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ckam\OneDrive\デスクトップ\"/>
    </mc:Choice>
  </mc:AlternateContent>
  <xr:revisionPtr revIDLastSave="0" documentId="13_ncr:1_{9346CE3F-368A-4C3D-8C65-DA094C295ED5}" xr6:coauthVersionLast="47" xr6:coauthVersionMax="47" xr10:uidLastSave="{00000000-0000-0000-0000-000000000000}"/>
  <bookViews>
    <workbookView xWindow="-110" yWindow="-110" windowWidth="38620" windowHeight="21100" tabRatio="745" activeTab="13" xr2:uid="{B8A6DA78-4B48-4ED6-B5D5-FF3148A291EF}"/>
  </bookViews>
  <sheets>
    <sheet name="横カレンダー" sheetId="159" r:id="rId1"/>
    <sheet name="カレンダー" sheetId="120" r:id="rId2"/>
    <sheet name="2025年8月" sheetId="131" state="hidden" r:id="rId3"/>
    <sheet name="2025年9月" sheetId="151" state="hidden" r:id="rId4"/>
    <sheet name="2025年10月" sheetId="153" state="hidden" r:id="rId5"/>
    <sheet name="2025年11月" sheetId="154" r:id="rId6"/>
    <sheet name="2025年12月" sheetId="155" r:id="rId7"/>
    <sheet name="2026年1月" sheetId="156" r:id="rId8"/>
    <sheet name="2026年2月" sheetId="160" r:id="rId9"/>
    <sheet name="2026年3月" sheetId="161" r:id="rId10"/>
    <sheet name="2026年4月" sheetId="162" r:id="rId11"/>
    <sheet name="2026年5月" sheetId="163" r:id="rId12"/>
    <sheet name="料金比較表" sheetId="36" r:id="rId13"/>
    <sheet name="Sheet1" sheetId="140" r:id="rId14"/>
    <sheet name="在庫" sheetId="33" r:id="rId15"/>
    <sheet name="カレンダーデータ" sheetId="135" r:id="rId16"/>
    <sheet name="料金元データ" sheetId="35" r:id="rId17"/>
    <sheet name="予算" sheetId="165" r:id="rId18"/>
  </sheets>
  <definedNames>
    <definedName name="Apr" localSheetId="0">横カレンダー!DaysAndWeeks+DATE(CalendarYear,4,1)-WEEKDAY(DATE(CalendarYear,4,1),横カレンダー!WeekdayOption)+1</definedName>
    <definedName name="Apr" localSheetId="17">予算!DaysAndWeeks+DATE(CalendarYear,4,1)-WEEKDAY(DATE(CalendarYear,4,1),予算!WeekdayOption)+1</definedName>
    <definedName name="Apr">DaysAndWeeks+DATE(CalendarYear,4,1)-WEEKDAY(DATE(CalendarYear,4,1),WeekdayOption)+1</definedName>
    <definedName name="Aug" localSheetId="0">横カレンダー!DaysAndWeeks+DATE(CalendarYear,8,1)-WEEKDAY(DATE(CalendarYear,8,1),横カレンダー!WeekdayOption)+1</definedName>
    <definedName name="Aug" localSheetId="17">予算!DaysAndWeeks+DATE(CalendarYear,8,1)-WEEKDAY(DATE(CalendarYear,8,1),予算!WeekdayOption)+1</definedName>
    <definedName name="Aug">DaysAndWeeks+DATE(CalendarYear,8,1)-WEEKDAY(DATE(CalendarYear,8,1),WeekdayOption)+1</definedName>
    <definedName name="CalendarYear">#REF!</definedName>
    <definedName name="DayHeaders">LEFT(TEXT(#REF!,"aaa"),2)</definedName>
    <definedName name="DaysAndWeeks" localSheetId="0">{0,1,2,3,4,5,6} + {0;1;2;3;4;5}*7</definedName>
    <definedName name="DaysAndWeeks" localSheetId="17">{0,1,2,3,4,5,6} + {0;1;2;3;4;5}*7</definedName>
    <definedName name="DaysAndWeeks">{0,1,2,3,4,5,6} + {0;1;2;3;4;5}*7</definedName>
    <definedName name="Dec" localSheetId="0">横カレンダー!DaysAndWeeks+DATE(CalendarYear,12,1)-WEEKDAY(DATE(CalendarYear,12,1),横カレンダー!WeekdayOption)+1</definedName>
    <definedName name="Dec" localSheetId="17">予算!DaysAndWeeks+DATE(CalendarYear,12,1)-WEEKDAY(DATE(CalendarYear,12,1),予算!WeekdayOption)+1</definedName>
    <definedName name="Dec">DaysAndWeeks+DATE(CalendarYear,12,1)-WEEKDAY(DATE(CalendarYear,12,1),WeekdayOption)+1</definedName>
    <definedName name="Feb" localSheetId="0">横カレンダー!DaysAndWeeks+DATE(CalendarYear,2,1)-WEEKDAY(DATE(CalendarYear,2,1),横カレンダー!WeekdayOption)+1</definedName>
    <definedName name="Feb" localSheetId="17">予算!DaysAndWeeks+DATE(CalendarYear,2,1)-WEEKDAY(DATE(CalendarYear,2,1),予算!WeekdayOption)+1</definedName>
    <definedName name="Feb">DaysAndWeeks+DATE(CalendarYear,2,1)-WEEKDAY(DATE(CalendarYear,2,1),WeekdayOption)+1</definedName>
    <definedName name="Jan" localSheetId="0">横カレンダー!DaysAndWeeks+DATE(CalendarYear,1,1)-WEEKDAY(DATE(CalendarYear,1,1),横カレンダー!WeekdayOption)+1</definedName>
    <definedName name="Jan" localSheetId="17">予算!DaysAndWeeks+DATE(CalendarYear,1,1)-WEEKDAY(DATE(CalendarYear,1,1),予算!WeekdayOption)+1</definedName>
    <definedName name="Jan">DaysAndWeeks+DATE(CalendarYear,1,1)-WEEKDAY(DATE(CalendarYear,1,1),WeekdayOption)+1</definedName>
    <definedName name="Jul" localSheetId="0">横カレンダー!DaysAndWeeks+DATE(CalendarYear,7,1)-WEEKDAY(DATE(CalendarYear,7,1),横カレンダー!WeekdayOption)+1</definedName>
    <definedName name="Jul" localSheetId="17">予算!DaysAndWeeks+DATE(CalendarYear,7,1)-WEEKDAY(DATE(CalendarYear,7,1),予算!WeekdayOption)+1</definedName>
    <definedName name="Jul">DaysAndWeeks+DATE(CalendarYear,7,1)-WEEKDAY(DATE(CalendarYear,7,1),WeekdayOption)+1</definedName>
    <definedName name="Jun" localSheetId="0">横カレンダー!DaysAndWeeks+DATE(CalendarYear,6,1)-WEEKDAY(DATE(CalendarYear,6,1),横カレンダー!WeekdayOption)+1</definedName>
    <definedName name="Jun" localSheetId="17">予算!DaysAndWeeks+DATE(CalendarYear,6,1)-WEEKDAY(DATE(CalendarYear,6,1),予算!WeekdayOption)+1</definedName>
    <definedName name="Jun">DaysAndWeeks+DATE(CalendarYear,6,1)-WEEKDAY(DATE(CalendarYear,6,1),WeekdayOption)+1</definedName>
    <definedName name="Mar" localSheetId="0">横カレンダー!DaysAndWeeks+DATE(CalendarYear,3,1)-WEEKDAY(DATE(CalendarYear,3,1),横カレンダー!WeekdayOption)+1</definedName>
    <definedName name="Mar" localSheetId="17">予算!DaysAndWeeks+DATE(CalendarYear,3,1)-WEEKDAY(DATE(CalendarYear,3,1),予算!WeekdayOption)+1</definedName>
    <definedName name="Mar">DaysAndWeeks+DATE(CalendarYear,3,1)-WEEKDAY(DATE(CalendarYear,3,1),WeekdayOption)+1</definedName>
    <definedName name="May" localSheetId="0">横カレンダー!DaysAndWeeks+DATE(CalendarYear,5,1)-WEEKDAY(DATE(CalendarYear,5,1),横カレンダー!WeekdayOption)+1</definedName>
    <definedName name="May" localSheetId="17">予算!DaysAndWeeks+DATE(CalendarYear,5,1)-WEEKDAY(DATE(CalendarYear,5,1),予算!WeekdayOption)+1</definedName>
    <definedName name="May">DaysAndWeeks+DATE(CalendarYear,5,1)-WEEKDAY(DATE(CalendarYear,5,1),WeekdayOption)+1</definedName>
    <definedName name="MonthHeaders">UPPER(TEXT(#REF!,"m月"))</definedName>
    <definedName name="Nov" localSheetId="0">横カレンダー!DaysAndWeeks+DATE(CalendarYear,11,1)-WEEKDAY(DATE(CalendarYear,11,1),横カレンダー!WeekdayOption)+1</definedName>
    <definedName name="Nov" localSheetId="17">予算!DaysAndWeeks+DATE(CalendarYear,11,1)-WEEKDAY(DATE(CalendarYear,11,1),予算!WeekdayOption)+1</definedName>
    <definedName name="Nov">DaysAndWeeks+DATE(CalendarYear,11,1)-WEEKDAY(DATE(CalendarYear,11,1),WeekdayOption)+1</definedName>
    <definedName name="Oct" localSheetId="0">横カレンダー!DaysAndWeeks+DATE(CalendarYear,10,1)-WEEKDAY(DATE(CalendarYear,10,1),横カレンダー!WeekdayOption)+1</definedName>
    <definedName name="Oct" localSheetId="17">予算!DaysAndWeeks+DATE(CalendarYear,10,1)-WEEKDAY(DATE(CalendarYear,10,1),予算!WeekdayOption)+1</definedName>
    <definedName name="Oct">DaysAndWeeks+DATE(CalendarYear,10,1)-WEEKDAY(DATE(CalendarYear,10,1),WeekdayOption)+1</definedName>
    <definedName name="_xlnm.Print_Area" localSheetId="4">'2025年10月'!$A$1:$AI$108</definedName>
    <definedName name="_xlnm.Print_Area" localSheetId="5">'2025年11月'!$A$1:$AI$108</definedName>
    <definedName name="_xlnm.Print_Area" localSheetId="6">'2025年12月'!$A$1:$AI$108</definedName>
    <definedName name="_xlnm.Print_Area" localSheetId="2">'2025年8月'!$A$1:$AI$108</definedName>
    <definedName name="_xlnm.Print_Area" localSheetId="3">'2025年9月'!$A$1:$AI$108</definedName>
    <definedName name="_xlnm.Print_Area" localSheetId="7">'2026年1月'!$A$1:$AI$108</definedName>
    <definedName name="_xlnm.Print_Area" localSheetId="8">'2026年2月'!$A$1:$AI$108</definedName>
    <definedName name="_xlnm.Print_Area" localSheetId="9">'2026年3月'!$A$1:$AI$108</definedName>
    <definedName name="_xlnm.Print_Area" localSheetId="10">'2026年4月'!$A$1:$AI$108</definedName>
    <definedName name="_xlnm.Print_Area" localSheetId="11">'2026年5月'!$A$1:$AI$108</definedName>
    <definedName name="Sep" localSheetId="0">横カレンダー!DaysAndWeeks+DATE(CalendarYear,9,1)-WEEKDAY(DATE(CalendarYear,9,1),横カレンダー!WeekdayOption)+1</definedName>
    <definedName name="Sep" localSheetId="17">予算!DaysAndWeeks+DATE(CalendarYear,9,1)-WEEKDAY(DATE(CalendarYear,9,1),予算!WeekdayOption)+1</definedName>
    <definedName name="Sep">DaysAndWeeks+DATE(CalendarYear,9,1)-WEEKDAY(DATE(CalendarYear,9,1),WeekdayOption)+1</definedName>
    <definedName name="WeekdayOption" localSheetId="0">MATCH(WeekStart,横カレンダー!曜日,0)+10</definedName>
    <definedName name="WeekdayOption" localSheetId="17">MATCH(WeekStart,予算!曜日,0)+10</definedName>
    <definedName name="WeekdayOption">MATCH(WeekStart,曜日,0)+10</definedName>
    <definedName name="WeekStart">#REF!</definedName>
    <definedName name="修正ランク" localSheetId="1">#REF!,#REF!,#REF!,#REF!,#REF!,#REF!,#REF!,#REF!,#REF!,#REF!,#REF!,#REF!</definedName>
    <definedName name="修正ランク">#REF!,#REF!,#REF!,#REF!,#REF!,#REF!,#REF!,#REF!,#REF!,#REF!,#REF!,#REF!</definedName>
    <definedName name="修正案">#REF!,#REF!,#REF!,#REF!,#REF!,#REF!</definedName>
    <definedName name="曜日" localSheetId="0">{"月曜日","火曜日","水曜日","木曜日","金曜日","土曜日","日曜日"}</definedName>
    <definedName name="曜日" localSheetId="17">{"月曜日","火曜日","水曜日","木曜日","金曜日","土曜日","日曜日"}</definedName>
    <definedName name="曜日">{"月曜日","火曜日","水曜日","木曜日","金曜日","土曜日","日曜日"}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6" l="1"/>
  <c r="C12" i="36"/>
  <c r="B31" i="153" s="1"/>
  <c r="C13" i="36"/>
  <c r="B32" i="163" s="1"/>
  <c r="C14" i="36"/>
  <c r="C15" i="36"/>
  <c r="C16" i="36"/>
  <c r="C17" i="36"/>
  <c r="B36" i="162" s="1"/>
  <c r="C11" i="36"/>
  <c r="B30" i="153" s="1"/>
  <c r="B35" i="163"/>
  <c r="B34" i="163"/>
  <c r="B33" i="163"/>
  <c r="B35" i="162"/>
  <c r="B34" i="162"/>
  <c r="B33" i="162"/>
  <c r="B35" i="161"/>
  <c r="B34" i="161"/>
  <c r="B33" i="161"/>
  <c r="B35" i="160"/>
  <c r="B34" i="160"/>
  <c r="B33" i="160"/>
  <c r="B36" i="156"/>
  <c r="B35" i="156"/>
  <c r="B34" i="156"/>
  <c r="B33" i="156"/>
  <c r="B35" i="155"/>
  <c r="B34" i="155"/>
  <c r="B33" i="155"/>
  <c r="B36" i="153"/>
  <c r="B35" i="153"/>
  <c r="B34" i="153"/>
  <c r="B33" i="153"/>
  <c r="B35" i="151"/>
  <c r="B34" i="151"/>
  <c r="B33" i="151"/>
  <c r="B36" i="161" l="1"/>
  <c r="B31" i="162"/>
  <c r="B32" i="151"/>
  <c r="B32" i="155"/>
  <c r="B32" i="160"/>
  <c r="B32" i="162"/>
  <c r="B31" i="155"/>
  <c r="B31" i="160"/>
  <c r="B36" i="163"/>
  <c r="B31" i="151"/>
  <c r="B36" i="151"/>
  <c r="B36" i="155"/>
  <c r="B36" i="160"/>
  <c r="B31" i="156"/>
  <c r="B31" i="161"/>
  <c r="B31" i="163"/>
  <c r="B32" i="153"/>
  <c r="B32" i="156"/>
  <c r="B32" i="161"/>
  <c r="B30" i="161"/>
  <c r="B30" i="163"/>
  <c r="B30" i="155"/>
  <c r="B30" i="156"/>
  <c r="B30" i="151"/>
  <c r="B30" i="162"/>
  <c r="B30" i="160"/>
  <c r="N1" i="165"/>
  <c r="O5" i="165" s="1"/>
  <c r="A3" i="165"/>
  <c r="H3" i="165" s="1"/>
  <c r="E3" i="165"/>
  <c r="G3" i="165"/>
  <c r="K3" i="165"/>
  <c r="L3" i="165"/>
  <c r="R3" i="165"/>
  <c r="Q3" i="165" s="1"/>
  <c r="A4" i="165"/>
  <c r="H4" i="165" s="1"/>
  <c r="E4" i="165"/>
  <c r="G4" i="165"/>
  <c r="K4" i="165"/>
  <c r="L4" i="165"/>
  <c r="R4" i="165"/>
  <c r="Q4" i="165" s="1"/>
  <c r="A5" i="165"/>
  <c r="E5" i="165"/>
  <c r="G5" i="165"/>
  <c r="H5" i="165"/>
  <c r="K5" i="165"/>
  <c r="L5" i="165"/>
  <c r="R5" i="165"/>
  <c r="Q5" i="165" s="1"/>
  <c r="A6" i="165"/>
  <c r="E6" i="165"/>
  <c r="G6" i="165"/>
  <c r="H6" i="165"/>
  <c r="K6" i="165"/>
  <c r="L6" i="165"/>
  <c r="Q6" i="165"/>
  <c r="R6" i="165"/>
  <c r="A7" i="165"/>
  <c r="E7" i="165"/>
  <c r="G7" i="165"/>
  <c r="H7" i="165"/>
  <c r="K7" i="165"/>
  <c r="L7" i="165"/>
  <c r="R7" i="165"/>
  <c r="Q7" i="165" s="1"/>
  <c r="A8" i="165"/>
  <c r="E8" i="165"/>
  <c r="G8" i="165"/>
  <c r="H8" i="165"/>
  <c r="K8" i="165"/>
  <c r="L8" i="165"/>
  <c r="R8" i="165"/>
  <c r="Q8" i="165" s="1"/>
  <c r="A9" i="165"/>
  <c r="H9" i="165" s="1"/>
  <c r="E9" i="165"/>
  <c r="G9" i="165"/>
  <c r="K9" i="165"/>
  <c r="L9" i="165"/>
  <c r="R9" i="165"/>
  <c r="Q9" i="165" s="1"/>
  <c r="A10" i="165"/>
  <c r="H10" i="165" s="1"/>
  <c r="E10" i="165"/>
  <c r="G10" i="165"/>
  <c r="K10" i="165"/>
  <c r="L10" i="165"/>
  <c r="R10" i="165"/>
  <c r="Q10" i="165" s="1"/>
  <c r="A11" i="165"/>
  <c r="E11" i="165"/>
  <c r="G11" i="165"/>
  <c r="H11" i="165"/>
  <c r="K11" i="165"/>
  <c r="L11" i="165"/>
  <c r="R11" i="165"/>
  <c r="Q11" i="165" s="1"/>
  <c r="A12" i="165"/>
  <c r="E12" i="165"/>
  <c r="G12" i="165"/>
  <c r="H12" i="165"/>
  <c r="K12" i="165"/>
  <c r="L12" i="165"/>
  <c r="R12" i="165"/>
  <c r="Q12" i="165" s="1"/>
  <c r="A13" i="165"/>
  <c r="H13" i="165" s="1"/>
  <c r="E13" i="165"/>
  <c r="G13" i="165"/>
  <c r="K13" i="165"/>
  <c r="L13" i="165"/>
  <c r="R13" i="165"/>
  <c r="Q13" i="165" s="1"/>
  <c r="A14" i="165"/>
  <c r="E14" i="165"/>
  <c r="G14" i="165"/>
  <c r="H14" i="165"/>
  <c r="K14" i="165"/>
  <c r="L14" i="165"/>
  <c r="R14" i="165"/>
  <c r="Q14" i="165" s="1"/>
  <c r="C15" i="165"/>
  <c r="D15" i="165"/>
  <c r="K15" i="165" s="1"/>
  <c r="F15" i="165"/>
  <c r="P15" i="165"/>
  <c r="B16" i="165"/>
  <c r="A16" i="165" s="1"/>
  <c r="H16" i="165" s="1"/>
  <c r="E16" i="165"/>
  <c r="G16" i="165"/>
  <c r="K16" i="165"/>
  <c r="L16" i="165"/>
  <c r="N16" i="165"/>
  <c r="R16" i="165"/>
  <c r="Q16" i="165" s="1"/>
  <c r="E17" i="165"/>
  <c r="G17" i="165"/>
  <c r="K17" i="165"/>
  <c r="L17" i="165"/>
  <c r="N17" i="165"/>
  <c r="N18" i="165" s="1"/>
  <c r="N19" i="165" s="1"/>
  <c r="N20" i="165" s="1"/>
  <c r="N21" i="165" s="1"/>
  <c r="N22" i="165" s="1"/>
  <c r="N23" i="165" s="1"/>
  <c r="N24" i="165" s="1"/>
  <c r="N25" i="165" s="1"/>
  <c r="N26" i="165" s="1"/>
  <c r="N27" i="165" s="1"/>
  <c r="N29" i="165" s="1"/>
  <c r="N30" i="165" s="1"/>
  <c r="N31" i="165" s="1"/>
  <c r="N32" i="165" s="1"/>
  <c r="N33" i="165" s="1"/>
  <c r="N34" i="165" s="1"/>
  <c r="N35" i="165" s="1"/>
  <c r="N36" i="165" s="1"/>
  <c r="N37" i="165" s="1"/>
  <c r="N38" i="165" s="1"/>
  <c r="N39" i="165" s="1"/>
  <c r="N40" i="165" s="1"/>
  <c r="N42" i="165" s="1"/>
  <c r="N43" i="165" s="1"/>
  <c r="N44" i="165" s="1"/>
  <c r="N45" i="165" s="1"/>
  <c r="N46" i="165" s="1"/>
  <c r="N47" i="165" s="1"/>
  <c r="N48" i="165" s="1"/>
  <c r="N49" i="165" s="1"/>
  <c r="N50" i="165" s="1"/>
  <c r="N51" i="165" s="1"/>
  <c r="N52" i="165" s="1"/>
  <c r="N53" i="165" s="1"/>
  <c r="R17" i="165"/>
  <c r="Q17" i="165" s="1"/>
  <c r="E18" i="165"/>
  <c r="G18" i="165"/>
  <c r="K18" i="165"/>
  <c r="L18" i="165"/>
  <c r="R18" i="165"/>
  <c r="Q18" i="165" s="1"/>
  <c r="E19" i="165"/>
  <c r="G19" i="165"/>
  <c r="K19" i="165"/>
  <c r="L19" i="165"/>
  <c r="R19" i="165"/>
  <c r="Q19" i="165" s="1"/>
  <c r="E20" i="165"/>
  <c r="G20" i="165"/>
  <c r="K20" i="165"/>
  <c r="L20" i="165"/>
  <c r="R20" i="165"/>
  <c r="Q20" i="165" s="1"/>
  <c r="E21" i="165"/>
  <c r="G21" i="165"/>
  <c r="K21" i="165"/>
  <c r="L21" i="165"/>
  <c r="R21" i="165"/>
  <c r="Q21" i="165" s="1"/>
  <c r="E22" i="165"/>
  <c r="G22" i="165"/>
  <c r="K22" i="165"/>
  <c r="L22" i="165"/>
  <c r="R22" i="165"/>
  <c r="Q22" i="165" s="1"/>
  <c r="E23" i="165"/>
  <c r="G23" i="165"/>
  <c r="K23" i="165"/>
  <c r="L23" i="165"/>
  <c r="R23" i="165"/>
  <c r="Q23" i="165" s="1"/>
  <c r="E24" i="165"/>
  <c r="G24" i="165"/>
  <c r="K24" i="165"/>
  <c r="L24" i="165"/>
  <c r="R24" i="165"/>
  <c r="Q24" i="165" s="1"/>
  <c r="E25" i="165"/>
  <c r="G25" i="165"/>
  <c r="K25" i="165"/>
  <c r="L25" i="165"/>
  <c r="R25" i="165"/>
  <c r="Q25" i="165" s="1"/>
  <c r="E26" i="165"/>
  <c r="G26" i="165"/>
  <c r="K26" i="165"/>
  <c r="L26" i="165"/>
  <c r="R26" i="165"/>
  <c r="Q26" i="165" s="1"/>
  <c r="E27" i="165"/>
  <c r="G27" i="165"/>
  <c r="K27" i="165"/>
  <c r="L27" i="165"/>
  <c r="R27" i="165"/>
  <c r="Q27" i="165" s="1"/>
  <c r="C28" i="165"/>
  <c r="D28" i="165"/>
  <c r="K28" i="165" s="1"/>
  <c r="F28" i="165"/>
  <c r="P28" i="165"/>
  <c r="E29" i="165"/>
  <c r="G29" i="165"/>
  <c r="R29" i="165"/>
  <c r="Q29" i="165" s="1"/>
  <c r="E30" i="165"/>
  <c r="G30" i="165"/>
  <c r="R30" i="165"/>
  <c r="Q30" i="165" s="1"/>
  <c r="E31" i="165"/>
  <c r="G31" i="165"/>
  <c r="R31" i="165"/>
  <c r="Q31" i="165" s="1"/>
  <c r="E32" i="165"/>
  <c r="G32" i="165"/>
  <c r="R32" i="165"/>
  <c r="Q32" i="165" s="1"/>
  <c r="E33" i="165"/>
  <c r="G33" i="165"/>
  <c r="R33" i="165"/>
  <c r="Q33" i="165" s="1"/>
  <c r="E34" i="165"/>
  <c r="G34" i="165"/>
  <c r="R34" i="165"/>
  <c r="Q34" i="165" s="1"/>
  <c r="E35" i="165"/>
  <c r="G35" i="165"/>
  <c r="R35" i="165"/>
  <c r="Q35" i="165" s="1"/>
  <c r="E36" i="165"/>
  <c r="G36" i="165"/>
  <c r="R36" i="165"/>
  <c r="Q36" i="165" s="1"/>
  <c r="E37" i="165"/>
  <c r="G37" i="165"/>
  <c r="R37" i="165"/>
  <c r="Q37" i="165" s="1"/>
  <c r="E38" i="165"/>
  <c r="G38" i="165"/>
  <c r="R38" i="165"/>
  <c r="Q38" i="165" s="1"/>
  <c r="E39" i="165"/>
  <c r="G39" i="165"/>
  <c r="R39" i="165"/>
  <c r="Q39" i="165" s="1"/>
  <c r="E40" i="165"/>
  <c r="G40" i="165"/>
  <c r="R40" i="165"/>
  <c r="Q40" i="165" s="1"/>
  <c r="C41" i="165"/>
  <c r="G41" i="165" s="1"/>
  <c r="D41" i="165"/>
  <c r="R41" i="165" s="1"/>
  <c r="Q41" i="165" s="1"/>
  <c r="E41" i="165"/>
  <c r="F41" i="165"/>
  <c r="P41" i="165"/>
  <c r="E42" i="165"/>
  <c r="G42" i="165"/>
  <c r="R42" i="165"/>
  <c r="Q42" i="165" s="1"/>
  <c r="E43" i="165"/>
  <c r="G43" i="165"/>
  <c r="R43" i="165"/>
  <c r="Q43" i="165" s="1"/>
  <c r="E44" i="165"/>
  <c r="G44" i="165"/>
  <c r="R44" i="165"/>
  <c r="Q44" i="165" s="1"/>
  <c r="E45" i="165"/>
  <c r="G45" i="165"/>
  <c r="R45" i="165"/>
  <c r="Q45" i="165" s="1"/>
  <c r="E46" i="165"/>
  <c r="G46" i="165"/>
  <c r="R46" i="165"/>
  <c r="Q46" i="165" s="1"/>
  <c r="E47" i="165"/>
  <c r="G47" i="165"/>
  <c r="R47" i="165"/>
  <c r="Q47" i="165" s="1"/>
  <c r="E48" i="165"/>
  <c r="G48" i="165"/>
  <c r="R48" i="165"/>
  <c r="Q48" i="165" s="1"/>
  <c r="E49" i="165"/>
  <c r="G49" i="165"/>
  <c r="Q49" i="165"/>
  <c r="R49" i="165"/>
  <c r="E50" i="165"/>
  <c r="G50" i="165"/>
  <c r="Q50" i="165"/>
  <c r="R50" i="165"/>
  <c r="E51" i="165"/>
  <c r="G51" i="165"/>
  <c r="Q51" i="165"/>
  <c r="R51" i="165"/>
  <c r="E52" i="165"/>
  <c r="G52" i="165"/>
  <c r="Q52" i="165"/>
  <c r="R52" i="165"/>
  <c r="E53" i="165"/>
  <c r="G53" i="165"/>
  <c r="R53" i="165"/>
  <c r="Q53" i="165" s="1"/>
  <c r="C54" i="165"/>
  <c r="D54" i="165"/>
  <c r="R54" i="165" s="1"/>
  <c r="Q54" i="165" s="1"/>
  <c r="F54" i="165"/>
  <c r="P54" i="165"/>
  <c r="O6" i="165" l="1"/>
  <c r="B17" i="165"/>
  <c r="E54" i="165"/>
  <c r="O12" i="165"/>
  <c r="R15" i="165"/>
  <c r="L15" i="165"/>
  <c r="S12" i="165"/>
  <c r="Q15" i="165"/>
  <c r="R28" i="165"/>
  <c r="Q28" i="165" s="1"/>
  <c r="L28" i="165"/>
  <c r="S5" i="165"/>
  <c r="S6" i="165"/>
  <c r="E28" i="165"/>
  <c r="G28" i="165"/>
  <c r="G15" i="165"/>
  <c r="E15" i="165"/>
  <c r="A15" i="165"/>
  <c r="O16" i="165"/>
  <c r="S16" i="165" s="1"/>
  <c r="O13" i="165"/>
  <c r="S13" i="165" s="1"/>
  <c r="O7" i="165"/>
  <c r="S7" i="165" s="1"/>
  <c r="O14" i="165"/>
  <c r="S14" i="165" s="1"/>
  <c r="O8" i="165"/>
  <c r="S8" i="165" s="1"/>
  <c r="O9" i="165"/>
  <c r="S9" i="165" s="1"/>
  <c r="O3" i="165"/>
  <c r="S3" i="165" s="1"/>
  <c r="G54" i="165"/>
  <c r="O10" i="165"/>
  <c r="S10" i="165" s="1"/>
  <c r="O4" i="165"/>
  <c r="S4" i="165" s="1"/>
  <c r="O11" i="165"/>
  <c r="S11" i="165" s="1"/>
  <c r="B18" i="165" l="1"/>
  <c r="A17" i="165"/>
  <c r="H15" i="165"/>
  <c r="O15" i="165"/>
  <c r="S15" i="165" s="1"/>
  <c r="H17" i="165" l="1"/>
  <c r="O17" i="165"/>
  <c r="S17" i="165" s="1"/>
  <c r="A18" i="165"/>
  <c r="B19" i="165"/>
  <c r="H18" i="165" l="1"/>
  <c r="O18" i="165"/>
  <c r="S18" i="165" s="1"/>
  <c r="A19" i="165"/>
  <c r="B20" i="165"/>
  <c r="H19" i="165" l="1"/>
  <c r="O19" i="165"/>
  <c r="S19" i="165" s="1"/>
  <c r="B21" i="165"/>
  <c r="A20" i="165"/>
  <c r="H20" i="165" l="1"/>
  <c r="O20" i="165"/>
  <c r="S20" i="165" s="1"/>
  <c r="B22" i="165"/>
  <c r="A21" i="165"/>
  <c r="H21" i="165" l="1"/>
  <c r="O21" i="165"/>
  <c r="S21" i="165" s="1"/>
  <c r="A22" i="165"/>
  <c r="B23" i="165"/>
  <c r="H22" i="165" l="1"/>
  <c r="O22" i="165"/>
  <c r="S22" i="165" s="1"/>
  <c r="A23" i="165"/>
  <c r="B24" i="165"/>
  <c r="H23" i="165" l="1"/>
  <c r="O23" i="165"/>
  <c r="S23" i="165" s="1"/>
  <c r="A24" i="165"/>
  <c r="B25" i="165"/>
  <c r="H24" i="165" l="1"/>
  <c r="O24" i="165"/>
  <c r="S24" i="165" s="1"/>
  <c r="B26" i="165"/>
  <c r="A25" i="165"/>
  <c r="H25" i="165" l="1"/>
  <c r="O25" i="165"/>
  <c r="S25" i="165" s="1"/>
  <c r="A26" i="165"/>
  <c r="B27" i="165"/>
  <c r="H26" i="165" l="1"/>
  <c r="O26" i="165"/>
  <c r="S26" i="165" s="1"/>
  <c r="A27" i="165"/>
  <c r="B29" i="165"/>
  <c r="H27" i="165" l="1"/>
  <c r="O27" i="165"/>
  <c r="S27" i="165" s="1"/>
  <c r="A28" i="165"/>
  <c r="B30" i="165"/>
  <c r="A29" i="165"/>
  <c r="O29" i="165" l="1"/>
  <c r="S29" i="165" s="1"/>
  <c r="H29" i="165"/>
  <c r="H28" i="165"/>
  <c r="O28" i="165"/>
  <c r="S28" i="165" s="1"/>
  <c r="B31" i="165"/>
  <c r="A30" i="165"/>
  <c r="H30" i="165" l="1"/>
  <c r="O30" i="165"/>
  <c r="S30" i="165" s="1"/>
  <c r="B32" i="165"/>
  <c r="A31" i="165"/>
  <c r="O31" i="165" l="1"/>
  <c r="S31" i="165" s="1"/>
  <c r="H31" i="165"/>
  <c r="A32" i="165"/>
  <c r="B33" i="165"/>
  <c r="B34" i="165" l="1"/>
  <c r="A33" i="165"/>
  <c r="H32" i="165"/>
  <c r="O32" i="165"/>
  <c r="S32" i="165" s="1"/>
  <c r="O33" i="165" l="1"/>
  <c r="S33" i="165" s="1"/>
  <c r="H33" i="165"/>
  <c r="B35" i="165"/>
  <c r="A34" i="165"/>
  <c r="B36" i="165" l="1"/>
  <c r="A35" i="165"/>
  <c r="O34" i="165"/>
  <c r="S34" i="165" s="1"/>
  <c r="H34" i="165"/>
  <c r="H35" i="165" l="1"/>
  <c r="O35" i="165"/>
  <c r="S35" i="165" s="1"/>
  <c r="B37" i="165"/>
  <c r="A36" i="165"/>
  <c r="H36" i="165" l="1"/>
  <c r="O36" i="165"/>
  <c r="S36" i="165" s="1"/>
  <c r="B38" i="165"/>
  <c r="A37" i="165"/>
  <c r="B39" i="165" l="1"/>
  <c r="A38" i="165"/>
  <c r="H37" i="165"/>
  <c r="O37" i="165"/>
  <c r="S37" i="165" s="1"/>
  <c r="O38" i="165" l="1"/>
  <c r="S38" i="165" s="1"/>
  <c r="H38" i="165"/>
  <c r="B40" i="165"/>
  <c r="A39" i="165"/>
  <c r="O39" i="165" l="1"/>
  <c r="S39" i="165" s="1"/>
  <c r="H39" i="165"/>
  <c r="B42" i="165"/>
  <c r="A40" i="165"/>
  <c r="O40" i="165" l="1"/>
  <c r="S40" i="165" s="1"/>
  <c r="H40" i="165"/>
  <c r="A41" i="165"/>
  <c r="B43" i="165"/>
  <c r="A42" i="165"/>
  <c r="H42" i="165" l="1"/>
  <c r="O42" i="165"/>
  <c r="S42" i="165" s="1"/>
  <c r="B44" i="165"/>
  <c r="A43" i="165"/>
  <c r="O41" i="165"/>
  <c r="S41" i="165" s="1"/>
  <c r="H41" i="165"/>
  <c r="AH110" i="163"/>
  <c r="AG110" i="163"/>
  <c r="AF110" i="163"/>
  <c r="AE110" i="163"/>
  <c r="AD110" i="163"/>
  <c r="AC110" i="163"/>
  <c r="AB110" i="163"/>
  <c r="AA110" i="163"/>
  <c r="Z110" i="163"/>
  <c r="Y110" i="163"/>
  <c r="X110" i="163"/>
  <c r="W110" i="163"/>
  <c r="V110" i="163"/>
  <c r="U110" i="163"/>
  <c r="T110" i="163"/>
  <c r="S110" i="163"/>
  <c r="R110" i="163"/>
  <c r="Q110" i="163"/>
  <c r="P110" i="163"/>
  <c r="O110" i="163"/>
  <c r="N110" i="163"/>
  <c r="M110" i="163"/>
  <c r="L110" i="163"/>
  <c r="K110" i="163"/>
  <c r="J110" i="163"/>
  <c r="I110" i="163"/>
  <c r="H110" i="163"/>
  <c r="G110" i="163"/>
  <c r="F110" i="163"/>
  <c r="E110" i="163"/>
  <c r="D110" i="163"/>
  <c r="C108" i="163"/>
  <c r="C106" i="163"/>
  <c r="C104" i="163"/>
  <c r="C102" i="163"/>
  <c r="AG101" i="163"/>
  <c r="AF101" i="163"/>
  <c r="AE101" i="163"/>
  <c r="AD101" i="163"/>
  <c r="AC101" i="163"/>
  <c r="AB101" i="163"/>
  <c r="AA101" i="163"/>
  <c r="Z101" i="163"/>
  <c r="Y101" i="163"/>
  <c r="X101" i="163"/>
  <c r="W101" i="163"/>
  <c r="V101" i="163"/>
  <c r="U101" i="163"/>
  <c r="T101" i="163"/>
  <c r="S101" i="163"/>
  <c r="R101" i="163"/>
  <c r="Q101" i="163"/>
  <c r="P101" i="163"/>
  <c r="O101" i="163"/>
  <c r="N101" i="163"/>
  <c r="M101" i="163"/>
  <c r="L101" i="163"/>
  <c r="K101" i="163"/>
  <c r="J101" i="163"/>
  <c r="I101" i="163"/>
  <c r="H101" i="163"/>
  <c r="G101" i="163"/>
  <c r="F101" i="163"/>
  <c r="E101" i="163"/>
  <c r="D101" i="163"/>
  <c r="C100" i="163"/>
  <c r="C98" i="163"/>
  <c r="AG97" i="163"/>
  <c r="AF97" i="163"/>
  <c r="AE97" i="163"/>
  <c r="AD97" i="163"/>
  <c r="AC97" i="163"/>
  <c r="AB97" i="163"/>
  <c r="AA97" i="163"/>
  <c r="Z97" i="163"/>
  <c r="Y97" i="163"/>
  <c r="X97" i="163"/>
  <c r="W97" i="163"/>
  <c r="V97" i="163"/>
  <c r="U97" i="163"/>
  <c r="T97" i="163"/>
  <c r="S97" i="163"/>
  <c r="R97" i="163"/>
  <c r="Q97" i="163"/>
  <c r="P97" i="163"/>
  <c r="O97" i="163"/>
  <c r="N97" i="163"/>
  <c r="M97" i="163"/>
  <c r="L97" i="163"/>
  <c r="K97" i="163"/>
  <c r="J97" i="163"/>
  <c r="I97" i="163"/>
  <c r="H97" i="163"/>
  <c r="G97" i="163"/>
  <c r="F97" i="163"/>
  <c r="E97" i="163"/>
  <c r="D97" i="163"/>
  <c r="C96" i="163"/>
  <c r="C94" i="163"/>
  <c r="AG93" i="163"/>
  <c r="AF93" i="163"/>
  <c r="AE93" i="163"/>
  <c r="AD93" i="163"/>
  <c r="AC93" i="163"/>
  <c r="AB93" i="163"/>
  <c r="AA93" i="163"/>
  <c r="Z93" i="163"/>
  <c r="Y93" i="163"/>
  <c r="X93" i="163"/>
  <c r="W93" i="163"/>
  <c r="V93" i="163"/>
  <c r="U93" i="163"/>
  <c r="T93" i="163"/>
  <c r="S93" i="163"/>
  <c r="R93" i="163"/>
  <c r="Q93" i="163"/>
  <c r="P93" i="163"/>
  <c r="O93" i="163"/>
  <c r="N93" i="163"/>
  <c r="M93" i="163"/>
  <c r="L93" i="163"/>
  <c r="K93" i="163"/>
  <c r="J93" i="163"/>
  <c r="I93" i="163"/>
  <c r="H93" i="163"/>
  <c r="G93" i="163"/>
  <c r="F93" i="163"/>
  <c r="E93" i="163"/>
  <c r="D93" i="163"/>
  <c r="C92" i="163"/>
  <c r="C90" i="163"/>
  <c r="AH89" i="163"/>
  <c r="AG89" i="163"/>
  <c r="AF89" i="163"/>
  <c r="AE89" i="163"/>
  <c r="AD89" i="163"/>
  <c r="AC89" i="163"/>
  <c r="AB89" i="163"/>
  <c r="AA89" i="163"/>
  <c r="Z89" i="163"/>
  <c r="Y89" i="163"/>
  <c r="X89" i="163"/>
  <c r="W89" i="163"/>
  <c r="V89" i="163"/>
  <c r="U89" i="163"/>
  <c r="T89" i="163"/>
  <c r="S89" i="163"/>
  <c r="R89" i="163"/>
  <c r="Q89" i="163"/>
  <c r="P89" i="163"/>
  <c r="O89" i="163"/>
  <c r="N89" i="163"/>
  <c r="M89" i="163"/>
  <c r="L89" i="163"/>
  <c r="K89" i="163"/>
  <c r="J89" i="163"/>
  <c r="I89" i="163"/>
  <c r="H89" i="163"/>
  <c r="G89" i="163"/>
  <c r="F89" i="163"/>
  <c r="E89" i="163"/>
  <c r="D89" i="163"/>
  <c r="C88" i="163"/>
  <c r="AH87" i="163"/>
  <c r="AH91" i="163" s="1"/>
  <c r="AG87" i="163"/>
  <c r="AG95" i="163" s="1"/>
  <c r="AF87" i="163"/>
  <c r="AF95" i="163" s="1"/>
  <c r="AE87" i="163"/>
  <c r="AD87" i="163"/>
  <c r="AD99" i="163" s="1"/>
  <c r="AC87" i="163"/>
  <c r="AB87" i="163"/>
  <c r="AB103" i="163" s="1"/>
  <c r="AA87" i="163"/>
  <c r="AA103" i="163" s="1"/>
  <c r="Z87" i="163"/>
  <c r="Y87" i="163"/>
  <c r="Y103" i="163" s="1"/>
  <c r="X87" i="163"/>
  <c r="X103" i="163" s="1"/>
  <c r="W87" i="163"/>
  <c r="W95" i="163" s="1"/>
  <c r="V87" i="163"/>
  <c r="V95" i="163" s="1"/>
  <c r="U87" i="163"/>
  <c r="U95" i="163" s="1"/>
  <c r="T87" i="163"/>
  <c r="T95" i="163" s="1"/>
  <c r="S87" i="163"/>
  <c r="R87" i="163"/>
  <c r="R99" i="163" s="1"/>
  <c r="Q87" i="163"/>
  <c r="P87" i="163"/>
  <c r="P103" i="163" s="1"/>
  <c r="O87" i="163"/>
  <c r="O103" i="163" s="1"/>
  <c r="N87" i="163"/>
  <c r="N95" i="163" s="1"/>
  <c r="M87" i="163"/>
  <c r="M103" i="163" s="1"/>
  <c r="L87" i="163"/>
  <c r="L103" i="163" s="1"/>
  <c r="K87" i="163"/>
  <c r="K95" i="163" s="1"/>
  <c r="J87" i="163"/>
  <c r="J95" i="163" s="1"/>
  <c r="I87" i="163"/>
  <c r="I95" i="163" s="1"/>
  <c r="H87" i="163"/>
  <c r="H95" i="163" s="1"/>
  <c r="G87" i="163"/>
  <c r="G103" i="163" s="1"/>
  <c r="F87" i="163"/>
  <c r="F99" i="163" s="1"/>
  <c r="E87" i="163"/>
  <c r="D87" i="163"/>
  <c r="D103" i="163" s="1"/>
  <c r="C86" i="163"/>
  <c r="AM77" i="163"/>
  <c r="C62" i="163"/>
  <c r="C60" i="163"/>
  <c r="C58" i="163"/>
  <c r="C56" i="163"/>
  <c r="AH55" i="163"/>
  <c r="AG55" i="163"/>
  <c r="AF55" i="163"/>
  <c r="AE55" i="163"/>
  <c r="AD55" i="163"/>
  <c r="AC55" i="163"/>
  <c r="AB55" i="163"/>
  <c r="AA55" i="163"/>
  <c r="Z55" i="163"/>
  <c r="Y55" i="163"/>
  <c r="X55" i="163"/>
  <c r="W55" i="163"/>
  <c r="V55" i="163"/>
  <c r="U55" i="163"/>
  <c r="T55" i="163"/>
  <c r="S55" i="163"/>
  <c r="R55" i="163"/>
  <c r="Q55" i="163"/>
  <c r="P55" i="163"/>
  <c r="O55" i="163"/>
  <c r="N55" i="163"/>
  <c r="M55" i="163"/>
  <c r="L55" i="163"/>
  <c r="K55" i="163"/>
  <c r="J55" i="163"/>
  <c r="I55" i="163"/>
  <c r="H55" i="163"/>
  <c r="G55" i="163"/>
  <c r="F55" i="163"/>
  <c r="E55" i="163"/>
  <c r="D55" i="163"/>
  <c r="C54" i="163"/>
  <c r="C52" i="163"/>
  <c r="AH51" i="163"/>
  <c r="AG51" i="163"/>
  <c r="AF51" i="163"/>
  <c r="AE51" i="163"/>
  <c r="AD51" i="163"/>
  <c r="AC51" i="163"/>
  <c r="AB51" i="163"/>
  <c r="AA51" i="163"/>
  <c r="Z51" i="163"/>
  <c r="Y51" i="163"/>
  <c r="X51" i="163"/>
  <c r="W51" i="163"/>
  <c r="V51" i="163"/>
  <c r="U51" i="163"/>
  <c r="T51" i="163"/>
  <c r="S51" i="163"/>
  <c r="R51" i="163"/>
  <c r="Q51" i="163"/>
  <c r="P51" i="163"/>
  <c r="O51" i="163"/>
  <c r="N51" i="163"/>
  <c r="M51" i="163"/>
  <c r="L51" i="163"/>
  <c r="K51" i="163"/>
  <c r="J51" i="163"/>
  <c r="I51" i="163"/>
  <c r="H51" i="163"/>
  <c r="G51" i="163"/>
  <c r="F51" i="163"/>
  <c r="E51" i="163"/>
  <c r="D51" i="163"/>
  <c r="C50" i="163"/>
  <c r="C48" i="163"/>
  <c r="AH47" i="163"/>
  <c r="AG47" i="163"/>
  <c r="AF47" i="163"/>
  <c r="AE47" i="163"/>
  <c r="AD47" i="163"/>
  <c r="AC47" i="163"/>
  <c r="AB47" i="163"/>
  <c r="AA47" i="163"/>
  <c r="Z47" i="163"/>
  <c r="Y47" i="163"/>
  <c r="X47" i="163"/>
  <c r="W47" i="163"/>
  <c r="V47" i="163"/>
  <c r="U47" i="163"/>
  <c r="T47" i="163"/>
  <c r="S47" i="163"/>
  <c r="R47" i="163"/>
  <c r="Q47" i="163"/>
  <c r="P47" i="163"/>
  <c r="O47" i="163"/>
  <c r="N47" i="163"/>
  <c r="M47" i="163"/>
  <c r="L47" i="163"/>
  <c r="K47" i="163"/>
  <c r="J47" i="163"/>
  <c r="I47" i="163"/>
  <c r="H47" i="163"/>
  <c r="G47" i="163"/>
  <c r="F47" i="163"/>
  <c r="E47" i="163"/>
  <c r="D47" i="163"/>
  <c r="C46" i="163"/>
  <c r="Z45" i="163"/>
  <c r="C44" i="163"/>
  <c r="AH43" i="163"/>
  <c r="AG43" i="163"/>
  <c r="AF43" i="163"/>
  <c r="AE43" i="163"/>
  <c r="AD43" i="163"/>
  <c r="AC43" i="163"/>
  <c r="AB43" i="163"/>
  <c r="AA43" i="163"/>
  <c r="Z43" i="163"/>
  <c r="Y43" i="163"/>
  <c r="X43" i="163"/>
  <c r="W43" i="163"/>
  <c r="V43" i="163"/>
  <c r="U43" i="163"/>
  <c r="T43" i="163"/>
  <c r="S43" i="163"/>
  <c r="R43" i="163"/>
  <c r="Q43" i="163"/>
  <c r="P43" i="163"/>
  <c r="O43" i="163"/>
  <c r="N43" i="163"/>
  <c r="M43" i="163"/>
  <c r="L43" i="163"/>
  <c r="K43" i="163"/>
  <c r="J43" i="163"/>
  <c r="I43" i="163"/>
  <c r="H43" i="163"/>
  <c r="G43" i="163"/>
  <c r="F43" i="163"/>
  <c r="E43" i="163"/>
  <c r="D43" i="163"/>
  <c r="C42" i="163"/>
  <c r="AH41" i="163"/>
  <c r="AG41" i="163"/>
  <c r="AF41" i="163"/>
  <c r="AE41" i="163"/>
  <c r="AE57" i="163" s="1"/>
  <c r="AD41" i="163"/>
  <c r="AD53" i="163" s="1"/>
  <c r="AC41" i="163"/>
  <c r="AB41" i="163"/>
  <c r="AB53" i="163" s="1"/>
  <c r="AA41" i="163"/>
  <c r="Z41" i="163"/>
  <c r="Z49" i="163" s="1"/>
  <c r="Y41" i="163"/>
  <c r="Y53" i="163" s="1"/>
  <c r="X41" i="163"/>
  <c r="W41" i="163"/>
  <c r="W49" i="163" s="1"/>
  <c r="V41" i="163"/>
  <c r="U41" i="163"/>
  <c r="U45" i="163" s="1"/>
  <c r="T41" i="163"/>
  <c r="T53" i="163" s="1"/>
  <c r="S41" i="163"/>
  <c r="S45" i="163" s="1"/>
  <c r="R41" i="163"/>
  <c r="Q41" i="163"/>
  <c r="Q53" i="163" s="1"/>
  <c r="P41" i="163"/>
  <c r="P49" i="163" s="1"/>
  <c r="O41" i="163"/>
  <c r="N41" i="163"/>
  <c r="N45" i="163" s="1"/>
  <c r="M41" i="163"/>
  <c r="M49" i="163" s="1"/>
  <c r="L41" i="163"/>
  <c r="K41" i="163"/>
  <c r="K49" i="163" s="1"/>
  <c r="J41" i="163"/>
  <c r="I41" i="163"/>
  <c r="I57" i="163" s="1"/>
  <c r="H41" i="163"/>
  <c r="H53" i="163" s="1"/>
  <c r="G41" i="163"/>
  <c r="G57" i="163" s="1"/>
  <c r="F41" i="163"/>
  <c r="E41" i="163"/>
  <c r="D41" i="163"/>
  <c r="C40" i="163"/>
  <c r="B38" i="163"/>
  <c r="B39" i="163" s="1"/>
  <c r="B37" i="163"/>
  <c r="A31" i="163"/>
  <c r="A32" i="163" s="1"/>
  <c r="A33" i="163" s="1"/>
  <c r="A34" i="163" s="1"/>
  <c r="A35" i="163" s="1"/>
  <c r="A36" i="163" s="1"/>
  <c r="A37" i="163" s="1"/>
  <c r="A38" i="163" s="1"/>
  <c r="B20" i="163"/>
  <c r="R17" i="163"/>
  <c r="B17" i="163"/>
  <c r="Y16" i="163"/>
  <c r="X16" i="163"/>
  <c r="B16" i="163"/>
  <c r="Q15" i="163"/>
  <c r="G15" i="163"/>
  <c r="B15" i="163"/>
  <c r="X14" i="163"/>
  <c r="B14" i="163"/>
  <c r="AE13" i="163"/>
  <c r="AD13" i="163"/>
  <c r="G13" i="163"/>
  <c r="B13" i="163"/>
  <c r="W12" i="163"/>
  <c r="M12" i="163"/>
  <c r="B12" i="163"/>
  <c r="J10" i="163"/>
  <c r="AB17" i="163" s="1"/>
  <c r="C10" i="163"/>
  <c r="S8" i="163"/>
  <c r="B8" i="163"/>
  <c r="AA7" i="163"/>
  <c r="B7" i="163"/>
  <c r="AE6" i="163"/>
  <c r="I6" i="163"/>
  <c r="B6" i="163"/>
  <c r="AA5" i="163"/>
  <c r="Y5" i="163"/>
  <c r="B5" i="163"/>
  <c r="AE4" i="163"/>
  <c r="U4" i="163"/>
  <c r="G4" i="163"/>
  <c r="B4" i="163"/>
  <c r="Y3" i="163"/>
  <c r="O3" i="163"/>
  <c r="B3" i="163"/>
  <c r="C64" i="163" s="1"/>
  <c r="J1" i="163"/>
  <c r="AD8" i="163" s="1"/>
  <c r="B1" i="163"/>
  <c r="C1" i="163" s="1"/>
  <c r="D29" i="163" s="1"/>
  <c r="F41" i="162"/>
  <c r="F45" i="162" s="1"/>
  <c r="G41" i="162"/>
  <c r="G49" i="162" s="1"/>
  <c r="H41" i="162"/>
  <c r="I41" i="162"/>
  <c r="J41" i="162"/>
  <c r="K41" i="162"/>
  <c r="L41" i="162"/>
  <c r="L45" i="162" s="1"/>
  <c r="M41" i="162"/>
  <c r="M45" i="162" s="1"/>
  <c r="N41" i="162"/>
  <c r="N45" i="162" s="1"/>
  <c r="O41" i="162"/>
  <c r="O45" i="162" s="1"/>
  <c r="P41" i="162"/>
  <c r="P57" i="162" s="1"/>
  <c r="Q41" i="162"/>
  <c r="Q49" i="162" s="1"/>
  <c r="R41" i="162"/>
  <c r="R45" i="162" s="1"/>
  <c r="S41" i="162"/>
  <c r="S45" i="162" s="1"/>
  <c r="T41" i="162"/>
  <c r="T45" i="162" s="1"/>
  <c r="U41" i="162"/>
  <c r="U45" i="162" s="1"/>
  <c r="V41" i="162"/>
  <c r="W41" i="162"/>
  <c r="X41" i="162"/>
  <c r="X45" i="162" s="1"/>
  <c r="Y41" i="162"/>
  <c r="Y49" i="162" s="1"/>
  <c r="Z41" i="162"/>
  <c r="AA41" i="162"/>
  <c r="AB41" i="162"/>
  <c r="F43" i="162"/>
  <c r="G43" i="162"/>
  <c r="H43" i="162"/>
  <c r="I43" i="162"/>
  <c r="J43" i="162"/>
  <c r="K43" i="162"/>
  <c r="L43" i="162"/>
  <c r="M43" i="162"/>
  <c r="N43" i="162"/>
  <c r="O43" i="162"/>
  <c r="P43" i="162"/>
  <c r="Q43" i="162"/>
  <c r="R43" i="162"/>
  <c r="S43" i="162"/>
  <c r="T43" i="162"/>
  <c r="U43" i="162"/>
  <c r="V43" i="162"/>
  <c r="W43" i="162"/>
  <c r="X43" i="162"/>
  <c r="Y43" i="162"/>
  <c r="Z43" i="162"/>
  <c r="AA43" i="162"/>
  <c r="AB43" i="162"/>
  <c r="G45" i="162"/>
  <c r="H45" i="162"/>
  <c r="I45" i="162"/>
  <c r="J45" i="162"/>
  <c r="K45" i="162"/>
  <c r="V45" i="162"/>
  <c r="W45" i="162"/>
  <c r="Z45" i="162"/>
  <c r="AA45" i="162"/>
  <c r="AH110" i="162"/>
  <c r="AG110" i="162"/>
  <c r="AF110" i="162"/>
  <c r="AE110" i="162"/>
  <c r="AD110" i="162"/>
  <c r="AC110" i="162"/>
  <c r="AB110" i="162"/>
  <c r="AA110" i="162"/>
  <c r="Z110" i="162"/>
  <c r="Y110" i="162"/>
  <c r="X110" i="162"/>
  <c r="W110" i="162"/>
  <c r="V110" i="162"/>
  <c r="U110" i="162"/>
  <c r="T110" i="162"/>
  <c r="S110" i="162"/>
  <c r="R110" i="162"/>
  <c r="Q110" i="162"/>
  <c r="P110" i="162"/>
  <c r="O110" i="162"/>
  <c r="N110" i="162"/>
  <c r="M110" i="162"/>
  <c r="L110" i="162"/>
  <c r="K110" i="162"/>
  <c r="J110" i="162"/>
  <c r="I110" i="162"/>
  <c r="H110" i="162"/>
  <c r="G110" i="162"/>
  <c r="F110" i="162"/>
  <c r="E110" i="162"/>
  <c r="D110" i="162"/>
  <c r="C108" i="162"/>
  <c r="C106" i="162"/>
  <c r="C104" i="162"/>
  <c r="Y103" i="162"/>
  <c r="C102" i="162"/>
  <c r="AG101" i="162"/>
  <c r="AF101" i="162"/>
  <c r="AE101" i="162"/>
  <c r="AD101" i="162"/>
  <c r="AC101" i="162"/>
  <c r="AB101" i="162"/>
  <c r="AA101" i="162"/>
  <c r="Z101" i="162"/>
  <c r="Y101" i="162"/>
  <c r="X101" i="162"/>
  <c r="W101" i="162"/>
  <c r="V101" i="162"/>
  <c r="U101" i="162"/>
  <c r="T101" i="162"/>
  <c r="S101" i="162"/>
  <c r="R101" i="162"/>
  <c r="Q101" i="162"/>
  <c r="P101" i="162"/>
  <c r="O101" i="162"/>
  <c r="N101" i="162"/>
  <c r="M101" i="162"/>
  <c r="L101" i="162"/>
  <c r="K101" i="162"/>
  <c r="J101" i="162"/>
  <c r="I101" i="162"/>
  <c r="H101" i="162"/>
  <c r="G101" i="162"/>
  <c r="F101" i="162"/>
  <c r="E101" i="162"/>
  <c r="D101" i="162"/>
  <c r="C100" i="162"/>
  <c r="C98" i="162"/>
  <c r="AG97" i="162"/>
  <c r="AF97" i="162"/>
  <c r="AE97" i="162"/>
  <c r="AD97" i="162"/>
  <c r="AC97" i="162"/>
  <c r="AB97" i="162"/>
  <c r="AA97" i="162"/>
  <c r="Z97" i="162"/>
  <c r="Y97" i="162"/>
  <c r="X97" i="162"/>
  <c r="W97" i="162"/>
  <c r="V97" i="162"/>
  <c r="U97" i="162"/>
  <c r="T97" i="162"/>
  <c r="S97" i="162"/>
  <c r="R97" i="162"/>
  <c r="Q97" i="162"/>
  <c r="P97" i="162"/>
  <c r="O97" i="162"/>
  <c r="N97" i="162"/>
  <c r="M97" i="162"/>
  <c r="L97" i="162"/>
  <c r="K97" i="162"/>
  <c r="J97" i="162"/>
  <c r="I97" i="162"/>
  <c r="H97" i="162"/>
  <c r="G97" i="162"/>
  <c r="F97" i="162"/>
  <c r="E97" i="162"/>
  <c r="D97" i="162"/>
  <c r="C96" i="162"/>
  <c r="C94" i="162"/>
  <c r="AG93" i="162"/>
  <c r="AF93" i="162"/>
  <c r="AE93" i="162"/>
  <c r="AD93" i="162"/>
  <c r="AC93" i="162"/>
  <c r="AB93" i="162"/>
  <c r="AA93" i="162"/>
  <c r="Z93" i="162"/>
  <c r="Y93" i="162"/>
  <c r="X93" i="162"/>
  <c r="W93" i="162"/>
  <c r="V93" i="162"/>
  <c r="U93" i="162"/>
  <c r="T93" i="162"/>
  <c r="S93" i="162"/>
  <c r="R93" i="162"/>
  <c r="Q93" i="162"/>
  <c r="P93" i="162"/>
  <c r="O93" i="162"/>
  <c r="N93" i="162"/>
  <c r="M93" i="162"/>
  <c r="L93" i="162"/>
  <c r="K93" i="162"/>
  <c r="J93" i="162"/>
  <c r="I93" i="162"/>
  <c r="H93" i="162"/>
  <c r="G93" i="162"/>
  <c r="F93" i="162"/>
  <c r="E93" i="162"/>
  <c r="D93" i="162"/>
  <c r="C92" i="162"/>
  <c r="P91" i="162"/>
  <c r="C90" i="162"/>
  <c r="AG89" i="162"/>
  <c r="AF89" i="162"/>
  <c r="AE89" i="162"/>
  <c r="AD89" i="162"/>
  <c r="AC89" i="162"/>
  <c r="AB89" i="162"/>
  <c r="AA89" i="162"/>
  <c r="Z89" i="162"/>
  <c r="Y89" i="162"/>
  <c r="X89" i="162"/>
  <c r="W89" i="162"/>
  <c r="V89" i="162"/>
  <c r="U89" i="162"/>
  <c r="T89" i="162"/>
  <c r="S89" i="162"/>
  <c r="R89" i="162"/>
  <c r="Q89" i="162"/>
  <c r="P89" i="162"/>
  <c r="O89" i="162"/>
  <c r="N89" i="162"/>
  <c r="M89" i="162"/>
  <c r="L89" i="162"/>
  <c r="K89" i="162"/>
  <c r="J89" i="162"/>
  <c r="I89" i="162"/>
  <c r="H89" i="162"/>
  <c r="G89" i="162"/>
  <c r="F89" i="162"/>
  <c r="E89" i="162"/>
  <c r="D89" i="162"/>
  <c r="C88" i="162"/>
  <c r="AG87" i="162"/>
  <c r="AG99" i="162" s="1"/>
  <c r="AF87" i="162"/>
  <c r="AF99" i="162" s="1"/>
  <c r="AE87" i="162"/>
  <c r="AE99" i="162" s="1"/>
  <c r="AD87" i="162"/>
  <c r="AD99" i="162" s="1"/>
  <c r="AC87" i="162"/>
  <c r="AB87" i="162"/>
  <c r="AB99" i="162" s="1"/>
  <c r="AA87" i="162"/>
  <c r="AA103" i="162" s="1"/>
  <c r="Z87" i="162"/>
  <c r="Z103" i="162" s="1"/>
  <c r="Y87" i="162"/>
  <c r="X87" i="162"/>
  <c r="X103" i="162" s="1"/>
  <c r="W87" i="162"/>
  <c r="W95" i="162" s="1"/>
  <c r="V87" i="162"/>
  <c r="V95" i="162" s="1"/>
  <c r="U87" i="162"/>
  <c r="U99" i="162" s="1"/>
  <c r="T87" i="162"/>
  <c r="T99" i="162" s="1"/>
  <c r="S87" i="162"/>
  <c r="S99" i="162" s="1"/>
  <c r="R87" i="162"/>
  <c r="R99" i="162" s="1"/>
  <c r="Q87" i="162"/>
  <c r="Q99" i="162" s="1"/>
  <c r="P87" i="162"/>
  <c r="P99" i="162" s="1"/>
  <c r="O87" i="162"/>
  <c r="O103" i="162" s="1"/>
  <c r="N87" i="162"/>
  <c r="N103" i="162" s="1"/>
  <c r="M87" i="162"/>
  <c r="M91" i="162" s="1"/>
  <c r="L87" i="162"/>
  <c r="L103" i="162" s="1"/>
  <c r="K87" i="162"/>
  <c r="K95" i="162" s="1"/>
  <c r="J87" i="162"/>
  <c r="J95" i="162" s="1"/>
  <c r="I87" i="162"/>
  <c r="I99" i="162" s="1"/>
  <c r="H87" i="162"/>
  <c r="H99" i="162" s="1"/>
  <c r="G87" i="162"/>
  <c r="G99" i="162" s="1"/>
  <c r="F87" i="162"/>
  <c r="F99" i="162" s="1"/>
  <c r="E87" i="162"/>
  <c r="E99" i="162" s="1"/>
  <c r="D87" i="162"/>
  <c r="D99" i="162" s="1"/>
  <c r="C86" i="162"/>
  <c r="AM77" i="162"/>
  <c r="C62" i="162"/>
  <c r="C60" i="162"/>
  <c r="C58" i="162"/>
  <c r="AA57" i="162"/>
  <c r="Z57" i="162"/>
  <c r="I57" i="162"/>
  <c r="F57" i="162"/>
  <c r="C56" i="162"/>
  <c r="AG55" i="162"/>
  <c r="AF55" i="162"/>
  <c r="AE55" i="162"/>
  <c r="AD55" i="162"/>
  <c r="AC55" i="162"/>
  <c r="AB55" i="162"/>
  <c r="AA55" i="162"/>
  <c r="Z55" i="162"/>
  <c r="Y55" i="162"/>
  <c r="X55" i="162"/>
  <c r="W55" i="162"/>
  <c r="V55" i="162"/>
  <c r="U55" i="162"/>
  <c r="T55" i="162"/>
  <c r="S55" i="162"/>
  <c r="R55" i="162"/>
  <c r="Q55" i="162"/>
  <c r="P55" i="162"/>
  <c r="O55" i="162"/>
  <c r="N55" i="162"/>
  <c r="M55" i="162"/>
  <c r="L55" i="162"/>
  <c r="K55" i="162"/>
  <c r="J55" i="162"/>
  <c r="I55" i="162"/>
  <c r="H55" i="162"/>
  <c r="G55" i="162"/>
  <c r="F55" i="162"/>
  <c r="E55" i="162"/>
  <c r="D55" i="162"/>
  <c r="C54" i="162"/>
  <c r="AA53" i="162"/>
  <c r="Z53" i="162"/>
  <c r="Y53" i="162"/>
  <c r="V53" i="162"/>
  <c r="N53" i="162"/>
  <c r="I53" i="162"/>
  <c r="G53" i="162"/>
  <c r="C52" i="162"/>
  <c r="AG51" i="162"/>
  <c r="AF51" i="162"/>
  <c r="AE51" i="162"/>
  <c r="AD51" i="162"/>
  <c r="AC51" i="162"/>
  <c r="AB51" i="162"/>
  <c r="AA51" i="162"/>
  <c r="Z51" i="162"/>
  <c r="Y51" i="162"/>
  <c r="X51" i="162"/>
  <c r="W51" i="162"/>
  <c r="V51" i="162"/>
  <c r="U51" i="162"/>
  <c r="T51" i="162"/>
  <c r="S51" i="162"/>
  <c r="R51" i="162"/>
  <c r="Q51" i="162"/>
  <c r="P51" i="162"/>
  <c r="O51" i="162"/>
  <c r="N51" i="162"/>
  <c r="M51" i="162"/>
  <c r="L51" i="162"/>
  <c r="K51" i="162"/>
  <c r="J51" i="162"/>
  <c r="I51" i="162"/>
  <c r="H51" i="162"/>
  <c r="G51" i="162"/>
  <c r="F51" i="162"/>
  <c r="E51" i="162"/>
  <c r="D51" i="162"/>
  <c r="C50" i="162"/>
  <c r="AA49" i="162"/>
  <c r="Z49" i="162"/>
  <c r="T49" i="162"/>
  <c r="N49" i="162"/>
  <c r="I49" i="162"/>
  <c r="F49" i="162"/>
  <c r="C48" i="162"/>
  <c r="AG47" i="162"/>
  <c r="AF47" i="162"/>
  <c r="AE47" i="162"/>
  <c r="AD47" i="162"/>
  <c r="AC47" i="162"/>
  <c r="AB47" i="162"/>
  <c r="AA47" i="162"/>
  <c r="Z47" i="162"/>
  <c r="Y47" i="162"/>
  <c r="X47" i="162"/>
  <c r="W47" i="162"/>
  <c r="V47" i="162"/>
  <c r="U47" i="162"/>
  <c r="T47" i="162"/>
  <c r="S47" i="162"/>
  <c r="R47" i="162"/>
  <c r="Q47" i="162"/>
  <c r="P47" i="162"/>
  <c r="O47" i="162"/>
  <c r="N47" i="162"/>
  <c r="M47" i="162"/>
  <c r="L47" i="162"/>
  <c r="K47" i="162"/>
  <c r="J47" i="162"/>
  <c r="I47" i="162"/>
  <c r="H47" i="162"/>
  <c r="G47" i="162"/>
  <c r="F47" i="162"/>
  <c r="E47" i="162"/>
  <c r="D47" i="162"/>
  <c r="C46" i="162"/>
  <c r="C44" i="162"/>
  <c r="AG43" i="162"/>
  <c r="AF43" i="162"/>
  <c r="AE43" i="162"/>
  <c r="AD43" i="162"/>
  <c r="AC43" i="162"/>
  <c r="E43" i="162"/>
  <c r="D43" i="162"/>
  <c r="C42" i="162"/>
  <c r="AG41" i="162"/>
  <c r="AF41" i="162"/>
  <c r="AE41" i="162"/>
  <c r="AD41" i="162"/>
  <c r="AC41" i="162"/>
  <c r="W49" i="162"/>
  <c r="V49" i="162"/>
  <c r="U53" i="162"/>
  <c r="T53" i="162"/>
  <c r="K49" i="162"/>
  <c r="H57" i="162"/>
  <c r="E41" i="162"/>
  <c r="E53" i="162" s="1"/>
  <c r="D41" i="162"/>
  <c r="D57" i="162" s="1"/>
  <c r="C40" i="162"/>
  <c r="B38" i="162"/>
  <c r="B39" i="162" s="1"/>
  <c r="B37" i="162"/>
  <c r="A31" i="162"/>
  <c r="A32" i="162" s="1"/>
  <c r="A33" i="162" s="1"/>
  <c r="A34" i="162" s="1"/>
  <c r="A35" i="162" s="1"/>
  <c r="A36" i="162" s="1"/>
  <c r="A37" i="162" s="1"/>
  <c r="A38" i="162" s="1"/>
  <c r="B20" i="162"/>
  <c r="B17" i="162"/>
  <c r="B16" i="162"/>
  <c r="B15" i="162"/>
  <c r="B14" i="162"/>
  <c r="B13" i="162"/>
  <c r="B12" i="162"/>
  <c r="J10" i="162"/>
  <c r="I16" i="162" s="1"/>
  <c r="C10" i="162"/>
  <c r="B8" i="162"/>
  <c r="AC7" i="162"/>
  <c r="B7" i="162"/>
  <c r="W6" i="162"/>
  <c r="B6" i="162"/>
  <c r="R5" i="162"/>
  <c r="B5" i="162"/>
  <c r="L4" i="162"/>
  <c r="B4" i="162"/>
  <c r="H3" i="162"/>
  <c r="B3" i="162"/>
  <c r="J1" i="162"/>
  <c r="U8" i="162" s="1"/>
  <c r="B1" i="162"/>
  <c r="C1" i="162" s="1"/>
  <c r="D29" i="162" s="1"/>
  <c r="AH49" i="161"/>
  <c r="AH47" i="161"/>
  <c r="AH51" i="161"/>
  <c r="AH53" i="161"/>
  <c r="AH55" i="161"/>
  <c r="AH57" i="161"/>
  <c r="AH87" i="161"/>
  <c r="AH91" i="161" s="1"/>
  <c r="AH89" i="161"/>
  <c r="AH110" i="161"/>
  <c r="AG110" i="161"/>
  <c r="AF110" i="161"/>
  <c r="AE110" i="161"/>
  <c r="AD110" i="161"/>
  <c r="AC110" i="161"/>
  <c r="AB110" i="161"/>
  <c r="AA110" i="161"/>
  <c r="Z110" i="161"/>
  <c r="Y110" i="161"/>
  <c r="X110" i="161"/>
  <c r="W110" i="161"/>
  <c r="V110" i="161"/>
  <c r="U110" i="161"/>
  <c r="T110" i="161"/>
  <c r="S110" i="161"/>
  <c r="R110" i="161"/>
  <c r="Q110" i="161"/>
  <c r="P110" i="161"/>
  <c r="O110" i="161"/>
  <c r="N110" i="161"/>
  <c r="M110" i="161"/>
  <c r="L110" i="161"/>
  <c r="K110" i="161"/>
  <c r="J110" i="161"/>
  <c r="I110" i="161"/>
  <c r="H110" i="161"/>
  <c r="G110" i="161"/>
  <c r="F110" i="161"/>
  <c r="E110" i="161"/>
  <c r="D110" i="161"/>
  <c r="C108" i="161"/>
  <c r="C106" i="161"/>
  <c r="C104" i="161"/>
  <c r="Q103" i="161"/>
  <c r="C102" i="161"/>
  <c r="AG101" i="161"/>
  <c r="AF101" i="161"/>
  <c r="AE101" i="161"/>
  <c r="AD101" i="161"/>
  <c r="AC101" i="161"/>
  <c r="AB101" i="161"/>
  <c r="AA101" i="161"/>
  <c r="Z101" i="161"/>
  <c r="Y101" i="161"/>
  <c r="X101" i="161"/>
  <c r="W101" i="161"/>
  <c r="V101" i="161"/>
  <c r="U101" i="161"/>
  <c r="T101" i="161"/>
  <c r="S101" i="161"/>
  <c r="R101" i="161"/>
  <c r="Q101" i="161"/>
  <c r="P101" i="161"/>
  <c r="O101" i="161"/>
  <c r="N101" i="161"/>
  <c r="M101" i="161"/>
  <c r="L101" i="161"/>
  <c r="K101" i="161"/>
  <c r="J101" i="161"/>
  <c r="I101" i="161"/>
  <c r="H101" i="161"/>
  <c r="G101" i="161"/>
  <c r="F101" i="161"/>
  <c r="E101" i="161"/>
  <c r="D101" i="161"/>
  <c r="C100" i="161"/>
  <c r="H99" i="161"/>
  <c r="C98" i="161"/>
  <c r="AG97" i="161"/>
  <c r="AF97" i="161"/>
  <c r="AE97" i="161"/>
  <c r="AD97" i="161"/>
  <c r="AC97" i="161"/>
  <c r="AB97" i="161"/>
  <c r="AA97" i="161"/>
  <c r="Z97" i="161"/>
  <c r="Y97" i="161"/>
  <c r="X97" i="161"/>
  <c r="W97" i="161"/>
  <c r="V97" i="161"/>
  <c r="U97" i="161"/>
  <c r="T97" i="161"/>
  <c r="S97" i="161"/>
  <c r="R97" i="161"/>
  <c r="Q97" i="161"/>
  <c r="P97" i="161"/>
  <c r="O97" i="161"/>
  <c r="N97" i="161"/>
  <c r="M97" i="161"/>
  <c r="L97" i="161"/>
  <c r="K97" i="161"/>
  <c r="J97" i="161"/>
  <c r="I97" i="161"/>
  <c r="H97" i="161"/>
  <c r="G97" i="161"/>
  <c r="F97" i="161"/>
  <c r="E97" i="161"/>
  <c r="D97" i="161"/>
  <c r="C96" i="161"/>
  <c r="AC95" i="161"/>
  <c r="X95" i="161"/>
  <c r="E95" i="161"/>
  <c r="C94" i="161"/>
  <c r="AG93" i="161"/>
  <c r="AF93" i="161"/>
  <c r="AE93" i="161"/>
  <c r="AD93" i="161"/>
  <c r="AC93" i="161"/>
  <c r="AB93" i="161"/>
  <c r="AA93" i="161"/>
  <c r="Z93" i="161"/>
  <c r="Y93" i="161"/>
  <c r="X93" i="161"/>
  <c r="W93" i="161"/>
  <c r="V93" i="161"/>
  <c r="U93" i="161"/>
  <c r="T93" i="161"/>
  <c r="S93" i="161"/>
  <c r="R93" i="161"/>
  <c r="Q93" i="161"/>
  <c r="P93" i="161"/>
  <c r="O93" i="161"/>
  <c r="N93" i="161"/>
  <c r="M93" i="161"/>
  <c r="L93" i="161"/>
  <c r="K93" i="161"/>
  <c r="J93" i="161"/>
  <c r="I93" i="161"/>
  <c r="H93" i="161"/>
  <c r="G93" i="161"/>
  <c r="F93" i="161"/>
  <c r="E93" i="161"/>
  <c r="D93" i="161"/>
  <c r="C92" i="161"/>
  <c r="X91" i="161"/>
  <c r="W91" i="161"/>
  <c r="L91" i="161"/>
  <c r="E91" i="161"/>
  <c r="C90" i="161"/>
  <c r="AG89" i="161"/>
  <c r="AF89" i="161"/>
  <c r="AE89" i="161"/>
  <c r="AD89" i="161"/>
  <c r="AC89" i="161"/>
  <c r="AB89" i="161"/>
  <c r="AA89" i="161"/>
  <c r="Z89" i="161"/>
  <c r="Y89" i="161"/>
  <c r="X89" i="161"/>
  <c r="W89" i="161"/>
  <c r="V89" i="161"/>
  <c r="U89" i="161"/>
  <c r="T89" i="161"/>
  <c r="S89" i="161"/>
  <c r="R89" i="161"/>
  <c r="Q89" i="161"/>
  <c r="P89" i="161"/>
  <c r="O89" i="161"/>
  <c r="N89" i="161"/>
  <c r="M89" i="161"/>
  <c r="L89" i="161"/>
  <c r="K89" i="161"/>
  <c r="J89" i="161"/>
  <c r="I89" i="161"/>
  <c r="H89" i="161"/>
  <c r="G89" i="161"/>
  <c r="F89" i="161"/>
  <c r="E89" i="161"/>
  <c r="D89" i="161"/>
  <c r="C88" i="161"/>
  <c r="AG87" i="161"/>
  <c r="AF87" i="161"/>
  <c r="AF95" i="161" s="1"/>
  <c r="AE87" i="161"/>
  <c r="AE99" i="161" s="1"/>
  <c r="AD87" i="161"/>
  <c r="AC87" i="161"/>
  <c r="AC99" i="161" s="1"/>
  <c r="AB87" i="161"/>
  <c r="AB95" i="161" s="1"/>
  <c r="AA87" i="161"/>
  <c r="AA103" i="161" s="1"/>
  <c r="Z87" i="161"/>
  <c r="Z103" i="161" s="1"/>
  <c r="Y87" i="161"/>
  <c r="Y103" i="161" s="1"/>
  <c r="X87" i="161"/>
  <c r="X99" i="161" s="1"/>
  <c r="W87" i="161"/>
  <c r="W95" i="161" s="1"/>
  <c r="V87" i="161"/>
  <c r="V95" i="161" s="1"/>
  <c r="U87" i="161"/>
  <c r="T87" i="161"/>
  <c r="S87" i="161"/>
  <c r="S99" i="161" s="1"/>
  <c r="R87" i="161"/>
  <c r="Q87" i="161"/>
  <c r="Q99" i="161" s="1"/>
  <c r="P87" i="161"/>
  <c r="P95" i="161" s="1"/>
  <c r="O87" i="161"/>
  <c r="O103" i="161" s="1"/>
  <c r="N87" i="161"/>
  <c r="N103" i="161" s="1"/>
  <c r="M87" i="161"/>
  <c r="M103" i="161" s="1"/>
  <c r="L87" i="161"/>
  <c r="L99" i="161" s="1"/>
  <c r="K87" i="161"/>
  <c r="K95" i="161" s="1"/>
  <c r="J87" i="161"/>
  <c r="J95" i="161" s="1"/>
  <c r="I87" i="161"/>
  <c r="I99" i="161" s="1"/>
  <c r="H87" i="161"/>
  <c r="H95" i="161" s="1"/>
  <c r="G87" i="161"/>
  <c r="G99" i="161" s="1"/>
  <c r="F87" i="161"/>
  <c r="E87" i="161"/>
  <c r="E99" i="161" s="1"/>
  <c r="D87" i="161"/>
  <c r="D95" i="161" s="1"/>
  <c r="C86" i="161"/>
  <c r="AM77" i="161"/>
  <c r="C62" i="161"/>
  <c r="C60" i="161"/>
  <c r="C58" i="161"/>
  <c r="C56" i="161"/>
  <c r="AG55" i="161"/>
  <c r="AF55" i="161"/>
  <c r="AE55" i="161"/>
  <c r="AD55" i="161"/>
  <c r="AC55" i="161"/>
  <c r="AB55" i="161"/>
  <c r="AA55" i="161"/>
  <c r="Z55" i="161"/>
  <c r="Y55" i="161"/>
  <c r="X55" i="161"/>
  <c r="W55" i="161"/>
  <c r="V55" i="161"/>
  <c r="U55" i="161"/>
  <c r="T55" i="161"/>
  <c r="S55" i="161"/>
  <c r="R55" i="161"/>
  <c r="Q55" i="161"/>
  <c r="P55" i="161"/>
  <c r="O55" i="161"/>
  <c r="N55" i="161"/>
  <c r="M55" i="161"/>
  <c r="L55" i="161"/>
  <c r="K55" i="161"/>
  <c r="J55" i="161"/>
  <c r="I55" i="161"/>
  <c r="H55" i="161"/>
  <c r="G55" i="161"/>
  <c r="F55" i="161"/>
  <c r="E55" i="161"/>
  <c r="D55" i="161"/>
  <c r="C54" i="161"/>
  <c r="C52" i="161"/>
  <c r="AG51" i="161"/>
  <c r="AF51" i="161"/>
  <c r="AE51" i="161"/>
  <c r="AD51" i="161"/>
  <c r="AC51" i="161"/>
  <c r="AB51" i="161"/>
  <c r="AA51" i="161"/>
  <c r="Z51" i="161"/>
  <c r="Y51" i="161"/>
  <c r="X51" i="161"/>
  <c r="W51" i="161"/>
  <c r="V51" i="161"/>
  <c r="U51" i="161"/>
  <c r="T51" i="161"/>
  <c r="S51" i="161"/>
  <c r="R51" i="161"/>
  <c r="Q51" i="161"/>
  <c r="P51" i="161"/>
  <c r="O51" i="161"/>
  <c r="N51" i="161"/>
  <c r="M51" i="161"/>
  <c r="L51" i="161"/>
  <c r="K51" i="161"/>
  <c r="J51" i="161"/>
  <c r="I51" i="161"/>
  <c r="H51" i="161"/>
  <c r="G51" i="161"/>
  <c r="F51" i="161"/>
  <c r="E51" i="161"/>
  <c r="D51" i="161"/>
  <c r="C50" i="161"/>
  <c r="C48" i="161"/>
  <c r="AG47" i="161"/>
  <c r="AF47" i="161"/>
  <c r="AE47" i="161"/>
  <c r="AD47" i="161"/>
  <c r="AC47" i="161"/>
  <c r="AB47" i="161"/>
  <c r="AA47" i="161"/>
  <c r="Z47" i="161"/>
  <c r="Y47" i="161"/>
  <c r="X47" i="161"/>
  <c r="W47" i="161"/>
  <c r="V47" i="161"/>
  <c r="U47" i="161"/>
  <c r="T47" i="161"/>
  <c r="S47" i="161"/>
  <c r="R47" i="161"/>
  <c r="Q47" i="161"/>
  <c r="P47" i="161"/>
  <c r="O47" i="161"/>
  <c r="N47" i="161"/>
  <c r="M47" i="161"/>
  <c r="L47" i="161"/>
  <c r="K47" i="161"/>
  <c r="J47" i="161"/>
  <c r="I47" i="161"/>
  <c r="H47" i="161"/>
  <c r="G47" i="161"/>
  <c r="F47" i="161"/>
  <c r="E47" i="161"/>
  <c r="D47" i="161"/>
  <c r="C46" i="161"/>
  <c r="Z45" i="161"/>
  <c r="C44" i="161"/>
  <c r="AE43" i="161"/>
  <c r="AD43" i="161"/>
  <c r="AC43" i="161"/>
  <c r="AB43" i="161"/>
  <c r="AA43" i="161"/>
  <c r="Z43" i="161"/>
  <c r="Y43" i="161"/>
  <c r="X43" i="161"/>
  <c r="W43" i="161"/>
  <c r="V43" i="161"/>
  <c r="U43" i="161"/>
  <c r="T43" i="161"/>
  <c r="S43" i="161"/>
  <c r="R43" i="161"/>
  <c r="Q43" i="161"/>
  <c r="P43" i="161"/>
  <c r="O43" i="161"/>
  <c r="N43" i="161"/>
  <c r="M43" i="161"/>
  <c r="L43" i="161"/>
  <c r="K43" i="161"/>
  <c r="J43" i="161"/>
  <c r="I43" i="161"/>
  <c r="H43" i="161"/>
  <c r="G43" i="161"/>
  <c r="F43" i="161"/>
  <c r="E43" i="161"/>
  <c r="D43" i="161"/>
  <c r="C42" i="161"/>
  <c r="AE41" i="161"/>
  <c r="AD41" i="161"/>
  <c r="AD45" i="161" s="1"/>
  <c r="AC41" i="161"/>
  <c r="AC45" i="161" s="1"/>
  <c r="AB41" i="161"/>
  <c r="AA41" i="161"/>
  <c r="Z41" i="161"/>
  <c r="Z53" i="161" s="1"/>
  <c r="Y41" i="161"/>
  <c r="X41" i="161"/>
  <c r="W41" i="161"/>
  <c r="W53" i="161" s="1"/>
  <c r="V41" i="161"/>
  <c r="V57" i="161" s="1"/>
  <c r="U41" i="161"/>
  <c r="T41" i="161"/>
  <c r="S41" i="161"/>
  <c r="R41" i="161"/>
  <c r="Q41" i="161"/>
  <c r="Q45" i="161" s="1"/>
  <c r="P41" i="161"/>
  <c r="O41" i="161"/>
  <c r="O49" i="161" s="1"/>
  <c r="N41" i="161"/>
  <c r="N53" i="161" s="1"/>
  <c r="M41" i="161"/>
  <c r="M45" i="161" s="1"/>
  <c r="L41" i="161"/>
  <c r="K41" i="161"/>
  <c r="K53" i="161" s="1"/>
  <c r="J41" i="161"/>
  <c r="J57" i="161" s="1"/>
  <c r="I41" i="161"/>
  <c r="H41" i="161"/>
  <c r="G41" i="161"/>
  <c r="F41" i="161"/>
  <c r="F53" i="161" s="1"/>
  <c r="E41" i="161"/>
  <c r="E45" i="161" s="1"/>
  <c r="D41" i="161"/>
  <c r="C40" i="161"/>
  <c r="B38" i="161"/>
  <c r="B39" i="161" s="1"/>
  <c r="B37" i="161"/>
  <c r="A31" i="161"/>
  <c r="A32" i="161" s="1"/>
  <c r="A33" i="161" s="1"/>
  <c r="A34" i="161" s="1"/>
  <c r="A35" i="161" s="1"/>
  <c r="A36" i="161" s="1"/>
  <c r="A37" i="161" s="1"/>
  <c r="A38" i="161" s="1"/>
  <c r="B20" i="161"/>
  <c r="B17" i="161"/>
  <c r="Q16" i="161"/>
  <c r="B16" i="161"/>
  <c r="W15" i="161"/>
  <c r="B15" i="161"/>
  <c r="AC14" i="161"/>
  <c r="AA14" i="161"/>
  <c r="O14" i="161"/>
  <c r="E14" i="161"/>
  <c r="B14" i="161"/>
  <c r="U13" i="161"/>
  <c r="B13" i="161"/>
  <c r="AC12" i="161"/>
  <c r="AA12" i="161"/>
  <c r="Q12" i="161"/>
  <c r="E12" i="161"/>
  <c r="B12" i="161"/>
  <c r="J10" i="161"/>
  <c r="AF16" i="161" s="1"/>
  <c r="C10" i="161"/>
  <c r="B8" i="161"/>
  <c r="C105" i="161" s="1"/>
  <c r="AE7" i="161"/>
  <c r="B7" i="161"/>
  <c r="B6" i="161"/>
  <c r="AE5" i="161"/>
  <c r="B5" i="161"/>
  <c r="B4" i="161"/>
  <c r="AE3" i="161"/>
  <c r="B3" i="161"/>
  <c r="J1" i="161"/>
  <c r="V8" i="161" s="1"/>
  <c r="B1" i="161"/>
  <c r="C1" i="161" s="1"/>
  <c r="D29" i="161" s="1"/>
  <c r="F41" i="160"/>
  <c r="F57" i="160" s="1"/>
  <c r="G41" i="160"/>
  <c r="G45" i="160" s="1"/>
  <c r="H41" i="160"/>
  <c r="H45" i="160" s="1"/>
  <c r="I41" i="160"/>
  <c r="I45" i="160" s="1"/>
  <c r="J41" i="160"/>
  <c r="J57" i="160" s="1"/>
  <c r="K41" i="160"/>
  <c r="L41" i="160"/>
  <c r="L45" i="160" s="1"/>
  <c r="M41" i="160"/>
  <c r="N41" i="160"/>
  <c r="N49" i="160" s="1"/>
  <c r="O41" i="160"/>
  <c r="O45" i="160" s="1"/>
  <c r="P41" i="160"/>
  <c r="Q41" i="160"/>
  <c r="Q57" i="160" s="1"/>
  <c r="R41" i="160"/>
  <c r="S41" i="160"/>
  <c r="T41" i="160"/>
  <c r="T45" i="160" s="1"/>
  <c r="U41" i="160"/>
  <c r="U57" i="160" s="1"/>
  <c r="V41" i="160"/>
  <c r="V45" i="160" s="1"/>
  <c r="W41" i="160"/>
  <c r="W45" i="160" s="1"/>
  <c r="X41" i="160"/>
  <c r="X45" i="160" s="1"/>
  <c r="Y41" i="160"/>
  <c r="Y45" i="160" s="1"/>
  <c r="Z41" i="160"/>
  <c r="Z53" i="160" s="1"/>
  <c r="AA41" i="160"/>
  <c r="AA45" i="160" s="1"/>
  <c r="AB41" i="160"/>
  <c r="AB45" i="160" s="1"/>
  <c r="AC41" i="160"/>
  <c r="AC45" i="160" s="1"/>
  <c r="AD41" i="160"/>
  <c r="AE41" i="160"/>
  <c r="F43" i="160"/>
  <c r="G43" i="160"/>
  <c r="H43" i="160"/>
  <c r="I43" i="160"/>
  <c r="J43" i="160"/>
  <c r="K43" i="160"/>
  <c r="L43" i="160"/>
  <c r="M43" i="160"/>
  <c r="N43" i="160"/>
  <c r="O43" i="160"/>
  <c r="P43" i="160"/>
  <c r="Q43" i="160"/>
  <c r="R43" i="160"/>
  <c r="S43" i="160"/>
  <c r="T43" i="160"/>
  <c r="U43" i="160"/>
  <c r="V43" i="160"/>
  <c r="W43" i="160"/>
  <c r="X43" i="160"/>
  <c r="Y43" i="160"/>
  <c r="Z43" i="160"/>
  <c r="AA43" i="160"/>
  <c r="AB43" i="160"/>
  <c r="AC43" i="160"/>
  <c r="AD43" i="160"/>
  <c r="AE43" i="160"/>
  <c r="J45" i="160"/>
  <c r="K45" i="160"/>
  <c r="M45" i="160"/>
  <c r="P45" i="160"/>
  <c r="R45" i="160"/>
  <c r="S45" i="160"/>
  <c r="AD45" i="160"/>
  <c r="AE45" i="160"/>
  <c r="AH110" i="160"/>
  <c r="AG110" i="160"/>
  <c r="AF110" i="160"/>
  <c r="AE110" i="160"/>
  <c r="AD110" i="160"/>
  <c r="AC110" i="160"/>
  <c r="AB110" i="160"/>
  <c r="AA110" i="160"/>
  <c r="Z110" i="160"/>
  <c r="Y110" i="160"/>
  <c r="X110" i="160"/>
  <c r="W110" i="160"/>
  <c r="V110" i="160"/>
  <c r="U110" i="160"/>
  <c r="T110" i="160"/>
  <c r="S110" i="160"/>
  <c r="R110" i="160"/>
  <c r="Q110" i="160"/>
  <c r="P110" i="160"/>
  <c r="O110" i="160"/>
  <c r="N110" i="160"/>
  <c r="M110" i="160"/>
  <c r="L110" i="160"/>
  <c r="K110" i="160"/>
  <c r="J110" i="160"/>
  <c r="I110" i="160"/>
  <c r="H110" i="160"/>
  <c r="G110" i="160"/>
  <c r="F110" i="160"/>
  <c r="E110" i="160"/>
  <c r="D110" i="160"/>
  <c r="C108" i="160"/>
  <c r="C106" i="160"/>
  <c r="C104" i="160"/>
  <c r="P103" i="160"/>
  <c r="C102" i="160"/>
  <c r="AG101" i="160"/>
  <c r="AF101" i="160"/>
  <c r="AE101" i="160"/>
  <c r="AD101" i="160"/>
  <c r="AC101" i="160"/>
  <c r="AB101" i="160"/>
  <c r="AA101" i="160"/>
  <c r="Z101" i="160"/>
  <c r="Y101" i="160"/>
  <c r="X101" i="160"/>
  <c r="W101" i="160"/>
  <c r="V101" i="160"/>
  <c r="U101" i="160"/>
  <c r="T101" i="160"/>
  <c r="S101" i="160"/>
  <c r="R101" i="160"/>
  <c r="Q101" i="160"/>
  <c r="P101" i="160"/>
  <c r="O101" i="160"/>
  <c r="N101" i="160"/>
  <c r="M101" i="160"/>
  <c r="L101" i="160"/>
  <c r="K101" i="160"/>
  <c r="J101" i="160"/>
  <c r="I101" i="160"/>
  <c r="H101" i="160"/>
  <c r="G101" i="160"/>
  <c r="F101" i="160"/>
  <c r="E101" i="160"/>
  <c r="D101" i="160"/>
  <c r="C100" i="160"/>
  <c r="U99" i="160"/>
  <c r="C98" i="160"/>
  <c r="AG97" i="160"/>
  <c r="AF97" i="160"/>
  <c r="AE97" i="160"/>
  <c r="AD97" i="160"/>
  <c r="AC97" i="160"/>
  <c r="AB97" i="160"/>
  <c r="AA97" i="160"/>
  <c r="Z97" i="160"/>
  <c r="Y97" i="160"/>
  <c r="X97" i="160"/>
  <c r="W97" i="160"/>
  <c r="V97" i="160"/>
  <c r="U97" i="160"/>
  <c r="T97" i="160"/>
  <c r="S97" i="160"/>
  <c r="R97" i="160"/>
  <c r="Q97" i="160"/>
  <c r="P97" i="160"/>
  <c r="O97" i="160"/>
  <c r="N97" i="160"/>
  <c r="M97" i="160"/>
  <c r="L97" i="160"/>
  <c r="K97" i="160"/>
  <c r="J97" i="160"/>
  <c r="I97" i="160"/>
  <c r="H97" i="160"/>
  <c r="G97" i="160"/>
  <c r="F97" i="160"/>
  <c r="E97" i="160"/>
  <c r="D97" i="160"/>
  <c r="C96" i="160"/>
  <c r="C94" i="160"/>
  <c r="AG93" i="160"/>
  <c r="AF93" i="160"/>
  <c r="AE93" i="160"/>
  <c r="AD93" i="160"/>
  <c r="AC93" i="160"/>
  <c r="AB93" i="160"/>
  <c r="AA93" i="160"/>
  <c r="Z93" i="160"/>
  <c r="Y93" i="160"/>
  <c r="X93" i="160"/>
  <c r="W93" i="160"/>
  <c r="V93" i="160"/>
  <c r="U93" i="160"/>
  <c r="T93" i="160"/>
  <c r="S93" i="160"/>
  <c r="R93" i="160"/>
  <c r="Q93" i="160"/>
  <c r="P93" i="160"/>
  <c r="O93" i="160"/>
  <c r="N93" i="160"/>
  <c r="M93" i="160"/>
  <c r="L93" i="160"/>
  <c r="K93" i="160"/>
  <c r="J93" i="160"/>
  <c r="I93" i="160"/>
  <c r="H93" i="160"/>
  <c r="G93" i="160"/>
  <c r="F93" i="160"/>
  <c r="E93" i="160"/>
  <c r="D93" i="160"/>
  <c r="C92" i="160"/>
  <c r="AB91" i="160"/>
  <c r="Q91" i="160"/>
  <c r="P91" i="160"/>
  <c r="C90" i="160"/>
  <c r="AE89" i="160"/>
  <c r="AD89" i="160"/>
  <c r="AC89" i="160"/>
  <c r="AB89" i="160"/>
  <c r="AA89" i="160"/>
  <c r="Z89" i="160"/>
  <c r="Y89" i="160"/>
  <c r="X89" i="160"/>
  <c r="W89" i="160"/>
  <c r="V89" i="160"/>
  <c r="U89" i="160"/>
  <c r="T89" i="160"/>
  <c r="S89" i="160"/>
  <c r="R89" i="160"/>
  <c r="Q89" i="160"/>
  <c r="P89" i="160"/>
  <c r="O89" i="160"/>
  <c r="N89" i="160"/>
  <c r="M89" i="160"/>
  <c r="L89" i="160"/>
  <c r="K89" i="160"/>
  <c r="J89" i="160"/>
  <c r="I89" i="160"/>
  <c r="H89" i="160"/>
  <c r="G89" i="160"/>
  <c r="F89" i="160"/>
  <c r="E89" i="160"/>
  <c r="D89" i="160"/>
  <c r="C88" i="160"/>
  <c r="AG99" i="160"/>
  <c r="AF99" i="160"/>
  <c r="AE87" i="160"/>
  <c r="AE99" i="160" s="1"/>
  <c r="AD87" i="160"/>
  <c r="AD99" i="160" s="1"/>
  <c r="AC87" i="160"/>
  <c r="AC99" i="160" s="1"/>
  <c r="AB87" i="160"/>
  <c r="AB99" i="160" s="1"/>
  <c r="AA87" i="160"/>
  <c r="AA103" i="160" s="1"/>
  <c r="Z87" i="160"/>
  <c r="Z103" i="160" s="1"/>
  <c r="Y87" i="160"/>
  <c r="Y103" i="160" s="1"/>
  <c r="X87" i="160"/>
  <c r="X103" i="160" s="1"/>
  <c r="W87" i="160"/>
  <c r="V87" i="160"/>
  <c r="V99" i="160" s="1"/>
  <c r="U87" i="160"/>
  <c r="T87" i="160"/>
  <c r="T99" i="160" s="1"/>
  <c r="S87" i="160"/>
  <c r="S99" i="160" s="1"/>
  <c r="R87" i="160"/>
  <c r="R99" i="160" s="1"/>
  <c r="Q87" i="160"/>
  <c r="Q99" i="160" s="1"/>
  <c r="P87" i="160"/>
  <c r="P99" i="160" s="1"/>
  <c r="O87" i="160"/>
  <c r="O103" i="160" s="1"/>
  <c r="N87" i="160"/>
  <c r="N103" i="160" s="1"/>
  <c r="M87" i="160"/>
  <c r="M103" i="160" s="1"/>
  <c r="L87" i="160"/>
  <c r="L103" i="160" s="1"/>
  <c r="K87" i="160"/>
  <c r="J87" i="160"/>
  <c r="I87" i="160"/>
  <c r="H87" i="160"/>
  <c r="H99" i="160" s="1"/>
  <c r="G87" i="160"/>
  <c r="G99" i="160" s="1"/>
  <c r="F87" i="160"/>
  <c r="F99" i="160" s="1"/>
  <c r="E87" i="160"/>
  <c r="E99" i="160" s="1"/>
  <c r="D87" i="160"/>
  <c r="D99" i="160" s="1"/>
  <c r="C86" i="160"/>
  <c r="AM77" i="160"/>
  <c r="C62" i="160"/>
  <c r="C60" i="160"/>
  <c r="C58" i="160"/>
  <c r="Z57" i="160"/>
  <c r="M57" i="160"/>
  <c r="I57" i="160"/>
  <c r="G57" i="160"/>
  <c r="C56" i="160"/>
  <c r="AE55" i="160"/>
  <c r="AD55" i="160"/>
  <c r="AC55" i="160"/>
  <c r="AB55" i="160"/>
  <c r="AA55" i="160"/>
  <c r="Z55" i="160"/>
  <c r="Y55" i="160"/>
  <c r="X55" i="160"/>
  <c r="W55" i="160"/>
  <c r="V55" i="160"/>
  <c r="U55" i="160"/>
  <c r="T55" i="160"/>
  <c r="S55" i="160"/>
  <c r="R55" i="160"/>
  <c r="Q55" i="160"/>
  <c r="P55" i="160"/>
  <c r="O55" i="160"/>
  <c r="N55" i="160"/>
  <c r="M55" i="160"/>
  <c r="L55" i="160"/>
  <c r="K55" i="160"/>
  <c r="J55" i="160"/>
  <c r="I55" i="160"/>
  <c r="H55" i="160"/>
  <c r="G55" i="160"/>
  <c r="F55" i="160"/>
  <c r="E55" i="160"/>
  <c r="D55" i="160"/>
  <c r="C54" i="160"/>
  <c r="Y53" i="160"/>
  <c r="M53" i="160"/>
  <c r="K53" i="160"/>
  <c r="I53" i="160"/>
  <c r="G53" i="160"/>
  <c r="F53" i="160"/>
  <c r="C52" i="160"/>
  <c r="AE51" i="160"/>
  <c r="AD51" i="160"/>
  <c r="AC51" i="160"/>
  <c r="AB51" i="160"/>
  <c r="AA51" i="160"/>
  <c r="Z51" i="160"/>
  <c r="Y51" i="160"/>
  <c r="X51" i="160"/>
  <c r="W51" i="160"/>
  <c r="V51" i="160"/>
  <c r="U51" i="160"/>
  <c r="T51" i="160"/>
  <c r="S51" i="160"/>
  <c r="R51" i="160"/>
  <c r="Q51" i="160"/>
  <c r="P51" i="160"/>
  <c r="O51" i="160"/>
  <c r="N51" i="160"/>
  <c r="M51" i="160"/>
  <c r="L51" i="160"/>
  <c r="K51" i="160"/>
  <c r="J51" i="160"/>
  <c r="I51" i="160"/>
  <c r="H51" i="160"/>
  <c r="G51" i="160"/>
  <c r="F51" i="160"/>
  <c r="E51" i="160"/>
  <c r="D51" i="160"/>
  <c r="C50" i="160"/>
  <c r="Y49" i="160"/>
  <c r="M49" i="160"/>
  <c r="I49" i="160"/>
  <c r="G49" i="160"/>
  <c r="F49" i="160"/>
  <c r="C48" i="160"/>
  <c r="AE47" i="160"/>
  <c r="AD47" i="160"/>
  <c r="AC47" i="160"/>
  <c r="AB47" i="160"/>
  <c r="AA47" i="160"/>
  <c r="Z47" i="160"/>
  <c r="Y47" i="160"/>
  <c r="X47" i="160"/>
  <c r="W47" i="160"/>
  <c r="V47" i="160"/>
  <c r="U47" i="160"/>
  <c r="T47" i="160"/>
  <c r="S47" i="160"/>
  <c r="R47" i="160"/>
  <c r="Q47" i="160"/>
  <c r="P47" i="160"/>
  <c r="O47" i="160"/>
  <c r="N47" i="160"/>
  <c r="M47" i="160"/>
  <c r="L47" i="160"/>
  <c r="K47" i="160"/>
  <c r="J47" i="160"/>
  <c r="I47" i="160"/>
  <c r="H47" i="160"/>
  <c r="G47" i="160"/>
  <c r="F47" i="160"/>
  <c r="E47" i="160"/>
  <c r="D47" i="160"/>
  <c r="C46" i="160"/>
  <c r="C44" i="160"/>
  <c r="E43" i="160"/>
  <c r="D43" i="160"/>
  <c r="C42" i="160"/>
  <c r="AE53" i="160"/>
  <c r="AD49" i="160"/>
  <c r="X53" i="160"/>
  <c r="W49" i="160"/>
  <c r="V57" i="160"/>
  <c r="T49" i="160"/>
  <c r="S57" i="160"/>
  <c r="R49" i="160"/>
  <c r="P49" i="160"/>
  <c r="L53" i="160"/>
  <c r="H57" i="160"/>
  <c r="E41" i="160"/>
  <c r="E49" i="160" s="1"/>
  <c r="D41" i="160"/>
  <c r="D49" i="160" s="1"/>
  <c r="C40" i="160"/>
  <c r="B38" i="160"/>
  <c r="B39" i="160" s="1"/>
  <c r="B37" i="160"/>
  <c r="A31" i="160"/>
  <c r="A32" i="160" s="1"/>
  <c r="A33" i="160" s="1"/>
  <c r="A34" i="160" s="1"/>
  <c r="A35" i="160" s="1"/>
  <c r="A36" i="160" s="1"/>
  <c r="A37" i="160" s="1"/>
  <c r="A38" i="160" s="1"/>
  <c r="B20" i="160"/>
  <c r="I17" i="160"/>
  <c r="B17" i="160"/>
  <c r="AB16" i="160"/>
  <c r="D16" i="160"/>
  <c r="B16" i="160"/>
  <c r="V15" i="160"/>
  <c r="B15" i="160"/>
  <c r="AA14" i="160"/>
  <c r="Q14" i="160"/>
  <c r="P14" i="160"/>
  <c r="K14" i="160"/>
  <c r="B14" i="160"/>
  <c r="AE13" i="160"/>
  <c r="Z13" i="160"/>
  <c r="R13" i="160"/>
  <c r="Q13" i="160"/>
  <c r="L13" i="160"/>
  <c r="D13" i="160"/>
  <c r="B13" i="160"/>
  <c r="AC12" i="160"/>
  <c r="T12" i="160"/>
  <c r="S12" i="160"/>
  <c r="O12" i="160"/>
  <c r="F12" i="160"/>
  <c r="E12" i="160"/>
  <c r="B12" i="160"/>
  <c r="J10" i="160"/>
  <c r="AF17" i="160" s="1"/>
  <c r="C10" i="160"/>
  <c r="Y8" i="160"/>
  <c r="W8" i="160"/>
  <c r="V8" i="160"/>
  <c r="K8" i="160"/>
  <c r="J8" i="160"/>
  <c r="I8" i="160"/>
  <c r="B8" i="160"/>
  <c r="AB7" i="160"/>
  <c r="AA7" i="160"/>
  <c r="Z7" i="160"/>
  <c r="O7" i="160"/>
  <c r="N7" i="160"/>
  <c r="B7" i="160"/>
  <c r="AF6" i="160"/>
  <c r="AE6" i="160"/>
  <c r="S6" i="160"/>
  <c r="R6" i="160"/>
  <c r="P6" i="160"/>
  <c r="F6" i="160"/>
  <c r="E6" i="160"/>
  <c r="B6" i="160"/>
  <c r="Y5" i="160"/>
  <c r="X5" i="160"/>
  <c r="M5" i="160"/>
  <c r="L5" i="160"/>
  <c r="K5" i="160"/>
  <c r="B5" i="160"/>
  <c r="AE4" i="160"/>
  <c r="AC4" i="160"/>
  <c r="AB4" i="160"/>
  <c r="S4" i="160"/>
  <c r="P4" i="160"/>
  <c r="G4" i="160"/>
  <c r="F4" i="160"/>
  <c r="D4" i="160"/>
  <c r="B4" i="160"/>
  <c r="X3" i="160"/>
  <c r="W3" i="160"/>
  <c r="V3" i="160"/>
  <c r="K3" i="160"/>
  <c r="J3" i="160"/>
  <c r="B3" i="160"/>
  <c r="C71" i="160" s="1"/>
  <c r="J1" i="160"/>
  <c r="AE8" i="160" s="1"/>
  <c r="B1" i="160"/>
  <c r="C1" i="160" s="1"/>
  <c r="D29" i="160" s="1"/>
  <c r="IU48" i="159"/>
  <c r="IT48" i="159"/>
  <c r="IS48" i="159"/>
  <c r="IR48" i="159"/>
  <c r="IQ48" i="159"/>
  <c r="IP48" i="159"/>
  <c r="IO48" i="159"/>
  <c r="IN48" i="159"/>
  <c r="IM48" i="159"/>
  <c r="IL48" i="159"/>
  <c r="IK48" i="159"/>
  <c r="IJ48" i="159"/>
  <c r="II48" i="159"/>
  <c r="IH48" i="159"/>
  <c r="IG48" i="159"/>
  <c r="IF48" i="159"/>
  <c r="IE48" i="159"/>
  <c r="ID48" i="159"/>
  <c r="IC48" i="159"/>
  <c r="IB48" i="159"/>
  <c r="IA48" i="159"/>
  <c r="HZ48" i="159"/>
  <c r="HY48" i="159"/>
  <c r="HX48" i="159"/>
  <c r="HW48" i="159"/>
  <c r="HV48" i="159"/>
  <c r="HU48" i="159"/>
  <c r="HT48" i="159"/>
  <c r="HS48" i="159"/>
  <c r="HR48" i="159"/>
  <c r="HQ48" i="159"/>
  <c r="HP48" i="159"/>
  <c r="HO48" i="159"/>
  <c r="HN48" i="159"/>
  <c r="HM48" i="159"/>
  <c r="HL48" i="159"/>
  <c r="HK48" i="159"/>
  <c r="HJ48" i="159"/>
  <c r="HI48" i="159"/>
  <c r="HH48" i="159"/>
  <c r="HG48" i="159"/>
  <c r="HF48" i="159"/>
  <c r="HE48" i="159"/>
  <c r="HD48" i="159"/>
  <c r="HC48" i="159"/>
  <c r="HB48" i="159"/>
  <c r="HA48" i="159"/>
  <c r="GZ48" i="159"/>
  <c r="GY48" i="159"/>
  <c r="GX48" i="159"/>
  <c r="GW48" i="159"/>
  <c r="GV48" i="159"/>
  <c r="GU48" i="159"/>
  <c r="GT48" i="159"/>
  <c r="GS48" i="159"/>
  <c r="GR48" i="159"/>
  <c r="GQ48" i="159"/>
  <c r="GP48" i="159"/>
  <c r="GO48" i="159"/>
  <c r="GN48" i="159"/>
  <c r="GM48" i="159"/>
  <c r="GL48" i="159"/>
  <c r="GK48" i="159"/>
  <c r="GJ48" i="159"/>
  <c r="GI48" i="159"/>
  <c r="GH48" i="159"/>
  <c r="GG48" i="159"/>
  <c r="GF48" i="159"/>
  <c r="GE48" i="159"/>
  <c r="AY48" i="159"/>
  <c r="AX48" i="159"/>
  <c r="AW48" i="159"/>
  <c r="AV48" i="159"/>
  <c r="AU48" i="159"/>
  <c r="AT48" i="159"/>
  <c r="AS48" i="159"/>
  <c r="AR48" i="159"/>
  <c r="AQ48" i="159"/>
  <c r="AP48" i="159"/>
  <c r="AO48" i="159"/>
  <c r="AN48" i="159"/>
  <c r="AM48" i="159"/>
  <c r="AL48" i="159"/>
  <c r="AK48" i="159"/>
  <c r="AJ48" i="159"/>
  <c r="AI48" i="159"/>
  <c r="AH48" i="159"/>
  <c r="AG48" i="159"/>
  <c r="AF48" i="159"/>
  <c r="AE48" i="159"/>
  <c r="AD48" i="159"/>
  <c r="AC48" i="159"/>
  <c r="AB48" i="159"/>
  <c r="AA48" i="159"/>
  <c r="Z48" i="159"/>
  <c r="Y48" i="159"/>
  <c r="X48" i="159"/>
  <c r="W48" i="159"/>
  <c r="V48" i="159"/>
  <c r="U48" i="159"/>
  <c r="T48" i="159"/>
  <c r="S48" i="159"/>
  <c r="R48" i="159"/>
  <c r="Q48" i="159"/>
  <c r="P48" i="159"/>
  <c r="O48" i="159"/>
  <c r="N48" i="159"/>
  <c r="M48" i="159"/>
  <c r="L48" i="159"/>
  <c r="K48" i="159"/>
  <c r="J48" i="159"/>
  <c r="I48" i="159"/>
  <c r="H48" i="159"/>
  <c r="G48" i="159"/>
  <c r="F48" i="159"/>
  <c r="E48" i="159"/>
  <c r="D48" i="159"/>
  <c r="C48" i="159"/>
  <c r="IU47" i="159"/>
  <c r="IT47" i="159"/>
  <c r="IS47" i="159"/>
  <c r="IR47" i="159"/>
  <c r="IQ47" i="159"/>
  <c r="IP47" i="159"/>
  <c r="IO47" i="159"/>
  <c r="IN47" i="159"/>
  <c r="IM47" i="159"/>
  <c r="IL47" i="159"/>
  <c r="IK47" i="159"/>
  <c r="IJ47" i="159"/>
  <c r="II47" i="159"/>
  <c r="IH47" i="159"/>
  <c r="IG47" i="159"/>
  <c r="IF47" i="159"/>
  <c r="IE47" i="159"/>
  <c r="ID47" i="159"/>
  <c r="IC47" i="159"/>
  <c r="IB47" i="159"/>
  <c r="IA47" i="159"/>
  <c r="HZ47" i="159"/>
  <c r="HY47" i="159"/>
  <c r="HX47" i="159"/>
  <c r="HW47" i="159"/>
  <c r="HV47" i="159"/>
  <c r="HU47" i="159"/>
  <c r="HT47" i="159"/>
  <c r="HS47" i="159"/>
  <c r="HR47" i="159"/>
  <c r="HQ47" i="159"/>
  <c r="HP47" i="159"/>
  <c r="HO47" i="159"/>
  <c r="HN47" i="159"/>
  <c r="HM47" i="159"/>
  <c r="HL47" i="159"/>
  <c r="HK47" i="159"/>
  <c r="HJ47" i="159"/>
  <c r="HI47" i="159"/>
  <c r="HH47" i="159"/>
  <c r="HG47" i="159"/>
  <c r="HF47" i="159"/>
  <c r="HE47" i="159"/>
  <c r="HD47" i="159"/>
  <c r="HC47" i="159"/>
  <c r="HB47" i="159"/>
  <c r="HA47" i="159"/>
  <c r="GZ47" i="159"/>
  <c r="GY47" i="159"/>
  <c r="GX47" i="159"/>
  <c r="GW47" i="159"/>
  <c r="GV47" i="159"/>
  <c r="GU47" i="159"/>
  <c r="GT47" i="159"/>
  <c r="GS47" i="159"/>
  <c r="GR47" i="159"/>
  <c r="GQ47" i="159"/>
  <c r="GP47" i="159"/>
  <c r="GO47" i="159"/>
  <c r="GN47" i="159"/>
  <c r="GM47" i="159"/>
  <c r="GL47" i="159"/>
  <c r="GK47" i="159"/>
  <c r="GJ47" i="159"/>
  <c r="GI47" i="159"/>
  <c r="GH47" i="159"/>
  <c r="GG47" i="159"/>
  <c r="GF47" i="159"/>
  <c r="GE47" i="159"/>
  <c r="AY47" i="159"/>
  <c r="AX47" i="159"/>
  <c r="AW47" i="159"/>
  <c r="AV47" i="159"/>
  <c r="AU47" i="159"/>
  <c r="AT47" i="159"/>
  <c r="AS47" i="159"/>
  <c r="AR47" i="159"/>
  <c r="AQ47" i="159"/>
  <c r="AP47" i="159"/>
  <c r="AO47" i="159"/>
  <c r="AN47" i="159"/>
  <c r="AM47" i="159"/>
  <c r="AL47" i="159"/>
  <c r="AK47" i="159"/>
  <c r="AJ47" i="159"/>
  <c r="AI47" i="159"/>
  <c r="AH47" i="159"/>
  <c r="AG47" i="159"/>
  <c r="AF47" i="159"/>
  <c r="AE47" i="159"/>
  <c r="AD47" i="159"/>
  <c r="AC47" i="159"/>
  <c r="AB47" i="159"/>
  <c r="AA47" i="159"/>
  <c r="Z47" i="159"/>
  <c r="Y47" i="159"/>
  <c r="X47" i="159"/>
  <c r="W47" i="159"/>
  <c r="V47" i="159"/>
  <c r="U47" i="159"/>
  <c r="T47" i="159"/>
  <c r="S47" i="159"/>
  <c r="R47" i="159"/>
  <c r="Q47" i="159"/>
  <c r="P47" i="159"/>
  <c r="O47" i="159"/>
  <c r="N47" i="159"/>
  <c r="M47" i="159"/>
  <c r="L47" i="159"/>
  <c r="K47" i="159"/>
  <c r="J47" i="159"/>
  <c r="I47" i="159"/>
  <c r="H47" i="159"/>
  <c r="G47" i="159"/>
  <c r="F47" i="159"/>
  <c r="E47" i="159"/>
  <c r="D47" i="159"/>
  <c r="C47" i="159"/>
  <c r="IU46" i="159"/>
  <c r="IT46" i="159"/>
  <c r="IS46" i="159"/>
  <c r="IR46" i="159"/>
  <c r="IQ46" i="159"/>
  <c r="IP46" i="159"/>
  <c r="IO46" i="159"/>
  <c r="IN46" i="159"/>
  <c r="IM46" i="159"/>
  <c r="IL46" i="159"/>
  <c r="IK46" i="159"/>
  <c r="IJ46" i="159"/>
  <c r="II46" i="159"/>
  <c r="IH46" i="159"/>
  <c r="IG46" i="159"/>
  <c r="IF46" i="159"/>
  <c r="IE46" i="159"/>
  <c r="ID46" i="159"/>
  <c r="IC46" i="159"/>
  <c r="IB46" i="159"/>
  <c r="IA46" i="159"/>
  <c r="HZ46" i="159"/>
  <c r="HY46" i="159"/>
  <c r="HX46" i="159"/>
  <c r="HW46" i="159"/>
  <c r="HV46" i="159"/>
  <c r="HU46" i="159"/>
  <c r="HT46" i="159"/>
  <c r="HS46" i="159"/>
  <c r="HR46" i="159"/>
  <c r="HQ46" i="159"/>
  <c r="HP46" i="159"/>
  <c r="HO46" i="159"/>
  <c r="HN46" i="159"/>
  <c r="HM46" i="159"/>
  <c r="HL46" i="159"/>
  <c r="HK46" i="159"/>
  <c r="HJ46" i="159"/>
  <c r="HI46" i="159"/>
  <c r="HH46" i="159"/>
  <c r="HG46" i="159"/>
  <c r="HF46" i="159"/>
  <c r="HE46" i="159"/>
  <c r="HD46" i="159"/>
  <c r="HC46" i="159"/>
  <c r="HB46" i="159"/>
  <c r="HA46" i="159"/>
  <c r="GZ46" i="159"/>
  <c r="GY46" i="159"/>
  <c r="GX46" i="159"/>
  <c r="GW46" i="159"/>
  <c r="GV46" i="159"/>
  <c r="GU46" i="159"/>
  <c r="GT46" i="159"/>
  <c r="GS46" i="159"/>
  <c r="GR46" i="159"/>
  <c r="GQ46" i="159"/>
  <c r="GP46" i="159"/>
  <c r="GO46" i="159"/>
  <c r="GN46" i="159"/>
  <c r="GM46" i="159"/>
  <c r="GL46" i="159"/>
  <c r="GK46" i="159"/>
  <c r="GJ46" i="159"/>
  <c r="GI46" i="159"/>
  <c r="GH46" i="159"/>
  <c r="GG46" i="159"/>
  <c r="GF46" i="159"/>
  <c r="GE46" i="159"/>
  <c r="AY46" i="159"/>
  <c r="AX46" i="159"/>
  <c r="AW46" i="159"/>
  <c r="AV46" i="159"/>
  <c r="AU46" i="159"/>
  <c r="AT46" i="159"/>
  <c r="AS46" i="159"/>
  <c r="AR46" i="159"/>
  <c r="AQ46" i="159"/>
  <c r="AP46" i="159"/>
  <c r="AO46" i="159"/>
  <c r="AN46" i="159"/>
  <c r="AM46" i="159"/>
  <c r="AL46" i="159"/>
  <c r="AK46" i="159"/>
  <c r="AJ46" i="159"/>
  <c r="AI46" i="159"/>
  <c r="AH46" i="159"/>
  <c r="AG46" i="159"/>
  <c r="AF46" i="159"/>
  <c r="AE46" i="159"/>
  <c r="AD46" i="159"/>
  <c r="AC46" i="159"/>
  <c r="AB46" i="159"/>
  <c r="AA46" i="159"/>
  <c r="Z46" i="159"/>
  <c r="Y46" i="159"/>
  <c r="X46" i="159"/>
  <c r="W46" i="159"/>
  <c r="V46" i="159"/>
  <c r="U46" i="159"/>
  <c r="T46" i="159"/>
  <c r="S46" i="159"/>
  <c r="R46" i="159"/>
  <c r="Q46" i="159"/>
  <c r="P46" i="159"/>
  <c r="O46" i="159"/>
  <c r="N46" i="159"/>
  <c r="M46" i="159"/>
  <c r="L46" i="159"/>
  <c r="K46" i="159"/>
  <c r="J46" i="159"/>
  <c r="I46" i="159"/>
  <c r="H46" i="159"/>
  <c r="G46" i="159"/>
  <c r="F46" i="159"/>
  <c r="E46" i="159"/>
  <c r="D46" i="159"/>
  <c r="C46" i="159"/>
  <c r="IU45" i="159"/>
  <c r="IT45" i="159"/>
  <c r="IS45" i="159"/>
  <c r="IR45" i="159"/>
  <c r="IQ45" i="159"/>
  <c r="IP45" i="159"/>
  <c r="IO45" i="159"/>
  <c r="IN45" i="159"/>
  <c r="IM45" i="159"/>
  <c r="IL45" i="159"/>
  <c r="IK45" i="159"/>
  <c r="IJ45" i="159"/>
  <c r="II45" i="159"/>
  <c r="IH45" i="159"/>
  <c r="IG45" i="159"/>
  <c r="IF45" i="159"/>
  <c r="IE45" i="159"/>
  <c r="ID45" i="159"/>
  <c r="IC45" i="159"/>
  <c r="IB45" i="159"/>
  <c r="IA45" i="159"/>
  <c r="HZ45" i="159"/>
  <c r="HY45" i="159"/>
  <c r="HX45" i="159"/>
  <c r="HW45" i="159"/>
  <c r="HV45" i="159"/>
  <c r="HU45" i="159"/>
  <c r="HT45" i="159"/>
  <c r="HS45" i="159"/>
  <c r="HR45" i="159"/>
  <c r="HQ45" i="159"/>
  <c r="HP45" i="159"/>
  <c r="HO45" i="159"/>
  <c r="HN45" i="159"/>
  <c r="HM45" i="159"/>
  <c r="HL45" i="159"/>
  <c r="HK45" i="159"/>
  <c r="HJ45" i="159"/>
  <c r="HI45" i="159"/>
  <c r="HH45" i="159"/>
  <c r="HG45" i="159"/>
  <c r="HF45" i="159"/>
  <c r="HE45" i="159"/>
  <c r="HD45" i="159"/>
  <c r="HC45" i="159"/>
  <c r="HB45" i="159"/>
  <c r="HA45" i="159"/>
  <c r="GZ45" i="159"/>
  <c r="GY45" i="159"/>
  <c r="GX45" i="159"/>
  <c r="GW45" i="159"/>
  <c r="GV45" i="159"/>
  <c r="GU45" i="159"/>
  <c r="GT45" i="159"/>
  <c r="GS45" i="159"/>
  <c r="GR45" i="159"/>
  <c r="GQ45" i="159"/>
  <c r="GP45" i="159"/>
  <c r="GO45" i="159"/>
  <c r="GN45" i="159"/>
  <c r="GM45" i="159"/>
  <c r="GL45" i="159"/>
  <c r="GK45" i="159"/>
  <c r="GJ45" i="159"/>
  <c r="GI45" i="159"/>
  <c r="GH45" i="159"/>
  <c r="GG45" i="159"/>
  <c r="GF45" i="159"/>
  <c r="GE45" i="159"/>
  <c r="AY45" i="159"/>
  <c r="AX45" i="159"/>
  <c r="AW45" i="159"/>
  <c r="AV45" i="159"/>
  <c r="AU45" i="159"/>
  <c r="AT45" i="159"/>
  <c r="AS45" i="159"/>
  <c r="AR45" i="159"/>
  <c r="AQ45" i="159"/>
  <c r="AP45" i="159"/>
  <c r="AO45" i="159"/>
  <c r="AN45" i="159"/>
  <c r="AM45" i="159"/>
  <c r="AL45" i="159"/>
  <c r="AK45" i="159"/>
  <c r="AJ45" i="159"/>
  <c r="AI45" i="159"/>
  <c r="AH45" i="159"/>
  <c r="AG45" i="159"/>
  <c r="AF45" i="159"/>
  <c r="AE45" i="159"/>
  <c r="AD45" i="159"/>
  <c r="AC45" i="159"/>
  <c r="AB45" i="159"/>
  <c r="AA45" i="159"/>
  <c r="Z45" i="159"/>
  <c r="Y45" i="159"/>
  <c r="X45" i="159"/>
  <c r="W45" i="159"/>
  <c r="V45" i="159"/>
  <c r="U45" i="159"/>
  <c r="T45" i="159"/>
  <c r="S45" i="159"/>
  <c r="R45" i="159"/>
  <c r="Q45" i="159"/>
  <c r="P45" i="159"/>
  <c r="O45" i="159"/>
  <c r="N45" i="159"/>
  <c r="M45" i="159"/>
  <c r="L45" i="159"/>
  <c r="K45" i="159"/>
  <c r="J45" i="159"/>
  <c r="I45" i="159"/>
  <c r="H45" i="159"/>
  <c r="G45" i="159"/>
  <c r="F45" i="159"/>
  <c r="E45" i="159"/>
  <c r="D45" i="159"/>
  <c r="C45" i="159"/>
  <c r="IV48" i="159"/>
  <c r="IV47" i="159"/>
  <c r="IV46" i="159"/>
  <c r="IV45" i="159"/>
  <c r="F87" i="154"/>
  <c r="F91" i="154" s="1"/>
  <c r="G87" i="154"/>
  <c r="G91" i="154" s="1"/>
  <c r="H87" i="154"/>
  <c r="H91" i="154" s="1"/>
  <c r="I87" i="154"/>
  <c r="I91" i="154" s="1"/>
  <c r="J87" i="154"/>
  <c r="J91" i="154" s="1"/>
  <c r="K87" i="154"/>
  <c r="K91" i="154" s="1"/>
  <c r="L87" i="154"/>
  <c r="L91" i="154" s="1"/>
  <c r="M87" i="154"/>
  <c r="M91" i="154" s="1"/>
  <c r="N87" i="154"/>
  <c r="N91" i="154" s="1"/>
  <c r="O87" i="154"/>
  <c r="O91" i="154" s="1"/>
  <c r="P87" i="154"/>
  <c r="P91" i="154" s="1"/>
  <c r="Q87" i="154"/>
  <c r="Q91" i="154" s="1"/>
  <c r="R87" i="154"/>
  <c r="R91" i="154" s="1"/>
  <c r="S87" i="154"/>
  <c r="S91" i="154" s="1"/>
  <c r="T87" i="154"/>
  <c r="T91" i="154" s="1"/>
  <c r="U87" i="154"/>
  <c r="U91" i="154" s="1"/>
  <c r="V87" i="154"/>
  <c r="V91" i="154" s="1"/>
  <c r="W87" i="154"/>
  <c r="W91" i="154" s="1"/>
  <c r="X87" i="154"/>
  <c r="X91" i="154" s="1"/>
  <c r="Y87" i="154"/>
  <c r="Y91" i="154" s="1"/>
  <c r="Z87" i="154"/>
  <c r="Z91" i="154" s="1"/>
  <c r="AA87" i="154"/>
  <c r="AA91" i="154" s="1"/>
  <c r="AB87" i="154"/>
  <c r="AB91" i="154" s="1"/>
  <c r="AC87" i="154"/>
  <c r="AC91" i="154" s="1"/>
  <c r="AD87" i="154"/>
  <c r="AD91" i="154" s="1"/>
  <c r="AE87" i="154"/>
  <c r="AE91" i="154" s="1"/>
  <c r="AF87" i="154"/>
  <c r="AG87" i="154"/>
  <c r="AG91" i="154" s="1"/>
  <c r="F89" i="154"/>
  <c r="G89" i="154"/>
  <c r="H89" i="154"/>
  <c r="I89" i="154"/>
  <c r="J89" i="154"/>
  <c r="K89" i="154"/>
  <c r="L89" i="154"/>
  <c r="M89" i="154"/>
  <c r="N89" i="154"/>
  <c r="O89" i="154"/>
  <c r="P89" i="154"/>
  <c r="Q89" i="154"/>
  <c r="R89" i="154"/>
  <c r="S89" i="154"/>
  <c r="T89" i="154"/>
  <c r="U89" i="154"/>
  <c r="V89" i="154"/>
  <c r="W89" i="154"/>
  <c r="X89" i="154"/>
  <c r="Y89" i="154"/>
  <c r="Z89" i="154"/>
  <c r="AA89" i="154"/>
  <c r="AB89" i="154"/>
  <c r="AC89" i="154"/>
  <c r="AD89" i="154"/>
  <c r="AE89" i="154"/>
  <c r="AF89" i="154"/>
  <c r="AG89" i="154"/>
  <c r="AF91" i="154"/>
  <c r="AF43" i="151"/>
  <c r="AF45" i="151"/>
  <c r="M12" i="160" l="1"/>
  <c r="AB12" i="160"/>
  <c r="K13" i="160"/>
  <c r="Y13" i="160"/>
  <c r="J14" i="160"/>
  <c r="Y14" i="160"/>
  <c r="U15" i="160"/>
  <c r="AA16" i="160"/>
  <c r="AB17" i="160"/>
  <c r="AD91" i="160"/>
  <c r="Y95" i="160"/>
  <c r="F103" i="160"/>
  <c r="AC3" i="161"/>
  <c r="AC5" i="161"/>
  <c r="AC7" i="161"/>
  <c r="S91" i="161"/>
  <c r="Z95" i="161"/>
  <c r="D99" i="161"/>
  <c r="L103" i="161"/>
  <c r="AC3" i="162"/>
  <c r="H7" i="162"/>
  <c r="P8" i="162"/>
  <c r="J12" i="162"/>
  <c r="O13" i="162"/>
  <c r="V14" i="162"/>
  <c r="R16" i="162"/>
  <c r="S4" i="163"/>
  <c r="U6" i="163"/>
  <c r="AE8" i="163"/>
  <c r="F13" i="163"/>
  <c r="W14" i="163"/>
  <c r="AE15" i="163"/>
  <c r="Q17" i="163"/>
  <c r="K91" i="163"/>
  <c r="Y99" i="163"/>
  <c r="AE91" i="160"/>
  <c r="Z95" i="160"/>
  <c r="G103" i="160"/>
  <c r="AD3" i="162"/>
  <c r="E5" i="162"/>
  <c r="I6" i="162"/>
  <c r="O7" i="162"/>
  <c r="W8" i="162"/>
  <c r="T12" i="162"/>
  <c r="P13" i="162"/>
  <c r="AF14" i="162"/>
  <c r="T16" i="162"/>
  <c r="R91" i="163"/>
  <c r="AF99" i="163"/>
  <c r="I103" i="163"/>
  <c r="P12" i="160"/>
  <c r="AD12" i="160"/>
  <c r="M13" i="160"/>
  <c r="AB13" i="160"/>
  <c r="L14" i="160"/>
  <c r="AB14" i="160"/>
  <c r="W15" i="160"/>
  <c r="AC16" i="160"/>
  <c r="AA95" i="160"/>
  <c r="AE95" i="161"/>
  <c r="P99" i="161"/>
  <c r="X103" i="161"/>
  <c r="AF3" i="162"/>
  <c r="F5" i="162"/>
  <c r="K6" i="162"/>
  <c r="Q7" i="162"/>
  <c r="Z8" i="162"/>
  <c r="U12" i="162"/>
  <c r="Z13" i="162"/>
  <c r="U16" i="162"/>
  <c r="Q13" i="163"/>
  <c r="Y14" i="163"/>
  <c r="K16" i="163"/>
  <c r="S17" i="163"/>
  <c r="T91" i="163"/>
  <c r="L3" i="160"/>
  <c r="Q4" i="160"/>
  <c r="V5" i="160"/>
  <c r="T6" i="160"/>
  <c r="AC7" i="160"/>
  <c r="Q12" i="160"/>
  <c r="AE12" i="160"/>
  <c r="N13" i="160"/>
  <c r="AC13" i="160"/>
  <c r="M14" i="160"/>
  <c r="AC14" i="160"/>
  <c r="AB15" i="160"/>
  <c r="D91" i="160"/>
  <c r="AE95" i="160"/>
  <c r="AB103" i="160"/>
  <c r="K4" i="161"/>
  <c r="K6" i="161"/>
  <c r="K8" i="161"/>
  <c r="I15" i="161"/>
  <c r="AB91" i="161"/>
  <c r="G95" i="161"/>
  <c r="AB103" i="161"/>
  <c r="H5" i="162"/>
  <c r="L6" i="162"/>
  <c r="R7" i="162"/>
  <c r="AA8" i="162"/>
  <c r="W12" i="162"/>
  <c r="AA13" i="162"/>
  <c r="E15" i="162"/>
  <c r="AA16" i="162"/>
  <c r="D91" i="162"/>
  <c r="M7" i="163"/>
  <c r="R13" i="163"/>
  <c r="L16" i="163"/>
  <c r="AC17" i="163"/>
  <c r="U91" i="163"/>
  <c r="R103" i="163"/>
  <c r="M3" i="160"/>
  <c r="R4" i="160"/>
  <c r="W5" i="160"/>
  <c r="AD6" i="160"/>
  <c r="D12" i="160"/>
  <c r="R12" i="160"/>
  <c r="AF12" i="160"/>
  <c r="P13" i="160"/>
  <c r="AD13" i="160"/>
  <c r="O14" i="160"/>
  <c r="AD14" i="160"/>
  <c r="D17" i="160"/>
  <c r="E91" i="160"/>
  <c r="AC103" i="160"/>
  <c r="M4" i="161"/>
  <c r="M6" i="161"/>
  <c r="M8" i="161"/>
  <c r="I13" i="161"/>
  <c r="K15" i="161"/>
  <c r="AC91" i="161"/>
  <c r="AC103" i="161"/>
  <c r="E3" i="162"/>
  <c r="I4" i="162"/>
  <c r="O5" i="162"/>
  <c r="N6" i="162"/>
  <c r="T7" i="162"/>
  <c r="AC8" i="162"/>
  <c r="Z12" i="162"/>
  <c r="AC13" i="162"/>
  <c r="H15" i="162"/>
  <c r="F91" i="162"/>
  <c r="M5" i="163"/>
  <c r="O7" i="163"/>
  <c r="K12" i="163"/>
  <c r="S13" i="163"/>
  <c r="E15" i="163"/>
  <c r="M16" i="163"/>
  <c r="AD17" i="163"/>
  <c r="W91" i="163"/>
  <c r="L95" i="163"/>
  <c r="U103" i="163"/>
  <c r="F91" i="160"/>
  <c r="AD103" i="160"/>
  <c r="W4" i="161"/>
  <c r="W6" i="161"/>
  <c r="W8" i="161"/>
  <c r="K13" i="161"/>
  <c r="U15" i="161"/>
  <c r="AE91" i="161"/>
  <c r="L95" i="161"/>
  <c r="F3" i="162"/>
  <c r="K4" i="162"/>
  <c r="Q5" i="162"/>
  <c r="U6" i="162"/>
  <c r="AA7" i="162"/>
  <c r="AA12" i="162"/>
  <c r="AF13" i="162"/>
  <c r="L15" i="162"/>
  <c r="I17" i="162"/>
  <c r="D103" i="162"/>
  <c r="M3" i="163"/>
  <c r="O5" i="163"/>
  <c r="Y7" i="163"/>
  <c r="L12" i="163"/>
  <c r="AC13" i="163"/>
  <c r="F15" i="163"/>
  <c r="W16" i="163"/>
  <c r="AE17" i="163"/>
  <c r="Y49" i="163"/>
  <c r="AD91" i="163"/>
  <c r="H99" i="163"/>
  <c r="AD103" i="163"/>
  <c r="D15" i="160"/>
  <c r="E16" i="160"/>
  <c r="J17" i="160"/>
  <c r="G91" i="160"/>
  <c r="AE103" i="160"/>
  <c r="Y4" i="161"/>
  <c r="Y6" i="161"/>
  <c r="Y8" i="161"/>
  <c r="M95" i="161"/>
  <c r="AD12" i="162"/>
  <c r="U15" i="162"/>
  <c r="M17" i="162"/>
  <c r="W45" i="163"/>
  <c r="AF91" i="163"/>
  <c r="O95" i="163"/>
  <c r="J99" i="163"/>
  <c r="AG103" i="163"/>
  <c r="G12" i="160"/>
  <c r="V12" i="160"/>
  <c r="E13" i="160"/>
  <c r="S13" i="160"/>
  <c r="D14" i="160"/>
  <c r="R14" i="160"/>
  <c r="E15" i="160"/>
  <c r="J16" i="160"/>
  <c r="K17" i="160"/>
  <c r="W13" i="161"/>
  <c r="G91" i="161"/>
  <c r="N95" i="161"/>
  <c r="O3" i="162"/>
  <c r="N4" i="162"/>
  <c r="T5" i="162"/>
  <c r="X6" i="162"/>
  <c r="AE7" i="162"/>
  <c r="F14" i="162"/>
  <c r="X15" i="162"/>
  <c r="O17" i="162"/>
  <c r="U91" i="162"/>
  <c r="AB103" i="162"/>
  <c r="AG91" i="163"/>
  <c r="X95" i="163"/>
  <c r="K99" i="163"/>
  <c r="O43" i="165"/>
  <c r="S43" i="165" s="1"/>
  <c r="H43" i="165"/>
  <c r="Y3" i="160"/>
  <c r="AD4" i="160"/>
  <c r="D6" i="160"/>
  <c r="M7" i="160"/>
  <c r="L8" i="160"/>
  <c r="H12" i="160"/>
  <c r="W12" i="160"/>
  <c r="F13" i="160"/>
  <c r="U13" i="160"/>
  <c r="E14" i="160"/>
  <c r="S14" i="160"/>
  <c r="I15" i="160"/>
  <c r="O16" i="160"/>
  <c r="P17" i="160"/>
  <c r="E3" i="161"/>
  <c r="E5" i="161"/>
  <c r="E7" i="161"/>
  <c r="E16" i="161"/>
  <c r="K91" i="161"/>
  <c r="Q95" i="161"/>
  <c r="Q3" i="162"/>
  <c r="U4" i="162"/>
  <c r="AA5" i="162"/>
  <c r="Z6" i="162"/>
  <c r="E12" i="162"/>
  <c r="H13" i="162"/>
  <c r="N14" i="162"/>
  <c r="Z15" i="162"/>
  <c r="P17" i="162"/>
  <c r="X91" i="162"/>
  <c r="I95" i="162"/>
  <c r="AG103" i="162"/>
  <c r="AA3" i="163"/>
  <c r="G8" i="163"/>
  <c r="X12" i="163"/>
  <c r="R15" i="163"/>
  <c r="AA95" i="163"/>
  <c r="M99" i="163"/>
  <c r="A44" i="165"/>
  <c r="B45" i="165"/>
  <c r="J12" i="160"/>
  <c r="X12" i="160"/>
  <c r="G13" i="160"/>
  <c r="V13" i="160"/>
  <c r="F14" i="160"/>
  <c r="V14" i="160"/>
  <c r="J15" i="160"/>
  <c r="P16" i="160"/>
  <c r="U17" i="160"/>
  <c r="R91" i="160"/>
  <c r="G3" i="161"/>
  <c r="G5" i="161"/>
  <c r="G7" i="161"/>
  <c r="S95" i="161"/>
  <c r="R3" i="162"/>
  <c r="W4" i="162"/>
  <c r="AC5" i="162"/>
  <c r="J8" i="162"/>
  <c r="G12" i="162"/>
  <c r="I13" i="162"/>
  <c r="O14" i="162"/>
  <c r="AA15" i="162"/>
  <c r="Y17" i="162"/>
  <c r="AB91" i="162"/>
  <c r="Z95" i="162"/>
  <c r="G6" i="163"/>
  <c r="I8" i="163"/>
  <c r="Y12" i="163"/>
  <c r="K14" i="163"/>
  <c r="S15" i="163"/>
  <c r="E17" i="163"/>
  <c r="F91" i="163"/>
  <c r="T99" i="163"/>
  <c r="K12" i="160"/>
  <c r="Y12" i="160"/>
  <c r="I13" i="160"/>
  <c r="W13" i="160"/>
  <c r="G14" i="160"/>
  <c r="W14" i="160"/>
  <c r="K15" i="160"/>
  <c r="Q16" i="160"/>
  <c r="V17" i="160"/>
  <c r="G95" i="160"/>
  <c r="D103" i="160"/>
  <c r="Q3" i="161"/>
  <c r="Q5" i="161"/>
  <c r="Q7" i="161"/>
  <c r="P91" i="161"/>
  <c r="T3" i="162"/>
  <c r="X4" i="162"/>
  <c r="AD5" i="162"/>
  <c r="E7" i="162"/>
  <c r="M8" i="162"/>
  <c r="H12" i="162"/>
  <c r="M13" i="162"/>
  <c r="S14" i="162"/>
  <c r="D49" i="162"/>
  <c r="AD91" i="162"/>
  <c r="AG95" i="162"/>
  <c r="L14" i="163"/>
  <c r="AC15" i="163"/>
  <c r="F17" i="163"/>
  <c r="H91" i="163"/>
  <c r="V99" i="163"/>
  <c r="E4" i="160"/>
  <c r="J5" i="160"/>
  <c r="G6" i="160"/>
  <c r="P7" i="160"/>
  <c r="X8" i="160"/>
  <c r="L12" i="160"/>
  <c r="AA12" i="160"/>
  <c r="J13" i="160"/>
  <c r="X13" i="160"/>
  <c r="H14" i="160"/>
  <c r="X14" i="160"/>
  <c r="P15" i="160"/>
  <c r="V16" i="160"/>
  <c r="W17" i="160"/>
  <c r="AC91" i="160"/>
  <c r="O95" i="160"/>
  <c r="E103" i="160"/>
  <c r="S3" i="161"/>
  <c r="S5" i="161"/>
  <c r="S7" i="161"/>
  <c r="O12" i="161"/>
  <c r="Q14" i="161"/>
  <c r="D17" i="161"/>
  <c r="Q91" i="161"/>
  <c r="Y95" i="161"/>
  <c r="E103" i="161"/>
  <c r="AA3" i="162"/>
  <c r="Z4" i="162"/>
  <c r="AF5" i="162"/>
  <c r="F7" i="162"/>
  <c r="N8" i="162"/>
  <c r="I12" i="162"/>
  <c r="N13" i="162"/>
  <c r="T14" i="162"/>
  <c r="O16" i="162"/>
  <c r="AG91" i="162"/>
  <c r="I4" i="163"/>
  <c r="S6" i="163"/>
  <c r="U8" i="163"/>
  <c r="E13" i="163"/>
  <c r="M14" i="163"/>
  <c r="AD15" i="163"/>
  <c r="G17" i="163"/>
  <c r="I91" i="163"/>
  <c r="W99" i="163"/>
  <c r="F103" i="163"/>
  <c r="E29" i="163"/>
  <c r="F29" i="163" s="1"/>
  <c r="G29" i="163" s="1"/>
  <c r="H29" i="163" s="1"/>
  <c r="I29" i="163" s="1"/>
  <c r="J29" i="163" s="1"/>
  <c r="K29" i="163" s="1"/>
  <c r="L29" i="163" s="1"/>
  <c r="M29" i="163" s="1"/>
  <c r="N29" i="163" s="1"/>
  <c r="O29" i="163" s="1"/>
  <c r="P29" i="163" s="1"/>
  <c r="Q29" i="163" s="1"/>
  <c r="R29" i="163" s="1"/>
  <c r="S29" i="163" s="1"/>
  <c r="T29" i="163" s="1"/>
  <c r="U29" i="163" s="1"/>
  <c r="V29" i="163" s="1"/>
  <c r="W29" i="163" s="1"/>
  <c r="X29" i="163" s="1"/>
  <c r="Y29" i="163" s="1"/>
  <c r="Z29" i="163" s="1"/>
  <c r="AA29" i="163" s="1"/>
  <c r="AB29" i="163" s="1"/>
  <c r="AC29" i="163" s="1"/>
  <c r="AD29" i="163" s="1"/>
  <c r="AE29" i="163" s="1"/>
  <c r="AF29" i="163" s="1"/>
  <c r="AG29" i="163" s="1"/>
  <c r="AH29" i="163" s="1"/>
  <c r="E29" i="162"/>
  <c r="F29" i="162" s="1"/>
  <c r="G29" i="162" s="1"/>
  <c r="H29" i="162" s="1"/>
  <c r="I29" i="162" s="1"/>
  <c r="J29" i="162" s="1"/>
  <c r="K29" i="162" s="1"/>
  <c r="L29" i="162" s="1"/>
  <c r="M29" i="162" s="1"/>
  <c r="N29" i="162" s="1"/>
  <c r="O29" i="162" s="1"/>
  <c r="P29" i="162" s="1"/>
  <c r="Q29" i="162" s="1"/>
  <c r="R29" i="162" s="1"/>
  <c r="S29" i="162" s="1"/>
  <c r="T29" i="162" s="1"/>
  <c r="U29" i="162" s="1"/>
  <c r="V29" i="162" s="1"/>
  <c r="W29" i="162" s="1"/>
  <c r="X29" i="162" s="1"/>
  <c r="Y29" i="162" s="1"/>
  <c r="Z29" i="162" s="1"/>
  <c r="AA29" i="162" s="1"/>
  <c r="AB29" i="162" s="1"/>
  <c r="AC29" i="162" s="1"/>
  <c r="AD29" i="162" s="1"/>
  <c r="AE29" i="162" s="1"/>
  <c r="AF29" i="162" s="1"/>
  <c r="AG29" i="162" s="1"/>
  <c r="E29" i="161"/>
  <c r="F29" i="161" s="1"/>
  <c r="G29" i="161" s="1"/>
  <c r="H29" i="161" s="1"/>
  <c r="I29" i="161" s="1"/>
  <c r="J29" i="161" s="1"/>
  <c r="K29" i="161" s="1"/>
  <c r="L29" i="161" s="1"/>
  <c r="M29" i="161" s="1"/>
  <c r="N29" i="161" s="1"/>
  <c r="O29" i="161" s="1"/>
  <c r="P29" i="161" s="1"/>
  <c r="Q29" i="161" s="1"/>
  <c r="R29" i="161" s="1"/>
  <c r="S29" i="161" s="1"/>
  <c r="T29" i="161" s="1"/>
  <c r="U29" i="161" s="1"/>
  <c r="V29" i="161" s="1"/>
  <c r="W29" i="161" s="1"/>
  <c r="X29" i="161" s="1"/>
  <c r="Y29" i="161" s="1"/>
  <c r="Z29" i="161" s="1"/>
  <c r="AA29" i="161" s="1"/>
  <c r="AB29" i="161" s="1"/>
  <c r="AC29" i="161" s="1"/>
  <c r="AD29" i="161" s="1"/>
  <c r="AE29" i="161" s="1"/>
  <c r="AF29" i="161" s="1"/>
  <c r="AG29" i="161" s="1"/>
  <c r="AH29" i="161" s="1"/>
  <c r="E29" i="160"/>
  <c r="F29" i="160" s="1"/>
  <c r="G29" i="160" s="1"/>
  <c r="H29" i="160" s="1"/>
  <c r="I29" i="160" s="1"/>
  <c r="J29" i="160" s="1"/>
  <c r="K29" i="160" s="1"/>
  <c r="L29" i="160" s="1"/>
  <c r="M29" i="160" s="1"/>
  <c r="N29" i="160" s="1"/>
  <c r="O29" i="160" s="1"/>
  <c r="P29" i="160" s="1"/>
  <c r="Q29" i="160" s="1"/>
  <c r="R29" i="160" s="1"/>
  <c r="S29" i="160" s="1"/>
  <c r="T29" i="160" s="1"/>
  <c r="U29" i="160" s="1"/>
  <c r="V29" i="160" s="1"/>
  <c r="W29" i="160" s="1"/>
  <c r="X29" i="160" s="1"/>
  <c r="Y29" i="160" s="1"/>
  <c r="Z29" i="160" s="1"/>
  <c r="AA29" i="160" s="1"/>
  <c r="AB29" i="160" s="1"/>
  <c r="AC29" i="160" s="1"/>
  <c r="AD29" i="160" s="1"/>
  <c r="AE29" i="160" s="1"/>
  <c r="AF29" i="160" s="1"/>
  <c r="AG29" i="160" s="1"/>
  <c r="AH29" i="160" s="1"/>
  <c r="AD57" i="162"/>
  <c r="AB45" i="162"/>
  <c r="AG49" i="162"/>
  <c r="AF53" i="162"/>
  <c r="AC53" i="162"/>
  <c r="AB49" i="163"/>
  <c r="AD49" i="163"/>
  <c r="Z57" i="163"/>
  <c r="K45" i="163"/>
  <c r="AG45" i="162"/>
  <c r="AF49" i="162"/>
  <c r="AF57" i="162"/>
  <c r="AF45" i="162"/>
  <c r="Y57" i="162"/>
  <c r="Y45" i="162"/>
  <c r="R53" i="162"/>
  <c r="N57" i="162"/>
  <c r="M53" i="162"/>
  <c r="M57" i="162"/>
  <c r="M49" i="162"/>
  <c r="G57" i="162"/>
  <c r="F53" i="162"/>
  <c r="D53" i="162"/>
  <c r="O45" i="161"/>
  <c r="Y57" i="160"/>
  <c r="AB49" i="160"/>
  <c r="AA49" i="160"/>
  <c r="AA53" i="160"/>
  <c r="AA57" i="160"/>
  <c r="U45" i="160"/>
  <c r="O57" i="160"/>
  <c r="D45" i="160"/>
  <c r="F45" i="160"/>
  <c r="D22" i="163"/>
  <c r="D27" i="163"/>
  <c r="D25" i="163"/>
  <c r="D23" i="163"/>
  <c r="D26" i="163"/>
  <c r="D28" i="163"/>
  <c r="D24" i="163"/>
  <c r="D22" i="162"/>
  <c r="D27" i="162"/>
  <c r="D24" i="162"/>
  <c r="D25" i="162"/>
  <c r="D23" i="162"/>
  <c r="D28" i="162"/>
  <c r="D26" i="162"/>
  <c r="D27" i="161"/>
  <c r="D28" i="161"/>
  <c r="D23" i="161"/>
  <c r="D26" i="161"/>
  <c r="D22" i="161"/>
  <c r="D25" i="161"/>
  <c r="D24" i="161"/>
  <c r="D22" i="160"/>
  <c r="D27" i="160"/>
  <c r="D25" i="160"/>
  <c r="D26" i="160"/>
  <c r="D23" i="160"/>
  <c r="D28" i="160"/>
  <c r="D24" i="160"/>
  <c r="N3" i="163"/>
  <c r="Z3" i="163"/>
  <c r="H4" i="163"/>
  <c r="T4" i="163"/>
  <c r="AF4" i="163"/>
  <c r="N5" i="163"/>
  <c r="Z5" i="163"/>
  <c r="H6" i="163"/>
  <c r="T6" i="163"/>
  <c r="AF6" i="163"/>
  <c r="N7" i="163"/>
  <c r="Z7" i="163"/>
  <c r="H8" i="163"/>
  <c r="T8" i="163"/>
  <c r="AF8" i="163"/>
  <c r="D3" i="163"/>
  <c r="P3" i="163"/>
  <c r="AB3" i="163"/>
  <c r="J4" i="163"/>
  <c r="V4" i="163"/>
  <c r="D5" i="163"/>
  <c r="P5" i="163"/>
  <c r="AB5" i="163"/>
  <c r="J6" i="163"/>
  <c r="V6" i="163"/>
  <c r="D7" i="163"/>
  <c r="P7" i="163"/>
  <c r="AB7" i="163"/>
  <c r="J8" i="163"/>
  <c r="V8" i="163"/>
  <c r="N12" i="163"/>
  <c r="Z12" i="163"/>
  <c r="H13" i="163"/>
  <c r="T13" i="163"/>
  <c r="AF13" i="163"/>
  <c r="N14" i="163"/>
  <c r="Z14" i="163"/>
  <c r="H15" i="163"/>
  <c r="T15" i="163"/>
  <c r="AF15" i="163"/>
  <c r="N16" i="163"/>
  <c r="Z16" i="163"/>
  <c r="H17" i="163"/>
  <c r="T17" i="163"/>
  <c r="AF17" i="163"/>
  <c r="E3" i="163"/>
  <c r="Q3" i="163"/>
  <c r="AC3" i="163"/>
  <c r="K4" i="163"/>
  <c r="W4" i="163"/>
  <c r="E5" i="163"/>
  <c r="Q5" i="163"/>
  <c r="AC5" i="163"/>
  <c r="K6" i="163"/>
  <c r="W6" i="163"/>
  <c r="E7" i="163"/>
  <c r="Q7" i="163"/>
  <c r="AC7" i="163"/>
  <c r="K8" i="163"/>
  <c r="W8" i="163"/>
  <c r="O12" i="163"/>
  <c r="AA12" i="163"/>
  <c r="I13" i="163"/>
  <c r="U13" i="163"/>
  <c r="O14" i="163"/>
  <c r="AA14" i="163"/>
  <c r="I15" i="163"/>
  <c r="U15" i="163"/>
  <c r="O16" i="163"/>
  <c r="AA16" i="163"/>
  <c r="I17" i="163"/>
  <c r="U17" i="163"/>
  <c r="D19" i="163"/>
  <c r="F3" i="163"/>
  <c r="R3" i="163"/>
  <c r="AD3" i="163"/>
  <c r="L4" i="163"/>
  <c r="X4" i="163"/>
  <c r="F5" i="163"/>
  <c r="R5" i="163"/>
  <c r="AD5" i="163"/>
  <c r="L6" i="163"/>
  <c r="X6" i="163"/>
  <c r="F7" i="163"/>
  <c r="R7" i="163"/>
  <c r="AD7" i="163"/>
  <c r="L8" i="163"/>
  <c r="X8" i="163"/>
  <c r="D12" i="163"/>
  <c r="P12" i="163"/>
  <c r="AB12" i="163"/>
  <c r="J13" i="163"/>
  <c r="V13" i="163"/>
  <c r="D14" i="163"/>
  <c r="P14" i="163"/>
  <c r="AB14" i="163"/>
  <c r="J15" i="163"/>
  <c r="V15" i="163"/>
  <c r="D16" i="163"/>
  <c r="P16" i="163"/>
  <c r="AB16" i="163"/>
  <c r="J17" i="163"/>
  <c r="V17" i="163"/>
  <c r="J57" i="163"/>
  <c r="J45" i="163"/>
  <c r="J49" i="163"/>
  <c r="J53" i="163"/>
  <c r="V57" i="163"/>
  <c r="V45" i="163"/>
  <c r="V49" i="163"/>
  <c r="V53" i="163"/>
  <c r="AH57" i="163"/>
  <c r="AH45" i="163"/>
  <c r="AH49" i="163"/>
  <c r="AH53" i="163"/>
  <c r="G3" i="163"/>
  <c r="S3" i="163"/>
  <c r="AE3" i="163"/>
  <c r="M4" i="163"/>
  <c r="Y4" i="163"/>
  <c r="G5" i="163"/>
  <c r="S5" i="163"/>
  <c r="AE5" i="163"/>
  <c r="M6" i="163"/>
  <c r="Y6" i="163"/>
  <c r="G7" i="163"/>
  <c r="S7" i="163"/>
  <c r="AE7" i="163"/>
  <c r="M8" i="163"/>
  <c r="Y8" i="163"/>
  <c r="E12" i="163"/>
  <c r="Q12" i="163"/>
  <c r="AC12" i="163"/>
  <c r="K13" i="163"/>
  <c r="W13" i="163"/>
  <c r="E14" i="163"/>
  <c r="Q14" i="163"/>
  <c r="AC14" i="163"/>
  <c r="K15" i="163"/>
  <c r="W15" i="163"/>
  <c r="E16" i="163"/>
  <c r="Q16" i="163"/>
  <c r="AC16" i="163"/>
  <c r="K17" i="163"/>
  <c r="W17" i="163"/>
  <c r="D20" i="163"/>
  <c r="C80" i="163"/>
  <c r="C93" i="163"/>
  <c r="C73" i="163"/>
  <c r="C95" i="163"/>
  <c r="C49" i="163"/>
  <c r="C66" i="163"/>
  <c r="C47" i="163"/>
  <c r="C103" i="163"/>
  <c r="C101" i="163"/>
  <c r="C75" i="163"/>
  <c r="C82" i="163"/>
  <c r="C68" i="163"/>
  <c r="C57" i="163"/>
  <c r="C55" i="163"/>
  <c r="H3" i="163"/>
  <c r="T3" i="163"/>
  <c r="AF3" i="163"/>
  <c r="N4" i="163"/>
  <c r="Z4" i="163"/>
  <c r="H5" i="163"/>
  <c r="T5" i="163"/>
  <c r="AF5" i="163"/>
  <c r="N6" i="163"/>
  <c r="Z6" i="163"/>
  <c r="H7" i="163"/>
  <c r="T7" i="163"/>
  <c r="AF7" i="163"/>
  <c r="N8" i="163"/>
  <c r="Z8" i="163"/>
  <c r="F12" i="163"/>
  <c r="R12" i="163"/>
  <c r="AD12" i="163"/>
  <c r="L13" i="163"/>
  <c r="X13" i="163"/>
  <c r="F14" i="163"/>
  <c r="R14" i="163"/>
  <c r="AD14" i="163"/>
  <c r="L15" i="163"/>
  <c r="X15" i="163"/>
  <c r="F16" i="163"/>
  <c r="R16" i="163"/>
  <c r="AD16" i="163"/>
  <c r="L17" i="163"/>
  <c r="X17" i="163"/>
  <c r="L49" i="163"/>
  <c r="L53" i="163"/>
  <c r="L45" i="163"/>
  <c r="L57" i="163"/>
  <c r="X49" i="163"/>
  <c r="X53" i="163"/>
  <c r="X45" i="163"/>
  <c r="X57" i="163"/>
  <c r="I3" i="163"/>
  <c r="U3" i="163"/>
  <c r="C91" i="163"/>
  <c r="C79" i="163"/>
  <c r="C72" i="163"/>
  <c r="C89" i="163"/>
  <c r="C65" i="163"/>
  <c r="C45" i="163"/>
  <c r="C43" i="163"/>
  <c r="O4" i="163"/>
  <c r="AA4" i="163"/>
  <c r="I5" i="163"/>
  <c r="U5" i="163"/>
  <c r="C99" i="163"/>
  <c r="C97" i="163"/>
  <c r="C81" i="163"/>
  <c r="C67" i="163"/>
  <c r="C51" i="163"/>
  <c r="C74" i="163"/>
  <c r="O6" i="163"/>
  <c r="AA6" i="163"/>
  <c r="I7" i="163"/>
  <c r="U7" i="163"/>
  <c r="C83" i="163"/>
  <c r="C107" i="163"/>
  <c r="C76" i="163"/>
  <c r="C105" i="163"/>
  <c r="C61" i="163"/>
  <c r="C69" i="163"/>
  <c r="C59" i="163"/>
  <c r="O8" i="163"/>
  <c r="AA8" i="163"/>
  <c r="G12" i="163"/>
  <c r="S12" i="163"/>
  <c r="AE12" i="163"/>
  <c r="M13" i="163"/>
  <c r="Y13" i="163"/>
  <c r="G14" i="163"/>
  <c r="S14" i="163"/>
  <c r="AE14" i="163"/>
  <c r="M15" i="163"/>
  <c r="Y15" i="163"/>
  <c r="G16" i="163"/>
  <c r="S16" i="163"/>
  <c r="AE16" i="163"/>
  <c r="M17" i="163"/>
  <c r="Y17" i="163"/>
  <c r="C71" i="163"/>
  <c r="C85" i="163"/>
  <c r="C87" i="163"/>
  <c r="C78" i="163"/>
  <c r="C39" i="163"/>
  <c r="J3" i="163"/>
  <c r="V3" i="163"/>
  <c r="D4" i="163"/>
  <c r="P4" i="163"/>
  <c r="AB4" i="163"/>
  <c r="J5" i="163"/>
  <c r="V5" i="163"/>
  <c r="D6" i="163"/>
  <c r="P6" i="163"/>
  <c r="AB6" i="163"/>
  <c r="J7" i="163"/>
  <c r="V7" i="163"/>
  <c r="D8" i="163"/>
  <c r="P8" i="163"/>
  <c r="AB8" i="163"/>
  <c r="H12" i="163"/>
  <c r="T12" i="163"/>
  <c r="AF12" i="163"/>
  <c r="N13" i="163"/>
  <c r="Z13" i="163"/>
  <c r="H14" i="163"/>
  <c r="T14" i="163"/>
  <c r="AF14" i="163"/>
  <c r="N15" i="163"/>
  <c r="Z15" i="163"/>
  <c r="H16" i="163"/>
  <c r="T16" i="163"/>
  <c r="AF16" i="163"/>
  <c r="N17" i="163"/>
  <c r="Z17" i="163"/>
  <c r="D21" i="163"/>
  <c r="K3" i="163"/>
  <c r="W3" i="163"/>
  <c r="E4" i="163"/>
  <c r="Q4" i="163"/>
  <c r="AC4" i="163"/>
  <c r="K5" i="163"/>
  <c r="W5" i="163"/>
  <c r="E6" i="163"/>
  <c r="Q6" i="163"/>
  <c r="AC6" i="163"/>
  <c r="K7" i="163"/>
  <c r="W7" i="163"/>
  <c r="E8" i="163"/>
  <c r="Q8" i="163"/>
  <c r="AC8" i="163"/>
  <c r="I12" i="163"/>
  <c r="U12" i="163"/>
  <c r="O13" i="163"/>
  <c r="AA13" i="163"/>
  <c r="I14" i="163"/>
  <c r="U14" i="163"/>
  <c r="O15" i="163"/>
  <c r="AA15" i="163"/>
  <c r="I16" i="163"/>
  <c r="U16" i="163"/>
  <c r="O17" i="163"/>
  <c r="AA17" i="163"/>
  <c r="C41" i="163"/>
  <c r="O57" i="163"/>
  <c r="O49" i="163"/>
  <c r="O45" i="163"/>
  <c r="O53" i="163"/>
  <c r="AA57" i="163"/>
  <c r="AA49" i="163"/>
  <c r="AA45" i="163"/>
  <c r="AA53" i="163"/>
  <c r="C53" i="163"/>
  <c r="L3" i="163"/>
  <c r="X3" i="163"/>
  <c r="F4" i="163"/>
  <c r="R4" i="163"/>
  <c r="AD4" i="163"/>
  <c r="L5" i="163"/>
  <c r="X5" i="163"/>
  <c r="F6" i="163"/>
  <c r="R6" i="163"/>
  <c r="AD6" i="163"/>
  <c r="L7" i="163"/>
  <c r="X7" i="163"/>
  <c r="F8" i="163"/>
  <c r="R8" i="163"/>
  <c r="J12" i="163"/>
  <c r="V12" i="163"/>
  <c r="D13" i="163"/>
  <c r="P13" i="163"/>
  <c r="AB13" i="163"/>
  <c r="J14" i="163"/>
  <c r="V14" i="163"/>
  <c r="D15" i="163"/>
  <c r="P15" i="163"/>
  <c r="AB15" i="163"/>
  <c r="J16" i="163"/>
  <c r="V16" i="163"/>
  <c r="D17" i="163"/>
  <c r="P17" i="163"/>
  <c r="D53" i="163"/>
  <c r="D57" i="163"/>
  <c r="D45" i="163"/>
  <c r="D49" i="163"/>
  <c r="P53" i="163"/>
  <c r="P57" i="163"/>
  <c r="P45" i="163"/>
  <c r="N49" i="163"/>
  <c r="N53" i="163"/>
  <c r="E57" i="163"/>
  <c r="E45" i="163"/>
  <c r="E49" i="163"/>
  <c r="Q57" i="163"/>
  <c r="Q45" i="163"/>
  <c r="Q49" i="163"/>
  <c r="AC57" i="163"/>
  <c r="AC45" i="163"/>
  <c r="AC49" i="163"/>
  <c r="F53" i="163"/>
  <c r="F57" i="163"/>
  <c r="F45" i="163"/>
  <c r="R53" i="163"/>
  <c r="R57" i="163"/>
  <c r="R45" i="163"/>
  <c r="G49" i="163"/>
  <c r="G53" i="163"/>
  <c r="S49" i="163"/>
  <c r="S53" i="163"/>
  <c r="AE49" i="163"/>
  <c r="AE53" i="163"/>
  <c r="F49" i="163"/>
  <c r="AC53" i="163"/>
  <c r="N57" i="163"/>
  <c r="H57" i="163"/>
  <c r="H45" i="163"/>
  <c r="H49" i="163"/>
  <c r="T57" i="163"/>
  <c r="T45" i="163"/>
  <c r="T49" i="163"/>
  <c r="AF57" i="163"/>
  <c r="AF45" i="163"/>
  <c r="AF49" i="163"/>
  <c r="G45" i="163"/>
  <c r="AE45" i="163"/>
  <c r="AF53" i="163"/>
  <c r="S57" i="163"/>
  <c r="I49" i="163"/>
  <c r="I53" i="163"/>
  <c r="U49" i="163"/>
  <c r="U53" i="163"/>
  <c r="AG49" i="163"/>
  <c r="AG53" i="163"/>
  <c r="I45" i="163"/>
  <c r="AG45" i="163"/>
  <c r="U57" i="163"/>
  <c r="K53" i="163"/>
  <c r="K57" i="163"/>
  <c r="W53" i="163"/>
  <c r="W57" i="163"/>
  <c r="R49" i="163"/>
  <c r="E53" i="163"/>
  <c r="M53" i="163"/>
  <c r="M57" i="163"/>
  <c r="M45" i="163"/>
  <c r="AG57" i="163"/>
  <c r="E91" i="163"/>
  <c r="E99" i="163"/>
  <c r="E95" i="163"/>
  <c r="E103" i="163"/>
  <c r="Q91" i="163"/>
  <c r="Q99" i="163"/>
  <c r="Q95" i="163"/>
  <c r="Q103" i="163"/>
  <c r="AC91" i="163"/>
  <c r="AC99" i="163"/>
  <c r="AC95" i="163"/>
  <c r="AC103" i="163"/>
  <c r="Y45" i="163"/>
  <c r="Y57" i="163"/>
  <c r="G99" i="163"/>
  <c r="G95" i="163"/>
  <c r="G91" i="163"/>
  <c r="S99" i="163"/>
  <c r="S95" i="163"/>
  <c r="S91" i="163"/>
  <c r="AE99" i="163"/>
  <c r="AE95" i="163"/>
  <c r="AE91" i="163"/>
  <c r="S103" i="163"/>
  <c r="AB45" i="163"/>
  <c r="AB57" i="163"/>
  <c r="AE103" i="163"/>
  <c r="AD45" i="163"/>
  <c r="Z53" i="163"/>
  <c r="AD57" i="163"/>
  <c r="N103" i="163"/>
  <c r="N91" i="163"/>
  <c r="N99" i="163"/>
  <c r="Z103" i="163"/>
  <c r="Z91" i="163"/>
  <c r="Z99" i="163"/>
  <c r="D91" i="163"/>
  <c r="D99" i="163"/>
  <c r="D95" i="163"/>
  <c r="P91" i="163"/>
  <c r="P99" i="163"/>
  <c r="P95" i="163"/>
  <c r="AB91" i="163"/>
  <c r="AB99" i="163"/>
  <c r="AB95" i="163"/>
  <c r="Z95" i="163"/>
  <c r="M95" i="163"/>
  <c r="Y95" i="163"/>
  <c r="I99" i="163"/>
  <c r="U99" i="163"/>
  <c r="AG99" i="163"/>
  <c r="J91" i="163"/>
  <c r="V91" i="163"/>
  <c r="L99" i="163"/>
  <c r="X99" i="163"/>
  <c r="H103" i="163"/>
  <c r="T103" i="163"/>
  <c r="AF103" i="163"/>
  <c r="L91" i="163"/>
  <c r="X91" i="163"/>
  <c r="F95" i="163"/>
  <c r="R95" i="163"/>
  <c r="AD95" i="163"/>
  <c r="J103" i="163"/>
  <c r="V103" i="163"/>
  <c r="M91" i="163"/>
  <c r="Y91" i="163"/>
  <c r="O99" i="163"/>
  <c r="AA99" i="163"/>
  <c r="K103" i="163"/>
  <c r="W103" i="163"/>
  <c r="O91" i="163"/>
  <c r="AA91" i="163"/>
  <c r="Q57" i="162"/>
  <c r="Q45" i="162"/>
  <c r="P45" i="162"/>
  <c r="Q53" i="162"/>
  <c r="AC45" i="162"/>
  <c r="E49" i="162"/>
  <c r="AC49" i="162"/>
  <c r="AG53" i="162"/>
  <c r="L53" i="162"/>
  <c r="R57" i="162"/>
  <c r="E45" i="162"/>
  <c r="P53" i="162"/>
  <c r="T57" i="162"/>
  <c r="P49" i="162"/>
  <c r="E57" i="162"/>
  <c r="AC57" i="162"/>
  <c r="R91" i="162"/>
  <c r="L95" i="162"/>
  <c r="N95" i="162"/>
  <c r="U95" i="162"/>
  <c r="X95" i="162"/>
  <c r="I103" i="162"/>
  <c r="P103" i="162"/>
  <c r="I91" i="162"/>
  <c r="U103" i="162"/>
  <c r="L91" i="162"/>
  <c r="D20" i="162"/>
  <c r="D21" i="162"/>
  <c r="D19" i="162"/>
  <c r="G3" i="162"/>
  <c r="S3" i="162"/>
  <c r="AE3" i="162"/>
  <c r="M4" i="162"/>
  <c r="Y4" i="162"/>
  <c r="G5" i="162"/>
  <c r="S5" i="162"/>
  <c r="AE5" i="162"/>
  <c r="M6" i="162"/>
  <c r="Y6" i="162"/>
  <c r="G7" i="162"/>
  <c r="S7" i="162"/>
  <c r="AF7" i="162"/>
  <c r="O8" i="162"/>
  <c r="AB8" i="162"/>
  <c r="U14" i="162"/>
  <c r="I15" i="162"/>
  <c r="AB15" i="162"/>
  <c r="V16" i="162"/>
  <c r="U17" i="162"/>
  <c r="I3" i="162"/>
  <c r="U3" i="162"/>
  <c r="C91" i="162"/>
  <c r="C79" i="162"/>
  <c r="C65" i="162"/>
  <c r="C89" i="162"/>
  <c r="C72" i="162"/>
  <c r="C43" i="162"/>
  <c r="C45" i="162"/>
  <c r="O4" i="162"/>
  <c r="AA4" i="162"/>
  <c r="I5" i="162"/>
  <c r="U5" i="162"/>
  <c r="C99" i="162"/>
  <c r="C74" i="162"/>
  <c r="C97" i="162"/>
  <c r="C81" i="162"/>
  <c r="C53" i="162"/>
  <c r="C67" i="162"/>
  <c r="C51" i="162"/>
  <c r="O6" i="162"/>
  <c r="AA6" i="162"/>
  <c r="I7" i="162"/>
  <c r="U7" i="162"/>
  <c r="D8" i="162"/>
  <c r="Q8" i="162"/>
  <c r="AD8" i="162"/>
  <c r="K12" i="162"/>
  <c r="AE12" i="162"/>
  <c r="Q13" i="162"/>
  <c r="G14" i="162"/>
  <c r="W14" i="162"/>
  <c r="M15" i="162"/>
  <c r="F16" i="162"/>
  <c r="AD16" i="162"/>
  <c r="Z17" i="162"/>
  <c r="J3" i="162"/>
  <c r="V3" i="162"/>
  <c r="D4" i="162"/>
  <c r="P4" i="162"/>
  <c r="AB4" i="162"/>
  <c r="J5" i="162"/>
  <c r="V5" i="162"/>
  <c r="D6" i="162"/>
  <c r="P6" i="162"/>
  <c r="AB6" i="162"/>
  <c r="J7" i="162"/>
  <c r="V7" i="162"/>
  <c r="E8" i="162"/>
  <c r="R8" i="162"/>
  <c r="AE8" i="162"/>
  <c r="N12" i="162"/>
  <c r="AF12" i="162"/>
  <c r="T13" i="162"/>
  <c r="H14" i="162"/>
  <c r="Z14" i="162"/>
  <c r="N15" i="162"/>
  <c r="G16" i="162"/>
  <c r="AE16" i="162"/>
  <c r="AA17" i="162"/>
  <c r="X49" i="162"/>
  <c r="X57" i="162"/>
  <c r="X53" i="162"/>
  <c r="AB57" i="162"/>
  <c r="AB53" i="162"/>
  <c r="AB49" i="162"/>
  <c r="C76" i="162"/>
  <c r="C83" i="162"/>
  <c r="C105" i="162"/>
  <c r="C107" i="162"/>
  <c r="C61" i="162"/>
  <c r="C69" i="162"/>
  <c r="C59" i="162"/>
  <c r="K3" i="162"/>
  <c r="W3" i="162"/>
  <c r="E4" i="162"/>
  <c r="Q4" i="162"/>
  <c r="AC4" i="162"/>
  <c r="K5" i="162"/>
  <c r="W5" i="162"/>
  <c r="E6" i="162"/>
  <c r="Q6" i="162"/>
  <c r="AC6" i="162"/>
  <c r="K7" i="162"/>
  <c r="W7" i="162"/>
  <c r="F8" i="162"/>
  <c r="S8" i="162"/>
  <c r="AF8" i="162"/>
  <c r="O12" i="162"/>
  <c r="U13" i="162"/>
  <c r="I14" i="162"/>
  <c r="AA14" i="162"/>
  <c r="O15" i="162"/>
  <c r="H16" i="162"/>
  <c r="AF16" i="162"/>
  <c r="AB17" i="162"/>
  <c r="L3" i="162"/>
  <c r="X3" i="162"/>
  <c r="F4" i="162"/>
  <c r="R4" i="162"/>
  <c r="AD4" i="162"/>
  <c r="L5" i="162"/>
  <c r="X5" i="162"/>
  <c r="F6" i="162"/>
  <c r="R6" i="162"/>
  <c r="AD6" i="162"/>
  <c r="L7" i="162"/>
  <c r="X7" i="162"/>
  <c r="G8" i="162"/>
  <c r="T8" i="162"/>
  <c r="R12" i="162"/>
  <c r="D13" i="162"/>
  <c r="X13" i="162"/>
  <c r="J14" i="162"/>
  <c r="AD14" i="162"/>
  <c r="P15" i="162"/>
  <c r="J49" i="162"/>
  <c r="J57" i="162"/>
  <c r="J53" i="162"/>
  <c r="M3" i="162"/>
  <c r="Y3" i="162"/>
  <c r="G4" i="162"/>
  <c r="S4" i="162"/>
  <c r="AE4" i="162"/>
  <c r="M5" i="162"/>
  <c r="Y5" i="162"/>
  <c r="G6" i="162"/>
  <c r="S6" i="162"/>
  <c r="AE6" i="162"/>
  <c r="M7" i="162"/>
  <c r="Y7" i="162"/>
  <c r="H8" i="162"/>
  <c r="W17" i="162"/>
  <c r="K17" i="162"/>
  <c r="AC16" i="162"/>
  <c r="Q16" i="162"/>
  <c r="E16" i="162"/>
  <c r="W15" i="162"/>
  <c r="K15" i="162"/>
  <c r="AC14" i="162"/>
  <c r="Q14" i="162"/>
  <c r="E14" i="162"/>
  <c r="W13" i="162"/>
  <c r="K13" i="162"/>
  <c r="AC12" i="162"/>
  <c r="Q12" i="162"/>
  <c r="V17" i="162"/>
  <c r="J17" i="162"/>
  <c r="AB16" i="162"/>
  <c r="P16" i="162"/>
  <c r="D16" i="162"/>
  <c r="V15" i="162"/>
  <c r="J15" i="162"/>
  <c r="AB14" i="162"/>
  <c r="P14" i="162"/>
  <c r="D14" i="162"/>
  <c r="V13" i="162"/>
  <c r="J13" i="162"/>
  <c r="AB12" i="162"/>
  <c r="P12" i="162"/>
  <c r="D12" i="162"/>
  <c r="AF17" i="162"/>
  <c r="T17" i="162"/>
  <c r="H17" i="162"/>
  <c r="Z16" i="162"/>
  <c r="N16" i="162"/>
  <c r="AF15" i="162"/>
  <c r="T15" i="162"/>
  <c r="AE17" i="162"/>
  <c r="S17" i="162"/>
  <c r="G17" i="162"/>
  <c r="Y16" i="162"/>
  <c r="M16" i="162"/>
  <c r="AE15" i="162"/>
  <c r="S15" i="162"/>
  <c r="G15" i="162"/>
  <c r="Y14" i="162"/>
  <c r="M14" i="162"/>
  <c r="AE13" i="162"/>
  <c r="S13" i="162"/>
  <c r="G13" i="162"/>
  <c r="Y12" i="162"/>
  <c r="M12" i="162"/>
  <c r="AD17" i="162"/>
  <c r="R17" i="162"/>
  <c r="F17" i="162"/>
  <c r="X16" i="162"/>
  <c r="L16" i="162"/>
  <c r="AD15" i="162"/>
  <c r="R15" i="162"/>
  <c r="F15" i="162"/>
  <c r="X14" i="162"/>
  <c r="L14" i="162"/>
  <c r="AD13" i="162"/>
  <c r="R13" i="162"/>
  <c r="F13" i="162"/>
  <c r="X12" i="162"/>
  <c r="L12" i="162"/>
  <c r="AC17" i="162"/>
  <c r="Q17" i="162"/>
  <c r="E17" i="162"/>
  <c r="W16" i="162"/>
  <c r="K16" i="162"/>
  <c r="AC15" i="162"/>
  <c r="X17" i="162"/>
  <c r="L17" i="162"/>
  <c r="S12" i="162"/>
  <c r="E13" i="162"/>
  <c r="Y13" i="162"/>
  <c r="K14" i="162"/>
  <c r="AE14" i="162"/>
  <c r="Q15" i="162"/>
  <c r="J16" i="162"/>
  <c r="D17" i="162"/>
  <c r="H53" i="162"/>
  <c r="X8" i="162"/>
  <c r="L8" i="162"/>
  <c r="AD7" i="162"/>
  <c r="N3" i="162"/>
  <c r="Z3" i="162"/>
  <c r="H4" i="162"/>
  <c r="T4" i="162"/>
  <c r="AF4" i="162"/>
  <c r="N5" i="162"/>
  <c r="Z5" i="162"/>
  <c r="H6" i="162"/>
  <c r="T6" i="162"/>
  <c r="AF6" i="162"/>
  <c r="N7" i="162"/>
  <c r="Z7" i="162"/>
  <c r="I8" i="162"/>
  <c r="V8" i="162"/>
  <c r="H49" i="162"/>
  <c r="C85" i="162"/>
  <c r="C87" i="162"/>
  <c r="C71" i="162"/>
  <c r="C64" i="162"/>
  <c r="C41" i="162"/>
  <c r="C39" i="162"/>
  <c r="C78" i="162"/>
  <c r="C73" i="162"/>
  <c r="C80" i="162"/>
  <c r="C95" i="162"/>
  <c r="C93" i="162"/>
  <c r="C66" i="162"/>
  <c r="C49" i="162"/>
  <c r="C47" i="162"/>
  <c r="C103" i="162"/>
  <c r="C82" i="162"/>
  <c r="C57" i="162"/>
  <c r="C55" i="162"/>
  <c r="C75" i="162"/>
  <c r="C68" i="162"/>
  <c r="C101" i="162"/>
  <c r="D3" i="162"/>
  <c r="P3" i="162"/>
  <c r="AB3" i="162"/>
  <c r="J4" i="162"/>
  <c r="V4" i="162"/>
  <c r="D5" i="162"/>
  <c r="P5" i="162"/>
  <c r="AB5" i="162"/>
  <c r="J6" i="162"/>
  <c r="V6" i="162"/>
  <c r="D7" i="162"/>
  <c r="P7" i="162"/>
  <c r="AB7" i="162"/>
  <c r="K8" i="162"/>
  <c r="Y8" i="162"/>
  <c r="F12" i="162"/>
  <c r="V12" i="162"/>
  <c r="L13" i="162"/>
  <c r="AB13" i="162"/>
  <c r="R14" i="162"/>
  <c r="D15" i="162"/>
  <c r="Y15" i="162"/>
  <c r="S16" i="162"/>
  <c r="N17" i="162"/>
  <c r="L49" i="162"/>
  <c r="L57" i="162"/>
  <c r="AD53" i="162"/>
  <c r="AD49" i="162"/>
  <c r="O57" i="162"/>
  <c r="O53" i="162"/>
  <c r="O49" i="162"/>
  <c r="AE53" i="162"/>
  <c r="AE49" i="162"/>
  <c r="AE57" i="162"/>
  <c r="AE45" i="162"/>
  <c r="S53" i="162"/>
  <c r="S49" i="162"/>
  <c r="S57" i="162"/>
  <c r="AD45" i="162"/>
  <c r="U49" i="162"/>
  <c r="U57" i="162"/>
  <c r="K53" i="162"/>
  <c r="W53" i="162"/>
  <c r="M99" i="162"/>
  <c r="M95" i="162"/>
  <c r="Y99" i="162"/>
  <c r="Y95" i="162"/>
  <c r="Y91" i="162"/>
  <c r="AG57" i="162"/>
  <c r="M103" i="162"/>
  <c r="R49" i="162"/>
  <c r="V57" i="162"/>
  <c r="K57" i="162"/>
  <c r="W57" i="162"/>
  <c r="E95" i="162"/>
  <c r="E103" i="162"/>
  <c r="E91" i="162"/>
  <c r="Q95" i="162"/>
  <c r="Q103" i="162"/>
  <c r="Q91" i="162"/>
  <c r="AC95" i="162"/>
  <c r="AC103" i="162"/>
  <c r="AC91" i="162"/>
  <c r="AC99" i="162"/>
  <c r="D45" i="162"/>
  <c r="H95" i="162"/>
  <c r="H103" i="162"/>
  <c r="H91" i="162"/>
  <c r="T95" i="162"/>
  <c r="T103" i="162"/>
  <c r="T91" i="162"/>
  <c r="AF95" i="162"/>
  <c r="AF103" i="162"/>
  <c r="AF91" i="162"/>
  <c r="J99" i="162"/>
  <c r="V99" i="162"/>
  <c r="F103" i="162"/>
  <c r="R103" i="162"/>
  <c r="AD103" i="162"/>
  <c r="G91" i="162"/>
  <c r="S91" i="162"/>
  <c r="AE91" i="162"/>
  <c r="O95" i="162"/>
  <c r="AA95" i="162"/>
  <c r="K99" i="162"/>
  <c r="W99" i="162"/>
  <c r="G103" i="162"/>
  <c r="S103" i="162"/>
  <c r="AE103" i="162"/>
  <c r="D95" i="162"/>
  <c r="P95" i="162"/>
  <c r="AB95" i="162"/>
  <c r="L99" i="162"/>
  <c r="X99" i="162"/>
  <c r="J91" i="162"/>
  <c r="V91" i="162"/>
  <c r="F95" i="162"/>
  <c r="R95" i="162"/>
  <c r="AD95" i="162"/>
  <c r="N99" i="162"/>
  <c r="Z99" i="162"/>
  <c r="J103" i="162"/>
  <c r="V103" i="162"/>
  <c r="K91" i="162"/>
  <c r="W91" i="162"/>
  <c r="G95" i="162"/>
  <c r="S95" i="162"/>
  <c r="AE95" i="162"/>
  <c r="O99" i="162"/>
  <c r="AA99" i="162"/>
  <c r="K103" i="162"/>
  <c r="W103" i="162"/>
  <c r="N91" i="162"/>
  <c r="Z91" i="162"/>
  <c r="O91" i="162"/>
  <c r="AA91" i="162"/>
  <c r="D19" i="161"/>
  <c r="D20" i="161"/>
  <c r="D21" i="161"/>
  <c r="F3" i="161"/>
  <c r="R3" i="161"/>
  <c r="AD3" i="161"/>
  <c r="L4" i="161"/>
  <c r="X4" i="161"/>
  <c r="F5" i="161"/>
  <c r="R5" i="161"/>
  <c r="AD5" i="161"/>
  <c r="L6" i="161"/>
  <c r="X6" i="161"/>
  <c r="F7" i="161"/>
  <c r="R7" i="161"/>
  <c r="AD7" i="161"/>
  <c r="L8" i="161"/>
  <c r="X8" i="161"/>
  <c r="D12" i="161"/>
  <c r="P12" i="161"/>
  <c r="AB12" i="161"/>
  <c r="J13" i="161"/>
  <c r="V13" i="161"/>
  <c r="D14" i="161"/>
  <c r="P14" i="161"/>
  <c r="AB14" i="161"/>
  <c r="J15" i="161"/>
  <c r="V15" i="161"/>
  <c r="D16" i="161"/>
  <c r="R16" i="161"/>
  <c r="F17" i="161"/>
  <c r="T16" i="161"/>
  <c r="L17" i="161"/>
  <c r="H3" i="161"/>
  <c r="T3" i="161"/>
  <c r="AF3" i="161"/>
  <c r="N4" i="161"/>
  <c r="Z4" i="161"/>
  <c r="H5" i="161"/>
  <c r="T5" i="161"/>
  <c r="AF5" i="161"/>
  <c r="N6" i="161"/>
  <c r="Z6" i="161"/>
  <c r="H7" i="161"/>
  <c r="T7" i="161"/>
  <c r="AF7" i="161"/>
  <c r="N8" i="161"/>
  <c r="Z8" i="161"/>
  <c r="F12" i="161"/>
  <c r="R12" i="161"/>
  <c r="AD12" i="161"/>
  <c r="L13" i="161"/>
  <c r="X13" i="161"/>
  <c r="F14" i="161"/>
  <c r="R14" i="161"/>
  <c r="AD14" i="161"/>
  <c r="L15" i="161"/>
  <c r="X15" i="161"/>
  <c r="F16" i="161"/>
  <c r="U16" i="161"/>
  <c r="N17" i="161"/>
  <c r="I3" i="161"/>
  <c r="U3" i="161"/>
  <c r="C91" i="161"/>
  <c r="C89" i="161"/>
  <c r="C72" i="161"/>
  <c r="C65" i="161"/>
  <c r="C79" i="161"/>
  <c r="C43" i="161"/>
  <c r="O4" i="161"/>
  <c r="AA4" i="161"/>
  <c r="I5" i="161"/>
  <c r="U5" i="161"/>
  <c r="C99" i="161"/>
  <c r="C97" i="161"/>
  <c r="C81" i="161"/>
  <c r="C53" i="161"/>
  <c r="C74" i="161"/>
  <c r="C67" i="161"/>
  <c r="C51" i="161"/>
  <c r="O6" i="161"/>
  <c r="AA6" i="161"/>
  <c r="I7" i="161"/>
  <c r="U7" i="161"/>
  <c r="C107" i="161"/>
  <c r="C59" i="161"/>
  <c r="C76" i="161"/>
  <c r="C61" i="161"/>
  <c r="C83" i="161"/>
  <c r="C69" i="161"/>
  <c r="O8" i="161"/>
  <c r="AA8" i="161"/>
  <c r="G12" i="161"/>
  <c r="S12" i="161"/>
  <c r="AE12" i="161"/>
  <c r="M13" i="161"/>
  <c r="Y13" i="161"/>
  <c r="G14" i="161"/>
  <c r="S14" i="161"/>
  <c r="AE14" i="161"/>
  <c r="M15" i="161"/>
  <c r="Y15" i="161"/>
  <c r="H16" i="161"/>
  <c r="V16" i="161"/>
  <c r="O17" i="161"/>
  <c r="J3" i="161"/>
  <c r="V3" i="161"/>
  <c r="D4" i="161"/>
  <c r="P4" i="161"/>
  <c r="AB4" i="161"/>
  <c r="J5" i="161"/>
  <c r="V5" i="161"/>
  <c r="D6" i="161"/>
  <c r="P6" i="161"/>
  <c r="AB6" i="161"/>
  <c r="J7" i="161"/>
  <c r="V7" i="161"/>
  <c r="D8" i="161"/>
  <c r="P8" i="161"/>
  <c r="AB8" i="161"/>
  <c r="H12" i="161"/>
  <c r="T12" i="161"/>
  <c r="AF12" i="161"/>
  <c r="N13" i="161"/>
  <c r="Z13" i="161"/>
  <c r="H14" i="161"/>
  <c r="T14" i="161"/>
  <c r="AF14" i="161"/>
  <c r="N15" i="161"/>
  <c r="Z15" i="161"/>
  <c r="I16" i="161"/>
  <c r="X16" i="161"/>
  <c r="P17" i="161"/>
  <c r="K3" i="161"/>
  <c r="W3" i="161"/>
  <c r="E4" i="161"/>
  <c r="Q4" i="161"/>
  <c r="AC4" i="161"/>
  <c r="K5" i="161"/>
  <c r="W5" i="161"/>
  <c r="E6" i="161"/>
  <c r="Q6" i="161"/>
  <c r="AC6" i="161"/>
  <c r="K7" i="161"/>
  <c r="W7" i="161"/>
  <c r="E8" i="161"/>
  <c r="Q8" i="161"/>
  <c r="AC8" i="161"/>
  <c r="I12" i="161"/>
  <c r="U12" i="161"/>
  <c r="O13" i="161"/>
  <c r="AA13" i="161"/>
  <c r="I14" i="161"/>
  <c r="U14" i="161"/>
  <c r="O15" i="161"/>
  <c r="AA15" i="161"/>
  <c r="J16" i="161"/>
  <c r="Y16" i="161"/>
  <c r="X17" i="161"/>
  <c r="D57" i="161"/>
  <c r="D45" i="161"/>
  <c r="D53" i="161"/>
  <c r="D49" i="161"/>
  <c r="P57" i="161"/>
  <c r="P45" i="161"/>
  <c r="P53" i="161"/>
  <c r="P49" i="161"/>
  <c r="AB57" i="161"/>
  <c r="AB45" i="161"/>
  <c r="AB53" i="161"/>
  <c r="AB49" i="161"/>
  <c r="L3" i="161"/>
  <c r="X3" i="161"/>
  <c r="F4" i="161"/>
  <c r="R4" i="161"/>
  <c r="AD4" i="161"/>
  <c r="L5" i="161"/>
  <c r="X5" i="161"/>
  <c r="F6" i="161"/>
  <c r="R6" i="161"/>
  <c r="AD6" i="161"/>
  <c r="L7" i="161"/>
  <c r="X7" i="161"/>
  <c r="F8" i="161"/>
  <c r="R8" i="161"/>
  <c r="AD8" i="161"/>
  <c r="J12" i="161"/>
  <c r="V12" i="161"/>
  <c r="D13" i="161"/>
  <c r="P13" i="161"/>
  <c r="AB13" i="161"/>
  <c r="J14" i="161"/>
  <c r="V14" i="161"/>
  <c r="D15" i="161"/>
  <c r="P15" i="161"/>
  <c r="AB15" i="161"/>
  <c r="K16" i="161"/>
  <c r="AA16" i="161"/>
  <c r="Z17" i="161"/>
  <c r="M3" i="161"/>
  <c r="Y3" i="161"/>
  <c r="G4" i="161"/>
  <c r="S4" i="161"/>
  <c r="AE4" i="161"/>
  <c r="M5" i="161"/>
  <c r="Y5" i="161"/>
  <c r="G6" i="161"/>
  <c r="S6" i="161"/>
  <c r="AE6" i="161"/>
  <c r="M7" i="161"/>
  <c r="Y7" i="161"/>
  <c r="G8" i="161"/>
  <c r="S8" i="161"/>
  <c r="AE8" i="161"/>
  <c r="K12" i="161"/>
  <c r="W12" i="161"/>
  <c r="E13" i="161"/>
  <c r="Q13" i="161"/>
  <c r="AC13" i="161"/>
  <c r="K14" i="161"/>
  <c r="W14" i="161"/>
  <c r="E15" i="161"/>
  <c r="Q15" i="161"/>
  <c r="AC15" i="161"/>
  <c r="L16" i="161"/>
  <c r="AC16" i="161"/>
  <c r="AA17" i="161"/>
  <c r="F49" i="161"/>
  <c r="F57" i="161"/>
  <c r="F45" i="161"/>
  <c r="R49" i="161"/>
  <c r="R57" i="161"/>
  <c r="R45" i="161"/>
  <c r="AD49" i="161"/>
  <c r="AD57" i="161"/>
  <c r="AD53" i="161"/>
  <c r="N3" i="161"/>
  <c r="Z3" i="161"/>
  <c r="H4" i="161"/>
  <c r="T4" i="161"/>
  <c r="AF4" i="161"/>
  <c r="N5" i="161"/>
  <c r="Z5" i="161"/>
  <c r="H6" i="161"/>
  <c r="T6" i="161"/>
  <c r="AF6" i="161"/>
  <c r="N7" i="161"/>
  <c r="Z7" i="161"/>
  <c r="H8" i="161"/>
  <c r="T8" i="161"/>
  <c r="AF8" i="161"/>
  <c r="L12" i="161"/>
  <c r="X12" i="161"/>
  <c r="F13" i="161"/>
  <c r="R13" i="161"/>
  <c r="AD13" i="161"/>
  <c r="L14" i="161"/>
  <c r="X14" i="161"/>
  <c r="F15" i="161"/>
  <c r="R15" i="161"/>
  <c r="AD15" i="161"/>
  <c r="M16" i="161"/>
  <c r="AD16" i="161"/>
  <c r="AB17" i="161"/>
  <c r="G53" i="161"/>
  <c r="G49" i="161"/>
  <c r="G57" i="161"/>
  <c r="G45" i="161"/>
  <c r="S53" i="161"/>
  <c r="S49" i="161"/>
  <c r="S57" i="161"/>
  <c r="S45" i="161"/>
  <c r="AE53" i="161"/>
  <c r="AE49" i="161"/>
  <c r="AE45" i="161"/>
  <c r="R53" i="161"/>
  <c r="C85" i="161"/>
  <c r="C87" i="161"/>
  <c r="C71" i="161"/>
  <c r="C64" i="161"/>
  <c r="C78" i="161"/>
  <c r="C41" i="161"/>
  <c r="O3" i="161"/>
  <c r="AA3" i="161"/>
  <c r="I4" i="161"/>
  <c r="U4" i="161"/>
  <c r="C95" i="161"/>
  <c r="C47" i="161"/>
  <c r="C80" i="161"/>
  <c r="C93" i="161"/>
  <c r="C73" i="161"/>
  <c r="C66" i="161"/>
  <c r="C49" i="161"/>
  <c r="O5" i="161"/>
  <c r="AA5" i="161"/>
  <c r="I6" i="161"/>
  <c r="U6" i="161"/>
  <c r="C103" i="161"/>
  <c r="C82" i="161"/>
  <c r="C101" i="161"/>
  <c r="C57" i="161"/>
  <c r="C55" i="161"/>
  <c r="C75" i="161"/>
  <c r="C68" i="161"/>
  <c r="O7" i="161"/>
  <c r="AA7" i="161"/>
  <c r="I8" i="161"/>
  <c r="U8" i="161"/>
  <c r="M12" i="161"/>
  <c r="Y12" i="161"/>
  <c r="G13" i="161"/>
  <c r="S13" i="161"/>
  <c r="AE13" i="161"/>
  <c r="M14" i="161"/>
  <c r="Y14" i="161"/>
  <c r="G15" i="161"/>
  <c r="S15" i="161"/>
  <c r="AE15" i="161"/>
  <c r="O16" i="161"/>
  <c r="C39" i="161"/>
  <c r="D3" i="161"/>
  <c r="P3" i="161"/>
  <c r="AB3" i="161"/>
  <c r="J4" i="161"/>
  <c r="V4" i="161"/>
  <c r="D5" i="161"/>
  <c r="P5" i="161"/>
  <c r="AB5" i="161"/>
  <c r="J6" i="161"/>
  <c r="V6" i="161"/>
  <c r="D7" i="161"/>
  <c r="P7" i="161"/>
  <c r="AB7" i="161"/>
  <c r="J8" i="161"/>
  <c r="Y17" i="161"/>
  <c r="M17" i="161"/>
  <c r="AE16" i="161"/>
  <c r="S16" i="161"/>
  <c r="G16" i="161"/>
  <c r="W17" i="161"/>
  <c r="K17" i="161"/>
  <c r="V17" i="161"/>
  <c r="J17" i="161"/>
  <c r="AB16" i="161"/>
  <c r="U17" i="161"/>
  <c r="I17" i="161"/>
  <c r="AF17" i="161"/>
  <c r="T17" i="161"/>
  <c r="H17" i="161"/>
  <c r="Z16" i="161"/>
  <c r="N16" i="161"/>
  <c r="AE17" i="161"/>
  <c r="S17" i="161"/>
  <c r="G17" i="161"/>
  <c r="AD17" i="161"/>
  <c r="R17" i="161"/>
  <c r="AC17" i="161"/>
  <c r="Q17" i="161"/>
  <c r="E17" i="161"/>
  <c r="W16" i="161"/>
  <c r="N12" i="161"/>
  <c r="Z12" i="161"/>
  <c r="H13" i="161"/>
  <c r="T13" i="161"/>
  <c r="AF13" i="161"/>
  <c r="N14" i="161"/>
  <c r="Z14" i="161"/>
  <c r="H15" i="161"/>
  <c r="T15" i="161"/>
  <c r="AF15" i="161"/>
  <c r="P16" i="161"/>
  <c r="C45" i="161"/>
  <c r="AE57" i="161"/>
  <c r="H53" i="161"/>
  <c r="H49" i="161"/>
  <c r="H57" i="161"/>
  <c r="T53" i="161"/>
  <c r="T49" i="161"/>
  <c r="T57" i="161"/>
  <c r="AF53" i="161"/>
  <c r="AF49" i="161"/>
  <c r="AF57" i="161"/>
  <c r="V53" i="161"/>
  <c r="I53" i="161"/>
  <c r="I49" i="161"/>
  <c r="I57" i="161"/>
  <c r="U53" i="161"/>
  <c r="U49" i="161"/>
  <c r="U57" i="161"/>
  <c r="AG53" i="161"/>
  <c r="AG49" i="161"/>
  <c r="AG57" i="161"/>
  <c r="T45" i="161"/>
  <c r="J49" i="161"/>
  <c r="K49" i="161"/>
  <c r="K57" i="161"/>
  <c r="W49" i="161"/>
  <c r="W57" i="161"/>
  <c r="H45" i="161"/>
  <c r="U45" i="161"/>
  <c r="N49" i="161"/>
  <c r="N57" i="161"/>
  <c r="L49" i="161"/>
  <c r="L57" i="161"/>
  <c r="L53" i="161"/>
  <c r="X49" i="161"/>
  <c r="X57" i="161"/>
  <c r="X53" i="161"/>
  <c r="I45" i="161"/>
  <c r="V45" i="161"/>
  <c r="M49" i="161"/>
  <c r="M57" i="161"/>
  <c r="M53" i="161"/>
  <c r="Y49" i="161"/>
  <c r="Y57" i="161"/>
  <c r="Y53" i="161"/>
  <c r="J45" i="161"/>
  <c r="W45" i="161"/>
  <c r="V49" i="161"/>
  <c r="K45" i="161"/>
  <c r="X45" i="161"/>
  <c r="Z49" i="161"/>
  <c r="Z57" i="161"/>
  <c r="O57" i="161"/>
  <c r="O53" i="161"/>
  <c r="AA57" i="161"/>
  <c r="AA53" i="161"/>
  <c r="L45" i="161"/>
  <c r="Y45" i="161"/>
  <c r="AA49" i="161"/>
  <c r="E57" i="161"/>
  <c r="E53" i="161"/>
  <c r="E49" i="161"/>
  <c r="Q57" i="161"/>
  <c r="Q53" i="161"/>
  <c r="Q49" i="161"/>
  <c r="AC57" i="161"/>
  <c r="AC53" i="161"/>
  <c r="AC49" i="161"/>
  <c r="N45" i="161"/>
  <c r="AA45" i="161"/>
  <c r="J53" i="161"/>
  <c r="F99" i="161"/>
  <c r="F95" i="161"/>
  <c r="F103" i="161"/>
  <c r="F91" i="161"/>
  <c r="R99" i="161"/>
  <c r="R95" i="161"/>
  <c r="R103" i="161"/>
  <c r="R91" i="161"/>
  <c r="AD99" i="161"/>
  <c r="AD95" i="161"/>
  <c r="AD103" i="161"/>
  <c r="AD91" i="161"/>
  <c r="H103" i="161"/>
  <c r="H91" i="161"/>
  <c r="T103" i="161"/>
  <c r="T91" i="161"/>
  <c r="AF103" i="161"/>
  <c r="AF91" i="161"/>
  <c r="I95" i="161"/>
  <c r="I103" i="161"/>
  <c r="I91" i="161"/>
  <c r="U95" i="161"/>
  <c r="U103" i="161"/>
  <c r="U91" i="161"/>
  <c r="AG95" i="161"/>
  <c r="AG103" i="161"/>
  <c r="AG91" i="161"/>
  <c r="T99" i="161"/>
  <c r="U99" i="161"/>
  <c r="T95" i="161"/>
  <c r="AB99" i="161"/>
  <c r="AF99" i="161"/>
  <c r="D103" i="161"/>
  <c r="D91" i="161"/>
  <c r="AG99" i="161"/>
  <c r="P103" i="161"/>
  <c r="J99" i="161"/>
  <c r="V99" i="161"/>
  <c r="O95" i="161"/>
  <c r="AA95" i="161"/>
  <c r="K99" i="161"/>
  <c r="W99" i="161"/>
  <c r="G103" i="161"/>
  <c r="S103" i="161"/>
  <c r="AE103" i="161"/>
  <c r="M99" i="161"/>
  <c r="Y99" i="161"/>
  <c r="J91" i="161"/>
  <c r="V91" i="161"/>
  <c r="N99" i="161"/>
  <c r="Z99" i="161"/>
  <c r="J103" i="161"/>
  <c r="V103" i="161"/>
  <c r="O99" i="161"/>
  <c r="AA99" i="161"/>
  <c r="K103" i="161"/>
  <c r="W103" i="161"/>
  <c r="M91" i="161"/>
  <c r="Y91" i="161"/>
  <c r="N91" i="161"/>
  <c r="Z91" i="161"/>
  <c r="O91" i="161"/>
  <c r="AA91" i="161"/>
  <c r="X95" i="160"/>
  <c r="S95" i="160"/>
  <c r="S91" i="160"/>
  <c r="Q103" i="160"/>
  <c r="L95" i="160"/>
  <c r="R103" i="160"/>
  <c r="M95" i="160"/>
  <c r="S103" i="160"/>
  <c r="N95" i="160"/>
  <c r="Q49" i="160"/>
  <c r="Z49" i="160"/>
  <c r="Q45" i="160"/>
  <c r="N53" i="160"/>
  <c r="Z45" i="160"/>
  <c r="N45" i="160"/>
  <c r="Q53" i="160"/>
  <c r="N57" i="160"/>
  <c r="O49" i="160"/>
  <c r="P53" i="160"/>
  <c r="U49" i="160"/>
  <c r="W53" i="160"/>
  <c r="AE57" i="160"/>
  <c r="E45" i="160"/>
  <c r="D53" i="160"/>
  <c r="E53" i="160"/>
  <c r="AB53" i="160"/>
  <c r="L57" i="160"/>
  <c r="H49" i="160"/>
  <c r="X57" i="160"/>
  <c r="D20" i="160"/>
  <c r="D21" i="160"/>
  <c r="D19" i="160"/>
  <c r="Z8" i="160"/>
  <c r="T4" i="160"/>
  <c r="U6" i="160"/>
  <c r="AD7" i="160"/>
  <c r="O3" i="160"/>
  <c r="C73" i="160"/>
  <c r="C80" i="160"/>
  <c r="C93" i="160"/>
  <c r="C47" i="160"/>
  <c r="C49" i="160"/>
  <c r="C66" i="160"/>
  <c r="C95" i="160"/>
  <c r="E7" i="160"/>
  <c r="N8" i="160"/>
  <c r="P3" i="160"/>
  <c r="D5" i="160"/>
  <c r="F7" i="160"/>
  <c r="AB8" i="160"/>
  <c r="E3" i="160"/>
  <c r="Q3" i="160"/>
  <c r="AC3" i="160"/>
  <c r="K4" i="160"/>
  <c r="W4" i="160"/>
  <c r="E5" i="160"/>
  <c r="Q5" i="160"/>
  <c r="AC5" i="160"/>
  <c r="K6" i="160"/>
  <c r="X6" i="160"/>
  <c r="G7" i="160"/>
  <c r="T7" i="160"/>
  <c r="C76" i="160"/>
  <c r="C107" i="160"/>
  <c r="C83" i="160"/>
  <c r="C69" i="160"/>
  <c r="C59" i="160"/>
  <c r="C105" i="160"/>
  <c r="C61" i="160"/>
  <c r="P8" i="160"/>
  <c r="AD8" i="160"/>
  <c r="C103" i="160"/>
  <c r="C82" i="160"/>
  <c r="C101" i="160"/>
  <c r="C68" i="160"/>
  <c r="C57" i="160"/>
  <c r="C75" i="160"/>
  <c r="C55" i="160"/>
  <c r="N3" i="160"/>
  <c r="AF4" i="160"/>
  <c r="Q7" i="160"/>
  <c r="C85" i="160"/>
  <c r="C87" i="160"/>
  <c r="C78" i="160"/>
  <c r="C39" i="160"/>
  <c r="C64" i="160"/>
  <c r="C41" i="160"/>
  <c r="AA5" i="160"/>
  <c r="AB3" i="160"/>
  <c r="J6" i="160"/>
  <c r="F3" i="160"/>
  <c r="R3" i="160"/>
  <c r="AD3" i="160"/>
  <c r="L4" i="160"/>
  <c r="X4" i="160"/>
  <c r="F5" i="160"/>
  <c r="R5" i="160"/>
  <c r="AD5" i="160"/>
  <c r="L6" i="160"/>
  <c r="Y6" i="160"/>
  <c r="H7" i="160"/>
  <c r="U7" i="160"/>
  <c r="D8" i="160"/>
  <c r="R8" i="160"/>
  <c r="AC8" i="160"/>
  <c r="Q8" i="160"/>
  <c r="E8" i="160"/>
  <c r="W7" i="160"/>
  <c r="K7" i="160"/>
  <c r="AC6" i="160"/>
  <c r="Q6" i="160"/>
  <c r="H6" i="160"/>
  <c r="I6" i="160"/>
  <c r="D3" i="160"/>
  <c r="V4" i="160"/>
  <c r="W6" i="160"/>
  <c r="AF7" i="160"/>
  <c r="G3" i="160"/>
  <c r="S3" i="160"/>
  <c r="AE3" i="160"/>
  <c r="M4" i="160"/>
  <c r="Y4" i="160"/>
  <c r="G5" i="160"/>
  <c r="S5" i="160"/>
  <c r="AE5" i="160"/>
  <c r="M6" i="160"/>
  <c r="Z6" i="160"/>
  <c r="I7" i="160"/>
  <c r="V7" i="160"/>
  <c r="F8" i="160"/>
  <c r="S8" i="160"/>
  <c r="AF8" i="160"/>
  <c r="Z3" i="160"/>
  <c r="Z5" i="160"/>
  <c r="I4" i="160"/>
  <c r="O5" i="160"/>
  <c r="R7" i="160"/>
  <c r="AE7" i="160"/>
  <c r="J4" i="160"/>
  <c r="AB5" i="160"/>
  <c r="S7" i="160"/>
  <c r="O8" i="160"/>
  <c r="H3" i="160"/>
  <c r="T3" i="160"/>
  <c r="AF3" i="160"/>
  <c r="N4" i="160"/>
  <c r="Z4" i="160"/>
  <c r="H5" i="160"/>
  <c r="T5" i="160"/>
  <c r="AF5" i="160"/>
  <c r="N6" i="160"/>
  <c r="AA6" i="160"/>
  <c r="J7" i="160"/>
  <c r="X7" i="160"/>
  <c r="G8" i="160"/>
  <c r="T8" i="160"/>
  <c r="H4" i="160"/>
  <c r="N5" i="160"/>
  <c r="D7" i="160"/>
  <c r="M8" i="160"/>
  <c r="AA3" i="160"/>
  <c r="U4" i="160"/>
  <c r="V6" i="160"/>
  <c r="AA8" i="160"/>
  <c r="P5" i="160"/>
  <c r="I3" i="160"/>
  <c r="U3" i="160"/>
  <c r="C91" i="160"/>
  <c r="C79" i="160"/>
  <c r="C89" i="160"/>
  <c r="C72" i="160"/>
  <c r="C45" i="160"/>
  <c r="C65" i="160"/>
  <c r="C43" i="160"/>
  <c r="O4" i="160"/>
  <c r="AA4" i="160"/>
  <c r="I5" i="160"/>
  <c r="U5" i="160"/>
  <c r="C99" i="160"/>
  <c r="C74" i="160"/>
  <c r="C97" i="160"/>
  <c r="C67" i="160"/>
  <c r="C51" i="160"/>
  <c r="C53" i="160"/>
  <c r="C81" i="160"/>
  <c r="O6" i="160"/>
  <c r="AB6" i="160"/>
  <c r="L7" i="160"/>
  <c r="Y7" i="160"/>
  <c r="H8" i="160"/>
  <c r="U8" i="160"/>
  <c r="L15" i="160"/>
  <c r="X15" i="160"/>
  <c r="F16" i="160"/>
  <c r="R16" i="160"/>
  <c r="AD16" i="160"/>
  <c r="L17" i="160"/>
  <c r="X17" i="160"/>
  <c r="AE14" i="160"/>
  <c r="M15" i="160"/>
  <c r="Y15" i="160"/>
  <c r="G16" i="160"/>
  <c r="S16" i="160"/>
  <c r="AE16" i="160"/>
  <c r="M17" i="160"/>
  <c r="Y17" i="160"/>
  <c r="K49" i="160"/>
  <c r="K57" i="160"/>
  <c r="AC49" i="160"/>
  <c r="AC57" i="160"/>
  <c r="K95" i="160"/>
  <c r="K103" i="160"/>
  <c r="K91" i="160"/>
  <c r="K99" i="160"/>
  <c r="W95" i="160"/>
  <c r="W103" i="160"/>
  <c r="W91" i="160"/>
  <c r="W99" i="160"/>
  <c r="T14" i="160"/>
  <c r="AF14" i="160"/>
  <c r="N15" i="160"/>
  <c r="Z15" i="160"/>
  <c r="H16" i="160"/>
  <c r="T16" i="160"/>
  <c r="AF16" i="160"/>
  <c r="N17" i="160"/>
  <c r="Z17" i="160"/>
  <c r="I12" i="160"/>
  <c r="U12" i="160"/>
  <c r="O13" i="160"/>
  <c r="AA13" i="160"/>
  <c r="I14" i="160"/>
  <c r="U14" i="160"/>
  <c r="O15" i="160"/>
  <c r="AA15" i="160"/>
  <c r="I16" i="160"/>
  <c r="U16" i="160"/>
  <c r="O17" i="160"/>
  <c r="AA17" i="160"/>
  <c r="Q15" i="160"/>
  <c r="AC15" i="160"/>
  <c r="K16" i="160"/>
  <c r="W16" i="160"/>
  <c r="E17" i="160"/>
  <c r="Q17" i="160"/>
  <c r="AC17" i="160"/>
  <c r="F15" i="160"/>
  <c r="R15" i="160"/>
  <c r="AD15" i="160"/>
  <c r="L16" i="160"/>
  <c r="X16" i="160"/>
  <c r="F17" i="160"/>
  <c r="R17" i="160"/>
  <c r="AD17" i="160"/>
  <c r="S53" i="160"/>
  <c r="S49" i="160"/>
  <c r="G15" i="160"/>
  <c r="S15" i="160"/>
  <c r="AE15" i="160"/>
  <c r="M16" i="160"/>
  <c r="Y16" i="160"/>
  <c r="G17" i="160"/>
  <c r="S17" i="160"/>
  <c r="AE17" i="160"/>
  <c r="T57" i="160"/>
  <c r="T53" i="160"/>
  <c r="N12" i="160"/>
  <c r="Z12" i="160"/>
  <c r="H13" i="160"/>
  <c r="T13" i="160"/>
  <c r="AF13" i="160"/>
  <c r="N14" i="160"/>
  <c r="Z14" i="160"/>
  <c r="H15" i="160"/>
  <c r="T15" i="160"/>
  <c r="AF15" i="160"/>
  <c r="N16" i="160"/>
  <c r="Z16" i="160"/>
  <c r="H17" i="160"/>
  <c r="T17" i="160"/>
  <c r="AC53" i="160"/>
  <c r="AE49" i="160"/>
  <c r="O53" i="160"/>
  <c r="W57" i="160"/>
  <c r="J49" i="160"/>
  <c r="V49" i="160"/>
  <c r="R53" i="160"/>
  <c r="AD53" i="160"/>
  <c r="L49" i="160"/>
  <c r="X49" i="160"/>
  <c r="H53" i="160"/>
  <c r="D57" i="160"/>
  <c r="P57" i="160"/>
  <c r="AB57" i="160"/>
  <c r="H95" i="160"/>
  <c r="H103" i="160"/>
  <c r="H91" i="160"/>
  <c r="T95" i="160"/>
  <c r="T103" i="160"/>
  <c r="T91" i="160"/>
  <c r="AF95" i="160"/>
  <c r="AF103" i="160"/>
  <c r="U53" i="160"/>
  <c r="E57" i="160"/>
  <c r="I95" i="160"/>
  <c r="I103" i="160"/>
  <c r="I91" i="160"/>
  <c r="U95" i="160"/>
  <c r="U103" i="160"/>
  <c r="U91" i="160"/>
  <c r="AG95" i="160"/>
  <c r="AG103" i="160"/>
  <c r="J53" i="160"/>
  <c r="V53" i="160"/>
  <c r="R57" i="160"/>
  <c r="AD57" i="160"/>
  <c r="J95" i="160"/>
  <c r="J103" i="160"/>
  <c r="J91" i="160"/>
  <c r="V95" i="160"/>
  <c r="V103" i="160"/>
  <c r="V91" i="160"/>
  <c r="I99" i="160"/>
  <c r="J99" i="160"/>
  <c r="D95" i="160"/>
  <c r="P95" i="160"/>
  <c r="AB95" i="160"/>
  <c r="L99" i="160"/>
  <c r="X99" i="160"/>
  <c r="E95" i="160"/>
  <c r="Q95" i="160"/>
  <c r="AC95" i="160"/>
  <c r="M99" i="160"/>
  <c r="Y99" i="160"/>
  <c r="F95" i="160"/>
  <c r="R95" i="160"/>
  <c r="AD95" i="160"/>
  <c r="N99" i="160"/>
  <c r="Z99" i="160"/>
  <c r="O99" i="160"/>
  <c r="AA99" i="160"/>
  <c r="L91" i="160"/>
  <c r="X91" i="160"/>
  <c r="M91" i="160"/>
  <c r="Y91" i="160"/>
  <c r="N91" i="160"/>
  <c r="Z91" i="160"/>
  <c r="O91" i="160"/>
  <c r="AA91" i="160"/>
  <c r="V89" i="151"/>
  <c r="V43" i="151"/>
  <c r="V45" i="151"/>
  <c r="B46" i="165" l="1"/>
  <c r="A45" i="165"/>
  <c r="H44" i="165"/>
  <c r="O44" i="165"/>
  <c r="S44" i="165" s="1"/>
  <c r="E27" i="163"/>
  <c r="E23" i="163"/>
  <c r="E28" i="163"/>
  <c r="E26" i="163"/>
  <c r="E24" i="163"/>
  <c r="E22" i="163"/>
  <c r="E25" i="163"/>
  <c r="E27" i="162"/>
  <c r="E24" i="162"/>
  <c r="E25" i="162"/>
  <c r="E23" i="162"/>
  <c r="E28" i="162"/>
  <c r="E22" i="162"/>
  <c r="E26" i="162"/>
  <c r="E27" i="161"/>
  <c r="E25" i="161"/>
  <c r="E23" i="161"/>
  <c r="E28" i="161"/>
  <c r="E26" i="161"/>
  <c r="E22" i="161"/>
  <c r="E24" i="161"/>
  <c r="E27" i="160"/>
  <c r="E25" i="160"/>
  <c r="E24" i="160"/>
  <c r="E23" i="160"/>
  <c r="E28" i="160"/>
  <c r="E26" i="160"/>
  <c r="E22" i="160"/>
  <c r="E21" i="163"/>
  <c r="E19" i="163"/>
  <c r="E20" i="163"/>
  <c r="E19" i="162"/>
  <c r="E20" i="162"/>
  <c r="E21" i="162"/>
  <c r="E21" i="161"/>
  <c r="E19" i="161"/>
  <c r="E20" i="161"/>
  <c r="E20" i="160"/>
  <c r="E21" i="160"/>
  <c r="E19" i="160"/>
  <c r="AF87" i="151"/>
  <c r="AG87" i="151"/>
  <c r="V87" i="151"/>
  <c r="V91" i="151" s="1"/>
  <c r="W87" i="151"/>
  <c r="H45" i="165" l="1"/>
  <c r="O45" i="165"/>
  <c r="S45" i="165" s="1"/>
  <c r="A46" i="165"/>
  <c r="B47" i="165"/>
  <c r="F25" i="163"/>
  <c r="F23" i="163"/>
  <c r="F28" i="163"/>
  <c r="F24" i="163"/>
  <c r="F26" i="163"/>
  <c r="F22" i="163"/>
  <c r="F27" i="163"/>
  <c r="F24" i="162"/>
  <c r="F25" i="162"/>
  <c r="F23" i="162"/>
  <c r="F22" i="162"/>
  <c r="F28" i="162"/>
  <c r="F26" i="162"/>
  <c r="F27" i="162"/>
  <c r="F25" i="161"/>
  <c r="F28" i="161"/>
  <c r="F26" i="161"/>
  <c r="F24" i="161"/>
  <c r="F23" i="161"/>
  <c r="F22" i="161"/>
  <c r="F27" i="161"/>
  <c r="F25" i="160"/>
  <c r="F22" i="160"/>
  <c r="F27" i="160"/>
  <c r="F23" i="160"/>
  <c r="F28" i="160"/>
  <c r="F26" i="160"/>
  <c r="F24" i="160"/>
  <c r="F20" i="163"/>
  <c r="F21" i="163"/>
  <c r="F19" i="163"/>
  <c r="F19" i="162"/>
  <c r="F20" i="162"/>
  <c r="F21" i="162"/>
  <c r="F19" i="161"/>
  <c r="F20" i="161"/>
  <c r="F21" i="161"/>
  <c r="F20" i="160"/>
  <c r="F21" i="160"/>
  <c r="F19" i="160"/>
  <c r="G41" i="33"/>
  <c r="H41" i="33"/>
  <c r="I41" i="33"/>
  <c r="J41" i="33"/>
  <c r="K41" i="33"/>
  <c r="L41" i="33"/>
  <c r="M41" i="33"/>
  <c r="N41" i="33"/>
  <c r="O41" i="33"/>
  <c r="P41" i="33"/>
  <c r="Q41" i="33"/>
  <c r="R41" i="33"/>
  <c r="S41" i="33"/>
  <c r="T41" i="33"/>
  <c r="U41" i="33"/>
  <c r="V41" i="33"/>
  <c r="W41" i="33"/>
  <c r="X41" i="33"/>
  <c r="Y41" i="33"/>
  <c r="Z41" i="33"/>
  <c r="AA41" i="33"/>
  <c r="AB41" i="33"/>
  <c r="AC41" i="33"/>
  <c r="AD41" i="33"/>
  <c r="AE41" i="33"/>
  <c r="AF41" i="33"/>
  <c r="AG41" i="33"/>
  <c r="AH41" i="33"/>
  <c r="AI41" i="33"/>
  <c r="AJ41" i="33"/>
  <c r="AK41" i="33"/>
  <c r="AL41" i="33"/>
  <c r="AM41" i="33"/>
  <c r="AN41" i="33"/>
  <c r="AO41" i="33"/>
  <c r="AP41" i="33"/>
  <c r="AQ41" i="33"/>
  <c r="AR41" i="33"/>
  <c r="AS41" i="33"/>
  <c r="AT41" i="33"/>
  <c r="AU41" i="33"/>
  <c r="AV41" i="33"/>
  <c r="AW41" i="33"/>
  <c r="AX41" i="33"/>
  <c r="AY41" i="33"/>
  <c r="AZ41" i="33"/>
  <c r="BA41" i="33"/>
  <c r="BB41" i="33"/>
  <c r="BC41" i="33"/>
  <c r="BD41" i="33"/>
  <c r="BE41" i="33"/>
  <c r="BF41" i="33"/>
  <c r="BG41" i="33"/>
  <c r="BH41" i="33"/>
  <c r="BI41" i="33"/>
  <c r="BJ41" i="33"/>
  <c r="BK41" i="33"/>
  <c r="BL41" i="33"/>
  <c r="BM41" i="33"/>
  <c r="BN41" i="33"/>
  <c r="BO41" i="33"/>
  <c r="BP41" i="33"/>
  <c r="BQ41" i="33"/>
  <c r="BR41" i="33"/>
  <c r="BS41" i="33"/>
  <c r="BT41" i="33"/>
  <c r="BU41" i="33"/>
  <c r="BV41" i="33"/>
  <c r="BW41" i="33"/>
  <c r="BX41" i="33"/>
  <c r="BY41" i="33"/>
  <c r="BZ41" i="33"/>
  <c r="CA41" i="33"/>
  <c r="CB41" i="33"/>
  <c r="CC41" i="33"/>
  <c r="CD41" i="33"/>
  <c r="CE41" i="33"/>
  <c r="CF41" i="33"/>
  <c r="CG41" i="33"/>
  <c r="CH41" i="33"/>
  <c r="CI41" i="33"/>
  <c r="CJ41" i="33"/>
  <c r="CK41" i="33"/>
  <c r="CL41" i="33"/>
  <c r="CM41" i="33"/>
  <c r="CN41" i="33"/>
  <c r="CO41" i="33"/>
  <c r="CP41" i="33"/>
  <c r="CQ41" i="33"/>
  <c r="CR41" i="33"/>
  <c r="CS41" i="33"/>
  <c r="CT41" i="33"/>
  <c r="CU41" i="33"/>
  <c r="CV41" i="33"/>
  <c r="CW41" i="33"/>
  <c r="CX41" i="33"/>
  <c r="CY41" i="33"/>
  <c r="CZ41" i="33"/>
  <c r="DA41" i="33"/>
  <c r="DB41" i="33"/>
  <c r="DC41" i="33"/>
  <c r="DD41" i="33"/>
  <c r="DE41" i="33"/>
  <c r="DF41" i="33"/>
  <c r="DG41" i="33"/>
  <c r="DH41" i="33"/>
  <c r="DI41" i="33"/>
  <c r="DJ41" i="33"/>
  <c r="DK41" i="33"/>
  <c r="DL41" i="33"/>
  <c r="DM41" i="33"/>
  <c r="DN41" i="33"/>
  <c r="DO41" i="33"/>
  <c r="DP41" i="33"/>
  <c r="DQ41" i="33"/>
  <c r="DR41" i="33"/>
  <c r="DS41" i="33"/>
  <c r="DT41" i="33"/>
  <c r="DU41" i="33"/>
  <c r="DV41" i="33"/>
  <c r="DW41" i="33"/>
  <c r="DX41" i="33"/>
  <c r="DY41" i="33"/>
  <c r="DZ41" i="33"/>
  <c r="EA41" i="33"/>
  <c r="EB41" i="33"/>
  <c r="EC41" i="33"/>
  <c r="ED41" i="33"/>
  <c r="EE41" i="33"/>
  <c r="EF41" i="33"/>
  <c r="EG41" i="33"/>
  <c r="EH41" i="33"/>
  <c r="EI41" i="33"/>
  <c r="EJ41" i="33"/>
  <c r="EK41" i="33"/>
  <c r="EL41" i="33"/>
  <c r="EM41" i="33"/>
  <c r="EN41" i="33"/>
  <c r="EO41" i="33"/>
  <c r="EP41" i="33"/>
  <c r="EQ41" i="33"/>
  <c r="ER41" i="33"/>
  <c r="ES41" i="33"/>
  <c r="ET41" i="33"/>
  <c r="EU41" i="33"/>
  <c r="EV41" i="33"/>
  <c r="EW41" i="33"/>
  <c r="EX41" i="33"/>
  <c r="EY41" i="33"/>
  <c r="EZ41" i="33"/>
  <c r="FA41" i="33"/>
  <c r="FB41" i="33"/>
  <c r="FC41" i="33"/>
  <c r="FD41" i="33"/>
  <c r="FE41" i="33"/>
  <c r="FF41" i="33"/>
  <c r="FG41" i="33"/>
  <c r="FH41" i="33"/>
  <c r="FI41" i="33"/>
  <c r="FJ41" i="33"/>
  <c r="FK41" i="33"/>
  <c r="FL41" i="33"/>
  <c r="FM41" i="33"/>
  <c r="FN41" i="33"/>
  <c r="FO41" i="33"/>
  <c r="FP41" i="33"/>
  <c r="FQ41" i="33"/>
  <c r="FR41" i="33"/>
  <c r="FS41" i="33"/>
  <c r="FT41" i="33"/>
  <c r="FU41" i="33"/>
  <c r="FV41" i="33"/>
  <c r="FW41" i="33"/>
  <c r="FX41" i="33"/>
  <c r="FY41" i="33"/>
  <c r="FZ41" i="33"/>
  <c r="GA41" i="33"/>
  <c r="GB41" i="33"/>
  <c r="GC41" i="33"/>
  <c r="GD41" i="33"/>
  <c r="GE41" i="33"/>
  <c r="GF41" i="33"/>
  <c r="GG41" i="33"/>
  <c r="GH41" i="33"/>
  <c r="G42" i="33"/>
  <c r="H42" i="33"/>
  <c r="I42" i="33"/>
  <c r="J42" i="33"/>
  <c r="K42" i="33"/>
  <c r="L42" i="33"/>
  <c r="M42" i="33"/>
  <c r="N42" i="33"/>
  <c r="O42" i="33"/>
  <c r="P42" i="33"/>
  <c r="Q42" i="33"/>
  <c r="R42" i="33"/>
  <c r="S42" i="33"/>
  <c r="T42" i="33"/>
  <c r="U42" i="33"/>
  <c r="V42" i="33"/>
  <c r="W42" i="33"/>
  <c r="X42" i="33"/>
  <c r="Y42" i="33"/>
  <c r="Z42" i="33"/>
  <c r="AA42" i="33"/>
  <c r="AB42" i="33"/>
  <c r="AC42" i="33"/>
  <c r="AD42" i="33"/>
  <c r="AE42" i="33"/>
  <c r="AF42" i="33"/>
  <c r="AG42" i="33"/>
  <c r="AH42" i="33"/>
  <c r="AI42" i="33"/>
  <c r="AJ42" i="33"/>
  <c r="AK42" i="33"/>
  <c r="AL42" i="33"/>
  <c r="AM42" i="33"/>
  <c r="AN42" i="33"/>
  <c r="AO42" i="33"/>
  <c r="AP42" i="33"/>
  <c r="AQ42" i="33"/>
  <c r="AR42" i="33"/>
  <c r="AS42" i="33"/>
  <c r="AT42" i="33"/>
  <c r="AU42" i="33"/>
  <c r="AV42" i="33"/>
  <c r="AW42" i="33"/>
  <c r="AX42" i="33"/>
  <c r="AY42" i="33"/>
  <c r="AZ42" i="33"/>
  <c r="BA42" i="33"/>
  <c r="BB42" i="33"/>
  <c r="BC42" i="33"/>
  <c r="BD42" i="33"/>
  <c r="BE42" i="33"/>
  <c r="BF42" i="33"/>
  <c r="BG42" i="33"/>
  <c r="BH42" i="33"/>
  <c r="BI42" i="33"/>
  <c r="BJ42" i="33"/>
  <c r="BK42" i="33"/>
  <c r="BL42" i="33"/>
  <c r="BM42" i="33"/>
  <c r="BN42" i="33"/>
  <c r="BO42" i="33"/>
  <c r="BP42" i="33"/>
  <c r="BQ42" i="33"/>
  <c r="BR42" i="33"/>
  <c r="BS42" i="33"/>
  <c r="BT42" i="33"/>
  <c r="BU42" i="33"/>
  <c r="BV42" i="33"/>
  <c r="BW42" i="33"/>
  <c r="BX42" i="33"/>
  <c r="BY42" i="33"/>
  <c r="BZ42" i="33"/>
  <c r="CA42" i="33"/>
  <c r="CB42" i="33"/>
  <c r="CC42" i="33"/>
  <c r="CD42" i="33"/>
  <c r="CE42" i="33"/>
  <c r="CF42" i="33"/>
  <c r="CG42" i="33"/>
  <c r="CH42" i="33"/>
  <c r="CI42" i="33"/>
  <c r="CJ42" i="33"/>
  <c r="CK42" i="33"/>
  <c r="CL42" i="33"/>
  <c r="CM42" i="33"/>
  <c r="CN42" i="33"/>
  <c r="CO42" i="33"/>
  <c r="CP42" i="33"/>
  <c r="CQ42" i="33"/>
  <c r="CR42" i="33"/>
  <c r="CS42" i="33"/>
  <c r="CT42" i="33"/>
  <c r="CU42" i="33"/>
  <c r="CV42" i="33"/>
  <c r="CW42" i="33"/>
  <c r="CX42" i="33"/>
  <c r="CY42" i="33"/>
  <c r="CZ42" i="33"/>
  <c r="DA42" i="33"/>
  <c r="DB42" i="33"/>
  <c r="DC42" i="33"/>
  <c r="DD42" i="33"/>
  <c r="DE42" i="33"/>
  <c r="DF42" i="33"/>
  <c r="DG42" i="33"/>
  <c r="DH42" i="33"/>
  <c r="DI42" i="33"/>
  <c r="DJ42" i="33"/>
  <c r="DK42" i="33"/>
  <c r="DL42" i="33"/>
  <c r="DM42" i="33"/>
  <c r="DN42" i="33"/>
  <c r="DO42" i="33"/>
  <c r="DP42" i="33"/>
  <c r="DQ42" i="33"/>
  <c r="DR42" i="33"/>
  <c r="DS42" i="33"/>
  <c r="DT42" i="33"/>
  <c r="DU42" i="33"/>
  <c r="DV42" i="33"/>
  <c r="DW42" i="33"/>
  <c r="DX42" i="33"/>
  <c r="DY42" i="33"/>
  <c r="DZ42" i="33"/>
  <c r="EA42" i="33"/>
  <c r="EB42" i="33"/>
  <c r="EC42" i="33"/>
  <c r="ED42" i="33"/>
  <c r="EE42" i="33"/>
  <c r="EF42" i="33"/>
  <c r="EG42" i="33"/>
  <c r="EH42" i="33"/>
  <c r="EI42" i="33"/>
  <c r="EJ42" i="33"/>
  <c r="EK42" i="33"/>
  <c r="EL42" i="33"/>
  <c r="EM42" i="33"/>
  <c r="EN42" i="33"/>
  <c r="EO42" i="33"/>
  <c r="EP42" i="33"/>
  <c r="EQ42" i="33"/>
  <c r="ER42" i="33"/>
  <c r="ES42" i="33"/>
  <c r="ET42" i="33"/>
  <c r="EU42" i="33"/>
  <c r="EV42" i="33"/>
  <c r="EW42" i="33"/>
  <c r="EX42" i="33"/>
  <c r="EY42" i="33"/>
  <c r="EZ42" i="33"/>
  <c r="FA42" i="33"/>
  <c r="FB42" i="33"/>
  <c r="FC42" i="33"/>
  <c r="FD42" i="33"/>
  <c r="FE42" i="33"/>
  <c r="FF42" i="33"/>
  <c r="FG42" i="33"/>
  <c r="FH42" i="33"/>
  <c r="FI42" i="33"/>
  <c r="FJ42" i="33"/>
  <c r="FK42" i="33"/>
  <c r="FL42" i="33"/>
  <c r="FM42" i="33"/>
  <c r="FN42" i="33"/>
  <c r="FO42" i="33"/>
  <c r="FP42" i="33"/>
  <c r="FQ42" i="33"/>
  <c r="FR42" i="33"/>
  <c r="FS42" i="33"/>
  <c r="FT42" i="33"/>
  <c r="FU42" i="33"/>
  <c r="FV42" i="33"/>
  <c r="FW42" i="33"/>
  <c r="FX42" i="33"/>
  <c r="FY42" i="33"/>
  <c r="FZ42" i="33"/>
  <c r="GA42" i="33"/>
  <c r="GB42" i="33"/>
  <c r="GC42" i="33"/>
  <c r="GD42" i="33"/>
  <c r="GE42" i="33"/>
  <c r="GF42" i="33"/>
  <c r="GG42" i="33"/>
  <c r="GH42" i="33"/>
  <c r="G43" i="33"/>
  <c r="H43" i="33"/>
  <c r="I43" i="33"/>
  <c r="J43" i="33"/>
  <c r="K43" i="33"/>
  <c r="L43" i="33"/>
  <c r="M43" i="33"/>
  <c r="N43" i="33"/>
  <c r="O43" i="33"/>
  <c r="P43" i="33"/>
  <c r="Q43" i="33"/>
  <c r="R43" i="33"/>
  <c r="S43" i="33"/>
  <c r="T43" i="33"/>
  <c r="U43" i="33"/>
  <c r="V43" i="33"/>
  <c r="W43" i="33"/>
  <c r="X43" i="33"/>
  <c r="Y43" i="33"/>
  <c r="Z43" i="33"/>
  <c r="AA43" i="33"/>
  <c r="AB43" i="33"/>
  <c r="AC43" i="33"/>
  <c r="AD43" i="33"/>
  <c r="AE43" i="33"/>
  <c r="AF43" i="33"/>
  <c r="AG43" i="33"/>
  <c r="AH43" i="33"/>
  <c r="AI43" i="33"/>
  <c r="AJ43" i="33"/>
  <c r="AK43" i="33"/>
  <c r="AL43" i="33"/>
  <c r="AM43" i="33"/>
  <c r="AN43" i="33"/>
  <c r="AO43" i="33"/>
  <c r="AP43" i="33"/>
  <c r="AQ43" i="33"/>
  <c r="AR43" i="33"/>
  <c r="AS43" i="33"/>
  <c r="AT43" i="33"/>
  <c r="AU43" i="33"/>
  <c r="AV43" i="33"/>
  <c r="AW43" i="33"/>
  <c r="AX43" i="33"/>
  <c r="AY43" i="33"/>
  <c r="AZ43" i="33"/>
  <c r="BA43" i="33"/>
  <c r="BB43" i="33"/>
  <c r="BC43" i="33"/>
  <c r="BD43" i="33"/>
  <c r="BE43" i="33"/>
  <c r="BF43" i="33"/>
  <c r="BG43" i="33"/>
  <c r="BH43" i="33"/>
  <c r="BI43" i="33"/>
  <c r="BJ43" i="33"/>
  <c r="BK43" i="33"/>
  <c r="BL43" i="33"/>
  <c r="BM43" i="33"/>
  <c r="BN43" i="33"/>
  <c r="BO43" i="33"/>
  <c r="BP43" i="33"/>
  <c r="BQ43" i="33"/>
  <c r="BR43" i="33"/>
  <c r="BS43" i="33"/>
  <c r="BT43" i="33"/>
  <c r="BU43" i="33"/>
  <c r="BV43" i="33"/>
  <c r="BW43" i="33"/>
  <c r="BX43" i="33"/>
  <c r="BY43" i="33"/>
  <c r="BZ43" i="33"/>
  <c r="CA43" i="33"/>
  <c r="CB43" i="33"/>
  <c r="CC43" i="33"/>
  <c r="CD43" i="33"/>
  <c r="CE43" i="33"/>
  <c r="CF43" i="33"/>
  <c r="CG43" i="33"/>
  <c r="CH43" i="33"/>
  <c r="CI43" i="33"/>
  <c r="CJ43" i="33"/>
  <c r="CK43" i="33"/>
  <c r="CL43" i="33"/>
  <c r="CM43" i="33"/>
  <c r="CN43" i="33"/>
  <c r="CO43" i="33"/>
  <c r="CP43" i="33"/>
  <c r="CQ43" i="33"/>
  <c r="CR43" i="33"/>
  <c r="CS43" i="33"/>
  <c r="CT43" i="33"/>
  <c r="CU43" i="33"/>
  <c r="CV43" i="33"/>
  <c r="CW43" i="33"/>
  <c r="CX43" i="33"/>
  <c r="CY43" i="33"/>
  <c r="CZ43" i="33"/>
  <c r="DA43" i="33"/>
  <c r="DB43" i="33"/>
  <c r="DC43" i="33"/>
  <c r="DD43" i="33"/>
  <c r="DE43" i="33"/>
  <c r="DF43" i="33"/>
  <c r="DG43" i="33"/>
  <c r="DH43" i="33"/>
  <c r="DI43" i="33"/>
  <c r="DJ43" i="33"/>
  <c r="DK43" i="33"/>
  <c r="DL43" i="33"/>
  <c r="DM43" i="33"/>
  <c r="DN43" i="33"/>
  <c r="DO43" i="33"/>
  <c r="DP43" i="33"/>
  <c r="DQ43" i="33"/>
  <c r="DR43" i="33"/>
  <c r="DS43" i="33"/>
  <c r="DT43" i="33"/>
  <c r="DU43" i="33"/>
  <c r="DV43" i="33"/>
  <c r="DW43" i="33"/>
  <c r="DX43" i="33"/>
  <c r="DY43" i="33"/>
  <c r="DZ43" i="33"/>
  <c r="EA43" i="33"/>
  <c r="EB43" i="33"/>
  <c r="EC43" i="33"/>
  <c r="ED43" i="33"/>
  <c r="EE43" i="33"/>
  <c r="EF43" i="33"/>
  <c r="EG43" i="33"/>
  <c r="EH43" i="33"/>
  <c r="EI43" i="33"/>
  <c r="EJ43" i="33"/>
  <c r="EK43" i="33"/>
  <c r="EL43" i="33"/>
  <c r="EM43" i="33"/>
  <c r="EN43" i="33"/>
  <c r="EO43" i="33"/>
  <c r="EP43" i="33"/>
  <c r="EQ43" i="33"/>
  <c r="ER43" i="33"/>
  <c r="ES43" i="33"/>
  <c r="ET43" i="33"/>
  <c r="EU43" i="33"/>
  <c r="EV43" i="33"/>
  <c r="EW43" i="33"/>
  <c r="EX43" i="33"/>
  <c r="EY43" i="33"/>
  <c r="EZ43" i="33"/>
  <c r="FA43" i="33"/>
  <c r="FB43" i="33"/>
  <c r="FC43" i="33"/>
  <c r="FD43" i="33"/>
  <c r="FE43" i="33"/>
  <c r="FF43" i="33"/>
  <c r="FG43" i="33"/>
  <c r="FH43" i="33"/>
  <c r="FI43" i="33"/>
  <c r="FJ43" i="33"/>
  <c r="FK43" i="33"/>
  <c r="FL43" i="33"/>
  <c r="FM43" i="33"/>
  <c r="FN43" i="33"/>
  <c r="FO43" i="33"/>
  <c r="FP43" i="33"/>
  <c r="FQ43" i="33"/>
  <c r="FR43" i="33"/>
  <c r="FS43" i="33"/>
  <c r="FT43" i="33"/>
  <c r="FU43" i="33"/>
  <c r="FV43" i="33"/>
  <c r="FW43" i="33"/>
  <c r="FX43" i="33"/>
  <c r="FY43" i="33"/>
  <c r="FZ43" i="33"/>
  <c r="GA43" i="33"/>
  <c r="GB43" i="33"/>
  <c r="GC43" i="33"/>
  <c r="GD43" i="33"/>
  <c r="GE43" i="33"/>
  <c r="GF43" i="33"/>
  <c r="GG43" i="33"/>
  <c r="GH43" i="33"/>
  <c r="G44" i="33"/>
  <c r="H44" i="33"/>
  <c r="I44" i="33"/>
  <c r="J44" i="33"/>
  <c r="K44" i="33"/>
  <c r="L44" i="33"/>
  <c r="M44" i="33"/>
  <c r="N44" i="33"/>
  <c r="O44" i="33"/>
  <c r="P44" i="33"/>
  <c r="Q44" i="33"/>
  <c r="R44" i="33"/>
  <c r="S44" i="33"/>
  <c r="T44" i="33"/>
  <c r="U44" i="33"/>
  <c r="V44" i="33"/>
  <c r="W44" i="33"/>
  <c r="X44" i="33"/>
  <c r="Y44" i="33"/>
  <c r="Z44" i="33"/>
  <c r="AA44" i="33"/>
  <c r="AB44" i="33"/>
  <c r="AC44" i="33"/>
  <c r="AD44" i="33"/>
  <c r="AE44" i="33"/>
  <c r="AF44" i="33"/>
  <c r="AG44" i="33"/>
  <c r="AH44" i="33"/>
  <c r="AI44" i="33"/>
  <c r="AJ44" i="33"/>
  <c r="AK44" i="33"/>
  <c r="AL44" i="33"/>
  <c r="AM44" i="33"/>
  <c r="AN44" i="33"/>
  <c r="AO44" i="33"/>
  <c r="AP44" i="33"/>
  <c r="AQ44" i="33"/>
  <c r="AR44" i="33"/>
  <c r="AS44" i="33"/>
  <c r="AT44" i="33"/>
  <c r="AU44" i="33"/>
  <c r="AV44" i="33"/>
  <c r="AW44" i="33"/>
  <c r="AX44" i="33"/>
  <c r="AY44" i="33"/>
  <c r="AZ44" i="33"/>
  <c r="BA44" i="33"/>
  <c r="BB44" i="33"/>
  <c r="BC44" i="33"/>
  <c r="BD44" i="33"/>
  <c r="BE44" i="33"/>
  <c r="BF44" i="33"/>
  <c r="BG44" i="33"/>
  <c r="BH44" i="33"/>
  <c r="BI44" i="33"/>
  <c r="BJ44" i="33"/>
  <c r="BK44" i="33"/>
  <c r="BL44" i="33"/>
  <c r="BM44" i="33"/>
  <c r="BN44" i="33"/>
  <c r="BO44" i="33"/>
  <c r="BP44" i="33"/>
  <c r="BQ44" i="33"/>
  <c r="BR44" i="33"/>
  <c r="BS44" i="33"/>
  <c r="BT44" i="33"/>
  <c r="BU44" i="33"/>
  <c r="BV44" i="33"/>
  <c r="BW44" i="33"/>
  <c r="BX44" i="33"/>
  <c r="BY44" i="33"/>
  <c r="BZ44" i="33"/>
  <c r="CA44" i="33"/>
  <c r="CB44" i="33"/>
  <c r="CC44" i="33"/>
  <c r="CD44" i="33"/>
  <c r="CE44" i="33"/>
  <c r="CF44" i="33"/>
  <c r="CG44" i="33"/>
  <c r="CH44" i="33"/>
  <c r="CI44" i="33"/>
  <c r="CJ44" i="33"/>
  <c r="CK44" i="33"/>
  <c r="CL44" i="33"/>
  <c r="CM44" i="33"/>
  <c r="CN44" i="33"/>
  <c r="CO44" i="33"/>
  <c r="CP44" i="33"/>
  <c r="CQ44" i="33"/>
  <c r="CR44" i="33"/>
  <c r="CS44" i="33"/>
  <c r="CT44" i="33"/>
  <c r="CU44" i="33"/>
  <c r="CV44" i="33"/>
  <c r="CW44" i="33"/>
  <c r="CX44" i="33"/>
  <c r="CY44" i="33"/>
  <c r="CZ44" i="33"/>
  <c r="DA44" i="33"/>
  <c r="DB44" i="33"/>
  <c r="DC44" i="33"/>
  <c r="DD44" i="33"/>
  <c r="DE44" i="33"/>
  <c r="DF44" i="33"/>
  <c r="DG44" i="33"/>
  <c r="DH44" i="33"/>
  <c r="DI44" i="33"/>
  <c r="DJ44" i="33"/>
  <c r="DK44" i="33"/>
  <c r="DL44" i="33"/>
  <c r="DM44" i="33"/>
  <c r="DN44" i="33"/>
  <c r="DO44" i="33"/>
  <c r="DP44" i="33"/>
  <c r="DQ44" i="33"/>
  <c r="DR44" i="33"/>
  <c r="DS44" i="33"/>
  <c r="DT44" i="33"/>
  <c r="DU44" i="33"/>
  <c r="DV44" i="33"/>
  <c r="DW44" i="33"/>
  <c r="DX44" i="33"/>
  <c r="DY44" i="33"/>
  <c r="DZ44" i="33"/>
  <c r="EA44" i="33"/>
  <c r="EB44" i="33"/>
  <c r="EC44" i="33"/>
  <c r="ED44" i="33"/>
  <c r="EE44" i="33"/>
  <c r="EF44" i="33"/>
  <c r="EG44" i="33"/>
  <c r="EH44" i="33"/>
  <c r="EI44" i="33"/>
  <c r="EJ44" i="33"/>
  <c r="EK44" i="33"/>
  <c r="EL44" i="33"/>
  <c r="EM44" i="33"/>
  <c r="EN44" i="33"/>
  <c r="EO44" i="33"/>
  <c r="EP44" i="33"/>
  <c r="EQ44" i="33"/>
  <c r="ER44" i="33"/>
  <c r="ES44" i="33"/>
  <c r="ET44" i="33"/>
  <c r="EU44" i="33"/>
  <c r="EV44" i="33"/>
  <c r="EW44" i="33"/>
  <c r="EX44" i="33"/>
  <c r="EY44" i="33"/>
  <c r="EZ44" i="33"/>
  <c r="FA44" i="33"/>
  <c r="FB44" i="33"/>
  <c r="FC44" i="33"/>
  <c r="FD44" i="33"/>
  <c r="FE44" i="33"/>
  <c r="FF44" i="33"/>
  <c r="FG44" i="33"/>
  <c r="FH44" i="33"/>
  <c r="FI44" i="33"/>
  <c r="FJ44" i="33"/>
  <c r="FK44" i="33"/>
  <c r="FL44" i="33"/>
  <c r="FM44" i="33"/>
  <c r="FN44" i="33"/>
  <c r="FO44" i="33"/>
  <c r="FP44" i="33"/>
  <c r="FQ44" i="33"/>
  <c r="FR44" i="33"/>
  <c r="FS44" i="33"/>
  <c r="FT44" i="33"/>
  <c r="FU44" i="33"/>
  <c r="FV44" i="33"/>
  <c r="FW44" i="33"/>
  <c r="FX44" i="33"/>
  <c r="FY44" i="33"/>
  <c r="FZ44" i="33"/>
  <c r="GA44" i="33"/>
  <c r="GB44" i="33"/>
  <c r="GC44" i="33"/>
  <c r="GD44" i="33"/>
  <c r="GE44" i="33"/>
  <c r="GF44" i="33"/>
  <c r="GG44" i="33"/>
  <c r="GH44" i="33"/>
  <c r="B48" i="165" l="1"/>
  <c r="A47" i="165"/>
  <c r="O46" i="165"/>
  <c r="S46" i="165" s="1"/>
  <c r="H46" i="165"/>
  <c r="G25" i="163"/>
  <c r="G28" i="163"/>
  <c r="G26" i="163"/>
  <c r="G23" i="163"/>
  <c r="G24" i="163"/>
  <c r="G22" i="163"/>
  <c r="G27" i="163"/>
  <c r="G25" i="162"/>
  <c r="G23" i="162"/>
  <c r="G28" i="162"/>
  <c r="G26" i="162"/>
  <c r="G22" i="162"/>
  <c r="G24" i="162"/>
  <c r="G27" i="162"/>
  <c r="G23" i="161"/>
  <c r="G28" i="161"/>
  <c r="G26" i="161"/>
  <c r="G22" i="161"/>
  <c r="G24" i="161"/>
  <c r="G25" i="161"/>
  <c r="G27" i="161"/>
  <c r="G25" i="160"/>
  <c r="G24" i="160"/>
  <c r="G23" i="160"/>
  <c r="G28" i="160"/>
  <c r="G22" i="160"/>
  <c r="G27" i="160"/>
  <c r="G26" i="160"/>
  <c r="G21" i="163"/>
  <c r="G19" i="163"/>
  <c r="G20" i="163"/>
  <c r="G20" i="162"/>
  <c r="G19" i="162"/>
  <c r="G21" i="162"/>
  <c r="G20" i="161"/>
  <c r="G19" i="161"/>
  <c r="G21" i="161"/>
  <c r="G20" i="160"/>
  <c r="G21" i="160"/>
  <c r="G19" i="160"/>
  <c r="AM77" i="156"/>
  <c r="AM77" i="155"/>
  <c r="AM77" i="154"/>
  <c r="AM77" i="153"/>
  <c r="O47" i="165" l="1"/>
  <c r="S47" i="165" s="1"/>
  <c r="H47" i="165"/>
  <c r="B49" i="165"/>
  <c r="A48" i="165"/>
  <c r="H23" i="163"/>
  <c r="H26" i="163"/>
  <c r="H22" i="163"/>
  <c r="H24" i="163"/>
  <c r="H27" i="163"/>
  <c r="H25" i="163"/>
  <c r="H28" i="163"/>
  <c r="H23" i="162"/>
  <c r="H28" i="162"/>
  <c r="H25" i="162"/>
  <c r="H26" i="162"/>
  <c r="H22" i="162"/>
  <c r="H24" i="162"/>
  <c r="H27" i="162"/>
  <c r="H23" i="161"/>
  <c r="H28" i="161"/>
  <c r="H26" i="161"/>
  <c r="H24" i="161"/>
  <c r="H22" i="161"/>
  <c r="H27" i="161"/>
  <c r="H25" i="161"/>
  <c r="H23" i="160"/>
  <c r="H28" i="160"/>
  <c r="H22" i="160"/>
  <c r="H27" i="160"/>
  <c r="H26" i="160"/>
  <c r="H25" i="160"/>
  <c r="H24" i="160"/>
  <c r="H21" i="163"/>
  <c r="H19" i="163"/>
  <c r="H20" i="163"/>
  <c r="H20" i="162"/>
  <c r="H21" i="162"/>
  <c r="H19" i="162"/>
  <c r="H19" i="161"/>
  <c r="H20" i="161"/>
  <c r="H21" i="161"/>
  <c r="H21" i="160"/>
  <c r="H19" i="160"/>
  <c r="H20" i="160"/>
  <c r="H48" i="165" l="1"/>
  <c r="O48" i="165"/>
  <c r="S48" i="165" s="1"/>
  <c r="A49" i="165"/>
  <c r="B50" i="165"/>
  <c r="I23" i="163"/>
  <c r="I28" i="163"/>
  <c r="I26" i="163"/>
  <c r="I24" i="163"/>
  <c r="I22" i="163"/>
  <c r="I27" i="163"/>
  <c r="I25" i="163"/>
  <c r="I23" i="162"/>
  <c r="I28" i="162"/>
  <c r="I25" i="162"/>
  <c r="I26" i="162"/>
  <c r="I24" i="162"/>
  <c r="I22" i="162"/>
  <c r="I27" i="162"/>
  <c r="I28" i="161"/>
  <c r="I26" i="161"/>
  <c r="I22" i="161"/>
  <c r="I23" i="161"/>
  <c r="I24" i="161"/>
  <c r="I27" i="161"/>
  <c r="I25" i="161"/>
  <c r="I23" i="160"/>
  <c r="I28" i="160"/>
  <c r="I27" i="160"/>
  <c r="I26" i="160"/>
  <c r="I25" i="160"/>
  <c r="I24" i="160"/>
  <c r="I22" i="160"/>
  <c r="I21" i="163"/>
  <c r="I19" i="163"/>
  <c r="I20" i="163"/>
  <c r="I20" i="162"/>
  <c r="I21" i="162"/>
  <c r="I19" i="162"/>
  <c r="I20" i="161"/>
  <c r="I21" i="161"/>
  <c r="I19" i="161"/>
  <c r="I21" i="160"/>
  <c r="I19" i="160"/>
  <c r="I20" i="160"/>
  <c r="A50" i="165" l="1"/>
  <c r="B51" i="165"/>
  <c r="H49" i="165"/>
  <c r="O49" i="165"/>
  <c r="S49" i="165" s="1"/>
  <c r="J28" i="163"/>
  <c r="J26" i="163"/>
  <c r="J24" i="163"/>
  <c r="J22" i="163"/>
  <c r="J27" i="163"/>
  <c r="J25" i="163"/>
  <c r="J23" i="163"/>
  <c r="J28" i="162"/>
  <c r="J26" i="162"/>
  <c r="J24" i="162"/>
  <c r="J22" i="162"/>
  <c r="J27" i="162"/>
  <c r="J25" i="162"/>
  <c r="J23" i="162"/>
  <c r="J28" i="161"/>
  <c r="J26" i="161"/>
  <c r="J24" i="161"/>
  <c r="J22" i="161"/>
  <c r="J27" i="161"/>
  <c r="J25" i="161"/>
  <c r="J23" i="161"/>
  <c r="J28" i="160"/>
  <c r="J27" i="160"/>
  <c r="J26" i="160"/>
  <c r="J25" i="160"/>
  <c r="J24" i="160"/>
  <c r="J22" i="160"/>
  <c r="J23" i="160"/>
  <c r="J19" i="163"/>
  <c r="J20" i="163"/>
  <c r="J21" i="163"/>
  <c r="J20" i="162"/>
  <c r="J21" i="162"/>
  <c r="J19" i="162"/>
  <c r="J20" i="161"/>
  <c r="J21" i="161"/>
  <c r="J19" i="161"/>
  <c r="J21" i="160"/>
  <c r="J19" i="160"/>
  <c r="J20" i="160"/>
  <c r="B38" i="159"/>
  <c r="B37" i="159"/>
  <c r="B36" i="159"/>
  <c r="B35" i="159"/>
  <c r="B34" i="159"/>
  <c r="B33" i="159"/>
  <c r="B32" i="159"/>
  <c r="B31" i="159"/>
  <c r="B30" i="159"/>
  <c r="B29" i="159"/>
  <c r="B25" i="159"/>
  <c r="B24" i="159"/>
  <c r="B23" i="159"/>
  <c r="B22" i="159"/>
  <c r="B21" i="159"/>
  <c r="B20" i="159"/>
  <c r="B19" i="159"/>
  <c r="B18" i="159"/>
  <c r="B17" i="159"/>
  <c r="B16" i="159"/>
  <c r="B13" i="159"/>
  <c r="B12" i="159"/>
  <c r="B11" i="159"/>
  <c r="B10" i="159"/>
  <c r="B9" i="159"/>
  <c r="B8" i="159"/>
  <c r="B7" i="159"/>
  <c r="B6" i="159"/>
  <c r="B5" i="159"/>
  <c r="B4" i="159"/>
  <c r="A32" i="159"/>
  <c r="A33" i="159" s="1"/>
  <c r="A34" i="159" s="1"/>
  <c r="A35" i="159" s="1"/>
  <c r="A36" i="159" s="1"/>
  <c r="A37" i="159" s="1"/>
  <c r="A38" i="159" s="1"/>
  <c r="A30" i="159"/>
  <c r="A31" i="159" s="1"/>
  <c r="A17" i="159"/>
  <c r="A18" i="159" s="1"/>
  <c r="A19" i="159" s="1"/>
  <c r="A20" i="159" s="1"/>
  <c r="A21" i="159" s="1"/>
  <c r="A22" i="159" s="1"/>
  <c r="A23" i="159" s="1"/>
  <c r="A24" i="159" s="1"/>
  <c r="A25" i="159" s="1"/>
  <c r="A5" i="159"/>
  <c r="A6" i="159" s="1"/>
  <c r="A7" i="159" s="1"/>
  <c r="A8" i="159" s="1"/>
  <c r="A9" i="159" s="1"/>
  <c r="A10" i="159" s="1"/>
  <c r="A11" i="159" s="1"/>
  <c r="A12" i="159" s="1"/>
  <c r="A13" i="159" s="1"/>
  <c r="C3" i="159"/>
  <c r="D3" i="159" s="1"/>
  <c r="D2" i="159" s="1"/>
  <c r="B14" i="120"/>
  <c r="C10" i="120"/>
  <c r="C12" i="120" s="1"/>
  <c r="C13" i="120" s="1"/>
  <c r="C1" i="120"/>
  <c r="AH110" i="156"/>
  <c r="AG110" i="156"/>
  <c r="AF110" i="156"/>
  <c r="AE110" i="156"/>
  <c r="AD110" i="156"/>
  <c r="AC110" i="156"/>
  <c r="AB110" i="156"/>
  <c r="AA110" i="156"/>
  <c r="Z110" i="156"/>
  <c r="Y110" i="156"/>
  <c r="X110" i="156"/>
  <c r="W110" i="156"/>
  <c r="V110" i="156"/>
  <c r="U110" i="156"/>
  <c r="T110" i="156"/>
  <c r="S110" i="156"/>
  <c r="R110" i="156"/>
  <c r="Q110" i="156"/>
  <c r="P110" i="156"/>
  <c r="O110" i="156"/>
  <c r="N110" i="156"/>
  <c r="M110" i="156"/>
  <c r="L110" i="156"/>
  <c r="K110" i="156"/>
  <c r="J110" i="156"/>
  <c r="I110" i="156"/>
  <c r="H110" i="156"/>
  <c r="G110" i="156"/>
  <c r="F110" i="156"/>
  <c r="E110" i="156"/>
  <c r="D110" i="156"/>
  <c r="AH110" i="155"/>
  <c r="AG110" i="155"/>
  <c r="AF110" i="155"/>
  <c r="AE110" i="155"/>
  <c r="AD110" i="155"/>
  <c r="AC110" i="155"/>
  <c r="AB110" i="155"/>
  <c r="AA110" i="155"/>
  <c r="Z110" i="155"/>
  <c r="Y110" i="155"/>
  <c r="X110" i="155"/>
  <c r="W110" i="155"/>
  <c r="V110" i="155"/>
  <c r="U110" i="155"/>
  <c r="T110" i="155"/>
  <c r="S110" i="155"/>
  <c r="R110" i="155"/>
  <c r="Q110" i="155"/>
  <c r="P110" i="155"/>
  <c r="O110" i="155"/>
  <c r="N110" i="155"/>
  <c r="M110" i="155"/>
  <c r="L110" i="155"/>
  <c r="K110" i="155"/>
  <c r="J110" i="155"/>
  <c r="I110" i="155"/>
  <c r="H110" i="155"/>
  <c r="G110" i="155"/>
  <c r="F110" i="155"/>
  <c r="E110" i="155"/>
  <c r="D110" i="155"/>
  <c r="AH110" i="154"/>
  <c r="AG110" i="154"/>
  <c r="AF110" i="154"/>
  <c r="AE110" i="154"/>
  <c r="AD110" i="154"/>
  <c r="AC110" i="154"/>
  <c r="AB110" i="154"/>
  <c r="AA110" i="154"/>
  <c r="Z110" i="154"/>
  <c r="Y110" i="154"/>
  <c r="X110" i="154"/>
  <c r="W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K110" i="154"/>
  <c r="J110" i="154"/>
  <c r="I110" i="154"/>
  <c r="H110" i="154"/>
  <c r="G110" i="154"/>
  <c r="F110" i="154"/>
  <c r="E110" i="154"/>
  <c r="D110" i="154"/>
  <c r="AH110" i="153"/>
  <c r="AG110" i="153"/>
  <c r="AF110" i="153"/>
  <c r="AE110" i="153"/>
  <c r="AD110" i="153"/>
  <c r="AC110" i="153"/>
  <c r="AB110" i="153"/>
  <c r="AA110" i="153"/>
  <c r="Z110" i="153"/>
  <c r="Y110" i="153"/>
  <c r="X110" i="153"/>
  <c r="W110" i="153"/>
  <c r="V110" i="153"/>
  <c r="U110" i="153"/>
  <c r="T110" i="153"/>
  <c r="S110" i="153"/>
  <c r="R110" i="153"/>
  <c r="Q110" i="153"/>
  <c r="P110" i="153"/>
  <c r="O110" i="153"/>
  <c r="N110" i="153"/>
  <c r="M110" i="153"/>
  <c r="L110" i="153"/>
  <c r="K110" i="153"/>
  <c r="J110" i="153"/>
  <c r="I110" i="153"/>
  <c r="H110" i="153"/>
  <c r="G110" i="153"/>
  <c r="F110" i="153"/>
  <c r="E110" i="153"/>
  <c r="D110" i="153"/>
  <c r="AH110" i="151"/>
  <c r="AG110" i="151"/>
  <c r="AF110" i="151"/>
  <c r="AE110" i="151"/>
  <c r="AD110" i="151"/>
  <c r="AC110" i="151"/>
  <c r="AB110" i="151"/>
  <c r="AA110" i="151"/>
  <c r="Z110" i="151"/>
  <c r="Y110" i="151"/>
  <c r="X110" i="151"/>
  <c r="W110" i="151"/>
  <c r="V110" i="151"/>
  <c r="U110" i="151"/>
  <c r="T110" i="151"/>
  <c r="S110" i="151"/>
  <c r="R110" i="151"/>
  <c r="Q110" i="151"/>
  <c r="P110" i="151"/>
  <c r="O110" i="151"/>
  <c r="N110" i="151"/>
  <c r="M110" i="151"/>
  <c r="L110" i="151"/>
  <c r="K110" i="151"/>
  <c r="J110" i="151"/>
  <c r="I110" i="151"/>
  <c r="H110" i="151"/>
  <c r="G110" i="151"/>
  <c r="F110" i="151"/>
  <c r="E110" i="151"/>
  <c r="D110" i="151"/>
  <c r="E110" i="131"/>
  <c r="F110" i="131"/>
  <c r="G110" i="131"/>
  <c r="H110" i="131"/>
  <c r="I110" i="131"/>
  <c r="J110" i="131"/>
  <c r="K110" i="131"/>
  <c r="L110" i="131"/>
  <c r="M110" i="131"/>
  <c r="N110" i="131"/>
  <c r="O110" i="131"/>
  <c r="P110" i="131"/>
  <c r="Q110" i="131"/>
  <c r="R110" i="131"/>
  <c r="S110" i="131"/>
  <c r="T110" i="131"/>
  <c r="U110" i="131"/>
  <c r="V110" i="131"/>
  <c r="W110" i="131"/>
  <c r="X110" i="131"/>
  <c r="Y110" i="131"/>
  <c r="Z110" i="131"/>
  <c r="AA110" i="131"/>
  <c r="AB110" i="131"/>
  <c r="AC110" i="131"/>
  <c r="AD110" i="131"/>
  <c r="AE110" i="131"/>
  <c r="AF110" i="131"/>
  <c r="AG110" i="131"/>
  <c r="AH110" i="131"/>
  <c r="D110" i="131"/>
  <c r="C108" i="156"/>
  <c r="C106" i="156"/>
  <c r="C104" i="156"/>
  <c r="C102" i="156"/>
  <c r="AH101" i="156"/>
  <c r="AG101" i="156"/>
  <c r="AF101" i="156"/>
  <c r="AE101" i="156"/>
  <c r="AD101" i="156"/>
  <c r="AC101" i="156"/>
  <c r="AB101" i="156"/>
  <c r="AA101" i="156"/>
  <c r="Z101" i="156"/>
  <c r="Y101" i="156"/>
  <c r="X101" i="156"/>
  <c r="W101" i="156"/>
  <c r="V101" i="156"/>
  <c r="U101" i="156"/>
  <c r="T101" i="156"/>
  <c r="S101" i="156"/>
  <c r="R101" i="156"/>
  <c r="Q101" i="156"/>
  <c r="P101" i="156"/>
  <c r="O101" i="156"/>
  <c r="N101" i="156"/>
  <c r="M101" i="156"/>
  <c r="L101" i="156"/>
  <c r="K101" i="156"/>
  <c r="J101" i="156"/>
  <c r="I101" i="156"/>
  <c r="H101" i="156"/>
  <c r="G101" i="156"/>
  <c r="F101" i="156"/>
  <c r="E101" i="156"/>
  <c r="D101" i="156"/>
  <c r="C100" i="156"/>
  <c r="C98" i="156"/>
  <c r="AH97" i="156"/>
  <c r="AG97" i="156"/>
  <c r="AF97" i="156"/>
  <c r="AE97" i="156"/>
  <c r="AD97" i="156"/>
  <c r="AC97" i="156"/>
  <c r="AB97" i="156"/>
  <c r="AA97" i="156"/>
  <c r="Z97" i="156"/>
  <c r="Y97" i="156"/>
  <c r="X97" i="156"/>
  <c r="W97" i="156"/>
  <c r="V97" i="156"/>
  <c r="U97" i="156"/>
  <c r="T97" i="156"/>
  <c r="S97" i="156"/>
  <c r="R97" i="156"/>
  <c r="Q97" i="156"/>
  <c r="P97" i="156"/>
  <c r="O97" i="156"/>
  <c r="N97" i="156"/>
  <c r="M97" i="156"/>
  <c r="L97" i="156"/>
  <c r="K97" i="156"/>
  <c r="J97" i="156"/>
  <c r="I97" i="156"/>
  <c r="H97" i="156"/>
  <c r="G97" i="156"/>
  <c r="F97" i="156"/>
  <c r="E97" i="156"/>
  <c r="D97" i="156"/>
  <c r="C96" i="156"/>
  <c r="C94" i="156"/>
  <c r="AH93" i="156"/>
  <c r="AG93" i="156"/>
  <c r="AF93" i="156"/>
  <c r="AE93" i="156"/>
  <c r="AD93" i="156"/>
  <c r="AC93" i="156"/>
  <c r="AB93" i="156"/>
  <c r="AA93" i="156"/>
  <c r="Z93" i="156"/>
  <c r="Y93" i="156"/>
  <c r="X93" i="156"/>
  <c r="W93" i="156"/>
  <c r="V93" i="156"/>
  <c r="U93" i="156"/>
  <c r="T93" i="156"/>
  <c r="S93" i="156"/>
  <c r="R93" i="156"/>
  <c r="Q93" i="156"/>
  <c r="P93" i="156"/>
  <c r="O93" i="156"/>
  <c r="N93" i="156"/>
  <c r="M93" i="156"/>
  <c r="L93" i="156"/>
  <c r="K93" i="156"/>
  <c r="J93" i="156"/>
  <c r="I93" i="156"/>
  <c r="H93" i="156"/>
  <c r="G93" i="156"/>
  <c r="F93" i="156"/>
  <c r="E93" i="156"/>
  <c r="D93" i="156"/>
  <c r="C92" i="156"/>
  <c r="C90" i="156"/>
  <c r="AH89" i="156"/>
  <c r="AG89" i="156"/>
  <c r="AF89" i="156"/>
  <c r="AE89" i="156"/>
  <c r="AD89" i="156"/>
  <c r="AC89" i="156"/>
  <c r="AB89" i="156"/>
  <c r="AA89" i="156"/>
  <c r="Z89" i="156"/>
  <c r="Y89" i="156"/>
  <c r="X89" i="156"/>
  <c r="W89" i="156"/>
  <c r="V89" i="156"/>
  <c r="U89" i="156"/>
  <c r="T89" i="156"/>
  <c r="S89" i="156"/>
  <c r="R89" i="156"/>
  <c r="Q89" i="156"/>
  <c r="P89" i="156"/>
  <c r="O89" i="156"/>
  <c r="N89" i="156"/>
  <c r="M89" i="156"/>
  <c r="L89" i="156"/>
  <c r="K89" i="156"/>
  <c r="J89" i="156"/>
  <c r="I89" i="156"/>
  <c r="H89" i="156"/>
  <c r="G89" i="156"/>
  <c r="F89" i="156"/>
  <c r="E89" i="156"/>
  <c r="D89" i="156"/>
  <c r="C88" i="156"/>
  <c r="AH87" i="156"/>
  <c r="AH103" i="156" s="1"/>
  <c r="AG87" i="156"/>
  <c r="AG91" i="156" s="1"/>
  <c r="AF87" i="156"/>
  <c r="AF103" i="156" s="1"/>
  <c r="AE87" i="156"/>
  <c r="AE95" i="156" s="1"/>
  <c r="AD87" i="156"/>
  <c r="AD103" i="156" s="1"/>
  <c r="AC87" i="156"/>
  <c r="AC91" i="156" s="1"/>
  <c r="AB87" i="156"/>
  <c r="AB95" i="156" s="1"/>
  <c r="AA87" i="156"/>
  <c r="AA91" i="156" s="1"/>
  <c r="Z87" i="156"/>
  <c r="Z91" i="156" s="1"/>
  <c r="Y87" i="156"/>
  <c r="Y103" i="156" s="1"/>
  <c r="X87" i="156"/>
  <c r="X103" i="156" s="1"/>
  <c r="W87" i="156"/>
  <c r="V87" i="156"/>
  <c r="U87" i="156"/>
  <c r="U91" i="156" s="1"/>
  <c r="T87" i="156"/>
  <c r="T99" i="156" s="1"/>
  <c r="S87" i="156"/>
  <c r="S95" i="156" s="1"/>
  <c r="R87" i="156"/>
  <c r="R103" i="156" s="1"/>
  <c r="Q87" i="156"/>
  <c r="Q91" i="156" s="1"/>
  <c r="P87" i="156"/>
  <c r="P103" i="156" s="1"/>
  <c r="O87" i="156"/>
  <c r="O99" i="156" s="1"/>
  <c r="N87" i="156"/>
  <c r="M87" i="156"/>
  <c r="L87" i="156"/>
  <c r="L91" i="156" s="1"/>
  <c r="K87" i="156"/>
  <c r="K91" i="156" s="1"/>
  <c r="J87" i="156"/>
  <c r="I87" i="156"/>
  <c r="I103" i="156" s="1"/>
  <c r="H87" i="156"/>
  <c r="G87" i="156"/>
  <c r="G99" i="156" s="1"/>
  <c r="F87" i="156"/>
  <c r="F99" i="156" s="1"/>
  <c r="E87" i="156"/>
  <c r="E91" i="156" s="1"/>
  <c r="D87" i="156"/>
  <c r="D95" i="156" s="1"/>
  <c r="C86" i="156"/>
  <c r="C62" i="156"/>
  <c r="C60" i="156"/>
  <c r="C58" i="156"/>
  <c r="E57" i="156"/>
  <c r="C56" i="156"/>
  <c r="AH55" i="156"/>
  <c r="AG55" i="156"/>
  <c r="AF55" i="156"/>
  <c r="AE55" i="156"/>
  <c r="AD55" i="156"/>
  <c r="AC55" i="156"/>
  <c r="AB55" i="156"/>
  <c r="AA55" i="156"/>
  <c r="Z55" i="156"/>
  <c r="Y55" i="156"/>
  <c r="X55" i="156"/>
  <c r="W55" i="156"/>
  <c r="V55" i="156"/>
  <c r="U55" i="156"/>
  <c r="T55" i="156"/>
  <c r="S55" i="156"/>
  <c r="R55" i="156"/>
  <c r="Q55" i="156"/>
  <c r="P55" i="156"/>
  <c r="O55" i="156"/>
  <c r="N55" i="156"/>
  <c r="M55" i="156"/>
  <c r="L55" i="156"/>
  <c r="K55" i="156"/>
  <c r="J55" i="156"/>
  <c r="I55" i="156"/>
  <c r="H55" i="156"/>
  <c r="G55" i="156"/>
  <c r="F55" i="156"/>
  <c r="E55" i="156"/>
  <c r="D55" i="156"/>
  <c r="C54" i="156"/>
  <c r="E53" i="156"/>
  <c r="C52" i="156"/>
  <c r="AH51" i="156"/>
  <c r="AG51" i="156"/>
  <c r="AF51" i="156"/>
  <c r="AE51" i="156"/>
  <c r="AD51" i="156"/>
  <c r="AC51" i="156"/>
  <c r="AB51" i="156"/>
  <c r="AA51" i="156"/>
  <c r="Z51" i="156"/>
  <c r="Y51" i="156"/>
  <c r="X51" i="156"/>
  <c r="W51" i="156"/>
  <c r="V51" i="156"/>
  <c r="U51" i="156"/>
  <c r="T51" i="156"/>
  <c r="S51" i="156"/>
  <c r="R51" i="156"/>
  <c r="Q51" i="156"/>
  <c r="P51" i="156"/>
  <c r="O51" i="156"/>
  <c r="N51" i="156"/>
  <c r="M51" i="156"/>
  <c r="L51" i="156"/>
  <c r="K51" i="156"/>
  <c r="J51" i="156"/>
  <c r="G51" i="156"/>
  <c r="F51" i="156"/>
  <c r="E51" i="156"/>
  <c r="D51" i="156"/>
  <c r="C50" i="156"/>
  <c r="J49" i="156"/>
  <c r="E49" i="156"/>
  <c r="C48" i="156"/>
  <c r="AH47" i="156"/>
  <c r="AG47" i="156"/>
  <c r="AF47" i="156"/>
  <c r="AE47" i="156"/>
  <c r="AD47" i="156"/>
  <c r="AC47" i="156"/>
  <c r="AB47" i="156"/>
  <c r="AA47" i="156"/>
  <c r="Z47" i="156"/>
  <c r="Y47" i="156"/>
  <c r="X47" i="156"/>
  <c r="W47" i="156"/>
  <c r="V47" i="156"/>
  <c r="U47" i="156"/>
  <c r="T47" i="156"/>
  <c r="S47" i="156"/>
  <c r="R47" i="156"/>
  <c r="Q47" i="156"/>
  <c r="P47" i="156"/>
  <c r="O47" i="156"/>
  <c r="N47" i="156"/>
  <c r="M47" i="156"/>
  <c r="L47" i="156"/>
  <c r="K47" i="156"/>
  <c r="J47" i="156"/>
  <c r="G47" i="156"/>
  <c r="F47" i="156"/>
  <c r="E47" i="156"/>
  <c r="D47" i="156"/>
  <c r="C46" i="156"/>
  <c r="Y45" i="156"/>
  <c r="O45" i="156"/>
  <c r="C44" i="156"/>
  <c r="AH43" i="156"/>
  <c r="AG43" i="156"/>
  <c r="AF43" i="156"/>
  <c r="AE43" i="156"/>
  <c r="AD43" i="156"/>
  <c r="AC43" i="156"/>
  <c r="AB43" i="156"/>
  <c r="AA43" i="156"/>
  <c r="Z43" i="156"/>
  <c r="Y43" i="156"/>
  <c r="T43" i="156"/>
  <c r="S43" i="156"/>
  <c r="R43" i="156"/>
  <c r="Q43" i="156"/>
  <c r="P43" i="156"/>
  <c r="O43" i="156"/>
  <c r="N43" i="156"/>
  <c r="M43" i="156"/>
  <c r="L43" i="156"/>
  <c r="K43" i="156"/>
  <c r="D43" i="156"/>
  <c r="C42" i="156"/>
  <c r="AH41" i="156"/>
  <c r="AG41" i="156"/>
  <c r="AG49" i="156" s="1"/>
  <c r="AF41" i="156"/>
  <c r="AE41" i="156"/>
  <c r="AE53" i="156" s="1"/>
  <c r="AD41" i="156"/>
  <c r="AD53" i="156" s="1"/>
  <c r="AC41" i="156"/>
  <c r="AC53" i="156" s="1"/>
  <c r="AB41" i="156"/>
  <c r="AB53" i="156" s="1"/>
  <c r="AA41" i="156"/>
  <c r="AA57" i="156" s="1"/>
  <c r="Z41" i="156"/>
  <c r="Z49" i="156" s="1"/>
  <c r="Y41" i="156"/>
  <c r="Y53" i="156" s="1"/>
  <c r="X53" i="156"/>
  <c r="V53" i="156"/>
  <c r="T41" i="156"/>
  <c r="S41" i="156"/>
  <c r="R41" i="156"/>
  <c r="Q41" i="156"/>
  <c r="P41" i="156"/>
  <c r="O41" i="156"/>
  <c r="O49" i="156" s="1"/>
  <c r="N41" i="156"/>
  <c r="N53" i="156" s="1"/>
  <c r="M41" i="156"/>
  <c r="M53" i="156" s="1"/>
  <c r="L41" i="156"/>
  <c r="L53" i="156" s="1"/>
  <c r="K41" i="156"/>
  <c r="K45" i="156" s="1"/>
  <c r="H57" i="156"/>
  <c r="G53" i="156"/>
  <c r="F53" i="156"/>
  <c r="D41" i="156"/>
  <c r="C40" i="156"/>
  <c r="B38" i="156"/>
  <c r="B39" i="156" s="1"/>
  <c r="B37" i="156"/>
  <c r="A33" i="156"/>
  <c r="A34" i="156" s="1"/>
  <c r="A35" i="156" s="1"/>
  <c r="A36" i="156" s="1"/>
  <c r="A37" i="156" s="1"/>
  <c r="A38" i="156" s="1"/>
  <c r="A31" i="156"/>
  <c r="A32" i="156" s="1"/>
  <c r="B20" i="156"/>
  <c r="Y17" i="156"/>
  <c r="V17" i="156"/>
  <c r="S17" i="156"/>
  <c r="J17" i="156"/>
  <c r="H17" i="156"/>
  <c r="B17" i="156"/>
  <c r="AC16" i="156"/>
  <c r="X16" i="156"/>
  <c r="W16" i="156"/>
  <c r="S16" i="156"/>
  <c r="Q16" i="156"/>
  <c r="H16" i="156"/>
  <c r="E16" i="156"/>
  <c r="B16" i="156"/>
  <c r="U15" i="156"/>
  <c r="S15" i="156"/>
  <c r="O15" i="156"/>
  <c r="J15" i="156"/>
  <c r="B15" i="156"/>
  <c r="AE14" i="156"/>
  <c r="AC14" i="156"/>
  <c r="X14" i="156"/>
  <c r="P14" i="156"/>
  <c r="I14" i="156"/>
  <c r="E14" i="156"/>
  <c r="B14" i="156"/>
  <c r="Y13" i="156"/>
  <c r="T13" i="156"/>
  <c r="S13" i="156"/>
  <c r="I13" i="156"/>
  <c r="F13" i="156"/>
  <c r="B13" i="156"/>
  <c r="AF12" i="156"/>
  <c r="U12" i="156"/>
  <c r="T12" i="156"/>
  <c r="R12" i="156"/>
  <c r="P12" i="156"/>
  <c r="D12" i="156"/>
  <c r="B12" i="156"/>
  <c r="J10" i="156"/>
  <c r="AF17" i="156" s="1"/>
  <c r="C10" i="156"/>
  <c r="AB8" i="156"/>
  <c r="Y8" i="156"/>
  <c r="U8" i="156"/>
  <c r="S8" i="156"/>
  <c r="B8" i="156"/>
  <c r="C83" i="156" s="1"/>
  <c r="AD7" i="156"/>
  <c r="I7" i="156"/>
  <c r="G7" i="156"/>
  <c r="F7" i="156"/>
  <c r="B7" i="156"/>
  <c r="C55" i="156" s="1"/>
  <c r="R6" i="156"/>
  <c r="N6" i="156"/>
  <c r="B6" i="156"/>
  <c r="C81" i="156" s="1"/>
  <c r="AF5" i="156"/>
  <c r="AD5" i="156"/>
  <c r="X5" i="156"/>
  <c r="W5" i="156"/>
  <c r="T5" i="156"/>
  <c r="B5" i="156"/>
  <c r="AF4" i="156"/>
  <c r="J4" i="156"/>
  <c r="B4" i="156"/>
  <c r="C45" i="156" s="1"/>
  <c r="V3" i="156"/>
  <c r="R3" i="156"/>
  <c r="L3" i="156"/>
  <c r="B3" i="156"/>
  <c r="C41" i="156" s="1"/>
  <c r="J1" i="156"/>
  <c r="T8" i="156" s="1"/>
  <c r="B1" i="156"/>
  <c r="C1" i="156" s="1"/>
  <c r="C108" i="155"/>
  <c r="C106" i="155"/>
  <c r="C104" i="155"/>
  <c r="C102" i="155"/>
  <c r="AH101" i="155"/>
  <c r="AG101" i="155"/>
  <c r="AF101" i="155"/>
  <c r="AE101" i="155"/>
  <c r="AD101" i="155"/>
  <c r="AC101" i="155"/>
  <c r="AB101" i="155"/>
  <c r="AA101" i="155"/>
  <c r="Z101" i="155"/>
  <c r="Y101" i="155"/>
  <c r="X101" i="155"/>
  <c r="W101" i="155"/>
  <c r="V101" i="155"/>
  <c r="U101" i="155"/>
  <c r="T101" i="155"/>
  <c r="S101" i="155"/>
  <c r="R101" i="155"/>
  <c r="Q101" i="155"/>
  <c r="P101" i="155"/>
  <c r="O101" i="155"/>
  <c r="N101" i="155"/>
  <c r="M101" i="155"/>
  <c r="L101" i="155"/>
  <c r="K101" i="155"/>
  <c r="J101" i="155"/>
  <c r="I101" i="155"/>
  <c r="H101" i="155"/>
  <c r="G101" i="155"/>
  <c r="F101" i="155"/>
  <c r="E101" i="155"/>
  <c r="D101" i="155"/>
  <c r="C100" i="155"/>
  <c r="C98" i="155"/>
  <c r="AH97" i="155"/>
  <c r="AG97" i="155"/>
  <c r="AF97" i="155"/>
  <c r="AE97" i="155"/>
  <c r="AD97" i="155"/>
  <c r="AC97" i="155"/>
  <c r="AB97" i="155"/>
  <c r="AA97" i="155"/>
  <c r="Z97" i="155"/>
  <c r="Y97" i="155"/>
  <c r="X97" i="155"/>
  <c r="W97" i="155"/>
  <c r="V97" i="155"/>
  <c r="U97" i="155"/>
  <c r="T97" i="155"/>
  <c r="S97" i="155"/>
  <c r="R97" i="155"/>
  <c r="Q97" i="155"/>
  <c r="P97" i="155"/>
  <c r="O97" i="155"/>
  <c r="N97" i="155"/>
  <c r="M97" i="155"/>
  <c r="L97" i="155"/>
  <c r="K97" i="155"/>
  <c r="J97" i="155"/>
  <c r="I97" i="155"/>
  <c r="H97" i="155"/>
  <c r="G97" i="155"/>
  <c r="F97" i="155"/>
  <c r="E97" i="155"/>
  <c r="D97" i="155"/>
  <c r="C96" i="155"/>
  <c r="C94" i="155"/>
  <c r="AH93" i="155"/>
  <c r="AG93" i="155"/>
  <c r="AF93" i="155"/>
  <c r="AE93" i="155"/>
  <c r="AD93" i="155"/>
  <c r="AC93" i="155"/>
  <c r="AB93" i="155"/>
  <c r="AA93" i="155"/>
  <c r="Z93" i="155"/>
  <c r="Y93" i="155"/>
  <c r="X93" i="155"/>
  <c r="W93" i="155"/>
  <c r="V93" i="155"/>
  <c r="U93" i="155"/>
  <c r="T93" i="155"/>
  <c r="S93" i="155"/>
  <c r="R93" i="155"/>
  <c r="Q93" i="155"/>
  <c r="P93" i="155"/>
  <c r="O93" i="155"/>
  <c r="N93" i="155"/>
  <c r="M93" i="155"/>
  <c r="L93" i="155"/>
  <c r="K93" i="155"/>
  <c r="J93" i="155"/>
  <c r="I93" i="155"/>
  <c r="H93" i="155"/>
  <c r="G93" i="155"/>
  <c r="F93" i="155"/>
  <c r="E93" i="155"/>
  <c r="D93" i="155"/>
  <c r="C92" i="155"/>
  <c r="C90" i="155"/>
  <c r="AH89" i="155"/>
  <c r="AG89" i="155"/>
  <c r="AF89" i="155"/>
  <c r="AE89" i="155"/>
  <c r="AD89" i="155"/>
  <c r="AC89" i="155"/>
  <c r="AB89" i="155"/>
  <c r="AA89" i="155"/>
  <c r="Z89" i="155"/>
  <c r="Y89" i="155"/>
  <c r="X89" i="155"/>
  <c r="W89" i="155"/>
  <c r="V89" i="155"/>
  <c r="U89" i="155"/>
  <c r="T89" i="155"/>
  <c r="S89" i="155"/>
  <c r="R89" i="155"/>
  <c r="Q89" i="155"/>
  <c r="P89" i="155"/>
  <c r="O89" i="155"/>
  <c r="N89" i="155"/>
  <c r="M89" i="155"/>
  <c r="L89" i="155"/>
  <c r="K89" i="155"/>
  <c r="J89" i="155"/>
  <c r="I89" i="155"/>
  <c r="H89" i="155"/>
  <c r="G89" i="155"/>
  <c r="F89" i="155"/>
  <c r="E89" i="155"/>
  <c r="D89" i="155"/>
  <c r="C88" i="155"/>
  <c r="AH87" i="155"/>
  <c r="AH91" i="155" s="1"/>
  <c r="AG87" i="155"/>
  <c r="AG103" i="155" s="1"/>
  <c r="AF87" i="155"/>
  <c r="AF103" i="155" s="1"/>
  <c r="AE87" i="155"/>
  <c r="AE103" i="155" s="1"/>
  <c r="AD87" i="155"/>
  <c r="AD99" i="155" s="1"/>
  <c r="AC87" i="155"/>
  <c r="AC99" i="155" s="1"/>
  <c r="AB87" i="155"/>
  <c r="AB99" i="155" s="1"/>
  <c r="AA87" i="155"/>
  <c r="AA95" i="155" s="1"/>
  <c r="Z87" i="155"/>
  <c r="Z99" i="155" s="1"/>
  <c r="Y87" i="155"/>
  <c r="Y95" i="155" s="1"/>
  <c r="X87" i="155"/>
  <c r="W87" i="155"/>
  <c r="V87" i="155"/>
  <c r="V99" i="155" s="1"/>
  <c r="U87" i="155"/>
  <c r="U99" i="155" s="1"/>
  <c r="T87" i="155"/>
  <c r="T91" i="155" s="1"/>
  <c r="S87" i="155"/>
  <c r="S103" i="155" s="1"/>
  <c r="R87" i="155"/>
  <c r="R95" i="155" s="1"/>
  <c r="Q87" i="155"/>
  <c r="Q95" i="155" s="1"/>
  <c r="P87" i="155"/>
  <c r="P103" i="155" s="1"/>
  <c r="O87" i="155"/>
  <c r="O99" i="155" s="1"/>
  <c r="N87" i="155"/>
  <c r="N99" i="155" s="1"/>
  <c r="M87" i="155"/>
  <c r="M91" i="155" s="1"/>
  <c r="L87" i="155"/>
  <c r="L91" i="155" s="1"/>
  <c r="K87" i="155"/>
  <c r="K99" i="155" s="1"/>
  <c r="J87" i="155"/>
  <c r="I87" i="155"/>
  <c r="I95" i="155" s="1"/>
  <c r="H87" i="155"/>
  <c r="G87" i="155"/>
  <c r="G91" i="155" s="1"/>
  <c r="F87" i="155"/>
  <c r="F95" i="155" s="1"/>
  <c r="E87" i="155"/>
  <c r="E91" i="155" s="1"/>
  <c r="D87" i="155"/>
  <c r="D103" i="155" s="1"/>
  <c r="C86" i="155"/>
  <c r="C62" i="155"/>
  <c r="C60" i="155"/>
  <c r="C58" i="155"/>
  <c r="AH57" i="155"/>
  <c r="AG57" i="155"/>
  <c r="T57" i="155"/>
  <c r="P57" i="155"/>
  <c r="C56" i="155"/>
  <c r="AH55" i="155"/>
  <c r="AG55" i="155"/>
  <c r="AF55" i="155"/>
  <c r="AE55" i="155"/>
  <c r="AD55" i="155"/>
  <c r="AC55" i="155"/>
  <c r="AB55" i="155"/>
  <c r="AA55" i="155"/>
  <c r="Z55" i="155"/>
  <c r="Y55" i="155"/>
  <c r="X55" i="155"/>
  <c r="W55" i="155"/>
  <c r="V55" i="155"/>
  <c r="U55" i="155"/>
  <c r="T55" i="155"/>
  <c r="S55" i="155"/>
  <c r="R55" i="155"/>
  <c r="Q55" i="155"/>
  <c r="P55" i="155"/>
  <c r="O55" i="155"/>
  <c r="N55" i="155"/>
  <c r="M55" i="155"/>
  <c r="L55" i="155"/>
  <c r="K55" i="155"/>
  <c r="J55" i="155"/>
  <c r="I55" i="155"/>
  <c r="H55" i="155"/>
  <c r="G55" i="155"/>
  <c r="F55" i="155"/>
  <c r="E55" i="155"/>
  <c r="D55" i="155"/>
  <c r="C54" i="155"/>
  <c r="AH53" i="155"/>
  <c r="AG53" i="155"/>
  <c r="AF53" i="155"/>
  <c r="R53" i="155"/>
  <c r="F53" i="155"/>
  <c r="C52" i="155"/>
  <c r="AH51" i="155"/>
  <c r="AG51" i="155"/>
  <c r="AF51" i="155"/>
  <c r="AE51" i="155"/>
  <c r="AD51" i="155"/>
  <c r="AC51" i="155"/>
  <c r="AB51" i="155"/>
  <c r="AA51" i="155"/>
  <c r="Z51" i="155"/>
  <c r="Y51" i="155"/>
  <c r="X51" i="155"/>
  <c r="W51" i="155"/>
  <c r="V51" i="155"/>
  <c r="U51" i="155"/>
  <c r="T51" i="155"/>
  <c r="R51" i="155"/>
  <c r="Q51" i="155"/>
  <c r="P51" i="155"/>
  <c r="O51" i="155"/>
  <c r="N51" i="155"/>
  <c r="L51" i="155"/>
  <c r="J51" i="155"/>
  <c r="I51" i="155"/>
  <c r="H51" i="155"/>
  <c r="F51" i="155"/>
  <c r="C50" i="155"/>
  <c r="AH49" i="155"/>
  <c r="W49" i="155"/>
  <c r="Q49" i="155"/>
  <c r="P49" i="155"/>
  <c r="N49" i="155"/>
  <c r="C48" i="155"/>
  <c r="AH47" i="155"/>
  <c r="AG47" i="155"/>
  <c r="AF47" i="155"/>
  <c r="AE47" i="155"/>
  <c r="AD47" i="155"/>
  <c r="AC47" i="155"/>
  <c r="AB47" i="155"/>
  <c r="AA47" i="155"/>
  <c r="Z47" i="155"/>
  <c r="Y47" i="155"/>
  <c r="X47" i="155"/>
  <c r="W47" i="155"/>
  <c r="V47" i="155"/>
  <c r="U47" i="155"/>
  <c r="T47" i="155"/>
  <c r="R47" i="155"/>
  <c r="Q47" i="155"/>
  <c r="P47" i="155"/>
  <c r="O47" i="155"/>
  <c r="N47" i="155"/>
  <c r="L47" i="155"/>
  <c r="J47" i="155"/>
  <c r="I47" i="155"/>
  <c r="H47" i="155"/>
  <c r="F47" i="155"/>
  <c r="C46" i="155"/>
  <c r="C44" i="155"/>
  <c r="AD43" i="155"/>
  <c r="AC43" i="155"/>
  <c r="Z43" i="155"/>
  <c r="W43" i="155"/>
  <c r="I43" i="155"/>
  <c r="C42" i="155"/>
  <c r="AG49" i="155"/>
  <c r="AE53" i="155"/>
  <c r="AD41" i="155"/>
  <c r="AD53" i="155" s="1"/>
  <c r="AC41" i="155"/>
  <c r="AC49" i="155" s="1"/>
  <c r="Z41" i="155"/>
  <c r="Z45" i="155" s="1"/>
  <c r="W41" i="155"/>
  <c r="W53" i="155" s="1"/>
  <c r="U57" i="155"/>
  <c r="S57" i="155"/>
  <c r="R57" i="155"/>
  <c r="Q53" i="155"/>
  <c r="P53" i="155"/>
  <c r="N53" i="155"/>
  <c r="I41" i="155"/>
  <c r="H53" i="155"/>
  <c r="F49" i="155"/>
  <c r="C40" i="155"/>
  <c r="B38" i="155"/>
  <c r="B39" i="155" s="1"/>
  <c r="B37" i="155"/>
  <c r="A31" i="155"/>
  <c r="A32" i="155" s="1"/>
  <c r="A33" i="155" s="1"/>
  <c r="A34" i="155" s="1"/>
  <c r="A35" i="155" s="1"/>
  <c r="A36" i="155" s="1"/>
  <c r="A37" i="155" s="1"/>
  <c r="A38" i="155" s="1"/>
  <c r="B20" i="155"/>
  <c r="T17" i="155"/>
  <c r="F17" i="155"/>
  <c r="B17" i="155"/>
  <c r="V16" i="155"/>
  <c r="H16" i="155"/>
  <c r="B16" i="155"/>
  <c r="X15" i="155"/>
  <c r="J15" i="155"/>
  <c r="B15" i="155"/>
  <c r="Z14" i="155"/>
  <c r="L14" i="155"/>
  <c r="B14" i="155"/>
  <c r="AB13" i="155"/>
  <c r="N13" i="155"/>
  <c r="B13" i="155"/>
  <c r="AD12" i="155"/>
  <c r="P12" i="155"/>
  <c r="D12" i="155"/>
  <c r="B12" i="155"/>
  <c r="J10" i="155"/>
  <c r="AE17" i="155" s="1"/>
  <c r="C10" i="155"/>
  <c r="B8" i="155"/>
  <c r="B7" i="155"/>
  <c r="C68" i="155" s="1"/>
  <c r="B6" i="155"/>
  <c r="C74" i="155" s="1"/>
  <c r="B5" i="155"/>
  <c r="B4" i="155"/>
  <c r="B3" i="155"/>
  <c r="C78" i="155" s="1"/>
  <c r="J1" i="155"/>
  <c r="M8" i="155" s="1"/>
  <c r="B1" i="155"/>
  <c r="C1" i="155" s="1"/>
  <c r="D29" i="155" s="1"/>
  <c r="C108" i="154"/>
  <c r="C106" i="154"/>
  <c r="C104" i="154"/>
  <c r="C102" i="154"/>
  <c r="AG101" i="154"/>
  <c r="AF101" i="154"/>
  <c r="AE101" i="154"/>
  <c r="AD101" i="154"/>
  <c r="AC101" i="154"/>
  <c r="AB101" i="154"/>
  <c r="AA101" i="154"/>
  <c r="Z101" i="154"/>
  <c r="Y101" i="154"/>
  <c r="X101" i="154"/>
  <c r="W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K101" i="154"/>
  <c r="J101" i="154"/>
  <c r="I101" i="154"/>
  <c r="H101" i="154"/>
  <c r="G101" i="154"/>
  <c r="F101" i="154"/>
  <c r="E101" i="154"/>
  <c r="D101" i="154"/>
  <c r="C100" i="154"/>
  <c r="AF99" i="154"/>
  <c r="C98" i="154"/>
  <c r="AG97" i="154"/>
  <c r="AF97" i="154"/>
  <c r="AE97" i="154"/>
  <c r="AD97" i="154"/>
  <c r="AC97" i="154"/>
  <c r="AB97" i="154"/>
  <c r="AA97" i="154"/>
  <c r="Z97" i="154"/>
  <c r="Y97" i="154"/>
  <c r="X97" i="154"/>
  <c r="W97" i="154"/>
  <c r="V97" i="154"/>
  <c r="U97" i="154"/>
  <c r="T97" i="154"/>
  <c r="S97" i="154"/>
  <c r="R97" i="154"/>
  <c r="Q97" i="154"/>
  <c r="P97" i="154"/>
  <c r="O97" i="154"/>
  <c r="N97" i="154"/>
  <c r="M97" i="154"/>
  <c r="L97" i="154"/>
  <c r="K97" i="154"/>
  <c r="J97" i="154"/>
  <c r="I97" i="154"/>
  <c r="H97" i="154"/>
  <c r="G97" i="154"/>
  <c r="F97" i="154"/>
  <c r="E97" i="154"/>
  <c r="D97" i="154"/>
  <c r="C96" i="154"/>
  <c r="V95" i="154"/>
  <c r="C94" i="154"/>
  <c r="AG93" i="154"/>
  <c r="AF93" i="154"/>
  <c r="AE93" i="154"/>
  <c r="AD93" i="154"/>
  <c r="AC93" i="154"/>
  <c r="AB93" i="154"/>
  <c r="AA93" i="154"/>
  <c r="Z93" i="154"/>
  <c r="Y93" i="154"/>
  <c r="X93" i="154"/>
  <c r="W93" i="154"/>
  <c r="V93" i="154"/>
  <c r="U93" i="154"/>
  <c r="T93" i="154"/>
  <c r="S93" i="154"/>
  <c r="R93" i="154"/>
  <c r="Q93" i="154"/>
  <c r="P93" i="154"/>
  <c r="O93" i="154"/>
  <c r="N93" i="154"/>
  <c r="M93" i="154"/>
  <c r="L93" i="154"/>
  <c r="K93" i="154"/>
  <c r="J93" i="154"/>
  <c r="I93" i="154"/>
  <c r="H93" i="154"/>
  <c r="G93" i="154"/>
  <c r="F93" i="154"/>
  <c r="E93" i="154"/>
  <c r="D93" i="154"/>
  <c r="C92" i="154"/>
  <c r="C90" i="154"/>
  <c r="E89" i="154"/>
  <c r="D89" i="154"/>
  <c r="C88" i="154"/>
  <c r="AE99" i="154"/>
  <c r="AD99" i="154"/>
  <c r="AA99" i="154"/>
  <c r="Z103" i="154"/>
  <c r="R103" i="154"/>
  <c r="Q95" i="154"/>
  <c r="P99" i="154"/>
  <c r="O103" i="154"/>
  <c r="M103" i="154"/>
  <c r="L103" i="154"/>
  <c r="K99" i="154"/>
  <c r="J99" i="154"/>
  <c r="G95" i="154"/>
  <c r="F95" i="154"/>
  <c r="E87" i="154"/>
  <c r="E95" i="154" s="1"/>
  <c r="D87" i="154"/>
  <c r="D103" i="154" s="1"/>
  <c r="C86" i="154"/>
  <c r="C69" i="154"/>
  <c r="C62" i="154"/>
  <c r="C61" i="154"/>
  <c r="C60" i="154"/>
  <c r="C58" i="154"/>
  <c r="Y57" i="154"/>
  <c r="X57" i="154"/>
  <c r="M57" i="154"/>
  <c r="C56" i="154"/>
  <c r="AG55" i="154"/>
  <c r="AF55" i="154"/>
  <c r="AE55" i="154"/>
  <c r="AD55" i="154"/>
  <c r="AC55" i="154"/>
  <c r="AB55" i="154"/>
  <c r="AA55" i="154"/>
  <c r="Z55" i="154"/>
  <c r="Y55" i="154"/>
  <c r="X55" i="154"/>
  <c r="W55" i="154"/>
  <c r="V55" i="154"/>
  <c r="U55" i="154"/>
  <c r="T55" i="154"/>
  <c r="S55" i="154"/>
  <c r="R55" i="154"/>
  <c r="Q55" i="154"/>
  <c r="P55" i="154"/>
  <c r="O55" i="154"/>
  <c r="N55" i="154"/>
  <c r="M55" i="154"/>
  <c r="L55" i="154"/>
  <c r="K55" i="154"/>
  <c r="J55" i="154"/>
  <c r="I55" i="154"/>
  <c r="H55" i="154"/>
  <c r="G55" i="154"/>
  <c r="F55" i="154"/>
  <c r="E55" i="154"/>
  <c r="D55" i="154"/>
  <c r="C54" i="154"/>
  <c r="Z53" i="154"/>
  <c r="U53" i="154"/>
  <c r="S53" i="154"/>
  <c r="R53" i="154"/>
  <c r="C52" i="154"/>
  <c r="AG51" i="154"/>
  <c r="AF51" i="154"/>
  <c r="AE51" i="154"/>
  <c r="AD51" i="154"/>
  <c r="AC51" i="154"/>
  <c r="AB51" i="154"/>
  <c r="AA51" i="154"/>
  <c r="Z51" i="154"/>
  <c r="Y51" i="154"/>
  <c r="X51" i="154"/>
  <c r="W51" i="154"/>
  <c r="V51" i="154"/>
  <c r="U51" i="154"/>
  <c r="T51" i="154"/>
  <c r="S51" i="154"/>
  <c r="R51" i="154"/>
  <c r="Q51" i="154"/>
  <c r="P51" i="154"/>
  <c r="O51" i="154"/>
  <c r="N51" i="154"/>
  <c r="M51" i="154"/>
  <c r="L51" i="154"/>
  <c r="K51" i="154"/>
  <c r="J51" i="154"/>
  <c r="I51" i="154"/>
  <c r="H51" i="154"/>
  <c r="G51" i="154"/>
  <c r="F51" i="154"/>
  <c r="E51" i="154"/>
  <c r="D51" i="154"/>
  <c r="C50" i="154"/>
  <c r="Y49" i="154"/>
  <c r="X49" i="154"/>
  <c r="U49" i="154"/>
  <c r="L49" i="154"/>
  <c r="J49" i="154"/>
  <c r="I49" i="154"/>
  <c r="C48" i="154"/>
  <c r="AG47" i="154"/>
  <c r="AF47" i="154"/>
  <c r="AE47" i="154"/>
  <c r="AD47" i="154"/>
  <c r="AC47" i="154"/>
  <c r="AB47" i="154"/>
  <c r="AA47" i="154"/>
  <c r="Z47" i="154"/>
  <c r="Y47" i="154"/>
  <c r="X47" i="154"/>
  <c r="W47" i="154"/>
  <c r="V47" i="154"/>
  <c r="U47" i="154"/>
  <c r="T47" i="154"/>
  <c r="S47" i="154"/>
  <c r="R47" i="154"/>
  <c r="Q47" i="154"/>
  <c r="P47" i="154"/>
  <c r="O47" i="154"/>
  <c r="N47" i="154"/>
  <c r="M47" i="154"/>
  <c r="L47" i="154"/>
  <c r="K47" i="154"/>
  <c r="J47" i="154"/>
  <c r="I47" i="154"/>
  <c r="H47" i="154"/>
  <c r="G47" i="154"/>
  <c r="F47" i="154"/>
  <c r="E47" i="154"/>
  <c r="D47" i="154"/>
  <c r="C46" i="154"/>
  <c r="C44" i="154"/>
  <c r="E43" i="154"/>
  <c r="D43" i="154"/>
  <c r="C42" i="154"/>
  <c r="AG57" i="154"/>
  <c r="AB53" i="154"/>
  <c r="Y53" i="154"/>
  <c r="X53" i="154"/>
  <c r="V57" i="154"/>
  <c r="T57" i="154"/>
  <c r="S57" i="154"/>
  <c r="Q53" i="154"/>
  <c r="O53" i="154"/>
  <c r="M49" i="154"/>
  <c r="J53" i="154"/>
  <c r="F57" i="154"/>
  <c r="E41" i="154"/>
  <c r="E57" i="154" s="1"/>
  <c r="D41" i="154"/>
  <c r="D45" i="154" s="1"/>
  <c r="C40" i="154"/>
  <c r="B38" i="154"/>
  <c r="B39" i="154" s="1"/>
  <c r="B37" i="154"/>
  <c r="B36" i="154"/>
  <c r="B35" i="154"/>
  <c r="B34" i="154"/>
  <c r="B33" i="154"/>
  <c r="B32" i="154"/>
  <c r="B31" i="154"/>
  <c r="A31" i="154"/>
  <c r="A32" i="154" s="1"/>
  <c r="A33" i="154" s="1"/>
  <c r="A34" i="154" s="1"/>
  <c r="A35" i="154" s="1"/>
  <c r="A36" i="154" s="1"/>
  <c r="A37" i="154" s="1"/>
  <c r="A38" i="154" s="1"/>
  <c r="B30" i="154"/>
  <c r="B20" i="154"/>
  <c r="AA17" i="154"/>
  <c r="X17" i="154"/>
  <c r="B17" i="154"/>
  <c r="AC16" i="154"/>
  <c r="I16" i="154"/>
  <c r="H16" i="154"/>
  <c r="F16" i="154"/>
  <c r="B16" i="154"/>
  <c r="AD15" i="154"/>
  <c r="B15" i="154"/>
  <c r="Z14" i="154"/>
  <c r="J14" i="154"/>
  <c r="I14" i="154"/>
  <c r="B14" i="154"/>
  <c r="AF13" i="154"/>
  <c r="W13" i="154"/>
  <c r="U13" i="154"/>
  <c r="B13" i="154"/>
  <c r="AA12" i="154"/>
  <c r="B12" i="154"/>
  <c r="J10" i="154"/>
  <c r="Y15" i="154" s="1"/>
  <c r="C10" i="154"/>
  <c r="AD8" i="154"/>
  <c r="AC8" i="154"/>
  <c r="I8" i="154"/>
  <c r="H8" i="154"/>
  <c r="B8" i="154"/>
  <c r="C107" i="154" s="1"/>
  <c r="X7" i="154"/>
  <c r="W7" i="154"/>
  <c r="B7" i="154"/>
  <c r="C57" i="154" s="1"/>
  <c r="AF6" i="154"/>
  <c r="I6" i="154"/>
  <c r="H6" i="154"/>
  <c r="B6" i="154"/>
  <c r="C81" i="154" s="1"/>
  <c r="AA5" i="154"/>
  <c r="Z5" i="154"/>
  <c r="B5" i="154"/>
  <c r="C66" i="154" s="1"/>
  <c r="AF4" i="154"/>
  <c r="T4" i="154"/>
  <c r="S4" i="154"/>
  <c r="B4" i="154"/>
  <c r="C45" i="154" s="1"/>
  <c r="AB3" i="154"/>
  <c r="AA3" i="154"/>
  <c r="J3" i="154"/>
  <c r="I3" i="154"/>
  <c r="B3" i="154"/>
  <c r="J1" i="154"/>
  <c r="E8" i="154" s="1"/>
  <c r="B1" i="154"/>
  <c r="C1" i="154" s="1"/>
  <c r="D29" i="154" s="1"/>
  <c r="C108" i="153"/>
  <c r="C106" i="153"/>
  <c r="C104" i="153"/>
  <c r="C102" i="153"/>
  <c r="AH101" i="153"/>
  <c r="AG101" i="153"/>
  <c r="AF101" i="153"/>
  <c r="AE101" i="153"/>
  <c r="AD101" i="153"/>
  <c r="AC101" i="153"/>
  <c r="AB101" i="153"/>
  <c r="AA101" i="153"/>
  <c r="Z101" i="153"/>
  <c r="Y101" i="153"/>
  <c r="X101" i="153"/>
  <c r="W101" i="153"/>
  <c r="V101" i="153"/>
  <c r="U101" i="153"/>
  <c r="T101" i="153"/>
  <c r="S101" i="153"/>
  <c r="R101" i="153"/>
  <c r="Q101" i="153"/>
  <c r="P101" i="153"/>
  <c r="O101" i="153"/>
  <c r="N101" i="153"/>
  <c r="M101" i="153"/>
  <c r="L101" i="153"/>
  <c r="K101" i="153"/>
  <c r="J101" i="153"/>
  <c r="I101" i="153"/>
  <c r="H101" i="153"/>
  <c r="G101" i="153"/>
  <c r="F101" i="153"/>
  <c r="E101" i="153"/>
  <c r="D101" i="153"/>
  <c r="C100" i="153"/>
  <c r="C98" i="153"/>
  <c r="AH97" i="153"/>
  <c r="AG97" i="153"/>
  <c r="AF97" i="153"/>
  <c r="AE97" i="153"/>
  <c r="AD97" i="153"/>
  <c r="AC97" i="153"/>
  <c r="AB97" i="153"/>
  <c r="AA97" i="153"/>
  <c r="Z97" i="153"/>
  <c r="Y97" i="153"/>
  <c r="X97" i="153"/>
  <c r="W97" i="153"/>
  <c r="V97" i="153"/>
  <c r="U97" i="153"/>
  <c r="T97" i="153"/>
  <c r="S97" i="153"/>
  <c r="R97" i="153"/>
  <c r="Q97" i="153"/>
  <c r="P97" i="153"/>
  <c r="O97" i="153"/>
  <c r="N97" i="153"/>
  <c r="M97" i="153"/>
  <c r="L97" i="153"/>
  <c r="K97" i="153"/>
  <c r="J97" i="153"/>
  <c r="I97" i="153"/>
  <c r="H97" i="153"/>
  <c r="G97" i="153"/>
  <c r="F97" i="153"/>
  <c r="E97" i="153"/>
  <c r="D97" i="153"/>
  <c r="C96" i="153"/>
  <c r="C94" i="153"/>
  <c r="AH93" i="153"/>
  <c r="AG93" i="153"/>
  <c r="AF93" i="153"/>
  <c r="AE93" i="153"/>
  <c r="AD93" i="153"/>
  <c r="AC93" i="153"/>
  <c r="AB93" i="153"/>
  <c r="AA93" i="153"/>
  <c r="Z93" i="153"/>
  <c r="Y93" i="153"/>
  <c r="X93" i="153"/>
  <c r="W93" i="153"/>
  <c r="V93" i="153"/>
  <c r="U93" i="153"/>
  <c r="T93" i="153"/>
  <c r="S93" i="153"/>
  <c r="R93" i="153"/>
  <c r="Q93" i="153"/>
  <c r="P93" i="153"/>
  <c r="O93" i="153"/>
  <c r="N93" i="153"/>
  <c r="M93" i="153"/>
  <c r="L93" i="153"/>
  <c r="K93" i="153"/>
  <c r="J93" i="153"/>
  <c r="I93" i="153"/>
  <c r="H93" i="153"/>
  <c r="G93" i="153"/>
  <c r="F93" i="153"/>
  <c r="E93" i="153"/>
  <c r="D93" i="153"/>
  <c r="C92" i="153"/>
  <c r="C90" i="153"/>
  <c r="AH89" i="153"/>
  <c r="AG89" i="153"/>
  <c r="AF89" i="153"/>
  <c r="AE89" i="153"/>
  <c r="AD89" i="153"/>
  <c r="AC89" i="153"/>
  <c r="AB89" i="153"/>
  <c r="AA89" i="153"/>
  <c r="Z89" i="153"/>
  <c r="Y89" i="153"/>
  <c r="X89" i="153"/>
  <c r="W89" i="153"/>
  <c r="V89" i="153"/>
  <c r="U89" i="153"/>
  <c r="T89" i="153"/>
  <c r="S89" i="153"/>
  <c r="R89" i="153"/>
  <c r="Q89" i="153"/>
  <c r="P89" i="153"/>
  <c r="O89" i="153"/>
  <c r="N89" i="153"/>
  <c r="M89" i="153"/>
  <c r="L89" i="153"/>
  <c r="K89" i="153"/>
  <c r="J89" i="153"/>
  <c r="I89" i="153"/>
  <c r="H89" i="153"/>
  <c r="G89" i="153"/>
  <c r="F89" i="153"/>
  <c r="E89" i="153"/>
  <c r="D89" i="153"/>
  <c r="C88" i="153"/>
  <c r="AH87" i="153"/>
  <c r="AH99" i="153" s="1"/>
  <c r="AG87" i="153"/>
  <c r="AF87" i="153"/>
  <c r="AE87" i="153"/>
  <c r="AE103" i="153" s="1"/>
  <c r="AD87" i="153"/>
  <c r="AC87" i="153"/>
  <c r="AB87" i="153"/>
  <c r="AB103" i="153" s="1"/>
  <c r="AA87" i="153"/>
  <c r="AA103" i="153" s="1"/>
  <c r="Z87" i="153"/>
  <c r="Z103" i="153" s="1"/>
  <c r="Y87" i="153"/>
  <c r="Y103" i="153" s="1"/>
  <c r="X87" i="153"/>
  <c r="X103" i="153" s="1"/>
  <c r="W87" i="153"/>
  <c r="W95" i="153" s="1"/>
  <c r="V87" i="153"/>
  <c r="V99" i="153" s="1"/>
  <c r="U87" i="153"/>
  <c r="U103" i="153" s="1"/>
  <c r="T87" i="153"/>
  <c r="S87" i="153"/>
  <c r="S99" i="153" s="1"/>
  <c r="R87" i="153"/>
  <c r="R95" i="153" s="1"/>
  <c r="Q87" i="153"/>
  <c r="Q103" i="153" s="1"/>
  <c r="P87" i="153"/>
  <c r="P91" i="153" s="1"/>
  <c r="O87" i="153"/>
  <c r="O99" i="153" s="1"/>
  <c r="N87" i="153"/>
  <c r="M87" i="153"/>
  <c r="M99" i="153" s="1"/>
  <c r="L87" i="153"/>
  <c r="L91" i="153" s="1"/>
  <c r="K87" i="153"/>
  <c r="J87" i="153"/>
  <c r="J103" i="153" s="1"/>
  <c r="I87" i="153"/>
  <c r="I103" i="153" s="1"/>
  <c r="H87" i="153"/>
  <c r="H95" i="153" s="1"/>
  <c r="G87" i="153"/>
  <c r="G95" i="153" s="1"/>
  <c r="F87" i="153"/>
  <c r="F95" i="153" s="1"/>
  <c r="E87" i="153"/>
  <c r="D87" i="153"/>
  <c r="C86" i="153"/>
  <c r="C62" i="153"/>
  <c r="C60" i="153"/>
  <c r="C58" i="153"/>
  <c r="C56" i="153"/>
  <c r="AH55" i="153"/>
  <c r="AG55" i="153"/>
  <c r="AF55" i="153"/>
  <c r="AE55" i="153"/>
  <c r="AD55" i="153"/>
  <c r="AC55" i="153"/>
  <c r="AB55" i="153"/>
  <c r="AA55" i="153"/>
  <c r="Z55" i="153"/>
  <c r="Y55" i="153"/>
  <c r="X55" i="153"/>
  <c r="W55" i="153"/>
  <c r="V55" i="153"/>
  <c r="U55" i="153"/>
  <c r="T55" i="153"/>
  <c r="S55" i="153"/>
  <c r="R55" i="153"/>
  <c r="Q55" i="153"/>
  <c r="P55" i="153"/>
  <c r="O55" i="153"/>
  <c r="N55" i="153"/>
  <c r="M55" i="153"/>
  <c r="L55" i="153"/>
  <c r="K55" i="153"/>
  <c r="J55" i="153"/>
  <c r="I55" i="153"/>
  <c r="H55" i="153"/>
  <c r="G55" i="153"/>
  <c r="F55" i="153"/>
  <c r="E55" i="153"/>
  <c r="D55" i="153"/>
  <c r="C54" i="153"/>
  <c r="C52" i="153"/>
  <c r="AH51" i="153"/>
  <c r="AG51" i="153"/>
  <c r="AF51" i="153"/>
  <c r="AE51" i="153"/>
  <c r="AD51" i="153"/>
  <c r="AC51" i="153"/>
  <c r="AB51" i="153"/>
  <c r="AA51" i="153"/>
  <c r="Z51" i="153"/>
  <c r="Y51" i="153"/>
  <c r="X51" i="153"/>
  <c r="W51" i="153"/>
  <c r="V51" i="153"/>
  <c r="U51" i="153"/>
  <c r="T51" i="153"/>
  <c r="S51" i="153"/>
  <c r="R51" i="153"/>
  <c r="Q51" i="153"/>
  <c r="P51" i="153"/>
  <c r="O51" i="153"/>
  <c r="N51" i="153"/>
  <c r="M51" i="153"/>
  <c r="L51" i="153"/>
  <c r="K51" i="153"/>
  <c r="J51" i="153"/>
  <c r="I51" i="153"/>
  <c r="H51" i="153"/>
  <c r="G51" i="153"/>
  <c r="F51" i="153"/>
  <c r="E51" i="153"/>
  <c r="D51" i="153"/>
  <c r="C50" i="153"/>
  <c r="C48" i="153"/>
  <c r="AH47" i="153"/>
  <c r="AG47" i="153"/>
  <c r="AF47" i="153"/>
  <c r="AE47" i="153"/>
  <c r="AD47" i="153"/>
  <c r="AC47" i="153"/>
  <c r="AB47" i="153"/>
  <c r="AA47" i="153"/>
  <c r="Z47" i="153"/>
  <c r="Y47" i="153"/>
  <c r="X47" i="153"/>
  <c r="W47" i="153"/>
  <c r="V47" i="153"/>
  <c r="U47" i="153"/>
  <c r="T47" i="153"/>
  <c r="S47" i="153"/>
  <c r="R47" i="153"/>
  <c r="Q47" i="153"/>
  <c r="P47" i="153"/>
  <c r="O47" i="153"/>
  <c r="N47" i="153"/>
  <c r="M47" i="153"/>
  <c r="L47" i="153"/>
  <c r="K47" i="153"/>
  <c r="J47" i="153"/>
  <c r="I47" i="153"/>
  <c r="H47" i="153"/>
  <c r="G47" i="153"/>
  <c r="F47" i="153"/>
  <c r="E47" i="153"/>
  <c r="D47" i="153"/>
  <c r="C46" i="153"/>
  <c r="C44" i="153"/>
  <c r="AH43" i="153"/>
  <c r="AF43" i="153"/>
  <c r="Y43" i="153"/>
  <c r="V43" i="153"/>
  <c r="U43" i="153"/>
  <c r="S43" i="153"/>
  <c r="R43" i="153"/>
  <c r="J43" i="153"/>
  <c r="H43" i="153"/>
  <c r="G43" i="153"/>
  <c r="F43" i="153"/>
  <c r="C42" i="153"/>
  <c r="AH41" i="153"/>
  <c r="AG53" i="153"/>
  <c r="AF41" i="153"/>
  <c r="AE53" i="153"/>
  <c r="AD53" i="153"/>
  <c r="AA53" i="153"/>
  <c r="Y41" i="153"/>
  <c r="Y57" i="153" s="1"/>
  <c r="X57" i="153"/>
  <c r="V41" i="153"/>
  <c r="U41" i="153"/>
  <c r="U45" i="153" s="1"/>
  <c r="S41" i="153"/>
  <c r="S57" i="153" s="1"/>
  <c r="R41" i="153"/>
  <c r="R57" i="153" s="1"/>
  <c r="P57" i="153"/>
  <c r="O53" i="153"/>
  <c r="L57" i="153"/>
  <c r="K49" i="153"/>
  <c r="J41" i="153"/>
  <c r="J45" i="153" s="1"/>
  <c r="I57" i="153"/>
  <c r="H41" i="153"/>
  <c r="H57" i="153" s="1"/>
  <c r="G41" i="153"/>
  <c r="G49" i="153" s="1"/>
  <c r="F41" i="153"/>
  <c r="F57" i="153" s="1"/>
  <c r="E49" i="153"/>
  <c r="C40" i="153"/>
  <c r="B38" i="153"/>
  <c r="B39" i="153" s="1"/>
  <c r="B37" i="153"/>
  <c r="A31" i="153"/>
  <c r="A32" i="153" s="1"/>
  <c r="A33" i="153" s="1"/>
  <c r="A34" i="153" s="1"/>
  <c r="A35" i="153" s="1"/>
  <c r="A36" i="153" s="1"/>
  <c r="A37" i="153" s="1"/>
  <c r="A38" i="153" s="1"/>
  <c r="B20" i="153"/>
  <c r="AE17" i="153"/>
  <c r="U17" i="153"/>
  <c r="S17" i="153"/>
  <c r="O17" i="153"/>
  <c r="N17" i="153"/>
  <c r="B17" i="153"/>
  <c r="AC16" i="153"/>
  <c r="AA16" i="153"/>
  <c r="O16" i="153"/>
  <c r="N16" i="153"/>
  <c r="M16" i="153"/>
  <c r="B16" i="153"/>
  <c r="AB15" i="153"/>
  <c r="V15" i="153"/>
  <c r="U15" i="153"/>
  <c r="T15" i="153"/>
  <c r="N15" i="153"/>
  <c r="M15" i="153"/>
  <c r="B15" i="153"/>
  <c r="AD14" i="153"/>
  <c r="AC14" i="153"/>
  <c r="U14" i="153"/>
  <c r="P14" i="153"/>
  <c r="O14" i="153"/>
  <c r="G14" i="153"/>
  <c r="F14" i="153"/>
  <c r="E14" i="153"/>
  <c r="B14" i="153"/>
  <c r="AA13" i="153"/>
  <c r="Y13" i="153"/>
  <c r="H13" i="153"/>
  <c r="G13" i="153"/>
  <c r="E13" i="153"/>
  <c r="B13" i="153"/>
  <c r="AC12" i="153"/>
  <c r="AB12" i="153"/>
  <c r="W12" i="153"/>
  <c r="V12" i="153"/>
  <c r="U12" i="153"/>
  <c r="G12" i="153"/>
  <c r="F12" i="153"/>
  <c r="B12" i="153"/>
  <c r="J10" i="153"/>
  <c r="R16" i="153" s="1"/>
  <c r="C10" i="153"/>
  <c r="AE8" i="153"/>
  <c r="R8" i="153"/>
  <c r="Q8" i="153"/>
  <c r="B8" i="153"/>
  <c r="W7" i="153"/>
  <c r="U7" i="153"/>
  <c r="B7" i="153"/>
  <c r="C75" i="153" s="1"/>
  <c r="AA6" i="153"/>
  <c r="Z6" i="153"/>
  <c r="N6" i="153"/>
  <c r="J6" i="153"/>
  <c r="H6" i="153"/>
  <c r="B6" i="153"/>
  <c r="C51" i="153" s="1"/>
  <c r="W5" i="153"/>
  <c r="P5" i="153"/>
  <c r="O5" i="153"/>
  <c r="D5" i="153"/>
  <c r="B5" i="153"/>
  <c r="C80" i="153" s="1"/>
  <c r="AD4" i="153"/>
  <c r="AC4" i="153"/>
  <c r="I4" i="153"/>
  <c r="B4" i="153"/>
  <c r="AF3" i="153"/>
  <c r="Y3" i="153"/>
  <c r="K3" i="153"/>
  <c r="J3" i="153"/>
  <c r="B3" i="153"/>
  <c r="C71" i="153" s="1"/>
  <c r="J1" i="153"/>
  <c r="AA8" i="153" s="1"/>
  <c r="B1" i="153"/>
  <c r="C1" i="153" s="1"/>
  <c r="D29" i="153" s="1"/>
  <c r="C108" i="151"/>
  <c r="C106" i="151"/>
  <c r="C104" i="151"/>
  <c r="C102" i="151"/>
  <c r="AG101" i="151"/>
  <c r="AF101" i="151"/>
  <c r="AE101" i="151"/>
  <c r="AD101" i="151"/>
  <c r="AC101" i="151"/>
  <c r="AB101" i="151"/>
  <c r="AA101" i="151"/>
  <c r="Z101" i="151"/>
  <c r="Y101" i="151"/>
  <c r="X101" i="151"/>
  <c r="W101" i="151"/>
  <c r="V101" i="151"/>
  <c r="U101" i="151"/>
  <c r="T101" i="151"/>
  <c r="S101" i="151"/>
  <c r="R101" i="151"/>
  <c r="Q101" i="151"/>
  <c r="P101" i="151"/>
  <c r="O101" i="151"/>
  <c r="N101" i="151"/>
  <c r="M101" i="151"/>
  <c r="L101" i="151"/>
  <c r="K101" i="151"/>
  <c r="J101" i="151"/>
  <c r="I101" i="151"/>
  <c r="H101" i="151"/>
  <c r="G101" i="151"/>
  <c r="F101" i="151"/>
  <c r="E101" i="151"/>
  <c r="D101" i="151"/>
  <c r="C100" i="151"/>
  <c r="C98" i="151"/>
  <c r="AG97" i="151"/>
  <c r="AF97" i="151"/>
  <c r="AE97" i="151"/>
  <c r="AD97" i="151"/>
  <c r="AC97" i="151"/>
  <c r="AB97" i="151"/>
  <c r="AA97" i="151"/>
  <c r="Z97" i="151"/>
  <c r="Y97" i="151"/>
  <c r="X97" i="151"/>
  <c r="W97" i="151"/>
  <c r="V97" i="151"/>
  <c r="U97" i="151"/>
  <c r="T97" i="151"/>
  <c r="S97" i="151"/>
  <c r="R97" i="151"/>
  <c r="Q97" i="151"/>
  <c r="P97" i="151"/>
  <c r="O97" i="151"/>
  <c r="N97" i="151"/>
  <c r="M97" i="151"/>
  <c r="L97" i="151"/>
  <c r="K97" i="151"/>
  <c r="J97" i="151"/>
  <c r="I97" i="151"/>
  <c r="H97" i="151"/>
  <c r="G97" i="151"/>
  <c r="F97" i="151"/>
  <c r="E97" i="151"/>
  <c r="D97" i="151"/>
  <c r="C96" i="151"/>
  <c r="C94" i="151"/>
  <c r="AG93" i="151"/>
  <c r="AF93" i="151"/>
  <c r="AE93" i="151"/>
  <c r="AD93" i="151"/>
  <c r="AC93" i="151"/>
  <c r="AB93" i="151"/>
  <c r="AA93" i="151"/>
  <c r="Z93" i="151"/>
  <c r="Y93" i="151"/>
  <c r="X93" i="151"/>
  <c r="W93" i="151"/>
  <c r="V93" i="151"/>
  <c r="U93" i="151"/>
  <c r="T93" i="151"/>
  <c r="S93" i="151"/>
  <c r="R93" i="151"/>
  <c r="Q93" i="151"/>
  <c r="P93" i="151"/>
  <c r="O93" i="151"/>
  <c r="N93" i="151"/>
  <c r="M93" i="151"/>
  <c r="L93" i="151"/>
  <c r="K93" i="151"/>
  <c r="J93" i="151"/>
  <c r="I93" i="151"/>
  <c r="H93" i="151"/>
  <c r="G93" i="151"/>
  <c r="F93" i="151"/>
  <c r="E93" i="151"/>
  <c r="D93" i="151"/>
  <c r="C92" i="151"/>
  <c r="C90" i="151"/>
  <c r="AG89" i="151"/>
  <c r="AE89" i="151"/>
  <c r="AD89" i="151"/>
  <c r="AC89" i="151"/>
  <c r="AB89" i="151"/>
  <c r="AA89" i="151"/>
  <c r="Z89" i="151"/>
  <c r="Y89" i="151"/>
  <c r="X89" i="151"/>
  <c r="W89" i="151"/>
  <c r="U89" i="151"/>
  <c r="T89" i="151"/>
  <c r="S89" i="151"/>
  <c r="R89" i="151"/>
  <c r="M89" i="151"/>
  <c r="L89" i="151"/>
  <c r="K89" i="151"/>
  <c r="J89" i="151"/>
  <c r="I89" i="151"/>
  <c r="H89" i="151"/>
  <c r="G89" i="151"/>
  <c r="F89" i="151"/>
  <c r="E89" i="151"/>
  <c r="D89" i="151"/>
  <c r="C88" i="151"/>
  <c r="AF103" i="151"/>
  <c r="AE87" i="151"/>
  <c r="AE95" i="151" s="1"/>
  <c r="AD87" i="151"/>
  <c r="AD103" i="151" s="1"/>
  <c r="AC87" i="151"/>
  <c r="AC91" i="151" s="1"/>
  <c r="AB87" i="151"/>
  <c r="AB103" i="151" s="1"/>
  <c r="AA87" i="151"/>
  <c r="AA103" i="151" s="1"/>
  <c r="Z87" i="151"/>
  <c r="Z99" i="151" s="1"/>
  <c r="Y87" i="151"/>
  <c r="Y95" i="151" s="1"/>
  <c r="X87" i="151"/>
  <c r="X95" i="151" s="1"/>
  <c r="W103" i="151"/>
  <c r="V99" i="151"/>
  <c r="U87" i="151"/>
  <c r="U95" i="151" s="1"/>
  <c r="T87" i="151"/>
  <c r="S87" i="151"/>
  <c r="S95" i="151" s="1"/>
  <c r="R87" i="151"/>
  <c r="Q103" i="151"/>
  <c r="P99" i="151"/>
  <c r="O95" i="151"/>
  <c r="M87" i="151"/>
  <c r="M91" i="151" s="1"/>
  <c r="L87" i="151"/>
  <c r="L95" i="151" s="1"/>
  <c r="K87" i="151"/>
  <c r="K91" i="151" s="1"/>
  <c r="J87" i="151"/>
  <c r="I87" i="151"/>
  <c r="I91" i="151" s="1"/>
  <c r="H87" i="151"/>
  <c r="H99" i="151" s="1"/>
  <c r="G87" i="151"/>
  <c r="F87" i="151"/>
  <c r="E87" i="151"/>
  <c r="E103" i="151" s="1"/>
  <c r="D87" i="151"/>
  <c r="D95" i="151" s="1"/>
  <c r="C86" i="151"/>
  <c r="C62" i="151"/>
  <c r="C60" i="151"/>
  <c r="C58" i="151"/>
  <c r="C56" i="151"/>
  <c r="AG55" i="151"/>
  <c r="AF55" i="151"/>
  <c r="AE55" i="151"/>
  <c r="AD55" i="151"/>
  <c r="AC55" i="151"/>
  <c r="AB55" i="151"/>
  <c r="AA55" i="151"/>
  <c r="Z55" i="151"/>
  <c r="Y55" i="151"/>
  <c r="X55" i="151"/>
  <c r="W55" i="151"/>
  <c r="V55" i="151"/>
  <c r="U55" i="151"/>
  <c r="T55" i="151"/>
  <c r="S55" i="151"/>
  <c r="R55" i="151"/>
  <c r="Q55" i="151"/>
  <c r="P55" i="151"/>
  <c r="O55" i="151"/>
  <c r="N55" i="151"/>
  <c r="M55" i="151"/>
  <c r="L55" i="151"/>
  <c r="K55" i="151"/>
  <c r="J55" i="151"/>
  <c r="I55" i="151"/>
  <c r="H55" i="151"/>
  <c r="G55" i="151"/>
  <c r="F55" i="151"/>
  <c r="E55" i="151"/>
  <c r="D55" i="151"/>
  <c r="C54" i="151"/>
  <c r="C52" i="151"/>
  <c r="AG51" i="151"/>
  <c r="AF51" i="151"/>
  <c r="AE51" i="151"/>
  <c r="AD51" i="151"/>
  <c r="AC51" i="151"/>
  <c r="AB51" i="151"/>
  <c r="AA51" i="151"/>
  <c r="Z51" i="151"/>
  <c r="Y51" i="151"/>
  <c r="X51" i="151"/>
  <c r="W51" i="151"/>
  <c r="V51" i="151"/>
  <c r="U51" i="151"/>
  <c r="T51" i="151"/>
  <c r="S51" i="151"/>
  <c r="R51" i="151"/>
  <c r="Q51" i="151"/>
  <c r="P51" i="151"/>
  <c r="O51" i="151"/>
  <c r="N51" i="151"/>
  <c r="M51" i="151"/>
  <c r="L51" i="151"/>
  <c r="K51" i="151"/>
  <c r="J51" i="151"/>
  <c r="I51" i="151"/>
  <c r="H51" i="151"/>
  <c r="G51" i="151"/>
  <c r="F51" i="151"/>
  <c r="E51" i="151"/>
  <c r="D51" i="151"/>
  <c r="C50" i="151"/>
  <c r="C48" i="151"/>
  <c r="AG47" i="151"/>
  <c r="AF47" i="151"/>
  <c r="AE47" i="151"/>
  <c r="AD47" i="151"/>
  <c r="AC47" i="151"/>
  <c r="AB47" i="151"/>
  <c r="AA47" i="151"/>
  <c r="Z47" i="151"/>
  <c r="Y47" i="151"/>
  <c r="X47" i="151"/>
  <c r="W47" i="151"/>
  <c r="V47" i="151"/>
  <c r="U47" i="151"/>
  <c r="T47" i="151"/>
  <c r="S47" i="151"/>
  <c r="R47" i="151"/>
  <c r="Q47" i="151"/>
  <c r="P47" i="151"/>
  <c r="O47" i="151"/>
  <c r="N47" i="151"/>
  <c r="M47" i="151"/>
  <c r="L47" i="151"/>
  <c r="K47" i="151"/>
  <c r="J47" i="151"/>
  <c r="I47" i="151"/>
  <c r="H47" i="151"/>
  <c r="G47" i="151"/>
  <c r="F47" i="151"/>
  <c r="E47" i="151"/>
  <c r="D47" i="151"/>
  <c r="C46" i="151"/>
  <c r="C44" i="151"/>
  <c r="AA43" i="151"/>
  <c r="Z43" i="151"/>
  <c r="Y43" i="151"/>
  <c r="X43" i="151"/>
  <c r="W43" i="151"/>
  <c r="U43" i="151"/>
  <c r="T43" i="151"/>
  <c r="S43" i="151"/>
  <c r="R43" i="151"/>
  <c r="M43" i="151"/>
  <c r="L43" i="151"/>
  <c r="K43" i="151"/>
  <c r="J43" i="151"/>
  <c r="I43" i="151"/>
  <c r="H43" i="151"/>
  <c r="G43" i="151"/>
  <c r="F43" i="151"/>
  <c r="E43" i="151"/>
  <c r="D43" i="151"/>
  <c r="C42" i="151"/>
  <c r="AD57" i="151"/>
  <c r="AC49" i="151"/>
  <c r="AA41" i="151"/>
  <c r="Z41" i="151"/>
  <c r="Z53" i="151" s="1"/>
  <c r="Y41" i="151"/>
  <c r="Y57" i="151" s="1"/>
  <c r="X41" i="151"/>
  <c r="X45" i="151" s="1"/>
  <c r="W41" i="151"/>
  <c r="W49" i="151" s="1"/>
  <c r="U41" i="151"/>
  <c r="T41" i="151"/>
  <c r="T57" i="151" s="1"/>
  <c r="S41" i="151"/>
  <c r="R41" i="151"/>
  <c r="R57" i="151" s="1"/>
  <c r="P49" i="151"/>
  <c r="N53" i="151"/>
  <c r="M41" i="151"/>
  <c r="L41" i="151"/>
  <c r="L53" i="151" s="1"/>
  <c r="K41" i="151"/>
  <c r="K45" i="151" s="1"/>
  <c r="J41" i="151"/>
  <c r="J45" i="151" s="1"/>
  <c r="I41" i="151"/>
  <c r="I57" i="151" s="1"/>
  <c r="H41" i="151"/>
  <c r="H49" i="151" s="1"/>
  <c r="G41" i="151"/>
  <c r="G45" i="151" s="1"/>
  <c r="F41" i="151"/>
  <c r="E41" i="151"/>
  <c r="E53" i="151" s="1"/>
  <c r="D41" i="151"/>
  <c r="C40" i="151"/>
  <c r="B38" i="151"/>
  <c r="B39" i="151" s="1"/>
  <c r="B37" i="151"/>
  <c r="A31" i="151"/>
  <c r="A32" i="151" s="1"/>
  <c r="A33" i="151" s="1"/>
  <c r="A34" i="151" s="1"/>
  <c r="A35" i="151" s="1"/>
  <c r="A36" i="151" s="1"/>
  <c r="A37" i="151" s="1"/>
  <c r="A38" i="151" s="1"/>
  <c r="B20" i="151"/>
  <c r="B17" i="151"/>
  <c r="B16" i="151"/>
  <c r="T15" i="151"/>
  <c r="R15" i="151"/>
  <c r="B15" i="151"/>
  <c r="B14" i="151"/>
  <c r="B13" i="151"/>
  <c r="R12" i="151"/>
  <c r="B12" i="151"/>
  <c r="J10" i="151"/>
  <c r="R16" i="151" s="1"/>
  <c r="C10" i="151"/>
  <c r="B8" i="151"/>
  <c r="C105" i="151" s="1"/>
  <c r="B7" i="151"/>
  <c r="C103" i="151" s="1"/>
  <c r="B6" i="151"/>
  <c r="C51" i="151" s="1"/>
  <c r="B5" i="151"/>
  <c r="C49" i="151" s="1"/>
  <c r="B4" i="151"/>
  <c r="B3" i="151"/>
  <c r="C78" i="151" s="1"/>
  <c r="J1" i="151"/>
  <c r="J8" i="151" s="1"/>
  <c r="B1" i="151"/>
  <c r="C1" i="151" s="1"/>
  <c r="D29" i="151" s="1"/>
  <c r="AB91" i="155" l="1"/>
  <c r="AB95" i="155"/>
  <c r="H3" i="153"/>
  <c r="AE3" i="153"/>
  <c r="AB4" i="153"/>
  <c r="N5" i="153"/>
  <c r="E6" i="153"/>
  <c r="Y6" i="153"/>
  <c r="R7" i="153"/>
  <c r="M8" i="153"/>
  <c r="AB8" i="153"/>
  <c r="E17" i="153"/>
  <c r="AC17" i="153"/>
  <c r="C57" i="153"/>
  <c r="H3" i="154"/>
  <c r="Z3" i="154"/>
  <c r="P4" i="154"/>
  <c r="AE4" i="154"/>
  <c r="Y5" i="154"/>
  <c r="G6" i="154"/>
  <c r="AE6" i="154"/>
  <c r="V7" i="154"/>
  <c r="G8" i="154"/>
  <c r="AB8" i="154"/>
  <c r="C101" i="154"/>
  <c r="R3" i="155"/>
  <c r="I4" i="155"/>
  <c r="AB4" i="155"/>
  <c r="V5" i="155"/>
  <c r="K6" i="155"/>
  <c r="AC6" i="155"/>
  <c r="T7" i="155"/>
  <c r="N8" i="155"/>
  <c r="N12" i="155"/>
  <c r="AB12" i="155"/>
  <c r="L13" i="155"/>
  <c r="Z13" i="155"/>
  <c r="J14" i="155"/>
  <c r="X14" i="155"/>
  <c r="H15" i="155"/>
  <c r="V15" i="155"/>
  <c r="F16" i="155"/>
  <c r="T16" i="155"/>
  <c r="D17" i="155"/>
  <c r="R17" i="155"/>
  <c r="AD17" i="155"/>
  <c r="AB45" i="156"/>
  <c r="AD49" i="156"/>
  <c r="S3" i="155"/>
  <c r="J4" i="155"/>
  <c r="W5" i="155"/>
  <c r="L6" i="155"/>
  <c r="AD6" i="155"/>
  <c r="Z7" i="155"/>
  <c r="O8" i="155"/>
  <c r="O12" i="155"/>
  <c r="AC12" i="155"/>
  <c r="M13" i="155"/>
  <c r="AA13" i="155"/>
  <c r="K14" i="155"/>
  <c r="Y14" i="155"/>
  <c r="I15" i="155"/>
  <c r="W15" i="155"/>
  <c r="G16" i="155"/>
  <c r="U16" i="155"/>
  <c r="E17" i="155"/>
  <c r="S17" i="155"/>
  <c r="AE95" i="155"/>
  <c r="C101" i="155"/>
  <c r="AE4" i="156"/>
  <c r="O6" i="156"/>
  <c r="X8" i="156"/>
  <c r="Q12" i="156"/>
  <c r="G13" i="156"/>
  <c r="D14" i="156"/>
  <c r="AD14" i="156"/>
  <c r="T15" i="156"/>
  <c r="R16" i="156"/>
  <c r="I17" i="156"/>
  <c r="AB103" i="156"/>
  <c r="T3" i="155"/>
  <c r="K4" i="155"/>
  <c r="D5" i="155"/>
  <c r="X5" i="155"/>
  <c r="M6" i="155"/>
  <c r="AF6" i="155"/>
  <c r="AA7" i="155"/>
  <c r="P8" i="155"/>
  <c r="P99" i="156"/>
  <c r="S3" i="153"/>
  <c r="D4" i="153"/>
  <c r="AE4" i="153"/>
  <c r="T5" i="153"/>
  <c r="K6" i="153"/>
  <c r="AB6" i="153"/>
  <c r="Y7" i="153"/>
  <c r="S8" i="153"/>
  <c r="X12" i="153"/>
  <c r="I13" i="153"/>
  <c r="H14" i="153"/>
  <c r="W15" i="153"/>
  <c r="U16" i="153"/>
  <c r="P17" i="153"/>
  <c r="K3" i="154"/>
  <c r="AC3" i="154"/>
  <c r="U4" i="154"/>
  <c r="D5" i="154"/>
  <c r="AB5" i="154"/>
  <c r="J6" i="154"/>
  <c r="D7" i="154"/>
  <c r="Y7" i="154"/>
  <c r="J8" i="154"/>
  <c r="AE8" i="154"/>
  <c r="AC13" i="154"/>
  <c r="AE15" i="154"/>
  <c r="Y17" i="154"/>
  <c r="C73" i="154"/>
  <c r="U3" i="155"/>
  <c r="L4" i="155"/>
  <c r="H5" i="155"/>
  <c r="Z5" i="155"/>
  <c r="N6" i="155"/>
  <c r="AD7" i="155"/>
  <c r="R8" i="155"/>
  <c r="E12" i="155"/>
  <c r="Q12" i="155"/>
  <c r="O13" i="155"/>
  <c r="AC13" i="155"/>
  <c r="M14" i="155"/>
  <c r="AA14" i="155"/>
  <c r="K15" i="155"/>
  <c r="Y15" i="155"/>
  <c r="I16" i="155"/>
  <c r="W16" i="155"/>
  <c r="G17" i="155"/>
  <c r="U17" i="155"/>
  <c r="C51" i="155"/>
  <c r="Z8" i="156"/>
  <c r="S12" i="156"/>
  <c r="R13" i="156"/>
  <c r="G14" i="156"/>
  <c r="AF14" i="156"/>
  <c r="W15" i="156"/>
  <c r="T16" i="156"/>
  <c r="R17" i="156"/>
  <c r="AC95" i="156"/>
  <c r="AB99" i="156"/>
  <c r="W16" i="151"/>
  <c r="T3" i="153"/>
  <c r="F4" i="153"/>
  <c r="AF4" i="153"/>
  <c r="U5" i="153"/>
  <c r="L6" i="153"/>
  <c r="Z7" i="153"/>
  <c r="T8" i="153"/>
  <c r="Y12" i="153"/>
  <c r="W13" i="153"/>
  <c r="M14" i="153"/>
  <c r="K15" i="153"/>
  <c r="Y15" i="153"/>
  <c r="X16" i="153"/>
  <c r="Q17" i="153"/>
  <c r="L3" i="154"/>
  <c r="AD3" i="154"/>
  <c r="W4" i="154"/>
  <c r="E5" i="154"/>
  <c r="AC5" i="154"/>
  <c r="T6" i="154"/>
  <c r="E7" i="154"/>
  <c r="Z7" i="154"/>
  <c r="T8" i="154"/>
  <c r="AF8" i="154"/>
  <c r="AD13" i="154"/>
  <c r="Z17" i="154"/>
  <c r="C75" i="154"/>
  <c r="D3" i="155"/>
  <c r="W3" i="155"/>
  <c r="M4" i="155"/>
  <c r="I5" i="155"/>
  <c r="AA5" i="155"/>
  <c r="O6" i="155"/>
  <c r="E7" i="155"/>
  <c r="AE7" i="155"/>
  <c r="S8" i="155"/>
  <c r="F12" i="155"/>
  <c r="R12" i="155"/>
  <c r="D13" i="155"/>
  <c r="P13" i="155"/>
  <c r="AD13" i="155"/>
  <c r="N14" i="155"/>
  <c r="AB14" i="155"/>
  <c r="L15" i="155"/>
  <c r="Z15" i="155"/>
  <c r="J16" i="155"/>
  <c r="X16" i="155"/>
  <c r="H17" i="155"/>
  <c r="V17" i="155"/>
  <c r="AD45" i="155"/>
  <c r="C91" i="156"/>
  <c r="P12" i="151"/>
  <c r="Y16" i="151"/>
  <c r="X3" i="153"/>
  <c r="H4" i="153"/>
  <c r="V5" i="153"/>
  <c r="M6" i="153"/>
  <c r="F7" i="153"/>
  <c r="AA7" i="153"/>
  <c r="U8" i="153"/>
  <c r="E12" i="153"/>
  <c r="Z12" i="153"/>
  <c r="X13" i="153"/>
  <c r="N14" i="153"/>
  <c r="L15" i="153"/>
  <c r="Z15" i="153"/>
  <c r="Y16" i="153"/>
  <c r="R17" i="153"/>
  <c r="J49" i="153"/>
  <c r="C81" i="153"/>
  <c r="M3" i="154"/>
  <c r="AE3" i="154"/>
  <c r="X4" i="154"/>
  <c r="F5" i="154"/>
  <c r="AD5" i="154"/>
  <c r="U6" i="154"/>
  <c r="F7" i="154"/>
  <c r="AA7" i="154"/>
  <c r="U8" i="154"/>
  <c r="C76" i="154"/>
  <c r="E3" i="155"/>
  <c r="X3" i="155"/>
  <c r="Q4" i="155"/>
  <c r="J5" i="155"/>
  <c r="AB5" i="155"/>
  <c r="P6" i="155"/>
  <c r="J7" i="155"/>
  <c r="AF7" i="155"/>
  <c r="T8" i="155"/>
  <c r="G12" i="155"/>
  <c r="S12" i="155"/>
  <c r="E13" i="155"/>
  <c r="Q13" i="155"/>
  <c r="O14" i="155"/>
  <c r="AC14" i="155"/>
  <c r="M15" i="155"/>
  <c r="AA15" i="155"/>
  <c r="K16" i="155"/>
  <c r="Y16" i="155"/>
  <c r="I17" i="155"/>
  <c r="W17" i="155"/>
  <c r="P91" i="156"/>
  <c r="C97" i="156"/>
  <c r="C107" i="156"/>
  <c r="G7" i="153"/>
  <c r="AB7" i="153"/>
  <c r="V8" i="153"/>
  <c r="R3" i="154"/>
  <c r="AF3" i="154"/>
  <c r="Y4" i="154"/>
  <c r="G5" i="154"/>
  <c r="AE5" i="154"/>
  <c r="V6" i="154"/>
  <c r="G7" i="154"/>
  <c r="AB7" i="154"/>
  <c r="V8" i="154"/>
  <c r="G16" i="154"/>
  <c r="AB17" i="154"/>
  <c r="C82" i="154"/>
  <c r="F3" i="155"/>
  <c r="AD3" i="155"/>
  <c r="T4" i="155"/>
  <c r="K5" i="155"/>
  <c r="AC5" i="155"/>
  <c r="Q6" i="155"/>
  <c r="K7" i="155"/>
  <c r="U8" i="155"/>
  <c r="H12" i="155"/>
  <c r="T12" i="155"/>
  <c r="F13" i="155"/>
  <c r="R13" i="155"/>
  <c r="D14" i="155"/>
  <c r="P14" i="155"/>
  <c r="AD14" i="155"/>
  <c r="N15" i="155"/>
  <c r="AB15" i="155"/>
  <c r="L16" i="155"/>
  <c r="Z16" i="155"/>
  <c r="J17" i="155"/>
  <c r="X17" i="155"/>
  <c r="C53" i="155"/>
  <c r="C75" i="155"/>
  <c r="V12" i="156"/>
  <c r="W13" i="156"/>
  <c r="Q14" i="156"/>
  <c r="K15" i="156"/>
  <c r="F16" i="156"/>
  <c r="Z16" i="156"/>
  <c r="W17" i="156"/>
  <c r="Z3" i="153"/>
  <c r="K4" i="153"/>
  <c r="F5" i="153"/>
  <c r="X5" i="153"/>
  <c r="T6" i="153"/>
  <c r="I7" i="153"/>
  <c r="AC7" i="153"/>
  <c r="W8" i="153"/>
  <c r="U3" i="154"/>
  <c r="Z4" i="154"/>
  <c r="H5" i="154"/>
  <c r="AF5" i="154"/>
  <c r="W6" i="154"/>
  <c r="H7" i="154"/>
  <c r="AC7" i="154"/>
  <c r="W8" i="154"/>
  <c r="C83" i="154"/>
  <c r="J3" i="155"/>
  <c r="AE3" i="155"/>
  <c r="V4" i="155"/>
  <c r="L5" i="155"/>
  <c r="AD5" i="155"/>
  <c r="X6" i="155"/>
  <c r="L7" i="155"/>
  <c r="E8" i="155"/>
  <c r="W8" i="155"/>
  <c r="I12" i="155"/>
  <c r="U12" i="155"/>
  <c r="G13" i="155"/>
  <c r="S13" i="155"/>
  <c r="E14" i="155"/>
  <c r="Q14" i="155"/>
  <c r="O15" i="155"/>
  <c r="AC15" i="155"/>
  <c r="M16" i="155"/>
  <c r="AA16" i="155"/>
  <c r="K17" i="155"/>
  <c r="Y17" i="155"/>
  <c r="C81" i="155"/>
  <c r="U3" i="156"/>
  <c r="AC5" i="156"/>
  <c r="K7" i="156"/>
  <c r="AE12" i="156"/>
  <c r="X13" i="156"/>
  <c r="W14" i="156"/>
  <c r="N15" i="156"/>
  <c r="G16" i="156"/>
  <c r="AB16" i="156"/>
  <c r="X17" i="156"/>
  <c r="AD57" i="156"/>
  <c r="AA3" i="153"/>
  <c r="L4" i="153"/>
  <c r="G5" i="153"/>
  <c r="AD5" i="153"/>
  <c r="U6" i="153"/>
  <c r="J7" i="153"/>
  <c r="AD7" i="153"/>
  <c r="X8" i="153"/>
  <c r="I12" i="153"/>
  <c r="AE12" i="153"/>
  <c r="AB13" i="153"/>
  <c r="Q14" i="153"/>
  <c r="O15" i="153"/>
  <c r="F16" i="153"/>
  <c r="AE16" i="153"/>
  <c r="V17" i="153"/>
  <c r="V3" i="154"/>
  <c r="E4" i="154"/>
  <c r="AA4" i="154"/>
  <c r="I5" i="154"/>
  <c r="X6" i="154"/>
  <c r="I7" i="154"/>
  <c r="AD7" i="154"/>
  <c r="X8" i="154"/>
  <c r="C47" i="154"/>
  <c r="C103" i="154"/>
  <c r="N3" i="155"/>
  <c r="AF3" i="155"/>
  <c r="W4" i="155"/>
  <c r="M5" i="155"/>
  <c r="Y6" i="155"/>
  <c r="M7" i="155"/>
  <c r="F8" i="155"/>
  <c r="X8" i="155"/>
  <c r="J12" i="155"/>
  <c r="X12" i="155"/>
  <c r="H13" i="155"/>
  <c r="V13" i="155"/>
  <c r="F14" i="155"/>
  <c r="T14" i="155"/>
  <c r="D15" i="155"/>
  <c r="R15" i="155"/>
  <c r="AD15" i="155"/>
  <c r="P16" i="155"/>
  <c r="AB16" i="155"/>
  <c r="N17" i="155"/>
  <c r="Z17" i="155"/>
  <c r="C82" i="155"/>
  <c r="AD13" i="151"/>
  <c r="D3" i="153"/>
  <c r="AB3" i="153"/>
  <c r="N4" i="153"/>
  <c r="I5" i="153"/>
  <c r="AE5" i="153"/>
  <c r="V6" i="153"/>
  <c r="K7" i="153"/>
  <c r="AF7" i="153"/>
  <c r="Y8" i="153"/>
  <c r="R12" i="153"/>
  <c r="AF12" i="153"/>
  <c r="AD13" i="153"/>
  <c r="R14" i="153"/>
  <c r="P15" i="153"/>
  <c r="J16" i="153"/>
  <c r="AF16" i="153"/>
  <c r="X17" i="153"/>
  <c r="C97" i="153"/>
  <c r="D3" i="154"/>
  <c r="W3" i="154"/>
  <c r="I4" i="154"/>
  <c r="AB4" i="154"/>
  <c r="J5" i="154"/>
  <c r="D6" i="154"/>
  <c r="Y6" i="154"/>
  <c r="J7" i="154"/>
  <c r="AE7" i="154"/>
  <c r="Y8" i="154"/>
  <c r="AB12" i="154"/>
  <c r="U14" i="154"/>
  <c r="U16" i="154"/>
  <c r="O3" i="155"/>
  <c r="X4" i="155"/>
  <c r="N5" i="155"/>
  <c r="H6" i="155"/>
  <c r="Z6" i="155"/>
  <c r="N7" i="155"/>
  <c r="G8" i="155"/>
  <c r="AE8" i="155"/>
  <c r="K12" i="155"/>
  <c r="Y12" i="155"/>
  <c r="I13" i="155"/>
  <c r="W13" i="155"/>
  <c r="G14" i="155"/>
  <c r="U14" i="155"/>
  <c r="E15" i="155"/>
  <c r="S15" i="155"/>
  <c r="Q16" i="155"/>
  <c r="AC16" i="155"/>
  <c r="O17" i="155"/>
  <c r="AA17" i="155"/>
  <c r="V53" i="155"/>
  <c r="W3" i="156"/>
  <c r="AE5" i="156"/>
  <c r="I12" i="156"/>
  <c r="Z13" i="156"/>
  <c r="Y14" i="156"/>
  <c r="P15" i="156"/>
  <c r="J16" i="156"/>
  <c r="Z17" i="156"/>
  <c r="U13" i="151"/>
  <c r="F3" i="153"/>
  <c r="AC3" i="153"/>
  <c r="Q4" i="153"/>
  <c r="J5" i="153"/>
  <c r="AF5" i="153"/>
  <c r="W6" i="153"/>
  <c r="L7" i="153"/>
  <c r="Z8" i="153"/>
  <c r="S12" i="153"/>
  <c r="AE13" i="153"/>
  <c r="S14" i="153"/>
  <c r="R15" i="153"/>
  <c r="K16" i="153"/>
  <c r="Y17" i="153"/>
  <c r="E3" i="154"/>
  <c r="X3" i="154"/>
  <c r="J4" i="154"/>
  <c r="AC4" i="154"/>
  <c r="W5" i="154"/>
  <c r="E6" i="154"/>
  <c r="Z6" i="154"/>
  <c r="T7" i="154"/>
  <c r="AF7" i="154"/>
  <c r="Z8" i="154"/>
  <c r="AC12" i="154"/>
  <c r="X14" i="154"/>
  <c r="AA16" i="154"/>
  <c r="C105" i="154"/>
  <c r="P3" i="155"/>
  <c r="D4" i="155"/>
  <c r="Y4" i="155"/>
  <c r="O5" i="155"/>
  <c r="I6" i="155"/>
  <c r="AA6" i="155"/>
  <c r="O7" i="155"/>
  <c r="H8" i="155"/>
  <c r="AF8" i="155"/>
  <c r="L12" i="155"/>
  <c r="Z12" i="155"/>
  <c r="J13" i="155"/>
  <c r="X13" i="155"/>
  <c r="H14" i="155"/>
  <c r="V14" i="155"/>
  <c r="F15" i="155"/>
  <c r="T15" i="155"/>
  <c r="D16" i="155"/>
  <c r="R16" i="155"/>
  <c r="AD16" i="155"/>
  <c r="P17" i="155"/>
  <c r="AB17" i="155"/>
  <c r="C57" i="155"/>
  <c r="I103" i="155"/>
  <c r="N12" i="156"/>
  <c r="D13" i="156"/>
  <c r="AB13" i="156"/>
  <c r="Z14" i="156"/>
  <c r="Q15" i="156"/>
  <c r="K16" i="156"/>
  <c r="F17" i="156"/>
  <c r="AC17" i="156"/>
  <c r="M49" i="156"/>
  <c r="B52" i="165"/>
  <c r="A51" i="165"/>
  <c r="P14" i="151"/>
  <c r="G3" i="153"/>
  <c r="AD3" i="153"/>
  <c r="AA4" i="153"/>
  <c r="M5" i="153"/>
  <c r="X6" i="153"/>
  <c r="M7" i="153"/>
  <c r="E8" i="153"/>
  <c r="T12" i="153"/>
  <c r="D13" i="153"/>
  <c r="T14" i="153"/>
  <c r="S15" i="153"/>
  <c r="L16" i="153"/>
  <c r="D17" i="153"/>
  <c r="AB17" i="153"/>
  <c r="G3" i="154"/>
  <c r="Y3" i="154"/>
  <c r="K4" i="154"/>
  <c r="AD4" i="154"/>
  <c r="X5" i="154"/>
  <c r="F6" i="154"/>
  <c r="AD6" i="154"/>
  <c r="U7" i="154"/>
  <c r="AA8" i="154"/>
  <c r="AF12" i="154"/>
  <c r="Y14" i="154"/>
  <c r="AB16" i="154"/>
  <c r="C55" i="154"/>
  <c r="Q3" i="155"/>
  <c r="E4" i="155"/>
  <c r="AA4" i="155"/>
  <c r="U5" i="155"/>
  <c r="J6" i="155"/>
  <c r="AB6" i="155"/>
  <c r="S7" i="155"/>
  <c r="M12" i="155"/>
  <c r="AA12" i="155"/>
  <c r="K13" i="155"/>
  <c r="Y13" i="155"/>
  <c r="I14" i="155"/>
  <c r="W14" i="155"/>
  <c r="G15" i="155"/>
  <c r="U15" i="155"/>
  <c r="E16" i="155"/>
  <c r="S16" i="155"/>
  <c r="Q17" i="155"/>
  <c r="AC17" i="155"/>
  <c r="V49" i="155"/>
  <c r="C99" i="155"/>
  <c r="H4" i="156"/>
  <c r="O12" i="156"/>
  <c r="E13" i="156"/>
  <c r="AC13" i="156"/>
  <c r="AB14" i="156"/>
  <c r="R15" i="156"/>
  <c r="N16" i="156"/>
  <c r="G17" i="156"/>
  <c r="AA45" i="156"/>
  <c r="N49" i="156"/>
  <c r="H50" i="165"/>
  <c r="O50" i="165"/>
  <c r="S50" i="165" s="1"/>
  <c r="AE99" i="155"/>
  <c r="AE91" i="155"/>
  <c r="AF99" i="155"/>
  <c r="AF95" i="155"/>
  <c r="AF91" i="155"/>
  <c r="O91" i="155"/>
  <c r="P95" i="155"/>
  <c r="AG91" i="155"/>
  <c r="AG95" i="155"/>
  <c r="AG99" i="155"/>
  <c r="AH95" i="155"/>
  <c r="AH103" i="155"/>
  <c r="D99" i="155"/>
  <c r="E103" i="155"/>
  <c r="E29" i="155"/>
  <c r="F29" i="155" s="1"/>
  <c r="G29" i="155" s="1"/>
  <c r="H29" i="155" s="1"/>
  <c r="I29" i="155" s="1"/>
  <c r="J29" i="155" s="1"/>
  <c r="K29" i="155" s="1"/>
  <c r="L29" i="155" s="1"/>
  <c r="M29" i="155" s="1"/>
  <c r="N29" i="155" s="1"/>
  <c r="O29" i="155" s="1"/>
  <c r="P29" i="155" s="1"/>
  <c r="Q29" i="155" s="1"/>
  <c r="R29" i="155" s="1"/>
  <c r="S29" i="155" s="1"/>
  <c r="T29" i="155" s="1"/>
  <c r="U29" i="155" s="1"/>
  <c r="V29" i="155" s="1"/>
  <c r="W29" i="155" s="1"/>
  <c r="X29" i="155" s="1"/>
  <c r="Y29" i="155" s="1"/>
  <c r="Z29" i="155" s="1"/>
  <c r="AA29" i="155" s="1"/>
  <c r="AB29" i="155" s="1"/>
  <c r="AC29" i="155" s="1"/>
  <c r="AD29" i="155" s="1"/>
  <c r="AE29" i="155" s="1"/>
  <c r="AF29" i="155" s="1"/>
  <c r="AG29" i="155" s="1"/>
  <c r="AH29" i="155" s="1"/>
  <c r="E29" i="154"/>
  <c r="F29" i="154" s="1"/>
  <c r="G29" i="154" s="1"/>
  <c r="H29" i="154" s="1"/>
  <c r="I29" i="154" s="1"/>
  <c r="J29" i="154" s="1"/>
  <c r="K29" i="154" s="1"/>
  <c r="L29" i="154" s="1"/>
  <c r="M29" i="154" s="1"/>
  <c r="N29" i="154" s="1"/>
  <c r="O29" i="154" s="1"/>
  <c r="P29" i="154" s="1"/>
  <c r="Q29" i="154" s="1"/>
  <c r="R29" i="154" s="1"/>
  <c r="S29" i="154" s="1"/>
  <c r="T29" i="154" s="1"/>
  <c r="U29" i="154" s="1"/>
  <c r="V29" i="154" s="1"/>
  <c r="W29" i="154" s="1"/>
  <c r="X29" i="154" s="1"/>
  <c r="Y29" i="154" s="1"/>
  <c r="Z29" i="154" s="1"/>
  <c r="AA29" i="154" s="1"/>
  <c r="AB29" i="154" s="1"/>
  <c r="AC29" i="154" s="1"/>
  <c r="AD29" i="154" s="1"/>
  <c r="AE29" i="154" s="1"/>
  <c r="AF29" i="154" s="1"/>
  <c r="AG29" i="154" s="1"/>
  <c r="E29" i="153"/>
  <c r="F29" i="153" s="1"/>
  <c r="G29" i="153" s="1"/>
  <c r="H29" i="153" s="1"/>
  <c r="I29" i="153" s="1"/>
  <c r="J29" i="153" s="1"/>
  <c r="K29" i="153" s="1"/>
  <c r="L29" i="153" s="1"/>
  <c r="M29" i="153" s="1"/>
  <c r="N29" i="153" s="1"/>
  <c r="O29" i="153" s="1"/>
  <c r="P29" i="153" s="1"/>
  <c r="Q29" i="153" s="1"/>
  <c r="R29" i="153" s="1"/>
  <c r="S29" i="153" s="1"/>
  <c r="T29" i="153" s="1"/>
  <c r="U29" i="153" s="1"/>
  <c r="V29" i="153" s="1"/>
  <c r="W29" i="153" s="1"/>
  <c r="X29" i="153" s="1"/>
  <c r="Y29" i="153" s="1"/>
  <c r="Z29" i="153" s="1"/>
  <c r="AA29" i="153" s="1"/>
  <c r="AB29" i="153" s="1"/>
  <c r="AC29" i="153" s="1"/>
  <c r="AD29" i="153" s="1"/>
  <c r="AE29" i="153" s="1"/>
  <c r="AF29" i="153" s="1"/>
  <c r="AG29" i="153" s="1"/>
  <c r="N15" i="151"/>
  <c r="M12" i="151"/>
  <c r="S13" i="151"/>
  <c r="N14" i="151"/>
  <c r="P15" i="151"/>
  <c r="U16" i="151"/>
  <c r="J17" i="151"/>
  <c r="D13" i="151"/>
  <c r="G17" i="151"/>
  <c r="O12" i="151"/>
  <c r="T13" i="151"/>
  <c r="O14" i="151"/>
  <c r="Q15" i="151"/>
  <c r="V16" i="151"/>
  <c r="L17" i="151"/>
  <c r="Q12" i="151"/>
  <c r="V13" i="151"/>
  <c r="Q14" i="151"/>
  <c r="S15" i="151"/>
  <c r="X16" i="151"/>
  <c r="C69" i="151"/>
  <c r="W12" i="151"/>
  <c r="AE13" i="151"/>
  <c r="E15" i="151"/>
  <c r="W15" i="151"/>
  <c r="AC16" i="151"/>
  <c r="C83" i="151"/>
  <c r="C99" i="151"/>
  <c r="X12" i="151"/>
  <c r="AF13" i="151"/>
  <c r="G15" i="151"/>
  <c r="X15" i="151"/>
  <c r="AD16" i="151"/>
  <c r="Y12" i="151"/>
  <c r="H15" i="151"/>
  <c r="Y15" i="151"/>
  <c r="AE16" i="151"/>
  <c r="H12" i="151"/>
  <c r="AE12" i="151"/>
  <c r="D14" i="151"/>
  <c r="I15" i="151"/>
  <c r="AC15" i="151"/>
  <c r="R49" i="151"/>
  <c r="I12" i="151"/>
  <c r="F14" i="151"/>
  <c r="M15" i="151"/>
  <c r="D17" i="151"/>
  <c r="G14" i="151"/>
  <c r="J12" i="151"/>
  <c r="S16" i="151"/>
  <c r="L12" i="151"/>
  <c r="E13" i="151"/>
  <c r="I14" i="151"/>
  <c r="O15" i="151"/>
  <c r="T16" i="151"/>
  <c r="I17" i="151"/>
  <c r="D29" i="156"/>
  <c r="K26" i="163"/>
  <c r="K24" i="163"/>
  <c r="K22" i="163"/>
  <c r="K27" i="163"/>
  <c r="K25" i="163"/>
  <c r="K23" i="163"/>
  <c r="K28" i="163"/>
  <c r="K23" i="162"/>
  <c r="K28" i="162"/>
  <c r="K26" i="162"/>
  <c r="K24" i="162"/>
  <c r="K22" i="162"/>
  <c r="K25" i="162"/>
  <c r="K27" i="162"/>
  <c r="K26" i="161"/>
  <c r="K24" i="161"/>
  <c r="K22" i="161"/>
  <c r="K27" i="161"/>
  <c r="K25" i="161"/>
  <c r="K23" i="161"/>
  <c r="K28" i="161"/>
  <c r="K26" i="160"/>
  <c r="K25" i="160"/>
  <c r="K24" i="160"/>
  <c r="K23" i="160"/>
  <c r="K28" i="160"/>
  <c r="K22" i="160"/>
  <c r="K27" i="160"/>
  <c r="C2" i="159"/>
  <c r="C1" i="159"/>
  <c r="K21" i="163"/>
  <c r="K19" i="163"/>
  <c r="K20" i="163"/>
  <c r="K21" i="162"/>
  <c r="K20" i="162"/>
  <c r="K19" i="162"/>
  <c r="K21" i="161"/>
  <c r="K20" i="161"/>
  <c r="K19" i="161"/>
  <c r="K21" i="160"/>
  <c r="K20" i="160"/>
  <c r="K19" i="160"/>
  <c r="AC95" i="151"/>
  <c r="N95" i="154"/>
  <c r="D49" i="154"/>
  <c r="E49" i="154"/>
  <c r="F49" i="154"/>
  <c r="AG49" i="153"/>
  <c r="N57" i="151"/>
  <c r="E99" i="154"/>
  <c r="AB91" i="151"/>
  <c r="Q6" i="151"/>
  <c r="C67" i="151"/>
  <c r="R6" i="151"/>
  <c r="S6" i="151"/>
  <c r="Z12" i="151"/>
  <c r="L14" i="151"/>
  <c r="U15" i="151"/>
  <c r="E17" i="151"/>
  <c r="C74" i="151"/>
  <c r="T6" i="151"/>
  <c r="AD12" i="151"/>
  <c r="M14" i="151"/>
  <c r="V15" i="151"/>
  <c r="F17" i="151"/>
  <c r="C76" i="151"/>
  <c r="W6" i="151"/>
  <c r="AB7" i="151"/>
  <c r="AC7" i="151"/>
  <c r="F13" i="151"/>
  <c r="R14" i="151"/>
  <c r="AD15" i="151"/>
  <c r="N17" i="151"/>
  <c r="AD7" i="151"/>
  <c r="G13" i="151"/>
  <c r="S14" i="151"/>
  <c r="AE15" i="151"/>
  <c r="T17" i="151"/>
  <c r="H13" i="151"/>
  <c r="T14" i="151"/>
  <c r="V17" i="151"/>
  <c r="I13" i="151"/>
  <c r="V14" i="151"/>
  <c r="E16" i="151"/>
  <c r="W17" i="151"/>
  <c r="Q49" i="151"/>
  <c r="AB3" i="151"/>
  <c r="Y6" i="151"/>
  <c r="Y17" i="151"/>
  <c r="N16" i="151"/>
  <c r="D4" i="151"/>
  <c r="M13" i="151"/>
  <c r="W14" i="151"/>
  <c r="F16" i="151"/>
  <c r="X17" i="151"/>
  <c r="N13" i="151"/>
  <c r="M16" i="151"/>
  <c r="O13" i="151"/>
  <c r="E12" i="151"/>
  <c r="P13" i="151"/>
  <c r="AC14" i="151"/>
  <c r="O16" i="151"/>
  <c r="AE17" i="151"/>
  <c r="F12" i="151"/>
  <c r="Q13" i="151"/>
  <c r="AD14" i="151"/>
  <c r="Q16" i="151"/>
  <c r="AF17" i="151"/>
  <c r="X14" i="151"/>
  <c r="D12" i="151"/>
  <c r="Y14" i="151"/>
  <c r="Z17" i="151"/>
  <c r="G12" i="151"/>
  <c r="R13" i="151"/>
  <c r="C53" i="151"/>
  <c r="S5" i="151"/>
  <c r="U6" i="151"/>
  <c r="AA6" i="151"/>
  <c r="AB6" i="151"/>
  <c r="Y3" i="151"/>
  <c r="Z3" i="151"/>
  <c r="Y7" i="151"/>
  <c r="AA3" i="151"/>
  <c r="AA7" i="151"/>
  <c r="H4" i="151"/>
  <c r="J4" i="151"/>
  <c r="F8" i="151"/>
  <c r="D8" i="151"/>
  <c r="K5" i="151"/>
  <c r="K4" i="151"/>
  <c r="N5" i="151"/>
  <c r="G8" i="151"/>
  <c r="J5" i="151"/>
  <c r="O5" i="151"/>
  <c r="L5" i="151"/>
  <c r="M5" i="151"/>
  <c r="R5" i="151"/>
  <c r="L53" i="153"/>
  <c r="AE91" i="153"/>
  <c r="O57" i="153"/>
  <c r="Y91" i="151"/>
  <c r="O91" i="153"/>
  <c r="L95" i="153"/>
  <c r="Y99" i="153"/>
  <c r="Y91" i="153"/>
  <c r="Y95" i="153"/>
  <c r="X49" i="153"/>
  <c r="X53" i="153"/>
  <c r="I49" i="153"/>
  <c r="I53" i="153"/>
  <c r="H45" i="153"/>
  <c r="H49" i="153"/>
  <c r="H53" i="153"/>
  <c r="AB95" i="151"/>
  <c r="Z91" i="151"/>
  <c r="R45" i="151"/>
  <c r="O57" i="151"/>
  <c r="AH103" i="153"/>
  <c r="AH91" i="153"/>
  <c r="AH95" i="153"/>
  <c r="AB99" i="153"/>
  <c r="AA91" i="153"/>
  <c r="AA95" i="153"/>
  <c r="AB91" i="153"/>
  <c r="AA99" i="153"/>
  <c r="W99" i="153"/>
  <c r="AB99" i="151"/>
  <c r="W91" i="151"/>
  <c r="S91" i="151"/>
  <c r="P95" i="153"/>
  <c r="P99" i="153"/>
  <c r="P103" i="153"/>
  <c r="R91" i="153"/>
  <c r="K53" i="153"/>
  <c r="H91" i="151"/>
  <c r="AG45" i="156"/>
  <c r="AG53" i="156"/>
  <c r="AG57" i="156"/>
  <c r="AF95" i="156"/>
  <c r="AD95" i="156"/>
  <c r="AD91" i="156"/>
  <c r="AD99" i="156"/>
  <c r="AD45" i="156"/>
  <c r="AC99" i="156"/>
  <c r="AC103" i="156"/>
  <c r="AC45" i="156"/>
  <c r="AB91" i="156"/>
  <c r="Z45" i="156"/>
  <c r="Z57" i="156"/>
  <c r="X57" i="156"/>
  <c r="V57" i="156"/>
  <c r="U57" i="156"/>
  <c r="P95" i="156"/>
  <c r="O53" i="156"/>
  <c r="L99" i="156"/>
  <c r="F57" i="156"/>
  <c r="AA91" i="155"/>
  <c r="Y53" i="155"/>
  <c r="U53" i="155"/>
  <c r="R49" i="155"/>
  <c r="Q99" i="155"/>
  <c r="O103" i="155"/>
  <c r="O95" i="155"/>
  <c r="O53" i="155"/>
  <c r="O49" i="155"/>
  <c r="O57" i="155"/>
  <c r="N91" i="155"/>
  <c r="N57" i="155"/>
  <c r="K103" i="155"/>
  <c r="F57" i="155"/>
  <c r="E99" i="155"/>
  <c r="AG95" i="154"/>
  <c r="AG49" i="154"/>
  <c r="X103" i="154"/>
  <c r="W49" i="154"/>
  <c r="W53" i="154"/>
  <c r="W57" i="154"/>
  <c r="U57" i="154"/>
  <c r="T53" i="154"/>
  <c r="L57" i="154"/>
  <c r="AE95" i="153"/>
  <c r="AE99" i="153"/>
  <c r="Z95" i="153"/>
  <c r="X91" i="153"/>
  <c r="R103" i="153"/>
  <c r="Q91" i="153"/>
  <c r="O103" i="153"/>
  <c r="O95" i="153"/>
  <c r="M95" i="153"/>
  <c r="K57" i="153"/>
  <c r="AF95" i="151"/>
  <c r="AD95" i="151"/>
  <c r="AC57" i="151"/>
  <c r="P57" i="151"/>
  <c r="O49" i="151"/>
  <c r="O53" i="151"/>
  <c r="K99" i="151"/>
  <c r="K95" i="151"/>
  <c r="J53" i="151"/>
  <c r="J57" i="151"/>
  <c r="I103" i="151"/>
  <c r="E3" i="159"/>
  <c r="D1" i="159"/>
  <c r="C93" i="154"/>
  <c r="C80" i="154"/>
  <c r="C47" i="151"/>
  <c r="C95" i="154"/>
  <c r="C78" i="153"/>
  <c r="C89" i="156"/>
  <c r="C57" i="151"/>
  <c r="C74" i="154"/>
  <c r="C105" i="155"/>
  <c r="C76" i="155"/>
  <c r="C69" i="155"/>
  <c r="H16" i="120"/>
  <c r="G16" i="120"/>
  <c r="F16" i="120"/>
  <c r="E16" i="120"/>
  <c r="D16" i="120"/>
  <c r="C26" i="120"/>
  <c r="I18" i="120"/>
  <c r="C16" i="120"/>
  <c r="H18" i="120"/>
  <c r="G18" i="120"/>
  <c r="E20" i="120"/>
  <c r="F12" i="120"/>
  <c r="F13" i="120" s="1"/>
  <c r="D22" i="120"/>
  <c r="D23" i="120" s="1"/>
  <c r="D14" i="120"/>
  <c r="K10" i="120"/>
  <c r="E12" i="120"/>
  <c r="E13" i="120" s="1"/>
  <c r="G12" i="120"/>
  <c r="G13" i="120" s="1"/>
  <c r="F14" i="120"/>
  <c r="C22" i="120"/>
  <c r="C83" i="155"/>
  <c r="G14" i="120"/>
  <c r="I12" i="120"/>
  <c r="H14" i="120"/>
  <c r="I16" i="120"/>
  <c r="C18" i="120"/>
  <c r="D20" i="120"/>
  <c r="F22" i="120"/>
  <c r="F23" i="120" s="1"/>
  <c r="I14" i="120"/>
  <c r="D18" i="120"/>
  <c r="F20" i="120"/>
  <c r="G22" i="120"/>
  <c r="G23" i="120" s="1"/>
  <c r="C65" i="154"/>
  <c r="C89" i="154"/>
  <c r="C14" i="120"/>
  <c r="C66" i="153"/>
  <c r="C47" i="153"/>
  <c r="C95" i="153"/>
  <c r="E14" i="120"/>
  <c r="H12" i="120"/>
  <c r="C20" i="120"/>
  <c r="E22" i="120"/>
  <c r="E23" i="120" s="1"/>
  <c r="C61" i="153"/>
  <c r="C59" i="153"/>
  <c r="E18" i="120"/>
  <c r="G20" i="120"/>
  <c r="H22" i="120"/>
  <c r="H23" i="120" s="1"/>
  <c r="C74" i="153"/>
  <c r="C67" i="153"/>
  <c r="C53" i="153"/>
  <c r="D12" i="120"/>
  <c r="D13" i="120" s="1"/>
  <c r="F18" i="120"/>
  <c r="H20" i="120"/>
  <c r="I22" i="120"/>
  <c r="I23" i="120" s="1"/>
  <c r="C97" i="154"/>
  <c r="C99" i="154"/>
  <c r="C75" i="151"/>
  <c r="C99" i="153"/>
  <c r="C67" i="154"/>
  <c r="C107" i="155"/>
  <c r="I20" i="120"/>
  <c r="C51" i="156"/>
  <c r="C107" i="151"/>
  <c r="C41" i="153"/>
  <c r="C53" i="156"/>
  <c r="C67" i="156"/>
  <c r="C59" i="154"/>
  <c r="C67" i="155"/>
  <c r="C69" i="156"/>
  <c r="C59" i="151"/>
  <c r="C43" i="156"/>
  <c r="C72" i="156"/>
  <c r="C97" i="155"/>
  <c r="C61" i="151"/>
  <c r="C49" i="154"/>
  <c r="C55" i="155"/>
  <c r="C103" i="155"/>
  <c r="X91" i="151"/>
  <c r="K103" i="151"/>
  <c r="I95" i="151"/>
  <c r="I99" i="151"/>
  <c r="H95" i="151"/>
  <c r="AE99" i="156"/>
  <c r="AF99" i="156"/>
  <c r="AE91" i="156"/>
  <c r="AF91" i="156"/>
  <c r="AE103" i="156"/>
  <c r="L95" i="156"/>
  <c r="Y99" i="156"/>
  <c r="U103" i="156"/>
  <c r="X99" i="156"/>
  <c r="Y95" i="156"/>
  <c r="U95" i="156"/>
  <c r="Z103" i="156"/>
  <c r="Z95" i="156"/>
  <c r="AA103" i="156"/>
  <c r="Y91" i="156"/>
  <c r="Z99" i="156"/>
  <c r="T95" i="156"/>
  <c r="R99" i="156"/>
  <c r="U99" i="156"/>
  <c r="E95" i="156"/>
  <c r="F95" i="156"/>
  <c r="G95" i="156"/>
  <c r="F91" i="156"/>
  <c r="G91" i="156"/>
  <c r="F103" i="156"/>
  <c r="G103" i="156"/>
  <c r="U49" i="156"/>
  <c r="V49" i="156"/>
  <c r="X49" i="156"/>
  <c r="AA49" i="156"/>
  <c r="G57" i="156"/>
  <c r="L45" i="156"/>
  <c r="L57" i="156"/>
  <c r="M45" i="156"/>
  <c r="N57" i="156"/>
  <c r="N45" i="156"/>
  <c r="O57" i="156"/>
  <c r="U53" i="156"/>
  <c r="Z53" i="156"/>
  <c r="AA53" i="156"/>
  <c r="R45" i="156"/>
  <c r="R53" i="156"/>
  <c r="R57" i="156"/>
  <c r="S45" i="156"/>
  <c r="S53" i="156"/>
  <c r="S57" i="156"/>
  <c r="T53" i="156"/>
  <c r="T45" i="156"/>
  <c r="T57" i="156"/>
  <c r="Q99" i="156"/>
  <c r="P8" i="156"/>
  <c r="R7" i="156"/>
  <c r="T6" i="156"/>
  <c r="V5" i="156"/>
  <c r="X4" i="156"/>
  <c r="Z3" i="156"/>
  <c r="O8" i="156"/>
  <c r="P7" i="156"/>
  <c r="Q6" i="156"/>
  <c r="R5" i="156"/>
  <c r="S4" i="156"/>
  <c r="T3" i="156"/>
  <c r="N8" i="156"/>
  <c r="O7" i="156"/>
  <c r="P6" i="156"/>
  <c r="Q5" i="156"/>
  <c r="R4" i="156"/>
  <c r="S3" i="156"/>
  <c r="AD8" i="156"/>
  <c r="AE7" i="156"/>
  <c r="AF6" i="156"/>
  <c r="D5" i="156"/>
  <c r="E4" i="156"/>
  <c r="F3" i="156"/>
  <c r="AA8" i="156"/>
  <c r="Y7" i="156"/>
  <c r="W6" i="156"/>
  <c r="U5" i="156"/>
  <c r="Q4" i="156"/>
  <c r="O3" i="156"/>
  <c r="J8" i="156"/>
  <c r="H7" i="156"/>
  <c r="F6" i="156"/>
  <c r="E5" i="156"/>
  <c r="AF3" i="156"/>
  <c r="F8" i="156"/>
  <c r="AE6" i="156"/>
  <c r="AB5" i="156"/>
  <c r="W4" i="156"/>
  <c r="Q3" i="156"/>
  <c r="E8" i="156"/>
  <c r="AD6" i="156"/>
  <c r="AA5" i="156"/>
  <c r="V4" i="156"/>
  <c r="P3" i="156"/>
  <c r="D8" i="156"/>
  <c r="AC6" i="156"/>
  <c r="Z5" i="156"/>
  <c r="U4" i="156"/>
  <c r="N3" i="156"/>
  <c r="AB6" i="156"/>
  <c r="Y5" i="156"/>
  <c r="T4" i="156"/>
  <c r="M3" i="156"/>
  <c r="W8" i="156"/>
  <c r="S7" i="156"/>
  <c r="L6" i="156"/>
  <c r="I5" i="156"/>
  <c r="D4" i="156"/>
  <c r="V8" i="156"/>
  <c r="Q7" i="156"/>
  <c r="K6" i="156"/>
  <c r="H5" i="156"/>
  <c r="R8" i="156"/>
  <c r="E7" i="156"/>
  <c r="S5" i="156"/>
  <c r="G4" i="156"/>
  <c r="Q8" i="156"/>
  <c r="D7" i="156"/>
  <c r="P5" i="156"/>
  <c r="F4" i="156"/>
  <c r="L8" i="156"/>
  <c r="AA6" i="156"/>
  <c r="N5" i="156"/>
  <c r="AE3" i="156"/>
  <c r="Z6" i="156"/>
  <c r="M5" i="156"/>
  <c r="AD3" i="156"/>
  <c r="H8" i="156"/>
  <c r="X6" i="156"/>
  <c r="K5" i="156"/>
  <c r="AB3" i="156"/>
  <c r="AF7" i="156"/>
  <c r="S6" i="156"/>
  <c r="F5" i="156"/>
  <c r="X3" i="156"/>
  <c r="M8" i="156"/>
  <c r="O5" i="156"/>
  <c r="K8" i="156"/>
  <c r="I8" i="156"/>
  <c r="Y6" i="156"/>
  <c r="L5" i="156"/>
  <c r="AC3" i="156"/>
  <c r="G8" i="156"/>
  <c r="V6" i="156"/>
  <c r="J5" i="156"/>
  <c r="AA3" i="156"/>
  <c r="U6" i="156"/>
  <c r="G5" i="156"/>
  <c r="Y3" i="156"/>
  <c r="X7" i="156"/>
  <c r="I6" i="156"/>
  <c r="AB4" i="156"/>
  <c r="K3" i="156"/>
  <c r="W7" i="156"/>
  <c r="H6" i="156"/>
  <c r="AA4" i="156"/>
  <c r="J3" i="156"/>
  <c r="V7" i="156"/>
  <c r="G6" i="156"/>
  <c r="Z4" i="156"/>
  <c r="I3" i="156"/>
  <c r="AF8" i="156"/>
  <c r="U7" i="156"/>
  <c r="E6" i="156"/>
  <c r="Y4" i="156"/>
  <c r="H3" i="156"/>
  <c r="AE8" i="156"/>
  <c r="T7" i="156"/>
  <c r="D6" i="156"/>
  <c r="P4" i="156"/>
  <c r="G3" i="156"/>
  <c r="AC8" i="156"/>
  <c r="N7" i="156"/>
  <c r="O4" i="156"/>
  <c r="E3" i="156"/>
  <c r="C64" i="156"/>
  <c r="C85" i="156"/>
  <c r="C87" i="156"/>
  <c r="C39" i="156"/>
  <c r="C71" i="156"/>
  <c r="J6" i="156"/>
  <c r="D3" i="156"/>
  <c r="M6" i="156"/>
  <c r="R49" i="156"/>
  <c r="T49" i="156"/>
  <c r="I4" i="156"/>
  <c r="J7" i="156"/>
  <c r="Q95" i="156"/>
  <c r="Q103" i="156"/>
  <c r="K4" i="156"/>
  <c r="L7" i="156"/>
  <c r="AE45" i="156"/>
  <c r="O95" i="156"/>
  <c r="O103" i="156"/>
  <c r="O91" i="156"/>
  <c r="C80" i="156"/>
  <c r="C95" i="156"/>
  <c r="C93" i="156"/>
  <c r="C47" i="156"/>
  <c r="C49" i="156"/>
  <c r="C73" i="156"/>
  <c r="C66" i="156"/>
  <c r="AE57" i="156"/>
  <c r="AE49" i="156"/>
  <c r="D57" i="156"/>
  <c r="D45" i="156"/>
  <c r="D49" i="156"/>
  <c r="D53" i="156"/>
  <c r="AF57" i="156"/>
  <c r="AF49" i="156"/>
  <c r="S49" i="156"/>
  <c r="L4" i="156"/>
  <c r="M7" i="156"/>
  <c r="AF45" i="156"/>
  <c r="M4" i="156"/>
  <c r="Z7" i="156"/>
  <c r="N4" i="156"/>
  <c r="AA7" i="156"/>
  <c r="AC4" i="156"/>
  <c r="AB7" i="156"/>
  <c r="P49" i="156"/>
  <c r="P53" i="156"/>
  <c r="P45" i="156"/>
  <c r="P57" i="156"/>
  <c r="AF53" i="156"/>
  <c r="M103" i="156"/>
  <c r="M99" i="156"/>
  <c r="M91" i="156"/>
  <c r="M95" i="156"/>
  <c r="AD4" i="156"/>
  <c r="AC7" i="156"/>
  <c r="Q45" i="156"/>
  <c r="Q57" i="156"/>
  <c r="Q49" i="156"/>
  <c r="Q53" i="156"/>
  <c r="C78" i="156"/>
  <c r="N103" i="156"/>
  <c r="N91" i="156"/>
  <c r="N99" i="156"/>
  <c r="N95" i="156"/>
  <c r="W57" i="156"/>
  <c r="W49" i="156"/>
  <c r="V95" i="156"/>
  <c r="V103" i="156"/>
  <c r="V91" i="156"/>
  <c r="V99" i="156"/>
  <c r="AD17" i="156"/>
  <c r="AF16" i="156"/>
  <c r="D16" i="156"/>
  <c r="F15" i="156"/>
  <c r="H14" i="156"/>
  <c r="J13" i="156"/>
  <c r="L12" i="156"/>
  <c r="AB17" i="156"/>
  <c r="AD16" i="156"/>
  <c r="AF15" i="156"/>
  <c r="D15" i="156"/>
  <c r="F14" i="156"/>
  <c r="H13" i="156"/>
  <c r="M17" i="156"/>
  <c r="M16" i="156"/>
  <c r="M15" i="156"/>
  <c r="M14" i="156"/>
  <c r="M13" i="156"/>
  <c r="M12" i="156"/>
  <c r="L17" i="156"/>
  <c r="L16" i="156"/>
  <c r="L15" i="156"/>
  <c r="L14" i="156"/>
  <c r="L13" i="156"/>
  <c r="K12" i="156"/>
  <c r="AA17" i="156"/>
  <c r="AA16" i="156"/>
  <c r="AA15" i="156"/>
  <c r="AA14" i="156"/>
  <c r="AA13" i="156"/>
  <c r="AA12" i="156"/>
  <c r="N17" i="156"/>
  <c r="I16" i="156"/>
  <c r="E15" i="156"/>
  <c r="AE13" i="156"/>
  <c r="AB12" i="156"/>
  <c r="AE17" i="156"/>
  <c r="Y16" i="156"/>
  <c r="V15" i="156"/>
  <c r="S14" i="156"/>
  <c r="P13" i="156"/>
  <c r="J12" i="156"/>
  <c r="E17" i="156"/>
  <c r="AB15" i="156"/>
  <c r="V14" i="156"/>
  <c r="Q13" i="156"/>
  <c r="H12" i="156"/>
  <c r="D17" i="156"/>
  <c r="Z15" i="156"/>
  <c r="U14" i="156"/>
  <c r="O13" i="156"/>
  <c r="G12" i="156"/>
  <c r="Y15" i="156"/>
  <c r="T14" i="156"/>
  <c r="N13" i="156"/>
  <c r="F12" i="156"/>
  <c r="AE16" i="156"/>
  <c r="X15" i="156"/>
  <c r="R14" i="156"/>
  <c r="K13" i="156"/>
  <c r="E12" i="156"/>
  <c r="U17" i="156"/>
  <c r="P16" i="156"/>
  <c r="I15" i="156"/>
  <c r="AF13" i="156"/>
  <c r="Y12" i="156"/>
  <c r="T17" i="156"/>
  <c r="O16" i="156"/>
  <c r="H15" i="156"/>
  <c r="AD13" i="156"/>
  <c r="X12" i="156"/>
  <c r="U13" i="156"/>
  <c r="U16" i="156"/>
  <c r="W99" i="156"/>
  <c r="W103" i="156"/>
  <c r="W95" i="156"/>
  <c r="W91" i="156"/>
  <c r="V13" i="156"/>
  <c r="G15" i="156"/>
  <c r="V16" i="156"/>
  <c r="X95" i="156"/>
  <c r="X91" i="156"/>
  <c r="AH57" i="156"/>
  <c r="AH45" i="156"/>
  <c r="AH53" i="156"/>
  <c r="AH49" i="156"/>
  <c r="I57" i="156"/>
  <c r="J57" i="156"/>
  <c r="J53" i="156"/>
  <c r="C68" i="156"/>
  <c r="C101" i="156"/>
  <c r="C57" i="156"/>
  <c r="C82" i="156"/>
  <c r="C75" i="156"/>
  <c r="C103" i="156"/>
  <c r="Z12" i="156"/>
  <c r="K14" i="156"/>
  <c r="AD15" i="156"/>
  <c r="O17" i="156"/>
  <c r="I95" i="156"/>
  <c r="I99" i="156"/>
  <c r="I91" i="156"/>
  <c r="K53" i="156"/>
  <c r="K49" i="156"/>
  <c r="K57" i="156"/>
  <c r="W12" i="156"/>
  <c r="J14" i="156"/>
  <c r="AC15" i="156"/>
  <c r="K17" i="156"/>
  <c r="H99" i="156"/>
  <c r="H103" i="156"/>
  <c r="H95" i="156"/>
  <c r="H91" i="156"/>
  <c r="AC12" i="156"/>
  <c r="N14" i="156"/>
  <c r="AE15" i="156"/>
  <c r="P17" i="156"/>
  <c r="F49" i="156"/>
  <c r="W53" i="156"/>
  <c r="J91" i="156"/>
  <c r="J95" i="156"/>
  <c r="J103" i="156"/>
  <c r="J99" i="156"/>
  <c r="AD12" i="156"/>
  <c r="O14" i="156"/>
  <c r="Q17" i="156"/>
  <c r="K103" i="156"/>
  <c r="K95" i="156"/>
  <c r="K99" i="156"/>
  <c r="S103" i="156"/>
  <c r="S91" i="156"/>
  <c r="S99" i="156"/>
  <c r="C65" i="156"/>
  <c r="T103" i="156"/>
  <c r="T91" i="156"/>
  <c r="C76" i="156"/>
  <c r="AB57" i="156"/>
  <c r="AB49" i="156"/>
  <c r="C79" i="156"/>
  <c r="E99" i="156"/>
  <c r="E103" i="156"/>
  <c r="AG99" i="156"/>
  <c r="AG95" i="156"/>
  <c r="AG103" i="156"/>
  <c r="C105" i="156"/>
  <c r="C61" i="156"/>
  <c r="C59" i="156"/>
  <c r="D99" i="156"/>
  <c r="D91" i="156"/>
  <c r="R91" i="156"/>
  <c r="AC49" i="156"/>
  <c r="AC57" i="156"/>
  <c r="R95" i="156"/>
  <c r="M57" i="156"/>
  <c r="D103" i="156"/>
  <c r="G49" i="156"/>
  <c r="AH99" i="156"/>
  <c r="AH91" i="156"/>
  <c r="AH95" i="156"/>
  <c r="C99" i="156"/>
  <c r="C74" i="156"/>
  <c r="Y57" i="156"/>
  <c r="Y49" i="156"/>
  <c r="L103" i="156"/>
  <c r="L49" i="156"/>
  <c r="AA99" i="156"/>
  <c r="AA95" i="156"/>
  <c r="Q103" i="155"/>
  <c r="N95" i="155"/>
  <c r="L95" i="155"/>
  <c r="L103" i="155"/>
  <c r="L99" i="155"/>
  <c r="E95" i="155"/>
  <c r="D95" i="155"/>
  <c r="I99" i="155"/>
  <c r="R91" i="155"/>
  <c r="V103" i="155"/>
  <c r="S99" i="155"/>
  <c r="S91" i="155"/>
  <c r="G95" i="155"/>
  <c r="AA103" i="155"/>
  <c r="F91" i="155"/>
  <c r="S95" i="155"/>
  <c r="AA99" i="155"/>
  <c r="V91" i="155"/>
  <c r="AB103" i="155"/>
  <c r="D91" i="155"/>
  <c r="V95" i="155"/>
  <c r="R99" i="155"/>
  <c r="Y99" i="155"/>
  <c r="I91" i="155"/>
  <c r="R103" i="155"/>
  <c r="AE49" i="155"/>
  <c r="H49" i="155"/>
  <c r="AC53" i="155"/>
  <c r="D19" i="155"/>
  <c r="Z49" i="155"/>
  <c r="AD49" i="155"/>
  <c r="AF49" i="155"/>
  <c r="AC45" i="155"/>
  <c r="E57" i="155"/>
  <c r="G57" i="155"/>
  <c r="V57" i="155"/>
  <c r="AC57" i="155"/>
  <c r="AD57" i="155"/>
  <c r="J95" i="155"/>
  <c r="J103" i="155"/>
  <c r="J91" i="155"/>
  <c r="J99" i="155"/>
  <c r="I45" i="155"/>
  <c r="I57" i="155"/>
  <c r="I53" i="155"/>
  <c r="I49" i="155"/>
  <c r="J49" i="155"/>
  <c r="J53" i="155"/>
  <c r="J57" i="155"/>
  <c r="W95" i="155"/>
  <c r="W99" i="155"/>
  <c r="W91" i="155"/>
  <c r="W103" i="155"/>
  <c r="X95" i="155"/>
  <c r="X91" i="155"/>
  <c r="X99" i="155"/>
  <c r="X103" i="155"/>
  <c r="AC103" i="155"/>
  <c r="AC91" i="155"/>
  <c r="C79" i="155"/>
  <c r="C72" i="155"/>
  <c r="C89" i="155"/>
  <c r="C91" i="155"/>
  <c r="C65" i="155"/>
  <c r="C45" i="155"/>
  <c r="C43" i="155"/>
  <c r="D20" i="155"/>
  <c r="U49" i="155"/>
  <c r="D23" i="155"/>
  <c r="D28" i="155"/>
  <c r="D27" i="155"/>
  <c r="D26" i="155"/>
  <c r="D25" i="155"/>
  <c r="D24" i="155"/>
  <c r="D21" i="155"/>
  <c r="D22" i="155"/>
  <c r="AC95" i="155"/>
  <c r="H57" i="155"/>
  <c r="K57" i="155"/>
  <c r="AD103" i="155"/>
  <c r="AD95" i="155"/>
  <c r="AD91" i="155"/>
  <c r="L53" i="155"/>
  <c r="L49" i="155"/>
  <c r="L57" i="155"/>
  <c r="M57" i="155"/>
  <c r="N103" i="155"/>
  <c r="C93" i="155"/>
  <c r="C73" i="155"/>
  <c r="C66" i="155"/>
  <c r="C47" i="155"/>
  <c r="C49" i="155"/>
  <c r="C80" i="155"/>
  <c r="C95" i="155"/>
  <c r="Y57" i="155"/>
  <c r="Y49" i="155"/>
  <c r="P91" i="155"/>
  <c r="P99" i="155"/>
  <c r="Z57" i="155"/>
  <c r="Z53" i="155"/>
  <c r="W57" i="155"/>
  <c r="W45" i="155"/>
  <c r="X57" i="155"/>
  <c r="X49" i="155"/>
  <c r="X53" i="155"/>
  <c r="AA49" i="155"/>
  <c r="AA57" i="155"/>
  <c r="AA53" i="155"/>
  <c r="AB49" i="155"/>
  <c r="AB57" i="155"/>
  <c r="AB53" i="155"/>
  <c r="K91" i="155"/>
  <c r="K95" i="155"/>
  <c r="M99" i="155"/>
  <c r="M103" i="155"/>
  <c r="M95" i="155"/>
  <c r="AA8" i="155"/>
  <c r="AC7" i="155"/>
  <c r="AE6" i="155"/>
  <c r="E5" i="155"/>
  <c r="G4" i="155"/>
  <c r="I3" i="155"/>
  <c r="Z8" i="155"/>
  <c r="AB7" i="155"/>
  <c r="D8" i="155"/>
  <c r="D7" i="155"/>
  <c r="E6" i="155"/>
  <c r="G5" i="155"/>
  <c r="H4" i="155"/>
  <c r="H3" i="155"/>
  <c r="D6" i="155"/>
  <c r="F5" i="155"/>
  <c r="F4" i="155"/>
  <c r="G3" i="155"/>
  <c r="V8" i="155"/>
  <c r="V7" i="155"/>
  <c r="W6" i="155"/>
  <c r="Y5" i="155"/>
  <c r="Z4" i="155"/>
  <c r="AA3" i="155"/>
  <c r="Q8" i="155"/>
  <c r="Q7" i="155"/>
  <c r="R6" i="155"/>
  <c r="T5" i="155"/>
  <c r="U4" i="155"/>
  <c r="V3" i="155"/>
  <c r="L8" i="155"/>
  <c r="I7" i="155"/>
  <c r="G6" i="155"/>
  <c r="AF4" i="155"/>
  <c r="AC3" i="155"/>
  <c r="K8" i="155"/>
  <c r="I8" i="155"/>
  <c r="AF5" i="155"/>
  <c r="AC4" i="155"/>
  <c r="H7" i="155"/>
  <c r="F6" i="155"/>
  <c r="AE4" i="155"/>
  <c r="AB3" i="155"/>
  <c r="J8" i="155"/>
  <c r="G7" i="155"/>
  <c r="AD4" i="155"/>
  <c r="Z3" i="155"/>
  <c r="F7" i="155"/>
  <c r="Y3" i="155"/>
  <c r="AD8" i="155"/>
  <c r="Y7" i="155"/>
  <c r="V6" i="155"/>
  <c r="S5" i="155"/>
  <c r="P4" i="155"/>
  <c r="M3" i="155"/>
  <c r="AC8" i="155"/>
  <c r="X7" i="155"/>
  <c r="U6" i="155"/>
  <c r="R5" i="155"/>
  <c r="O4" i="155"/>
  <c r="L3" i="155"/>
  <c r="AB8" i="155"/>
  <c r="W7" i="155"/>
  <c r="T6" i="155"/>
  <c r="Q5" i="155"/>
  <c r="N4" i="155"/>
  <c r="K3" i="155"/>
  <c r="Y8" i="155"/>
  <c r="U7" i="155"/>
  <c r="S6" i="155"/>
  <c r="P5" i="155"/>
  <c r="R4" i="155"/>
  <c r="AE5" i="155"/>
  <c r="P7" i="155"/>
  <c r="Z91" i="155"/>
  <c r="Z103" i="155"/>
  <c r="Z95" i="155"/>
  <c r="Y91" i="155"/>
  <c r="Y103" i="155"/>
  <c r="C64" i="155"/>
  <c r="C71" i="155"/>
  <c r="C85" i="155"/>
  <c r="C39" i="155"/>
  <c r="C87" i="155"/>
  <c r="C41" i="155"/>
  <c r="S4" i="155"/>
  <c r="R7" i="155"/>
  <c r="AE57" i="155"/>
  <c r="D57" i="155"/>
  <c r="AF57" i="155"/>
  <c r="T103" i="155"/>
  <c r="T99" i="155"/>
  <c r="T95" i="155"/>
  <c r="U103" i="155"/>
  <c r="U95" i="155"/>
  <c r="U91" i="155"/>
  <c r="Q57" i="155"/>
  <c r="F103" i="155"/>
  <c r="F99" i="155"/>
  <c r="AH99" i="155"/>
  <c r="G99" i="155"/>
  <c r="G103" i="155"/>
  <c r="T53" i="155"/>
  <c r="T49" i="155"/>
  <c r="H99" i="155"/>
  <c r="H95" i="155"/>
  <c r="H91" i="155"/>
  <c r="H103" i="155"/>
  <c r="AE12" i="155"/>
  <c r="AE13" i="155"/>
  <c r="AE14" i="155"/>
  <c r="AE15" i="155"/>
  <c r="AE16" i="155"/>
  <c r="C59" i="155"/>
  <c r="C61" i="155"/>
  <c r="Q91" i="155"/>
  <c r="M17" i="155"/>
  <c r="O16" i="155"/>
  <c r="Q15" i="155"/>
  <c r="S14" i="155"/>
  <c r="U13" i="155"/>
  <c r="W12" i="155"/>
  <c r="L17" i="155"/>
  <c r="N16" i="155"/>
  <c r="P15" i="155"/>
  <c r="R14" i="155"/>
  <c r="T13" i="155"/>
  <c r="V12" i="155"/>
  <c r="AF12" i="155"/>
  <c r="AF13" i="155"/>
  <c r="AF14" i="155"/>
  <c r="AF15" i="155"/>
  <c r="AF16" i="155"/>
  <c r="AF17" i="155"/>
  <c r="F99" i="154"/>
  <c r="AG99" i="154"/>
  <c r="AG103" i="154"/>
  <c r="W99" i="154"/>
  <c r="V99" i="154"/>
  <c r="N49" i="154"/>
  <c r="AG53" i="154"/>
  <c r="O49" i="154"/>
  <c r="Q49" i="154"/>
  <c r="R49" i="154"/>
  <c r="S49" i="154"/>
  <c r="T49" i="154"/>
  <c r="R57" i="154"/>
  <c r="L53" i="154"/>
  <c r="N57" i="154"/>
  <c r="Q57" i="154"/>
  <c r="E53" i="154"/>
  <c r="F53" i="154"/>
  <c r="N53" i="154"/>
  <c r="G99" i="154"/>
  <c r="E91" i="154"/>
  <c r="R95" i="154"/>
  <c r="G103" i="154"/>
  <c r="T95" i="154"/>
  <c r="E103" i="154"/>
  <c r="T103" i="154"/>
  <c r="U95" i="154"/>
  <c r="U103" i="154"/>
  <c r="T99" i="154"/>
  <c r="S95" i="154"/>
  <c r="P95" i="154"/>
  <c r="O95" i="154"/>
  <c r="F103" i="154"/>
  <c r="P103" i="154"/>
  <c r="Q103" i="154"/>
  <c r="M99" i="154"/>
  <c r="AA103" i="154"/>
  <c r="Q99" i="154"/>
  <c r="R99" i="154"/>
  <c r="L99" i="154"/>
  <c r="O99" i="154"/>
  <c r="S99" i="154"/>
  <c r="V103" i="154"/>
  <c r="L95" i="154"/>
  <c r="M95" i="154"/>
  <c r="U99" i="154"/>
  <c r="D24" i="154"/>
  <c r="D27" i="154"/>
  <c r="D26" i="154"/>
  <c r="D21" i="154"/>
  <c r="AA49" i="154"/>
  <c r="AA57" i="154"/>
  <c r="AD49" i="154"/>
  <c r="AD53" i="154"/>
  <c r="AD57" i="154"/>
  <c r="G57" i="154"/>
  <c r="G53" i="154"/>
  <c r="G49" i="154"/>
  <c r="H57" i="154"/>
  <c r="H53" i="154"/>
  <c r="H49" i="154"/>
  <c r="I57" i="154"/>
  <c r="I53" i="154"/>
  <c r="D14" i="154"/>
  <c r="AD16" i="154"/>
  <c r="E14" i="154"/>
  <c r="AE16" i="154"/>
  <c r="H14" i="154"/>
  <c r="AF16" i="154"/>
  <c r="AA14" i="154"/>
  <c r="AD103" i="154"/>
  <c r="AD95" i="154"/>
  <c r="F12" i="154"/>
  <c r="U12" i="154"/>
  <c r="AC49" i="154"/>
  <c r="AC57" i="154"/>
  <c r="AC53" i="154"/>
  <c r="C64" i="154"/>
  <c r="C71" i="154"/>
  <c r="C39" i="154"/>
  <c r="C85" i="154"/>
  <c r="C78" i="154"/>
  <c r="C41" i="154"/>
  <c r="P17" i="154"/>
  <c r="R16" i="154"/>
  <c r="T15" i="154"/>
  <c r="V14" i="154"/>
  <c r="D17" i="154"/>
  <c r="E16" i="154"/>
  <c r="F15" i="154"/>
  <c r="G14" i="154"/>
  <c r="I13" i="154"/>
  <c r="K12" i="154"/>
  <c r="AF17" i="154"/>
  <c r="D16" i="154"/>
  <c r="E15" i="154"/>
  <c r="F14" i="154"/>
  <c r="H13" i="154"/>
  <c r="J12" i="154"/>
  <c r="T17" i="154"/>
  <c r="T16" i="154"/>
  <c r="R15" i="154"/>
  <c r="Q14" i="154"/>
  <c r="Q13" i="154"/>
  <c r="Q12" i="154"/>
  <c r="S17" i="154"/>
  <c r="S16" i="154"/>
  <c r="Q15" i="154"/>
  <c r="P14" i="154"/>
  <c r="P13" i="154"/>
  <c r="P12" i="154"/>
  <c r="R17" i="154"/>
  <c r="Q16" i="154"/>
  <c r="P15" i="154"/>
  <c r="O14" i="154"/>
  <c r="O13" i="154"/>
  <c r="O12" i="154"/>
  <c r="Q17" i="154"/>
  <c r="P16" i="154"/>
  <c r="O15" i="154"/>
  <c r="N14" i="154"/>
  <c r="N13" i="154"/>
  <c r="N12" i="154"/>
  <c r="O17" i="154"/>
  <c r="O16" i="154"/>
  <c r="N15" i="154"/>
  <c r="M14" i="154"/>
  <c r="M13" i="154"/>
  <c r="M12" i="154"/>
  <c r="N17" i="154"/>
  <c r="N16" i="154"/>
  <c r="M15" i="154"/>
  <c r="L14" i="154"/>
  <c r="L13" i="154"/>
  <c r="L12" i="154"/>
  <c r="M17" i="154"/>
  <c r="M16" i="154"/>
  <c r="L15" i="154"/>
  <c r="K14" i="154"/>
  <c r="K13" i="154"/>
  <c r="I12" i="154"/>
  <c r="E17" i="154"/>
  <c r="AF14" i="154"/>
  <c r="AE13" i="154"/>
  <c r="AE12" i="154"/>
  <c r="U17" i="154"/>
  <c r="Z16" i="154"/>
  <c r="J15" i="154"/>
  <c r="AB13" i="154"/>
  <c r="T12" i="154"/>
  <c r="Y16" i="154"/>
  <c r="I15" i="154"/>
  <c r="AA13" i="154"/>
  <c r="S12" i="154"/>
  <c r="V16" i="154"/>
  <c r="X16" i="154"/>
  <c r="H15" i="154"/>
  <c r="Z13" i="154"/>
  <c r="R12" i="154"/>
  <c r="W16" i="154"/>
  <c r="G15" i="154"/>
  <c r="Y13" i="154"/>
  <c r="H12" i="154"/>
  <c r="AE17" i="154"/>
  <c r="D15" i="154"/>
  <c r="X13" i="154"/>
  <c r="G12" i="154"/>
  <c r="AC17" i="154"/>
  <c r="L16" i="154"/>
  <c r="AE14" i="154"/>
  <c r="V13" i="154"/>
  <c r="E12" i="154"/>
  <c r="L17" i="154"/>
  <c r="AF15" i="154"/>
  <c r="W14" i="154"/>
  <c r="E13" i="154"/>
  <c r="H17" i="154"/>
  <c r="AB15" i="154"/>
  <c r="R14" i="154"/>
  <c r="AD12" i="154"/>
  <c r="W17" i="154"/>
  <c r="X15" i="154"/>
  <c r="T13" i="154"/>
  <c r="K17" i="154"/>
  <c r="V15" i="154"/>
  <c r="R13" i="154"/>
  <c r="V17" i="154"/>
  <c r="W15" i="154"/>
  <c r="S13" i="154"/>
  <c r="J17" i="154"/>
  <c r="U15" i="154"/>
  <c r="J13" i="154"/>
  <c r="AD14" i="154"/>
  <c r="I17" i="154"/>
  <c r="S15" i="154"/>
  <c r="G13" i="154"/>
  <c r="G17" i="154"/>
  <c r="K15" i="154"/>
  <c r="F13" i="154"/>
  <c r="F17" i="154"/>
  <c r="D13" i="154"/>
  <c r="K16" i="154"/>
  <c r="T14" i="154"/>
  <c r="W12" i="154"/>
  <c r="J16" i="154"/>
  <c r="S14" i="154"/>
  <c r="V12" i="154"/>
  <c r="AD17" i="154"/>
  <c r="AB14" i="154"/>
  <c r="C87" i="154"/>
  <c r="AE95" i="154"/>
  <c r="AE103" i="154"/>
  <c r="D12" i="154"/>
  <c r="AC14" i="154"/>
  <c r="AA53" i="154"/>
  <c r="AF95" i="154"/>
  <c r="AF103" i="154"/>
  <c r="X12" i="154"/>
  <c r="Z15" i="154"/>
  <c r="AB49" i="154"/>
  <c r="AB57" i="154"/>
  <c r="Y12" i="154"/>
  <c r="AA15" i="154"/>
  <c r="D19" i="154"/>
  <c r="D28" i="154"/>
  <c r="D25" i="154"/>
  <c r="D22" i="154"/>
  <c r="D20" i="154"/>
  <c r="D99" i="154"/>
  <c r="D91" i="154"/>
  <c r="D95" i="154"/>
  <c r="Z12" i="154"/>
  <c r="AC15" i="154"/>
  <c r="D23" i="154"/>
  <c r="Z49" i="154"/>
  <c r="Z57" i="154"/>
  <c r="I95" i="154"/>
  <c r="I103" i="154"/>
  <c r="I99" i="154"/>
  <c r="AE57" i="154"/>
  <c r="AE49" i="154"/>
  <c r="AE53" i="154"/>
  <c r="D57" i="154"/>
  <c r="D53" i="154"/>
  <c r="AF57" i="154"/>
  <c r="AF53" i="154"/>
  <c r="AF49" i="154"/>
  <c r="W103" i="154"/>
  <c r="Y99" i="154"/>
  <c r="Y95" i="154"/>
  <c r="K49" i="154"/>
  <c r="K57" i="154"/>
  <c r="K53" i="154"/>
  <c r="W95" i="154"/>
  <c r="Y103" i="154"/>
  <c r="AC103" i="154"/>
  <c r="AC99" i="154"/>
  <c r="AC95" i="154"/>
  <c r="X95" i="154"/>
  <c r="J57" i="154"/>
  <c r="AB95" i="154"/>
  <c r="AB103" i="154"/>
  <c r="AB99" i="154"/>
  <c r="X99" i="154"/>
  <c r="H99" i="154"/>
  <c r="C72" i="154"/>
  <c r="C79" i="154"/>
  <c r="J95" i="154"/>
  <c r="J103" i="154"/>
  <c r="K95" i="154"/>
  <c r="K103" i="154"/>
  <c r="C91" i="154"/>
  <c r="F4" i="154"/>
  <c r="R5" i="154"/>
  <c r="AA6" i="154"/>
  <c r="D8" i="154"/>
  <c r="V49" i="154"/>
  <c r="V53" i="154"/>
  <c r="H95" i="154"/>
  <c r="G4" i="154"/>
  <c r="S5" i="154"/>
  <c r="AB6" i="154"/>
  <c r="C43" i="154"/>
  <c r="H103" i="154"/>
  <c r="O8" i="154"/>
  <c r="Q7" i="154"/>
  <c r="S6" i="154"/>
  <c r="U5" i="154"/>
  <c r="N8" i="154"/>
  <c r="P7" i="154"/>
  <c r="R6" i="154"/>
  <c r="T5" i="154"/>
  <c r="V4" i="154"/>
  <c r="S8" i="154"/>
  <c r="S7" i="154"/>
  <c r="Q6" i="154"/>
  <c r="Q5" i="154"/>
  <c r="R4" i="154"/>
  <c r="T3" i="154"/>
  <c r="P5" i="154"/>
  <c r="R8" i="154"/>
  <c r="R7" i="154"/>
  <c r="P6" i="154"/>
  <c r="Q4" i="154"/>
  <c r="S3" i="154"/>
  <c r="Q8" i="154"/>
  <c r="O7" i="154"/>
  <c r="O6" i="154"/>
  <c r="O5" i="154"/>
  <c r="P8" i="154"/>
  <c r="N7" i="154"/>
  <c r="N6" i="154"/>
  <c r="N5" i="154"/>
  <c r="O4" i="154"/>
  <c r="Q3" i="154"/>
  <c r="M8" i="154"/>
  <c r="M7" i="154"/>
  <c r="M6" i="154"/>
  <c r="M5" i="154"/>
  <c r="N4" i="154"/>
  <c r="P3" i="154"/>
  <c r="L8" i="154"/>
  <c r="L7" i="154"/>
  <c r="L6" i="154"/>
  <c r="L5" i="154"/>
  <c r="M4" i="154"/>
  <c r="O3" i="154"/>
  <c r="K8" i="154"/>
  <c r="K7" i="154"/>
  <c r="K6" i="154"/>
  <c r="K5" i="154"/>
  <c r="L4" i="154"/>
  <c r="N3" i="154"/>
  <c r="D4" i="154"/>
  <c r="F3" i="154"/>
  <c r="H4" i="154"/>
  <c r="V5" i="154"/>
  <c r="AC6" i="154"/>
  <c r="F8" i="154"/>
  <c r="N103" i="154"/>
  <c r="N99" i="154"/>
  <c r="S103" i="154"/>
  <c r="E45" i="154"/>
  <c r="M53" i="154"/>
  <c r="P53" i="154"/>
  <c r="P49" i="154"/>
  <c r="P57" i="154"/>
  <c r="C51" i="154"/>
  <c r="C53" i="154"/>
  <c r="C68" i="154"/>
  <c r="O57" i="154"/>
  <c r="Z99" i="154"/>
  <c r="Z95" i="154"/>
  <c r="AA95" i="154"/>
  <c r="Q95" i="153"/>
  <c r="F91" i="153"/>
  <c r="M91" i="153"/>
  <c r="AB95" i="153"/>
  <c r="F103" i="153"/>
  <c r="S91" i="153"/>
  <c r="L103" i="153"/>
  <c r="W91" i="153"/>
  <c r="M103" i="153"/>
  <c r="F99" i="153"/>
  <c r="Q99" i="153"/>
  <c r="R99" i="153"/>
  <c r="W103" i="153"/>
  <c r="L99" i="153"/>
  <c r="D27" i="153"/>
  <c r="D23" i="153"/>
  <c r="D21" i="153"/>
  <c r="R53" i="153"/>
  <c r="R49" i="153"/>
  <c r="Y49" i="153"/>
  <c r="AA49" i="153"/>
  <c r="E57" i="153"/>
  <c r="AD49" i="153"/>
  <c r="R45" i="153"/>
  <c r="Y45" i="153"/>
  <c r="AA57" i="153"/>
  <c r="AD57" i="153"/>
  <c r="E53" i="153"/>
  <c r="AG57" i="153"/>
  <c r="Y53" i="153"/>
  <c r="L49" i="153"/>
  <c r="O49" i="153"/>
  <c r="AH49" i="153"/>
  <c r="AH57" i="153"/>
  <c r="AH53" i="153"/>
  <c r="N103" i="153"/>
  <c r="N91" i="153"/>
  <c r="N95" i="153"/>
  <c r="N99" i="153"/>
  <c r="T57" i="153"/>
  <c r="U49" i="153"/>
  <c r="U57" i="153"/>
  <c r="V57" i="153"/>
  <c r="V49" i="153"/>
  <c r="V45" i="153"/>
  <c r="V53" i="153"/>
  <c r="S53" i="153"/>
  <c r="T53" i="153"/>
  <c r="AC91" i="153"/>
  <c r="AC99" i="153"/>
  <c r="AC103" i="153"/>
  <c r="U53" i="153"/>
  <c r="AD103" i="153"/>
  <c r="AD91" i="153"/>
  <c r="AD99" i="153"/>
  <c r="C79" i="153"/>
  <c r="C43" i="153"/>
  <c r="C91" i="153"/>
  <c r="C89" i="153"/>
  <c r="C45" i="153"/>
  <c r="C72" i="153"/>
  <c r="D95" i="153"/>
  <c r="D99" i="153"/>
  <c r="D103" i="153"/>
  <c r="D91" i="153"/>
  <c r="AF103" i="153"/>
  <c r="AF95" i="153"/>
  <c r="AF99" i="153"/>
  <c r="AF91" i="153"/>
  <c r="C65" i="153"/>
  <c r="E99" i="153"/>
  <c r="E103" i="153"/>
  <c r="E95" i="153"/>
  <c r="E91" i="153"/>
  <c r="AG99" i="153"/>
  <c r="AG103" i="153"/>
  <c r="AG95" i="153"/>
  <c r="AG91" i="153"/>
  <c r="AB57" i="153"/>
  <c r="AB49" i="153"/>
  <c r="AB53" i="153"/>
  <c r="AC49" i="153"/>
  <c r="AC57" i="153"/>
  <c r="AC53" i="153"/>
  <c r="G99" i="153"/>
  <c r="G91" i="153"/>
  <c r="G103" i="153"/>
  <c r="AE57" i="153"/>
  <c r="AE49" i="153"/>
  <c r="D53" i="153"/>
  <c r="D57" i="153"/>
  <c r="D49" i="153"/>
  <c r="AF53" i="153"/>
  <c r="AF57" i="153"/>
  <c r="AF45" i="153"/>
  <c r="AF49" i="153"/>
  <c r="S45" i="153"/>
  <c r="AC95" i="153"/>
  <c r="C93" i="153"/>
  <c r="C73" i="153"/>
  <c r="C49" i="153"/>
  <c r="S103" i="153"/>
  <c r="S95" i="153"/>
  <c r="N49" i="153"/>
  <c r="N57" i="153"/>
  <c r="N53" i="153"/>
  <c r="AH45" i="153"/>
  <c r="F53" i="153"/>
  <c r="F49" i="153"/>
  <c r="F45" i="153"/>
  <c r="C83" i="153"/>
  <c r="C76" i="153"/>
  <c r="C69" i="153"/>
  <c r="C107" i="153"/>
  <c r="C105" i="153"/>
  <c r="AD95" i="153"/>
  <c r="P53" i="153"/>
  <c r="P49" i="153"/>
  <c r="S49" i="153"/>
  <c r="Q49" i="153"/>
  <c r="Q53" i="153"/>
  <c r="Q57" i="153"/>
  <c r="T49" i="153"/>
  <c r="W49" i="153"/>
  <c r="W53" i="153"/>
  <c r="H99" i="153"/>
  <c r="H91" i="153"/>
  <c r="H103" i="153"/>
  <c r="D20" i="153"/>
  <c r="D25" i="153"/>
  <c r="K91" i="153"/>
  <c r="K95" i="153"/>
  <c r="K103" i="153"/>
  <c r="M13" i="153"/>
  <c r="P16" i="153"/>
  <c r="D19" i="153"/>
  <c r="K99" i="153"/>
  <c r="D26" i="153"/>
  <c r="D28" i="153"/>
  <c r="D22" i="153"/>
  <c r="L8" i="153"/>
  <c r="N7" i="153"/>
  <c r="P6" i="153"/>
  <c r="P8" i="153"/>
  <c r="Q7" i="153"/>
  <c r="R6" i="153"/>
  <c r="S5" i="153"/>
  <c r="U4" i="153"/>
  <c r="W3" i="153"/>
  <c r="O8" i="153"/>
  <c r="P7" i="153"/>
  <c r="Q6" i="153"/>
  <c r="R5" i="153"/>
  <c r="T4" i="153"/>
  <c r="V3" i="153"/>
  <c r="N8" i="153"/>
  <c r="O7" i="153"/>
  <c r="O6" i="153"/>
  <c r="Q5" i="153"/>
  <c r="S4" i="153"/>
  <c r="U3" i="153"/>
  <c r="G8" i="153"/>
  <c r="H7" i="153"/>
  <c r="I6" i="153"/>
  <c r="K5" i="153"/>
  <c r="M4" i="153"/>
  <c r="O3" i="153"/>
  <c r="D8" i="153"/>
  <c r="E7" i="153"/>
  <c r="F6" i="153"/>
  <c r="H5" i="153"/>
  <c r="J4" i="153"/>
  <c r="L3" i="153"/>
  <c r="AD8" i="153"/>
  <c r="AE7" i="153"/>
  <c r="AF6" i="153"/>
  <c r="E5" i="153"/>
  <c r="G4" i="153"/>
  <c r="I3" i="153"/>
  <c r="K8" i="153"/>
  <c r="D7" i="153"/>
  <c r="AC5" i="153"/>
  <c r="Y4" i="153"/>
  <c r="R3" i="153"/>
  <c r="J8" i="153"/>
  <c r="AB5" i="153"/>
  <c r="X4" i="153"/>
  <c r="Q3" i="153"/>
  <c r="I8" i="153"/>
  <c r="AE6" i="153"/>
  <c r="AA5" i="153"/>
  <c r="W4" i="153"/>
  <c r="P3" i="153"/>
  <c r="H8" i="153"/>
  <c r="AD6" i="153"/>
  <c r="Z5" i="153"/>
  <c r="V4" i="153"/>
  <c r="N3" i="153"/>
  <c r="F8" i="153"/>
  <c r="AC6" i="153"/>
  <c r="Y5" i="153"/>
  <c r="R4" i="153"/>
  <c r="M3" i="153"/>
  <c r="AC8" i="153"/>
  <c r="X7" i="153"/>
  <c r="S6" i="153"/>
  <c r="L5" i="153"/>
  <c r="E4" i="153"/>
  <c r="O4" i="153"/>
  <c r="S7" i="153"/>
  <c r="AF8" i="153"/>
  <c r="N13" i="153"/>
  <c r="D15" i="153"/>
  <c r="Q16" i="153"/>
  <c r="C64" i="153"/>
  <c r="C87" i="153"/>
  <c r="C85" i="153"/>
  <c r="C39" i="153"/>
  <c r="P4" i="153"/>
  <c r="D6" i="153"/>
  <c r="T7" i="153"/>
  <c r="O13" i="153"/>
  <c r="E15" i="153"/>
  <c r="D24" i="153"/>
  <c r="T17" i="153"/>
  <c r="AA17" i="153"/>
  <c r="AB16" i="153"/>
  <c r="AD15" i="153"/>
  <c r="AF14" i="153"/>
  <c r="D14" i="153"/>
  <c r="F13" i="153"/>
  <c r="H12" i="153"/>
  <c r="H17" i="153"/>
  <c r="I16" i="153"/>
  <c r="J15" i="153"/>
  <c r="K14" i="153"/>
  <c r="L13" i="153"/>
  <c r="M12" i="153"/>
  <c r="G17" i="153"/>
  <c r="H16" i="153"/>
  <c r="I15" i="153"/>
  <c r="J14" i="153"/>
  <c r="K13" i="153"/>
  <c r="L12" i="153"/>
  <c r="F17" i="153"/>
  <c r="G16" i="153"/>
  <c r="H15" i="153"/>
  <c r="I14" i="153"/>
  <c r="J13" i="153"/>
  <c r="K12" i="153"/>
  <c r="AD17" i="153"/>
  <c r="AD16" i="153"/>
  <c r="AE15" i="153"/>
  <c r="AE14" i="153"/>
  <c r="AF13" i="153"/>
  <c r="D12" i="153"/>
  <c r="Z17" i="153"/>
  <c r="Z16" i="153"/>
  <c r="AA15" i="153"/>
  <c r="AB14" i="153"/>
  <c r="AC13" i="153"/>
  <c r="AD12" i="153"/>
  <c r="W17" i="153"/>
  <c r="W16" i="153"/>
  <c r="X15" i="153"/>
  <c r="Y14" i="153"/>
  <c r="Z13" i="153"/>
  <c r="AA12" i="153"/>
  <c r="M17" i="153"/>
  <c r="E16" i="153"/>
  <c r="AA14" i="153"/>
  <c r="U13" i="153"/>
  <c r="Q12" i="153"/>
  <c r="L17" i="153"/>
  <c r="D16" i="153"/>
  <c r="Z14" i="153"/>
  <c r="T13" i="153"/>
  <c r="P12" i="153"/>
  <c r="K17" i="153"/>
  <c r="X14" i="153"/>
  <c r="S13" i="153"/>
  <c r="O12" i="153"/>
  <c r="J17" i="153"/>
  <c r="AF15" i="153"/>
  <c r="W14" i="153"/>
  <c r="R13" i="153"/>
  <c r="N12" i="153"/>
  <c r="I17" i="153"/>
  <c r="AC15" i="153"/>
  <c r="V14" i="153"/>
  <c r="Q13" i="153"/>
  <c r="J12" i="153"/>
  <c r="AF17" i="153"/>
  <c r="V16" i="153"/>
  <c r="Q15" i="153"/>
  <c r="L14" i="153"/>
  <c r="P13" i="153"/>
  <c r="F15" i="153"/>
  <c r="S16" i="153"/>
  <c r="G45" i="153"/>
  <c r="W57" i="153"/>
  <c r="G57" i="153"/>
  <c r="G53" i="153"/>
  <c r="E3" i="153"/>
  <c r="Z4" i="153"/>
  <c r="G6" i="153"/>
  <c r="V7" i="153"/>
  <c r="V13" i="153"/>
  <c r="G15" i="153"/>
  <c r="T16" i="153"/>
  <c r="M53" i="153"/>
  <c r="M57" i="153"/>
  <c r="M49" i="153"/>
  <c r="Z91" i="153"/>
  <c r="Z99" i="153"/>
  <c r="T103" i="153"/>
  <c r="T99" i="153"/>
  <c r="T91" i="153"/>
  <c r="T95" i="153"/>
  <c r="J95" i="153"/>
  <c r="U95" i="153"/>
  <c r="U99" i="153"/>
  <c r="U91" i="153"/>
  <c r="J91" i="153"/>
  <c r="J53" i="153"/>
  <c r="J57" i="153"/>
  <c r="V103" i="153"/>
  <c r="V95" i="153"/>
  <c r="V91" i="153"/>
  <c r="C101" i="153"/>
  <c r="C55" i="153"/>
  <c r="C82" i="153"/>
  <c r="C68" i="153"/>
  <c r="C103" i="153"/>
  <c r="X95" i="153"/>
  <c r="X99" i="153"/>
  <c r="J99" i="153"/>
  <c r="I91" i="153"/>
  <c r="I95" i="153"/>
  <c r="Z49" i="153"/>
  <c r="Z53" i="153"/>
  <c r="Z57" i="153"/>
  <c r="I99" i="153"/>
  <c r="AD99" i="151"/>
  <c r="AD91" i="151"/>
  <c r="AA95" i="151"/>
  <c r="AA91" i="151"/>
  <c r="AA99" i="151"/>
  <c r="Z95" i="151"/>
  <c r="D91" i="151"/>
  <c r="D99" i="151"/>
  <c r="D103" i="151"/>
  <c r="H53" i="151"/>
  <c r="I53" i="151"/>
  <c r="Z49" i="151"/>
  <c r="V57" i="151"/>
  <c r="X57" i="151"/>
  <c r="Z57" i="151"/>
  <c r="W45" i="151"/>
  <c r="V53" i="151"/>
  <c r="AC53" i="151"/>
  <c r="M99" i="151"/>
  <c r="Z103" i="151"/>
  <c r="M95" i="151"/>
  <c r="P95" i="151"/>
  <c r="W99" i="151"/>
  <c r="P103" i="151"/>
  <c r="U103" i="151"/>
  <c r="S99" i="151"/>
  <c r="W95" i="151"/>
  <c r="Y99" i="151"/>
  <c r="M103" i="151"/>
  <c r="O103" i="151"/>
  <c r="L99" i="151"/>
  <c r="S103" i="151"/>
  <c r="O99" i="151"/>
  <c r="X103" i="151"/>
  <c r="Y103" i="151"/>
  <c r="U99" i="151"/>
  <c r="X99" i="151"/>
  <c r="E49" i="151"/>
  <c r="T53" i="151"/>
  <c r="AG57" i="151"/>
  <c r="I49" i="151"/>
  <c r="AE53" i="151"/>
  <c r="AE57" i="151"/>
  <c r="J49" i="151"/>
  <c r="Y53" i="151"/>
  <c r="E45" i="151"/>
  <c r="K49" i="151"/>
  <c r="I45" i="151"/>
  <c r="AF53" i="151"/>
  <c r="AG53" i="151"/>
  <c r="T49" i="151"/>
  <c r="V49" i="151"/>
  <c r="T45" i="151"/>
  <c r="Y49" i="151"/>
  <c r="AE49" i="151"/>
  <c r="Y45" i="151"/>
  <c r="AG49" i="151"/>
  <c r="E57" i="151"/>
  <c r="Z45" i="151"/>
  <c r="G57" i="151"/>
  <c r="Q57" i="151"/>
  <c r="D23" i="151"/>
  <c r="D22" i="151"/>
  <c r="D26" i="151"/>
  <c r="D21" i="151"/>
  <c r="D20" i="151"/>
  <c r="D27" i="151"/>
  <c r="D24" i="151"/>
  <c r="D25" i="151"/>
  <c r="D28" i="151"/>
  <c r="D19" i="151"/>
  <c r="E29" i="151"/>
  <c r="E99" i="151"/>
  <c r="E95" i="151"/>
  <c r="E91" i="151"/>
  <c r="AG95" i="151"/>
  <c r="AG91" i="151"/>
  <c r="AG99" i="151"/>
  <c r="AG103" i="151"/>
  <c r="F99" i="151"/>
  <c r="F91" i="151"/>
  <c r="F103" i="151"/>
  <c r="F95" i="151"/>
  <c r="G91" i="151"/>
  <c r="G103" i="151"/>
  <c r="G95" i="151"/>
  <c r="G99" i="151"/>
  <c r="J91" i="151"/>
  <c r="J103" i="151"/>
  <c r="J99" i="151"/>
  <c r="J95" i="151"/>
  <c r="S53" i="151"/>
  <c r="S57" i="151"/>
  <c r="S45" i="151"/>
  <c r="U45" i="151"/>
  <c r="U57" i="151"/>
  <c r="U49" i="151"/>
  <c r="U53" i="151"/>
  <c r="C43" i="151"/>
  <c r="C79" i="151"/>
  <c r="C72" i="151"/>
  <c r="C45" i="151"/>
  <c r="C89" i="151"/>
  <c r="C65" i="151"/>
  <c r="C91" i="151"/>
  <c r="S49" i="151"/>
  <c r="I4" i="151"/>
  <c r="P5" i="151"/>
  <c r="Z6" i="151"/>
  <c r="E8" i="151"/>
  <c r="L91" i="151"/>
  <c r="L103" i="151"/>
  <c r="AC6" i="151"/>
  <c r="C64" i="151"/>
  <c r="C85" i="151"/>
  <c r="C41" i="151"/>
  <c r="C71" i="151"/>
  <c r="C39" i="151"/>
  <c r="C87" i="151"/>
  <c r="V5" i="151"/>
  <c r="I8" i="151"/>
  <c r="AB49" i="151"/>
  <c r="AB53" i="151"/>
  <c r="L4" i="151"/>
  <c r="M4" i="151"/>
  <c r="AD6" i="151"/>
  <c r="D3" i="151"/>
  <c r="N4" i="151"/>
  <c r="W5" i="151"/>
  <c r="AE6" i="151"/>
  <c r="AB57" i="151"/>
  <c r="Q99" i="151"/>
  <c r="Q95" i="151"/>
  <c r="R8" i="151"/>
  <c r="T7" i="151"/>
  <c r="V6" i="151"/>
  <c r="X5" i="151"/>
  <c r="Z4" i="151"/>
  <c r="N8" i="151"/>
  <c r="O7" i="151"/>
  <c r="P6" i="151"/>
  <c r="Q5" i="151"/>
  <c r="R4" i="151"/>
  <c r="T3" i="151"/>
  <c r="AF8" i="151"/>
  <c r="D7" i="151"/>
  <c r="E6" i="151"/>
  <c r="F5" i="151"/>
  <c r="G4" i="151"/>
  <c r="I3" i="151"/>
  <c r="D5" i="151"/>
  <c r="AE8" i="151"/>
  <c r="AF7" i="151"/>
  <c r="D6" i="151"/>
  <c r="E5" i="151"/>
  <c r="F4" i="151"/>
  <c r="H3" i="151"/>
  <c r="AD8" i="151"/>
  <c r="AE7" i="151"/>
  <c r="AF6" i="151"/>
  <c r="E4" i="151"/>
  <c r="G3" i="151"/>
  <c r="AB8" i="151"/>
  <c r="Z7" i="151"/>
  <c r="X6" i="151"/>
  <c r="U5" i="151"/>
  <c r="Q4" i="151"/>
  <c r="O3" i="151"/>
  <c r="T8" i="151"/>
  <c r="P7" i="151"/>
  <c r="L6" i="151"/>
  <c r="I5" i="151"/>
  <c r="AF3" i="151"/>
  <c r="S8" i="151"/>
  <c r="N7" i="151"/>
  <c r="K6" i="151"/>
  <c r="H5" i="151"/>
  <c r="AE3" i="151"/>
  <c r="P8" i="151"/>
  <c r="L7" i="151"/>
  <c r="I6" i="151"/>
  <c r="AC3" i="151"/>
  <c r="Q8" i="151"/>
  <c r="M7" i="151"/>
  <c r="J6" i="151"/>
  <c r="G5" i="151"/>
  <c r="AD3" i="151"/>
  <c r="E3" i="151"/>
  <c r="O4" i="151"/>
  <c r="Y5" i="151"/>
  <c r="K8" i="151"/>
  <c r="AD49" i="151"/>
  <c r="AD53" i="151"/>
  <c r="R103" i="151"/>
  <c r="R99" i="151"/>
  <c r="R91" i="151"/>
  <c r="R95" i="151"/>
  <c r="T5" i="151"/>
  <c r="AA5" i="151"/>
  <c r="N103" i="151"/>
  <c r="N99" i="151"/>
  <c r="N95" i="151"/>
  <c r="AA49" i="151"/>
  <c r="AA57" i="151"/>
  <c r="AA45" i="151"/>
  <c r="AA53" i="151"/>
  <c r="L8" i="151"/>
  <c r="F3" i="151"/>
  <c r="Z5" i="151"/>
  <c r="S4" i="151"/>
  <c r="D57" i="151"/>
  <c r="D45" i="151"/>
  <c r="T103" i="151"/>
  <c r="T95" i="151"/>
  <c r="T91" i="151"/>
  <c r="T99" i="151"/>
  <c r="T4" i="151"/>
  <c r="U4" i="151"/>
  <c r="U8" i="151"/>
  <c r="F53" i="151"/>
  <c r="F49" i="151"/>
  <c r="F45" i="151"/>
  <c r="M3" i="151"/>
  <c r="N3" i="151"/>
  <c r="J7" i="151"/>
  <c r="M53" i="151"/>
  <c r="M49" i="151"/>
  <c r="M45" i="151"/>
  <c r="M57" i="151"/>
  <c r="P4" i="151"/>
  <c r="J3" i="151"/>
  <c r="M8" i="151"/>
  <c r="AF57" i="151"/>
  <c r="AF49" i="151"/>
  <c r="AB5" i="151"/>
  <c r="V95" i="151"/>
  <c r="V103" i="151"/>
  <c r="I7" i="151"/>
  <c r="U91" i="151"/>
  <c r="H8" i="151"/>
  <c r="F7" i="151"/>
  <c r="K3" i="151"/>
  <c r="G7" i="151"/>
  <c r="O8" i="151"/>
  <c r="P3" i="151"/>
  <c r="X4" i="151"/>
  <c r="AF5" i="151"/>
  <c r="K7" i="151"/>
  <c r="X8" i="151"/>
  <c r="Q3" i="151"/>
  <c r="Y4" i="151"/>
  <c r="Q7" i="151"/>
  <c r="Y8" i="151"/>
  <c r="D53" i="151"/>
  <c r="R3" i="151"/>
  <c r="AA4" i="151"/>
  <c r="F6" i="151"/>
  <c r="R7" i="151"/>
  <c r="Z8" i="151"/>
  <c r="K53" i="151"/>
  <c r="K57" i="151"/>
  <c r="S3" i="151"/>
  <c r="AB4" i="151"/>
  <c r="G6" i="151"/>
  <c r="S7" i="151"/>
  <c r="AA8" i="151"/>
  <c r="L49" i="151"/>
  <c r="L45" i="151"/>
  <c r="L57" i="151"/>
  <c r="D49" i="151"/>
  <c r="G53" i="151"/>
  <c r="U3" i="151"/>
  <c r="AC4" i="151"/>
  <c r="H6" i="151"/>
  <c r="U7" i="151"/>
  <c r="AC8" i="151"/>
  <c r="V3" i="151"/>
  <c r="AD4" i="151"/>
  <c r="M6" i="151"/>
  <c r="V7" i="151"/>
  <c r="N49" i="151"/>
  <c r="G49" i="151"/>
  <c r="W3" i="151"/>
  <c r="AE4" i="151"/>
  <c r="N6" i="151"/>
  <c r="W7" i="151"/>
  <c r="M17" i="151"/>
  <c r="AD17" i="151"/>
  <c r="AF16" i="151"/>
  <c r="D16" i="151"/>
  <c r="F15" i="151"/>
  <c r="H14" i="151"/>
  <c r="H17" i="151"/>
  <c r="I16" i="151"/>
  <c r="J15" i="151"/>
  <c r="K14" i="151"/>
  <c r="L13" i="151"/>
  <c r="N12" i="151"/>
  <c r="K17" i="151"/>
  <c r="K16" i="151"/>
  <c r="K15" i="151"/>
  <c r="J14" i="151"/>
  <c r="J13" i="151"/>
  <c r="K12" i="151"/>
  <c r="AC17" i="151"/>
  <c r="AB16" i="151"/>
  <c r="AB15" i="151"/>
  <c r="AB14" i="151"/>
  <c r="AB13" i="151"/>
  <c r="AC12" i="151"/>
  <c r="AB17" i="151"/>
  <c r="AA16" i="151"/>
  <c r="AA15" i="151"/>
  <c r="AA14" i="151"/>
  <c r="AA13" i="151"/>
  <c r="AB12" i="151"/>
  <c r="AA17" i="151"/>
  <c r="Z16" i="151"/>
  <c r="Z15" i="151"/>
  <c r="Z14" i="151"/>
  <c r="Z13" i="151"/>
  <c r="AA12" i="151"/>
  <c r="U17" i="151"/>
  <c r="P16" i="151"/>
  <c r="L15" i="151"/>
  <c r="E14" i="151"/>
  <c r="AF12" i="151"/>
  <c r="R17" i="151"/>
  <c r="L16" i="151"/>
  <c r="D15" i="151"/>
  <c r="AC13" i="151"/>
  <c r="V12" i="151"/>
  <c r="Q17" i="151"/>
  <c r="J16" i="151"/>
  <c r="Y13" i="151"/>
  <c r="U12" i="151"/>
  <c r="O17" i="151"/>
  <c r="G16" i="151"/>
  <c r="W13" i="151"/>
  <c r="S12" i="151"/>
  <c r="P17" i="151"/>
  <c r="H16" i="151"/>
  <c r="AF14" i="151"/>
  <c r="X13" i="151"/>
  <c r="T12" i="151"/>
  <c r="AE14" i="151"/>
  <c r="K13" i="151"/>
  <c r="U14" i="151"/>
  <c r="AF15" i="151"/>
  <c r="S17" i="151"/>
  <c r="E7" i="151"/>
  <c r="L3" i="151"/>
  <c r="AC5" i="151"/>
  <c r="H7" i="151"/>
  <c r="V4" i="151"/>
  <c r="AD5" i="151"/>
  <c r="V8" i="151"/>
  <c r="W4" i="151"/>
  <c r="AE5" i="151"/>
  <c r="W8" i="151"/>
  <c r="X3" i="151"/>
  <c r="AF4" i="151"/>
  <c r="O6" i="151"/>
  <c r="X7" i="151"/>
  <c r="F57" i="151"/>
  <c r="W57" i="151"/>
  <c r="W53" i="151"/>
  <c r="AC99" i="151"/>
  <c r="AC103" i="151"/>
  <c r="X49" i="151"/>
  <c r="X53" i="151"/>
  <c r="C80" i="151"/>
  <c r="C95" i="151"/>
  <c r="C93" i="151"/>
  <c r="C66" i="151"/>
  <c r="AE103" i="151"/>
  <c r="AE99" i="151"/>
  <c r="AE91" i="151"/>
  <c r="C73" i="151"/>
  <c r="AF99" i="151"/>
  <c r="H57" i="151"/>
  <c r="H45" i="151"/>
  <c r="C81" i="151"/>
  <c r="C97" i="151"/>
  <c r="P53" i="151"/>
  <c r="C68" i="151"/>
  <c r="C55" i="151"/>
  <c r="C101" i="151"/>
  <c r="C82" i="151"/>
  <c r="Q53" i="151"/>
  <c r="R53" i="151"/>
  <c r="H103" i="151"/>
  <c r="D30" i="159"/>
  <c r="C33" i="159"/>
  <c r="C21" i="159"/>
  <c r="D35" i="159"/>
  <c r="D16" i="159"/>
  <c r="C23" i="159"/>
  <c r="D36" i="159"/>
  <c r="C22" i="159"/>
  <c r="D34" i="159"/>
  <c r="C17" i="159"/>
  <c r="D22" i="159"/>
  <c r="C38" i="159"/>
  <c r="D31" i="159"/>
  <c r="D18" i="159"/>
  <c r="D20" i="159"/>
  <c r="D23" i="159"/>
  <c r="D21" i="159"/>
  <c r="C19" i="159"/>
  <c r="C16" i="159"/>
  <c r="C18" i="159"/>
  <c r="D24" i="159"/>
  <c r="C36" i="159"/>
  <c r="D17" i="159"/>
  <c r="C32" i="159"/>
  <c r="D32" i="159"/>
  <c r="D33" i="159"/>
  <c r="C29" i="159"/>
  <c r="C31" i="159"/>
  <c r="D37" i="159"/>
  <c r="D25" i="159"/>
  <c r="C25" i="159"/>
  <c r="D29" i="159"/>
  <c r="C20" i="159"/>
  <c r="C24" i="159"/>
  <c r="C30" i="159"/>
  <c r="C34" i="159"/>
  <c r="C37" i="159"/>
  <c r="C35" i="159"/>
  <c r="D38" i="159"/>
  <c r="D19" i="159"/>
  <c r="H51" i="165" l="1"/>
  <c r="O51" i="165"/>
  <c r="S51" i="165" s="1"/>
  <c r="B53" i="165"/>
  <c r="A53" i="165" s="1"/>
  <c r="A52" i="165"/>
  <c r="E29" i="156"/>
  <c r="F29" i="156" s="1"/>
  <c r="G29" i="156" s="1"/>
  <c r="H29" i="156" s="1"/>
  <c r="I29" i="156" s="1"/>
  <c r="J29" i="156" s="1"/>
  <c r="K29" i="156" s="1"/>
  <c r="L29" i="156" s="1"/>
  <c r="M29" i="156" s="1"/>
  <c r="N29" i="156" s="1"/>
  <c r="O29" i="156" s="1"/>
  <c r="P29" i="156" s="1"/>
  <c r="Q29" i="156" s="1"/>
  <c r="R29" i="156" s="1"/>
  <c r="S29" i="156" s="1"/>
  <c r="T29" i="156" s="1"/>
  <c r="U29" i="156" s="1"/>
  <c r="V29" i="156" s="1"/>
  <c r="W29" i="156" s="1"/>
  <c r="X29" i="156" s="1"/>
  <c r="Y29" i="156" s="1"/>
  <c r="Z29" i="156" s="1"/>
  <c r="AA29" i="156" s="1"/>
  <c r="AB29" i="156" s="1"/>
  <c r="AC29" i="156" s="1"/>
  <c r="AD29" i="156" s="1"/>
  <c r="AE29" i="156" s="1"/>
  <c r="AF29" i="156" s="1"/>
  <c r="AG29" i="156" s="1"/>
  <c r="AH29" i="156" s="1"/>
  <c r="D21" i="156"/>
  <c r="D19" i="156"/>
  <c r="D20" i="156"/>
  <c r="D23" i="156"/>
  <c r="D27" i="156"/>
  <c r="D22" i="156"/>
  <c r="D26" i="156"/>
  <c r="D25" i="156"/>
  <c r="D28" i="156"/>
  <c r="D24" i="156"/>
  <c r="L26" i="163"/>
  <c r="L24" i="163"/>
  <c r="L22" i="163"/>
  <c r="L27" i="163"/>
  <c r="L25" i="163"/>
  <c r="L23" i="163"/>
  <c r="L28" i="163"/>
  <c r="L26" i="162"/>
  <c r="L24" i="162"/>
  <c r="L22" i="162"/>
  <c r="L27" i="162"/>
  <c r="L28" i="162"/>
  <c r="L25" i="162"/>
  <c r="L23" i="162"/>
  <c r="L24" i="161"/>
  <c r="L22" i="161"/>
  <c r="L27" i="161"/>
  <c r="L23" i="161"/>
  <c r="L26" i="161"/>
  <c r="L25" i="161"/>
  <c r="L28" i="161"/>
  <c r="L26" i="160"/>
  <c r="L24" i="160"/>
  <c r="L25" i="160"/>
  <c r="L22" i="160"/>
  <c r="L27" i="160"/>
  <c r="L28" i="160"/>
  <c r="L23" i="160"/>
  <c r="L19" i="163"/>
  <c r="L20" i="163"/>
  <c r="L21" i="163"/>
  <c r="L21" i="162"/>
  <c r="L19" i="162"/>
  <c r="L20" i="162"/>
  <c r="L20" i="161"/>
  <c r="L21" i="161"/>
  <c r="L19" i="161"/>
  <c r="L21" i="160"/>
  <c r="L19" i="160"/>
  <c r="L20" i="160"/>
  <c r="D6" i="159"/>
  <c r="D7" i="159"/>
  <c r="C7" i="159"/>
  <c r="C6" i="159"/>
  <c r="D9" i="159"/>
  <c r="C12" i="159"/>
  <c r="D10" i="159"/>
  <c r="C13" i="159"/>
  <c r="D13" i="159"/>
  <c r="C9" i="159"/>
  <c r="C11" i="159"/>
  <c r="C10" i="159"/>
  <c r="D12" i="159"/>
  <c r="C8" i="159"/>
  <c r="D11" i="159"/>
  <c r="D8" i="159"/>
  <c r="F3" i="159"/>
  <c r="E1" i="159"/>
  <c r="E2" i="159"/>
  <c r="O18" i="120"/>
  <c r="N18" i="120"/>
  <c r="M18" i="120"/>
  <c r="L18" i="120"/>
  <c r="K26" i="120"/>
  <c r="Q20" i="120"/>
  <c r="Q21" i="120" s="1"/>
  <c r="K18" i="120"/>
  <c r="P20" i="120"/>
  <c r="P21" i="120" s="1"/>
  <c r="Q12" i="120"/>
  <c r="O20" i="120"/>
  <c r="O21" i="120" s="1"/>
  <c r="P12" i="120"/>
  <c r="N20" i="120"/>
  <c r="N21" i="120" s="1"/>
  <c r="O12" i="120"/>
  <c r="L22" i="120"/>
  <c r="L23" i="120" s="1"/>
  <c r="L14" i="120"/>
  <c r="Q18" i="120"/>
  <c r="K16" i="120"/>
  <c r="M22" i="120"/>
  <c r="M23" i="120" s="1"/>
  <c r="K20" i="120"/>
  <c r="P16" i="120"/>
  <c r="O14" i="120"/>
  <c r="K22" i="120"/>
  <c r="K23" i="120" s="1"/>
  <c r="P18" i="120"/>
  <c r="O16" i="120"/>
  <c r="N14" i="120"/>
  <c r="N12" i="120"/>
  <c r="P22" i="120"/>
  <c r="P23" i="120" s="1"/>
  <c r="N16" i="120"/>
  <c r="M14" i="120"/>
  <c r="M12" i="120"/>
  <c r="Q22" i="120"/>
  <c r="Q23" i="120" s="1"/>
  <c r="M16" i="120"/>
  <c r="K14" i="120"/>
  <c r="L12" i="120"/>
  <c r="L16" i="120"/>
  <c r="K12" i="120"/>
  <c r="K13" i="120" s="1"/>
  <c r="S10" i="120"/>
  <c r="O22" i="120"/>
  <c r="O23" i="120" s="1"/>
  <c r="M20" i="120"/>
  <c r="Q14" i="120"/>
  <c r="N22" i="120"/>
  <c r="N23" i="120" s="1"/>
  <c r="L20" i="120"/>
  <c r="Q16" i="120"/>
  <c r="P14" i="120"/>
  <c r="E36" i="120"/>
  <c r="E28" i="120"/>
  <c r="E29" i="120" s="1"/>
  <c r="D36" i="120"/>
  <c r="D28" i="120"/>
  <c r="D29" i="120" s="1"/>
  <c r="I38" i="120"/>
  <c r="I39" i="120" s="1"/>
  <c r="C36" i="120"/>
  <c r="I30" i="120"/>
  <c r="C28" i="120"/>
  <c r="C29" i="120" s="1"/>
  <c r="H38" i="120"/>
  <c r="H39" i="120" s="1"/>
  <c r="H30" i="120"/>
  <c r="G38" i="120"/>
  <c r="G39" i="120" s="1"/>
  <c r="G30" i="120"/>
  <c r="F38" i="120"/>
  <c r="F39" i="120" s="1"/>
  <c r="F30" i="120"/>
  <c r="E38" i="120"/>
  <c r="E39" i="120" s="1"/>
  <c r="E30" i="120"/>
  <c r="D38" i="120"/>
  <c r="D39" i="120" s="1"/>
  <c r="D30" i="120"/>
  <c r="H34" i="120"/>
  <c r="G36" i="120"/>
  <c r="G28" i="120"/>
  <c r="G29" i="120" s="1"/>
  <c r="C42" i="120"/>
  <c r="H36" i="120"/>
  <c r="F34" i="120"/>
  <c r="E32" i="120"/>
  <c r="C30" i="120"/>
  <c r="I32" i="120"/>
  <c r="F36" i="120"/>
  <c r="E34" i="120"/>
  <c r="D32" i="120"/>
  <c r="I28" i="120"/>
  <c r="D34" i="120"/>
  <c r="C32" i="120"/>
  <c r="H28" i="120"/>
  <c r="H29" i="120" s="1"/>
  <c r="C34" i="120"/>
  <c r="F28" i="120"/>
  <c r="F29" i="120" s="1"/>
  <c r="H32" i="120"/>
  <c r="C38" i="120"/>
  <c r="I34" i="120"/>
  <c r="G32" i="120"/>
  <c r="I36" i="120"/>
  <c r="G34" i="120"/>
  <c r="F32" i="120"/>
  <c r="E22" i="155"/>
  <c r="E28" i="155"/>
  <c r="E27" i="155"/>
  <c r="E26" i="155"/>
  <c r="E25" i="155"/>
  <c r="E24" i="155"/>
  <c r="E23" i="155"/>
  <c r="E21" i="155"/>
  <c r="E20" i="155"/>
  <c r="E19" i="155"/>
  <c r="E24" i="154"/>
  <c r="E26" i="154"/>
  <c r="E23" i="154"/>
  <c r="E20" i="154"/>
  <c r="E21" i="154"/>
  <c r="E27" i="154"/>
  <c r="E28" i="154"/>
  <c r="E19" i="154"/>
  <c r="E25" i="154"/>
  <c r="E22" i="154"/>
  <c r="E27" i="153"/>
  <c r="E26" i="153"/>
  <c r="E22" i="153"/>
  <c r="E24" i="153"/>
  <c r="E19" i="153"/>
  <c r="E25" i="153"/>
  <c r="E20" i="153"/>
  <c r="E23" i="153"/>
  <c r="E21" i="153"/>
  <c r="E28" i="153"/>
  <c r="E23" i="151"/>
  <c r="E24" i="151"/>
  <c r="E26" i="151"/>
  <c r="E21" i="151"/>
  <c r="E20" i="151"/>
  <c r="E28" i="151"/>
  <c r="E27" i="151"/>
  <c r="E19" i="151"/>
  <c r="E25" i="151"/>
  <c r="E22" i="151"/>
  <c r="F29" i="151"/>
  <c r="O52" i="165" l="1"/>
  <c r="S52" i="165" s="1"/>
  <c r="H52" i="165"/>
  <c r="O53" i="165"/>
  <c r="S53" i="165" s="1"/>
  <c r="H53" i="165"/>
  <c r="A54" i="165"/>
  <c r="E22" i="156"/>
  <c r="E21" i="156"/>
  <c r="E20" i="156"/>
  <c r="E27" i="156"/>
  <c r="E25" i="156"/>
  <c r="E23" i="156"/>
  <c r="E28" i="156"/>
  <c r="E19" i="156"/>
  <c r="E26" i="156"/>
  <c r="E24" i="156"/>
  <c r="M24" i="163"/>
  <c r="M22" i="163"/>
  <c r="M27" i="163"/>
  <c r="M25" i="163"/>
  <c r="M23" i="163"/>
  <c r="M28" i="163"/>
  <c r="M26" i="163"/>
  <c r="M24" i="162"/>
  <c r="M23" i="162"/>
  <c r="M22" i="162"/>
  <c r="M27" i="162"/>
  <c r="M25" i="162"/>
  <c r="M26" i="162"/>
  <c r="M28" i="162"/>
  <c r="M24" i="161"/>
  <c r="M27" i="161"/>
  <c r="M22" i="161"/>
  <c r="M25" i="161"/>
  <c r="M23" i="161"/>
  <c r="M28" i="161"/>
  <c r="M26" i="161"/>
  <c r="M24" i="160"/>
  <c r="M28" i="160"/>
  <c r="M22" i="160"/>
  <c r="M26" i="160"/>
  <c r="M27" i="160"/>
  <c r="M23" i="160"/>
  <c r="M25" i="160"/>
  <c r="F22" i="156"/>
  <c r="F24" i="156"/>
  <c r="F26" i="156"/>
  <c r="F28" i="156"/>
  <c r="F25" i="156"/>
  <c r="F27" i="156"/>
  <c r="F23" i="156"/>
  <c r="M20" i="163"/>
  <c r="M21" i="163"/>
  <c r="M19" i="163"/>
  <c r="M19" i="162"/>
  <c r="M21" i="162"/>
  <c r="M20" i="162"/>
  <c r="M21" i="161"/>
  <c r="M19" i="161"/>
  <c r="M20" i="161"/>
  <c r="M19" i="160"/>
  <c r="M20" i="160"/>
  <c r="M21" i="160"/>
  <c r="F1" i="159"/>
  <c r="G3" i="159"/>
  <c r="F2" i="159"/>
  <c r="V20" i="120"/>
  <c r="W12" i="120"/>
  <c r="U20" i="120"/>
  <c r="V12" i="120"/>
  <c r="T20" i="120"/>
  <c r="U12" i="120"/>
  <c r="U13" i="120" s="1"/>
  <c r="S26" i="120"/>
  <c r="Y22" i="120"/>
  <c r="Y23" i="120" s="1"/>
  <c r="S20" i="120"/>
  <c r="Y14" i="120"/>
  <c r="T12" i="120"/>
  <c r="T13" i="120" s="1"/>
  <c r="X22" i="120"/>
  <c r="X23" i="120" s="1"/>
  <c r="X14" i="120"/>
  <c r="S12" i="120"/>
  <c r="S13" i="120" s="1"/>
  <c r="W22" i="120"/>
  <c r="W23" i="120" s="1"/>
  <c r="W14" i="120"/>
  <c r="V22" i="120"/>
  <c r="V23" i="120" s="1"/>
  <c r="V14" i="120"/>
  <c r="U22" i="120"/>
  <c r="U23" i="120" s="1"/>
  <c r="U14" i="120"/>
  <c r="Y18" i="120"/>
  <c r="S16" i="120"/>
  <c r="X20" i="120"/>
  <c r="Y12" i="120"/>
  <c r="S18" i="120"/>
  <c r="X12" i="120"/>
  <c r="T22" i="120"/>
  <c r="T23" i="120" s="1"/>
  <c r="Y20" i="120"/>
  <c r="Y21" i="120" s="1"/>
  <c r="T14" i="120"/>
  <c r="V18" i="120"/>
  <c r="S22" i="120"/>
  <c r="S23" i="120" s="1"/>
  <c r="W20" i="120"/>
  <c r="U16" i="120"/>
  <c r="X16" i="120"/>
  <c r="W18" i="120"/>
  <c r="V16" i="120"/>
  <c r="X18" i="120"/>
  <c r="S14" i="120"/>
  <c r="Y16" i="120"/>
  <c r="W16" i="120"/>
  <c r="U18" i="120"/>
  <c r="T16" i="120"/>
  <c r="T18" i="120"/>
  <c r="L38" i="120"/>
  <c r="L39" i="120" s="1"/>
  <c r="L30" i="120"/>
  <c r="K38" i="120"/>
  <c r="K39" i="120" s="1"/>
  <c r="Q32" i="120"/>
  <c r="K30" i="120"/>
  <c r="P32" i="120"/>
  <c r="O32" i="120"/>
  <c r="N32" i="120"/>
  <c r="M32" i="120"/>
  <c r="L32" i="120"/>
  <c r="Q34" i="120"/>
  <c r="K32" i="120"/>
  <c r="O36" i="120"/>
  <c r="O37" i="120" s="1"/>
  <c r="O28" i="120"/>
  <c r="N38" i="120"/>
  <c r="N39" i="120" s="1"/>
  <c r="N30" i="120"/>
  <c r="K28" i="120"/>
  <c r="K29" i="120" s="1"/>
  <c r="P36" i="120"/>
  <c r="P37" i="120" s="1"/>
  <c r="N34" i="120"/>
  <c r="M36" i="120"/>
  <c r="P28" i="120"/>
  <c r="N28" i="120"/>
  <c r="Q38" i="120"/>
  <c r="Q39" i="120" s="1"/>
  <c r="P38" i="120"/>
  <c r="P39" i="120" s="1"/>
  <c r="N36" i="120"/>
  <c r="M34" i="120"/>
  <c r="P30" i="120"/>
  <c r="O38" i="120"/>
  <c r="O39" i="120" s="1"/>
  <c r="L34" i="120"/>
  <c r="Q30" i="120"/>
  <c r="Q28" i="120"/>
  <c r="L36" i="120"/>
  <c r="M38" i="120"/>
  <c r="M39" i="120" s="1"/>
  <c r="K34" i="120"/>
  <c r="P34" i="120"/>
  <c r="Q36" i="120"/>
  <c r="Q37" i="120" s="1"/>
  <c r="O34" i="120"/>
  <c r="K36" i="120"/>
  <c r="O30" i="120"/>
  <c r="M28" i="120"/>
  <c r="K42" i="120"/>
  <c r="M30" i="120"/>
  <c r="L28" i="120"/>
  <c r="H50" i="120"/>
  <c r="G50" i="120"/>
  <c r="F50" i="120"/>
  <c r="E50" i="120"/>
  <c r="D50" i="120"/>
  <c r="I52" i="120"/>
  <c r="I53" i="120" s="1"/>
  <c r="C50" i="120"/>
  <c r="I44" i="120"/>
  <c r="H52" i="120"/>
  <c r="H53" i="120" s="1"/>
  <c r="H44" i="120"/>
  <c r="G52" i="120"/>
  <c r="G53" i="120" s="1"/>
  <c r="G44" i="120"/>
  <c r="E54" i="120"/>
  <c r="E55" i="120" s="1"/>
  <c r="E46" i="120"/>
  <c r="D48" i="120"/>
  <c r="G54" i="120"/>
  <c r="G55" i="120" s="1"/>
  <c r="E44" i="120"/>
  <c r="D54" i="120"/>
  <c r="D55" i="120" s="1"/>
  <c r="D44" i="120"/>
  <c r="F48" i="120"/>
  <c r="F54" i="120"/>
  <c r="F55" i="120" s="1"/>
  <c r="I50" i="120"/>
  <c r="C54" i="120"/>
  <c r="C55" i="120" s="1"/>
  <c r="H48" i="120"/>
  <c r="C52" i="120"/>
  <c r="C53" i="120" s="1"/>
  <c r="C44" i="120"/>
  <c r="H46" i="120"/>
  <c r="D52" i="120"/>
  <c r="D53" i="120" s="1"/>
  <c r="G48" i="120"/>
  <c r="I48" i="120"/>
  <c r="G46" i="120"/>
  <c r="E52" i="120"/>
  <c r="E53" i="120" s="1"/>
  <c r="F46" i="120"/>
  <c r="D46" i="120"/>
  <c r="I54" i="120"/>
  <c r="I55" i="120" s="1"/>
  <c r="H54" i="120"/>
  <c r="H55" i="120" s="1"/>
  <c r="F52" i="120"/>
  <c r="F53" i="120" s="1"/>
  <c r="I46" i="120"/>
  <c r="F44" i="120"/>
  <c r="E48" i="120"/>
  <c r="C46" i="120"/>
  <c r="C48" i="120"/>
  <c r="F19" i="156"/>
  <c r="F21" i="156"/>
  <c r="F20" i="156"/>
  <c r="F28" i="155"/>
  <c r="F19" i="155"/>
  <c r="F22" i="155"/>
  <c r="F24" i="155"/>
  <c r="F23" i="155"/>
  <c r="F21" i="155"/>
  <c r="F25" i="155"/>
  <c r="F20" i="155"/>
  <c r="F27" i="155"/>
  <c r="F26" i="155"/>
  <c r="F20" i="154"/>
  <c r="F19" i="154"/>
  <c r="F22" i="154"/>
  <c r="F21" i="154"/>
  <c r="G24" i="154"/>
  <c r="F23" i="154"/>
  <c r="F27" i="154"/>
  <c r="F25" i="154"/>
  <c r="F26" i="154"/>
  <c r="F28" i="154"/>
  <c r="F24" i="154"/>
  <c r="F28" i="153"/>
  <c r="F19" i="153"/>
  <c r="F27" i="153"/>
  <c r="F23" i="153"/>
  <c r="F26" i="153"/>
  <c r="F22" i="153"/>
  <c r="F24" i="153"/>
  <c r="F25" i="153"/>
  <c r="F21" i="153"/>
  <c r="F20" i="153"/>
  <c r="F28" i="151"/>
  <c r="F19" i="151"/>
  <c r="F22" i="151"/>
  <c r="F23" i="151"/>
  <c r="F24" i="151"/>
  <c r="F25" i="151"/>
  <c r="F27" i="151"/>
  <c r="F21" i="151"/>
  <c r="F20" i="151"/>
  <c r="G29" i="151"/>
  <c r="F26" i="151"/>
  <c r="E24" i="159"/>
  <c r="E18" i="159"/>
  <c r="E37" i="159"/>
  <c r="E16" i="159"/>
  <c r="E35" i="159"/>
  <c r="E22" i="159"/>
  <c r="E23" i="159"/>
  <c r="E33" i="159"/>
  <c r="E29" i="159"/>
  <c r="E19" i="159"/>
  <c r="E21" i="159"/>
  <c r="E34" i="159"/>
  <c r="E30" i="159"/>
  <c r="E32" i="159"/>
  <c r="E38" i="159"/>
  <c r="E31" i="159"/>
  <c r="E36" i="159"/>
  <c r="E20" i="159"/>
  <c r="E25" i="159"/>
  <c r="E17" i="159"/>
  <c r="H54" i="165" l="1"/>
  <c r="O54" i="165"/>
  <c r="S54" i="165" s="1"/>
  <c r="N24" i="163"/>
  <c r="N27" i="163"/>
  <c r="N25" i="163"/>
  <c r="N22" i="163"/>
  <c r="N23" i="163"/>
  <c r="N28" i="163"/>
  <c r="N26" i="163"/>
  <c r="N24" i="162"/>
  <c r="N22" i="162"/>
  <c r="N27" i="162"/>
  <c r="N25" i="162"/>
  <c r="N23" i="162"/>
  <c r="N26" i="162"/>
  <c r="N28" i="162"/>
  <c r="N22" i="161"/>
  <c r="N23" i="161"/>
  <c r="N24" i="161"/>
  <c r="N25" i="161"/>
  <c r="N28" i="161"/>
  <c r="N26" i="161"/>
  <c r="N27" i="161"/>
  <c r="N24" i="160"/>
  <c r="N23" i="160"/>
  <c r="N26" i="160"/>
  <c r="N22" i="160"/>
  <c r="N27" i="160"/>
  <c r="N25" i="160"/>
  <c r="N28" i="160"/>
  <c r="G22" i="156"/>
  <c r="G24" i="156"/>
  <c r="G26" i="156"/>
  <c r="G28" i="156"/>
  <c r="G23" i="156"/>
  <c r="G25" i="156"/>
  <c r="G27" i="156"/>
  <c r="N19" i="163"/>
  <c r="N20" i="163"/>
  <c r="N21" i="163"/>
  <c r="N21" i="162"/>
  <c r="N19" i="162"/>
  <c r="N20" i="162"/>
  <c r="N21" i="161"/>
  <c r="N19" i="161"/>
  <c r="N20" i="161"/>
  <c r="N19" i="160"/>
  <c r="N20" i="160"/>
  <c r="N21" i="160"/>
  <c r="E7" i="159"/>
  <c r="E6" i="159"/>
  <c r="E12" i="159"/>
  <c r="E10" i="159"/>
  <c r="E9" i="159"/>
  <c r="E11" i="159"/>
  <c r="E8" i="159"/>
  <c r="E13" i="159"/>
  <c r="G1" i="159"/>
  <c r="H3" i="159"/>
  <c r="G2" i="159"/>
  <c r="Y34" i="120"/>
  <c r="S32" i="120"/>
  <c r="X34" i="120"/>
  <c r="W34" i="120"/>
  <c r="V34" i="120"/>
  <c r="U34" i="120"/>
  <c r="T34" i="120"/>
  <c r="Y36" i="120"/>
  <c r="S34" i="120"/>
  <c r="Y28" i="120"/>
  <c r="X36" i="120"/>
  <c r="X28" i="120"/>
  <c r="V38" i="120"/>
  <c r="V39" i="120" s="1"/>
  <c r="V30" i="120"/>
  <c r="U32" i="120"/>
  <c r="V32" i="120"/>
  <c r="T30" i="120"/>
  <c r="S28" i="120"/>
  <c r="S29" i="120" s="1"/>
  <c r="T32" i="120"/>
  <c r="S30" i="120"/>
  <c r="Y38" i="120"/>
  <c r="Y39" i="120" s="1"/>
  <c r="W36" i="120"/>
  <c r="X38" i="120"/>
  <c r="X39" i="120" s="1"/>
  <c r="V36" i="120"/>
  <c r="W38" i="120"/>
  <c r="W39" i="120" s="1"/>
  <c r="U36" i="120"/>
  <c r="Y30" i="120"/>
  <c r="W28" i="120"/>
  <c r="U38" i="120"/>
  <c r="U39" i="120" s="1"/>
  <c r="T36" i="120"/>
  <c r="Y32" i="120"/>
  <c r="X30" i="120"/>
  <c r="V28" i="120"/>
  <c r="V29" i="120" s="1"/>
  <c r="T38" i="120"/>
  <c r="T39" i="120" s="1"/>
  <c r="S36" i="120"/>
  <c r="X32" i="120"/>
  <c r="W30" i="120"/>
  <c r="U28" i="120"/>
  <c r="U29" i="120" s="1"/>
  <c r="S38" i="120"/>
  <c r="S39" i="120" s="1"/>
  <c r="W32" i="120"/>
  <c r="U30" i="120"/>
  <c r="T28" i="120"/>
  <c r="T29" i="120" s="1"/>
  <c r="S42" i="120"/>
  <c r="O52" i="120"/>
  <c r="O53" i="120" s="1"/>
  <c r="O44" i="120"/>
  <c r="N52" i="120"/>
  <c r="N53" i="120" s="1"/>
  <c r="N44" i="120"/>
  <c r="M52" i="120"/>
  <c r="M44" i="120"/>
  <c r="L52" i="120"/>
  <c r="L44" i="120"/>
  <c r="Q54" i="120"/>
  <c r="Q55" i="120" s="1"/>
  <c r="K52" i="120"/>
  <c r="Q46" i="120"/>
  <c r="K44" i="120"/>
  <c r="P54" i="120"/>
  <c r="P55" i="120" s="1"/>
  <c r="P46" i="120"/>
  <c r="O54" i="120"/>
  <c r="O55" i="120" s="1"/>
  <c r="O46" i="120"/>
  <c r="N54" i="120"/>
  <c r="N55" i="120" s="1"/>
  <c r="N46" i="120"/>
  <c r="L48" i="120"/>
  <c r="Q52" i="120"/>
  <c r="Q53" i="120" s="1"/>
  <c r="K50" i="120"/>
  <c r="Q44" i="120"/>
  <c r="O48" i="120"/>
  <c r="Q50" i="120"/>
  <c r="M50" i="120"/>
  <c r="L50" i="120"/>
  <c r="Q48" i="120"/>
  <c r="M54" i="120"/>
  <c r="M55" i="120" s="1"/>
  <c r="P48" i="120"/>
  <c r="L54" i="120"/>
  <c r="L55" i="120" s="1"/>
  <c r="M46" i="120"/>
  <c r="K54" i="120"/>
  <c r="K55" i="120" s="1"/>
  <c r="P50" i="120"/>
  <c r="N48" i="120"/>
  <c r="L46" i="120"/>
  <c r="P52" i="120"/>
  <c r="P53" i="120" s="1"/>
  <c r="O50" i="120"/>
  <c r="M48" i="120"/>
  <c r="K46" i="120"/>
  <c r="N50" i="120"/>
  <c r="K48" i="120"/>
  <c r="P44" i="120"/>
  <c r="G21" i="156"/>
  <c r="G19" i="156"/>
  <c r="G20" i="156"/>
  <c r="G21" i="155"/>
  <c r="G27" i="155"/>
  <c r="G22" i="155"/>
  <c r="G23" i="155"/>
  <c r="G19" i="155"/>
  <c r="G20" i="155"/>
  <c r="G25" i="155"/>
  <c r="G24" i="155"/>
  <c r="G28" i="155"/>
  <c r="G26" i="155"/>
  <c r="G21" i="154"/>
  <c r="G22" i="154"/>
  <c r="G28" i="154"/>
  <c r="G27" i="154"/>
  <c r="G20" i="154"/>
  <c r="G19" i="154"/>
  <c r="G25" i="154"/>
  <c r="G26" i="154"/>
  <c r="G23" i="154"/>
  <c r="G22" i="153"/>
  <c r="G21" i="153"/>
  <c r="G20" i="153"/>
  <c r="G28" i="153"/>
  <c r="G24" i="153"/>
  <c r="G19" i="153"/>
  <c r="G27" i="153"/>
  <c r="G23" i="153"/>
  <c r="G25" i="153"/>
  <c r="G26" i="153"/>
  <c r="G24" i="151"/>
  <c r="G25" i="151"/>
  <c r="G26" i="151"/>
  <c r="G21" i="151"/>
  <c r="G27" i="151"/>
  <c r="G28" i="151"/>
  <c r="G22" i="151"/>
  <c r="G19" i="151"/>
  <c r="G23" i="151"/>
  <c r="G20" i="151"/>
  <c r="H29" i="151"/>
  <c r="F35" i="159"/>
  <c r="F34" i="159"/>
  <c r="F32" i="159"/>
  <c r="F24" i="159"/>
  <c r="F31" i="159"/>
  <c r="F33" i="159"/>
  <c r="F19" i="159"/>
  <c r="F21" i="159"/>
  <c r="F36" i="159"/>
  <c r="F17" i="159"/>
  <c r="F16" i="159"/>
  <c r="F30" i="159"/>
  <c r="F29" i="159"/>
  <c r="F38" i="159"/>
  <c r="F22" i="159"/>
  <c r="F25" i="159"/>
  <c r="F18" i="159"/>
  <c r="F23" i="159"/>
  <c r="F20" i="159"/>
  <c r="F37" i="159"/>
  <c r="O22" i="163" l="1"/>
  <c r="O25" i="163"/>
  <c r="O23" i="163"/>
  <c r="O28" i="163"/>
  <c r="O27" i="163"/>
  <c r="O26" i="163"/>
  <c r="O24" i="163"/>
  <c r="O22" i="162"/>
  <c r="O27" i="162"/>
  <c r="O25" i="162"/>
  <c r="O23" i="162"/>
  <c r="O28" i="162"/>
  <c r="O24" i="162"/>
  <c r="O26" i="162"/>
  <c r="O22" i="161"/>
  <c r="O27" i="161"/>
  <c r="O25" i="161"/>
  <c r="O23" i="161"/>
  <c r="O28" i="161"/>
  <c r="O26" i="161"/>
  <c r="O24" i="161"/>
  <c r="O22" i="160"/>
  <c r="O28" i="160"/>
  <c r="O26" i="160"/>
  <c r="O27" i="160"/>
  <c r="O25" i="160"/>
  <c r="O23" i="160"/>
  <c r="O24" i="160"/>
  <c r="H22" i="156"/>
  <c r="H24" i="156"/>
  <c r="H26" i="156"/>
  <c r="H28" i="156"/>
  <c r="H23" i="156"/>
  <c r="H25" i="156"/>
  <c r="H27" i="156"/>
  <c r="O21" i="163"/>
  <c r="O20" i="163"/>
  <c r="O19" i="163"/>
  <c r="O21" i="162"/>
  <c r="O19" i="162"/>
  <c r="O20" i="162"/>
  <c r="O21" i="161"/>
  <c r="O19" i="161"/>
  <c r="O20" i="161"/>
  <c r="O19" i="160"/>
  <c r="O20" i="160"/>
  <c r="O21" i="160"/>
  <c r="F6" i="159"/>
  <c r="F7" i="159"/>
  <c r="F8" i="159"/>
  <c r="F11" i="159"/>
  <c r="F9" i="159"/>
  <c r="F12" i="159"/>
  <c r="F10" i="159"/>
  <c r="F13" i="159"/>
  <c r="H1" i="159"/>
  <c r="I3" i="159"/>
  <c r="H2" i="159"/>
  <c r="V54" i="120"/>
  <c r="V55" i="120" s="1"/>
  <c r="V46" i="120"/>
  <c r="U54" i="120"/>
  <c r="U55" i="120" s="1"/>
  <c r="U46" i="120"/>
  <c r="T54" i="120"/>
  <c r="T55" i="120" s="1"/>
  <c r="T46" i="120"/>
  <c r="S54" i="120"/>
  <c r="S55" i="120" s="1"/>
  <c r="Y48" i="120"/>
  <c r="S46" i="120"/>
  <c r="X48" i="120"/>
  <c r="W48" i="120"/>
  <c r="V48" i="120"/>
  <c r="U48" i="120"/>
  <c r="Y52" i="120"/>
  <c r="Y53" i="120" s="1"/>
  <c r="S50" i="120"/>
  <c r="Y44" i="120"/>
  <c r="X54" i="120"/>
  <c r="X55" i="120" s="1"/>
  <c r="X46" i="120"/>
  <c r="W50" i="120"/>
  <c r="T48" i="120"/>
  <c r="X50" i="120"/>
  <c r="X52" i="120"/>
  <c r="X53" i="120" s="1"/>
  <c r="T52" i="120"/>
  <c r="Y50" i="120"/>
  <c r="Y54" i="120"/>
  <c r="Y55" i="120" s="1"/>
  <c r="W52" i="120"/>
  <c r="V50" i="120"/>
  <c r="S48" i="120"/>
  <c r="X44" i="120"/>
  <c r="W54" i="120"/>
  <c r="W55" i="120" s="1"/>
  <c r="V52" i="120"/>
  <c r="U50" i="120"/>
  <c r="Y46" i="120"/>
  <c r="W44" i="120"/>
  <c r="U52" i="120"/>
  <c r="T50" i="120"/>
  <c r="W46" i="120"/>
  <c r="V44" i="120"/>
  <c r="U44" i="120"/>
  <c r="U45" i="120" s="1"/>
  <c r="S52" i="120"/>
  <c r="T44" i="120"/>
  <c r="T45" i="120" s="1"/>
  <c r="S44" i="120"/>
  <c r="S45" i="120" s="1"/>
  <c r="H21" i="156"/>
  <c r="H19" i="156"/>
  <c r="H20" i="156"/>
  <c r="H21" i="155"/>
  <c r="H27" i="155"/>
  <c r="H26" i="155"/>
  <c r="H25" i="155"/>
  <c r="H24" i="155"/>
  <c r="H22" i="155"/>
  <c r="H19" i="155"/>
  <c r="H20" i="155"/>
  <c r="H28" i="155"/>
  <c r="H23" i="155"/>
  <c r="H28" i="154"/>
  <c r="H25" i="154"/>
  <c r="H27" i="154"/>
  <c r="H22" i="154"/>
  <c r="H24" i="154"/>
  <c r="H23" i="154"/>
  <c r="H19" i="154"/>
  <c r="H21" i="154"/>
  <c r="H20" i="154"/>
  <c r="H26" i="154"/>
  <c r="H22" i="153"/>
  <c r="H21" i="153"/>
  <c r="H20" i="153"/>
  <c r="H24" i="153"/>
  <c r="H23" i="153"/>
  <c r="H19" i="153"/>
  <c r="H28" i="153"/>
  <c r="H27" i="153"/>
  <c r="H25" i="153"/>
  <c r="H26" i="153"/>
  <c r="H21" i="151"/>
  <c r="H25" i="151"/>
  <c r="H26" i="151"/>
  <c r="H27" i="151"/>
  <c r="H24" i="151"/>
  <c r="H28" i="151"/>
  <c r="H19" i="151"/>
  <c r="H22" i="151"/>
  <c r="I29" i="151"/>
  <c r="H23" i="151"/>
  <c r="H20" i="151"/>
  <c r="G19" i="159"/>
  <c r="G21" i="159"/>
  <c r="G29" i="159"/>
  <c r="G16" i="159"/>
  <c r="G25" i="159"/>
  <c r="G18" i="159"/>
  <c r="G33" i="159"/>
  <c r="G32" i="159"/>
  <c r="G31" i="159"/>
  <c r="G38" i="159"/>
  <c r="G24" i="159"/>
  <c r="G37" i="159"/>
  <c r="G20" i="159"/>
  <c r="G36" i="159"/>
  <c r="G34" i="159"/>
  <c r="G23" i="159"/>
  <c r="G22" i="159"/>
  <c r="G35" i="159"/>
  <c r="G30" i="159"/>
  <c r="G17" i="159"/>
  <c r="P22" i="163" l="1"/>
  <c r="P27" i="163"/>
  <c r="P25" i="163"/>
  <c r="P23" i="163"/>
  <c r="P28" i="163"/>
  <c r="P24" i="163"/>
  <c r="P26" i="163"/>
  <c r="P22" i="162"/>
  <c r="P27" i="162"/>
  <c r="P25" i="162"/>
  <c r="P26" i="162"/>
  <c r="P23" i="162"/>
  <c r="P28" i="162"/>
  <c r="P24" i="162"/>
  <c r="P27" i="161"/>
  <c r="P25" i="161"/>
  <c r="P23" i="161"/>
  <c r="P28" i="161"/>
  <c r="P22" i="161"/>
  <c r="P26" i="161"/>
  <c r="P24" i="161"/>
  <c r="P22" i="160"/>
  <c r="P27" i="160"/>
  <c r="P25" i="160"/>
  <c r="P26" i="160"/>
  <c r="P24" i="160"/>
  <c r="P23" i="160"/>
  <c r="P28" i="160"/>
  <c r="I22" i="156"/>
  <c r="I24" i="156"/>
  <c r="I26" i="156"/>
  <c r="I28" i="156"/>
  <c r="I25" i="156"/>
  <c r="I23" i="156"/>
  <c r="I27" i="156"/>
  <c r="P20" i="163"/>
  <c r="P21" i="163"/>
  <c r="P19" i="163"/>
  <c r="P20" i="162"/>
  <c r="P21" i="162"/>
  <c r="P19" i="162"/>
  <c r="P19" i="161"/>
  <c r="P20" i="161"/>
  <c r="P21" i="161"/>
  <c r="P20" i="160"/>
  <c r="P21" i="160"/>
  <c r="P19" i="160"/>
  <c r="G6" i="159"/>
  <c r="G7" i="159"/>
  <c r="G11" i="159"/>
  <c r="G8" i="159"/>
  <c r="G12" i="159"/>
  <c r="G9" i="159"/>
  <c r="G10" i="159"/>
  <c r="G13" i="159"/>
  <c r="I1" i="159"/>
  <c r="J3" i="159"/>
  <c r="I2" i="159"/>
  <c r="I19" i="156"/>
  <c r="I21" i="156"/>
  <c r="I20" i="156"/>
  <c r="I27" i="155"/>
  <c r="I20" i="155"/>
  <c r="I28" i="155"/>
  <c r="I22" i="155"/>
  <c r="I19" i="155"/>
  <c r="I23" i="155"/>
  <c r="I25" i="155"/>
  <c r="I21" i="155"/>
  <c r="I26" i="155"/>
  <c r="I24" i="155"/>
  <c r="J28" i="154"/>
  <c r="I19" i="154"/>
  <c r="I27" i="154"/>
  <c r="I25" i="154"/>
  <c r="I28" i="154"/>
  <c r="I24" i="154"/>
  <c r="I21" i="154"/>
  <c r="I20" i="154"/>
  <c r="I26" i="154"/>
  <c r="I22" i="154"/>
  <c r="I23" i="154"/>
  <c r="I27" i="153"/>
  <c r="I26" i="153"/>
  <c r="I22" i="153"/>
  <c r="I21" i="153"/>
  <c r="I20" i="153"/>
  <c r="I24" i="153"/>
  <c r="I23" i="153"/>
  <c r="I19" i="153"/>
  <c r="I25" i="153"/>
  <c r="I28" i="153"/>
  <c r="I27" i="151"/>
  <c r="J29" i="151"/>
  <c r="J24" i="151" s="1"/>
  <c r="I20" i="151"/>
  <c r="I26" i="151"/>
  <c r="I22" i="151"/>
  <c r="I24" i="151"/>
  <c r="I28" i="151"/>
  <c r="I21" i="151"/>
  <c r="I25" i="151"/>
  <c r="I19" i="151"/>
  <c r="I23" i="151"/>
  <c r="H31" i="159"/>
  <c r="H33" i="159"/>
  <c r="H16" i="159"/>
  <c r="H19" i="159"/>
  <c r="H21" i="159"/>
  <c r="H36" i="159"/>
  <c r="H18" i="159"/>
  <c r="H22" i="159"/>
  <c r="H30" i="159"/>
  <c r="H32" i="159"/>
  <c r="H24" i="159"/>
  <c r="H29" i="159"/>
  <c r="H35" i="159"/>
  <c r="H37" i="159"/>
  <c r="H34" i="159"/>
  <c r="H17" i="159"/>
  <c r="H23" i="159"/>
  <c r="H20" i="159"/>
  <c r="H38" i="159"/>
  <c r="H25" i="159"/>
  <c r="Q27" i="163" l="1"/>
  <c r="Q25" i="163"/>
  <c r="Q23" i="163"/>
  <c r="Q28" i="163"/>
  <c r="Q26" i="163"/>
  <c r="Q24" i="163"/>
  <c r="Q22" i="163"/>
  <c r="Q27" i="162"/>
  <c r="Q24" i="162"/>
  <c r="Q25" i="162"/>
  <c r="Q23" i="162"/>
  <c r="Q28" i="162"/>
  <c r="Q26" i="162"/>
  <c r="Q22" i="162"/>
  <c r="Q27" i="161"/>
  <c r="Q25" i="161"/>
  <c r="Q23" i="161"/>
  <c r="Q28" i="161"/>
  <c r="Q26" i="161"/>
  <c r="Q24" i="161"/>
  <c r="Q22" i="161"/>
  <c r="Q27" i="160"/>
  <c r="Q24" i="160"/>
  <c r="Q25" i="160"/>
  <c r="Q23" i="160"/>
  <c r="Q26" i="160"/>
  <c r="Q28" i="160"/>
  <c r="Q22" i="160"/>
  <c r="J25" i="156"/>
  <c r="J22" i="156"/>
  <c r="J24" i="156"/>
  <c r="J26" i="156"/>
  <c r="J28" i="156"/>
  <c r="J27" i="156"/>
  <c r="J23" i="156"/>
  <c r="Q20" i="163"/>
  <c r="Q21" i="163"/>
  <c r="Q19" i="163"/>
  <c r="Q19" i="162"/>
  <c r="Q20" i="162"/>
  <c r="Q21" i="162"/>
  <c r="Q21" i="161"/>
  <c r="Q19" i="161"/>
  <c r="Q20" i="161"/>
  <c r="Q20" i="160"/>
  <c r="Q21" i="160"/>
  <c r="Q19" i="160"/>
  <c r="H10" i="159"/>
  <c r="H5" i="159"/>
  <c r="H4" i="159"/>
  <c r="H11" i="159"/>
  <c r="H6" i="159"/>
  <c r="H7" i="159"/>
  <c r="H8" i="159"/>
  <c r="H13" i="159"/>
  <c r="H12" i="159"/>
  <c r="H9" i="159"/>
  <c r="J1" i="159"/>
  <c r="K3" i="159"/>
  <c r="J2" i="159"/>
  <c r="J19" i="156"/>
  <c r="J21" i="156"/>
  <c r="J20" i="156"/>
  <c r="J20" i="155"/>
  <c r="J22" i="155"/>
  <c r="J27" i="155"/>
  <c r="J19" i="155"/>
  <c r="J25" i="155"/>
  <c r="J21" i="155"/>
  <c r="J23" i="155"/>
  <c r="J24" i="155"/>
  <c r="J26" i="155"/>
  <c r="J28" i="155"/>
  <c r="J19" i="154"/>
  <c r="J25" i="154"/>
  <c r="J24" i="154"/>
  <c r="J26" i="154"/>
  <c r="J22" i="154"/>
  <c r="J27" i="154"/>
  <c r="J20" i="154"/>
  <c r="J23" i="154"/>
  <c r="K28" i="154"/>
  <c r="J21" i="154"/>
  <c r="J24" i="153"/>
  <c r="J23" i="153"/>
  <c r="J22" i="153"/>
  <c r="J19" i="153"/>
  <c r="J25" i="153"/>
  <c r="J27" i="153"/>
  <c r="J28" i="153"/>
  <c r="J21" i="153"/>
  <c r="J20" i="153"/>
  <c r="J26" i="153"/>
  <c r="J20" i="151"/>
  <c r="J26" i="151"/>
  <c r="J25" i="151"/>
  <c r="J23" i="151"/>
  <c r="J22" i="151"/>
  <c r="J21" i="151"/>
  <c r="J19" i="151"/>
  <c r="J27" i="151"/>
  <c r="J28" i="151"/>
  <c r="K29" i="151"/>
  <c r="I21" i="159"/>
  <c r="I24" i="159"/>
  <c r="I25" i="159"/>
  <c r="I33" i="159"/>
  <c r="I36" i="159"/>
  <c r="I38" i="159"/>
  <c r="I37" i="159"/>
  <c r="I29" i="159"/>
  <c r="I23" i="159"/>
  <c r="I22" i="159"/>
  <c r="I17" i="159"/>
  <c r="I18" i="159"/>
  <c r="I30" i="159"/>
  <c r="I31" i="159"/>
  <c r="I20" i="159"/>
  <c r="I19" i="159"/>
  <c r="I16" i="159"/>
  <c r="I34" i="159"/>
  <c r="I32" i="159"/>
  <c r="I35" i="159"/>
  <c r="R25" i="163" l="1"/>
  <c r="R23" i="163"/>
  <c r="R28" i="163"/>
  <c r="R24" i="163"/>
  <c r="R22" i="163"/>
  <c r="R26" i="163"/>
  <c r="R27" i="163"/>
  <c r="R25" i="162"/>
  <c r="R27" i="162"/>
  <c r="R23" i="162"/>
  <c r="R28" i="162"/>
  <c r="R24" i="162"/>
  <c r="R26" i="162"/>
  <c r="R22" i="162"/>
  <c r="R25" i="161"/>
  <c r="R28" i="161"/>
  <c r="R26" i="161"/>
  <c r="R23" i="161"/>
  <c r="R24" i="161"/>
  <c r="R22" i="161"/>
  <c r="R27" i="161"/>
  <c r="R25" i="160"/>
  <c r="R24" i="160"/>
  <c r="R22" i="160"/>
  <c r="R23" i="160"/>
  <c r="R28" i="160"/>
  <c r="R26" i="160"/>
  <c r="R27" i="160"/>
  <c r="K23" i="156"/>
  <c r="K25" i="156"/>
  <c r="K27" i="156"/>
  <c r="K28" i="156"/>
  <c r="K22" i="156"/>
  <c r="K24" i="156"/>
  <c r="K26" i="156"/>
  <c r="R20" i="163"/>
  <c r="R21" i="163"/>
  <c r="R19" i="163"/>
  <c r="R19" i="162"/>
  <c r="R20" i="162"/>
  <c r="R21" i="162"/>
  <c r="R19" i="161"/>
  <c r="R20" i="161"/>
  <c r="R21" i="161"/>
  <c r="R20" i="160"/>
  <c r="R21" i="160"/>
  <c r="R19" i="160"/>
  <c r="I13" i="159"/>
  <c r="I10" i="159"/>
  <c r="I5" i="159"/>
  <c r="I4" i="159"/>
  <c r="I6" i="159"/>
  <c r="I12" i="159"/>
  <c r="I8" i="159"/>
  <c r="I7" i="159"/>
  <c r="I11" i="159"/>
  <c r="I9" i="159"/>
  <c r="L3" i="159"/>
  <c r="K2" i="159"/>
  <c r="K1" i="159"/>
  <c r="K19" i="156"/>
  <c r="K21" i="156"/>
  <c r="K20" i="156"/>
  <c r="K27" i="155"/>
  <c r="K19" i="155"/>
  <c r="K25" i="155"/>
  <c r="K22" i="155"/>
  <c r="K21" i="155"/>
  <c r="K23" i="155"/>
  <c r="K20" i="155"/>
  <c r="K24" i="155"/>
  <c r="K28" i="155"/>
  <c r="K26" i="155"/>
  <c r="K20" i="154"/>
  <c r="K26" i="154"/>
  <c r="K24" i="154"/>
  <c r="K21" i="154"/>
  <c r="K27" i="154"/>
  <c r="K23" i="154"/>
  <c r="K25" i="154"/>
  <c r="K19" i="154"/>
  <c r="K22" i="154"/>
  <c r="K25" i="153"/>
  <c r="K26" i="153"/>
  <c r="K22" i="153"/>
  <c r="K27" i="153"/>
  <c r="K19" i="153"/>
  <c r="K23" i="153"/>
  <c r="K28" i="153"/>
  <c r="K24" i="153"/>
  <c r="K21" i="153"/>
  <c r="K20" i="153"/>
  <c r="L29" i="151"/>
  <c r="K28" i="151"/>
  <c r="K27" i="151"/>
  <c r="K22" i="151"/>
  <c r="K24" i="151"/>
  <c r="K21" i="151"/>
  <c r="K25" i="151"/>
  <c r="K19" i="151"/>
  <c r="K23" i="151"/>
  <c r="K26" i="151"/>
  <c r="K20" i="151"/>
  <c r="J38" i="159"/>
  <c r="J19" i="159"/>
  <c r="J30" i="159"/>
  <c r="J32" i="159"/>
  <c r="J31" i="159"/>
  <c r="J29" i="159"/>
  <c r="J21" i="159"/>
  <c r="J22" i="159"/>
  <c r="J36" i="159"/>
  <c r="J34" i="159"/>
  <c r="J20" i="159"/>
  <c r="J18" i="159"/>
  <c r="J25" i="159"/>
  <c r="J23" i="159"/>
  <c r="J16" i="159"/>
  <c r="J37" i="159"/>
  <c r="J35" i="159"/>
  <c r="J17" i="159"/>
  <c r="J33" i="159"/>
  <c r="J24" i="159"/>
  <c r="S25" i="163" l="1"/>
  <c r="S28" i="163"/>
  <c r="S26" i="163"/>
  <c r="S24" i="163"/>
  <c r="S22" i="163"/>
  <c r="S27" i="163"/>
  <c r="S23" i="163"/>
  <c r="S25" i="162"/>
  <c r="S23" i="162"/>
  <c r="S28" i="162"/>
  <c r="S27" i="162"/>
  <c r="S26" i="162"/>
  <c r="S24" i="162"/>
  <c r="S22" i="162"/>
  <c r="S23" i="161"/>
  <c r="S28" i="161"/>
  <c r="S24" i="161"/>
  <c r="S22" i="161"/>
  <c r="S26" i="161"/>
  <c r="S27" i="161"/>
  <c r="S25" i="161"/>
  <c r="S25" i="160"/>
  <c r="S23" i="160"/>
  <c r="S28" i="160"/>
  <c r="S22" i="160"/>
  <c r="S24" i="160"/>
  <c r="S27" i="160"/>
  <c r="S26" i="160"/>
  <c r="L23" i="156"/>
  <c r="L25" i="156"/>
  <c r="L27" i="156"/>
  <c r="L22" i="156"/>
  <c r="L24" i="156"/>
  <c r="L28" i="156"/>
  <c r="L26" i="156"/>
  <c r="S21" i="163"/>
  <c r="S20" i="163"/>
  <c r="S19" i="163"/>
  <c r="S20" i="162"/>
  <c r="S19" i="162"/>
  <c r="S21" i="162"/>
  <c r="S20" i="161"/>
  <c r="S21" i="161"/>
  <c r="S19" i="161"/>
  <c r="S20" i="160"/>
  <c r="S21" i="160"/>
  <c r="S19" i="160"/>
  <c r="J5" i="159"/>
  <c r="J4" i="159"/>
  <c r="J11" i="159"/>
  <c r="J8" i="159"/>
  <c r="J6" i="159"/>
  <c r="J12" i="159"/>
  <c r="J9" i="159"/>
  <c r="J10" i="159"/>
  <c r="J13" i="159"/>
  <c r="J7" i="159"/>
  <c r="M3" i="159"/>
  <c r="L2" i="159"/>
  <c r="L1" i="159"/>
  <c r="L19" i="156"/>
  <c r="L21" i="156"/>
  <c r="L20" i="156"/>
  <c r="L26" i="155"/>
  <c r="L19" i="155"/>
  <c r="L27" i="155"/>
  <c r="L23" i="155"/>
  <c r="L25" i="155"/>
  <c r="L28" i="155"/>
  <c r="L21" i="155"/>
  <c r="L22" i="155"/>
  <c r="L20" i="155"/>
  <c r="L24" i="155"/>
  <c r="L25" i="154"/>
  <c r="L24" i="154"/>
  <c r="L22" i="154"/>
  <c r="L20" i="154"/>
  <c r="L23" i="154"/>
  <c r="L26" i="154"/>
  <c r="L21" i="154"/>
  <c r="L27" i="154"/>
  <c r="L19" i="154"/>
  <c r="L28" i="154"/>
  <c r="L26" i="153"/>
  <c r="L25" i="153"/>
  <c r="L21" i="153"/>
  <c r="L27" i="153"/>
  <c r="L20" i="153"/>
  <c r="L19" i="153"/>
  <c r="L23" i="153"/>
  <c r="L28" i="153"/>
  <c r="L22" i="153"/>
  <c r="L24" i="153"/>
  <c r="L26" i="151"/>
  <c r="L28" i="151"/>
  <c r="L27" i="151"/>
  <c r="M29" i="151"/>
  <c r="L22" i="151"/>
  <c r="L21" i="151"/>
  <c r="L25" i="151"/>
  <c r="L24" i="151"/>
  <c r="L19" i="151"/>
  <c r="L20" i="151"/>
  <c r="L23" i="151"/>
  <c r="K20" i="159"/>
  <c r="K34" i="159"/>
  <c r="K25" i="159"/>
  <c r="K36" i="159"/>
  <c r="K22" i="159"/>
  <c r="K37" i="159"/>
  <c r="K16" i="159"/>
  <c r="K29" i="159"/>
  <c r="K23" i="159"/>
  <c r="K38" i="159"/>
  <c r="K24" i="159"/>
  <c r="K21" i="159"/>
  <c r="K33" i="159"/>
  <c r="K35" i="159"/>
  <c r="T28" i="163" l="1"/>
  <c r="T26" i="163"/>
  <c r="T24" i="163"/>
  <c r="T22" i="163"/>
  <c r="T27" i="163"/>
  <c r="T25" i="163"/>
  <c r="T23" i="163"/>
  <c r="T23" i="162"/>
  <c r="T28" i="162"/>
  <c r="T26" i="162"/>
  <c r="T24" i="162"/>
  <c r="T22" i="162"/>
  <c r="T27" i="162"/>
  <c r="T25" i="162"/>
  <c r="T23" i="161"/>
  <c r="T28" i="161"/>
  <c r="T26" i="161"/>
  <c r="T24" i="161"/>
  <c r="T22" i="161"/>
  <c r="T27" i="161"/>
  <c r="T25" i="161"/>
  <c r="T23" i="160"/>
  <c r="T25" i="160"/>
  <c r="T28" i="160"/>
  <c r="T22" i="160"/>
  <c r="T26" i="160"/>
  <c r="T24" i="160"/>
  <c r="T27" i="160"/>
  <c r="M23" i="156"/>
  <c r="M25" i="156"/>
  <c r="M27" i="156"/>
  <c r="M28" i="156"/>
  <c r="M22" i="156"/>
  <c r="M24" i="156"/>
  <c r="M26" i="156"/>
  <c r="T19" i="163"/>
  <c r="T21" i="163"/>
  <c r="T20" i="163"/>
  <c r="T19" i="162"/>
  <c r="T21" i="162"/>
  <c r="T20" i="162"/>
  <c r="T19" i="161"/>
  <c r="T20" i="161"/>
  <c r="T21" i="161"/>
  <c r="T21" i="160"/>
  <c r="T19" i="160"/>
  <c r="T20" i="160"/>
  <c r="K13" i="159"/>
  <c r="K11" i="159"/>
  <c r="K9" i="159"/>
  <c r="K12" i="159"/>
  <c r="K8" i="159"/>
  <c r="K4" i="159"/>
  <c r="K10" i="159"/>
  <c r="N3" i="159"/>
  <c r="M2" i="159"/>
  <c r="M1" i="159"/>
  <c r="M21" i="156"/>
  <c r="M20" i="156"/>
  <c r="M19" i="156"/>
  <c r="M19" i="155"/>
  <c r="M23" i="155"/>
  <c r="M25" i="155"/>
  <c r="M20" i="155"/>
  <c r="M28" i="155"/>
  <c r="M21" i="155"/>
  <c r="M24" i="155"/>
  <c r="M22" i="155"/>
  <c r="M27" i="155"/>
  <c r="M26" i="155"/>
  <c r="M25" i="154"/>
  <c r="M22" i="154"/>
  <c r="M24" i="154"/>
  <c r="M20" i="154"/>
  <c r="N24" i="154"/>
  <c r="M26" i="154"/>
  <c r="M23" i="154"/>
  <c r="M28" i="154"/>
  <c r="M27" i="154"/>
  <c r="M19" i="154"/>
  <c r="M21" i="154"/>
  <c r="M26" i="153"/>
  <c r="M27" i="153"/>
  <c r="M23" i="153"/>
  <c r="M22" i="153"/>
  <c r="M28" i="153"/>
  <c r="M19" i="153"/>
  <c r="M24" i="153"/>
  <c r="M21" i="153"/>
  <c r="M20" i="153"/>
  <c r="M25" i="153"/>
  <c r="M19" i="151"/>
  <c r="N29" i="151"/>
  <c r="M28" i="151"/>
  <c r="M22" i="151"/>
  <c r="M27" i="151"/>
  <c r="M24" i="151"/>
  <c r="M21" i="151"/>
  <c r="M25" i="151"/>
  <c r="M23" i="151"/>
  <c r="M26" i="151"/>
  <c r="M20" i="151"/>
  <c r="L30" i="159"/>
  <c r="L19" i="159"/>
  <c r="L36" i="159"/>
  <c r="L25" i="159"/>
  <c r="L34" i="159"/>
  <c r="L38" i="159"/>
  <c r="L21" i="159"/>
  <c r="L35" i="159"/>
  <c r="L16" i="159"/>
  <c r="L18" i="159"/>
  <c r="L20" i="159"/>
  <c r="L31" i="159"/>
  <c r="L32" i="159"/>
  <c r="L29" i="159"/>
  <c r="L23" i="159"/>
  <c r="L37" i="159"/>
  <c r="L33" i="159"/>
  <c r="L22" i="159"/>
  <c r="L24" i="159"/>
  <c r="L17" i="159"/>
  <c r="U23" i="163" l="1"/>
  <c r="U28" i="163"/>
  <c r="U26" i="163"/>
  <c r="U24" i="163"/>
  <c r="U22" i="163"/>
  <c r="U27" i="163"/>
  <c r="U25" i="163"/>
  <c r="U23" i="162"/>
  <c r="U28" i="162"/>
  <c r="U26" i="162"/>
  <c r="U24" i="162"/>
  <c r="U22" i="162"/>
  <c r="U27" i="162"/>
  <c r="U25" i="162"/>
  <c r="U28" i="161"/>
  <c r="U24" i="161"/>
  <c r="U22" i="161"/>
  <c r="U26" i="161"/>
  <c r="U27" i="161"/>
  <c r="U23" i="161"/>
  <c r="U25" i="161"/>
  <c r="U23" i="160"/>
  <c r="U28" i="160"/>
  <c r="U26" i="160"/>
  <c r="U27" i="160"/>
  <c r="U25" i="160"/>
  <c r="U22" i="160"/>
  <c r="U24" i="160"/>
  <c r="N23" i="156"/>
  <c r="N25" i="156"/>
  <c r="N27" i="156"/>
  <c r="N22" i="156"/>
  <c r="N24" i="156"/>
  <c r="N26" i="156"/>
  <c r="N28" i="156"/>
  <c r="U21" i="163"/>
  <c r="U19" i="163"/>
  <c r="U20" i="163"/>
  <c r="U20" i="162"/>
  <c r="U21" i="162"/>
  <c r="U19" i="162"/>
  <c r="U20" i="161"/>
  <c r="U21" i="161"/>
  <c r="U19" i="161"/>
  <c r="U21" i="160"/>
  <c r="U19" i="160"/>
  <c r="U20" i="160"/>
  <c r="L8" i="159"/>
  <c r="L9" i="159"/>
  <c r="L6" i="159"/>
  <c r="L12" i="159"/>
  <c r="L10" i="159"/>
  <c r="L7" i="159"/>
  <c r="L11" i="159"/>
  <c r="L13" i="159"/>
  <c r="L4" i="159"/>
  <c r="L5" i="159"/>
  <c r="O3" i="159"/>
  <c r="N2" i="159"/>
  <c r="N1" i="159"/>
  <c r="N21" i="156"/>
  <c r="N20" i="156"/>
  <c r="N19" i="156"/>
  <c r="N23" i="155"/>
  <c r="N19" i="155"/>
  <c r="N20" i="155"/>
  <c r="N28" i="155"/>
  <c r="N21" i="155"/>
  <c r="N25" i="155"/>
  <c r="N24" i="155"/>
  <c r="N22" i="155"/>
  <c r="N26" i="155"/>
  <c r="N27" i="155"/>
  <c r="N28" i="154"/>
  <c r="N27" i="154"/>
  <c r="N25" i="154"/>
  <c r="N21" i="154"/>
  <c r="N20" i="154"/>
  <c r="N23" i="154"/>
  <c r="N26" i="154"/>
  <c r="N19" i="154"/>
  <c r="N22" i="154"/>
  <c r="N26" i="153"/>
  <c r="N27" i="153"/>
  <c r="N28" i="153"/>
  <c r="N23" i="153"/>
  <c r="N22" i="153"/>
  <c r="N19" i="153"/>
  <c r="N21" i="153"/>
  <c r="N24" i="153"/>
  <c r="N20" i="153"/>
  <c r="N25" i="153"/>
  <c r="N27" i="151"/>
  <c r="O29" i="151"/>
  <c r="N28" i="151"/>
  <c r="N22" i="151"/>
  <c r="N24" i="151"/>
  <c r="N21" i="151"/>
  <c r="N19" i="151"/>
  <c r="N23" i="151"/>
  <c r="N25" i="151"/>
  <c r="N26" i="151"/>
  <c r="N20" i="151"/>
  <c r="M22" i="159"/>
  <c r="M25" i="159"/>
  <c r="M19" i="159"/>
  <c r="M30" i="159"/>
  <c r="M17" i="159"/>
  <c r="M18" i="159"/>
  <c r="M37" i="159"/>
  <c r="M36" i="159"/>
  <c r="M31" i="159"/>
  <c r="M33" i="159"/>
  <c r="M24" i="159"/>
  <c r="M21" i="159"/>
  <c r="M23" i="159"/>
  <c r="M32" i="159"/>
  <c r="M20" i="159"/>
  <c r="M35" i="159"/>
  <c r="M34" i="159"/>
  <c r="M38" i="159"/>
  <c r="M16" i="159"/>
  <c r="M29" i="159"/>
  <c r="V28" i="163" l="1"/>
  <c r="V24" i="163"/>
  <c r="V26" i="163"/>
  <c r="V22" i="163"/>
  <c r="V27" i="163"/>
  <c r="V25" i="163"/>
  <c r="V23" i="163"/>
  <c r="V28" i="162"/>
  <c r="V26" i="162"/>
  <c r="V24" i="162"/>
  <c r="V22" i="162"/>
  <c r="V27" i="162"/>
  <c r="V23" i="162"/>
  <c r="V25" i="162"/>
  <c r="V28" i="161"/>
  <c r="V26" i="161"/>
  <c r="V24" i="161"/>
  <c r="V22" i="161"/>
  <c r="V27" i="161"/>
  <c r="V23" i="161"/>
  <c r="V25" i="161"/>
  <c r="V28" i="160"/>
  <c r="V26" i="160"/>
  <c r="V24" i="160"/>
  <c r="V23" i="160"/>
  <c r="V22" i="160"/>
  <c r="V27" i="160"/>
  <c r="V25" i="160"/>
  <c r="O28" i="156"/>
  <c r="O24" i="156"/>
  <c r="O23" i="156"/>
  <c r="O25" i="156"/>
  <c r="O27" i="156"/>
  <c r="O26" i="156"/>
  <c r="O22" i="156"/>
  <c r="V19" i="163"/>
  <c r="V20" i="163"/>
  <c r="V21" i="163"/>
  <c r="V20" i="162"/>
  <c r="V21" i="162"/>
  <c r="V19" i="162"/>
  <c r="V20" i="161"/>
  <c r="V21" i="161"/>
  <c r="V19" i="161"/>
  <c r="V21" i="160"/>
  <c r="V19" i="160"/>
  <c r="V20" i="160"/>
  <c r="M9" i="159"/>
  <c r="M12" i="159"/>
  <c r="M8" i="159"/>
  <c r="M10" i="159"/>
  <c r="M11" i="159"/>
  <c r="M4" i="159"/>
  <c r="M7" i="159"/>
  <c r="M5" i="159"/>
  <c r="M6" i="159"/>
  <c r="M13" i="159"/>
  <c r="O2" i="159"/>
  <c r="O1" i="159"/>
  <c r="P3" i="159"/>
  <c r="O19" i="156"/>
  <c r="O20" i="156"/>
  <c r="O21" i="156"/>
  <c r="O25" i="155"/>
  <c r="O23" i="155"/>
  <c r="O28" i="155"/>
  <c r="O20" i="155"/>
  <c r="O21" i="155"/>
  <c r="O27" i="155"/>
  <c r="O19" i="155"/>
  <c r="O24" i="155"/>
  <c r="O22" i="155"/>
  <c r="O26" i="155"/>
  <c r="O20" i="154"/>
  <c r="O27" i="154"/>
  <c r="O24" i="154"/>
  <c r="O19" i="154"/>
  <c r="O22" i="154"/>
  <c r="O28" i="154"/>
  <c r="P19" i="154"/>
  <c r="O21" i="154"/>
  <c r="O25" i="154"/>
  <c r="O23" i="154"/>
  <c r="O26" i="154"/>
  <c r="O25" i="153"/>
  <c r="O24" i="153"/>
  <c r="O20" i="153"/>
  <c r="O27" i="153"/>
  <c r="O28" i="153"/>
  <c r="O23" i="153"/>
  <c r="O22" i="153"/>
  <c r="O19" i="153"/>
  <c r="O21" i="153"/>
  <c r="O26" i="153"/>
  <c r="O25" i="151"/>
  <c r="O20" i="151"/>
  <c r="O19" i="151"/>
  <c r="O27" i="151"/>
  <c r="O24" i="151"/>
  <c r="O28" i="151"/>
  <c r="O21" i="151"/>
  <c r="O22" i="151"/>
  <c r="P29" i="151"/>
  <c r="O23" i="151"/>
  <c r="O26" i="151"/>
  <c r="N19" i="159"/>
  <c r="N21" i="159"/>
  <c r="N25" i="159"/>
  <c r="N35" i="159"/>
  <c r="N33" i="159"/>
  <c r="N23" i="159"/>
  <c r="N29" i="159"/>
  <c r="N38" i="159"/>
  <c r="N16" i="159"/>
  <c r="N24" i="159"/>
  <c r="N20" i="159"/>
  <c r="N37" i="159"/>
  <c r="N22" i="159"/>
  <c r="N18" i="159"/>
  <c r="N17" i="159"/>
  <c r="N34" i="159"/>
  <c r="N36" i="159"/>
  <c r="W26" i="163" l="1"/>
  <c r="W24" i="163"/>
  <c r="W22" i="163"/>
  <c r="W23" i="163"/>
  <c r="W27" i="163"/>
  <c r="W25" i="163"/>
  <c r="W28" i="163"/>
  <c r="W26" i="162"/>
  <c r="W24" i="162"/>
  <c r="W23" i="162"/>
  <c r="W22" i="162"/>
  <c r="W27" i="162"/>
  <c r="W28" i="162"/>
  <c r="W25" i="162"/>
  <c r="W26" i="161"/>
  <c r="W24" i="161"/>
  <c r="W22" i="161"/>
  <c r="W27" i="161"/>
  <c r="W25" i="161"/>
  <c r="W23" i="161"/>
  <c r="W28" i="161"/>
  <c r="W26" i="160"/>
  <c r="W23" i="160"/>
  <c r="W24" i="160"/>
  <c r="W28" i="160"/>
  <c r="W22" i="160"/>
  <c r="W27" i="160"/>
  <c r="W25" i="160"/>
  <c r="P24" i="156"/>
  <c r="P28" i="156"/>
  <c r="P26" i="156"/>
  <c r="P23" i="156"/>
  <c r="P25" i="156"/>
  <c r="P27" i="156"/>
  <c r="P22" i="156"/>
  <c r="W21" i="163"/>
  <c r="W19" i="163"/>
  <c r="W20" i="163"/>
  <c r="W21" i="162"/>
  <c r="W20" i="162"/>
  <c r="W19" i="162"/>
  <c r="W21" i="161"/>
  <c r="W19" i="161"/>
  <c r="W20" i="161"/>
  <c r="W21" i="160"/>
  <c r="W20" i="160"/>
  <c r="W19" i="160"/>
  <c r="N9" i="159"/>
  <c r="N8" i="159"/>
  <c r="N11" i="159"/>
  <c r="N13" i="159"/>
  <c r="N12" i="159"/>
  <c r="N4" i="159"/>
  <c r="N10" i="159"/>
  <c r="P2" i="159"/>
  <c r="P1" i="159"/>
  <c r="Q3" i="159"/>
  <c r="P20" i="156"/>
  <c r="P21" i="156"/>
  <c r="P19" i="156"/>
  <c r="P28" i="155"/>
  <c r="P20" i="155"/>
  <c r="P26" i="155"/>
  <c r="P21" i="155"/>
  <c r="P23" i="155"/>
  <c r="P19" i="155"/>
  <c r="P27" i="155"/>
  <c r="P25" i="155"/>
  <c r="P24" i="155"/>
  <c r="P22" i="155"/>
  <c r="P20" i="154"/>
  <c r="P23" i="154"/>
  <c r="P22" i="154"/>
  <c r="P28" i="154"/>
  <c r="P21" i="154"/>
  <c r="P25" i="154"/>
  <c r="P26" i="154"/>
  <c r="P24" i="154"/>
  <c r="P27" i="154"/>
  <c r="P28" i="153"/>
  <c r="P23" i="153"/>
  <c r="P27" i="153"/>
  <c r="P22" i="153"/>
  <c r="P21" i="153"/>
  <c r="P24" i="153"/>
  <c r="P19" i="153"/>
  <c r="P26" i="153"/>
  <c r="P20" i="153"/>
  <c r="P25" i="153"/>
  <c r="P26" i="151"/>
  <c r="P21" i="151"/>
  <c r="P27" i="151"/>
  <c r="P23" i="151"/>
  <c r="P28" i="151"/>
  <c r="P19" i="151"/>
  <c r="P22" i="151"/>
  <c r="P25" i="151"/>
  <c r="Q29" i="151"/>
  <c r="P20" i="151"/>
  <c r="P24" i="151"/>
  <c r="O20" i="159"/>
  <c r="O23" i="159"/>
  <c r="O22" i="159"/>
  <c r="O16" i="159"/>
  <c r="O37" i="159"/>
  <c r="O34" i="159"/>
  <c r="O36" i="159"/>
  <c r="O29" i="159"/>
  <c r="O24" i="159"/>
  <c r="O21" i="159"/>
  <c r="O35" i="159"/>
  <c r="O25" i="159"/>
  <c r="O38" i="159"/>
  <c r="O33" i="159"/>
  <c r="X26" i="163" l="1"/>
  <c r="X22" i="163"/>
  <c r="X27" i="163"/>
  <c r="X25" i="163"/>
  <c r="X24" i="163"/>
  <c r="X23" i="163"/>
  <c r="X28" i="163"/>
  <c r="X26" i="162"/>
  <c r="X24" i="162"/>
  <c r="X22" i="162"/>
  <c r="X27" i="162"/>
  <c r="X23" i="162"/>
  <c r="X25" i="162"/>
  <c r="X28" i="162"/>
  <c r="X26" i="161"/>
  <c r="X24" i="161"/>
  <c r="X22" i="161"/>
  <c r="X23" i="161"/>
  <c r="X27" i="161"/>
  <c r="X25" i="161"/>
  <c r="X28" i="161"/>
  <c r="X26" i="160"/>
  <c r="X25" i="160"/>
  <c r="X28" i="160"/>
  <c r="X24" i="160"/>
  <c r="X22" i="160"/>
  <c r="X27" i="160"/>
  <c r="X23" i="160"/>
  <c r="Q22" i="156"/>
  <c r="Q24" i="156"/>
  <c r="Q26" i="156"/>
  <c r="Q28" i="156"/>
  <c r="Q27" i="156"/>
  <c r="Q23" i="156"/>
  <c r="Q25" i="156"/>
  <c r="X19" i="163"/>
  <c r="X21" i="163"/>
  <c r="X20" i="163"/>
  <c r="X21" i="162"/>
  <c r="X19" i="162"/>
  <c r="X20" i="162"/>
  <c r="X20" i="161"/>
  <c r="X21" i="161"/>
  <c r="X19" i="161"/>
  <c r="X21" i="160"/>
  <c r="X19" i="160"/>
  <c r="X20" i="160"/>
  <c r="O9" i="159"/>
  <c r="O12" i="159"/>
  <c r="O8" i="159"/>
  <c r="O4" i="159"/>
  <c r="O11" i="159"/>
  <c r="O10" i="159"/>
  <c r="O13" i="159"/>
  <c r="Q2" i="159"/>
  <c r="Q1" i="159"/>
  <c r="R3" i="159"/>
  <c r="Q20" i="156"/>
  <c r="Q21" i="156"/>
  <c r="Q19" i="156"/>
  <c r="Q28" i="155"/>
  <c r="Q26" i="155"/>
  <c r="Q21" i="155"/>
  <c r="Q27" i="155"/>
  <c r="Q23" i="155"/>
  <c r="Q19" i="155"/>
  <c r="Q25" i="155"/>
  <c r="Q20" i="155"/>
  <c r="Q24" i="155"/>
  <c r="Q22" i="155"/>
  <c r="Q26" i="154"/>
  <c r="Q21" i="154"/>
  <c r="Q22" i="154"/>
  <c r="Q23" i="154"/>
  <c r="Q24" i="154"/>
  <c r="Q25" i="154"/>
  <c r="Q19" i="154"/>
  <c r="Q20" i="154"/>
  <c r="Q28" i="154"/>
  <c r="Q27" i="154"/>
  <c r="R27" i="154"/>
  <c r="R26" i="154"/>
  <c r="R25" i="154"/>
  <c r="R24" i="154"/>
  <c r="R23" i="154"/>
  <c r="R22" i="154"/>
  <c r="R21" i="154"/>
  <c r="R20" i="154"/>
  <c r="R19" i="154"/>
  <c r="R28" i="154"/>
  <c r="Q23" i="153"/>
  <c r="Q27" i="153"/>
  <c r="Q19" i="153"/>
  <c r="Q22" i="153"/>
  <c r="Q24" i="153"/>
  <c r="Q21" i="153"/>
  <c r="Q26" i="153"/>
  <c r="Q20" i="153"/>
  <c r="Q25" i="153"/>
  <c r="Q28" i="153"/>
  <c r="Q22" i="151"/>
  <c r="Q28" i="151"/>
  <c r="Q27" i="151"/>
  <c r="Q23" i="151"/>
  <c r="Q21" i="151"/>
  <c r="Q25" i="151"/>
  <c r="Q19" i="151"/>
  <c r="R29" i="151"/>
  <c r="R22" i="151" s="1"/>
  <c r="Q26" i="151"/>
  <c r="Q20" i="151"/>
  <c r="Q24" i="151"/>
  <c r="P16" i="159"/>
  <c r="P33" i="159"/>
  <c r="P25" i="159"/>
  <c r="P23" i="159"/>
  <c r="P24" i="159"/>
  <c r="P36" i="159"/>
  <c r="P34" i="159"/>
  <c r="P37" i="159"/>
  <c r="P29" i="159"/>
  <c r="P21" i="159"/>
  <c r="P22" i="159"/>
  <c r="P38" i="159"/>
  <c r="P35" i="159"/>
  <c r="P20" i="159"/>
  <c r="Y22" i="163" l="1"/>
  <c r="Y27" i="163"/>
  <c r="Y25" i="163"/>
  <c r="Y23" i="163"/>
  <c r="Y28" i="163"/>
  <c r="Y26" i="163"/>
  <c r="Y24" i="163"/>
  <c r="Y24" i="162"/>
  <c r="Y23" i="162"/>
  <c r="Y22" i="162"/>
  <c r="Y27" i="162"/>
  <c r="Y26" i="162"/>
  <c r="Y25" i="162"/>
  <c r="Y28" i="162"/>
  <c r="Y24" i="161"/>
  <c r="Y22" i="161"/>
  <c r="Y27" i="161"/>
  <c r="Y25" i="161"/>
  <c r="Y23" i="161"/>
  <c r="Y28" i="161"/>
  <c r="Y26" i="161"/>
  <c r="Y24" i="160"/>
  <c r="Y22" i="160"/>
  <c r="Y23" i="160"/>
  <c r="Y27" i="160"/>
  <c r="Y28" i="160"/>
  <c r="Y25" i="160"/>
  <c r="Y26" i="160"/>
  <c r="R22" i="156"/>
  <c r="R26" i="156"/>
  <c r="R28" i="156"/>
  <c r="R24" i="156"/>
  <c r="R23" i="156"/>
  <c r="R25" i="156"/>
  <c r="R27" i="156"/>
  <c r="Y20" i="163"/>
  <c r="Y21" i="163"/>
  <c r="Y19" i="163"/>
  <c r="Y19" i="162"/>
  <c r="Y21" i="162"/>
  <c r="Y20" i="162"/>
  <c r="Y21" i="161"/>
  <c r="Y19" i="161"/>
  <c r="Y20" i="161"/>
  <c r="Y19" i="160"/>
  <c r="Y20" i="160"/>
  <c r="Y21" i="160"/>
  <c r="P12" i="159"/>
  <c r="P9" i="159"/>
  <c r="P8" i="159"/>
  <c r="P4" i="159"/>
  <c r="P11" i="159"/>
  <c r="P10" i="159"/>
  <c r="P13" i="159"/>
  <c r="R2" i="159"/>
  <c r="R1" i="159"/>
  <c r="S3" i="159"/>
  <c r="R20" i="156"/>
  <c r="R21" i="156"/>
  <c r="R19" i="156"/>
  <c r="R24" i="155"/>
  <c r="R23" i="155"/>
  <c r="R22" i="155"/>
  <c r="R21" i="155"/>
  <c r="R20" i="155"/>
  <c r="R28" i="155"/>
  <c r="R26" i="155"/>
  <c r="R27" i="155"/>
  <c r="R19" i="155"/>
  <c r="R25" i="155"/>
  <c r="S25" i="154"/>
  <c r="S24" i="154"/>
  <c r="S23" i="154"/>
  <c r="S22" i="154"/>
  <c r="S21" i="154"/>
  <c r="S20" i="154"/>
  <c r="S19" i="154"/>
  <c r="S26" i="154"/>
  <c r="S28" i="154"/>
  <c r="S27" i="154"/>
  <c r="R24" i="153"/>
  <c r="R27" i="153"/>
  <c r="R19" i="153"/>
  <c r="R25" i="153"/>
  <c r="R22" i="153"/>
  <c r="R20" i="153"/>
  <c r="R21" i="153"/>
  <c r="R26" i="153"/>
  <c r="R23" i="153"/>
  <c r="R28" i="153"/>
  <c r="R24" i="151"/>
  <c r="R25" i="151"/>
  <c r="R23" i="151"/>
  <c r="R19" i="151"/>
  <c r="R27" i="151"/>
  <c r="R21" i="151"/>
  <c r="R28" i="151"/>
  <c r="R26" i="151"/>
  <c r="S29" i="151"/>
  <c r="R20" i="151"/>
  <c r="Q29" i="159"/>
  <c r="Q23" i="159"/>
  <c r="Q16" i="159"/>
  <c r="Q37" i="159"/>
  <c r="Q24" i="159"/>
  <c r="Q25" i="159"/>
  <c r="Q36" i="159"/>
  <c r="Q38" i="159"/>
  <c r="Q21" i="159"/>
  <c r="Q34" i="159"/>
  <c r="Q22" i="159"/>
  <c r="Q20" i="159"/>
  <c r="Q35" i="159"/>
  <c r="Q33" i="159"/>
  <c r="Z24" i="163" l="1"/>
  <c r="Z27" i="163"/>
  <c r="Z22" i="163"/>
  <c r="Z25" i="163"/>
  <c r="Z23" i="163"/>
  <c r="Z28" i="163"/>
  <c r="Z26" i="163"/>
  <c r="Z24" i="162"/>
  <c r="Z22" i="162"/>
  <c r="Z27" i="162"/>
  <c r="Z26" i="162"/>
  <c r="Z25" i="162"/>
  <c r="Z23" i="162"/>
  <c r="Z28" i="162"/>
  <c r="Z22" i="161"/>
  <c r="Z27" i="161"/>
  <c r="Z25" i="161"/>
  <c r="Z23" i="161"/>
  <c r="Z24" i="161"/>
  <c r="Z28" i="161"/>
  <c r="Z26" i="161"/>
  <c r="Z24" i="160"/>
  <c r="Z28" i="160"/>
  <c r="Z22" i="160"/>
  <c r="Z27" i="160"/>
  <c r="Z26" i="160"/>
  <c r="Z25" i="160"/>
  <c r="Z23" i="160"/>
  <c r="S22" i="156"/>
  <c r="S24" i="156"/>
  <c r="S26" i="156"/>
  <c r="S28" i="156"/>
  <c r="S27" i="156"/>
  <c r="S23" i="156"/>
  <c r="S25" i="156"/>
  <c r="Z19" i="163"/>
  <c r="Z20" i="163"/>
  <c r="Z21" i="163"/>
  <c r="Z21" i="162"/>
  <c r="Z19" i="162"/>
  <c r="Z20" i="162"/>
  <c r="Z21" i="161"/>
  <c r="Z19" i="161"/>
  <c r="Z20" i="161"/>
  <c r="Z19" i="160"/>
  <c r="Z20" i="160"/>
  <c r="Z21" i="160"/>
  <c r="Q9" i="159"/>
  <c r="Q8" i="159"/>
  <c r="Q11" i="159"/>
  <c r="Q12" i="159"/>
  <c r="Q4" i="159"/>
  <c r="Q13" i="159"/>
  <c r="Q10" i="159"/>
  <c r="S2" i="159"/>
  <c r="S1" i="159"/>
  <c r="T3" i="159"/>
  <c r="S19" i="156"/>
  <c r="S21" i="156"/>
  <c r="S20" i="156"/>
  <c r="S23" i="155"/>
  <c r="S22" i="155"/>
  <c r="S28" i="155"/>
  <c r="S27" i="155"/>
  <c r="S26" i="155"/>
  <c r="S25" i="155"/>
  <c r="S24" i="155"/>
  <c r="S19" i="155"/>
  <c r="S21" i="155"/>
  <c r="S20" i="155"/>
  <c r="T25" i="154"/>
  <c r="T24" i="154"/>
  <c r="T23" i="154"/>
  <c r="T22" i="154"/>
  <c r="T21" i="154"/>
  <c r="T20" i="154"/>
  <c r="T19" i="154"/>
  <c r="T26" i="154"/>
  <c r="T28" i="154"/>
  <c r="T27" i="154"/>
  <c r="S28" i="153"/>
  <c r="S19" i="153"/>
  <c r="S21" i="153"/>
  <c r="S22" i="153"/>
  <c r="S20" i="153"/>
  <c r="S25" i="153"/>
  <c r="S27" i="153"/>
  <c r="S26" i="153"/>
  <c r="S24" i="153"/>
  <c r="S23" i="153"/>
  <c r="S23" i="151"/>
  <c r="S27" i="151"/>
  <c r="S21" i="151"/>
  <c r="S25" i="151"/>
  <c r="S28" i="151"/>
  <c r="S19" i="151"/>
  <c r="S22" i="151"/>
  <c r="S20" i="151"/>
  <c r="T29" i="151"/>
  <c r="S26" i="151"/>
  <c r="S24" i="151"/>
  <c r="R38" i="159"/>
  <c r="R33" i="159"/>
  <c r="R24" i="159"/>
  <c r="R37" i="159"/>
  <c r="R35" i="159"/>
  <c r="R23" i="159"/>
  <c r="R29" i="159"/>
  <c r="R34" i="159"/>
  <c r="R36" i="159"/>
  <c r="R21" i="159"/>
  <c r="R22" i="159"/>
  <c r="R16" i="159"/>
  <c r="R20" i="159"/>
  <c r="R25" i="159"/>
  <c r="AA25" i="163" l="1"/>
  <c r="AA23" i="163"/>
  <c r="AA27" i="163"/>
  <c r="AA28" i="163"/>
  <c r="AA26" i="163"/>
  <c r="AA24" i="163"/>
  <c r="AA22" i="163"/>
  <c r="AA22" i="162"/>
  <c r="AA27" i="162"/>
  <c r="AA24" i="162"/>
  <c r="AA25" i="162"/>
  <c r="AA23" i="162"/>
  <c r="AA28" i="162"/>
  <c r="AA26" i="162"/>
  <c r="AA22" i="161"/>
  <c r="AA27" i="161"/>
  <c r="AA25" i="161"/>
  <c r="AA23" i="161"/>
  <c r="AA28" i="161"/>
  <c r="AA26" i="161"/>
  <c r="AA24" i="161"/>
  <c r="AA22" i="160"/>
  <c r="AA27" i="160"/>
  <c r="AA26" i="160"/>
  <c r="AA28" i="160"/>
  <c r="AA25" i="160"/>
  <c r="AA23" i="160"/>
  <c r="AA24" i="160"/>
  <c r="T22" i="156"/>
  <c r="T24" i="156"/>
  <c r="T26" i="156"/>
  <c r="T28" i="156"/>
  <c r="T23" i="156"/>
  <c r="T25" i="156"/>
  <c r="T27" i="156"/>
  <c r="AA21" i="163"/>
  <c r="AA19" i="163"/>
  <c r="AA20" i="163"/>
  <c r="AA21" i="162"/>
  <c r="AA19" i="162"/>
  <c r="AA20" i="162"/>
  <c r="AA21" i="161"/>
  <c r="AA19" i="161"/>
  <c r="AA20" i="161"/>
  <c r="AA19" i="160"/>
  <c r="AA20" i="160"/>
  <c r="AA21" i="160"/>
  <c r="R13" i="159"/>
  <c r="R4" i="159"/>
  <c r="R9" i="159"/>
  <c r="R12" i="159"/>
  <c r="R8" i="159"/>
  <c r="R11" i="159"/>
  <c r="R10" i="159"/>
  <c r="T2" i="159"/>
  <c r="T1" i="159"/>
  <c r="U3" i="159"/>
  <c r="T20" i="156"/>
  <c r="T19" i="156"/>
  <c r="T21" i="156"/>
  <c r="T28" i="155"/>
  <c r="T27" i="155"/>
  <c r="T26" i="155"/>
  <c r="T25" i="155"/>
  <c r="T24" i="155"/>
  <c r="T21" i="155"/>
  <c r="T20" i="155"/>
  <c r="T23" i="155"/>
  <c r="T19" i="155"/>
  <c r="T22" i="155"/>
  <c r="U26" i="154"/>
  <c r="U24" i="154"/>
  <c r="U23" i="154"/>
  <c r="U22" i="154"/>
  <c r="U21" i="154"/>
  <c r="U20" i="154"/>
  <c r="U19" i="154"/>
  <c r="U25" i="154"/>
  <c r="U28" i="154"/>
  <c r="U27" i="154"/>
  <c r="T19" i="153"/>
  <c r="T25" i="153"/>
  <c r="T27" i="153"/>
  <c r="T20" i="153"/>
  <c r="T21" i="153"/>
  <c r="T26" i="153"/>
  <c r="T22" i="153"/>
  <c r="T24" i="153"/>
  <c r="T28" i="153"/>
  <c r="T23" i="153"/>
  <c r="U29" i="151"/>
  <c r="T24" i="151"/>
  <c r="T23" i="151"/>
  <c r="T28" i="151"/>
  <c r="T19" i="151"/>
  <c r="T25" i="151"/>
  <c r="T22" i="151"/>
  <c r="T26" i="151"/>
  <c r="T20" i="151"/>
  <c r="T21" i="151"/>
  <c r="T27" i="151"/>
  <c r="S33" i="159"/>
  <c r="S20" i="159"/>
  <c r="S16" i="159"/>
  <c r="S37" i="159"/>
  <c r="S34" i="159"/>
  <c r="S29" i="159"/>
  <c r="S38" i="159"/>
  <c r="S25" i="159"/>
  <c r="S24" i="159"/>
  <c r="S21" i="159"/>
  <c r="S23" i="159"/>
  <c r="S22" i="159"/>
  <c r="S35" i="159"/>
  <c r="S36" i="159"/>
  <c r="AB22" i="163" l="1"/>
  <c r="AB27" i="163"/>
  <c r="AB25" i="163"/>
  <c r="AB23" i="163"/>
  <c r="AB28" i="163"/>
  <c r="AB26" i="163"/>
  <c r="AB24" i="163"/>
  <c r="AB22" i="162"/>
  <c r="AB24" i="162"/>
  <c r="AB27" i="162"/>
  <c r="AB25" i="162"/>
  <c r="AB23" i="162"/>
  <c r="AB28" i="162"/>
  <c r="AB26" i="162"/>
  <c r="AB27" i="161"/>
  <c r="AB23" i="161"/>
  <c r="AB28" i="161"/>
  <c r="AB26" i="161"/>
  <c r="AB24" i="161"/>
  <c r="AB22" i="161"/>
  <c r="AB25" i="161"/>
  <c r="AB22" i="160"/>
  <c r="AB27" i="160"/>
  <c r="AB24" i="160"/>
  <c r="AB25" i="160"/>
  <c r="AB23" i="160"/>
  <c r="AB28" i="160"/>
  <c r="AB26" i="160"/>
  <c r="U22" i="156"/>
  <c r="U24" i="156"/>
  <c r="U26" i="156"/>
  <c r="U28" i="156"/>
  <c r="U25" i="156"/>
  <c r="U27" i="156"/>
  <c r="U23" i="156"/>
  <c r="AB20" i="163"/>
  <c r="AB21" i="163"/>
  <c r="AB19" i="163"/>
  <c r="AB20" i="162"/>
  <c r="AB21" i="162"/>
  <c r="AB19" i="162"/>
  <c r="AB19" i="161"/>
  <c r="AB20" i="161"/>
  <c r="AB21" i="161"/>
  <c r="AB20" i="160"/>
  <c r="AB21" i="160"/>
  <c r="AB19" i="160"/>
  <c r="S12" i="159"/>
  <c r="S9" i="159"/>
  <c r="S4" i="159"/>
  <c r="S10" i="159"/>
  <c r="S13" i="159"/>
  <c r="S11" i="159"/>
  <c r="S8" i="159"/>
  <c r="U1" i="159"/>
  <c r="U2" i="159"/>
  <c r="V3" i="159"/>
  <c r="U20" i="156"/>
  <c r="U21" i="156"/>
  <c r="U19" i="156"/>
  <c r="U23" i="155"/>
  <c r="U24" i="155"/>
  <c r="U21" i="155"/>
  <c r="U26" i="155"/>
  <c r="U20" i="155"/>
  <c r="U25" i="155"/>
  <c r="U27" i="155"/>
  <c r="U22" i="155"/>
  <c r="U28" i="155"/>
  <c r="U19" i="155"/>
  <c r="V24" i="154"/>
  <c r="V19" i="154"/>
  <c r="V25" i="154"/>
  <c r="V28" i="154"/>
  <c r="V27" i="154"/>
  <c r="V26" i="154"/>
  <c r="V23" i="154"/>
  <c r="V22" i="154"/>
  <c r="V21" i="154"/>
  <c r="V20" i="154"/>
  <c r="U23" i="153"/>
  <c r="U19" i="153"/>
  <c r="U24" i="153"/>
  <c r="U27" i="153"/>
  <c r="U20" i="153"/>
  <c r="U25" i="153"/>
  <c r="U21" i="153"/>
  <c r="U26" i="153"/>
  <c r="U28" i="153"/>
  <c r="U22" i="153"/>
  <c r="U23" i="151"/>
  <c r="U24" i="151"/>
  <c r="U28" i="151"/>
  <c r="U25" i="151"/>
  <c r="U22" i="151"/>
  <c r="U19" i="151"/>
  <c r="V29" i="151"/>
  <c r="U26" i="151"/>
  <c r="U20" i="151"/>
  <c r="U27" i="151"/>
  <c r="U21" i="151"/>
  <c r="T22" i="159"/>
  <c r="T38" i="159"/>
  <c r="T35" i="159"/>
  <c r="T25" i="159"/>
  <c r="T34" i="159"/>
  <c r="T21" i="159"/>
  <c r="T20" i="159"/>
  <c r="T29" i="159"/>
  <c r="T24" i="159"/>
  <c r="T16" i="159"/>
  <c r="T23" i="159"/>
  <c r="T37" i="159"/>
  <c r="T36" i="159"/>
  <c r="T33" i="159"/>
  <c r="AC27" i="163" l="1"/>
  <c r="AC23" i="163"/>
  <c r="AC28" i="163"/>
  <c r="AC26" i="163"/>
  <c r="AC24" i="163"/>
  <c r="AC22" i="163"/>
  <c r="AC25" i="163"/>
  <c r="AC27" i="162"/>
  <c r="AC25" i="162"/>
  <c r="AC24" i="162"/>
  <c r="AC23" i="162"/>
  <c r="AC28" i="162"/>
  <c r="AC22" i="162"/>
  <c r="AC26" i="162"/>
  <c r="AC27" i="161"/>
  <c r="AC25" i="161"/>
  <c r="AC23" i="161"/>
  <c r="AC22" i="161"/>
  <c r="AC28" i="161"/>
  <c r="AC26" i="161"/>
  <c r="AC24" i="161"/>
  <c r="AC27" i="160"/>
  <c r="AC22" i="160"/>
  <c r="AC25" i="160"/>
  <c r="AC23" i="160"/>
  <c r="AC24" i="160"/>
  <c r="AC28" i="160"/>
  <c r="AC26" i="160"/>
  <c r="V22" i="156"/>
  <c r="V24" i="156"/>
  <c r="V26" i="156"/>
  <c r="V28" i="156"/>
  <c r="V23" i="156"/>
  <c r="V27" i="156"/>
  <c r="V25" i="156"/>
  <c r="AC19" i="163"/>
  <c r="AC21" i="163"/>
  <c r="AC20" i="163"/>
  <c r="AC19" i="162"/>
  <c r="AC20" i="162"/>
  <c r="AC21" i="162"/>
  <c r="AC21" i="161"/>
  <c r="AC19" i="161"/>
  <c r="AC20" i="161"/>
  <c r="AC20" i="160"/>
  <c r="AC21" i="160"/>
  <c r="AC19" i="160"/>
  <c r="T13" i="159"/>
  <c r="T12" i="159"/>
  <c r="T11" i="159"/>
  <c r="T8" i="159"/>
  <c r="T4" i="159"/>
  <c r="T9" i="159"/>
  <c r="T10" i="159"/>
  <c r="V2" i="159"/>
  <c r="V1" i="159"/>
  <c r="W3" i="159"/>
  <c r="V21" i="156"/>
  <c r="V19" i="156"/>
  <c r="V20" i="156"/>
  <c r="V28" i="155"/>
  <c r="V24" i="155"/>
  <c r="V26" i="155"/>
  <c r="V25" i="155"/>
  <c r="V27" i="155"/>
  <c r="V21" i="155"/>
  <c r="V23" i="155"/>
  <c r="V19" i="155"/>
  <c r="V22" i="155"/>
  <c r="V20" i="155"/>
  <c r="W23" i="154"/>
  <c r="W25" i="154"/>
  <c r="W24" i="154"/>
  <c r="W28" i="154"/>
  <c r="W27" i="154"/>
  <c r="W26" i="154"/>
  <c r="W19" i="154"/>
  <c r="W20" i="154"/>
  <c r="W22" i="154"/>
  <c r="W21" i="154"/>
  <c r="V27" i="153"/>
  <c r="V19" i="153"/>
  <c r="V24" i="153"/>
  <c r="V28" i="153"/>
  <c r="V20" i="153"/>
  <c r="V25" i="153"/>
  <c r="V21" i="153"/>
  <c r="V26" i="153"/>
  <c r="V23" i="153"/>
  <c r="V22" i="153"/>
  <c r="V23" i="151"/>
  <c r="V25" i="151"/>
  <c r="W29" i="151"/>
  <c r="V28" i="151"/>
  <c r="V19" i="151"/>
  <c r="V22" i="151"/>
  <c r="V26" i="151"/>
  <c r="V20" i="151"/>
  <c r="V27" i="151"/>
  <c r="V21" i="151"/>
  <c r="V24" i="151"/>
  <c r="U29" i="159"/>
  <c r="U36" i="159"/>
  <c r="U24" i="159"/>
  <c r="U20" i="159"/>
  <c r="U25" i="159"/>
  <c r="U16" i="159"/>
  <c r="U35" i="159"/>
  <c r="U38" i="159"/>
  <c r="U33" i="159"/>
  <c r="U21" i="159"/>
  <c r="U23" i="159"/>
  <c r="U34" i="159"/>
  <c r="U37" i="159"/>
  <c r="U22" i="159"/>
  <c r="AD25" i="163" l="1"/>
  <c r="AD23" i="163"/>
  <c r="AD28" i="163"/>
  <c r="AD26" i="163"/>
  <c r="AD22" i="163"/>
  <c r="AD24" i="163"/>
  <c r="AD27" i="163"/>
  <c r="AD25" i="162"/>
  <c r="AD27" i="162"/>
  <c r="AD23" i="162"/>
  <c r="AD28" i="162"/>
  <c r="AD26" i="162"/>
  <c r="AD22" i="162"/>
  <c r="AD24" i="162"/>
  <c r="AD25" i="161"/>
  <c r="AD28" i="161"/>
  <c r="AD26" i="161"/>
  <c r="AD24" i="161"/>
  <c r="AD22" i="161"/>
  <c r="AD27" i="161"/>
  <c r="AD23" i="161"/>
  <c r="AD25" i="160"/>
  <c r="AD23" i="160"/>
  <c r="AD28" i="160"/>
  <c r="AD24" i="160"/>
  <c r="AD22" i="160"/>
  <c r="AD26" i="160"/>
  <c r="AD27" i="160"/>
  <c r="W23" i="156"/>
  <c r="W25" i="156"/>
  <c r="W27" i="156"/>
  <c r="W28" i="156"/>
  <c r="W22" i="156"/>
  <c r="W24" i="156"/>
  <c r="W26" i="156"/>
  <c r="AD20" i="163"/>
  <c r="AD21" i="163"/>
  <c r="AD19" i="163"/>
  <c r="AD19" i="162"/>
  <c r="AD20" i="162"/>
  <c r="AD21" i="162"/>
  <c r="AD19" i="161"/>
  <c r="AD20" i="161"/>
  <c r="AD21" i="161"/>
  <c r="AD20" i="160"/>
  <c r="AD21" i="160"/>
  <c r="AD19" i="160"/>
  <c r="U10" i="159"/>
  <c r="U8" i="159"/>
  <c r="U13" i="159"/>
  <c r="U12" i="159"/>
  <c r="U4" i="159"/>
  <c r="U11" i="159"/>
  <c r="U9" i="159"/>
  <c r="W2" i="159"/>
  <c r="X3" i="159"/>
  <c r="W1" i="159"/>
  <c r="W21" i="156"/>
  <c r="W19" i="156"/>
  <c r="W20" i="156"/>
  <c r="W28" i="155"/>
  <c r="W22" i="155"/>
  <c r="W21" i="155"/>
  <c r="W20" i="155"/>
  <c r="W24" i="155"/>
  <c r="W19" i="155"/>
  <c r="W26" i="155"/>
  <c r="W25" i="155"/>
  <c r="W27" i="155"/>
  <c r="W23" i="155"/>
  <c r="X25" i="154"/>
  <c r="X23" i="154"/>
  <c r="X28" i="154"/>
  <c r="X27" i="154"/>
  <c r="X26" i="154"/>
  <c r="X24" i="154"/>
  <c r="X20" i="154"/>
  <c r="X22" i="154"/>
  <c r="X19" i="154"/>
  <c r="X21" i="154"/>
  <c r="W24" i="153"/>
  <c r="W28" i="153"/>
  <c r="W20" i="153"/>
  <c r="W27" i="153"/>
  <c r="W25" i="153"/>
  <c r="W26" i="153"/>
  <c r="W21" i="153"/>
  <c r="W19" i="153"/>
  <c r="W23" i="153"/>
  <c r="W22" i="153"/>
  <c r="W28" i="151"/>
  <c r="W22" i="151"/>
  <c r="W26" i="151"/>
  <c r="W23" i="151"/>
  <c r="W19" i="151"/>
  <c r="W25" i="151"/>
  <c r="X29" i="151"/>
  <c r="W20" i="151"/>
  <c r="W27" i="151"/>
  <c r="W21" i="151"/>
  <c r="W24" i="151"/>
  <c r="V25" i="159"/>
  <c r="V20" i="159"/>
  <c r="V36" i="159"/>
  <c r="V37" i="159"/>
  <c r="V38" i="159"/>
  <c r="V22" i="159"/>
  <c r="V35" i="159"/>
  <c r="V16" i="159"/>
  <c r="V33" i="159"/>
  <c r="V24" i="159"/>
  <c r="V23" i="159"/>
  <c r="V21" i="159"/>
  <c r="V34" i="159"/>
  <c r="V29" i="159"/>
  <c r="AE25" i="163" l="1"/>
  <c r="AE28" i="163"/>
  <c r="AE26" i="163"/>
  <c r="AE24" i="163"/>
  <c r="AE22" i="163"/>
  <c r="AE27" i="163"/>
  <c r="AE23" i="163"/>
  <c r="AE25" i="162"/>
  <c r="AE23" i="162"/>
  <c r="AE28" i="162"/>
  <c r="AE22" i="162"/>
  <c r="AE26" i="162"/>
  <c r="AE24" i="162"/>
  <c r="AE27" i="162"/>
  <c r="AE23" i="161"/>
  <c r="AE28" i="161"/>
  <c r="AE25" i="161"/>
  <c r="AE26" i="161"/>
  <c r="AE24" i="161"/>
  <c r="AE22" i="161"/>
  <c r="AE27" i="161"/>
  <c r="AE25" i="160"/>
  <c r="AE22" i="160"/>
  <c r="AE23" i="160"/>
  <c r="AE27" i="160"/>
  <c r="AE28" i="160"/>
  <c r="AE26" i="160"/>
  <c r="AE24" i="160"/>
  <c r="X23" i="156"/>
  <c r="X25" i="156"/>
  <c r="X27" i="156"/>
  <c r="X22" i="156"/>
  <c r="X24" i="156"/>
  <c r="X26" i="156"/>
  <c r="X28" i="156"/>
  <c r="AE21" i="163"/>
  <c r="AE20" i="163"/>
  <c r="AE19" i="163"/>
  <c r="AE20" i="162"/>
  <c r="AE19" i="162"/>
  <c r="AE21" i="162"/>
  <c r="AE20" i="161"/>
  <c r="AE19" i="161"/>
  <c r="AE21" i="161"/>
  <c r="AE20" i="160"/>
  <c r="AE21" i="160"/>
  <c r="AE19" i="160"/>
  <c r="V12" i="159"/>
  <c r="V4" i="159"/>
  <c r="V8" i="159"/>
  <c r="V11" i="159"/>
  <c r="V13" i="159"/>
  <c r="V9" i="159"/>
  <c r="V10" i="159"/>
  <c r="X2" i="159"/>
  <c r="Y3" i="159"/>
  <c r="X1" i="159"/>
  <c r="X21" i="156"/>
  <c r="X19" i="156"/>
  <c r="X20" i="156"/>
  <c r="X22" i="155"/>
  <c r="X27" i="155"/>
  <c r="X26" i="155"/>
  <c r="X25" i="155"/>
  <c r="X24" i="155"/>
  <c r="X23" i="155"/>
  <c r="X19" i="155"/>
  <c r="X20" i="155"/>
  <c r="X21" i="155"/>
  <c r="X28" i="155"/>
  <c r="Y22" i="154"/>
  <c r="Y28" i="154"/>
  <c r="Y27" i="154"/>
  <c r="Y26" i="154"/>
  <c r="Y25" i="154"/>
  <c r="Y20" i="154"/>
  <c r="Y23" i="154"/>
  <c r="Y24" i="154"/>
  <c r="Y19" i="154"/>
  <c r="Y21" i="154"/>
  <c r="X22" i="153"/>
  <c r="X26" i="153"/>
  <c r="X25" i="153"/>
  <c r="X24" i="153"/>
  <c r="X23" i="153"/>
  <c r="X21" i="153"/>
  <c r="X20" i="153"/>
  <c r="X28" i="153"/>
  <c r="X27" i="153"/>
  <c r="X19" i="153"/>
  <c r="X22" i="151"/>
  <c r="X27" i="151"/>
  <c r="X28" i="151"/>
  <c r="X19" i="151"/>
  <c r="X25" i="151"/>
  <c r="X20" i="151"/>
  <c r="Y29" i="151"/>
  <c r="X23" i="151"/>
  <c r="X26" i="151"/>
  <c r="X21" i="151"/>
  <c r="X24" i="151"/>
  <c r="W38" i="159"/>
  <c r="W21" i="159"/>
  <c r="W25" i="159"/>
  <c r="W20" i="159"/>
  <c r="W37" i="159"/>
  <c r="W23" i="159"/>
  <c r="W22" i="159"/>
  <c r="W34" i="159"/>
  <c r="W24" i="159"/>
  <c r="W16" i="159"/>
  <c r="W33" i="159"/>
  <c r="W29" i="159"/>
  <c r="W36" i="159"/>
  <c r="W35" i="159"/>
  <c r="AF28" i="163" l="1"/>
  <c r="AF26" i="163"/>
  <c r="AF22" i="163"/>
  <c r="AF24" i="163"/>
  <c r="AF27" i="163"/>
  <c r="AF25" i="163"/>
  <c r="AF23" i="163"/>
  <c r="AF22" i="162"/>
  <c r="AF23" i="162"/>
  <c r="AF28" i="162"/>
  <c r="AF26" i="162"/>
  <c r="AF25" i="162"/>
  <c r="AF24" i="162"/>
  <c r="AF27" i="162"/>
  <c r="AF23" i="161"/>
  <c r="AF28" i="161"/>
  <c r="AF26" i="161"/>
  <c r="AF24" i="161"/>
  <c r="AF22" i="161"/>
  <c r="AF27" i="161"/>
  <c r="AF25" i="161"/>
  <c r="AF23" i="160"/>
  <c r="AF22" i="160"/>
  <c r="AF28" i="160"/>
  <c r="AF26" i="160"/>
  <c r="AF24" i="160"/>
  <c r="AF27" i="160"/>
  <c r="AF25" i="160"/>
  <c r="Y23" i="156"/>
  <c r="Y25" i="156"/>
  <c r="Y27" i="156"/>
  <c r="Y28" i="156"/>
  <c r="Y22" i="156"/>
  <c r="Y24" i="156"/>
  <c r="Y26" i="156"/>
  <c r="AF21" i="163"/>
  <c r="AF20" i="163"/>
  <c r="AF19" i="163"/>
  <c r="AF21" i="162"/>
  <c r="AF20" i="162"/>
  <c r="AF19" i="162"/>
  <c r="AF19" i="161"/>
  <c r="AF20" i="161"/>
  <c r="AF21" i="161"/>
  <c r="AF21" i="160"/>
  <c r="AF19" i="160"/>
  <c r="AF20" i="160"/>
  <c r="W11" i="159"/>
  <c r="W4" i="159"/>
  <c r="W8" i="159"/>
  <c r="W10" i="159"/>
  <c r="W13" i="159"/>
  <c r="W12" i="159"/>
  <c r="W9" i="159"/>
  <c r="Z3" i="159"/>
  <c r="Y2" i="159"/>
  <c r="Y1" i="159"/>
  <c r="Y21" i="156"/>
  <c r="Y20" i="156"/>
  <c r="Y19" i="156"/>
  <c r="Y27" i="155"/>
  <c r="Y24" i="155"/>
  <c r="Y22" i="155"/>
  <c r="Y26" i="155"/>
  <c r="Y19" i="155"/>
  <c r="Y25" i="155"/>
  <c r="Y21" i="155"/>
  <c r="Y28" i="155"/>
  <c r="Y20" i="155"/>
  <c r="Y23" i="155"/>
  <c r="Z22" i="154"/>
  <c r="Z26" i="154"/>
  <c r="Z23" i="154"/>
  <c r="Z28" i="154"/>
  <c r="Z24" i="154"/>
  <c r="Z20" i="154"/>
  <c r="Z19" i="154"/>
  <c r="Z21" i="154"/>
  <c r="Z25" i="154"/>
  <c r="Z27" i="154"/>
  <c r="Y26" i="153"/>
  <c r="Y28" i="153"/>
  <c r="Y27" i="153"/>
  <c r="Y22" i="153"/>
  <c r="Y21" i="153"/>
  <c r="Y19" i="153"/>
  <c r="Y24" i="153"/>
  <c r="Y20" i="153"/>
  <c r="Y25" i="153"/>
  <c r="Y23" i="153"/>
  <c r="Y27" i="151"/>
  <c r="Y21" i="151"/>
  <c r="Y19" i="151"/>
  <c r="Y24" i="151"/>
  <c r="Z29" i="151"/>
  <c r="Y28" i="151"/>
  <c r="Y22" i="151"/>
  <c r="Y25" i="151"/>
  <c r="Y20" i="151"/>
  <c r="Y26" i="151"/>
  <c r="Y23" i="151"/>
  <c r="X24" i="159"/>
  <c r="X25" i="159"/>
  <c r="X36" i="159"/>
  <c r="X23" i="159"/>
  <c r="X29" i="159"/>
  <c r="X38" i="159"/>
  <c r="X37" i="159"/>
  <c r="X16" i="159"/>
  <c r="X33" i="159"/>
  <c r="X22" i="159"/>
  <c r="X35" i="159"/>
  <c r="X21" i="159"/>
  <c r="X34" i="159"/>
  <c r="X20" i="159"/>
  <c r="AG23" i="163" l="1"/>
  <c r="AG28" i="163"/>
  <c r="AG26" i="163"/>
  <c r="AG24" i="163"/>
  <c r="AG22" i="163"/>
  <c r="AG27" i="163"/>
  <c r="AG25" i="163"/>
  <c r="AG23" i="162"/>
  <c r="AG28" i="162"/>
  <c r="AG26" i="162"/>
  <c r="AG24" i="162"/>
  <c r="AG22" i="162"/>
  <c r="AG27" i="162"/>
  <c r="AG25" i="162"/>
  <c r="AG28" i="161"/>
  <c r="AG24" i="161"/>
  <c r="AG22" i="161"/>
  <c r="AG27" i="161"/>
  <c r="AG26" i="161"/>
  <c r="AG25" i="161"/>
  <c r="AG23" i="161"/>
  <c r="AG23" i="160"/>
  <c r="AG28" i="160"/>
  <c r="AG26" i="160"/>
  <c r="AG22" i="160"/>
  <c r="AG27" i="160"/>
  <c r="AG24" i="160"/>
  <c r="AG25" i="160"/>
  <c r="Z23" i="156"/>
  <c r="Z25" i="156"/>
  <c r="Z27" i="156"/>
  <c r="Z22" i="156"/>
  <c r="Z24" i="156"/>
  <c r="Z26" i="156"/>
  <c r="Z28" i="156"/>
  <c r="AG21" i="163"/>
  <c r="AG19" i="163"/>
  <c r="AG20" i="163"/>
  <c r="AG20" i="162"/>
  <c r="AG21" i="162"/>
  <c r="AH29" i="162"/>
  <c r="AG19" i="162"/>
  <c r="AG20" i="161"/>
  <c r="AG21" i="161"/>
  <c r="AG19" i="161"/>
  <c r="AG21" i="160"/>
  <c r="AG19" i="160"/>
  <c r="AG20" i="160"/>
  <c r="X8" i="159"/>
  <c r="X4" i="159"/>
  <c r="X9" i="159"/>
  <c r="X11" i="159"/>
  <c r="X10" i="159"/>
  <c r="X12" i="159"/>
  <c r="X13" i="159"/>
  <c r="AA3" i="159"/>
  <c r="Z2" i="159"/>
  <c r="Z1" i="159"/>
  <c r="Z21" i="156"/>
  <c r="Z19" i="156"/>
  <c r="Z20" i="156"/>
  <c r="Z26" i="155"/>
  <c r="Z28" i="155"/>
  <c r="Z27" i="155"/>
  <c r="Z22" i="155"/>
  <c r="Z19" i="155"/>
  <c r="Z25" i="155"/>
  <c r="Z21" i="155"/>
  <c r="Z24" i="155"/>
  <c r="Z20" i="155"/>
  <c r="Z23" i="155"/>
  <c r="AA24" i="154"/>
  <c r="AA21" i="154"/>
  <c r="AA25" i="154"/>
  <c r="AA22" i="154"/>
  <c r="AA19" i="154"/>
  <c r="AA20" i="154"/>
  <c r="AA28" i="154"/>
  <c r="AA26" i="154"/>
  <c r="AA27" i="154"/>
  <c r="AA23" i="154"/>
  <c r="Z20" i="153"/>
  <c r="Z23" i="153"/>
  <c r="Z22" i="153"/>
  <c r="Z24" i="153"/>
  <c r="Z28" i="153"/>
  <c r="Z25" i="153"/>
  <c r="Z19" i="153"/>
  <c r="Z27" i="153"/>
  <c r="Z21" i="153"/>
  <c r="Z26" i="153"/>
  <c r="AA29" i="151"/>
  <c r="Z28" i="151"/>
  <c r="Z24" i="151"/>
  <c r="Z19" i="151"/>
  <c r="Z25" i="151"/>
  <c r="Z22" i="151"/>
  <c r="Z20" i="151"/>
  <c r="Z26" i="151"/>
  <c r="Z23" i="151"/>
  <c r="Z21" i="151"/>
  <c r="Z27" i="151"/>
  <c r="Y34" i="159"/>
  <c r="Y33" i="159"/>
  <c r="Y37" i="159"/>
  <c r="Y20" i="159"/>
  <c r="Y24" i="159"/>
  <c r="Y23" i="159"/>
  <c r="Y35" i="159"/>
  <c r="Y21" i="159"/>
  <c r="Y29" i="159"/>
  <c r="Y38" i="159"/>
  <c r="Y36" i="159"/>
  <c r="Y22" i="159"/>
  <c r="Y25" i="159"/>
  <c r="Y16" i="159"/>
  <c r="AH28" i="163" l="1"/>
  <c r="AH24" i="163"/>
  <c r="AH22" i="163"/>
  <c r="AH27" i="163"/>
  <c r="AH25" i="163"/>
  <c r="AH26" i="163"/>
  <c r="AH23" i="163"/>
  <c r="AH28" i="162"/>
  <c r="AH26" i="162"/>
  <c r="AH24" i="162"/>
  <c r="AH23" i="162"/>
  <c r="AH22" i="162"/>
  <c r="AH27" i="162"/>
  <c r="AH25" i="162"/>
  <c r="AH28" i="161"/>
  <c r="AH26" i="161"/>
  <c r="AH24" i="161"/>
  <c r="AH22" i="161"/>
  <c r="AH27" i="161"/>
  <c r="AH25" i="161"/>
  <c r="AH23" i="161"/>
  <c r="AH28" i="160"/>
  <c r="AH23" i="160"/>
  <c r="AH26" i="160"/>
  <c r="AH24" i="160"/>
  <c r="AH27" i="160"/>
  <c r="AH22" i="160"/>
  <c r="AH25" i="160"/>
  <c r="AA26" i="156"/>
  <c r="AA23" i="156"/>
  <c r="AA25" i="156"/>
  <c r="AA27" i="156"/>
  <c r="AA28" i="156"/>
  <c r="AA22" i="156"/>
  <c r="AA24" i="156"/>
  <c r="AH19" i="163"/>
  <c r="AH20" i="163"/>
  <c r="AH21" i="163"/>
  <c r="AH20" i="162"/>
  <c r="AH21" i="162"/>
  <c r="AH19" i="162"/>
  <c r="AH20" i="161"/>
  <c r="AH21" i="161"/>
  <c r="AH19" i="161"/>
  <c r="AH21" i="160"/>
  <c r="AH19" i="160"/>
  <c r="AH20" i="160"/>
  <c r="AF100" i="160"/>
  <c r="AF98" i="160"/>
  <c r="AF104" i="160"/>
  <c r="AF102" i="160"/>
  <c r="AF106" i="160"/>
  <c r="AF108" i="160"/>
  <c r="AF94" i="160"/>
  <c r="AF96" i="160"/>
  <c r="Y8" i="159"/>
  <c r="Y4" i="159"/>
  <c r="Y13" i="159"/>
  <c r="Y9" i="159"/>
  <c r="Y12" i="159"/>
  <c r="Y11" i="159"/>
  <c r="Y10" i="159"/>
  <c r="AB3" i="159"/>
  <c r="AA2" i="159"/>
  <c r="AA1" i="159"/>
  <c r="AA21" i="156"/>
  <c r="AA20" i="156"/>
  <c r="AA19" i="156"/>
  <c r="AA21" i="155"/>
  <c r="AA26" i="155"/>
  <c r="AA19" i="155"/>
  <c r="AA22" i="155"/>
  <c r="AA24" i="155"/>
  <c r="AA27" i="155"/>
  <c r="AA28" i="155"/>
  <c r="AA25" i="155"/>
  <c r="AA20" i="155"/>
  <c r="AA23" i="155"/>
  <c r="AB21" i="154"/>
  <c r="AB24" i="154"/>
  <c r="AB22" i="154"/>
  <c r="AB28" i="154"/>
  <c r="AB26" i="154"/>
  <c r="AB27" i="154"/>
  <c r="AB25" i="154"/>
  <c r="AB23" i="154"/>
  <c r="AB20" i="154"/>
  <c r="AB19" i="154"/>
  <c r="AA21" i="153"/>
  <c r="AA24" i="153"/>
  <c r="AA28" i="153"/>
  <c r="AA20" i="153"/>
  <c r="AA26" i="153"/>
  <c r="AA19" i="153"/>
  <c r="AA27" i="153"/>
  <c r="AA23" i="153"/>
  <c r="AA25" i="153"/>
  <c r="AA22" i="153"/>
  <c r="AA21" i="151"/>
  <c r="AA26" i="151"/>
  <c r="AA20" i="151"/>
  <c r="AB29" i="151"/>
  <c r="AA24" i="151"/>
  <c r="AA25" i="151"/>
  <c r="AA28" i="151"/>
  <c r="AA22" i="151"/>
  <c r="AA19" i="151"/>
  <c r="AA23" i="151"/>
  <c r="AA27" i="151"/>
  <c r="Z35" i="159"/>
  <c r="Z24" i="159"/>
  <c r="Z22" i="159"/>
  <c r="Z38" i="159"/>
  <c r="Z20" i="159"/>
  <c r="Z19" i="159"/>
  <c r="Z29" i="159"/>
  <c r="Z23" i="159"/>
  <c r="Z21" i="159"/>
  <c r="Z17" i="159"/>
  <c r="Z18" i="159"/>
  <c r="Z37" i="159"/>
  <c r="Z33" i="159"/>
  <c r="Z34" i="159"/>
  <c r="Z25" i="159"/>
  <c r="Z36" i="159"/>
  <c r="Z16" i="159"/>
  <c r="AB26" i="156" l="1"/>
  <c r="AB22" i="156"/>
  <c r="AB23" i="156"/>
  <c r="AB25" i="156"/>
  <c r="AB27" i="156"/>
  <c r="AB24" i="156"/>
  <c r="AB28" i="156"/>
  <c r="AG106" i="160"/>
  <c r="AG108" i="160"/>
  <c r="AG100" i="160"/>
  <c r="AG98" i="160"/>
  <c r="AG96" i="160"/>
  <c r="AG94" i="160"/>
  <c r="AG102" i="160"/>
  <c r="AG104" i="160"/>
  <c r="Z12" i="159"/>
  <c r="Z8" i="159"/>
  <c r="Z10" i="159"/>
  <c r="Z9" i="159"/>
  <c r="Z13" i="159"/>
  <c r="Z11" i="159"/>
  <c r="Z4" i="159"/>
  <c r="AC3" i="159"/>
  <c r="AB2" i="159"/>
  <c r="AB1" i="159"/>
  <c r="AB19" i="156"/>
  <c r="AB21" i="156"/>
  <c r="AB20" i="156"/>
  <c r="AB25" i="155"/>
  <c r="AB19" i="155"/>
  <c r="AB22" i="155"/>
  <c r="AB27" i="155"/>
  <c r="AB24" i="155"/>
  <c r="AB23" i="155"/>
  <c r="AB26" i="155"/>
  <c r="AB28" i="155"/>
  <c r="AB21" i="155"/>
  <c r="AB20" i="155"/>
  <c r="AC20" i="154"/>
  <c r="AC27" i="154"/>
  <c r="AC28" i="154"/>
  <c r="AC26" i="154"/>
  <c r="AC25" i="154"/>
  <c r="AC23" i="154"/>
  <c r="AC21" i="154"/>
  <c r="AC19" i="154"/>
  <c r="AC22" i="154"/>
  <c r="AC24" i="154"/>
  <c r="AB25" i="153"/>
  <c r="AB19" i="153"/>
  <c r="AB20" i="153"/>
  <c r="AB22" i="153"/>
  <c r="AB23" i="153"/>
  <c r="AB21" i="153"/>
  <c r="AB24" i="153"/>
  <c r="AB27" i="153"/>
  <c r="AB26" i="153"/>
  <c r="AB28" i="153"/>
  <c r="AC29" i="151"/>
  <c r="AB19" i="151"/>
  <c r="AB24" i="151"/>
  <c r="AB25" i="151"/>
  <c r="AB20" i="151"/>
  <c r="AB26" i="151"/>
  <c r="AB28" i="151"/>
  <c r="AB22" i="151"/>
  <c r="AB23" i="151"/>
  <c r="AB27" i="151"/>
  <c r="AB21" i="151"/>
  <c r="AA33" i="159"/>
  <c r="AA38" i="159"/>
  <c r="AA23" i="159"/>
  <c r="AA34" i="159"/>
  <c r="AA29" i="159"/>
  <c r="AA20" i="159"/>
  <c r="AA36" i="159"/>
  <c r="AA37" i="159"/>
  <c r="AA22" i="159"/>
  <c r="AA35" i="159"/>
  <c r="AA16" i="159"/>
  <c r="AA24" i="159"/>
  <c r="AA25" i="159"/>
  <c r="AA21" i="159"/>
  <c r="AC22" i="156" l="1"/>
  <c r="AC24" i="156"/>
  <c r="AC26" i="156"/>
  <c r="AC28" i="156"/>
  <c r="AC27" i="156"/>
  <c r="AC23" i="156"/>
  <c r="AC25" i="156"/>
  <c r="AA8" i="159"/>
  <c r="AA4" i="159"/>
  <c r="AA11" i="159"/>
  <c r="AA10" i="159"/>
  <c r="AA13" i="159"/>
  <c r="AA12" i="159"/>
  <c r="AA9" i="159"/>
  <c r="AD3" i="159"/>
  <c r="AC1" i="159"/>
  <c r="AC2" i="159"/>
  <c r="AC21" i="156"/>
  <c r="AC19" i="156"/>
  <c r="AC20" i="156"/>
  <c r="AC25" i="155"/>
  <c r="AC19" i="155"/>
  <c r="AC20" i="155"/>
  <c r="AC27" i="155"/>
  <c r="AC24" i="155"/>
  <c r="AC23" i="155"/>
  <c r="AC26" i="155"/>
  <c r="AC28" i="155"/>
  <c r="AC21" i="155"/>
  <c r="AC22" i="155"/>
  <c r="AD23" i="154"/>
  <c r="AD20" i="154"/>
  <c r="AD24" i="154"/>
  <c r="AD21" i="154"/>
  <c r="AD28" i="154"/>
  <c r="AD26" i="154"/>
  <c r="AD25" i="154"/>
  <c r="AD27" i="154"/>
  <c r="AD22" i="154"/>
  <c r="AD19" i="154"/>
  <c r="AC23" i="153"/>
  <c r="AC22" i="153"/>
  <c r="AC21" i="153"/>
  <c r="AC19" i="153"/>
  <c r="AC25" i="153"/>
  <c r="AC20" i="153"/>
  <c r="AC24" i="153"/>
  <c r="AC27" i="153"/>
  <c r="AC26" i="153"/>
  <c r="AC28" i="153"/>
  <c r="AC25" i="151"/>
  <c r="AC24" i="151"/>
  <c r="AC20" i="151"/>
  <c r="AD29" i="151"/>
  <c r="AC26" i="151"/>
  <c r="AC28" i="151"/>
  <c r="AC22" i="151"/>
  <c r="AC19" i="151"/>
  <c r="AC23" i="151"/>
  <c r="AC27" i="151"/>
  <c r="AC21" i="151"/>
  <c r="AB34" i="159"/>
  <c r="AB38" i="159"/>
  <c r="AB23" i="159"/>
  <c r="AB37" i="159"/>
  <c r="AB33" i="159"/>
  <c r="AB25" i="159"/>
  <c r="AB21" i="159"/>
  <c r="AB20" i="159"/>
  <c r="AB29" i="159"/>
  <c r="AB22" i="159"/>
  <c r="AB16" i="159"/>
  <c r="AB24" i="159"/>
  <c r="AB35" i="159"/>
  <c r="AB36" i="159"/>
  <c r="AD22" i="156" l="1"/>
  <c r="AD24" i="156"/>
  <c r="AD26" i="156"/>
  <c r="AD28" i="156"/>
  <c r="AD25" i="156"/>
  <c r="AD27" i="156"/>
  <c r="AD23" i="156"/>
  <c r="AB13" i="159"/>
  <c r="AB4" i="159"/>
  <c r="AB9" i="159"/>
  <c r="AB10" i="159"/>
  <c r="AB11" i="159"/>
  <c r="AB8" i="159"/>
  <c r="AB12" i="159"/>
  <c r="AD1" i="159"/>
  <c r="AE3" i="159"/>
  <c r="AD2" i="159"/>
  <c r="AD20" i="156"/>
  <c r="AD19" i="156"/>
  <c r="AD21" i="156"/>
  <c r="AD20" i="155"/>
  <c r="AD24" i="155"/>
  <c r="AD19" i="155"/>
  <c r="AD25" i="155"/>
  <c r="AD27" i="155"/>
  <c r="AD23" i="155"/>
  <c r="AD26" i="155"/>
  <c r="AD28" i="155"/>
  <c r="AD22" i="155"/>
  <c r="AD21" i="155"/>
  <c r="AE27" i="154"/>
  <c r="AE25" i="154"/>
  <c r="AE22" i="154"/>
  <c r="AE19" i="154"/>
  <c r="AE28" i="154"/>
  <c r="AE26" i="154"/>
  <c r="AE21" i="154"/>
  <c r="AE24" i="154"/>
  <c r="AE23" i="154"/>
  <c r="AE20" i="154"/>
  <c r="AD20" i="153"/>
  <c r="AD24" i="153"/>
  <c r="AD26" i="153"/>
  <c r="AD23" i="153"/>
  <c r="AD27" i="153"/>
  <c r="AD21" i="153"/>
  <c r="AD28" i="153"/>
  <c r="AD25" i="153"/>
  <c r="AD22" i="153"/>
  <c r="AD19" i="153"/>
  <c r="AE29" i="151"/>
  <c r="AD20" i="151"/>
  <c r="AD19" i="151"/>
  <c r="AD26" i="151"/>
  <c r="AD28" i="151"/>
  <c r="AD22" i="151"/>
  <c r="AD23" i="151"/>
  <c r="AD27" i="151"/>
  <c r="AD21" i="151"/>
  <c r="AD25" i="151"/>
  <c r="AD24" i="151"/>
  <c r="AC25" i="159"/>
  <c r="AC34" i="159"/>
  <c r="AC36" i="159"/>
  <c r="AC38" i="159"/>
  <c r="AC21" i="159"/>
  <c r="AC23" i="159"/>
  <c r="AC24" i="159"/>
  <c r="AC35" i="159"/>
  <c r="AC33" i="159"/>
  <c r="AC29" i="159"/>
  <c r="AC37" i="159"/>
  <c r="AC16" i="159"/>
  <c r="AC22" i="159"/>
  <c r="AC18" i="159"/>
  <c r="AC19" i="159"/>
  <c r="AC17" i="159"/>
  <c r="AC20" i="159"/>
  <c r="AE22" i="156" l="1"/>
  <c r="AE24" i="156"/>
  <c r="AE26" i="156"/>
  <c r="AE28" i="156"/>
  <c r="AE27" i="156"/>
  <c r="AE23" i="156"/>
  <c r="AE25" i="156"/>
  <c r="AC11" i="159"/>
  <c r="AC13" i="159"/>
  <c r="AC10" i="159"/>
  <c r="AC4" i="159"/>
  <c r="AC12" i="159"/>
  <c r="AC9" i="159"/>
  <c r="AC8" i="159"/>
  <c r="AE1" i="159"/>
  <c r="AF3" i="159"/>
  <c r="AE2" i="159"/>
  <c r="AE21" i="156"/>
  <c r="AE20" i="156"/>
  <c r="AE19" i="156"/>
  <c r="AE24" i="155"/>
  <c r="AE25" i="155"/>
  <c r="AE20" i="155"/>
  <c r="AE27" i="155"/>
  <c r="AE23" i="155"/>
  <c r="AE28" i="155"/>
  <c r="AE19" i="155"/>
  <c r="AE22" i="155"/>
  <c r="AE26" i="155"/>
  <c r="AE21" i="155"/>
  <c r="AF19" i="154"/>
  <c r="AF27" i="154"/>
  <c r="AF24" i="154"/>
  <c r="AF21" i="154"/>
  <c r="AF28" i="154"/>
  <c r="AF26" i="154"/>
  <c r="AF25" i="154"/>
  <c r="AF22" i="154"/>
  <c r="AF23" i="154"/>
  <c r="AF20" i="154"/>
  <c r="AE28" i="153"/>
  <c r="AE24" i="153"/>
  <c r="AE27" i="153"/>
  <c r="AE20" i="153"/>
  <c r="AE25" i="153"/>
  <c r="AE23" i="153"/>
  <c r="AE26" i="153"/>
  <c r="AE21" i="153"/>
  <c r="AE22" i="153"/>
  <c r="AE19" i="153"/>
  <c r="AE24" i="151"/>
  <c r="AE19" i="151"/>
  <c r="AF29" i="151"/>
  <c r="AE20" i="151"/>
  <c r="AE28" i="151"/>
  <c r="AE22" i="151"/>
  <c r="AE23" i="151"/>
  <c r="AE21" i="151"/>
  <c r="AE26" i="151"/>
  <c r="AE27" i="151"/>
  <c r="AE25" i="151"/>
  <c r="AD37" i="159"/>
  <c r="AD24" i="159"/>
  <c r="AD23" i="159"/>
  <c r="AD29" i="159"/>
  <c r="AD22" i="159"/>
  <c r="AD20" i="159"/>
  <c r="AD35" i="159"/>
  <c r="AD16" i="159"/>
  <c r="AD25" i="159"/>
  <c r="AD36" i="159"/>
  <c r="AD34" i="159"/>
  <c r="AD38" i="159"/>
  <c r="AD33" i="159"/>
  <c r="AD21" i="159"/>
  <c r="AF22" i="156" l="1"/>
  <c r="AF24" i="156"/>
  <c r="AF26" i="156"/>
  <c r="AF28" i="156"/>
  <c r="AF23" i="156"/>
  <c r="AF25" i="156"/>
  <c r="AF27" i="156"/>
  <c r="AD8" i="159"/>
  <c r="AD9" i="159"/>
  <c r="AD13" i="159"/>
  <c r="AD4" i="159"/>
  <c r="AD12" i="159"/>
  <c r="AD10" i="159"/>
  <c r="AD11" i="159"/>
  <c r="AF1" i="159"/>
  <c r="AG3" i="159"/>
  <c r="AF2" i="159"/>
  <c r="AF19" i="156"/>
  <c r="AF21" i="156"/>
  <c r="AF20" i="156"/>
  <c r="AF23" i="155"/>
  <c r="AF25" i="155"/>
  <c r="AF20" i="155"/>
  <c r="AF22" i="155"/>
  <c r="AF27" i="155"/>
  <c r="AF24" i="155"/>
  <c r="AF28" i="155"/>
  <c r="AF19" i="155"/>
  <c r="AF26" i="155"/>
  <c r="AF21" i="155"/>
  <c r="AG22" i="154"/>
  <c r="AG19" i="154"/>
  <c r="AG27" i="154"/>
  <c r="AG24" i="154"/>
  <c r="AG21" i="154"/>
  <c r="AG25" i="154"/>
  <c r="AG28" i="154"/>
  <c r="AG23" i="154"/>
  <c r="AG20" i="154"/>
  <c r="AH29" i="154"/>
  <c r="AG26" i="154"/>
  <c r="AF23" i="153"/>
  <c r="AF22" i="153"/>
  <c r="AF21" i="153"/>
  <c r="AF20" i="153"/>
  <c r="AF19" i="153"/>
  <c r="AF25" i="153"/>
  <c r="AF28" i="153"/>
  <c r="AF24" i="153"/>
  <c r="AF27" i="153"/>
  <c r="AF26" i="153"/>
  <c r="AF19" i="151"/>
  <c r="AF20" i="151"/>
  <c r="AF25" i="151"/>
  <c r="AG29" i="151"/>
  <c r="AF23" i="151"/>
  <c r="AF26" i="151"/>
  <c r="AF27" i="151"/>
  <c r="AF21" i="151"/>
  <c r="AF24" i="151"/>
  <c r="AF28" i="151"/>
  <c r="AF22" i="151"/>
  <c r="AE25" i="159"/>
  <c r="AE20" i="159"/>
  <c r="AE24" i="159"/>
  <c r="AE21" i="159"/>
  <c r="AE33" i="159"/>
  <c r="AE35" i="159"/>
  <c r="AE22" i="159"/>
  <c r="AE23" i="159"/>
  <c r="AE34" i="159"/>
  <c r="AE37" i="159"/>
  <c r="AE38" i="159"/>
  <c r="AE16" i="159"/>
  <c r="AE29" i="159"/>
  <c r="AE36" i="159"/>
  <c r="AG25" i="156" l="1"/>
  <c r="AG22" i="156"/>
  <c r="AG24" i="156"/>
  <c r="AG26" i="156"/>
  <c r="AG28" i="156"/>
  <c r="AG27" i="156"/>
  <c r="AG23" i="156"/>
  <c r="AE13" i="159"/>
  <c r="AE11" i="159"/>
  <c r="AE4" i="159"/>
  <c r="AE8" i="159"/>
  <c r="AE12" i="159"/>
  <c r="AE10" i="159"/>
  <c r="AE9" i="159"/>
  <c r="AG1" i="159"/>
  <c r="AH3" i="159"/>
  <c r="AG2" i="159"/>
  <c r="AG19" i="156"/>
  <c r="AG21" i="156"/>
  <c r="AG20" i="156"/>
  <c r="AG23" i="155"/>
  <c r="AG22" i="155"/>
  <c r="AG21" i="155"/>
  <c r="AG20" i="155"/>
  <c r="AG19" i="155"/>
  <c r="AG25" i="155"/>
  <c r="AG26" i="155"/>
  <c r="AG28" i="155"/>
  <c r="AG24" i="155"/>
  <c r="AG27" i="155"/>
  <c r="AH27" i="154"/>
  <c r="AH24" i="154"/>
  <c r="AH21" i="154"/>
  <c r="AH25" i="154"/>
  <c r="AH19" i="154"/>
  <c r="AH22" i="154"/>
  <c r="AH28" i="154"/>
  <c r="AH23" i="154"/>
  <c r="AH20" i="154"/>
  <c r="AH26" i="154"/>
  <c r="AG26" i="153"/>
  <c r="AG28" i="153"/>
  <c r="AH29" i="153"/>
  <c r="AG25" i="153"/>
  <c r="AG20" i="153"/>
  <c r="AG23" i="153"/>
  <c r="AG24" i="153"/>
  <c r="AG19" i="153"/>
  <c r="AG27" i="153"/>
  <c r="AG21" i="153"/>
  <c r="AG22" i="153"/>
  <c r="AG23" i="151"/>
  <c r="AG19" i="151"/>
  <c r="AG20" i="151"/>
  <c r="AG21" i="151"/>
  <c r="AG25" i="151"/>
  <c r="AG26" i="151"/>
  <c r="AH29" i="151"/>
  <c r="AG24" i="151"/>
  <c r="AG27" i="151"/>
  <c r="AG28" i="151"/>
  <c r="AG22" i="151"/>
  <c r="AF36" i="159"/>
  <c r="AF21" i="159"/>
  <c r="AF37" i="159"/>
  <c r="AF38" i="159"/>
  <c r="AF35" i="159"/>
  <c r="AF34" i="159"/>
  <c r="AF16" i="159"/>
  <c r="AF33" i="159"/>
  <c r="AF25" i="159"/>
  <c r="AF23" i="159"/>
  <c r="AF22" i="159"/>
  <c r="AF24" i="159"/>
  <c r="AF29" i="159"/>
  <c r="AF20" i="159"/>
  <c r="AH23" i="156" l="1"/>
  <c r="AH25" i="156"/>
  <c r="AH22" i="156"/>
  <c r="AH24" i="156"/>
  <c r="AH26" i="156"/>
  <c r="AH28" i="156"/>
  <c r="AH27" i="156"/>
  <c r="AF8" i="159"/>
  <c r="AF4" i="159"/>
  <c r="AF12" i="159"/>
  <c r="AF9" i="159"/>
  <c r="AF13" i="159"/>
  <c r="AF11" i="159"/>
  <c r="AF10" i="159"/>
  <c r="AH1" i="159"/>
  <c r="AI3" i="159"/>
  <c r="AH2" i="159"/>
  <c r="AH19" i="156"/>
  <c r="AH21" i="156"/>
  <c r="AH20" i="156"/>
  <c r="AH28" i="155"/>
  <c r="AH19" i="155"/>
  <c r="AH22" i="155"/>
  <c r="AH21" i="155"/>
  <c r="AH20" i="155"/>
  <c r="AH23" i="155"/>
  <c r="AH25" i="155"/>
  <c r="AH24" i="155"/>
  <c r="AH27" i="155"/>
  <c r="AH26" i="155"/>
  <c r="AH28" i="153"/>
  <c r="AH19" i="153"/>
  <c r="AH27" i="153"/>
  <c r="AH23" i="153"/>
  <c r="AH24" i="153"/>
  <c r="AH25" i="153"/>
  <c r="AH21" i="153"/>
  <c r="AH20" i="153"/>
  <c r="AH26" i="153"/>
  <c r="AH22" i="153"/>
  <c r="AH28" i="151"/>
  <c r="AH19" i="151"/>
  <c r="AH20" i="151"/>
  <c r="AH21" i="151"/>
  <c r="AH22" i="151"/>
  <c r="AH25" i="151"/>
  <c r="AH23" i="151"/>
  <c r="AH26" i="151"/>
  <c r="AH24" i="151"/>
  <c r="AH27" i="151"/>
  <c r="AG37" i="159"/>
  <c r="AG38" i="159"/>
  <c r="AG22" i="159"/>
  <c r="AG16" i="159"/>
  <c r="AG21" i="159"/>
  <c r="AG35" i="159"/>
  <c r="AG33" i="159"/>
  <c r="AG23" i="159"/>
  <c r="AG25" i="159"/>
  <c r="AG24" i="159"/>
  <c r="AG36" i="159"/>
  <c r="AG20" i="159"/>
  <c r="AG34" i="159"/>
  <c r="AG29" i="159"/>
  <c r="AG12" i="159" l="1"/>
  <c r="AG10" i="159"/>
  <c r="AG8" i="159"/>
  <c r="AG9" i="159"/>
  <c r="AG11" i="159"/>
  <c r="AG13" i="159"/>
  <c r="AG4" i="159"/>
  <c r="AJ3" i="159"/>
  <c r="AI1" i="159"/>
  <c r="AI2" i="159"/>
  <c r="E87" i="131"/>
  <c r="E95" i="131" s="1"/>
  <c r="F87" i="131"/>
  <c r="F99" i="131" s="1"/>
  <c r="G87" i="131"/>
  <c r="G95" i="131" s="1"/>
  <c r="H87" i="131"/>
  <c r="H95" i="131" s="1"/>
  <c r="I87" i="131"/>
  <c r="J87" i="131"/>
  <c r="K87" i="131"/>
  <c r="L87" i="131"/>
  <c r="L99" i="131" s="1"/>
  <c r="M87" i="131"/>
  <c r="M99" i="131" s="1"/>
  <c r="N87" i="131"/>
  <c r="N99" i="131" s="1"/>
  <c r="O87" i="131"/>
  <c r="O95" i="131" s="1"/>
  <c r="P87" i="131"/>
  <c r="P95" i="131" s="1"/>
  <c r="Q87" i="131"/>
  <c r="Q95" i="131" s="1"/>
  <c r="R87" i="131"/>
  <c r="R95" i="131" s="1"/>
  <c r="S87" i="131"/>
  <c r="T87" i="131"/>
  <c r="U87" i="131"/>
  <c r="V87" i="131"/>
  <c r="W87" i="131"/>
  <c r="X87" i="131"/>
  <c r="Y87" i="131"/>
  <c r="Z87" i="131"/>
  <c r="AA87" i="131"/>
  <c r="AB87" i="131"/>
  <c r="AC87" i="131"/>
  <c r="AD87" i="131"/>
  <c r="AE87" i="131"/>
  <c r="AF87" i="131"/>
  <c r="AG87" i="131"/>
  <c r="AH87" i="131"/>
  <c r="AH91" i="131" s="1"/>
  <c r="D87" i="131"/>
  <c r="D89" i="131"/>
  <c r="E41" i="131"/>
  <c r="F41" i="131"/>
  <c r="F57" i="131" s="1"/>
  <c r="G41" i="131"/>
  <c r="G45" i="131" s="1"/>
  <c r="H41" i="131"/>
  <c r="H45" i="131" s="1"/>
  <c r="I41" i="131"/>
  <c r="I45" i="131" s="1"/>
  <c r="J41" i="131"/>
  <c r="J45" i="131" s="1"/>
  <c r="K41" i="131"/>
  <c r="K45" i="131" s="1"/>
  <c r="L41" i="131"/>
  <c r="M41" i="131"/>
  <c r="M45" i="131" s="1"/>
  <c r="N41" i="131"/>
  <c r="N45" i="131" s="1"/>
  <c r="O41" i="131"/>
  <c r="P41" i="131"/>
  <c r="Q41" i="131"/>
  <c r="R41" i="131"/>
  <c r="S41" i="131"/>
  <c r="T41" i="131"/>
  <c r="T53" i="131" s="1"/>
  <c r="U41" i="131"/>
  <c r="V41" i="131"/>
  <c r="W41" i="131"/>
  <c r="X41" i="131"/>
  <c r="Y41" i="131"/>
  <c r="Y57" i="131" s="1"/>
  <c r="Z41" i="131"/>
  <c r="Z57" i="131" s="1"/>
  <c r="AA41" i="131"/>
  <c r="AA53" i="131" s="1"/>
  <c r="AB41" i="131"/>
  <c r="AC41" i="131"/>
  <c r="AD41" i="131"/>
  <c r="AD57" i="131" s="1"/>
  <c r="AE41" i="131"/>
  <c r="AF41" i="131"/>
  <c r="AG41" i="131"/>
  <c r="AG57" i="131" s="1"/>
  <c r="AH41" i="131"/>
  <c r="AH57" i="131" s="1"/>
  <c r="K49" i="131"/>
  <c r="L49" i="131"/>
  <c r="M57" i="131"/>
  <c r="N57" i="131"/>
  <c r="O45" i="131"/>
  <c r="D41" i="131"/>
  <c r="D43" i="131"/>
  <c r="N103" i="131"/>
  <c r="K103" i="131"/>
  <c r="J103" i="131"/>
  <c r="I103" i="131"/>
  <c r="H103" i="131"/>
  <c r="G103" i="131"/>
  <c r="F103" i="131"/>
  <c r="E103" i="131"/>
  <c r="D103" i="131"/>
  <c r="K99" i="131"/>
  <c r="J99" i="131"/>
  <c r="I99" i="131"/>
  <c r="H99" i="131"/>
  <c r="G99" i="131"/>
  <c r="E99" i="131"/>
  <c r="D99" i="131"/>
  <c r="N95" i="131"/>
  <c r="M95" i="131"/>
  <c r="K95" i="131"/>
  <c r="J95" i="131"/>
  <c r="I95" i="131"/>
  <c r="F95" i="131"/>
  <c r="D95" i="131"/>
  <c r="AH101" i="131"/>
  <c r="AG101" i="131"/>
  <c r="AF101" i="131"/>
  <c r="AE101" i="131"/>
  <c r="AD101" i="131"/>
  <c r="AC101" i="131"/>
  <c r="AB101" i="131"/>
  <c r="AA101" i="131"/>
  <c r="Z101" i="131"/>
  <c r="Y101" i="131"/>
  <c r="X101" i="131"/>
  <c r="W101" i="131"/>
  <c r="V101" i="131"/>
  <c r="U101" i="131"/>
  <c r="T101" i="131"/>
  <c r="S101" i="131"/>
  <c r="R101" i="131"/>
  <c r="Q101" i="131"/>
  <c r="P101" i="131"/>
  <c r="O101" i="131"/>
  <c r="N101" i="131"/>
  <c r="M101" i="131"/>
  <c r="L101" i="131"/>
  <c r="K101" i="131"/>
  <c r="J101" i="131"/>
  <c r="I101" i="131"/>
  <c r="H101" i="131"/>
  <c r="G101" i="131"/>
  <c r="F101" i="131"/>
  <c r="E101" i="131"/>
  <c r="D101" i="131"/>
  <c r="AH97" i="131"/>
  <c r="AG97" i="131"/>
  <c r="AF97" i="131"/>
  <c r="AE97" i="131"/>
  <c r="AD97" i="131"/>
  <c r="AC97" i="131"/>
  <c r="AB97" i="131"/>
  <c r="AA97" i="131"/>
  <c r="Z97" i="131"/>
  <c r="Y97" i="131"/>
  <c r="X97" i="131"/>
  <c r="W97" i="131"/>
  <c r="V97" i="131"/>
  <c r="U97" i="131"/>
  <c r="T97" i="131"/>
  <c r="S97" i="131"/>
  <c r="R97" i="131"/>
  <c r="Q97" i="131"/>
  <c r="P97" i="131"/>
  <c r="O97" i="131"/>
  <c r="N97" i="131"/>
  <c r="M97" i="131"/>
  <c r="L97" i="131"/>
  <c r="K97" i="131"/>
  <c r="J97" i="131"/>
  <c r="I97" i="131"/>
  <c r="H97" i="131"/>
  <c r="G97" i="131"/>
  <c r="F97" i="131"/>
  <c r="E97" i="131"/>
  <c r="D97" i="131"/>
  <c r="AH93" i="131"/>
  <c r="AG93" i="131"/>
  <c r="AF93" i="131"/>
  <c r="AE93" i="131"/>
  <c r="AD93" i="131"/>
  <c r="AC93" i="131"/>
  <c r="AB93" i="131"/>
  <c r="AA93" i="131"/>
  <c r="Z93" i="131"/>
  <c r="Y93" i="131"/>
  <c r="X93" i="131"/>
  <c r="W93" i="131"/>
  <c r="V93" i="131"/>
  <c r="U93" i="131"/>
  <c r="T93" i="131"/>
  <c r="S93" i="131"/>
  <c r="R93" i="131"/>
  <c r="Q93" i="131"/>
  <c r="P93" i="131"/>
  <c r="O93" i="131"/>
  <c r="N93" i="131"/>
  <c r="M93" i="131"/>
  <c r="L93" i="131"/>
  <c r="K93" i="131"/>
  <c r="J93" i="131"/>
  <c r="I93" i="131"/>
  <c r="H93" i="131"/>
  <c r="G93" i="131"/>
  <c r="F93" i="131"/>
  <c r="E93" i="131"/>
  <c r="D93" i="131"/>
  <c r="E91" i="131"/>
  <c r="F91" i="131"/>
  <c r="G91" i="131"/>
  <c r="H91" i="131"/>
  <c r="I91" i="131"/>
  <c r="J91" i="131"/>
  <c r="K91" i="131"/>
  <c r="L91" i="131"/>
  <c r="M91" i="131"/>
  <c r="N91" i="131"/>
  <c r="P91" i="131"/>
  <c r="E89" i="131"/>
  <c r="F89" i="131"/>
  <c r="G89" i="131"/>
  <c r="H89" i="131"/>
  <c r="I89" i="131"/>
  <c r="J89" i="131"/>
  <c r="K89" i="131"/>
  <c r="L89" i="131"/>
  <c r="M89" i="131"/>
  <c r="N89" i="131"/>
  <c r="O89" i="131"/>
  <c r="P89" i="131"/>
  <c r="Q89" i="131"/>
  <c r="R89" i="131"/>
  <c r="S89" i="131"/>
  <c r="T89" i="131"/>
  <c r="U89" i="131"/>
  <c r="V89" i="131"/>
  <c r="W89" i="131"/>
  <c r="X89" i="131"/>
  <c r="Y89" i="131"/>
  <c r="Z89" i="131"/>
  <c r="AA89" i="131"/>
  <c r="AB89" i="131"/>
  <c r="AC89" i="131"/>
  <c r="AD89" i="131"/>
  <c r="AE89" i="131"/>
  <c r="AF89" i="131"/>
  <c r="AG89" i="131"/>
  <c r="AH89" i="131"/>
  <c r="D91" i="131"/>
  <c r="K57" i="131"/>
  <c r="J57" i="131"/>
  <c r="I57" i="131"/>
  <c r="H57" i="131"/>
  <c r="G57" i="131"/>
  <c r="E57" i="131"/>
  <c r="D57" i="131"/>
  <c r="AG53" i="131"/>
  <c r="N53" i="131"/>
  <c r="M53" i="131"/>
  <c r="L53" i="131"/>
  <c r="K53" i="131"/>
  <c r="J53" i="131"/>
  <c r="G53" i="131"/>
  <c r="E53" i="131"/>
  <c r="D53" i="131"/>
  <c r="AG49" i="131"/>
  <c r="T49" i="131"/>
  <c r="O49" i="131"/>
  <c r="H49" i="131"/>
  <c r="G49" i="131"/>
  <c r="E49" i="131"/>
  <c r="D49" i="131"/>
  <c r="AH55" i="131"/>
  <c r="AG55" i="131"/>
  <c r="AF55" i="131"/>
  <c r="AE55" i="131"/>
  <c r="AD55" i="131"/>
  <c r="AC55" i="131"/>
  <c r="AB55" i="131"/>
  <c r="AA55" i="131"/>
  <c r="Z55" i="131"/>
  <c r="Y55" i="131"/>
  <c r="X55" i="131"/>
  <c r="W55" i="131"/>
  <c r="V55" i="131"/>
  <c r="U55" i="131"/>
  <c r="T55" i="131"/>
  <c r="S55" i="131"/>
  <c r="R55" i="131"/>
  <c r="Q55" i="131"/>
  <c r="P55" i="131"/>
  <c r="O55" i="131"/>
  <c r="N55" i="131"/>
  <c r="M55" i="131"/>
  <c r="L55" i="131"/>
  <c r="K55" i="131"/>
  <c r="J55" i="131"/>
  <c r="I55" i="131"/>
  <c r="H55" i="131"/>
  <c r="G55" i="131"/>
  <c r="F55" i="131"/>
  <c r="E55" i="131"/>
  <c r="D55" i="131"/>
  <c r="AH51" i="131"/>
  <c r="AG51" i="131"/>
  <c r="AF51" i="131"/>
  <c r="AE51" i="131"/>
  <c r="AD51" i="131"/>
  <c r="AC51" i="131"/>
  <c r="AB51" i="131"/>
  <c r="AA51" i="131"/>
  <c r="Z51" i="131"/>
  <c r="Y51" i="131"/>
  <c r="X51" i="131"/>
  <c r="W51" i="131"/>
  <c r="V51" i="131"/>
  <c r="U51" i="131"/>
  <c r="T51" i="131"/>
  <c r="S51" i="131"/>
  <c r="R51" i="131"/>
  <c r="Q51" i="131"/>
  <c r="P51" i="131"/>
  <c r="O51" i="131"/>
  <c r="N51" i="131"/>
  <c r="M51" i="131"/>
  <c r="L51" i="131"/>
  <c r="K51" i="131"/>
  <c r="J51" i="131"/>
  <c r="I51" i="131"/>
  <c r="H51" i="131"/>
  <c r="G51" i="131"/>
  <c r="F51" i="131"/>
  <c r="E51" i="131"/>
  <c r="D51" i="131"/>
  <c r="AH47" i="131"/>
  <c r="AG47" i="131"/>
  <c r="AF47" i="131"/>
  <c r="AE47" i="131"/>
  <c r="AD47" i="131"/>
  <c r="AC47" i="131"/>
  <c r="AB47" i="131"/>
  <c r="AA47" i="131"/>
  <c r="Z47" i="131"/>
  <c r="Y47" i="131"/>
  <c r="X47" i="131"/>
  <c r="W47" i="131"/>
  <c r="V47" i="131"/>
  <c r="U47" i="131"/>
  <c r="T47" i="131"/>
  <c r="S47" i="131"/>
  <c r="R47" i="131"/>
  <c r="Q47" i="131"/>
  <c r="P47" i="131"/>
  <c r="O47" i="131"/>
  <c r="N47" i="131"/>
  <c r="M47" i="131"/>
  <c r="L47" i="131"/>
  <c r="K47" i="131"/>
  <c r="J47" i="131"/>
  <c r="I47" i="131"/>
  <c r="H47" i="131"/>
  <c r="G47" i="131"/>
  <c r="F47" i="131"/>
  <c r="E47" i="131"/>
  <c r="D47" i="131"/>
  <c r="E45" i="131"/>
  <c r="AG45" i="131"/>
  <c r="E43" i="131"/>
  <c r="F43" i="131"/>
  <c r="G43" i="131"/>
  <c r="H43" i="131"/>
  <c r="I43" i="131"/>
  <c r="J43" i="131"/>
  <c r="K43" i="131"/>
  <c r="L43" i="131"/>
  <c r="M43" i="131"/>
  <c r="N43" i="131"/>
  <c r="O43" i="131"/>
  <c r="P43" i="131"/>
  <c r="Q43" i="131"/>
  <c r="R43" i="131"/>
  <c r="S43" i="131"/>
  <c r="T43" i="131"/>
  <c r="U43" i="131"/>
  <c r="V43" i="131"/>
  <c r="W43" i="131"/>
  <c r="X43" i="131"/>
  <c r="Y43" i="131"/>
  <c r="Z43" i="131"/>
  <c r="AA43" i="131"/>
  <c r="AB43" i="131"/>
  <c r="AC43" i="131"/>
  <c r="AD43" i="131"/>
  <c r="AE43" i="131"/>
  <c r="AF43" i="131"/>
  <c r="AG43" i="131"/>
  <c r="AH43" i="131"/>
  <c r="D45" i="131"/>
  <c r="K17" i="159"/>
  <c r="U17" i="159"/>
  <c r="AE31" i="159"/>
  <c r="AF18" i="159"/>
  <c r="Z30" i="159"/>
  <c r="AH18" i="159"/>
  <c r="AH25" i="159"/>
  <c r="AH31" i="159"/>
  <c r="AB17" i="159"/>
  <c r="Y17" i="159"/>
  <c r="Y18" i="159"/>
  <c r="U31" i="159"/>
  <c r="AD31" i="159"/>
  <c r="W18" i="159"/>
  <c r="W31" i="159"/>
  <c r="AC30" i="159"/>
  <c r="AG17" i="159"/>
  <c r="P30" i="159"/>
  <c r="R17" i="159"/>
  <c r="AE30" i="159"/>
  <c r="K30" i="159"/>
  <c r="O17" i="159"/>
  <c r="O32" i="159"/>
  <c r="AG18" i="159"/>
  <c r="U30" i="159"/>
  <c r="Z31" i="159"/>
  <c r="T31" i="159"/>
  <c r="K31" i="159"/>
  <c r="AG31" i="159"/>
  <c r="AB31" i="159"/>
  <c r="X17" i="159"/>
  <c r="V31" i="159"/>
  <c r="AE17" i="159"/>
  <c r="W17" i="159"/>
  <c r="X18" i="159"/>
  <c r="AG30" i="159"/>
  <c r="AH24" i="159"/>
  <c r="AD17" i="159"/>
  <c r="AF30" i="159"/>
  <c r="AB18" i="159"/>
  <c r="K18" i="159"/>
  <c r="O31" i="159"/>
  <c r="S18" i="159"/>
  <c r="R18" i="159"/>
  <c r="Y30" i="159"/>
  <c r="N31" i="159"/>
  <c r="W30" i="159"/>
  <c r="AF17" i="159"/>
  <c r="AD30" i="159"/>
  <c r="AA31" i="159"/>
  <c r="AH33" i="159"/>
  <c r="AH22" i="159"/>
  <c r="V30" i="159"/>
  <c r="AH29" i="159"/>
  <c r="AH36" i="159"/>
  <c r="T17" i="159"/>
  <c r="AH17" i="159"/>
  <c r="AH30" i="159"/>
  <c r="T18" i="159"/>
  <c r="AH16" i="159"/>
  <c r="AH37" i="159"/>
  <c r="AH23" i="159"/>
  <c r="AF31" i="159"/>
  <c r="T30" i="159"/>
  <c r="AB30" i="159"/>
  <c r="Q18" i="159"/>
  <c r="AH38" i="159"/>
  <c r="AE18" i="159"/>
  <c r="R31" i="159"/>
  <c r="R30" i="159"/>
  <c r="Q31" i="159"/>
  <c r="AH34" i="159"/>
  <c r="AC31" i="159"/>
  <c r="AA18" i="159"/>
  <c r="P17" i="159"/>
  <c r="V18" i="159"/>
  <c r="U18" i="159"/>
  <c r="AF19" i="159"/>
  <c r="P18" i="159"/>
  <c r="AH32" i="159"/>
  <c r="S17" i="159"/>
  <c r="AD18" i="159"/>
  <c r="O30" i="159"/>
  <c r="V17" i="159"/>
  <c r="AH35" i="159"/>
  <c r="X31" i="159"/>
  <c r="K32" i="159"/>
  <c r="AG32" i="159"/>
  <c r="S31" i="159"/>
  <c r="S30" i="159"/>
  <c r="Y31" i="159"/>
  <c r="AA30" i="159"/>
  <c r="AA17" i="159"/>
  <c r="AH21" i="159"/>
  <c r="AH20" i="159"/>
  <c r="X30" i="159"/>
  <c r="P31" i="159"/>
  <c r="Q17" i="159"/>
  <c r="Q30" i="159"/>
  <c r="AH19" i="159"/>
  <c r="O18" i="159"/>
  <c r="N30" i="159"/>
  <c r="J49" i="131" l="1"/>
  <c r="I53" i="131"/>
  <c r="H53" i="131"/>
  <c r="M103" i="131"/>
  <c r="AH49" i="131"/>
  <c r="AC5" i="159"/>
  <c r="Z6" i="159"/>
  <c r="Z5" i="159"/>
  <c r="AC6" i="159"/>
  <c r="AD99" i="131"/>
  <c r="AA99" i="131"/>
  <c r="AH45" i="131"/>
  <c r="AH53" i="131"/>
  <c r="U45" i="131"/>
  <c r="U49" i="131"/>
  <c r="U53" i="131"/>
  <c r="AG6" i="159"/>
  <c r="AG5" i="159"/>
  <c r="AH95" i="131"/>
  <c r="AH103" i="131"/>
  <c r="AH99" i="131"/>
  <c r="AC49" i="131"/>
  <c r="T45" i="131"/>
  <c r="S57" i="131"/>
  <c r="S45" i="131"/>
  <c r="S49" i="131"/>
  <c r="S53" i="131"/>
  <c r="AB6" i="159"/>
  <c r="AB5" i="159"/>
  <c r="AC103" i="131"/>
  <c r="T6" i="159"/>
  <c r="T5" i="159"/>
  <c r="U91" i="131"/>
  <c r="S5" i="159"/>
  <c r="S6" i="159"/>
  <c r="T91" i="131"/>
  <c r="R6" i="159"/>
  <c r="R5" i="159"/>
  <c r="S91" i="131"/>
  <c r="R91" i="131"/>
  <c r="AG91" i="131"/>
  <c r="AG99" i="131"/>
  <c r="AG103" i="131"/>
  <c r="AG95" i="131"/>
  <c r="AF6" i="159"/>
  <c r="AF5" i="159"/>
  <c r="AF95" i="131"/>
  <c r="AE6" i="159"/>
  <c r="AE5" i="159"/>
  <c r="AF57" i="131"/>
  <c r="AE99" i="131"/>
  <c r="AD5" i="159"/>
  <c r="AD6" i="159"/>
  <c r="AE57" i="131"/>
  <c r="AB103" i="131"/>
  <c r="AA5" i="159"/>
  <c r="AA6" i="159"/>
  <c r="AB49" i="131"/>
  <c r="Z103" i="131"/>
  <c r="Y5" i="159"/>
  <c r="Y6" i="159"/>
  <c r="Z53" i="131"/>
  <c r="Y103" i="131"/>
  <c r="X5" i="159"/>
  <c r="X6" i="159"/>
  <c r="Y45" i="131"/>
  <c r="X91" i="131"/>
  <c r="W5" i="159"/>
  <c r="W6" i="159"/>
  <c r="X57" i="131"/>
  <c r="W91" i="131"/>
  <c r="V6" i="159"/>
  <c r="V5" i="159"/>
  <c r="W57" i="131"/>
  <c r="V91" i="131"/>
  <c r="U6" i="159"/>
  <c r="U5" i="159"/>
  <c r="V57" i="131"/>
  <c r="R103" i="131"/>
  <c r="Q5" i="159"/>
  <c r="Q6" i="159"/>
  <c r="R57" i="131"/>
  <c r="R53" i="131"/>
  <c r="R45" i="131"/>
  <c r="Q91" i="131"/>
  <c r="Q99" i="131"/>
  <c r="P5" i="159"/>
  <c r="P6" i="159"/>
  <c r="Q45" i="131"/>
  <c r="P103" i="131"/>
  <c r="O6" i="159"/>
  <c r="O5" i="159"/>
  <c r="P45" i="131"/>
  <c r="L103" i="131"/>
  <c r="L95" i="131"/>
  <c r="K6" i="159"/>
  <c r="K5" i="159"/>
  <c r="L57" i="131"/>
  <c r="N5" i="159"/>
  <c r="N6" i="159"/>
  <c r="O99" i="131"/>
  <c r="O91" i="131"/>
  <c r="O103" i="131"/>
  <c r="AH11" i="159"/>
  <c r="AH7" i="159"/>
  <c r="AH9" i="159"/>
  <c r="AH4" i="159"/>
  <c r="AH10" i="159"/>
  <c r="AH8" i="159"/>
  <c r="AH13" i="159"/>
  <c r="AH6" i="159"/>
  <c r="AH12" i="159"/>
  <c r="AH5" i="159"/>
  <c r="AJ2" i="159"/>
  <c r="AJ1" i="159"/>
  <c r="AK3" i="159"/>
  <c r="AD95" i="131"/>
  <c r="AE95" i="131"/>
  <c r="AC99" i="131"/>
  <c r="AB99" i="131"/>
  <c r="AA103" i="131"/>
  <c r="V103" i="131"/>
  <c r="U103" i="131"/>
  <c r="T103" i="131"/>
  <c r="S103" i="131"/>
  <c r="P99" i="131"/>
  <c r="Q103" i="131"/>
  <c r="AF99" i="131"/>
  <c r="AD103" i="131"/>
  <c r="AE103" i="131"/>
  <c r="AF103" i="131"/>
  <c r="S95" i="131"/>
  <c r="T95" i="131"/>
  <c r="U95" i="131"/>
  <c r="R99" i="131"/>
  <c r="V95" i="131"/>
  <c r="S99" i="131"/>
  <c r="AF91" i="131"/>
  <c r="W95" i="131"/>
  <c r="T99" i="131"/>
  <c r="AE91" i="131"/>
  <c r="X95" i="131"/>
  <c r="U99" i="131"/>
  <c r="AD91" i="131"/>
  <c r="Y95" i="131"/>
  <c r="V99" i="131"/>
  <c r="AC91" i="131"/>
  <c r="Z95" i="131"/>
  <c r="W99" i="131"/>
  <c r="AB91" i="131"/>
  <c r="AA95" i="131"/>
  <c r="X99" i="131"/>
  <c r="AA91" i="131"/>
  <c r="AB95" i="131"/>
  <c r="Y99" i="131"/>
  <c r="Z91" i="131"/>
  <c r="AC95" i="131"/>
  <c r="Z99" i="131"/>
  <c r="W103" i="131"/>
  <c r="Y91" i="131"/>
  <c r="X103" i="131"/>
  <c r="AB57" i="131"/>
  <c r="AA57" i="131"/>
  <c r="Z49" i="131"/>
  <c r="Y49" i="131"/>
  <c r="AA45" i="131"/>
  <c r="Y53" i="131"/>
  <c r="X53" i="131"/>
  <c r="Z45" i="131"/>
  <c r="W53" i="131"/>
  <c r="V53" i="131"/>
  <c r="X45" i="131"/>
  <c r="U57" i="131"/>
  <c r="W45" i="131"/>
  <c r="M49" i="131"/>
  <c r="T57" i="131"/>
  <c r="V45" i="131"/>
  <c r="N49" i="131"/>
  <c r="R49" i="131"/>
  <c r="AC57" i="131"/>
  <c r="V49" i="131"/>
  <c r="L45" i="131"/>
  <c r="P49" i="131"/>
  <c r="Q49" i="131"/>
  <c r="O53" i="131"/>
  <c r="P53" i="131"/>
  <c r="Q53" i="131"/>
  <c r="F45" i="131"/>
  <c r="O57" i="131"/>
  <c r="P57" i="131"/>
  <c r="AF45" i="131"/>
  <c r="W49" i="131"/>
  <c r="Q57" i="131"/>
  <c r="AE45" i="131"/>
  <c r="X49" i="131"/>
  <c r="AD45" i="131"/>
  <c r="AC45" i="131"/>
  <c r="AB45" i="131"/>
  <c r="AA49" i="131"/>
  <c r="AD49" i="131"/>
  <c r="AE49" i="131"/>
  <c r="AB53" i="131"/>
  <c r="AF49" i="131"/>
  <c r="AC53" i="131"/>
  <c r="AD53" i="131"/>
  <c r="F49" i="131"/>
  <c r="AE53" i="131"/>
  <c r="AF53" i="131"/>
  <c r="I49" i="131"/>
  <c r="F53" i="131"/>
  <c r="B20" i="35"/>
  <c r="B21" i="35"/>
  <c r="AI31" i="159"/>
  <c r="AI22" i="159"/>
  <c r="V19" i="159"/>
  <c r="AC32" i="159"/>
  <c r="X19" i="159"/>
  <c r="AE32" i="159"/>
  <c r="X32" i="159"/>
  <c r="Y32" i="159"/>
  <c r="AE19" i="159"/>
  <c r="AI16" i="159"/>
  <c r="AI20" i="159"/>
  <c r="Z32" i="159"/>
  <c r="AI34" i="159"/>
  <c r="N32" i="159"/>
  <c r="U32" i="159"/>
  <c r="P32" i="159"/>
  <c r="AI25" i="159"/>
  <c r="K19" i="159"/>
  <c r="Q32" i="159"/>
  <c r="AI33" i="159"/>
  <c r="S19" i="159"/>
  <c r="AI24" i="159"/>
  <c r="AI23" i="159"/>
  <c r="AA19" i="159"/>
  <c r="AF32" i="159"/>
  <c r="AI21" i="159"/>
  <c r="W32" i="159"/>
  <c r="Q19" i="159"/>
  <c r="P19" i="159"/>
  <c r="V32" i="159"/>
  <c r="R19" i="159"/>
  <c r="U19" i="159"/>
  <c r="R32" i="159"/>
  <c r="AD19" i="159"/>
  <c r="O19" i="159"/>
  <c r="AI30" i="159"/>
  <c r="W19" i="159"/>
  <c r="Y19" i="159"/>
  <c r="AB32" i="159"/>
  <c r="T32" i="159"/>
  <c r="AI38" i="159"/>
  <c r="AI35" i="159"/>
  <c r="AI29" i="159"/>
  <c r="AI32" i="159"/>
  <c r="T19" i="159"/>
  <c r="AI18" i="159"/>
  <c r="AA32" i="159"/>
  <c r="AI37" i="159"/>
  <c r="AD32" i="159"/>
  <c r="AB19" i="159"/>
  <c r="AI36" i="159"/>
  <c r="AG19" i="159"/>
  <c r="S32" i="159"/>
  <c r="AI19" i="159"/>
  <c r="AI17" i="159"/>
  <c r="AC7" i="159" l="1"/>
  <c r="Z7" i="159"/>
  <c r="AG7" i="159"/>
  <c r="AB7" i="159"/>
  <c r="T7" i="159"/>
  <c r="S7" i="159"/>
  <c r="R7" i="159"/>
  <c r="AF7" i="159"/>
  <c r="AE7" i="159"/>
  <c r="AD7" i="159"/>
  <c r="AA7" i="159"/>
  <c r="Y7" i="159"/>
  <c r="X7" i="159"/>
  <c r="W7" i="159"/>
  <c r="V7" i="159"/>
  <c r="U7" i="159"/>
  <c r="Q7" i="159"/>
  <c r="P7" i="159"/>
  <c r="O7" i="159"/>
  <c r="K7" i="159"/>
  <c r="N7" i="159"/>
  <c r="AI5" i="159"/>
  <c r="AI7" i="159"/>
  <c r="AI8" i="159"/>
  <c r="AI4" i="159"/>
  <c r="AI13" i="159"/>
  <c r="AI11" i="159"/>
  <c r="AI6" i="159"/>
  <c r="AI12" i="159"/>
  <c r="AI10" i="159"/>
  <c r="AI9" i="159"/>
  <c r="AK1" i="159"/>
  <c r="AL3" i="159"/>
  <c r="AK2" i="159"/>
  <c r="C84" i="36"/>
  <c r="C83" i="36"/>
  <c r="C82" i="36"/>
  <c r="C81" i="36"/>
  <c r="C80" i="36"/>
  <c r="C79" i="36"/>
  <c r="C78" i="36"/>
  <c r="C77" i="36"/>
  <c r="C76" i="36"/>
  <c r="C75" i="36"/>
  <c r="C71" i="36"/>
  <c r="C70" i="36"/>
  <c r="C69" i="36"/>
  <c r="C68" i="36"/>
  <c r="C67" i="36"/>
  <c r="C66" i="36"/>
  <c r="C65" i="36"/>
  <c r="C64" i="36"/>
  <c r="C63" i="36"/>
  <c r="C62" i="36"/>
  <c r="C58" i="36"/>
  <c r="C57" i="36"/>
  <c r="C56" i="36"/>
  <c r="C55" i="36"/>
  <c r="C54" i="36"/>
  <c r="C53" i="36"/>
  <c r="C52" i="36"/>
  <c r="C51" i="36"/>
  <c r="C50" i="36"/>
  <c r="C49" i="36"/>
  <c r="C46" i="36"/>
  <c r="C45" i="36"/>
  <c r="C44" i="36"/>
  <c r="C43" i="36"/>
  <c r="C42" i="36"/>
  <c r="C41" i="36"/>
  <c r="C40" i="36"/>
  <c r="C39" i="36"/>
  <c r="C38" i="36"/>
  <c r="C37" i="36"/>
  <c r="C33" i="36"/>
  <c r="C32" i="36"/>
  <c r="C31" i="36"/>
  <c r="C30" i="36"/>
  <c r="C29" i="36"/>
  <c r="C28" i="36"/>
  <c r="C27" i="36"/>
  <c r="C26" i="36"/>
  <c r="C25" i="36"/>
  <c r="C24" i="36"/>
  <c r="B31" i="131"/>
  <c r="B32" i="131"/>
  <c r="B33" i="131"/>
  <c r="B34" i="131"/>
  <c r="B35" i="131"/>
  <c r="B36" i="131"/>
  <c r="B37" i="131"/>
  <c r="B38" i="131"/>
  <c r="B30" i="131"/>
  <c r="B46" i="33"/>
  <c r="B45" i="33"/>
  <c r="B44" i="33"/>
  <c r="B43" i="33"/>
  <c r="B42" i="33"/>
  <c r="B41" i="33"/>
  <c r="B40" i="33"/>
  <c r="B39" i="33"/>
  <c r="B38" i="33"/>
  <c r="B37" i="33"/>
  <c r="B36" i="33"/>
  <c r="B35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6" i="33"/>
  <c r="B14" i="33"/>
  <c r="B12" i="33"/>
  <c r="B10" i="33"/>
  <c r="B8" i="33"/>
  <c r="B6" i="33"/>
  <c r="B15" i="33"/>
  <c r="B13" i="33"/>
  <c r="B11" i="33"/>
  <c r="B9" i="33"/>
  <c r="B7" i="33"/>
  <c r="B5" i="33"/>
  <c r="B59" i="35"/>
  <c r="B58" i="35"/>
  <c r="B57" i="35"/>
  <c r="B56" i="35"/>
  <c r="B55" i="35"/>
  <c r="B54" i="35"/>
  <c r="B52" i="35"/>
  <c r="B51" i="35"/>
  <c r="B50" i="35"/>
  <c r="B49" i="35"/>
  <c r="B48" i="35"/>
  <c r="B47" i="35"/>
  <c r="B45" i="35"/>
  <c r="B44" i="35"/>
  <c r="B43" i="35"/>
  <c r="B42" i="35"/>
  <c r="B41" i="35"/>
  <c r="B40" i="35"/>
  <c r="B38" i="35"/>
  <c r="B37" i="35"/>
  <c r="B36" i="35"/>
  <c r="B35" i="35"/>
  <c r="B34" i="35"/>
  <c r="B33" i="35"/>
  <c r="B31" i="35"/>
  <c r="B30" i="35"/>
  <c r="B29" i="35"/>
  <c r="B28" i="35"/>
  <c r="B27" i="35"/>
  <c r="B26" i="35"/>
  <c r="B24" i="35"/>
  <c r="B23" i="35"/>
  <c r="B22" i="35"/>
  <c r="B19" i="35"/>
  <c r="B13" i="131"/>
  <c r="B14" i="131"/>
  <c r="B15" i="131"/>
  <c r="B16" i="131"/>
  <c r="B17" i="131"/>
  <c r="B12" i="131"/>
  <c r="B4" i="131"/>
  <c r="C89" i="131" s="1"/>
  <c r="B5" i="131"/>
  <c r="C95" i="131" s="1"/>
  <c r="B6" i="131"/>
  <c r="C53" i="131" s="1"/>
  <c r="B7" i="131"/>
  <c r="C75" i="131" s="1"/>
  <c r="B8" i="131"/>
  <c r="C76" i="131" s="1"/>
  <c r="B3" i="131"/>
  <c r="C64" i="131" s="1"/>
  <c r="C108" i="131"/>
  <c r="C106" i="131"/>
  <c r="C104" i="131"/>
  <c r="C102" i="131"/>
  <c r="C100" i="131"/>
  <c r="C98" i="131"/>
  <c r="C96" i="131"/>
  <c r="C94" i="131"/>
  <c r="C92" i="131"/>
  <c r="C90" i="131"/>
  <c r="C88" i="131"/>
  <c r="C86" i="131"/>
  <c r="C62" i="131"/>
  <c r="C60" i="131"/>
  <c r="C58" i="131"/>
  <c r="C56" i="131"/>
  <c r="C54" i="131"/>
  <c r="C52" i="131"/>
  <c r="C50" i="131"/>
  <c r="C48" i="131"/>
  <c r="C46" i="131"/>
  <c r="C44" i="131"/>
  <c r="D37" i="33"/>
  <c r="E38" i="33"/>
  <c r="D39" i="33"/>
  <c r="E39" i="33"/>
  <c r="F39" i="33"/>
  <c r="E41" i="33"/>
  <c r="F41" i="33"/>
  <c r="F43" i="33"/>
  <c r="C41" i="33"/>
  <c r="C42" i="33"/>
  <c r="C43" i="33"/>
  <c r="C44" i="33"/>
  <c r="C46" i="33"/>
  <c r="F36" i="33"/>
  <c r="F37" i="33"/>
  <c r="G37" i="33"/>
  <c r="M40" i="33"/>
  <c r="G45" i="33"/>
  <c r="F46" i="33"/>
  <c r="G46" i="33"/>
  <c r="H46" i="33"/>
  <c r="I46" i="33"/>
  <c r="D45" i="33"/>
  <c r="ND44" i="33"/>
  <c r="NC44" i="33"/>
  <c r="NB44" i="33"/>
  <c r="NA44" i="33"/>
  <c r="MZ44" i="33"/>
  <c r="MY44" i="33"/>
  <c r="MX44" i="33"/>
  <c r="MW44" i="33"/>
  <c r="MV44" i="33"/>
  <c r="MU44" i="33"/>
  <c r="MT44" i="33"/>
  <c r="MS44" i="33"/>
  <c r="MR44" i="33"/>
  <c r="MQ44" i="33"/>
  <c r="MP44" i="33"/>
  <c r="MO44" i="33"/>
  <c r="MN44" i="33"/>
  <c r="MM44" i="33"/>
  <c r="ML44" i="33"/>
  <c r="MK44" i="33"/>
  <c r="MJ44" i="33"/>
  <c r="MI44" i="33"/>
  <c r="MH44" i="33"/>
  <c r="MG44" i="33"/>
  <c r="MF44" i="33"/>
  <c r="ME44" i="33"/>
  <c r="MD44" i="33"/>
  <c r="MC44" i="33"/>
  <c r="MB44" i="33"/>
  <c r="MA44" i="33"/>
  <c r="LZ44" i="33"/>
  <c r="LY44" i="33"/>
  <c r="LX44" i="33"/>
  <c r="LW44" i="33"/>
  <c r="LV44" i="33"/>
  <c r="LU44" i="33"/>
  <c r="LT44" i="33"/>
  <c r="LS44" i="33"/>
  <c r="LR44" i="33"/>
  <c r="LQ44" i="33"/>
  <c r="LP44" i="33"/>
  <c r="LO44" i="33"/>
  <c r="LN44" i="33"/>
  <c r="LM44" i="33"/>
  <c r="LL44" i="33"/>
  <c r="LK44" i="33"/>
  <c r="LJ44" i="33"/>
  <c r="LI44" i="33"/>
  <c r="LH44" i="33"/>
  <c r="LG44" i="33"/>
  <c r="LF44" i="33"/>
  <c r="LE44" i="33"/>
  <c r="LD44" i="33"/>
  <c r="LC44" i="33"/>
  <c r="LB44" i="33"/>
  <c r="LA44" i="33"/>
  <c r="KZ44" i="33"/>
  <c r="KY44" i="33"/>
  <c r="KX44" i="33"/>
  <c r="KW44" i="33"/>
  <c r="KV44" i="33"/>
  <c r="KU44" i="33"/>
  <c r="KT44" i="33"/>
  <c r="KS44" i="33"/>
  <c r="KR44" i="33"/>
  <c r="KQ44" i="33"/>
  <c r="KP44" i="33"/>
  <c r="KO44" i="33"/>
  <c r="KN44" i="33"/>
  <c r="KM44" i="33"/>
  <c r="KL44" i="33"/>
  <c r="KK44" i="33"/>
  <c r="KJ44" i="33"/>
  <c r="KI44" i="33"/>
  <c r="KH44" i="33"/>
  <c r="KG44" i="33"/>
  <c r="KF44" i="33"/>
  <c r="KE44" i="33"/>
  <c r="KD44" i="33"/>
  <c r="KC44" i="33"/>
  <c r="KB44" i="33"/>
  <c r="KA44" i="33"/>
  <c r="JZ44" i="33"/>
  <c r="JY44" i="33"/>
  <c r="JX44" i="33"/>
  <c r="JW44" i="33"/>
  <c r="JV44" i="33"/>
  <c r="JU44" i="33"/>
  <c r="JT44" i="33"/>
  <c r="JS44" i="33"/>
  <c r="JR44" i="33"/>
  <c r="JQ44" i="33"/>
  <c r="JP44" i="33"/>
  <c r="JO44" i="33"/>
  <c r="JN44" i="33"/>
  <c r="JM44" i="33"/>
  <c r="JL44" i="33"/>
  <c r="JK44" i="33"/>
  <c r="JJ44" i="33"/>
  <c r="JI44" i="33"/>
  <c r="JH44" i="33"/>
  <c r="JG44" i="33"/>
  <c r="JF44" i="33"/>
  <c r="JE44" i="33"/>
  <c r="JD44" i="33"/>
  <c r="JC44" i="33"/>
  <c r="JB44" i="33"/>
  <c r="JA44" i="33"/>
  <c r="IZ44" i="33"/>
  <c r="IY44" i="33"/>
  <c r="IX44" i="33"/>
  <c r="IW44" i="33"/>
  <c r="IV44" i="33"/>
  <c r="IU44" i="33"/>
  <c r="IT44" i="33"/>
  <c r="IS44" i="33"/>
  <c r="IR44" i="33"/>
  <c r="IQ44" i="33"/>
  <c r="IP44" i="33"/>
  <c r="IO44" i="33"/>
  <c r="IN44" i="33"/>
  <c r="IM44" i="33"/>
  <c r="IL44" i="33"/>
  <c r="IK44" i="33"/>
  <c r="IJ44" i="33"/>
  <c r="II44" i="33"/>
  <c r="IH44" i="33"/>
  <c r="IG44" i="33"/>
  <c r="IF44" i="33"/>
  <c r="IE44" i="33"/>
  <c r="ID44" i="33"/>
  <c r="IC44" i="33"/>
  <c r="IB44" i="33"/>
  <c r="IA44" i="33"/>
  <c r="HZ44" i="33"/>
  <c r="HY44" i="33"/>
  <c r="HX44" i="33"/>
  <c r="HW44" i="33"/>
  <c r="HV44" i="33"/>
  <c r="HU44" i="33"/>
  <c r="HT44" i="33"/>
  <c r="HS44" i="33"/>
  <c r="HR44" i="33"/>
  <c r="HQ44" i="33"/>
  <c r="HP44" i="33"/>
  <c r="HO44" i="33"/>
  <c r="HN44" i="33"/>
  <c r="HM44" i="33"/>
  <c r="HL44" i="33"/>
  <c r="HK44" i="33"/>
  <c r="HJ44" i="33"/>
  <c r="HI44" i="33"/>
  <c r="HH44" i="33"/>
  <c r="HG44" i="33"/>
  <c r="HF44" i="33"/>
  <c r="HE44" i="33"/>
  <c r="HD44" i="33"/>
  <c r="HC44" i="33"/>
  <c r="HB44" i="33"/>
  <c r="HA44" i="33"/>
  <c r="GZ44" i="33"/>
  <c r="GY44" i="33"/>
  <c r="GX44" i="33"/>
  <c r="GW44" i="33"/>
  <c r="GV44" i="33"/>
  <c r="GU44" i="33"/>
  <c r="GT44" i="33"/>
  <c r="GS44" i="33"/>
  <c r="GR44" i="33"/>
  <c r="GQ44" i="33"/>
  <c r="GP44" i="33"/>
  <c r="GO44" i="33"/>
  <c r="GN44" i="33"/>
  <c r="GM44" i="33"/>
  <c r="GL44" i="33"/>
  <c r="GK44" i="33"/>
  <c r="GJ44" i="33"/>
  <c r="GI44" i="33"/>
  <c r="ND43" i="33"/>
  <c r="NC43" i="33"/>
  <c r="NB43" i="33"/>
  <c r="NA43" i="33"/>
  <c r="MZ43" i="33"/>
  <c r="MY43" i="33"/>
  <c r="MX43" i="33"/>
  <c r="MW43" i="33"/>
  <c r="MV43" i="33"/>
  <c r="MU43" i="33"/>
  <c r="MT43" i="33"/>
  <c r="MS43" i="33"/>
  <c r="MR43" i="33"/>
  <c r="MQ43" i="33"/>
  <c r="MP43" i="33"/>
  <c r="MO43" i="33"/>
  <c r="MN43" i="33"/>
  <c r="MM43" i="33"/>
  <c r="ML43" i="33"/>
  <c r="MK43" i="33"/>
  <c r="MJ43" i="33"/>
  <c r="MI43" i="33"/>
  <c r="MH43" i="33"/>
  <c r="MG43" i="33"/>
  <c r="MF43" i="33"/>
  <c r="ME43" i="33"/>
  <c r="MD43" i="33"/>
  <c r="MC43" i="33"/>
  <c r="MB43" i="33"/>
  <c r="MA43" i="33"/>
  <c r="LZ43" i="33"/>
  <c r="LY43" i="33"/>
  <c r="LX43" i="33"/>
  <c r="LW43" i="33"/>
  <c r="LV43" i="33"/>
  <c r="LU43" i="33"/>
  <c r="LT43" i="33"/>
  <c r="LS43" i="33"/>
  <c r="LR43" i="33"/>
  <c r="LQ43" i="33"/>
  <c r="LP43" i="33"/>
  <c r="LO43" i="33"/>
  <c r="LN43" i="33"/>
  <c r="LM43" i="33"/>
  <c r="LL43" i="33"/>
  <c r="LK43" i="33"/>
  <c r="LJ43" i="33"/>
  <c r="LI43" i="33"/>
  <c r="LH43" i="33"/>
  <c r="LG43" i="33"/>
  <c r="LF43" i="33"/>
  <c r="LE43" i="33"/>
  <c r="LD43" i="33"/>
  <c r="LC43" i="33"/>
  <c r="LB43" i="33"/>
  <c r="LA43" i="33"/>
  <c r="KZ43" i="33"/>
  <c r="KY43" i="33"/>
  <c r="KX43" i="33"/>
  <c r="KW43" i="33"/>
  <c r="KV43" i="33"/>
  <c r="KU43" i="33"/>
  <c r="KT43" i="33"/>
  <c r="KS43" i="33"/>
  <c r="KR43" i="33"/>
  <c r="KQ43" i="33"/>
  <c r="KP43" i="33"/>
  <c r="KO43" i="33"/>
  <c r="KN43" i="33"/>
  <c r="KM43" i="33"/>
  <c r="KL43" i="33"/>
  <c r="KK43" i="33"/>
  <c r="KJ43" i="33"/>
  <c r="KI43" i="33"/>
  <c r="KH43" i="33"/>
  <c r="KG43" i="33"/>
  <c r="KF43" i="33"/>
  <c r="KE43" i="33"/>
  <c r="KD43" i="33"/>
  <c r="KC43" i="33"/>
  <c r="KB43" i="33"/>
  <c r="KA43" i="33"/>
  <c r="JZ43" i="33"/>
  <c r="JY43" i="33"/>
  <c r="JX43" i="33"/>
  <c r="JW43" i="33"/>
  <c r="JV43" i="33"/>
  <c r="JU43" i="33"/>
  <c r="JT43" i="33"/>
  <c r="JS43" i="33"/>
  <c r="JR43" i="33"/>
  <c r="JQ43" i="33"/>
  <c r="JP43" i="33"/>
  <c r="JO43" i="33"/>
  <c r="JN43" i="33"/>
  <c r="JM43" i="33"/>
  <c r="JL43" i="33"/>
  <c r="JK43" i="33"/>
  <c r="JJ43" i="33"/>
  <c r="JI43" i="33"/>
  <c r="JH43" i="33"/>
  <c r="JG43" i="33"/>
  <c r="JF43" i="33"/>
  <c r="JE43" i="33"/>
  <c r="JD43" i="33"/>
  <c r="JC43" i="33"/>
  <c r="JB43" i="33"/>
  <c r="JA43" i="33"/>
  <c r="IZ43" i="33"/>
  <c r="IY43" i="33"/>
  <c r="IX43" i="33"/>
  <c r="IW43" i="33"/>
  <c r="IV43" i="33"/>
  <c r="IU43" i="33"/>
  <c r="IT43" i="33"/>
  <c r="IS43" i="33"/>
  <c r="IR43" i="33"/>
  <c r="IQ43" i="33"/>
  <c r="IP43" i="33"/>
  <c r="IO43" i="33"/>
  <c r="IN43" i="33"/>
  <c r="IM43" i="33"/>
  <c r="IL43" i="33"/>
  <c r="IK43" i="33"/>
  <c r="IJ43" i="33"/>
  <c r="II43" i="33"/>
  <c r="IH43" i="33"/>
  <c r="IG43" i="33"/>
  <c r="IF43" i="33"/>
  <c r="IE43" i="33"/>
  <c r="ID43" i="33"/>
  <c r="IC43" i="33"/>
  <c r="IB43" i="33"/>
  <c r="IA43" i="33"/>
  <c r="HZ43" i="33"/>
  <c r="HY43" i="33"/>
  <c r="HX43" i="33"/>
  <c r="HW43" i="33"/>
  <c r="HV43" i="33"/>
  <c r="HU43" i="33"/>
  <c r="HT43" i="33"/>
  <c r="HS43" i="33"/>
  <c r="HR43" i="33"/>
  <c r="HQ43" i="33"/>
  <c r="HP43" i="33"/>
  <c r="HO43" i="33"/>
  <c r="HN43" i="33"/>
  <c r="HM43" i="33"/>
  <c r="HL43" i="33"/>
  <c r="HK43" i="33"/>
  <c r="HJ43" i="33"/>
  <c r="HI43" i="33"/>
  <c r="HH43" i="33"/>
  <c r="HG43" i="33"/>
  <c r="HF43" i="33"/>
  <c r="HE43" i="33"/>
  <c r="HD43" i="33"/>
  <c r="HC43" i="33"/>
  <c r="HB43" i="33"/>
  <c r="HA43" i="33"/>
  <c r="GZ43" i="33"/>
  <c r="GY43" i="33"/>
  <c r="GX43" i="33"/>
  <c r="GW43" i="33"/>
  <c r="GV43" i="33"/>
  <c r="GU43" i="33"/>
  <c r="GT43" i="33"/>
  <c r="GS43" i="33"/>
  <c r="GR43" i="33"/>
  <c r="GQ43" i="33"/>
  <c r="GP43" i="33"/>
  <c r="GO43" i="33"/>
  <c r="GN43" i="33"/>
  <c r="GM43" i="33"/>
  <c r="GL43" i="33"/>
  <c r="GK43" i="33"/>
  <c r="GJ43" i="33"/>
  <c r="GI43" i="33"/>
  <c r="AW35" i="33"/>
  <c r="AY35" i="33"/>
  <c r="BA35" i="33"/>
  <c r="BC35" i="33"/>
  <c r="BE35" i="33"/>
  <c r="BM35" i="33"/>
  <c r="BN35" i="33"/>
  <c r="BO35" i="33"/>
  <c r="BQ35" i="33"/>
  <c r="BR35" i="33"/>
  <c r="BS35" i="33"/>
  <c r="BU35" i="33"/>
  <c r="BW35" i="33"/>
  <c r="BY35" i="33"/>
  <c r="CC35" i="33"/>
  <c r="CE35" i="33"/>
  <c r="CG35" i="33"/>
  <c r="CI35" i="33"/>
  <c r="CK35" i="33"/>
  <c r="CM35" i="33"/>
  <c r="CO35" i="33"/>
  <c r="CQ35" i="33"/>
  <c r="CS35" i="33"/>
  <c r="CU35" i="33"/>
  <c r="DC35" i="33"/>
  <c r="DD35" i="33"/>
  <c r="DE35" i="33"/>
  <c r="DF35" i="33"/>
  <c r="E36" i="33"/>
  <c r="G36" i="33"/>
  <c r="I36" i="33"/>
  <c r="AW36" i="33"/>
  <c r="AY36" i="33"/>
  <c r="BA36" i="33"/>
  <c r="BE36" i="33"/>
  <c r="BG36" i="33"/>
  <c r="BI36" i="33"/>
  <c r="BK36" i="33"/>
  <c r="BU36" i="33"/>
  <c r="CA36" i="33"/>
  <c r="CC36" i="33"/>
  <c r="CE36" i="33"/>
  <c r="CG36" i="33"/>
  <c r="CI36" i="33"/>
  <c r="CK36" i="33"/>
  <c r="CM36" i="33"/>
  <c r="CO36" i="33"/>
  <c r="CQ36" i="33"/>
  <c r="CS36" i="33"/>
  <c r="CU36" i="33"/>
  <c r="CW36" i="33"/>
  <c r="CZ36" i="33"/>
  <c r="DA36" i="33"/>
  <c r="DB36" i="33"/>
  <c r="DC36" i="33"/>
  <c r="DD36" i="33"/>
  <c r="DE36" i="33"/>
  <c r="DF36" i="33"/>
  <c r="AW37" i="33"/>
  <c r="AY37" i="33"/>
  <c r="BC37" i="33"/>
  <c r="BE37" i="33"/>
  <c r="BK37" i="33"/>
  <c r="BM37" i="33"/>
  <c r="BO37" i="33"/>
  <c r="BQ37" i="33"/>
  <c r="BS37" i="33"/>
  <c r="BW37" i="33"/>
  <c r="BY37" i="33"/>
  <c r="CA37" i="33"/>
  <c r="CC37" i="33"/>
  <c r="CE37" i="33"/>
  <c r="CG37" i="33"/>
  <c r="CI37" i="33"/>
  <c r="CK37" i="33"/>
  <c r="CM37" i="33"/>
  <c r="CO37" i="33"/>
  <c r="CQ37" i="33"/>
  <c r="CS37" i="33"/>
  <c r="CU37" i="33"/>
  <c r="CW37" i="33"/>
  <c r="CY37" i="33"/>
  <c r="DA37" i="33"/>
  <c r="DB37" i="33"/>
  <c r="DC37" i="33"/>
  <c r="DD37" i="33"/>
  <c r="DE37" i="33"/>
  <c r="DF37" i="33"/>
  <c r="AW38" i="33"/>
  <c r="AY38" i="33"/>
  <c r="BA38" i="33"/>
  <c r="BC38" i="33"/>
  <c r="BE38" i="33"/>
  <c r="BF38" i="33"/>
  <c r="BG38" i="33"/>
  <c r="BI38" i="33"/>
  <c r="BK38" i="33"/>
  <c r="BM38" i="33"/>
  <c r="BO38" i="33"/>
  <c r="BW38" i="33"/>
  <c r="BY38" i="33"/>
  <c r="CA38" i="33"/>
  <c r="CC38" i="33"/>
  <c r="CE38" i="33"/>
  <c r="CG38" i="33"/>
  <c r="CI38" i="33"/>
  <c r="CK38" i="33"/>
  <c r="CM38" i="33"/>
  <c r="CQ38" i="33"/>
  <c r="CS38" i="33"/>
  <c r="CU38" i="33"/>
  <c r="CV38" i="33"/>
  <c r="CW38" i="33"/>
  <c r="CY38" i="33"/>
  <c r="DA38" i="33"/>
  <c r="DB38" i="33"/>
  <c r="DC38" i="33"/>
  <c r="DD38" i="33"/>
  <c r="DE38" i="33"/>
  <c r="DF38" i="33"/>
  <c r="I39" i="33"/>
  <c r="K39" i="33"/>
  <c r="AW39" i="33"/>
  <c r="AY39" i="33"/>
  <c r="BA39" i="33"/>
  <c r="BC39" i="33"/>
  <c r="BE39" i="33"/>
  <c r="BG39" i="33"/>
  <c r="BI39" i="33"/>
  <c r="BK39" i="33"/>
  <c r="BM39" i="33"/>
  <c r="BQ39" i="33"/>
  <c r="BS39" i="33"/>
  <c r="BU39" i="33"/>
  <c r="BW39" i="33"/>
  <c r="BY39" i="33"/>
  <c r="CA39" i="33"/>
  <c r="CC39" i="33"/>
  <c r="CE39" i="33"/>
  <c r="CG39" i="33"/>
  <c r="CI39" i="33"/>
  <c r="CK39" i="33"/>
  <c r="CM39" i="33"/>
  <c r="CO39" i="33"/>
  <c r="CQ39" i="33"/>
  <c r="CS39" i="33"/>
  <c r="CU39" i="33"/>
  <c r="CW39" i="33"/>
  <c r="CY39" i="33"/>
  <c r="DE39" i="33"/>
  <c r="DF39" i="33"/>
  <c r="E40" i="33"/>
  <c r="F40" i="33"/>
  <c r="G40" i="33"/>
  <c r="I40" i="33"/>
  <c r="J40" i="33"/>
  <c r="AW40" i="33"/>
  <c r="AY40" i="33"/>
  <c r="BA40" i="33"/>
  <c r="BC40" i="33"/>
  <c r="BE40" i="33"/>
  <c r="BG40" i="33"/>
  <c r="BI40" i="33"/>
  <c r="BJ40" i="33"/>
  <c r="BK40" i="33"/>
  <c r="BL40" i="33"/>
  <c r="BM40" i="33"/>
  <c r="BO40" i="33"/>
  <c r="BQ40" i="33"/>
  <c r="BS40" i="33"/>
  <c r="BU40" i="33"/>
  <c r="BW40" i="33"/>
  <c r="BY40" i="33"/>
  <c r="CA40" i="33"/>
  <c r="CC40" i="33"/>
  <c r="CE40" i="33"/>
  <c r="CG40" i="33"/>
  <c r="CI40" i="33"/>
  <c r="CK40" i="33"/>
  <c r="CM40" i="33"/>
  <c r="CS40" i="33"/>
  <c r="CU40" i="33"/>
  <c r="CW40" i="33"/>
  <c r="CY40" i="33"/>
  <c r="DB40" i="33"/>
  <c r="DC40" i="33"/>
  <c r="DD40" i="33"/>
  <c r="DE40" i="33"/>
  <c r="DF40" i="33"/>
  <c r="E45" i="33"/>
  <c r="AY45" i="33"/>
  <c r="BA45" i="33"/>
  <c r="BC45" i="33"/>
  <c r="BE45" i="33"/>
  <c r="BG45" i="33"/>
  <c r="BI45" i="33"/>
  <c r="BK45" i="33"/>
  <c r="BM45" i="33"/>
  <c r="BO45" i="33"/>
  <c r="BQ45" i="33"/>
  <c r="BS45" i="33"/>
  <c r="BU45" i="33"/>
  <c r="BW45" i="33"/>
  <c r="BY45" i="33"/>
  <c r="CA45" i="33"/>
  <c r="CC45" i="33"/>
  <c r="CG45" i="33"/>
  <c r="CK45" i="33"/>
  <c r="CM45" i="33"/>
  <c r="CO45" i="33"/>
  <c r="CQ45" i="33"/>
  <c r="CS45" i="33"/>
  <c r="CU45" i="33"/>
  <c r="CW45" i="33"/>
  <c r="CY45" i="33"/>
  <c r="CZ45" i="33"/>
  <c r="DA45" i="33"/>
  <c r="DB45" i="33"/>
  <c r="DC45" i="33"/>
  <c r="DD45" i="33"/>
  <c r="DE45" i="33"/>
  <c r="DF45" i="33"/>
  <c r="AW46" i="33"/>
  <c r="AY46" i="33"/>
  <c r="BA46" i="33"/>
  <c r="BC46" i="33"/>
  <c r="BG46" i="33"/>
  <c r="BH46" i="33"/>
  <c r="BI46" i="33"/>
  <c r="BK46" i="33"/>
  <c r="BM46" i="33"/>
  <c r="BO46" i="33"/>
  <c r="BQ46" i="33"/>
  <c r="BS46" i="33"/>
  <c r="BU46" i="33"/>
  <c r="BW46" i="33"/>
  <c r="BY46" i="33"/>
  <c r="CC46" i="33"/>
  <c r="CE46" i="33"/>
  <c r="CG46" i="33"/>
  <c r="CI46" i="33"/>
  <c r="CK46" i="33"/>
  <c r="CM46" i="33"/>
  <c r="CO46" i="33"/>
  <c r="CQ46" i="33"/>
  <c r="CS46" i="33"/>
  <c r="CU46" i="33"/>
  <c r="CW46" i="33"/>
  <c r="DE46" i="33"/>
  <c r="DF46" i="33"/>
  <c r="C36" i="33"/>
  <c r="C37" i="33"/>
  <c r="C38" i="33"/>
  <c r="C39" i="33"/>
  <c r="C40" i="33"/>
  <c r="C45" i="33"/>
  <c r="BB35" i="33"/>
  <c r="BD35" i="33"/>
  <c r="BH35" i="33"/>
  <c r="BL35" i="33"/>
  <c r="BP35" i="33"/>
  <c r="BV35" i="33"/>
  <c r="CF35" i="33"/>
  <c r="CX35" i="33"/>
  <c r="AZ36" i="33"/>
  <c r="BB36" i="33"/>
  <c r="BD36" i="33"/>
  <c r="BF36" i="33"/>
  <c r="BH36" i="33"/>
  <c r="BJ36" i="33"/>
  <c r="BL36" i="33"/>
  <c r="BP36" i="33"/>
  <c r="BT36" i="33"/>
  <c r="CF36" i="33"/>
  <c r="CV36" i="33"/>
  <c r="CX36" i="33"/>
  <c r="AX37" i="33"/>
  <c r="AZ37" i="33"/>
  <c r="BB37" i="33"/>
  <c r="BD37" i="33"/>
  <c r="BF37" i="33"/>
  <c r="BH37" i="33"/>
  <c r="BJ37" i="33"/>
  <c r="BT37" i="33"/>
  <c r="BV37" i="33"/>
  <c r="BX37" i="33"/>
  <c r="CR37" i="33"/>
  <c r="CT37" i="33"/>
  <c r="CV37" i="33"/>
  <c r="CX37" i="33"/>
  <c r="AX38" i="33"/>
  <c r="AZ38" i="33"/>
  <c r="BB38" i="33"/>
  <c r="BD38" i="33"/>
  <c r="BN38" i="33"/>
  <c r="BP38" i="33"/>
  <c r="BR38" i="33"/>
  <c r="BT38" i="33"/>
  <c r="CL38" i="33"/>
  <c r="CP38" i="33"/>
  <c r="CT38" i="33"/>
  <c r="AX39" i="33"/>
  <c r="AZ39" i="33"/>
  <c r="BB39" i="33"/>
  <c r="BH39" i="33"/>
  <c r="BJ39" i="33"/>
  <c r="BL39" i="33"/>
  <c r="BN39" i="33"/>
  <c r="BP39" i="33"/>
  <c r="BR39" i="33"/>
  <c r="CP39" i="33"/>
  <c r="CR39" i="33"/>
  <c r="CT39" i="33"/>
  <c r="CV39" i="33"/>
  <c r="CX39" i="33"/>
  <c r="BB40" i="33"/>
  <c r="BF40" i="33"/>
  <c r="BH40" i="33"/>
  <c r="BP40" i="33"/>
  <c r="CN40" i="33"/>
  <c r="CP40" i="33"/>
  <c r="CR40" i="33"/>
  <c r="CX40" i="33"/>
  <c r="BH45" i="33"/>
  <c r="CF45" i="33"/>
  <c r="CH45" i="33"/>
  <c r="CJ45" i="33"/>
  <c r="CT45" i="33"/>
  <c r="BB46" i="33"/>
  <c r="BD46" i="33"/>
  <c r="BF46" i="33"/>
  <c r="BJ46" i="33"/>
  <c r="BZ46" i="33"/>
  <c r="CD46" i="33"/>
  <c r="CF46" i="33"/>
  <c r="CH46" i="33"/>
  <c r="CJ46" i="33"/>
  <c r="CL46" i="33"/>
  <c r="CN46" i="33"/>
  <c r="CP46" i="33"/>
  <c r="D46" i="33"/>
  <c r="ND46" i="33"/>
  <c r="NC46" i="33"/>
  <c r="NB46" i="33"/>
  <c r="NA46" i="33"/>
  <c r="MZ46" i="33"/>
  <c r="MY46" i="33"/>
  <c r="MX46" i="33"/>
  <c r="MW46" i="33"/>
  <c r="MV46" i="33"/>
  <c r="MU46" i="33"/>
  <c r="MT46" i="33"/>
  <c r="MS46" i="33"/>
  <c r="MR46" i="33"/>
  <c r="MQ46" i="33"/>
  <c r="MP46" i="33"/>
  <c r="MO46" i="33"/>
  <c r="MN46" i="33"/>
  <c r="MM46" i="33"/>
  <c r="ML46" i="33"/>
  <c r="MK46" i="33"/>
  <c r="MJ46" i="33"/>
  <c r="MI46" i="33"/>
  <c r="MH46" i="33"/>
  <c r="MG46" i="33"/>
  <c r="MF46" i="33"/>
  <c r="ME46" i="33"/>
  <c r="MD46" i="33"/>
  <c r="MC46" i="33"/>
  <c r="MB46" i="33"/>
  <c r="MA46" i="33"/>
  <c r="LZ46" i="33"/>
  <c r="LY46" i="33"/>
  <c r="LX46" i="33"/>
  <c r="LW46" i="33"/>
  <c r="LV46" i="33"/>
  <c r="LU46" i="33"/>
  <c r="LT46" i="33"/>
  <c r="LS46" i="33"/>
  <c r="LR46" i="33"/>
  <c r="LQ46" i="33"/>
  <c r="LP46" i="33"/>
  <c r="LO46" i="33"/>
  <c r="LN46" i="33"/>
  <c r="LM46" i="33"/>
  <c r="LL46" i="33"/>
  <c r="LK46" i="33"/>
  <c r="LJ46" i="33"/>
  <c r="LI46" i="33"/>
  <c r="LH46" i="33"/>
  <c r="LG46" i="33"/>
  <c r="LF46" i="33"/>
  <c r="LE46" i="33"/>
  <c r="LD46" i="33"/>
  <c r="LC46" i="33"/>
  <c r="LB46" i="33"/>
  <c r="LA46" i="33"/>
  <c r="KZ46" i="33"/>
  <c r="KY46" i="33"/>
  <c r="KX46" i="33"/>
  <c r="KW46" i="33"/>
  <c r="KV46" i="33"/>
  <c r="KU46" i="33"/>
  <c r="KT46" i="33"/>
  <c r="KS46" i="33"/>
  <c r="KR46" i="33"/>
  <c r="KQ46" i="33"/>
  <c r="KP46" i="33"/>
  <c r="KO46" i="33"/>
  <c r="KN46" i="33"/>
  <c r="KM46" i="33"/>
  <c r="KL46" i="33"/>
  <c r="KK46" i="33"/>
  <c r="KJ46" i="33"/>
  <c r="KI46" i="33"/>
  <c r="KH46" i="33"/>
  <c r="KG46" i="33"/>
  <c r="KF46" i="33"/>
  <c r="KE46" i="33"/>
  <c r="KD46" i="33"/>
  <c r="KC46" i="33"/>
  <c r="KB46" i="33"/>
  <c r="KA46" i="33"/>
  <c r="JZ46" i="33"/>
  <c r="JY46" i="33"/>
  <c r="JX46" i="33"/>
  <c r="JW46" i="33"/>
  <c r="JV46" i="33"/>
  <c r="JU46" i="33"/>
  <c r="JT46" i="33"/>
  <c r="JS46" i="33"/>
  <c r="JR46" i="33"/>
  <c r="JQ46" i="33"/>
  <c r="JP46" i="33"/>
  <c r="JO46" i="33"/>
  <c r="JN46" i="33"/>
  <c r="JM46" i="33"/>
  <c r="JL46" i="33"/>
  <c r="JK46" i="33"/>
  <c r="JJ46" i="33"/>
  <c r="JI46" i="33"/>
  <c r="JH46" i="33"/>
  <c r="JG46" i="33"/>
  <c r="JF46" i="33"/>
  <c r="JE46" i="33"/>
  <c r="JD46" i="33"/>
  <c r="JC46" i="33"/>
  <c r="JB46" i="33"/>
  <c r="JA46" i="33"/>
  <c r="IZ46" i="33"/>
  <c r="IY46" i="33"/>
  <c r="IX46" i="33"/>
  <c r="IW46" i="33"/>
  <c r="IV46" i="33"/>
  <c r="IU46" i="33"/>
  <c r="IT46" i="33"/>
  <c r="IS46" i="33"/>
  <c r="IR46" i="33"/>
  <c r="IQ46" i="33"/>
  <c r="IP46" i="33"/>
  <c r="IO46" i="33"/>
  <c r="IN46" i="33"/>
  <c r="IM46" i="33"/>
  <c r="IL46" i="33"/>
  <c r="IK46" i="33"/>
  <c r="IJ46" i="33"/>
  <c r="II46" i="33"/>
  <c r="IH46" i="33"/>
  <c r="IG46" i="33"/>
  <c r="IF46" i="33"/>
  <c r="IE46" i="33"/>
  <c r="ID46" i="33"/>
  <c r="IC46" i="33"/>
  <c r="IB46" i="33"/>
  <c r="IA46" i="33"/>
  <c r="HZ46" i="33"/>
  <c r="HY46" i="33"/>
  <c r="HX46" i="33"/>
  <c r="HW46" i="33"/>
  <c r="HV46" i="33"/>
  <c r="HU46" i="33"/>
  <c r="HT46" i="33"/>
  <c r="HS46" i="33"/>
  <c r="HR46" i="33"/>
  <c r="HQ46" i="33"/>
  <c r="HP46" i="33"/>
  <c r="HO46" i="33"/>
  <c r="HN46" i="33"/>
  <c r="HM46" i="33"/>
  <c r="HL46" i="33"/>
  <c r="HK46" i="33"/>
  <c r="HJ46" i="33"/>
  <c r="HI46" i="33"/>
  <c r="HH46" i="33"/>
  <c r="HG46" i="33"/>
  <c r="HF46" i="33"/>
  <c r="HE46" i="33"/>
  <c r="HD46" i="33"/>
  <c r="HC46" i="33"/>
  <c r="HB46" i="33"/>
  <c r="HA46" i="33"/>
  <c r="GZ46" i="33"/>
  <c r="GY46" i="33"/>
  <c r="GX46" i="33"/>
  <c r="GW46" i="33"/>
  <c r="GV46" i="33"/>
  <c r="GU46" i="33"/>
  <c r="GT46" i="33"/>
  <c r="GS46" i="33"/>
  <c r="GR46" i="33"/>
  <c r="GQ46" i="33"/>
  <c r="GP46" i="33"/>
  <c r="GO46" i="33"/>
  <c r="GN46" i="33"/>
  <c r="GM46" i="33"/>
  <c r="GL46" i="33"/>
  <c r="GK46" i="33"/>
  <c r="GJ46" i="33"/>
  <c r="GI46" i="33"/>
  <c r="GH46" i="33"/>
  <c r="GG46" i="33"/>
  <c r="GF46" i="33"/>
  <c r="GE46" i="33"/>
  <c r="GD46" i="33"/>
  <c r="GC46" i="33"/>
  <c r="GB46" i="33"/>
  <c r="GA46" i="33"/>
  <c r="FZ46" i="33"/>
  <c r="FY46" i="33"/>
  <c r="FX46" i="33"/>
  <c r="FW46" i="33"/>
  <c r="FV46" i="33"/>
  <c r="FU46" i="33"/>
  <c r="FT46" i="33"/>
  <c r="FS46" i="33"/>
  <c r="FR46" i="33"/>
  <c r="FQ46" i="33"/>
  <c r="FP46" i="33"/>
  <c r="FO46" i="33"/>
  <c r="FN46" i="33"/>
  <c r="FM46" i="33"/>
  <c r="FL46" i="33"/>
  <c r="FK46" i="33"/>
  <c r="FJ46" i="33"/>
  <c r="FI46" i="33"/>
  <c r="FH46" i="33"/>
  <c r="FG46" i="33"/>
  <c r="FF46" i="33"/>
  <c r="FE46" i="33"/>
  <c r="FD46" i="33"/>
  <c r="FC46" i="33"/>
  <c r="FB46" i="33"/>
  <c r="FA46" i="33"/>
  <c r="EZ46" i="33"/>
  <c r="EY46" i="33"/>
  <c r="EX46" i="33"/>
  <c r="EW46" i="33"/>
  <c r="EV46" i="33"/>
  <c r="EU46" i="33"/>
  <c r="ET46" i="33"/>
  <c r="ES46" i="33"/>
  <c r="ER46" i="33"/>
  <c r="EQ46" i="33"/>
  <c r="EP46" i="33"/>
  <c r="EO46" i="33"/>
  <c r="EN46" i="33"/>
  <c r="EM46" i="33"/>
  <c r="EL46" i="33"/>
  <c r="EK46" i="33"/>
  <c r="EJ46" i="33"/>
  <c r="EI46" i="33"/>
  <c r="EH46" i="33"/>
  <c r="EG46" i="33"/>
  <c r="EF46" i="33"/>
  <c r="EE46" i="33"/>
  <c r="ED46" i="33"/>
  <c r="EC46" i="33"/>
  <c r="EB46" i="33"/>
  <c r="EA46" i="33"/>
  <c r="DZ46" i="33"/>
  <c r="DY46" i="33"/>
  <c r="DX46" i="33"/>
  <c r="DW46" i="33"/>
  <c r="DV46" i="33"/>
  <c r="DU46" i="33"/>
  <c r="DT46" i="33"/>
  <c r="DS46" i="33"/>
  <c r="DR46" i="33"/>
  <c r="DQ46" i="33"/>
  <c r="DP46" i="33"/>
  <c r="DO46" i="33"/>
  <c r="DN46" i="33"/>
  <c r="DM46" i="33"/>
  <c r="DL46" i="33"/>
  <c r="DK46" i="33"/>
  <c r="DJ46" i="33"/>
  <c r="DI46" i="33"/>
  <c r="DH46" i="33"/>
  <c r="DG46" i="33"/>
  <c r="DD46" i="33"/>
  <c r="DC46" i="33"/>
  <c r="DB46" i="33"/>
  <c r="DA46" i="33"/>
  <c r="CZ46" i="33"/>
  <c r="CY46" i="33"/>
  <c r="CA46" i="33"/>
  <c r="BE46" i="33"/>
  <c r="E46" i="33"/>
  <c r="ND45" i="33"/>
  <c r="NC45" i="33"/>
  <c r="NB45" i="33"/>
  <c r="NA45" i="33"/>
  <c r="MZ45" i="33"/>
  <c r="MY45" i="33"/>
  <c r="MX45" i="33"/>
  <c r="MW45" i="33"/>
  <c r="MV45" i="33"/>
  <c r="MU45" i="33"/>
  <c r="MT45" i="33"/>
  <c r="MS45" i="33"/>
  <c r="MR45" i="33"/>
  <c r="MQ45" i="33"/>
  <c r="MP45" i="33"/>
  <c r="MO45" i="33"/>
  <c r="MN45" i="33"/>
  <c r="MM45" i="33"/>
  <c r="ML45" i="33"/>
  <c r="MK45" i="33"/>
  <c r="MJ45" i="33"/>
  <c r="MI45" i="33"/>
  <c r="MH45" i="33"/>
  <c r="MG45" i="33"/>
  <c r="MF45" i="33"/>
  <c r="ME45" i="33"/>
  <c r="MD45" i="33"/>
  <c r="MC45" i="33"/>
  <c r="MB45" i="33"/>
  <c r="MA45" i="33"/>
  <c r="LZ45" i="33"/>
  <c r="LY45" i="33"/>
  <c r="LX45" i="33"/>
  <c r="LW45" i="33"/>
  <c r="LV45" i="33"/>
  <c r="LU45" i="33"/>
  <c r="LT45" i="33"/>
  <c r="LS45" i="33"/>
  <c r="LR45" i="33"/>
  <c r="LQ45" i="33"/>
  <c r="LP45" i="33"/>
  <c r="LO45" i="33"/>
  <c r="LN45" i="33"/>
  <c r="LM45" i="33"/>
  <c r="LL45" i="33"/>
  <c r="LK45" i="33"/>
  <c r="LJ45" i="33"/>
  <c r="LI45" i="33"/>
  <c r="LH45" i="33"/>
  <c r="LG45" i="33"/>
  <c r="LF45" i="33"/>
  <c r="LE45" i="33"/>
  <c r="LD45" i="33"/>
  <c r="LC45" i="33"/>
  <c r="LB45" i="33"/>
  <c r="LA45" i="33"/>
  <c r="KZ45" i="33"/>
  <c r="KY45" i="33"/>
  <c r="KX45" i="33"/>
  <c r="KW45" i="33"/>
  <c r="KV45" i="33"/>
  <c r="KU45" i="33"/>
  <c r="KT45" i="33"/>
  <c r="KS45" i="33"/>
  <c r="KR45" i="33"/>
  <c r="KQ45" i="33"/>
  <c r="KP45" i="33"/>
  <c r="KO45" i="33"/>
  <c r="KN45" i="33"/>
  <c r="KM45" i="33"/>
  <c r="KL45" i="33"/>
  <c r="KK45" i="33"/>
  <c r="KJ45" i="33"/>
  <c r="KI45" i="33"/>
  <c r="KH45" i="33"/>
  <c r="KG45" i="33"/>
  <c r="KF45" i="33"/>
  <c r="KE45" i="33"/>
  <c r="KD45" i="33"/>
  <c r="KC45" i="33"/>
  <c r="KB45" i="33"/>
  <c r="KA45" i="33"/>
  <c r="JZ45" i="33"/>
  <c r="JY45" i="33"/>
  <c r="JX45" i="33"/>
  <c r="JW45" i="33"/>
  <c r="JV45" i="33"/>
  <c r="JU45" i="33"/>
  <c r="JT45" i="33"/>
  <c r="JS45" i="33"/>
  <c r="JR45" i="33"/>
  <c r="JQ45" i="33"/>
  <c r="JP45" i="33"/>
  <c r="JO45" i="33"/>
  <c r="JN45" i="33"/>
  <c r="JM45" i="33"/>
  <c r="JL45" i="33"/>
  <c r="JK45" i="33"/>
  <c r="JJ45" i="33"/>
  <c r="JI45" i="33"/>
  <c r="JH45" i="33"/>
  <c r="JG45" i="33"/>
  <c r="JF45" i="33"/>
  <c r="JE45" i="33"/>
  <c r="JD45" i="33"/>
  <c r="JC45" i="33"/>
  <c r="JB45" i="33"/>
  <c r="JA45" i="33"/>
  <c r="IZ45" i="33"/>
  <c r="IY45" i="33"/>
  <c r="IX45" i="33"/>
  <c r="IW45" i="33"/>
  <c r="IV45" i="33"/>
  <c r="IU45" i="33"/>
  <c r="IT45" i="33"/>
  <c r="IS45" i="33"/>
  <c r="IR45" i="33"/>
  <c r="IQ45" i="33"/>
  <c r="IP45" i="33"/>
  <c r="IO45" i="33"/>
  <c r="IN45" i="33"/>
  <c r="IM45" i="33"/>
  <c r="IL45" i="33"/>
  <c r="IK45" i="33"/>
  <c r="IJ45" i="33"/>
  <c r="II45" i="33"/>
  <c r="IH45" i="33"/>
  <c r="IG45" i="33"/>
  <c r="IF45" i="33"/>
  <c r="IE45" i="33"/>
  <c r="ID45" i="33"/>
  <c r="IC45" i="33"/>
  <c r="IB45" i="33"/>
  <c r="IA45" i="33"/>
  <c r="HZ45" i="33"/>
  <c r="HY45" i="33"/>
  <c r="HX45" i="33"/>
  <c r="HW45" i="33"/>
  <c r="HV45" i="33"/>
  <c r="HU45" i="33"/>
  <c r="HT45" i="33"/>
  <c r="HS45" i="33"/>
  <c r="HR45" i="33"/>
  <c r="HQ45" i="33"/>
  <c r="HP45" i="33"/>
  <c r="HO45" i="33"/>
  <c r="HN45" i="33"/>
  <c r="HM45" i="33"/>
  <c r="HL45" i="33"/>
  <c r="HK45" i="33"/>
  <c r="HJ45" i="33"/>
  <c r="HI45" i="33"/>
  <c r="HH45" i="33"/>
  <c r="HG45" i="33"/>
  <c r="HF45" i="33"/>
  <c r="HE45" i="33"/>
  <c r="HD45" i="33"/>
  <c r="HC45" i="33"/>
  <c r="HB45" i="33"/>
  <c r="HA45" i="33"/>
  <c r="GZ45" i="33"/>
  <c r="GY45" i="33"/>
  <c r="GX45" i="33"/>
  <c r="GW45" i="33"/>
  <c r="GV45" i="33"/>
  <c r="GU45" i="33"/>
  <c r="GT45" i="33"/>
  <c r="GS45" i="33"/>
  <c r="GR45" i="33"/>
  <c r="GQ45" i="33"/>
  <c r="GP45" i="33"/>
  <c r="GO45" i="33"/>
  <c r="GN45" i="33"/>
  <c r="GM45" i="33"/>
  <c r="GL45" i="33"/>
  <c r="GK45" i="33"/>
  <c r="GJ45" i="33"/>
  <c r="GI45" i="33"/>
  <c r="GH45" i="33"/>
  <c r="GG45" i="33"/>
  <c r="GF45" i="33"/>
  <c r="GE45" i="33"/>
  <c r="GD45" i="33"/>
  <c r="GC45" i="33"/>
  <c r="GB45" i="33"/>
  <c r="GA45" i="33"/>
  <c r="FZ45" i="33"/>
  <c r="FY45" i="33"/>
  <c r="FX45" i="33"/>
  <c r="FW45" i="33"/>
  <c r="FV45" i="33"/>
  <c r="FU45" i="33"/>
  <c r="FT45" i="33"/>
  <c r="FS45" i="33"/>
  <c r="FR45" i="33"/>
  <c r="FQ45" i="33"/>
  <c r="FP45" i="33"/>
  <c r="FO45" i="33"/>
  <c r="FN45" i="33"/>
  <c r="FM45" i="33"/>
  <c r="FL45" i="33"/>
  <c r="FK45" i="33"/>
  <c r="FJ45" i="33"/>
  <c r="FI45" i="33"/>
  <c r="FH45" i="33"/>
  <c r="FG45" i="33"/>
  <c r="FF45" i="33"/>
  <c r="FE45" i="33"/>
  <c r="FD45" i="33"/>
  <c r="FC45" i="33"/>
  <c r="FB45" i="33"/>
  <c r="FA45" i="33"/>
  <c r="EZ45" i="33"/>
  <c r="EY45" i="33"/>
  <c r="EX45" i="33"/>
  <c r="EW45" i="33"/>
  <c r="EV45" i="33"/>
  <c r="EU45" i="33"/>
  <c r="ET45" i="33"/>
  <c r="ES45" i="33"/>
  <c r="ER45" i="33"/>
  <c r="EQ45" i="33"/>
  <c r="EP45" i="33"/>
  <c r="EO45" i="33"/>
  <c r="EN45" i="33"/>
  <c r="EM45" i="33"/>
  <c r="EL45" i="33"/>
  <c r="EK45" i="33"/>
  <c r="EJ45" i="33"/>
  <c r="EI45" i="33"/>
  <c r="EH45" i="33"/>
  <c r="EG45" i="33"/>
  <c r="EF45" i="33"/>
  <c r="EE45" i="33"/>
  <c r="ED45" i="33"/>
  <c r="EC45" i="33"/>
  <c r="EB45" i="33"/>
  <c r="EA45" i="33"/>
  <c r="DZ45" i="33"/>
  <c r="DY45" i="33"/>
  <c r="DX45" i="33"/>
  <c r="DW45" i="33"/>
  <c r="DV45" i="33"/>
  <c r="DU45" i="33"/>
  <c r="DT45" i="33"/>
  <c r="DS45" i="33"/>
  <c r="DR45" i="33"/>
  <c r="DQ45" i="33"/>
  <c r="DP45" i="33"/>
  <c r="DO45" i="33"/>
  <c r="DN45" i="33"/>
  <c r="DM45" i="33"/>
  <c r="DL45" i="33"/>
  <c r="DK45" i="33"/>
  <c r="DJ45" i="33"/>
  <c r="DI45" i="33"/>
  <c r="DH45" i="33"/>
  <c r="DG45" i="33"/>
  <c r="CI45" i="33"/>
  <c r="CE45" i="33"/>
  <c r="AW45" i="33"/>
  <c r="ND42" i="33"/>
  <c r="NC42" i="33"/>
  <c r="NB42" i="33"/>
  <c r="NA42" i="33"/>
  <c r="MZ42" i="33"/>
  <c r="MY42" i="33"/>
  <c r="MX42" i="33"/>
  <c r="MW42" i="33"/>
  <c r="MV42" i="33"/>
  <c r="MU42" i="33"/>
  <c r="MT42" i="33"/>
  <c r="MS42" i="33"/>
  <c r="MR42" i="33"/>
  <c r="MQ42" i="33"/>
  <c r="MP42" i="33"/>
  <c r="MO42" i="33"/>
  <c r="MN42" i="33"/>
  <c r="MM42" i="33"/>
  <c r="ML42" i="33"/>
  <c r="MK42" i="33"/>
  <c r="MJ42" i="33"/>
  <c r="MI42" i="33"/>
  <c r="MH42" i="33"/>
  <c r="MG42" i="33"/>
  <c r="MF42" i="33"/>
  <c r="ME42" i="33"/>
  <c r="MD42" i="33"/>
  <c r="MC42" i="33"/>
  <c r="MB42" i="33"/>
  <c r="MA42" i="33"/>
  <c r="LZ42" i="33"/>
  <c r="LY42" i="33"/>
  <c r="LX42" i="33"/>
  <c r="LW42" i="33"/>
  <c r="LV42" i="33"/>
  <c r="LU42" i="33"/>
  <c r="LT42" i="33"/>
  <c r="LS42" i="33"/>
  <c r="LR42" i="33"/>
  <c r="LQ42" i="33"/>
  <c r="LP42" i="33"/>
  <c r="LO42" i="33"/>
  <c r="LN42" i="33"/>
  <c r="LM42" i="33"/>
  <c r="LL42" i="33"/>
  <c r="LK42" i="33"/>
  <c r="LJ42" i="33"/>
  <c r="LI42" i="33"/>
  <c r="LH42" i="33"/>
  <c r="LG42" i="33"/>
  <c r="LF42" i="33"/>
  <c r="LE42" i="33"/>
  <c r="LD42" i="33"/>
  <c r="LC42" i="33"/>
  <c r="LB42" i="33"/>
  <c r="LA42" i="33"/>
  <c r="KZ42" i="33"/>
  <c r="KY42" i="33"/>
  <c r="KX42" i="33"/>
  <c r="KW42" i="33"/>
  <c r="KV42" i="33"/>
  <c r="KU42" i="33"/>
  <c r="KT42" i="33"/>
  <c r="KS42" i="33"/>
  <c r="KR42" i="33"/>
  <c r="KQ42" i="33"/>
  <c r="KP42" i="33"/>
  <c r="KO42" i="33"/>
  <c r="KN42" i="33"/>
  <c r="KM42" i="33"/>
  <c r="KL42" i="33"/>
  <c r="KK42" i="33"/>
  <c r="KJ42" i="33"/>
  <c r="KI42" i="33"/>
  <c r="KH42" i="33"/>
  <c r="KG42" i="33"/>
  <c r="KF42" i="33"/>
  <c r="KE42" i="33"/>
  <c r="KD42" i="33"/>
  <c r="KC42" i="33"/>
  <c r="KB42" i="33"/>
  <c r="KA42" i="33"/>
  <c r="JZ42" i="33"/>
  <c r="JY42" i="33"/>
  <c r="JX42" i="33"/>
  <c r="JW42" i="33"/>
  <c r="JV42" i="33"/>
  <c r="JU42" i="33"/>
  <c r="JT42" i="33"/>
  <c r="JS42" i="33"/>
  <c r="JR42" i="33"/>
  <c r="JQ42" i="33"/>
  <c r="JP42" i="33"/>
  <c r="JO42" i="33"/>
  <c r="JN42" i="33"/>
  <c r="JM42" i="33"/>
  <c r="JL42" i="33"/>
  <c r="JK42" i="33"/>
  <c r="JJ42" i="33"/>
  <c r="JI42" i="33"/>
  <c r="JH42" i="33"/>
  <c r="JG42" i="33"/>
  <c r="JF42" i="33"/>
  <c r="JE42" i="33"/>
  <c r="JD42" i="33"/>
  <c r="JC42" i="33"/>
  <c r="JB42" i="33"/>
  <c r="JA42" i="33"/>
  <c r="IZ42" i="33"/>
  <c r="IY42" i="33"/>
  <c r="IX42" i="33"/>
  <c r="IW42" i="33"/>
  <c r="IV42" i="33"/>
  <c r="IU42" i="33"/>
  <c r="IT42" i="33"/>
  <c r="IS42" i="33"/>
  <c r="IR42" i="33"/>
  <c r="IQ42" i="33"/>
  <c r="IP42" i="33"/>
  <c r="IO42" i="33"/>
  <c r="IN42" i="33"/>
  <c r="IM42" i="33"/>
  <c r="IL42" i="33"/>
  <c r="IK42" i="33"/>
  <c r="IJ42" i="33"/>
  <c r="II42" i="33"/>
  <c r="IH42" i="33"/>
  <c r="IG42" i="33"/>
  <c r="IF42" i="33"/>
  <c r="IE42" i="33"/>
  <c r="ID42" i="33"/>
  <c r="IC42" i="33"/>
  <c r="IB42" i="33"/>
  <c r="IA42" i="33"/>
  <c r="HZ42" i="33"/>
  <c r="HY42" i="33"/>
  <c r="HX42" i="33"/>
  <c r="HW42" i="33"/>
  <c r="HV42" i="33"/>
  <c r="HU42" i="33"/>
  <c r="HT42" i="33"/>
  <c r="HS42" i="33"/>
  <c r="HR42" i="33"/>
  <c r="HQ42" i="33"/>
  <c r="HP42" i="33"/>
  <c r="HO42" i="33"/>
  <c r="HN42" i="33"/>
  <c r="HM42" i="33"/>
  <c r="HL42" i="33"/>
  <c r="HK42" i="33"/>
  <c r="HJ42" i="33"/>
  <c r="HI42" i="33"/>
  <c r="HH42" i="33"/>
  <c r="HG42" i="33"/>
  <c r="HF42" i="33"/>
  <c r="HE42" i="33"/>
  <c r="HD42" i="33"/>
  <c r="HC42" i="33"/>
  <c r="HB42" i="33"/>
  <c r="HA42" i="33"/>
  <c r="GZ42" i="33"/>
  <c r="GY42" i="33"/>
  <c r="GX42" i="33"/>
  <c r="GW42" i="33"/>
  <c r="GV42" i="33"/>
  <c r="GU42" i="33"/>
  <c r="GT42" i="33"/>
  <c r="GS42" i="33"/>
  <c r="GR42" i="33"/>
  <c r="GQ42" i="33"/>
  <c r="GP42" i="33"/>
  <c r="GO42" i="33"/>
  <c r="GN42" i="33"/>
  <c r="GM42" i="33"/>
  <c r="GL42" i="33"/>
  <c r="GK42" i="33"/>
  <c r="GJ42" i="33"/>
  <c r="GI42" i="33"/>
  <c r="ND41" i="33"/>
  <c r="NC41" i="33"/>
  <c r="NB41" i="33"/>
  <c r="NA41" i="33"/>
  <c r="MZ41" i="33"/>
  <c r="MY41" i="33"/>
  <c r="MX41" i="33"/>
  <c r="MW41" i="33"/>
  <c r="MV41" i="33"/>
  <c r="MU41" i="33"/>
  <c r="MT41" i="33"/>
  <c r="MS41" i="33"/>
  <c r="MR41" i="33"/>
  <c r="MQ41" i="33"/>
  <c r="MP41" i="33"/>
  <c r="MO41" i="33"/>
  <c r="MN41" i="33"/>
  <c r="MM41" i="33"/>
  <c r="ML41" i="33"/>
  <c r="MK41" i="33"/>
  <c r="MJ41" i="33"/>
  <c r="MI41" i="33"/>
  <c r="MH41" i="33"/>
  <c r="MG41" i="33"/>
  <c r="MF41" i="33"/>
  <c r="ME41" i="33"/>
  <c r="MD41" i="33"/>
  <c r="MC41" i="33"/>
  <c r="MB41" i="33"/>
  <c r="MA41" i="33"/>
  <c r="LZ41" i="33"/>
  <c r="LY41" i="33"/>
  <c r="LX41" i="33"/>
  <c r="LW41" i="33"/>
  <c r="LV41" i="33"/>
  <c r="LU41" i="33"/>
  <c r="LT41" i="33"/>
  <c r="LS41" i="33"/>
  <c r="LR41" i="33"/>
  <c r="LQ41" i="33"/>
  <c r="LP41" i="33"/>
  <c r="LO41" i="33"/>
  <c r="LN41" i="33"/>
  <c r="LM41" i="33"/>
  <c r="LL41" i="33"/>
  <c r="LK41" i="33"/>
  <c r="LJ41" i="33"/>
  <c r="LI41" i="33"/>
  <c r="LH41" i="33"/>
  <c r="LG41" i="33"/>
  <c r="LF41" i="33"/>
  <c r="LE41" i="33"/>
  <c r="LD41" i="33"/>
  <c r="LC41" i="33"/>
  <c r="LB41" i="33"/>
  <c r="LA41" i="33"/>
  <c r="KZ41" i="33"/>
  <c r="KY41" i="33"/>
  <c r="KX41" i="33"/>
  <c r="KW41" i="33"/>
  <c r="KV41" i="33"/>
  <c r="KU41" i="33"/>
  <c r="KT41" i="33"/>
  <c r="KS41" i="33"/>
  <c r="KR41" i="33"/>
  <c r="KQ41" i="33"/>
  <c r="KP41" i="33"/>
  <c r="KO41" i="33"/>
  <c r="KN41" i="33"/>
  <c r="KM41" i="33"/>
  <c r="KL41" i="33"/>
  <c r="KK41" i="33"/>
  <c r="KJ41" i="33"/>
  <c r="KI41" i="33"/>
  <c r="KH41" i="33"/>
  <c r="KG41" i="33"/>
  <c r="KF41" i="33"/>
  <c r="KE41" i="33"/>
  <c r="KD41" i="33"/>
  <c r="KC41" i="33"/>
  <c r="KB41" i="33"/>
  <c r="KA41" i="33"/>
  <c r="JZ41" i="33"/>
  <c r="JY41" i="33"/>
  <c r="JX41" i="33"/>
  <c r="JW41" i="33"/>
  <c r="JV41" i="33"/>
  <c r="JU41" i="33"/>
  <c r="JT41" i="33"/>
  <c r="JS41" i="33"/>
  <c r="JR41" i="33"/>
  <c r="JQ41" i="33"/>
  <c r="JP41" i="33"/>
  <c r="JO41" i="33"/>
  <c r="JN41" i="33"/>
  <c r="JM41" i="33"/>
  <c r="JL41" i="33"/>
  <c r="JK41" i="33"/>
  <c r="JJ41" i="33"/>
  <c r="JI41" i="33"/>
  <c r="JH41" i="33"/>
  <c r="JG41" i="33"/>
  <c r="JF41" i="33"/>
  <c r="JE41" i="33"/>
  <c r="JD41" i="33"/>
  <c r="JC41" i="33"/>
  <c r="JB41" i="33"/>
  <c r="JA41" i="33"/>
  <c r="IZ41" i="33"/>
  <c r="IY41" i="33"/>
  <c r="IX41" i="33"/>
  <c r="IW41" i="33"/>
  <c r="IV41" i="33"/>
  <c r="IU41" i="33"/>
  <c r="IT41" i="33"/>
  <c r="IS41" i="33"/>
  <c r="IR41" i="33"/>
  <c r="IQ41" i="33"/>
  <c r="IP41" i="33"/>
  <c r="IO41" i="33"/>
  <c r="IN41" i="33"/>
  <c r="IM41" i="33"/>
  <c r="IL41" i="33"/>
  <c r="IK41" i="33"/>
  <c r="IJ41" i="33"/>
  <c r="II41" i="33"/>
  <c r="IH41" i="33"/>
  <c r="IG41" i="33"/>
  <c r="IF41" i="33"/>
  <c r="IE41" i="33"/>
  <c r="ID41" i="33"/>
  <c r="IC41" i="33"/>
  <c r="IB41" i="33"/>
  <c r="IA41" i="33"/>
  <c r="HZ41" i="33"/>
  <c r="HY41" i="33"/>
  <c r="HX41" i="33"/>
  <c r="HW41" i="33"/>
  <c r="HV41" i="33"/>
  <c r="HU41" i="33"/>
  <c r="HT41" i="33"/>
  <c r="HS41" i="33"/>
  <c r="HR41" i="33"/>
  <c r="HQ41" i="33"/>
  <c r="HP41" i="33"/>
  <c r="HO41" i="33"/>
  <c r="HN41" i="33"/>
  <c r="HM41" i="33"/>
  <c r="HL41" i="33"/>
  <c r="HK41" i="33"/>
  <c r="HJ41" i="33"/>
  <c r="HI41" i="33"/>
  <c r="HH41" i="33"/>
  <c r="HG41" i="33"/>
  <c r="HF41" i="33"/>
  <c r="HE41" i="33"/>
  <c r="HD41" i="33"/>
  <c r="HC41" i="33"/>
  <c r="HB41" i="33"/>
  <c r="HA41" i="33"/>
  <c r="GZ41" i="33"/>
  <c r="GY41" i="33"/>
  <c r="GX41" i="33"/>
  <c r="GW41" i="33"/>
  <c r="GV41" i="33"/>
  <c r="GU41" i="33"/>
  <c r="GT41" i="33"/>
  <c r="GS41" i="33"/>
  <c r="GR41" i="33"/>
  <c r="GQ41" i="33"/>
  <c r="GP41" i="33"/>
  <c r="GO41" i="33"/>
  <c r="GN41" i="33"/>
  <c r="GM41" i="33"/>
  <c r="GL41" i="33"/>
  <c r="GK41" i="33"/>
  <c r="GJ41" i="33"/>
  <c r="GI41" i="33"/>
  <c r="ND40" i="33"/>
  <c r="NC40" i="33"/>
  <c r="NB40" i="33"/>
  <c r="NA40" i="33"/>
  <c r="MZ40" i="33"/>
  <c r="MY40" i="33"/>
  <c r="MX40" i="33"/>
  <c r="MW40" i="33"/>
  <c r="MV40" i="33"/>
  <c r="MU40" i="33"/>
  <c r="MT40" i="33"/>
  <c r="MS40" i="33"/>
  <c r="MR40" i="33"/>
  <c r="MQ40" i="33"/>
  <c r="MP40" i="33"/>
  <c r="MO40" i="33"/>
  <c r="MN40" i="33"/>
  <c r="MM40" i="33"/>
  <c r="ML40" i="33"/>
  <c r="MK40" i="33"/>
  <c r="MJ40" i="33"/>
  <c r="MI40" i="33"/>
  <c r="MH40" i="33"/>
  <c r="MG40" i="33"/>
  <c r="MF40" i="33"/>
  <c r="ME40" i="33"/>
  <c r="MD40" i="33"/>
  <c r="MC40" i="33"/>
  <c r="MB40" i="33"/>
  <c r="MA40" i="33"/>
  <c r="LZ40" i="33"/>
  <c r="LY40" i="33"/>
  <c r="LX40" i="33"/>
  <c r="LW40" i="33"/>
  <c r="LV40" i="33"/>
  <c r="LU40" i="33"/>
  <c r="LT40" i="33"/>
  <c r="LS40" i="33"/>
  <c r="LR40" i="33"/>
  <c r="LQ40" i="33"/>
  <c r="LP40" i="33"/>
  <c r="LO40" i="33"/>
  <c r="LN40" i="33"/>
  <c r="LM40" i="33"/>
  <c r="LL40" i="33"/>
  <c r="LK40" i="33"/>
  <c r="LJ40" i="33"/>
  <c r="LI40" i="33"/>
  <c r="LH40" i="33"/>
  <c r="LG40" i="33"/>
  <c r="LF40" i="33"/>
  <c r="LE40" i="33"/>
  <c r="LD40" i="33"/>
  <c r="LC40" i="33"/>
  <c r="LB40" i="33"/>
  <c r="LA40" i="33"/>
  <c r="KZ40" i="33"/>
  <c r="KY40" i="33"/>
  <c r="KX40" i="33"/>
  <c r="KW40" i="33"/>
  <c r="KV40" i="33"/>
  <c r="KU40" i="33"/>
  <c r="KT40" i="33"/>
  <c r="KS40" i="33"/>
  <c r="KR40" i="33"/>
  <c r="KQ40" i="33"/>
  <c r="KP40" i="33"/>
  <c r="KO40" i="33"/>
  <c r="KN40" i="33"/>
  <c r="KM40" i="33"/>
  <c r="KL40" i="33"/>
  <c r="KK40" i="33"/>
  <c r="KJ40" i="33"/>
  <c r="KI40" i="33"/>
  <c r="KH40" i="33"/>
  <c r="KG40" i="33"/>
  <c r="KF40" i="33"/>
  <c r="KE40" i="33"/>
  <c r="KD40" i="33"/>
  <c r="KC40" i="33"/>
  <c r="KB40" i="33"/>
  <c r="KA40" i="33"/>
  <c r="JZ40" i="33"/>
  <c r="JY40" i="33"/>
  <c r="JX40" i="33"/>
  <c r="JW40" i="33"/>
  <c r="JV40" i="33"/>
  <c r="JU40" i="33"/>
  <c r="JT40" i="33"/>
  <c r="JS40" i="33"/>
  <c r="JR40" i="33"/>
  <c r="JQ40" i="33"/>
  <c r="JP40" i="33"/>
  <c r="JO40" i="33"/>
  <c r="JN40" i="33"/>
  <c r="JM40" i="33"/>
  <c r="JL40" i="33"/>
  <c r="JK40" i="33"/>
  <c r="JJ40" i="33"/>
  <c r="JI40" i="33"/>
  <c r="JH40" i="33"/>
  <c r="JG40" i="33"/>
  <c r="JF40" i="33"/>
  <c r="JE40" i="33"/>
  <c r="JD40" i="33"/>
  <c r="JC40" i="33"/>
  <c r="JB40" i="33"/>
  <c r="JA40" i="33"/>
  <c r="IZ40" i="33"/>
  <c r="IY40" i="33"/>
  <c r="IX40" i="33"/>
  <c r="IW40" i="33"/>
  <c r="IV40" i="33"/>
  <c r="IU40" i="33"/>
  <c r="IT40" i="33"/>
  <c r="IS40" i="33"/>
  <c r="IR40" i="33"/>
  <c r="IQ40" i="33"/>
  <c r="IP40" i="33"/>
  <c r="IO40" i="33"/>
  <c r="IN40" i="33"/>
  <c r="IM40" i="33"/>
  <c r="IL40" i="33"/>
  <c r="IK40" i="33"/>
  <c r="IJ40" i="33"/>
  <c r="II40" i="33"/>
  <c r="IH40" i="33"/>
  <c r="IG40" i="33"/>
  <c r="IF40" i="33"/>
  <c r="IE40" i="33"/>
  <c r="ID40" i="33"/>
  <c r="IC40" i="33"/>
  <c r="IB40" i="33"/>
  <c r="IA40" i="33"/>
  <c r="HZ40" i="33"/>
  <c r="HY40" i="33"/>
  <c r="HX40" i="33"/>
  <c r="HW40" i="33"/>
  <c r="HV40" i="33"/>
  <c r="HU40" i="33"/>
  <c r="HT40" i="33"/>
  <c r="HS40" i="33"/>
  <c r="HR40" i="33"/>
  <c r="HQ40" i="33"/>
  <c r="HP40" i="33"/>
  <c r="HO40" i="33"/>
  <c r="HN40" i="33"/>
  <c r="HM40" i="33"/>
  <c r="HL40" i="33"/>
  <c r="HK40" i="33"/>
  <c r="HJ40" i="33"/>
  <c r="HI40" i="33"/>
  <c r="HH40" i="33"/>
  <c r="HG40" i="33"/>
  <c r="HF40" i="33"/>
  <c r="HE40" i="33"/>
  <c r="HD40" i="33"/>
  <c r="HC40" i="33"/>
  <c r="HB40" i="33"/>
  <c r="HA40" i="33"/>
  <c r="GZ40" i="33"/>
  <c r="GY40" i="33"/>
  <c r="GX40" i="33"/>
  <c r="GW40" i="33"/>
  <c r="GV40" i="33"/>
  <c r="GU40" i="33"/>
  <c r="GT40" i="33"/>
  <c r="GS40" i="33"/>
  <c r="GR40" i="33"/>
  <c r="GQ40" i="33"/>
  <c r="GP40" i="33"/>
  <c r="GO40" i="33"/>
  <c r="GN40" i="33"/>
  <c r="GM40" i="33"/>
  <c r="GL40" i="33"/>
  <c r="GK40" i="33"/>
  <c r="GJ40" i="33"/>
  <c r="GI40" i="33"/>
  <c r="GH40" i="33"/>
  <c r="GG40" i="33"/>
  <c r="GF40" i="33"/>
  <c r="GE40" i="33"/>
  <c r="GD40" i="33"/>
  <c r="GC40" i="33"/>
  <c r="GB40" i="33"/>
  <c r="GA40" i="33"/>
  <c r="FZ40" i="33"/>
  <c r="FY40" i="33"/>
  <c r="FX40" i="33"/>
  <c r="FW40" i="33"/>
  <c r="FV40" i="33"/>
  <c r="FU40" i="33"/>
  <c r="FT40" i="33"/>
  <c r="FS40" i="33"/>
  <c r="FR40" i="33"/>
  <c r="FQ40" i="33"/>
  <c r="FP40" i="33"/>
  <c r="FO40" i="33"/>
  <c r="FN40" i="33"/>
  <c r="FM40" i="33"/>
  <c r="FL40" i="33"/>
  <c r="FK40" i="33"/>
  <c r="FJ40" i="33"/>
  <c r="FI40" i="33"/>
  <c r="FH40" i="33"/>
  <c r="FG40" i="33"/>
  <c r="FF40" i="33"/>
  <c r="FE40" i="33"/>
  <c r="FD40" i="33"/>
  <c r="FC40" i="33"/>
  <c r="FB40" i="33"/>
  <c r="FA40" i="33"/>
  <c r="EZ40" i="33"/>
  <c r="EY40" i="33"/>
  <c r="EX40" i="33"/>
  <c r="EW40" i="33"/>
  <c r="EV40" i="33"/>
  <c r="EU40" i="33"/>
  <c r="ET40" i="33"/>
  <c r="ES40" i="33"/>
  <c r="ER40" i="33"/>
  <c r="EQ40" i="33"/>
  <c r="EP40" i="33"/>
  <c r="EO40" i="33"/>
  <c r="EN40" i="33"/>
  <c r="EM40" i="33"/>
  <c r="EL40" i="33"/>
  <c r="EK40" i="33"/>
  <c r="EJ40" i="33"/>
  <c r="EI40" i="33"/>
  <c r="EH40" i="33"/>
  <c r="EG40" i="33"/>
  <c r="EF40" i="33"/>
  <c r="EE40" i="33"/>
  <c r="ED40" i="33"/>
  <c r="EC40" i="33"/>
  <c r="EB40" i="33"/>
  <c r="EA40" i="33"/>
  <c r="DZ40" i="33"/>
  <c r="DY40" i="33"/>
  <c r="DX40" i="33"/>
  <c r="DW40" i="33"/>
  <c r="DV40" i="33"/>
  <c r="DU40" i="33"/>
  <c r="DT40" i="33"/>
  <c r="DS40" i="33"/>
  <c r="DR40" i="33"/>
  <c r="DQ40" i="33"/>
  <c r="DP40" i="33"/>
  <c r="DO40" i="33"/>
  <c r="DN40" i="33"/>
  <c r="DM40" i="33"/>
  <c r="DL40" i="33"/>
  <c r="DK40" i="33"/>
  <c r="DJ40" i="33"/>
  <c r="DI40" i="33"/>
  <c r="DH40" i="33"/>
  <c r="DG40" i="33"/>
  <c r="DA40" i="33"/>
  <c r="CZ40" i="33"/>
  <c r="CQ40" i="33"/>
  <c r="CO40" i="33"/>
  <c r="K40" i="33"/>
  <c r="ND39" i="33"/>
  <c r="NC39" i="33"/>
  <c r="NB39" i="33"/>
  <c r="NA39" i="33"/>
  <c r="MZ39" i="33"/>
  <c r="MY39" i="33"/>
  <c r="MX39" i="33"/>
  <c r="MW39" i="33"/>
  <c r="MV39" i="33"/>
  <c r="MU39" i="33"/>
  <c r="MT39" i="33"/>
  <c r="MS39" i="33"/>
  <c r="MR39" i="33"/>
  <c r="MQ39" i="33"/>
  <c r="MP39" i="33"/>
  <c r="MO39" i="33"/>
  <c r="MN39" i="33"/>
  <c r="MM39" i="33"/>
  <c r="ML39" i="33"/>
  <c r="MK39" i="33"/>
  <c r="MJ39" i="33"/>
  <c r="MI39" i="33"/>
  <c r="MH39" i="33"/>
  <c r="MG39" i="33"/>
  <c r="MF39" i="33"/>
  <c r="ME39" i="33"/>
  <c r="MD39" i="33"/>
  <c r="MC39" i="33"/>
  <c r="MB39" i="33"/>
  <c r="MA39" i="33"/>
  <c r="LZ39" i="33"/>
  <c r="LY39" i="33"/>
  <c r="LX39" i="33"/>
  <c r="LW39" i="33"/>
  <c r="LV39" i="33"/>
  <c r="LU39" i="33"/>
  <c r="LT39" i="33"/>
  <c r="LS39" i="33"/>
  <c r="LR39" i="33"/>
  <c r="LQ39" i="33"/>
  <c r="LP39" i="33"/>
  <c r="LO39" i="33"/>
  <c r="LN39" i="33"/>
  <c r="LM39" i="33"/>
  <c r="LL39" i="33"/>
  <c r="LK39" i="33"/>
  <c r="LJ39" i="33"/>
  <c r="LI39" i="33"/>
  <c r="LH39" i="33"/>
  <c r="LG39" i="33"/>
  <c r="LF39" i="33"/>
  <c r="LE39" i="33"/>
  <c r="LD39" i="33"/>
  <c r="LC39" i="33"/>
  <c r="LB39" i="33"/>
  <c r="LA39" i="33"/>
  <c r="KZ39" i="33"/>
  <c r="KY39" i="33"/>
  <c r="KX39" i="33"/>
  <c r="KW39" i="33"/>
  <c r="KV39" i="33"/>
  <c r="KU39" i="33"/>
  <c r="KT39" i="33"/>
  <c r="KS39" i="33"/>
  <c r="KR39" i="33"/>
  <c r="KQ39" i="33"/>
  <c r="KP39" i="33"/>
  <c r="KO39" i="33"/>
  <c r="KN39" i="33"/>
  <c r="KM39" i="33"/>
  <c r="KL39" i="33"/>
  <c r="KK39" i="33"/>
  <c r="KJ39" i="33"/>
  <c r="KI39" i="33"/>
  <c r="KH39" i="33"/>
  <c r="KG39" i="33"/>
  <c r="KF39" i="33"/>
  <c r="KE39" i="33"/>
  <c r="KD39" i="33"/>
  <c r="KC39" i="33"/>
  <c r="KB39" i="33"/>
  <c r="KA39" i="33"/>
  <c r="JZ39" i="33"/>
  <c r="JY39" i="33"/>
  <c r="JX39" i="33"/>
  <c r="JW39" i="33"/>
  <c r="JV39" i="33"/>
  <c r="JU39" i="33"/>
  <c r="JT39" i="33"/>
  <c r="JS39" i="33"/>
  <c r="JR39" i="33"/>
  <c r="JQ39" i="33"/>
  <c r="JP39" i="33"/>
  <c r="JO39" i="33"/>
  <c r="JN39" i="33"/>
  <c r="JM39" i="33"/>
  <c r="JL39" i="33"/>
  <c r="JK39" i="33"/>
  <c r="JJ39" i="33"/>
  <c r="JI39" i="33"/>
  <c r="JH39" i="33"/>
  <c r="JG39" i="33"/>
  <c r="JF39" i="33"/>
  <c r="JE39" i="33"/>
  <c r="JD39" i="33"/>
  <c r="JC39" i="33"/>
  <c r="JB39" i="33"/>
  <c r="JA39" i="33"/>
  <c r="IZ39" i="33"/>
  <c r="IY39" i="33"/>
  <c r="IX39" i="33"/>
  <c r="IW39" i="33"/>
  <c r="IV39" i="33"/>
  <c r="IU39" i="33"/>
  <c r="IT39" i="33"/>
  <c r="IS39" i="33"/>
  <c r="IR39" i="33"/>
  <c r="IQ39" i="33"/>
  <c r="IP39" i="33"/>
  <c r="IO39" i="33"/>
  <c r="IN39" i="33"/>
  <c r="IM39" i="33"/>
  <c r="IL39" i="33"/>
  <c r="IK39" i="33"/>
  <c r="IJ39" i="33"/>
  <c r="II39" i="33"/>
  <c r="IH39" i="33"/>
  <c r="IG39" i="33"/>
  <c r="IF39" i="33"/>
  <c r="IE39" i="33"/>
  <c r="ID39" i="33"/>
  <c r="IC39" i="33"/>
  <c r="IB39" i="33"/>
  <c r="IA39" i="33"/>
  <c r="HZ39" i="33"/>
  <c r="HY39" i="33"/>
  <c r="HX39" i="33"/>
  <c r="HW39" i="33"/>
  <c r="HV39" i="33"/>
  <c r="HU39" i="33"/>
  <c r="HT39" i="33"/>
  <c r="HS39" i="33"/>
  <c r="HR39" i="33"/>
  <c r="HQ39" i="33"/>
  <c r="HP39" i="33"/>
  <c r="HO39" i="33"/>
  <c r="HN39" i="33"/>
  <c r="HM39" i="33"/>
  <c r="HL39" i="33"/>
  <c r="HK39" i="33"/>
  <c r="HJ39" i="33"/>
  <c r="HI39" i="33"/>
  <c r="HH39" i="33"/>
  <c r="HG39" i="33"/>
  <c r="HF39" i="33"/>
  <c r="HE39" i="33"/>
  <c r="HD39" i="33"/>
  <c r="HC39" i="33"/>
  <c r="HB39" i="33"/>
  <c r="HA39" i="33"/>
  <c r="GZ39" i="33"/>
  <c r="GY39" i="33"/>
  <c r="GX39" i="33"/>
  <c r="GW39" i="33"/>
  <c r="GV39" i="33"/>
  <c r="GU39" i="33"/>
  <c r="GT39" i="33"/>
  <c r="GS39" i="33"/>
  <c r="GR39" i="33"/>
  <c r="GQ39" i="33"/>
  <c r="GP39" i="33"/>
  <c r="GO39" i="33"/>
  <c r="GN39" i="33"/>
  <c r="GM39" i="33"/>
  <c r="GL39" i="33"/>
  <c r="GK39" i="33"/>
  <c r="GJ39" i="33"/>
  <c r="GI39" i="33"/>
  <c r="GH39" i="33"/>
  <c r="GG39" i="33"/>
  <c r="GF39" i="33"/>
  <c r="GE39" i="33"/>
  <c r="GD39" i="33"/>
  <c r="GC39" i="33"/>
  <c r="GB39" i="33"/>
  <c r="GA39" i="33"/>
  <c r="FZ39" i="33"/>
  <c r="FY39" i="33"/>
  <c r="FX39" i="33"/>
  <c r="FW39" i="33"/>
  <c r="FV39" i="33"/>
  <c r="FU39" i="33"/>
  <c r="FT39" i="33"/>
  <c r="FS39" i="33"/>
  <c r="FR39" i="33"/>
  <c r="FQ39" i="33"/>
  <c r="FP39" i="33"/>
  <c r="FO39" i="33"/>
  <c r="FN39" i="33"/>
  <c r="FM39" i="33"/>
  <c r="FL39" i="33"/>
  <c r="FK39" i="33"/>
  <c r="FJ39" i="33"/>
  <c r="FI39" i="33"/>
  <c r="FH39" i="33"/>
  <c r="FG39" i="33"/>
  <c r="FF39" i="33"/>
  <c r="FE39" i="33"/>
  <c r="FD39" i="33"/>
  <c r="FC39" i="33"/>
  <c r="FB39" i="33"/>
  <c r="FA39" i="33"/>
  <c r="EZ39" i="33"/>
  <c r="EY39" i="33"/>
  <c r="EX39" i="33"/>
  <c r="EW39" i="33"/>
  <c r="EV39" i="33"/>
  <c r="EU39" i="33"/>
  <c r="ET39" i="33"/>
  <c r="ES39" i="33"/>
  <c r="ER39" i="33"/>
  <c r="EQ39" i="33"/>
  <c r="EP39" i="33"/>
  <c r="EO39" i="33"/>
  <c r="EN39" i="33"/>
  <c r="EM39" i="33"/>
  <c r="EL39" i="33"/>
  <c r="EK39" i="33"/>
  <c r="EJ39" i="33"/>
  <c r="EI39" i="33"/>
  <c r="EH39" i="33"/>
  <c r="EG39" i="33"/>
  <c r="EF39" i="33"/>
  <c r="EE39" i="33"/>
  <c r="ED39" i="33"/>
  <c r="EC39" i="33"/>
  <c r="EB39" i="33"/>
  <c r="EA39" i="33"/>
  <c r="DZ39" i="33"/>
  <c r="DY39" i="33"/>
  <c r="DX39" i="33"/>
  <c r="DW39" i="33"/>
  <c r="DV39" i="33"/>
  <c r="DU39" i="33"/>
  <c r="DT39" i="33"/>
  <c r="DS39" i="33"/>
  <c r="DR39" i="33"/>
  <c r="DQ39" i="33"/>
  <c r="DP39" i="33"/>
  <c r="DO39" i="33"/>
  <c r="DN39" i="33"/>
  <c r="DM39" i="33"/>
  <c r="DL39" i="33"/>
  <c r="DK39" i="33"/>
  <c r="DJ39" i="33"/>
  <c r="DI39" i="33"/>
  <c r="DH39" i="33"/>
  <c r="DG39" i="33"/>
  <c r="DD39" i="33"/>
  <c r="DC39" i="33"/>
  <c r="DB39" i="33"/>
  <c r="DA39" i="33"/>
  <c r="CZ39" i="33"/>
  <c r="BO39" i="33"/>
  <c r="G39" i="33"/>
  <c r="ND38" i="33"/>
  <c r="NC38" i="33"/>
  <c r="NB38" i="33"/>
  <c r="NA38" i="33"/>
  <c r="MZ38" i="33"/>
  <c r="MY38" i="33"/>
  <c r="MX38" i="33"/>
  <c r="MW38" i="33"/>
  <c r="MV38" i="33"/>
  <c r="MU38" i="33"/>
  <c r="MT38" i="33"/>
  <c r="MS38" i="33"/>
  <c r="MR38" i="33"/>
  <c r="MQ38" i="33"/>
  <c r="MP38" i="33"/>
  <c r="MO38" i="33"/>
  <c r="MN38" i="33"/>
  <c r="MM38" i="33"/>
  <c r="ML38" i="33"/>
  <c r="MK38" i="33"/>
  <c r="MJ38" i="33"/>
  <c r="MI38" i="33"/>
  <c r="MH38" i="33"/>
  <c r="MG38" i="33"/>
  <c r="MF38" i="33"/>
  <c r="ME38" i="33"/>
  <c r="MD38" i="33"/>
  <c r="MC38" i="33"/>
  <c r="MB38" i="33"/>
  <c r="MA38" i="33"/>
  <c r="LZ38" i="33"/>
  <c r="LY38" i="33"/>
  <c r="LX38" i="33"/>
  <c r="LW38" i="33"/>
  <c r="LV38" i="33"/>
  <c r="LU38" i="33"/>
  <c r="LT38" i="33"/>
  <c r="LS38" i="33"/>
  <c r="LR38" i="33"/>
  <c r="LQ38" i="33"/>
  <c r="LP38" i="33"/>
  <c r="LO38" i="33"/>
  <c r="LN38" i="33"/>
  <c r="LM38" i="33"/>
  <c r="LL38" i="33"/>
  <c r="LK38" i="33"/>
  <c r="LJ38" i="33"/>
  <c r="LI38" i="33"/>
  <c r="LH38" i="33"/>
  <c r="LG38" i="33"/>
  <c r="LF38" i="33"/>
  <c r="LE38" i="33"/>
  <c r="LD38" i="33"/>
  <c r="LC38" i="33"/>
  <c r="LB38" i="33"/>
  <c r="LA38" i="33"/>
  <c r="KZ38" i="33"/>
  <c r="KY38" i="33"/>
  <c r="KX38" i="33"/>
  <c r="KW38" i="33"/>
  <c r="KV38" i="33"/>
  <c r="KU38" i="33"/>
  <c r="KT38" i="33"/>
  <c r="KS38" i="33"/>
  <c r="KR38" i="33"/>
  <c r="KQ38" i="33"/>
  <c r="KP38" i="33"/>
  <c r="KO38" i="33"/>
  <c r="KN38" i="33"/>
  <c r="KM38" i="33"/>
  <c r="KL38" i="33"/>
  <c r="KK38" i="33"/>
  <c r="KJ38" i="33"/>
  <c r="KI38" i="33"/>
  <c r="KH38" i="33"/>
  <c r="KG38" i="33"/>
  <c r="KF38" i="33"/>
  <c r="KE38" i="33"/>
  <c r="KD38" i="33"/>
  <c r="KC38" i="33"/>
  <c r="KB38" i="33"/>
  <c r="KA38" i="33"/>
  <c r="JZ38" i="33"/>
  <c r="JY38" i="33"/>
  <c r="JX38" i="33"/>
  <c r="JW38" i="33"/>
  <c r="JV38" i="33"/>
  <c r="JU38" i="33"/>
  <c r="JT38" i="33"/>
  <c r="JS38" i="33"/>
  <c r="JR38" i="33"/>
  <c r="JQ38" i="33"/>
  <c r="JP38" i="33"/>
  <c r="JO38" i="33"/>
  <c r="JN38" i="33"/>
  <c r="JM38" i="33"/>
  <c r="JL38" i="33"/>
  <c r="JK38" i="33"/>
  <c r="JJ38" i="33"/>
  <c r="JI38" i="33"/>
  <c r="JH38" i="33"/>
  <c r="JG38" i="33"/>
  <c r="JF38" i="33"/>
  <c r="JE38" i="33"/>
  <c r="JD38" i="33"/>
  <c r="JC38" i="33"/>
  <c r="JB38" i="33"/>
  <c r="JA38" i="33"/>
  <c r="IZ38" i="33"/>
  <c r="IY38" i="33"/>
  <c r="IX38" i="33"/>
  <c r="IW38" i="33"/>
  <c r="IV38" i="33"/>
  <c r="IU38" i="33"/>
  <c r="IT38" i="33"/>
  <c r="IS38" i="33"/>
  <c r="IR38" i="33"/>
  <c r="IQ38" i="33"/>
  <c r="IP38" i="33"/>
  <c r="IO38" i="33"/>
  <c r="IN38" i="33"/>
  <c r="IM38" i="33"/>
  <c r="IL38" i="33"/>
  <c r="IK38" i="33"/>
  <c r="IJ38" i="33"/>
  <c r="II38" i="33"/>
  <c r="IH38" i="33"/>
  <c r="IG38" i="33"/>
  <c r="IF38" i="33"/>
  <c r="IE38" i="33"/>
  <c r="ID38" i="33"/>
  <c r="IC38" i="33"/>
  <c r="IB38" i="33"/>
  <c r="IA38" i="33"/>
  <c r="HZ38" i="33"/>
  <c r="HY38" i="33"/>
  <c r="HX38" i="33"/>
  <c r="HW38" i="33"/>
  <c r="HV38" i="33"/>
  <c r="HU38" i="33"/>
  <c r="HT38" i="33"/>
  <c r="HS38" i="33"/>
  <c r="HR38" i="33"/>
  <c r="HQ38" i="33"/>
  <c r="HP38" i="33"/>
  <c r="HO38" i="33"/>
  <c r="HN38" i="33"/>
  <c r="HM38" i="33"/>
  <c r="HL38" i="33"/>
  <c r="HK38" i="33"/>
  <c r="HJ38" i="33"/>
  <c r="HI38" i="33"/>
  <c r="HH38" i="33"/>
  <c r="HG38" i="33"/>
  <c r="HF38" i="33"/>
  <c r="HE38" i="33"/>
  <c r="HD38" i="33"/>
  <c r="HC38" i="33"/>
  <c r="HB38" i="33"/>
  <c r="HA38" i="33"/>
  <c r="GZ38" i="33"/>
  <c r="GY38" i="33"/>
  <c r="GX38" i="33"/>
  <c r="GW38" i="33"/>
  <c r="GV38" i="33"/>
  <c r="GU38" i="33"/>
  <c r="GT38" i="33"/>
  <c r="GS38" i="33"/>
  <c r="GR38" i="33"/>
  <c r="GQ38" i="33"/>
  <c r="GP38" i="33"/>
  <c r="GO38" i="33"/>
  <c r="GN38" i="33"/>
  <c r="GM38" i="33"/>
  <c r="GL38" i="33"/>
  <c r="GK38" i="33"/>
  <c r="GJ38" i="33"/>
  <c r="GI38" i="33"/>
  <c r="GH38" i="33"/>
  <c r="GG38" i="33"/>
  <c r="GF38" i="33"/>
  <c r="GE38" i="33"/>
  <c r="GD38" i="33"/>
  <c r="GC38" i="33"/>
  <c r="GB38" i="33"/>
  <c r="GA38" i="33"/>
  <c r="FZ38" i="33"/>
  <c r="FY38" i="33"/>
  <c r="FX38" i="33"/>
  <c r="FW38" i="33"/>
  <c r="FV38" i="33"/>
  <c r="FU38" i="33"/>
  <c r="FT38" i="33"/>
  <c r="FS38" i="33"/>
  <c r="FR38" i="33"/>
  <c r="FQ38" i="33"/>
  <c r="FP38" i="33"/>
  <c r="FO38" i="33"/>
  <c r="FN38" i="33"/>
  <c r="FM38" i="33"/>
  <c r="FL38" i="33"/>
  <c r="FK38" i="33"/>
  <c r="FJ38" i="33"/>
  <c r="FI38" i="33"/>
  <c r="FH38" i="33"/>
  <c r="FG38" i="33"/>
  <c r="FF38" i="33"/>
  <c r="FE38" i="33"/>
  <c r="FD38" i="33"/>
  <c r="FC38" i="33"/>
  <c r="FB38" i="33"/>
  <c r="FA38" i="33"/>
  <c r="EZ38" i="33"/>
  <c r="EY38" i="33"/>
  <c r="EX38" i="33"/>
  <c r="EW38" i="33"/>
  <c r="EV38" i="33"/>
  <c r="EU38" i="33"/>
  <c r="ET38" i="33"/>
  <c r="ES38" i="33"/>
  <c r="ER38" i="33"/>
  <c r="EQ38" i="33"/>
  <c r="EP38" i="33"/>
  <c r="EO38" i="33"/>
  <c r="EN38" i="33"/>
  <c r="EM38" i="33"/>
  <c r="EL38" i="33"/>
  <c r="EK38" i="33"/>
  <c r="EJ38" i="33"/>
  <c r="EI38" i="33"/>
  <c r="EH38" i="33"/>
  <c r="EG38" i="33"/>
  <c r="EF38" i="33"/>
  <c r="EE38" i="33"/>
  <c r="ED38" i="33"/>
  <c r="EC38" i="33"/>
  <c r="EB38" i="33"/>
  <c r="EA38" i="33"/>
  <c r="DZ38" i="33"/>
  <c r="DY38" i="33"/>
  <c r="DX38" i="33"/>
  <c r="DW38" i="33"/>
  <c r="DV38" i="33"/>
  <c r="DU38" i="33"/>
  <c r="DT38" i="33"/>
  <c r="DS38" i="33"/>
  <c r="DR38" i="33"/>
  <c r="DQ38" i="33"/>
  <c r="DP38" i="33"/>
  <c r="DO38" i="33"/>
  <c r="DN38" i="33"/>
  <c r="DM38" i="33"/>
  <c r="DL38" i="33"/>
  <c r="DK38" i="33"/>
  <c r="DJ38" i="33"/>
  <c r="DI38" i="33"/>
  <c r="DH38" i="33"/>
  <c r="DG38" i="33"/>
  <c r="CZ38" i="33"/>
  <c r="CO38" i="33"/>
  <c r="BU38" i="33"/>
  <c r="BS38" i="33"/>
  <c r="BQ38" i="33"/>
  <c r="ND37" i="33"/>
  <c r="NC37" i="33"/>
  <c r="NB37" i="33"/>
  <c r="NA37" i="33"/>
  <c r="MZ37" i="33"/>
  <c r="MY37" i="33"/>
  <c r="MX37" i="33"/>
  <c r="MW37" i="33"/>
  <c r="MV37" i="33"/>
  <c r="MU37" i="33"/>
  <c r="MT37" i="33"/>
  <c r="MS37" i="33"/>
  <c r="MR37" i="33"/>
  <c r="MQ37" i="33"/>
  <c r="MP37" i="33"/>
  <c r="MO37" i="33"/>
  <c r="MN37" i="33"/>
  <c r="MM37" i="33"/>
  <c r="ML37" i="33"/>
  <c r="MK37" i="33"/>
  <c r="MJ37" i="33"/>
  <c r="MI37" i="33"/>
  <c r="MH37" i="33"/>
  <c r="MG37" i="33"/>
  <c r="MF37" i="33"/>
  <c r="ME37" i="33"/>
  <c r="MD37" i="33"/>
  <c r="MC37" i="33"/>
  <c r="MB37" i="33"/>
  <c r="MA37" i="33"/>
  <c r="LZ37" i="33"/>
  <c r="LY37" i="33"/>
  <c r="LX37" i="33"/>
  <c r="LW37" i="33"/>
  <c r="LV37" i="33"/>
  <c r="LU37" i="33"/>
  <c r="LT37" i="33"/>
  <c r="LS37" i="33"/>
  <c r="LR37" i="33"/>
  <c r="LQ37" i="33"/>
  <c r="LP37" i="33"/>
  <c r="LO37" i="33"/>
  <c r="LN37" i="33"/>
  <c r="LM37" i="33"/>
  <c r="LL37" i="33"/>
  <c r="LK37" i="33"/>
  <c r="LJ37" i="33"/>
  <c r="LI37" i="33"/>
  <c r="LH37" i="33"/>
  <c r="LG37" i="33"/>
  <c r="LF37" i="33"/>
  <c r="LE37" i="33"/>
  <c r="LD37" i="33"/>
  <c r="LC37" i="33"/>
  <c r="LB37" i="33"/>
  <c r="LA37" i="33"/>
  <c r="KZ37" i="33"/>
  <c r="KY37" i="33"/>
  <c r="KX37" i="33"/>
  <c r="KW37" i="33"/>
  <c r="KV37" i="33"/>
  <c r="KU37" i="33"/>
  <c r="KT37" i="33"/>
  <c r="KS37" i="33"/>
  <c r="KR37" i="33"/>
  <c r="KQ37" i="33"/>
  <c r="KP37" i="33"/>
  <c r="KO37" i="33"/>
  <c r="KN37" i="33"/>
  <c r="KM37" i="33"/>
  <c r="KL37" i="33"/>
  <c r="KK37" i="33"/>
  <c r="KJ37" i="33"/>
  <c r="KI37" i="33"/>
  <c r="KH37" i="33"/>
  <c r="KG37" i="33"/>
  <c r="KF37" i="33"/>
  <c r="KE37" i="33"/>
  <c r="KD37" i="33"/>
  <c r="KC37" i="33"/>
  <c r="KB37" i="33"/>
  <c r="KA37" i="33"/>
  <c r="JZ37" i="33"/>
  <c r="JY37" i="33"/>
  <c r="JX37" i="33"/>
  <c r="JW37" i="33"/>
  <c r="JV37" i="33"/>
  <c r="JU37" i="33"/>
  <c r="JT37" i="33"/>
  <c r="JS37" i="33"/>
  <c r="JR37" i="33"/>
  <c r="JQ37" i="33"/>
  <c r="JP37" i="33"/>
  <c r="JO37" i="33"/>
  <c r="JN37" i="33"/>
  <c r="JM37" i="33"/>
  <c r="JL37" i="33"/>
  <c r="JK37" i="33"/>
  <c r="JJ37" i="33"/>
  <c r="JI37" i="33"/>
  <c r="JH37" i="33"/>
  <c r="JG37" i="33"/>
  <c r="JF37" i="33"/>
  <c r="JE37" i="33"/>
  <c r="JD37" i="33"/>
  <c r="JC37" i="33"/>
  <c r="JB37" i="33"/>
  <c r="JA37" i="33"/>
  <c r="IZ37" i="33"/>
  <c r="IY37" i="33"/>
  <c r="IX37" i="33"/>
  <c r="IW37" i="33"/>
  <c r="IV37" i="33"/>
  <c r="IU37" i="33"/>
  <c r="IT37" i="33"/>
  <c r="IS37" i="33"/>
  <c r="IR37" i="33"/>
  <c r="IQ37" i="33"/>
  <c r="IP37" i="33"/>
  <c r="IO37" i="33"/>
  <c r="IN37" i="33"/>
  <c r="IM37" i="33"/>
  <c r="IL37" i="33"/>
  <c r="IK37" i="33"/>
  <c r="IJ37" i="33"/>
  <c r="II37" i="33"/>
  <c r="IH37" i="33"/>
  <c r="IG37" i="33"/>
  <c r="IF37" i="33"/>
  <c r="IE37" i="33"/>
  <c r="ID37" i="33"/>
  <c r="IC37" i="33"/>
  <c r="IB37" i="33"/>
  <c r="IA37" i="33"/>
  <c r="HZ37" i="33"/>
  <c r="HY37" i="33"/>
  <c r="HX37" i="33"/>
  <c r="HW37" i="33"/>
  <c r="HV37" i="33"/>
  <c r="HU37" i="33"/>
  <c r="HT37" i="33"/>
  <c r="HS37" i="33"/>
  <c r="HR37" i="33"/>
  <c r="HQ37" i="33"/>
  <c r="HP37" i="33"/>
  <c r="HO37" i="33"/>
  <c r="HN37" i="33"/>
  <c r="HM37" i="33"/>
  <c r="HL37" i="33"/>
  <c r="HK37" i="33"/>
  <c r="HJ37" i="33"/>
  <c r="HI37" i="33"/>
  <c r="HH37" i="33"/>
  <c r="HG37" i="33"/>
  <c r="HF37" i="33"/>
  <c r="HE37" i="33"/>
  <c r="HD37" i="33"/>
  <c r="HC37" i="33"/>
  <c r="HB37" i="33"/>
  <c r="HA37" i="33"/>
  <c r="GZ37" i="33"/>
  <c r="GY37" i="33"/>
  <c r="GX37" i="33"/>
  <c r="GW37" i="33"/>
  <c r="GV37" i="33"/>
  <c r="GU37" i="33"/>
  <c r="GT37" i="33"/>
  <c r="GS37" i="33"/>
  <c r="GR37" i="33"/>
  <c r="GQ37" i="33"/>
  <c r="GP37" i="33"/>
  <c r="GO37" i="33"/>
  <c r="GN37" i="33"/>
  <c r="GM37" i="33"/>
  <c r="GL37" i="33"/>
  <c r="GK37" i="33"/>
  <c r="GJ37" i="33"/>
  <c r="GI37" i="33"/>
  <c r="GH37" i="33"/>
  <c r="GG37" i="33"/>
  <c r="GF37" i="33"/>
  <c r="GE37" i="33"/>
  <c r="GD37" i="33"/>
  <c r="GC37" i="33"/>
  <c r="GB37" i="33"/>
  <c r="GA37" i="33"/>
  <c r="FZ37" i="33"/>
  <c r="FY37" i="33"/>
  <c r="FX37" i="33"/>
  <c r="FW37" i="33"/>
  <c r="FV37" i="33"/>
  <c r="FU37" i="33"/>
  <c r="FT37" i="33"/>
  <c r="FS37" i="33"/>
  <c r="FR37" i="33"/>
  <c r="FQ37" i="33"/>
  <c r="FP37" i="33"/>
  <c r="FO37" i="33"/>
  <c r="FN37" i="33"/>
  <c r="FM37" i="33"/>
  <c r="FL37" i="33"/>
  <c r="FK37" i="33"/>
  <c r="FJ37" i="33"/>
  <c r="FI37" i="33"/>
  <c r="FH37" i="33"/>
  <c r="FG37" i="33"/>
  <c r="FF37" i="33"/>
  <c r="FE37" i="33"/>
  <c r="FD37" i="33"/>
  <c r="FC37" i="33"/>
  <c r="FB37" i="33"/>
  <c r="FA37" i="33"/>
  <c r="EZ37" i="33"/>
  <c r="EY37" i="33"/>
  <c r="EX37" i="33"/>
  <c r="EW37" i="33"/>
  <c r="EV37" i="33"/>
  <c r="EU37" i="33"/>
  <c r="ET37" i="33"/>
  <c r="ES37" i="33"/>
  <c r="ER37" i="33"/>
  <c r="EQ37" i="33"/>
  <c r="EP37" i="33"/>
  <c r="EO37" i="33"/>
  <c r="EN37" i="33"/>
  <c r="EM37" i="33"/>
  <c r="EL37" i="33"/>
  <c r="EK37" i="33"/>
  <c r="EJ37" i="33"/>
  <c r="EI37" i="33"/>
  <c r="EH37" i="33"/>
  <c r="EG37" i="33"/>
  <c r="EF37" i="33"/>
  <c r="EE37" i="33"/>
  <c r="ED37" i="33"/>
  <c r="EC37" i="33"/>
  <c r="EB37" i="33"/>
  <c r="EA37" i="33"/>
  <c r="DZ37" i="33"/>
  <c r="DY37" i="33"/>
  <c r="DX37" i="33"/>
  <c r="DW37" i="33"/>
  <c r="DV37" i="33"/>
  <c r="DU37" i="33"/>
  <c r="DT37" i="33"/>
  <c r="DS37" i="33"/>
  <c r="DR37" i="33"/>
  <c r="DQ37" i="33"/>
  <c r="DP37" i="33"/>
  <c r="DO37" i="33"/>
  <c r="DN37" i="33"/>
  <c r="DM37" i="33"/>
  <c r="DL37" i="33"/>
  <c r="DK37" i="33"/>
  <c r="DJ37" i="33"/>
  <c r="DI37" i="33"/>
  <c r="DH37" i="33"/>
  <c r="DG37" i="33"/>
  <c r="CZ37" i="33"/>
  <c r="BU37" i="33"/>
  <c r="BI37" i="33"/>
  <c r="BG37" i="33"/>
  <c r="BA37" i="33"/>
  <c r="ND36" i="33"/>
  <c r="NC36" i="33"/>
  <c r="NB36" i="33"/>
  <c r="NA36" i="33"/>
  <c r="MZ36" i="33"/>
  <c r="MY36" i="33"/>
  <c r="MX36" i="33"/>
  <c r="MW36" i="33"/>
  <c r="MV36" i="33"/>
  <c r="MU36" i="33"/>
  <c r="MT36" i="33"/>
  <c r="MS36" i="33"/>
  <c r="MR36" i="33"/>
  <c r="MQ36" i="33"/>
  <c r="MP36" i="33"/>
  <c r="MO36" i="33"/>
  <c r="MN36" i="33"/>
  <c r="MM36" i="33"/>
  <c r="ML36" i="33"/>
  <c r="MK36" i="33"/>
  <c r="MJ36" i="33"/>
  <c r="MI36" i="33"/>
  <c r="MH36" i="33"/>
  <c r="MG36" i="33"/>
  <c r="MF36" i="33"/>
  <c r="ME36" i="33"/>
  <c r="MD36" i="33"/>
  <c r="MC36" i="33"/>
  <c r="MB36" i="33"/>
  <c r="MA36" i="33"/>
  <c r="LZ36" i="33"/>
  <c r="LY36" i="33"/>
  <c r="LX36" i="33"/>
  <c r="LW36" i="33"/>
  <c r="LV36" i="33"/>
  <c r="LU36" i="33"/>
  <c r="LT36" i="33"/>
  <c r="LS36" i="33"/>
  <c r="LR36" i="33"/>
  <c r="LQ36" i="33"/>
  <c r="LP36" i="33"/>
  <c r="LO36" i="33"/>
  <c r="LN36" i="33"/>
  <c r="LM36" i="33"/>
  <c r="LL36" i="33"/>
  <c r="LK36" i="33"/>
  <c r="LJ36" i="33"/>
  <c r="LI36" i="33"/>
  <c r="LH36" i="33"/>
  <c r="LG36" i="33"/>
  <c r="LF36" i="33"/>
  <c r="LE36" i="33"/>
  <c r="LD36" i="33"/>
  <c r="LC36" i="33"/>
  <c r="LB36" i="33"/>
  <c r="LA36" i="33"/>
  <c r="KZ36" i="33"/>
  <c r="KY36" i="33"/>
  <c r="KX36" i="33"/>
  <c r="KW36" i="33"/>
  <c r="KV36" i="33"/>
  <c r="KU36" i="33"/>
  <c r="KT36" i="33"/>
  <c r="KS36" i="33"/>
  <c r="KR36" i="33"/>
  <c r="KQ36" i="33"/>
  <c r="KP36" i="33"/>
  <c r="KO36" i="33"/>
  <c r="KN36" i="33"/>
  <c r="KM36" i="33"/>
  <c r="KL36" i="33"/>
  <c r="KK36" i="33"/>
  <c r="KJ36" i="33"/>
  <c r="KI36" i="33"/>
  <c r="KH36" i="33"/>
  <c r="KG36" i="33"/>
  <c r="KF36" i="33"/>
  <c r="KE36" i="33"/>
  <c r="KD36" i="33"/>
  <c r="KC36" i="33"/>
  <c r="KB36" i="33"/>
  <c r="KA36" i="33"/>
  <c r="JZ36" i="33"/>
  <c r="JY36" i="33"/>
  <c r="JX36" i="33"/>
  <c r="JW36" i="33"/>
  <c r="JV36" i="33"/>
  <c r="JU36" i="33"/>
  <c r="JT36" i="33"/>
  <c r="JS36" i="33"/>
  <c r="JR36" i="33"/>
  <c r="JQ36" i="33"/>
  <c r="JP36" i="33"/>
  <c r="JO36" i="33"/>
  <c r="JN36" i="33"/>
  <c r="JM36" i="33"/>
  <c r="JL36" i="33"/>
  <c r="JK36" i="33"/>
  <c r="JJ36" i="33"/>
  <c r="JI36" i="33"/>
  <c r="JH36" i="33"/>
  <c r="JG36" i="33"/>
  <c r="JF36" i="33"/>
  <c r="JE36" i="33"/>
  <c r="JD36" i="33"/>
  <c r="JC36" i="33"/>
  <c r="JB36" i="33"/>
  <c r="JA36" i="33"/>
  <c r="IZ36" i="33"/>
  <c r="IY36" i="33"/>
  <c r="IX36" i="33"/>
  <c r="IW36" i="33"/>
  <c r="IV36" i="33"/>
  <c r="IU36" i="33"/>
  <c r="IT36" i="33"/>
  <c r="IS36" i="33"/>
  <c r="IR36" i="33"/>
  <c r="IQ36" i="33"/>
  <c r="IP36" i="33"/>
  <c r="IO36" i="33"/>
  <c r="IN36" i="33"/>
  <c r="IM36" i="33"/>
  <c r="IL36" i="33"/>
  <c r="IK36" i="33"/>
  <c r="IJ36" i="33"/>
  <c r="II36" i="33"/>
  <c r="IH36" i="33"/>
  <c r="IG36" i="33"/>
  <c r="IF36" i="33"/>
  <c r="IE36" i="33"/>
  <c r="ID36" i="33"/>
  <c r="IC36" i="33"/>
  <c r="IB36" i="33"/>
  <c r="IA36" i="33"/>
  <c r="HZ36" i="33"/>
  <c r="HY36" i="33"/>
  <c r="HX36" i="33"/>
  <c r="HW36" i="33"/>
  <c r="HV36" i="33"/>
  <c r="HU36" i="33"/>
  <c r="HT36" i="33"/>
  <c r="HS36" i="33"/>
  <c r="HR36" i="33"/>
  <c r="HQ36" i="33"/>
  <c r="HP36" i="33"/>
  <c r="HO36" i="33"/>
  <c r="HN36" i="33"/>
  <c r="HM36" i="33"/>
  <c r="HL36" i="33"/>
  <c r="HK36" i="33"/>
  <c r="HJ36" i="33"/>
  <c r="HI36" i="33"/>
  <c r="F78" i="162" s="1"/>
  <c r="HH36" i="33"/>
  <c r="HG36" i="33"/>
  <c r="HF36" i="33"/>
  <c r="HE36" i="33"/>
  <c r="HD36" i="33"/>
  <c r="HC36" i="33"/>
  <c r="HB36" i="33"/>
  <c r="HA36" i="33"/>
  <c r="GZ36" i="33"/>
  <c r="GY36" i="33"/>
  <c r="GX36" i="33"/>
  <c r="GW36" i="33"/>
  <c r="Y78" i="161" s="1"/>
  <c r="GV36" i="33"/>
  <c r="GU36" i="33"/>
  <c r="GT36" i="33"/>
  <c r="GS36" i="33"/>
  <c r="GR36" i="33"/>
  <c r="GQ36" i="33"/>
  <c r="GP36" i="33"/>
  <c r="GO36" i="33"/>
  <c r="GN36" i="33"/>
  <c r="GM36" i="33"/>
  <c r="GL36" i="33"/>
  <c r="GK36" i="33"/>
  <c r="M78" i="161" s="1"/>
  <c r="GJ36" i="33"/>
  <c r="GI36" i="33"/>
  <c r="GH36" i="33"/>
  <c r="GG36" i="33"/>
  <c r="GF36" i="33"/>
  <c r="GE36" i="33"/>
  <c r="GD36" i="33"/>
  <c r="GC36" i="33"/>
  <c r="GB36" i="33"/>
  <c r="GA36" i="33"/>
  <c r="FZ36" i="33"/>
  <c r="FY36" i="33"/>
  <c r="AC78" i="160" s="1"/>
  <c r="FX36" i="33"/>
  <c r="FW36" i="33"/>
  <c r="FV36" i="33"/>
  <c r="FU36" i="33"/>
  <c r="FT36" i="33"/>
  <c r="FS36" i="33"/>
  <c r="FR36" i="33"/>
  <c r="FQ36" i="33"/>
  <c r="FP36" i="33"/>
  <c r="FO36" i="33"/>
  <c r="FN36" i="33"/>
  <c r="FM36" i="33"/>
  <c r="FL36" i="33"/>
  <c r="FK36" i="33"/>
  <c r="FJ36" i="33"/>
  <c r="FI36" i="33"/>
  <c r="FH36" i="33"/>
  <c r="FG36" i="33"/>
  <c r="FF36" i="33"/>
  <c r="J78" i="160" s="1"/>
  <c r="FE36" i="33"/>
  <c r="FD36" i="33"/>
  <c r="FC36" i="33"/>
  <c r="FB36" i="33"/>
  <c r="FA36" i="33"/>
  <c r="EZ36" i="33"/>
  <c r="EY36" i="33"/>
  <c r="EX36" i="33"/>
  <c r="EW36" i="33"/>
  <c r="EV36" i="33"/>
  <c r="EU36" i="33"/>
  <c r="ET36" i="33"/>
  <c r="ES36" i="33"/>
  <c r="ER36" i="33"/>
  <c r="EQ36" i="33"/>
  <c r="EP36" i="33"/>
  <c r="EO36" i="33"/>
  <c r="EN36" i="33"/>
  <c r="EM36" i="33"/>
  <c r="EL36" i="33"/>
  <c r="EK36" i="33"/>
  <c r="EJ36" i="33"/>
  <c r="EI36" i="33"/>
  <c r="EH36" i="33"/>
  <c r="EG36" i="33"/>
  <c r="EF36" i="33"/>
  <c r="EE36" i="33"/>
  <c r="ED36" i="33"/>
  <c r="EC36" i="33"/>
  <c r="EB36" i="33"/>
  <c r="EA36" i="33"/>
  <c r="DZ36" i="33"/>
  <c r="DY36" i="33"/>
  <c r="DX36" i="33"/>
  <c r="DW36" i="33"/>
  <c r="DV36" i="33"/>
  <c r="DU36" i="33"/>
  <c r="DT36" i="33"/>
  <c r="DS36" i="33"/>
  <c r="DR36" i="33"/>
  <c r="DQ36" i="33"/>
  <c r="DP36" i="33"/>
  <c r="DO36" i="33"/>
  <c r="DN36" i="33"/>
  <c r="DM36" i="33"/>
  <c r="DL36" i="33"/>
  <c r="DK36" i="33"/>
  <c r="DJ36" i="33"/>
  <c r="DI36" i="33"/>
  <c r="DH36" i="33"/>
  <c r="DG36" i="33"/>
  <c r="CY36" i="33"/>
  <c r="BY36" i="33"/>
  <c r="BW36" i="33"/>
  <c r="BS36" i="33"/>
  <c r="BQ36" i="33"/>
  <c r="BO36" i="33"/>
  <c r="BM36" i="33"/>
  <c r="BC36" i="33"/>
  <c r="ND35" i="33"/>
  <c r="NC35" i="33"/>
  <c r="NB35" i="33"/>
  <c r="NA35" i="33"/>
  <c r="MZ35" i="33"/>
  <c r="MY35" i="33"/>
  <c r="MX35" i="33"/>
  <c r="MW35" i="33"/>
  <c r="MV35" i="33"/>
  <c r="MU35" i="33"/>
  <c r="MT35" i="33"/>
  <c r="MS35" i="33"/>
  <c r="MR35" i="33"/>
  <c r="MQ35" i="33"/>
  <c r="MP35" i="33"/>
  <c r="MO35" i="33"/>
  <c r="MN35" i="33"/>
  <c r="MM35" i="33"/>
  <c r="ML35" i="33"/>
  <c r="MK35" i="33"/>
  <c r="MJ35" i="33"/>
  <c r="MI35" i="33"/>
  <c r="MH35" i="33"/>
  <c r="MG35" i="33"/>
  <c r="MF35" i="33"/>
  <c r="ME35" i="33"/>
  <c r="MD35" i="33"/>
  <c r="MC35" i="33"/>
  <c r="MB35" i="33"/>
  <c r="MA35" i="33"/>
  <c r="LZ35" i="33"/>
  <c r="LY35" i="33"/>
  <c r="LX35" i="33"/>
  <c r="LW35" i="33"/>
  <c r="LV35" i="33"/>
  <c r="LU35" i="33"/>
  <c r="LT35" i="33"/>
  <c r="LS35" i="33"/>
  <c r="LR35" i="33"/>
  <c r="LQ35" i="33"/>
  <c r="LP35" i="33"/>
  <c r="LO35" i="33"/>
  <c r="LN35" i="33"/>
  <c r="LM35" i="33"/>
  <c r="LL35" i="33"/>
  <c r="LK35" i="33"/>
  <c r="LJ35" i="33"/>
  <c r="LI35" i="33"/>
  <c r="LH35" i="33"/>
  <c r="LG35" i="33"/>
  <c r="LF35" i="33"/>
  <c r="LE35" i="33"/>
  <c r="LD35" i="33"/>
  <c r="LC35" i="33"/>
  <c r="LB35" i="33"/>
  <c r="LA35" i="33"/>
  <c r="KZ35" i="33"/>
  <c r="KY35" i="33"/>
  <c r="KX35" i="33"/>
  <c r="KW35" i="33"/>
  <c r="KV35" i="33"/>
  <c r="KU35" i="33"/>
  <c r="KT35" i="33"/>
  <c r="KS35" i="33"/>
  <c r="KR35" i="33"/>
  <c r="KQ35" i="33"/>
  <c r="KP35" i="33"/>
  <c r="KO35" i="33"/>
  <c r="KN35" i="33"/>
  <c r="KM35" i="33"/>
  <c r="KL35" i="33"/>
  <c r="KK35" i="33"/>
  <c r="KJ35" i="33"/>
  <c r="KI35" i="33"/>
  <c r="KH35" i="33"/>
  <c r="KG35" i="33"/>
  <c r="KF35" i="33"/>
  <c r="KE35" i="33"/>
  <c r="KD35" i="33"/>
  <c r="KC35" i="33"/>
  <c r="KB35" i="33"/>
  <c r="KA35" i="33"/>
  <c r="JZ35" i="33"/>
  <c r="JY35" i="33"/>
  <c r="JX35" i="33"/>
  <c r="JW35" i="33"/>
  <c r="JV35" i="33"/>
  <c r="JU35" i="33"/>
  <c r="JT35" i="33"/>
  <c r="JS35" i="33"/>
  <c r="JR35" i="33"/>
  <c r="JQ35" i="33"/>
  <c r="JP35" i="33"/>
  <c r="JO35" i="33"/>
  <c r="JN35" i="33"/>
  <c r="JM35" i="33"/>
  <c r="JL35" i="33"/>
  <c r="JK35" i="33"/>
  <c r="JJ35" i="33"/>
  <c r="JI35" i="33"/>
  <c r="JH35" i="33"/>
  <c r="JG35" i="33"/>
  <c r="JF35" i="33"/>
  <c r="JE35" i="33"/>
  <c r="JD35" i="33"/>
  <c r="JC35" i="33"/>
  <c r="JB35" i="33"/>
  <c r="JA35" i="33"/>
  <c r="IZ35" i="33"/>
  <c r="IY35" i="33"/>
  <c r="IX35" i="33"/>
  <c r="IW35" i="33"/>
  <c r="IV35" i="33"/>
  <c r="IU35" i="33"/>
  <c r="IT35" i="33"/>
  <c r="IS35" i="33"/>
  <c r="IR35" i="33"/>
  <c r="IQ35" i="33"/>
  <c r="IP35" i="33"/>
  <c r="IO35" i="33"/>
  <c r="IN35" i="33"/>
  <c r="IM35" i="33"/>
  <c r="IL35" i="33"/>
  <c r="IK35" i="33"/>
  <c r="IJ35" i="33"/>
  <c r="II35" i="33"/>
  <c r="IH35" i="33"/>
  <c r="IG35" i="33"/>
  <c r="IF35" i="33"/>
  <c r="IE35" i="33"/>
  <c r="ID35" i="33"/>
  <c r="IC35" i="33"/>
  <c r="IB35" i="33"/>
  <c r="IA35" i="33"/>
  <c r="HZ35" i="33"/>
  <c r="HY35" i="33"/>
  <c r="HX35" i="33"/>
  <c r="HW35" i="33"/>
  <c r="HV35" i="33"/>
  <c r="HU35" i="33"/>
  <c r="HT35" i="33"/>
  <c r="HS35" i="33"/>
  <c r="HR35" i="33"/>
  <c r="HQ35" i="33"/>
  <c r="HP35" i="33"/>
  <c r="HO35" i="33"/>
  <c r="HN35" i="33"/>
  <c r="HM35" i="33"/>
  <c r="HL35" i="33"/>
  <c r="HK35" i="33"/>
  <c r="HJ35" i="33"/>
  <c r="HI35" i="33"/>
  <c r="HH35" i="33"/>
  <c r="HG35" i="33"/>
  <c r="HF35" i="33"/>
  <c r="HE35" i="33"/>
  <c r="HD35" i="33"/>
  <c r="HC35" i="33"/>
  <c r="HB35" i="33"/>
  <c r="HA35" i="33"/>
  <c r="GZ35" i="33"/>
  <c r="GY35" i="33"/>
  <c r="GX35" i="33"/>
  <c r="GW35" i="33"/>
  <c r="GV35" i="33"/>
  <c r="GU35" i="33"/>
  <c r="GT35" i="33"/>
  <c r="GS35" i="33"/>
  <c r="GR35" i="33"/>
  <c r="GQ35" i="33"/>
  <c r="GP35" i="33"/>
  <c r="GO35" i="33"/>
  <c r="GN35" i="33"/>
  <c r="GM35" i="33"/>
  <c r="GL35" i="33"/>
  <c r="GK35" i="33"/>
  <c r="GJ35" i="33"/>
  <c r="GI35" i="33"/>
  <c r="GH35" i="33"/>
  <c r="GG35" i="33"/>
  <c r="GF35" i="33"/>
  <c r="GE35" i="33"/>
  <c r="GD35" i="33"/>
  <c r="GC35" i="33"/>
  <c r="GB35" i="33"/>
  <c r="GA35" i="33"/>
  <c r="FZ35" i="33"/>
  <c r="FY35" i="33"/>
  <c r="FX35" i="33"/>
  <c r="FW35" i="33"/>
  <c r="FV35" i="33"/>
  <c r="FU35" i="33"/>
  <c r="FT35" i="33"/>
  <c r="FS35" i="33"/>
  <c r="FR35" i="33"/>
  <c r="FQ35" i="33"/>
  <c r="FP35" i="33"/>
  <c r="FO35" i="33"/>
  <c r="FN35" i="33"/>
  <c r="FM35" i="33"/>
  <c r="FL35" i="33"/>
  <c r="FK35" i="33"/>
  <c r="FJ35" i="33"/>
  <c r="FI35" i="33"/>
  <c r="FH35" i="33"/>
  <c r="FG35" i="33"/>
  <c r="FF35" i="33"/>
  <c r="FE35" i="33"/>
  <c r="FD35" i="33"/>
  <c r="FC35" i="33"/>
  <c r="FB35" i="33"/>
  <c r="FA35" i="33"/>
  <c r="EZ35" i="33"/>
  <c r="EY35" i="33"/>
  <c r="EX35" i="33"/>
  <c r="EW35" i="33"/>
  <c r="EV35" i="33"/>
  <c r="EU35" i="33"/>
  <c r="ET35" i="33"/>
  <c r="ES35" i="33"/>
  <c r="ER35" i="33"/>
  <c r="EQ35" i="33"/>
  <c r="EP35" i="33"/>
  <c r="EO35" i="33"/>
  <c r="EN35" i="33"/>
  <c r="EM35" i="33"/>
  <c r="EL35" i="33"/>
  <c r="EK35" i="33"/>
  <c r="EJ35" i="33"/>
  <c r="EI35" i="33"/>
  <c r="EH35" i="33"/>
  <c r="EG35" i="33"/>
  <c r="EF35" i="33"/>
  <c r="EE35" i="33"/>
  <c r="ED35" i="33"/>
  <c r="EC35" i="33"/>
  <c r="EB35" i="33"/>
  <c r="EA35" i="33"/>
  <c r="DZ35" i="33"/>
  <c r="DY35" i="33"/>
  <c r="DX35" i="33"/>
  <c r="DW35" i="33"/>
  <c r="DV35" i="33"/>
  <c r="DU35" i="33"/>
  <c r="DT35" i="33"/>
  <c r="DS35" i="33"/>
  <c r="DR35" i="33"/>
  <c r="DQ35" i="33"/>
  <c r="DP35" i="33"/>
  <c r="DO35" i="33"/>
  <c r="DN35" i="33"/>
  <c r="DM35" i="33"/>
  <c r="DL35" i="33"/>
  <c r="DK35" i="33"/>
  <c r="DJ35" i="33"/>
  <c r="DI35" i="33"/>
  <c r="DH35" i="33"/>
  <c r="DG35" i="33"/>
  <c r="DB35" i="33"/>
  <c r="DA35" i="33"/>
  <c r="CZ35" i="33"/>
  <c r="CY35" i="33"/>
  <c r="CW35" i="33"/>
  <c r="CA35" i="33"/>
  <c r="BK35" i="33"/>
  <c r="BI35" i="33"/>
  <c r="BG35" i="33"/>
  <c r="E35" i="33"/>
  <c r="C35" i="33"/>
  <c r="C33" i="33"/>
  <c r="C34" i="33" s="1"/>
  <c r="C18" i="33"/>
  <c r="C19" i="33" s="1"/>
  <c r="C3" i="33"/>
  <c r="C4" i="33" s="1"/>
  <c r="D1" i="33"/>
  <c r="E1" i="33" s="1"/>
  <c r="F1" i="33" s="1"/>
  <c r="G1" i="33" s="1"/>
  <c r="H1" i="33" s="1"/>
  <c r="I1" i="33" s="1"/>
  <c r="J1" i="33" s="1"/>
  <c r="K1" i="33" s="1"/>
  <c r="L1" i="33" s="1"/>
  <c r="M1" i="33" s="1"/>
  <c r="N1" i="33" s="1"/>
  <c r="O1" i="33" s="1"/>
  <c r="P1" i="33" s="1"/>
  <c r="Q1" i="33" s="1"/>
  <c r="R1" i="33" s="1"/>
  <c r="S1" i="33" s="1"/>
  <c r="T1" i="33" s="1"/>
  <c r="U1" i="33" s="1"/>
  <c r="V1" i="33" s="1"/>
  <c r="W1" i="33" s="1"/>
  <c r="X1" i="33" s="1"/>
  <c r="Y1" i="33" s="1"/>
  <c r="Z1" i="33" s="1"/>
  <c r="AA1" i="33" s="1"/>
  <c r="AB1" i="33" s="1"/>
  <c r="AC1" i="33" s="1"/>
  <c r="AD1" i="33" s="1"/>
  <c r="AE1" i="33" s="1"/>
  <c r="AF1" i="33" s="1"/>
  <c r="AG1" i="33" s="1"/>
  <c r="AH1" i="33" s="1"/>
  <c r="AI1" i="33" s="1"/>
  <c r="AJ1" i="33" s="1"/>
  <c r="AK1" i="33" s="1"/>
  <c r="AL1" i="33" s="1"/>
  <c r="AM1" i="33" s="1"/>
  <c r="AN1" i="33" s="1"/>
  <c r="AO1" i="33" s="1"/>
  <c r="AP1" i="33" s="1"/>
  <c r="AQ1" i="33" s="1"/>
  <c r="AR1" i="33" s="1"/>
  <c r="AS1" i="33" s="1"/>
  <c r="AT1" i="33" s="1"/>
  <c r="AU1" i="33" s="1"/>
  <c r="AV1" i="33" s="1"/>
  <c r="AW1" i="33" s="1"/>
  <c r="AX1" i="33" s="1"/>
  <c r="AY1" i="33" s="1"/>
  <c r="AZ1" i="33" s="1"/>
  <c r="BA1" i="33" s="1"/>
  <c r="BB1" i="33" s="1"/>
  <c r="BC1" i="33" s="1"/>
  <c r="BD1" i="33" s="1"/>
  <c r="BE1" i="33" s="1"/>
  <c r="BF1" i="33" s="1"/>
  <c r="BG1" i="33" s="1"/>
  <c r="BH1" i="33" s="1"/>
  <c r="BI1" i="33" s="1"/>
  <c r="BJ1" i="33" s="1"/>
  <c r="BK1" i="33" s="1"/>
  <c r="BL1" i="33" s="1"/>
  <c r="BM1" i="33" s="1"/>
  <c r="BN1" i="33" s="1"/>
  <c r="BO1" i="33" s="1"/>
  <c r="BP1" i="33" s="1"/>
  <c r="BQ1" i="33" s="1"/>
  <c r="BR1" i="33" s="1"/>
  <c r="BS1" i="33" s="1"/>
  <c r="BT1" i="33" s="1"/>
  <c r="BU1" i="33" s="1"/>
  <c r="BV1" i="33" s="1"/>
  <c r="BW1" i="33" s="1"/>
  <c r="BX1" i="33" s="1"/>
  <c r="BY1" i="33" s="1"/>
  <c r="BZ1" i="33" s="1"/>
  <c r="CA1" i="33" s="1"/>
  <c r="CB1" i="33" s="1"/>
  <c r="CC1" i="33" s="1"/>
  <c r="CD1" i="33" s="1"/>
  <c r="CE1" i="33" s="1"/>
  <c r="CF1" i="33" s="1"/>
  <c r="CG1" i="33" s="1"/>
  <c r="CH1" i="33" s="1"/>
  <c r="CI1" i="33" s="1"/>
  <c r="CJ1" i="33" s="1"/>
  <c r="CK1" i="33" s="1"/>
  <c r="CL1" i="33" s="1"/>
  <c r="CM1" i="33" s="1"/>
  <c r="CN1" i="33" s="1"/>
  <c r="CO1" i="33" s="1"/>
  <c r="CP1" i="33" s="1"/>
  <c r="CQ1" i="33" s="1"/>
  <c r="CR1" i="33" s="1"/>
  <c r="CS1" i="33" s="1"/>
  <c r="CT1" i="33" s="1"/>
  <c r="CU1" i="33" s="1"/>
  <c r="CV1" i="33" s="1"/>
  <c r="CW1" i="33" s="1"/>
  <c r="CX1" i="33" s="1"/>
  <c r="CY1" i="33" s="1"/>
  <c r="CZ1" i="33" s="1"/>
  <c r="DA1" i="33" s="1"/>
  <c r="DB1" i="33" s="1"/>
  <c r="DC1" i="33" s="1"/>
  <c r="DD1" i="33" s="1"/>
  <c r="DE1" i="33" s="1"/>
  <c r="DF1" i="33" s="1"/>
  <c r="DG1" i="33" s="1"/>
  <c r="DH1" i="33" s="1"/>
  <c r="DI1" i="33" s="1"/>
  <c r="DJ1" i="33" s="1"/>
  <c r="DK1" i="33" s="1"/>
  <c r="DL1" i="33" s="1"/>
  <c r="DM1" i="33" s="1"/>
  <c r="DN1" i="33" s="1"/>
  <c r="DO1" i="33" s="1"/>
  <c r="DP1" i="33" s="1"/>
  <c r="DQ1" i="33" s="1"/>
  <c r="DR1" i="33" s="1"/>
  <c r="DS1" i="33" s="1"/>
  <c r="DT1" i="33" s="1"/>
  <c r="DU1" i="33" s="1"/>
  <c r="DV1" i="33" s="1"/>
  <c r="DW1" i="33" s="1"/>
  <c r="DX1" i="33" s="1"/>
  <c r="DY1" i="33" s="1"/>
  <c r="DZ1" i="33" s="1"/>
  <c r="EA1" i="33" s="1"/>
  <c r="EB1" i="33" s="1"/>
  <c r="EC1" i="33" s="1"/>
  <c r="ED1" i="33" s="1"/>
  <c r="EE1" i="33" s="1"/>
  <c r="EF1" i="33" s="1"/>
  <c r="EG1" i="33" s="1"/>
  <c r="EH1" i="33" s="1"/>
  <c r="EI1" i="33" s="1"/>
  <c r="EJ1" i="33" s="1"/>
  <c r="EK1" i="33" s="1"/>
  <c r="EL1" i="33" s="1"/>
  <c r="EM1" i="33" s="1"/>
  <c r="EN1" i="33" s="1"/>
  <c r="EO1" i="33" s="1"/>
  <c r="EP1" i="33" s="1"/>
  <c r="EQ1" i="33" s="1"/>
  <c r="ER1" i="33" s="1"/>
  <c r="ES1" i="33" s="1"/>
  <c r="ET1" i="33" s="1"/>
  <c r="EU1" i="33" s="1"/>
  <c r="EV1" i="33" s="1"/>
  <c r="EW1" i="33" s="1"/>
  <c r="EX1" i="33" s="1"/>
  <c r="EY1" i="33" s="1"/>
  <c r="EZ1" i="33" s="1"/>
  <c r="FA1" i="33" s="1"/>
  <c r="FB1" i="33" s="1"/>
  <c r="FC1" i="33" s="1"/>
  <c r="FD1" i="33" s="1"/>
  <c r="FE1" i="33" s="1"/>
  <c r="FF1" i="33" s="1"/>
  <c r="FG1" i="33" s="1"/>
  <c r="FH1" i="33" s="1"/>
  <c r="FI1" i="33" s="1"/>
  <c r="FJ1" i="33" s="1"/>
  <c r="FK1" i="33" s="1"/>
  <c r="FL1" i="33" s="1"/>
  <c r="FM1" i="33" s="1"/>
  <c r="FN1" i="33" s="1"/>
  <c r="FO1" i="33" s="1"/>
  <c r="FP1" i="33" s="1"/>
  <c r="FQ1" i="33" s="1"/>
  <c r="FR1" i="33" s="1"/>
  <c r="FS1" i="33" s="1"/>
  <c r="FT1" i="33" s="1"/>
  <c r="FU1" i="33" s="1"/>
  <c r="FV1" i="33" s="1"/>
  <c r="FW1" i="33" s="1"/>
  <c r="FX1" i="33" s="1"/>
  <c r="FY1" i="33" s="1"/>
  <c r="FZ1" i="33" s="1"/>
  <c r="GA1" i="33" s="1"/>
  <c r="GB1" i="33" s="1"/>
  <c r="GC1" i="33" s="1"/>
  <c r="GD1" i="33" s="1"/>
  <c r="GE1" i="33" s="1"/>
  <c r="GF1" i="33" s="1"/>
  <c r="GG1" i="33" s="1"/>
  <c r="GH1" i="33" s="1"/>
  <c r="GI1" i="33" s="1"/>
  <c r="GJ1" i="33" s="1"/>
  <c r="GK1" i="33" s="1"/>
  <c r="GL1" i="33" s="1"/>
  <c r="GM1" i="33" s="1"/>
  <c r="GN1" i="33" s="1"/>
  <c r="GO1" i="33" s="1"/>
  <c r="GP1" i="33" s="1"/>
  <c r="GQ1" i="33" s="1"/>
  <c r="GR1" i="33" s="1"/>
  <c r="GS1" i="33" s="1"/>
  <c r="GT1" i="33" s="1"/>
  <c r="GU1" i="33" s="1"/>
  <c r="GV1" i="33" s="1"/>
  <c r="GW1" i="33" s="1"/>
  <c r="GX1" i="33" s="1"/>
  <c r="GY1" i="33" s="1"/>
  <c r="GZ1" i="33" s="1"/>
  <c r="HA1" i="33" s="1"/>
  <c r="HB1" i="33" s="1"/>
  <c r="HC1" i="33" s="1"/>
  <c r="HD1" i="33" s="1"/>
  <c r="HE1" i="33" s="1"/>
  <c r="HF1" i="33" s="1"/>
  <c r="HG1" i="33" s="1"/>
  <c r="HH1" i="33" s="1"/>
  <c r="HI1" i="33" s="1"/>
  <c r="HJ1" i="33" s="1"/>
  <c r="HK1" i="33" s="1"/>
  <c r="HL1" i="33" s="1"/>
  <c r="HM1" i="33" s="1"/>
  <c r="HN1" i="33" s="1"/>
  <c r="HO1" i="33" s="1"/>
  <c r="HP1" i="33" s="1"/>
  <c r="HQ1" i="33" s="1"/>
  <c r="HR1" i="33" s="1"/>
  <c r="HS1" i="33" s="1"/>
  <c r="HT1" i="33" s="1"/>
  <c r="HU1" i="33" s="1"/>
  <c r="HV1" i="33" s="1"/>
  <c r="HW1" i="33" s="1"/>
  <c r="HX1" i="33" s="1"/>
  <c r="HY1" i="33" s="1"/>
  <c r="HZ1" i="33" s="1"/>
  <c r="IA1" i="33" s="1"/>
  <c r="IB1" i="33" s="1"/>
  <c r="IC1" i="33" s="1"/>
  <c r="ID1" i="33" s="1"/>
  <c r="IE1" i="33" s="1"/>
  <c r="IF1" i="33" s="1"/>
  <c r="IG1" i="33" s="1"/>
  <c r="IH1" i="33" s="1"/>
  <c r="II1" i="33" s="1"/>
  <c r="IJ1" i="33" s="1"/>
  <c r="IK1" i="33" s="1"/>
  <c r="IL1" i="33" s="1"/>
  <c r="IM1" i="33" s="1"/>
  <c r="IN1" i="33" s="1"/>
  <c r="IO1" i="33" s="1"/>
  <c r="IP1" i="33" s="1"/>
  <c r="IQ1" i="33" s="1"/>
  <c r="IR1" i="33" s="1"/>
  <c r="IS1" i="33" s="1"/>
  <c r="IT1" i="33" s="1"/>
  <c r="IU1" i="33" s="1"/>
  <c r="IV1" i="33" s="1"/>
  <c r="IW1" i="33" s="1"/>
  <c r="IX1" i="33" s="1"/>
  <c r="IY1" i="33" s="1"/>
  <c r="IZ1" i="33" s="1"/>
  <c r="JA1" i="33" s="1"/>
  <c r="JB1" i="33" s="1"/>
  <c r="JC1" i="33" s="1"/>
  <c r="JD1" i="33" s="1"/>
  <c r="JE1" i="33" s="1"/>
  <c r="JF1" i="33" s="1"/>
  <c r="JG1" i="33" s="1"/>
  <c r="JH1" i="33" s="1"/>
  <c r="JI1" i="33" s="1"/>
  <c r="JJ1" i="33" s="1"/>
  <c r="JK1" i="33" s="1"/>
  <c r="JL1" i="33" s="1"/>
  <c r="JM1" i="33" s="1"/>
  <c r="JN1" i="33" s="1"/>
  <c r="JO1" i="33" s="1"/>
  <c r="JP1" i="33" s="1"/>
  <c r="JQ1" i="33" s="1"/>
  <c r="JR1" i="33" s="1"/>
  <c r="JS1" i="33" s="1"/>
  <c r="JT1" i="33" s="1"/>
  <c r="JU1" i="33" s="1"/>
  <c r="JV1" i="33" s="1"/>
  <c r="JW1" i="33" s="1"/>
  <c r="JX1" i="33" s="1"/>
  <c r="JY1" i="33" s="1"/>
  <c r="JZ1" i="33" s="1"/>
  <c r="KA1" i="33" s="1"/>
  <c r="KB1" i="33" s="1"/>
  <c r="KC1" i="33" s="1"/>
  <c r="KD1" i="33" s="1"/>
  <c r="KE1" i="33" s="1"/>
  <c r="KF1" i="33" s="1"/>
  <c r="KG1" i="33" s="1"/>
  <c r="KH1" i="33" s="1"/>
  <c r="KI1" i="33" s="1"/>
  <c r="KJ1" i="33" s="1"/>
  <c r="KK1" i="33" s="1"/>
  <c r="KL1" i="33" s="1"/>
  <c r="KM1" i="33" s="1"/>
  <c r="KN1" i="33" s="1"/>
  <c r="KO1" i="33" s="1"/>
  <c r="KP1" i="33" s="1"/>
  <c r="KQ1" i="33" s="1"/>
  <c r="KR1" i="33" s="1"/>
  <c r="KS1" i="33" s="1"/>
  <c r="KT1" i="33" s="1"/>
  <c r="KU1" i="33" s="1"/>
  <c r="KV1" i="33" s="1"/>
  <c r="KW1" i="33" s="1"/>
  <c r="KX1" i="33" s="1"/>
  <c r="KY1" i="33" s="1"/>
  <c r="KZ1" i="33" s="1"/>
  <c r="LA1" i="33" s="1"/>
  <c r="LB1" i="33" s="1"/>
  <c r="LC1" i="33" s="1"/>
  <c r="LD1" i="33" s="1"/>
  <c r="LE1" i="33" s="1"/>
  <c r="LF1" i="33" s="1"/>
  <c r="LG1" i="33" s="1"/>
  <c r="LH1" i="33" s="1"/>
  <c r="LI1" i="33" s="1"/>
  <c r="LJ1" i="33" s="1"/>
  <c r="LK1" i="33" s="1"/>
  <c r="LL1" i="33" s="1"/>
  <c r="LM1" i="33" s="1"/>
  <c r="LN1" i="33" s="1"/>
  <c r="LO1" i="33" s="1"/>
  <c r="LP1" i="33" s="1"/>
  <c r="LQ1" i="33" s="1"/>
  <c r="LR1" i="33" s="1"/>
  <c r="LS1" i="33" s="1"/>
  <c r="LT1" i="33" s="1"/>
  <c r="LU1" i="33" s="1"/>
  <c r="LV1" i="33" s="1"/>
  <c r="LW1" i="33" s="1"/>
  <c r="LX1" i="33" s="1"/>
  <c r="LY1" i="33" s="1"/>
  <c r="LZ1" i="33" s="1"/>
  <c r="MA1" i="33" s="1"/>
  <c r="MB1" i="33" s="1"/>
  <c r="MC1" i="33" s="1"/>
  <c r="MD1" i="33" s="1"/>
  <c r="ME1" i="33" s="1"/>
  <c r="MF1" i="33" s="1"/>
  <c r="MG1" i="33" s="1"/>
  <c r="MH1" i="33" s="1"/>
  <c r="MI1" i="33" s="1"/>
  <c r="MJ1" i="33" s="1"/>
  <c r="MK1" i="33" s="1"/>
  <c r="ML1" i="33" s="1"/>
  <c r="MM1" i="33" s="1"/>
  <c r="MN1" i="33" s="1"/>
  <c r="MO1" i="33" s="1"/>
  <c r="MP1" i="33" s="1"/>
  <c r="MQ1" i="33" s="1"/>
  <c r="MR1" i="33" s="1"/>
  <c r="MS1" i="33" s="1"/>
  <c r="MT1" i="33" s="1"/>
  <c r="MU1" i="33" s="1"/>
  <c r="MV1" i="33" s="1"/>
  <c r="MW1" i="33" s="1"/>
  <c r="MX1" i="33" s="1"/>
  <c r="MY1" i="33" s="1"/>
  <c r="MZ1" i="33" s="1"/>
  <c r="NA1" i="33" s="1"/>
  <c r="NB1" i="33" s="1"/>
  <c r="NC1" i="33" s="1"/>
  <c r="ND1" i="33" s="1"/>
  <c r="AJ31" i="159"/>
  <c r="AJ32" i="159"/>
  <c r="AJ30" i="159"/>
  <c r="AJ38" i="159"/>
  <c r="AJ37" i="159"/>
  <c r="AJ24" i="159"/>
  <c r="AJ29" i="159"/>
  <c r="AJ19" i="159"/>
  <c r="AJ17" i="159"/>
  <c r="AJ34" i="159"/>
  <c r="AJ20" i="159"/>
  <c r="AJ23" i="159"/>
  <c r="AJ35" i="159"/>
  <c r="AJ18" i="159"/>
  <c r="AJ36" i="159"/>
  <c r="AJ21" i="159"/>
  <c r="AJ33" i="159"/>
  <c r="AJ25" i="159"/>
  <c r="AJ16" i="159"/>
  <c r="AJ22" i="159"/>
  <c r="V78" i="160" l="1"/>
  <c r="K78" i="162"/>
  <c r="R78" i="161"/>
  <c r="F78" i="161"/>
  <c r="W78" i="162"/>
  <c r="E78" i="163"/>
  <c r="AD78" i="161"/>
  <c r="Q78" i="160"/>
  <c r="R78" i="162"/>
  <c r="AD78" i="162"/>
  <c r="Q78" i="163"/>
  <c r="AC78" i="163"/>
  <c r="L79" i="160"/>
  <c r="X79" i="160"/>
  <c r="H79" i="161"/>
  <c r="P78" i="163"/>
  <c r="W79" i="160"/>
  <c r="G79" i="161"/>
  <c r="S79" i="161"/>
  <c r="AE79" i="161"/>
  <c r="L79" i="162"/>
  <c r="X79" i="162"/>
  <c r="F79" i="163"/>
  <c r="D78" i="163"/>
  <c r="T78" i="160"/>
  <c r="I78" i="162"/>
  <c r="U78" i="162"/>
  <c r="AG78" i="162"/>
  <c r="O78" i="163"/>
  <c r="AA78" i="163"/>
  <c r="J79" i="160"/>
  <c r="V79" i="160"/>
  <c r="F79" i="161"/>
  <c r="R79" i="161"/>
  <c r="AD79" i="161"/>
  <c r="K79" i="162"/>
  <c r="AB78" i="161"/>
  <c r="H78" i="160"/>
  <c r="D78" i="161"/>
  <c r="P78" i="161"/>
  <c r="S78" i="160"/>
  <c r="F78" i="160"/>
  <c r="AD78" i="160"/>
  <c r="Z78" i="161"/>
  <c r="G78" i="162"/>
  <c r="S78" i="162"/>
  <c r="AE78" i="162"/>
  <c r="Y78" i="163"/>
  <c r="R78" i="160"/>
  <c r="N78" i="161"/>
  <c r="AE79" i="162"/>
  <c r="H79" i="160"/>
  <c r="D79" i="161"/>
  <c r="P79" i="161"/>
  <c r="AB79" i="161"/>
  <c r="I79" i="162"/>
  <c r="U79" i="162"/>
  <c r="AG79" i="162"/>
  <c r="M78" i="163"/>
  <c r="T79" i="160"/>
  <c r="D64" i="161"/>
  <c r="D76" i="163"/>
  <c r="D76" i="162"/>
  <c r="D68" i="162"/>
  <c r="D74" i="160"/>
  <c r="D64" i="160"/>
  <c r="D72" i="163"/>
  <c r="D73" i="162"/>
  <c r="D66" i="161"/>
  <c r="D74" i="163"/>
  <c r="D74" i="162"/>
  <c r="D74" i="161"/>
  <c r="D67" i="160"/>
  <c r="D71" i="160"/>
  <c r="D64" i="163"/>
  <c r="D71" i="162"/>
  <c r="D64" i="162"/>
  <c r="D67" i="161"/>
  <c r="D66" i="163"/>
  <c r="D75" i="162"/>
  <c r="D76" i="161"/>
  <c r="D65" i="161"/>
  <c r="D65" i="163"/>
  <c r="D72" i="162"/>
  <c r="D67" i="163"/>
  <c r="D69" i="162"/>
  <c r="D71" i="161"/>
  <c r="D65" i="162"/>
  <c r="D75" i="161"/>
  <c r="D68" i="163"/>
  <c r="D72" i="161"/>
  <c r="D76" i="160"/>
  <c r="D69" i="160"/>
  <c r="D75" i="160"/>
  <c r="D65" i="160"/>
  <c r="D75" i="163"/>
  <c r="D73" i="163"/>
  <c r="D66" i="162"/>
  <c r="D69" i="161"/>
  <c r="D73" i="160"/>
  <c r="D68" i="160"/>
  <c r="D72" i="160"/>
  <c r="D68" i="161"/>
  <c r="D71" i="163"/>
  <c r="D69" i="163"/>
  <c r="D67" i="162"/>
  <c r="D66" i="160"/>
  <c r="D73" i="161"/>
  <c r="E74" i="163"/>
  <c r="E71" i="162"/>
  <c r="E75" i="161"/>
  <c r="E64" i="161"/>
  <c r="E68" i="160"/>
  <c r="E73" i="163"/>
  <c r="E65" i="162"/>
  <c r="E69" i="162"/>
  <c r="E72" i="161"/>
  <c r="E66" i="161"/>
  <c r="E64" i="160"/>
  <c r="E68" i="163"/>
  <c r="E66" i="162"/>
  <c r="E69" i="161"/>
  <c r="E76" i="162"/>
  <c r="E65" i="161"/>
  <c r="E73" i="160"/>
  <c r="E74" i="160"/>
  <c r="E69" i="163"/>
  <c r="E73" i="162"/>
  <c r="E73" i="161"/>
  <c r="E65" i="160"/>
  <c r="E67" i="162"/>
  <c r="E66" i="160"/>
  <c r="E75" i="163"/>
  <c r="E64" i="163"/>
  <c r="E74" i="161"/>
  <c r="E71" i="163"/>
  <c r="E67" i="163"/>
  <c r="E72" i="162"/>
  <c r="E67" i="161"/>
  <c r="E71" i="160"/>
  <c r="E76" i="160"/>
  <c r="E65" i="163"/>
  <c r="E68" i="162"/>
  <c r="E68" i="161"/>
  <c r="E76" i="163"/>
  <c r="E66" i="163"/>
  <c r="E75" i="162"/>
  <c r="E75" i="160"/>
  <c r="E72" i="163"/>
  <c r="E76" i="161"/>
  <c r="E72" i="160"/>
  <c r="E67" i="160"/>
  <c r="E74" i="162"/>
  <c r="E64" i="162"/>
  <c r="E71" i="161"/>
  <c r="E69" i="160"/>
  <c r="F76" i="163"/>
  <c r="F71" i="163"/>
  <c r="F66" i="162"/>
  <c r="F65" i="160"/>
  <c r="F66" i="160"/>
  <c r="F72" i="161"/>
  <c r="F72" i="163"/>
  <c r="F64" i="163"/>
  <c r="F69" i="161"/>
  <c r="F75" i="160"/>
  <c r="F74" i="163"/>
  <c r="F67" i="162"/>
  <c r="F67" i="161"/>
  <c r="F72" i="160"/>
  <c r="F73" i="163"/>
  <c r="F75" i="162"/>
  <c r="F68" i="161"/>
  <c r="F68" i="160"/>
  <c r="F74" i="161"/>
  <c r="F73" i="160"/>
  <c r="F72" i="162"/>
  <c r="F68" i="162"/>
  <c r="F69" i="162"/>
  <c r="F75" i="161"/>
  <c r="F71" i="161"/>
  <c r="F64" i="161"/>
  <c r="F75" i="163"/>
  <c r="F66" i="163"/>
  <c r="F64" i="162"/>
  <c r="F73" i="161"/>
  <c r="F65" i="163"/>
  <c r="F74" i="162"/>
  <c r="F76" i="160"/>
  <c r="F67" i="163"/>
  <c r="F76" i="162"/>
  <c r="F71" i="162"/>
  <c r="F65" i="161"/>
  <c r="F69" i="160"/>
  <c r="F68" i="163"/>
  <c r="F73" i="162"/>
  <c r="F76" i="161"/>
  <c r="F74" i="160"/>
  <c r="F67" i="160"/>
  <c r="F64" i="160"/>
  <c r="F69" i="163"/>
  <c r="F65" i="162"/>
  <c r="F66" i="161"/>
  <c r="F71" i="160"/>
  <c r="G76" i="163"/>
  <c r="G68" i="163"/>
  <c r="G67" i="162"/>
  <c r="G72" i="161"/>
  <c r="G76" i="160"/>
  <c r="G72" i="163"/>
  <c r="G68" i="162"/>
  <c r="G65" i="161"/>
  <c r="G72" i="160"/>
  <c r="G67" i="163"/>
  <c r="G74" i="162"/>
  <c r="G65" i="162"/>
  <c r="G76" i="161"/>
  <c r="G64" i="161"/>
  <c r="G73" i="163"/>
  <c r="G71" i="162"/>
  <c r="G64" i="162"/>
  <c r="G66" i="161"/>
  <c r="G74" i="160"/>
  <c r="G69" i="160"/>
  <c r="G73" i="161"/>
  <c r="G71" i="160"/>
  <c r="G67" i="160"/>
  <c r="G69" i="163"/>
  <c r="G75" i="163"/>
  <c r="G75" i="162"/>
  <c r="G71" i="163"/>
  <c r="G72" i="162"/>
  <c r="G69" i="161"/>
  <c r="G75" i="160"/>
  <c r="G64" i="160"/>
  <c r="G65" i="160"/>
  <c r="G74" i="163"/>
  <c r="G69" i="162"/>
  <c r="G67" i="161"/>
  <c r="G68" i="160"/>
  <c r="G74" i="161"/>
  <c r="G66" i="160"/>
  <c r="G64" i="163"/>
  <c r="G66" i="162"/>
  <c r="G68" i="161"/>
  <c r="G73" i="160"/>
  <c r="G66" i="163"/>
  <c r="G76" i="162"/>
  <c r="G75" i="161"/>
  <c r="G71" i="161"/>
  <c r="G65" i="163"/>
  <c r="G73" i="162"/>
  <c r="H73" i="163"/>
  <c r="H64" i="163"/>
  <c r="H69" i="162"/>
  <c r="H65" i="161"/>
  <c r="H76" i="162"/>
  <c r="H76" i="161"/>
  <c r="H69" i="161"/>
  <c r="H73" i="160"/>
  <c r="H67" i="163"/>
  <c r="H73" i="162"/>
  <c r="H73" i="161"/>
  <c r="H65" i="160"/>
  <c r="H66" i="160"/>
  <c r="H72" i="160"/>
  <c r="H68" i="163"/>
  <c r="H66" i="161"/>
  <c r="H67" i="162"/>
  <c r="H76" i="160"/>
  <c r="H69" i="163"/>
  <c r="H71" i="163"/>
  <c r="H68" i="162"/>
  <c r="H68" i="161"/>
  <c r="H74" i="160"/>
  <c r="H64" i="162"/>
  <c r="H75" i="161"/>
  <c r="H71" i="160"/>
  <c r="H69" i="160"/>
  <c r="H64" i="161"/>
  <c r="H75" i="163"/>
  <c r="H74" i="162"/>
  <c r="H67" i="160"/>
  <c r="H76" i="163"/>
  <c r="H74" i="163"/>
  <c r="H71" i="162"/>
  <c r="H75" i="160"/>
  <c r="H68" i="160"/>
  <c r="H66" i="162"/>
  <c r="H74" i="161"/>
  <c r="H67" i="161"/>
  <c r="H72" i="163"/>
  <c r="H66" i="163"/>
  <c r="H75" i="162"/>
  <c r="H65" i="163"/>
  <c r="H72" i="162"/>
  <c r="H65" i="162"/>
  <c r="H71" i="161"/>
  <c r="H72" i="161"/>
  <c r="H64" i="160"/>
  <c r="I71" i="163"/>
  <c r="I69" i="162"/>
  <c r="I64" i="160"/>
  <c r="I64" i="163"/>
  <c r="I64" i="162"/>
  <c r="I71" i="161"/>
  <c r="I76" i="163"/>
  <c r="I65" i="162"/>
  <c r="I71" i="160"/>
  <c r="I66" i="163"/>
  <c r="I71" i="162"/>
  <c r="I76" i="161"/>
  <c r="I72" i="161"/>
  <c r="I66" i="160"/>
  <c r="I65" i="163"/>
  <c r="I74" i="162"/>
  <c r="I73" i="161"/>
  <c r="I65" i="161"/>
  <c r="I73" i="163"/>
  <c r="I67" i="163"/>
  <c r="I67" i="162"/>
  <c r="I66" i="162"/>
  <c r="I66" i="161"/>
  <c r="I74" i="160"/>
  <c r="I75" i="163"/>
  <c r="I76" i="162"/>
  <c r="I69" i="161"/>
  <c r="I75" i="160"/>
  <c r="I67" i="160"/>
  <c r="I74" i="163"/>
  <c r="I68" i="163"/>
  <c r="I73" i="162"/>
  <c r="I67" i="161"/>
  <c r="I72" i="160"/>
  <c r="I68" i="160"/>
  <c r="I74" i="161"/>
  <c r="I69" i="160"/>
  <c r="I65" i="160"/>
  <c r="I68" i="162"/>
  <c r="I68" i="161"/>
  <c r="I72" i="163"/>
  <c r="I75" i="162"/>
  <c r="I75" i="161"/>
  <c r="I76" i="160"/>
  <c r="I69" i="163"/>
  <c r="I72" i="162"/>
  <c r="I64" i="161"/>
  <c r="I73" i="160"/>
  <c r="J66" i="163"/>
  <c r="J67" i="162"/>
  <c r="J73" i="161"/>
  <c r="J74" i="160"/>
  <c r="J74" i="163"/>
  <c r="J65" i="163"/>
  <c r="J76" i="162"/>
  <c r="J67" i="161"/>
  <c r="J67" i="160"/>
  <c r="J76" i="163"/>
  <c r="J73" i="162"/>
  <c r="J75" i="160"/>
  <c r="J64" i="160"/>
  <c r="J72" i="163"/>
  <c r="J68" i="162"/>
  <c r="J68" i="161"/>
  <c r="J72" i="160"/>
  <c r="J66" i="160"/>
  <c r="J68" i="163"/>
  <c r="J75" i="162"/>
  <c r="J64" i="161"/>
  <c r="J69" i="160"/>
  <c r="J68" i="160"/>
  <c r="J72" i="162"/>
  <c r="J71" i="161"/>
  <c r="J71" i="163"/>
  <c r="J69" i="162"/>
  <c r="J75" i="161"/>
  <c r="J76" i="160"/>
  <c r="J64" i="162"/>
  <c r="J72" i="161"/>
  <c r="J65" i="161"/>
  <c r="J73" i="160"/>
  <c r="J64" i="163"/>
  <c r="J69" i="161"/>
  <c r="J74" i="161"/>
  <c r="J75" i="163"/>
  <c r="J66" i="162"/>
  <c r="J66" i="161"/>
  <c r="J71" i="160"/>
  <c r="J67" i="163"/>
  <c r="J74" i="162"/>
  <c r="J65" i="160"/>
  <c r="J73" i="163"/>
  <c r="J69" i="163"/>
  <c r="J71" i="162"/>
  <c r="J65" i="162"/>
  <c r="J76" i="161"/>
  <c r="K76" i="163"/>
  <c r="K76" i="162"/>
  <c r="K68" i="161"/>
  <c r="K68" i="160"/>
  <c r="K74" i="163"/>
  <c r="K73" i="162"/>
  <c r="K73" i="161"/>
  <c r="K72" i="163"/>
  <c r="K67" i="161"/>
  <c r="K71" i="160"/>
  <c r="K69" i="163"/>
  <c r="K69" i="161"/>
  <c r="K75" i="160"/>
  <c r="K73" i="160"/>
  <c r="K68" i="162"/>
  <c r="K74" i="161"/>
  <c r="K72" i="160"/>
  <c r="K64" i="160"/>
  <c r="K64" i="163"/>
  <c r="K64" i="162"/>
  <c r="K64" i="161"/>
  <c r="K69" i="160"/>
  <c r="K66" i="163"/>
  <c r="K65" i="162"/>
  <c r="K75" i="161"/>
  <c r="K65" i="163"/>
  <c r="K74" i="162"/>
  <c r="K71" i="161"/>
  <c r="K76" i="160"/>
  <c r="K67" i="163"/>
  <c r="K75" i="162"/>
  <c r="K71" i="162"/>
  <c r="K65" i="160"/>
  <c r="K68" i="163"/>
  <c r="K72" i="162"/>
  <c r="K67" i="162"/>
  <c r="K65" i="161"/>
  <c r="K66" i="160"/>
  <c r="K71" i="163"/>
  <c r="K69" i="162"/>
  <c r="K66" i="162"/>
  <c r="K76" i="161"/>
  <c r="K72" i="161"/>
  <c r="K74" i="160"/>
  <c r="K73" i="163"/>
  <c r="K75" i="163"/>
  <c r="K66" i="161"/>
  <c r="K67" i="160"/>
  <c r="L74" i="163"/>
  <c r="L73" i="163"/>
  <c r="L76" i="162"/>
  <c r="L67" i="162"/>
  <c r="L68" i="161"/>
  <c r="L74" i="160"/>
  <c r="L67" i="163"/>
  <c r="L73" i="162"/>
  <c r="L64" i="161"/>
  <c r="L76" i="160"/>
  <c r="L75" i="163"/>
  <c r="L69" i="163"/>
  <c r="L74" i="162"/>
  <c r="L73" i="160"/>
  <c r="L71" i="163"/>
  <c r="L71" i="162"/>
  <c r="L65" i="161"/>
  <c r="L68" i="162"/>
  <c r="L75" i="161"/>
  <c r="L66" i="161"/>
  <c r="L72" i="161"/>
  <c r="L76" i="161"/>
  <c r="L65" i="160"/>
  <c r="L72" i="163"/>
  <c r="L64" i="162"/>
  <c r="L69" i="161"/>
  <c r="L67" i="161"/>
  <c r="L66" i="160"/>
  <c r="L64" i="163"/>
  <c r="L65" i="162"/>
  <c r="L73" i="161"/>
  <c r="L66" i="163"/>
  <c r="L67" i="160"/>
  <c r="L65" i="163"/>
  <c r="L75" i="162"/>
  <c r="L74" i="161"/>
  <c r="L75" i="160"/>
  <c r="L68" i="160"/>
  <c r="L76" i="163"/>
  <c r="L72" i="162"/>
  <c r="L66" i="162"/>
  <c r="L71" i="161"/>
  <c r="L72" i="160"/>
  <c r="L64" i="160"/>
  <c r="L68" i="163"/>
  <c r="L69" i="162"/>
  <c r="L69" i="160"/>
  <c r="L71" i="160"/>
  <c r="M73" i="163"/>
  <c r="M67" i="162"/>
  <c r="M72" i="161"/>
  <c r="M68" i="160"/>
  <c r="M69" i="163"/>
  <c r="M76" i="162"/>
  <c r="M74" i="162"/>
  <c r="M76" i="161"/>
  <c r="M72" i="160"/>
  <c r="M73" i="162"/>
  <c r="M73" i="161"/>
  <c r="M69" i="160"/>
  <c r="M68" i="162"/>
  <c r="M71" i="162"/>
  <c r="M74" i="161"/>
  <c r="M67" i="161"/>
  <c r="M76" i="160"/>
  <c r="M64" i="160"/>
  <c r="M66" i="163"/>
  <c r="M64" i="162"/>
  <c r="M71" i="161"/>
  <c r="M64" i="161"/>
  <c r="M73" i="160"/>
  <c r="M65" i="160"/>
  <c r="M65" i="163"/>
  <c r="M75" i="162"/>
  <c r="M68" i="161"/>
  <c r="M67" i="160"/>
  <c r="M76" i="163"/>
  <c r="M72" i="162"/>
  <c r="M67" i="163"/>
  <c r="M69" i="162"/>
  <c r="M69" i="161"/>
  <c r="M74" i="160"/>
  <c r="M74" i="163"/>
  <c r="M68" i="163"/>
  <c r="M65" i="162"/>
  <c r="M75" i="161"/>
  <c r="M71" i="160"/>
  <c r="M72" i="163"/>
  <c r="M65" i="161"/>
  <c r="M66" i="160"/>
  <c r="M75" i="163"/>
  <c r="M64" i="163"/>
  <c r="M71" i="163"/>
  <c r="M66" i="162"/>
  <c r="M66" i="161"/>
  <c r="M75" i="160"/>
  <c r="N66" i="163"/>
  <c r="N68" i="162"/>
  <c r="N67" i="160"/>
  <c r="N65" i="163"/>
  <c r="N75" i="162"/>
  <c r="N67" i="162"/>
  <c r="N69" i="161"/>
  <c r="N75" i="160"/>
  <c r="N72" i="162"/>
  <c r="N74" i="161"/>
  <c r="N68" i="160"/>
  <c r="N76" i="163"/>
  <c r="N69" i="162"/>
  <c r="N68" i="161"/>
  <c r="N72" i="160"/>
  <c r="N74" i="163"/>
  <c r="N67" i="163"/>
  <c r="N64" i="162"/>
  <c r="N64" i="161"/>
  <c r="N69" i="160"/>
  <c r="N69" i="163"/>
  <c r="N75" i="161"/>
  <c r="N76" i="160"/>
  <c r="N64" i="160"/>
  <c r="N75" i="163"/>
  <c r="N65" i="162"/>
  <c r="N73" i="160"/>
  <c r="N66" i="160"/>
  <c r="N71" i="163"/>
  <c r="N68" i="163"/>
  <c r="N66" i="162"/>
  <c r="N71" i="161"/>
  <c r="N65" i="160"/>
  <c r="N74" i="162"/>
  <c r="N65" i="161"/>
  <c r="N73" i="163"/>
  <c r="N71" i="162"/>
  <c r="N66" i="161"/>
  <c r="N74" i="160"/>
  <c r="N72" i="163"/>
  <c r="N76" i="162"/>
  <c r="N76" i="161"/>
  <c r="N72" i="161"/>
  <c r="N71" i="160"/>
  <c r="N64" i="163"/>
  <c r="N73" i="162"/>
  <c r="N73" i="161"/>
  <c r="N67" i="161"/>
  <c r="O68" i="163"/>
  <c r="O75" i="162"/>
  <c r="O74" i="161"/>
  <c r="O75" i="161"/>
  <c r="O72" i="160"/>
  <c r="O73" i="163"/>
  <c r="O72" i="162"/>
  <c r="O68" i="161"/>
  <c r="O69" i="161"/>
  <c r="O69" i="160"/>
  <c r="O74" i="163"/>
  <c r="O69" i="162"/>
  <c r="O64" i="161"/>
  <c r="O64" i="160"/>
  <c r="O69" i="163"/>
  <c r="O65" i="162"/>
  <c r="O71" i="161"/>
  <c r="O75" i="163"/>
  <c r="O65" i="163"/>
  <c r="O76" i="162"/>
  <c r="O66" i="162"/>
  <c r="O65" i="161"/>
  <c r="O76" i="160"/>
  <c r="O66" i="160"/>
  <c r="O71" i="163"/>
  <c r="O64" i="163"/>
  <c r="O73" i="162"/>
  <c r="O67" i="162"/>
  <c r="O66" i="161"/>
  <c r="O73" i="160"/>
  <c r="O71" i="160"/>
  <c r="O66" i="163"/>
  <c r="O68" i="162"/>
  <c r="O65" i="160"/>
  <c r="O76" i="163"/>
  <c r="O72" i="161"/>
  <c r="O72" i="163"/>
  <c r="O74" i="162"/>
  <c r="O67" i="161"/>
  <c r="O74" i="160"/>
  <c r="O71" i="162"/>
  <c r="O76" i="161"/>
  <c r="O67" i="160"/>
  <c r="O73" i="161"/>
  <c r="O75" i="160"/>
  <c r="O67" i="163"/>
  <c r="O64" i="162"/>
  <c r="O68" i="160"/>
  <c r="P71" i="163"/>
  <c r="P69" i="163"/>
  <c r="P65" i="162"/>
  <c r="P67" i="161"/>
  <c r="P74" i="160"/>
  <c r="P73" i="163"/>
  <c r="P66" i="162"/>
  <c r="P76" i="163"/>
  <c r="P76" i="161"/>
  <c r="P68" i="161"/>
  <c r="P67" i="160"/>
  <c r="P72" i="163"/>
  <c r="P76" i="162"/>
  <c r="P73" i="161"/>
  <c r="P65" i="161"/>
  <c r="P74" i="163"/>
  <c r="P73" i="162"/>
  <c r="P67" i="162"/>
  <c r="P74" i="161"/>
  <c r="P72" i="160"/>
  <c r="P64" i="163"/>
  <c r="P74" i="162"/>
  <c r="P75" i="161"/>
  <c r="P71" i="161"/>
  <c r="P69" i="160"/>
  <c r="P71" i="162"/>
  <c r="P64" i="162"/>
  <c r="P72" i="161"/>
  <c r="P64" i="160"/>
  <c r="P66" i="163"/>
  <c r="P68" i="162"/>
  <c r="P69" i="161"/>
  <c r="P71" i="160"/>
  <c r="P65" i="163"/>
  <c r="P75" i="162"/>
  <c r="P64" i="161"/>
  <c r="P76" i="160"/>
  <c r="P65" i="160"/>
  <c r="P72" i="162"/>
  <c r="P73" i="160"/>
  <c r="P66" i="160"/>
  <c r="P67" i="163"/>
  <c r="P69" i="162"/>
  <c r="P66" i="161"/>
  <c r="P75" i="160"/>
  <c r="P75" i="163"/>
  <c r="P68" i="163"/>
  <c r="P68" i="160"/>
  <c r="Q74" i="163"/>
  <c r="Q76" i="162"/>
  <c r="Q74" i="161"/>
  <c r="Q71" i="160"/>
  <c r="Q67" i="160"/>
  <c r="Q73" i="163"/>
  <c r="Q65" i="162"/>
  <c r="Q73" i="162"/>
  <c r="Q75" i="161"/>
  <c r="Q66" i="161"/>
  <c r="Q64" i="163"/>
  <c r="Q75" i="162"/>
  <c r="Q64" i="162"/>
  <c r="Q72" i="161"/>
  <c r="Q64" i="161"/>
  <c r="Q75" i="160"/>
  <c r="Q72" i="162"/>
  <c r="Q69" i="161"/>
  <c r="Q72" i="160"/>
  <c r="Q75" i="163"/>
  <c r="Q69" i="163"/>
  <c r="Q69" i="162"/>
  <c r="Q71" i="161"/>
  <c r="Q69" i="160"/>
  <c r="Q71" i="163"/>
  <c r="Q65" i="163"/>
  <c r="Q66" i="162"/>
  <c r="Q65" i="161"/>
  <c r="Q67" i="163"/>
  <c r="Q73" i="160"/>
  <c r="Q76" i="163"/>
  <c r="Q66" i="163"/>
  <c r="Q67" i="161"/>
  <c r="Q68" i="160"/>
  <c r="Q72" i="163"/>
  <c r="Q67" i="162"/>
  <c r="Q76" i="161"/>
  <c r="Q64" i="160"/>
  <c r="Q74" i="162"/>
  <c r="Q73" i="161"/>
  <c r="Q76" i="160"/>
  <c r="Q71" i="162"/>
  <c r="Q65" i="160"/>
  <c r="Q68" i="163"/>
  <c r="Q68" i="162"/>
  <c r="Q68" i="161"/>
  <c r="Q74" i="160"/>
  <c r="Q66" i="160"/>
  <c r="R68" i="163"/>
  <c r="R67" i="162"/>
  <c r="R65" i="161"/>
  <c r="R64" i="161"/>
  <c r="R68" i="160"/>
  <c r="R76" i="163"/>
  <c r="R75" i="163"/>
  <c r="R74" i="162"/>
  <c r="R76" i="160"/>
  <c r="R72" i="163"/>
  <c r="R64" i="163"/>
  <c r="R71" i="162"/>
  <c r="R75" i="161"/>
  <c r="R65" i="160"/>
  <c r="R74" i="163"/>
  <c r="R66" i="161"/>
  <c r="R66" i="160"/>
  <c r="R73" i="163"/>
  <c r="R64" i="162"/>
  <c r="R74" i="160"/>
  <c r="R67" i="160"/>
  <c r="R69" i="163"/>
  <c r="R76" i="162"/>
  <c r="R68" i="162"/>
  <c r="R72" i="161"/>
  <c r="R71" i="160"/>
  <c r="R64" i="160"/>
  <c r="R73" i="162"/>
  <c r="R67" i="161"/>
  <c r="R65" i="162"/>
  <c r="R76" i="161"/>
  <c r="R75" i="160"/>
  <c r="R66" i="163"/>
  <c r="R75" i="162"/>
  <c r="R73" i="161"/>
  <c r="R72" i="160"/>
  <c r="R65" i="163"/>
  <c r="R72" i="162"/>
  <c r="R74" i="161"/>
  <c r="R69" i="160"/>
  <c r="R71" i="163"/>
  <c r="R69" i="162"/>
  <c r="R71" i="161"/>
  <c r="R69" i="161"/>
  <c r="R67" i="163"/>
  <c r="R66" i="162"/>
  <c r="R68" i="161"/>
  <c r="R73" i="160"/>
  <c r="S74" i="163"/>
  <c r="S72" i="161"/>
  <c r="S64" i="163"/>
  <c r="S75" i="162"/>
  <c r="S67" i="161"/>
  <c r="S75" i="160"/>
  <c r="S66" i="163"/>
  <c r="S72" i="162"/>
  <c r="S76" i="161"/>
  <c r="S73" i="160"/>
  <c r="S76" i="163"/>
  <c r="S65" i="163"/>
  <c r="S69" i="162"/>
  <c r="S73" i="161"/>
  <c r="S68" i="160"/>
  <c r="S72" i="163"/>
  <c r="S68" i="163"/>
  <c r="S69" i="161"/>
  <c r="S64" i="160"/>
  <c r="S67" i="163"/>
  <c r="S66" i="162"/>
  <c r="S68" i="161"/>
  <c r="S76" i="160"/>
  <c r="S73" i="163"/>
  <c r="S67" i="162"/>
  <c r="S65" i="160"/>
  <c r="S69" i="163"/>
  <c r="S68" i="162"/>
  <c r="S75" i="161"/>
  <c r="S74" i="161"/>
  <c r="S66" i="160"/>
  <c r="S75" i="163"/>
  <c r="S76" i="162"/>
  <c r="S64" i="161"/>
  <c r="S71" i="163"/>
  <c r="S73" i="162"/>
  <c r="S65" i="161"/>
  <c r="S72" i="160"/>
  <c r="S74" i="162"/>
  <c r="S65" i="162"/>
  <c r="S71" i="161"/>
  <c r="S74" i="160"/>
  <c r="S69" i="160"/>
  <c r="S71" i="162"/>
  <c r="S64" i="162"/>
  <c r="S66" i="161"/>
  <c r="S71" i="160"/>
  <c r="S67" i="160"/>
  <c r="T64" i="163"/>
  <c r="T72" i="162"/>
  <c r="T72" i="161"/>
  <c r="T72" i="160"/>
  <c r="T66" i="163"/>
  <c r="T69" i="162"/>
  <c r="T76" i="161"/>
  <c r="T67" i="161"/>
  <c r="T69" i="160"/>
  <c r="T76" i="163"/>
  <c r="T65" i="163"/>
  <c r="T76" i="162"/>
  <c r="T73" i="161"/>
  <c r="T65" i="160"/>
  <c r="T72" i="163"/>
  <c r="T73" i="162"/>
  <c r="T66" i="161"/>
  <c r="T66" i="160"/>
  <c r="T67" i="162"/>
  <c r="T75" i="161"/>
  <c r="T74" i="160"/>
  <c r="T67" i="160"/>
  <c r="T73" i="163"/>
  <c r="T71" i="163"/>
  <c r="T71" i="160"/>
  <c r="T73" i="160"/>
  <c r="T68" i="160"/>
  <c r="T76" i="160"/>
  <c r="T67" i="163"/>
  <c r="T69" i="161"/>
  <c r="T68" i="163"/>
  <c r="T74" i="162"/>
  <c r="T64" i="162"/>
  <c r="T68" i="161"/>
  <c r="T75" i="160"/>
  <c r="T75" i="163"/>
  <c r="T71" i="162"/>
  <c r="T74" i="163"/>
  <c r="T68" i="162"/>
  <c r="T66" i="162"/>
  <c r="T74" i="161"/>
  <c r="T64" i="161"/>
  <c r="T64" i="160"/>
  <c r="T69" i="163"/>
  <c r="T75" i="162"/>
  <c r="T65" i="162"/>
  <c r="T71" i="161"/>
  <c r="T65" i="161"/>
  <c r="U65" i="163"/>
  <c r="U69" i="162"/>
  <c r="U69" i="160"/>
  <c r="U73" i="163"/>
  <c r="U72" i="163"/>
  <c r="U67" i="162"/>
  <c r="U67" i="163"/>
  <c r="U74" i="162"/>
  <c r="U72" i="161"/>
  <c r="U76" i="160"/>
  <c r="U74" i="163"/>
  <c r="U68" i="163"/>
  <c r="U71" i="162"/>
  <c r="U67" i="161"/>
  <c r="U73" i="160"/>
  <c r="U64" i="160"/>
  <c r="U64" i="162"/>
  <c r="U69" i="161"/>
  <c r="U71" i="163"/>
  <c r="U65" i="162"/>
  <c r="U68" i="161"/>
  <c r="U64" i="161"/>
  <c r="U74" i="160"/>
  <c r="U76" i="163"/>
  <c r="U68" i="162"/>
  <c r="U76" i="162"/>
  <c r="U74" i="161"/>
  <c r="U66" i="160"/>
  <c r="U75" i="163"/>
  <c r="U76" i="161"/>
  <c r="U65" i="161"/>
  <c r="U68" i="160"/>
  <c r="U71" i="160"/>
  <c r="U69" i="163"/>
  <c r="U66" i="162"/>
  <c r="U73" i="161"/>
  <c r="U66" i="161"/>
  <c r="U67" i="160"/>
  <c r="U64" i="163"/>
  <c r="U75" i="162"/>
  <c r="U73" i="162"/>
  <c r="U75" i="161"/>
  <c r="U75" i="160"/>
  <c r="U66" i="163"/>
  <c r="U72" i="162"/>
  <c r="U71" i="161"/>
  <c r="U72" i="160"/>
  <c r="U65" i="160"/>
  <c r="V72" i="163"/>
  <c r="V75" i="162"/>
  <c r="V69" i="160"/>
  <c r="V66" i="160"/>
  <c r="V72" i="162"/>
  <c r="V75" i="161"/>
  <c r="V74" i="161"/>
  <c r="V68" i="163"/>
  <c r="V74" i="162"/>
  <c r="V69" i="162"/>
  <c r="V72" i="161"/>
  <c r="V65" i="161"/>
  <c r="V76" i="160"/>
  <c r="V71" i="162"/>
  <c r="V65" i="162"/>
  <c r="V69" i="161"/>
  <c r="V66" i="161"/>
  <c r="V73" i="160"/>
  <c r="V75" i="163"/>
  <c r="V67" i="162"/>
  <c r="V71" i="161"/>
  <c r="V64" i="163"/>
  <c r="V74" i="160"/>
  <c r="V71" i="163"/>
  <c r="V67" i="161"/>
  <c r="V65" i="160"/>
  <c r="V73" i="163"/>
  <c r="V66" i="163"/>
  <c r="V64" i="162"/>
  <c r="V71" i="160"/>
  <c r="V69" i="163"/>
  <c r="V65" i="163"/>
  <c r="V68" i="162"/>
  <c r="V76" i="161"/>
  <c r="V67" i="160"/>
  <c r="V67" i="163"/>
  <c r="V76" i="162"/>
  <c r="V73" i="161"/>
  <c r="V74" i="163"/>
  <c r="V73" i="162"/>
  <c r="V68" i="161"/>
  <c r="V75" i="160"/>
  <c r="V68" i="160"/>
  <c r="V76" i="163"/>
  <c r="V66" i="162"/>
  <c r="V64" i="161"/>
  <c r="V72" i="160"/>
  <c r="V64" i="160"/>
  <c r="W69" i="163"/>
  <c r="W76" i="162"/>
  <c r="W64" i="161"/>
  <c r="W75" i="163"/>
  <c r="W73" i="162"/>
  <c r="W74" i="161"/>
  <c r="W76" i="160"/>
  <c r="W74" i="163"/>
  <c r="W72" i="163"/>
  <c r="W65" i="161"/>
  <c r="W73" i="160"/>
  <c r="W76" i="161"/>
  <c r="W66" i="161"/>
  <c r="W74" i="160"/>
  <c r="W64" i="163"/>
  <c r="W68" i="162"/>
  <c r="W75" i="161"/>
  <c r="W65" i="160"/>
  <c r="W66" i="163"/>
  <c r="W74" i="162"/>
  <c r="W71" i="161"/>
  <c r="W66" i="160"/>
  <c r="W65" i="163"/>
  <c r="W71" i="162"/>
  <c r="W71" i="160"/>
  <c r="W67" i="163"/>
  <c r="W64" i="162"/>
  <c r="W67" i="161"/>
  <c r="W67" i="160"/>
  <c r="W75" i="162"/>
  <c r="W65" i="162"/>
  <c r="W72" i="161"/>
  <c r="W68" i="163"/>
  <c r="W72" i="162"/>
  <c r="W67" i="162"/>
  <c r="W73" i="161"/>
  <c r="W75" i="160"/>
  <c r="W71" i="163"/>
  <c r="W69" i="162"/>
  <c r="W66" i="162"/>
  <c r="W69" i="161"/>
  <c r="W72" i="160"/>
  <c r="W64" i="160"/>
  <c r="W73" i="163"/>
  <c r="W76" i="163"/>
  <c r="W68" i="161"/>
  <c r="W69" i="160"/>
  <c r="W68" i="160"/>
  <c r="X65" i="163"/>
  <c r="X75" i="162"/>
  <c r="X65" i="162"/>
  <c r="X68" i="161"/>
  <c r="X72" i="163"/>
  <c r="X72" i="162"/>
  <c r="X66" i="162"/>
  <c r="X64" i="161"/>
  <c r="X65" i="160"/>
  <c r="X74" i="163"/>
  <c r="X67" i="163"/>
  <c r="X69" i="162"/>
  <c r="X66" i="160"/>
  <c r="X68" i="163"/>
  <c r="X76" i="162"/>
  <c r="X67" i="162"/>
  <c r="X65" i="161"/>
  <c r="X71" i="160"/>
  <c r="X75" i="163"/>
  <c r="X73" i="163"/>
  <c r="X73" i="162"/>
  <c r="X75" i="161"/>
  <c r="X66" i="161"/>
  <c r="X67" i="160"/>
  <c r="X71" i="163"/>
  <c r="X74" i="162"/>
  <c r="X72" i="161"/>
  <c r="X75" i="160"/>
  <c r="X74" i="160"/>
  <c r="X71" i="162"/>
  <c r="X69" i="161"/>
  <c r="X67" i="161"/>
  <c r="X72" i="160"/>
  <c r="X73" i="161"/>
  <c r="X69" i="160"/>
  <c r="X64" i="160"/>
  <c r="X76" i="163"/>
  <c r="X68" i="160"/>
  <c r="X64" i="163"/>
  <c r="X64" i="162"/>
  <c r="X74" i="161"/>
  <c r="X76" i="160"/>
  <c r="X69" i="163"/>
  <c r="X71" i="161"/>
  <c r="X73" i="160"/>
  <c r="X66" i="163"/>
  <c r="X68" i="162"/>
  <c r="X76" i="161"/>
  <c r="Y73" i="162"/>
  <c r="Y75" i="161"/>
  <c r="Y68" i="160"/>
  <c r="Y69" i="163"/>
  <c r="Y66" i="162"/>
  <c r="Y74" i="161"/>
  <c r="Y67" i="161"/>
  <c r="Y64" i="160"/>
  <c r="Y66" i="163"/>
  <c r="Y67" i="162"/>
  <c r="Y71" i="161"/>
  <c r="Y76" i="161"/>
  <c r="Y76" i="160"/>
  <c r="Y65" i="160"/>
  <c r="Y65" i="163"/>
  <c r="Y75" i="162"/>
  <c r="Y68" i="161"/>
  <c r="Y64" i="161"/>
  <c r="Y73" i="160"/>
  <c r="Y67" i="163"/>
  <c r="Y69" i="162"/>
  <c r="Y67" i="160"/>
  <c r="Y68" i="163"/>
  <c r="Y74" i="162"/>
  <c r="Y72" i="162"/>
  <c r="Y72" i="161"/>
  <c r="Y64" i="163"/>
  <c r="Y71" i="162"/>
  <c r="Y73" i="161"/>
  <c r="Y74" i="160"/>
  <c r="Y74" i="163"/>
  <c r="Y72" i="163"/>
  <c r="Y64" i="162"/>
  <c r="Y71" i="160"/>
  <c r="Y69" i="161"/>
  <c r="Y66" i="160"/>
  <c r="Y75" i="163"/>
  <c r="Y76" i="163"/>
  <c r="Y68" i="162"/>
  <c r="Y72" i="160"/>
  <c r="Y71" i="163"/>
  <c r="Y65" i="162"/>
  <c r="Y65" i="161"/>
  <c r="Y69" i="160"/>
  <c r="Y73" i="163"/>
  <c r="Y76" i="162"/>
  <c r="Y66" i="161"/>
  <c r="Y75" i="160"/>
  <c r="Z73" i="163"/>
  <c r="Z66" i="162"/>
  <c r="Z76" i="161"/>
  <c r="Z64" i="160"/>
  <c r="Z72" i="163"/>
  <c r="Z67" i="162"/>
  <c r="Z73" i="161"/>
  <c r="Z68" i="161"/>
  <c r="Z76" i="160"/>
  <c r="Z74" i="163"/>
  <c r="Z75" i="162"/>
  <c r="Z72" i="161"/>
  <c r="Z73" i="160"/>
  <c r="Z66" i="160"/>
  <c r="Z68" i="163"/>
  <c r="Z72" i="162"/>
  <c r="Z69" i="161"/>
  <c r="Z65" i="160"/>
  <c r="Z75" i="163"/>
  <c r="Z69" i="162"/>
  <c r="Z64" i="161"/>
  <c r="Z71" i="163"/>
  <c r="Z69" i="163"/>
  <c r="Z74" i="162"/>
  <c r="Z74" i="160"/>
  <c r="Z71" i="162"/>
  <c r="Z74" i="161"/>
  <c r="Z71" i="160"/>
  <c r="Z76" i="163"/>
  <c r="Z64" i="162"/>
  <c r="Z65" i="161"/>
  <c r="Z72" i="160"/>
  <c r="Z64" i="163"/>
  <c r="Z68" i="162"/>
  <c r="Z66" i="161"/>
  <c r="Z69" i="160"/>
  <c r="Z66" i="163"/>
  <c r="Z65" i="162"/>
  <c r="Z75" i="161"/>
  <c r="Z75" i="160"/>
  <c r="Z65" i="163"/>
  <c r="Z76" i="162"/>
  <c r="Z71" i="161"/>
  <c r="Z67" i="160"/>
  <c r="Z67" i="163"/>
  <c r="Z73" i="162"/>
  <c r="Z67" i="161"/>
  <c r="Z68" i="160"/>
  <c r="AA73" i="163"/>
  <c r="AA71" i="162"/>
  <c r="AA76" i="161"/>
  <c r="AA68" i="160"/>
  <c r="AA68" i="163"/>
  <c r="AA69" i="161"/>
  <c r="AA64" i="160"/>
  <c r="AA75" i="163"/>
  <c r="AA64" i="163"/>
  <c r="AA64" i="162"/>
  <c r="AA68" i="161"/>
  <c r="AA71" i="163"/>
  <c r="AA66" i="163"/>
  <c r="AA68" i="162"/>
  <c r="AA72" i="160"/>
  <c r="AA65" i="163"/>
  <c r="AA65" i="162"/>
  <c r="AA74" i="161"/>
  <c r="AA69" i="160"/>
  <c r="AA76" i="163"/>
  <c r="AA66" i="162"/>
  <c r="AA65" i="161"/>
  <c r="AA76" i="160"/>
  <c r="AA66" i="160"/>
  <c r="AA72" i="163"/>
  <c r="AA67" i="162"/>
  <c r="AA66" i="161"/>
  <c r="AA73" i="160"/>
  <c r="AA71" i="160"/>
  <c r="AA76" i="162"/>
  <c r="AA75" i="162"/>
  <c r="AA75" i="161"/>
  <c r="AA65" i="160"/>
  <c r="AA73" i="162"/>
  <c r="AA72" i="162"/>
  <c r="AA71" i="161"/>
  <c r="AA69" i="163"/>
  <c r="AA69" i="162"/>
  <c r="AA67" i="161"/>
  <c r="AA74" i="160"/>
  <c r="AA74" i="163"/>
  <c r="AA73" i="161"/>
  <c r="AA75" i="160"/>
  <c r="AA67" i="163"/>
  <c r="AA74" i="162"/>
  <c r="AA64" i="161"/>
  <c r="AA72" i="161"/>
  <c r="AA67" i="160"/>
  <c r="AB67" i="163"/>
  <c r="AB65" i="162"/>
  <c r="AB68" i="161"/>
  <c r="AB74" i="160"/>
  <c r="AB73" i="163"/>
  <c r="AB75" i="163"/>
  <c r="AB68" i="163"/>
  <c r="AB66" i="162"/>
  <c r="AB66" i="161"/>
  <c r="AB67" i="160"/>
  <c r="AB71" i="163"/>
  <c r="AB67" i="162"/>
  <c r="AB71" i="161"/>
  <c r="AB71" i="160"/>
  <c r="AB69" i="163"/>
  <c r="AB76" i="162"/>
  <c r="AB67" i="161"/>
  <c r="AB68" i="160"/>
  <c r="AB76" i="163"/>
  <c r="AB73" i="162"/>
  <c r="AB76" i="161"/>
  <c r="AB64" i="160"/>
  <c r="AB72" i="163"/>
  <c r="AB74" i="162"/>
  <c r="AB73" i="161"/>
  <c r="AB65" i="160"/>
  <c r="AB74" i="163"/>
  <c r="AB71" i="162"/>
  <c r="AB64" i="162"/>
  <c r="AB65" i="161"/>
  <c r="AB75" i="160"/>
  <c r="AB68" i="162"/>
  <c r="AB75" i="161"/>
  <c r="AB74" i="161"/>
  <c r="AB76" i="160"/>
  <c r="AB72" i="160"/>
  <c r="AB64" i="163"/>
  <c r="AB75" i="162"/>
  <c r="AB72" i="161"/>
  <c r="AB73" i="160"/>
  <c r="AB69" i="160"/>
  <c r="AB66" i="163"/>
  <c r="AB72" i="162"/>
  <c r="AB69" i="161"/>
  <c r="AB66" i="160"/>
  <c r="AB65" i="163"/>
  <c r="AB69" i="162"/>
  <c r="AB64" i="161"/>
  <c r="AC73" i="161"/>
  <c r="AC69" i="160"/>
  <c r="AC73" i="163"/>
  <c r="AC73" i="162"/>
  <c r="AC74" i="160"/>
  <c r="AC73" i="160"/>
  <c r="AC68" i="163"/>
  <c r="AC67" i="162"/>
  <c r="AC75" i="161"/>
  <c r="AC66" i="161"/>
  <c r="AC71" i="160"/>
  <c r="AC66" i="163"/>
  <c r="AC72" i="160"/>
  <c r="AC64" i="163"/>
  <c r="AC69" i="161"/>
  <c r="AC75" i="160"/>
  <c r="AC75" i="163"/>
  <c r="AC65" i="163"/>
  <c r="AC67" i="163"/>
  <c r="AC74" i="162"/>
  <c r="AC64" i="162"/>
  <c r="AC76" i="161"/>
  <c r="AC76" i="160"/>
  <c r="AC76" i="163"/>
  <c r="AC71" i="162"/>
  <c r="AC75" i="162"/>
  <c r="AC74" i="161"/>
  <c r="AC68" i="160"/>
  <c r="AC72" i="163"/>
  <c r="AC68" i="162"/>
  <c r="AC72" i="162"/>
  <c r="AC65" i="161"/>
  <c r="AC64" i="160"/>
  <c r="AC71" i="163"/>
  <c r="AC69" i="162"/>
  <c r="AC65" i="162"/>
  <c r="AC65" i="160"/>
  <c r="AC67" i="161"/>
  <c r="AC68" i="161"/>
  <c r="AC69" i="163"/>
  <c r="AC66" i="162"/>
  <c r="AC71" i="161"/>
  <c r="AC66" i="160"/>
  <c r="AC74" i="163"/>
  <c r="AC76" i="162"/>
  <c r="AC67" i="160"/>
  <c r="AC72" i="161"/>
  <c r="AC64" i="161"/>
  <c r="AD67" i="163"/>
  <c r="AD76" i="163"/>
  <c r="AD71" i="163"/>
  <c r="AD68" i="162"/>
  <c r="AD74" i="161"/>
  <c r="AD72" i="161"/>
  <c r="AD66" i="160"/>
  <c r="AD68" i="161"/>
  <c r="AD76" i="161"/>
  <c r="AD64" i="160"/>
  <c r="AD72" i="163"/>
  <c r="AD64" i="163"/>
  <c r="AD65" i="162"/>
  <c r="AD71" i="161"/>
  <c r="AD64" i="161"/>
  <c r="AD74" i="163"/>
  <c r="AD66" i="162"/>
  <c r="AD67" i="160"/>
  <c r="AD73" i="163"/>
  <c r="AD69" i="163"/>
  <c r="AD67" i="162"/>
  <c r="AD71" i="160"/>
  <c r="AD73" i="160"/>
  <c r="AD76" i="162"/>
  <c r="AD76" i="160"/>
  <c r="AD73" i="161"/>
  <c r="AD75" i="162"/>
  <c r="AD69" i="161"/>
  <c r="AD68" i="160"/>
  <c r="AD75" i="161"/>
  <c r="AD72" i="162"/>
  <c r="AD65" i="161"/>
  <c r="AD68" i="163"/>
  <c r="AD73" i="162"/>
  <c r="AD66" i="163"/>
  <c r="AD69" i="162"/>
  <c r="AD66" i="161"/>
  <c r="AD75" i="160"/>
  <c r="AD74" i="160"/>
  <c r="AD65" i="163"/>
  <c r="AD64" i="162"/>
  <c r="AD67" i="161"/>
  <c r="AD72" i="160"/>
  <c r="AD71" i="162"/>
  <c r="AD75" i="163"/>
  <c r="AD74" i="162"/>
  <c r="AD69" i="160"/>
  <c r="AD65" i="160"/>
  <c r="AE74" i="163"/>
  <c r="AE74" i="162"/>
  <c r="AE65" i="162"/>
  <c r="AE69" i="160"/>
  <c r="AE75" i="162"/>
  <c r="AE72" i="161"/>
  <c r="AE64" i="163"/>
  <c r="AE71" i="162"/>
  <c r="AE64" i="162"/>
  <c r="AE67" i="161"/>
  <c r="AE74" i="160"/>
  <c r="AE67" i="160"/>
  <c r="AE66" i="163"/>
  <c r="AE71" i="161"/>
  <c r="AE71" i="160"/>
  <c r="AE68" i="160"/>
  <c r="AE65" i="163"/>
  <c r="AE76" i="163"/>
  <c r="AE72" i="162"/>
  <c r="AE64" i="161"/>
  <c r="AE75" i="160"/>
  <c r="AE72" i="163"/>
  <c r="AE67" i="163"/>
  <c r="AE69" i="162"/>
  <c r="AE68" i="161"/>
  <c r="AE76" i="160"/>
  <c r="AE68" i="163"/>
  <c r="AE75" i="161"/>
  <c r="AE76" i="161"/>
  <c r="AE64" i="160"/>
  <c r="AE73" i="163"/>
  <c r="AE66" i="162"/>
  <c r="AE73" i="161"/>
  <c r="AE65" i="160"/>
  <c r="AE71" i="163"/>
  <c r="AE67" i="162"/>
  <c r="AE74" i="161"/>
  <c r="AE69" i="163"/>
  <c r="AE76" i="162"/>
  <c r="AE69" i="161"/>
  <c r="AE66" i="160"/>
  <c r="AE75" i="163"/>
  <c r="AE73" i="162"/>
  <c r="AE65" i="161"/>
  <c r="AE73" i="160"/>
  <c r="AE68" i="162"/>
  <c r="AE66" i="161"/>
  <c r="AE72" i="160"/>
  <c r="AF68" i="163"/>
  <c r="AF69" i="162"/>
  <c r="AF66" i="161"/>
  <c r="AF76" i="162"/>
  <c r="AF73" i="162"/>
  <c r="AF75" i="161"/>
  <c r="AF69" i="163"/>
  <c r="AF72" i="161"/>
  <c r="AF66" i="163"/>
  <c r="AF67" i="162"/>
  <c r="AF65" i="163"/>
  <c r="AF64" i="161"/>
  <c r="AF76" i="163"/>
  <c r="AF75" i="163"/>
  <c r="AF64" i="162"/>
  <c r="AF74" i="161"/>
  <c r="AF68" i="161"/>
  <c r="AF72" i="163"/>
  <c r="AF71" i="163"/>
  <c r="AF74" i="162"/>
  <c r="AF71" i="161"/>
  <c r="AF69" i="161"/>
  <c r="AF74" i="163"/>
  <c r="AF71" i="162"/>
  <c r="AF67" i="161"/>
  <c r="AF73" i="163"/>
  <c r="AF64" i="163"/>
  <c r="AF68" i="162"/>
  <c r="AF66" i="162"/>
  <c r="AF76" i="161"/>
  <c r="AF65" i="161"/>
  <c r="AF75" i="162"/>
  <c r="AF65" i="162"/>
  <c r="AF73" i="161"/>
  <c r="AF67" i="163"/>
  <c r="AF72" i="162"/>
  <c r="AG66" i="163"/>
  <c r="AG74" i="162"/>
  <c r="AG73" i="161"/>
  <c r="AG64" i="161"/>
  <c r="AG69" i="161"/>
  <c r="AG65" i="163"/>
  <c r="AG66" i="162"/>
  <c r="AG74" i="161"/>
  <c r="AG68" i="161"/>
  <c r="AG73" i="163"/>
  <c r="AG76" i="163"/>
  <c r="AG67" i="162"/>
  <c r="AG67" i="161"/>
  <c r="AG69" i="163"/>
  <c r="AG67" i="163"/>
  <c r="AG76" i="162"/>
  <c r="AG71" i="161"/>
  <c r="AG76" i="161"/>
  <c r="AG68" i="163"/>
  <c r="AG73" i="162"/>
  <c r="AG75" i="161"/>
  <c r="AG65" i="161"/>
  <c r="AG74" i="163"/>
  <c r="AG75" i="163"/>
  <c r="AG71" i="163"/>
  <c r="AG65" i="162"/>
  <c r="AG71" i="162"/>
  <c r="AG75" i="162"/>
  <c r="AG72" i="161"/>
  <c r="AG72" i="163"/>
  <c r="AG64" i="162"/>
  <c r="AG68" i="162"/>
  <c r="AG66" i="161"/>
  <c r="AG72" i="162"/>
  <c r="AG69" i="162"/>
  <c r="AG64" i="163"/>
  <c r="AH66" i="163"/>
  <c r="AH68" i="161"/>
  <c r="AH76" i="161"/>
  <c r="AH74" i="163"/>
  <c r="AH65" i="161"/>
  <c r="AH76" i="163"/>
  <c r="AH69" i="161"/>
  <c r="AH66" i="161"/>
  <c r="AH72" i="163"/>
  <c r="AH67" i="161"/>
  <c r="AH68" i="163"/>
  <c r="AH71" i="163"/>
  <c r="AH71" i="161"/>
  <c r="AH64" i="163"/>
  <c r="AH75" i="163"/>
  <c r="AH72" i="161"/>
  <c r="AH67" i="163"/>
  <c r="AH73" i="161"/>
  <c r="AH74" i="161"/>
  <c r="AH73" i="163"/>
  <c r="AH75" i="161"/>
  <c r="AH69" i="163"/>
  <c r="AH65" i="163"/>
  <c r="AH64" i="161"/>
  <c r="D80" i="163"/>
  <c r="D82" i="163"/>
  <c r="D81" i="162"/>
  <c r="D80" i="160"/>
  <c r="D83" i="161"/>
  <c r="D83" i="162"/>
  <c r="D80" i="162"/>
  <c r="D82" i="160"/>
  <c r="D81" i="161"/>
  <c r="D81" i="163"/>
  <c r="D82" i="161"/>
  <c r="D83" i="163"/>
  <c r="D82" i="162"/>
  <c r="D83" i="160"/>
  <c r="D80" i="161"/>
  <c r="D81" i="160"/>
  <c r="E80" i="162"/>
  <c r="E82" i="160"/>
  <c r="E82" i="163"/>
  <c r="E83" i="160"/>
  <c r="E83" i="163"/>
  <c r="E81" i="161"/>
  <c r="E80" i="160"/>
  <c r="E81" i="162"/>
  <c r="E80" i="163"/>
  <c r="E81" i="160"/>
  <c r="E82" i="161"/>
  <c r="E82" i="162"/>
  <c r="E83" i="162"/>
  <c r="E83" i="161"/>
  <c r="E81" i="163"/>
  <c r="E80" i="161"/>
  <c r="F82" i="162"/>
  <c r="F81" i="163"/>
  <c r="F82" i="163"/>
  <c r="F82" i="161"/>
  <c r="F82" i="160"/>
  <c r="F83" i="160"/>
  <c r="F83" i="163"/>
  <c r="F83" i="162"/>
  <c r="F80" i="162"/>
  <c r="F81" i="161"/>
  <c r="F81" i="162"/>
  <c r="F80" i="160"/>
  <c r="F80" i="161"/>
  <c r="F83" i="161"/>
  <c r="F80" i="163"/>
  <c r="F81" i="160"/>
  <c r="G83" i="162"/>
  <c r="G80" i="160"/>
  <c r="G83" i="163"/>
  <c r="G80" i="162"/>
  <c r="G83" i="160"/>
  <c r="G82" i="160"/>
  <c r="G81" i="163"/>
  <c r="G81" i="161"/>
  <c r="G81" i="162"/>
  <c r="G81" i="160"/>
  <c r="G82" i="163"/>
  <c r="G82" i="162"/>
  <c r="G83" i="161"/>
  <c r="G80" i="161"/>
  <c r="G80" i="163"/>
  <c r="G82" i="161"/>
  <c r="H82" i="161"/>
  <c r="H80" i="160"/>
  <c r="H82" i="163"/>
  <c r="H82" i="162"/>
  <c r="H81" i="161"/>
  <c r="H80" i="163"/>
  <c r="H83" i="161"/>
  <c r="H83" i="160"/>
  <c r="H81" i="162"/>
  <c r="H83" i="163"/>
  <c r="H81" i="160"/>
  <c r="H83" i="162"/>
  <c r="H82" i="160"/>
  <c r="H80" i="162"/>
  <c r="H80" i="161"/>
  <c r="H81" i="163"/>
  <c r="I82" i="161"/>
  <c r="I80" i="160"/>
  <c r="I83" i="162"/>
  <c r="I81" i="161"/>
  <c r="I80" i="161"/>
  <c r="I80" i="162"/>
  <c r="I81" i="163"/>
  <c r="I82" i="162"/>
  <c r="I83" i="160"/>
  <c r="I83" i="161"/>
  <c r="I81" i="160"/>
  <c r="I82" i="163"/>
  <c r="I83" i="163"/>
  <c r="I81" i="162"/>
  <c r="I80" i="163"/>
  <c r="I82" i="160"/>
  <c r="J82" i="163"/>
  <c r="J81" i="160"/>
  <c r="J81" i="161"/>
  <c r="J80" i="163"/>
  <c r="J82" i="160"/>
  <c r="J80" i="161"/>
  <c r="J83" i="163"/>
  <c r="J81" i="162"/>
  <c r="J83" i="162"/>
  <c r="J80" i="160"/>
  <c r="J82" i="162"/>
  <c r="J82" i="161"/>
  <c r="J81" i="163"/>
  <c r="J80" i="162"/>
  <c r="J83" i="161"/>
  <c r="J83" i="160"/>
  <c r="K82" i="163"/>
  <c r="K80" i="161"/>
  <c r="K80" i="163"/>
  <c r="K80" i="160"/>
  <c r="K83" i="163"/>
  <c r="K83" i="162"/>
  <c r="K81" i="160"/>
  <c r="K80" i="162"/>
  <c r="K81" i="163"/>
  <c r="K83" i="160"/>
  <c r="K82" i="160"/>
  <c r="K81" i="162"/>
  <c r="K82" i="161"/>
  <c r="K81" i="161"/>
  <c r="K82" i="162"/>
  <c r="K83" i="161"/>
  <c r="L82" i="160"/>
  <c r="L83" i="163"/>
  <c r="L82" i="161"/>
  <c r="L83" i="160"/>
  <c r="L80" i="163"/>
  <c r="L80" i="160"/>
  <c r="L81" i="163"/>
  <c r="L81" i="162"/>
  <c r="L83" i="161"/>
  <c r="L81" i="160"/>
  <c r="L83" i="162"/>
  <c r="L80" i="161"/>
  <c r="L80" i="162"/>
  <c r="L82" i="163"/>
  <c r="L82" i="162"/>
  <c r="L81" i="161"/>
  <c r="M81" i="162"/>
  <c r="M80" i="163"/>
  <c r="M82" i="162"/>
  <c r="M82" i="161"/>
  <c r="M82" i="160"/>
  <c r="M81" i="163"/>
  <c r="M83" i="161"/>
  <c r="M83" i="160"/>
  <c r="M81" i="161"/>
  <c r="M80" i="160"/>
  <c r="M82" i="163"/>
  <c r="M83" i="163"/>
  <c r="M83" i="162"/>
  <c r="M80" i="162"/>
  <c r="M80" i="161"/>
  <c r="M81" i="160"/>
  <c r="N80" i="162"/>
  <c r="N83" i="161"/>
  <c r="N81" i="161"/>
  <c r="N80" i="161"/>
  <c r="N82" i="163"/>
  <c r="N82" i="160"/>
  <c r="N83" i="163"/>
  <c r="N81" i="162"/>
  <c r="N81" i="163"/>
  <c r="N82" i="161"/>
  <c r="N83" i="160"/>
  <c r="N80" i="163"/>
  <c r="N80" i="160"/>
  <c r="N82" i="162"/>
  <c r="N83" i="162"/>
  <c r="N81" i="160"/>
  <c r="O83" i="163"/>
  <c r="O82" i="162"/>
  <c r="O82" i="160"/>
  <c r="O81" i="160"/>
  <c r="O80" i="163"/>
  <c r="O83" i="162"/>
  <c r="O80" i="161"/>
  <c r="O83" i="160"/>
  <c r="O80" i="162"/>
  <c r="O80" i="160"/>
  <c r="O81" i="163"/>
  <c r="O82" i="163"/>
  <c r="O81" i="162"/>
  <c r="O82" i="161"/>
  <c r="O81" i="161"/>
  <c r="O83" i="161"/>
  <c r="P80" i="163"/>
  <c r="P83" i="161"/>
  <c r="P81" i="160"/>
  <c r="P83" i="162"/>
  <c r="P80" i="162"/>
  <c r="P82" i="160"/>
  <c r="P81" i="161"/>
  <c r="P82" i="162"/>
  <c r="P81" i="163"/>
  <c r="P82" i="163"/>
  <c r="P82" i="161"/>
  <c r="P83" i="163"/>
  <c r="P83" i="160"/>
  <c r="P81" i="162"/>
  <c r="P80" i="161"/>
  <c r="P80" i="160"/>
  <c r="Q81" i="162"/>
  <c r="Q80" i="161"/>
  <c r="Q81" i="160"/>
  <c r="Q82" i="163"/>
  <c r="Q82" i="160"/>
  <c r="Q80" i="163"/>
  <c r="Q83" i="162"/>
  <c r="Q82" i="161"/>
  <c r="Q80" i="162"/>
  <c r="Q81" i="163"/>
  <c r="Q83" i="160"/>
  <c r="Q83" i="163"/>
  <c r="Q81" i="161"/>
  <c r="Q80" i="160"/>
  <c r="Q82" i="162"/>
  <c r="Q83" i="161"/>
  <c r="R80" i="163"/>
  <c r="R82" i="161"/>
  <c r="R83" i="162"/>
  <c r="R83" i="160"/>
  <c r="R81" i="163"/>
  <c r="R80" i="162"/>
  <c r="R82" i="162"/>
  <c r="R80" i="160"/>
  <c r="R81" i="162"/>
  <c r="R80" i="161"/>
  <c r="R82" i="163"/>
  <c r="R81" i="160"/>
  <c r="R83" i="163"/>
  <c r="R83" i="161"/>
  <c r="R82" i="160"/>
  <c r="R81" i="161"/>
  <c r="S81" i="162"/>
  <c r="S81" i="160"/>
  <c r="S80" i="163"/>
  <c r="S82" i="162"/>
  <c r="S81" i="163"/>
  <c r="S83" i="161"/>
  <c r="S80" i="161"/>
  <c r="S81" i="161"/>
  <c r="S83" i="162"/>
  <c r="S82" i="161"/>
  <c r="S83" i="160"/>
  <c r="S82" i="160"/>
  <c r="S80" i="162"/>
  <c r="S80" i="160"/>
  <c r="S82" i="163"/>
  <c r="S83" i="163"/>
  <c r="T82" i="161"/>
  <c r="T83" i="163"/>
  <c r="T81" i="163"/>
  <c r="T80" i="163"/>
  <c r="T83" i="162"/>
  <c r="T80" i="161"/>
  <c r="T82" i="163"/>
  <c r="T80" i="162"/>
  <c r="T83" i="161"/>
  <c r="T82" i="162"/>
  <c r="T81" i="160"/>
  <c r="T80" i="160"/>
  <c r="T81" i="162"/>
  <c r="T81" i="161"/>
  <c r="T82" i="160"/>
  <c r="T83" i="160"/>
  <c r="U81" i="163"/>
  <c r="U82" i="161"/>
  <c r="U80" i="161"/>
  <c r="U82" i="160"/>
  <c r="U82" i="163"/>
  <c r="U83" i="163"/>
  <c r="U82" i="162"/>
  <c r="U83" i="161"/>
  <c r="U80" i="163"/>
  <c r="U83" i="160"/>
  <c r="U81" i="161"/>
  <c r="U83" i="162"/>
  <c r="U81" i="162"/>
  <c r="U80" i="162"/>
  <c r="U81" i="160"/>
  <c r="U80" i="160"/>
  <c r="V81" i="162"/>
  <c r="V81" i="161"/>
  <c r="V80" i="163"/>
  <c r="V82" i="162"/>
  <c r="V82" i="160"/>
  <c r="V83" i="163"/>
  <c r="V82" i="161"/>
  <c r="V83" i="160"/>
  <c r="V83" i="162"/>
  <c r="V80" i="161"/>
  <c r="V81" i="163"/>
  <c r="V80" i="162"/>
  <c r="V83" i="161"/>
  <c r="V82" i="163"/>
  <c r="V81" i="160"/>
  <c r="V80" i="160"/>
  <c r="W81" i="163"/>
  <c r="W82" i="160"/>
  <c r="W82" i="163"/>
  <c r="W83" i="162"/>
  <c r="W81" i="161"/>
  <c r="W83" i="163"/>
  <c r="W80" i="162"/>
  <c r="W83" i="161"/>
  <c r="W80" i="161"/>
  <c r="W82" i="161"/>
  <c r="W81" i="162"/>
  <c r="W80" i="163"/>
  <c r="W81" i="160"/>
  <c r="W80" i="160"/>
  <c r="W83" i="160"/>
  <c r="W82" i="162"/>
  <c r="X80" i="160"/>
  <c r="X82" i="163"/>
  <c r="X81" i="162"/>
  <c r="X81" i="161"/>
  <c r="X83" i="163"/>
  <c r="X82" i="161"/>
  <c r="X80" i="163"/>
  <c r="X81" i="160"/>
  <c r="X81" i="163"/>
  <c r="X83" i="162"/>
  <c r="X83" i="161"/>
  <c r="X80" i="162"/>
  <c r="X80" i="161"/>
  <c r="X82" i="160"/>
  <c r="X82" i="162"/>
  <c r="X83" i="160"/>
  <c r="Y81" i="163"/>
  <c r="Y82" i="161"/>
  <c r="Y82" i="160"/>
  <c r="Y81" i="162"/>
  <c r="Y83" i="162"/>
  <c r="Y81" i="160"/>
  <c r="Y80" i="162"/>
  <c r="Y80" i="161"/>
  <c r="Y83" i="160"/>
  <c r="Y80" i="160"/>
  <c r="Y82" i="163"/>
  <c r="Y83" i="161"/>
  <c r="Y83" i="163"/>
  <c r="Y80" i="163"/>
  <c r="Y82" i="162"/>
  <c r="Y81" i="161"/>
  <c r="Z83" i="162"/>
  <c r="Z82" i="161"/>
  <c r="Z82" i="160"/>
  <c r="Z80" i="162"/>
  <c r="Z81" i="160"/>
  <c r="Z81" i="163"/>
  <c r="Z81" i="162"/>
  <c r="Z83" i="161"/>
  <c r="Z83" i="163"/>
  <c r="Z80" i="161"/>
  <c r="Z83" i="160"/>
  <c r="Z82" i="163"/>
  <c r="Z80" i="160"/>
  <c r="Z81" i="161"/>
  <c r="Z80" i="163"/>
  <c r="Z82" i="162"/>
  <c r="AA83" i="163"/>
  <c r="AA81" i="162"/>
  <c r="AA81" i="160"/>
  <c r="AA83" i="161"/>
  <c r="AA80" i="163"/>
  <c r="AA82" i="160"/>
  <c r="AA82" i="162"/>
  <c r="AA81" i="163"/>
  <c r="AA83" i="160"/>
  <c r="AA82" i="163"/>
  <c r="AA82" i="161"/>
  <c r="AA80" i="160"/>
  <c r="AA83" i="162"/>
  <c r="AA81" i="161"/>
  <c r="AA80" i="162"/>
  <c r="AA80" i="161"/>
  <c r="AB83" i="163"/>
  <c r="AB82" i="162"/>
  <c r="AB83" i="161"/>
  <c r="AB81" i="160"/>
  <c r="AB81" i="163"/>
  <c r="AB80" i="163"/>
  <c r="AB81" i="162"/>
  <c r="AB83" i="162"/>
  <c r="AB82" i="161"/>
  <c r="AB80" i="162"/>
  <c r="AB80" i="161"/>
  <c r="AB81" i="161"/>
  <c r="AB82" i="163"/>
  <c r="AB83" i="160"/>
  <c r="AB80" i="160"/>
  <c r="AB82" i="160"/>
  <c r="AC80" i="161"/>
  <c r="AC82" i="161"/>
  <c r="AC82" i="160"/>
  <c r="AC80" i="162"/>
  <c r="AC83" i="162"/>
  <c r="AC82" i="162"/>
  <c r="AC80" i="163"/>
  <c r="AC83" i="163"/>
  <c r="AC80" i="160"/>
  <c r="AC81" i="162"/>
  <c r="AC81" i="163"/>
  <c r="AC81" i="161"/>
  <c r="AC81" i="160"/>
  <c r="AC83" i="160"/>
  <c r="AC83" i="161"/>
  <c r="AC82" i="163"/>
  <c r="AD82" i="162"/>
  <c r="AD83" i="160"/>
  <c r="AD82" i="160"/>
  <c r="AD81" i="163"/>
  <c r="AD81" i="161"/>
  <c r="AD80" i="160"/>
  <c r="AD83" i="161"/>
  <c r="AD82" i="163"/>
  <c r="AD83" i="163"/>
  <c r="AD81" i="160"/>
  <c r="AD80" i="161"/>
  <c r="AD83" i="162"/>
  <c r="AD80" i="162"/>
  <c r="AD81" i="162"/>
  <c r="AD82" i="161"/>
  <c r="AD80" i="163"/>
  <c r="AE81" i="161"/>
  <c r="AE80" i="160"/>
  <c r="AE81" i="160"/>
  <c r="AE81" i="162"/>
  <c r="AE80" i="163"/>
  <c r="AE82" i="163"/>
  <c r="AE83" i="161"/>
  <c r="AE80" i="161"/>
  <c r="AE81" i="163"/>
  <c r="AE82" i="162"/>
  <c r="AE83" i="162"/>
  <c r="AE82" i="161"/>
  <c r="AE82" i="160"/>
  <c r="AE83" i="163"/>
  <c r="AE80" i="162"/>
  <c r="AE83" i="160"/>
  <c r="AF81" i="161"/>
  <c r="AF80" i="163"/>
  <c r="AF83" i="163"/>
  <c r="AF82" i="162"/>
  <c r="AF80" i="161"/>
  <c r="AF81" i="162"/>
  <c r="AF83" i="162"/>
  <c r="AF81" i="163"/>
  <c r="AF80" i="162"/>
  <c r="AF82" i="161"/>
  <c r="AF82" i="163"/>
  <c r="AF83" i="161"/>
  <c r="AG80" i="162"/>
  <c r="AG83" i="161"/>
  <c r="AG83" i="162"/>
  <c r="AG81" i="163"/>
  <c r="AG82" i="162"/>
  <c r="AG82" i="163"/>
  <c r="AG81" i="161"/>
  <c r="AG81" i="162"/>
  <c r="AG82" i="161"/>
  <c r="AG83" i="163"/>
  <c r="AG80" i="163"/>
  <c r="AG80" i="161"/>
  <c r="AH82" i="163"/>
  <c r="AH80" i="161"/>
  <c r="AH81" i="161"/>
  <c r="AH82" i="161"/>
  <c r="AH83" i="161"/>
  <c r="AH81" i="163"/>
  <c r="AH80" i="163"/>
  <c r="AH83" i="163"/>
  <c r="T79" i="161"/>
  <c r="K78" i="161"/>
  <c r="W78" i="161"/>
  <c r="AB78" i="162"/>
  <c r="O78" i="160"/>
  <c r="AA78" i="160"/>
  <c r="M79" i="163"/>
  <c r="AE78" i="160"/>
  <c r="O78" i="161"/>
  <c r="AA78" i="161"/>
  <c r="H78" i="162"/>
  <c r="T78" i="162"/>
  <c r="AF78" i="162"/>
  <c r="N78" i="163"/>
  <c r="Z78" i="163"/>
  <c r="I79" i="160"/>
  <c r="U79" i="160"/>
  <c r="E79" i="161"/>
  <c r="Q79" i="161"/>
  <c r="N79" i="162"/>
  <c r="T79" i="163"/>
  <c r="U78" i="160"/>
  <c r="J78" i="162"/>
  <c r="X78" i="160"/>
  <c r="T78" i="161"/>
  <c r="AF78" i="161"/>
  <c r="M78" i="162"/>
  <c r="Y78" i="162"/>
  <c r="G78" i="163"/>
  <c r="S78" i="163"/>
  <c r="AE78" i="163"/>
  <c r="N79" i="160"/>
  <c r="Z79" i="160"/>
  <c r="J79" i="161"/>
  <c r="V79" i="161"/>
  <c r="AH79" i="161"/>
  <c r="O79" i="162"/>
  <c r="AA79" i="162"/>
  <c r="I79" i="163"/>
  <c r="U79" i="163"/>
  <c r="AG79" i="163"/>
  <c r="I78" i="160"/>
  <c r="AC78" i="161"/>
  <c r="L78" i="160"/>
  <c r="H78" i="161"/>
  <c r="M78" i="160"/>
  <c r="Y78" i="160"/>
  <c r="I78" i="161"/>
  <c r="U78" i="161"/>
  <c r="AG78" i="161"/>
  <c r="N78" i="162"/>
  <c r="Z78" i="162"/>
  <c r="H78" i="163"/>
  <c r="T78" i="163"/>
  <c r="AF78" i="163"/>
  <c r="O79" i="160"/>
  <c r="AA79" i="160"/>
  <c r="K79" i="161"/>
  <c r="W79" i="161"/>
  <c r="D79" i="162"/>
  <c r="P79" i="162"/>
  <c r="AB79" i="162"/>
  <c r="J79" i="163"/>
  <c r="V79" i="163"/>
  <c r="AH79" i="163"/>
  <c r="N78" i="160"/>
  <c r="Z78" i="160"/>
  <c r="J78" i="161"/>
  <c r="V78" i="161"/>
  <c r="AH78" i="161"/>
  <c r="O78" i="162"/>
  <c r="AA78" i="162"/>
  <c r="I78" i="163"/>
  <c r="U78" i="163"/>
  <c r="AG78" i="163"/>
  <c r="D79" i="160"/>
  <c r="P79" i="160"/>
  <c r="AB79" i="160"/>
  <c r="L79" i="161"/>
  <c r="X79" i="161"/>
  <c r="E79" i="162"/>
  <c r="Q79" i="162"/>
  <c r="AC79" i="162"/>
  <c r="K79" i="163"/>
  <c r="W79" i="163"/>
  <c r="J78" i="163"/>
  <c r="V78" i="163"/>
  <c r="AH78" i="163"/>
  <c r="Q79" i="160"/>
  <c r="AC79" i="160"/>
  <c r="M79" i="161"/>
  <c r="Y79" i="161"/>
  <c r="F79" i="162"/>
  <c r="R79" i="162"/>
  <c r="AD79" i="162"/>
  <c r="L79" i="163"/>
  <c r="X79" i="163"/>
  <c r="D78" i="162"/>
  <c r="P78" i="162"/>
  <c r="D78" i="160"/>
  <c r="P78" i="160"/>
  <c r="AB78" i="160"/>
  <c r="L78" i="161"/>
  <c r="X78" i="161"/>
  <c r="E78" i="162"/>
  <c r="Q78" i="162"/>
  <c r="AC78" i="162"/>
  <c r="K78" i="163"/>
  <c r="W78" i="163"/>
  <c r="F79" i="160"/>
  <c r="R79" i="160"/>
  <c r="AD79" i="160"/>
  <c r="N79" i="161"/>
  <c r="Z79" i="161"/>
  <c r="G79" i="162"/>
  <c r="S79" i="162"/>
  <c r="Y79" i="163"/>
  <c r="L78" i="163"/>
  <c r="X78" i="163"/>
  <c r="G79" i="160"/>
  <c r="S79" i="160"/>
  <c r="AE79" i="160"/>
  <c r="O79" i="161"/>
  <c r="AA79" i="161"/>
  <c r="H79" i="162"/>
  <c r="T79" i="162"/>
  <c r="AF79" i="162"/>
  <c r="N79" i="163"/>
  <c r="Z79" i="163"/>
  <c r="O79" i="163"/>
  <c r="AA79" i="163"/>
  <c r="AC79" i="161"/>
  <c r="J79" i="162"/>
  <c r="V79" i="162"/>
  <c r="D79" i="163"/>
  <c r="P79" i="163"/>
  <c r="AB79" i="163"/>
  <c r="W79" i="162"/>
  <c r="E79" i="163"/>
  <c r="Q79" i="163"/>
  <c r="AC79" i="163"/>
  <c r="Q78" i="161"/>
  <c r="V78" i="162"/>
  <c r="R79" i="163"/>
  <c r="AD79" i="163"/>
  <c r="AF79" i="161"/>
  <c r="M79" i="162"/>
  <c r="Y79" i="162"/>
  <c r="G79" i="163"/>
  <c r="S79" i="163"/>
  <c r="AE79" i="163"/>
  <c r="E78" i="161"/>
  <c r="AB78" i="163"/>
  <c r="K78" i="160"/>
  <c r="W78" i="160"/>
  <c r="G78" i="161"/>
  <c r="S78" i="161"/>
  <c r="AE78" i="161"/>
  <c r="L78" i="162"/>
  <c r="X78" i="162"/>
  <c r="F78" i="163"/>
  <c r="R78" i="163"/>
  <c r="AD78" i="163"/>
  <c r="M79" i="160"/>
  <c r="Y79" i="160"/>
  <c r="I79" i="161"/>
  <c r="U79" i="161"/>
  <c r="AG79" i="161"/>
  <c r="Z79" i="162"/>
  <c r="H79" i="163"/>
  <c r="AF79" i="163"/>
  <c r="AJ4" i="159"/>
  <c r="AJ12" i="159"/>
  <c r="AJ10" i="159"/>
  <c r="AJ8" i="159"/>
  <c r="AJ11" i="159"/>
  <c r="AJ7" i="159"/>
  <c r="AJ9" i="159"/>
  <c r="AJ6" i="159"/>
  <c r="AJ5" i="159"/>
  <c r="AJ13" i="159"/>
  <c r="AL1" i="159"/>
  <c r="AM3" i="159"/>
  <c r="AL2" i="159"/>
  <c r="D71" i="151"/>
  <c r="D71" i="153"/>
  <c r="D72" i="151"/>
  <c r="D76" i="156"/>
  <c r="D72" i="155"/>
  <c r="D75" i="156"/>
  <c r="D71" i="155"/>
  <c r="D75" i="155"/>
  <c r="D72" i="154"/>
  <c r="D67" i="153"/>
  <c r="D69" i="151"/>
  <c r="D68" i="155"/>
  <c r="D74" i="153"/>
  <c r="D74" i="151"/>
  <c r="D73" i="156"/>
  <c r="D69" i="154"/>
  <c r="D69" i="153"/>
  <c r="D69" i="155"/>
  <c r="D65" i="156"/>
  <c r="D74" i="155"/>
  <c r="D66" i="154"/>
  <c r="D72" i="153"/>
  <c r="D73" i="151"/>
  <c r="D66" i="151"/>
  <c r="D67" i="151"/>
  <c r="D67" i="155"/>
  <c r="D72" i="156"/>
  <c r="D66" i="153"/>
  <c r="D64" i="154"/>
  <c r="D76" i="155"/>
  <c r="D68" i="153"/>
  <c r="D65" i="151"/>
  <c r="D69" i="156"/>
  <c r="D64" i="155"/>
  <c r="D74" i="156"/>
  <c r="D76" i="154"/>
  <c r="D65" i="153"/>
  <c r="D64" i="151"/>
  <c r="D74" i="154"/>
  <c r="D75" i="151"/>
  <c r="D64" i="153"/>
  <c r="D64" i="156"/>
  <c r="D67" i="156"/>
  <c r="D75" i="153"/>
  <c r="D71" i="154"/>
  <c r="D68" i="154"/>
  <c r="D68" i="151"/>
  <c r="D66" i="156"/>
  <c r="D65" i="154"/>
  <c r="D71" i="156"/>
  <c r="D75" i="154"/>
  <c r="D67" i="154"/>
  <c r="D73" i="154"/>
  <c r="D68" i="156"/>
  <c r="D73" i="153"/>
  <c r="D66" i="155"/>
  <c r="D65" i="155"/>
  <c r="D76" i="151"/>
  <c r="D76" i="153"/>
  <c r="D73" i="155"/>
  <c r="E65" i="154"/>
  <c r="E71" i="153"/>
  <c r="E72" i="154"/>
  <c r="E69" i="153"/>
  <c r="E76" i="156"/>
  <c r="E65" i="153"/>
  <c r="E68" i="151"/>
  <c r="E73" i="151"/>
  <c r="E65" i="156"/>
  <c r="E73" i="155"/>
  <c r="E66" i="154"/>
  <c r="E66" i="153"/>
  <c r="E75" i="151"/>
  <c r="E65" i="155"/>
  <c r="E72" i="151"/>
  <c r="E67" i="155"/>
  <c r="E71" i="151"/>
  <c r="E66" i="151"/>
  <c r="E74" i="156"/>
  <c r="E64" i="153"/>
  <c r="E76" i="151"/>
  <c r="E72" i="155"/>
  <c r="E71" i="156"/>
  <c r="E75" i="153"/>
  <c r="E68" i="156"/>
  <c r="E75" i="154"/>
  <c r="E73" i="154"/>
  <c r="E73" i="156"/>
  <c r="E68" i="155"/>
  <c r="E76" i="154"/>
  <c r="E75" i="156"/>
  <c r="E71" i="155"/>
  <c r="E74" i="151"/>
  <c r="E76" i="155"/>
  <c r="E64" i="151"/>
  <c r="E75" i="155"/>
  <c r="E68" i="153"/>
  <c r="E69" i="156"/>
  <c r="E65" i="151"/>
  <c r="E68" i="154"/>
  <c r="E69" i="155"/>
  <c r="E67" i="154"/>
  <c r="E67" i="151"/>
  <c r="E64" i="155"/>
  <c r="E69" i="151"/>
  <c r="E67" i="156"/>
  <c r="E66" i="155"/>
  <c r="E64" i="154"/>
  <c r="E72" i="156"/>
  <c r="E64" i="156"/>
  <c r="E74" i="154"/>
  <c r="E71" i="154"/>
  <c r="E73" i="153"/>
  <c r="E66" i="156"/>
  <c r="E74" i="155"/>
  <c r="E72" i="153"/>
  <c r="E74" i="153"/>
  <c r="E69" i="154"/>
  <c r="E76" i="153"/>
  <c r="E67" i="153"/>
  <c r="F72" i="156"/>
  <c r="F66" i="155"/>
  <c r="F66" i="154"/>
  <c r="F65" i="151"/>
  <c r="F72" i="155"/>
  <c r="F66" i="151"/>
  <c r="F66" i="156"/>
  <c r="F66" i="153"/>
  <c r="F73" i="156"/>
  <c r="F74" i="151"/>
  <c r="F68" i="156"/>
  <c r="F74" i="153"/>
  <c r="F71" i="153"/>
  <c r="F75" i="151"/>
  <c r="F68" i="153"/>
  <c r="F71" i="151"/>
  <c r="F76" i="153"/>
  <c r="F67" i="151"/>
  <c r="F67" i="155"/>
  <c r="F69" i="156"/>
  <c r="F74" i="155"/>
  <c r="F67" i="153"/>
  <c r="F72" i="153"/>
  <c r="F67" i="154"/>
  <c r="F64" i="153"/>
  <c r="F67" i="156"/>
  <c r="F68" i="151"/>
  <c r="F69" i="151"/>
  <c r="F68" i="155"/>
  <c r="F69" i="153"/>
  <c r="F64" i="156"/>
  <c r="F65" i="153"/>
  <c r="F71" i="154"/>
  <c r="F65" i="155"/>
  <c r="F71" i="156"/>
  <c r="F75" i="154"/>
  <c r="F75" i="153"/>
  <c r="F65" i="156"/>
  <c r="F64" i="154"/>
  <c r="F88" i="154" s="1"/>
  <c r="F68" i="154"/>
  <c r="F71" i="155"/>
  <c r="F73" i="151"/>
  <c r="F73" i="155"/>
  <c r="F64" i="155"/>
  <c r="F76" i="154"/>
  <c r="F74" i="156"/>
  <c r="F76" i="151"/>
  <c r="F65" i="154"/>
  <c r="F72" i="154"/>
  <c r="F74" i="154"/>
  <c r="F76" i="155"/>
  <c r="F73" i="153"/>
  <c r="F75" i="156"/>
  <c r="F75" i="155"/>
  <c r="F72" i="151"/>
  <c r="F64" i="151"/>
  <c r="F73" i="154"/>
  <c r="F76" i="156"/>
  <c r="F69" i="155"/>
  <c r="F69" i="154"/>
  <c r="G76" i="154"/>
  <c r="G75" i="156"/>
  <c r="G65" i="155"/>
  <c r="G72" i="154"/>
  <c r="G76" i="151"/>
  <c r="G76" i="156"/>
  <c r="G71" i="155"/>
  <c r="G66" i="154"/>
  <c r="G73" i="153"/>
  <c r="G64" i="151"/>
  <c r="G69" i="151"/>
  <c r="G67" i="155"/>
  <c r="G65" i="151"/>
  <c r="G72" i="151"/>
  <c r="G69" i="155"/>
  <c r="G68" i="154"/>
  <c r="G74" i="154"/>
  <c r="G66" i="155"/>
  <c r="G68" i="155"/>
  <c r="G71" i="156"/>
  <c r="G66" i="151"/>
  <c r="G65" i="154"/>
  <c r="G73" i="151"/>
  <c r="G69" i="154"/>
  <c r="G67" i="151"/>
  <c r="G68" i="156"/>
  <c r="G68" i="151"/>
  <c r="G69" i="156"/>
  <c r="G64" i="156"/>
  <c r="G75" i="154"/>
  <c r="G73" i="156"/>
  <c r="G72" i="155"/>
  <c r="G72" i="153"/>
  <c r="G66" i="156"/>
  <c r="G71" i="153"/>
  <c r="G73" i="155"/>
  <c r="G67" i="156"/>
  <c r="G69" i="153"/>
  <c r="G67" i="153"/>
  <c r="G71" i="154"/>
  <c r="G74" i="156"/>
  <c r="G67" i="154"/>
  <c r="G76" i="153"/>
  <c r="G65" i="153"/>
  <c r="G75" i="153"/>
  <c r="G65" i="156"/>
  <c r="G64" i="155"/>
  <c r="G68" i="153"/>
  <c r="G75" i="151"/>
  <c r="G76" i="155"/>
  <c r="G66" i="153"/>
  <c r="G72" i="156"/>
  <c r="G64" i="154"/>
  <c r="G88" i="154" s="1"/>
  <c r="G74" i="151"/>
  <c r="G73" i="154"/>
  <c r="G71" i="151"/>
  <c r="G75" i="155"/>
  <c r="G74" i="153"/>
  <c r="G64" i="153"/>
  <c r="G74" i="155"/>
  <c r="H64" i="154"/>
  <c r="H88" i="154" s="1"/>
  <c r="H68" i="155"/>
  <c r="H73" i="151"/>
  <c r="H76" i="156"/>
  <c r="H74" i="151"/>
  <c r="H76" i="153"/>
  <c r="H65" i="151"/>
  <c r="H66" i="156"/>
  <c r="H75" i="154"/>
  <c r="H68" i="153"/>
  <c r="H75" i="153"/>
  <c r="H67" i="151"/>
  <c r="H72" i="153"/>
  <c r="H75" i="151"/>
  <c r="H73" i="156"/>
  <c r="H72" i="156"/>
  <c r="H67" i="153"/>
  <c r="H69" i="153"/>
  <c r="H72" i="151"/>
  <c r="H71" i="153"/>
  <c r="H73" i="153"/>
  <c r="H64" i="155"/>
  <c r="H65" i="155"/>
  <c r="H69" i="151"/>
  <c r="H68" i="151"/>
  <c r="H71" i="151"/>
  <c r="H74" i="153"/>
  <c r="H64" i="153"/>
  <c r="H66" i="151"/>
  <c r="H68" i="156"/>
  <c r="H72" i="155"/>
  <c r="H65" i="153"/>
  <c r="H66" i="154"/>
  <c r="H76" i="154"/>
  <c r="H64" i="151"/>
  <c r="H71" i="154"/>
  <c r="H67" i="155"/>
  <c r="H76" i="155"/>
  <c r="H68" i="154"/>
  <c r="H76" i="151"/>
  <c r="H67" i="154"/>
  <c r="H69" i="156"/>
  <c r="H65" i="154"/>
  <c r="H67" i="156"/>
  <c r="H71" i="156"/>
  <c r="H65" i="156"/>
  <c r="H74" i="156"/>
  <c r="H64" i="156"/>
  <c r="H75" i="155"/>
  <c r="H73" i="154"/>
  <c r="H66" i="153"/>
  <c r="H75" i="156"/>
  <c r="H74" i="155"/>
  <c r="H73" i="155"/>
  <c r="H71" i="155"/>
  <c r="H72" i="154"/>
  <c r="H69" i="155"/>
  <c r="H69" i="154"/>
  <c r="H66" i="155"/>
  <c r="H74" i="154"/>
  <c r="I71" i="154"/>
  <c r="I64" i="156"/>
  <c r="I73" i="155"/>
  <c r="I72" i="154"/>
  <c r="I69" i="153"/>
  <c r="I73" i="153"/>
  <c r="I66" i="153"/>
  <c r="I67" i="153"/>
  <c r="I75" i="151"/>
  <c r="I74" i="153"/>
  <c r="I76" i="156"/>
  <c r="I68" i="155"/>
  <c r="I65" i="153"/>
  <c r="I69" i="154"/>
  <c r="I71" i="153"/>
  <c r="I67" i="155"/>
  <c r="I64" i="153"/>
  <c r="I67" i="151"/>
  <c r="I75" i="154"/>
  <c r="I69" i="151"/>
  <c r="I65" i="155"/>
  <c r="I73" i="151"/>
  <c r="I75" i="153"/>
  <c r="I69" i="155"/>
  <c r="I76" i="153"/>
  <c r="I64" i="151"/>
  <c r="I74" i="156"/>
  <c r="I65" i="154"/>
  <c r="I74" i="151"/>
  <c r="I65" i="151"/>
  <c r="I67" i="154"/>
  <c r="I72" i="151"/>
  <c r="I66" i="151"/>
  <c r="I74" i="154"/>
  <c r="I76" i="151"/>
  <c r="I71" i="155"/>
  <c r="I66" i="154"/>
  <c r="I66" i="155"/>
  <c r="I67" i="156"/>
  <c r="I72" i="155"/>
  <c r="I73" i="154"/>
  <c r="I71" i="151"/>
  <c r="I68" i="153"/>
  <c r="I64" i="154"/>
  <c r="I88" i="154" s="1"/>
  <c r="I72" i="156"/>
  <c r="I68" i="156"/>
  <c r="I68" i="154"/>
  <c r="I68" i="151"/>
  <c r="I69" i="156"/>
  <c r="I66" i="156"/>
  <c r="I72" i="153"/>
  <c r="I71" i="156"/>
  <c r="I64" i="155"/>
  <c r="I65" i="156"/>
  <c r="I76" i="155"/>
  <c r="I76" i="154"/>
  <c r="I73" i="156"/>
  <c r="I75" i="155"/>
  <c r="I75" i="156"/>
  <c r="I74" i="155"/>
  <c r="J71" i="154"/>
  <c r="J74" i="156"/>
  <c r="J72" i="155"/>
  <c r="J67" i="156"/>
  <c r="J75" i="156"/>
  <c r="J66" i="151"/>
  <c r="J64" i="156"/>
  <c r="J65" i="156"/>
  <c r="J69" i="154"/>
  <c r="J68" i="151"/>
  <c r="J72" i="154"/>
  <c r="J75" i="153"/>
  <c r="J73" i="153"/>
  <c r="J65" i="151"/>
  <c r="J71" i="156"/>
  <c r="J69" i="156"/>
  <c r="J75" i="155"/>
  <c r="J72" i="151"/>
  <c r="J73" i="154"/>
  <c r="J73" i="155"/>
  <c r="J64" i="154"/>
  <c r="J88" i="154" s="1"/>
  <c r="J74" i="151"/>
  <c r="J66" i="156"/>
  <c r="J75" i="151"/>
  <c r="J64" i="155"/>
  <c r="J69" i="153"/>
  <c r="J76" i="151"/>
  <c r="J74" i="155"/>
  <c r="J76" i="154"/>
  <c r="J65" i="155"/>
  <c r="J67" i="153"/>
  <c r="J75" i="154"/>
  <c r="J76" i="156"/>
  <c r="J76" i="155"/>
  <c r="J65" i="153"/>
  <c r="J67" i="151"/>
  <c r="J68" i="155"/>
  <c r="J73" i="151"/>
  <c r="J69" i="155"/>
  <c r="J72" i="153"/>
  <c r="J71" i="151"/>
  <c r="J64" i="153"/>
  <c r="J71" i="153"/>
  <c r="J66" i="155"/>
  <c r="J69" i="151"/>
  <c r="J66" i="153"/>
  <c r="J72" i="156"/>
  <c r="J65" i="154"/>
  <c r="J76" i="153"/>
  <c r="J64" i="151"/>
  <c r="J68" i="154"/>
  <c r="J67" i="154"/>
  <c r="J68" i="156"/>
  <c r="J74" i="154"/>
  <c r="J68" i="153"/>
  <c r="J67" i="155"/>
  <c r="J66" i="154"/>
  <c r="J74" i="153"/>
  <c r="J73" i="156"/>
  <c r="J71" i="155"/>
  <c r="K67" i="154"/>
  <c r="K75" i="156"/>
  <c r="K75" i="155"/>
  <c r="K65" i="154"/>
  <c r="K69" i="151"/>
  <c r="K74" i="154"/>
  <c r="K66" i="156"/>
  <c r="K64" i="151"/>
  <c r="K69" i="153"/>
  <c r="K72" i="151"/>
  <c r="K68" i="153"/>
  <c r="K66" i="153"/>
  <c r="K74" i="156"/>
  <c r="K72" i="156"/>
  <c r="K73" i="155"/>
  <c r="K76" i="153"/>
  <c r="K71" i="156"/>
  <c r="K73" i="151"/>
  <c r="K71" i="155"/>
  <c r="K75" i="154"/>
  <c r="K71" i="153"/>
  <c r="K68" i="156"/>
  <c r="K74" i="155"/>
  <c r="K65" i="151"/>
  <c r="K68" i="151"/>
  <c r="K64" i="153"/>
  <c r="K72" i="155"/>
  <c r="K64" i="156"/>
  <c r="K74" i="153"/>
  <c r="K66" i="151"/>
  <c r="K64" i="155"/>
  <c r="K69" i="154"/>
  <c r="K67" i="153"/>
  <c r="K69" i="155"/>
  <c r="K72" i="153"/>
  <c r="K67" i="151"/>
  <c r="K66" i="155"/>
  <c r="K73" i="154"/>
  <c r="K65" i="155"/>
  <c r="K68" i="155"/>
  <c r="K73" i="153"/>
  <c r="K64" i="154"/>
  <c r="K88" i="154" s="1"/>
  <c r="K76" i="154"/>
  <c r="K65" i="156"/>
  <c r="K69" i="156"/>
  <c r="K74" i="151"/>
  <c r="K68" i="154"/>
  <c r="K76" i="151"/>
  <c r="K66" i="154"/>
  <c r="K72" i="154"/>
  <c r="K65" i="153"/>
  <c r="K75" i="151"/>
  <c r="K71" i="151"/>
  <c r="K67" i="156"/>
  <c r="K75" i="153"/>
  <c r="K67" i="155"/>
  <c r="K71" i="154"/>
  <c r="K76" i="156"/>
  <c r="K76" i="155"/>
  <c r="K73" i="156"/>
  <c r="L69" i="155"/>
  <c r="L72" i="151"/>
  <c r="L68" i="155"/>
  <c r="L67" i="151"/>
  <c r="L66" i="151"/>
  <c r="L74" i="154"/>
  <c r="L74" i="156"/>
  <c r="L73" i="151"/>
  <c r="L76" i="154"/>
  <c r="L74" i="155"/>
  <c r="L65" i="155"/>
  <c r="L72" i="156"/>
  <c r="L67" i="155"/>
  <c r="L64" i="154"/>
  <c r="L88" i="154" s="1"/>
  <c r="L66" i="154"/>
  <c r="L74" i="153"/>
  <c r="L68" i="154"/>
  <c r="L75" i="151"/>
  <c r="L72" i="153"/>
  <c r="L68" i="151"/>
  <c r="L69" i="156"/>
  <c r="L76" i="155"/>
  <c r="L73" i="154"/>
  <c r="L69" i="154"/>
  <c r="L71" i="156"/>
  <c r="L71" i="155"/>
  <c r="L72" i="154"/>
  <c r="L65" i="151"/>
  <c r="L64" i="156"/>
  <c r="L71" i="151"/>
  <c r="L65" i="156"/>
  <c r="L74" i="151"/>
  <c r="L76" i="153"/>
  <c r="L67" i="153"/>
  <c r="L69" i="153"/>
  <c r="L76" i="156"/>
  <c r="L71" i="154"/>
  <c r="L67" i="156"/>
  <c r="L72" i="155"/>
  <c r="L67" i="154"/>
  <c r="L73" i="156"/>
  <c r="L66" i="155"/>
  <c r="L68" i="153"/>
  <c r="L64" i="151"/>
  <c r="L75" i="155"/>
  <c r="L75" i="153"/>
  <c r="L75" i="156"/>
  <c r="L66" i="153"/>
  <c r="L69" i="151"/>
  <c r="L64" i="153"/>
  <c r="L68" i="156"/>
  <c r="L71" i="153"/>
  <c r="L66" i="156"/>
  <c r="L73" i="153"/>
  <c r="L76" i="151"/>
  <c r="L73" i="155"/>
  <c r="L65" i="153"/>
  <c r="L64" i="155"/>
  <c r="L75" i="154"/>
  <c r="L65" i="154"/>
  <c r="M75" i="156"/>
  <c r="M67" i="154"/>
  <c r="M69" i="154"/>
  <c r="M64" i="151"/>
  <c r="M66" i="155"/>
  <c r="M72" i="151"/>
  <c r="M71" i="154"/>
  <c r="M76" i="151"/>
  <c r="M74" i="156"/>
  <c r="M76" i="155"/>
  <c r="M76" i="154"/>
  <c r="M73" i="151"/>
  <c r="M75" i="151"/>
  <c r="M64" i="153"/>
  <c r="M65" i="151"/>
  <c r="M69" i="155"/>
  <c r="M68" i="151"/>
  <c r="M74" i="154"/>
  <c r="M72" i="156"/>
  <c r="M65" i="155"/>
  <c r="M66" i="151"/>
  <c r="M74" i="155"/>
  <c r="M72" i="155"/>
  <c r="M75" i="153"/>
  <c r="M72" i="153"/>
  <c r="M67" i="151"/>
  <c r="M64" i="155"/>
  <c r="M75" i="155"/>
  <c r="M67" i="155"/>
  <c r="M75" i="154"/>
  <c r="M76" i="153"/>
  <c r="M68" i="154"/>
  <c r="M71" i="155"/>
  <c r="M72" i="154"/>
  <c r="M65" i="153"/>
  <c r="M74" i="151"/>
  <c r="M69" i="156"/>
  <c r="M68" i="155"/>
  <c r="M68" i="153"/>
  <c r="M64" i="154"/>
  <c r="M88" i="154" s="1"/>
  <c r="M66" i="154"/>
  <c r="M73" i="155"/>
  <c r="M69" i="153"/>
  <c r="M76" i="156"/>
  <c r="M71" i="153"/>
  <c r="M71" i="151"/>
  <c r="M68" i="156"/>
  <c r="M66" i="156"/>
  <c r="M73" i="154"/>
  <c r="M67" i="153"/>
  <c r="M64" i="156"/>
  <c r="M73" i="153"/>
  <c r="M69" i="151"/>
  <c r="M66" i="153"/>
  <c r="M73" i="156"/>
  <c r="M74" i="153"/>
  <c r="M65" i="156"/>
  <c r="M67" i="156"/>
  <c r="M71" i="156"/>
  <c r="M65" i="154"/>
  <c r="N68" i="154"/>
  <c r="N67" i="156"/>
  <c r="N69" i="155"/>
  <c r="N73" i="151"/>
  <c r="N76" i="155"/>
  <c r="N68" i="155"/>
  <c r="N68" i="151"/>
  <c r="N69" i="154"/>
  <c r="N66" i="151"/>
  <c r="N69" i="156"/>
  <c r="N76" i="151"/>
  <c r="N66" i="153"/>
  <c r="N74" i="151"/>
  <c r="N65" i="156"/>
  <c r="N67" i="153"/>
  <c r="N76" i="153"/>
  <c r="N64" i="156"/>
  <c r="N65" i="155"/>
  <c r="N67" i="154"/>
  <c r="N71" i="156"/>
  <c r="N66" i="155"/>
  <c r="N67" i="155"/>
  <c r="N64" i="154"/>
  <c r="N88" i="154" s="1"/>
  <c r="N66" i="154"/>
  <c r="N71" i="153"/>
  <c r="N64" i="151"/>
  <c r="N64" i="153"/>
  <c r="N73" i="154"/>
  <c r="N72" i="154"/>
  <c r="N72" i="155"/>
  <c r="N76" i="156"/>
  <c r="N74" i="155"/>
  <c r="N72" i="156"/>
  <c r="N71" i="154"/>
  <c r="N75" i="156"/>
  <c r="N73" i="153"/>
  <c r="N75" i="151"/>
  <c r="N73" i="156"/>
  <c r="N64" i="155"/>
  <c r="N68" i="156"/>
  <c r="N74" i="156"/>
  <c r="N68" i="153"/>
  <c r="N66" i="156"/>
  <c r="N74" i="154"/>
  <c r="N75" i="153"/>
  <c r="N72" i="153"/>
  <c r="N69" i="151"/>
  <c r="N74" i="153"/>
  <c r="N76" i="154"/>
  <c r="N75" i="154"/>
  <c r="N69" i="153"/>
  <c r="N67" i="151"/>
  <c r="N75" i="155"/>
  <c r="N65" i="154"/>
  <c r="N65" i="153"/>
  <c r="N65" i="151"/>
  <c r="N73" i="155"/>
  <c r="N71" i="151"/>
  <c r="N71" i="155"/>
  <c r="N72" i="151"/>
  <c r="O64" i="154"/>
  <c r="O88" i="154" s="1"/>
  <c r="O68" i="155"/>
  <c r="O65" i="154"/>
  <c r="P73" i="154"/>
  <c r="O76" i="153"/>
  <c r="O72" i="151"/>
  <c r="O71" i="151"/>
  <c r="O76" i="156"/>
  <c r="O66" i="155"/>
  <c r="O68" i="154"/>
  <c r="P74" i="154"/>
  <c r="O64" i="153"/>
  <c r="O74" i="151"/>
  <c r="O69" i="155"/>
  <c r="O67" i="156"/>
  <c r="O65" i="155"/>
  <c r="O75" i="156"/>
  <c r="O66" i="151"/>
  <c r="O64" i="156"/>
  <c r="O72" i="155"/>
  <c r="P75" i="154"/>
  <c r="O65" i="153"/>
  <c r="O67" i="151"/>
  <c r="O73" i="155"/>
  <c r="O75" i="153"/>
  <c r="O65" i="151"/>
  <c r="O73" i="156"/>
  <c r="O71" i="155"/>
  <c r="O66" i="154"/>
  <c r="O71" i="153"/>
  <c r="O75" i="151"/>
  <c r="P71" i="154"/>
  <c r="O69" i="153"/>
  <c r="P67" i="154"/>
  <c r="O66" i="153"/>
  <c r="O69" i="156"/>
  <c r="O75" i="155"/>
  <c r="O75" i="154"/>
  <c r="P65" i="154"/>
  <c r="O68" i="153"/>
  <c r="O68" i="151"/>
  <c r="P68" i="154"/>
  <c r="O68" i="156"/>
  <c r="O72" i="154"/>
  <c r="O73" i="151"/>
  <c r="O69" i="154"/>
  <c r="P66" i="154"/>
  <c r="O74" i="155"/>
  <c r="O73" i="154"/>
  <c r="O76" i="154"/>
  <c r="O74" i="156"/>
  <c r="O67" i="155"/>
  <c r="O74" i="154"/>
  <c r="O76" i="155"/>
  <c r="O69" i="151"/>
  <c r="O72" i="153"/>
  <c r="O66" i="156"/>
  <c r="P69" i="154"/>
  <c r="O64" i="155"/>
  <c r="O74" i="153"/>
  <c r="O67" i="154"/>
  <c r="O73" i="153"/>
  <c r="O71" i="156"/>
  <c r="P64" i="154"/>
  <c r="P88" i="154" s="1"/>
  <c r="O67" i="153"/>
  <c r="O76" i="151"/>
  <c r="O71" i="154"/>
  <c r="P76" i="154"/>
  <c r="O64" i="151"/>
  <c r="O65" i="156"/>
  <c r="P72" i="154"/>
  <c r="O72" i="156"/>
  <c r="P65" i="155"/>
  <c r="P64" i="153"/>
  <c r="P76" i="151"/>
  <c r="P71" i="151"/>
  <c r="P69" i="153"/>
  <c r="P64" i="151"/>
  <c r="P72" i="153"/>
  <c r="P69" i="156"/>
  <c r="P64" i="155"/>
  <c r="P66" i="153"/>
  <c r="P74" i="151"/>
  <c r="P66" i="151"/>
  <c r="P71" i="156"/>
  <c r="P67" i="155"/>
  <c r="P67" i="156"/>
  <c r="P67" i="151"/>
  <c r="P72" i="156"/>
  <c r="P75" i="151"/>
  <c r="P65" i="153"/>
  <c r="P73" i="151"/>
  <c r="P71" i="153"/>
  <c r="P65" i="156"/>
  <c r="P74" i="153"/>
  <c r="P73" i="156"/>
  <c r="P64" i="156"/>
  <c r="P66" i="155"/>
  <c r="P72" i="151"/>
  <c r="P76" i="155"/>
  <c r="P68" i="156"/>
  <c r="P68" i="155"/>
  <c r="P73" i="153"/>
  <c r="P75" i="156"/>
  <c r="P71" i="155"/>
  <c r="P68" i="151"/>
  <c r="P76" i="153"/>
  <c r="P68" i="153"/>
  <c r="P75" i="153"/>
  <c r="P74" i="156"/>
  <c r="P69" i="155"/>
  <c r="P67" i="153"/>
  <c r="P76" i="156"/>
  <c r="P66" i="156"/>
  <c r="P72" i="155"/>
  <c r="P74" i="155"/>
  <c r="P73" i="155"/>
  <c r="P65" i="151"/>
  <c r="P69" i="151"/>
  <c r="P75" i="155"/>
  <c r="Q76" i="155"/>
  <c r="Q67" i="151"/>
  <c r="Q66" i="155"/>
  <c r="Q74" i="156"/>
  <c r="Q72" i="155"/>
  <c r="Q74" i="154"/>
  <c r="Q74" i="151"/>
  <c r="Q76" i="156"/>
  <c r="Q75" i="155"/>
  <c r="Q75" i="154"/>
  <c r="Q68" i="153"/>
  <c r="Q65" i="151"/>
  <c r="Q73" i="154"/>
  <c r="Q69" i="153"/>
  <c r="Q68" i="151"/>
  <c r="Q68" i="156"/>
  <c r="Q75" i="153"/>
  <c r="Q64" i="151"/>
  <c r="Q65" i="155"/>
  <c r="Q76" i="154"/>
  <c r="R68" i="154"/>
  <c r="Q72" i="153"/>
  <c r="Q73" i="151"/>
  <c r="Q71" i="153"/>
  <c r="R67" i="154"/>
  <c r="Q69" i="151"/>
  <c r="Q74" i="153"/>
  <c r="Q73" i="155"/>
  <c r="Q72" i="154"/>
  <c r="R66" i="154"/>
  <c r="Q64" i="153"/>
  <c r="Q72" i="151"/>
  <c r="Q64" i="155"/>
  <c r="Q86" i="155" s="1"/>
  <c r="R74" i="154"/>
  <c r="Q73" i="153"/>
  <c r="Q76" i="151"/>
  <c r="Q67" i="155"/>
  <c r="R75" i="154"/>
  <c r="Q71" i="156"/>
  <c r="Q71" i="155"/>
  <c r="Q67" i="153"/>
  <c r="R73" i="154"/>
  <c r="Q71" i="151"/>
  <c r="Q68" i="154"/>
  <c r="R69" i="154"/>
  <c r="Q75" i="151"/>
  <c r="Q66" i="156"/>
  <c r="Q66" i="153"/>
  <c r="Q69" i="154"/>
  <c r="R76" i="154"/>
  <c r="R65" i="154"/>
  <c r="Q66" i="151"/>
  <c r="Q69" i="155"/>
  <c r="Q64" i="154"/>
  <c r="Q88" i="154" s="1"/>
  <c r="R72" i="154"/>
  <c r="Q67" i="154"/>
  <c r="Q69" i="156"/>
  <c r="R71" i="154"/>
  <c r="Q72" i="156"/>
  <c r="Q65" i="156"/>
  <c r="Q64" i="156"/>
  <c r="Q73" i="156"/>
  <c r="Q66" i="154"/>
  <c r="R64" i="154"/>
  <c r="R88" i="154" s="1"/>
  <c r="Q76" i="153"/>
  <c r="Q67" i="156"/>
  <c r="Q74" i="155"/>
  <c r="Q75" i="156"/>
  <c r="Q71" i="154"/>
  <c r="Q65" i="153"/>
  <c r="Q68" i="155"/>
  <c r="Q65" i="154"/>
  <c r="R65" i="155"/>
  <c r="R67" i="151"/>
  <c r="R73" i="151"/>
  <c r="S75" i="154"/>
  <c r="R68" i="153"/>
  <c r="R73" i="156"/>
  <c r="R68" i="151"/>
  <c r="R65" i="151"/>
  <c r="R72" i="153"/>
  <c r="R66" i="156"/>
  <c r="R73" i="153"/>
  <c r="R74" i="156"/>
  <c r="R75" i="156"/>
  <c r="R74" i="155"/>
  <c r="R71" i="153"/>
  <c r="R69" i="153"/>
  <c r="R64" i="156"/>
  <c r="R72" i="155"/>
  <c r="R76" i="153"/>
  <c r="R69" i="151"/>
  <c r="R75" i="153"/>
  <c r="R72" i="151"/>
  <c r="S66" i="154"/>
  <c r="R65" i="156"/>
  <c r="R76" i="155"/>
  <c r="R66" i="155"/>
  <c r="S67" i="154"/>
  <c r="R65" i="153"/>
  <c r="S76" i="154"/>
  <c r="S65" i="154"/>
  <c r="R67" i="156"/>
  <c r="R64" i="155"/>
  <c r="S72" i="154"/>
  <c r="S69" i="154"/>
  <c r="R71" i="156"/>
  <c r="R64" i="153"/>
  <c r="R66" i="151"/>
  <c r="R64" i="151"/>
  <c r="S71" i="154"/>
  <c r="R66" i="153"/>
  <c r="R72" i="156"/>
  <c r="R71" i="155"/>
  <c r="R67" i="155"/>
  <c r="R75" i="151"/>
  <c r="S73" i="154"/>
  <c r="R69" i="155"/>
  <c r="R74" i="153"/>
  <c r="R75" i="155"/>
  <c r="R67" i="153"/>
  <c r="S68" i="154"/>
  <c r="R76" i="156"/>
  <c r="S74" i="154"/>
  <c r="R76" i="151"/>
  <c r="R68" i="156"/>
  <c r="R68" i="155"/>
  <c r="R73" i="155"/>
  <c r="R69" i="156"/>
  <c r="S64" i="154"/>
  <c r="S88" i="154" s="1"/>
  <c r="R74" i="151"/>
  <c r="R71" i="151"/>
  <c r="S64" i="156"/>
  <c r="S74" i="155"/>
  <c r="T64" i="154"/>
  <c r="T88" i="154" s="1"/>
  <c r="S75" i="153"/>
  <c r="S66" i="156"/>
  <c r="S66" i="155"/>
  <c r="S74" i="153"/>
  <c r="S73" i="156"/>
  <c r="S71" i="153"/>
  <c r="S66" i="153"/>
  <c r="S74" i="151"/>
  <c r="S69" i="156"/>
  <c r="S73" i="153"/>
  <c r="T67" i="154"/>
  <c r="S68" i="153"/>
  <c r="S74" i="156"/>
  <c r="S71" i="155"/>
  <c r="S71" i="151"/>
  <c r="S71" i="156"/>
  <c r="S75" i="156"/>
  <c r="S75" i="155"/>
  <c r="S65" i="156"/>
  <c r="S72" i="156"/>
  <c r="S73" i="155"/>
  <c r="S72" i="153"/>
  <c r="S67" i="155"/>
  <c r="S65" i="153"/>
  <c r="S76" i="156"/>
  <c r="S64" i="153"/>
  <c r="S75" i="151"/>
  <c r="T72" i="154"/>
  <c r="S64" i="155"/>
  <c r="S69" i="155"/>
  <c r="S69" i="153"/>
  <c r="S73" i="151"/>
  <c r="S67" i="156"/>
  <c r="S65" i="155"/>
  <c r="T75" i="154"/>
  <c r="S67" i="153"/>
  <c r="S76" i="151"/>
  <c r="S68" i="156"/>
  <c r="T68" i="154"/>
  <c r="S66" i="151"/>
  <c r="T71" i="154"/>
  <c r="S65" i="151"/>
  <c r="T69" i="154"/>
  <c r="S68" i="151"/>
  <c r="T66" i="154"/>
  <c r="T74" i="154"/>
  <c r="S69" i="151"/>
  <c r="T76" i="154"/>
  <c r="S76" i="155"/>
  <c r="T73" i="154"/>
  <c r="S64" i="151"/>
  <c r="S76" i="153"/>
  <c r="S72" i="151"/>
  <c r="S68" i="155"/>
  <c r="S67" i="151"/>
  <c r="S72" i="155"/>
  <c r="T65" i="154"/>
  <c r="T67" i="155"/>
  <c r="U68" i="154"/>
  <c r="T65" i="153"/>
  <c r="T76" i="151"/>
  <c r="T67" i="153"/>
  <c r="U65" i="154"/>
  <c r="T75" i="151"/>
  <c r="U76" i="154"/>
  <c r="T73" i="156"/>
  <c r="T64" i="153"/>
  <c r="T72" i="151"/>
  <c r="U64" i="154"/>
  <c r="U88" i="154" s="1"/>
  <c r="T69" i="156"/>
  <c r="T64" i="155"/>
  <c r="U74" i="154"/>
  <c r="T71" i="153"/>
  <c r="T71" i="155"/>
  <c r="T74" i="155"/>
  <c r="U73" i="154"/>
  <c r="T75" i="153"/>
  <c r="T64" i="156"/>
  <c r="T76" i="153"/>
  <c r="T66" i="156"/>
  <c r="T66" i="155"/>
  <c r="U72" i="154"/>
  <c r="T68" i="153"/>
  <c r="T74" i="151"/>
  <c r="T69" i="151"/>
  <c r="T71" i="156"/>
  <c r="T75" i="155"/>
  <c r="T71" i="151"/>
  <c r="T65" i="151"/>
  <c r="T74" i="153"/>
  <c r="T75" i="156"/>
  <c r="T65" i="155"/>
  <c r="U71" i="154"/>
  <c r="T72" i="156"/>
  <c r="T66" i="153"/>
  <c r="T67" i="151"/>
  <c r="T67" i="156"/>
  <c r="T72" i="155"/>
  <c r="T65" i="156"/>
  <c r="U66" i="154"/>
  <c r="T68" i="151"/>
  <c r="T73" i="151"/>
  <c r="T64" i="151"/>
  <c r="U69" i="154"/>
  <c r="T66" i="151"/>
  <c r="U67" i="154"/>
  <c r="T73" i="153"/>
  <c r="T69" i="153"/>
  <c r="T76" i="156"/>
  <c r="T76" i="155"/>
  <c r="T68" i="156"/>
  <c r="T68" i="155"/>
  <c r="T73" i="155"/>
  <c r="U75" i="154"/>
  <c r="T72" i="153"/>
  <c r="T74" i="156"/>
  <c r="T69" i="155"/>
  <c r="U68" i="156"/>
  <c r="U73" i="153"/>
  <c r="V74" i="154"/>
  <c r="U76" i="151"/>
  <c r="V73" i="154"/>
  <c r="U64" i="153"/>
  <c r="V66" i="154"/>
  <c r="U73" i="151"/>
  <c r="U73" i="156"/>
  <c r="U72" i="153"/>
  <c r="V75" i="154"/>
  <c r="U65" i="151"/>
  <c r="U69" i="153"/>
  <c r="U75" i="153"/>
  <c r="U65" i="156"/>
  <c r="U71" i="151"/>
  <c r="U68" i="151"/>
  <c r="U75" i="156"/>
  <c r="U71" i="153"/>
  <c r="V65" i="154"/>
  <c r="U65" i="153"/>
  <c r="V64" i="154"/>
  <c r="V88" i="154" s="1"/>
  <c r="U74" i="151"/>
  <c r="U74" i="156"/>
  <c r="U68" i="155"/>
  <c r="V68" i="154"/>
  <c r="U74" i="153"/>
  <c r="U69" i="155"/>
  <c r="U68" i="153"/>
  <c r="U67" i="156"/>
  <c r="U67" i="155"/>
  <c r="U66" i="155"/>
  <c r="V76" i="154"/>
  <c r="U75" i="151"/>
  <c r="U66" i="156"/>
  <c r="V69" i="154"/>
  <c r="U67" i="151"/>
  <c r="U64" i="155"/>
  <c r="U86" i="155" s="1"/>
  <c r="U76" i="155"/>
  <c r="U71" i="156"/>
  <c r="U65" i="155"/>
  <c r="U69" i="156"/>
  <c r="U72" i="155"/>
  <c r="V67" i="154"/>
  <c r="U66" i="153"/>
  <c r="U72" i="151"/>
  <c r="U66" i="151"/>
  <c r="U64" i="156"/>
  <c r="U74" i="155"/>
  <c r="U67" i="153"/>
  <c r="U76" i="156"/>
  <c r="U71" i="155"/>
  <c r="U72" i="156"/>
  <c r="U75" i="155"/>
  <c r="V71" i="154"/>
  <c r="U73" i="155"/>
  <c r="V72" i="154"/>
  <c r="U69" i="151"/>
  <c r="U64" i="151"/>
  <c r="U76" i="153"/>
  <c r="V72" i="156"/>
  <c r="V67" i="155"/>
  <c r="V73" i="153"/>
  <c r="V72" i="151"/>
  <c r="W65" i="154"/>
  <c r="W74" i="154"/>
  <c r="V74" i="151"/>
  <c r="V68" i="155"/>
  <c r="V74" i="156"/>
  <c r="W69" i="154"/>
  <c r="V69" i="153"/>
  <c r="V67" i="151"/>
  <c r="V74" i="155"/>
  <c r="V73" i="155"/>
  <c r="V66" i="155"/>
  <c r="W68" i="154"/>
  <c r="V75" i="151"/>
  <c r="V64" i="151"/>
  <c r="V76" i="156"/>
  <c r="V66" i="151"/>
  <c r="V64" i="156"/>
  <c r="V69" i="155"/>
  <c r="W73" i="154"/>
  <c r="V76" i="153"/>
  <c r="V69" i="156"/>
  <c r="V72" i="153"/>
  <c r="W72" i="154"/>
  <c r="W67" i="154"/>
  <c r="W75" i="154"/>
  <c r="V73" i="151"/>
  <c r="V75" i="155"/>
  <c r="V67" i="153"/>
  <c r="V64" i="153"/>
  <c r="V73" i="156"/>
  <c r="W66" i="154"/>
  <c r="V65" i="153"/>
  <c r="V74" i="153"/>
  <c r="V69" i="151"/>
  <c r="V68" i="156"/>
  <c r="V65" i="151"/>
  <c r="V75" i="153"/>
  <c r="V76" i="151"/>
  <c r="V65" i="156"/>
  <c r="V72" i="155"/>
  <c r="W64" i="154"/>
  <c r="W88" i="154" s="1"/>
  <c r="V71" i="153"/>
  <c r="V68" i="151"/>
  <c r="V71" i="151"/>
  <c r="V67" i="156"/>
  <c r="V64" i="155"/>
  <c r="W76" i="154"/>
  <c r="V68" i="153"/>
  <c r="V76" i="155"/>
  <c r="V75" i="156"/>
  <c r="V71" i="155"/>
  <c r="W71" i="154"/>
  <c r="V66" i="153"/>
  <c r="V65" i="155"/>
  <c r="V71" i="156"/>
  <c r="V66" i="156"/>
  <c r="W71" i="156"/>
  <c r="W75" i="155"/>
  <c r="X69" i="154"/>
  <c r="W74" i="151"/>
  <c r="W67" i="151"/>
  <c r="X65" i="154"/>
  <c r="X67" i="154"/>
  <c r="W75" i="153"/>
  <c r="W76" i="151"/>
  <c r="W68" i="156"/>
  <c r="W74" i="155"/>
  <c r="X68" i="154"/>
  <c r="W67" i="153"/>
  <c r="W64" i="153"/>
  <c r="W66" i="153"/>
  <c r="W71" i="151"/>
  <c r="W64" i="156"/>
  <c r="W73" i="155"/>
  <c r="W68" i="151"/>
  <c r="X73" i="154"/>
  <c r="W66" i="156"/>
  <c r="W69" i="156"/>
  <c r="W64" i="155"/>
  <c r="X66" i="154"/>
  <c r="W64" i="151"/>
  <c r="W73" i="151"/>
  <c r="W66" i="151"/>
  <c r="W72" i="153"/>
  <c r="W69" i="155"/>
  <c r="X64" i="154"/>
  <c r="X88" i="154" s="1"/>
  <c r="W76" i="155"/>
  <c r="W69" i="151"/>
  <c r="W66" i="155"/>
  <c r="W76" i="153"/>
  <c r="W67" i="155"/>
  <c r="X72" i="154"/>
  <c r="W68" i="153"/>
  <c r="W75" i="156"/>
  <c r="W69" i="153"/>
  <c r="W75" i="151"/>
  <c r="W72" i="151"/>
  <c r="X75" i="154"/>
  <c r="W68" i="155"/>
  <c r="W74" i="153"/>
  <c r="W65" i="153"/>
  <c r="W73" i="156"/>
  <c r="W74" i="156"/>
  <c r="X74" i="154"/>
  <c r="W71" i="153"/>
  <c r="W72" i="155"/>
  <c r="W71" i="155"/>
  <c r="W67" i="156"/>
  <c r="W65" i="151"/>
  <c r="W65" i="156"/>
  <c r="W73" i="153"/>
  <c r="X76" i="154"/>
  <c r="X71" i="154"/>
  <c r="W76" i="156"/>
  <c r="W72" i="156"/>
  <c r="W65" i="155"/>
  <c r="X74" i="153"/>
  <c r="X76" i="151"/>
  <c r="X68" i="153"/>
  <c r="X69" i="151"/>
  <c r="X65" i="153"/>
  <c r="X71" i="153"/>
  <c r="Y67" i="154"/>
  <c r="X65" i="156"/>
  <c r="Y75" i="154"/>
  <c r="X69" i="153"/>
  <c r="X72" i="153"/>
  <c r="X76" i="156"/>
  <c r="X64" i="153"/>
  <c r="Y64" i="154"/>
  <c r="Y88" i="154" s="1"/>
  <c r="X66" i="151"/>
  <c r="Y74" i="154"/>
  <c r="X65" i="151"/>
  <c r="X72" i="151"/>
  <c r="X66" i="153"/>
  <c r="X65" i="155"/>
  <c r="X71" i="151"/>
  <c r="Y76" i="154"/>
  <c r="Y71" i="154"/>
  <c r="X67" i="156"/>
  <c r="X74" i="151"/>
  <c r="X76" i="153"/>
  <c r="X72" i="156"/>
  <c r="X75" i="156"/>
  <c r="Y73" i="154"/>
  <c r="X75" i="155"/>
  <c r="X67" i="155"/>
  <c r="X73" i="155"/>
  <c r="X66" i="156"/>
  <c r="X68" i="151"/>
  <c r="X73" i="151"/>
  <c r="X69" i="155"/>
  <c r="X67" i="151"/>
  <c r="X69" i="156"/>
  <c r="X73" i="156"/>
  <c r="X74" i="155"/>
  <c r="Y68" i="154"/>
  <c r="X68" i="156"/>
  <c r="X72" i="155"/>
  <c r="Y66" i="154"/>
  <c r="X75" i="151"/>
  <c r="Y65" i="154"/>
  <c r="X64" i="155"/>
  <c r="Y72" i="154"/>
  <c r="X71" i="156"/>
  <c r="X74" i="156"/>
  <c r="Y69" i="154"/>
  <c r="X75" i="153"/>
  <c r="X64" i="156"/>
  <c r="X68" i="155"/>
  <c r="X64" i="151"/>
  <c r="X76" i="155"/>
  <c r="X67" i="153"/>
  <c r="X71" i="155"/>
  <c r="X66" i="155"/>
  <c r="X73" i="153"/>
  <c r="Y76" i="156"/>
  <c r="Y65" i="155"/>
  <c r="Y67" i="153"/>
  <c r="Z64" i="154"/>
  <c r="Z88" i="154" s="1"/>
  <c r="Y65" i="151"/>
  <c r="Y71" i="156"/>
  <c r="Y67" i="155"/>
  <c r="Z75" i="154"/>
  <c r="Y76" i="155"/>
  <c r="Y66" i="153"/>
  <c r="Y68" i="153"/>
  <c r="Y69" i="151"/>
  <c r="Y69" i="155"/>
  <c r="Z76" i="154"/>
  <c r="Y75" i="151"/>
  <c r="Y74" i="153"/>
  <c r="Y74" i="156"/>
  <c r="Y74" i="151"/>
  <c r="Y72" i="156"/>
  <c r="Z66" i="154"/>
  <c r="Y64" i="156"/>
  <c r="Z71" i="154"/>
  <c r="Y71" i="153"/>
  <c r="Z69" i="154"/>
  <c r="Y69" i="153"/>
  <c r="Y67" i="151"/>
  <c r="Y73" i="153"/>
  <c r="Y71" i="155"/>
  <c r="Z73" i="154"/>
  <c r="Z72" i="154"/>
  <c r="Y72" i="153"/>
  <c r="Y68" i="155"/>
  <c r="Z74" i="154"/>
  <c r="Y73" i="151"/>
  <c r="Y72" i="155"/>
  <c r="Z68" i="154"/>
  <c r="Y72" i="151"/>
  <c r="Y75" i="156"/>
  <c r="Y64" i="155"/>
  <c r="Y76" i="153"/>
  <c r="Y64" i="151"/>
  <c r="Y71" i="151"/>
  <c r="Y64" i="153"/>
  <c r="Y68" i="151"/>
  <c r="Y65" i="156"/>
  <c r="Y66" i="155"/>
  <c r="Y69" i="156"/>
  <c r="Y74" i="155"/>
  <c r="Y67" i="156"/>
  <c r="Y66" i="151"/>
  <c r="Y73" i="155"/>
  <c r="Y76" i="151"/>
  <c r="Y68" i="156"/>
  <c r="Y73" i="156"/>
  <c r="Z67" i="154"/>
  <c r="Z65" i="154"/>
  <c r="Y75" i="153"/>
  <c r="Y65" i="153"/>
  <c r="Y75" i="155"/>
  <c r="Y66" i="156"/>
  <c r="Z69" i="156"/>
  <c r="Z75" i="155"/>
  <c r="AA74" i="154"/>
  <c r="Z65" i="156"/>
  <c r="Z73" i="155"/>
  <c r="AA68" i="154"/>
  <c r="Z73" i="153"/>
  <c r="Z64" i="151"/>
  <c r="Z64" i="155"/>
  <c r="Z67" i="155"/>
  <c r="Z76" i="153"/>
  <c r="Z66" i="151"/>
  <c r="Z75" i="153"/>
  <c r="Z67" i="151"/>
  <c r="AA64" i="154"/>
  <c r="AA88" i="154" s="1"/>
  <c r="Z74" i="153"/>
  <c r="Z71" i="153"/>
  <c r="Z73" i="156"/>
  <c r="Z68" i="153"/>
  <c r="Z74" i="151"/>
  <c r="Z71" i="151"/>
  <c r="Z68" i="151"/>
  <c r="Z74" i="155"/>
  <c r="AA65" i="154"/>
  <c r="Z64" i="156"/>
  <c r="Z72" i="155"/>
  <c r="Z65" i="155"/>
  <c r="Z73" i="151"/>
  <c r="Z75" i="151"/>
  <c r="AA67" i="154"/>
  <c r="AA73" i="154"/>
  <c r="Z69" i="151"/>
  <c r="Z67" i="156"/>
  <c r="AA76" i="154"/>
  <c r="Z76" i="151"/>
  <c r="Z69" i="153"/>
  <c r="Z76" i="156"/>
  <c r="Z74" i="156"/>
  <c r="AA66" i="154"/>
  <c r="Z65" i="151"/>
  <c r="Z69" i="155"/>
  <c r="Z72" i="153"/>
  <c r="Z68" i="155"/>
  <c r="Z66" i="156"/>
  <c r="Z72" i="151"/>
  <c r="Z71" i="156"/>
  <c r="AA75" i="154"/>
  <c r="Z66" i="153"/>
  <c r="Z68" i="156"/>
  <c r="AA71" i="154"/>
  <c r="Z64" i="153"/>
  <c r="AA72" i="154"/>
  <c r="Z72" i="156"/>
  <c r="AA69" i="154"/>
  <c r="Z65" i="153"/>
  <c r="Z75" i="156"/>
  <c r="Z71" i="155"/>
  <c r="Z67" i="153"/>
  <c r="Z66" i="155"/>
  <c r="Z76" i="155"/>
  <c r="AA66" i="155"/>
  <c r="AA66" i="151"/>
  <c r="AA74" i="155"/>
  <c r="AA75" i="151"/>
  <c r="AA69" i="153"/>
  <c r="AA74" i="153"/>
  <c r="AA69" i="155"/>
  <c r="AB69" i="154"/>
  <c r="AA72" i="155"/>
  <c r="AB67" i="154"/>
  <c r="AA73" i="151"/>
  <c r="AA75" i="155"/>
  <c r="AA76" i="151"/>
  <c r="AA76" i="156"/>
  <c r="AB71" i="154"/>
  <c r="AA74" i="151"/>
  <c r="AA65" i="151"/>
  <c r="AB73" i="154"/>
  <c r="AA66" i="153"/>
  <c r="AB64" i="154"/>
  <c r="AB88" i="154" s="1"/>
  <c r="AA65" i="155"/>
  <c r="AA67" i="153"/>
  <c r="AA64" i="151"/>
  <c r="AA69" i="156"/>
  <c r="AA74" i="156"/>
  <c r="AA68" i="153"/>
  <c r="AA67" i="151"/>
  <c r="AA68" i="156"/>
  <c r="AA76" i="155"/>
  <c r="AB76" i="154"/>
  <c r="AA73" i="153"/>
  <c r="AA72" i="153"/>
  <c r="AA71" i="156"/>
  <c r="AA67" i="155"/>
  <c r="AA75" i="153"/>
  <c r="AA66" i="156"/>
  <c r="AA73" i="155"/>
  <c r="AB66" i="154"/>
  <c r="AA76" i="153"/>
  <c r="AA68" i="151"/>
  <c r="AB75" i="154"/>
  <c r="AA71" i="151"/>
  <c r="AA71" i="155"/>
  <c r="AB65" i="154"/>
  <c r="AA71" i="153"/>
  <c r="AA69" i="151"/>
  <c r="AB68" i="154"/>
  <c r="AB74" i="154"/>
  <c r="AA72" i="156"/>
  <c r="AA68" i="155"/>
  <c r="AA65" i="153"/>
  <c r="AA72" i="151"/>
  <c r="AA64" i="156"/>
  <c r="AA75" i="156"/>
  <c r="AA67" i="156"/>
  <c r="AA65" i="156"/>
  <c r="AA64" i="155"/>
  <c r="AB72" i="154"/>
  <c r="AA64" i="153"/>
  <c r="AA73" i="156"/>
  <c r="AB73" i="156"/>
  <c r="AB67" i="155"/>
  <c r="AB69" i="156"/>
  <c r="AB75" i="155"/>
  <c r="AB68" i="151"/>
  <c r="AC64" i="154"/>
  <c r="AC88" i="154" s="1"/>
  <c r="AB72" i="156"/>
  <c r="AB73" i="151"/>
  <c r="AB66" i="151"/>
  <c r="AC65" i="154"/>
  <c r="AB69" i="151"/>
  <c r="AC76" i="154"/>
  <c r="AB66" i="156"/>
  <c r="AB64" i="153"/>
  <c r="AB73" i="153"/>
  <c r="AB68" i="155"/>
  <c r="AB74" i="153"/>
  <c r="AB68" i="153"/>
  <c r="AB75" i="151"/>
  <c r="AB65" i="155"/>
  <c r="AC66" i="154"/>
  <c r="AB71" i="151"/>
  <c r="AB76" i="156"/>
  <c r="AB71" i="153"/>
  <c r="AB65" i="153"/>
  <c r="AB75" i="153"/>
  <c r="AB72" i="151"/>
  <c r="AB68" i="156"/>
  <c r="AC74" i="154"/>
  <c r="AB65" i="151"/>
  <c r="AB74" i="155"/>
  <c r="AB74" i="156"/>
  <c r="AC71" i="154"/>
  <c r="AB76" i="151"/>
  <c r="AB72" i="153"/>
  <c r="AB76" i="153"/>
  <c r="AB64" i="151"/>
  <c r="AB72" i="155"/>
  <c r="AC72" i="154"/>
  <c r="AC67" i="154"/>
  <c r="AB66" i="153"/>
  <c r="AB71" i="156"/>
  <c r="AC75" i="154"/>
  <c r="AB69" i="153"/>
  <c r="AB67" i="151"/>
  <c r="AC68" i="154"/>
  <c r="AB76" i="155"/>
  <c r="AB66" i="155"/>
  <c r="AC69" i="154"/>
  <c r="AB67" i="153"/>
  <c r="AB71" i="155"/>
  <c r="AB64" i="156"/>
  <c r="AB73" i="155"/>
  <c r="AB67" i="156"/>
  <c r="AB64" i="155"/>
  <c r="AB75" i="156"/>
  <c r="AB65" i="156"/>
  <c r="AB69" i="155"/>
  <c r="AC73" i="154"/>
  <c r="AB74" i="151"/>
  <c r="AC64" i="153"/>
  <c r="AC67" i="151"/>
  <c r="AC72" i="153"/>
  <c r="AC76" i="151"/>
  <c r="AC65" i="151"/>
  <c r="AC65" i="156"/>
  <c r="AC73" i="156"/>
  <c r="AD75" i="154"/>
  <c r="AC72" i="156"/>
  <c r="AC67" i="153"/>
  <c r="AD69" i="154"/>
  <c r="AC68" i="156"/>
  <c r="AD73" i="154"/>
  <c r="AC74" i="155"/>
  <c r="AC65" i="155"/>
  <c r="AD66" i="154"/>
  <c r="AC69" i="156"/>
  <c r="AC74" i="151"/>
  <c r="AC66" i="153"/>
  <c r="AC66" i="156"/>
  <c r="AC69" i="153"/>
  <c r="AC71" i="156"/>
  <c r="AC66" i="155"/>
  <c r="AC74" i="153"/>
  <c r="AC68" i="153"/>
  <c r="AD72" i="154"/>
  <c r="AC75" i="156"/>
  <c r="AD64" i="154"/>
  <c r="AD88" i="154" s="1"/>
  <c r="AD65" i="154"/>
  <c r="AC69" i="155"/>
  <c r="AC76" i="156"/>
  <c r="AC72" i="151"/>
  <c r="AC68" i="155"/>
  <c r="AC75" i="151"/>
  <c r="AC64" i="155"/>
  <c r="AC73" i="155"/>
  <c r="AC73" i="153"/>
  <c r="AC71" i="155"/>
  <c r="AD67" i="154"/>
  <c r="AC65" i="153"/>
  <c r="AD71" i="154"/>
  <c r="AC69" i="151"/>
  <c r="AC67" i="155"/>
  <c r="AC74" i="156"/>
  <c r="AC66" i="151"/>
  <c r="AC75" i="155"/>
  <c r="AD76" i="154"/>
  <c r="AC64" i="151"/>
  <c r="AC72" i="155"/>
  <c r="AD74" i="154"/>
  <c r="AC76" i="155"/>
  <c r="AC76" i="153"/>
  <c r="AD68" i="154"/>
  <c r="AC71" i="151"/>
  <c r="AC75" i="153"/>
  <c r="AC68" i="151"/>
  <c r="AC64" i="156"/>
  <c r="AC67" i="156"/>
  <c r="AC71" i="153"/>
  <c r="AC73" i="151"/>
  <c r="AD72" i="153"/>
  <c r="AD75" i="151"/>
  <c r="AD76" i="151"/>
  <c r="AD65" i="155"/>
  <c r="AD65" i="153"/>
  <c r="AD64" i="156"/>
  <c r="AD68" i="151"/>
  <c r="AD72" i="151"/>
  <c r="AE64" i="154"/>
  <c r="AE88" i="154" s="1"/>
  <c r="AE65" i="154"/>
  <c r="AD74" i="153"/>
  <c r="AD75" i="153"/>
  <c r="AD71" i="151"/>
  <c r="AD72" i="156"/>
  <c r="AD73" i="151"/>
  <c r="AD73" i="156"/>
  <c r="AE69" i="154"/>
  <c r="AD76" i="153"/>
  <c r="AD74" i="151"/>
  <c r="AE75" i="154"/>
  <c r="AD71" i="153"/>
  <c r="AD71" i="156"/>
  <c r="AD67" i="153"/>
  <c r="AE66" i="154"/>
  <c r="AD69" i="151"/>
  <c r="AD68" i="153"/>
  <c r="AD73" i="155"/>
  <c r="AD66" i="153"/>
  <c r="AD75" i="156"/>
  <c r="AD65" i="156"/>
  <c r="AD74" i="155"/>
  <c r="AE72" i="154"/>
  <c r="AD75" i="155"/>
  <c r="AE67" i="154"/>
  <c r="AD76" i="156"/>
  <c r="AD64" i="155"/>
  <c r="AE68" i="154"/>
  <c r="AD64" i="153"/>
  <c r="AD73" i="153"/>
  <c r="AE73" i="154"/>
  <c r="AD66" i="155"/>
  <c r="AD71" i="155"/>
  <c r="AD67" i="155"/>
  <c r="AD69" i="155"/>
  <c r="AD74" i="156"/>
  <c r="AD66" i="156"/>
  <c r="AD72" i="155"/>
  <c r="AD69" i="153"/>
  <c r="AD67" i="151"/>
  <c r="AD65" i="151"/>
  <c r="AE71" i="154"/>
  <c r="AE76" i="154"/>
  <c r="AD68" i="156"/>
  <c r="AD69" i="156"/>
  <c r="AD66" i="151"/>
  <c r="AD67" i="156"/>
  <c r="AD68" i="155"/>
  <c r="AE74" i="154"/>
  <c r="AD64" i="151"/>
  <c r="AD76" i="155"/>
  <c r="AE73" i="156"/>
  <c r="AF74" i="154"/>
  <c r="AE69" i="153"/>
  <c r="AE75" i="153"/>
  <c r="AF71" i="154"/>
  <c r="AE68" i="151"/>
  <c r="AE67" i="151"/>
  <c r="AE72" i="155"/>
  <c r="AE75" i="155"/>
  <c r="AE73" i="153"/>
  <c r="AE64" i="151"/>
  <c r="AE71" i="153"/>
  <c r="AE75" i="151"/>
  <c r="AE76" i="153"/>
  <c r="AF75" i="154"/>
  <c r="AE65" i="151"/>
  <c r="AF73" i="154"/>
  <c r="AE65" i="155"/>
  <c r="AE66" i="155"/>
  <c r="AE67" i="155"/>
  <c r="AE76" i="155"/>
  <c r="AE66" i="151"/>
  <c r="AE64" i="153"/>
  <c r="AE73" i="151"/>
  <c r="AE64" i="156"/>
  <c r="AE68" i="156"/>
  <c r="AF76" i="154"/>
  <c r="AE75" i="156"/>
  <c r="AE74" i="155"/>
  <c r="AE76" i="151"/>
  <c r="AE71" i="156"/>
  <c r="AE69" i="156"/>
  <c r="AE71" i="155"/>
  <c r="AE72" i="151"/>
  <c r="AE67" i="156"/>
  <c r="AE72" i="156"/>
  <c r="AE73" i="155"/>
  <c r="AF69" i="154"/>
  <c r="AE69" i="151"/>
  <c r="AE66" i="156"/>
  <c r="AF72" i="154"/>
  <c r="AE71" i="151"/>
  <c r="AF65" i="154"/>
  <c r="AF68" i="154"/>
  <c r="AE65" i="156"/>
  <c r="AE69" i="155"/>
  <c r="AE65" i="153"/>
  <c r="AE72" i="153"/>
  <c r="AE68" i="155"/>
  <c r="AE74" i="156"/>
  <c r="AF64" i="154"/>
  <c r="AF88" i="154" s="1"/>
  <c r="AE66" i="153"/>
  <c r="AE74" i="151"/>
  <c r="AF67" i="154"/>
  <c r="AE67" i="153"/>
  <c r="AE76" i="156"/>
  <c r="AE64" i="155"/>
  <c r="AE68" i="153"/>
  <c r="AF66" i="154"/>
  <c r="AE74" i="153"/>
  <c r="AF74" i="156"/>
  <c r="AF74" i="155"/>
  <c r="AG65" i="154"/>
  <c r="AF74" i="153"/>
  <c r="AF72" i="153"/>
  <c r="AF67" i="155"/>
  <c r="AF66" i="151"/>
  <c r="AF68" i="151"/>
  <c r="AG75" i="154"/>
  <c r="AF65" i="151"/>
  <c r="AF64" i="155"/>
  <c r="AG66" i="154"/>
  <c r="AF64" i="151"/>
  <c r="AG64" i="154"/>
  <c r="AG88" i="154" s="1"/>
  <c r="AF76" i="153"/>
  <c r="AF74" i="151"/>
  <c r="AF66" i="155"/>
  <c r="AG67" i="154"/>
  <c r="AG69" i="154"/>
  <c r="AF73" i="153"/>
  <c r="AF65" i="153"/>
  <c r="AF67" i="153"/>
  <c r="AF67" i="156"/>
  <c r="AF69" i="153"/>
  <c r="AF73" i="155"/>
  <c r="AG68" i="154"/>
  <c r="AF71" i="155"/>
  <c r="AF76" i="156"/>
  <c r="AG74" i="154"/>
  <c r="AF68" i="155"/>
  <c r="AF64" i="156"/>
  <c r="AF72" i="155"/>
  <c r="AF76" i="155"/>
  <c r="AF68" i="153"/>
  <c r="AF67" i="151"/>
  <c r="AF76" i="151"/>
  <c r="AG76" i="154"/>
  <c r="AF69" i="156"/>
  <c r="AG73" i="154"/>
  <c r="AF72" i="151"/>
  <c r="AF75" i="151"/>
  <c r="AF69" i="151"/>
  <c r="AF66" i="153"/>
  <c r="AF64" i="153"/>
  <c r="AF71" i="151"/>
  <c r="AG71" i="154"/>
  <c r="AF75" i="156"/>
  <c r="AF69" i="155"/>
  <c r="AF73" i="151"/>
  <c r="AF71" i="156"/>
  <c r="AF75" i="155"/>
  <c r="AF68" i="156"/>
  <c r="AF72" i="156"/>
  <c r="AF65" i="155"/>
  <c r="AF66" i="156"/>
  <c r="AG72" i="154"/>
  <c r="AF75" i="153"/>
  <c r="AF71" i="153"/>
  <c r="AF65" i="156"/>
  <c r="AF73" i="156"/>
  <c r="AG64" i="151"/>
  <c r="AG69" i="153"/>
  <c r="AG66" i="156"/>
  <c r="AG72" i="155"/>
  <c r="AG71" i="153"/>
  <c r="AG69" i="151"/>
  <c r="AG74" i="151"/>
  <c r="AG75" i="153"/>
  <c r="AG73" i="155"/>
  <c r="AG68" i="153"/>
  <c r="AG76" i="151"/>
  <c r="AG74" i="153"/>
  <c r="AG72" i="156"/>
  <c r="AG75" i="156"/>
  <c r="AG67" i="151"/>
  <c r="AG76" i="153"/>
  <c r="AG72" i="151"/>
  <c r="AG71" i="151"/>
  <c r="AG74" i="156"/>
  <c r="AG72" i="153"/>
  <c r="AG76" i="156"/>
  <c r="AG68" i="156"/>
  <c r="AG68" i="155"/>
  <c r="AG66" i="151"/>
  <c r="AG74" i="155"/>
  <c r="AG65" i="155"/>
  <c r="AG73" i="153"/>
  <c r="AG65" i="153"/>
  <c r="AG73" i="156"/>
  <c r="AG64" i="153"/>
  <c r="AG75" i="155"/>
  <c r="AG67" i="156"/>
  <c r="AG69" i="155"/>
  <c r="AG65" i="156"/>
  <c r="AG64" i="155"/>
  <c r="AG73" i="151"/>
  <c r="AG64" i="156"/>
  <c r="AG67" i="153"/>
  <c r="AG71" i="156"/>
  <c r="AG66" i="155"/>
  <c r="AG67" i="155"/>
  <c r="AG66" i="153"/>
  <c r="AG71" i="155"/>
  <c r="AG76" i="155"/>
  <c r="AG75" i="151"/>
  <c r="AG69" i="156"/>
  <c r="AG65" i="151"/>
  <c r="AG68" i="151"/>
  <c r="AH72" i="155"/>
  <c r="AH71" i="155"/>
  <c r="AH76" i="153"/>
  <c r="AH75" i="153"/>
  <c r="AH73" i="155"/>
  <c r="AH74" i="153"/>
  <c r="AH66" i="153"/>
  <c r="AH66" i="156"/>
  <c r="AH68" i="153"/>
  <c r="AH74" i="156"/>
  <c r="AH73" i="153"/>
  <c r="AH69" i="155"/>
  <c r="AH68" i="155"/>
  <c r="AH72" i="153"/>
  <c r="AH65" i="156"/>
  <c r="AH67" i="155"/>
  <c r="AH64" i="153"/>
  <c r="AH66" i="155"/>
  <c r="AH65" i="153"/>
  <c r="AH75" i="156"/>
  <c r="AH73" i="156"/>
  <c r="AH76" i="155"/>
  <c r="AH64" i="156"/>
  <c r="AH64" i="155"/>
  <c r="AH74" i="155"/>
  <c r="AH71" i="153"/>
  <c r="AH68" i="156"/>
  <c r="AH69" i="153"/>
  <c r="AH76" i="156"/>
  <c r="AH72" i="156"/>
  <c r="AH75" i="155"/>
  <c r="AH67" i="153"/>
  <c r="AH69" i="156"/>
  <c r="AH67" i="156"/>
  <c r="AH71" i="156"/>
  <c r="AH65" i="155"/>
  <c r="D83" i="153"/>
  <c r="D82" i="154"/>
  <c r="D80" i="154"/>
  <c r="D81" i="155"/>
  <c r="D80" i="153"/>
  <c r="D81" i="154"/>
  <c r="D82" i="156"/>
  <c r="D80" i="155"/>
  <c r="D83" i="156"/>
  <c r="D83" i="151"/>
  <c r="D80" i="156"/>
  <c r="D82" i="151"/>
  <c r="D83" i="154"/>
  <c r="D82" i="155"/>
  <c r="D81" i="156"/>
  <c r="D81" i="153"/>
  <c r="D78" i="156"/>
  <c r="D82" i="153"/>
  <c r="D83" i="155"/>
  <c r="D81" i="151"/>
  <c r="D80" i="151"/>
  <c r="E82" i="151"/>
  <c r="E81" i="153"/>
  <c r="E82" i="153"/>
  <c r="E81" i="151"/>
  <c r="E81" i="156"/>
  <c r="E80" i="151"/>
  <c r="E80" i="156"/>
  <c r="E82" i="154"/>
  <c r="E83" i="151"/>
  <c r="E80" i="155"/>
  <c r="E82" i="156"/>
  <c r="E80" i="153"/>
  <c r="E83" i="156"/>
  <c r="E82" i="155"/>
  <c r="E81" i="154"/>
  <c r="E81" i="155"/>
  <c r="E83" i="153"/>
  <c r="E83" i="155"/>
  <c r="E80" i="154"/>
  <c r="E83" i="154"/>
  <c r="F81" i="154"/>
  <c r="F83" i="153"/>
  <c r="F82" i="151"/>
  <c r="F82" i="155"/>
  <c r="F80" i="154"/>
  <c r="F83" i="151"/>
  <c r="F83" i="155"/>
  <c r="F83" i="156"/>
  <c r="F79" i="156"/>
  <c r="F80" i="151"/>
  <c r="F82" i="156"/>
  <c r="F81" i="155"/>
  <c r="F83" i="154"/>
  <c r="F80" i="156"/>
  <c r="F81" i="153"/>
  <c r="F80" i="153"/>
  <c r="F82" i="153"/>
  <c r="F82" i="154"/>
  <c r="F81" i="156"/>
  <c r="F81" i="151"/>
  <c r="F80" i="155"/>
  <c r="G83" i="153"/>
  <c r="G81" i="156"/>
  <c r="G82" i="153"/>
  <c r="G82" i="151"/>
  <c r="G80" i="155"/>
  <c r="G80" i="151"/>
  <c r="G81" i="153"/>
  <c r="G80" i="156"/>
  <c r="G79" i="156"/>
  <c r="G83" i="151"/>
  <c r="G81" i="155"/>
  <c r="G82" i="156"/>
  <c r="G82" i="155"/>
  <c r="G83" i="155"/>
  <c r="G80" i="154"/>
  <c r="G83" i="154"/>
  <c r="G81" i="154"/>
  <c r="G80" i="153"/>
  <c r="G82" i="154"/>
  <c r="G83" i="156"/>
  <c r="G81" i="151"/>
  <c r="H82" i="151"/>
  <c r="H81" i="156"/>
  <c r="H82" i="154"/>
  <c r="H81" i="153"/>
  <c r="H82" i="153"/>
  <c r="H83" i="154"/>
  <c r="H82" i="155"/>
  <c r="H80" i="153"/>
  <c r="H80" i="156"/>
  <c r="H80" i="155"/>
  <c r="H81" i="151"/>
  <c r="H81" i="154"/>
  <c r="H83" i="156"/>
  <c r="H83" i="151"/>
  <c r="H80" i="154"/>
  <c r="H79" i="156"/>
  <c r="H80" i="151"/>
  <c r="H83" i="153"/>
  <c r="H82" i="156"/>
  <c r="H83" i="155"/>
  <c r="H78" i="156"/>
  <c r="H81" i="155"/>
  <c r="I83" i="154"/>
  <c r="I82" i="151"/>
  <c r="I82" i="156"/>
  <c r="I82" i="155"/>
  <c r="I82" i="153"/>
  <c r="I82" i="154"/>
  <c r="I80" i="155"/>
  <c r="I80" i="156"/>
  <c r="I81" i="155"/>
  <c r="I83" i="153"/>
  <c r="I81" i="154"/>
  <c r="I80" i="151"/>
  <c r="I79" i="156"/>
  <c r="I80" i="153"/>
  <c r="I81" i="151"/>
  <c r="I81" i="153"/>
  <c r="I78" i="156"/>
  <c r="I83" i="151"/>
  <c r="I83" i="155"/>
  <c r="I83" i="156"/>
  <c r="I81" i="156"/>
  <c r="I80" i="154"/>
  <c r="J81" i="155"/>
  <c r="J80" i="154"/>
  <c r="J83" i="155"/>
  <c r="J80" i="155"/>
  <c r="J81" i="154"/>
  <c r="J82" i="156"/>
  <c r="J82" i="151"/>
  <c r="J79" i="156"/>
  <c r="J81" i="156"/>
  <c r="J83" i="154"/>
  <c r="J83" i="151"/>
  <c r="J82" i="153"/>
  <c r="J81" i="151"/>
  <c r="J80" i="151"/>
  <c r="J80" i="153"/>
  <c r="J82" i="154"/>
  <c r="J81" i="153"/>
  <c r="J83" i="153"/>
  <c r="J83" i="156"/>
  <c r="J80" i="156"/>
  <c r="J82" i="155"/>
  <c r="K82" i="151"/>
  <c r="K82" i="154"/>
  <c r="K82" i="155"/>
  <c r="K83" i="155"/>
  <c r="K83" i="153"/>
  <c r="K82" i="153"/>
  <c r="K80" i="154"/>
  <c r="K83" i="151"/>
  <c r="K83" i="156"/>
  <c r="K80" i="153"/>
  <c r="K80" i="156"/>
  <c r="K81" i="154"/>
  <c r="K81" i="156"/>
  <c r="K80" i="155"/>
  <c r="K78" i="156"/>
  <c r="K81" i="151"/>
  <c r="K82" i="156"/>
  <c r="K83" i="154"/>
  <c r="K81" i="153"/>
  <c r="K80" i="151"/>
  <c r="K81" i="155"/>
  <c r="L81" i="153"/>
  <c r="L83" i="151"/>
  <c r="L83" i="156"/>
  <c r="L80" i="153"/>
  <c r="L81" i="151"/>
  <c r="L78" i="156"/>
  <c r="L81" i="154"/>
  <c r="L82" i="151"/>
  <c r="L83" i="154"/>
  <c r="L82" i="154"/>
  <c r="L82" i="156"/>
  <c r="L81" i="156"/>
  <c r="L80" i="151"/>
  <c r="L79" i="156"/>
  <c r="L80" i="154"/>
  <c r="L81" i="155"/>
  <c r="L80" i="155"/>
  <c r="L80" i="156"/>
  <c r="L82" i="153"/>
  <c r="L83" i="153"/>
  <c r="L83" i="155"/>
  <c r="L82" i="155"/>
  <c r="M81" i="154"/>
  <c r="M82" i="155"/>
  <c r="M83" i="153"/>
  <c r="M80" i="153"/>
  <c r="M83" i="151"/>
  <c r="M82" i="153"/>
  <c r="M82" i="151"/>
  <c r="M83" i="154"/>
  <c r="M80" i="155"/>
  <c r="M80" i="154"/>
  <c r="M81" i="151"/>
  <c r="M81" i="156"/>
  <c r="M80" i="156"/>
  <c r="M83" i="155"/>
  <c r="M78" i="156"/>
  <c r="M79" i="156"/>
  <c r="M82" i="156"/>
  <c r="M81" i="153"/>
  <c r="M80" i="151"/>
  <c r="M82" i="154"/>
  <c r="M83" i="156"/>
  <c r="M81" i="155"/>
  <c r="N81" i="154"/>
  <c r="N82" i="156"/>
  <c r="N80" i="155"/>
  <c r="N80" i="151"/>
  <c r="N82" i="155"/>
  <c r="N83" i="153"/>
  <c r="N83" i="154"/>
  <c r="N81" i="155"/>
  <c r="N82" i="151"/>
  <c r="N81" i="156"/>
  <c r="N80" i="153"/>
  <c r="N80" i="154"/>
  <c r="N83" i="156"/>
  <c r="N82" i="153"/>
  <c r="N81" i="153"/>
  <c r="N83" i="151"/>
  <c r="N82" i="154"/>
  <c r="N83" i="155"/>
  <c r="N81" i="151"/>
  <c r="N80" i="156"/>
  <c r="O83" i="156"/>
  <c r="O82" i="151"/>
  <c r="P80" i="154"/>
  <c r="P82" i="154"/>
  <c r="O83" i="155"/>
  <c r="O80" i="154"/>
  <c r="O83" i="154"/>
  <c r="P81" i="154"/>
  <c r="O81" i="154"/>
  <c r="O83" i="153"/>
  <c r="O83" i="151"/>
  <c r="O80" i="151"/>
  <c r="O82" i="156"/>
  <c r="O80" i="155"/>
  <c r="O78" i="156"/>
  <c r="O82" i="154"/>
  <c r="O81" i="156"/>
  <c r="O80" i="153"/>
  <c r="O79" i="156"/>
  <c r="O82" i="155"/>
  <c r="O80" i="156"/>
  <c r="O81" i="155"/>
  <c r="O81" i="153"/>
  <c r="P83" i="154"/>
  <c r="O81" i="151"/>
  <c r="O82" i="153"/>
  <c r="P80" i="156"/>
  <c r="P81" i="153"/>
  <c r="P82" i="151"/>
  <c r="P83" i="151"/>
  <c r="P81" i="151"/>
  <c r="P82" i="153"/>
  <c r="P80" i="153"/>
  <c r="P83" i="153"/>
  <c r="P81" i="156"/>
  <c r="P83" i="156"/>
  <c r="P80" i="155"/>
  <c r="P83" i="155"/>
  <c r="P82" i="156"/>
  <c r="P81" i="155"/>
  <c r="P80" i="151"/>
  <c r="P82" i="155"/>
  <c r="Q82" i="154"/>
  <c r="Q79" i="156"/>
  <c r="Q80" i="153"/>
  <c r="Q78" i="156"/>
  <c r="Q82" i="153"/>
  <c r="Q83" i="156"/>
  <c r="Q81" i="155"/>
  <c r="R83" i="154"/>
  <c r="Q81" i="153"/>
  <c r="Q82" i="155"/>
  <c r="Q83" i="153"/>
  <c r="R80" i="154"/>
  <c r="R81" i="154"/>
  <c r="Q82" i="151"/>
  <c r="Q83" i="151"/>
  <c r="Q82" i="156"/>
  <c r="Q81" i="151"/>
  <c r="Q80" i="156"/>
  <c r="R82" i="154"/>
  <c r="Q83" i="154"/>
  <c r="Q80" i="154"/>
  <c r="Q80" i="155"/>
  <c r="Q81" i="154"/>
  <c r="Q83" i="155"/>
  <c r="Q80" i="151"/>
  <c r="Q81" i="156"/>
  <c r="R81" i="156"/>
  <c r="R81" i="153"/>
  <c r="R83" i="155"/>
  <c r="R83" i="153"/>
  <c r="R82" i="155"/>
  <c r="R81" i="155"/>
  <c r="R80" i="153"/>
  <c r="R80" i="155"/>
  <c r="R82" i="156"/>
  <c r="S81" i="154"/>
  <c r="R80" i="151"/>
  <c r="R80" i="156"/>
  <c r="R82" i="151"/>
  <c r="S83" i="154"/>
  <c r="R83" i="156"/>
  <c r="R81" i="151"/>
  <c r="S80" i="154"/>
  <c r="S82" i="154"/>
  <c r="R83" i="151"/>
  <c r="R82" i="153"/>
  <c r="T83" i="154"/>
  <c r="S81" i="153"/>
  <c r="S81" i="155"/>
  <c r="S80" i="151"/>
  <c r="S83" i="155"/>
  <c r="T80" i="154"/>
  <c r="S82" i="151"/>
  <c r="T82" i="154"/>
  <c r="S80" i="155"/>
  <c r="S83" i="151"/>
  <c r="S78" i="156"/>
  <c r="S83" i="156"/>
  <c r="S81" i="151"/>
  <c r="S82" i="155"/>
  <c r="S82" i="153"/>
  <c r="S82" i="156"/>
  <c r="S80" i="153"/>
  <c r="S79" i="156"/>
  <c r="T81" i="154"/>
  <c r="S83" i="153"/>
  <c r="S80" i="156"/>
  <c r="S81" i="156"/>
  <c r="T83" i="156"/>
  <c r="T81" i="151"/>
  <c r="T80" i="153"/>
  <c r="T82" i="155"/>
  <c r="U80" i="154"/>
  <c r="T83" i="151"/>
  <c r="T81" i="155"/>
  <c r="T80" i="156"/>
  <c r="T81" i="153"/>
  <c r="T82" i="151"/>
  <c r="T83" i="153"/>
  <c r="U83" i="154"/>
  <c r="T82" i="156"/>
  <c r="T83" i="155"/>
  <c r="U82" i="154"/>
  <c r="T80" i="155"/>
  <c r="U81" i="154"/>
  <c r="T80" i="151"/>
  <c r="T82" i="153"/>
  <c r="T81" i="156"/>
  <c r="U82" i="151"/>
  <c r="U78" i="156"/>
  <c r="U83" i="155"/>
  <c r="V80" i="154"/>
  <c r="U82" i="156"/>
  <c r="V82" i="154"/>
  <c r="U82" i="153"/>
  <c r="U83" i="156"/>
  <c r="U80" i="156"/>
  <c r="V83" i="154"/>
  <c r="U83" i="153"/>
  <c r="U80" i="153"/>
  <c r="U81" i="156"/>
  <c r="U80" i="151"/>
  <c r="U81" i="151"/>
  <c r="U79" i="155"/>
  <c r="U82" i="155"/>
  <c r="V81" i="154"/>
  <c r="U83" i="151"/>
  <c r="U81" i="155"/>
  <c r="U80" i="155"/>
  <c r="U81" i="153"/>
  <c r="U79" i="156"/>
  <c r="V81" i="155"/>
  <c r="V83" i="153"/>
  <c r="V81" i="153"/>
  <c r="V80" i="153"/>
  <c r="V83" i="155"/>
  <c r="W82" i="154"/>
  <c r="V80" i="156"/>
  <c r="V83" i="151"/>
  <c r="V80" i="151"/>
  <c r="V81" i="156"/>
  <c r="V81" i="151"/>
  <c r="V82" i="156"/>
  <c r="V83" i="156"/>
  <c r="W81" i="154"/>
  <c r="V82" i="151"/>
  <c r="W83" i="154"/>
  <c r="V82" i="153"/>
  <c r="V82" i="155"/>
  <c r="V80" i="155"/>
  <c r="W80" i="154"/>
  <c r="X80" i="154"/>
  <c r="W82" i="155"/>
  <c r="W82" i="151"/>
  <c r="W83" i="155"/>
  <c r="X82" i="154"/>
  <c r="W78" i="156"/>
  <c r="X83" i="154"/>
  <c r="W81" i="156"/>
  <c r="W81" i="155"/>
  <c r="W81" i="151"/>
  <c r="W80" i="155"/>
  <c r="W81" i="153"/>
  <c r="W79" i="155"/>
  <c r="W82" i="153"/>
  <c r="W83" i="151"/>
  <c r="W83" i="153"/>
  <c r="W82" i="156"/>
  <c r="X81" i="154"/>
  <c r="W83" i="156"/>
  <c r="W80" i="156"/>
  <c r="W80" i="153"/>
  <c r="W80" i="151"/>
  <c r="W79" i="156"/>
  <c r="W78" i="155"/>
  <c r="X80" i="151"/>
  <c r="Y80" i="154"/>
  <c r="X82" i="156"/>
  <c r="X81" i="156"/>
  <c r="X82" i="153"/>
  <c r="X78" i="156"/>
  <c r="Y81" i="154"/>
  <c r="X81" i="155"/>
  <c r="X81" i="151"/>
  <c r="X83" i="156"/>
  <c r="X80" i="153"/>
  <c r="Y82" i="154"/>
  <c r="X83" i="155"/>
  <c r="X83" i="153"/>
  <c r="X78" i="155"/>
  <c r="X83" i="151"/>
  <c r="X80" i="156"/>
  <c r="X80" i="155"/>
  <c r="X81" i="153"/>
  <c r="X82" i="155"/>
  <c r="Y83" i="154"/>
  <c r="X82" i="151"/>
  <c r="Y81" i="153"/>
  <c r="Y80" i="153"/>
  <c r="Y80" i="156"/>
  <c r="Z81" i="154"/>
  <c r="Y80" i="155"/>
  <c r="Y82" i="153"/>
  <c r="Y83" i="153"/>
  <c r="Y82" i="155"/>
  <c r="Y78" i="155"/>
  <c r="Z82" i="154"/>
  <c r="Y81" i="151"/>
  <c r="Y83" i="155"/>
  <c r="Y79" i="155"/>
  <c r="Z83" i="154"/>
  <c r="Y81" i="155"/>
  <c r="Y83" i="151"/>
  <c r="Y83" i="156"/>
  <c r="Y78" i="156"/>
  <c r="Y82" i="156"/>
  <c r="Y82" i="151"/>
  <c r="Y79" i="156"/>
  <c r="Y80" i="151"/>
  <c r="Y81" i="156"/>
  <c r="Z80" i="154"/>
  <c r="Z81" i="153"/>
  <c r="Z80" i="151"/>
  <c r="Z83" i="156"/>
  <c r="AA83" i="154"/>
  <c r="Z83" i="153"/>
  <c r="Z83" i="151"/>
  <c r="Z80" i="155"/>
  <c r="Z82" i="153"/>
  <c r="Z81" i="151"/>
  <c r="Z82" i="151"/>
  <c r="AA82" i="154"/>
  <c r="Z81" i="155"/>
  <c r="Z81" i="156"/>
  <c r="AA81" i="154"/>
  <c r="Z80" i="153"/>
  <c r="Z83" i="155"/>
  <c r="Z82" i="155"/>
  <c r="AA80" i="154"/>
  <c r="Z82" i="156"/>
  <c r="Z80" i="156"/>
  <c r="AB80" i="154"/>
  <c r="AB81" i="154"/>
  <c r="AA80" i="153"/>
  <c r="AA81" i="156"/>
  <c r="AA78" i="156"/>
  <c r="AA83" i="155"/>
  <c r="AA82" i="153"/>
  <c r="AA82" i="151"/>
  <c r="AA80" i="155"/>
  <c r="AA80" i="156"/>
  <c r="AB83" i="154"/>
  <c r="AB82" i="154"/>
  <c r="AA83" i="151"/>
  <c r="AA83" i="153"/>
  <c r="AA82" i="156"/>
  <c r="AA81" i="153"/>
  <c r="AA79" i="155"/>
  <c r="AA81" i="151"/>
  <c r="AA78" i="155"/>
  <c r="AA83" i="156"/>
  <c r="AA79" i="156"/>
  <c r="AA80" i="151"/>
  <c r="AA81" i="155"/>
  <c r="AA82" i="155"/>
  <c r="AC80" i="154"/>
  <c r="AB82" i="151"/>
  <c r="AC83" i="154"/>
  <c r="AB83" i="155"/>
  <c r="AC82" i="154"/>
  <c r="AB80" i="153"/>
  <c r="AB80" i="151"/>
  <c r="AB83" i="151"/>
  <c r="AB82" i="153"/>
  <c r="AB81" i="155"/>
  <c r="AC81" i="154"/>
  <c r="AB83" i="156"/>
  <c r="AB82" i="155"/>
  <c r="AB81" i="151"/>
  <c r="AB81" i="153"/>
  <c r="AB81" i="156"/>
  <c r="AB80" i="155"/>
  <c r="AB83" i="153"/>
  <c r="AB80" i="156"/>
  <c r="AB82" i="156"/>
  <c r="AC81" i="156"/>
  <c r="AC83" i="151"/>
  <c r="AC79" i="155"/>
  <c r="AC78" i="156"/>
  <c r="AC83" i="156"/>
  <c r="AC82" i="151"/>
  <c r="AC80" i="155"/>
  <c r="AD80" i="154"/>
  <c r="AC80" i="153"/>
  <c r="AC82" i="153"/>
  <c r="AC82" i="156"/>
  <c r="AC81" i="155"/>
  <c r="AC78" i="155"/>
  <c r="AC80" i="151"/>
  <c r="AC81" i="153"/>
  <c r="AC83" i="155"/>
  <c r="AC81" i="151"/>
  <c r="AD82" i="154"/>
  <c r="AC83" i="153"/>
  <c r="AC82" i="155"/>
  <c r="AC80" i="156"/>
  <c r="AD83" i="154"/>
  <c r="AC79" i="156"/>
  <c r="AD81" i="154"/>
  <c r="AD83" i="156"/>
  <c r="AD83" i="151"/>
  <c r="AD81" i="155"/>
  <c r="AE82" i="154"/>
  <c r="AD80" i="155"/>
  <c r="AE83" i="154"/>
  <c r="AD81" i="156"/>
  <c r="AD80" i="156"/>
  <c r="AE81" i="154"/>
  <c r="AD82" i="153"/>
  <c r="AD82" i="156"/>
  <c r="AD83" i="153"/>
  <c r="AD81" i="151"/>
  <c r="AD81" i="153"/>
  <c r="AD80" i="153"/>
  <c r="AD82" i="151"/>
  <c r="AD79" i="155"/>
  <c r="AE80" i="154"/>
  <c r="AD80" i="151"/>
  <c r="AD83" i="155"/>
  <c r="AD82" i="155"/>
  <c r="AD79" i="156"/>
  <c r="AE82" i="155"/>
  <c r="AF81" i="154"/>
  <c r="AE82" i="151"/>
  <c r="AF82" i="154"/>
  <c r="AE80" i="155"/>
  <c r="AF80" i="154"/>
  <c r="AE80" i="153"/>
  <c r="AE80" i="151"/>
  <c r="AE81" i="155"/>
  <c r="AE81" i="153"/>
  <c r="AE78" i="155"/>
  <c r="AE83" i="155"/>
  <c r="AE81" i="151"/>
  <c r="AE79" i="156"/>
  <c r="AE82" i="153"/>
  <c r="AE81" i="156"/>
  <c r="AE83" i="156"/>
  <c r="AE78" i="156"/>
  <c r="AE83" i="153"/>
  <c r="AE83" i="151"/>
  <c r="AE82" i="156"/>
  <c r="AE80" i="156"/>
  <c r="AF83" i="154"/>
  <c r="AG80" i="154"/>
  <c r="AF81" i="156"/>
  <c r="AF83" i="151"/>
  <c r="AF82" i="151"/>
  <c r="AF82" i="156"/>
  <c r="AG82" i="154"/>
  <c r="AF83" i="156"/>
  <c r="AF82" i="153"/>
  <c r="AF81" i="151"/>
  <c r="AF80" i="156"/>
  <c r="AF81" i="153"/>
  <c r="AG81" i="154"/>
  <c r="AF80" i="151"/>
  <c r="AF80" i="155"/>
  <c r="AF83" i="153"/>
  <c r="AF82" i="155"/>
  <c r="AF80" i="153"/>
  <c r="AF81" i="155"/>
  <c r="AF83" i="155"/>
  <c r="AG83" i="154"/>
  <c r="AG83" i="151"/>
  <c r="AG83" i="155"/>
  <c r="AG83" i="153"/>
  <c r="AG82" i="153"/>
  <c r="AG78" i="155"/>
  <c r="AG82" i="155"/>
  <c r="AG80" i="151"/>
  <c r="AG81" i="153"/>
  <c r="AG80" i="156"/>
  <c r="AG82" i="151"/>
  <c r="AG80" i="153"/>
  <c r="AG83" i="156"/>
  <c r="AG81" i="155"/>
  <c r="AG81" i="156"/>
  <c r="AG82" i="156"/>
  <c r="AG79" i="156"/>
  <c r="AG81" i="151"/>
  <c r="AG78" i="156"/>
  <c r="AG80" i="155"/>
  <c r="AH79" i="156"/>
  <c r="AH80" i="155"/>
  <c r="AH82" i="156"/>
  <c r="AH82" i="155"/>
  <c r="AH83" i="156"/>
  <c r="AH80" i="153"/>
  <c r="AH81" i="156"/>
  <c r="AH83" i="153"/>
  <c r="AH79" i="155"/>
  <c r="AH82" i="153"/>
  <c r="AH80" i="156"/>
  <c r="AH81" i="153"/>
  <c r="AH83" i="155"/>
  <c r="AH81" i="155"/>
  <c r="C69" i="131"/>
  <c r="C83" i="131"/>
  <c r="C59" i="131"/>
  <c r="C61" i="131"/>
  <c r="C71" i="131"/>
  <c r="C78" i="131"/>
  <c r="C39" i="131"/>
  <c r="C41" i="131"/>
  <c r="C85" i="131"/>
  <c r="C87" i="131"/>
  <c r="C105" i="131"/>
  <c r="C107" i="131"/>
  <c r="C57" i="131"/>
  <c r="C101" i="131"/>
  <c r="C103" i="131"/>
  <c r="C68" i="131"/>
  <c r="C55" i="131"/>
  <c r="C82" i="131"/>
  <c r="C99" i="131"/>
  <c r="C74" i="131"/>
  <c r="C97" i="131"/>
  <c r="C67" i="131"/>
  <c r="C51" i="131"/>
  <c r="C81" i="131"/>
  <c r="C73" i="131"/>
  <c r="C93" i="131"/>
  <c r="C47" i="131"/>
  <c r="C49" i="131"/>
  <c r="C66" i="131"/>
  <c r="C80" i="131"/>
  <c r="C72" i="131"/>
  <c r="C65" i="131"/>
  <c r="C79" i="131"/>
  <c r="C43" i="131"/>
  <c r="C45" i="131"/>
  <c r="C91" i="131"/>
  <c r="J46" i="33"/>
  <c r="L40" i="33"/>
  <c r="D44" i="33"/>
  <c r="E37" i="33"/>
  <c r="D41" i="33"/>
  <c r="E43" i="33"/>
  <c r="T36" i="33"/>
  <c r="U78" i="151" s="1"/>
  <c r="E42" i="33"/>
  <c r="S36" i="33"/>
  <c r="M46" i="33"/>
  <c r="M39" i="33"/>
  <c r="F38" i="33"/>
  <c r="K36" i="33"/>
  <c r="J36" i="33"/>
  <c r="L36" i="33"/>
  <c r="H36" i="33"/>
  <c r="O46" i="33"/>
  <c r="F44" i="33"/>
  <c r="E44" i="33"/>
  <c r="N36" i="33"/>
  <c r="N40" i="33"/>
  <c r="Q36" i="33"/>
  <c r="O36" i="33"/>
  <c r="G35" i="33"/>
  <c r="P36" i="33"/>
  <c r="O40" i="33"/>
  <c r="M36" i="33"/>
  <c r="K46" i="33"/>
  <c r="D43" i="33"/>
  <c r="L39" i="33"/>
  <c r="AX45" i="33"/>
  <c r="BD40" i="33"/>
  <c r="AX40" i="33"/>
  <c r="BF35" i="33"/>
  <c r="CX38" i="33"/>
  <c r="K79" i="160" s="1"/>
  <c r="BJ35" i="33"/>
  <c r="CT40" i="33"/>
  <c r="CR38" i="33"/>
  <c r="E79" i="156" s="1"/>
  <c r="CP45" i="33"/>
  <c r="CN45" i="33"/>
  <c r="F35" i="33"/>
  <c r="AZ40" i="33"/>
  <c r="D36" i="33"/>
  <c r="L46" i="33"/>
  <c r="CL45" i="33"/>
  <c r="CV40" i="33"/>
  <c r="H40" i="33"/>
  <c r="BP45" i="33"/>
  <c r="BV40" i="33"/>
  <c r="BZ38" i="33"/>
  <c r="R79" i="156" s="1"/>
  <c r="CB37" i="33"/>
  <c r="CD36" i="33"/>
  <c r="V78" i="155" s="1"/>
  <c r="BN45" i="33"/>
  <c r="CD35" i="33"/>
  <c r="D40" i="33"/>
  <c r="BZ37" i="33"/>
  <c r="BX46" i="33"/>
  <c r="BZ45" i="33"/>
  <c r="CF40" i="33"/>
  <c r="CH39" i="33"/>
  <c r="CL37" i="33"/>
  <c r="CN36" i="33"/>
  <c r="AF78" i="156" s="1"/>
  <c r="CP35" i="33"/>
  <c r="BT40" i="33"/>
  <c r="D35" i="33"/>
  <c r="BV46" i="33"/>
  <c r="BX45" i="33"/>
  <c r="CD40" i="33"/>
  <c r="CF39" i="33"/>
  <c r="CH38" i="33"/>
  <c r="Z79" i="155" s="1"/>
  <c r="CJ37" i="33"/>
  <c r="CL36" i="33"/>
  <c r="AD78" i="156" s="1"/>
  <c r="CN35" i="33"/>
  <c r="CB36" i="33"/>
  <c r="T78" i="156" s="1"/>
  <c r="BT46" i="33"/>
  <c r="BV45" i="33"/>
  <c r="CB40" i="33"/>
  <c r="CD39" i="33"/>
  <c r="CF38" i="33"/>
  <c r="X79" i="155" s="1"/>
  <c r="CH37" i="33"/>
  <c r="CJ36" i="33"/>
  <c r="AB78" i="155" s="1"/>
  <c r="CL35" i="33"/>
  <c r="BT45" i="33"/>
  <c r="BZ40" i="33"/>
  <c r="CB39" i="33"/>
  <c r="CD38" i="33"/>
  <c r="V79" i="155" s="1"/>
  <c r="CF37" i="33"/>
  <c r="CJ35" i="33"/>
  <c r="D38" i="33"/>
  <c r="BR45" i="33"/>
  <c r="BX40" i="33"/>
  <c r="CB38" i="33"/>
  <c r="T79" i="156" s="1"/>
  <c r="CD37" i="33"/>
  <c r="CH35" i="33"/>
  <c r="CX46" i="33"/>
  <c r="CB45" i="33"/>
  <c r="CH40" i="33"/>
  <c r="CJ39" i="33"/>
  <c r="CN37" i="33"/>
  <c r="CR35" i="33"/>
  <c r="BX36" i="33"/>
  <c r="P78" i="156" s="1"/>
  <c r="BV38" i="33"/>
  <c r="N79" i="156" s="1"/>
  <c r="BJ45" i="33"/>
  <c r="BP37" i="33"/>
  <c r="N46" i="33"/>
  <c r="BX35" i="33"/>
  <c r="D42" i="33"/>
  <c r="CP36" i="33"/>
  <c r="AH78" i="155" s="1"/>
  <c r="BR36" i="33"/>
  <c r="BF39" i="33"/>
  <c r="BL45" i="33"/>
  <c r="CV46" i="33"/>
  <c r="AZ46" i="33"/>
  <c r="BZ36" i="33"/>
  <c r="R78" i="156" s="1"/>
  <c r="BZ35" i="33"/>
  <c r="AX46" i="33"/>
  <c r="R36" i="33"/>
  <c r="S78" i="151" s="1"/>
  <c r="BR40" i="33"/>
  <c r="CB35" i="33"/>
  <c r="BN36" i="33"/>
  <c r="F78" i="156" s="1"/>
  <c r="BD39" i="33"/>
  <c r="H39" i="33"/>
  <c r="J39" i="33"/>
  <c r="CN39" i="33"/>
  <c r="CT36" i="33"/>
  <c r="G78" i="160" s="1"/>
  <c r="AX36" i="33"/>
  <c r="U78" i="155" s="1"/>
  <c r="CV35" i="33"/>
  <c r="AZ35" i="33"/>
  <c r="CT46" i="33"/>
  <c r="CB46" i="33"/>
  <c r="CJ40" i="33"/>
  <c r="CL39" i="33"/>
  <c r="CN38" i="33"/>
  <c r="AF79" i="155" s="1"/>
  <c r="CP37" i="33"/>
  <c r="CR36" i="33"/>
  <c r="E78" i="156" s="1"/>
  <c r="CD45" i="33"/>
  <c r="CT35" i="33"/>
  <c r="AX35" i="33"/>
  <c r="CL40" i="33"/>
  <c r="BN46" i="33"/>
  <c r="BX39" i="33"/>
  <c r="BL46" i="33"/>
  <c r="BV39" i="33"/>
  <c r="BX38" i="33"/>
  <c r="P79" i="156" s="1"/>
  <c r="BN40" i="33"/>
  <c r="BV36" i="33"/>
  <c r="N78" i="156" s="1"/>
  <c r="CJ38" i="33"/>
  <c r="AB79" i="156" s="1"/>
  <c r="BZ39" i="33"/>
  <c r="BT39" i="33"/>
  <c r="BF45" i="33"/>
  <c r="BR37" i="33"/>
  <c r="CV45" i="33"/>
  <c r="AZ45" i="33"/>
  <c r="BJ38" i="33"/>
  <c r="AG79" i="155" s="1"/>
  <c r="BL37" i="33"/>
  <c r="CR46" i="33"/>
  <c r="BH38" i="33"/>
  <c r="CR45" i="33"/>
  <c r="BR46" i="33"/>
  <c r="BP46" i="33"/>
  <c r="BB45" i="33"/>
  <c r="BN37" i="33"/>
  <c r="CH36" i="33"/>
  <c r="Z78" i="155" s="1"/>
  <c r="BD45" i="33"/>
  <c r="CX45" i="33"/>
  <c r="BL38" i="33"/>
  <c r="D79" i="156" s="1"/>
  <c r="H45" i="33"/>
  <c r="BT35" i="33"/>
  <c r="F45" i="33"/>
  <c r="D3" i="33"/>
  <c r="D4" i="33" s="1"/>
  <c r="D18" i="33"/>
  <c r="D33" i="33"/>
  <c r="AK37" i="159"/>
  <c r="AK20" i="159"/>
  <c r="AK34" i="159"/>
  <c r="AK17" i="159"/>
  <c r="AK36" i="159"/>
  <c r="AK22" i="159"/>
  <c r="AK25" i="159"/>
  <c r="AK30" i="159"/>
  <c r="AK31" i="159"/>
  <c r="AK29" i="159"/>
  <c r="AK23" i="159"/>
  <c r="AK33" i="159"/>
  <c r="AK19" i="159"/>
  <c r="AK35" i="159"/>
  <c r="AK18" i="159"/>
  <c r="AK38" i="159"/>
  <c r="AK32" i="159"/>
  <c r="AK16" i="159"/>
  <c r="AK24" i="159"/>
  <c r="AK21" i="159"/>
  <c r="AB78" i="156" l="1"/>
  <c r="Z79" i="156"/>
  <c r="V78" i="156"/>
  <c r="V79" i="156"/>
  <c r="S78" i="154"/>
  <c r="AF79" i="156"/>
  <c r="X79" i="156"/>
  <c r="AH78" i="156"/>
  <c r="Z78" i="156"/>
  <c r="J78" i="156"/>
  <c r="AE79" i="155"/>
  <c r="AE84" i="155" s="1"/>
  <c r="U78" i="154"/>
  <c r="E79" i="160"/>
  <c r="AI79" i="160" s="1"/>
  <c r="E78" i="160"/>
  <c r="N84" i="161"/>
  <c r="V84" i="160"/>
  <c r="D84" i="160"/>
  <c r="F84" i="163"/>
  <c r="O84" i="160"/>
  <c r="R84" i="162"/>
  <c r="H84" i="160"/>
  <c r="D84" i="161"/>
  <c r="T84" i="160"/>
  <c r="R84" i="161"/>
  <c r="P84" i="161"/>
  <c r="M84" i="161"/>
  <c r="Q84" i="160"/>
  <c r="T84" i="163"/>
  <c r="E84" i="162"/>
  <c r="L84" i="162"/>
  <c r="AB84" i="162"/>
  <c r="R84" i="160"/>
  <c r="V84" i="161"/>
  <c r="L84" i="160"/>
  <c r="N84" i="162"/>
  <c r="U84" i="162"/>
  <c r="AA77" i="161"/>
  <c r="F77" i="160"/>
  <c r="K84" i="160"/>
  <c r="AC84" i="163"/>
  <c r="G77" i="161"/>
  <c r="G77" i="160"/>
  <c r="E84" i="161"/>
  <c r="X84" i="161"/>
  <c r="Y84" i="161"/>
  <c r="H84" i="161"/>
  <c r="W84" i="162"/>
  <c r="M84" i="163"/>
  <c r="I84" i="160"/>
  <c r="Y84" i="162"/>
  <c r="AE84" i="162"/>
  <c r="S84" i="160"/>
  <c r="AF84" i="161"/>
  <c r="AG84" i="161"/>
  <c r="I84" i="163"/>
  <c r="AB84" i="161"/>
  <c r="AH77" i="163"/>
  <c r="W77" i="162"/>
  <c r="R77" i="162"/>
  <c r="P77" i="161"/>
  <c r="F77" i="162"/>
  <c r="Y84" i="163"/>
  <c r="F84" i="162"/>
  <c r="J84" i="161"/>
  <c r="U84" i="160"/>
  <c r="AA84" i="161"/>
  <c r="K84" i="162"/>
  <c r="J84" i="160"/>
  <c r="I84" i="162"/>
  <c r="F84" i="161"/>
  <c r="H77" i="162"/>
  <c r="Z84" i="161"/>
  <c r="AC84" i="160"/>
  <c r="Z84" i="160"/>
  <c r="G84" i="163"/>
  <c r="AA84" i="160"/>
  <c r="AD84" i="160"/>
  <c r="E77" i="163"/>
  <c r="D77" i="161"/>
  <c r="Z84" i="162"/>
  <c r="U84" i="163"/>
  <c r="N84" i="163"/>
  <c r="K84" i="161"/>
  <c r="AI74" i="162"/>
  <c r="AA77" i="162"/>
  <c r="W77" i="163"/>
  <c r="H77" i="160"/>
  <c r="AC84" i="161"/>
  <c r="G84" i="160"/>
  <c r="W84" i="163"/>
  <c r="T84" i="161"/>
  <c r="AD84" i="161"/>
  <c r="S84" i="162"/>
  <c r="Q84" i="162"/>
  <c r="P84" i="163"/>
  <c r="F84" i="160"/>
  <c r="AG77" i="163"/>
  <c r="AC77" i="162"/>
  <c r="U77" i="162"/>
  <c r="T77" i="162"/>
  <c r="T77" i="160"/>
  <c r="Q77" i="163"/>
  <c r="P77" i="163"/>
  <c r="N77" i="162"/>
  <c r="J77" i="161"/>
  <c r="W84" i="160"/>
  <c r="AA84" i="163"/>
  <c r="X84" i="163"/>
  <c r="AD84" i="162"/>
  <c r="AA84" i="162"/>
  <c r="X84" i="160"/>
  <c r="AI83" i="163"/>
  <c r="AI81" i="162"/>
  <c r="AI64" i="161"/>
  <c r="AH42" i="161"/>
  <c r="AH86" i="161"/>
  <c r="AH70" i="161"/>
  <c r="AH88" i="161"/>
  <c r="AH40" i="161"/>
  <c r="AG86" i="163"/>
  <c r="AG70" i="163"/>
  <c r="AG40" i="163"/>
  <c r="AG42" i="163"/>
  <c r="AG88" i="163"/>
  <c r="AG100" i="162"/>
  <c r="AG98" i="162"/>
  <c r="AG52" i="162"/>
  <c r="AG54" i="162"/>
  <c r="AF77" i="162"/>
  <c r="AF88" i="161"/>
  <c r="AF86" i="161"/>
  <c r="AF70" i="161"/>
  <c r="AF42" i="161"/>
  <c r="AF40" i="161"/>
  <c r="AE54" i="162"/>
  <c r="AE52" i="162"/>
  <c r="AE100" i="162"/>
  <c r="AE98" i="162"/>
  <c r="AE106" i="162"/>
  <c r="AE108" i="162"/>
  <c r="AE60" i="162"/>
  <c r="AE62" i="162"/>
  <c r="AE100" i="160"/>
  <c r="AE98" i="160"/>
  <c r="AE54" i="160"/>
  <c r="AE52" i="160"/>
  <c r="AD44" i="160"/>
  <c r="AD90" i="160"/>
  <c r="AD46" i="160"/>
  <c r="AD92" i="160"/>
  <c r="AD106" i="162"/>
  <c r="AD108" i="162"/>
  <c r="AD60" i="162"/>
  <c r="AD62" i="162"/>
  <c r="AD86" i="163"/>
  <c r="AD42" i="163"/>
  <c r="AD88" i="163"/>
  <c r="AD70" i="163"/>
  <c r="AD40" i="163"/>
  <c r="AC88" i="161"/>
  <c r="AC86" i="161"/>
  <c r="AC70" i="161"/>
  <c r="AC42" i="161"/>
  <c r="AC40" i="161"/>
  <c r="AC44" i="162"/>
  <c r="AC92" i="162"/>
  <c r="AC90" i="162"/>
  <c r="AC46" i="162"/>
  <c r="AC94" i="163"/>
  <c r="AC48" i="163"/>
  <c r="AC50" i="163"/>
  <c r="AC96" i="163"/>
  <c r="AB70" i="161"/>
  <c r="AB88" i="161"/>
  <c r="AB86" i="161"/>
  <c r="AB42" i="161"/>
  <c r="AB40" i="161"/>
  <c r="AB100" i="162"/>
  <c r="AB98" i="162"/>
  <c r="AB54" i="162"/>
  <c r="AB52" i="162"/>
  <c r="AA54" i="160"/>
  <c r="AA52" i="160"/>
  <c r="AA98" i="160"/>
  <c r="AA100" i="160"/>
  <c r="AA50" i="160"/>
  <c r="AA48" i="160"/>
  <c r="AA96" i="160"/>
  <c r="AA94" i="160"/>
  <c r="AA77" i="163"/>
  <c r="Z58" i="160"/>
  <c r="Z102" i="160"/>
  <c r="Z56" i="160"/>
  <c r="Z104" i="160"/>
  <c r="Z108" i="160"/>
  <c r="Z60" i="160"/>
  <c r="Z62" i="160"/>
  <c r="Z106" i="160"/>
  <c r="Y96" i="160"/>
  <c r="Y94" i="160"/>
  <c r="Y48" i="160"/>
  <c r="Y50" i="160"/>
  <c r="X70" i="160"/>
  <c r="X40" i="160"/>
  <c r="X42" i="160"/>
  <c r="X88" i="160"/>
  <c r="X86" i="160"/>
  <c r="X52" i="160"/>
  <c r="X100" i="160"/>
  <c r="X98" i="160"/>
  <c r="X54" i="160"/>
  <c r="X106" i="162"/>
  <c r="X108" i="162"/>
  <c r="X60" i="162"/>
  <c r="X62" i="162"/>
  <c r="W58" i="160"/>
  <c r="W56" i="160"/>
  <c r="W102" i="160"/>
  <c r="W104" i="160"/>
  <c r="V88" i="160"/>
  <c r="V86" i="160"/>
  <c r="V40" i="160"/>
  <c r="V70" i="160"/>
  <c r="V42" i="160"/>
  <c r="V100" i="163"/>
  <c r="V98" i="163"/>
  <c r="V54" i="163"/>
  <c r="V52" i="163"/>
  <c r="V77" i="163"/>
  <c r="V92" i="161"/>
  <c r="V44" i="161"/>
  <c r="V90" i="161"/>
  <c r="V46" i="161"/>
  <c r="U44" i="160"/>
  <c r="U90" i="160"/>
  <c r="U46" i="160"/>
  <c r="U92" i="160"/>
  <c r="U56" i="163"/>
  <c r="U104" i="163"/>
  <c r="U102" i="163"/>
  <c r="U58" i="163"/>
  <c r="T92" i="161"/>
  <c r="T90" i="161"/>
  <c r="T44" i="161"/>
  <c r="T46" i="161"/>
  <c r="T77" i="163"/>
  <c r="S100" i="160"/>
  <c r="S98" i="160"/>
  <c r="S54" i="160"/>
  <c r="S52" i="160"/>
  <c r="S46" i="163"/>
  <c r="S44" i="163"/>
  <c r="S92" i="163"/>
  <c r="S90" i="163"/>
  <c r="R102" i="162"/>
  <c r="R58" i="162"/>
  <c r="R56" i="162"/>
  <c r="R104" i="162"/>
  <c r="Q48" i="160"/>
  <c r="Q94" i="160"/>
  <c r="Q96" i="160"/>
  <c r="Q50" i="160"/>
  <c r="Q98" i="162"/>
  <c r="Q52" i="162"/>
  <c r="Q54" i="162"/>
  <c r="Q100" i="162"/>
  <c r="Q106" i="160"/>
  <c r="Q108" i="160"/>
  <c r="Q60" i="160"/>
  <c r="Q62" i="160"/>
  <c r="P104" i="160"/>
  <c r="P102" i="160"/>
  <c r="P56" i="160"/>
  <c r="P58" i="160"/>
  <c r="P70" i="161"/>
  <c r="P88" i="161"/>
  <c r="P86" i="161"/>
  <c r="P42" i="161"/>
  <c r="P40" i="161"/>
  <c r="O104" i="160"/>
  <c r="O102" i="160"/>
  <c r="O58" i="160"/>
  <c r="O56" i="160"/>
  <c r="O96" i="160"/>
  <c r="O94" i="160"/>
  <c r="O50" i="160"/>
  <c r="O48" i="160"/>
  <c r="O108" i="162"/>
  <c r="O106" i="162"/>
  <c r="O62" i="162"/>
  <c r="O60" i="162"/>
  <c r="N98" i="161"/>
  <c r="N54" i="161"/>
  <c r="N52" i="161"/>
  <c r="N100" i="161"/>
  <c r="N70" i="160"/>
  <c r="N88" i="160"/>
  <c r="N42" i="160"/>
  <c r="N40" i="160"/>
  <c r="N86" i="160"/>
  <c r="M104" i="163"/>
  <c r="M56" i="163"/>
  <c r="M102" i="163"/>
  <c r="M58" i="163"/>
  <c r="M44" i="160"/>
  <c r="M90" i="160"/>
  <c r="M92" i="160"/>
  <c r="M46" i="160"/>
  <c r="M108" i="160"/>
  <c r="M106" i="160"/>
  <c r="M60" i="160"/>
  <c r="M62" i="160"/>
  <c r="L77" i="160"/>
  <c r="L108" i="163"/>
  <c r="L60" i="163"/>
  <c r="L62" i="163"/>
  <c r="L106" i="163"/>
  <c r="K100" i="160"/>
  <c r="K98" i="160"/>
  <c r="K54" i="160"/>
  <c r="K52" i="160"/>
  <c r="K100" i="162"/>
  <c r="K98" i="162"/>
  <c r="K54" i="162"/>
  <c r="K52" i="162"/>
  <c r="K44" i="162"/>
  <c r="K92" i="162"/>
  <c r="K90" i="162"/>
  <c r="K46" i="162"/>
  <c r="K106" i="161"/>
  <c r="K108" i="161"/>
  <c r="K62" i="161"/>
  <c r="K60" i="161"/>
  <c r="H40" i="160"/>
  <c r="H42" i="160"/>
  <c r="H88" i="160"/>
  <c r="H86" i="160"/>
  <c r="H70" i="160"/>
  <c r="H104" i="160"/>
  <c r="H102" i="160"/>
  <c r="H58" i="160"/>
  <c r="H56" i="160"/>
  <c r="H42" i="162"/>
  <c r="H88" i="162"/>
  <c r="H70" i="162"/>
  <c r="H86" i="162"/>
  <c r="H40" i="162"/>
  <c r="H44" i="160"/>
  <c r="H92" i="160"/>
  <c r="H90" i="160"/>
  <c r="H46" i="160"/>
  <c r="G104" i="160"/>
  <c r="G102" i="160"/>
  <c r="G58" i="160"/>
  <c r="G56" i="160"/>
  <c r="G106" i="163"/>
  <c r="G108" i="163"/>
  <c r="G62" i="163"/>
  <c r="G60" i="163"/>
  <c r="G44" i="162"/>
  <c r="G92" i="162"/>
  <c r="G90" i="162"/>
  <c r="G46" i="162"/>
  <c r="F100" i="162"/>
  <c r="F98" i="162"/>
  <c r="F54" i="162"/>
  <c r="F52" i="162"/>
  <c r="E62" i="160"/>
  <c r="E108" i="160"/>
  <c r="E106" i="160"/>
  <c r="E60" i="160"/>
  <c r="E56" i="161"/>
  <c r="E102" i="161"/>
  <c r="E58" i="161"/>
  <c r="E104" i="161"/>
  <c r="E94" i="160"/>
  <c r="E50" i="160"/>
  <c r="E48" i="160"/>
  <c r="E96" i="160"/>
  <c r="E104" i="163"/>
  <c r="E102" i="163"/>
  <c r="E58" i="163"/>
  <c r="E56" i="163"/>
  <c r="AG84" i="162"/>
  <c r="Q84" i="161"/>
  <c r="O84" i="163"/>
  <c r="Y84" i="160"/>
  <c r="AI80" i="163"/>
  <c r="AH90" i="163"/>
  <c r="AH46" i="163"/>
  <c r="AH92" i="163"/>
  <c r="AH44" i="163"/>
  <c r="AH58" i="163"/>
  <c r="AH56" i="163"/>
  <c r="AG106" i="162"/>
  <c r="AG108" i="162"/>
  <c r="AG60" i="162"/>
  <c r="AG62" i="162"/>
  <c r="AF52" i="163"/>
  <c r="AF98" i="163"/>
  <c r="AF100" i="163"/>
  <c r="AF54" i="163"/>
  <c r="AF92" i="163"/>
  <c r="AF90" i="163"/>
  <c r="AF46" i="163"/>
  <c r="AF44" i="163"/>
  <c r="AE48" i="161"/>
  <c r="AE94" i="161"/>
  <c r="AE50" i="161"/>
  <c r="AE96" i="161"/>
  <c r="AE77" i="163"/>
  <c r="AE52" i="163"/>
  <c r="AE54" i="163"/>
  <c r="AE100" i="163"/>
  <c r="AE98" i="163"/>
  <c r="AD108" i="160"/>
  <c r="AD106" i="160"/>
  <c r="AD60" i="160"/>
  <c r="AD62" i="160"/>
  <c r="AD94" i="163"/>
  <c r="AD96" i="163"/>
  <c r="AD50" i="163"/>
  <c r="AD48" i="163"/>
  <c r="AC106" i="162"/>
  <c r="AC62" i="162"/>
  <c r="AC108" i="162"/>
  <c r="AC60" i="162"/>
  <c r="AC77" i="160"/>
  <c r="AB60" i="162"/>
  <c r="AB108" i="162"/>
  <c r="AB106" i="162"/>
  <c r="AB62" i="162"/>
  <c r="AB77" i="163"/>
  <c r="AA104" i="161"/>
  <c r="AA102" i="161"/>
  <c r="AA58" i="161"/>
  <c r="AA56" i="161"/>
  <c r="Z98" i="161"/>
  <c r="Z54" i="161"/>
  <c r="Z52" i="161"/>
  <c r="Z100" i="161"/>
  <c r="Z96" i="161"/>
  <c r="Z94" i="161"/>
  <c r="Z50" i="161"/>
  <c r="Z48" i="161"/>
  <c r="Z62" i="163"/>
  <c r="Z60" i="163"/>
  <c r="Z108" i="163"/>
  <c r="Z106" i="163"/>
  <c r="Y94" i="161"/>
  <c r="Y96" i="161"/>
  <c r="Y50" i="161"/>
  <c r="Y48" i="161"/>
  <c r="Y106" i="161"/>
  <c r="Y62" i="161"/>
  <c r="Y108" i="161"/>
  <c r="Y60" i="161"/>
  <c r="Y104" i="163"/>
  <c r="Y102" i="163"/>
  <c r="Y56" i="163"/>
  <c r="Y58" i="163"/>
  <c r="Y77" i="161"/>
  <c r="X58" i="162"/>
  <c r="X56" i="162"/>
  <c r="X104" i="162"/>
  <c r="X102" i="162"/>
  <c r="X106" i="160"/>
  <c r="X108" i="160"/>
  <c r="X60" i="160"/>
  <c r="X62" i="160"/>
  <c r="X96" i="161"/>
  <c r="X94" i="161"/>
  <c r="X50" i="161"/>
  <c r="X48" i="161"/>
  <c r="X100" i="163"/>
  <c r="X98" i="163"/>
  <c r="X52" i="163"/>
  <c r="X54" i="163"/>
  <c r="W106" i="160"/>
  <c r="W108" i="160"/>
  <c r="W62" i="160"/>
  <c r="W60" i="160"/>
  <c r="W100" i="162"/>
  <c r="W98" i="162"/>
  <c r="W54" i="162"/>
  <c r="W52" i="162"/>
  <c r="W46" i="163"/>
  <c r="W90" i="163"/>
  <c r="W92" i="163"/>
  <c r="W44" i="163"/>
  <c r="V100" i="160"/>
  <c r="V98" i="160"/>
  <c r="V52" i="160"/>
  <c r="V54" i="160"/>
  <c r="U96" i="162"/>
  <c r="U94" i="162"/>
  <c r="U50" i="162"/>
  <c r="U48" i="162"/>
  <c r="T77" i="161"/>
  <c r="T46" i="163"/>
  <c r="T44" i="163"/>
  <c r="T92" i="163"/>
  <c r="T90" i="163"/>
  <c r="S77" i="160"/>
  <c r="S77" i="163"/>
  <c r="R58" i="161"/>
  <c r="R56" i="161"/>
  <c r="R104" i="161"/>
  <c r="R102" i="161"/>
  <c r="R86" i="163"/>
  <c r="R42" i="163"/>
  <c r="R70" i="163"/>
  <c r="R88" i="163"/>
  <c r="R40" i="163"/>
  <c r="Q77" i="161"/>
  <c r="Q88" i="163"/>
  <c r="Q86" i="163"/>
  <c r="Q70" i="163"/>
  <c r="Q42" i="163"/>
  <c r="Q40" i="163"/>
  <c r="P56" i="163"/>
  <c r="P58" i="163"/>
  <c r="P104" i="163"/>
  <c r="P102" i="163"/>
  <c r="P100" i="160"/>
  <c r="P52" i="160"/>
  <c r="P54" i="160"/>
  <c r="P98" i="160"/>
  <c r="O42" i="162"/>
  <c r="O70" i="162"/>
  <c r="O88" i="162"/>
  <c r="O86" i="162"/>
  <c r="O40" i="162"/>
  <c r="N92" i="161"/>
  <c r="N90" i="161"/>
  <c r="N44" i="161"/>
  <c r="N46" i="161"/>
  <c r="N104" i="160"/>
  <c r="N58" i="160"/>
  <c r="N102" i="160"/>
  <c r="N56" i="160"/>
  <c r="M94" i="161"/>
  <c r="M50" i="161"/>
  <c r="M96" i="161"/>
  <c r="M48" i="161"/>
  <c r="L106" i="160"/>
  <c r="L108" i="160"/>
  <c r="L60" i="160"/>
  <c r="L62" i="160"/>
  <c r="L44" i="160"/>
  <c r="L46" i="160"/>
  <c r="L90" i="160"/>
  <c r="L92" i="160"/>
  <c r="K96" i="161"/>
  <c r="K94" i="161"/>
  <c r="K50" i="161"/>
  <c r="K48" i="161"/>
  <c r="K48" i="163"/>
  <c r="K96" i="163"/>
  <c r="K94" i="163"/>
  <c r="K50" i="163"/>
  <c r="K106" i="163"/>
  <c r="K108" i="163"/>
  <c r="K60" i="163"/>
  <c r="K62" i="163"/>
  <c r="J44" i="162"/>
  <c r="J90" i="162"/>
  <c r="J92" i="162"/>
  <c r="J46" i="162"/>
  <c r="J106" i="161"/>
  <c r="J108" i="161"/>
  <c r="J60" i="161"/>
  <c r="J62" i="161"/>
  <c r="J102" i="160"/>
  <c r="J104" i="160"/>
  <c r="J58" i="160"/>
  <c r="J56" i="160"/>
  <c r="I88" i="161"/>
  <c r="I40" i="161"/>
  <c r="I42" i="161"/>
  <c r="I86" i="161"/>
  <c r="I70" i="161"/>
  <c r="I102" i="160"/>
  <c r="I104" i="160"/>
  <c r="I58" i="160"/>
  <c r="I56" i="160"/>
  <c r="I96" i="161"/>
  <c r="I94" i="161"/>
  <c r="I50" i="161"/>
  <c r="I48" i="161"/>
  <c r="I77" i="162"/>
  <c r="G92" i="163"/>
  <c r="G90" i="163"/>
  <c r="G46" i="163"/>
  <c r="G44" i="163"/>
  <c r="G100" i="161"/>
  <c r="G98" i="161"/>
  <c r="G54" i="161"/>
  <c r="G52" i="161"/>
  <c r="G98" i="160"/>
  <c r="G54" i="160"/>
  <c r="G52" i="160"/>
  <c r="G100" i="160"/>
  <c r="F94" i="161"/>
  <c r="F50" i="161"/>
  <c r="F48" i="161"/>
  <c r="F96" i="161"/>
  <c r="F106" i="162"/>
  <c r="F108" i="162"/>
  <c r="F60" i="162"/>
  <c r="F62" i="162"/>
  <c r="E77" i="161"/>
  <c r="E56" i="162"/>
  <c r="E104" i="162"/>
  <c r="E102" i="162"/>
  <c r="E58" i="162"/>
  <c r="E98" i="162"/>
  <c r="E100" i="162"/>
  <c r="E54" i="162"/>
  <c r="E52" i="162"/>
  <c r="E88" i="160"/>
  <c r="E40" i="160"/>
  <c r="E86" i="160"/>
  <c r="E42" i="160"/>
  <c r="E70" i="160"/>
  <c r="D96" i="160"/>
  <c r="D50" i="160"/>
  <c r="D94" i="160"/>
  <c r="D48" i="160"/>
  <c r="AI66" i="160"/>
  <c r="D92" i="160"/>
  <c r="D90" i="160"/>
  <c r="D44" i="160"/>
  <c r="D46" i="160"/>
  <c r="AI65" i="160"/>
  <c r="D92" i="163"/>
  <c r="D44" i="163"/>
  <c r="D90" i="163"/>
  <c r="D46" i="163"/>
  <c r="AI65" i="163"/>
  <c r="AI81" i="163"/>
  <c r="AH60" i="163"/>
  <c r="AH62" i="163"/>
  <c r="AI67" i="161"/>
  <c r="AH54" i="161"/>
  <c r="AH52" i="161"/>
  <c r="AI72" i="162"/>
  <c r="AG44" i="161"/>
  <c r="AG46" i="161"/>
  <c r="AG90" i="161"/>
  <c r="AG92" i="161"/>
  <c r="AF106" i="161"/>
  <c r="AF108" i="161"/>
  <c r="AF60" i="161"/>
  <c r="AF62" i="161"/>
  <c r="AF54" i="162"/>
  <c r="AF98" i="162"/>
  <c r="AF52" i="162"/>
  <c r="AF100" i="162"/>
  <c r="AE104" i="162"/>
  <c r="AE102" i="162"/>
  <c r="AE58" i="162"/>
  <c r="AE56" i="162"/>
  <c r="AE44" i="160"/>
  <c r="AE92" i="160"/>
  <c r="AE90" i="160"/>
  <c r="AE46" i="160"/>
  <c r="AE100" i="161"/>
  <c r="AE98" i="161"/>
  <c r="AE52" i="161"/>
  <c r="AE54" i="161"/>
  <c r="AD77" i="160"/>
  <c r="AD70" i="160"/>
  <c r="AD86" i="160"/>
  <c r="AD40" i="160"/>
  <c r="AD42" i="160"/>
  <c r="AD88" i="160"/>
  <c r="AC100" i="160"/>
  <c r="AC54" i="160"/>
  <c r="AC98" i="160"/>
  <c r="AC52" i="160"/>
  <c r="AC77" i="163"/>
  <c r="AC94" i="161"/>
  <c r="AC50" i="161"/>
  <c r="AC96" i="161"/>
  <c r="AC48" i="161"/>
  <c r="AB44" i="163"/>
  <c r="AB90" i="163"/>
  <c r="AB46" i="163"/>
  <c r="AB92" i="163"/>
  <c r="AB88" i="160"/>
  <c r="AB40" i="160"/>
  <c r="AB42" i="160"/>
  <c r="AB70" i="160"/>
  <c r="AB86" i="160"/>
  <c r="AB100" i="160"/>
  <c r="AB52" i="160"/>
  <c r="AB54" i="160"/>
  <c r="AB98" i="160"/>
  <c r="AA88" i="161"/>
  <c r="AA86" i="161"/>
  <c r="AA70" i="161"/>
  <c r="AA42" i="161"/>
  <c r="AA40" i="161"/>
  <c r="AA44" i="161"/>
  <c r="AA92" i="161"/>
  <c r="AA90" i="161"/>
  <c r="AA46" i="161"/>
  <c r="AA42" i="162"/>
  <c r="AA70" i="162"/>
  <c r="AA88" i="162"/>
  <c r="AA86" i="162"/>
  <c r="AA40" i="162"/>
  <c r="Z58" i="162"/>
  <c r="Z56" i="162"/>
  <c r="Z104" i="162"/>
  <c r="Z102" i="162"/>
  <c r="Z77" i="163"/>
  <c r="Y77" i="160"/>
  <c r="Y52" i="160"/>
  <c r="Y100" i="160"/>
  <c r="Y98" i="160"/>
  <c r="Y54" i="160"/>
  <c r="Y98" i="162"/>
  <c r="Y54" i="162"/>
  <c r="Y52" i="162"/>
  <c r="Y100" i="162"/>
  <c r="X96" i="163"/>
  <c r="X94" i="163"/>
  <c r="X50" i="163"/>
  <c r="X48" i="163"/>
  <c r="W104" i="161"/>
  <c r="W56" i="161"/>
  <c r="W102" i="161"/>
  <c r="W58" i="161"/>
  <c r="W96" i="160"/>
  <c r="W94" i="160"/>
  <c r="W50" i="160"/>
  <c r="W48" i="160"/>
  <c r="W44" i="161"/>
  <c r="W92" i="161"/>
  <c r="W90" i="161"/>
  <c r="W46" i="161"/>
  <c r="V86" i="161"/>
  <c r="V70" i="161"/>
  <c r="V42" i="161"/>
  <c r="V40" i="161"/>
  <c r="V88" i="161"/>
  <c r="V70" i="163"/>
  <c r="V88" i="163"/>
  <c r="V42" i="163"/>
  <c r="V86" i="163"/>
  <c r="V40" i="163"/>
  <c r="V106" i="162"/>
  <c r="V60" i="162"/>
  <c r="V62" i="162"/>
  <c r="V108" i="162"/>
  <c r="U77" i="161"/>
  <c r="U106" i="163"/>
  <c r="U108" i="163"/>
  <c r="U62" i="163"/>
  <c r="U60" i="163"/>
  <c r="U86" i="161"/>
  <c r="U70" i="161"/>
  <c r="U88" i="161"/>
  <c r="U40" i="161"/>
  <c r="U42" i="161"/>
  <c r="T44" i="162"/>
  <c r="T92" i="162"/>
  <c r="T46" i="162"/>
  <c r="T90" i="162"/>
  <c r="T58" i="161"/>
  <c r="T56" i="161"/>
  <c r="T104" i="161"/>
  <c r="T102" i="161"/>
  <c r="T52" i="160"/>
  <c r="T54" i="160"/>
  <c r="T100" i="160"/>
  <c r="T98" i="160"/>
  <c r="S96" i="161"/>
  <c r="S48" i="161"/>
  <c r="S94" i="161"/>
  <c r="S50" i="161"/>
  <c r="S88" i="161"/>
  <c r="S86" i="161"/>
  <c r="S70" i="161"/>
  <c r="S42" i="161"/>
  <c r="S40" i="161"/>
  <c r="S104" i="161"/>
  <c r="S56" i="161"/>
  <c r="S102" i="161"/>
  <c r="S58" i="161"/>
  <c r="R94" i="162"/>
  <c r="R96" i="162"/>
  <c r="R48" i="162"/>
  <c r="R50" i="162"/>
  <c r="R62" i="163"/>
  <c r="R60" i="163"/>
  <c r="R106" i="163"/>
  <c r="R108" i="163"/>
  <c r="Q58" i="161"/>
  <c r="Q56" i="161"/>
  <c r="Q102" i="161"/>
  <c r="Q104" i="161"/>
  <c r="Q58" i="160"/>
  <c r="Q104" i="160"/>
  <c r="Q102" i="160"/>
  <c r="Q56" i="160"/>
  <c r="Q106" i="162"/>
  <c r="Q62" i="162"/>
  <c r="Q108" i="162"/>
  <c r="Q60" i="162"/>
  <c r="Q94" i="161"/>
  <c r="Q50" i="161"/>
  <c r="Q96" i="161"/>
  <c r="Q48" i="161"/>
  <c r="P92" i="163"/>
  <c r="P44" i="163"/>
  <c r="P90" i="163"/>
  <c r="P46" i="163"/>
  <c r="P104" i="161"/>
  <c r="P102" i="161"/>
  <c r="P58" i="161"/>
  <c r="P56" i="161"/>
  <c r="O54" i="163"/>
  <c r="O100" i="163"/>
  <c r="O52" i="163"/>
  <c r="O98" i="163"/>
  <c r="O44" i="160"/>
  <c r="O92" i="160"/>
  <c r="O90" i="160"/>
  <c r="O46" i="160"/>
  <c r="O46" i="161"/>
  <c r="O44" i="161"/>
  <c r="O92" i="161"/>
  <c r="O90" i="161"/>
  <c r="O108" i="160"/>
  <c r="O106" i="160"/>
  <c r="O60" i="160"/>
  <c r="O62" i="160"/>
  <c r="M96" i="162"/>
  <c r="M94" i="162"/>
  <c r="M48" i="162"/>
  <c r="M50" i="162"/>
  <c r="M70" i="161"/>
  <c r="M88" i="161"/>
  <c r="M86" i="161"/>
  <c r="M42" i="161"/>
  <c r="M40" i="161"/>
  <c r="L106" i="162"/>
  <c r="L108" i="162"/>
  <c r="L60" i="162"/>
  <c r="L62" i="162"/>
  <c r="L90" i="163"/>
  <c r="L92" i="163"/>
  <c r="L46" i="163"/>
  <c r="L44" i="163"/>
  <c r="K58" i="163"/>
  <c r="K104" i="163"/>
  <c r="K56" i="163"/>
  <c r="K102" i="163"/>
  <c r="K106" i="160"/>
  <c r="K108" i="160"/>
  <c r="K62" i="160"/>
  <c r="K60" i="160"/>
  <c r="K77" i="160"/>
  <c r="J77" i="162"/>
  <c r="J70" i="163"/>
  <c r="J88" i="163"/>
  <c r="J42" i="163"/>
  <c r="J86" i="163"/>
  <c r="J40" i="163"/>
  <c r="J60" i="160"/>
  <c r="J106" i="160"/>
  <c r="J108" i="160"/>
  <c r="J62" i="160"/>
  <c r="I96" i="162"/>
  <c r="I94" i="162"/>
  <c r="I48" i="162"/>
  <c r="I50" i="162"/>
  <c r="I96" i="163"/>
  <c r="I94" i="163"/>
  <c r="I50" i="163"/>
  <c r="I48" i="163"/>
  <c r="H77" i="161"/>
  <c r="H104" i="161"/>
  <c r="H102" i="161"/>
  <c r="H58" i="161"/>
  <c r="H56" i="161"/>
  <c r="G106" i="162"/>
  <c r="G108" i="162"/>
  <c r="G60" i="162"/>
  <c r="G62" i="162"/>
  <c r="G100" i="163"/>
  <c r="G98" i="163"/>
  <c r="G52" i="163"/>
  <c r="G54" i="163"/>
  <c r="F44" i="162"/>
  <c r="F90" i="162"/>
  <c r="F46" i="162"/>
  <c r="F92" i="162"/>
  <c r="F100" i="163"/>
  <c r="F98" i="163"/>
  <c r="F54" i="163"/>
  <c r="F52" i="163"/>
  <c r="F102" i="162"/>
  <c r="F104" i="162"/>
  <c r="F58" i="162"/>
  <c r="F56" i="162"/>
  <c r="E40" i="162"/>
  <c r="E42" i="162"/>
  <c r="E88" i="162"/>
  <c r="E70" i="162"/>
  <c r="E86" i="162"/>
  <c r="E92" i="163"/>
  <c r="E46" i="163"/>
  <c r="E90" i="163"/>
  <c r="E44" i="163"/>
  <c r="E90" i="160"/>
  <c r="E46" i="160"/>
  <c r="E44" i="160"/>
  <c r="E92" i="160"/>
  <c r="E94" i="161"/>
  <c r="E96" i="161"/>
  <c r="E48" i="161"/>
  <c r="E50" i="161"/>
  <c r="D100" i="162"/>
  <c r="D98" i="162"/>
  <c r="D54" i="162"/>
  <c r="D52" i="162"/>
  <c r="AI67" i="162"/>
  <c r="AI75" i="160"/>
  <c r="D44" i="161"/>
  <c r="D46" i="161"/>
  <c r="D92" i="161"/>
  <c r="D90" i="161"/>
  <c r="M84" i="160"/>
  <c r="Q84" i="163"/>
  <c r="AI83" i="161"/>
  <c r="AI82" i="162"/>
  <c r="AI75" i="161"/>
  <c r="AI72" i="163"/>
  <c r="AG96" i="161"/>
  <c r="AG94" i="161"/>
  <c r="AG50" i="161"/>
  <c r="AG48" i="161"/>
  <c r="AG104" i="161"/>
  <c r="AG102" i="161"/>
  <c r="AG58" i="161"/>
  <c r="AG56" i="161"/>
  <c r="AF90" i="162"/>
  <c r="AF92" i="162"/>
  <c r="AF46" i="162"/>
  <c r="AF44" i="162"/>
  <c r="AF77" i="161"/>
  <c r="AF96" i="163"/>
  <c r="AF50" i="163"/>
  <c r="AF94" i="163"/>
  <c r="AF48" i="163"/>
  <c r="AE40" i="162"/>
  <c r="AE88" i="162"/>
  <c r="AE86" i="162"/>
  <c r="AE42" i="162"/>
  <c r="AE70" i="162"/>
  <c r="AD104" i="163"/>
  <c r="AD102" i="163"/>
  <c r="AD56" i="163"/>
  <c r="AD58" i="163"/>
  <c r="AD54" i="162"/>
  <c r="AD100" i="162"/>
  <c r="AD98" i="162"/>
  <c r="AD52" i="162"/>
  <c r="AC88" i="160"/>
  <c r="AC86" i="160"/>
  <c r="AC42" i="160"/>
  <c r="AC70" i="160"/>
  <c r="AC40" i="160"/>
  <c r="AC88" i="162"/>
  <c r="AC70" i="162"/>
  <c r="AC86" i="162"/>
  <c r="AC40" i="162"/>
  <c r="AC42" i="162"/>
  <c r="AB50" i="160"/>
  <c r="AB48" i="160"/>
  <c r="AB94" i="160"/>
  <c r="AB96" i="160"/>
  <c r="AB94" i="161"/>
  <c r="AB50" i="161"/>
  <c r="AB96" i="161"/>
  <c r="AB48" i="161"/>
  <c r="AA44" i="160"/>
  <c r="AA92" i="160"/>
  <c r="AA90" i="160"/>
  <c r="AA46" i="160"/>
  <c r="AA96" i="162"/>
  <c r="AA94" i="162"/>
  <c r="AA50" i="162"/>
  <c r="AA48" i="162"/>
  <c r="AA40" i="163"/>
  <c r="AA42" i="163"/>
  <c r="AA88" i="163"/>
  <c r="AA70" i="163"/>
  <c r="AA86" i="163"/>
  <c r="Z98" i="163"/>
  <c r="Z100" i="163"/>
  <c r="Z52" i="163"/>
  <c r="Z54" i="163"/>
  <c r="Z70" i="163"/>
  <c r="Z88" i="163"/>
  <c r="Z86" i="163"/>
  <c r="Z42" i="163"/>
  <c r="Z40" i="163"/>
  <c r="Z86" i="161"/>
  <c r="Z70" i="161"/>
  <c r="Z88" i="161"/>
  <c r="Z42" i="161"/>
  <c r="Z40" i="161"/>
  <c r="Y42" i="162"/>
  <c r="Y86" i="162"/>
  <c r="Y70" i="162"/>
  <c r="Y88" i="162"/>
  <c r="Y40" i="162"/>
  <c r="Y108" i="162"/>
  <c r="Y60" i="162"/>
  <c r="Y106" i="162"/>
  <c r="Y62" i="162"/>
  <c r="Y50" i="163"/>
  <c r="Y48" i="163"/>
  <c r="Y96" i="163"/>
  <c r="Y94" i="163"/>
  <c r="X44" i="160"/>
  <c r="X90" i="160"/>
  <c r="X92" i="160"/>
  <c r="X46" i="160"/>
  <c r="W58" i="163"/>
  <c r="W104" i="163"/>
  <c r="W102" i="163"/>
  <c r="W56" i="163"/>
  <c r="W77" i="161"/>
  <c r="V96" i="162"/>
  <c r="V94" i="162"/>
  <c r="V50" i="162"/>
  <c r="V48" i="162"/>
  <c r="V102" i="162"/>
  <c r="V104" i="162"/>
  <c r="V56" i="162"/>
  <c r="V58" i="162"/>
  <c r="V77" i="161"/>
  <c r="U77" i="160"/>
  <c r="U102" i="161"/>
  <c r="U58" i="161"/>
  <c r="U104" i="161"/>
  <c r="U56" i="161"/>
  <c r="T42" i="162"/>
  <c r="T70" i="162"/>
  <c r="T86" i="162"/>
  <c r="T40" i="162"/>
  <c r="T88" i="162"/>
  <c r="T62" i="160"/>
  <c r="T106" i="160"/>
  <c r="T108" i="160"/>
  <c r="T60" i="160"/>
  <c r="S42" i="162"/>
  <c r="S86" i="162"/>
  <c r="S40" i="162"/>
  <c r="S70" i="162"/>
  <c r="S88" i="162"/>
  <c r="S96" i="162"/>
  <c r="S94" i="162"/>
  <c r="S48" i="162"/>
  <c r="S50" i="162"/>
  <c r="R100" i="163"/>
  <c r="R98" i="163"/>
  <c r="R54" i="163"/>
  <c r="R52" i="163"/>
  <c r="R94" i="163"/>
  <c r="R96" i="163"/>
  <c r="R50" i="163"/>
  <c r="R48" i="163"/>
  <c r="R100" i="160"/>
  <c r="R54" i="160"/>
  <c r="R98" i="160"/>
  <c r="R52" i="160"/>
  <c r="Q104" i="162"/>
  <c r="Q102" i="162"/>
  <c r="Q58" i="162"/>
  <c r="Q56" i="162"/>
  <c r="Q100" i="161"/>
  <c r="Q98" i="161"/>
  <c r="Q54" i="161"/>
  <c r="Q52" i="161"/>
  <c r="Q106" i="163"/>
  <c r="Q60" i="163"/>
  <c r="Q62" i="163"/>
  <c r="Q108" i="163"/>
  <c r="P77" i="160"/>
  <c r="P88" i="163"/>
  <c r="P86" i="163"/>
  <c r="P70" i="163"/>
  <c r="P63" i="163" s="1"/>
  <c r="P42" i="163"/>
  <c r="P40" i="163"/>
  <c r="O104" i="162"/>
  <c r="O102" i="162"/>
  <c r="O58" i="162"/>
  <c r="O56" i="162"/>
  <c r="O96" i="162"/>
  <c r="O94" i="162"/>
  <c r="O50" i="162"/>
  <c r="O48" i="162"/>
  <c r="O108" i="161"/>
  <c r="O106" i="161"/>
  <c r="O62" i="161"/>
  <c r="O60" i="161"/>
  <c r="N42" i="163"/>
  <c r="N40" i="163"/>
  <c r="N70" i="163"/>
  <c r="N88" i="163"/>
  <c r="N86" i="163"/>
  <c r="N44" i="160"/>
  <c r="N92" i="160"/>
  <c r="N46" i="160"/>
  <c r="N90" i="160"/>
  <c r="N108" i="163"/>
  <c r="N106" i="163"/>
  <c r="N62" i="163"/>
  <c r="N60" i="163"/>
  <c r="M77" i="163"/>
  <c r="M60" i="161"/>
  <c r="M62" i="161"/>
  <c r="M106" i="161"/>
  <c r="M108" i="161"/>
  <c r="M77" i="161"/>
  <c r="L104" i="163"/>
  <c r="L58" i="163"/>
  <c r="L56" i="163"/>
  <c r="L102" i="163"/>
  <c r="L54" i="160"/>
  <c r="L52" i="160"/>
  <c r="L100" i="160"/>
  <c r="L98" i="160"/>
  <c r="L88" i="161"/>
  <c r="L86" i="161"/>
  <c r="L40" i="161"/>
  <c r="L70" i="161"/>
  <c r="L42" i="161"/>
  <c r="K44" i="160"/>
  <c r="K92" i="160"/>
  <c r="K46" i="160"/>
  <c r="K90" i="160"/>
  <c r="K42" i="161"/>
  <c r="K40" i="161"/>
  <c r="K88" i="161"/>
  <c r="K70" i="161"/>
  <c r="K86" i="161"/>
  <c r="K98" i="161"/>
  <c r="K52" i="161"/>
  <c r="K54" i="161"/>
  <c r="K100" i="161"/>
  <c r="J106" i="163"/>
  <c r="J108" i="163"/>
  <c r="J60" i="163"/>
  <c r="J62" i="163"/>
  <c r="J70" i="161"/>
  <c r="J42" i="161"/>
  <c r="J40" i="161"/>
  <c r="J88" i="161"/>
  <c r="J86" i="161"/>
  <c r="J100" i="160"/>
  <c r="J98" i="160"/>
  <c r="J52" i="160"/>
  <c r="J54" i="160"/>
  <c r="I106" i="163"/>
  <c r="I108" i="163"/>
  <c r="I62" i="163"/>
  <c r="I60" i="163"/>
  <c r="I98" i="161"/>
  <c r="I100" i="161"/>
  <c r="I54" i="161"/>
  <c r="I52" i="161"/>
  <c r="I100" i="162"/>
  <c r="I98" i="162"/>
  <c r="I52" i="162"/>
  <c r="I54" i="162"/>
  <c r="I77" i="160"/>
  <c r="H44" i="162"/>
  <c r="H92" i="162"/>
  <c r="H46" i="162"/>
  <c r="H90" i="162"/>
  <c r="H58" i="162"/>
  <c r="H102" i="162"/>
  <c r="H56" i="162"/>
  <c r="H104" i="162"/>
  <c r="H98" i="163"/>
  <c r="H54" i="163"/>
  <c r="H52" i="163"/>
  <c r="H100" i="163"/>
  <c r="F108" i="163"/>
  <c r="F62" i="163"/>
  <c r="F60" i="163"/>
  <c r="F106" i="163"/>
  <c r="F106" i="161"/>
  <c r="F108" i="161"/>
  <c r="F62" i="161"/>
  <c r="F60" i="161"/>
  <c r="D106" i="163"/>
  <c r="D60" i="163"/>
  <c r="D108" i="163"/>
  <c r="D62" i="163"/>
  <c r="AI69" i="163"/>
  <c r="D106" i="160"/>
  <c r="D62" i="160"/>
  <c r="D60" i="160"/>
  <c r="D108" i="160"/>
  <c r="AI69" i="160"/>
  <c r="D96" i="161"/>
  <c r="D94" i="161"/>
  <c r="D50" i="161"/>
  <c r="D48" i="161"/>
  <c r="AI66" i="161"/>
  <c r="AE84" i="163"/>
  <c r="E84" i="163"/>
  <c r="G84" i="162"/>
  <c r="AI82" i="161"/>
  <c r="AI82" i="160"/>
  <c r="AI73" i="163"/>
  <c r="AH48" i="161"/>
  <c r="AH50" i="161"/>
  <c r="AG102" i="162"/>
  <c r="AG58" i="162"/>
  <c r="AG56" i="162"/>
  <c r="AG104" i="162"/>
  <c r="AI73" i="162"/>
  <c r="AE92" i="161"/>
  <c r="AE46" i="161"/>
  <c r="AE90" i="161"/>
  <c r="AE44" i="161"/>
  <c r="AE48" i="162"/>
  <c r="AE50" i="162"/>
  <c r="AE94" i="162"/>
  <c r="AE96" i="162"/>
  <c r="AE40" i="161"/>
  <c r="AE88" i="161"/>
  <c r="AE86" i="161"/>
  <c r="AE70" i="161"/>
  <c r="AE42" i="161"/>
  <c r="AE77" i="162"/>
  <c r="AD77" i="162"/>
  <c r="AD46" i="161"/>
  <c r="AD44" i="161"/>
  <c r="AD92" i="161"/>
  <c r="AD90" i="161"/>
  <c r="AD62" i="163"/>
  <c r="AD106" i="163"/>
  <c r="AD108" i="163"/>
  <c r="AD60" i="163"/>
  <c r="AD104" i="161"/>
  <c r="AD102" i="161"/>
  <c r="AD58" i="161"/>
  <c r="AD56" i="161"/>
  <c r="AC90" i="161"/>
  <c r="AC92" i="161"/>
  <c r="AC46" i="161"/>
  <c r="AC44" i="161"/>
  <c r="AC100" i="162"/>
  <c r="AC98" i="162"/>
  <c r="AC54" i="162"/>
  <c r="AC52" i="162"/>
  <c r="AB108" i="161"/>
  <c r="AB106" i="161"/>
  <c r="AB60" i="161"/>
  <c r="AB62" i="161"/>
  <c r="AB102" i="162"/>
  <c r="AB58" i="162"/>
  <c r="AB56" i="162"/>
  <c r="AB104" i="162"/>
  <c r="AB48" i="162"/>
  <c r="AB94" i="162"/>
  <c r="AB96" i="162"/>
  <c r="AB50" i="162"/>
  <c r="AA98" i="163"/>
  <c r="AA100" i="163"/>
  <c r="AA54" i="163"/>
  <c r="AA52" i="163"/>
  <c r="Z54" i="160"/>
  <c r="Z52" i="160"/>
  <c r="Z100" i="160"/>
  <c r="Z98" i="160"/>
  <c r="Z106" i="162"/>
  <c r="Z62" i="162"/>
  <c r="Z108" i="162"/>
  <c r="Z60" i="162"/>
  <c r="Z56" i="161"/>
  <c r="Z104" i="161"/>
  <c r="Z102" i="161"/>
  <c r="Z58" i="161"/>
  <c r="Y108" i="160"/>
  <c r="Y60" i="160"/>
  <c r="Y106" i="160"/>
  <c r="Y62" i="160"/>
  <c r="Y54" i="163"/>
  <c r="Y52" i="163"/>
  <c r="Y98" i="163"/>
  <c r="Y100" i="163"/>
  <c r="Y86" i="160"/>
  <c r="Y70" i="160"/>
  <c r="Y40" i="160"/>
  <c r="Y88" i="160"/>
  <c r="Y42" i="160"/>
  <c r="X77" i="161"/>
  <c r="X100" i="161"/>
  <c r="X98" i="161"/>
  <c r="X54" i="161"/>
  <c r="X52" i="161"/>
  <c r="X40" i="161"/>
  <c r="X42" i="161"/>
  <c r="X88" i="161"/>
  <c r="X86" i="161"/>
  <c r="X70" i="161"/>
  <c r="V90" i="163"/>
  <c r="V92" i="163"/>
  <c r="V46" i="163"/>
  <c r="V44" i="163"/>
  <c r="V98" i="162"/>
  <c r="V100" i="162"/>
  <c r="V54" i="162"/>
  <c r="V52" i="162"/>
  <c r="V102" i="163"/>
  <c r="V104" i="163"/>
  <c r="V58" i="163"/>
  <c r="V56" i="163"/>
  <c r="U96" i="163"/>
  <c r="U94" i="163"/>
  <c r="U50" i="163"/>
  <c r="U48" i="163"/>
  <c r="U102" i="160"/>
  <c r="U58" i="160"/>
  <c r="U56" i="160"/>
  <c r="U104" i="160"/>
  <c r="U44" i="162"/>
  <c r="U90" i="162"/>
  <c r="U46" i="162"/>
  <c r="U92" i="162"/>
  <c r="T106" i="163"/>
  <c r="T62" i="163"/>
  <c r="T108" i="163"/>
  <c r="T60" i="163"/>
  <c r="T100" i="161"/>
  <c r="T98" i="161"/>
  <c r="T54" i="161"/>
  <c r="T52" i="161"/>
  <c r="S77" i="162"/>
  <c r="S52" i="163"/>
  <c r="S54" i="163"/>
  <c r="S100" i="163"/>
  <c r="S98" i="163"/>
  <c r="R106" i="161"/>
  <c r="R62" i="161"/>
  <c r="R60" i="161"/>
  <c r="R108" i="161"/>
  <c r="Q104" i="163"/>
  <c r="Q102" i="163"/>
  <c r="Q58" i="163"/>
  <c r="Q56" i="163"/>
  <c r="Q94" i="163"/>
  <c r="Q48" i="163"/>
  <c r="Q96" i="163"/>
  <c r="Q50" i="163"/>
  <c r="P48" i="161"/>
  <c r="P96" i="161"/>
  <c r="P94" i="161"/>
  <c r="P50" i="161"/>
  <c r="P108" i="161"/>
  <c r="P106" i="161"/>
  <c r="P62" i="161"/>
  <c r="P60" i="161"/>
  <c r="O96" i="163"/>
  <c r="O94" i="163"/>
  <c r="O48" i="163"/>
  <c r="O50" i="163"/>
  <c r="O102" i="161"/>
  <c r="O58" i="161"/>
  <c r="O56" i="161"/>
  <c r="O104" i="161"/>
  <c r="N77" i="160"/>
  <c r="N77" i="161"/>
  <c r="N108" i="160"/>
  <c r="N106" i="160"/>
  <c r="N60" i="160"/>
  <c r="N62" i="160"/>
  <c r="M40" i="163"/>
  <c r="M70" i="163"/>
  <c r="M88" i="163"/>
  <c r="M86" i="163"/>
  <c r="M42" i="163"/>
  <c r="M62" i="162"/>
  <c r="M108" i="162"/>
  <c r="M60" i="162"/>
  <c r="M106" i="162"/>
  <c r="M42" i="162"/>
  <c r="M86" i="162"/>
  <c r="M70" i="162"/>
  <c r="M40" i="162"/>
  <c r="M88" i="162"/>
  <c r="L70" i="160"/>
  <c r="L40" i="160"/>
  <c r="L42" i="160"/>
  <c r="L88" i="160"/>
  <c r="L86" i="160"/>
  <c r="L96" i="163"/>
  <c r="L94" i="163"/>
  <c r="L50" i="163"/>
  <c r="L48" i="163"/>
  <c r="L48" i="161"/>
  <c r="L96" i="161"/>
  <c r="L94" i="161"/>
  <c r="L50" i="161"/>
  <c r="K77" i="162"/>
  <c r="K42" i="162"/>
  <c r="K88" i="162"/>
  <c r="K70" i="162"/>
  <c r="K40" i="162"/>
  <c r="K86" i="162"/>
  <c r="J90" i="161"/>
  <c r="J46" i="161"/>
  <c r="J92" i="161"/>
  <c r="J44" i="161"/>
  <c r="J100" i="161"/>
  <c r="J98" i="161"/>
  <c r="J54" i="161"/>
  <c r="J52" i="161"/>
  <c r="I100" i="163"/>
  <c r="I98" i="163"/>
  <c r="I52" i="163"/>
  <c r="I54" i="163"/>
  <c r="I44" i="162"/>
  <c r="I90" i="162"/>
  <c r="I46" i="162"/>
  <c r="I92" i="162"/>
  <c r="H77" i="163"/>
  <c r="G44" i="160"/>
  <c r="G46" i="160"/>
  <c r="G92" i="160"/>
  <c r="G90" i="160"/>
  <c r="G106" i="160"/>
  <c r="G108" i="160"/>
  <c r="G60" i="160"/>
  <c r="G62" i="160"/>
  <c r="G92" i="161"/>
  <c r="G90" i="161"/>
  <c r="G46" i="161"/>
  <c r="G44" i="161"/>
  <c r="F86" i="160"/>
  <c r="F42" i="160"/>
  <c r="F40" i="160"/>
  <c r="F70" i="160"/>
  <c r="F88" i="160"/>
  <c r="F88" i="163"/>
  <c r="F42" i="163"/>
  <c r="F70" i="163"/>
  <c r="F40" i="163"/>
  <c r="F86" i="163"/>
  <c r="E54" i="160"/>
  <c r="E100" i="160"/>
  <c r="E98" i="160"/>
  <c r="E52" i="160"/>
  <c r="E77" i="160"/>
  <c r="E106" i="162"/>
  <c r="E62" i="162"/>
  <c r="E108" i="162"/>
  <c r="E60" i="162"/>
  <c r="D77" i="163"/>
  <c r="AI71" i="163"/>
  <c r="AI76" i="160"/>
  <c r="S84" i="163"/>
  <c r="AI81" i="161"/>
  <c r="AI83" i="162"/>
  <c r="AI74" i="161"/>
  <c r="AH62" i="161"/>
  <c r="AH60" i="161"/>
  <c r="AG88" i="162"/>
  <c r="AG86" i="162"/>
  <c r="AG70" i="162"/>
  <c r="AG40" i="162"/>
  <c r="AG42" i="162"/>
  <c r="AG102" i="163"/>
  <c r="AG58" i="163"/>
  <c r="AG56" i="163"/>
  <c r="AG104" i="163"/>
  <c r="AG96" i="162"/>
  <c r="AG94" i="162"/>
  <c r="AG48" i="162"/>
  <c r="AG50" i="162"/>
  <c r="AF92" i="161"/>
  <c r="AF44" i="161"/>
  <c r="AF90" i="161"/>
  <c r="AF46" i="161"/>
  <c r="AF77" i="163"/>
  <c r="AF106" i="163"/>
  <c r="AF62" i="163"/>
  <c r="AF108" i="163"/>
  <c r="AF60" i="163"/>
  <c r="AE86" i="163"/>
  <c r="AE88" i="163"/>
  <c r="AE70" i="163"/>
  <c r="AE40" i="163"/>
  <c r="AE42" i="163"/>
  <c r="AD94" i="160"/>
  <c r="AD96" i="160"/>
  <c r="AD50" i="160"/>
  <c r="AD48" i="160"/>
  <c r="AC94" i="160"/>
  <c r="AC96" i="160"/>
  <c r="AC50" i="160"/>
  <c r="AC48" i="160"/>
  <c r="AC100" i="163"/>
  <c r="AC54" i="163"/>
  <c r="AC52" i="163"/>
  <c r="AC98" i="163"/>
  <c r="AC104" i="163"/>
  <c r="AC58" i="163"/>
  <c r="AC56" i="163"/>
  <c r="AC102" i="163"/>
  <c r="AB58" i="163"/>
  <c r="AB104" i="163"/>
  <c r="AB56" i="163"/>
  <c r="AB102" i="163"/>
  <c r="AA108" i="160"/>
  <c r="AA60" i="160"/>
  <c r="AA62" i="160"/>
  <c r="AA106" i="160"/>
  <c r="AA70" i="160"/>
  <c r="AA42" i="160"/>
  <c r="AA86" i="160"/>
  <c r="AA40" i="160"/>
  <c r="AA88" i="160"/>
  <c r="Z77" i="161"/>
  <c r="Z92" i="161"/>
  <c r="Z90" i="161"/>
  <c r="Z46" i="161"/>
  <c r="Z44" i="161"/>
  <c r="Y92" i="161"/>
  <c r="Y90" i="161"/>
  <c r="Y46" i="161"/>
  <c r="Y44" i="161"/>
  <c r="Y52" i="161"/>
  <c r="Y98" i="161"/>
  <c r="Y54" i="161"/>
  <c r="Y100" i="161"/>
  <c r="X106" i="163"/>
  <c r="X108" i="163"/>
  <c r="X60" i="163"/>
  <c r="X62" i="163"/>
  <c r="X106" i="161"/>
  <c r="X108" i="161"/>
  <c r="X60" i="161"/>
  <c r="X62" i="161"/>
  <c r="X94" i="162"/>
  <c r="X50" i="162"/>
  <c r="X48" i="162"/>
  <c r="X96" i="162"/>
  <c r="W88" i="160"/>
  <c r="W40" i="160"/>
  <c r="W86" i="160"/>
  <c r="W42" i="160"/>
  <c r="W70" i="160"/>
  <c r="W44" i="162"/>
  <c r="W92" i="162"/>
  <c r="W90" i="162"/>
  <c r="W46" i="162"/>
  <c r="W96" i="163"/>
  <c r="W94" i="163"/>
  <c r="W50" i="163"/>
  <c r="W48" i="163"/>
  <c r="V58" i="160"/>
  <c r="V56" i="160"/>
  <c r="V104" i="160"/>
  <c r="V102" i="160"/>
  <c r="V106" i="163"/>
  <c r="V108" i="163"/>
  <c r="V60" i="163"/>
  <c r="V62" i="163"/>
  <c r="U46" i="161"/>
  <c r="U90" i="161"/>
  <c r="U92" i="161"/>
  <c r="U44" i="161"/>
  <c r="U77" i="163"/>
  <c r="U100" i="163"/>
  <c r="U98" i="163"/>
  <c r="U52" i="163"/>
  <c r="U54" i="163"/>
  <c r="T88" i="160"/>
  <c r="T86" i="160"/>
  <c r="T40" i="160"/>
  <c r="T70" i="160"/>
  <c r="T42" i="160"/>
  <c r="T104" i="163"/>
  <c r="T102" i="163"/>
  <c r="T58" i="163"/>
  <c r="T56" i="163"/>
  <c r="T100" i="162"/>
  <c r="T98" i="162"/>
  <c r="T54" i="162"/>
  <c r="T52" i="162"/>
  <c r="S108" i="160"/>
  <c r="S60" i="160"/>
  <c r="S62" i="160"/>
  <c r="S106" i="160"/>
  <c r="S50" i="160"/>
  <c r="S94" i="160"/>
  <c r="S48" i="160"/>
  <c r="S96" i="160"/>
  <c r="S88" i="160"/>
  <c r="S86" i="160"/>
  <c r="S70" i="160"/>
  <c r="S40" i="160"/>
  <c r="S42" i="160"/>
  <c r="S96" i="163"/>
  <c r="S50" i="163"/>
  <c r="S48" i="163"/>
  <c r="S94" i="163"/>
  <c r="R77" i="161"/>
  <c r="R42" i="162"/>
  <c r="R88" i="162"/>
  <c r="R86" i="162"/>
  <c r="R70" i="162"/>
  <c r="R40" i="162"/>
  <c r="Q44" i="160"/>
  <c r="Q92" i="160"/>
  <c r="Q90" i="160"/>
  <c r="Q46" i="160"/>
  <c r="Q44" i="162"/>
  <c r="Q90" i="162"/>
  <c r="Q46" i="162"/>
  <c r="Q92" i="162"/>
  <c r="P108" i="162"/>
  <c r="P106" i="162"/>
  <c r="P62" i="162"/>
  <c r="P60" i="162"/>
  <c r="P104" i="162"/>
  <c r="P102" i="162"/>
  <c r="P58" i="162"/>
  <c r="P56" i="162"/>
  <c r="P96" i="162"/>
  <c r="P94" i="162"/>
  <c r="P50" i="162"/>
  <c r="P48" i="162"/>
  <c r="O100" i="160"/>
  <c r="O54" i="160"/>
  <c r="O52" i="160"/>
  <c r="O98" i="160"/>
  <c r="O77" i="160"/>
  <c r="O92" i="163"/>
  <c r="O90" i="163"/>
  <c r="O44" i="163"/>
  <c r="O46" i="163"/>
  <c r="N94" i="162"/>
  <c r="N96" i="162"/>
  <c r="N50" i="162"/>
  <c r="N48" i="162"/>
  <c r="N42" i="161"/>
  <c r="N40" i="161"/>
  <c r="N86" i="161"/>
  <c r="N70" i="161"/>
  <c r="N88" i="161"/>
  <c r="N108" i="161"/>
  <c r="N60" i="161"/>
  <c r="N62" i="161"/>
  <c r="N106" i="161"/>
  <c r="M98" i="163"/>
  <c r="M54" i="163"/>
  <c r="M52" i="163"/>
  <c r="M100" i="163"/>
  <c r="M96" i="163"/>
  <c r="M94" i="163"/>
  <c r="M50" i="163"/>
  <c r="M48" i="163"/>
  <c r="L100" i="163"/>
  <c r="L98" i="163"/>
  <c r="L52" i="163"/>
  <c r="L54" i="163"/>
  <c r="K70" i="163"/>
  <c r="K88" i="163"/>
  <c r="K86" i="163"/>
  <c r="K42" i="163"/>
  <c r="K40" i="163"/>
  <c r="J44" i="160"/>
  <c r="J90" i="160"/>
  <c r="J92" i="160"/>
  <c r="J46" i="160"/>
  <c r="J104" i="163"/>
  <c r="J58" i="163"/>
  <c r="J56" i="163"/>
  <c r="J102" i="163"/>
  <c r="I102" i="163"/>
  <c r="I104" i="163"/>
  <c r="I58" i="163"/>
  <c r="I56" i="163"/>
  <c r="H92" i="163"/>
  <c r="H90" i="163"/>
  <c r="H46" i="163"/>
  <c r="H44" i="163"/>
  <c r="H100" i="160"/>
  <c r="H98" i="160"/>
  <c r="H52" i="160"/>
  <c r="H54" i="160"/>
  <c r="H108" i="163"/>
  <c r="H106" i="163"/>
  <c r="H62" i="163"/>
  <c r="H60" i="163"/>
  <c r="H60" i="161"/>
  <c r="H62" i="161"/>
  <c r="H106" i="161"/>
  <c r="H108" i="161"/>
  <c r="G50" i="163"/>
  <c r="G94" i="163"/>
  <c r="G48" i="163"/>
  <c r="G96" i="163"/>
  <c r="G86" i="160"/>
  <c r="G70" i="160"/>
  <c r="G63" i="160" s="1"/>
  <c r="G40" i="160"/>
  <c r="G42" i="160"/>
  <c r="G88" i="160"/>
  <c r="G104" i="162"/>
  <c r="G102" i="162"/>
  <c r="G58" i="162"/>
  <c r="G56" i="162"/>
  <c r="F100" i="160"/>
  <c r="F98" i="160"/>
  <c r="F54" i="160"/>
  <c r="F52" i="160"/>
  <c r="F92" i="163"/>
  <c r="F90" i="163"/>
  <c r="F44" i="163"/>
  <c r="F46" i="163"/>
  <c r="E100" i="161"/>
  <c r="E98" i="161"/>
  <c r="E52" i="161"/>
  <c r="E54" i="161"/>
  <c r="E60" i="163"/>
  <c r="E62" i="163"/>
  <c r="E106" i="163"/>
  <c r="E108" i="163"/>
  <c r="E92" i="162"/>
  <c r="E90" i="162"/>
  <c r="E44" i="162"/>
  <c r="E46" i="162"/>
  <c r="D104" i="161"/>
  <c r="D102" i="161"/>
  <c r="D58" i="161"/>
  <c r="D56" i="161"/>
  <c r="D48" i="163"/>
  <c r="D96" i="163"/>
  <c r="D94" i="163"/>
  <c r="D50" i="163"/>
  <c r="AI66" i="163"/>
  <c r="AI80" i="161"/>
  <c r="AI73" i="161"/>
  <c r="AI76" i="163"/>
  <c r="AG92" i="163"/>
  <c r="AG90" i="163"/>
  <c r="AG46" i="163"/>
  <c r="AG44" i="163"/>
  <c r="AE40" i="160"/>
  <c r="AE88" i="160"/>
  <c r="AE86" i="160"/>
  <c r="AE70" i="160"/>
  <c r="AE42" i="160"/>
  <c r="AD100" i="161"/>
  <c r="AD98" i="161"/>
  <c r="AD54" i="161"/>
  <c r="AD52" i="161"/>
  <c r="AD100" i="160"/>
  <c r="AD54" i="160"/>
  <c r="AD98" i="160"/>
  <c r="AD52" i="160"/>
  <c r="AC77" i="161"/>
  <c r="AC58" i="162"/>
  <c r="AC56" i="162"/>
  <c r="AC102" i="162"/>
  <c r="AC104" i="162"/>
  <c r="AC92" i="163"/>
  <c r="AC90" i="163"/>
  <c r="AC46" i="163"/>
  <c r="AC44" i="163"/>
  <c r="AB96" i="163"/>
  <c r="AB94" i="163"/>
  <c r="AB50" i="163"/>
  <c r="AB48" i="163"/>
  <c r="AB92" i="161"/>
  <c r="AB90" i="161"/>
  <c r="AB46" i="161"/>
  <c r="AB44" i="161"/>
  <c r="AB104" i="160"/>
  <c r="AB102" i="160"/>
  <c r="AB56" i="160"/>
  <c r="AB58" i="160"/>
  <c r="AA62" i="161"/>
  <c r="AA60" i="161"/>
  <c r="AA108" i="161"/>
  <c r="AA106" i="161"/>
  <c r="Z42" i="162"/>
  <c r="Z86" i="162"/>
  <c r="Z88" i="162"/>
  <c r="Z70" i="162"/>
  <c r="Z40" i="162"/>
  <c r="Z44" i="160"/>
  <c r="Z92" i="160"/>
  <c r="Z46" i="160"/>
  <c r="Z90" i="160"/>
  <c r="Z100" i="162"/>
  <c r="Z52" i="162"/>
  <c r="Z54" i="162"/>
  <c r="Z98" i="162"/>
  <c r="Y44" i="162"/>
  <c r="Y92" i="162"/>
  <c r="Y90" i="162"/>
  <c r="Y46" i="162"/>
  <c r="Y86" i="161"/>
  <c r="Y70" i="161"/>
  <c r="Y42" i="161"/>
  <c r="Y88" i="161"/>
  <c r="Y40" i="161"/>
  <c r="X77" i="162"/>
  <c r="X77" i="160"/>
  <c r="W44" i="160"/>
  <c r="W46" i="160"/>
  <c r="W90" i="160"/>
  <c r="W92" i="160"/>
  <c r="V77" i="160"/>
  <c r="U62" i="161"/>
  <c r="U108" i="161"/>
  <c r="U60" i="161"/>
  <c r="U106" i="161"/>
  <c r="U100" i="162"/>
  <c r="U98" i="162"/>
  <c r="U52" i="162"/>
  <c r="U54" i="162"/>
  <c r="T88" i="161"/>
  <c r="T86" i="161"/>
  <c r="T70" i="161"/>
  <c r="T42" i="161"/>
  <c r="T40" i="161"/>
  <c r="T106" i="161"/>
  <c r="T108" i="161"/>
  <c r="T60" i="161"/>
  <c r="T62" i="161"/>
  <c r="T96" i="160"/>
  <c r="T94" i="160"/>
  <c r="T48" i="160"/>
  <c r="T50" i="160"/>
  <c r="T108" i="162"/>
  <c r="T60" i="162"/>
  <c r="T62" i="162"/>
  <c r="T106" i="162"/>
  <c r="S106" i="161"/>
  <c r="S108" i="161"/>
  <c r="S60" i="161"/>
  <c r="S62" i="161"/>
  <c r="R106" i="162"/>
  <c r="R108" i="162"/>
  <c r="R60" i="162"/>
  <c r="R62" i="162"/>
  <c r="R44" i="162"/>
  <c r="R90" i="162"/>
  <c r="R92" i="162"/>
  <c r="R46" i="162"/>
  <c r="Q77" i="162"/>
  <c r="Q106" i="161"/>
  <c r="Q62" i="161"/>
  <c r="Q60" i="161"/>
  <c r="Q108" i="161"/>
  <c r="P98" i="163"/>
  <c r="P54" i="163"/>
  <c r="P100" i="163"/>
  <c r="P52" i="163"/>
  <c r="P96" i="163"/>
  <c r="P94" i="163"/>
  <c r="P50" i="163"/>
  <c r="P48" i="163"/>
  <c r="P100" i="162"/>
  <c r="P98" i="162"/>
  <c r="P54" i="162"/>
  <c r="P52" i="162"/>
  <c r="N104" i="163"/>
  <c r="N58" i="163"/>
  <c r="N56" i="163"/>
  <c r="N102" i="163"/>
  <c r="N42" i="162"/>
  <c r="N86" i="162"/>
  <c r="N88" i="162"/>
  <c r="N70" i="162"/>
  <c r="N40" i="162"/>
  <c r="N52" i="162"/>
  <c r="N54" i="162"/>
  <c r="N98" i="162"/>
  <c r="N100" i="162"/>
  <c r="M96" i="160"/>
  <c r="M94" i="160"/>
  <c r="M48" i="160"/>
  <c r="M50" i="160"/>
  <c r="M86" i="160"/>
  <c r="M70" i="160"/>
  <c r="M40" i="160"/>
  <c r="M88" i="160"/>
  <c r="M42" i="160"/>
  <c r="L77" i="161"/>
  <c r="L44" i="162"/>
  <c r="L92" i="162"/>
  <c r="L90" i="162"/>
  <c r="L46" i="162"/>
  <c r="L104" i="162"/>
  <c r="L102" i="162"/>
  <c r="L58" i="162"/>
  <c r="L56" i="162"/>
  <c r="K100" i="163"/>
  <c r="K98" i="163"/>
  <c r="K54" i="163"/>
  <c r="K52" i="163"/>
  <c r="K88" i="160"/>
  <c r="K86" i="160"/>
  <c r="K70" i="160"/>
  <c r="K40" i="160"/>
  <c r="K42" i="160"/>
  <c r="J42" i="162"/>
  <c r="J86" i="162"/>
  <c r="J70" i="162"/>
  <c r="J88" i="162"/>
  <c r="J40" i="162"/>
  <c r="J96" i="160"/>
  <c r="J50" i="160"/>
  <c r="J94" i="160"/>
  <c r="J48" i="160"/>
  <c r="J90" i="163"/>
  <c r="J46" i="163"/>
  <c r="J92" i="163"/>
  <c r="J44" i="163"/>
  <c r="I44" i="161"/>
  <c r="I92" i="161"/>
  <c r="I90" i="161"/>
  <c r="I46" i="161"/>
  <c r="I77" i="161"/>
  <c r="G96" i="161"/>
  <c r="G48" i="161"/>
  <c r="G94" i="161"/>
  <c r="G50" i="161"/>
  <c r="F104" i="160"/>
  <c r="F102" i="160"/>
  <c r="F56" i="160"/>
  <c r="F58" i="160"/>
  <c r="AI72" i="160"/>
  <c r="D58" i="163"/>
  <c r="D104" i="163"/>
  <c r="D102" i="163"/>
  <c r="D56" i="163"/>
  <c r="AI68" i="163"/>
  <c r="D100" i="161"/>
  <c r="D52" i="161"/>
  <c r="D98" i="161"/>
  <c r="D54" i="161"/>
  <c r="D70" i="160"/>
  <c r="D40" i="160"/>
  <c r="D42" i="160"/>
  <c r="D86" i="160"/>
  <c r="D88" i="160"/>
  <c r="AI64" i="160"/>
  <c r="AH84" i="163"/>
  <c r="X84" i="162"/>
  <c r="AI82" i="163"/>
  <c r="AI80" i="162"/>
  <c r="AH54" i="163"/>
  <c r="AH52" i="163"/>
  <c r="AI65" i="161"/>
  <c r="AH44" i="161"/>
  <c r="AH46" i="161"/>
  <c r="AH90" i="161"/>
  <c r="AH92" i="161"/>
  <c r="AG77" i="161"/>
  <c r="AG60" i="161"/>
  <c r="AG108" i="161"/>
  <c r="AG106" i="161"/>
  <c r="AG62" i="161"/>
  <c r="AF96" i="162"/>
  <c r="AF94" i="162"/>
  <c r="AF50" i="162"/>
  <c r="AF48" i="162"/>
  <c r="AF56" i="161"/>
  <c r="AF104" i="161"/>
  <c r="AF58" i="161"/>
  <c r="AF102" i="161"/>
  <c r="AE94" i="160"/>
  <c r="AE50" i="160"/>
  <c r="AE48" i="160"/>
  <c r="AE96" i="160"/>
  <c r="AE92" i="163"/>
  <c r="AE90" i="163"/>
  <c r="AE44" i="163"/>
  <c r="AE46" i="163"/>
  <c r="AD88" i="162"/>
  <c r="AD86" i="162"/>
  <c r="AD70" i="162"/>
  <c r="AD42" i="162"/>
  <c r="AD40" i="162"/>
  <c r="AD104" i="160"/>
  <c r="AD102" i="160"/>
  <c r="AD56" i="160"/>
  <c r="AD58" i="160"/>
  <c r="AD94" i="162"/>
  <c r="AD50" i="162"/>
  <c r="AD96" i="162"/>
  <c r="AD48" i="162"/>
  <c r="AC48" i="162"/>
  <c r="AC96" i="162"/>
  <c r="AC94" i="162"/>
  <c r="AC50" i="162"/>
  <c r="AB108" i="160"/>
  <c r="AB62" i="160"/>
  <c r="AB106" i="160"/>
  <c r="AB60" i="160"/>
  <c r="AB42" i="162"/>
  <c r="AB40" i="162"/>
  <c r="AB70" i="162"/>
  <c r="AB86" i="162"/>
  <c r="AB88" i="162"/>
  <c r="AB52" i="161"/>
  <c r="AB54" i="161"/>
  <c r="AB98" i="161"/>
  <c r="AB100" i="161"/>
  <c r="AA77" i="160"/>
  <c r="AA44" i="162"/>
  <c r="AA92" i="162"/>
  <c r="AA90" i="162"/>
  <c r="AA46" i="162"/>
  <c r="AA104" i="163"/>
  <c r="AA102" i="163"/>
  <c r="AA58" i="163"/>
  <c r="AA56" i="163"/>
  <c r="Z90" i="163"/>
  <c r="Z92" i="163"/>
  <c r="Z46" i="163"/>
  <c r="Z44" i="163"/>
  <c r="Z108" i="161"/>
  <c r="Z60" i="161"/>
  <c r="Z106" i="161"/>
  <c r="Z62" i="161"/>
  <c r="Y77" i="163"/>
  <c r="Y104" i="161"/>
  <c r="Y102" i="161"/>
  <c r="Y58" i="161"/>
  <c r="Y56" i="161"/>
  <c r="Y96" i="162"/>
  <c r="Y94" i="162"/>
  <c r="Y48" i="162"/>
  <c r="Y50" i="162"/>
  <c r="X92" i="161"/>
  <c r="X90" i="161"/>
  <c r="X46" i="161"/>
  <c r="X44" i="161"/>
  <c r="W106" i="161"/>
  <c r="W108" i="161"/>
  <c r="W62" i="161"/>
  <c r="W60" i="161"/>
  <c r="W100" i="160"/>
  <c r="W98" i="160"/>
  <c r="W54" i="160"/>
  <c r="W52" i="160"/>
  <c r="V102" i="161"/>
  <c r="V58" i="161"/>
  <c r="V104" i="161"/>
  <c r="V56" i="161"/>
  <c r="V42" i="162"/>
  <c r="V86" i="162"/>
  <c r="V70" i="162"/>
  <c r="V88" i="162"/>
  <c r="V40" i="162"/>
  <c r="V96" i="161"/>
  <c r="V94" i="161"/>
  <c r="V50" i="161"/>
  <c r="V48" i="161"/>
  <c r="U42" i="162"/>
  <c r="U88" i="162"/>
  <c r="U86" i="162"/>
  <c r="U40" i="162"/>
  <c r="U70" i="162"/>
  <c r="T100" i="163"/>
  <c r="T98" i="163"/>
  <c r="T54" i="163"/>
  <c r="T52" i="163"/>
  <c r="T94" i="161"/>
  <c r="T50" i="161"/>
  <c r="T96" i="161"/>
  <c r="T48" i="161"/>
  <c r="T94" i="163"/>
  <c r="T48" i="163"/>
  <c r="T96" i="163"/>
  <c r="T50" i="163"/>
  <c r="S77" i="161"/>
  <c r="S104" i="163"/>
  <c r="S102" i="163"/>
  <c r="S58" i="163"/>
  <c r="S56" i="163"/>
  <c r="S54" i="161"/>
  <c r="S52" i="161"/>
  <c r="S100" i="161"/>
  <c r="S98" i="161"/>
  <c r="R77" i="163"/>
  <c r="R52" i="161"/>
  <c r="R100" i="161"/>
  <c r="R98" i="161"/>
  <c r="R54" i="161"/>
  <c r="R94" i="160"/>
  <c r="R96" i="160"/>
  <c r="R50" i="160"/>
  <c r="R48" i="160"/>
  <c r="R104" i="160"/>
  <c r="R102" i="160"/>
  <c r="R56" i="160"/>
  <c r="R58" i="160"/>
  <c r="Q100" i="163"/>
  <c r="Q98" i="163"/>
  <c r="Q54" i="163"/>
  <c r="Q52" i="163"/>
  <c r="Q100" i="160"/>
  <c r="Q54" i="160"/>
  <c r="Q52" i="160"/>
  <c r="Q98" i="160"/>
  <c r="P48" i="160"/>
  <c r="P96" i="160"/>
  <c r="P94" i="160"/>
  <c r="P50" i="160"/>
  <c r="P70" i="160"/>
  <c r="P86" i="160"/>
  <c r="P42" i="160"/>
  <c r="P88" i="160"/>
  <c r="P40" i="160"/>
  <c r="O77" i="162"/>
  <c r="O96" i="161"/>
  <c r="O48" i="161"/>
  <c r="O94" i="161"/>
  <c r="O50" i="161"/>
  <c r="O77" i="161"/>
  <c r="N77" i="163"/>
  <c r="N100" i="163"/>
  <c r="N52" i="163"/>
  <c r="N54" i="163"/>
  <c r="N98" i="163"/>
  <c r="M90" i="161"/>
  <c r="M44" i="161"/>
  <c r="M46" i="161"/>
  <c r="M92" i="161"/>
  <c r="M108" i="163"/>
  <c r="M60" i="163"/>
  <c r="M106" i="163"/>
  <c r="M62" i="163"/>
  <c r="L96" i="162"/>
  <c r="L94" i="162"/>
  <c r="L50" i="162"/>
  <c r="L48" i="162"/>
  <c r="L70" i="163"/>
  <c r="L88" i="163"/>
  <c r="L42" i="163"/>
  <c r="L40" i="163"/>
  <c r="L86" i="163"/>
  <c r="L92" i="161"/>
  <c r="L90" i="161"/>
  <c r="L46" i="161"/>
  <c r="L44" i="161"/>
  <c r="L102" i="161"/>
  <c r="L58" i="161"/>
  <c r="L104" i="161"/>
  <c r="L56" i="161"/>
  <c r="K50" i="162"/>
  <c r="K48" i="162"/>
  <c r="K96" i="162"/>
  <c r="K94" i="162"/>
  <c r="J100" i="163"/>
  <c r="J98" i="163"/>
  <c r="J54" i="163"/>
  <c r="J52" i="163"/>
  <c r="I54" i="160"/>
  <c r="I100" i="160"/>
  <c r="I98" i="160"/>
  <c r="I52" i="160"/>
  <c r="I42" i="162"/>
  <c r="I86" i="162"/>
  <c r="I70" i="162"/>
  <c r="I40" i="162"/>
  <c r="I88" i="162"/>
  <c r="H94" i="163"/>
  <c r="H48" i="163"/>
  <c r="H96" i="163"/>
  <c r="H50" i="163"/>
  <c r="H100" i="162"/>
  <c r="H98" i="162"/>
  <c r="H54" i="162"/>
  <c r="H52" i="162"/>
  <c r="G102" i="161"/>
  <c r="G58" i="161"/>
  <c r="G104" i="161"/>
  <c r="G56" i="161"/>
  <c r="G106" i="161"/>
  <c r="G108" i="161"/>
  <c r="G60" i="161"/>
  <c r="G62" i="161"/>
  <c r="G42" i="162"/>
  <c r="G40" i="162"/>
  <c r="G88" i="162"/>
  <c r="G86" i="162"/>
  <c r="G70" i="162"/>
  <c r="F42" i="162"/>
  <c r="F88" i="162"/>
  <c r="F86" i="162"/>
  <c r="F70" i="162"/>
  <c r="F40" i="162"/>
  <c r="F104" i="161"/>
  <c r="F102" i="161"/>
  <c r="F58" i="161"/>
  <c r="F56" i="161"/>
  <c r="F96" i="160"/>
  <c r="F94" i="160"/>
  <c r="F50" i="160"/>
  <c r="F48" i="160"/>
  <c r="E100" i="163"/>
  <c r="E98" i="163"/>
  <c r="E54" i="163"/>
  <c r="E52" i="163"/>
  <c r="E102" i="160"/>
  <c r="E56" i="160"/>
  <c r="E58" i="160"/>
  <c r="E104" i="160"/>
  <c r="D104" i="160"/>
  <c r="D102" i="160"/>
  <c r="D56" i="160"/>
  <c r="D58" i="160"/>
  <c r="AI68" i="160"/>
  <c r="D70" i="162"/>
  <c r="D88" i="162"/>
  <c r="D86" i="162"/>
  <c r="D42" i="162"/>
  <c r="D40" i="162"/>
  <c r="AI64" i="162"/>
  <c r="AI74" i="160"/>
  <c r="AF84" i="163"/>
  <c r="D84" i="163"/>
  <c r="O84" i="161"/>
  <c r="AI81" i="160"/>
  <c r="AI80" i="160"/>
  <c r="AI72" i="161"/>
  <c r="AI74" i="163"/>
  <c r="AI75" i="162"/>
  <c r="AI76" i="162"/>
  <c r="AG86" i="161"/>
  <c r="AG70" i="161"/>
  <c r="AG88" i="161"/>
  <c r="AG40" i="161"/>
  <c r="AG42" i="161"/>
  <c r="AF56" i="162"/>
  <c r="AF104" i="162"/>
  <c r="AF58" i="162"/>
  <c r="AF102" i="162"/>
  <c r="AE106" i="161"/>
  <c r="AE108" i="161"/>
  <c r="AE60" i="161"/>
  <c r="AE62" i="161"/>
  <c r="AE104" i="160"/>
  <c r="AE102" i="160"/>
  <c r="AE58" i="160"/>
  <c r="AE56" i="160"/>
  <c r="AE106" i="160"/>
  <c r="AE60" i="160"/>
  <c r="AE62" i="160"/>
  <c r="AE108" i="160"/>
  <c r="AD92" i="163"/>
  <c r="AD90" i="163"/>
  <c r="AD44" i="163"/>
  <c r="AD46" i="163"/>
  <c r="AD62" i="161"/>
  <c r="AD106" i="161"/>
  <c r="AD108" i="161"/>
  <c r="AD60" i="161"/>
  <c r="AD56" i="162"/>
  <c r="AD102" i="162"/>
  <c r="AD58" i="162"/>
  <c r="AD104" i="162"/>
  <c r="AC106" i="163"/>
  <c r="AC62" i="163"/>
  <c r="AC108" i="163"/>
  <c r="AC60" i="163"/>
  <c r="AC56" i="160"/>
  <c r="AC104" i="160"/>
  <c r="AC58" i="160"/>
  <c r="AC102" i="160"/>
  <c r="AB77" i="162"/>
  <c r="AA44" i="163"/>
  <c r="AA92" i="163"/>
  <c r="AA90" i="163"/>
  <c r="AA46" i="163"/>
  <c r="AA56" i="160"/>
  <c r="AA104" i="160"/>
  <c r="AA102" i="160"/>
  <c r="AA58" i="160"/>
  <c r="Z77" i="160"/>
  <c r="Z42" i="160"/>
  <c r="Z40" i="160"/>
  <c r="Z86" i="160"/>
  <c r="Z70" i="160"/>
  <c r="Z88" i="160"/>
  <c r="Y77" i="162"/>
  <c r="Y108" i="163"/>
  <c r="Y60" i="163"/>
  <c r="Y62" i="163"/>
  <c r="Y106" i="163"/>
  <c r="X42" i="162"/>
  <c r="X88" i="162"/>
  <c r="X70" i="162"/>
  <c r="X40" i="162"/>
  <c r="X86" i="162"/>
  <c r="X100" i="162"/>
  <c r="X54" i="162"/>
  <c r="X52" i="162"/>
  <c r="X98" i="162"/>
  <c r="X104" i="161"/>
  <c r="X56" i="161"/>
  <c r="X102" i="161"/>
  <c r="X58" i="161"/>
  <c r="W96" i="162"/>
  <c r="W94" i="162"/>
  <c r="W50" i="162"/>
  <c r="W48" i="162"/>
  <c r="W100" i="161"/>
  <c r="W98" i="161"/>
  <c r="W52" i="161"/>
  <c r="W54" i="161"/>
  <c r="W104" i="162"/>
  <c r="W56" i="162"/>
  <c r="W102" i="162"/>
  <c r="W58" i="162"/>
  <c r="V94" i="163"/>
  <c r="V50" i="163"/>
  <c r="V96" i="163"/>
  <c r="V48" i="163"/>
  <c r="V106" i="161"/>
  <c r="V108" i="161"/>
  <c r="V60" i="161"/>
  <c r="V62" i="161"/>
  <c r="V96" i="160"/>
  <c r="V50" i="160"/>
  <c r="V94" i="160"/>
  <c r="V48" i="160"/>
  <c r="U96" i="160"/>
  <c r="U50" i="160"/>
  <c r="U48" i="160"/>
  <c r="U94" i="160"/>
  <c r="U40" i="160"/>
  <c r="U42" i="160"/>
  <c r="U88" i="160"/>
  <c r="U86" i="160"/>
  <c r="U70" i="160"/>
  <c r="T96" i="162"/>
  <c r="T94" i="162"/>
  <c r="T50" i="162"/>
  <c r="T48" i="162"/>
  <c r="S44" i="162"/>
  <c r="S92" i="162"/>
  <c r="S90" i="162"/>
  <c r="S46" i="162"/>
  <c r="S104" i="162"/>
  <c r="S102" i="162"/>
  <c r="S58" i="162"/>
  <c r="S56" i="162"/>
  <c r="R106" i="160"/>
  <c r="R108" i="160"/>
  <c r="R60" i="160"/>
  <c r="R62" i="160"/>
  <c r="R94" i="161"/>
  <c r="R50" i="161"/>
  <c r="R48" i="161"/>
  <c r="R96" i="161"/>
  <c r="R88" i="161"/>
  <c r="R86" i="161"/>
  <c r="R70" i="161"/>
  <c r="R42" i="161"/>
  <c r="R40" i="161"/>
  <c r="Q90" i="161"/>
  <c r="Q46" i="161"/>
  <c r="Q92" i="161"/>
  <c r="Q44" i="161"/>
  <c r="Q77" i="160"/>
  <c r="P100" i="161"/>
  <c r="P52" i="161"/>
  <c r="P98" i="161"/>
  <c r="P54" i="161"/>
  <c r="O100" i="162"/>
  <c r="O98" i="162"/>
  <c r="O52" i="162"/>
  <c r="O54" i="162"/>
  <c r="O44" i="162"/>
  <c r="O92" i="162"/>
  <c r="O90" i="162"/>
  <c r="O46" i="162"/>
  <c r="N96" i="160"/>
  <c r="N94" i="160"/>
  <c r="N48" i="160"/>
  <c r="N50" i="160"/>
  <c r="N92" i="163"/>
  <c r="N46" i="163"/>
  <c r="N44" i="163"/>
  <c r="N90" i="163"/>
  <c r="M98" i="160"/>
  <c r="M54" i="160"/>
  <c r="M52" i="160"/>
  <c r="M100" i="160"/>
  <c r="M98" i="161"/>
  <c r="M100" i="161"/>
  <c r="M54" i="161"/>
  <c r="M52" i="161"/>
  <c r="M104" i="160"/>
  <c r="M58" i="160"/>
  <c r="M56" i="160"/>
  <c r="M102" i="160"/>
  <c r="L96" i="160"/>
  <c r="L94" i="160"/>
  <c r="L48" i="160"/>
  <c r="L50" i="160"/>
  <c r="L77" i="162"/>
  <c r="L52" i="162"/>
  <c r="L100" i="162"/>
  <c r="L98" i="162"/>
  <c r="L54" i="162"/>
  <c r="K106" i="162"/>
  <c r="K108" i="162"/>
  <c r="K60" i="162"/>
  <c r="K62" i="162"/>
  <c r="K77" i="161"/>
  <c r="K102" i="160"/>
  <c r="K104" i="160"/>
  <c r="K58" i="160"/>
  <c r="K56" i="160"/>
  <c r="J77" i="160"/>
  <c r="J102" i="161"/>
  <c r="J58" i="161"/>
  <c r="J56" i="161"/>
  <c r="J104" i="161"/>
  <c r="I102" i="161"/>
  <c r="I58" i="161"/>
  <c r="I104" i="161"/>
  <c r="I56" i="161"/>
  <c r="I86" i="163"/>
  <c r="I70" i="163"/>
  <c r="I88" i="163"/>
  <c r="I40" i="163"/>
  <c r="I42" i="163"/>
  <c r="H42" i="161"/>
  <c r="H40" i="161"/>
  <c r="H88" i="161"/>
  <c r="H86" i="161"/>
  <c r="H70" i="161"/>
  <c r="H96" i="161"/>
  <c r="H48" i="161"/>
  <c r="H94" i="161"/>
  <c r="H50" i="161"/>
  <c r="H92" i="161"/>
  <c r="H90" i="161"/>
  <c r="H44" i="161"/>
  <c r="H46" i="161"/>
  <c r="G96" i="162"/>
  <c r="G48" i="162"/>
  <c r="G94" i="162"/>
  <c r="G50" i="162"/>
  <c r="G77" i="162"/>
  <c r="F94" i="163"/>
  <c r="F96" i="163"/>
  <c r="F50" i="163"/>
  <c r="F48" i="163"/>
  <c r="F44" i="160"/>
  <c r="F92" i="160"/>
  <c r="F90" i="160"/>
  <c r="F46" i="160"/>
  <c r="E44" i="161"/>
  <c r="E90" i="161"/>
  <c r="E46" i="161"/>
  <c r="E92" i="161"/>
  <c r="E70" i="161"/>
  <c r="E42" i="161"/>
  <c r="E40" i="161"/>
  <c r="E88" i="161"/>
  <c r="E86" i="161"/>
  <c r="AI73" i="160"/>
  <c r="D92" i="162"/>
  <c r="D90" i="162"/>
  <c r="D46" i="162"/>
  <c r="D44" i="162"/>
  <c r="AI65" i="162"/>
  <c r="D77" i="162"/>
  <c r="AI71" i="162"/>
  <c r="D104" i="162"/>
  <c r="D102" i="162"/>
  <c r="D58" i="162"/>
  <c r="D56" i="162"/>
  <c r="AI68" i="162"/>
  <c r="H84" i="163"/>
  <c r="AE84" i="161"/>
  <c r="AG84" i="163"/>
  <c r="W84" i="161"/>
  <c r="AI75" i="163"/>
  <c r="AI76" i="161"/>
  <c r="AG77" i="162"/>
  <c r="AG98" i="163"/>
  <c r="AG52" i="163"/>
  <c r="AG54" i="163"/>
  <c r="AG100" i="163"/>
  <c r="AF86" i="163"/>
  <c r="AF42" i="163"/>
  <c r="AF88" i="163"/>
  <c r="AF40" i="163"/>
  <c r="AF70" i="163"/>
  <c r="AF88" i="162"/>
  <c r="AF70" i="162"/>
  <c r="AF86" i="162"/>
  <c r="AF42" i="162"/>
  <c r="AF40" i="162"/>
  <c r="AF50" i="161"/>
  <c r="AF96" i="161"/>
  <c r="AF94" i="161"/>
  <c r="AF48" i="161"/>
  <c r="AE104" i="163"/>
  <c r="AE102" i="163"/>
  <c r="AE58" i="163"/>
  <c r="AE56" i="163"/>
  <c r="AE77" i="160"/>
  <c r="AE92" i="162"/>
  <c r="AE90" i="162"/>
  <c r="AE46" i="162"/>
  <c r="AE44" i="162"/>
  <c r="AD70" i="161"/>
  <c r="AD42" i="161"/>
  <c r="AD40" i="161"/>
  <c r="AD88" i="161"/>
  <c r="AD86" i="161"/>
  <c r="AD77" i="163"/>
  <c r="AC58" i="161"/>
  <c r="AC102" i="161"/>
  <c r="AC56" i="161"/>
  <c r="AC104" i="161"/>
  <c r="AC60" i="161"/>
  <c r="AC108" i="161"/>
  <c r="AC62" i="161"/>
  <c r="AC106" i="161"/>
  <c r="AB108" i="163"/>
  <c r="AB106" i="163"/>
  <c r="AB62" i="163"/>
  <c r="AB60" i="163"/>
  <c r="AB102" i="161"/>
  <c r="AB58" i="161"/>
  <c r="AB104" i="161"/>
  <c r="AB56" i="161"/>
  <c r="AA100" i="161"/>
  <c r="AA98" i="161"/>
  <c r="AA52" i="161"/>
  <c r="AA54" i="161"/>
  <c r="AA96" i="161"/>
  <c r="AA94" i="161"/>
  <c r="AA48" i="161"/>
  <c r="AA50" i="161"/>
  <c r="Z104" i="163"/>
  <c r="Z58" i="163"/>
  <c r="Z102" i="163"/>
  <c r="Z56" i="163"/>
  <c r="Y104" i="162"/>
  <c r="Y102" i="162"/>
  <c r="Y56" i="162"/>
  <c r="Y58" i="162"/>
  <c r="Y70" i="163"/>
  <c r="Y88" i="163"/>
  <c r="Y42" i="163"/>
  <c r="Y86" i="163"/>
  <c r="Y40" i="163"/>
  <c r="Y90" i="163"/>
  <c r="Y44" i="163"/>
  <c r="Y92" i="163"/>
  <c r="Y46" i="163"/>
  <c r="Y104" i="160"/>
  <c r="Y58" i="160"/>
  <c r="Y56" i="160"/>
  <c r="Y102" i="160"/>
  <c r="X70" i="163"/>
  <c r="X88" i="163"/>
  <c r="X86" i="163"/>
  <c r="X42" i="163"/>
  <c r="X40" i="163"/>
  <c r="X44" i="162"/>
  <c r="X92" i="162"/>
  <c r="X90" i="162"/>
  <c r="X46" i="162"/>
  <c r="W106" i="162"/>
  <c r="W108" i="162"/>
  <c r="W60" i="162"/>
  <c r="W62" i="162"/>
  <c r="W42" i="162"/>
  <c r="W88" i="162"/>
  <c r="W86" i="162"/>
  <c r="W70" i="162"/>
  <c r="W40" i="162"/>
  <c r="W70" i="163"/>
  <c r="W88" i="163"/>
  <c r="W86" i="163"/>
  <c r="W42" i="163"/>
  <c r="W40" i="163"/>
  <c r="W88" i="161"/>
  <c r="W86" i="161"/>
  <c r="W70" i="161"/>
  <c r="W42" i="161"/>
  <c r="W40" i="161"/>
  <c r="V44" i="162"/>
  <c r="V90" i="162"/>
  <c r="V92" i="162"/>
  <c r="V46" i="162"/>
  <c r="V106" i="160"/>
  <c r="V108" i="160"/>
  <c r="V62" i="160"/>
  <c r="V60" i="160"/>
  <c r="U70" i="163"/>
  <c r="U88" i="163"/>
  <c r="U40" i="163"/>
  <c r="U42" i="163"/>
  <c r="U86" i="163"/>
  <c r="U106" i="160"/>
  <c r="U108" i="160"/>
  <c r="U62" i="160"/>
  <c r="U60" i="160"/>
  <c r="T104" i="162"/>
  <c r="T102" i="162"/>
  <c r="T58" i="162"/>
  <c r="T56" i="162"/>
  <c r="T104" i="160"/>
  <c r="T102" i="160"/>
  <c r="T58" i="160"/>
  <c r="T56" i="160"/>
  <c r="S106" i="163"/>
  <c r="S108" i="163"/>
  <c r="S62" i="163"/>
  <c r="S60" i="163"/>
  <c r="S104" i="160"/>
  <c r="S102" i="160"/>
  <c r="S58" i="160"/>
  <c r="S56" i="160"/>
  <c r="S86" i="163"/>
  <c r="S88" i="163"/>
  <c r="S70" i="163"/>
  <c r="S40" i="163"/>
  <c r="S42" i="163"/>
  <c r="R88" i="160"/>
  <c r="R70" i="160"/>
  <c r="R40" i="160"/>
  <c r="R86" i="160"/>
  <c r="R42" i="160"/>
  <c r="R92" i="161"/>
  <c r="R90" i="161"/>
  <c r="R46" i="161"/>
  <c r="R44" i="161"/>
  <c r="Q94" i="162"/>
  <c r="Q50" i="162"/>
  <c r="Q48" i="162"/>
  <c r="Q96" i="162"/>
  <c r="Q88" i="161"/>
  <c r="Q86" i="161"/>
  <c r="Q70" i="161"/>
  <c r="Q42" i="161"/>
  <c r="Q40" i="161"/>
  <c r="P42" i="162"/>
  <c r="P70" i="162"/>
  <c r="P88" i="162"/>
  <c r="P86" i="162"/>
  <c r="P40" i="162"/>
  <c r="P92" i="161"/>
  <c r="P90" i="161"/>
  <c r="P44" i="161"/>
  <c r="P46" i="161"/>
  <c r="P44" i="162"/>
  <c r="P92" i="162"/>
  <c r="P90" i="162"/>
  <c r="P46" i="162"/>
  <c r="O54" i="161"/>
  <c r="O100" i="161"/>
  <c r="O52" i="161"/>
  <c r="O98" i="161"/>
  <c r="O108" i="163"/>
  <c r="O106" i="163"/>
  <c r="O60" i="163"/>
  <c r="O62" i="163"/>
  <c r="N100" i="160"/>
  <c r="N54" i="160"/>
  <c r="N52" i="160"/>
  <c r="N98" i="160"/>
  <c r="M77" i="160"/>
  <c r="M104" i="161"/>
  <c r="M102" i="161"/>
  <c r="M58" i="161"/>
  <c r="M56" i="161"/>
  <c r="L100" i="161"/>
  <c r="L98" i="161"/>
  <c r="L54" i="161"/>
  <c r="L52" i="161"/>
  <c r="L77" i="163"/>
  <c r="K77" i="163"/>
  <c r="K104" i="162"/>
  <c r="K56" i="162"/>
  <c r="K102" i="162"/>
  <c r="K58" i="162"/>
  <c r="K104" i="161"/>
  <c r="K56" i="161"/>
  <c r="K102" i="161"/>
  <c r="K58" i="161"/>
  <c r="J96" i="161"/>
  <c r="J94" i="161"/>
  <c r="J50" i="161"/>
  <c r="J48" i="161"/>
  <c r="J108" i="162"/>
  <c r="J60" i="162"/>
  <c r="J106" i="162"/>
  <c r="J62" i="162"/>
  <c r="J102" i="162"/>
  <c r="J104" i="162"/>
  <c r="J56" i="162"/>
  <c r="J58" i="162"/>
  <c r="I102" i="162"/>
  <c r="I58" i="162"/>
  <c r="I56" i="162"/>
  <c r="I104" i="162"/>
  <c r="I108" i="161"/>
  <c r="I60" i="161"/>
  <c r="I106" i="161"/>
  <c r="I62" i="161"/>
  <c r="I90" i="163"/>
  <c r="I46" i="163"/>
  <c r="I44" i="163"/>
  <c r="I92" i="163"/>
  <c r="I70" i="160"/>
  <c r="I40" i="160"/>
  <c r="I42" i="160"/>
  <c r="I88" i="160"/>
  <c r="I86" i="160"/>
  <c r="H100" i="161"/>
  <c r="H98" i="161"/>
  <c r="H54" i="161"/>
  <c r="H52" i="161"/>
  <c r="H106" i="160"/>
  <c r="H108" i="160"/>
  <c r="H60" i="160"/>
  <c r="H62" i="160"/>
  <c r="H104" i="163"/>
  <c r="H102" i="163"/>
  <c r="H58" i="163"/>
  <c r="H56" i="163"/>
  <c r="H60" i="162"/>
  <c r="H62" i="162"/>
  <c r="H106" i="162"/>
  <c r="H108" i="162"/>
  <c r="G88" i="163"/>
  <c r="G70" i="163"/>
  <c r="G42" i="163"/>
  <c r="G40" i="163"/>
  <c r="G86" i="163"/>
  <c r="G77" i="163"/>
  <c r="G100" i="162"/>
  <c r="G98" i="162"/>
  <c r="G54" i="162"/>
  <c r="G52" i="162"/>
  <c r="F104" i="163"/>
  <c r="F102" i="163"/>
  <c r="F56" i="163"/>
  <c r="F58" i="163"/>
  <c r="F94" i="162"/>
  <c r="F96" i="162"/>
  <c r="F48" i="162"/>
  <c r="F50" i="162"/>
  <c r="D108" i="161"/>
  <c r="D106" i="161"/>
  <c r="D62" i="161"/>
  <c r="D60" i="161"/>
  <c r="AI69" i="161"/>
  <c r="D88" i="163"/>
  <c r="D86" i="163"/>
  <c r="D70" i="163"/>
  <c r="D40" i="163"/>
  <c r="D42" i="163"/>
  <c r="AI64" i="163"/>
  <c r="S84" i="161"/>
  <c r="AI83" i="160"/>
  <c r="AH70" i="163"/>
  <c r="AH88" i="163"/>
  <c r="AH42" i="163"/>
  <c r="AH40" i="163"/>
  <c r="AH86" i="163"/>
  <c r="AI68" i="161"/>
  <c r="AH56" i="161"/>
  <c r="AH58" i="161"/>
  <c r="AG90" i="162"/>
  <c r="AG46" i="162"/>
  <c r="AG44" i="162"/>
  <c r="AG92" i="162"/>
  <c r="AG108" i="163"/>
  <c r="AG62" i="163"/>
  <c r="AG60" i="163"/>
  <c r="AG106" i="163"/>
  <c r="AF106" i="162"/>
  <c r="AF108" i="162"/>
  <c r="AF60" i="162"/>
  <c r="AF62" i="162"/>
  <c r="AE106" i="163"/>
  <c r="AE108" i="163"/>
  <c r="AE60" i="163"/>
  <c r="AE62" i="163"/>
  <c r="AE77" i="161"/>
  <c r="AD77" i="161"/>
  <c r="AC100" i="161"/>
  <c r="AC98" i="161"/>
  <c r="AC54" i="161"/>
  <c r="AC52" i="161"/>
  <c r="AC70" i="163"/>
  <c r="AC88" i="163"/>
  <c r="AC86" i="163"/>
  <c r="AC40" i="163"/>
  <c r="AC42" i="163"/>
  <c r="AC108" i="160"/>
  <c r="AC60" i="160"/>
  <c r="AC62" i="160"/>
  <c r="AC106" i="160"/>
  <c r="AB44" i="160"/>
  <c r="AB92" i="160"/>
  <c r="AB90" i="160"/>
  <c r="AB46" i="160"/>
  <c r="AB77" i="160"/>
  <c r="AB44" i="162"/>
  <c r="AB90" i="162"/>
  <c r="AB46" i="162"/>
  <c r="AB92" i="162"/>
  <c r="AA108" i="162"/>
  <c r="AA106" i="162"/>
  <c r="AA62" i="162"/>
  <c r="AA60" i="162"/>
  <c r="AA98" i="162"/>
  <c r="AA100" i="162"/>
  <c r="AA52" i="162"/>
  <c r="AA54" i="162"/>
  <c r="AA104" i="162"/>
  <c r="AA102" i="162"/>
  <c r="AA58" i="162"/>
  <c r="AA56" i="162"/>
  <c r="Z44" i="162"/>
  <c r="Z92" i="162"/>
  <c r="Z90" i="162"/>
  <c r="Z46" i="162"/>
  <c r="Z77" i="162"/>
  <c r="Z96" i="160"/>
  <c r="Z94" i="160"/>
  <c r="Z48" i="160"/>
  <c r="Z50" i="160"/>
  <c r="Z94" i="162"/>
  <c r="Z50" i="162"/>
  <c r="Z48" i="162"/>
  <c r="Z96" i="162"/>
  <c r="Y44" i="160"/>
  <c r="Y92" i="160"/>
  <c r="Y46" i="160"/>
  <c r="Y90" i="160"/>
  <c r="X56" i="160"/>
  <c r="X102" i="160"/>
  <c r="X104" i="160"/>
  <c r="X58" i="160"/>
  <c r="X56" i="163"/>
  <c r="X104" i="163"/>
  <c r="X102" i="163"/>
  <c r="X58" i="163"/>
  <c r="W100" i="163"/>
  <c r="W98" i="163"/>
  <c r="W54" i="163"/>
  <c r="W52" i="163"/>
  <c r="V44" i="160"/>
  <c r="V90" i="160"/>
  <c r="V46" i="160"/>
  <c r="V92" i="160"/>
  <c r="V77" i="162"/>
  <c r="U100" i="160"/>
  <c r="U98" i="160"/>
  <c r="U52" i="160"/>
  <c r="U54" i="160"/>
  <c r="U100" i="161"/>
  <c r="U98" i="161"/>
  <c r="U54" i="161"/>
  <c r="U52" i="161"/>
  <c r="U106" i="162"/>
  <c r="U108" i="162"/>
  <c r="U60" i="162"/>
  <c r="U62" i="162"/>
  <c r="T44" i="160"/>
  <c r="T92" i="160"/>
  <c r="T90" i="160"/>
  <c r="T46" i="160"/>
  <c r="S44" i="160"/>
  <c r="S92" i="160"/>
  <c r="S90" i="160"/>
  <c r="S46" i="160"/>
  <c r="R77" i="160"/>
  <c r="R44" i="160"/>
  <c r="R92" i="160"/>
  <c r="R90" i="160"/>
  <c r="R46" i="160"/>
  <c r="R100" i="162"/>
  <c r="R98" i="162"/>
  <c r="R54" i="162"/>
  <c r="R52" i="162"/>
  <c r="Q42" i="160"/>
  <c r="Q40" i="160"/>
  <c r="Q88" i="160"/>
  <c r="Q70" i="160"/>
  <c r="Q86" i="160"/>
  <c r="Q44" i="163"/>
  <c r="Q92" i="163"/>
  <c r="Q90" i="163"/>
  <c r="Q46" i="163"/>
  <c r="P44" i="160"/>
  <c r="P92" i="160"/>
  <c r="P90" i="160"/>
  <c r="P46" i="160"/>
  <c r="P77" i="162"/>
  <c r="P108" i="163"/>
  <c r="P106" i="163"/>
  <c r="P62" i="163"/>
  <c r="P60" i="163"/>
  <c r="O88" i="163"/>
  <c r="O70" i="163"/>
  <c r="O86" i="163"/>
  <c r="O42" i="163"/>
  <c r="O40" i="163"/>
  <c r="O42" i="160"/>
  <c r="O40" i="160"/>
  <c r="O70" i="160"/>
  <c r="O88" i="160"/>
  <c r="O86" i="160"/>
  <c r="N96" i="161"/>
  <c r="N94" i="161"/>
  <c r="N50" i="161"/>
  <c r="N48" i="161"/>
  <c r="N44" i="162"/>
  <c r="N90" i="162"/>
  <c r="N46" i="162"/>
  <c r="N92" i="162"/>
  <c r="N104" i="161"/>
  <c r="N102" i="161"/>
  <c r="N58" i="161"/>
  <c r="N56" i="161"/>
  <c r="N104" i="162"/>
  <c r="N102" i="162"/>
  <c r="N58" i="162"/>
  <c r="N56" i="162"/>
  <c r="M77" i="162"/>
  <c r="M100" i="162"/>
  <c r="M52" i="162"/>
  <c r="M98" i="162"/>
  <c r="M54" i="162"/>
  <c r="L104" i="160"/>
  <c r="L56" i="160"/>
  <c r="L102" i="160"/>
  <c r="L58" i="160"/>
  <c r="L106" i="161"/>
  <c r="L108" i="161"/>
  <c r="L60" i="161"/>
  <c r="L62" i="161"/>
  <c r="K96" i="160"/>
  <c r="K94" i="160"/>
  <c r="K50" i="160"/>
  <c r="K48" i="160"/>
  <c r="K90" i="163"/>
  <c r="K92" i="163"/>
  <c r="K46" i="163"/>
  <c r="K44" i="163"/>
  <c r="J94" i="162"/>
  <c r="J50" i="162"/>
  <c r="J48" i="162"/>
  <c r="J96" i="162"/>
  <c r="J77" i="163"/>
  <c r="J98" i="162"/>
  <c r="J100" i="162"/>
  <c r="J54" i="162"/>
  <c r="J52" i="162"/>
  <c r="I44" i="160"/>
  <c r="I46" i="160"/>
  <c r="I90" i="160"/>
  <c r="I92" i="160"/>
  <c r="I96" i="160"/>
  <c r="I50" i="160"/>
  <c r="I48" i="160"/>
  <c r="I94" i="160"/>
  <c r="I106" i="162"/>
  <c r="I108" i="162"/>
  <c r="I60" i="162"/>
  <c r="I62" i="162"/>
  <c r="H86" i="163"/>
  <c r="H42" i="163"/>
  <c r="H70" i="163"/>
  <c r="H88" i="163"/>
  <c r="H40" i="163"/>
  <c r="G50" i="160"/>
  <c r="G48" i="160"/>
  <c r="G96" i="160"/>
  <c r="G94" i="160"/>
  <c r="G70" i="161"/>
  <c r="G42" i="161"/>
  <c r="G40" i="161"/>
  <c r="G88" i="161"/>
  <c r="G86" i="161"/>
  <c r="G102" i="163"/>
  <c r="G58" i="163"/>
  <c r="G56" i="163"/>
  <c r="G104" i="163"/>
  <c r="F62" i="160"/>
  <c r="F60" i="160"/>
  <c r="F108" i="160"/>
  <c r="F106" i="160"/>
  <c r="F88" i="161"/>
  <c r="F86" i="161"/>
  <c r="F70" i="161"/>
  <c r="F42" i="161"/>
  <c r="F40" i="161"/>
  <c r="F77" i="163"/>
  <c r="E96" i="163"/>
  <c r="E50" i="163"/>
  <c r="E94" i="163"/>
  <c r="E48" i="163"/>
  <c r="E88" i="163"/>
  <c r="E86" i="163"/>
  <c r="E42" i="163"/>
  <c r="E70" i="163"/>
  <c r="E40" i="163"/>
  <c r="E108" i="161"/>
  <c r="E62" i="161"/>
  <c r="E60" i="161"/>
  <c r="E106" i="161"/>
  <c r="E77" i="162"/>
  <c r="D96" i="162"/>
  <c r="D50" i="162"/>
  <c r="D94" i="162"/>
  <c r="D48" i="162"/>
  <c r="AI66" i="162"/>
  <c r="D108" i="162"/>
  <c r="D106" i="162"/>
  <c r="D62" i="162"/>
  <c r="D60" i="162"/>
  <c r="AI69" i="162"/>
  <c r="D77" i="160"/>
  <c r="AI71" i="160"/>
  <c r="AI71" i="161"/>
  <c r="AH77" i="161"/>
  <c r="AH48" i="163"/>
  <c r="AH50" i="163"/>
  <c r="AG98" i="161"/>
  <c r="AG52" i="161"/>
  <c r="AG54" i="161"/>
  <c r="AG100" i="161"/>
  <c r="AG96" i="163"/>
  <c r="AG94" i="163"/>
  <c r="AG50" i="163"/>
  <c r="AG48" i="163"/>
  <c r="AF100" i="161"/>
  <c r="AF98" i="161"/>
  <c r="AF54" i="161"/>
  <c r="AF52" i="161"/>
  <c r="AF56" i="163"/>
  <c r="AF104" i="163"/>
  <c r="AF102" i="163"/>
  <c r="AF58" i="163"/>
  <c r="AE102" i="161"/>
  <c r="AE104" i="161"/>
  <c r="AE56" i="161"/>
  <c r="AE58" i="161"/>
  <c r="AE50" i="163"/>
  <c r="AE48" i="163"/>
  <c r="AE96" i="163"/>
  <c r="AE94" i="163"/>
  <c r="AD94" i="161"/>
  <c r="AD50" i="161"/>
  <c r="AD96" i="161"/>
  <c r="AD48" i="161"/>
  <c r="AD90" i="162"/>
  <c r="AD92" i="162"/>
  <c r="AD46" i="162"/>
  <c r="AD44" i="162"/>
  <c r="AD52" i="163"/>
  <c r="AD98" i="163"/>
  <c r="AD100" i="163"/>
  <c r="AD54" i="163"/>
  <c r="AC44" i="160"/>
  <c r="AC46" i="160"/>
  <c r="AC92" i="160"/>
  <c r="AC90" i="160"/>
  <c r="AB86" i="163"/>
  <c r="AB70" i="163"/>
  <c r="AB42" i="163"/>
  <c r="AB40" i="163"/>
  <c r="AB88" i="163"/>
  <c r="AB77" i="161"/>
  <c r="AB63" i="161" s="1"/>
  <c r="AB98" i="163"/>
  <c r="AB100" i="163"/>
  <c r="AB54" i="163"/>
  <c r="AB52" i="163"/>
  <c r="AA108" i="163"/>
  <c r="AA106" i="163"/>
  <c r="AA60" i="163"/>
  <c r="AA62" i="163"/>
  <c r="AA96" i="163"/>
  <c r="AA94" i="163"/>
  <c r="AA48" i="163"/>
  <c r="AA50" i="163"/>
  <c r="Z96" i="163"/>
  <c r="Z94" i="163"/>
  <c r="Z50" i="163"/>
  <c r="Z48" i="163"/>
  <c r="X77" i="163"/>
  <c r="X96" i="160"/>
  <c r="X94" i="160"/>
  <c r="X48" i="160"/>
  <c r="X50" i="160"/>
  <c r="X44" i="163"/>
  <c r="X92" i="163"/>
  <c r="X90" i="163"/>
  <c r="X46" i="163"/>
  <c r="W77" i="160"/>
  <c r="W96" i="161"/>
  <c r="W94" i="161"/>
  <c r="W50" i="161"/>
  <c r="W48" i="161"/>
  <c r="W106" i="163"/>
  <c r="W108" i="163"/>
  <c r="W60" i="163"/>
  <c r="W62" i="163"/>
  <c r="V52" i="161"/>
  <c r="V100" i="161"/>
  <c r="V98" i="161"/>
  <c r="V54" i="161"/>
  <c r="U94" i="161"/>
  <c r="U50" i="161"/>
  <c r="U48" i="161"/>
  <c r="U96" i="161"/>
  <c r="U102" i="162"/>
  <c r="U58" i="162"/>
  <c r="U56" i="162"/>
  <c r="U104" i="162"/>
  <c r="U46" i="163"/>
  <c r="U44" i="163"/>
  <c r="U92" i="163"/>
  <c r="U90" i="163"/>
  <c r="T86" i="163"/>
  <c r="T88" i="163"/>
  <c r="T42" i="163"/>
  <c r="T70" i="163"/>
  <c r="T40" i="163"/>
  <c r="S92" i="161"/>
  <c r="S90" i="161"/>
  <c r="S46" i="161"/>
  <c r="S44" i="161"/>
  <c r="S100" i="162"/>
  <c r="S98" i="162"/>
  <c r="S54" i="162"/>
  <c r="S52" i="162"/>
  <c r="S106" i="162"/>
  <c r="S108" i="162"/>
  <c r="S60" i="162"/>
  <c r="S62" i="162"/>
  <c r="R92" i="163"/>
  <c r="R90" i="163"/>
  <c r="R44" i="163"/>
  <c r="R46" i="163"/>
  <c r="R102" i="163"/>
  <c r="R56" i="163"/>
  <c r="R58" i="163"/>
  <c r="R104" i="163"/>
  <c r="Q42" i="162"/>
  <c r="Q88" i="162"/>
  <c r="Q86" i="162"/>
  <c r="Q70" i="162"/>
  <c r="Q40" i="162"/>
  <c r="P108" i="160"/>
  <c r="P106" i="160"/>
  <c r="P62" i="160"/>
  <c r="P60" i="160"/>
  <c r="O77" i="163"/>
  <c r="O88" i="161"/>
  <c r="O70" i="161"/>
  <c r="O86" i="161"/>
  <c r="O42" i="161"/>
  <c r="O40" i="161"/>
  <c r="O102" i="163"/>
  <c r="O58" i="163"/>
  <c r="O56" i="163"/>
  <c r="O104" i="163"/>
  <c r="N106" i="162"/>
  <c r="N62" i="162"/>
  <c r="N60" i="162"/>
  <c r="N108" i="162"/>
  <c r="N96" i="163"/>
  <c r="N94" i="163"/>
  <c r="N50" i="163"/>
  <c r="N48" i="163"/>
  <c r="M44" i="162"/>
  <c r="M92" i="162"/>
  <c r="M90" i="162"/>
  <c r="M46" i="162"/>
  <c r="M92" i="163"/>
  <c r="M90" i="163"/>
  <c r="M44" i="163"/>
  <c r="M46" i="163"/>
  <c r="M104" i="162"/>
  <c r="M102" i="162"/>
  <c r="M56" i="162"/>
  <c r="M58" i="162"/>
  <c r="L42" i="162"/>
  <c r="L88" i="162"/>
  <c r="L70" i="162"/>
  <c r="L40" i="162"/>
  <c r="L86" i="162"/>
  <c r="K92" i="161"/>
  <c r="K90" i="161"/>
  <c r="K44" i="161"/>
  <c r="K46" i="161"/>
  <c r="J40" i="160"/>
  <c r="J70" i="160"/>
  <c r="J42" i="160"/>
  <c r="J88" i="160"/>
  <c r="J86" i="160"/>
  <c r="J96" i="163"/>
  <c r="J48" i="163"/>
  <c r="J94" i="163"/>
  <c r="J50" i="163"/>
  <c r="I106" i="160"/>
  <c r="I108" i="160"/>
  <c r="I62" i="160"/>
  <c r="I60" i="160"/>
  <c r="I77" i="163"/>
  <c r="H96" i="162"/>
  <c r="H94" i="162"/>
  <c r="H50" i="162"/>
  <c r="H48" i="162"/>
  <c r="H94" i="160"/>
  <c r="H50" i="160"/>
  <c r="H48" i="160"/>
  <c r="H96" i="160"/>
  <c r="F90" i="161"/>
  <c r="F44" i="161"/>
  <c r="F46" i="161"/>
  <c r="F92" i="161"/>
  <c r="F77" i="161"/>
  <c r="F54" i="161"/>
  <c r="F52" i="161"/>
  <c r="F100" i="161"/>
  <c r="F98" i="161"/>
  <c r="E50" i="162"/>
  <c r="E94" i="162"/>
  <c r="E96" i="162"/>
  <c r="E48" i="162"/>
  <c r="D98" i="163"/>
  <c r="D54" i="163"/>
  <c r="D100" i="163"/>
  <c r="D52" i="163"/>
  <c r="AI67" i="163"/>
  <c r="D98" i="160"/>
  <c r="D100" i="160"/>
  <c r="D52" i="160"/>
  <c r="D54" i="160"/>
  <c r="AI67" i="160"/>
  <c r="D40" i="161"/>
  <c r="D70" i="161"/>
  <c r="D63" i="161" s="1"/>
  <c r="D88" i="161"/>
  <c r="D86" i="161"/>
  <c r="D42" i="161"/>
  <c r="V84" i="162"/>
  <c r="AC84" i="162"/>
  <c r="AH84" i="161"/>
  <c r="T84" i="162"/>
  <c r="AB84" i="163"/>
  <c r="H84" i="162"/>
  <c r="P84" i="160"/>
  <c r="J84" i="162"/>
  <c r="R84" i="163"/>
  <c r="AI79" i="161"/>
  <c r="AD84" i="163"/>
  <c r="L84" i="161"/>
  <c r="AB84" i="160"/>
  <c r="V84" i="163"/>
  <c r="J84" i="163"/>
  <c r="AI78" i="161"/>
  <c r="K84" i="163"/>
  <c r="L84" i="163"/>
  <c r="P84" i="162"/>
  <c r="U84" i="161"/>
  <c r="O84" i="162"/>
  <c r="AF84" i="162"/>
  <c r="N84" i="160"/>
  <c r="AE84" i="160"/>
  <c r="I84" i="161"/>
  <c r="D84" i="162"/>
  <c r="Z84" i="163"/>
  <c r="AI79" i="163"/>
  <c r="AI78" i="163"/>
  <c r="AI78" i="162"/>
  <c r="G84" i="161"/>
  <c r="M84" i="162"/>
  <c r="T78" i="153"/>
  <c r="AD78" i="155"/>
  <c r="AD84" i="155" s="1"/>
  <c r="T78" i="155"/>
  <c r="T79" i="155"/>
  <c r="K79" i="156"/>
  <c r="K84" i="156" s="1"/>
  <c r="U78" i="153"/>
  <c r="AF78" i="155"/>
  <c r="AF84" i="155" s="1"/>
  <c r="G78" i="156"/>
  <c r="G84" i="156" s="1"/>
  <c r="AI79" i="162"/>
  <c r="AB79" i="155"/>
  <c r="AB84" i="155" s="1"/>
  <c r="AE90" i="154"/>
  <c r="AE92" i="154"/>
  <c r="AC92" i="154"/>
  <c r="AC90" i="154"/>
  <c r="Y92" i="154"/>
  <c r="Y90" i="154"/>
  <c r="G90" i="154"/>
  <c r="G92" i="154"/>
  <c r="AB92" i="154"/>
  <c r="AB90" i="154"/>
  <c r="Z92" i="154"/>
  <c r="Z90" i="154"/>
  <c r="V92" i="154"/>
  <c r="V90" i="154"/>
  <c r="AF90" i="154"/>
  <c r="AF92" i="154"/>
  <c r="H90" i="154"/>
  <c r="H92" i="154"/>
  <c r="X92" i="154"/>
  <c r="X90" i="154"/>
  <c r="U90" i="154"/>
  <c r="U92" i="154"/>
  <c r="S90" i="154"/>
  <c r="S92" i="154"/>
  <c r="N92" i="154"/>
  <c r="N90" i="154"/>
  <c r="AD90" i="154"/>
  <c r="AD92" i="154"/>
  <c r="W92" i="154"/>
  <c r="W90" i="154"/>
  <c r="K92" i="154"/>
  <c r="K90" i="154"/>
  <c r="I90" i="154"/>
  <c r="I92" i="154"/>
  <c r="AG90" i="154"/>
  <c r="AG92" i="154"/>
  <c r="R90" i="154"/>
  <c r="R92" i="154"/>
  <c r="P92" i="154"/>
  <c r="P90" i="154"/>
  <c r="O92" i="154"/>
  <c r="O90" i="154"/>
  <c r="AA92" i="154"/>
  <c r="AA90" i="154"/>
  <c r="T90" i="154"/>
  <c r="T92" i="154"/>
  <c r="Q92" i="154"/>
  <c r="Q90" i="154"/>
  <c r="M92" i="154"/>
  <c r="M90" i="154"/>
  <c r="L92" i="154"/>
  <c r="L90" i="154"/>
  <c r="J92" i="154"/>
  <c r="J90" i="154"/>
  <c r="F90" i="154"/>
  <c r="F92" i="154"/>
  <c r="AF44" i="151"/>
  <c r="AF46" i="151"/>
  <c r="V90" i="151"/>
  <c r="V92" i="151"/>
  <c r="V44" i="151"/>
  <c r="V46" i="151"/>
  <c r="T78" i="154"/>
  <c r="T78" i="151"/>
  <c r="AK11" i="159"/>
  <c r="AK9" i="159"/>
  <c r="AK13" i="159"/>
  <c r="AK5" i="159"/>
  <c r="AK12" i="159"/>
  <c r="AK4" i="159"/>
  <c r="AK6" i="159"/>
  <c r="AK8" i="159"/>
  <c r="AK7" i="159"/>
  <c r="AK10" i="159"/>
  <c r="AM1" i="159"/>
  <c r="AN3" i="159"/>
  <c r="AM2" i="159"/>
  <c r="AI72" i="156"/>
  <c r="AB77" i="156"/>
  <c r="AI75" i="153"/>
  <c r="Z77" i="155"/>
  <c r="AI74" i="153"/>
  <c r="Y77" i="155"/>
  <c r="AC77" i="154"/>
  <c r="AC77" i="151"/>
  <c r="R77" i="155"/>
  <c r="AI74" i="156"/>
  <c r="M77" i="151"/>
  <c r="P77" i="153"/>
  <c r="M77" i="153"/>
  <c r="Q84" i="156"/>
  <c r="L77" i="151"/>
  <c r="AI76" i="156"/>
  <c r="AI73" i="155"/>
  <c r="AG77" i="153"/>
  <c r="K77" i="156"/>
  <c r="T77" i="153"/>
  <c r="Q77" i="155"/>
  <c r="L77" i="153"/>
  <c r="G77" i="154"/>
  <c r="W77" i="155"/>
  <c r="Q77" i="156"/>
  <c r="I77" i="153"/>
  <c r="AD77" i="155"/>
  <c r="AI76" i="155"/>
  <c r="AF77" i="153"/>
  <c r="AC77" i="156"/>
  <c r="X77" i="155"/>
  <c r="P77" i="155"/>
  <c r="K77" i="154"/>
  <c r="H77" i="156"/>
  <c r="G77" i="151"/>
  <c r="AD77" i="154"/>
  <c r="H84" i="156"/>
  <c r="F84" i="156"/>
  <c r="AG77" i="156"/>
  <c r="AB77" i="155"/>
  <c r="AE84" i="156"/>
  <c r="AI80" i="156"/>
  <c r="AC84" i="156"/>
  <c r="AI83" i="151"/>
  <c r="AH54" i="156"/>
  <c r="AH52" i="156"/>
  <c r="AH100" i="156"/>
  <c r="AH98" i="156"/>
  <c r="AG44" i="156"/>
  <c r="AG46" i="156"/>
  <c r="AG90" i="156"/>
  <c r="AG92" i="156"/>
  <c r="AG56" i="153"/>
  <c r="AG102" i="153"/>
  <c r="AG58" i="153"/>
  <c r="AG104" i="153"/>
  <c r="AG77" i="154"/>
  <c r="AF100" i="153"/>
  <c r="AF54" i="153"/>
  <c r="AF98" i="153"/>
  <c r="AF52" i="153"/>
  <c r="AE58" i="153"/>
  <c r="AE56" i="153"/>
  <c r="AE104" i="153"/>
  <c r="AE102" i="153"/>
  <c r="AD94" i="156"/>
  <c r="AD96" i="156"/>
  <c r="AD50" i="156"/>
  <c r="AD48" i="156"/>
  <c r="AD77" i="156"/>
  <c r="AC52" i="156"/>
  <c r="AC98" i="156"/>
  <c r="AC54" i="156"/>
  <c r="AC100" i="156"/>
  <c r="AC98" i="153"/>
  <c r="AC100" i="153"/>
  <c r="AC54" i="153"/>
  <c r="AC52" i="153"/>
  <c r="AC58" i="154"/>
  <c r="AC104" i="154"/>
  <c r="AC56" i="154"/>
  <c r="AC102" i="154"/>
  <c r="AB77" i="151"/>
  <c r="AA52" i="155"/>
  <c r="AA100" i="155"/>
  <c r="AA98" i="155"/>
  <c r="AA54" i="155"/>
  <c r="AB54" i="154"/>
  <c r="AB98" i="154"/>
  <c r="AB52" i="154"/>
  <c r="AB100" i="154"/>
  <c r="Z77" i="156"/>
  <c r="Z58" i="151"/>
  <c r="Z104" i="151"/>
  <c r="Z56" i="151"/>
  <c r="Z102" i="151"/>
  <c r="Y92" i="153"/>
  <c r="Y44" i="153"/>
  <c r="Y46" i="153"/>
  <c r="Y90" i="153"/>
  <c r="Y48" i="153"/>
  <c r="Y94" i="153"/>
  <c r="Y50" i="153"/>
  <c r="Y96" i="153"/>
  <c r="Y46" i="154"/>
  <c r="Y44" i="154"/>
  <c r="W102" i="156"/>
  <c r="W56" i="156"/>
  <c r="W104" i="156"/>
  <c r="W58" i="156"/>
  <c r="V77" i="153"/>
  <c r="V106" i="155"/>
  <c r="V62" i="155"/>
  <c r="V108" i="155"/>
  <c r="V60" i="155"/>
  <c r="U62" i="151"/>
  <c r="U108" i="151"/>
  <c r="U60" i="151"/>
  <c r="U106" i="151"/>
  <c r="T70" i="151"/>
  <c r="T40" i="151"/>
  <c r="T42" i="151"/>
  <c r="T86" i="151"/>
  <c r="T88" i="151"/>
  <c r="S52" i="151"/>
  <c r="S98" i="151"/>
  <c r="S100" i="151"/>
  <c r="S54" i="151"/>
  <c r="S108" i="153"/>
  <c r="S106" i="153"/>
  <c r="S60" i="153"/>
  <c r="S62" i="153"/>
  <c r="S48" i="153"/>
  <c r="S96" i="153"/>
  <c r="S94" i="153"/>
  <c r="S50" i="153"/>
  <c r="R108" i="155"/>
  <c r="R106" i="155"/>
  <c r="R62" i="155"/>
  <c r="R60" i="155"/>
  <c r="Q90" i="153"/>
  <c r="Q46" i="153"/>
  <c r="Q92" i="153"/>
  <c r="Q44" i="153"/>
  <c r="P46" i="151"/>
  <c r="P44" i="151"/>
  <c r="P90" i="151"/>
  <c r="P92" i="151"/>
  <c r="P90" i="156"/>
  <c r="P46" i="156"/>
  <c r="P92" i="156"/>
  <c r="P44" i="156"/>
  <c r="O92" i="156"/>
  <c r="O90" i="156"/>
  <c r="O46" i="156"/>
  <c r="O44" i="156"/>
  <c r="O108" i="154"/>
  <c r="O62" i="154"/>
  <c r="O60" i="154"/>
  <c r="O106" i="154"/>
  <c r="O44" i="153"/>
  <c r="O92" i="153"/>
  <c r="O46" i="153"/>
  <c r="O90" i="153"/>
  <c r="N77" i="151"/>
  <c r="N77" i="154"/>
  <c r="N108" i="156"/>
  <c r="N60" i="156"/>
  <c r="N106" i="156"/>
  <c r="N62" i="156"/>
  <c r="L88" i="155"/>
  <c r="L40" i="155"/>
  <c r="L86" i="155"/>
  <c r="L42" i="155"/>
  <c r="L70" i="155"/>
  <c r="L54" i="153"/>
  <c r="L52" i="153"/>
  <c r="L100" i="153"/>
  <c r="L98" i="153"/>
  <c r="K58" i="156"/>
  <c r="K104" i="156"/>
  <c r="K102" i="156"/>
  <c r="K56" i="156"/>
  <c r="J104" i="151"/>
  <c r="J102" i="151"/>
  <c r="J56" i="151"/>
  <c r="J58" i="151"/>
  <c r="I104" i="156"/>
  <c r="I58" i="156"/>
  <c r="I102" i="156"/>
  <c r="I56" i="156"/>
  <c r="H60" i="154"/>
  <c r="H108" i="154"/>
  <c r="H62" i="154"/>
  <c r="H106" i="154"/>
  <c r="H58" i="153"/>
  <c r="H56" i="153"/>
  <c r="H102" i="153"/>
  <c r="H104" i="153"/>
  <c r="G46" i="156"/>
  <c r="G90" i="156"/>
  <c r="G92" i="156"/>
  <c r="G44" i="156"/>
  <c r="G44" i="154"/>
  <c r="G46" i="154"/>
  <c r="F92" i="155"/>
  <c r="F46" i="155"/>
  <c r="F44" i="155"/>
  <c r="F90" i="155"/>
  <c r="E52" i="156"/>
  <c r="E100" i="156"/>
  <c r="E98" i="156"/>
  <c r="E54" i="156"/>
  <c r="AI76" i="151"/>
  <c r="D86" i="155"/>
  <c r="D40" i="155"/>
  <c r="D70" i="155"/>
  <c r="D42" i="155"/>
  <c r="D88" i="155"/>
  <c r="AI64" i="155"/>
  <c r="D98" i="153"/>
  <c r="D52" i="153"/>
  <c r="D100" i="153"/>
  <c r="D54" i="153"/>
  <c r="AI67" i="153"/>
  <c r="AI81" i="155"/>
  <c r="AI83" i="155"/>
  <c r="U84" i="155"/>
  <c r="W84" i="155"/>
  <c r="O84" i="156"/>
  <c r="AH108" i="156"/>
  <c r="AH62" i="156"/>
  <c r="AH60" i="156"/>
  <c r="AH106" i="156"/>
  <c r="AH56" i="153"/>
  <c r="AH58" i="153"/>
  <c r="AH102" i="153"/>
  <c r="AH104" i="153"/>
  <c r="AG108" i="155"/>
  <c r="AG106" i="155"/>
  <c r="AG60" i="155"/>
  <c r="AG62" i="155"/>
  <c r="AF77" i="151"/>
  <c r="AF46" i="153"/>
  <c r="AF44" i="153"/>
  <c r="AF90" i="153"/>
  <c r="AF92" i="153"/>
  <c r="AE86" i="155"/>
  <c r="AE40" i="155"/>
  <c r="AE88" i="155"/>
  <c r="AE70" i="155"/>
  <c r="AE42" i="155"/>
  <c r="AE77" i="155"/>
  <c r="AD77" i="153"/>
  <c r="AC40" i="156"/>
  <c r="AC70" i="156"/>
  <c r="AC42" i="156"/>
  <c r="AC88" i="156"/>
  <c r="AC86" i="156"/>
  <c r="AC56" i="155"/>
  <c r="AC104" i="155"/>
  <c r="AC58" i="155"/>
  <c r="AC102" i="155"/>
  <c r="AB100" i="151"/>
  <c r="AB54" i="151"/>
  <c r="AB52" i="151"/>
  <c r="AB98" i="151"/>
  <c r="AC96" i="154"/>
  <c r="AC50" i="154"/>
  <c r="AC48" i="154"/>
  <c r="AC94" i="154"/>
  <c r="AA70" i="155"/>
  <c r="AA88" i="155"/>
  <c r="AA86" i="155"/>
  <c r="AA40" i="155"/>
  <c r="AA42" i="155"/>
  <c r="AA77" i="156"/>
  <c r="Z77" i="151"/>
  <c r="X77" i="151"/>
  <c r="X77" i="154"/>
  <c r="W96" i="155"/>
  <c r="W48" i="155"/>
  <c r="W94" i="155"/>
  <c r="W50" i="155"/>
  <c r="W70" i="154"/>
  <c r="W42" i="154"/>
  <c r="W86" i="154"/>
  <c r="W40" i="154"/>
  <c r="V88" i="156"/>
  <c r="V86" i="156"/>
  <c r="V70" i="156"/>
  <c r="V42" i="156"/>
  <c r="V40" i="156"/>
  <c r="T42" i="156"/>
  <c r="T70" i="156"/>
  <c r="T40" i="156"/>
  <c r="T88" i="156"/>
  <c r="T86" i="156"/>
  <c r="S58" i="155"/>
  <c r="S56" i="155"/>
  <c r="S104" i="155"/>
  <c r="S102" i="155"/>
  <c r="S106" i="155"/>
  <c r="S60" i="155"/>
  <c r="S62" i="155"/>
  <c r="S108" i="155"/>
  <c r="S77" i="153"/>
  <c r="Q77" i="154"/>
  <c r="R62" i="154"/>
  <c r="R106" i="154"/>
  <c r="R60" i="154"/>
  <c r="R108" i="154"/>
  <c r="R102" i="154"/>
  <c r="R56" i="154"/>
  <c r="R58" i="154"/>
  <c r="R104" i="154"/>
  <c r="O88" i="151"/>
  <c r="O70" i="151"/>
  <c r="O42" i="151"/>
  <c r="O86" i="151"/>
  <c r="O40" i="151"/>
  <c r="N50" i="151"/>
  <c r="N96" i="151"/>
  <c r="N48" i="151"/>
  <c r="N94" i="151"/>
  <c r="M96" i="151"/>
  <c r="M50" i="151"/>
  <c r="M48" i="151"/>
  <c r="M94" i="151"/>
  <c r="L44" i="153"/>
  <c r="L90" i="153"/>
  <c r="L46" i="153"/>
  <c r="L92" i="153"/>
  <c r="K62" i="156"/>
  <c r="K108" i="156"/>
  <c r="K60" i="156"/>
  <c r="K106" i="156"/>
  <c r="K77" i="153"/>
  <c r="J48" i="154"/>
  <c r="J50" i="154"/>
  <c r="J96" i="154"/>
  <c r="J94" i="154"/>
  <c r="J106" i="154"/>
  <c r="J60" i="154"/>
  <c r="J108" i="154"/>
  <c r="J62" i="154"/>
  <c r="I90" i="155"/>
  <c r="I44" i="155"/>
  <c r="I46" i="155"/>
  <c r="I92" i="155"/>
  <c r="H62" i="155"/>
  <c r="H106" i="155"/>
  <c r="H60" i="155"/>
  <c r="H108" i="155"/>
  <c r="H96" i="154"/>
  <c r="H50" i="154"/>
  <c r="H48" i="154"/>
  <c r="H94" i="154"/>
  <c r="G48" i="151"/>
  <c r="G50" i="151"/>
  <c r="G94" i="151"/>
  <c r="G96" i="151"/>
  <c r="F77" i="154"/>
  <c r="E60" i="151"/>
  <c r="E62" i="151"/>
  <c r="E108" i="151"/>
  <c r="E106" i="151"/>
  <c r="D46" i="155"/>
  <c r="D90" i="155"/>
  <c r="D44" i="155"/>
  <c r="D92" i="155"/>
  <c r="AI65" i="155"/>
  <c r="D106" i="156"/>
  <c r="D108" i="156"/>
  <c r="D60" i="156"/>
  <c r="D62" i="156"/>
  <c r="AI69" i="156"/>
  <c r="AI82" i="153"/>
  <c r="AH98" i="153"/>
  <c r="AH100" i="153"/>
  <c r="AH52" i="153"/>
  <c r="AH54" i="153"/>
  <c r="AH48" i="156"/>
  <c r="AH50" i="156"/>
  <c r="AH94" i="156"/>
  <c r="AH96" i="156"/>
  <c r="AG54" i="156"/>
  <c r="AG100" i="156"/>
  <c r="AG52" i="156"/>
  <c r="AG98" i="156"/>
  <c r="AF70" i="153"/>
  <c r="AF88" i="153"/>
  <c r="AF40" i="153"/>
  <c r="AF86" i="153"/>
  <c r="AF42" i="153"/>
  <c r="AE62" i="156"/>
  <c r="AE60" i="156"/>
  <c r="AE108" i="156"/>
  <c r="AE106" i="156"/>
  <c r="AD108" i="155"/>
  <c r="AD60" i="155"/>
  <c r="AD62" i="155"/>
  <c r="AD106" i="155"/>
  <c r="AC102" i="151"/>
  <c r="AC56" i="151"/>
  <c r="AC104" i="151"/>
  <c r="AC58" i="151"/>
  <c r="AB62" i="153"/>
  <c r="AB106" i="153"/>
  <c r="AB108" i="153"/>
  <c r="AB60" i="153"/>
  <c r="AB44" i="155"/>
  <c r="AB46" i="155"/>
  <c r="AB92" i="155"/>
  <c r="AB90" i="155"/>
  <c r="AA92" i="156"/>
  <c r="AA44" i="156"/>
  <c r="AA46" i="156"/>
  <c r="AA90" i="156"/>
  <c r="AB108" i="154"/>
  <c r="AB106" i="154"/>
  <c r="AB60" i="154"/>
  <c r="AB62" i="154"/>
  <c r="Z94" i="156"/>
  <c r="Z96" i="156"/>
  <c r="Z48" i="156"/>
  <c r="Z50" i="156"/>
  <c r="Z46" i="154"/>
  <c r="Z44" i="154"/>
  <c r="Y58" i="155"/>
  <c r="Y56" i="155"/>
  <c r="Y104" i="155"/>
  <c r="Y102" i="155"/>
  <c r="Y50" i="154"/>
  <c r="Y94" i="154"/>
  <c r="Y48" i="154"/>
  <c r="Y96" i="154"/>
  <c r="X46" i="155"/>
  <c r="X92" i="155"/>
  <c r="X44" i="155"/>
  <c r="X90" i="155"/>
  <c r="W60" i="151"/>
  <c r="W106" i="151"/>
  <c r="W108" i="151"/>
  <c r="W62" i="151"/>
  <c r="V48" i="151"/>
  <c r="V50" i="151"/>
  <c r="V96" i="151"/>
  <c r="V94" i="151"/>
  <c r="U96" i="155"/>
  <c r="U48" i="155"/>
  <c r="U50" i="155"/>
  <c r="U94" i="155"/>
  <c r="T102" i="151"/>
  <c r="T104" i="151"/>
  <c r="T58" i="151"/>
  <c r="T56" i="151"/>
  <c r="S42" i="155"/>
  <c r="S70" i="155"/>
  <c r="S86" i="155"/>
  <c r="S40" i="155"/>
  <c r="S88" i="155"/>
  <c r="R108" i="151"/>
  <c r="R62" i="151"/>
  <c r="R106" i="151"/>
  <c r="R60" i="151"/>
  <c r="Q102" i="154"/>
  <c r="Q104" i="154"/>
  <c r="Q58" i="154"/>
  <c r="Q56" i="154"/>
  <c r="N92" i="151"/>
  <c r="N90" i="151"/>
  <c r="N44" i="151"/>
  <c r="N46" i="151"/>
  <c r="N62" i="154"/>
  <c r="N106" i="154"/>
  <c r="N108" i="154"/>
  <c r="N60" i="154"/>
  <c r="M46" i="155"/>
  <c r="M90" i="155"/>
  <c r="M92" i="155"/>
  <c r="M44" i="155"/>
  <c r="K44" i="156"/>
  <c r="K46" i="156"/>
  <c r="K92" i="156"/>
  <c r="K90" i="156"/>
  <c r="J52" i="155"/>
  <c r="J98" i="155"/>
  <c r="J100" i="155"/>
  <c r="J54" i="155"/>
  <c r="J92" i="156"/>
  <c r="J90" i="156"/>
  <c r="J46" i="156"/>
  <c r="J44" i="156"/>
  <c r="I86" i="154"/>
  <c r="I40" i="154"/>
  <c r="I70" i="154"/>
  <c r="I42" i="154"/>
  <c r="I106" i="151"/>
  <c r="I62" i="151"/>
  <c r="I60" i="151"/>
  <c r="I108" i="151"/>
  <c r="H44" i="153"/>
  <c r="H90" i="153"/>
  <c r="H92" i="153"/>
  <c r="H46" i="153"/>
  <c r="H96" i="156"/>
  <c r="H94" i="156"/>
  <c r="H48" i="156"/>
  <c r="H50" i="156"/>
  <c r="G90" i="153"/>
  <c r="G44" i="153"/>
  <c r="G46" i="153"/>
  <c r="G92" i="153"/>
  <c r="G77" i="156"/>
  <c r="F88" i="151"/>
  <c r="F42" i="151"/>
  <c r="F70" i="151"/>
  <c r="F40" i="151"/>
  <c r="F86" i="151"/>
  <c r="F92" i="153"/>
  <c r="F44" i="153"/>
  <c r="F90" i="153"/>
  <c r="F46" i="153"/>
  <c r="F94" i="153"/>
  <c r="F96" i="153"/>
  <c r="F50" i="153"/>
  <c r="F48" i="153"/>
  <c r="E88" i="155"/>
  <c r="E40" i="155"/>
  <c r="E42" i="155"/>
  <c r="E70" i="155"/>
  <c r="E86" i="155"/>
  <c r="E40" i="153"/>
  <c r="E70" i="153"/>
  <c r="E42" i="153"/>
  <c r="E88" i="153"/>
  <c r="E86" i="153"/>
  <c r="D48" i="155"/>
  <c r="D96" i="155"/>
  <c r="D94" i="155"/>
  <c r="D50" i="155"/>
  <c r="AI66" i="155"/>
  <c r="D44" i="151"/>
  <c r="D90" i="151"/>
  <c r="D46" i="151"/>
  <c r="D92" i="151"/>
  <c r="AI65" i="151"/>
  <c r="J84" i="156"/>
  <c r="AI75" i="155"/>
  <c r="AH48" i="153"/>
  <c r="AH96" i="153"/>
  <c r="AH50" i="153"/>
  <c r="AH94" i="153"/>
  <c r="AF50" i="153"/>
  <c r="AF48" i="153"/>
  <c r="AF94" i="153"/>
  <c r="AF96" i="153"/>
  <c r="AG62" i="154"/>
  <c r="AG108" i="154"/>
  <c r="AG106" i="154"/>
  <c r="AG60" i="154"/>
  <c r="AE52" i="153"/>
  <c r="AE100" i="153"/>
  <c r="AE54" i="153"/>
  <c r="AE98" i="153"/>
  <c r="AE77" i="156"/>
  <c r="AE54" i="151"/>
  <c r="AE100" i="151"/>
  <c r="AE52" i="151"/>
  <c r="AE98" i="151"/>
  <c r="AD54" i="155"/>
  <c r="AD52" i="155"/>
  <c r="AD98" i="155"/>
  <c r="AD100" i="155"/>
  <c r="AA54" i="156"/>
  <c r="AA98" i="156"/>
  <c r="AA52" i="156"/>
  <c r="AA100" i="156"/>
  <c r="AA108" i="155"/>
  <c r="AA106" i="155"/>
  <c r="AA60" i="155"/>
  <c r="AA62" i="155"/>
  <c r="Z104" i="155"/>
  <c r="Z56" i="155"/>
  <c r="Z102" i="155"/>
  <c r="Z58" i="155"/>
  <c r="Z56" i="153"/>
  <c r="Z102" i="153"/>
  <c r="Z104" i="153"/>
  <c r="Z58" i="153"/>
  <c r="Z98" i="154"/>
  <c r="Z52" i="154"/>
  <c r="Z100" i="154"/>
  <c r="Z54" i="154"/>
  <c r="Y54" i="155"/>
  <c r="Y100" i="155"/>
  <c r="Y98" i="155"/>
  <c r="Y52" i="155"/>
  <c r="X96" i="153"/>
  <c r="X48" i="153"/>
  <c r="X50" i="153"/>
  <c r="X94" i="153"/>
  <c r="X54" i="154"/>
  <c r="X52" i="154"/>
  <c r="X100" i="154"/>
  <c r="X98" i="154"/>
  <c r="V90" i="156"/>
  <c r="V92" i="156"/>
  <c r="V44" i="156"/>
  <c r="V46" i="156"/>
  <c r="V77" i="154"/>
  <c r="U98" i="155"/>
  <c r="U54" i="155"/>
  <c r="U52" i="155"/>
  <c r="U100" i="155"/>
  <c r="V94" i="154"/>
  <c r="V96" i="154"/>
  <c r="V50" i="154"/>
  <c r="V48" i="154"/>
  <c r="U48" i="154"/>
  <c r="U96" i="154"/>
  <c r="U50" i="154"/>
  <c r="U94" i="154"/>
  <c r="R52" i="155"/>
  <c r="R54" i="155"/>
  <c r="R98" i="155"/>
  <c r="R100" i="155"/>
  <c r="Q77" i="151"/>
  <c r="Q90" i="155"/>
  <c r="Q44" i="155"/>
  <c r="Q46" i="155"/>
  <c r="Q92" i="155"/>
  <c r="P90" i="153"/>
  <c r="P46" i="153"/>
  <c r="P44" i="153"/>
  <c r="P92" i="153"/>
  <c r="O77" i="154"/>
  <c r="O56" i="156"/>
  <c r="O102" i="156"/>
  <c r="O104" i="156"/>
  <c r="O58" i="156"/>
  <c r="O42" i="156"/>
  <c r="O86" i="156"/>
  <c r="O88" i="156"/>
  <c r="O40" i="156"/>
  <c r="O70" i="156"/>
  <c r="N44" i="153"/>
  <c r="N46" i="153"/>
  <c r="N90" i="153"/>
  <c r="N92" i="153"/>
  <c r="N58" i="151"/>
  <c r="N102" i="151"/>
  <c r="N56" i="151"/>
  <c r="N104" i="151"/>
  <c r="M108" i="153"/>
  <c r="M62" i="153"/>
  <c r="M106" i="153"/>
  <c r="M60" i="153"/>
  <c r="L92" i="156"/>
  <c r="L44" i="156"/>
  <c r="L90" i="156"/>
  <c r="L46" i="156"/>
  <c r="K77" i="155"/>
  <c r="J102" i="153"/>
  <c r="J56" i="153"/>
  <c r="J104" i="153"/>
  <c r="J58" i="153"/>
  <c r="J100" i="153"/>
  <c r="J54" i="153"/>
  <c r="J52" i="153"/>
  <c r="J98" i="153"/>
  <c r="J42" i="156"/>
  <c r="J86" i="156"/>
  <c r="J70" i="156"/>
  <c r="J88" i="156"/>
  <c r="J40" i="156"/>
  <c r="I58" i="153"/>
  <c r="I102" i="153"/>
  <c r="I56" i="153"/>
  <c r="I104" i="153"/>
  <c r="H77" i="155"/>
  <c r="H44" i="151"/>
  <c r="H90" i="151"/>
  <c r="H92" i="151"/>
  <c r="H46" i="151"/>
  <c r="G102" i="155"/>
  <c r="G58" i="155"/>
  <c r="G56" i="155"/>
  <c r="G104" i="155"/>
  <c r="F70" i="156"/>
  <c r="F40" i="156"/>
  <c r="F88" i="156"/>
  <c r="F42" i="156"/>
  <c r="F86" i="156"/>
  <c r="F96" i="156"/>
  <c r="F48" i="156"/>
  <c r="F94" i="156"/>
  <c r="F50" i="156"/>
  <c r="E54" i="151"/>
  <c r="E98" i="151"/>
  <c r="E100" i="151"/>
  <c r="E52" i="151"/>
  <c r="D58" i="153"/>
  <c r="D102" i="153"/>
  <c r="D56" i="153"/>
  <c r="D104" i="153"/>
  <c r="AI68" i="153"/>
  <c r="D77" i="155"/>
  <c r="AI71" i="155"/>
  <c r="AC60" i="155"/>
  <c r="AC106" i="155"/>
  <c r="AC108" i="155"/>
  <c r="AC62" i="155"/>
  <c r="AC44" i="156"/>
  <c r="AC92" i="156"/>
  <c r="AC90" i="156"/>
  <c r="AC46" i="156"/>
  <c r="AB56" i="153"/>
  <c r="AB58" i="153"/>
  <c r="AB102" i="153"/>
  <c r="AB104" i="153"/>
  <c r="Y77" i="156"/>
  <c r="X102" i="156"/>
  <c r="X58" i="156"/>
  <c r="X56" i="156"/>
  <c r="X104" i="156"/>
  <c r="W44" i="156"/>
  <c r="W46" i="156"/>
  <c r="W90" i="156"/>
  <c r="W92" i="156"/>
  <c r="X40" i="154"/>
  <c r="X86" i="154"/>
  <c r="X42" i="154"/>
  <c r="X70" i="154"/>
  <c r="X44" i="154"/>
  <c r="X46" i="154"/>
  <c r="V86" i="151"/>
  <c r="V70" i="151"/>
  <c r="V40" i="151"/>
  <c r="V88" i="151"/>
  <c r="V42" i="151"/>
  <c r="U54" i="156"/>
  <c r="U98" i="156"/>
  <c r="U52" i="156"/>
  <c r="U100" i="156"/>
  <c r="U40" i="153"/>
  <c r="U88" i="153"/>
  <c r="U70" i="153"/>
  <c r="U42" i="153"/>
  <c r="U86" i="153"/>
  <c r="T44" i="156"/>
  <c r="T92" i="156"/>
  <c r="T46" i="156"/>
  <c r="T90" i="156"/>
  <c r="S70" i="151"/>
  <c r="S40" i="151"/>
  <c r="S42" i="151"/>
  <c r="S86" i="151"/>
  <c r="S88" i="151"/>
  <c r="S96" i="155"/>
  <c r="S94" i="155"/>
  <c r="S48" i="155"/>
  <c r="S50" i="155"/>
  <c r="Q54" i="156"/>
  <c r="Q98" i="156"/>
  <c r="Q52" i="156"/>
  <c r="Q100" i="156"/>
  <c r="Q70" i="151"/>
  <c r="Q86" i="151"/>
  <c r="Q88" i="151"/>
  <c r="Q40" i="151"/>
  <c r="Q42" i="151"/>
  <c r="P50" i="156"/>
  <c r="P96" i="156"/>
  <c r="P94" i="156"/>
  <c r="P48" i="156"/>
  <c r="P102" i="154"/>
  <c r="P58" i="154"/>
  <c r="P104" i="154"/>
  <c r="P56" i="154"/>
  <c r="O96" i="151"/>
  <c r="O50" i="151"/>
  <c r="O48" i="151"/>
  <c r="O94" i="151"/>
  <c r="N46" i="154"/>
  <c r="N44" i="154"/>
  <c r="N102" i="155"/>
  <c r="N58" i="155"/>
  <c r="N56" i="155"/>
  <c r="N104" i="155"/>
  <c r="K40" i="154"/>
  <c r="K70" i="154"/>
  <c r="K86" i="154"/>
  <c r="K42" i="154"/>
  <c r="J46" i="155"/>
  <c r="J92" i="155"/>
  <c r="J44" i="155"/>
  <c r="J90" i="155"/>
  <c r="J94" i="151"/>
  <c r="J50" i="151"/>
  <c r="J96" i="151"/>
  <c r="J48" i="151"/>
  <c r="I77" i="151"/>
  <c r="I100" i="151"/>
  <c r="I54" i="151"/>
  <c r="I52" i="151"/>
  <c r="I98" i="151"/>
  <c r="H104" i="156"/>
  <c r="H56" i="156"/>
  <c r="H58" i="156"/>
  <c r="H102" i="156"/>
  <c r="G52" i="154"/>
  <c r="G100" i="154"/>
  <c r="G54" i="154"/>
  <c r="G98" i="154"/>
  <c r="G48" i="155"/>
  <c r="G96" i="155"/>
  <c r="G50" i="155"/>
  <c r="G94" i="155"/>
  <c r="F108" i="153"/>
  <c r="F60" i="153"/>
  <c r="F62" i="153"/>
  <c r="F106" i="153"/>
  <c r="F50" i="151"/>
  <c r="F94" i="151"/>
  <c r="F96" i="151"/>
  <c r="F48" i="151"/>
  <c r="E54" i="154"/>
  <c r="E100" i="154"/>
  <c r="E52" i="154"/>
  <c r="E98" i="154"/>
  <c r="E48" i="151"/>
  <c r="E94" i="151"/>
  <c r="E50" i="151"/>
  <c r="E96" i="151"/>
  <c r="D58" i="156"/>
  <c r="D56" i="156"/>
  <c r="D102" i="156"/>
  <c r="D104" i="156"/>
  <c r="AI68" i="156"/>
  <c r="AG88" i="153"/>
  <c r="AG42" i="153"/>
  <c r="AG40" i="153"/>
  <c r="AG86" i="153"/>
  <c r="AG70" i="153"/>
  <c r="AF52" i="154"/>
  <c r="AF54" i="154"/>
  <c r="AF98" i="154"/>
  <c r="AF100" i="154"/>
  <c r="AF96" i="155"/>
  <c r="AF48" i="155"/>
  <c r="AF50" i="155"/>
  <c r="AF94" i="155"/>
  <c r="AF77" i="154"/>
  <c r="AD94" i="155"/>
  <c r="AD48" i="155"/>
  <c r="AD50" i="155"/>
  <c r="AD96" i="155"/>
  <c r="AE60" i="154"/>
  <c r="AE62" i="154"/>
  <c r="AE108" i="154"/>
  <c r="AE106" i="154"/>
  <c r="AD102" i="154"/>
  <c r="AD56" i="154"/>
  <c r="AD58" i="154"/>
  <c r="AD104" i="154"/>
  <c r="AD44" i="154"/>
  <c r="AD46" i="154"/>
  <c r="AC46" i="151"/>
  <c r="AC92" i="151"/>
  <c r="AC44" i="151"/>
  <c r="AC90" i="151"/>
  <c r="AB94" i="153"/>
  <c r="AB50" i="153"/>
  <c r="AB48" i="153"/>
  <c r="AB96" i="153"/>
  <c r="AA88" i="156"/>
  <c r="AA42" i="156"/>
  <c r="AA40" i="156"/>
  <c r="AA70" i="156"/>
  <c r="AA86" i="156"/>
  <c r="AA62" i="153"/>
  <c r="AA106" i="153"/>
  <c r="AA108" i="153"/>
  <c r="AA60" i="153"/>
  <c r="Z108" i="155"/>
  <c r="Z106" i="155"/>
  <c r="Z60" i="155"/>
  <c r="Z62" i="155"/>
  <c r="Z77" i="153"/>
  <c r="Y102" i="156"/>
  <c r="Y58" i="156"/>
  <c r="Y56" i="156"/>
  <c r="Y104" i="156"/>
  <c r="Y90" i="151"/>
  <c r="Y46" i="151"/>
  <c r="Y44" i="151"/>
  <c r="Y92" i="151"/>
  <c r="Y102" i="154"/>
  <c r="Y58" i="154"/>
  <c r="Y104" i="154"/>
  <c r="Y56" i="154"/>
  <c r="X44" i="151"/>
  <c r="X90" i="151"/>
  <c r="X46" i="151"/>
  <c r="X92" i="151"/>
  <c r="W90" i="151"/>
  <c r="W92" i="151"/>
  <c r="W46" i="151"/>
  <c r="W44" i="151"/>
  <c r="W62" i="155"/>
  <c r="W108" i="155"/>
  <c r="W106" i="155"/>
  <c r="W60" i="155"/>
  <c r="W98" i="151"/>
  <c r="W54" i="151"/>
  <c r="W52" i="151"/>
  <c r="W100" i="151"/>
  <c r="U58" i="153"/>
  <c r="U104" i="153"/>
  <c r="U102" i="153"/>
  <c r="U56" i="153"/>
  <c r="T77" i="155"/>
  <c r="S70" i="153"/>
  <c r="S88" i="153"/>
  <c r="S86" i="153"/>
  <c r="S42" i="153"/>
  <c r="S40" i="153"/>
  <c r="S96" i="156"/>
  <c r="S48" i="156"/>
  <c r="S94" i="156"/>
  <c r="S50" i="156"/>
  <c r="R42" i="156"/>
  <c r="R86" i="156"/>
  <c r="R70" i="156"/>
  <c r="R88" i="156"/>
  <c r="R40" i="156"/>
  <c r="Q100" i="153"/>
  <c r="Q52" i="153"/>
  <c r="Q54" i="153"/>
  <c r="Q98" i="153"/>
  <c r="O100" i="153"/>
  <c r="O98" i="153"/>
  <c r="O54" i="153"/>
  <c r="O52" i="153"/>
  <c r="O102" i="151"/>
  <c r="O56" i="151"/>
  <c r="O58" i="151"/>
  <c r="O104" i="151"/>
  <c r="M48" i="154"/>
  <c r="M96" i="154"/>
  <c r="M94" i="154"/>
  <c r="M50" i="154"/>
  <c r="M58" i="151"/>
  <c r="M56" i="151"/>
  <c r="M102" i="151"/>
  <c r="M104" i="151"/>
  <c r="L94" i="156"/>
  <c r="L48" i="156"/>
  <c r="L50" i="156"/>
  <c r="L96" i="156"/>
  <c r="L88" i="156"/>
  <c r="L70" i="156"/>
  <c r="L42" i="156"/>
  <c r="L40" i="156"/>
  <c r="L86" i="156"/>
  <c r="L50" i="151"/>
  <c r="L94" i="151"/>
  <c r="L48" i="151"/>
  <c r="L96" i="151"/>
  <c r="J56" i="156"/>
  <c r="J104" i="156"/>
  <c r="J102" i="156"/>
  <c r="J58" i="156"/>
  <c r="I86" i="153"/>
  <c r="I42" i="153"/>
  <c r="I40" i="153"/>
  <c r="I88" i="153"/>
  <c r="I70" i="153"/>
  <c r="H94" i="151"/>
  <c r="H50" i="151"/>
  <c r="H48" i="151"/>
  <c r="H96" i="151"/>
  <c r="F58" i="155"/>
  <c r="F104" i="155"/>
  <c r="F102" i="155"/>
  <c r="F56" i="155"/>
  <c r="E108" i="155"/>
  <c r="E106" i="155"/>
  <c r="E60" i="155"/>
  <c r="E62" i="155"/>
  <c r="E77" i="151"/>
  <c r="D40" i="154"/>
  <c r="D42" i="154"/>
  <c r="D70" i="154"/>
  <c r="D88" i="154"/>
  <c r="D86" i="154"/>
  <c r="AI64" i="154"/>
  <c r="S84" i="156"/>
  <c r="AI80" i="153"/>
  <c r="AI82" i="154"/>
  <c r="AE48" i="153"/>
  <c r="AE96" i="153"/>
  <c r="AE50" i="153"/>
  <c r="AE94" i="153"/>
  <c r="AD40" i="154"/>
  <c r="AD70" i="154"/>
  <c r="AD42" i="154"/>
  <c r="AD86" i="154"/>
  <c r="AC98" i="154"/>
  <c r="AC52" i="154"/>
  <c r="AC54" i="154"/>
  <c r="AC100" i="154"/>
  <c r="AB56" i="155"/>
  <c r="AB104" i="155"/>
  <c r="AB102" i="155"/>
  <c r="AB58" i="155"/>
  <c r="AA102" i="156"/>
  <c r="AA104" i="156"/>
  <c r="AA56" i="156"/>
  <c r="AA58" i="156"/>
  <c r="Z90" i="151"/>
  <c r="Z44" i="151"/>
  <c r="Z92" i="151"/>
  <c r="Z46" i="151"/>
  <c r="Z42" i="154"/>
  <c r="Z40" i="154"/>
  <c r="Z70" i="154"/>
  <c r="Z86" i="154"/>
  <c r="W98" i="156"/>
  <c r="W100" i="156"/>
  <c r="W54" i="156"/>
  <c r="W52" i="156"/>
  <c r="W104" i="154"/>
  <c r="W102" i="154"/>
  <c r="W58" i="154"/>
  <c r="W56" i="154"/>
  <c r="U77" i="155"/>
  <c r="U106" i="155"/>
  <c r="U62" i="155"/>
  <c r="U60" i="155"/>
  <c r="U108" i="155"/>
  <c r="T98" i="156"/>
  <c r="T100" i="156"/>
  <c r="T52" i="156"/>
  <c r="T54" i="156"/>
  <c r="R50" i="153"/>
  <c r="R94" i="153"/>
  <c r="R48" i="153"/>
  <c r="R96" i="153"/>
  <c r="R106" i="153"/>
  <c r="R108" i="153"/>
  <c r="R60" i="153"/>
  <c r="R62" i="153"/>
  <c r="R42" i="154"/>
  <c r="R40" i="154"/>
  <c r="R86" i="154"/>
  <c r="R70" i="154"/>
  <c r="Q56" i="156"/>
  <c r="Q104" i="156"/>
  <c r="Q58" i="156"/>
  <c r="Q102" i="156"/>
  <c r="P100" i="153"/>
  <c r="P52" i="153"/>
  <c r="P54" i="153"/>
  <c r="P98" i="153"/>
  <c r="P100" i="151"/>
  <c r="P52" i="151"/>
  <c r="P98" i="151"/>
  <c r="P54" i="151"/>
  <c r="P86" i="154"/>
  <c r="P70" i="154"/>
  <c r="P40" i="154"/>
  <c r="P42" i="154"/>
  <c r="O104" i="153"/>
  <c r="O58" i="153"/>
  <c r="O102" i="153"/>
  <c r="O56" i="153"/>
  <c r="O46" i="155"/>
  <c r="O90" i="155"/>
  <c r="O92" i="155"/>
  <c r="O44" i="155"/>
  <c r="N54" i="151"/>
  <c r="N98" i="151"/>
  <c r="N52" i="151"/>
  <c r="N100" i="151"/>
  <c r="M42" i="154"/>
  <c r="M40" i="154"/>
  <c r="M86" i="154"/>
  <c r="M70" i="154"/>
  <c r="M108" i="155"/>
  <c r="M106" i="155"/>
  <c r="M62" i="155"/>
  <c r="M60" i="155"/>
  <c r="L46" i="151"/>
  <c r="L44" i="151"/>
  <c r="L92" i="151"/>
  <c r="L90" i="151"/>
  <c r="L100" i="151"/>
  <c r="L98" i="151"/>
  <c r="L54" i="151"/>
  <c r="L52" i="151"/>
  <c r="K58" i="155"/>
  <c r="K102" i="155"/>
  <c r="K104" i="155"/>
  <c r="K56" i="155"/>
  <c r="J52" i="154"/>
  <c r="J54" i="154"/>
  <c r="J98" i="154"/>
  <c r="J100" i="154"/>
  <c r="J100" i="156"/>
  <c r="J52" i="156"/>
  <c r="J98" i="156"/>
  <c r="J54" i="156"/>
  <c r="I54" i="155"/>
  <c r="I98" i="155"/>
  <c r="I100" i="155"/>
  <c r="I52" i="155"/>
  <c r="H88" i="153"/>
  <c r="H42" i="153"/>
  <c r="H40" i="153"/>
  <c r="H70" i="153"/>
  <c r="H86" i="153"/>
  <c r="G104" i="154"/>
  <c r="G58" i="154"/>
  <c r="G56" i="154"/>
  <c r="G102" i="154"/>
  <c r="F108" i="151"/>
  <c r="F60" i="151"/>
  <c r="F62" i="151"/>
  <c r="F106" i="151"/>
  <c r="F92" i="151"/>
  <c r="F90" i="151"/>
  <c r="F46" i="151"/>
  <c r="F44" i="151"/>
  <c r="E104" i="154"/>
  <c r="E58" i="154"/>
  <c r="E56" i="154"/>
  <c r="E102" i="154"/>
  <c r="E100" i="155"/>
  <c r="E52" i="155"/>
  <c r="E98" i="155"/>
  <c r="E54" i="155"/>
  <c r="D54" i="154"/>
  <c r="D98" i="154"/>
  <c r="D100" i="154"/>
  <c r="D52" i="154"/>
  <c r="AI67" i="154"/>
  <c r="D48" i="153"/>
  <c r="D50" i="153"/>
  <c r="D96" i="153"/>
  <c r="D94" i="153"/>
  <c r="AI66" i="153"/>
  <c r="AG108" i="151"/>
  <c r="AG62" i="151"/>
  <c r="AG106" i="151"/>
  <c r="AG60" i="151"/>
  <c r="AH62" i="153"/>
  <c r="AH106" i="153"/>
  <c r="AH60" i="153"/>
  <c r="AH108" i="153"/>
  <c r="AG46" i="153"/>
  <c r="AG44" i="153"/>
  <c r="AG90" i="153"/>
  <c r="AG92" i="153"/>
  <c r="AH56" i="156"/>
  <c r="AH102" i="156"/>
  <c r="AH58" i="156"/>
  <c r="AH104" i="156"/>
  <c r="AI76" i="153"/>
  <c r="AG96" i="156"/>
  <c r="AG50" i="156"/>
  <c r="AG48" i="156"/>
  <c r="AG94" i="156"/>
  <c r="AI73" i="154"/>
  <c r="AF70" i="154"/>
  <c r="AF42" i="154"/>
  <c r="AF86" i="154"/>
  <c r="AF40" i="154"/>
  <c r="AE108" i="153"/>
  <c r="AE106" i="153"/>
  <c r="AE62" i="153"/>
  <c r="AE60" i="153"/>
  <c r="AA92" i="153"/>
  <c r="AA44" i="153"/>
  <c r="AA90" i="153"/>
  <c r="AA46" i="153"/>
  <c r="AA100" i="151"/>
  <c r="AA98" i="151"/>
  <c r="AA54" i="151"/>
  <c r="AA52" i="151"/>
  <c r="AA50" i="154"/>
  <c r="AA94" i="154"/>
  <c r="AA48" i="154"/>
  <c r="AA96" i="154"/>
  <c r="AA40" i="154"/>
  <c r="AA70" i="154"/>
  <c r="AA86" i="154"/>
  <c r="AA42" i="154"/>
  <c r="Y52" i="153"/>
  <c r="Y98" i="153"/>
  <c r="Y100" i="153"/>
  <c r="Y54" i="153"/>
  <c r="X48" i="151"/>
  <c r="X50" i="151"/>
  <c r="X96" i="151"/>
  <c r="X94" i="151"/>
  <c r="W50" i="151"/>
  <c r="W48" i="151"/>
  <c r="W94" i="151"/>
  <c r="W96" i="151"/>
  <c r="X62" i="154"/>
  <c r="X60" i="154"/>
  <c r="X106" i="154"/>
  <c r="X108" i="154"/>
  <c r="V104" i="156"/>
  <c r="V56" i="156"/>
  <c r="V58" i="156"/>
  <c r="V102" i="156"/>
  <c r="V48" i="155"/>
  <c r="V96" i="155"/>
  <c r="V50" i="155"/>
  <c r="V94" i="155"/>
  <c r="T52" i="151"/>
  <c r="T98" i="151"/>
  <c r="T54" i="151"/>
  <c r="T100" i="151"/>
  <c r="S44" i="153"/>
  <c r="S90" i="153"/>
  <c r="S92" i="153"/>
  <c r="S46" i="153"/>
  <c r="T40" i="154"/>
  <c r="T42" i="154"/>
  <c r="T70" i="154"/>
  <c r="T86" i="154"/>
  <c r="S77" i="154"/>
  <c r="R77" i="153"/>
  <c r="Q96" i="154"/>
  <c r="Q94" i="154"/>
  <c r="Q48" i="154"/>
  <c r="Q50" i="154"/>
  <c r="Q104" i="151"/>
  <c r="Q102" i="151"/>
  <c r="Q56" i="151"/>
  <c r="Q58" i="151"/>
  <c r="P60" i="155"/>
  <c r="P108" i="155"/>
  <c r="P106" i="155"/>
  <c r="P62" i="155"/>
  <c r="P52" i="156"/>
  <c r="P98" i="156"/>
  <c r="P100" i="156"/>
  <c r="P54" i="156"/>
  <c r="O77" i="156"/>
  <c r="P46" i="154"/>
  <c r="P44" i="154"/>
  <c r="O100" i="156"/>
  <c r="O52" i="156"/>
  <c r="O98" i="156"/>
  <c r="O54" i="156"/>
  <c r="N60" i="153"/>
  <c r="N108" i="153"/>
  <c r="N62" i="153"/>
  <c r="N106" i="153"/>
  <c r="N40" i="153"/>
  <c r="N42" i="153"/>
  <c r="N86" i="153"/>
  <c r="N70" i="153"/>
  <c r="N88" i="153"/>
  <c r="N106" i="155"/>
  <c r="N62" i="155"/>
  <c r="N60" i="155"/>
  <c r="N108" i="155"/>
  <c r="M102" i="153"/>
  <c r="M104" i="153"/>
  <c r="M58" i="153"/>
  <c r="M56" i="153"/>
  <c r="M92" i="151"/>
  <c r="M90" i="151"/>
  <c r="M44" i="151"/>
  <c r="M46" i="151"/>
  <c r="L102" i="156"/>
  <c r="L58" i="156"/>
  <c r="L56" i="156"/>
  <c r="L104" i="156"/>
  <c r="L58" i="155"/>
  <c r="L56" i="155"/>
  <c r="L104" i="155"/>
  <c r="L102" i="155"/>
  <c r="K90" i="155"/>
  <c r="K44" i="155"/>
  <c r="K92" i="155"/>
  <c r="K46" i="155"/>
  <c r="J104" i="154"/>
  <c r="J56" i="154"/>
  <c r="J102" i="154"/>
  <c r="J58" i="154"/>
  <c r="I54" i="156"/>
  <c r="I100" i="156"/>
  <c r="I98" i="156"/>
  <c r="I52" i="156"/>
  <c r="H50" i="153"/>
  <c r="H94" i="153"/>
  <c r="H48" i="153"/>
  <c r="H96" i="153"/>
  <c r="G54" i="153"/>
  <c r="G100" i="153"/>
  <c r="G98" i="153"/>
  <c r="G52" i="153"/>
  <c r="G62" i="155"/>
  <c r="G108" i="155"/>
  <c r="G106" i="155"/>
  <c r="G60" i="155"/>
  <c r="F56" i="151"/>
  <c r="F102" i="151"/>
  <c r="F104" i="151"/>
  <c r="F58" i="151"/>
  <c r="F50" i="154"/>
  <c r="F48" i="154"/>
  <c r="F94" i="154"/>
  <c r="F96" i="154"/>
  <c r="E92" i="151"/>
  <c r="E90" i="151"/>
  <c r="E46" i="151"/>
  <c r="E44" i="151"/>
  <c r="AI72" i="151"/>
  <c r="AH84" i="155"/>
  <c r="R84" i="156"/>
  <c r="AH77" i="153"/>
  <c r="AH77" i="155"/>
  <c r="AG44" i="155"/>
  <c r="AG90" i="155"/>
  <c r="AG92" i="155"/>
  <c r="AG46" i="155"/>
  <c r="AG60" i="153"/>
  <c r="AG108" i="153"/>
  <c r="AG62" i="153"/>
  <c r="AG106" i="153"/>
  <c r="AF62" i="156"/>
  <c r="AF106" i="156"/>
  <c r="AF60" i="156"/>
  <c r="AF108" i="156"/>
  <c r="AG86" i="154"/>
  <c r="AG40" i="154"/>
  <c r="AG42" i="154"/>
  <c r="AG70" i="154"/>
  <c r="AE102" i="156"/>
  <c r="AE104" i="156"/>
  <c r="AE56" i="156"/>
  <c r="AE58" i="156"/>
  <c r="AD40" i="153"/>
  <c r="AD88" i="153"/>
  <c r="AD42" i="153"/>
  <c r="AD70" i="153"/>
  <c r="AD86" i="153"/>
  <c r="AC98" i="151"/>
  <c r="AC100" i="151"/>
  <c r="AC52" i="151"/>
  <c r="AC54" i="151"/>
  <c r="AB42" i="153"/>
  <c r="AB40" i="153"/>
  <c r="AB88" i="153"/>
  <c r="AB86" i="153"/>
  <c r="AB70" i="153"/>
  <c r="AA102" i="155"/>
  <c r="AA56" i="155"/>
  <c r="AA104" i="155"/>
  <c r="AA58" i="155"/>
  <c r="AA56" i="153"/>
  <c r="AA104" i="153"/>
  <c r="AA102" i="153"/>
  <c r="AA58" i="153"/>
  <c r="AA50" i="151"/>
  <c r="AA48" i="151"/>
  <c r="AA94" i="151"/>
  <c r="AA96" i="151"/>
  <c r="Z100" i="151"/>
  <c r="Z98" i="151"/>
  <c r="Z54" i="151"/>
  <c r="Z52" i="151"/>
  <c r="Y94" i="151"/>
  <c r="Y96" i="151"/>
  <c r="Y50" i="151"/>
  <c r="Y48" i="151"/>
  <c r="Y98" i="151"/>
  <c r="Y54" i="151"/>
  <c r="Y52" i="151"/>
  <c r="Y100" i="151"/>
  <c r="Y44" i="155"/>
  <c r="Y92" i="155"/>
  <c r="Y90" i="155"/>
  <c r="Y46" i="155"/>
  <c r="X106" i="156"/>
  <c r="X108" i="156"/>
  <c r="X60" i="156"/>
  <c r="X62" i="156"/>
  <c r="Y40" i="154"/>
  <c r="Y70" i="154"/>
  <c r="Y86" i="154"/>
  <c r="Y42" i="154"/>
  <c r="V108" i="151"/>
  <c r="V106" i="151"/>
  <c r="V60" i="151"/>
  <c r="V62" i="151"/>
  <c r="U52" i="153"/>
  <c r="U100" i="153"/>
  <c r="U54" i="153"/>
  <c r="U98" i="153"/>
  <c r="V104" i="154"/>
  <c r="V102" i="154"/>
  <c r="V58" i="154"/>
  <c r="V56" i="154"/>
  <c r="T50" i="153"/>
  <c r="T48" i="153"/>
  <c r="T96" i="153"/>
  <c r="T94" i="153"/>
  <c r="T70" i="155"/>
  <c r="T88" i="155"/>
  <c r="T42" i="155"/>
  <c r="T86" i="155"/>
  <c r="T40" i="155"/>
  <c r="S62" i="151"/>
  <c r="S108" i="151"/>
  <c r="S106" i="151"/>
  <c r="S60" i="151"/>
  <c r="S52" i="155"/>
  <c r="S54" i="155"/>
  <c r="S98" i="155"/>
  <c r="S100" i="155"/>
  <c r="R70" i="151"/>
  <c r="R40" i="151"/>
  <c r="R42" i="151"/>
  <c r="R86" i="151"/>
  <c r="R88" i="151"/>
  <c r="Q106" i="153"/>
  <c r="Q108" i="153"/>
  <c r="Q62" i="153"/>
  <c r="Q60" i="153"/>
  <c r="P52" i="155"/>
  <c r="P100" i="155"/>
  <c r="P54" i="155"/>
  <c r="P98" i="155"/>
  <c r="O60" i="155"/>
  <c r="O106" i="155"/>
  <c r="O108" i="155"/>
  <c r="O62" i="155"/>
  <c r="N42" i="151"/>
  <c r="N88" i="151"/>
  <c r="N86" i="151"/>
  <c r="N40" i="151"/>
  <c r="N70" i="151"/>
  <c r="N98" i="156"/>
  <c r="N100" i="156"/>
  <c r="N54" i="156"/>
  <c r="N52" i="156"/>
  <c r="M58" i="155"/>
  <c r="M102" i="155"/>
  <c r="M56" i="155"/>
  <c r="M104" i="155"/>
  <c r="M70" i="153"/>
  <c r="M42" i="153"/>
  <c r="M88" i="153"/>
  <c r="M40" i="153"/>
  <c r="M86" i="153"/>
  <c r="L86" i="153"/>
  <c r="L88" i="153"/>
  <c r="L70" i="153"/>
  <c r="L40" i="153"/>
  <c r="L42" i="153"/>
  <c r="L77" i="155"/>
  <c r="J86" i="151"/>
  <c r="J88" i="151"/>
  <c r="J42" i="151"/>
  <c r="J40" i="151"/>
  <c r="J70" i="151"/>
  <c r="J108" i="153"/>
  <c r="J62" i="153"/>
  <c r="J60" i="153"/>
  <c r="J106" i="153"/>
  <c r="I48" i="155"/>
  <c r="I96" i="155"/>
  <c r="I50" i="155"/>
  <c r="I94" i="155"/>
  <c r="I106" i="154"/>
  <c r="I108" i="154"/>
  <c r="I60" i="154"/>
  <c r="I62" i="154"/>
  <c r="H77" i="151"/>
  <c r="H102" i="155"/>
  <c r="H56" i="155"/>
  <c r="H104" i="155"/>
  <c r="H58" i="155"/>
  <c r="G60" i="153"/>
  <c r="G62" i="153"/>
  <c r="G106" i="153"/>
  <c r="G108" i="153"/>
  <c r="F100" i="156"/>
  <c r="F54" i="156"/>
  <c r="F52" i="156"/>
  <c r="F98" i="156"/>
  <c r="F96" i="155"/>
  <c r="F94" i="155"/>
  <c r="F48" i="155"/>
  <c r="F50" i="155"/>
  <c r="E60" i="156"/>
  <c r="E108" i="156"/>
  <c r="E106" i="156"/>
  <c r="E62" i="156"/>
  <c r="E46" i="155"/>
  <c r="E92" i="155"/>
  <c r="E44" i="155"/>
  <c r="E90" i="155"/>
  <c r="D77" i="156"/>
  <c r="AI71" i="156"/>
  <c r="D100" i="155"/>
  <c r="D52" i="155"/>
  <c r="D98" i="155"/>
  <c r="D54" i="155"/>
  <c r="AI67" i="155"/>
  <c r="D77" i="153"/>
  <c r="AI71" i="153"/>
  <c r="M84" i="156"/>
  <c r="AI82" i="155"/>
  <c r="AF84" i="156"/>
  <c r="Z84" i="155"/>
  <c r="AI74" i="155"/>
  <c r="AI72" i="155"/>
  <c r="AG40" i="151"/>
  <c r="AG42" i="151"/>
  <c r="AG86" i="151"/>
  <c r="AG88" i="151"/>
  <c r="AG70" i="151"/>
  <c r="AI76" i="154"/>
  <c r="AF86" i="151"/>
  <c r="AF88" i="151"/>
  <c r="AF40" i="151"/>
  <c r="AF42" i="151"/>
  <c r="AF70" i="151"/>
  <c r="AE58" i="155"/>
  <c r="AE104" i="155"/>
  <c r="AE102" i="155"/>
  <c r="AE56" i="155"/>
  <c r="AE42" i="156"/>
  <c r="AE70" i="156"/>
  <c r="AE40" i="156"/>
  <c r="AE86" i="156"/>
  <c r="AE88" i="156"/>
  <c r="AE56" i="154"/>
  <c r="AE104" i="154"/>
  <c r="AE102" i="154"/>
  <c r="AE58" i="154"/>
  <c r="AD77" i="151"/>
  <c r="AC104" i="153"/>
  <c r="AC56" i="153"/>
  <c r="AC58" i="153"/>
  <c r="AC102" i="153"/>
  <c r="AC86" i="153"/>
  <c r="AC42" i="153"/>
  <c r="AC70" i="153"/>
  <c r="AC88" i="153"/>
  <c r="AC40" i="153"/>
  <c r="AB42" i="151"/>
  <c r="AB88" i="151"/>
  <c r="AB86" i="151"/>
  <c r="AB40" i="151"/>
  <c r="AB70" i="151"/>
  <c r="AB94" i="156"/>
  <c r="AB48" i="156"/>
  <c r="AB96" i="156"/>
  <c r="AB50" i="156"/>
  <c r="AA48" i="155"/>
  <c r="AA50" i="155"/>
  <c r="AA94" i="155"/>
  <c r="AA96" i="155"/>
  <c r="Y54" i="156"/>
  <c r="Y52" i="156"/>
  <c r="Y98" i="156"/>
  <c r="Y100" i="156"/>
  <c r="Y62" i="153"/>
  <c r="Y60" i="153"/>
  <c r="Y108" i="153"/>
  <c r="Y106" i="153"/>
  <c r="X54" i="151"/>
  <c r="X52" i="151"/>
  <c r="X98" i="151"/>
  <c r="X100" i="151"/>
  <c r="X40" i="153"/>
  <c r="X88" i="153"/>
  <c r="X86" i="153"/>
  <c r="X42" i="153"/>
  <c r="X70" i="153"/>
  <c r="W77" i="153"/>
  <c r="W40" i="151"/>
  <c r="W86" i="151"/>
  <c r="W88" i="151"/>
  <c r="W70" i="151"/>
  <c r="W42" i="151"/>
  <c r="W77" i="156"/>
  <c r="U104" i="155"/>
  <c r="U58" i="155"/>
  <c r="U56" i="155"/>
  <c r="U102" i="155"/>
  <c r="U58" i="156"/>
  <c r="U104" i="156"/>
  <c r="U102" i="156"/>
  <c r="U56" i="156"/>
  <c r="T106" i="156"/>
  <c r="T60" i="156"/>
  <c r="T108" i="156"/>
  <c r="T62" i="156"/>
  <c r="S88" i="156"/>
  <c r="S40" i="156"/>
  <c r="S86" i="156"/>
  <c r="S70" i="156"/>
  <c r="S42" i="156"/>
  <c r="R96" i="151"/>
  <c r="R94" i="151"/>
  <c r="R48" i="151"/>
  <c r="R50" i="151"/>
  <c r="Q42" i="156"/>
  <c r="Q88" i="156"/>
  <c r="Q70" i="156"/>
  <c r="Q40" i="156"/>
  <c r="Q86" i="156"/>
  <c r="Q52" i="155"/>
  <c r="Q54" i="155"/>
  <c r="Q100" i="155"/>
  <c r="Q98" i="155"/>
  <c r="P77" i="156"/>
  <c r="O100" i="154"/>
  <c r="O52" i="154"/>
  <c r="O54" i="154"/>
  <c r="O98" i="154"/>
  <c r="N77" i="153"/>
  <c r="N56" i="154"/>
  <c r="N58" i="154"/>
  <c r="N102" i="154"/>
  <c r="N104" i="154"/>
  <c r="M108" i="156"/>
  <c r="M106" i="156"/>
  <c r="M60" i="156"/>
  <c r="M62" i="156"/>
  <c r="L60" i="151"/>
  <c r="L106" i="151"/>
  <c r="L108" i="151"/>
  <c r="L62" i="151"/>
  <c r="L77" i="156"/>
  <c r="L62" i="155"/>
  <c r="L60" i="155"/>
  <c r="L106" i="155"/>
  <c r="L108" i="155"/>
  <c r="K50" i="155"/>
  <c r="K48" i="155"/>
  <c r="K94" i="155"/>
  <c r="K96" i="155"/>
  <c r="J70" i="155"/>
  <c r="J40" i="155"/>
  <c r="J42" i="155"/>
  <c r="J88" i="155"/>
  <c r="J86" i="155"/>
  <c r="J77" i="154"/>
  <c r="I48" i="154"/>
  <c r="I94" i="154"/>
  <c r="I96" i="154"/>
  <c r="I50" i="154"/>
  <c r="I92" i="153"/>
  <c r="I44" i="153"/>
  <c r="I90" i="153"/>
  <c r="I46" i="153"/>
  <c r="H104" i="151"/>
  <c r="H102" i="151"/>
  <c r="H58" i="151"/>
  <c r="H56" i="151"/>
  <c r="H40" i="154"/>
  <c r="H42" i="154"/>
  <c r="H86" i="154"/>
  <c r="H70" i="154"/>
  <c r="G52" i="156"/>
  <c r="G54" i="156"/>
  <c r="G100" i="156"/>
  <c r="G98" i="156"/>
  <c r="G46" i="151"/>
  <c r="G92" i="151"/>
  <c r="G90" i="151"/>
  <c r="G44" i="151"/>
  <c r="F88" i="153"/>
  <c r="F70" i="153"/>
  <c r="F40" i="153"/>
  <c r="F86" i="153"/>
  <c r="F42" i="153"/>
  <c r="E102" i="153"/>
  <c r="E58" i="153"/>
  <c r="E56" i="153"/>
  <c r="E104" i="153"/>
  <c r="D92" i="154"/>
  <c r="D46" i="154"/>
  <c r="D90" i="154"/>
  <c r="D44" i="154"/>
  <c r="AI65" i="154"/>
  <c r="D100" i="151"/>
  <c r="D54" i="151"/>
  <c r="D98" i="151"/>
  <c r="D52" i="151"/>
  <c r="AI67" i="151"/>
  <c r="D77" i="151"/>
  <c r="AI71" i="151"/>
  <c r="AF60" i="151"/>
  <c r="AF108" i="151"/>
  <c r="AF62" i="151"/>
  <c r="AF106" i="151"/>
  <c r="AE104" i="151"/>
  <c r="AE102" i="151"/>
  <c r="AE56" i="151"/>
  <c r="AE58" i="151"/>
  <c r="AI81" i="156"/>
  <c r="AA84" i="156"/>
  <c r="AI82" i="156"/>
  <c r="Y84" i="155"/>
  <c r="U84" i="156"/>
  <c r="AI80" i="151"/>
  <c r="AH70" i="155"/>
  <c r="AH42" i="155"/>
  <c r="AH86" i="155"/>
  <c r="AH40" i="155"/>
  <c r="AH88" i="155"/>
  <c r="AG58" i="151"/>
  <c r="AG56" i="151"/>
  <c r="AG104" i="151"/>
  <c r="AG102" i="151"/>
  <c r="AG48" i="151"/>
  <c r="AG96" i="151"/>
  <c r="AG50" i="151"/>
  <c r="AG94" i="151"/>
  <c r="AG96" i="154"/>
  <c r="AG50" i="154"/>
  <c r="AG94" i="154"/>
  <c r="AG48" i="154"/>
  <c r="AD70" i="155"/>
  <c r="AD88" i="155"/>
  <c r="AD86" i="155"/>
  <c r="AD40" i="155"/>
  <c r="AD42" i="155"/>
  <c r="AC86" i="151"/>
  <c r="AC88" i="151"/>
  <c r="AC40" i="151"/>
  <c r="AC70" i="151"/>
  <c r="AC42" i="151"/>
  <c r="AA108" i="156"/>
  <c r="AA60" i="156"/>
  <c r="AA106" i="156"/>
  <c r="AA62" i="156"/>
  <c r="Z106" i="153"/>
  <c r="Z108" i="153"/>
  <c r="Z60" i="153"/>
  <c r="Z62" i="153"/>
  <c r="Z50" i="151"/>
  <c r="Z94" i="151"/>
  <c r="Z96" i="151"/>
  <c r="Z48" i="151"/>
  <c r="Z60" i="154"/>
  <c r="Z62" i="154"/>
  <c r="Z106" i="154"/>
  <c r="Z108" i="154"/>
  <c r="X108" i="155"/>
  <c r="X106" i="155"/>
  <c r="X62" i="155"/>
  <c r="X60" i="155"/>
  <c r="X50" i="154"/>
  <c r="X48" i="154"/>
  <c r="X94" i="154"/>
  <c r="X96" i="154"/>
  <c r="V94" i="156"/>
  <c r="V96" i="156"/>
  <c r="V50" i="156"/>
  <c r="V48" i="156"/>
  <c r="V44" i="153"/>
  <c r="V46" i="153"/>
  <c r="V90" i="153"/>
  <c r="V92" i="153"/>
  <c r="V100" i="151"/>
  <c r="V98" i="151"/>
  <c r="V54" i="151"/>
  <c r="V52" i="151"/>
  <c r="U42" i="156"/>
  <c r="U88" i="156"/>
  <c r="U70" i="156"/>
  <c r="U40" i="156"/>
  <c r="U86" i="156"/>
  <c r="T60" i="155"/>
  <c r="T106" i="155"/>
  <c r="T62" i="155"/>
  <c r="T108" i="155"/>
  <c r="U77" i="154"/>
  <c r="U42" i="154"/>
  <c r="U86" i="154"/>
  <c r="U40" i="154"/>
  <c r="U70" i="154"/>
  <c r="T48" i="154"/>
  <c r="T96" i="154"/>
  <c r="T50" i="154"/>
  <c r="T94" i="154"/>
  <c r="R77" i="151"/>
  <c r="R40" i="153"/>
  <c r="R86" i="153"/>
  <c r="R42" i="153"/>
  <c r="R88" i="153"/>
  <c r="R70" i="153"/>
  <c r="Q92" i="156"/>
  <c r="Q46" i="156"/>
  <c r="Q90" i="156"/>
  <c r="Q44" i="156"/>
  <c r="Q92" i="151"/>
  <c r="Q44" i="151"/>
  <c r="Q46" i="151"/>
  <c r="Q90" i="151"/>
  <c r="P102" i="153"/>
  <c r="P56" i="153"/>
  <c r="P104" i="153"/>
  <c r="P58" i="153"/>
  <c r="P94" i="151"/>
  <c r="P48" i="151"/>
  <c r="P50" i="151"/>
  <c r="P96" i="151"/>
  <c r="O108" i="156"/>
  <c r="O106" i="156"/>
  <c r="O60" i="156"/>
  <c r="O62" i="156"/>
  <c r="O86" i="153"/>
  <c r="O40" i="153"/>
  <c r="O88" i="153"/>
  <c r="O42" i="153"/>
  <c r="O70" i="153"/>
  <c r="N50" i="154"/>
  <c r="N94" i="154"/>
  <c r="N96" i="154"/>
  <c r="N48" i="154"/>
  <c r="M44" i="154"/>
  <c r="M46" i="154"/>
  <c r="L50" i="153"/>
  <c r="L94" i="153"/>
  <c r="L96" i="153"/>
  <c r="L48" i="153"/>
  <c r="L60" i="154"/>
  <c r="L62" i="154"/>
  <c r="L106" i="154"/>
  <c r="L108" i="154"/>
  <c r="K52" i="151"/>
  <c r="K98" i="151"/>
  <c r="K54" i="151"/>
  <c r="K100" i="151"/>
  <c r="K48" i="153"/>
  <c r="K94" i="153"/>
  <c r="K50" i="153"/>
  <c r="K96" i="153"/>
  <c r="J46" i="154"/>
  <c r="J44" i="154"/>
  <c r="I77" i="155"/>
  <c r="I104" i="155"/>
  <c r="I102" i="155"/>
  <c r="I56" i="155"/>
  <c r="I58" i="155"/>
  <c r="H88" i="156"/>
  <c r="H42" i="156"/>
  <c r="H86" i="156"/>
  <c r="H70" i="156"/>
  <c r="H40" i="156"/>
  <c r="H60" i="151"/>
  <c r="H106" i="151"/>
  <c r="H62" i="151"/>
  <c r="H108" i="151"/>
  <c r="G52" i="155"/>
  <c r="G54" i="155"/>
  <c r="G100" i="155"/>
  <c r="G98" i="155"/>
  <c r="F46" i="154"/>
  <c r="F44" i="154"/>
  <c r="F54" i="154"/>
  <c r="F52" i="154"/>
  <c r="F100" i="154"/>
  <c r="F98" i="154"/>
  <c r="E52" i="153"/>
  <c r="E54" i="153"/>
  <c r="E100" i="153"/>
  <c r="E98" i="153"/>
  <c r="E96" i="153"/>
  <c r="E50" i="153"/>
  <c r="E48" i="153"/>
  <c r="E94" i="153"/>
  <c r="D48" i="156"/>
  <c r="D96" i="156"/>
  <c r="D94" i="156"/>
  <c r="D50" i="156"/>
  <c r="AI66" i="156"/>
  <c r="D94" i="151"/>
  <c r="D50" i="151"/>
  <c r="D48" i="151"/>
  <c r="D96" i="151"/>
  <c r="AI66" i="151"/>
  <c r="AG98" i="154"/>
  <c r="AG52" i="154"/>
  <c r="AG100" i="154"/>
  <c r="AG54" i="154"/>
  <c r="X84" i="155"/>
  <c r="AI83" i="156"/>
  <c r="AG84" i="155"/>
  <c r="AB84" i="156"/>
  <c r="E84" i="156"/>
  <c r="AI81" i="151"/>
  <c r="AH42" i="156"/>
  <c r="AH88" i="156"/>
  <c r="AH40" i="156"/>
  <c r="AH70" i="156"/>
  <c r="AH86" i="156"/>
  <c r="AG44" i="151"/>
  <c r="AG46" i="151"/>
  <c r="AG92" i="151"/>
  <c r="AG90" i="151"/>
  <c r="AG102" i="155"/>
  <c r="AG56" i="155"/>
  <c r="AG104" i="155"/>
  <c r="AG58" i="155"/>
  <c r="AF92" i="156"/>
  <c r="AF46" i="156"/>
  <c r="AF44" i="156"/>
  <c r="AF90" i="156"/>
  <c r="AF100" i="151"/>
  <c r="AF98" i="151"/>
  <c r="AF52" i="151"/>
  <c r="AF54" i="151"/>
  <c r="AF40" i="155"/>
  <c r="AF42" i="155"/>
  <c r="AF86" i="155"/>
  <c r="AF70" i="155"/>
  <c r="AF88" i="155"/>
  <c r="AE92" i="153"/>
  <c r="AE90" i="153"/>
  <c r="AE46" i="153"/>
  <c r="AE44" i="153"/>
  <c r="AE42" i="153"/>
  <c r="AE86" i="153"/>
  <c r="AE88" i="153"/>
  <c r="AE70" i="153"/>
  <c r="AE40" i="153"/>
  <c r="AD40" i="151"/>
  <c r="AD70" i="151"/>
  <c r="AD86" i="151"/>
  <c r="AD42" i="151"/>
  <c r="AD88" i="151"/>
  <c r="AC50" i="155"/>
  <c r="AC94" i="155"/>
  <c r="AC48" i="155"/>
  <c r="AC96" i="155"/>
  <c r="AB62" i="151"/>
  <c r="AB60" i="151"/>
  <c r="AB108" i="151"/>
  <c r="AB106" i="151"/>
  <c r="AB58" i="154"/>
  <c r="AB102" i="154"/>
  <c r="AB104" i="154"/>
  <c r="AB56" i="154"/>
  <c r="AA42" i="151"/>
  <c r="AA86" i="151"/>
  <c r="AA70" i="151"/>
  <c r="AA88" i="151"/>
  <c r="AA40" i="151"/>
  <c r="Z48" i="155"/>
  <c r="Z96" i="155"/>
  <c r="Z50" i="155"/>
  <c r="Z94" i="155"/>
  <c r="Y62" i="156"/>
  <c r="Y60" i="156"/>
  <c r="Y106" i="156"/>
  <c r="Y108" i="156"/>
  <c r="Y77" i="153"/>
  <c r="X48" i="155"/>
  <c r="X50" i="155"/>
  <c r="X96" i="155"/>
  <c r="X94" i="155"/>
  <c r="W86" i="155"/>
  <c r="W40" i="155"/>
  <c r="W88" i="155"/>
  <c r="W70" i="155"/>
  <c r="W42" i="155"/>
  <c r="V77" i="156"/>
  <c r="W96" i="154"/>
  <c r="W50" i="154"/>
  <c r="W48" i="154"/>
  <c r="W94" i="154"/>
  <c r="V108" i="153"/>
  <c r="V106" i="153"/>
  <c r="V60" i="153"/>
  <c r="V62" i="153"/>
  <c r="U96" i="151"/>
  <c r="U48" i="151"/>
  <c r="U94" i="151"/>
  <c r="U50" i="151"/>
  <c r="T92" i="155"/>
  <c r="T44" i="155"/>
  <c r="T46" i="155"/>
  <c r="T90" i="155"/>
  <c r="S58" i="151"/>
  <c r="S56" i="151"/>
  <c r="S104" i="151"/>
  <c r="S102" i="151"/>
  <c r="R77" i="156"/>
  <c r="Q104" i="153"/>
  <c r="Q102" i="153"/>
  <c r="Q58" i="153"/>
  <c r="Q56" i="153"/>
  <c r="O70" i="155"/>
  <c r="O88" i="155"/>
  <c r="O40" i="155"/>
  <c r="O86" i="155"/>
  <c r="O42" i="155"/>
  <c r="O94" i="153"/>
  <c r="O96" i="153"/>
  <c r="O50" i="153"/>
  <c r="O48" i="153"/>
  <c r="N60" i="151"/>
  <c r="N106" i="151"/>
  <c r="N108" i="151"/>
  <c r="N62" i="151"/>
  <c r="N40" i="154"/>
  <c r="N70" i="154"/>
  <c r="N86" i="154"/>
  <c r="N42" i="154"/>
  <c r="M77" i="156"/>
  <c r="M90" i="153"/>
  <c r="M92" i="153"/>
  <c r="M44" i="153"/>
  <c r="M46" i="153"/>
  <c r="K102" i="153"/>
  <c r="K58" i="153"/>
  <c r="K56" i="153"/>
  <c r="K104" i="153"/>
  <c r="J96" i="156"/>
  <c r="J94" i="156"/>
  <c r="J50" i="156"/>
  <c r="J48" i="156"/>
  <c r="H92" i="155"/>
  <c r="H46" i="155"/>
  <c r="H90" i="155"/>
  <c r="H44" i="155"/>
  <c r="G70" i="153"/>
  <c r="G86" i="153"/>
  <c r="G42" i="153"/>
  <c r="G88" i="153"/>
  <c r="G40" i="153"/>
  <c r="G77" i="153"/>
  <c r="G108" i="151"/>
  <c r="G106" i="151"/>
  <c r="G62" i="151"/>
  <c r="G60" i="151"/>
  <c r="E42" i="151"/>
  <c r="E70" i="151"/>
  <c r="E86" i="151"/>
  <c r="E40" i="151"/>
  <c r="E88" i="151"/>
  <c r="E50" i="154"/>
  <c r="E94" i="154"/>
  <c r="E96" i="154"/>
  <c r="E48" i="154"/>
  <c r="D104" i="151"/>
  <c r="D56" i="151"/>
  <c r="D102" i="151"/>
  <c r="D58" i="151"/>
  <c r="AI68" i="151"/>
  <c r="AI73" i="151"/>
  <c r="AI80" i="155"/>
  <c r="AG108" i="156"/>
  <c r="AG62" i="156"/>
  <c r="AG60" i="156"/>
  <c r="AG106" i="156"/>
  <c r="AG102" i="156"/>
  <c r="AG58" i="156"/>
  <c r="AG104" i="156"/>
  <c r="AG56" i="156"/>
  <c r="AF58" i="153"/>
  <c r="AF104" i="153"/>
  <c r="AF102" i="153"/>
  <c r="AF56" i="153"/>
  <c r="AF92" i="151"/>
  <c r="AF90" i="151"/>
  <c r="AE62" i="155"/>
  <c r="AE108" i="155"/>
  <c r="AE106" i="155"/>
  <c r="AE60" i="155"/>
  <c r="AE48" i="151"/>
  <c r="AE96" i="151"/>
  <c r="AE50" i="151"/>
  <c r="AE94" i="151"/>
  <c r="AE100" i="154"/>
  <c r="AE52" i="154"/>
  <c r="AE98" i="154"/>
  <c r="AE54" i="154"/>
  <c r="AE44" i="154"/>
  <c r="AE46" i="154"/>
  <c r="AB60" i="155"/>
  <c r="AB106" i="155"/>
  <c r="AB108" i="155"/>
  <c r="AB62" i="155"/>
  <c r="AC44" i="154"/>
  <c r="AC46" i="154"/>
  <c r="AA106" i="151"/>
  <c r="AA108" i="151"/>
  <c r="AA62" i="151"/>
  <c r="AA60" i="151"/>
  <c r="AA100" i="153"/>
  <c r="AA54" i="153"/>
  <c r="AA98" i="153"/>
  <c r="AA52" i="153"/>
  <c r="Z100" i="153"/>
  <c r="Z52" i="153"/>
  <c r="Z54" i="153"/>
  <c r="Z98" i="153"/>
  <c r="Z54" i="155"/>
  <c r="Z98" i="155"/>
  <c r="Z52" i="155"/>
  <c r="Z100" i="155"/>
  <c r="Y96" i="155"/>
  <c r="Y48" i="155"/>
  <c r="Y94" i="155"/>
  <c r="Y50" i="155"/>
  <c r="Z77" i="154"/>
  <c r="X102" i="151"/>
  <c r="X58" i="151"/>
  <c r="X104" i="151"/>
  <c r="X56" i="151"/>
  <c r="X60" i="153"/>
  <c r="X106" i="153"/>
  <c r="X108" i="153"/>
  <c r="X62" i="153"/>
  <c r="W106" i="156"/>
  <c r="W108" i="156"/>
  <c r="W60" i="156"/>
  <c r="W62" i="156"/>
  <c r="V46" i="155"/>
  <c r="V44" i="155"/>
  <c r="V92" i="155"/>
  <c r="V90" i="155"/>
  <c r="W60" i="154"/>
  <c r="W106" i="154"/>
  <c r="W62" i="154"/>
  <c r="W108" i="154"/>
  <c r="V70" i="154"/>
  <c r="V40" i="154"/>
  <c r="V42" i="154"/>
  <c r="V86" i="154"/>
  <c r="T42" i="153"/>
  <c r="T88" i="153"/>
  <c r="T70" i="153"/>
  <c r="T86" i="153"/>
  <c r="T40" i="153"/>
  <c r="T108" i="154"/>
  <c r="T62" i="154"/>
  <c r="T60" i="154"/>
  <c r="T106" i="154"/>
  <c r="S92" i="156"/>
  <c r="S44" i="156"/>
  <c r="S46" i="156"/>
  <c r="S90" i="156"/>
  <c r="S40" i="154"/>
  <c r="S70" i="154"/>
  <c r="S42" i="154"/>
  <c r="S86" i="154"/>
  <c r="S108" i="154"/>
  <c r="S60" i="154"/>
  <c r="S62" i="154"/>
  <c r="S106" i="154"/>
  <c r="R96" i="156"/>
  <c r="R50" i="156"/>
  <c r="R94" i="156"/>
  <c r="R48" i="156"/>
  <c r="R77" i="154"/>
  <c r="P56" i="151"/>
  <c r="P104" i="151"/>
  <c r="P102" i="151"/>
  <c r="P58" i="151"/>
  <c r="P94" i="153"/>
  <c r="P96" i="153"/>
  <c r="P50" i="153"/>
  <c r="P48" i="153"/>
  <c r="P62" i="154"/>
  <c r="P60" i="154"/>
  <c r="P108" i="154"/>
  <c r="P106" i="154"/>
  <c r="P100" i="154"/>
  <c r="P52" i="154"/>
  <c r="P98" i="154"/>
  <c r="P54" i="154"/>
  <c r="O56" i="154"/>
  <c r="O104" i="154"/>
  <c r="O58" i="154"/>
  <c r="O102" i="154"/>
  <c r="N54" i="155"/>
  <c r="N98" i="155"/>
  <c r="N100" i="155"/>
  <c r="N52" i="155"/>
  <c r="M100" i="156"/>
  <c r="M52" i="156"/>
  <c r="M98" i="156"/>
  <c r="M54" i="156"/>
  <c r="K62" i="155"/>
  <c r="K60" i="155"/>
  <c r="K106" i="155"/>
  <c r="K108" i="155"/>
  <c r="J96" i="153"/>
  <c r="J48" i="153"/>
  <c r="J50" i="153"/>
  <c r="J94" i="153"/>
  <c r="H92" i="156"/>
  <c r="H44" i="156"/>
  <c r="H46" i="156"/>
  <c r="H90" i="156"/>
  <c r="H86" i="155"/>
  <c r="H88" i="155"/>
  <c r="H70" i="155"/>
  <c r="H40" i="155"/>
  <c r="H42" i="155"/>
  <c r="G50" i="156"/>
  <c r="G48" i="156"/>
  <c r="G96" i="156"/>
  <c r="G94" i="156"/>
  <c r="G86" i="151"/>
  <c r="G42" i="151"/>
  <c r="G70" i="151"/>
  <c r="G88" i="151"/>
  <c r="G40" i="151"/>
  <c r="F52" i="153"/>
  <c r="F54" i="153"/>
  <c r="F100" i="153"/>
  <c r="F98" i="153"/>
  <c r="E108" i="154"/>
  <c r="E106" i="154"/>
  <c r="E62" i="154"/>
  <c r="E60" i="154"/>
  <c r="D56" i="154"/>
  <c r="D102" i="154"/>
  <c r="D104" i="154"/>
  <c r="D58" i="154"/>
  <c r="AI68" i="154"/>
  <c r="AC84" i="155"/>
  <c r="V84" i="155"/>
  <c r="AI73" i="156"/>
  <c r="AI75" i="154"/>
  <c r="AE92" i="156"/>
  <c r="AE44" i="156"/>
  <c r="AE90" i="156"/>
  <c r="AE46" i="156"/>
  <c r="AD104" i="155"/>
  <c r="AD58" i="155"/>
  <c r="AD56" i="155"/>
  <c r="AD102" i="155"/>
  <c r="AE42" i="154"/>
  <c r="AE70" i="154"/>
  <c r="AE40" i="154"/>
  <c r="AE86" i="154"/>
  <c r="AC48" i="151"/>
  <c r="AC94" i="151"/>
  <c r="AC96" i="151"/>
  <c r="AC50" i="151"/>
  <c r="AC62" i="153"/>
  <c r="AC106" i="153"/>
  <c r="AC108" i="153"/>
  <c r="AC60" i="153"/>
  <c r="AB92" i="156"/>
  <c r="AB44" i="156"/>
  <c r="AB90" i="156"/>
  <c r="AB46" i="156"/>
  <c r="AB48" i="151"/>
  <c r="AB50" i="151"/>
  <c r="AB94" i="151"/>
  <c r="AB96" i="151"/>
  <c r="AA77" i="153"/>
  <c r="AA44" i="155"/>
  <c r="AA46" i="155"/>
  <c r="AA92" i="155"/>
  <c r="AA90" i="155"/>
  <c r="Z98" i="156"/>
  <c r="Z100" i="156"/>
  <c r="Z54" i="156"/>
  <c r="Z52" i="156"/>
  <c r="Z70" i="155"/>
  <c r="Z42" i="155"/>
  <c r="Z88" i="155"/>
  <c r="Z40" i="155"/>
  <c r="Z86" i="155"/>
  <c r="Y90" i="156"/>
  <c r="Y46" i="156"/>
  <c r="Y92" i="156"/>
  <c r="Y44" i="156"/>
  <c r="Y88" i="156"/>
  <c r="Y86" i="156"/>
  <c r="Y42" i="156"/>
  <c r="Y70" i="156"/>
  <c r="Y40" i="156"/>
  <c r="X54" i="153"/>
  <c r="X52" i="153"/>
  <c r="X98" i="153"/>
  <c r="X100" i="153"/>
  <c r="X94" i="156"/>
  <c r="X50" i="156"/>
  <c r="X96" i="156"/>
  <c r="X48" i="156"/>
  <c r="W92" i="153"/>
  <c r="W44" i="153"/>
  <c r="W90" i="153"/>
  <c r="W46" i="153"/>
  <c r="W50" i="156"/>
  <c r="W48" i="156"/>
  <c r="W94" i="156"/>
  <c r="W96" i="156"/>
  <c r="V48" i="153"/>
  <c r="V94" i="153"/>
  <c r="V50" i="153"/>
  <c r="V96" i="153"/>
  <c r="V40" i="153"/>
  <c r="V42" i="153"/>
  <c r="V88" i="153"/>
  <c r="V86" i="153"/>
  <c r="V70" i="153"/>
  <c r="U48" i="153"/>
  <c r="U50" i="153"/>
  <c r="U96" i="153"/>
  <c r="U94" i="153"/>
  <c r="U46" i="153"/>
  <c r="U90" i="153"/>
  <c r="U44" i="153"/>
  <c r="U92" i="153"/>
  <c r="S92" i="151"/>
  <c r="S90" i="151"/>
  <c r="S44" i="151"/>
  <c r="S46" i="151"/>
  <c r="R62" i="156"/>
  <c r="R108" i="156"/>
  <c r="R106" i="156"/>
  <c r="R60" i="156"/>
  <c r="Q62" i="156"/>
  <c r="Q60" i="156"/>
  <c r="Q108" i="156"/>
  <c r="Q106" i="156"/>
  <c r="Q70" i="155"/>
  <c r="Q42" i="155"/>
  <c r="Q88" i="155"/>
  <c r="Q40" i="155"/>
  <c r="P88" i="155"/>
  <c r="P86" i="155"/>
  <c r="P40" i="155"/>
  <c r="P70" i="155"/>
  <c r="P42" i="155"/>
  <c r="O50" i="156"/>
  <c r="O94" i="156"/>
  <c r="O96" i="156"/>
  <c r="O48" i="156"/>
  <c r="O106" i="153"/>
  <c r="O108" i="153"/>
  <c r="O60" i="153"/>
  <c r="O62" i="153"/>
  <c r="O96" i="155"/>
  <c r="O94" i="155"/>
  <c r="O50" i="155"/>
  <c r="O48" i="155"/>
  <c r="N96" i="155"/>
  <c r="N48" i="155"/>
  <c r="N94" i="155"/>
  <c r="N50" i="155"/>
  <c r="M46" i="156"/>
  <c r="M44" i="156"/>
  <c r="M92" i="156"/>
  <c r="M90" i="156"/>
  <c r="M77" i="155"/>
  <c r="L62" i="156"/>
  <c r="L60" i="156"/>
  <c r="L108" i="156"/>
  <c r="L106" i="156"/>
  <c r="K100" i="153"/>
  <c r="K98" i="153"/>
  <c r="K54" i="153"/>
  <c r="K52" i="153"/>
  <c r="K62" i="153"/>
  <c r="K106" i="153"/>
  <c r="K60" i="153"/>
  <c r="K108" i="153"/>
  <c r="J108" i="151"/>
  <c r="J62" i="151"/>
  <c r="J106" i="151"/>
  <c r="J60" i="151"/>
  <c r="J86" i="154"/>
  <c r="J70" i="154"/>
  <c r="J40" i="154"/>
  <c r="J42" i="154"/>
  <c r="I94" i="151"/>
  <c r="I48" i="151"/>
  <c r="I96" i="151"/>
  <c r="I50" i="151"/>
  <c r="E90" i="156"/>
  <c r="E92" i="156"/>
  <c r="E44" i="156"/>
  <c r="E46" i="156"/>
  <c r="D77" i="154"/>
  <c r="AI71" i="154"/>
  <c r="D50" i="154"/>
  <c r="D94" i="154"/>
  <c r="D96" i="154"/>
  <c r="D48" i="154"/>
  <c r="AI66" i="154"/>
  <c r="Z84" i="156"/>
  <c r="AI75" i="156"/>
  <c r="AI72" i="154"/>
  <c r="AF102" i="151"/>
  <c r="AF104" i="151"/>
  <c r="AF56" i="151"/>
  <c r="AF58" i="151"/>
  <c r="AF104" i="154"/>
  <c r="AF58" i="154"/>
  <c r="AF102" i="154"/>
  <c r="AF56" i="154"/>
  <c r="AE54" i="155"/>
  <c r="AE100" i="155"/>
  <c r="AE52" i="155"/>
  <c r="AE98" i="155"/>
  <c r="AD100" i="156"/>
  <c r="AD98" i="156"/>
  <c r="AD54" i="156"/>
  <c r="AD52" i="156"/>
  <c r="AC50" i="156"/>
  <c r="AC48" i="156"/>
  <c r="AC96" i="156"/>
  <c r="AC94" i="156"/>
  <c r="AB44" i="154"/>
  <c r="AB46" i="154"/>
  <c r="AB70" i="154"/>
  <c r="AB40" i="154"/>
  <c r="AB42" i="154"/>
  <c r="AB86" i="154"/>
  <c r="Z62" i="151"/>
  <c r="Z108" i="151"/>
  <c r="Z106" i="151"/>
  <c r="Z60" i="151"/>
  <c r="Z86" i="151"/>
  <c r="Z88" i="151"/>
  <c r="Z42" i="151"/>
  <c r="Z40" i="151"/>
  <c r="Z70" i="151"/>
  <c r="Y58" i="151"/>
  <c r="Y102" i="151"/>
  <c r="Y56" i="151"/>
  <c r="Y104" i="151"/>
  <c r="Z48" i="154"/>
  <c r="Z50" i="154"/>
  <c r="Z96" i="154"/>
  <c r="Z94" i="154"/>
  <c r="X92" i="156"/>
  <c r="X46" i="156"/>
  <c r="X44" i="156"/>
  <c r="X90" i="156"/>
  <c r="W77" i="154"/>
  <c r="V100" i="153"/>
  <c r="V54" i="153"/>
  <c r="V52" i="153"/>
  <c r="V98" i="153"/>
  <c r="V56" i="155"/>
  <c r="V58" i="155"/>
  <c r="V102" i="155"/>
  <c r="V104" i="155"/>
  <c r="V52" i="154"/>
  <c r="V98" i="154"/>
  <c r="V100" i="154"/>
  <c r="V54" i="154"/>
  <c r="V46" i="154"/>
  <c r="V44" i="154"/>
  <c r="T92" i="151"/>
  <c r="T46" i="151"/>
  <c r="T44" i="151"/>
  <c r="T90" i="151"/>
  <c r="T77" i="154"/>
  <c r="R88" i="155"/>
  <c r="R86" i="155"/>
  <c r="R40" i="155"/>
  <c r="R70" i="155"/>
  <c r="R42" i="155"/>
  <c r="R46" i="151"/>
  <c r="R92" i="151"/>
  <c r="R90" i="151"/>
  <c r="R44" i="151"/>
  <c r="Q98" i="154"/>
  <c r="Q100" i="154"/>
  <c r="Q54" i="154"/>
  <c r="Q52" i="154"/>
  <c r="P62" i="156"/>
  <c r="P60" i="156"/>
  <c r="P106" i="156"/>
  <c r="P108" i="156"/>
  <c r="P77" i="154"/>
  <c r="N77" i="156"/>
  <c r="M102" i="154"/>
  <c r="M56" i="154"/>
  <c r="M58" i="154"/>
  <c r="M104" i="154"/>
  <c r="L70" i="151"/>
  <c r="L40" i="151"/>
  <c r="L88" i="151"/>
  <c r="L42" i="151"/>
  <c r="L86" i="151"/>
  <c r="L56" i="151"/>
  <c r="L104" i="151"/>
  <c r="L58" i="151"/>
  <c r="L102" i="151"/>
  <c r="K54" i="155"/>
  <c r="K100" i="155"/>
  <c r="K52" i="155"/>
  <c r="K98" i="155"/>
  <c r="K60" i="154"/>
  <c r="K62" i="154"/>
  <c r="K106" i="154"/>
  <c r="K108" i="154"/>
  <c r="K88" i="151"/>
  <c r="K86" i="151"/>
  <c r="K70" i="151"/>
  <c r="K40" i="151"/>
  <c r="K42" i="151"/>
  <c r="J48" i="155"/>
  <c r="J94" i="155"/>
  <c r="J50" i="155"/>
  <c r="J96" i="155"/>
  <c r="I98" i="153"/>
  <c r="I100" i="153"/>
  <c r="I52" i="153"/>
  <c r="I54" i="153"/>
  <c r="H98" i="156"/>
  <c r="H54" i="156"/>
  <c r="H52" i="156"/>
  <c r="H100" i="156"/>
  <c r="H77" i="153"/>
  <c r="G96" i="154"/>
  <c r="G94" i="154"/>
  <c r="G50" i="154"/>
  <c r="G48" i="154"/>
  <c r="F88" i="155"/>
  <c r="F42" i="155"/>
  <c r="F86" i="155"/>
  <c r="F70" i="155"/>
  <c r="F40" i="155"/>
  <c r="F60" i="156"/>
  <c r="F108" i="156"/>
  <c r="F106" i="156"/>
  <c r="F62" i="156"/>
  <c r="E77" i="155"/>
  <c r="AG84" i="156"/>
  <c r="AH46" i="153"/>
  <c r="AH44" i="153"/>
  <c r="AH92" i="153"/>
  <c r="AH90" i="153"/>
  <c r="AG77" i="155"/>
  <c r="AF96" i="156"/>
  <c r="AF50" i="156"/>
  <c r="AF48" i="156"/>
  <c r="AF94" i="156"/>
  <c r="AF70" i="156"/>
  <c r="AF88" i="156"/>
  <c r="AF86" i="156"/>
  <c r="AF42" i="156"/>
  <c r="AF40" i="156"/>
  <c r="AF50" i="151"/>
  <c r="AF96" i="151"/>
  <c r="AF94" i="151"/>
  <c r="AF48" i="151"/>
  <c r="AF46" i="154"/>
  <c r="AF44" i="154"/>
  <c r="AE96" i="155"/>
  <c r="AE94" i="155"/>
  <c r="AE50" i="155"/>
  <c r="AE48" i="155"/>
  <c r="AD96" i="151"/>
  <c r="AD94" i="151"/>
  <c r="AD50" i="151"/>
  <c r="AD48" i="151"/>
  <c r="AD56" i="151"/>
  <c r="AD102" i="151"/>
  <c r="AD104" i="151"/>
  <c r="AD58" i="151"/>
  <c r="AC100" i="155"/>
  <c r="AC98" i="155"/>
  <c r="AC52" i="155"/>
  <c r="AC54" i="155"/>
  <c r="AC50" i="153"/>
  <c r="AC96" i="153"/>
  <c r="AC94" i="153"/>
  <c r="AC48" i="153"/>
  <c r="AB86" i="155"/>
  <c r="AB40" i="155"/>
  <c r="AB88" i="155"/>
  <c r="AB70" i="155"/>
  <c r="AB42" i="155"/>
  <c r="AA77" i="155"/>
  <c r="AA50" i="153"/>
  <c r="AA48" i="153"/>
  <c r="AA94" i="153"/>
  <c r="AA96" i="153"/>
  <c r="Z92" i="153"/>
  <c r="Z90" i="153"/>
  <c r="Z46" i="153"/>
  <c r="Z44" i="153"/>
  <c r="Y40" i="153"/>
  <c r="Y88" i="153"/>
  <c r="Y42" i="153"/>
  <c r="Y86" i="153"/>
  <c r="Y70" i="153"/>
  <c r="X86" i="151"/>
  <c r="X88" i="151"/>
  <c r="X40" i="151"/>
  <c r="X70" i="151"/>
  <c r="X42" i="151"/>
  <c r="X98" i="155"/>
  <c r="X100" i="155"/>
  <c r="X52" i="155"/>
  <c r="X54" i="155"/>
  <c r="Y100" i="154"/>
  <c r="Y52" i="154"/>
  <c r="Y98" i="154"/>
  <c r="Y54" i="154"/>
  <c r="W102" i="155"/>
  <c r="W58" i="155"/>
  <c r="W104" i="155"/>
  <c r="W56" i="155"/>
  <c r="W102" i="151"/>
  <c r="W58" i="151"/>
  <c r="W104" i="151"/>
  <c r="W56" i="151"/>
  <c r="V77" i="155"/>
  <c r="U77" i="153"/>
  <c r="T102" i="155"/>
  <c r="T58" i="155"/>
  <c r="T56" i="155"/>
  <c r="T104" i="155"/>
  <c r="T77" i="151"/>
  <c r="S50" i="151"/>
  <c r="S96" i="151"/>
  <c r="S48" i="151"/>
  <c r="S94" i="151"/>
  <c r="S77" i="156"/>
  <c r="R58" i="155"/>
  <c r="R104" i="155"/>
  <c r="R56" i="155"/>
  <c r="R102" i="155"/>
  <c r="R100" i="156"/>
  <c r="R98" i="156"/>
  <c r="R52" i="156"/>
  <c r="R54" i="156"/>
  <c r="R56" i="151"/>
  <c r="R102" i="151"/>
  <c r="R104" i="151"/>
  <c r="R58" i="151"/>
  <c r="Q40" i="153"/>
  <c r="Q70" i="153"/>
  <c r="Q86" i="153"/>
  <c r="Q42" i="153"/>
  <c r="Q88" i="153"/>
  <c r="O60" i="151"/>
  <c r="O62" i="151"/>
  <c r="O108" i="151"/>
  <c r="O106" i="151"/>
  <c r="O77" i="151"/>
  <c r="N48" i="156"/>
  <c r="N50" i="156"/>
  <c r="N94" i="156"/>
  <c r="N96" i="156"/>
  <c r="N54" i="154"/>
  <c r="N100" i="154"/>
  <c r="N98" i="154"/>
  <c r="N52" i="154"/>
  <c r="M77" i="154"/>
  <c r="L104" i="153"/>
  <c r="L56" i="153"/>
  <c r="L58" i="153"/>
  <c r="L102" i="153"/>
  <c r="K40" i="155"/>
  <c r="K70" i="155"/>
  <c r="K42" i="155"/>
  <c r="K88" i="155"/>
  <c r="K86" i="155"/>
  <c r="K94" i="156"/>
  <c r="K50" i="156"/>
  <c r="K96" i="156"/>
  <c r="K48" i="156"/>
  <c r="J77" i="153"/>
  <c r="I54" i="154"/>
  <c r="I52" i="154"/>
  <c r="I98" i="154"/>
  <c r="I100" i="154"/>
  <c r="I50" i="153"/>
  <c r="I48" i="153"/>
  <c r="I96" i="153"/>
  <c r="I94" i="153"/>
  <c r="H46" i="154"/>
  <c r="H44" i="154"/>
  <c r="G77" i="155"/>
  <c r="F100" i="155"/>
  <c r="F52" i="155"/>
  <c r="F98" i="155"/>
  <c r="F54" i="155"/>
  <c r="E104" i="151"/>
  <c r="E58" i="151"/>
  <c r="E102" i="151"/>
  <c r="E56" i="151"/>
  <c r="D98" i="156"/>
  <c r="D100" i="156"/>
  <c r="D52" i="156"/>
  <c r="D54" i="156"/>
  <c r="AI67" i="156"/>
  <c r="D46" i="156"/>
  <c r="D44" i="156"/>
  <c r="D92" i="156"/>
  <c r="D90" i="156"/>
  <c r="AI65" i="156"/>
  <c r="V84" i="156"/>
  <c r="D84" i="156"/>
  <c r="AH94" i="155"/>
  <c r="AH96" i="155"/>
  <c r="AH48" i="155"/>
  <c r="AH50" i="155"/>
  <c r="AG50" i="153"/>
  <c r="AG94" i="153"/>
  <c r="AG96" i="153"/>
  <c r="AG48" i="153"/>
  <c r="AG77" i="151"/>
  <c r="AF92" i="155"/>
  <c r="AF44" i="155"/>
  <c r="AF46" i="155"/>
  <c r="AF90" i="155"/>
  <c r="AF102" i="155"/>
  <c r="AF56" i="155"/>
  <c r="AF58" i="155"/>
  <c r="AF104" i="155"/>
  <c r="AF100" i="155"/>
  <c r="AF98" i="155"/>
  <c r="AF52" i="155"/>
  <c r="AF54" i="155"/>
  <c r="AE77" i="151"/>
  <c r="AE90" i="155"/>
  <c r="AE46" i="155"/>
  <c r="AE92" i="155"/>
  <c r="AE44" i="155"/>
  <c r="AD106" i="156"/>
  <c r="AD108" i="156"/>
  <c r="AD62" i="156"/>
  <c r="AD60" i="156"/>
  <c r="AD92" i="156"/>
  <c r="AD44" i="156"/>
  <c r="AD90" i="156"/>
  <c r="AD46" i="156"/>
  <c r="AD86" i="156"/>
  <c r="AD88" i="156"/>
  <c r="AD40" i="156"/>
  <c r="AD70" i="156"/>
  <c r="AD42" i="156"/>
  <c r="AC106" i="151"/>
  <c r="AC108" i="151"/>
  <c r="AC62" i="151"/>
  <c r="AC60" i="151"/>
  <c r="AB100" i="156"/>
  <c r="AB98" i="156"/>
  <c r="AB52" i="156"/>
  <c r="AB54" i="156"/>
  <c r="AB92" i="151"/>
  <c r="AB46" i="151"/>
  <c r="AB90" i="151"/>
  <c r="AB44" i="151"/>
  <c r="AC40" i="154"/>
  <c r="AC86" i="154"/>
  <c r="AC42" i="154"/>
  <c r="AC70" i="154"/>
  <c r="AA77" i="151"/>
  <c r="AA108" i="154"/>
  <c r="AA60" i="154"/>
  <c r="AA62" i="154"/>
  <c r="AA106" i="154"/>
  <c r="AA52" i="154"/>
  <c r="AA98" i="154"/>
  <c r="AA100" i="154"/>
  <c r="AA54" i="154"/>
  <c r="AA104" i="154"/>
  <c r="AA56" i="154"/>
  <c r="AA102" i="154"/>
  <c r="AA58" i="154"/>
  <c r="Y77" i="151"/>
  <c r="X102" i="155"/>
  <c r="X104" i="155"/>
  <c r="X56" i="155"/>
  <c r="X58" i="155"/>
  <c r="X77" i="153"/>
  <c r="U62" i="156"/>
  <c r="U60" i="156"/>
  <c r="U108" i="156"/>
  <c r="U106" i="156"/>
  <c r="T56" i="156"/>
  <c r="T104" i="156"/>
  <c r="T102" i="156"/>
  <c r="T58" i="156"/>
  <c r="U46" i="154"/>
  <c r="U44" i="154"/>
  <c r="T56" i="154"/>
  <c r="T104" i="154"/>
  <c r="T102" i="154"/>
  <c r="T58" i="154"/>
  <c r="S77" i="151"/>
  <c r="R104" i="156"/>
  <c r="R56" i="156"/>
  <c r="R58" i="156"/>
  <c r="R102" i="156"/>
  <c r="S44" i="154"/>
  <c r="S46" i="154"/>
  <c r="Q70" i="154"/>
  <c r="Q42" i="154"/>
  <c r="Q40" i="154"/>
  <c r="Q86" i="154"/>
  <c r="R96" i="154"/>
  <c r="R50" i="154"/>
  <c r="R48" i="154"/>
  <c r="R94" i="154"/>
  <c r="P104" i="155"/>
  <c r="P58" i="155"/>
  <c r="P56" i="155"/>
  <c r="P102" i="155"/>
  <c r="P86" i="151"/>
  <c r="P88" i="151"/>
  <c r="P40" i="151"/>
  <c r="P42" i="151"/>
  <c r="P70" i="151"/>
  <c r="O77" i="153"/>
  <c r="N104" i="153"/>
  <c r="N58" i="153"/>
  <c r="N102" i="153"/>
  <c r="N56" i="153"/>
  <c r="N92" i="155"/>
  <c r="N44" i="155"/>
  <c r="N46" i="155"/>
  <c r="N90" i="155"/>
  <c r="M96" i="153"/>
  <c r="M48" i="153"/>
  <c r="M50" i="153"/>
  <c r="M94" i="153"/>
  <c r="L94" i="155"/>
  <c r="L50" i="155"/>
  <c r="L96" i="155"/>
  <c r="L48" i="155"/>
  <c r="K54" i="156"/>
  <c r="K100" i="156"/>
  <c r="K52" i="156"/>
  <c r="K98" i="156"/>
  <c r="K96" i="151"/>
  <c r="K50" i="151"/>
  <c r="K94" i="151"/>
  <c r="K48" i="151"/>
  <c r="J70" i="153"/>
  <c r="J86" i="153"/>
  <c r="J40" i="153"/>
  <c r="J42" i="153"/>
  <c r="J88" i="153"/>
  <c r="I90" i="156"/>
  <c r="I44" i="156"/>
  <c r="I92" i="156"/>
  <c r="I46" i="156"/>
  <c r="I46" i="151"/>
  <c r="I90" i="151"/>
  <c r="I44" i="151"/>
  <c r="I92" i="151"/>
  <c r="H106" i="156"/>
  <c r="H60" i="156"/>
  <c r="H108" i="156"/>
  <c r="H62" i="156"/>
  <c r="H108" i="153"/>
  <c r="H106" i="153"/>
  <c r="H62" i="153"/>
  <c r="H60" i="153"/>
  <c r="F98" i="151"/>
  <c r="F52" i="151"/>
  <c r="F54" i="151"/>
  <c r="F100" i="151"/>
  <c r="E94" i="156"/>
  <c r="E96" i="156"/>
  <c r="E50" i="156"/>
  <c r="E48" i="156"/>
  <c r="E90" i="153"/>
  <c r="E92" i="153"/>
  <c r="E44" i="153"/>
  <c r="E46" i="153"/>
  <c r="D40" i="156"/>
  <c r="D86" i="156"/>
  <c r="D42" i="156"/>
  <c r="D70" i="156"/>
  <c r="D88" i="156"/>
  <c r="AI64" i="156"/>
  <c r="D60" i="155"/>
  <c r="D106" i="155"/>
  <c r="D62" i="155"/>
  <c r="D108" i="155"/>
  <c r="AI69" i="155"/>
  <c r="AI83" i="154"/>
  <c r="AI80" i="154"/>
  <c r="AA84" i="155"/>
  <c r="X84" i="156"/>
  <c r="AH88" i="153"/>
  <c r="AH40" i="153"/>
  <c r="AH86" i="153"/>
  <c r="AH42" i="153"/>
  <c r="AH70" i="153"/>
  <c r="AG98" i="155"/>
  <c r="AG100" i="155"/>
  <c r="AG52" i="155"/>
  <c r="AG54" i="155"/>
  <c r="AI74" i="154"/>
  <c r="AD58" i="156"/>
  <c r="AD104" i="156"/>
  <c r="AD102" i="156"/>
  <c r="AD56" i="156"/>
  <c r="AD92" i="153"/>
  <c r="AD90" i="153"/>
  <c r="AD44" i="153"/>
  <c r="AD46" i="153"/>
  <c r="AC108" i="156"/>
  <c r="AC106" i="156"/>
  <c r="AC62" i="156"/>
  <c r="AC60" i="156"/>
  <c r="AB56" i="151"/>
  <c r="AB58" i="151"/>
  <c r="AB102" i="151"/>
  <c r="AB104" i="151"/>
  <c r="AA90" i="151"/>
  <c r="AA46" i="151"/>
  <c r="AA44" i="151"/>
  <c r="AA92" i="151"/>
  <c r="Y70" i="151"/>
  <c r="Y86" i="151"/>
  <c r="Y40" i="151"/>
  <c r="Y88" i="151"/>
  <c r="Y42" i="151"/>
  <c r="X88" i="156"/>
  <c r="X42" i="156"/>
  <c r="X86" i="156"/>
  <c r="X40" i="156"/>
  <c r="X70" i="156"/>
  <c r="X90" i="153"/>
  <c r="X46" i="153"/>
  <c r="X92" i="153"/>
  <c r="X44" i="153"/>
  <c r="W70" i="156"/>
  <c r="W88" i="156"/>
  <c r="W42" i="156"/>
  <c r="W40" i="156"/>
  <c r="W86" i="156"/>
  <c r="W44" i="154"/>
  <c r="W46" i="154"/>
  <c r="U92" i="155"/>
  <c r="U90" i="155"/>
  <c r="U46" i="155"/>
  <c r="U44" i="155"/>
  <c r="U102" i="151"/>
  <c r="U56" i="151"/>
  <c r="U104" i="151"/>
  <c r="U58" i="151"/>
  <c r="T77" i="156"/>
  <c r="T52" i="153"/>
  <c r="T98" i="153"/>
  <c r="T100" i="153"/>
  <c r="T54" i="153"/>
  <c r="S56" i="156"/>
  <c r="S104" i="156"/>
  <c r="S58" i="156"/>
  <c r="S102" i="156"/>
  <c r="S77" i="155"/>
  <c r="R102" i="153"/>
  <c r="R58" i="153"/>
  <c r="R56" i="153"/>
  <c r="R104" i="153"/>
  <c r="Q60" i="155"/>
  <c r="Q108" i="155"/>
  <c r="Q62" i="155"/>
  <c r="Q106" i="155"/>
  <c r="P104" i="156"/>
  <c r="P58" i="156"/>
  <c r="P102" i="156"/>
  <c r="P56" i="156"/>
  <c r="P108" i="153"/>
  <c r="P60" i="153"/>
  <c r="P106" i="153"/>
  <c r="P62" i="153"/>
  <c r="O94" i="154"/>
  <c r="O96" i="154"/>
  <c r="O48" i="154"/>
  <c r="O50" i="154"/>
  <c r="N70" i="156"/>
  <c r="N42" i="156"/>
  <c r="N40" i="156"/>
  <c r="N86" i="156"/>
  <c r="N88" i="156"/>
  <c r="M108" i="151"/>
  <c r="M106" i="151"/>
  <c r="M60" i="151"/>
  <c r="M62" i="151"/>
  <c r="M98" i="155"/>
  <c r="M100" i="155"/>
  <c r="M54" i="155"/>
  <c r="M52" i="155"/>
  <c r="M50" i="155"/>
  <c r="M48" i="155"/>
  <c r="M96" i="155"/>
  <c r="M94" i="155"/>
  <c r="L58" i="154"/>
  <c r="L102" i="154"/>
  <c r="L104" i="154"/>
  <c r="L56" i="154"/>
  <c r="K77" i="151"/>
  <c r="K106" i="151"/>
  <c r="K62" i="151"/>
  <c r="K108" i="151"/>
  <c r="K60" i="151"/>
  <c r="J77" i="151"/>
  <c r="I86" i="155"/>
  <c r="I40" i="155"/>
  <c r="I70" i="155"/>
  <c r="I42" i="155"/>
  <c r="I88" i="155"/>
  <c r="I108" i="153"/>
  <c r="I106" i="153"/>
  <c r="I60" i="153"/>
  <c r="I62" i="153"/>
  <c r="H100" i="154"/>
  <c r="H52" i="154"/>
  <c r="H98" i="154"/>
  <c r="H54" i="154"/>
  <c r="H100" i="153"/>
  <c r="H52" i="153"/>
  <c r="H54" i="153"/>
  <c r="H98" i="153"/>
  <c r="G40" i="154"/>
  <c r="G70" i="154"/>
  <c r="G86" i="154"/>
  <c r="G42" i="154"/>
  <c r="G70" i="156"/>
  <c r="G42" i="156"/>
  <c r="G88" i="156"/>
  <c r="G86" i="156"/>
  <c r="G40" i="156"/>
  <c r="F77" i="155"/>
  <c r="E104" i="155"/>
  <c r="E102" i="155"/>
  <c r="E56" i="155"/>
  <c r="E58" i="155"/>
  <c r="D42" i="153"/>
  <c r="D86" i="153"/>
  <c r="D88" i="153"/>
  <c r="D70" i="153"/>
  <c r="D40" i="153"/>
  <c r="AI64" i="153"/>
  <c r="D60" i="153"/>
  <c r="D62" i="153"/>
  <c r="D108" i="153"/>
  <c r="D106" i="153"/>
  <c r="AI69" i="153"/>
  <c r="AH100" i="155"/>
  <c r="AH98" i="155"/>
  <c r="AH52" i="155"/>
  <c r="AH54" i="155"/>
  <c r="AG48" i="155"/>
  <c r="AG96" i="155"/>
  <c r="AG50" i="155"/>
  <c r="AG94" i="155"/>
  <c r="AF104" i="156"/>
  <c r="AF102" i="156"/>
  <c r="AF56" i="156"/>
  <c r="AF58" i="156"/>
  <c r="AE50" i="156"/>
  <c r="AE94" i="156"/>
  <c r="AE96" i="156"/>
  <c r="AE48" i="156"/>
  <c r="AE90" i="151"/>
  <c r="AE92" i="151"/>
  <c r="AE46" i="151"/>
  <c r="AE44" i="151"/>
  <c r="AD48" i="153"/>
  <c r="AD94" i="153"/>
  <c r="AD96" i="153"/>
  <c r="AD50" i="153"/>
  <c r="AD44" i="155"/>
  <c r="AD46" i="155"/>
  <c r="AD92" i="155"/>
  <c r="AD90" i="155"/>
  <c r="AC90" i="153"/>
  <c r="AC44" i="153"/>
  <c r="AC46" i="153"/>
  <c r="AC92" i="153"/>
  <c r="AD48" i="154"/>
  <c r="AD94" i="154"/>
  <c r="AD50" i="154"/>
  <c r="AD96" i="154"/>
  <c r="AB40" i="156"/>
  <c r="AB88" i="156"/>
  <c r="AB70" i="156"/>
  <c r="AB86" i="156"/>
  <c r="AB42" i="156"/>
  <c r="AB104" i="156"/>
  <c r="AB56" i="156"/>
  <c r="AB58" i="156"/>
  <c r="AB102" i="156"/>
  <c r="AA56" i="151"/>
  <c r="AA58" i="151"/>
  <c r="AA102" i="151"/>
  <c r="AA104" i="151"/>
  <c r="Z90" i="156"/>
  <c r="Z92" i="156"/>
  <c r="Z46" i="156"/>
  <c r="Z44" i="156"/>
  <c r="X60" i="151"/>
  <c r="X108" i="151"/>
  <c r="X62" i="151"/>
  <c r="X106" i="151"/>
  <c r="W77" i="151"/>
  <c r="V102" i="153"/>
  <c r="V56" i="153"/>
  <c r="V58" i="153"/>
  <c r="V104" i="153"/>
  <c r="W100" i="154"/>
  <c r="W98" i="154"/>
  <c r="W52" i="154"/>
  <c r="W54" i="154"/>
  <c r="U77" i="156"/>
  <c r="U77" i="151"/>
  <c r="T62" i="151"/>
  <c r="T106" i="151"/>
  <c r="T108" i="151"/>
  <c r="T60" i="151"/>
  <c r="R46" i="153"/>
  <c r="R44" i="153"/>
  <c r="R90" i="153"/>
  <c r="R92" i="153"/>
  <c r="Q96" i="151"/>
  <c r="Q48" i="151"/>
  <c r="Q50" i="151"/>
  <c r="Q94" i="151"/>
  <c r="O98" i="155"/>
  <c r="O100" i="155"/>
  <c r="O54" i="155"/>
  <c r="O52" i="155"/>
  <c r="O77" i="155"/>
  <c r="N104" i="156"/>
  <c r="N58" i="156"/>
  <c r="N56" i="156"/>
  <c r="N102" i="156"/>
  <c r="M86" i="151"/>
  <c r="M70" i="151"/>
  <c r="M40" i="151"/>
  <c r="M42" i="151"/>
  <c r="M88" i="151"/>
  <c r="L54" i="154"/>
  <c r="L52" i="154"/>
  <c r="L100" i="154"/>
  <c r="L98" i="154"/>
  <c r="K88" i="156"/>
  <c r="K86" i="156"/>
  <c r="K70" i="156"/>
  <c r="K42" i="156"/>
  <c r="K40" i="156"/>
  <c r="K46" i="154"/>
  <c r="K44" i="154"/>
  <c r="J60" i="156"/>
  <c r="J62" i="156"/>
  <c r="J108" i="156"/>
  <c r="J106" i="156"/>
  <c r="I77" i="156"/>
  <c r="I46" i="154"/>
  <c r="I44" i="154"/>
  <c r="G106" i="156"/>
  <c r="G108" i="156"/>
  <c r="G62" i="156"/>
  <c r="G60" i="156"/>
  <c r="F104" i="154"/>
  <c r="F56" i="154"/>
  <c r="F58" i="154"/>
  <c r="F102" i="154"/>
  <c r="F77" i="151"/>
  <c r="E77" i="154"/>
  <c r="E60" i="153"/>
  <c r="E106" i="153"/>
  <c r="E108" i="153"/>
  <c r="E62" i="153"/>
  <c r="AI75" i="151"/>
  <c r="D60" i="154"/>
  <c r="D108" i="154"/>
  <c r="D62" i="154"/>
  <c r="D106" i="154"/>
  <c r="AI69" i="154"/>
  <c r="AH44" i="156"/>
  <c r="AH90" i="156"/>
  <c r="AH46" i="156"/>
  <c r="AH92" i="156"/>
  <c r="AG54" i="151"/>
  <c r="AG98" i="151"/>
  <c r="AG52" i="151"/>
  <c r="AG100" i="151"/>
  <c r="AF77" i="155"/>
  <c r="AG44" i="154"/>
  <c r="AG46" i="154"/>
  <c r="AE60" i="151"/>
  <c r="AE108" i="151"/>
  <c r="AE62" i="151"/>
  <c r="AE106" i="151"/>
  <c r="AE77" i="154"/>
  <c r="AD98" i="154"/>
  <c r="AD54" i="154"/>
  <c r="AD100" i="154"/>
  <c r="AD52" i="154"/>
  <c r="AC92" i="155"/>
  <c r="AC44" i="155"/>
  <c r="AC46" i="155"/>
  <c r="AC90" i="155"/>
  <c r="AB62" i="156"/>
  <c r="AB106" i="156"/>
  <c r="AB108" i="156"/>
  <c r="AB60" i="156"/>
  <c r="AB77" i="154"/>
  <c r="Z70" i="153"/>
  <c r="Z86" i="153"/>
  <c r="Z88" i="153"/>
  <c r="Z42" i="153"/>
  <c r="Z40" i="153"/>
  <c r="Z90" i="155"/>
  <c r="Z44" i="155"/>
  <c r="Z46" i="155"/>
  <c r="Z92" i="155"/>
  <c r="Y42" i="155"/>
  <c r="Y88" i="155"/>
  <c r="Y70" i="155"/>
  <c r="Y40" i="155"/>
  <c r="Y86" i="155"/>
  <c r="Y60" i="154"/>
  <c r="Y108" i="154"/>
  <c r="Y106" i="154"/>
  <c r="Y62" i="154"/>
  <c r="X58" i="153"/>
  <c r="X102" i="153"/>
  <c r="X56" i="153"/>
  <c r="X104" i="153"/>
  <c r="W108" i="153"/>
  <c r="W60" i="153"/>
  <c r="W62" i="153"/>
  <c r="W106" i="153"/>
  <c r="W96" i="153"/>
  <c r="W48" i="153"/>
  <c r="W50" i="153"/>
  <c r="W94" i="153"/>
  <c r="U44" i="156"/>
  <c r="U90" i="156"/>
  <c r="U92" i="156"/>
  <c r="U46" i="156"/>
  <c r="T106" i="153"/>
  <c r="T62" i="153"/>
  <c r="T108" i="153"/>
  <c r="T60" i="153"/>
  <c r="T92" i="153"/>
  <c r="T44" i="153"/>
  <c r="T46" i="153"/>
  <c r="T90" i="153"/>
  <c r="S54" i="153"/>
  <c r="S52" i="153"/>
  <c r="S100" i="153"/>
  <c r="S98" i="153"/>
  <c r="S102" i="153"/>
  <c r="S104" i="153"/>
  <c r="S56" i="153"/>
  <c r="S58" i="153"/>
  <c r="S98" i="154"/>
  <c r="S100" i="154"/>
  <c r="S54" i="154"/>
  <c r="S52" i="154"/>
  <c r="R44" i="154"/>
  <c r="R46" i="154"/>
  <c r="Q50" i="155"/>
  <c r="Q96" i="155"/>
  <c r="Q94" i="155"/>
  <c r="Q48" i="155"/>
  <c r="O44" i="154"/>
  <c r="O46" i="154"/>
  <c r="N88" i="155"/>
  <c r="N86" i="155"/>
  <c r="N42" i="155"/>
  <c r="N40" i="155"/>
  <c r="N70" i="155"/>
  <c r="N52" i="153"/>
  <c r="N100" i="153"/>
  <c r="N54" i="153"/>
  <c r="N98" i="153"/>
  <c r="M70" i="156"/>
  <c r="M42" i="156"/>
  <c r="M40" i="156"/>
  <c r="M86" i="156"/>
  <c r="M88" i="156"/>
  <c r="M88" i="155"/>
  <c r="M70" i="155"/>
  <c r="M40" i="155"/>
  <c r="M86" i="155"/>
  <c r="M42" i="155"/>
  <c r="M108" i="154"/>
  <c r="M106" i="154"/>
  <c r="M60" i="154"/>
  <c r="M62" i="154"/>
  <c r="L94" i="154"/>
  <c r="L48" i="154"/>
  <c r="L96" i="154"/>
  <c r="L50" i="154"/>
  <c r="K90" i="153"/>
  <c r="K44" i="153"/>
  <c r="K92" i="153"/>
  <c r="K46" i="153"/>
  <c r="J106" i="155"/>
  <c r="J62" i="155"/>
  <c r="J60" i="155"/>
  <c r="J108" i="155"/>
  <c r="J77" i="156"/>
  <c r="H56" i="154"/>
  <c r="H102" i="154"/>
  <c r="H104" i="154"/>
  <c r="H58" i="154"/>
  <c r="G48" i="153"/>
  <c r="G50" i="153"/>
  <c r="G96" i="153"/>
  <c r="G94" i="153"/>
  <c r="G104" i="151"/>
  <c r="G58" i="151"/>
  <c r="G102" i="151"/>
  <c r="G56" i="151"/>
  <c r="G92" i="155"/>
  <c r="G44" i="155"/>
  <c r="G90" i="155"/>
  <c r="G46" i="155"/>
  <c r="F86" i="154"/>
  <c r="F40" i="154"/>
  <c r="F42" i="154"/>
  <c r="F70" i="154"/>
  <c r="F58" i="153"/>
  <c r="F56" i="153"/>
  <c r="F102" i="153"/>
  <c r="F104" i="153"/>
  <c r="T84" i="156"/>
  <c r="I84" i="156"/>
  <c r="AI72" i="153"/>
  <c r="AG100" i="153"/>
  <c r="AG98" i="153"/>
  <c r="AG52" i="153"/>
  <c r="AG54" i="153"/>
  <c r="AF77" i="156"/>
  <c r="AG104" i="154"/>
  <c r="AG102" i="154"/>
  <c r="AG56" i="154"/>
  <c r="AG58" i="154"/>
  <c r="AF60" i="154"/>
  <c r="AF62" i="154"/>
  <c r="AF106" i="154"/>
  <c r="AF108" i="154"/>
  <c r="AD46" i="151"/>
  <c r="AD44" i="151"/>
  <c r="AD90" i="151"/>
  <c r="AD92" i="151"/>
  <c r="AD58" i="153"/>
  <c r="AD56" i="153"/>
  <c r="AD104" i="153"/>
  <c r="AD102" i="153"/>
  <c r="AC77" i="155"/>
  <c r="AB100" i="153"/>
  <c r="AB98" i="153"/>
  <c r="AB52" i="153"/>
  <c r="AB54" i="153"/>
  <c r="AB54" i="155"/>
  <c r="AB52" i="155"/>
  <c r="AB98" i="155"/>
  <c r="AB100" i="155"/>
  <c r="AB48" i="154"/>
  <c r="AB96" i="154"/>
  <c r="AB94" i="154"/>
  <c r="AB50" i="154"/>
  <c r="AA77" i="154"/>
  <c r="W86" i="153"/>
  <c r="W70" i="153"/>
  <c r="W40" i="153"/>
  <c r="W88" i="153"/>
  <c r="W42" i="153"/>
  <c r="V70" i="155"/>
  <c r="V86" i="155"/>
  <c r="V88" i="155"/>
  <c r="V42" i="155"/>
  <c r="V40" i="155"/>
  <c r="V98" i="155"/>
  <c r="V100" i="155"/>
  <c r="V54" i="155"/>
  <c r="V52" i="155"/>
  <c r="U40" i="155"/>
  <c r="U42" i="155"/>
  <c r="U70" i="155"/>
  <c r="U88" i="155"/>
  <c r="T58" i="153"/>
  <c r="T104" i="153"/>
  <c r="T56" i="153"/>
  <c r="T102" i="153"/>
  <c r="U104" i="154"/>
  <c r="U58" i="154"/>
  <c r="U102" i="154"/>
  <c r="U56" i="154"/>
  <c r="T54" i="154"/>
  <c r="T100" i="154"/>
  <c r="T52" i="154"/>
  <c r="T98" i="154"/>
  <c r="S104" i="154"/>
  <c r="S58" i="154"/>
  <c r="S56" i="154"/>
  <c r="S102" i="154"/>
  <c r="R94" i="155"/>
  <c r="R48" i="155"/>
  <c r="R96" i="155"/>
  <c r="R50" i="155"/>
  <c r="R52" i="151"/>
  <c r="R54" i="151"/>
  <c r="R100" i="151"/>
  <c r="R98" i="151"/>
  <c r="Q108" i="151"/>
  <c r="Q60" i="151"/>
  <c r="Q62" i="151"/>
  <c r="Q106" i="151"/>
  <c r="Q54" i="151"/>
  <c r="Q52" i="151"/>
  <c r="Q98" i="151"/>
  <c r="Q100" i="151"/>
  <c r="P96" i="155"/>
  <c r="P94" i="155"/>
  <c r="P48" i="155"/>
  <c r="P50" i="155"/>
  <c r="P42" i="153"/>
  <c r="P70" i="153"/>
  <c r="P86" i="153"/>
  <c r="P88" i="153"/>
  <c r="P40" i="153"/>
  <c r="O46" i="151"/>
  <c r="O44" i="151"/>
  <c r="O90" i="151"/>
  <c r="O92" i="151"/>
  <c r="O58" i="155"/>
  <c r="O104" i="155"/>
  <c r="O56" i="155"/>
  <c r="O102" i="155"/>
  <c r="N90" i="156"/>
  <c r="N46" i="156"/>
  <c r="N92" i="156"/>
  <c r="N44" i="156"/>
  <c r="M98" i="153"/>
  <c r="M52" i="153"/>
  <c r="M54" i="153"/>
  <c r="M100" i="153"/>
  <c r="M54" i="151"/>
  <c r="M100" i="151"/>
  <c r="M52" i="151"/>
  <c r="M98" i="151"/>
  <c r="M52" i="154"/>
  <c r="M54" i="154"/>
  <c r="M98" i="154"/>
  <c r="M100" i="154"/>
  <c r="L54" i="156"/>
  <c r="L52" i="156"/>
  <c r="L100" i="156"/>
  <c r="L98" i="156"/>
  <c r="L42" i="154"/>
  <c r="L70" i="154"/>
  <c r="L40" i="154"/>
  <c r="L86" i="154"/>
  <c r="K70" i="153"/>
  <c r="K40" i="153"/>
  <c r="K42" i="153"/>
  <c r="K86" i="153"/>
  <c r="K88" i="153"/>
  <c r="J92" i="151"/>
  <c r="J46" i="151"/>
  <c r="J90" i="151"/>
  <c r="J44" i="151"/>
  <c r="I48" i="156"/>
  <c r="I94" i="156"/>
  <c r="I96" i="156"/>
  <c r="I50" i="156"/>
  <c r="I86" i="151"/>
  <c r="I40" i="151"/>
  <c r="I88" i="151"/>
  <c r="I70" i="151"/>
  <c r="I42" i="151"/>
  <c r="I40" i="156"/>
  <c r="I42" i="156"/>
  <c r="I86" i="156"/>
  <c r="I70" i="156"/>
  <c r="I88" i="156"/>
  <c r="G104" i="156"/>
  <c r="G102" i="156"/>
  <c r="G56" i="156"/>
  <c r="G58" i="156"/>
  <c r="F90" i="156"/>
  <c r="F44" i="156"/>
  <c r="F92" i="156"/>
  <c r="F46" i="156"/>
  <c r="E86" i="156"/>
  <c r="E40" i="156"/>
  <c r="E70" i="156"/>
  <c r="E88" i="156"/>
  <c r="E42" i="156"/>
  <c r="E77" i="153"/>
  <c r="D88" i="151"/>
  <c r="D86" i="151"/>
  <c r="D42" i="151"/>
  <c r="D70" i="151"/>
  <c r="D40" i="151"/>
  <c r="AI64" i="151"/>
  <c r="AI74" i="151"/>
  <c r="AD84" i="156"/>
  <c r="P84" i="156"/>
  <c r="L84" i="156"/>
  <c r="AI82" i="151"/>
  <c r="AH56" i="155"/>
  <c r="AH102" i="155"/>
  <c r="AH104" i="155"/>
  <c r="AH58" i="155"/>
  <c r="AG42" i="156"/>
  <c r="AG40" i="156"/>
  <c r="AG70" i="156"/>
  <c r="AG86" i="156"/>
  <c r="AG88" i="156"/>
  <c r="AD98" i="151"/>
  <c r="AD54" i="151"/>
  <c r="AD100" i="151"/>
  <c r="AD52" i="151"/>
  <c r="AD106" i="151"/>
  <c r="AD108" i="151"/>
  <c r="AD62" i="151"/>
  <c r="AD60" i="151"/>
  <c r="AC60" i="154"/>
  <c r="AC106" i="154"/>
  <c r="AC62" i="154"/>
  <c r="AC108" i="154"/>
  <c r="AB46" i="153"/>
  <c r="AB44" i="153"/>
  <c r="AB92" i="153"/>
  <c r="AB90" i="153"/>
  <c r="Z102" i="156"/>
  <c r="Z104" i="156"/>
  <c r="Z58" i="156"/>
  <c r="Z56" i="156"/>
  <c r="Z40" i="156"/>
  <c r="Z88" i="156"/>
  <c r="Z86" i="156"/>
  <c r="Z70" i="156"/>
  <c r="Z42" i="156"/>
  <c r="Z106" i="156"/>
  <c r="Z108" i="156"/>
  <c r="Z60" i="156"/>
  <c r="Z62" i="156"/>
  <c r="Y60" i="155"/>
  <c r="Y106" i="155"/>
  <c r="Y108" i="155"/>
  <c r="Y62" i="155"/>
  <c r="X77" i="156"/>
  <c r="W56" i="153"/>
  <c r="W102" i="153"/>
  <c r="W104" i="153"/>
  <c r="W58" i="153"/>
  <c r="W54" i="153"/>
  <c r="W100" i="153"/>
  <c r="W52" i="153"/>
  <c r="W98" i="153"/>
  <c r="V54" i="156"/>
  <c r="V52" i="156"/>
  <c r="V100" i="156"/>
  <c r="V98" i="156"/>
  <c r="V60" i="156"/>
  <c r="V106" i="156"/>
  <c r="V108" i="156"/>
  <c r="V62" i="156"/>
  <c r="U52" i="151"/>
  <c r="U54" i="151"/>
  <c r="U100" i="151"/>
  <c r="U98" i="151"/>
  <c r="U62" i="153"/>
  <c r="U106" i="153"/>
  <c r="U60" i="153"/>
  <c r="U108" i="153"/>
  <c r="U52" i="154"/>
  <c r="U54" i="154"/>
  <c r="U100" i="154"/>
  <c r="U98" i="154"/>
  <c r="T98" i="155"/>
  <c r="T100" i="155"/>
  <c r="T54" i="155"/>
  <c r="T52" i="155"/>
  <c r="S44" i="155"/>
  <c r="S46" i="155"/>
  <c r="S92" i="155"/>
  <c r="S90" i="155"/>
  <c r="R100" i="153"/>
  <c r="R54" i="153"/>
  <c r="R52" i="153"/>
  <c r="R98" i="153"/>
  <c r="R46" i="155"/>
  <c r="R92" i="155"/>
  <c r="R90" i="155"/>
  <c r="R44" i="155"/>
  <c r="Q62" i="154"/>
  <c r="Q106" i="154"/>
  <c r="Q108" i="154"/>
  <c r="Q60" i="154"/>
  <c r="R52" i="154"/>
  <c r="R54" i="154"/>
  <c r="R100" i="154"/>
  <c r="R98" i="154"/>
  <c r="P86" i="156"/>
  <c r="P88" i="156"/>
  <c r="P42" i="156"/>
  <c r="P70" i="156"/>
  <c r="P40" i="156"/>
  <c r="P44" i="155"/>
  <c r="P90" i="155"/>
  <c r="P46" i="155"/>
  <c r="P92" i="155"/>
  <c r="O86" i="154"/>
  <c r="O40" i="154"/>
  <c r="O42" i="154"/>
  <c r="O70" i="154"/>
  <c r="L77" i="154"/>
  <c r="L100" i="155"/>
  <c r="L52" i="155"/>
  <c r="L54" i="155"/>
  <c r="L98" i="155"/>
  <c r="K48" i="154"/>
  <c r="K96" i="154"/>
  <c r="K50" i="154"/>
  <c r="K94" i="154"/>
  <c r="K104" i="151"/>
  <c r="K102" i="151"/>
  <c r="K58" i="151"/>
  <c r="K56" i="151"/>
  <c r="K100" i="154"/>
  <c r="K52" i="154"/>
  <c r="K54" i="154"/>
  <c r="K98" i="154"/>
  <c r="J58" i="155"/>
  <c r="J104" i="155"/>
  <c r="J102" i="155"/>
  <c r="J56" i="155"/>
  <c r="I60" i="156"/>
  <c r="I62" i="156"/>
  <c r="I106" i="156"/>
  <c r="I108" i="156"/>
  <c r="I77" i="154"/>
  <c r="H52" i="155"/>
  <c r="H98" i="155"/>
  <c r="H54" i="155"/>
  <c r="H100" i="155"/>
  <c r="G98" i="151"/>
  <c r="G52" i="151"/>
  <c r="G100" i="151"/>
  <c r="G54" i="151"/>
  <c r="F77" i="153"/>
  <c r="E104" i="156"/>
  <c r="E56" i="156"/>
  <c r="E58" i="156"/>
  <c r="E102" i="156"/>
  <c r="E90" i="154"/>
  <c r="E44" i="154"/>
  <c r="E92" i="154"/>
  <c r="E46" i="154"/>
  <c r="D46" i="153"/>
  <c r="D90" i="153"/>
  <c r="D92" i="153"/>
  <c r="D44" i="153"/>
  <c r="AI65" i="153"/>
  <c r="W84" i="156"/>
  <c r="AH46" i="155"/>
  <c r="AH44" i="155"/>
  <c r="AH92" i="155"/>
  <c r="AH90" i="155"/>
  <c r="AH106" i="155"/>
  <c r="AH62" i="155"/>
  <c r="AH108" i="155"/>
  <c r="AH60" i="155"/>
  <c r="AF108" i="155"/>
  <c r="AF106" i="155"/>
  <c r="AF62" i="155"/>
  <c r="AF60" i="155"/>
  <c r="AF106" i="153"/>
  <c r="AF108" i="153"/>
  <c r="AF62" i="153"/>
  <c r="AF60" i="153"/>
  <c r="AE77" i="153"/>
  <c r="AD108" i="153"/>
  <c r="AD60" i="153"/>
  <c r="AD62" i="153"/>
  <c r="AD106" i="153"/>
  <c r="AE94" i="154"/>
  <c r="AE48" i="154"/>
  <c r="AE50" i="154"/>
  <c r="AE96" i="154"/>
  <c r="AC102" i="156"/>
  <c r="AC56" i="156"/>
  <c r="AC58" i="156"/>
  <c r="AC104" i="156"/>
  <c r="AB48" i="155"/>
  <c r="AB96" i="155"/>
  <c r="AB94" i="155"/>
  <c r="AB50" i="155"/>
  <c r="AB77" i="153"/>
  <c r="AA96" i="156"/>
  <c r="AA48" i="156"/>
  <c r="AA94" i="156"/>
  <c r="AA50" i="156"/>
  <c r="Z48" i="153"/>
  <c r="Z94" i="153"/>
  <c r="Z96" i="153"/>
  <c r="Z50" i="153"/>
  <c r="AA46" i="154"/>
  <c r="AA44" i="154"/>
  <c r="Y50" i="156"/>
  <c r="Y48" i="156"/>
  <c r="Y94" i="156"/>
  <c r="Y96" i="156"/>
  <c r="Z102" i="154"/>
  <c r="Z58" i="154"/>
  <c r="Z56" i="154"/>
  <c r="Z104" i="154"/>
  <c r="Y108" i="151"/>
  <c r="Y106" i="151"/>
  <c r="Y60" i="151"/>
  <c r="Y62" i="151"/>
  <c r="X54" i="156"/>
  <c r="X52" i="156"/>
  <c r="X100" i="156"/>
  <c r="X98" i="156"/>
  <c r="W44" i="155"/>
  <c r="W92" i="155"/>
  <c r="W46" i="155"/>
  <c r="W90" i="155"/>
  <c r="X58" i="154"/>
  <c r="X56" i="154"/>
  <c r="X104" i="154"/>
  <c r="X102" i="154"/>
  <c r="V77" i="151"/>
  <c r="V108" i="154"/>
  <c r="V60" i="154"/>
  <c r="V106" i="154"/>
  <c r="V62" i="154"/>
  <c r="U44" i="151"/>
  <c r="U92" i="151"/>
  <c r="U90" i="151"/>
  <c r="U46" i="151"/>
  <c r="T96" i="151"/>
  <c r="T48" i="151"/>
  <c r="T94" i="151"/>
  <c r="T50" i="151"/>
  <c r="T96" i="155"/>
  <c r="T50" i="155"/>
  <c r="T94" i="155"/>
  <c r="T48" i="155"/>
  <c r="T44" i="154"/>
  <c r="T46" i="154"/>
  <c r="S54" i="156"/>
  <c r="S98" i="156"/>
  <c r="S52" i="156"/>
  <c r="S100" i="156"/>
  <c r="S106" i="156"/>
  <c r="S108" i="156"/>
  <c r="S62" i="156"/>
  <c r="S60" i="156"/>
  <c r="R92" i="156"/>
  <c r="R46" i="156"/>
  <c r="R44" i="156"/>
  <c r="R90" i="156"/>
  <c r="Q44" i="154"/>
  <c r="Q46" i="154"/>
  <c r="Q50" i="153"/>
  <c r="Q96" i="153"/>
  <c r="Q94" i="153"/>
  <c r="Q48" i="153"/>
  <c r="Q77" i="153"/>
  <c r="N94" i="153"/>
  <c r="N96" i="153"/>
  <c r="N48" i="153"/>
  <c r="N50" i="153"/>
  <c r="M48" i="156"/>
  <c r="M96" i="156"/>
  <c r="M94" i="156"/>
  <c r="M50" i="156"/>
  <c r="L44" i="154"/>
  <c r="L46" i="154"/>
  <c r="K92" i="151"/>
  <c r="K44" i="151"/>
  <c r="K46" i="151"/>
  <c r="K90" i="151"/>
  <c r="J77" i="155"/>
  <c r="J98" i="151"/>
  <c r="J100" i="151"/>
  <c r="J52" i="151"/>
  <c r="J54" i="151"/>
  <c r="I58" i="151"/>
  <c r="I102" i="151"/>
  <c r="I56" i="151"/>
  <c r="I104" i="151"/>
  <c r="I106" i="155"/>
  <c r="I60" i="155"/>
  <c r="I62" i="155"/>
  <c r="I108" i="155"/>
  <c r="H77" i="154"/>
  <c r="H52" i="151"/>
  <c r="H100" i="151"/>
  <c r="H98" i="151"/>
  <c r="H54" i="151"/>
  <c r="G56" i="153"/>
  <c r="G58" i="153"/>
  <c r="G102" i="153"/>
  <c r="G104" i="153"/>
  <c r="G108" i="154"/>
  <c r="G60" i="154"/>
  <c r="G106" i="154"/>
  <c r="G62" i="154"/>
  <c r="F60" i="154"/>
  <c r="F62" i="154"/>
  <c r="F108" i="154"/>
  <c r="F106" i="154"/>
  <c r="E40" i="154"/>
  <c r="E42" i="154"/>
  <c r="E86" i="154"/>
  <c r="E70" i="154"/>
  <c r="E88" i="154"/>
  <c r="D104" i="155"/>
  <c r="D102" i="155"/>
  <c r="D56" i="155"/>
  <c r="D58" i="155"/>
  <c r="AI68" i="155"/>
  <c r="AI83" i="153"/>
  <c r="AH84" i="156"/>
  <c r="AI81" i="153"/>
  <c r="AI81" i="154"/>
  <c r="Y84" i="156"/>
  <c r="N84" i="156"/>
  <c r="AH77" i="156"/>
  <c r="AI73" i="153"/>
  <c r="AG42" i="155"/>
  <c r="AG40" i="155"/>
  <c r="AG88" i="155"/>
  <c r="AG70" i="155"/>
  <c r="AG86" i="155"/>
  <c r="AF52" i="156"/>
  <c r="AF100" i="156"/>
  <c r="AF98" i="156"/>
  <c r="AF54" i="156"/>
  <c r="AF94" i="154"/>
  <c r="AF48" i="154"/>
  <c r="AF96" i="154"/>
  <c r="AF50" i="154"/>
  <c r="AE54" i="156"/>
  <c r="AE100" i="156"/>
  <c r="AE98" i="156"/>
  <c r="AE52" i="156"/>
  <c r="AE70" i="151"/>
  <c r="AE42" i="151"/>
  <c r="AE88" i="151"/>
  <c r="AE86" i="151"/>
  <c r="AE40" i="151"/>
  <c r="AD52" i="153"/>
  <c r="AD54" i="153"/>
  <c r="AD98" i="153"/>
  <c r="AD100" i="153"/>
  <c r="AC77" i="153"/>
  <c r="AC42" i="155"/>
  <c r="AC70" i="155"/>
  <c r="AC40" i="155"/>
  <c r="AC88" i="155"/>
  <c r="AC86" i="155"/>
  <c r="AD108" i="154"/>
  <c r="AD106" i="154"/>
  <c r="AD62" i="154"/>
  <c r="AD60" i="154"/>
  <c r="AA86" i="153"/>
  <c r="AA88" i="153"/>
  <c r="AA40" i="153"/>
  <c r="AA42" i="153"/>
  <c r="AA70" i="153"/>
  <c r="Y58" i="153"/>
  <c r="Y56" i="153"/>
  <c r="Y104" i="153"/>
  <c r="Y102" i="153"/>
  <c r="X40" i="155"/>
  <c r="X42" i="155"/>
  <c r="X88" i="155"/>
  <c r="X86" i="155"/>
  <c r="X70" i="155"/>
  <c r="Y77" i="154"/>
  <c r="W100" i="155"/>
  <c r="W54" i="155"/>
  <c r="W98" i="155"/>
  <c r="W52" i="155"/>
  <c r="V58" i="151"/>
  <c r="V102" i="151"/>
  <c r="V56" i="151"/>
  <c r="V104" i="151"/>
  <c r="U88" i="151"/>
  <c r="U42" i="151"/>
  <c r="U70" i="151"/>
  <c r="U86" i="151"/>
  <c r="U40" i="151"/>
  <c r="U96" i="156"/>
  <c r="U48" i="156"/>
  <c r="U50" i="156"/>
  <c r="U94" i="156"/>
  <c r="U60" i="154"/>
  <c r="U62" i="154"/>
  <c r="U106" i="154"/>
  <c r="U108" i="154"/>
  <c r="T96" i="156"/>
  <c r="T50" i="156"/>
  <c r="T94" i="156"/>
  <c r="T48" i="156"/>
  <c r="S50" i="154"/>
  <c r="S48" i="154"/>
  <c r="S96" i="154"/>
  <c r="S94" i="154"/>
  <c r="Q56" i="155"/>
  <c r="Q58" i="155"/>
  <c r="Q104" i="155"/>
  <c r="Q102" i="155"/>
  <c r="Q50" i="156"/>
  <c r="Q94" i="156"/>
  <c r="Q96" i="156"/>
  <c r="Q48" i="156"/>
  <c r="P62" i="151"/>
  <c r="P60" i="151"/>
  <c r="P108" i="151"/>
  <c r="P106" i="151"/>
  <c r="P48" i="154"/>
  <c r="P94" i="154"/>
  <c r="P50" i="154"/>
  <c r="P96" i="154"/>
  <c r="O54" i="151"/>
  <c r="O100" i="151"/>
  <c r="O98" i="151"/>
  <c r="O52" i="151"/>
  <c r="N77" i="155"/>
  <c r="M58" i="156"/>
  <c r="M56" i="156"/>
  <c r="M102" i="156"/>
  <c r="M104" i="156"/>
  <c r="L60" i="153"/>
  <c r="L62" i="153"/>
  <c r="L108" i="153"/>
  <c r="L106" i="153"/>
  <c r="L44" i="155"/>
  <c r="L90" i="155"/>
  <c r="L92" i="155"/>
  <c r="L46" i="155"/>
  <c r="K56" i="154"/>
  <c r="K104" i="154"/>
  <c r="K58" i="154"/>
  <c r="K102" i="154"/>
  <c r="J92" i="153"/>
  <c r="J46" i="153"/>
  <c r="J90" i="153"/>
  <c r="J44" i="153"/>
  <c r="I58" i="154"/>
  <c r="I102" i="154"/>
  <c r="I56" i="154"/>
  <c r="I104" i="154"/>
  <c r="H96" i="155"/>
  <c r="H94" i="155"/>
  <c r="H50" i="155"/>
  <c r="H48" i="155"/>
  <c r="H88" i="151"/>
  <c r="H42" i="151"/>
  <c r="H40" i="151"/>
  <c r="H70" i="151"/>
  <c r="H86" i="151"/>
  <c r="G42" i="155"/>
  <c r="G40" i="155"/>
  <c r="G86" i="155"/>
  <c r="G70" i="155"/>
  <c r="G88" i="155"/>
  <c r="F108" i="155"/>
  <c r="F60" i="155"/>
  <c r="F106" i="155"/>
  <c r="F62" i="155"/>
  <c r="F77" i="156"/>
  <c r="F58" i="156"/>
  <c r="F104" i="156"/>
  <c r="F56" i="156"/>
  <c r="F102" i="156"/>
  <c r="E48" i="155"/>
  <c r="E50" i="155"/>
  <c r="E96" i="155"/>
  <c r="E94" i="155"/>
  <c r="E77" i="156"/>
  <c r="D108" i="151"/>
  <c r="D60" i="151"/>
  <c r="D106" i="151"/>
  <c r="D62" i="151"/>
  <c r="AI69" i="151"/>
  <c r="F42" i="33"/>
  <c r="G38" i="33"/>
  <c r="U36" i="33"/>
  <c r="V78" i="151" s="1"/>
  <c r="I45" i="33"/>
  <c r="P46" i="33"/>
  <c r="P40" i="33"/>
  <c r="H35" i="33"/>
  <c r="H37" i="33"/>
  <c r="N39" i="33"/>
  <c r="E3" i="33"/>
  <c r="F3" i="33" s="1"/>
  <c r="E33" i="33"/>
  <c r="D34" i="33"/>
  <c r="D19" i="33"/>
  <c r="E18" i="33"/>
  <c r="AL18" i="159"/>
  <c r="AL37" i="159"/>
  <c r="AL35" i="159"/>
  <c r="AL32" i="159"/>
  <c r="AL20" i="159"/>
  <c r="AL19" i="159"/>
  <c r="AL22" i="159"/>
  <c r="AL30" i="159"/>
  <c r="AL23" i="159"/>
  <c r="AL33" i="159"/>
  <c r="AL38" i="159"/>
  <c r="AL25" i="159"/>
  <c r="AL17" i="159"/>
  <c r="AL36" i="159"/>
  <c r="AL34" i="159"/>
  <c r="AL21" i="159"/>
  <c r="AL16" i="159"/>
  <c r="AL29" i="159"/>
  <c r="AL31" i="159"/>
  <c r="AL24" i="159"/>
  <c r="M63" i="160" l="1"/>
  <c r="G63" i="161"/>
  <c r="U63" i="162"/>
  <c r="H63" i="160"/>
  <c r="E84" i="160"/>
  <c r="AI84" i="160" s="1"/>
  <c r="AJ84" i="160" s="1"/>
  <c r="AI78" i="160"/>
  <c r="V78" i="154"/>
  <c r="E63" i="163"/>
  <c r="AJ64" i="161"/>
  <c r="Q63" i="163"/>
  <c r="AC63" i="161"/>
  <c r="I63" i="161"/>
  <c r="W63" i="163"/>
  <c r="AC63" i="162"/>
  <c r="F63" i="160"/>
  <c r="AD63" i="163"/>
  <c r="V63" i="160"/>
  <c r="AI79" i="156"/>
  <c r="J63" i="161"/>
  <c r="T63" i="160"/>
  <c r="O63" i="162"/>
  <c r="S63" i="161"/>
  <c r="AE63" i="160"/>
  <c r="H63" i="162"/>
  <c r="AJ65" i="162"/>
  <c r="W63" i="160"/>
  <c r="T63" i="162"/>
  <c r="W63" i="162"/>
  <c r="J63" i="163"/>
  <c r="M63" i="161"/>
  <c r="K63" i="161"/>
  <c r="AI78" i="156"/>
  <c r="E63" i="162"/>
  <c r="K63" i="163"/>
  <c r="AJ68" i="162"/>
  <c r="R63" i="160"/>
  <c r="P63" i="161"/>
  <c r="AF63" i="161"/>
  <c r="AJ67" i="162"/>
  <c r="Z63" i="161"/>
  <c r="X63" i="163"/>
  <c r="AG63" i="162"/>
  <c r="AJ69" i="162"/>
  <c r="AG63" i="163"/>
  <c r="AA63" i="162"/>
  <c r="I63" i="163"/>
  <c r="N63" i="163"/>
  <c r="AA63" i="161"/>
  <c r="F63" i="162"/>
  <c r="V63" i="161"/>
  <c r="Y63" i="162"/>
  <c r="E63" i="160"/>
  <c r="AJ66" i="163"/>
  <c r="G63" i="162"/>
  <c r="AD63" i="161"/>
  <c r="N63" i="162"/>
  <c r="F63" i="163"/>
  <c r="AJ67" i="161"/>
  <c r="AA63" i="160"/>
  <c r="R63" i="163"/>
  <c r="N63" i="160"/>
  <c r="AJ64" i="160"/>
  <c r="M63" i="162"/>
  <c r="R63" i="162"/>
  <c r="AJ67" i="160"/>
  <c r="V63" i="162"/>
  <c r="AB63" i="160"/>
  <c r="X63" i="160"/>
  <c r="F63" i="161"/>
  <c r="T84" i="155"/>
  <c r="AJ66" i="162"/>
  <c r="AJ64" i="162"/>
  <c r="AE63" i="161"/>
  <c r="AJ68" i="160"/>
  <c r="O63" i="163"/>
  <c r="L63" i="163"/>
  <c r="Z63" i="160"/>
  <c r="S63" i="162"/>
  <c r="AD63" i="160"/>
  <c r="G63" i="163"/>
  <c r="P63" i="162"/>
  <c r="AB63" i="162"/>
  <c r="L63" i="161"/>
  <c r="AE63" i="162"/>
  <c r="AG63" i="161"/>
  <c r="Q63" i="160"/>
  <c r="AJ68" i="163"/>
  <c r="X63" i="162"/>
  <c r="H63" i="163"/>
  <c r="AD63" i="162"/>
  <c r="M63" i="163"/>
  <c r="K63" i="160"/>
  <c r="U63" i="161"/>
  <c r="T63" i="163"/>
  <c r="AI70" i="161"/>
  <c r="AM79" i="161" s="1"/>
  <c r="AM84" i="161" s="1"/>
  <c r="AI77" i="161"/>
  <c r="AH63" i="161"/>
  <c r="D63" i="162"/>
  <c r="AI77" i="162"/>
  <c r="S63" i="163"/>
  <c r="AB63" i="163"/>
  <c r="AI84" i="162"/>
  <c r="AJ84" i="162" s="1"/>
  <c r="AJ69" i="161"/>
  <c r="AF63" i="163"/>
  <c r="AJ69" i="163"/>
  <c r="E63" i="161"/>
  <c r="S63" i="160"/>
  <c r="AJ64" i="163"/>
  <c r="I63" i="160"/>
  <c r="Y63" i="160"/>
  <c r="AJ65" i="160"/>
  <c r="Q63" i="161"/>
  <c r="L63" i="160"/>
  <c r="D63" i="160"/>
  <c r="AI77" i="160"/>
  <c r="AI70" i="163"/>
  <c r="AM79" i="163" s="1"/>
  <c r="AM84" i="163" s="1"/>
  <c r="Q63" i="162"/>
  <c r="O63" i="160"/>
  <c r="D63" i="163"/>
  <c r="AI77" i="163"/>
  <c r="AJ66" i="161"/>
  <c r="W63" i="161"/>
  <c r="Z63" i="163"/>
  <c r="AC63" i="163"/>
  <c r="AI70" i="162"/>
  <c r="AM79" i="162" s="1"/>
  <c r="AM84" i="162" s="1"/>
  <c r="H63" i="161"/>
  <c r="V63" i="163"/>
  <c r="Y63" i="163"/>
  <c r="N63" i="161"/>
  <c r="U63" i="160"/>
  <c r="AJ68" i="161"/>
  <c r="AC63" i="160"/>
  <c r="O63" i="161"/>
  <c r="AI70" i="160"/>
  <c r="AM79" i="160" s="1"/>
  <c r="AM84" i="160" s="1"/>
  <c r="P63" i="160"/>
  <c r="T63" i="161"/>
  <c r="AJ65" i="161"/>
  <c r="AJ66" i="160"/>
  <c r="Y63" i="161"/>
  <c r="AJ67" i="163"/>
  <c r="J63" i="160"/>
  <c r="U63" i="163"/>
  <c r="AJ69" i="160"/>
  <c r="AA63" i="163"/>
  <c r="AH63" i="163"/>
  <c r="R63" i="161"/>
  <c r="K63" i="162"/>
  <c r="X63" i="161"/>
  <c r="AJ65" i="163"/>
  <c r="Z63" i="162"/>
  <c r="L63" i="162"/>
  <c r="J63" i="162"/>
  <c r="I63" i="162"/>
  <c r="AE63" i="163"/>
  <c r="AF63" i="162"/>
  <c r="AI84" i="161"/>
  <c r="AJ84" i="161" s="1"/>
  <c r="AI84" i="163"/>
  <c r="AJ84" i="163" s="1"/>
  <c r="V78" i="153"/>
  <c r="AD63" i="155"/>
  <c r="G63" i="154"/>
  <c r="X63" i="155"/>
  <c r="AD63" i="154"/>
  <c r="L63" i="151"/>
  <c r="E4" i="33"/>
  <c r="AC63" i="154"/>
  <c r="R63" i="155"/>
  <c r="AC63" i="151"/>
  <c r="P63" i="153"/>
  <c r="P63" i="155"/>
  <c r="AB63" i="156"/>
  <c r="AJ69" i="151"/>
  <c r="I63" i="153"/>
  <c r="K63" i="156"/>
  <c r="L63" i="153"/>
  <c r="F63" i="151"/>
  <c r="AG63" i="156"/>
  <c r="AJ67" i="156"/>
  <c r="T63" i="151"/>
  <c r="H63" i="153"/>
  <c r="O63" i="151"/>
  <c r="K63" i="154"/>
  <c r="L63" i="155"/>
  <c r="M63" i="154"/>
  <c r="H63" i="156"/>
  <c r="M63" i="151"/>
  <c r="AJ65" i="156"/>
  <c r="AC63" i="156"/>
  <c r="V63" i="156"/>
  <c r="F63" i="156"/>
  <c r="I63" i="154"/>
  <c r="J63" i="156"/>
  <c r="E63" i="155"/>
  <c r="AJ69" i="156"/>
  <c r="Y63" i="154"/>
  <c r="U63" i="156"/>
  <c r="AJ69" i="153"/>
  <c r="Z63" i="155"/>
  <c r="U63" i="153"/>
  <c r="AA63" i="154"/>
  <c r="P63" i="154"/>
  <c r="AF63" i="153"/>
  <c r="Y63" i="155"/>
  <c r="Q63" i="155"/>
  <c r="AJ69" i="155"/>
  <c r="AJ68" i="155"/>
  <c r="W63" i="154"/>
  <c r="V63" i="151"/>
  <c r="T63" i="153"/>
  <c r="T63" i="156"/>
  <c r="R63" i="156"/>
  <c r="AE63" i="153"/>
  <c r="AA63" i="155"/>
  <c r="AB63" i="155"/>
  <c r="Q63" i="156"/>
  <c r="W63" i="155"/>
  <c r="O63" i="155"/>
  <c r="J63" i="155"/>
  <c r="AJ64" i="154"/>
  <c r="AC63" i="153"/>
  <c r="H63" i="154"/>
  <c r="AB63" i="153"/>
  <c r="E63" i="153"/>
  <c r="S63" i="155"/>
  <c r="AH63" i="156"/>
  <c r="S63" i="151"/>
  <c r="G63" i="151"/>
  <c r="AG63" i="153"/>
  <c r="AJ68" i="153"/>
  <c r="X63" i="153"/>
  <c r="O63" i="156"/>
  <c r="AF63" i="155"/>
  <c r="J63" i="151"/>
  <c r="O63" i="153"/>
  <c r="T63" i="154"/>
  <c r="Z63" i="154"/>
  <c r="M63" i="153"/>
  <c r="AG63" i="151"/>
  <c r="AJ66" i="154"/>
  <c r="AL13" i="159"/>
  <c r="AL7" i="159"/>
  <c r="AL4" i="159"/>
  <c r="AL9" i="159"/>
  <c r="AL6" i="159"/>
  <c r="AL12" i="159"/>
  <c r="AL8" i="159"/>
  <c r="AL10" i="159"/>
  <c r="AL11" i="159"/>
  <c r="AL5" i="159"/>
  <c r="AN2" i="159"/>
  <c r="AO3" i="159"/>
  <c r="AN1" i="159"/>
  <c r="AJ64" i="155"/>
  <c r="L63" i="156"/>
  <c r="F63" i="155"/>
  <c r="AJ67" i="153"/>
  <c r="F63" i="153"/>
  <c r="AJ69" i="154"/>
  <c r="W63" i="151"/>
  <c r="N63" i="153"/>
  <c r="AJ66" i="155"/>
  <c r="S63" i="156"/>
  <c r="AB63" i="154"/>
  <c r="E63" i="156"/>
  <c r="L63" i="154"/>
  <c r="AE63" i="154"/>
  <c r="AA63" i="151"/>
  <c r="AJ67" i="155"/>
  <c r="R63" i="154"/>
  <c r="AD63" i="151"/>
  <c r="U63" i="154"/>
  <c r="AF63" i="156"/>
  <c r="AJ68" i="154"/>
  <c r="I63" i="156"/>
  <c r="AJ65" i="153"/>
  <c r="X63" i="154"/>
  <c r="AC63" i="155"/>
  <c r="AE63" i="155"/>
  <c r="R63" i="151"/>
  <c r="Q63" i="153"/>
  <c r="V63" i="155"/>
  <c r="P63" i="151"/>
  <c r="AJ66" i="156"/>
  <c r="W63" i="153"/>
  <c r="AE63" i="156"/>
  <c r="N63" i="156"/>
  <c r="O63" i="154"/>
  <c r="AF63" i="151"/>
  <c r="E63" i="154"/>
  <c r="M63" i="156"/>
  <c r="D63" i="155"/>
  <c r="AI77" i="155"/>
  <c r="J63" i="154"/>
  <c r="AJ64" i="153"/>
  <c r="AJ68" i="156"/>
  <c r="V63" i="154"/>
  <c r="AB63" i="151"/>
  <c r="AI70" i="153"/>
  <c r="AM79" i="153" s="1"/>
  <c r="AM84" i="153" s="1"/>
  <c r="G63" i="153"/>
  <c r="D63" i="153"/>
  <c r="AI77" i="153"/>
  <c r="AH63" i="155"/>
  <c r="G63" i="156"/>
  <c r="AJ64" i="151"/>
  <c r="AH63" i="153"/>
  <c r="H63" i="155"/>
  <c r="AG63" i="154"/>
  <c r="D63" i="151"/>
  <c r="AI77" i="151"/>
  <c r="AJ67" i="151"/>
  <c r="Q63" i="154"/>
  <c r="G63" i="155"/>
  <c r="Y63" i="153"/>
  <c r="AJ66" i="153"/>
  <c r="S63" i="153"/>
  <c r="Y63" i="156"/>
  <c r="AJ68" i="151"/>
  <c r="AJ64" i="156"/>
  <c r="U63" i="155"/>
  <c r="Q63" i="151"/>
  <c r="X63" i="156"/>
  <c r="Y63" i="151"/>
  <c r="AE63" i="151"/>
  <c r="AG63" i="155"/>
  <c r="D63" i="154"/>
  <c r="AI77" i="154"/>
  <c r="AI70" i="155"/>
  <c r="AM79" i="155" s="1"/>
  <c r="AM84" i="155" s="1"/>
  <c r="P63" i="156"/>
  <c r="D63" i="156"/>
  <c r="AI77" i="156"/>
  <c r="AI70" i="154"/>
  <c r="AM79" i="154" s="1"/>
  <c r="AM84" i="154" s="1"/>
  <c r="AJ65" i="154"/>
  <c r="H63" i="151"/>
  <c r="AF63" i="154"/>
  <c r="AI84" i="156"/>
  <c r="AJ84" i="156" s="1"/>
  <c r="R63" i="153"/>
  <c r="AJ67" i="154"/>
  <c r="T63" i="155"/>
  <c r="AJ65" i="155"/>
  <c r="X63" i="151"/>
  <c r="I63" i="155"/>
  <c r="S63" i="154"/>
  <c r="Z63" i="151"/>
  <c r="AD63" i="153"/>
  <c r="N63" i="154"/>
  <c r="U63" i="151"/>
  <c r="N63" i="155"/>
  <c r="AI70" i="151"/>
  <c r="K63" i="151"/>
  <c r="E63" i="151"/>
  <c r="AA63" i="156"/>
  <c r="N63" i="151"/>
  <c r="I63" i="151"/>
  <c r="AD63" i="156"/>
  <c r="W63" i="156"/>
  <c r="Z63" i="156"/>
  <c r="M63" i="155"/>
  <c r="AJ66" i="151"/>
  <c r="AJ65" i="151"/>
  <c r="J63" i="153"/>
  <c r="V63" i="153"/>
  <c r="AI70" i="156"/>
  <c r="AM79" i="156" s="1"/>
  <c r="AM84" i="156" s="1"/>
  <c r="Z63" i="153"/>
  <c r="F63" i="154"/>
  <c r="AA63" i="153"/>
  <c r="K63" i="155"/>
  <c r="K63" i="153"/>
  <c r="I35" i="33"/>
  <c r="V36" i="33"/>
  <c r="W78" i="154" s="1"/>
  <c r="I37" i="33"/>
  <c r="Q46" i="33"/>
  <c r="H38" i="33"/>
  <c r="Q40" i="33"/>
  <c r="O39" i="33"/>
  <c r="J45" i="33"/>
  <c r="G3" i="33"/>
  <c r="F4" i="33"/>
  <c r="E19" i="33"/>
  <c r="F18" i="33"/>
  <c r="F33" i="33"/>
  <c r="E34" i="33"/>
  <c r="AM17" i="159"/>
  <c r="AM16" i="159"/>
  <c r="AM20" i="159"/>
  <c r="AM30" i="159"/>
  <c r="AM29" i="159"/>
  <c r="AM36" i="159"/>
  <c r="AM31" i="159"/>
  <c r="AM35" i="159"/>
  <c r="AM24" i="159"/>
  <c r="AM23" i="159"/>
  <c r="AM19" i="159"/>
  <c r="AM21" i="159"/>
  <c r="AM33" i="159"/>
  <c r="AM18" i="159"/>
  <c r="AM25" i="159"/>
  <c r="AM22" i="159"/>
  <c r="AM38" i="159"/>
  <c r="AM32" i="159"/>
  <c r="AM34" i="159"/>
  <c r="AM37" i="159"/>
  <c r="AI63" i="163" l="1"/>
  <c r="AO65" i="163"/>
  <c r="AN65" i="163"/>
  <c r="AI63" i="161"/>
  <c r="AO65" i="161"/>
  <c r="AN65" i="161"/>
  <c r="AN65" i="160"/>
  <c r="AI63" i="160"/>
  <c r="AO65" i="160"/>
  <c r="AN65" i="162"/>
  <c r="AI63" i="162"/>
  <c r="AO65" i="162"/>
  <c r="W78" i="151"/>
  <c r="W78" i="153"/>
  <c r="AM5" i="159"/>
  <c r="AM6" i="159"/>
  <c r="AM4" i="159"/>
  <c r="AM11" i="159"/>
  <c r="AM7" i="159"/>
  <c r="AM13" i="159"/>
  <c r="AM10" i="159"/>
  <c r="AM12" i="159"/>
  <c r="AM8" i="159"/>
  <c r="AM9" i="159"/>
  <c r="AO2" i="159"/>
  <c r="AP3" i="159"/>
  <c r="AO1" i="159"/>
  <c r="AN65" i="153"/>
  <c r="AI63" i="153"/>
  <c r="AO65" i="153"/>
  <c r="AI63" i="155"/>
  <c r="AO65" i="155"/>
  <c r="AN65" i="155"/>
  <c r="AO65" i="154"/>
  <c r="AN65" i="154"/>
  <c r="AI63" i="154"/>
  <c r="AI63" i="151"/>
  <c r="AI63" i="156"/>
  <c r="AO65" i="156"/>
  <c r="AN65" i="156"/>
  <c r="R40" i="33"/>
  <c r="J37" i="33"/>
  <c r="I38" i="33"/>
  <c r="R46" i="33"/>
  <c r="W36" i="33"/>
  <c r="X78" i="154" s="1"/>
  <c r="K45" i="33"/>
  <c r="J35" i="33"/>
  <c r="P39" i="33"/>
  <c r="G33" i="33"/>
  <c r="F34" i="33"/>
  <c r="F19" i="33"/>
  <c r="G18" i="33"/>
  <c r="H3" i="33"/>
  <c r="G4" i="33"/>
  <c r="AN33" i="159"/>
  <c r="AN37" i="159"/>
  <c r="AN20" i="159"/>
  <c r="AN19" i="159"/>
  <c r="AN36" i="159"/>
  <c r="AN38" i="159"/>
  <c r="AN35" i="159"/>
  <c r="AN30" i="159"/>
  <c r="AN31" i="159"/>
  <c r="AN24" i="159"/>
  <c r="AN32" i="159"/>
  <c r="AN34" i="159"/>
  <c r="AN25" i="159"/>
  <c r="AN17" i="159"/>
  <c r="AN16" i="159"/>
  <c r="AN21" i="159"/>
  <c r="AN22" i="159"/>
  <c r="AN29" i="159"/>
  <c r="AN23" i="159"/>
  <c r="AN18" i="159"/>
  <c r="X78" i="151" l="1"/>
  <c r="X78" i="153"/>
  <c r="AN11" i="159"/>
  <c r="AN12" i="159"/>
  <c r="AN4" i="159"/>
  <c r="AN5" i="159"/>
  <c r="AN10" i="159"/>
  <c r="AN6" i="159"/>
  <c r="AN8" i="159"/>
  <c r="AN9" i="159"/>
  <c r="AN13" i="159"/>
  <c r="AN7" i="159"/>
  <c r="AP2" i="159"/>
  <c r="AQ3" i="159"/>
  <c r="AP1" i="159"/>
  <c r="S46" i="33"/>
  <c r="K35" i="33"/>
  <c r="L45" i="33"/>
  <c r="X36" i="33"/>
  <c r="Y78" i="154" s="1"/>
  <c r="S40" i="33"/>
  <c r="K37" i="33"/>
  <c r="J38" i="33"/>
  <c r="Q39" i="33"/>
  <c r="I3" i="33"/>
  <c r="H4" i="33"/>
  <c r="G19" i="33"/>
  <c r="H18" i="33"/>
  <c r="H33" i="33"/>
  <c r="G34" i="33"/>
  <c r="AO38" i="159"/>
  <c r="AO19" i="159"/>
  <c r="AO35" i="159"/>
  <c r="AO31" i="159"/>
  <c r="AO17" i="159"/>
  <c r="AO33" i="159"/>
  <c r="AO30" i="159"/>
  <c r="AO32" i="159"/>
  <c r="AO20" i="159"/>
  <c r="AO21" i="159"/>
  <c r="AO24" i="159"/>
  <c r="AO23" i="159"/>
  <c r="AO22" i="159"/>
  <c r="AO34" i="159"/>
  <c r="AO25" i="159"/>
  <c r="AO16" i="159"/>
  <c r="AO37" i="159"/>
  <c r="AO36" i="159"/>
  <c r="AO18" i="159"/>
  <c r="AO29" i="159"/>
  <c r="Y78" i="151" l="1"/>
  <c r="Y78" i="153"/>
  <c r="AO4" i="159"/>
  <c r="AO11" i="159"/>
  <c r="AO8" i="159"/>
  <c r="AO12" i="159"/>
  <c r="AO5" i="159"/>
  <c r="AO10" i="159"/>
  <c r="AO9" i="159"/>
  <c r="AO7" i="159"/>
  <c r="AO6" i="159"/>
  <c r="AO13" i="159"/>
  <c r="AQ2" i="159"/>
  <c r="AR3" i="159"/>
  <c r="AQ1" i="159"/>
  <c r="L37" i="33"/>
  <c r="T40" i="33"/>
  <c r="L35" i="33"/>
  <c r="T46" i="33"/>
  <c r="K38" i="33"/>
  <c r="R39" i="33"/>
  <c r="M45" i="33"/>
  <c r="Y36" i="33"/>
  <c r="Z78" i="154" s="1"/>
  <c r="I33" i="33"/>
  <c r="H34" i="33"/>
  <c r="H19" i="33"/>
  <c r="I18" i="33"/>
  <c r="J3" i="33"/>
  <c r="I4" i="33"/>
  <c r="AP31" i="159"/>
  <c r="AP19" i="159"/>
  <c r="AP24" i="159"/>
  <c r="AP34" i="159"/>
  <c r="AP20" i="159"/>
  <c r="AP35" i="159"/>
  <c r="AP29" i="159"/>
  <c r="AP22" i="159"/>
  <c r="AP23" i="159"/>
  <c r="AP18" i="159"/>
  <c r="AP33" i="159"/>
  <c r="AP17" i="159"/>
  <c r="AP38" i="159"/>
  <c r="AP36" i="159"/>
  <c r="AP21" i="159"/>
  <c r="AP37" i="159"/>
  <c r="AP16" i="159"/>
  <c r="AP32" i="159"/>
  <c r="AP30" i="159"/>
  <c r="AP25" i="159"/>
  <c r="Z78" i="151" l="1"/>
  <c r="Z78" i="153"/>
  <c r="AP4" i="159"/>
  <c r="AP5" i="159"/>
  <c r="AP6" i="159"/>
  <c r="AP12" i="159"/>
  <c r="AP9" i="159"/>
  <c r="AP8" i="159"/>
  <c r="AP11" i="159"/>
  <c r="AP10" i="159"/>
  <c r="AP13" i="159"/>
  <c r="AP7" i="159"/>
  <c r="AR2" i="159"/>
  <c r="AS3" i="159"/>
  <c r="AR1" i="159"/>
  <c r="N45" i="33"/>
  <c r="U46" i="33"/>
  <c r="L38" i="33"/>
  <c r="M35" i="33"/>
  <c r="Z36" i="33"/>
  <c r="AA78" i="154" s="1"/>
  <c r="U40" i="33"/>
  <c r="S39" i="33"/>
  <c r="M37" i="33"/>
  <c r="K3" i="33"/>
  <c r="J4" i="33"/>
  <c r="I19" i="33"/>
  <c r="J18" i="33"/>
  <c r="J33" i="33"/>
  <c r="I34" i="33"/>
  <c r="AQ31" i="159"/>
  <c r="AQ18" i="159"/>
  <c r="AQ22" i="159"/>
  <c r="AQ36" i="159"/>
  <c r="AQ16" i="159"/>
  <c r="AQ25" i="159"/>
  <c r="AQ34" i="159"/>
  <c r="AQ37" i="159"/>
  <c r="AQ30" i="159"/>
  <c r="AQ19" i="159"/>
  <c r="AQ24" i="159"/>
  <c r="AQ35" i="159"/>
  <c r="AQ32" i="159"/>
  <c r="AQ21" i="159"/>
  <c r="AQ33" i="159"/>
  <c r="AQ20" i="159"/>
  <c r="AQ23" i="159"/>
  <c r="AQ17" i="159"/>
  <c r="AQ29" i="159"/>
  <c r="AQ38" i="159"/>
  <c r="AA78" i="151" l="1"/>
  <c r="AA78" i="153"/>
  <c r="AQ4" i="159"/>
  <c r="AQ10" i="159"/>
  <c r="AQ8" i="159"/>
  <c r="AQ12" i="159"/>
  <c r="AQ13" i="159"/>
  <c r="AQ6" i="159"/>
  <c r="AQ9" i="159"/>
  <c r="AQ5" i="159"/>
  <c r="AQ11" i="159"/>
  <c r="AQ7" i="159"/>
  <c r="AT3" i="159"/>
  <c r="AS2" i="159"/>
  <c r="AS1" i="159"/>
  <c r="V40" i="33"/>
  <c r="AA36" i="33"/>
  <c r="AB78" i="154" s="1"/>
  <c r="T39" i="33"/>
  <c r="M38" i="33"/>
  <c r="N35" i="33"/>
  <c r="N37" i="33"/>
  <c r="V46" i="33"/>
  <c r="O45" i="33"/>
  <c r="K33" i="33"/>
  <c r="J34" i="33"/>
  <c r="K18" i="33"/>
  <c r="J19" i="33"/>
  <c r="K4" i="33"/>
  <c r="L3" i="33"/>
  <c r="AR20" i="159"/>
  <c r="AR18" i="159"/>
  <c r="AR25" i="159"/>
  <c r="AR35" i="159"/>
  <c r="AR30" i="159"/>
  <c r="AR22" i="159"/>
  <c r="AR23" i="159"/>
  <c r="AR33" i="159"/>
  <c r="AR34" i="159"/>
  <c r="AR29" i="159"/>
  <c r="AR36" i="159"/>
  <c r="AR16" i="159"/>
  <c r="AR37" i="159"/>
  <c r="AR31" i="159"/>
  <c r="AR21" i="159"/>
  <c r="AR19" i="159"/>
  <c r="AR38" i="159"/>
  <c r="AR24" i="159"/>
  <c r="AR32" i="159"/>
  <c r="AR17" i="159"/>
  <c r="AB78" i="151" l="1"/>
  <c r="AB78" i="153"/>
  <c r="AR6" i="159"/>
  <c r="AR9" i="159"/>
  <c r="AR5" i="159"/>
  <c r="AR10" i="159"/>
  <c r="AR12" i="159"/>
  <c r="AR11" i="159"/>
  <c r="AR4" i="159"/>
  <c r="AR8" i="159"/>
  <c r="AR7" i="159"/>
  <c r="AR13" i="159"/>
  <c r="AU3" i="159"/>
  <c r="AT2" i="159"/>
  <c r="AT1" i="159"/>
  <c r="N38" i="33"/>
  <c r="W46" i="33"/>
  <c r="U39" i="33"/>
  <c r="P45" i="33"/>
  <c r="W40" i="33"/>
  <c r="O37" i="33"/>
  <c r="O35" i="33"/>
  <c r="AB36" i="33"/>
  <c r="AC78" i="154" s="1"/>
  <c r="L4" i="33"/>
  <c r="M3" i="33"/>
  <c r="L18" i="33"/>
  <c r="K19" i="33"/>
  <c r="K34" i="33"/>
  <c r="L33" i="33"/>
  <c r="AS30" i="159"/>
  <c r="AS37" i="159"/>
  <c r="AS25" i="159"/>
  <c r="AS19" i="159"/>
  <c r="AS23" i="159"/>
  <c r="AS33" i="159"/>
  <c r="AS21" i="159"/>
  <c r="AS18" i="159"/>
  <c r="AS16" i="159"/>
  <c r="AS32" i="159"/>
  <c r="AS31" i="159"/>
  <c r="AS34" i="159"/>
  <c r="AS24" i="159"/>
  <c r="AS38" i="159"/>
  <c r="AS35" i="159"/>
  <c r="AS17" i="159"/>
  <c r="AS29" i="159"/>
  <c r="AS20" i="159"/>
  <c r="AS36" i="159"/>
  <c r="AS22" i="159"/>
  <c r="AC78" i="151" l="1"/>
  <c r="AC78" i="153"/>
  <c r="AS6" i="159"/>
  <c r="AS12" i="159"/>
  <c r="AS13" i="159"/>
  <c r="AS10" i="159"/>
  <c r="AS8" i="159"/>
  <c r="AS9" i="159"/>
  <c r="AS11" i="159"/>
  <c r="AS5" i="159"/>
  <c r="AS4" i="159"/>
  <c r="AS7" i="159"/>
  <c r="AV3" i="159"/>
  <c r="AU2" i="159"/>
  <c r="AU1" i="159"/>
  <c r="P35" i="33"/>
  <c r="X40" i="33"/>
  <c r="Q45" i="33"/>
  <c r="AC36" i="33"/>
  <c r="AD78" i="154" s="1"/>
  <c r="X46" i="33"/>
  <c r="P37" i="33"/>
  <c r="O38" i="33"/>
  <c r="V39" i="33"/>
  <c r="M18" i="33"/>
  <c r="L19" i="33"/>
  <c r="L34" i="33"/>
  <c r="M33" i="33"/>
  <c r="M4" i="33"/>
  <c r="N3" i="33"/>
  <c r="AT35" i="159"/>
  <c r="AT24" i="159"/>
  <c r="AT32" i="159"/>
  <c r="AT36" i="159"/>
  <c r="AT23" i="159"/>
  <c r="AT16" i="159"/>
  <c r="AT20" i="159"/>
  <c r="AT31" i="159"/>
  <c r="AT22" i="159"/>
  <c r="AT30" i="159"/>
  <c r="AT34" i="159"/>
  <c r="AT18" i="159"/>
  <c r="AT19" i="159"/>
  <c r="AT21" i="159"/>
  <c r="AT25" i="159"/>
  <c r="AT17" i="159"/>
  <c r="AT29" i="159"/>
  <c r="AT38" i="159"/>
  <c r="AT37" i="159"/>
  <c r="AT33" i="159"/>
  <c r="AD78" i="151" l="1"/>
  <c r="AD78" i="153"/>
  <c r="AT7" i="159"/>
  <c r="AT11" i="159"/>
  <c r="AT6" i="159"/>
  <c r="AT4" i="159"/>
  <c r="AT13" i="159"/>
  <c r="AT5" i="159"/>
  <c r="AT9" i="159"/>
  <c r="AT12" i="159"/>
  <c r="AT10" i="159"/>
  <c r="AT8" i="159"/>
  <c r="AW3" i="159"/>
  <c r="AV1" i="159"/>
  <c r="AV2" i="159"/>
  <c r="R45" i="33"/>
  <c r="W39" i="33"/>
  <c r="Y46" i="33"/>
  <c r="AD36" i="33"/>
  <c r="AE78" i="154" s="1"/>
  <c r="P38" i="33"/>
  <c r="Y40" i="33"/>
  <c r="Q37" i="33"/>
  <c r="Q35" i="33"/>
  <c r="N4" i="33"/>
  <c r="O3" i="33"/>
  <c r="M34" i="33"/>
  <c r="N33" i="33"/>
  <c r="N18" i="33"/>
  <c r="M19" i="33"/>
  <c r="AU21" i="159"/>
  <c r="AU24" i="159"/>
  <c r="AU18" i="159"/>
  <c r="AU33" i="159"/>
  <c r="AU22" i="159"/>
  <c r="AU16" i="159"/>
  <c r="AU20" i="159"/>
  <c r="AU19" i="159"/>
  <c r="AU29" i="159"/>
  <c r="AU34" i="159"/>
  <c r="AU38" i="159"/>
  <c r="AU25" i="159"/>
  <c r="AU30" i="159"/>
  <c r="AU23" i="159"/>
  <c r="AU37" i="159"/>
  <c r="AU36" i="159"/>
  <c r="AU35" i="159"/>
  <c r="AU17" i="159"/>
  <c r="AU32" i="159"/>
  <c r="AU31" i="159"/>
  <c r="AE78" i="151" l="1"/>
  <c r="AE78" i="153"/>
  <c r="AU7" i="159"/>
  <c r="AU4" i="159"/>
  <c r="AU5" i="159"/>
  <c r="AU8" i="159"/>
  <c r="AU10" i="159"/>
  <c r="AU11" i="159"/>
  <c r="AU9" i="159"/>
  <c r="AU6" i="159"/>
  <c r="AU12" i="159"/>
  <c r="AU13" i="159"/>
  <c r="AX3" i="159"/>
  <c r="AW1" i="159"/>
  <c r="AW2" i="159"/>
  <c r="Z46" i="33"/>
  <c r="Z40" i="33"/>
  <c r="Q38" i="33"/>
  <c r="X39" i="33"/>
  <c r="S45" i="33"/>
  <c r="R35" i="33"/>
  <c r="AE36" i="33"/>
  <c r="AF78" i="154" s="1"/>
  <c r="R37" i="33"/>
  <c r="O18" i="33"/>
  <c r="N19" i="33"/>
  <c r="N34" i="33"/>
  <c r="O33" i="33"/>
  <c r="O4" i="33"/>
  <c r="P3" i="33"/>
  <c r="AV35" i="159"/>
  <c r="AV32" i="159"/>
  <c r="AV30" i="159"/>
  <c r="AV18" i="159"/>
  <c r="AV23" i="159"/>
  <c r="AV31" i="159"/>
  <c r="AV25" i="159"/>
  <c r="AV22" i="159"/>
  <c r="AV37" i="159"/>
  <c r="AV20" i="159"/>
  <c r="AV19" i="159"/>
  <c r="AV21" i="159"/>
  <c r="AV33" i="159"/>
  <c r="AV34" i="159"/>
  <c r="AV36" i="159"/>
  <c r="AV24" i="159"/>
  <c r="AV17" i="159"/>
  <c r="AV29" i="159"/>
  <c r="AV16" i="159"/>
  <c r="AV38" i="159"/>
  <c r="AF78" i="151" l="1"/>
  <c r="AF78" i="153"/>
  <c r="AV7" i="159"/>
  <c r="AV5" i="159"/>
  <c r="AV12" i="159"/>
  <c r="AV4" i="159"/>
  <c r="AV13" i="159"/>
  <c r="AV8" i="159"/>
  <c r="AV6" i="159"/>
  <c r="AV10" i="159"/>
  <c r="AV11" i="159"/>
  <c r="AV9" i="159"/>
  <c r="AY3" i="159"/>
  <c r="AX1" i="159"/>
  <c r="AX2" i="159"/>
  <c r="AF36" i="33"/>
  <c r="AG78" i="154" s="1"/>
  <c r="T45" i="33"/>
  <c r="S35" i="33"/>
  <c r="R38" i="33"/>
  <c r="AA40" i="33"/>
  <c r="Y39" i="33"/>
  <c r="S37" i="33"/>
  <c r="AA46" i="33"/>
  <c r="P4" i="33"/>
  <c r="Q3" i="33"/>
  <c r="O34" i="33"/>
  <c r="P33" i="33"/>
  <c r="P18" i="33"/>
  <c r="O19" i="33"/>
  <c r="AW38" i="159"/>
  <c r="AW34" i="159"/>
  <c r="AW17" i="159"/>
  <c r="AW31" i="159"/>
  <c r="AW33" i="159"/>
  <c r="AW16" i="159"/>
  <c r="AW35" i="159"/>
  <c r="AW37" i="159"/>
  <c r="AW36" i="159"/>
  <c r="AW25" i="159"/>
  <c r="AW18" i="159"/>
  <c r="AW29" i="159"/>
  <c r="AW30" i="159"/>
  <c r="AW23" i="159"/>
  <c r="AW21" i="159"/>
  <c r="AW20" i="159"/>
  <c r="AW22" i="159"/>
  <c r="AW24" i="159"/>
  <c r="AW32" i="159"/>
  <c r="AW19" i="159"/>
  <c r="S79" i="151" l="1"/>
  <c r="S84" i="151" s="1"/>
  <c r="S79" i="154"/>
  <c r="S84" i="154" s="1"/>
  <c r="AG78" i="151"/>
  <c r="AG78" i="153"/>
  <c r="AW7" i="159"/>
  <c r="AW11" i="159"/>
  <c r="AW4" i="159"/>
  <c r="AW6" i="159"/>
  <c r="AW8" i="159"/>
  <c r="AW9" i="159"/>
  <c r="AW5" i="159"/>
  <c r="AW10" i="159"/>
  <c r="AW12" i="159"/>
  <c r="AW13" i="159"/>
  <c r="AZ3" i="159"/>
  <c r="AY2" i="159"/>
  <c r="AY1" i="159"/>
  <c r="T37" i="33"/>
  <c r="T35" i="33"/>
  <c r="U45" i="33"/>
  <c r="Z39" i="33"/>
  <c r="AB40" i="33"/>
  <c r="S38" i="33"/>
  <c r="T79" i="154" s="1"/>
  <c r="T84" i="154" s="1"/>
  <c r="AG36" i="33"/>
  <c r="D78" i="155" s="1"/>
  <c r="AB46" i="33"/>
  <c r="P34" i="33"/>
  <c r="Q33" i="33"/>
  <c r="Q18" i="33"/>
  <c r="P19" i="33"/>
  <c r="Q4" i="33"/>
  <c r="R3" i="33"/>
  <c r="AX31" i="159"/>
  <c r="AX18" i="159"/>
  <c r="AX17" i="159"/>
  <c r="AX22" i="159"/>
  <c r="AX32" i="159"/>
  <c r="AX20" i="159"/>
  <c r="AX37" i="159"/>
  <c r="AX30" i="159"/>
  <c r="AX24" i="159"/>
  <c r="AX16" i="159"/>
  <c r="AX35" i="159"/>
  <c r="AX34" i="159"/>
  <c r="AX19" i="159"/>
  <c r="AX23" i="159"/>
  <c r="AX33" i="159"/>
  <c r="AX36" i="159"/>
  <c r="AX38" i="159"/>
  <c r="AX25" i="159"/>
  <c r="AX29" i="159"/>
  <c r="AX21" i="159"/>
  <c r="T79" i="151" l="1"/>
  <c r="T84" i="151" s="1"/>
  <c r="T79" i="153"/>
  <c r="T84" i="153" s="1"/>
  <c r="D78" i="153"/>
  <c r="AH78" i="153"/>
  <c r="AX11" i="159"/>
  <c r="AX4" i="159"/>
  <c r="AX13" i="159"/>
  <c r="AX5" i="159"/>
  <c r="AX10" i="159"/>
  <c r="AX8" i="159"/>
  <c r="AX9" i="159"/>
  <c r="AX12" i="159"/>
  <c r="AX7" i="159"/>
  <c r="AX6" i="159"/>
  <c r="BA3" i="159"/>
  <c r="AZ2" i="159"/>
  <c r="AZ1" i="159"/>
  <c r="AH36" i="33"/>
  <c r="AC40" i="33"/>
  <c r="AA39" i="33"/>
  <c r="T38" i="33"/>
  <c r="U79" i="154" s="1"/>
  <c r="U84" i="154" s="1"/>
  <c r="AC46" i="33"/>
  <c r="V45" i="33"/>
  <c r="U35" i="33"/>
  <c r="U37" i="33"/>
  <c r="R4" i="33"/>
  <c r="S3" i="33"/>
  <c r="R18" i="33"/>
  <c r="Q19" i="33"/>
  <c r="Q34" i="33"/>
  <c r="R33" i="33"/>
  <c r="AY17" i="159"/>
  <c r="AY20" i="159"/>
  <c r="AY29" i="159"/>
  <c r="AY24" i="159"/>
  <c r="AY18" i="159"/>
  <c r="AY16" i="159"/>
  <c r="AY32" i="159"/>
  <c r="AY31" i="159"/>
  <c r="AY35" i="159"/>
  <c r="AY36" i="159"/>
  <c r="AY30" i="159"/>
  <c r="AY34" i="159"/>
  <c r="AY37" i="159"/>
  <c r="AY33" i="159"/>
  <c r="AY38" i="159"/>
  <c r="AY23" i="159"/>
  <c r="AY21" i="159"/>
  <c r="AY22" i="159"/>
  <c r="AY25" i="159"/>
  <c r="AY19" i="159"/>
  <c r="D78" i="154" l="1"/>
  <c r="E78" i="155"/>
  <c r="U79" i="151"/>
  <c r="U84" i="151" s="1"/>
  <c r="U79" i="153"/>
  <c r="U84" i="153" s="1"/>
  <c r="D78" i="151"/>
  <c r="E78" i="153"/>
  <c r="AY9" i="159"/>
  <c r="AY10" i="159"/>
  <c r="AY11" i="159"/>
  <c r="AY7" i="159"/>
  <c r="AY5" i="159"/>
  <c r="AY8" i="159"/>
  <c r="AY13" i="159"/>
  <c r="AY12" i="159"/>
  <c r="AY6" i="159"/>
  <c r="AY4" i="159"/>
  <c r="BB3" i="159"/>
  <c r="BA2" i="159"/>
  <c r="BA1" i="159"/>
  <c r="V35" i="33"/>
  <c r="W45" i="33"/>
  <c r="U38" i="33"/>
  <c r="V79" i="154" s="1"/>
  <c r="V84" i="154" s="1"/>
  <c r="AB39" i="33"/>
  <c r="AD40" i="33"/>
  <c r="AD46" i="33"/>
  <c r="V37" i="33"/>
  <c r="AI36" i="33"/>
  <c r="S18" i="33"/>
  <c r="R19" i="33"/>
  <c r="S4" i="33"/>
  <c r="T3" i="33"/>
  <c r="R34" i="33"/>
  <c r="S33" i="33"/>
  <c r="AZ29" i="159"/>
  <c r="AZ35" i="159"/>
  <c r="AZ34" i="159"/>
  <c r="AZ21" i="159"/>
  <c r="AZ22" i="159"/>
  <c r="AZ23" i="159"/>
  <c r="AZ30" i="159"/>
  <c r="AZ18" i="159"/>
  <c r="AZ31" i="159"/>
  <c r="AZ32" i="159"/>
  <c r="AZ25" i="159"/>
  <c r="AZ16" i="159"/>
  <c r="AZ38" i="159"/>
  <c r="AZ36" i="159"/>
  <c r="AZ37" i="159"/>
  <c r="AZ19" i="159"/>
  <c r="AZ17" i="159"/>
  <c r="AZ33" i="159"/>
  <c r="AZ24" i="159"/>
  <c r="AZ20" i="159"/>
  <c r="E78" i="154" l="1"/>
  <c r="F78" i="155"/>
  <c r="V79" i="151"/>
  <c r="V84" i="151" s="1"/>
  <c r="V79" i="153"/>
  <c r="V84" i="153" s="1"/>
  <c r="E78" i="151"/>
  <c r="F78" i="153"/>
  <c r="AZ6" i="159"/>
  <c r="AZ47" i="159" s="1"/>
  <c r="AZ11" i="159"/>
  <c r="AZ13" i="159"/>
  <c r="AZ8" i="159"/>
  <c r="AZ12" i="159"/>
  <c r="AZ5" i="159"/>
  <c r="AZ46" i="159" s="1"/>
  <c r="AZ7" i="159"/>
  <c r="AZ48" i="159" s="1"/>
  <c r="AZ4" i="159"/>
  <c r="AZ9" i="159"/>
  <c r="AZ10" i="159"/>
  <c r="BB1" i="159"/>
  <c r="BB2" i="159"/>
  <c r="BC3" i="159"/>
  <c r="AC39" i="33"/>
  <c r="V38" i="33"/>
  <c r="W79" i="154" s="1"/>
  <c r="W84" i="154" s="1"/>
  <c r="AE46" i="33"/>
  <c r="AJ36" i="33"/>
  <c r="X45" i="33"/>
  <c r="AE40" i="33"/>
  <c r="W35" i="33"/>
  <c r="W37" i="33"/>
  <c r="S34" i="33"/>
  <c r="T33" i="33"/>
  <c r="T4" i="33"/>
  <c r="U3" i="33"/>
  <c r="T18" i="33"/>
  <c r="S19" i="33"/>
  <c r="BA29" i="159"/>
  <c r="BA20" i="159"/>
  <c r="BA33" i="159"/>
  <c r="BA31" i="159"/>
  <c r="BA18" i="159"/>
  <c r="BA30" i="159"/>
  <c r="BA17" i="159"/>
  <c r="BA19" i="159"/>
  <c r="BA24" i="159"/>
  <c r="BA32" i="159"/>
  <c r="BA23" i="159"/>
  <c r="BA38" i="159"/>
  <c r="BA37" i="159"/>
  <c r="BA34" i="159"/>
  <c r="BA21" i="159"/>
  <c r="BA22" i="159"/>
  <c r="BA35" i="159"/>
  <c r="BA36" i="159"/>
  <c r="BA16" i="159"/>
  <c r="BA25" i="159"/>
  <c r="F78" i="154" l="1"/>
  <c r="G78" i="155"/>
  <c r="W79" i="151"/>
  <c r="W84" i="151" s="1"/>
  <c r="W79" i="153"/>
  <c r="W84" i="153" s="1"/>
  <c r="AZ45" i="159"/>
  <c r="F78" i="151"/>
  <c r="G78" i="153"/>
  <c r="BA8" i="159"/>
  <c r="BA9" i="159"/>
  <c r="BA10" i="159"/>
  <c r="BA7" i="159"/>
  <c r="BA48" i="159" s="1"/>
  <c r="BA5" i="159"/>
  <c r="BA46" i="159" s="1"/>
  <c r="BA6" i="159"/>
  <c r="BA47" i="159" s="1"/>
  <c r="BA12" i="159"/>
  <c r="BA11" i="159"/>
  <c r="BA4" i="159"/>
  <c r="BA13" i="159"/>
  <c r="BC1" i="159"/>
  <c r="BC2" i="159"/>
  <c r="BD3" i="159"/>
  <c r="Y45" i="33"/>
  <c r="AK36" i="33"/>
  <c r="W38" i="33"/>
  <c r="X79" i="154" s="1"/>
  <c r="X84" i="154" s="1"/>
  <c r="AD39" i="33"/>
  <c r="X35" i="33"/>
  <c r="AF40" i="33"/>
  <c r="X37" i="33"/>
  <c r="AF46" i="33"/>
  <c r="V3" i="33"/>
  <c r="U4" i="33"/>
  <c r="U18" i="33"/>
  <c r="T19" i="33"/>
  <c r="T34" i="33"/>
  <c r="U33" i="33"/>
  <c r="BB29" i="159"/>
  <c r="BB23" i="159"/>
  <c r="BB24" i="159"/>
  <c r="BB20" i="159"/>
  <c r="BB16" i="159"/>
  <c r="BB31" i="159"/>
  <c r="BB34" i="159"/>
  <c r="BB36" i="159"/>
  <c r="BB19" i="159"/>
  <c r="BB18" i="159"/>
  <c r="BB30" i="159"/>
  <c r="BB25" i="159"/>
  <c r="BB33" i="159"/>
  <c r="BB35" i="159"/>
  <c r="BB17" i="159"/>
  <c r="BB37" i="159"/>
  <c r="BB21" i="159"/>
  <c r="BB32" i="159"/>
  <c r="BB38" i="159"/>
  <c r="BB22" i="159"/>
  <c r="G78" i="154" l="1"/>
  <c r="H78" i="155"/>
  <c r="X79" i="151"/>
  <c r="X84" i="151" s="1"/>
  <c r="X79" i="153"/>
  <c r="X84" i="153" s="1"/>
  <c r="BA45" i="159"/>
  <c r="G78" i="151"/>
  <c r="H78" i="153"/>
  <c r="BB6" i="159"/>
  <c r="BB47" i="159" s="1"/>
  <c r="BB10" i="159"/>
  <c r="BB4" i="159"/>
  <c r="BB45" i="159" s="1"/>
  <c r="BB9" i="159"/>
  <c r="BB8" i="159"/>
  <c r="BB7" i="159"/>
  <c r="BB48" i="159" s="1"/>
  <c r="BB13" i="159"/>
  <c r="BB12" i="159"/>
  <c r="BB5" i="159"/>
  <c r="BB46" i="159" s="1"/>
  <c r="BB11" i="159"/>
  <c r="BD1" i="159"/>
  <c r="BD2" i="159"/>
  <c r="BE3" i="159"/>
  <c r="AG40" i="33"/>
  <c r="AE39" i="33"/>
  <c r="Y37" i="33"/>
  <c r="Z45" i="33"/>
  <c r="AL36" i="33"/>
  <c r="AG46" i="33"/>
  <c r="Y35" i="33"/>
  <c r="X38" i="33"/>
  <c r="Y79" i="154" s="1"/>
  <c r="Y84" i="154" s="1"/>
  <c r="V18" i="33"/>
  <c r="U19" i="33"/>
  <c r="U34" i="33"/>
  <c r="V33" i="33"/>
  <c r="W3" i="33"/>
  <c r="V4" i="33"/>
  <c r="BC25" i="159"/>
  <c r="BC36" i="159"/>
  <c r="BC16" i="159"/>
  <c r="BC22" i="159"/>
  <c r="BC35" i="159"/>
  <c r="BC17" i="159"/>
  <c r="BC23" i="159"/>
  <c r="BC30" i="159"/>
  <c r="BC24" i="159"/>
  <c r="BC37" i="159"/>
  <c r="BC18" i="159"/>
  <c r="BC20" i="159"/>
  <c r="BC19" i="159"/>
  <c r="BC33" i="159"/>
  <c r="BC31" i="159"/>
  <c r="BC29" i="159"/>
  <c r="BC21" i="159"/>
  <c r="BC38" i="159"/>
  <c r="BC34" i="159"/>
  <c r="BC32" i="159"/>
  <c r="H78" i="154" l="1"/>
  <c r="I78" i="155"/>
  <c r="Y79" i="151"/>
  <c r="Y84" i="151" s="1"/>
  <c r="Y79" i="153"/>
  <c r="Y84" i="153" s="1"/>
  <c r="H78" i="151"/>
  <c r="I78" i="153"/>
  <c r="BC9" i="159"/>
  <c r="BC13" i="159"/>
  <c r="BC6" i="159"/>
  <c r="BC47" i="159" s="1"/>
  <c r="BC5" i="159"/>
  <c r="BC46" i="159" s="1"/>
  <c r="BC4" i="159"/>
  <c r="BC45" i="159" s="1"/>
  <c r="BC8" i="159"/>
  <c r="BC7" i="159"/>
  <c r="BC48" i="159" s="1"/>
  <c r="BC11" i="159"/>
  <c r="BC12" i="159"/>
  <c r="BC10" i="159"/>
  <c r="BE1" i="159"/>
  <c r="BE2" i="159"/>
  <c r="BF3" i="159"/>
  <c r="Z35" i="33"/>
  <c r="AA45" i="33"/>
  <c r="AM36" i="33"/>
  <c r="Z37" i="33"/>
  <c r="Y38" i="33"/>
  <c r="Z79" i="154" s="1"/>
  <c r="Z84" i="154" s="1"/>
  <c r="AF39" i="33"/>
  <c r="AH46" i="33"/>
  <c r="AH40" i="33"/>
  <c r="W33" i="33"/>
  <c r="V34" i="33"/>
  <c r="X3" i="33"/>
  <c r="W4" i="33"/>
  <c r="W18" i="33"/>
  <c r="V19" i="33"/>
  <c r="BD32" i="159"/>
  <c r="BD20" i="159"/>
  <c r="BD18" i="159"/>
  <c r="BD19" i="159"/>
  <c r="BD38" i="159"/>
  <c r="BD23" i="159"/>
  <c r="BD31" i="159"/>
  <c r="BD37" i="159"/>
  <c r="BD33" i="159"/>
  <c r="BD22" i="159"/>
  <c r="BD25" i="159"/>
  <c r="BD29" i="159"/>
  <c r="BD16" i="159"/>
  <c r="BD17" i="159"/>
  <c r="BD36" i="159"/>
  <c r="BD21" i="159"/>
  <c r="BD34" i="159"/>
  <c r="BD35" i="159"/>
  <c r="BD24" i="159"/>
  <c r="BD30" i="159"/>
  <c r="I78" i="154" l="1"/>
  <c r="J78" i="155"/>
  <c r="Z79" i="151"/>
  <c r="Z84" i="151" s="1"/>
  <c r="Z79" i="153"/>
  <c r="Z84" i="153" s="1"/>
  <c r="I78" i="151"/>
  <c r="J78" i="153"/>
  <c r="BD4" i="159"/>
  <c r="BD45" i="159" s="1"/>
  <c r="BD5" i="159"/>
  <c r="BD46" i="159" s="1"/>
  <c r="BD11" i="159"/>
  <c r="BD12" i="159"/>
  <c r="BD8" i="159"/>
  <c r="BD9" i="159"/>
  <c r="BD7" i="159"/>
  <c r="BD48" i="159" s="1"/>
  <c r="BD10" i="159"/>
  <c r="BD13" i="159"/>
  <c r="BD6" i="159"/>
  <c r="BD47" i="159" s="1"/>
  <c r="BF1" i="159"/>
  <c r="BF2" i="159"/>
  <c r="BG3" i="159"/>
  <c r="AI46" i="33"/>
  <c r="AG39" i="33"/>
  <c r="Z38" i="33"/>
  <c r="AA79" i="154" s="1"/>
  <c r="AA84" i="154" s="1"/>
  <c r="AA35" i="33"/>
  <c r="AN36" i="33"/>
  <c r="AB45" i="33"/>
  <c r="AA37" i="33"/>
  <c r="AI40" i="33"/>
  <c r="X18" i="33"/>
  <c r="W19" i="33"/>
  <c r="Y3" i="33"/>
  <c r="X4" i="33"/>
  <c r="X33" i="33"/>
  <c r="W34" i="33"/>
  <c r="BE36" i="159"/>
  <c r="BE34" i="159"/>
  <c r="BE22" i="159"/>
  <c r="BE23" i="159"/>
  <c r="BE21" i="159"/>
  <c r="BE18" i="159"/>
  <c r="BE30" i="159"/>
  <c r="BE37" i="159"/>
  <c r="BE24" i="159"/>
  <c r="BE25" i="159"/>
  <c r="BE20" i="159"/>
  <c r="BE32" i="159"/>
  <c r="BE19" i="159"/>
  <c r="BE16" i="159"/>
  <c r="BE35" i="159"/>
  <c r="BE33" i="159"/>
  <c r="BE29" i="159"/>
  <c r="BE17" i="159"/>
  <c r="BE31" i="159"/>
  <c r="BE38" i="159"/>
  <c r="J78" i="154" l="1"/>
  <c r="K78" i="155"/>
  <c r="AA79" i="151"/>
  <c r="AA84" i="151" s="1"/>
  <c r="AA79" i="153"/>
  <c r="AA84" i="153" s="1"/>
  <c r="J78" i="151"/>
  <c r="K78" i="153"/>
  <c r="BE4" i="159"/>
  <c r="BE45" i="159" s="1"/>
  <c r="BE13" i="159"/>
  <c r="BE8" i="159"/>
  <c r="BE5" i="159"/>
  <c r="BE46" i="159" s="1"/>
  <c r="BE12" i="159"/>
  <c r="BE10" i="159"/>
  <c r="BE9" i="159"/>
  <c r="BE7" i="159"/>
  <c r="BE48" i="159" s="1"/>
  <c r="BE6" i="159"/>
  <c r="BE47" i="159" s="1"/>
  <c r="BE11" i="159"/>
  <c r="BG1" i="159"/>
  <c r="BG2" i="159"/>
  <c r="BH3" i="159"/>
  <c r="AB35" i="33"/>
  <c r="AH39" i="33"/>
  <c r="AJ40" i="33"/>
  <c r="AO36" i="33"/>
  <c r="AA38" i="33"/>
  <c r="AB79" i="154" s="1"/>
  <c r="AB84" i="154" s="1"/>
  <c r="AC45" i="33"/>
  <c r="AJ46" i="33"/>
  <c r="AB37" i="33"/>
  <c r="Y33" i="33"/>
  <c r="X34" i="33"/>
  <c r="Z3" i="33"/>
  <c r="Y4" i="33"/>
  <c r="Y18" i="33"/>
  <c r="X19" i="33"/>
  <c r="BF36" i="159"/>
  <c r="BF38" i="159"/>
  <c r="BF33" i="159"/>
  <c r="BF31" i="159"/>
  <c r="BF23" i="159"/>
  <c r="BF20" i="159"/>
  <c r="BF32" i="159"/>
  <c r="BF37" i="159"/>
  <c r="BF30" i="159"/>
  <c r="BF24" i="159"/>
  <c r="BF22" i="159"/>
  <c r="BF16" i="159"/>
  <c r="BF17" i="159"/>
  <c r="BF18" i="159"/>
  <c r="BF25" i="159"/>
  <c r="BF35" i="159"/>
  <c r="BF34" i="159"/>
  <c r="BF19" i="159"/>
  <c r="BF21" i="159"/>
  <c r="BF29" i="159"/>
  <c r="K78" i="154" l="1"/>
  <c r="L78" i="155"/>
  <c r="AB79" i="151"/>
  <c r="AB84" i="151" s="1"/>
  <c r="AB79" i="153"/>
  <c r="AB84" i="153" s="1"/>
  <c r="K78" i="151"/>
  <c r="L78" i="153"/>
  <c r="BF13" i="159"/>
  <c r="BF6" i="159"/>
  <c r="BF47" i="159" s="1"/>
  <c r="BF8" i="159"/>
  <c r="BF10" i="159"/>
  <c r="BF11" i="159"/>
  <c r="BF9" i="159"/>
  <c r="BF7" i="159"/>
  <c r="BF48" i="159" s="1"/>
  <c r="BF5" i="159"/>
  <c r="BF46" i="159" s="1"/>
  <c r="BF4" i="159"/>
  <c r="BF12" i="159"/>
  <c r="BI3" i="159"/>
  <c r="BH1" i="159"/>
  <c r="BH2" i="159"/>
  <c r="AD45" i="33"/>
  <c r="AB38" i="33"/>
  <c r="AC79" i="154" s="1"/>
  <c r="AC84" i="154" s="1"/>
  <c r="AP36" i="33"/>
  <c r="AK40" i="33"/>
  <c r="AC37" i="33"/>
  <c r="AI39" i="33"/>
  <c r="AK46" i="33"/>
  <c r="AC35" i="33"/>
  <c r="Y19" i="33"/>
  <c r="Z18" i="33"/>
  <c r="Z4" i="33"/>
  <c r="AA3" i="33"/>
  <c r="Z33" i="33"/>
  <c r="Y34" i="33"/>
  <c r="BG24" i="159"/>
  <c r="BG19" i="159"/>
  <c r="BG37" i="159"/>
  <c r="BG20" i="159"/>
  <c r="BG31" i="159"/>
  <c r="BG30" i="159"/>
  <c r="BG18" i="159"/>
  <c r="BG21" i="159"/>
  <c r="BG33" i="159"/>
  <c r="BG34" i="159"/>
  <c r="BG23" i="159"/>
  <c r="BG25" i="159"/>
  <c r="BG38" i="159"/>
  <c r="BG36" i="159"/>
  <c r="BG29" i="159"/>
  <c r="BG32" i="159"/>
  <c r="BG22" i="159"/>
  <c r="BG16" i="159"/>
  <c r="BG17" i="159"/>
  <c r="BG35" i="159"/>
  <c r="L78" i="154" l="1"/>
  <c r="M78" i="155"/>
  <c r="AC79" i="151"/>
  <c r="AC84" i="151" s="1"/>
  <c r="AC79" i="153"/>
  <c r="AC84" i="153" s="1"/>
  <c r="BF45" i="159"/>
  <c r="L78" i="151"/>
  <c r="M78" i="153"/>
  <c r="BG11" i="159"/>
  <c r="BG12" i="159"/>
  <c r="BG7" i="159"/>
  <c r="BG48" i="159" s="1"/>
  <c r="BG5" i="159"/>
  <c r="BG46" i="159" s="1"/>
  <c r="BG8" i="159"/>
  <c r="BG13" i="159"/>
  <c r="BG6" i="159"/>
  <c r="BG47" i="159" s="1"/>
  <c r="BG4" i="159"/>
  <c r="BG10" i="159"/>
  <c r="BG9" i="159"/>
  <c r="BI2" i="159"/>
  <c r="BI1" i="159"/>
  <c r="BJ3" i="159"/>
  <c r="AJ39" i="33"/>
  <c r="AL40" i="33"/>
  <c r="AC38" i="33"/>
  <c r="AD79" i="154" s="1"/>
  <c r="AD84" i="154" s="1"/>
  <c r="AD35" i="33"/>
  <c r="AE45" i="33"/>
  <c r="AQ36" i="33"/>
  <c r="AD37" i="33"/>
  <c r="AL46" i="33"/>
  <c r="AA33" i="33"/>
  <c r="Z34" i="33"/>
  <c r="AA4" i="33"/>
  <c r="AB3" i="33"/>
  <c r="Z19" i="33"/>
  <c r="AA18" i="33"/>
  <c r="BH16" i="159"/>
  <c r="BH18" i="159"/>
  <c r="BH34" i="159"/>
  <c r="BH20" i="159"/>
  <c r="BH21" i="159"/>
  <c r="BH38" i="159"/>
  <c r="BH30" i="159"/>
  <c r="BH24" i="159"/>
  <c r="BH31" i="159"/>
  <c r="BH25" i="159"/>
  <c r="BH19" i="159"/>
  <c r="BH36" i="159"/>
  <c r="BH32" i="159"/>
  <c r="BH37" i="159"/>
  <c r="BH35" i="159"/>
  <c r="BH29" i="159"/>
  <c r="BH33" i="159"/>
  <c r="BH17" i="159"/>
  <c r="BH22" i="159"/>
  <c r="BH23" i="159"/>
  <c r="M78" i="154" l="1"/>
  <c r="N78" i="155"/>
  <c r="AD79" i="151"/>
  <c r="AD84" i="151" s="1"/>
  <c r="AD79" i="153"/>
  <c r="AD84" i="153" s="1"/>
  <c r="BG45" i="159"/>
  <c r="M78" i="151"/>
  <c r="N78" i="153"/>
  <c r="BH13" i="159"/>
  <c r="BH7" i="159"/>
  <c r="BH48" i="159" s="1"/>
  <c r="BH5" i="159"/>
  <c r="BH46" i="159" s="1"/>
  <c r="BH8" i="159"/>
  <c r="BH10" i="159"/>
  <c r="BH4" i="159"/>
  <c r="BH45" i="159" s="1"/>
  <c r="BH12" i="159"/>
  <c r="BH9" i="159"/>
  <c r="BH11" i="159"/>
  <c r="BH6" i="159"/>
  <c r="BH47" i="159" s="1"/>
  <c r="BJ2" i="159"/>
  <c r="BJ1" i="159"/>
  <c r="BK3" i="159"/>
  <c r="AD38" i="33"/>
  <c r="AE79" i="154" s="1"/>
  <c r="AE84" i="154" s="1"/>
  <c r="AR36" i="33"/>
  <c r="AM40" i="33"/>
  <c r="AE35" i="33"/>
  <c r="AM46" i="33"/>
  <c r="AF45" i="33"/>
  <c r="AE37" i="33"/>
  <c r="AK39" i="33"/>
  <c r="AB4" i="33"/>
  <c r="AC3" i="33"/>
  <c r="AA19" i="33"/>
  <c r="AB18" i="33"/>
  <c r="AB33" i="33"/>
  <c r="AA34" i="33"/>
  <c r="BI19" i="159"/>
  <c r="BI35" i="159"/>
  <c r="BI37" i="159"/>
  <c r="BI23" i="159"/>
  <c r="BI29" i="159"/>
  <c r="BI21" i="159"/>
  <c r="BI33" i="159"/>
  <c r="BI20" i="159"/>
  <c r="BI17" i="159"/>
  <c r="BI38" i="159"/>
  <c r="BI36" i="159"/>
  <c r="BI18" i="159"/>
  <c r="BI25" i="159"/>
  <c r="BI30" i="159"/>
  <c r="BI32" i="159"/>
  <c r="BI16" i="159"/>
  <c r="BI22" i="159"/>
  <c r="BI34" i="159"/>
  <c r="BI31" i="159"/>
  <c r="BI24" i="159"/>
  <c r="N78" i="154" l="1"/>
  <c r="O78" i="155"/>
  <c r="AE79" i="151"/>
  <c r="AE84" i="151" s="1"/>
  <c r="AE79" i="153"/>
  <c r="AE84" i="153" s="1"/>
  <c r="N78" i="151"/>
  <c r="O78" i="153"/>
  <c r="BI8" i="159"/>
  <c r="BI4" i="159"/>
  <c r="BI45" i="159" s="1"/>
  <c r="BI5" i="159"/>
  <c r="BI46" i="159" s="1"/>
  <c r="BI11" i="159"/>
  <c r="BI10" i="159"/>
  <c r="BI7" i="159"/>
  <c r="BI48" i="159" s="1"/>
  <c r="BI9" i="159"/>
  <c r="BI13" i="159"/>
  <c r="BI6" i="159"/>
  <c r="BI47" i="159" s="1"/>
  <c r="BI12" i="159"/>
  <c r="BK1" i="159"/>
  <c r="BL3" i="159"/>
  <c r="BK2" i="159"/>
  <c r="AF35" i="33"/>
  <c r="AN40" i="33"/>
  <c r="AS36" i="33"/>
  <c r="AE38" i="33"/>
  <c r="AF79" i="154" s="1"/>
  <c r="AF84" i="154" s="1"/>
  <c r="AN46" i="33"/>
  <c r="AL39" i="33"/>
  <c r="AG45" i="33"/>
  <c r="AF37" i="33"/>
  <c r="AB34" i="33"/>
  <c r="AC33" i="33"/>
  <c r="AB19" i="33"/>
  <c r="AC18" i="33"/>
  <c r="AC4" i="33"/>
  <c r="AD3" i="33"/>
  <c r="BJ25" i="159"/>
  <c r="BJ22" i="159"/>
  <c r="BJ16" i="159"/>
  <c r="BJ38" i="159"/>
  <c r="BJ21" i="159"/>
  <c r="BJ30" i="159"/>
  <c r="BJ31" i="159"/>
  <c r="BJ35" i="159"/>
  <c r="BJ20" i="159"/>
  <c r="BJ19" i="159"/>
  <c r="BJ37" i="159"/>
  <c r="BJ36" i="159"/>
  <c r="BJ23" i="159"/>
  <c r="BJ29" i="159"/>
  <c r="BJ34" i="159"/>
  <c r="BJ32" i="159"/>
  <c r="BJ18" i="159"/>
  <c r="BJ24" i="159"/>
  <c r="BJ17" i="159"/>
  <c r="BJ33" i="159"/>
  <c r="O78" i="154" l="1"/>
  <c r="P78" i="155"/>
  <c r="AF79" i="151"/>
  <c r="AF84" i="151" s="1"/>
  <c r="AF79" i="153"/>
  <c r="AF84" i="153" s="1"/>
  <c r="O78" i="151"/>
  <c r="P78" i="153"/>
  <c r="BJ7" i="159"/>
  <c r="BJ48" i="159" s="1"/>
  <c r="BJ5" i="159"/>
  <c r="BJ46" i="159" s="1"/>
  <c r="BJ11" i="159"/>
  <c r="BJ8" i="159"/>
  <c r="BJ6" i="159"/>
  <c r="BJ47" i="159" s="1"/>
  <c r="BJ12" i="159"/>
  <c r="BJ4" i="159"/>
  <c r="BJ45" i="159" s="1"/>
  <c r="BJ10" i="159"/>
  <c r="BJ13" i="159"/>
  <c r="BJ9" i="159"/>
  <c r="BL2" i="159"/>
  <c r="BL1" i="159"/>
  <c r="BM3" i="159"/>
  <c r="AM39" i="33"/>
  <c r="AH45" i="33"/>
  <c r="AF38" i="33"/>
  <c r="AG79" i="154" s="1"/>
  <c r="AG84" i="154" s="1"/>
  <c r="AG37" i="33"/>
  <c r="AO46" i="33"/>
  <c r="AO40" i="33"/>
  <c r="AT36" i="33"/>
  <c r="AG35" i="33"/>
  <c r="AC19" i="33"/>
  <c r="AD18" i="33"/>
  <c r="AE3" i="33"/>
  <c r="AD4" i="33"/>
  <c r="AC34" i="33"/>
  <c r="AD33" i="33"/>
  <c r="BK25" i="159"/>
  <c r="BK16" i="159"/>
  <c r="BK36" i="159"/>
  <c r="BK33" i="159"/>
  <c r="BK23" i="159"/>
  <c r="BK29" i="159"/>
  <c r="BK19" i="159"/>
  <c r="BK38" i="159"/>
  <c r="BK17" i="159"/>
  <c r="BK32" i="159"/>
  <c r="BK20" i="159"/>
  <c r="BK31" i="159"/>
  <c r="BK30" i="159"/>
  <c r="BK22" i="159"/>
  <c r="BK35" i="159"/>
  <c r="BK24" i="159"/>
  <c r="BK34" i="159"/>
  <c r="BK18" i="159"/>
  <c r="BK37" i="159"/>
  <c r="BK21" i="159"/>
  <c r="P78" i="154" l="1"/>
  <c r="Q78" i="155"/>
  <c r="AG79" i="151"/>
  <c r="AG84" i="151" s="1"/>
  <c r="AG79" i="153"/>
  <c r="AG84" i="153" s="1"/>
  <c r="P78" i="151"/>
  <c r="Q78" i="153"/>
  <c r="BK8" i="159"/>
  <c r="BK4" i="159"/>
  <c r="BK45" i="159" s="1"/>
  <c r="BK9" i="159"/>
  <c r="BK10" i="159"/>
  <c r="BK6" i="159"/>
  <c r="BK47" i="159" s="1"/>
  <c r="BK5" i="159"/>
  <c r="BK46" i="159" s="1"/>
  <c r="BK7" i="159"/>
  <c r="BK48" i="159" s="1"/>
  <c r="BK12" i="159"/>
  <c r="BK11" i="159"/>
  <c r="BK13" i="159"/>
  <c r="BM2" i="159"/>
  <c r="BN3" i="159"/>
  <c r="BM1" i="159"/>
  <c r="AP40" i="33"/>
  <c r="AU36" i="33"/>
  <c r="AH37" i="33"/>
  <c r="AI45" i="33"/>
  <c r="AG38" i="33"/>
  <c r="D79" i="155" s="1"/>
  <c r="AP46" i="33"/>
  <c r="AH35" i="33"/>
  <c r="AN39" i="33"/>
  <c r="AD34" i="33"/>
  <c r="AE33" i="33"/>
  <c r="AF3" i="33"/>
  <c r="AE4" i="33"/>
  <c r="AD19" i="33"/>
  <c r="AE18" i="33"/>
  <c r="BL37" i="159"/>
  <c r="BL16" i="159"/>
  <c r="BL30" i="159"/>
  <c r="BL35" i="159"/>
  <c r="BL33" i="159"/>
  <c r="BL22" i="159"/>
  <c r="BL18" i="159"/>
  <c r="BL32" i="159"/>
  <c r="BL25" i="159"/>
  <c r="BL34" i="159"/>
  <c r="BL24" i="159"/>
  <c r="BL20" i="159"/>
  <c r="BL21" i="159"/>
  <c r="BL17" i="159"/>
  <c r="BL31" i="159"/>
  <c r="BL23" i="159"/>
  <c r="BL36" i="159"/>
  <c r="BL19" i="159"/>
  <c r="BL38" i="159"/>
  <c r="BL29" i="159"/>
  <c r="Q78" i="154" l="1"/>
  <c r="R78" i="155"/>
  <c r="D84" i="155"/>
  <c r="D79" i="153"/>
  <c r="D84" i="153" s="1"/>
  <c r="AH79" i="153"/>
  <c r="AH84" i="153" s="1"/>
  <c r="Q78" i="151"/>
  <c r="R78" i="153"/>
  <c r="BL6" i="159"/>
  <c r="BL47" i="159" s="1"/>
  <c r="BL13" i="159"/>
  <c r="BL5" i="159"/>
  <c r="BL46" i="159" s="1"/>
  <c r="BL12" i="159"/>
  <c r="BL4" i="159"/>
  <c r="BL45" i="159" s="1"/>
  <c r="BL10" i="159"/>
  <c r="BL11" i="159"/>
  <c r="BL9" i="159"/>
  <c r="BL8" i="159"/>
  <c r="BL7" i="159"/>
  <c r="BL48" i="159" s="1"/>
  <c r="BN2" i="159"/>
  <c r="BN1" i="159"/>
  <c r="BO3" i="159"/>
  <c r="AI35" i="33"/>
  <c r="AQ46" i="33"/>
  <c r="AI37" i="33"/>
  <c r="AH38" i="33"/>
  <c r="AV36" i="33"/>
  <c r="AJ45" i="33"/>
  <c r="AO39" i="33"/>
  <c r="AQ40" i="33"/>
  <c r="AE19" i="33"/>
  <c r="AF18" i="33"/>
  <c r="AG3" i="33"/>
  <c r="AF4" i="33"/>
  <c r="AE34" i="33"/>
  <c r="AF33" i="33"/>
  <c r="BM24" i="159"/>
  <c r="BM31" i="159"/>
  <c r="BM30" i="159"/>
  <c r="BM32" i="159"/>
  <c r="BM22" i="159"/>
  <c r="BM18" i="159"/>
  <c r="BM37" i="159"/>
  <c r="BM38" i="159"/>
  <c r="BM33" i="159"/>
  <c r="BM19" i="159"/>
  <c r="BM17" i="159"/>
  <c r="BM29" i="159"/>
  <c r="BM16" i="159"/>
  <c r="BM25" i="159"/>
  <c r="BM36" i="159"/>
  <c r="BM20" i="159"/>
  <c r="BM34" i="159"/>
  <c r="BM23" i="159"/>
  <c r="BM35" i="159"/>
  <c r="BM21" i="159"/>
  <c r="R78" i="154" l="1"/>
  <c r="AI78" i="154" s="1"/>
  <c r="S78" i="155"/>
  <c r="D79" i="154"/>
  <c r="D84" i="154" s="1"/>
  <c r="E79" i="155"/>
  <c r="D79" i="151"/>
  <c r="D84" i="151" s="1"/>
  <c r="E79" i="153"/>
  <c r="R78" i="151"/>
  <c r="AI78" i="151" s="1"/>
  <c r="S78" i="153"/>
  <c r="BM12" i="159"/>
  <c r="BM10" i="159"/>
  <c r="BM7" i="159"/>
  <c r="BM48" i="159" s="1"/>
  <c r="BM13" i="159"/>
  <c r="BM6" i="159"/>
  <c r="BM47" i="159" s="1"/>
  <c r="BM9" i="159"/>
  <c r="BM8" i="159"/>
  <c r="BM4" i="159"/>
  <c r="BM45" i="159" s="1"/>
  <c r="BM5" i="159"/>
  <c r="BM46" i="159" s="1"/>
  <c r="BM11" i="159"/>
  <c r="BO2" i="159"/>
  <c r="BO1" i="159"/>
  <c r="BP3" i="159"/>
  <c r="AK45" i="33"/>
  <c r="AJ37" i="33"/>
  <c r="AI38" i="33"/>
  <c r="AR46" i="33"/>
  <c r="AR40" i="33"/>
  <c r="AP39" i="33"/>
  <c r="AJ35" i="33"/>
  <c r="AF34" i="33"/>
  <c r="AG33" i="33"/>
  <c r="AH3" i="33"/>
  <c r="AG4" i="33"/>
  <c r="AF19" i="33"/>
  <c r="AG18" i="33"/>
  <c r="BN16" i="159"/>
  <c r="BN29" i="159"/>
  <c r="BN18" i="159"/>
  <c r="BN17" i="159"/>
  <c r="BN22" i="159"/>
  <c r="BN25" i="159"/>
  <c r="BN33" i="159"/>
  <c r="BN36" i="159"/>
  <c r="BN38" i="159"/>
  <c r="BN23" i="159"/>
  <c r="BN34" i="159"/>
  <c r="BN19" i="159"/>
  <c r="BN20" i="159"/>
  <c r="BN24" i="159"/>
  <c r="BN31" i="159"/>
  <c r="BN37" i="159"/>
  <c r="BN30" i="159"/>
  <c r="BN32" i="159"/>
  <c r="BN21" i="159"/>
  <c r="BN35" i="159"/>
  <c r="E84" i="155" l="1"/>
  <c r="E79" i="154"/>
  <c r="E84" i="154" s="1"/>
  <c r="F79" i="155"/>
  <c r="F84" i="155" s="1"/>
  <c r="AI78" i="155"/>
  <c r="E79" i="151"/>
  <c r="E84" i="151" s="1"/>
  <c r="F79" i="153"/>
  <c r="F84" i="153" s="1"/>
  <c r="E84" i="153"/>
  <c r="AI78" i="153"/>
  <c r="BN7" i="159"/>
  <c r="BN48" i="159" s="1"/>
  <c r="BN8" i="159"/>
  <c r="BN4" i="159"/>
  <c r="BN45" i="159" s="1"/>
  <c r="BN11" i="159"/>
  <c r="BN9" i="159"/>
  <c r="BN5" i="159"/>
  <c r="BN46" i="159" s="1"/>
  <c r="BN12" i="159"/>
  <c r="BN10" i="159"/>
  <c r="BN6" i="159"/>
  <c r="BN47" i="159" s="1"/>
  <c r="BN13" i="159"/>
  <c r="BP2" i="159"/>
  <c r="BP1" i="159"/>
  <c r="BQ3" i="159"/>
  <c r="AS46" i="33"/>
  <c r="AK37" i="33"/>
  <c r="AJ38" i="33"/>
  <c r="AL45" i="33"/>
  <c r="AS40" i="33"/>
  <c r="AQ39" i="33"/>
  <c r="AK35" i="33"/>
  <c r="AG19" i="33"/>
  <c r="AH18" i="33"/>
  <c r="AI3" i="33"/>
  <c r="AH4" i="33"/>
  <c r="AH33" i="33"/>
  <c r="AG34" i="33"/>
  <c r="BO19" i="159"/>
  <c r="BO35" i="159"/>
  <c r="BO32" i="159"/>
  <c r="BO16" i="159"/>
  <c r="BO36" i="159"/>
  <c r="BO22" i="159"/>
  <c r="BO30" i="159"/>
  <c r="BO34" i="159"/>
  <c r="BO29" i="159"/>
  <c r="BO37" i="159"/>
  <c r="BO21" i="159"/>
  <c r="BO18" i="159"/>
  <c r="BO23" i="159"/>
  <c r="BO25" i="159"/>
  <c r="BO33" i="159"/>
  <c r="BO24" i="159"/>
  <c r="BO38" i="159"/>
  <c r="BO20" i="159"/>
  <c r="BO17" i="159"/>
  <c r="BO31" i="159"/>
  <c r="F79" i="154" l="1"/>
  <c r="F84" i="154" s="1"/>
  <c r="G79" i="155"/>
  <c r="G84" i="155" s="1"/>
  <c r="F79" i="151"/>
  <c r="F84" i="151" s="1"/>
  <c r="G79" i="153"/>
  <c r="G84" i="153" s="1"/>
  <c r="BO5" i="159"/>
  <c r="BO46" i="159" s="1"/>
  <c r="BO13" i="159"/>
  <c r="BO9" i="159"/>
  <c r="BO12" i="159"/>
  <c r="BO7" i="159"/>
  <c r="BO48" i="159" s="1"/>
  <c r="BO4" i="159"/>
  <c r="BO45" i="159" s="1"/>
  <c r="BO6" i="159"/>
  <c r="BO47" i="159" s="1"/>
  <c r="BO8" i="159"/>
  <c r="BO10" i="159"/>
  <c r="BO11" i="159"/>
  <c r="BR3" i="159"/>
  <c r="BQ1" i="159"/>
  <c r="BQ2" i="159"/>
  <c r="AL35" i="33"/>
  <c r="AT40" i="33"/>
  <c r="AK38" i="33"/>
  <c r="AR39" i="33"/>
  <c r="AM45" i="33"/>
  <c r="AL37" i="33"/>
  <c r="AT46" i="33"/>
  <c r="AI33" i="33"/>
  <c r="AH34" i="33"/>
  <c r="AJ3" i="33"/>
  <c r="AI4" i="33"/>
  <c r="AI18" i="33"/>
  <c r="AH19" i="33"/>
  <c r="BP36" i="159"/>
  <c r="BP33" i="159"/>
  <c r="BP16" i="159"/>
  <c r="BP30" i="159"/>
  <c r="BP25" i="159"/>
  <c r="BP37" i="159"/>
  <c r="BP32" i="159"/>
  <c r="BP19" i="159"/>
  <c r="BP24" i="159"/>
  <c r="BP31" i="159"/>
  <c r="BP20" i="159"/>
  <c r="BP29" i="159"/>
  <c r="BP38" i="159"/>
  <c r="BP18" i="159"/>
  <c r="BP23" i="159"/>
  <c r="BP22" i="159"/>
  <c r="BP21" i="159"/>
  <c r="BP34" i="159"/>
  <c r="BP17" i="159"/>
  <c r="BP35" i="159"/>
  <c r="G79" i="154" l="1"/>
  <c r="G84" i="154" s="1"/>
  <c r="H79" i="155"/>
  <c r="H84" i="155" s="1"/>
  <c r="G79" i="151"/>
  <c r="G84" i="151" s="1"/>
  <c r="H79" i="153"/>
  <c r="H84" i="153" s="1"/>
  <c r="BP8" i="159"/>
  <c r="BP9" i="159"/>
  <c r="BP4" i="159"/>
  <c r="BP45" i="159" s="1"/>
  <c r="BP7" i="159"/>
  <c r="BP48" i="159" s="1"/>
  <c r="BP6" i="159"/>
  <c r="BP47" i="159" s="1"/>
  <c r="BP10" i="159"/>
  <c r="BP5" i="159"/>
  <c r="BP46" i="159" s="1"/>
  <c r="BP12" i="159"/>
  <c r="BP13" i="159"/>
  <c r="BP11" i="159"/>
  <c r="BS3" i="159"/>
  <c r="BR1" i="159"/>
  <c r="BR2" i="159"/>
  <c r="AN45" i="33"/>
  <c r="AS39" i="33"/>
  <c r="AV40" i="33"/>
  <c r="AU40" i="33"/>
  <c r="AU46" i="33"/>
  <c r="AL38" i="33"/>
  <c r="AM37" i="33"/>
  <c r="AM35" i="33"/>
  <c r="AJ18" i="33"/>
  <c r="AI19" i="33"/>
  <c r="AK3" i="33"/>
  <c r="AJ4" i="33"/>
  <c r="AI34" i="33"/>
  <c r="AJ33" i="33"/>
  <c r="BQ36" i="159"/>
  <c r="BQ17" i="159"/>
  <c r="BQ25" i="159"/>
  <c r="BQ22" i="159"/>
  <c r="BQ18" i="159"/>
  <c r="BQ20" i="159"/>
  <c r="BQ37" i="159"/>
  <c r="BQ34" i="159"/>
  <c r="BQ38" i="159"/>
  <c r="BQ32" i="159"/>
  <c r="BQ16" i="159"/>
  <c r="BQ19" i="159"/>
  <c r="BQ23" i="159"/>
  <c r="BQ21" i="159"/>
  <c r="BQ30" i="159"/>
  <c r="BQ31" i="159"/>
  <c r="BQ24" i="159"/>
  <c r="BQ33" i="159"/>
  <c r="BQ35" i="159"/>
  <c r="BQ29" i="159"/>
  <c r="H79" i="154" l="1"/>
  <c r="H84" i="154" s="1"/>
  <c r="I79" i="155"/>
  <c r="I84" i="155" s="1"/>
  <c r="H79" i="151"/>
  <c r="H84" i="151" s="1"/>
  <c r="I79" i="153"/>
  <c r="I84" i="153" s="1"/>
  <c r="BQ8" i="159"/>
  <c r="BQ10" i="159"/>
  <c r="BQ9" i="159"/>
  <c r="BQ12" i="159"/>
  <c r="BQ4" i="159"/>
  <c r="BQ45" i="159" s="1"/>
  <c r="BQ11" i="159"/>
  <c r="BQ13" i="159"/>
  <c r="BQ6" i="159"/>
  <c r="BQ47" i="159" s="1"/>
  <c r="BQ5" i="159"/>
  <c r="BQ46" i="159" s="1"/>
  <c r="BQ7" i="159"/>
  <c r="BQ48" i="159" s="1"/>
  <c r="BT3" i="159"/>
  <c r="BS1" i="159"/>
  <c r="BS2" i="159"/>
  <c r="AN37" i="33"/>
  <c r="AM38" i="33"/>
  <c r="AV46" i="33"/>
  <c r="AT39" i="33"/>
  <c r="AN35" i="33"/>
  <c r="AO45" i="33"/>
  <c r="AK33" i="33"/>
  <c r="AJ34" i="33"/>
  <c r="AL3" i="33"/>
  <c r="AK4" i="33"/>
  <c r="AK18" i="33"/>
  <c r="AJ19" i="33"/>
  <c r="BR22" i="159"/>
  <c r="BR17" i="159"/>
  <c r="BR18" i="159"/>
  <c r="BR31" i="159"/>
  <c r="BR25" i="159"/>
  <c r="BR21" i="159"/>
  <c r="BR30" i="159"/>
  <c r="BR36" i="159"/>
  <c r="BR19" i="159"/>
  <c r="BR37" i="159"/>
  <c r="BR38" i="159"/>
  <c r="BR20" i="159"/>
  <c r="BR33" i="159"/>
  <c r="BR29" i="159"/>
  <c r="BR16" i="159"/>
  <c r="BR35" i="159"/>
  <c r="BR34" i="159"/>
  <c r="BR23" i="159"/>
  <c r="BR24" i="159"/>
  <c r="BR32" i="159"/>
  <c r="I79" i="154" l="1"/>
  <c r="I84" i="154" s="1"/>
  <c r="J79" i="155"/>
  <c r="J84" i="155" s="1"/>
  <c r="I79" i="151"/>
  <c r="I84" i="151" s="1"/>
  <c r="J79" i="153"/>
  <c r="J84" i="153" s="1"/>
  <c r="BR11" i="159"/>
  <c r="BR4" i="159"/>
  <c r="BR45" i="159" s="1"/>
  <c r="BR9" i="159"/>
  <c r="BR6" i="159"/>
  <c r="BR47" i="159" s="1"/>
  <c r="BR10" i="159"/>
  <c r="BR8" i="159"/>
  <c r="BR13" i="159"/>
  <c r="BR7" i="159"/>
  <c r="BR48" i="159" s="1"/>
  <c r="BR12" i="159"/>
  <c r="BR5" i="159"/>
  <c r="BR46" i="159" s="1"/>
  <c r="BT1" i="159"/>
  <c r="BU3" i="159"/>
  <c r="BT2" i="159"/>
  <c r="AP45" i="33"/>
  <c r="AO35" i="33"/>
  <c r="AN38" i="33"/>
  <c r="AV39" i="33"/>
  <c r="AU39" i="33"/>
  <c r="AO37" i="33"/>
  <c r="AL18" i="33"/>
  <c r="AK19" i="33"/>
  <c r="AL4" i="33"/>
  <c r="AM3" i="33"/>
  <c r="AK34" i="33"/>
  <c r="AL33" i="33"/>
  <c r="BS35" i="159"/>
  <c r="BS38" i="159"/>
  <c r="BS17" i="159"/>
  <c r="BS30" i="159"/>
  <c r="BS20" i="159"/>
  <c r="BS19" i="159"/>
  <c r="BS29" i="159"/>
  <c r="BS34" i="159"/>
  <c r="BS16" i="159"/>
  <c r="BS18" i="159"/>
  <c r="BS32" i="159"/>
  <c r="BS21" i="159"/>
  <c r="BS36" i="159"/>
  <c r="BS24" i="159"/>
  <c r="BS37" i="159"/>
  <c r="BS33" i="159"/>
  <c r="BS22" i="159"/>
  <c r="BS31" i="159"/>
  <c r="BS25" i="159"/>
  <c r="BS23" i="159"/>
  <c r="J79" i="154" l="1"/>
  <c r="J84" i="154" s="1"/>
  <c r="K79" i="155"/>
  <c r="K84" i="155" s="1"/>
  <c r="J79" i="151"/>
  <c r="J84" i="151" s="1"/>
  <c r="K79" i="153"/>
  <c r="K84" i="153" s="1"/>
  <c r="BS7" i="159"/>
  <c r="BS48" i="159" s="1"/>
  <c r="BS4" i="159"/>
  <c r="BS45" i="159" s="1"/>
  <c r="BS9" i="159"/>
  <c r="BS10" i="159"/>
  <c r="BS8" i="159"/>
  <c r="BS12" i="159"/>
  <c r="BS13" i="159"/>
  <c r="BS5" i="159"/>
  <c r="BS46" i="159" s="1"/>
  <c r="BS6" i="159"/>
  <c r="BS47" i="159" s="1"/>
  <c r="BS11" i="159"/>
  <c r="BV3" i="159"/>
  <c r="BU1" i="159"/>
  <c r="BU2" i="159"/>
  <c r="AP37" i="33"/>
  <c r="AP35" i="33"/>
  <c r="AQ45" i="33"/>
  <c r="AO38" i="33"/>
  <c r="AL34" i="33"/>
  <c r="AM33" i="33"/>
  <c r="AM4" i="33"/>
  <c r="AN3" i="33"/>
  <c r="AL19" i="33"/>
  <c r="AM18" i="33"/>
  <c r="BT20" i="159"/>
  <c r="BT30" i="159"/>
  <c r="BT16" i="159"/>
  <c r="BT33" i="159"/>
  <c r="BT34" i="159"/>
  <c r="BT36" i="159"/>
  <c r="BT37" i="159"/>
  <c r="BT31" i="159"/>
  <c r="BT21" i="159"/>
  <c r="BT38" i="159"/>
  <c r="BT18" i="159"/>
  <c r="BT19" i="159"/>
  <c r="BT25" i="159"/>
  <c r="BT32" i="159"/>
  <c r="BT24" i="159"/>
  <c r="BT17" i="159"/>
  <c r="BT23" i="159"/>
  <c r="BT35" i="159"/>
  <c r="BT29" i="159"/>
  <c r="BT22" i="159"/>
  <c r="K79" i="154" l="1"/>
  <c r="K84" i="154" s="1"/>
  <c r="L79" i="155"/>
  <c r="L84" i="155" s="1"/>
  <c r="K79" i="151"/>
  <c r="K84" i="151" s="1"/>
  <c r="L79" i="153"/>
  <c r="L84" i="153" s="1"/>
  <c r="BT10" i="159"/>
  <c r="BT5" i="159"/>
  <c r="BT46" i="159" s="1"/>
  <c r="BT9" i="159"/>
  <c r="BT4" i="159"/>
  <c r="BT45" i="159" s="1"/>
  <c r="BT13" i="159"/>
  <c r="BT12" i="159"/>
  <c r="BT6" i="159"/>
  <c r="BT47" i="159" s="1"/>
  <c r="BT7" i="159"/>
  <c r="BT48" i="159" s="1"/>
  <c r="BT11" i="159"/>
  <c r="BT8" i="159"/>
  <c r="BW3" i="159"/>
  <c r="BV1" i="159"/>
  <c r="BV2" i="159"/>
  <c r="AP38" i="33"/>
  <c r="AQ35" i="33"/>
  <c r="AR45" i="33"/>
  <c r="AQ37" i="33"/>
  <c r="AM19" i="33"/>
  <c r="AN18" i="33"/>
  <c r="AN4" i="33"/>
  <c r="AO3" i="33"/>
  <c r="AM34" i="33"/>
  <c r="AN33" i="33"/>
  <c r="BU22" i="159"/>
  <c r="BU34" i="159"/>
  <c r="BU18" i="159"/>
  <c r="BU23" i="159"/>
  <c r="BU24" i="159"/>
  <c r="BU36" i="159"/>
  <c r="BU32" i="159"/>
  <c r="BU16" i="159"/>
  <c r="BU37" i="159"/>
  <c r="BU30" i="159"/>
  <c r="BU38" i="159"/>
  <c r="BU25" i="159"/>
  <c r="BU20" i="159"/>
  <c r="BU29" i="159"/>
  <c r="BU33" i="159"/>
  <c r="BU35" i="159"/>
  <c r="BU21" i="159"/>
  <c r="BU17" i="159"/>
  <c r="BU31" i="159"/>
  <c r="BU19" i="159"/>
  <c r="L79" i="154" l="1"/>
  <c r="L84" i="154" s="1"/>
  <c r="M79" i="155"/>
  <c r="M84" i="155" s="1"/>
  <c r="L79" i="151"/>
  <c r="L84" i="151" s="1"/>
  <c r="M79" i="153"/>
  <c r="M84" i="153" s="1"/>
  <c r="BU13" i="159"/>
  <c r="BU9" i="159"/>
  <c r="BU7" i="159"/>
  <c r="BU48" i="159" s="1"/>
  <c r="BU4" i="159"/>
  <c r="BU45" i="159" s="1"/>
  <c r="BU11" i="159"/>
  <c r="BU12" i="159"/>
  <c r="BU6" i="159"/>
  <c r="BU47" i="159" s="1"/>
  <c r="BU8" i="159"/>
  <c r="BU5" i="159"/>
  <c r="BU46" i="159" s="1"/>
  <c r="BU10" i="159"/>
  <c r="BX3" i="159"/>
  <c r="BW1" i="159"/>
  <c r="BW2" i="159"/>
  <c r="AR35" i="33"/>
  <c r="AR37" i="33"/>
  <c r="AS45" i="33"/>
  <c r="AQ38" i="33"/>
  <c r="AN34" i="33"/>
  <c r="AO33" i="33"/>
  <c r="AO4" i="33"/>
  <c r="AP3" i="33"/>
  <c r="AN19" i="33"/>
  <c r="AO18" i="33"/>
  <c r="BV35" i="159"/>
  <c r="BV23" i="159"/>
  <c r="BV37" i="159"/>
  <c r="BV25" i="159"/>
  <c r="BV18" i="159"/>
  <c r="BV19" i="159"/>
  <c r="BV33" i="159"/>
  <c r="BV20" i="159"/>
  <c r="BV32" i="159"/>
  <c r="BV38" i="159"/>
  <c r="BV30" i="159"/>
  <c r="BV17" i="159"/>
  <c r="BV16" i="159"/>
  <c r="BV36" i="159"/>
  <c r="BV29" i="159"/>
  <c r="BV31" i="159"/>
  <c r="BV21" i="159"/>
  <c r="BV24" i="159"/>
  <c r="BV34" i="159"/>
  <c r="BV22" i="159"/>
  <c r="M79" i="154" l="1"/>
  <c r="M84" i="154" s="1"/>
  <c r="N79" i="155"/>
  <c r="N84" i="155" s="1"/>
  <c r="M79" i="151"/>
  <c r="M84" i="151" s="1"/>
  <c r="N79" i="153"/>
  <c r="N84" i="153" s="1"/>
  <c r="BV11" i="159"/>
  <c r="BV6" i="159"/>
  <c r="BV47" i="159" s="1"/>
  <c r="BV7" i="159"/>
  <c r="BV48" i="159" s="1"/>
  <c r="BV13" i="159"/>
  <c r="BV10" i="159"/>
  <c r="BV4" i="159"/>
  <c r="BV45" i="159" s="1"/>
  <c r="BV12" i="159"/>
  <c r="BV9" i="159"/>
  <c r="BV8" i="159"/>
  <c r="BV5" i="159"/>
  <c r="BV46" i="159" s="1"/>
  <c r="BY3" i="159"/>
  <c r="BX1" i="159"/>
  <c r="BX2" i="159"/>
  <c r="AT45" i="33"/>
  <c r="AS37" i="33"/>
  <c r="AS35" i="33"/>
  <c r="AR38" i="33"/>
  <c r="AO19" i="33"/>
  <c r="AP18" i="33"/>
  <c r="AP4" i="33"/>
  <c r="AQ3" i="33"/>
  <c r="AO34" i="33"/>
  <c r="AP33" i="33"/>
  <c r="BW36" i="159"/>
  <c r="BW29" i="159"/>
  <c r="BW38" i="159"/>
  <c r="BW19" i="159"/>
  <c r="BW18" i="159"/>
  <c r="BW20" i="159"/>
  <c r="BW37" i="159"/>
  <c r="BW24" i="159"/>
  <c r="BW21" i="159"/>
  <c r="BW22" i="159"/>
  <c r="BW17" i="159"/>
  <c r="BW23" i="159"/>
  <c r="BW35" i="159"/>
  <c r="BW33" i="159"/>
  <c r="BW31" i="159"/>
  <c r="BW25" i="159"/>
  <c r="BW32" i="159"/>
  <c r="BW34" i="159"/>
  <c r="BW30" i="159"/>
  <c r="BW16" i="159"/>
  <c r="N79" i="154" l="1"/>
  <c r="N84" i="154" s="1"/>
  <c r="O79" i="155"/>
  <c r="O84" i="155" s="1"/>
  <c r="N79" i="151"/>
  <c r="N84" i="151" s="1"/>
  <c r="O79" i="153"/>
  <c r="O84" i="153" s="1"/>
  <c r="BW10" i="159"/>
  <c r="BW6" i="159"/>
  <c r="BW47" i="159" s="1"/>
  <c r="BW4" i="159"/>
  <c r="BW45" i="159" s="1"/>
  <c r="BW12" i="159"/>
  <c r="BW8" i="159"/>
  <c r="BW7" i="159"/>
  <c r="BW48" i="159" s="1"/>
  <c r="BW9" i="159"/>
  <c r="BW5" i="159"/>
  <c r="BW46" i="159" s="1"/>
  <c r="BW11" i="159"/>
  <c r="BW13" i="159"/>
  <c r="BZ3" i="159"/>
  <c r="BY1" i="159"/>
  <c r="BY2" i="159"/>
  <c r="AS38" i="33"/>
  <c r="AT35" i="33"/>
  <c r="AT37" i="33"/>
  <c r="AU45" i="33"/>
  <c r="AP34" i="33"/>
  <c r="AQ33" i="33"/>
  <c r="AQ4" i="33"/>
  <c r="AR3" i="33"/>
  <c r="AP19" i="33"/>
  <c r="AQ18" i="33"/>
  <c r="BX32" i="159"/>
  <c r="BX24" i="159"/>
  <c r="BX33" i="159"/>
  <c r="BX31" i="159"/>
  <c r="BX22" i="159"/>
  <c r="BX21" i="159"/>
  <c r="BX23" i="159"/>
  <c r="BX17" i="159"/>
  <c r="BX16" i="159"/>
  <c r="BX19" i="159"/>
  <c r="BX36" i="159"/>
  <c r="BX18" i="159"/>
  <c r="BX20" i="159"/>
  <c r="BX30" i="159"/>
  <c r="BX35" i="159"/>
  <c r="BX37" i="159"/>
  <c r="BX34" i="159"/>
  <c r="BX38" i="159"/>
  <c r="BX29" i="159"/>
  <c r="BX25" i="159"/>
  <c r="O79" i="154" l="1"/>
  <c r="O84" i="154" s="1"/>
  <c r="P79" i="155"/>
  <c r="P84" i="155" s="1"/>
  <c r="O79" i="151"/>
  <c r="O84" i="151" s="1"/>
  <c r="P79" i="153"/>
  <c r="P84" i="153" s="1"/>
  <c r="BX7" i="159"/>
  <c r="BX48" i="159" s="1"/>
  <c r="BX6" i="159"/>
  <c r="BX47" i="159" s="1"/>
  <c r="BX4" i="159"/>
  <c r="BX45" i="159" s="1"/>
  <c r="BX8" i="159"/>
  <c r="BX12" i="159"/>
  <c r="BX10" i="159"/>
  <c r="BX9" i="159"/>
  <c r="BX5" i="159"/>
  <c r="BX46" i="159" s="1"/>
  <c r="BX11" i="159"/>
  <c r="BX13" i="159"/>
  <c r="BZ1" i="159"/>
  <c r="CA3" i="159"/>
  <c r="BZ2" i="159"/>
  <c r="AU37" i="33"/>
  <c r="AV37" i="33"/>
  <c r="AU35" i="33"/>
  <c r="AT38" i="33"/>
  <c r="AV45" i="33"/>
  <c r="AQ19" i="33"/>
  <c r="AR18" i="33"/>
  <c r="AR4" i="33"/>
  <c r="AS3" i="33"/>
  <c r="AQ34" i="33"/>
  <c r="AR33" i="33"/>
  <c r="BY37" i="159"/>
  <c r="BY16" i="159"/>
  <c r="BY38" i="159"/>
  <c r="BY20" i="159"/>
  <c r="BY34" i="159"/>
  <c r="BY35" i="159"/>
  <c r="BY18" i="159"/>
  <c r="BY22" i="159"/>
  <c r="BY23" i="159"/>
  <c r="BY17" i="159"/>
  <c r="BY30" i="159"/>
  <c r="BY36" i="159"/>
  <c r="BY24" i="159"/>
  <c r="BY19" i="159"/>
  <c r="BY21" i="159"/>
  <c r="BY25" i="159"/>
  <c r="BY31" i="159"/>
  <c r="BY29" i="159"/>
  <c r="BY32" i="159"/>
  <c r="BY33" i="159"/>
  <c r="P79" i="154" l="1"/>
  <c r="P84" i="154" s="1"/>
  <c r="Q79" i="155"/>
  <c r="Q84" i="155" s="1"/>
  <c r="P79" i="151"/>
  <c r="P84" i="151" s="1"/>
  <c r="Q79" i="153"/>
  <c r="Q84" i="153" s="1"/>
  <c r="BY12" i="159"/>
  <c r="BY10" i="159"/>
  <c r="BY4" i="159"/>
  <c r="BY45" i="159" s="1"/>
  <c r="BY6" i="159"/>
  <c r="BY47" i="159" s="1"/>
  <c r="BY11" i="159"/>
  <c r="BY5" i="159"/>
  <c r="BY46" i="159" s="1"/>
  <c r="BY8" i="159"/>
  <c r="BY13" i="159"/>
  <c r="BY9" i="159"/>
  <c r="BY7" i="159"/>
  <c r="BY48" i="159" s="1"/>
  <c r="CA1" i="159"/>
  <c r="CB3" i="159"/>
  <c r="CA2" i="159"/>
  <c r="AV35" i="33"/>
  <c r="AV38" i="33"/>
  <c r="AU38" i="33"/>
  <c r="AR34" i="33"/>
  <c r="AS33" i="33"/>
  <c r="AS4" i="33"/>
  <c r="AT3" i="33"/>
  <c r="AR19" i="33"/>
  <c r="AS18" i="33"/>
  <c r="BZ35" i="159"/>
  <c r="BZ29" i="159"/>
  <c r="BZ30" i="159"/>
  <c r="BZ31" i="159"/>
  <c r="BZ23" i="159"/>
  <c r="BZ16" i="159"/>
  <c r="BZ38" i="159"/>
  <c r="BZ21" i="159"/>
  <c r="BZ19" i="159"/>
  <c r="BZ36" i="159"/>
  <c r="BZ20" i="159"/>
  <c r="BZ17" i="159"/>
  <c r="BZ22" i="159"/>
  <c r="BZ25" i="159"/>
  <c r="BZ18" i="159"/>
  <c r="BZ32" i="159"/>
  <c r="BZ33" i="159"/>
  <c r="BZ34" i="159"/>
  <c r="BZ24" i="159"/>
  <c r="BZ37" i="159"/>
  <c r="R79" i="154" l="1"/>
  <c r="R84" i="154" s="1"/>
  <c r="S79" i="155"/>
  <c r="Q79" i="154"/>
  <c r="Q84" i="154" s="1"/>
  <c r="R79" i="155"/>
  <c r="R84" i="155" s="1"/>
  <c r="Q79" i="151"/>
  <c r="Q84" i="151" s="1"/>
  <c r="R79" i="153"/>
  <c r="R84" i="153" s="1"/>
  <c r="R79" i="151"/>
  <c r="R84" i="151" s="1"/>
  <c r="S79" i="153"/>
  <c r="BZ9" i="159"/>
  <c r="BZ13" i="159"/>
  <c r="BZ6" i="159"/>
  <c r="BZ47" i="159" s="1"/>
  <c r="BZ11" i="159"/>
  <c r="BZ12" i="159"/>
  <c r="BZ10" i="159"/>
  <c r="BZ7" i="159"/>
  <c r="BZ48" i="159" s="1"/>
  <c r="BZ8" i="159"/>
  <c r="BZ4" i="159"/>
  <c r="BZ45" i="159" s="1"/>
  <c r="BZ5" i="159"/>
  <c r="BZ46" i="159" s="1"/>
  <c r="CB1" i="159"/>
  <c r="CB2" i="159"/>
  <c r="CC3" i="159"/>
  <c r="AT4" i="33"/>
  <c r="AU3" i="33"/>
  <c r="AT18" i="33"/>
  <c r="AS19" i="33"/>
  <c r="AT33" i="33"/>
  <c r="AS34" i="33"/>
  <c r="CA37" i="159"/>
  <c r="CA21" i="159"/>
  <c r="CA23" i="159"/>
  <c r="CA20" i="159"/>
  <c r="CA31" i="159"/>
  <c r="CA30" i="159"/>
  <c r="CA19" i="159"/>
  <c r="CA34" i="159"/>
  <c r="CA38" i="159"/>
  <c r="CA32" i="159"/>
  <c r="CA17" i="159"/>
  <c r="CA24" i="159"/>
  <c r="CA22" i="159"/>
  <c r="CA25" i="159"/>
  <c r="CA33" i="159"/>
  <c r="CA18" i="159"/>
  <c r="CA29" i="159"/>
  <c r="CA16" i="159"/>
  <c r="CA35" i="159"/>
  <c r="CA36" i="159"/>
  <c r="AI84" i="154" l="1"/>
  <c r="AJ84" i="154" s="1"/>
  <c r="AI79" i="154"/>
  <c r="S84" i="155"/>
  <c r="AI84" i="155" s="1"/>
  <c r="AJ84" i="155" s="1"/>
  <c r="AI79" i="155"/>
  <c r="AI84" i="151"/>
  <c r="AJ84" i="151" s="1"/>
  <c r="AI79" i="151"/>
  <c r="S84" i="153"/>
  <c r="AI84" i="153" s="1"/>
  <c r="AJ84" i="153" s="1"/>
  <c r="AI79" i="153"/>
  <c r="CA6" i="159"/>
  <c r="CA47" i="159" s="1"/>
  <c r="CA10" i="159"/>
  <c r="CA13" i="159"/>
  <c r="CA8" i="159"/>
  <c r="CA12" i="159"/>
  <c r="CA11" i="159"/>
  <c r="CA5" i="159"/>
  <c r="CA46" i="159" s="1"/>
  <c r="CA4" i="159"/>
  <c r="CA45" i="159" s="1"/>
  <c r="CA7" i="159"/>
  <c r="CA48" i="159" s="1"/>
  <c r="CA9" i="159"/>
  <c r="CC1" i="159"/>
  <c r="CC2" i="159"/>
  <c r="CD3" i="159"/>
  <c r="AU33" i="33"/>
  <c r="AT34" i="33"/>
  <c r="AU18" i="33"/>
  <c r="AT19" i="33"/>
  <c r="AU4" i="33"/>
  <c r="AV3" i="33"/>
  <c r="CB36" i="159"/>
  <c r="CB25" i="159"/>
  <c r="CB30" i="159"/>
  <c r="CB34" i="159"/>
  <c r="CB38" i="159"/>
  <c r="CB29" i="159"/>
  <c r="CB20" i="159"/>
  <c r="CB16" i="159"/>
  <c r="CB23" i="159"/>
  <c r="CB21" i="159"/>
  <c r="CB31" i="159"/>
  <c r="CB33" i="159"/>
  <c r="CB32" i="159"/>
  <c r="CB35" i="159"/>
  <c r="CB24" i="159"/>
  <c r="CB37" i="159"/>
  <c r="CB17" i="159"/>
  <c r="CB22" i="159"/>
  <c r="CB19" i="159"/>
  <c r="CB18" i="159"/>
  <c r="CB9" i="159" l="1"/>
  <c r="CB4" i="159"/>
  <c r="CB45" i="159" s="1"/>
  <c r="CB5" i="159"/>
  <c r="CB46" i="159" s="1"/>
  <c r="CB8" i="159"/>
  <c r="CB11" i="159"/>
  <c r="CB10" i="159"/>
  <c r="CB6" i="159"/>
  <c r="CB47" i="159" s="1"/>
  <c r="CB12" i="159"/>
  <c r="CB7" i="159"/>
  <c r="CB48" i="159" s="1"/>
  <c r="CB13" i="159"/>
  <c r="CD1" i="159"/>
  <c r="CD2" i="159"/>
  <c r="CE3" i="159"/>
  <c r="AV4" i="33"/>
  <c r="AW3" i="33"/>
  <c r="AV18" i="33"/>
  <c r="AU19" i="33"/>
  <c r="AV33" i="33"/>
  <c r="AU34" i="33"/>
  <c r="CC19" i="159"/>
  <c r="CC29" i="159"/>
  <c r="CC32" i="159"/>
  <c r="CC35" i="159"/>
  <c r="CC38" i="159"/>
  <c r="CC24" i="159"/>
  <c r="CC37" i="159"/>
  <c r="CC34" i="159"/>
  <c r="CC36" i="159"/>
  <c r="CC31" i="159"/>
  <c r="CC23" i="159"/>
  <c r="CC17" i="159"/>
  <c r="CC21" i="159"/>
  <c r="CC20" i="159"/>
  <c r="CC18" i="159"/>
  <c r="CC25" i="159"/>
  <c r="CC22" i="159"/>
  <c r="CC16" i="159"/>
  <c r="CC33" i="159"/>
  <c r="CC30" i="159"/>
  <c r="CC9" i="159" l="1"/>
  <c r="CC5" i="159"/>
  <c r="CC46" i="159" s="1"/>
  <c r="CC10" i="159"/>
  <c r="CC13" i="159"/>
  <c r="CC8" i="159"/>
  <c r="CC7" i="159"/>
  <c r="CC48" i="159" s="1"/>
  <c r="CC6" i="159"/>
  <c r="CC47" i="159" s="1"/>
  <c r="CC11" i="159"/>
  <c r="CC4" i="159"/>
  <c r="CC12" i="159"/>
  <c r="CE2" i="159"/>
  <c r="CE1" i="159"/>
  <c r="CF3" i="159"/>
  <c r="AW33" i="33"/>
  <c r="AV34" i="33"/>
  <c r="AW18" i="33"/>
  <c r="AV19" i="33"/>
  <c r="AW4" i="33"/>
  <c r="AX3" i="33"/>
  <c r="CD20" i="159"/>
  <c r="CD23" i="159"/>
  <c r="CD34" i="159"/>
  <c r="CD24" i="159"/>
  <c r="CD36" i="159"/>
  <c r="CD19" i="159"/>
  <c r="CD30" i="159"/>
  <c r="CD17" i="159"/>
  <c r="CD38" i="159"/>
  <c r="CD21" i="159"/>
  <c r="CD35" i="159"/>
  <c r="CD22" i="159"/>
  <c r="CD18" i="159"/>
  <c r="CD25" i="159"/>
  <c r="CD33" i="159"/>
  <c r="CD31" i="159"/>
  <c r="CD32" i="159"/>
  <c r="CD29" i="159"/>
  <c r="CD37" i="159"/>
  <c r="CD16" i="159"/>
  <c r="CC45" i="159" l="1"/>
  <c r="CD13" i="159"/>
  <c r="CD10" i="159"/>
  <c r="CD9" i="159"/>
  <c r="CD5" i="159"/>
  <c r="CD46" i="159" s="1"/>
  <c r="CD7" i="159"/>
  <c r="CD48" i="159" s="1"/>
  <c r="CD4" i="159"/>
  <c r="CD8" i="159"/>
  <c r="CD12" i="159"/>
  <c r="CD6" i="159"/>
  <c r="CD47" i="159" s="1"/>
  <c r="CD11" i="159"/>
  <c r="CF2" i="159"/>
  <c r="CG3" i="159"/>
  <c r="CF1" i="159"/>
  <c r="AY3" i="33"/>
  <c r="AX4" i="33"/>
  <c r="AX18" i="33"/>
  <c r="AW19" i="33"/>
  <c r="AX33" i="33"/>
  <c r="AW34" i="33"/>
  <c r="CE33" i="159"/>
  <c r="CE30" i="159"/>
  <c r="CE16" i="159"/>
  <c r="CE32" i="159"/>
  <c r="CE22" i="159"/>
  <c r="CE21" i="159"/>
  <c r="CE36" i="159"/>
  <c r="CE20" i="159"/>
  <c r="CE31" i="159"/>
  <c r="CE19" i="159"/>
  <c r="CE37" i="159"/>
  <c r="CE38" i="159"/>
  <c r="CE18" i="159"/>
  <c r="CE34" i="159"/>
  <c r="CE35" i="159"/>
  <c r="CE24" i="159"/>
  <c r="CE25" i="159"/>
  <c r="CE17" i="159"/>
  <c r="CE29" i="159"/>
  <c r="CE23" i="159"/>
  <c r="CD45" i="159" l="1"/>
  <c r="CE13" i="159"/>
  <c r="CE12" i="159"/>
  <c r="CE5" i="159"/>
  <c r="CE46" i="159" s="1"/>
  <c r="CE7" i="159"/>
  <c r="CE48" i="159" s="1"/>
  <c r="CE8" i="159"/>
  <c r="CE9" i="159"/>
  <c r="CE11" i="159"/>
  <c r="CE4" i="159"/>
  <c r="CE10" i="159"/>
  <c r="CE6" i="159"/>
  <c r="CE47" i="159" s="1"/>
  <c r="CG2" i="159"/>
  <c r="CH3" i="159"/>
  <c r="CG1" i="159"/>
  <c r="AX34" i="33"/>
  <c r="AY33" i="33"/>
  <c r="AY18" i="33"/>
  <c r="AX19" i="33"/>
  <c r="AZ3" i="33"/>
  <c r="AY4" i="33"/>
  <c r="CF33" i="159"/>
  <c r="CF17" i="159"/>
  <c r="CF36" i="159"/>
  <c r="CF16" i="159"/>
  <c r="CF34" i="159"/>
  <c r="CF31" i="159"/>
  <c r="CF18" i="159"/>
  <c r="CF21" i="159"/>
  <c r="CF30" i="159"/>
  <c r="CF37" i="159"/>
  <c r="CF20" i="159"/>
  <c r="CF25" i="159"/>
  <c r="CF38" i="159"/>
  <c r="CF29" i="159"/>
  <c r="CF24" i="159"/>
  <c r="CF32" i="159"/>
  <c r="CF19" i="159"/>
  <c r="CF23" i="159"/>
  <c r="CF22" i="159"/>
  <c r="CF35" i="159"/>
  <c r="CE45" i="159" l="1"/>
  <c r="CF12" i="159"/>
  <c r="CF8" i="159"/>
  <c r="CF7" i="159"/>
  <c r="CF48" i="159" s="1"/>
  <c r="CF9" i="159"/>
  <c r="CF5" i="159"/>
  <c r="CF46" i="159" s="1"/>
  <c r="CF6" i="159"/>
  <c r="CF47" i="159" s="1"/>
  <c r="CF4" i="159"/>
  <c r="CF11" i="159"/>
  <c r="CF13" i="159"/>
  <c r="CF10" i="159"/>
  <c r="CI3" i="159"/>
  <c r="CH1" i="159"/>
  <c r="CH2" i="159"/>
  <c r="BA3" i="33"/>
  <c r="AZ4" i="33"/>
  <c r="AY19" i="33"/>
  <c r="AZ18" i="33"/>
  <c r="AY34" i="33"/>
  <c r="AZ33" i="33"/>
  <c r="CG18" i="159"/>
  <c r="CG30" i="159"/>
  <c r="CG21" i="159"/>
  <c r="CG38" i="159"/>
  <c r="CG35" i="159"/>
  <c r="CG32" i="159"/>
  <c r="CG17" i="159"/>
  <c r="CG16" i="159"/>
  <c r="CG23" i="159"/>
  <c r="CG31" i="159"/>
  <c r="CG37" i="159"/>
  <c r="CG20" i="159"/>
  <c r="CG34" i="159"/>
  <c r="CG25" i="159"/>
  <c r="CG36" i="159"/>
  <c r="CG33" i="159"/>
  <c r="CG24" i="159"/>
  <c r="CG19" i="159"/>
  <c r="CG22" i="159"/>
  <c r="CG29" i="159"/>
  <c r="CF45" i="159" l="1"/>
  <c r="CG13" i="159"/>
  <c r="CG5" i="159"/>
  <c r="CG46" i="159" s="1"/>
  <c r="CG8" i="159"/>
  <c r="CG4" i="159"/>
  <c r="CG45" i="159" s="1"/>
  <c r="CG6" i="159"/>
  <c r="CG47" i="159" s="1"/>
  <c r="CG9" i="159"/>
  <c r="CG12" i="159"/>
  <c r="CG10" i="159"/>
  <c r="CG7" i="159"/>
  <c r="CG48" i="159" s="1"/>
  <c r="CG11" i="159"/>
  <c r="CJ3" i="159"/>
  <c r="CI1" i="159"/>
  <c r="CI2" i="159"/>
  <c r="AZ34" i="33"/>
  <c r="BA33" i="33"/>
  <c r="BA18" i="33"/>
  <c r="AZ19" i="33"/>
  <c r="BB3" i="33"/>
  <c r="BA4" i="33"/>
  <c r="CH36" i="159"/>
  <c r="CH18" i="159"/>
  <c r="CH21" i="159"/>
  <c r="CH31" i="159"/>
  <c r="CH29" i="159"/>
  <c r="CH24" i="159"/>
  <c r="CH25" i="159"/>
  <c r="CH17" i="159"/>
  <c r="CH20" i="159"/>
  <c r="CH23" i="159"/>
  <c r="CH34" i="159"/>
  <c r="CH16" i="159"/>
  <c r="CH38" i="159"/>
  <c r="CH37" i="159"/>
  <c r="CH30" i="159"/>
  <c r="CH33" i="159"/>
  <c r="CH19" i="159"/>
  <c r="CH32" i="159"/>
  <c r="CH35" i="159"/>
  <c r="CH22" i="159"/>
  <c r="CH10" i="159" l="1"/>
  <c r="CH8" i="159"/>
  <c r="CH11" i="159"/>
  <c r="CH5" i="159"/>
  <c r="CH46" i="159" s="1"/>
  <c r="CH13" i="159"/>
  <c r="CH7" i="159"/>
  <c r="CH48" i="159" s="1"/>
  <c r="CH4" i="159"/>
  <c r="CH45" i="159" s="1"/>
  <c r="CH9" i="159"/>
  <c r="CH12" i="159"/>
  <c r="CH6" i="159"/>
  <c r="CH47" i="159" s="1"/>
  <c r="CJ2" i="159"/>
  <c r="CK3" i="159"/>
  <c r="CJ1" i="159"/>
  <c r="BC3" i="33"/>
  <c r="BB4" i="33"/>
  <c r="BA19" i="33"/>
  <c r="BB18" i="33"/>
  <c r="BA34" i="33"/>
  <c r="BB33" i="33"/>
  <c r="CI38" i="159"/>
  <c r="CI22" i="159"/>
  <c r="CI16" i="159"/>
  <c r="CI19" i="159"/>
  <c r="CI21" i="159"/>
  <c r="CI17" i="159"/>
  <c r="CI31" i="159"/>
  <c r="CI18" i="159"/>
  <c r="CI25" i="159"/>
  <c r="CI29" i="159"/>
  <c r="CI32" i="159"/>
  <c r="CI34" i="159"/>
  <c r="CI20" i="159"/>
  <c r="CI33" i="159"/>
  <c r="CI37" i="159"/>
  <c r="CI23" i="159"/>
  <c r="CI35" i="159"/>
  <c r="CI36" i="159"/>
  <c r="CI24" i="159"/>
  <c r="CI30" i="159"/>
  <c r="CI13" i="159" l="1"/>
  <c r="CI8" i="159"/>
  <c r="CI10" i="159"/>
  <c r="CI7" i="159"/>
  <c r="CI48" i="159" s="1"/>
  <c r="CI9" i="159"/>
  <c r="CI5" i="159"/>
  <c r="CI46" i="159" s="1"/>
  <c r="CI6" i="159"/>
  <c r="CI47" i="159" s="1"/>
  <c r="CI4" i="159"/>
  <c r="CI11" i="159"/>
  <c r="CI12" i="159"/>
  <c r="CK2" i="159"/>
  <c r="CL3" i="159"/>
  <c r="CK1" i="159"/>
  <c r="BB34" i="33"/>
  <c r="BC33" i="33"/>
  <c r="BB19" i="33"/>
  <c r="BC18" i="33"/>
  <c r="BD3" i="33"/>
  <c r="BC4" i="33"/>
  <c r="CJ24" i="159"/>
  <c r="CJ38" i="159"/>
  <c r="CJ32" i="159"/>
  <c r="CJ19" i="159"/>
  <c r="CJ35" i="159"/>
  <c r="CJ22" i="159"/>
  <c r="CJ23" i="159"/>
  <c r="CJ37" i="159"/>
  <c r="CJ25" i="159"/>
  <c r="CJ30" i="159"/>
  <c r="CJ17" i="159"/>
  <c r="CJ18" i="159"/>
  <c r="CJ33" i="159"/>
  <c r="CJ29" i="159"/>
  <c r="CJ21" i="159"/>
  <c r="CJ36" i="159"/>
  <c r="CJ34" i="159"/>
  <c r="CJ31" i="159"/>
  <c r="CJ16" i="159"/>
  <c r="CJ20" i="159"/>
  <c r="CI45" i="159" l="1"/>
  <c r="CJ9" i="159"/>
  <c r="CJ6" i="159"/>
  <c r="CJ47" i="159" s="1"/>
  <c r="CJ11" i="159"/>
  <c r="CJ8" i="159"/>
  <c r="CJ4" i="159"/>
  <c r="CJ45" i="159" s="1"/>
  <c r="CJ13" i="159"/>
  <c r="CJ5" i="159"/>
  <c r="CJ46" i="159" s="1"/>
  <c r="CJ12" i="159"/>
  <c r="CJ10" i="159"/>
  <c r="CJ7" i="159"/>
  <c r="CJ48" i="159" s="1"/>
  <c r="CL2" i="159"/>
  <c r="CM3" i="159"/>
  <c r="CL1" i="159"/>
  <c r="BE3" i="33"/>
  <c r="BD4" i="33"/>
  <c r="BC19" i="33"/>
  <c r="BD18" i="33"/>
  <c r="BC34" i="33"/>
  <c r="BD33" i="33"/>
  <c r="CK29" i="159"/>
  <c r="CK19" i="159"/>
  <c r="CK17" i="159"/>
  <c r="CK31" i="159"/>
  <c r="CK33" i="159"/>
  <c r="CK34" i="159"/>
  <c r="CK16" i="159"/>
  <c r="CK32" i="159"/>
  <c r="CK21" i="159"/>
  <c r="CK24" i="159"/>
  <c r="CK35" i="159"/>
  <c r="CK22" i="159"/>
  <c r="CK37" i="159"/>
  <c r="CK18" i="159"/>
  <c r="CK23" i="159"/>
  <c r="CK25" i="159"/>
  <c r="CK20" i="159"/>
  <c r="CK30" i="159"/>
  <c r="CK38" i="159"/>
  <c r="CK36" i="159"/>
  <c r="CK12" i="159" l="1"/>
  <c r="CK10" i="159"/>
  <c r="CK5" i="159"/>
  <c r="CK46" i="159" s="1"/>
  <c r="CK7" i="159"/>
  <c r="CK48" i="159" s="1"/>
  <c r="CK4" i="159"/>
  <c r="CK45" i="159" s="1"/>
  <c r="CK9" i="159"/>
  <c r="CK6" i="159"/>
  <c r="CK47" i="159" s="1"/>
  <c r="CK11" i="159"/>
  <c r="CK8" i="159"/>
  <c r="CK13" i="159"/>
  <c r="CM2" i="159"/>
  <c r="CN3" i="159"/>
  <c r="CM1" i="159"/>
  <c r="BD34" i="33"/>
  <c r="BE33" i="33"/>
  <c r="BD19" i="33"/>
  <c r="BE18" i="33"/>
  <c r="BF3" i="33"/>
  <c r="BE4" i="33"/>
  <c r="CL36" i="159"/>
  <c r="CL24" i="159"/>
  <c r="CL31" i="159"/>
  <c r="CL37" i="159"/>
  <c r="CL35" i="159"/>
  <c r="CL23" i="159"/>
  <c r="CL18" i="159"/>
  <c r="CL19" i="159"/>
  <c r="CL33" i="159"/>
  <c r="CL29" i="159"/>
  <c r="CL32" i="159"/>
  <c r="CL38" i="159"/>
  <c r="CL21" i="159"/>
  <c r="CL16" i="159"/>
  <c r="CL20" i="159"/>
  <c r="CL22" i="159"/>
  <c r="CL30" i="159"/>
  <c r="CL25" i="159"/>
  <c r="CL17" i="159"/>
  <c r="CL34" i="159"/>
  <c r="CL11" i="159" l="1"/>
  <c r="CL10" i="159"/>
  <c r="CL5" i="159"/>
  <c r="CL46" i="159" s="1"/>
  <c r="CL12" i="159"/>
  <c r="CL13" i="159"/>
  <c r="CL8" i="159"/>
  <c r="CL4" i="159"/>
  <c r="CL6" i="159"/>
  <c r="CL47" i="159" s="1"/>
  <c r="CL9" i="159"/>
  <c r="CL7" i="159"/>
  <c r="CL48" i="159" s="1"/>
  <c r="CN2" i="159"/>
  <c r="CN1" i="159"/>
  <c r="CO3" i="159"/>
  <c r="BG3" i="33"/>
  <c r="BF4" i="33"/>
  <c r="BF18" i="33"/>
  <c r="BE19" i="33"/>
  <c r="BE34" i="33"/>
  <c r="BF33" i="33"/>
  <c r="CM25" i="159"/>
  <c r="CM21" i="159"/>
  <c r="CM35" i="159"/>
  <c r="CM29" i="159"/>
  <c r="CM36" i="159"/>
  <c r="CM17" i="159"/>
  <c r="CM38" i="159"/>
  <c r="CM33" i="159"/>
  <c r="CM24" i="159"/>
  <c r="CM32" i="159"/>
  <c r="CM18" i="159"/>
  <c r="CM16" i="159"/>
  <c r="CM22" i="159"/>
  <c r="CM20" i="159"/>
  <c r="CM19" i="159"/>
  <c r="CM31" i="159"/>
  <c r="CM37" i="159"/>
  <c r="CM34" i="159"/>
  <c r="CM23" i="159"/>
  <c r="CM30" i="159"/>
  <c r="CL45" i="159" l="1"/>
  <c r="CM9" i="159"/>
  <c r="CM7" i="159"/>
  <c r="CM48" i="159" s="1"/>
  <c r="CM10" i="159"/>
  <c r="CM5" i="159"/>
  <c r="CM46" i="159" s="1"/>
  <c r="CM13" i="159"/>
  <c r="CM6" i="159"/>
  <c r="CM47" i="159" s="1"/>
  <c r="CM4" i="159"/>
  <c r="CM45" i="159" s="1"/>
  <c r="CM11" i="159"/>
  <c r="CM8" i="159"/>
  <c r="CM12" i="159"/>
  <c r="CO1" i="159"/>
  <c r="CP3" i="159"/>
  <c r="CO2" i="159"/>
  <c r="BF34" i="33"/>
  <c r="BG33" i="33"/>
  <c r="BG18" i="33"/>
  <c r="BF19" i="33"/>
  <c r="BH3" i="33"/>
  <c r="BG4" i="33"/>
  <c r="CN24" i="159"/>
  <c r="CN20" i="159"/>
  <c r="CN31" i="159"/>
  <c r="CN38" i="159"/>
  <c r="CN19" i="159"/>
  <c r="CN30" i="159"/>
  <c r="CN23" i="159"/>
  <c r="CN36" i="159"/>
  <c r="CN17" i="159"/>
  <c r="CN32" i="159"/>
  <c r="CN34" i="159"/>
  <c r="CN25" i="159"/>
  <c r="CN16" i="159"/>
  <c r="CN21" i="159"/>
  <c r="CN22" i="159"/>
  <c r="CN35" i="159"/>
  <c r="CN18" i="159"/>
  <c r="CN37" i="159"/>
  <c r="CN33" i="159"/>
  <c r="CN29" i="159"/>
  <c r="CN11" i="159" l="1"/>
  <c r="CN8" i="159"/>
  <c r="CN5" i="159"/>
  <c r="CN46" i="159" s="1"/>
  <c r="CN9" i="159"/>
  <c r="CN13" i="159"/>
  <c r="CN10" i="159"/>
  <c r="CN6" i="159"/>
  <c r="CN47" i="159" s="1"/>
  <c r="CN12" i="159"/>
  <c r="CN7" i="159"/>
  <c r="CN48" i="159" s="1"/>
  <c r="CN4" i="159"/>
  <c r="CN45" i="159" s="1"/>
  <c r="CP1" i="159"/>
  <c r="CQ3" i="159"/>
  <c r="CP2" i="159"/>
  <c r="BH4" i="33"/>
  <c r="BI3" i="33"/>
  <c r="BH18" i="33"/>
  <c r="BG19" i="33"/>
  <c r="BG34" i="33"/>
  <c r="BH33" i="33"/>
  <c r="CO37" i="159"/>
  <c r="CO17" i="159"/>
  <c r="CO18" i="159"/>
  <c r="CO25" i="159"/>
  <c r="CO32" i="159"/>
  <c r="CO33" i="159"/>
  <c r="CO16" i="159"/>
  <c r="CO35" i="159"/>
  <c r="CO23" i="159"/>
  <c r="CO34" i="159"/>
  <c r="CO21" i="159"/>
  <c r="CO36" i="159"/>
  <c r="CO30" i="159"/>
  <c r="CO31" i="159"/>
  <c r="CO20" i="159"/>
  <c r="CO22" i="159"/>
  <c r="CO19" i="159"/>
  <c r="CO24" i="159"/>
  <c r="CO38" i="159"/>
  <c r="CO29" i="159"/>
  <c r="CO12" i="159" l="1"/>
  <c r="CO6" i="159"/>
  <c r="CO47" i="159" s="1"/>
  <c r="CO9" i="159"/>
  <c r="CO13" i="159"/>
  <c r="CO10" i="159"/>
  <c r="CO5" i="159"/>
  <c r="CO46" i="159" s="1"/>
  <c r="CO4" i="159"/>
  <c r="CO11" i="159"/>
  <c r="CO7" i="159"/>
  <c r="CO48" i="159" s="1"/>
  <c r="CO8" i="159"/>
  <c r="CQ1" i="159"/>
  <c r="CR3" i="159"/>
  <c r="CQ2" i="159"/>
  <c r="BH34" i="33"/>
  <c r="BI33" i="33"/>
  <c r="BI18" i="33"/>
  <c r="BH19" i="33"/>
  <c r="BI4" i="33"/>
  <c r="BJ3" i="33"/>
  <c r="CP18" i="159"/>
  <c r="CP23" i="159"/>
  <c r="CP29" i="159"/>
  <c r="CP31" i="159"/>
  <c r="CP20" i="159"/>
  <c r="CP37" i="159"/>
  <c r="CP17" i="159"/>
  <c r="CP30" i="159"/>
  <c r="CP25" i="159"/>
  <c r="CP22" i="159"/>
  <c r="CP24" i="159"/>
  <c r="CP32" i="159"/>
  <c r="CP16" i="159"/>
  <c r="CP33" i="159"/>
  <c r="CP38" i="159"/>
  <c r="CP36" i="159"/>
  <c r="CP35" i="159"/>
  <c r="CP19" i="159"/>
  <c r="CP34" i="159"/>
  <c r="CP21" i="159"/>
  <c r="CO45" i="159" l="1"/>
  <c r="CP6" i="159"/>
  <c r="CP47" i="159" s="1"/>
  <c r="CP4" i="159"/>
  <c r="CP45" i="159" s="1"/>
  <c r="CP9" i="159"/>
  <c r="CP10" i="159"/>
  <c r="CP11" i="159"/>
  <c r="CP13" i="159"/>
  <c r="CP5" i="159"/>
  <c r="CP46" i="159" s="1"/>
  <c r="CP12" i="159"/>
  <c r="CP7" i="159"/>
  <c r="CP48" i="159" s="1"/>
  <c r="CP8" i="159"/>
  <c r="CR1" i="159"/>
  <c r="CS3" i="159"/>
  <c r="CR2" i="159"/>
  <c r="BJ4" i="33"/>
  <c r="BK3" i="33"/>
  <c r="BJ18" i="33"/>
  <c r="BI19" i="33"/>
  <c r="BI34" i="33"/>
  <c r="BJ33" i="33"/>
  <c r="CQ33" i="159"/>
  <c r="CQ38" i="159"/>
  <c r="CQ30" i="159"/>
  <c r="CQ29" i="159"/>
  <c r="CQ31" i="159"/>
  <c r="CQ25" i="159"/>
  <c r="CQ23" i="159"/>
  <c r="CQ20" i="159"/>
  <c r="CQ21" i="159"/>
  <c r="CQ35" i="159"/>
  <c r="CQ34" i="159"/>
  <c r="CQ16" i="159"/>
  <c r="CQ17" i="159"/>
  <c r="CQ32" i="159"/>
  <c r="CQ37" i="159"/>
  <c r="CQ36" i="159"/>
  <c r="CQ22" i="159"/>
  <c r="CQ24" i="159"/>
  <c r="CQ18" i="159"/>
  <c r="CQ19" i="159"/>
  <c r="CQ12" i="159" l="1"/>
  <c r="CQ9" i="159"/>
  <c r="CQ8" i="159"/>
  <c r="CQ7" i="159"/>
  <c r="CQ48" i="159" s="1"/>
  <c r="CQ13" i="159"/>
  <c r="CQ5" i="159"/>
  <c r="CQ46" i="159" s="1"/>
  <c r="CQ4" i="159"/>
  <c r="CQ6" i="159"/>
  <c r="CQ47" i="159" s="1"/>
  <c r="CQ11" i="159"/>
  <c r="CQ10" i="159"/>
  <c r="CT3" i="159"/>
  <c r="CS1" i="159"/>
  <c r="CS2" i="159"/>
  <c r="BJ34" i="33"/>
  <c r="BK33" i="33"/>
  <c r="BJ19" i="33"/>
  <c r="BK18" i="33"/>
  <c r="BK4" i="33"/>
  <c r="BL3" i="33"/>
  <c r="CR19" i="159"/>
  <c r="CR31" i="159"/>
  <c r="CR17" i="159"/>
  <c r="CR21" i="159"/>
  <c r="CR29" i="159"/>
  <c r="CR16" i="159"/>
  <c r="CR34" i="159"/>
  <c r="CR38" i="159"/>
  <c r="CR30" i="159"/>
  <c r="CR35" i="159"/>
  <c r="CR24" i="159"/>
  <c r="CR23" i="159"/>
  <c r="CR37" i="159"/>
  <c r="CR18" i="159"/>
  <c r="CR36" i="159"/>
  <c r="CR20" i="159"/>
  <c r="CR32" i="159"/>
  <c r="CR33" i="159"/>
  <c r="CR22" i="159"/>
  <c r="CR25" i="159"/>
  <c r="I29" i="120" l="1"/>
  <c r="CQ45" i="159"/>
  <c r="CR10" i="159"/>
  <c r="CR6" i="159"/>
  <c r="CR47" i="159" s="1"/>
  <c r="CR12" i="159"/>
  <c r="CR8" i="159"/>
  <c r="CR5" i="159"/>
  <c r="CR46" i="159" s="1"/>
  <c r="CR11" i="159"/>
  <c r="CR7" i="159"/>
  <c r="CR48" i="159" s="1"/>
  <c r="CR13" i="159"/>
  <c r="CR4" i="159"/>
  <c r="CR45" i="159" s="1"/>
  <c r="CR9" i="159"/>
  <c r="CU3" i="159"/>
  <c r="CT2" i="159"/>
  <c r="CT1" i="159"/>
  <c r="BL4" i="33"/>
  <c r="BM3" i="33"/>
  <c r="BK19" i="33"/>
  <c r="BL18" i="33"/>
  <c r="BK34" i="33"/>
  <c r="BL33" i="33"/>
  <c r="CS25" i="159"/>
  <c r="CS37" i="159"/>
  <c r="CS36" i="159"/>
  <c r="CS19" i="159"/>
  <c r="CS21" i="159"/>
  <c r="CS18" i="159"/>
  <c r="CS16" i="159"/>
  <c r="CS22" i="159"/>
  <c r="CS32" i="159"/>
  <c r="CS38" i="159"/>
  <c r="CS17" i="159"/>
  <c r="CS34" i="159"/>
  <c r="CS30" i="159"/>
  <c r="CS23" i="159"/>
  <c r="CS24" i="159"/>
  <c r="CS31" i="159"/>
  <c r="CS20" i="159"/>
  <c r="CS33" i="159"/>
  <c r="CS35" i="159"/>
  <c r="CS29" i="159"/>
  <c r="C31" i="120" l="1"/>
  <c r="CS6" i="159"/>
  <c r="CS47" i="159" s="1"/>
  <c r="CS13" i="159"/>
  <c r="CS4" i="159"/>
  <c r="CS45" i="159" s="1"/>
  <c r="CS9" i="159"/>
  <c r="CS11" i="159"/>
  <c r="CS5" i="159"/>
  <c r="CS46" i="159" s="1"/>
  <c r="CS12" i="159"/>
  <c r="CS8" i="159"/>
  <c r="CS10" i="159"/>
  <c r="CS7" i="159"/>
  <c r="CS48" i="159" s="1"/>
  <c r="CV3" i="159"/>
  <c r="CU2" i="159"/>
  <c r="CU1" i="159"/>
  <c r="BL34" i="33"/>
  <c r="BM33" i="33"/>
  <c r="BL19" i="33"/>
  <c r="BM18" i="33"/>
  <c r="BM4" i="33"/>
  <c r="BN3" i="33"/>
  <c r="CT24" i="159"/>
  <c r="CT16" i="159"/>
  <c r="CT36" i="159"/>
  <c r="CT31" i="159"/>
  <c r="CT38" i="159"/>
  <c r="CT22" i="159"/>
  <c r="CT33" i="159"/>
  <c r="CT37" i="159"/>
  <c r="CT21" i="159"/>
  <c r="CT25" i="159"/>
  <c r="CT19" i="159"/>
  <c r="CT34" i="159"/>
  <c r="CT29" i="159"/>
  <c r="CT32" i="159"/>
  <c r="CT20" i="159"/>
  <c r="CT30" i="159"/>
  <c r="CT17" i="159"/>
  <c r="CT23" i="159"/>
  <c r="CT18" i="159"/>
  <c r="CT35" i="159"/>
  <c r="D31" i="120" l="1"/>
  <c r="CT10" i="159"/>
  <c r="CT9" i="159"/>
  <c r="CT13" i="159"/>
  <c r="CT6" i="159"/>
  <c r="CT47" i="159" s="1"/>
  <c r="CT4" i="159"/>
  <c r="CT45" i="159" s="1"/>
  <c r="CT8" i="159"/>
  <c r="CT7" i="159"/>
  <c r="CT48" i="159" s="1"/>
  <c r="CT5" i="159"/>
  <c r="CT46" i="159" s="1"/>
  <c r="CT12" i="159"/>
  <c r="CT11" i="159"/>
  <c r="CW3" i="159"/>
  <c r="CV2" i="159"/>
  <c r="CV1" i="159"/>
  <c r="BN4" i="33"/>
  <c r="BO3" i="33"/>
  <c r="BM19" i="33"/>
  <c r="BN18" i="33"/>
  <c r="BM34" i="33"/>
  <c r="BN33" i="33"/>
  <c r="CU35" i="159"/>
  <c r="CU24" i="159"/>
  <c r="CU22" i="159"/>
  <c r="CU38" i="159"/>
  <c r="CU32" i="159"/>
  <c r="CU30" i="159"/>
  <c r="CU36" i="159"/>
  <c r="CU21" i="159"/>
  <c r="CU16" i="159"/>
  <c r="CU31" i="159"/>
  <c r="CU17" i="159"/>
  <c r="CU20" i="159"/>
  <c r="CU25" i="159"/>
  <c r="CU37" i="159"/>
  <c r="CU34" i="159"/>
  <c r="CU23" i="159"/>
  <c r="CU19" i="159"/>
  <c r="CU33" i="159"/>
  <c r="CU29" i="159"/>
  <c r="CU18" i="159"/>
  <c r="E31" i="120" l="1"/>
  <c r="CU13" i="159"/>
  <c r="CU5" i="159"/>
  <c r="CU46" i="159" s="1"/>
  <c r="CU6" i="159"/>
  <c r="CU47" i="159" s="1"/>
  <c r="CU10" i="159"/>
  <c r="CU4" i="159"/>
  <c r="CU45" i="159" s="1"/>
  <c r="CU8" i="159"/>
  <c r="CU12" i="159"/>
  <c r="CU11" i="159"/>
  <c r="CU9" i="159"/>
  <c r="CU7" i="159"/>
  <c r="CU48" i="159" s="1"/>
  <c r="CX3" i="159"/>
  <c r="CW2" i="159"/>
  <c r="CW1" i="159"/>
  <c r="BN34" i="33"/>
  <c r="BO33" i="33"/>
  <c r="BN19" i="33"/>
  <c r="BO18" i="33"/>
  <c r="BO4" i="33"/>
  <c r="BP3" i="33"/>
  <c r="CV20" i="159"/>
  <c r="CV32" i="159"/>
  <c r="CV34" i="159"/>
  <c r="CV21" i="159"/>
  <c r="CV19" i="159"/>
  <c r="CV36" i="159"/>
  <c r="CV23" i="159"/>
  <c r="CV24" i="159"/>
  <c r="CV35" i="159"/>
  <c r="CV30" i="159"/>
  <c r="CV16" i="159"/>
  <c r="CV25" i="159"/>
  <c r="CV17" i="159"/>
  <c r="CV18" i="159"/>
  <c r="CV31" i="159"/>
  <c r="CV22" i="159"/>
  <c r="CV38" i="159"/>
  <c r="CV29" i="159"/>
  <c r="CV37" i="159"/>
  <c r="CV33" i="159"/>
  <c r="F31" i="120" l="1"/>
  <c r="CV13" i="159"/>
  <c r="CV7" i="159"/>
  <c r="CV48" i="159" s="1"/>
  <c r="CV6" i="159"/>
  <c r="CV47" i="159" s="1"/>
  <c r="CV10" i="159"/>
  <c r="CV4" i="159"/>
  <c r="CV45" i="159" s="1"/>
  <c r="CV8" i="159"/>
  <c r="CV5" i="159"/>
  <c r="CV46" i="159" s="1"/>
  <c r="CV9" i="159"/>
  <c r="CV12" i="159"/>
  <c r="CV11" i="159"/>
  <c r="CX1" i="159"/>
  <c r="CY3" i="159"/>
  <c r="CX2" i="159"/>
  <c r="BP4" i="33"/>
  <c r="BQ3" i="33"/>
  <c r="BO19" i="33"/>
  <c r="BP18" i="33"/>
  <c r="BO34" i="33"/>
  <c r="BP33" i="33"/>
  <c r="CW19" i="159"/>
  <c r="CW34" i="159"/>
  <c r="CW36" i="159"/>
  <c r="CW33" i="159"/>
  <c r="CW30" i="159"/>
  <c r="CW20" i="159"/>
  <c r="CW29" i="159"/>
  <c r="CW35" i="159"/>
  <c r="CW32" i="159"/>
  <c r="CW25" i="159"/>
  <c r="CW22" i="159"/>
  <c r="CW38" i="159"/>
  <c r="CW31" i="159"/>
  <c r="CW37" i="159"/>
  <c r="CW18" i="159"/>
  <c r="CW24" i="159"/>
  <c r="CW17" i="159"/>
  <c r="CW23" i="159"/>
  <c r="CW16" i="159"/>
  <c r="CW21" i="159"/>
  <c r="G31" i="120" l="1"/>
  <c r="CW5" i="159"/>
  <c r="CW46" i="159" s="1"/>
  <c r="CW11" i="159"/>
  <c r="CW7" i="159"/>
  <c r="CW48" i="159" s="1"/>
  <c r="CW6" i="159"/>
  <c r="CW47" i="159" s="1"/>
  <c r="CW10" i="159"/>
  <c r="CW4" i="159"/>
  <c r="CW45" i="159" s="1"/>
  <c r="CW12" i="159"/>
  <c r="CW9" i="159"/>
  <c r="CW8" i="159"/>
  <c r="CW13" i="159"/>
  <c r="CY1" i="159"/>
  <c r="CZ3" i="159"/>
  <c r="CY2" i="159"/>
  <c r="BP34" i="33"/>
  <c r="BQ33" i="33"/>
  <c r="BP19" i="33"/>
  <c r="BQ18" i="33"/>
  <c r="BR3" i="33"/>
  <c r="BQ4" i="33"/>
  <c r="CX37" i="159"/>
  <c r="CX23" i="159"/>
  <c r="CX31" i="159"/>
  <c r="CX33" i="159"/>
  <c r="CX25" i="159"/>
  <c r="CX29" i="159"/>
  <c r="CX16" i="159"/>
  <c r="CX21" i="159"/>
  <c r="CX32" i="159"/>
  <c r="CX18" i="159"/>
  <c r="CX36" i="159"/>
  <c r="CX19" i="159"/>
  <c r="CX34" i="159"/>
  <c r="CX22" i="159"/>
  <c r="CX35" i="159"/>
  <c r="CX24" i="159"/>
  <c r="CX38" i="159"/>
  <c r="CX17" i="159"/>
  <c r="CX30" i="159"/>
  <c r="CX20" i="159"/>
  <c r="H31" i="120" l="1"/>
  <c r="CX6" i="159"/>
  <c r="CX47" i="159" s="1"/>
  <c r="CX13" i="159"/>
  <c r="CX11" i="159"/>
  <c r="CX8" i="159"/>
  <c r="CX12" i="159"/>
  <c r="CX7" i="159"/>
  <c r="CX48" i="159" s="1"/>
  <c r="CX10" i="159"/>
  <c r="CX5" i="159"/>
  <c r="CX46" i="159" s="1"/>
  <c r="CX4" i="159"/>
  <c r="CX9" i="159"/>
  <c r="CZ1" i="159"/>
  <c r="DA3" i="159"/>
  <c r="CZ2" i="159"/>
  <c r="BR4" i="33"/>
  <c r="BS3" i="33"/>
  <c r="BQ19" i="33"/>
  <c r="BR18" i="33"/>
  <c r="BQ34" i="33"/>
  <c r="BR33" i="33"/>
  <c r="CY19" i="159"/>
  <c r="CY33" i="159"/>
  <c r="CY22" i="159"/>
  <c r="CY31" i="159"/>
  <c r="CY30" i="159"/>
  <c r="CY36" i="159"/>
  <c r="CY24" i="159"/>
  <c r="CY34" i="159"/>
  <c r="CY37" i="159"/>
  <c r="CY17" i="159"/>
  <c r="CY38" i="159"/>
  <c r="CY23" i="159"/>
  <c r="CY21" i="159"/>
  <c r="CY18" i="159"/>
  <c r="CY35" i="159"/>
  <c r="CY32" i="159"/>
  <c r="CY25" i="159"/>
  <c r="CY29" i="159"/>
  <c r="CY20" i="159"/>
  <c r="CY16" i="159"/>
  <c r="I31" i="120" l="1"/>
  <c r="CX45" i="159"/>
  <c r="CY12" i="159"/>
  <c r="CY5" i="159"/>
  <c r="CY46" i="159" s="1"/>
  <c r="CY11" i="159"/>
  <c r="CY8" i="159"/>
  <c r="CY10" i="159"/>
  <c r="CY13" i="159"/>
  <c r="CY4" i="159"/>
  <c r="CY45" i="159" s="1"/>
  <c r="CY7" i="159"/>
  <c r="CY48" i="159" s="1"/>
  <c r="CY6" i="159"/>
  <c r="CY47" i="159" s="1"/>
  <c r="CY9" i="159"/>
  <c r="DA1" i="159"/>
  <c r="DB3" i="159"/>
  <c r="DA2" i="159"/>
  <c r="BS33" i="33"/>
  <c r="BR34" i="33"/>
  <c r="BR19" i="33"/>
  <c r="BS18" i="33"/>
  <c r="BS4" i="33"/>
  <c r="BT3" i="33"/>
  <c r="CZ38" i="159"/>
  <c r="CZ23" i="159"/>
  <c r="CZ30" i="159"/>
  <c r="CZ25" i="159"/>
  <c r="CZ20" i="159"/>
  <c r="CZ17" i="159"/>
  <c r="CZ19" i="159"/>
  <c r="CZ24" i="159"/>
  <c r="CZ21" i="159"/>
  <c r="CZ32" i="159"/>
  <c r="CZ35" i="159"/>
  <c r="CZ33" i="159"/>
  <c r="CZ22" i="159"/>
  <c r="CZ18" i="159"/>
  <c r="CZ36" i="159"/>
  <c r="CZ37" i="159"/>
  <c r="CZ29" i="159"/>
  <c r="CZ16" i="159"/>
  <c r="CZ31" i="159"/>
  <c r="CZ34" i="159"/>
  <c r="C33" i="120" l="1"/>
  <c r="CZ8" i="159"/>
  <c r="CZ5" i="159"/>
  <c r="CZ46" i="159" s="1"/>
  <c r="CZ9" i="159"/>
  <c r="CZ7" i="159"/>
  <c r="CZ48" i="159" s="1"/>
  <c r="CZ13" i="159"/>
  <c r="CZ10" i="159"/>
  <c r="CZ11" i="159"/>
  <c r="CZ6" i="159"/>
  <c r="CZ47" i="159" s="1"/>
  <c r="CZ4" i="159"/>
  <c r="CZ45" i="159" s="1"/>
  <c r="CZ12" i="159"/>
  <c r="DB1" i="159"/>
  <c r="DC3" i="159"/>
  <c r="DB2" i="159"/>
  <c r="BT4" i="33"/>
  <c r="BU3" i="33"/>
  <c r="BS19" i="33"/>
  <c r="BT18" i="33"/>
  <c r="BT33" i="33"/>
  <c r="BS34" i="33"/>
  <c r="DA22" i="159"/>
  <c r="DA31" i="159"/>
  <c r="DA30" i="159"/>
  <c r="DA36" i="159"/>
  <c r="DA17" i="159"/>
  <c r="DA33" i="159"/>
  <c r="DA35" i="159"/>
  <c r="DA20" i="159"/>
  <c r="DA18" i="159"/>
  <c r="DA21" i="159"/>
  <c r="DA29" i="159"/>
  <c r="DA16" i="159"/>
  <c r="DA38" i="159"/>
  <c r="DA23" i="159"/>
  <c r="DA37" i="159"/>
  <c r="DA24" i="159"/>
  <c r="DA34" i="159"/>
  <c r="DA19" i="159"/>
  <c r="DA32" i="159"/>
  <c r="DA25" i="159"/>
  <c r="D33" i="120" l="1"/>
  <c r="DA7" i="159"/>
  <c r="DA48" i="159" s="1"/>
  <c r="DA10" i="159"/>
  <c r="DA12" i="159"/>
  <c r="DA8" i="159"/>
  <c r="DA11" i="159"/>
  <c r="DA6" i="159"/>
  <c r="DA47" i="159" s="1"/>
  <c r="DA5" i="159"/>
  <c r="DA46" i="159" s="1"/>
  <c r="DA13" i="159"/>
  <c r="DA9" i="159"/>
  <c r="DA4" i="159"/>
  <c r="DD3" i="159"/>
  <c r="DC2" i="159"/>
  <c r="DC1" i="159"/>
  <c r="BU33" i="33"/>
  <c r="BT34" i="33"/>
  <c r="BT19" i="33"/>
  <c r="BU18" i="33"/>
  <c r="BU4" i="33"/>
  <c r="BV3" i="33"/>
  <c r="DB18" i="159"/>
  <c r="DB23" i="159"/>
  <c r="DB34" i="159"/>
  <c r="DB25" i="159"/>
  <c r="DB33" i="159"/>
  <c r="DB17" i="159"/>
  <c r="DB36" i="159"/>
  <c r="DB29" i="159"/>
  <c r="DB19" i="159"/>
  <c r="DB20" i="159"/>
  <c r="DB30" i="159"/>
  <c r="DB16" i="159"/>
  <c r="DB37" i="159"/>
  <c r="DB38" i="159"/>
  <c r="DB31" i="159"/>
  <c r="DB24" i="159"/>
  <c r="DB35" i="159"/>
  <c r="DB32" i="159"/>
  <c r="DB21" i="159"/>
  <c r="DB22" i="159"/>
  <c r="E33" i="120" l="1"/>
  <c r="DA45" i="159"/>
  <c r="DB8" i="159"/>
  <c r="DB7" i="159"/>
  <c r="DB48" i="159" s="1"/>
  <c r="DB9" i="159"/>
  <c r="DB5" i="159"/>
  <c r="DB46" i="159" s="1"/>
  <c r="DB6" i="159"/>
  <c r="DB47" i="159" s="1"/>
  <c r="DB10" i="159"/>
  <c r="DB11" i="159"/>
  <c r="DB12" i="159"/>
  <c r="DB13" i="159"/>
  <c r="DB4" i="159"/>
  <c r="DB45" i="159" s="1"/>
  <c r="DE3" i="159"/>
  <c r="DD2" i="159"/>
  <c r="DD1" i="159"/>
  <c r="BV4" i="33"/>
  <c r="BW3" i="33"/>
  <c r="BU19" i="33"/>
  <c r="BV18" i="33"/>
  <c r="BV33" i="33"/>
  <c r="BU34" i="33"/>
  <c r="DC16" i="159"/>
  <c r="DC22" i="159"/>
  <c r="DC34" i="159"/>
  <c r="DC24" i="159"/>
  <c r="DC31" i="159"/>
  <c r="DC32" i="159"/>
  <c r="DC36" i="159"/>
  <c r="DC33" i="159"/>
  <c r="DC25" i="159"/>
  <c r="DC35" i="159"/>
  <c r="DC19" i="159"/>
  <c r="DC21" i="159"/>
  <c r="DC38" i="159"/>
  <c r="DC29" i="159"/>
  <c r="DC30" i="159"/>
  <c r="DC17" i="159"/>
  <c r="DC23" i="159"/>
  <c r="DC18" i="159"/>
  <c r="DC20" i="159"/>
  <c r="DC37" i="159"/>
  <c r="F33" i="120" l="1"/>
  <c r="DC10" i="159"/>
  <c r="DC5" i="159"/>
  <c r="DC46" i="159" s="1"/>
  <c r="DC12" i="159"/>
  <c r="DC6" i="159"/>
  <c r="DC47" i="159" s="1"/>
  <c r="DC8" i="159"/>
  <c r="DC9" i="159"/>
  <c r="DC4" i="159"/>
  <c r="DC7" i="159"/>
  <c r="DC48" i="159" s="1"/>
  <c r="DC11" i="159"/>
  <c r="DC13" i="159"/>
  <c r="DE2" i="159"/>
  <c r="DE1" i="159"/>
  <c r="DF3" i="159"/>
  <c r="BV34" i="33"/>
  <c r="BW33" i="33"/>
  <c r="BV19" i="33"/>
  <c r="BW18" i="33"/>
  <c r="BX3" i="33"/>
  <c r="BW4" i="33"/>
  <c r="DD23" i="159"/>
  <c r="DD37" i="159"/>
  <c r="DD38" i="159"/>
  <c r="DD25" i="159"/>
  <c r="DD32" i="159"/>
  <c r="DD36" i="159"/>
  <c r="DD33" i="159"/>
  <c r="DD29" i="159"/>
  <c r="DD18" i="159"/>
  <c r="DD21" i="159"/>
  <c r="DD34" i="159"/>
  <c r="DD19" i="159"/>
  <c r="DD31" i="159"/>
  <c r="DD20" i="159"/>
  <c r="DD24" i="159"/>
  <c r="DD22" i="159"/>
  <c r="DD35" i="159"/>
  <c r="DD16" i="159"/>
  <c r="DD17" i="159"/>
  <c r="DD30" i="159"/>
  <c r="G33" i="120" l="1"/>
  <c r="DC45" i="159"/>
  <c r="DD10" i="159"/>
  <c r="DD8" i="159"/>
  <c r="DD4" i="159"/>
  <c r="DD45" i="159" s="1"/>
  <c r="DD5" i="159"/>
  <c r="DD46" i="159" s="1"/>
  <c r="DD13" i="159"/>
  <c r="DD7" i="159"/>
  <c r="DD48" i="159" s="1"/>
  <c r="DD11" i="159"/>
  <c r="DD12" i="159"/>
  <c r="DD6" i="159"/>
  <c r="DD47" i="159" s="1"/>
  <c r="DD9" i="159"/>
  <c r="DF2" i="159"/>
  <c r="DG3" i="159"/>
  <c r="DF1" i="159"/>
  <c r="BY3" i="33"/>
  <c r="BX4" i="33"/>
  <c r="BW19" i="33"/>
  <c r="BX18" i="33"/>
  <c r="BW34" i="33"/>
  <c r="BX33" i="33"/>
  <c r="DE21" i="159"/>
  <c r="DE22" i="159"/>
  <c r="DE32" i="159"/>
  <c r="DE34" i="159"/>
  <c r="DE18" i="159"/>
  <c r="DE24" i="159"/>
  <c r="DE30" i="159"/>
  <c r="DE23" i="159"/>
  <c r="DE17" i="159"/>
  <c r="DE36" i="159"/>
  <c r="DE25" i="159"/>
  <c r="DE38" i="159"/>
  <c r="DE33" i="159"/>
  <c r="DE35" i="159"/>
  <c r="DE31" i="159"/>
  <c r="DE20" i="159"/>
  <c r="DE37" i="159"/>
  <c r="DE29" i="159"/>
  <c r="DE19" i="159"/>
  <c r="DE16" i="159"/>
  <c r="H33" i="120" l="1"/>
  <c r="DE12" i="159"/>
  <c r="DE11" i="159"/>
  <c r="DE6" i="159"/>
  <c r="DE47" i="159" s="1"/>
  <c r="DE4" i="159"/>
  <c r="DE45" i="159" s="1"/>
  <c r="DE10" i="159"/>
  <c r="DE9" i="159"/>
  <c r="DE5" i="159"/>
  <c r="DE46" i="159" s="1"/>
  <c r="DE8" i="159"/>
  <c r="DE7" i="159"/>
  <c r="DE48" i="159" s="1"/>
  <c r="DE13" i="159"/>
  <c r="DG2" i="159"/>
  <c r="DG1" i="159"/>
  <c r="DH3" i="159"/>
  <c r="BX34" i="33"/>
  <c r="BY33" i="33"/>
  <c r="BY18" i="33"/>
  <c r="BX19" i="33"/>
  <c r="BZ3" i="33"/>
  <c r="BY4" i="33"/>
  <c r="DF33" i="159"/>
  <c r="DF31" i="159"/>
  <c r="DF20" i="159"/>
  <c r="DF32" i="159"/>
  <c r="DF35" i="159"/>
  <c r="DF18" i="159"/>
  <c r="DF25" i="159"/>
  <c r="DF24" i="159"/>
  <c r="DF36" i="159"/>
  <c r="DF23" i="159"/>
  <c r="DF19" i="159"/>
  <c r="DF34" i="159"/>
  <c r="DF38" i="159"/>
  <c r="DF21" i="159"/>
  <c r="DF30" i="159"/>
  <c r="DF16" i="159"/>
  <c r="DF17" i="159"/>
  <c r="DF37" i="159"/>
  <c r="DF22" i="159"/>
  <c r="DF29" i="159"/>
  <c r="I33" i="120" l="1"/>
  <c r="DF10" i="159"/>
  <c r="DF11" i="159"/>
  <c r="DF4" i="159"/>
  <c r="DF45" i="159" s="1"/>
  <c r="DF12" i="159"/>
  <c r="DF8" i="159"/>
  <c r="DF7" i="159"/>
  <c r="DF48" i="159" s="1"/>
  <c r="DF6" i="159"/>
  <c r="DF47" i="159" s="1"/>
  <c r="DF13" i="159"/>
  <c r="DF5" i="159"/>
  <c r="DF46" i="159" s="1"/>
  <c r="DF9" i="159"/>
  <c r="DH2" i="159"/>
  <c r="DI3" i="159"/>
  <c r="DH1" i="159"/>
  <c r="CA3" i="33"/>
  <c r="BZ4" i="33"/>
  <c r="BY19" i="33"/>
  <c r="BZ18" i="33"/>
  <c r="BY34" i="33"/>
  <c r="BZ33" i="33"/>
  <c r="DG16" i="159"/>
  <c r="DG38" i="159"/>
  <c r="DG18" i="159"/>
  <c r="DG36" i="159"/>
  <c r="DG17" i="159"/>
  <c r="DG24" i="159"/>
  <c r="DG37" i="159"/>
  <c r="DG25" i="159"/>
  <c r="DG22" i="159"/>
  <c r="DG30" i="159"/>
  <c r="DG35" i="159"/>
  <c r="DG23" i="159"/>
  <c r="DG20" i="159"/>
  <c r="DG31" i="159"/>
  <c r="DG34" i="159"/>
  <c r="DG32" i="159"/>
  <c r="DG21" i="159"/>
  <c r="DG33" i="159"/>
  <c r="DG29" i="159"/>
  <c r="DG19" i="159"/>
  <c r="C35" i="120" l="1"/>
  <c r="DG4" i="159"/>
  <c r="DG45" i="159" s="1"/>
  <c r="DG8" i="159"/>
  <c r="DG11" i="159"/>
  <c r="DG12" i="159"/>
  <c r="DG5" i="159"/>
  <c r="DG46" i="159" s="1"/>
  <c r="DG7" i="159"/>
  <c r="DG48" i="159" s="1"/>
  <c r="DG10" i="159"/>
  <c r="DG13" i="159"/>
  <c r="DG6" i="159"/>
  <c r="DG47" i="159" s="1"/>
  <c r="DG9" i="159"/>
  <c r="DI2" i="159"/>
  <c r="DI1" i="159"/>
  <c r="DJ3" i="159"/>
  <c r="CA33" i="33"/>
  <c r="BZ34" i="33"/>
  <c r="BZ19" i="33"/>
  <c r="CA18" i="33"/>
  <c r="CB3" i="33"/>
  <c r="CA4" i="33"/>
  <c r="DH18" i="159"/>
  <c r="DH35" i="159"/>
  <c r="DH25" i="159"/>
  <c r="DH23" i="159"/>
  <c r="DH36" i="159"/>
  <c r="DH21" i="159"/>
  <c r="DH38" i="159"/>
  <c r="DH16" i="159"/>
  <c r="DH17" i="159"/>
  <c r="DH22" i="159"/>
  <c r="DH37" i="159"/>
  <c r="DH32" i="159"/>
  <c r="DH34" i="159"/>
  <c r="DH20" i="159"/>
  <c r="DH33" i="159"/>
  <c r="DH31" i="159"/>
  <c r="DH29" i="159"/>
  <c r="DH24" i="159"/>
  <c r="DH19" i="159"/>
  <c r="DH30" i="159"/>
  <c r="D35" i="120" l="1"/>
  <c r="DH12" i="159"/>
  <c r="DH9" i="159"/>
  <c r="DH7" i="159"/>
  <c r="DH48" i="159" s="1"/>
  <c r="DH5" i="159"/>
  <c r="DH46" i="159" s="1"/>
  <c r="DH6" i="159"/>
  <c r="DH47" i="159" s="1"/>
  <c r="DH4" i="159"/>
  <c r="DH45" i="159" s="1"/>
  <c r="DH13" i="159"/>
  <c r="DH10" i="159"/>
  <c r="DH11" i="159"/>
  <c r="DH8" i="159"/>
  <c r="DJ2" i="159"/>
  <c r="DJ1" i="159"/>
  <c r="DK3" i="159"/>
  <c r="CC3" i="33"/>
  <c r="CB4" i="33"/>
  <c r="CA19" i="33"/>
  <c r="CB18" i="33"/>
  <c r="CB33" i="33"/>
  <c r="CA34" i="33"/>
  <c r="DI20" i="159"/>
  <c r="DI38" i="159"/>
  <c r="DI25" i="159"/>
  <c r="DI22" i="159"/>
  <c r="DI19" i="159"/>
  <c r="DI32" i="159"/>
  <c r="DI23" i="159"/>
  <c r="DI33" i="159"/>
  <c r="DI37" i="159"/>
  <c r="DI18" i="159"/>
  <c r="DI35" i="159"/>
  <c r="DI16" i="159"/>
  <c r="DI31" i="159"/>
  <c r="DI17" i="159"/>
  <c r="DI29" i="159"/>
  <c r="DI36" i="159"/>
  <c r="DI24" i="159"/>
  <c r="DI34" i="159"/>
  <c r="DI30" i="159"/>
  <c r="DI21" i="159"/>
  <c r="E35" i="120" l="1"/>
  <c r="DI9" i="159"/>
  <c r="DI4" i="159"/>
  <c r="DI45" i="159" s="1"/>
  <c r="DI5" i="159"/>
  <c r="DI46" i="159" s="1"/>
  <c r="DI6" i="159"/>
  <c r="DI47" i="159" s="1"/>
  <c r="DI10" i="159"/>
  <c r="DI8" i="159"/>
  <c r="DI11" i="159"/>
  <c r="DI7" i="159"/>
  <c r="DI48" i="159" s="1"/>
  <c r="DI12" i="159"/>
  <c r="DI13" i="159"/>
  <c r="DK2" i="159"/>
  <c r="DK1" i="159"/>
  <c r="DL3" i="159"/>
  <c r="CC33" i="33"/>
  <c r="CB34" i="33"/>
  <c r="CB19" i="33"/>
  <c r="CC18" i="33"/>
  <c r="CD3" i="33"/>
  <c r="CC4" i="33"/>
  <c r="DJ18" i="159"/>
  <c r="DJ16" i="159"/>
  <c r="DJ33" i="159"/>
  <c r="DJ20" i="159"/>
  <c r="DJ17" i="159"/>
  <c r="DJ32" i="159"/>
  <c r="DJ34" i="159"/>
  <c r="DJ37" i="159"/>
  <c r="DJ21" i="159"/>
  <c r="DJ19" i="159"/>
  <c r="DJ22" i="159"/>
  <c r="DJ36" i="159"/>
  <c r="DJ23" i="159"/>
  <c r="DJ24" i="159"/>
  <c r="DJ31" i="159"/>
  <c r="DJ35" i="159"/>
  <c r="DJ30" i="159"/>
  <c r="DJ38" i="159"/>
  <c r="DJ29" i="159"/>
  <c r="DJ25" i="159"/>
  <c r="F35" i="120" l="1"/>
  <c r="DJ5" i="159"/>
  <c r="DJ46" i="159" s="1"/>
  <c r="DJ6" i="159"/>
  <c r="DJ47" i="159" s="1"/>
  <c r="DJ12" i="159"/>
  <c r="DJ11" i="159"/>
  <c r="DJ9" i="159"/>
  <c r="DJ10" i="159"/>
  <c r="DJ7" i="159"/>
  <c r="DJ48" i="159" s="1"/>
  <c r="DJ4" i="159"/>
  <c r="DJ45" i="159" s="1"/>
  <c r="DJ8" i="159"/>
  <c r="DJ13" i="159"/>
  <c r="DL2" i="159"/>
  <c r="DM3" i="159"/>
  <c r="DL1" i="159"/>
  <c r="CE3" i="33"/>
  <c r="CD4" i="33"/>
  <c r="CC19" i="33"/>
  <c r="CD18" i="33"/>
  <c r="CD33" i="33"/>
  <c r="CC34" i="33"/>
  <c r="DK34" i="159"/>
  <c r="DK21" i="159"/>
  <c r="DK24" i="159"/>
  <c r="DK36" i="159"/>
  <c r="DK22" i="159"/>
  <c r="DK19" i="159"/>
  <c r="DK16" i="159"/>
  <c r="DK33" i="159"/>
  <c r="DK20" i="159"/>
  <c r="DK25" i="159"/>
  <c r="DK32" i="159"/>
  <c r="DK38" i="159"/>
  <c r="DK29" i="159"/>
  <c r="DK30" i="159"/>
  <c r="DK23" i="159"/>
  <c r="DK31" i="159"/>
  <c r="DK35" i="159"/>
  <c r="DK17" i="159"/>
  <c r="DK37" i="159"/>
  <c r="DK18" i="159"/>
  <c r="G35" i="120" l="1"/>
  <c r="DK4" i="159"/>
  <c r="DK45" i="159" s="1"/>
  <c r="DK5" i="159"/>
  <c r="DK46" i="159" s="1"/>
  <c r="DK6" i="159"/>
  <c r="DK47" i="159" s="1"/>
  <c r="DK9" i="159"/>
  <c r="DK11" i="159"/>
  <c r="DK13" i="159"/>
  <c r="DK8" i="159"/>
  <c r="DK7" i="159"/>
  <c r="DK48" i="159" s="1"/>
  <c r="DK12" i="159"/>
  <c r="DK10" i="159"/>
  <c r="DM2" i="159"/>
  <c r="DN3" i="159"/>
  <c r="DM1" i="159"/>
  <c r="CE18" i="33"/>
  <c r="CD19" i="33"/>
  <c r="CE33" i="33"/>
  <c r="CD34" i="33"/>
  <c r="CF3" i="33"/>
  <c r="CE4" i="33"/>
  <c r="DL38" i="159"/>
  <c r="DL21" i="159"/>
  <c r="DL33" i="159"/>
  <c r="DL20" i="159"/>
  <c r="DL36" i="159"/>
  <c r="DL25" i="159"/>
  <c r="DL30" i="159"/>
  <c r="DL34" i="159"/>
  <c r="DL22" i="159"/>
  <c r="DL18" i="159"/>
  <c r="DL19" i="159"/>
  <c r="DL31" i="159"/>
  <c r="DL24" i="159"/>
  <c r="DL17" i="159"/>
  <c r="DL35" i="159"/>
  <c r="DL16" i="159"/>
  <c r="DL37" i="159"/>
  <c r="DL23" i="159"/>
  <c r="DL32" i="159"/>
  <c r="DL29" i="159"/>
  <c r="H35" i="120" l="1"/>
  <c r="DL13" i="159"/>
  <c r="DL7" i="159"/>
  <c r="DL48" i="159" s="1"/>
  <c r="DL6" i="159"/>
  <c r="DL47" i="159" s="1"/>
  <c r="DL5" i="159"/>
  <c r="DL46" i="159" s="1"/>
  <c r="DL8" i="159"/>
  <c r="DL10" i="159"/>
  <c r="DL4" i="159"/>
  <c r="DL45" i="159" s="1"/>
  <c r="DL11" i="159"/>
  <c r="DL12" i="159"/>
  <c r="DL9" i="159"/>
  <c r="DN2" i="159"/>
  <c r="DO3" i="159"/>
  <c r="DN1" i="159"/>
  <c r="CG3" i="33"/>
  <c r="CF4" i="33"/>
  <c r="CF33" i="33"/>
  <c r="CE34" i="33"/>
  <c r="CF18" i="33"/>
  <c r="CE19" i="33"/>
  <c r="DM35" i="159"/>
  <c r="DM21" i="159"/>
  <c r="DM29" i="159"/>
  <c r="DM16" i="159"/>
  <c r="DM33" i="159"/>
  <c r="DM17" i="159"/>
  <c r="DM36" i="159"/>
  <c r="DM32" i="159"/>
  <c r="DM18" i="159"/>
  <c r="DM19" i="159"/>
  <c r="DM23" i="159"/>
  <c r="DM34" i="159"/>
  <c r="DM37" i="159"/>
  <c r="DM31" i="159"/>
  <c r="DM22" i="159"/>
  <c r="DM25" i="159"/>
  <c r="DM30" i="159"/>
  <c r="DM24" i="159"/>
  <c r="DM38" i="159"/>
  <c r="DM20" i="159"/>
  <c r="I35" i="120" l="1"/>
  <c r="DM10" i="159"/>
  <c r="DM4" i="159"/>
  <c r="DM45" i="159" s="1"/>
  <c r="DM12" i="159"/>
  <c r="DM7" i="159"/>
  <c r="DM48" i="159" s="1"/>
  <c r="DM8" i="159"/>
  <c r="DM11" i="159"/>
  <c r="DM5" i="159"/>
  <c r="DM46" i="159" s="1"/>
  <c r="DM13" i="159"/>
  <c r="DM9" i="159"/>
  <c r="DM6" i="159"/>
  <c r="DM47" i="159" s="1"/>
  <c r="DO2" i="159"/>
  <c r="DO1" i="159"/>
  <c r="DP3" i="159"/>
  <c r="CG18" i="33"/>
  <c r="CF19" i="33"/>
  <c r="CF34" i="33"/>
  <c r="CG33" i="33"/>
  <c r="CH3" i="33"/>
  <c r="CG4" i="33"/>
  <c r="DN35" i="159"/>
  <c r="DN31" i="159"/>
  <c r="DN29" i="159"/>
  <c r="DN17" i="159"/>
  <c r="DN34" i="159"/>
  <c r="DN36" i="159"/>
  <c r="DN30" i="159"/>
  <c r="DN25" i="159"/>
  <c r="DN24" i="159"/>
  <c r="DN18" i="159"/>
  <c r="DN22" i="159"/>
  <c r="DN19" i="159"/>
  <c r="DN23" i="159"/>
  <c r="DN16" i="159"/>
  <c r="DN21" i="159"/>
  <c r="DN33" i="159"/>
  <c r="DN20" i="159"/>
  <c r="DN32" i="159"/>
  <c r="DN37" i="159"/>
  <c r="DN38" i="159"/>
  <c r="C37" i="120" l="1"/>
  <c r="DN12" i="159"/>
  <c r="DN6" i="159"/>
  <c r="DN47" i="159" s="1"/>
  <c r="DN4" i="159"/>
  <c r="DN9" i="159"/>
  <c r="DN8" i="159"/>
  <c r="DN13" i="159"/>
  <c r="DN5" i="159"/>
  <c r="DN46" i="159" s="1"/>
  <c r="DN7" i="159"/>
  <c r="DN48" i="159" s="1"/>
  <c r="DN10" i="159"/>
  <c r="DN11" i="159"/>
  <c r="DP1" i="159"/>
  <c r="DP2" i="159"/>
  <c r="DQ3" i="159"/>
  <c r="CI3" i="33"/>
  <c r="CH4" i="33"/>
  <c r="CG34" i="33"/>
  <c r="CH33" i="33"/>
  <c r="CH18" i="33"/>
  <c r="CG19" i="33"/>
  <c r="DO21" i="159"/>
  <c r="DO23" i="159"/>
  <c r="DO37" i="159"/>
  <c r="DO22" i="159"/>
  <c r="DO29" i="159"/>
  <c r="DO38" i="159"/>
  <c r="DO24" i="159"/>
  <c r="DO33" i="159"/>
  <c r="DO17" i="159"/>
  <c r="DO36" i="159"/>
  <c r="DO32" i="159"/>
  <c r="DO20" i="159"/>
  <c r="DO34" i="159"/>
  <c r="DO25" i="159"/>
  <c r="DO30" i="159"/>
  <c r="DO35" i="159"/>
  <c r="DO19" i="159"/>
  <c r="DO18" i="159"/>
  <c r="DO16" i="159"/>
  <c r="DO31" i="159"/>
  <c r="D37" i="120" l="1"/>
  <c r="DN45" i="159"/>
  <c r="DO6" i="159"/>
  <c r="DO47" i="159" s="1"/>
  <c r="DO10" i="159"/>
  <c r="DO13" i="159"/>
  <c r="DO9" i="159"/>
  <c r="DO12" i="159"/>
  <c r="DO8" i="159"/>
  <c r="DO5" i="159"/>
  <c r="DO46" i="159" s="1"/>
  <c r="DO4" i="159"/>
  <c r="DO11" i="159"/>
  <c r="DO7" i="159"/>
  <c r="DO48" i="159" s="1"/>
  <c r="DR3" i="159"/>
  <c r="DQ1" i="159"/>
  <c r="DQ2" i="159"/>
  <c r="CH19" i="33"/>
  <c r="CI18" i="33"/>
  <c r="CI33" i="33"/>
  <c r="CH34" i="33"/>
  <c r="CJ3" i="33"/>
  <c r="CI4" i="33"/>
  <c r="DP30" i="159"/>
  <c r="DP37" i="159"/>
  <c r="DP24" i="159"/>
  <c r="DP38" i="159"/>
  <c r="DP16" i="159"/>
  <c r="DP31" i="159"/>
  <c r="DP25" i="159"/>
  <c r="DP35" i="159"/>
  <c r="DP22" i="159"/>
  <c r="DP21" i="159"/>
  <c r="DP17" i="159"/>
  <c r="DP29" i="159"/>
  <c r="DP19" i="159"/>
  <c r="DP33" i="159"/>
  <c r="DP18" i="159"/>
  <c r="DP32" i="159"/>
  <c r="DP34" i="159"/>
  <c r="DP23" i="159"/>
  <c r="DP20" i="159"/>
  <c r="DP36" i="159"/>
  <c r="E37" i="120" l="1"/>
  <c r="DO45" i="159"/>
  <c r="DP12" i="159"/>
  <c r="DP5" i="159"/>
  <c r="DP46" i="159" s="1"/>
  <c r="DP11" i="159"/>
  <c r="DP8" i="159"/>
  <c r="DP7" i="159"/>
  <c r="DP48" i="159" s="1"/>
  <c r="DP13" i="159"/>
  <c r="DP4" i="159"/>
  <c r="DP45" i="159" s="1"/>
  <c r="DP6" i="159"/>
  <c r="DP47" i="159" s="1"/>
  <c r="DP10" i="159"/>
  <c r="DP9" i="159"/>
  <c r="DS3" i="159"/>
  <c r="DR1" i="159"/>
  <c r="DR2" i="159"/>
  <c r="CK3" i="33"/>
  <c r="CJ4" i="33"/>
  <c r="CI34" i="33"/>
  <c r="CJ33" i="33"/>
  <c r="CI19" i="33"/>
  <c r="CJ18" i="33"/>
  <c r="DQ34" i="159"/>
  <c r="DQ33" i="159"/>
  <c r="DQ23" i="159"/>
  <c r="DQ25" i="159"/>
  <c r="DQ37" i="159"/>
  <c r="DQ17" i="159"/>
  <c r="DQ24" i="159"/>
  <c r="DQ16" i="159"/>
  <c r="DQ32" i="159"/>
  <c r="DQ19" i="159"/>
  <c r="DQ21" i="159"/>
  <c r="DQ38" i="159"/>
  <c r="DQ18" i="159"/>
  <c r="DQ36" i="159"/>
  <c r="DQ22" i="159"/>
  <c r="DQ35" i="159"/>
  <c r="DQ30" i="159"/>
  <c r="DQ31" i="159"/>
  <c r="DQ29" i="159"/>
  <c r="DQ20" i="159"/>
  <c r="F37" i="120" l="1"/>
  <c r="DQ7" i="159"/>
  <c r="DQ48" i="159" s="1"/>
  <c r="DQ10" i="159"/>
  <c r="DQ13" i="159"/>
  <c r="DQ5" i="159"/>
  <c r="DQ46" i="159" s="1"/>
  <c r="DQ6" i="159"/>
  <c r="DQ47" i="159" s="1"/>
  <c r="DQ11" i="159"/>
  <c r="DQ9" i="159"/>
  <c r="DQ4" i="159"/>
  <c r="DQ45" i="159" s="1"/>
  <c r="DQ12" i="159"/>
  <c r="DQ8" i="159"/>
  <c r="DT3" i="159"/>
  <c r="DS1" i="159"/>
  <c r="DS2" i="159"/>
  <c r="CJ19" i="33"/>
  <c r="CK18" i="33"/>
  <c r="CJ34" i="33"/>
  <c r="CK33" i="33"/>
  <c r="CK4" i="33"/>
  <c r="CL3" i="33"/>
  <c r="DR17" i="159"/>
  <c r="DR19" i="159"/>
  <c r="DR24" i="159"/>
  <c r="DR20" i="159"/>
  <c r="DR36" i="159"/>
  <c r="DR35" i="159"/>
  <c r="DR34" i="159"/>
  <c r="DR23" i="159"/>
  <c r="DR29" i="159"/>
  <c r="DR33" i="159"/>
  <c r="DR31" i="159"/>
  <c r="DR18" i="159"/>
  <c r="DR25" i="159"/>
  <c r="DR21" i="159"/>
  <c r="DR32" i="159"/>
  <c r="DR16" i="159"/>
  <c r="DR38" i="159"/>
  <c r="DR22" i="159"/>
  <c r="DR37" i="159"/>
  <c r="DR30" i="159"/>
  <c r="G37" i="120" l="1"/>
  <c r="DR6" i="159"/>
  <c r="DR47" i="159" s="1"/>
  <c r="DR4" i="159"/>
  <c r="DR11" i="159"/>
  <c r="DR5" i="159"/>
  <c r="DR46" i="159" s="1"/>
  <c r="DR12" i="159"/>
  <c r="DR13" i="159"/>
  <c r="DR9" i="159"/>
  <c r="DR7" i="159"/>
  <c r="DR48" i="159" s="1"/>
  <c r="DR8" i="159"/>
  <c r="DR10" i="159"/>
  <c r="DU3" i="159"/>
  <c r="DT1" i="159"/>
  <c r="DT2" i="159"/>
  <c r="CL4" i="33"/>
  <c r="CM3" i="33"/>
  <c r="CK34" i="33"/>
  <c r="CL33" i="33"/>
  <c r="CK19" i="33"/>
  <c r="CL18" i="33"/>
  <c r="DS16" i="159"/>
  <c r="DS33" i="159"/>
  <c r="DS24" i="159"/>
  <c r="DS17" i="159"/>
  <c r="DS18" i="159"/>
  <c r="DS30" i="159"/>
  <c r="DS37" i="159"/>
  <c r="DS31" i="159"/>
  <c r="DS20" i="159"/>
  <c r="DS21" i="159"/>
  <c r="DS25" i="159"/>
  <c r="DS22" i="159"/>
  <c r="DS36" i="159"/>
  <c r="DS23" i="159"/>
  <c r="DS34" i="159"/>
  <c r="DS29" i="159"/>
  <c r="DS38" i="159"/>
  <c r="DS32" i="159"/>
  <c r="DS35" i="159"/>
  <c r="DS19" i="159"/>
  <c r="H37" i="120" l="1"/>
  <c r="DR45" i="159"/>
  <c r="DS9" i="159"/>
  <c r="DS4" i="159"/>
  <c r="DS8" i="159"/>
  <c r="DS5" i="159"/>
  <c r="DS46" i="159" s="1"/>
  <c r="DS7" i="159"/>
  <c r="DS48" i="159" s="1"/>
  <c r="DS12" i="159"/>
  <c r="DS13" i="159"/>
  <c r="DS6" i="159"/>
  <c r="DS47" i="159" s="1"/>
  <c r="DS10" i="159"/>
  <c r="DS11" i="159"/>
  <c r="DV3" i="159"/>
  <c r="DU1" i="159"/>
  <c r="DU2" i="159"/>
  <c r="CM18" i="33"/>
  <c r="CL19" i="33"/>
  <c r="CL34" i="33"/>
  <c r="CM33" i="33"/>
  <c r="CM4" i="33"/>
  <c r="CN3" i="33"/>
  <c r="DT24" i="159"/>
  <c r="DT16" i="159"/>
  <c r="DT32" i="159"/>
  <c r="DT21" i="159"/>
  <c r="DT23" i="159"/>
  <c r="DT38" i="159"/>
  <c r="DT29" i="159"/>
  <c r="DT31" i="159"/>
  <c r="DT35" i="159"/>
  <c r="DT20" i="159"/>
  <c r="DT18" i="159"/>
  <c r="DT22" i="159"/>
  <c r="DT19" i="159"/>
  <c r="DT37" i="159"/>
  <c r="DT25" i="159"/>
  <c r="DT33" i="159"/>
  <c r="DT30" i="159"/>
  <c r="DT36" i="159"/>
  <c r="DT34" i="159"/>
  <c r="DT17" i="159"/>
  <c r="I37" i="120" l="1"/>
  <c r="DS45" i="159"/>
  <c r="DT8" i="159"/>
  <c r="DT7" i="159"/>
  <c r="DT48" i="159" s="1"/>
  <c r="DT10" i="159"/>
  <c r="DT12" i="159"/>
  <c r="DT5" i="159"/>
  <c r="DT46" i="159" s="1"/>
  <c r="DT6" i="159"/>
  <c r="DT47" i="159" s="1"/>
  <c r="DT4" i="159"/>
  <c r="DT45" i="159" s="1"/>
  <c r="DT11" i="159"/>
  <c r="DT13" i="159"/>
  <c r="DT9" i="159"/>
  <c r="DV1" i="159"/>
  <c r="DW3" i="159"/>
  <c r="DV2" i="159"/>
  <c r="CN4" i="33"/>
  <c r="CO3" i="33"/>
  <c r="CM34" i="33"/>
  <c r="CN33" i="33"/>
  <c r="CN18" i="33"/>
  <c r="CM19" i="33"/>
  <c r="DU19" i="159"/>
  <c r="DU32" i="159"/>
  <c r="DU22" i="159"/>
  <c r="DU31" i="159"/>
  <c r="DU21" i="159"/>
  <c r="DU36" i="159"/>
  <c r="DU38" i="159"/>
  <c r="DU16" i="159"/>
  <c r="DU34" i="159"/>
  <c r="DU17" i="159"/>
  <c r="DU20" i="159"/>
  <c r="DU30" i="159"/>
  <c r="DU33" i="159"/>
  <c r="DU37" i="159"/>
  <c r="DU25" i="159"/>
  <c r="DU35" i="159"/>
  <c r="DU23" i="159"/>
  <c r="DU29" i="159"/>
  <c r="DU18" i="159"/>
  <c r="DU24" i="159"/>
  <c r="C39" i="120" l="1"/>
  <c r="DU7" i="159"/>
  <c r="DU48" i="159" s="1"/>
  <c r="DU4" i="159"/>
  <c r="DU8" i="159"/>
  <c r="DU6" i="159"/>
  <c r="DU47" i="159" s="1"/>
  <c r="DU12" i="159"/>
  <c r="DU9" i="159"/>
  <c r="DU13" i="159"/>
  <c r="DU5" i="159"/>
  <c r="DU46" i="159" s="1"/>
  <c r="DU11" i="159"/>
  <c r="DU10" i="159"/>
  <c r="DW1" i="159"/>
  <c r="DX3" i="159"/>
  <c r="DW2" i="159"/>
  <c r="CN19" i="33"/>
  <c r="CO18" i="33"/>
  <c r="CN34" i="33"/>
  <c r="CO33" i="33"/>
  <c r="CO4" i="33"/>
  <c r="CP3" i="33"/>
  <c r="DV16" i="159"/>
  <c r="DV23" i="159"/>
  <c r="DV33" i="159"/>
  <c r="DV34" i="159"/>
  <c r="DV36" i="159"/>
  <c r="DV24" i="159"/>
  <c r="DV30" i="159"/>
  <c r="DV29" i="159"/>
  <c r="DV38" i="159"/>
  <c r="DV31" i="159"/>
  <c r="DV32" i="159"/>
  <c r="DV37" i="159"/>
  <c r="DV35" i="159"/>
  <c r="DV20" i="159"/>
  <c r="DV18" i="159"/>
  <c r="DV22" i="159"/>
  <c r="DV21" i="159"/>
  <c r="DV25" i="159"/>
  <c r="DV19" i="159"/>
  <c r="DV17" i="159"/>
  <c r="L29" i="120" l="1"/>
  <c r="DU45" i="159"/>
  <c r="DV7" i="159"/>
  <c r="DV48" i="159" s="1"/>
  <c r="DV4" i="159"/>
  <c r="DV45" i="159" s="1"/>
  <c r="DV12" i="159"/>
  <c r="DV8" i="159"/>
  <c r="DV13" i="159"/>
  <c r="DV5" i="159"/>
  <c r="DV46" i="159" s="1"/>
  <c r="DV10" i="159"/>
  <c r="DV9" i="159"/>
  <c r="DV11" i="159"/>
  <c r="DV6" i="159"/>
  <c r="DV47" i="159" s="1"/>
  <c r="DX1" i="159"/>
  <c r="DY3" i="159"/>
  <c r="DX2" i="159"/>
  <c r="CP4" i="33"/>
  <c r="CQ3" i="33"/>
  <c r="CP33" i="33"/>
  <c r="CO34" i="33"/>
  <c r="CO19" i="33"/>
  <c r="CP18" i="33"/>
  <c r="DW20" i="159"/>
  <c r="DW33" i="159"/>
  <c r="DW36" i="159"/>
  <c r="DW37" i="159"/>
  <c r="DW17" i="159"/>
  <c r="DW38" i="159"/>
  <c r="DW18" i="159"/>
  <c r="DW35" i="159"/>
  <c r="DW19" i="159"/>
  <c r="DW29" i="159"/>
  <c r="DW16" i="159"/>
  <c r="DW30" i="159"/>
  <c r="DW23" i="159"/>
  <c r="DW24" i="159"/>
  <c r="DW25" i="159"/>
  <c r="DW21" i="159"/>
  <c r="DW34" i="159"/>
  <c r="DW22" i="159"/>
  <c r="DW31" i="159"/>
  <c r="DW32" i="159"/>
  <c r="M29" i="120" l="1"/>
  <c r="DW13" i="159"/>
  <c r="DW5" i="159"/>
  <c r="DW46" i="159" s="1"/>
  <c r="DW6" i="159"/>
  <c r="DW47" i="159" s="1"/>
  <c r="DW9" i="159"/>
  <c r="DW10" i="159"/>
  <c r="DW4" i="159"/>
  <c r="DW45" i="159" s="1"/>
  <c r="DW8" i="159"/>
  <c r="DW7" i="159"/>
  <c r="DW48" i="159" s="1"/>
  <c r="DW12" i="159"/>
  <c r="DW11" i="159"/>
  <c r="DY1" i="159"/>
  <c r="DZ3" i="159"/>
  <c r="DY2" i="159"/>
  <c r="CP19" i="33"/>
  <c r="CQ18" i="33"/>
  <c r="CQ33" i="33"/>
  <c r="CP34" i="33"/>
  <c r="CQ4" i="33"/>
  <c r="CR3" i="33"/>
  <c r="DX18" i="159"/>
  <c r="DX29" i="159"/>
  <c r="DX34" i="159"/>
  <c r="DX17" i="159"/>
  <c r="DX19" i="159"/>
  <c r="DX35" i="159"/>
  <c r="DX16" i="159"/>
  <c r="DX23" i="159"/>
  <c r="DX37" i="159"/>
  <c r="DX25" i="159"/>
  <c r="DX21" i="159"/>
  <c r="DX32" i="159"/>
  <c r="DX33" i="159"/>
  <c r="DX30" i="159"/>
  <c r="DX31" i="159"/>
  <c r="DX22" i="159"/>
  <c r="DX38" i="159"/>
  <c r="DX20" i="159"/>
  <c r="DX24" i="159"/>
  <c r="DX36" i="159"/>
  <c r="N29" i="120" l="1"/>
  <c r="DX9" i="159"/>
  <c r="DX12" i="159"/>
  <c r="DX5" i="159"/>
  <c r="DX46" i="159" s="1"/>
  <c r="DX4" i="159"/>
  <c r="DX45" i="159" s="1"/>
  <c r="DX7" i="159"/>
  <c r="DX48" i="159" s="1"/>
  <c r="DX13" i="159"/>
  <c r="DX8" i="159"/>
  <c r="DX11" i="159"/>
  <c r="DX6" i="159"/>
  <c r="DX47" i="159" s="1"/>
  <c r="DX10" i="159"/>
  <c r="DZ1" i="159"/>
  <c r="EA3" i="159"/>
  <c r="DZ2" i="159"/>
  <c r="CR4" i="33"/>
  <c r="CS3" i="33"/>
  <c r="CR33" i="33"/>
  <c r="CQ34" i="33"/>
  <c r="CQ19" i="33"/>
  <c r="CR18" i="33"/>
  <c r="DY16" i="159"/>
  <c r="DY21" i="159"/>
  <c r="DY24" i="159"/>
  <c r="DY35" i="159"/>
  <c r="DY17" i="159"/>
  <c r="DY19" i="159"/>
  <c r="DY34" i="159"/>
  <c r="DY36" i="159"/>
  <c r="DY30" i="159"/>
  <c r="DY33" i="159"/>
  <c r="DY23" i="159"/>
  <c r="DY31" i="159"/>
  <c r="DY32" i="159"/>
  <c r="DY37" i="159"/>
  <c r="DY20" i="159"/>
  <c r="DY25" i="159"/>
  <c r="DY18" i="159"/>
  <c r="DY38" i="159"/>
  <c r="DY29" i="159"/>
  <c r="DY22" i="159"/>
  <c r="O29" i="120" l="1"/>
  <c r="DY8" i="159"/>
  <c r="DY5" i="159"/>
  <c r="DY46" i="159" s="1"/>
  <c r="DY9" i="159"/>
  <c r="DY11" i="159"/>
  <c r="DY6" i="159"/>
  <c r="DY47" i="159" s="1"/>
  <c r="DY12" i="159"/>
  <c r="DY10" i="159"/>
  <c r="DY13" i="159"/>
  <c r="DY7" i="159"/>
  <c r="DY48" i="159" s="1"/>
  <c r="DY4" i="159"/>
  <c r="EA1" i="159"/>
  <c r="EB3" i="159"/>
  <c r="EA2" i="159"/>
  <c r="CR19" i="33"/>
  <c r="CS18" i="33"/>
  <c r="CS33" i="33"/>
  <c r="CR34" i="33"/>
  <c r="CS4" i="33"/>
  <c r="CT3" i="33"/>
  <c r="DZ37" i="159"/>
  <c r="DZ19" i="159"/>
  <c r="DZ36" i="159"/>
  <c r="DZ35" i="159"/>
  <c r="DZ32" i="159"/>
  <c r="DZ22" i="159"/>
  <c r="DZ25" i="159"/>
  <c r="DZ31" i="159"/>
  <c r="DZ30" i="159"/>
  <c r="DZ29" i="159"/>
  <c r="DZ18" i="159"/>
  <c r="DZ16" i="159"/>
  <c r="DZ34" i="159"/>
  <c r="DZ17" i="159"/>
  <c r="DZ23" i="159"/>
  <c r="DZ24" i="159"/>
  <c r="DZ38" i="159"/>
  <c r="DZ21" i="159"/>
  <c r="DZ20" i="159"/>
  <c r="DZ33" i="159"/>
  <c r="P29" i="120" l="1"/>
  <c r="DY45" i="159"/>
  <c r="DZ10" i="159"/>
  <c r="DZ9" i="159"/>
  <c r="DZ11" i="159"/>
  <c r="DZ6" i="159"/>
  <c r="DZ47" i="159" s="1"/>
  <c r="DZ4" i="159"/>
  <c r="DZ7" i="159"/>
  <c r="DZ48" i="159" s="1"/>
  <c r="DZ13" i="159"/>
  <c r="DZ8" i="159"/>
  <c r="DZ12" i="159"/>
  <c r="DZ5" i="159"/>
  <c r="DZ46" i="159" s="1"/>
  <c r="EC3" i="159"/>
  <c r="EB1" i="159"/>
  <c r="EB2" i="159"/>
  <c r="CT4" i="33"/>
  <c r="CU3" i="33"/>
  <c r="CT33" i="33"/>
  <c r="CS34" i="33"/>
  <c r="CT18" i="33"/>
  <c r="CS19" i="33"/>
  <c r="EA24" i="159"/>
  <c r="EA18" i="159"/>
  <c r="EA17" i="159"/>
  <c r="EA25" i="159"/>
  <c r="EA22" i="159"/>
  <c r="EA38" i="159"/>
  <c r="EA32" i="159"/>
  <c r="EA33" i="159"/>
  <c r="EA31" i="159"/>
  <c r="EA34" i="159"/>
  <c r="EA35" i="159"/>
  <c r="EA30" i="159"/>
  <c r="EA37" i="159"/>
  <c r="EA20" i="159"/>
  <c r="EA16" i="159"/>
  <c r="EA23" i="159"/>
  <c r="EA21" i="159"/>
  <c r="EA19" i="159"/>
  <c r="EA36" i="159"/>
  <c r="EA29" i="159"/>
  <c r="Q29" i="120" l="1"/>
  <c r="DZ45" i="159"/>
  <c r="EA7" i="159"/>
  <c r="EA48" i="159" s="1"/>
  <c r="EA8" i="159"/>
  <c r="EA6" i="159"/>
  <c r="EA47" i="159" s="1"/>
  <c r="EA11" i="159"/>
  <c r="EA9" i="159"/>
  <c r="EA12" i="159"/>
  <c r="EA4" i="159"/>
  <c r="EA13" i="159"/>
  <c r="EA5" i="159"/>
  <c r="EA46" i="159" s="1"/>
  <c r="EA10" i="159"/>
  <c r="ED3" i="159"/>
  <c r="EC1" i="159"/>
  <c r="EC2" i="159"/>
  <c r="CU18" i="33"/>
  <c r="CT19" i="33"/>
  <c r="CT34" i="33"/>
  <c r="CU33" i="33"/>
  <c r="CU4" i="33"/>
  <c r="CV3" i="33"/>
  <c r="EB25" i="159"/>
  <c r="EB38" i="159"/>
  <c r="EB31" i="159"/>
  <c r="EB35" i="159"/>
  <c r="EB29" i="159"/>
  <c r="EB23" i="159"/>
  <c r="EB17" i="159"/>
  <c r="EB24" i="159"/>
  <c r="EB22" i="159"/>
  <c r="EB33" i="159"/>
  <c r="EB19" i="159"/>
  <c r="EB20" i="159"/>
  <c r="EB32" i="159"/>
  <c r="EB16" i="159"/>
  <c r="EB36" i="159"/>
  <c r="EB21" i="159"/>
  <c r="EB37" i="159"/>
  <c r="EB34" i="159"/>
  <c r="EB18" i="159"/>
  <c r="EB30" i="159"/>
  <c r="K31" i="120" l="1"/>
  <c r="EA45" i="159"/>
  <c r="EB6" i="159"/>
  <c r="EB47" i="159" s="1"/>
  <c r="EB5" i="159"/>
  <c r="EB46" i="159" s="1"/>
  <c r="EB9" i="159"/>
  <c r="EB10" i="159"/>
  <c r="EB7" i="159"/>
  <c r="EB48" i="159" s="1"/>
  <c r="EB11" i="159"/>
  <c r="EB12" i="159"/>
  <c r="EB4" i="159"/>
  <c r="EB45" i="159" s="1"/>
  <c r="EB8" i="159"/>
  <c r="EB13" i="159"/>
  <c r="EE3" i="159"/>
  <c r="ED1" i="159"/>
  <c r="ED2" i="159"/>
  <c r="CV4" i="33"/>
  <c r="CW3" i="33"/>
  <c r="CU34" i="33"/>
  <c r="CV33" i="33"/>
  <c r="CU19" i="33"/>
  <c r="CV18" i="33"/>
  <c r="EC25" i="159"/>
  <c r="EC19" i="159"/>
  <c r="EC35" i="159"/>
  <c r="EC33" i="159"/>
  <c r="EC37" i="159"/>
  <c r="EC36" i="159"/>
  <c r="EC18" i="159"/>
  <c r="EC38" i="159"/>
  <c r="EC31" i="159"/>
  <c r="EC23" i="159"/>
  <c r="EC17" i="159"/>
  <c r="EC32" i="159"/>
  <c r="EC30" i="159"/>
  <c r="EC16" i="159"/>
  <c r="EC29" i="159"/>
  <c r="EC24" i="159"/>
  <c r="EC34" i="159"/>
  <c r="EC21" i="159"/>
  <c r="EC20" i="159"/>
  <c r="EC22" i="159"/>
  <c r="L31" i="120" l="1"/>
  <c r="EC6" i="159"/>
  <c r="EC47" i="159" s="1"/>
  <c r="EC9" i="159"/>
  <c r="EC5" i="159"/>
  <c r="EC46" i="159" s="1"/>
  <c r="EC11" i="159"/>
  <c r="EC10" i="159"/>
  <c r="EC13" i="159"/>
  <c r="EC12" i="159"/>
  <c r="EC4" i="159"/>
  <c r="EC8" i="159"/>
  <c r="EC7" i="159"/>
  <c r="EC48" i="159" s="1"/>
  <c r="EE1" i="159"/>
  <c r="EE2" i="159"/>
  <c r="EF3" i="159"/>
  <c r="CW18" i="33"/>
  <c r="CV19" i="33"/>
  <c r="CV34" i="33"/>
  <c r="CW33" i="33"/>
  <c r="CW4" i="33"/>
  <c r="CX3" i="33"/>
  <c r="ED25" i="159"/>
  <c r="ED30" i="159"/>
  <c r="ED29" i="159"/>
  <c r="ED18" i="159"/>
  <c r="ED21" i="159"/>
  <c r="ED16" i="159"/>
  <c r="ED17" i="159"/>
  <c r="ED37" i="159"/>
  <c r="ED33" i="159"/>
  <c r="ED22" i="159"/>
  <c r="ED36" i="159"/>
  <c r="ED35" i="159"/>
  <c r="ED38" i="159"/>
  <c r="ED24" i="159"/>
  <c r="ED32" i="159"/>
  <c r="ED20" i="159"/>
  <c r="ED23" i="159"/>
  <c r="ED34" i="159"/>
  <c r="ED31" i="159"/>
  <c r="ED19" i="159"/>
  <c r="M31" i="120" l="1"/>
  <c r="EC45" i="159"/>
  <c r="ED13" i="159"/>
  <c r="ED10" i="159"/>
  <c r="ED7" i="159"/>
  <c r="ED48" i="159" s="1"/>
  <c r="ED11" i="159"/>
  <c r="ED12" i="159"/>
  <c r="ED5" i="159"/>
  <c r="ED46" i="159" s="1"/>
  <c r="ED4" i="159"/>
  <c r="ED9" i="159"/>
  <c r="ED8" i="159"/>
  <c r="ED6" i="159"/>
  <c r="ED47" i="159" s="1"/>
  <c r="EF2" i="159"/>
  <c r="EG3" i="159"/>
  <c r="EF1" i="159"/>
  <c r="CX4" i="33"/>
  <c r="CY3" i="33"/>
  <c r="CW34" i="33"/>
  <c r="CX33" i="33"/>
  <c r="CW19" i="33"/>
  <c r="CX18" i="33"/>
  <c r="EE22" i="159"/>
  <c r="EE33" i="159"/>
  <c r="EE17" i="159"/>
  <c r="EE38" i="159"/>
  <c r="EE21" i="159"/>
  <c r="EE32" i="159"/>
  <c r="EE36" i="159"/>
  <c r="EE31" i="159"/>
  <c r="EE35" i="159"/>
  <c r="EE24" i="159"/>
  <c r="EE20" i="159"/>
  <c r="EE19" i="159"/>
  <c r="EE37" i="159"/>
  <c r="EE30" i="159"/>
  <c r="EE18" i="159"/>
  <c r="EE34" i="159"/>
  <c r="EE25" i="159"/>
  <c r="EE29" i="159"/>
  <c r="EE16" i="159"/>
  <c r="EE23" i="159"/>
  <c r="N31" i="120" l="1"/>
  <c r="ED45" i="159"/>
  <c r="EE12" i="159"/>
  <c r="EE7" i="159"/>
  <c r="EE48" i="159" s="1"/>
  <c r="EE4" i="159"/>
  <c r="EE8" i="159"/>
  <c r="EE6" i="159"/>
  <c r="EE47" i="159" s="1"/>
  <c r="EE5" i="159"/>
  <c r="EE46" i="159" s="1"/>
  <c r="EE13" i="159"/>
  <c r="EE9" i="159"/>
  <c r="EE11" i="159"/>
  <c r="EE10" i="159"/>
  <c r="EG2" i="159"/>
  <c r="EH3" i="159"/>
  <c r="EG1" i="159"/>
  <c r="CX19" i="33"/>
  <c r="CY18" i="33"/>
  <c r="CX34" i="33"/>
  <c r="CY33" i="33"/>
  <c r="CZ3" i="33"/>
  <c r="CY4" i="33"/>
  <c r="EF22" i="159"/>
  <c r="EF38" i="159"/>
  <c r="EF21" i="159"/>
  <c r="EF36" i="159"/>
  <c r="EF31" i="159"/>
  <c r="EF17" i="159"/>
  <c r="EF29" i="159"/>
  <c r="EF25" i="159"/>
  <c r="EF18" i="159"/>
  <c r="EF20" i="159"/>
  <c r="EF23" i="159"/>
  <c r="EF37" i="159"/>
  <c r="EF34" i="159"/>
  <c r="EF30" i="159"/>
  <c r="EF32" i="159"/>
  <c r="EF33" i="159"/>
  <c r="EF35" i="159"/>
  <c r="EF16" i="159"/>
  <c r="EF19" i="159"/>
  <c r="EF24" i="159"/>
  <c r="O31" i="120" l="1"/>
  <c r="EE45" i="159"/>
  <c r="EF9" i="159"/>
  <c r="EF8" i="159"/>
  <c r="EF13" i="159"/>
  <c r="EF5" i="159"/>
  <c r="EF46" i="159" s="1"/>
  <c r="EF6" i="159"/>
  <c r="EF47" i="159" s="1"/>
  <c r="EF4" i="159"/>
  <c r="EF12" i="159"/>
  <c r="EF7" i="159"/>
  <c r="EF48" i="159" s="1"/>
  <c r="EF11" i="159"/>
  <c r="EF10" i="159"/>
  <c r="EH2" i="159"/>
  <c r="EI3" i="159"/>
  <c r="EH1" i="159"/>
  <c r="DA3" i="33"/>
  <c r="CZ4" i="33"/>
  <c r="CY34" i="33"/>
  <c r="CZ33" i="33"/>
  <c r="CY19" i="33"/>
  <c r="CZ18" i="33"/>
  <c r="EG35" i="159"/>
  <c r="EG36" i="159"/>
  <c r="EG25" i="159"/>
  <c r="EG19" i="159"/>
  <c r="EG33" i="159"/>
  <c r="EG16" i="159"/>
  <c r="EG20" i="159"/>
  <c r="EG30" i="159"/>
  <c r="EG18" i="159"/>
  <c r="EG21" i="159"/>
  <c r="EG23" i="159"/>
  <c r="EG32" i="159"/>
  <c r="EG24" i="159"/>
  <c r="EG38" i="159"/>
  <c r="EG29" i="159"/>
  <c r="EG34" i="159"/>
  <c r="EG22" i="159"/>
  <c r="EG17" i="159"/>
  <c r="EG37" i="159"/>
  <c r="EG31" i="159"/>
  <c r="P31" i="120" l="1"/>
  <c r="EF45" i="159"/>
  <c r="EG10" i="159"/>
  <c r="EG6" i="159"/>
  <c r="EG47" i="159" s="1"/>
  <c r="EG12" i="159"/>
  <c r="EG7" i="159"/>
  <c r="EG48" i="159" s="1"/>
  <c r="EG13" i="159"/>
  <c r="EG5" i="159"/>
  <c r="EG46" i="159" s="1"/>
  <c r="EG11" i="159"/>
  <c r="EG4" i="159"/>
  <c r="EG9" i="159"/>
  <c r="EG8" i="159"/>
  <c r="EI2" i="159"/>
  <c r="EJ3" i="159"/>
  <c r="EI1" i="159"/>
  <c r="CZ19" i="33"/>
  <c r="DA18" i="33"/>
  <c r="CZ34" i="33"/>
  <c r="DA33" i="33"/>
  <c r="DB3" i="33"/>
  <c r="DA4" i="33"/>
  <c r="EH35" i="159"/>
  <c r="EH22" i="159"/>
  <c r="EH33" i="159"/>
  <c r="EH19" i="159"/>
  <c r="EH23" i="159"/>
  <c r="EH21" i="159"/>
  <c r="EH25" i="159"/>
  <c r="EH17" i="159"/>
  <c r="EH34" i="159"/>
  <c r="EH29" i="159"/>
  <c r="EH36" i="159"/>
  <c r="EH32" i="159"/>
  <c r="EH30" i="159"/>
  <c r="EH20" i="159"/>
  <c r="EH38" i="159"/>
  <c r="EH18" i="159"/>
  <c r="EH16" i="159"/>
  <c r="EH24" i="159"/>
  <c r="EH31" i="159"/>
  <c r="EH37" i="159"/>
  <c r="Q31" i="120" l="1"/>
  <c r="EG45" i="159"/>
  <c r="EH9" i="159"/>
  <c r="EH6" i="159"/>
  <c r="EH47" i="159" s="1"/>
  <c r="EH4" i="159"/>
  <c r="EH45" i="159" s="1"/>
  <c r="EH8" i="159"/>
  <c r="EH12" i="159"/>
  <c r="EH11" i="159"/>
  <c r="EH10" i="159"/>
  <c r="EH5" i="159"/>
  <c r="EH46" i="159" s="1"/>
  <c r="EH7" i="159"/>
  <c r="EH48" i="159" s="1"/>
  <c r="EH13" i="159"/>
  <c r="EJ2" i="159"/>
  <c r="EJ1" i="159"/>
  <c r="EK3" i="159"/>
  <c r="DA34" i="33"/>
  <c r="DB33" i="33"/>
  <c r="DC3" i="33"/>
  <c r="DB4" i="33"/>
  <c r="DB18" i="33"/>
  <c r="DA19" i="33"/>
  <c r="EI30" i="159"/>
  <c r="EI36" i="159"/>
  <c r="EI32" i="159"/>
  <c r="EI37" i="159"/>
  <c r="EI25" i="159"/>
  <c r="EI19" i="159"/>
  <c r="EI21" i="159"/>
  <c r="EI33" i="159"/>
  <c r="EI24" i="159"/>
  <c r="EI38" i="159"/>
  <c r="EI20" i="159"/>
  <c r="EI34" i="159"/>
  <c r="EI29" i="159"/>
  <c r="EI23" i="159"/>
  <c r="EI16" i="159"/>
  <c r="EI17" i="159"/>
  <c r="EI18" i="159"/>
  <c r="EI31" i="159"/>
  <c r="EI22" i="159"/>
  <c r="EI35" i="159"/>
  <c r="K33" i="120" l="1"/>
  <c r="EI12" i="159"/>
  <c r="EI10" i="159"/>
  <c r="EI4" i="159"/>
  <c r="EI45" i="159" s="1"/>
  <c r="EI7" i="159"/>
  <c r="EI48" i="159" s="1"/>
  <c r="EI9" i="159"/>
  <c r="EI13" i="159"/>
  <c r="EI8" i="159"/>
  <c r="EI11" i="159"/>
  <c r="EI5" i="159"/>
  <c r="EI46" i="159" s="1"/>
  <c r="EI6" i="159"/>
  <c r="EI47" i="159" s="1"/>
  <c r="EK2" i="159"/>
  <c r="EK1" i="159"/>
  <c r="EL3" i="159"/>
  <c r="DC18" i="33"/>
  <c r="DB19" i="33"/>
  <c r="DC4" i="33"/>
  <c r="DD3" i="33"/>
  <c r="DB34" i="33"/>
  <c r="DC33" i="33"/>
  <c r="EJ34" i="159"/>
  <c r="EJ18" i="159"/>
  <c r="EJ20" i="159"/>
  <c r="EJ37" i="159"/>
  <c r="EJ35" i="159"/>
  <c r="EJ33" i="159"/>
  <c r="EJ29" i="159"/>
  <c r="EJ22" i="159"/>
  <c r="EJ36" i="159"/>
  <c r="EJ38" i="159"/>
  <c r="EJ25" i="159"/>
  <c r="EJ21" i="159"/>
  <c r="EJ17" i="159"/>
  <c r="EJ24" i="159"/>
  <c r="EJ16" i="159"/>
  <c r="EJ30" i="159"/>
  <c r="EJ19" i="159"/>
  <c r="EJ32" i="159"/>
  <c r="EJ31" i="159"/>
  <c r="EJ23" i="159"/>
  <c r="L33" i="120" l="1"/>
  <c r="EJ11" i="159"/>
  <c r="EJ9" i="159"/>
  <c r="EJ10" i="159"/>
  <c r="EJ5" i="159"/>
  <c r="EJ46" i="159" s="1"/>
  <c r="EJ7" i="159"/>
  <c r="EJ48" i="159" s="1"/>
  <c r="EJ4" i="159"/>
  <c r="EJ45" i="159" s="1"/>
  <c r="EJ12" i="159"/>
  <c r="EJ13" i="159"/>
  <c r="EJ6" i="159"/>
  <c r="EJ47" i="159" s="1"/>
  <c r="EJ8" i="159"/>
  <c r="EL2" i="159"/>
  <c r="EL1" i="159"/>
  <c r="EM3" i="159"/>
  <c r="DC34" i="33"/>
  <c r="DD33" i="33"/>
  <c r="DE3" i="33"/>
  <c r="DD4" i="33"/>
  <c r="DD18" i="33"/>
  <c r="DC19" i="33"/>
  <c r="EK29" i="159"/>
  <c r="EK21" i="159"/>
  <c r="EK36" i="159"/>
  <c r="EK34" i="159"/>
  <c r="EK37" i="159"/>
  <c r="EK16" i="159"/>
  <c r="EK23" i="159"/>
  <c r="EK32" i="159"/>
  <c r="EK25" i="159"/>
  <c r="EK18" i="159"/>
  <c r="EK35" i="159"/>
  <c r="EK19" i="159"/>
  <c r="EK20" i="159"/>
  <c r="EK38" i="159"/>
  <c r="EK22" i="159"/>
  <c r="EK24" i="159"/>
  <c r="EK33" i="159"/>
  <c r="EK31" i="159"/>
  <c r="EK17" i="159"/>
  <c r="EK30" i="159"/>
  <c r="M33" i="120" l="1"/>
  <c r="EK7" i="159"/>
  <c r="EK48" i="159" s="1"/>
  <c r="EK9" i="159"/>
  <c r="EK4" i="159"/>
  <c r="EK45" i="159" s="1"/>
  <c r="EK12" i="159"/>
  <c r="EK10" i="159"/>
  <c r="EK5" i="159"/>
  <c r="EK46" i="159" s="1"/>
  <c r="EK6" i="159"/>
  <c r="EK47" i="159" s="1"/>
  <c r="EK8" i="159"/>
  <c r="EK13" i="159"/>
  <c r="EK11" i="159"/>
  <c r="EM2" i="159"/>
  <c r="EM1" i="159"/>
  <c r="EN3" i="159"/>
  <c r="DE18" i="33"/>
  <c r="DD19" i="33"/>
  <c r="DE4" i="33"/>
  <c r="DF3" i="33"/>
  <c r="DE33" i="33"/>
  <c r="DD34" i="33"/>
  <c r="EL31" i="159"/>
  <c r="EL37" i="159"/>
  <c r="EL21" i="159"/>
  <c r="EL38" i="159"/>
  <c r="EL30" i="159"/>
  <c r="EL19" i="159"/>
  <c r="EL17" i="159"/>
  <c r="EL25" i="159"/>
  <c r="EL36" i="159"/>
  <c r="EL33" i="159"/>
  <c r="EL22" i="159"/>
  <c r="EL16" i="159"/>
  <c r="EL29" i="159"/>
  <c r="EL34" i="159"/>
  <c r="EL35" i="159"/>
  <c r="EL23" i="159"/>
  <c r="EL32" i="159"/>
  <c r="EL20" i="159"/>
  <c r="EL24" i="159"/>
  <c r="EL18" i="159"/>
  <c r="N33" i="120" l="1"/>
  <c r="EL9" i="159"/>
  <c r="EL11" i="159"/>
  <c r="EL8" i="159"/>
  <c r="EL6" i="159"/>
  <c r="EL47" i="159" s="1"/>
  <c r="EL4" i="159"/>
  <c r="EL10" i="159"/>
  <c r="EL12" i="159"/>
  <c r="EL5" i="159"/>
  <c r="EL46" i="159" s="1"/>
  <c r="EL13" i="159"/>
  <c r="EL7" i="159"/>
  <c r="EL48" i="159" s="1"/>
  <c r="EN2" i="159"/>
  <c r="EN1" i="159"/>
  <c r="EO3" i="159"/>
  <c r="DF33" i="33"/>
  <c r="DE34" i="33"/>
  <c r="DF4" i="33"/>
  <c r="DG3" i="33"/>
  <c r="DF18" i="33"/>
  <c r="DE19" i="33"/>
  <c r="EM34" i="159"/>
  <c r="EM22" i="159"/>
  <c r="EM38" i="159"/>
  <c r="EM21" i="159"/>
  <c r="EM33" i="159"/>
  <c r="EM36" i="159"/>
  <c r="EM18" i="159"/>
  <c r="EM20" i="159"/>
  <c r="EM25" i="159"/>
  <c r="EM24" i="159"/>
  <c r="EM30" i="159"/>
  <c r="EM16" i="159"/>
  <c r="EM19" i="159"/>
  <c r="EM32" i="159"/>
  <c r="EM35" i="159"/>
  <c r="EM31" i="159"/>
  <c r="EM17" i="159"/>
  <c r="EM37" i="159"/>
  <c r="EM23" i="159"/>
  <c r="EM29" i="159"/>
  <c r="O33" i="120" l="1"/>
  <c r="EL45" i="159"/>
  <c r="EM12" i="159"/>
  <c r="EM6" i="159"/>
  <c r="EM47" i="159" s="1"/>
  <c r="EM5" i="159"/>
  <c r="EM46" i="159" s="1"/>
  <c r="EM11" i="159"/>
  <c r="EM7" i="159"/>
  <c r="EM48" i="159" s="1"/>
  <c r="EM4" i="159"/>
  <c r="EM45" i="159" s="1"/>
  <c r="EM10" i="159"/>
  <c r="EM9" i="159"/>
  <c r="EM8" i="159"/>
  <c r="EM13" i="159"/>
  <c r="EP3" i="159"/>
  <c r="EO2" i="159"/>
  <c r="EO1" i="159"/>
  <c r="DG18" i="33"/>
  <c r="DF19" i="33"/>
  <c r="DH3" i="33"/>
  <c r="DG4" i="33"/>
  <c r="DG33" i="33"/>
  <c r="DF34" i="33"/>
  <c r="EN36" i="159"/>
  <c r="EN23" i="159"/>
  <c r="EN22" i="159"/>
  <c r="EN34" i="159"/>
  <c r="EN21" i="159"/>
  <c r="EN29" i="159"/>
  <c r="EN31" i="159"/>
  <c r="EN30" i="159"/>
  <c r="EN33" i="159"/>
  <c r="EN18" i="159"/>
  <c r="EN32" i="159"/>
  <c r="EN38" i="159"/>
  <c r="EN16" i="159"/>
  <c r="EN19" i="159"/>
  <c r="EN35" i="159"/>
  <c r="EN20" i="159"/>
  <c r="EN25" i="159"/>
  <c r="EN17" i="159"/>
  <c r="EN37" i="159"/>
  <c r="EN24" i="159"/>
  <c r="P33" i="120" l="1"/>
  <c r="EN11" i="159"/>
  <c r="EN6" i="159"/>
  <c r="EN47" i="159" s="1"/>
  <c r="EN5" i="159"/>
  <c r="EN46" i="159" s="1"/>
  <c r="EN9" i="159"/>
  <c r="EN12" i="159"/>
  <c r="EN7" i="159"/>
  <c r="EN48" i="159" s="1"/>
  <c r="EN4" i="159"/>
  <c r="EN45" i="159" s="1"/>
  <c r="EN10" i="159"/>
  <c r="EN8" i="159"/>
  <c r="EN13" i="159"/>
  <c r="EQ3" i="159"/>
  <c r="EP2" i="159"/>
  <c r="EP1" i="159"/>
  <c r="DG34" i="33"/>
  <c r="DH33" i="33"/>
  <c r="DI3" i="33"/>
  <c r="DH4" i="33"/>
  <c r="DH18" i="33"/>
  <c r="DG19" i="33"/>
  <c r="EO22" i="159"/>
  <c r="EO31" i="159"/>
  <c r="EO25" i="159"/>
  <c r="EO17" i="159"/>
  <c r="EO20" i="159"/>
  <c r="EO30" i="159"/>
  <c r="EO33" i="159"/>
  <c r="EO35" i="159"/>
  <c r="EO23" i="159"/>
  <c r="EO29" i="159"/>
  <c r="EO37" i="159"/>
  <c r="EO36" i="159"/>
  <c r="EO16" i="159"/>
  <c r="EO32" i="159"/>
  <c r="EO18" i="159"/>
  <c r="EO38" i="159"/>
  <c r="EO34" i="159"/>
  <c r="EO21" i="159"/>
  <c r="EO24" i="159"/>
  <c r="EO19" i="159"/>
  <c r="Q33" i="120" l="1"/>
  <c r="EO12" i="159"/>
  <c r="EO6" i="159"/>
  <c r="EO47" i="159" s="1"/>
  <c r="EO9" i="159"/>
  <c r="EO8" i="159"/>
  <c r="EO5" i="159"/>
  <c r="EO46" i="159" s="1"/>
  <c r="EO11" i="159"/>
  <c r="EO4" i="159"/>
  <c r="EO10" i="159"/>
  <c r="EO13" i="159"/>
  <c r="EO7" i="159"/>
  <c r="EO48" i="159" s="1"/>
  <c r="ER3" i="159"/>
  <c r="EQ2" i="159"/>
  <c r="EQ1" i="159"/>
  <c r="DI18" i="33"/>
  <c r="DH19" i="33"/>
  <c r="DI4" i="33"/>
  <c r="DJ3" i="33"/>
  <c r="DH34" i="33"/>
  <c r="DI33" i="33"/>
  <c r="EP38" i="159"/>
  <c r="EP30" i="159"/>
  <c r="EP23" i="159"/>
  <c r="EP34" i="159"/>
  <c r="EP20" i="159"/>
  <c r="EP24" i="159"/>
  <c r="EP29" i="159"/>
  <c r="EP19" i="159"/>
  <c r="EP22" i="159"/>
  <c r="EP37" i="159"/>
  <c r="EP33" i="159"/>
  <c r="EP35" i="159"/>
  <c r="EP25" i="159"/>
  <c r="EP31" i="159"/>
  <c r="EP16" i="159"/>
  <c r="EP32" i="159"/>
  <c r="EP17" i="159"/>
  <c r="EP18" i="159"/>
  <c r="EP21" i="159"/>
  <c r="EP36" i="159"/>
  <c r="K35" i="120" l="1"/>
  <c r="EO45" i="159"/>
  <c r="EP7" i="159"/>
  <c r="EP48" i="159" s="1"/>
  <c r="EP10" i="159"/>
  <c r="EP9" i="159"/>
  <c r="EP11" i="159"/>
  <c r="EP5" i="159"/>
  <c r="EP46" i="159" s="1"/>
  <c r="EP6" i="159"/>
  <c r="EP47" i="159" s="1"/>
  <c r="EP12" i="159"/>
  <c r="EP4" i="159"/>
  <c r="EP8" i="159"/>
  <c r="EP13" i="159"/>
  <c r="ES3" i="159"/>
  <c r="ER2" i="159"/>
  <c r="ER1" i="159"/>
  <c r="DI34" i="33"/>
  <c r="DJ33" i="33"/>
  <c r="DJ4" i="33"/>
  <c r="DK3" i="33"/>
  <c r="DJ18" i="33"/>
  <c r="DI19" i="33"/>
  <c r="EQ18" i="159"/>
  <c r="EQ24" i="159"/>
  <c r="EQ30" i="159"/>
  <c r="EQ37" i="159"/>
  <c r="EQ35" i="159"/>
  <c r="EQ20" i="159"/>
  <c r="EQ38" i="159"/>
  <c r="EQ25" i="159"/>
  <c r="EQ31" i="159"/>
  <c r="EQ32" i="159"/>
  <c r="EQ17" i="159"/>
  <c r="EQ33" i="159"/>
  <c r="EQ36" i="159"/>
  <c r="EQ34" i="159"/>
  <c r="EQ22" i="159"/>
  <c r="EQ29" i="159"/>
  <c r="EQ19" i="159"/>
  <c r="EQ23" i="159"/>
  <c r="EQ21" i="159"/>
  <c r="EQ16" i="159"/>
  <c r="L35" i="120" l="1"/>
  <c r="EP45" i="159"/>
  <c r="EQ12" i="159"/>
  <c r="EQ6" i="159"/>
  <c r="EQ47" i="159" s="1"/>
  <c r="EQ8" i="159"/>
  <c r="EQ5" i="159"/>
  <c r="EQ46" i="159" s="1"/>
  <c r="EQ7" i="159"/>
  <c r="EQ48" i="159" s="1"/>
  <c r="EQ11" i="159"/>
  <c r="EQ13" i="159"/>
  <c r="EQ9" i="159"/>
  <c r="EQ4" i="159"/>
  <c r="EQ45" i="159" s="1"/>
  <c r="EQ10" i="159"/>
  <c r="ET3" i="159"/>
  <c r="ES1" i="159"/>
  <c r="ES2" i="159"/>
  <c r="DK18" i="33"/>
  <c r="DJ19" i="33"/>
  <c r="DK4" i="33"/>
  <c r="DL3" i="33"/>
  <c r="DJ34" i="33"/>
  <c r="DK33" i="33"/>
  <c r="ER23" i="159"/>
  <c r="ER38" i="159"/>
  <c r="ER18" i="159"/>
  <c r="ER29" i="159"/>
  <c r="ER31" i="159"/>
  <c r="ER33" i="159"/>
  <c r="ER35" i="159"/>
  <c r="ER37" i="159"/>
  <c r="ER19" i="159"/>
  <c r="ER20" i="159"/>
  <c r="ER24" i="159"/>
  <c r="ER25" i="159"/>
  <c r="ER21" i="159"/>
  <c r="ER16" i="159"/>
  <c r="ER17" i="159"/>
  <c r="ER34" i="159"/>
  <c r="ER22" i="159"/>
  <c r="ER36" i="159"/>
  <c r="ER32" i="159"/>
  <c r="ER30" i="159"/>
  <c r="M35" i="120" l="1"/>
  <c r="ER12" i="159"/>
  <c r="ER7" i="159"/>
  <c r="ER48" i="159" s="1"/>
  <c r="ER6" i="159"/>
  <c r="ER47" i="159" s="1"/>
  <c r="ER9" i="159"/>
  <c r="ER13" i="159"/>
  <c r="ER5" i="159"/>
  <c r="ER46" i="159" s="1"/>
  <c r="ER4" i="159"/>
  <c r="ER8" i="159"/>
  <c r="ER11" i="159"/>
  <c r="ER10" i="159"/>
  <c r="ET1" i="159"/>
  <c r="EU3" i="159"/>
  <c r="ET2" i="159"/>
  <c r="DK34" i="33"/>
  <c r="DL33" i="33"/>
  <c r="DL4" i="33"/>
  <c r="DM3" i="33"/>
  <c r="DL18" i="33"/>
  <c r="DK19" i="33"/>
  <c r="ES19" i="159"/>
  <c r="ES25" i="159"/>
  <c r="ES20" i="159"/>
  <c r="ES31" i="159"/>
  <c r="ES23" i="159"/>
  <c r="ES35" i="159"/>
  <c r="ES38" i="159"/>
  <c r="ES30" i="159"/>
  <c r="ES24" i="159"/>
  <c r="ES36" i="159"/>
  <c r="ES32" i="159"/>
  <c r="ES21" i="159"/>
  <c r="ES16" i="159"/>
  <c r="ES34" i="159"/>
  <c r="ES37" i="159"/>
  <c r="ES33" i="159"/>
  <c r="ES22" i="159"/>
  <c r="ES29" i="159"/>
  <c r="ES18" i="159"/>
  <c r="ES17" i="159"/>
  <c r="N35" i="120" l="1"/>
  <c r="ER45" i="159"/>
  <c r="ES13" i="159"/>
  <c r="ES12" i="159"/>
  <c r="ES10" i="159"/>
  <c r="ES8" i="159"/>
  <c r="ES7" i="159"/>
  <c r="ES48" i="159" s="1"/>
  <c r="ES5" i="159"/>
  <c r="ES46" i="159" s="1"/>
  <c r="ES4" i="159"/>
  <c r="ES11" i="159"/>
  <c r="ES6" i="159"/>
  <c r="ES47" i="159" s="1"/>
  <c r="ES9" i="159"/>
  <c r="EU1" i="159"/>
  <c r="EV3" i="159"/>
  <c r="EU2" i="159"/>
  <c r="DM18" i="33"/>
  <c r="DL19" i="33"/>
  <c r="DN3" i="33"/>
  <c r="DM4" i="33"/>
  <c r="DL34" i="33"/>
  <c r="DM33" i="33"/>
  <c r="ET38" i="159"/>
  <c r="ET30" i="159"/>
  <c r="ET25" i="159"/>
  <c r="ET29" i="159"/>
  <c r="ET22" i="159"/>
  <c r="ET24" i="159"/>
  <c r="ET18" i="159"/>
  <c r="ET16" i="159"/>
  <c r="ET19" i="159"/>
  <c r="ET36" i="159"/>
  <c r="ET21" i="159"/>
  <c r="ET23" i="159"/>
  <c r="ET34" i="159"/>
  <c r="ET17" i="159"/>
  <c r="ET35" i="159"/>
  <c r="ET37" i="159"/>
  <c r="ET20" i="159"/>
  <c r="ET33" i="159"/>
  <c r="ET32" i="159"/>
  <c r="ET31" i="159"/>
  <c r="O35" i="120" l="1"/>
  <c r="ES45" i="159"/>
  <c r="ET12" i="159"/>
  <c r="ET6" i="159"/>
  <c r="ET47" i="159" s="1"/>
  <c r="ET5" i="159"/>
  <c r="ET46" i="159" s="1"/>
  <c r="ET7" i="159"/>
  <c r="ET48" i="159" s="1"/>
  <c r="ET9" i="159"/>
  <c r="ET13" i="159"/>
  <c r="ET4" i="159"/>
  <c r="ET45" i="159" s="1"/>
  <c r="ET10" i="159"/>
  <c r="ET11" i="159"/>
  <c r="ET8" i="159"/>
  <c r="EV1" i="159"/>
  <c r="EW3" i="159"/>
  <c r="EV2" i="159"/>
  <c r="DN33" i="33"/>
  <c r="DM34" i="33"/>
  <c r="DO3" i="33"/>
  <c r="DN4" i="33"/>
  <c r="DN18" i="33"/>
  <c r="DM19" i="33"/>
  <c r="EU21" i="159"/>
  <c r="EU36" i="159"/>
  <c r="EU32" i="159"/>
  <c r="EU35" i="159"/>
  <c r="EU24" i="159"/>
  <c r="EU37" i="159"/>
  <c r="EU38" i="159"/>
  <c r="EU19" i="159"/>
  <c r="EU25" i="159"/>
  <c r="EU33" i="159"/>
  <c r="EU16" i="159"/>
  <c r="EU23" i="159"/>
  <c r="EU17" i="159"/>
  <c r="EU18" i="159"/>
  <c r="EU34" i="159"/>
  <c r="EU22" i="159"/>
  <c r="EU30" i="159"/>
  <c r="EU29" i="159"/>
  <c r="EU20" i="159"/>
  <c r="EU31" i="159"/>
  <c r="P35" i="120" l="1"/>
  <c r="EU4" i="159"/>
  <c r="EU45" i="159" s="1"/>
  <c r="EU9" i="159"/>
  <c r="EU12" i="159"/>
  <c r="EU13" i="159"/>
  <c r="EU5" i="159"/>
  <c r="EU46" i="159" s="1"/>
  <c r="EU7" i="159"/>
  <c r="EU48" i="159" s="1"/>
  <c r="EU10" i="159"/>
  <c r="EU6" i="159"/>
  <c r="EU47" i="159" s="1"/>
  <c r="EU8" i="159"/>
  <c r="EU11" i="159"/>
  <c r="EW1" i="159"/>
  <c r="EX3" i="159"/>
  <c r="EW2" i="159"/>
  <c r="DO18" i="33"/>
  <c r="DN19" i="33"/>
  <c r="DP3" i="33"/>
  <c r="DO4" i="33"/>
  <c r="DO33" i="33"/>
  <c r="DN34" i="33"/>
  <c r="EV22" i="159"/>
  <c r="EV20" i="159"/>
  <c r="EV34" i="159"/>
  <c r="EV21" i="159"/>
  <c r="EV32" i="159"/>
  <c r="EV23" i="159"/>
  <c r="EV36" i="159"/>
  <c r="EV29" i="159"/>
  <c r="EV37" i="159"/>
  <c r="EV18" i="159"/>
  <c r="EV19" i="159"/>
  <c r="EV24" i="159"/>
  <c r="EV33" i="159"/>
  <c r="EV30" i="159"/>
  <c r="EV17" i="159"/>
  <c r="EV38" i="159"/>
  <c r="EV35" i="159"/>
  <c r="EV31" i="159"/>
  <c r="EV16" i="159"/>
  <c r="EV25" i="159"/>
  <c r="Q35" i="120" l="1"/>
  <c r="EV4" i="159"/>
  <c r="EV10" i="159"/>
  <c r="EV8" i="159"/>
  <c r="EV9" i="159"/>
  <c r="EV12" i="159"/>
  <c r="EV5" i="159"/>
  <c r="EV46" i="159" s="1"/>
  <c r="EV6" i="159"/>
  <c r="EV47" i="159" s="1"/>
  <c r="EV11" i="159"/>
  <c r="EV13" i="159"/>
  <c r="EV7" i="159"/>
  <c r="EV48" i="159" s="1"/>
  <c r="EX1" i="159"/>
  <c r="EY3" i="159"/>
  <c r="EX2" i="159"/>
  <c r="DP33" i="33"/>
  <c r="DO34" i="33"/>
  <c r="DP4" i="33"/>
  <c r="DQ3" i="33"/>
  <c r="DO19" i="33"/>
  <c r="DP18" i="33"/>
  <c r="EW31" i="159"/>
  <c r="EW16" i="159"/>
  <c r="EW34" i="159"/>
  <c r="EW29" i="159"/>
  <c r="EW20" i="159"/>
  <c r="EW30" i="159"/>
  <c r="EW17" i="159"/>
  <c r="EW35" i="159"/>
  <c r="EW37" i="159"/>
  <c r="EW25" i="159"/>
  <c r="EW21" i="159"/>
  <c r="EW23" i="159"/>
  <c r="EW38" i="159"/>
  <c r="EW19" i="159"/>
  <c r="EW32" i="159"/>
  <c r="EW36" i="159"/>
  <c r="EW22" i="159"/>
  <c r="EW18" i="159"/>
  <c r="EW24" i="159"/>
  <c r="EW33" i="159"/>
  <c r="K37" i="120" l="1"/>
  <c r="EV45" i="159"/>
  <c r="EW9" i="159"/>
  <c r="EW12" i="159"/>
  <c r="EW11" i="159"/>
  <c r="EW4" i="159"/>
  <c r="EW45" i="159" s="1"/>
  <c r="EW5" i="159"/>
  <c r="EW46" i="159" s="1"/>
  <c r="EW6" i="159"/>
  <c r="EW47" i="159" s="1"/>
  <c r="EW7" i="159"/>
  <c r="EW48" i="159" s="1"/>
  <c r="EW8" i="159"/>
  <c r="EW10" i="159"/>
  <c r="EW13" i="159"/>
  <c r="EY1" i="159"/>
  <c r="EZ3" i="159"/>
  <c r="EY2" i="159"/>
  <c r="DP19" i="33"/>
  <c r="DQ18" i="33"/>
  <c r="DQ4" i="33"/>
  <c r="DR3" i="33"/>
  <c r="DQ33" i="33"/>
  <c r="DP34" i="33"/>
  <c r="EX35" i="159"/>
  <c r="EX31" i="159"/>
  <c r="EX33" i="159"/>
  <c r="EX25" i="159"/>
  <c r="EX23" i="159"/>
  <c r="EX30" i="159"/>
  <c r="EX17" i="159"/>
  <c r="EX19" i="159"/>
  <c r="EX16" i="159"/>
  <c r="EX36" i="159"/>
  <c r="EX24" i="159"/>
  <c r="EX21" i="159"/>
  <c r="EX38" i="159"/>
  <c r="EX29" i="159"/>
  <c r="EX20" i="159"/>
  <c r="EX22" i="159"/>
  <c r="EX34" i="159"/>
  <c r="EX32" i="159"/>
  <c r="EX37" i="159"/>
  <c r="EX18" i="159"/>
  <c r="L37" i="120" l="1"/>
  <c r="EX9" i="159"/>
  <c r="EX13" i="159"/>
  <c r="EX6" i="159"/>
  <c r="EX47" i="159" s="1"/>
  <c r="EX4" i="159"/>
  <c r="EX11" i="159"/>
  <c r="EX5" i="159"/>
  <c r="EX46" i="159" s="1"/>
  <c r="EX10" i="159"/>
  <c r="EX8" i="159"/>
  <c r="EX12" i="159"/>
  <c r="EX7" i="159"/>
  <c r="EX48" i="159" s="1"/>
  <c r="FA3" i="159"/>
  <c r="EZ1" i="159"/>
  <c r="EZ2" i="159"/>
  <c r="DR33" i="33"/>
  <c r="DQ34" i="33"/>
  <c r="DR4" i="33"/>
  <c r="DS3" i="33"/>
  <c r="DQ19" i="33"/>
  <c r="DR18" i="33"/>
  <c r="EY21" i="159"/>
  <c r="EY38" i="159"/>
  <c r="EY32" i="159"/>
  <c r="EY25" i="159"/>
  <c r="EY17" i="159"/>
  <c r="EY34" i="159"/>
  <c r="EY19" i="159"/>
  <c r="EY18" i="159"/>
  <c r="EY31" i="159"/>
  <c r="EY30" i="159"/>
  <c r="EY29" i="159"/>
  <c r="EY22" i="159"/>
  <c r="EY35" i="159"/>
  <c r="EY37" i="159"/>
  <c r="EY20" i="159"/>
  <c r="EY33" i="159"/>
  <c r="EY23" i="159"/>
  <c r="EY24" i="159"/>
  <c r="EY16" i="159"/>
  <c r="EY36" i="159"/>
  <c r="M37" i="120" l="1"/>
  <c r="EX45" i="159"/>
  <c r="EY8" i="159"/>
  <c r="EY13" i="159"/>
  <c r="EY4" i="159"/>
  <c r="EY45" i="159" s="1"/>
  <c r="EY9" i="159"/>
  <c r="EY11" i="159"/>
  <c r="EY12" i="159"/>
  <c r="EY7" i="159"/>
  <c r="EY48" i="159" s="1"/>
  <c r="EY5" i="159"/>
  <c r="EY46" i="159" s="1"/>
  <c r="EY10" i="159"/>
  <c r="EY6" i="159"/>
  <c r="EY47" i="159" s="1"/>
  <c r="FB3" i="159"/>
  <c r="FA2" i="159"/>
  <c r="FA1" i="159"/>
  <c r="DR19" i="33"/>
  <c r="DS18" i="33"/>
  <c r="DS4" i="33"/>
  <c r="DT3" i="33"/>
  <c r="DS33" i="33"/>
  <c r="DR34" i="33"/>
  <c r="EZ30" i="159"/>
  <c r="EZ23" i="159"/>
  <c r="EZ34" i="159"/>
  <c r="EZ35" i="159"/>
  <c r="EZ25" i="159"/>
  <c r="EZ33" i="159"/>
  <c r="EZ36" i="159"/>
  <c r="EZ37" i="159"/>
  <c r="EZ29" i="159"/>
  <c r="EZ19" i="159"/>
  <c r="EZ17" i="159"/>
  <c r="EZ16" i="159"/>
  <c r="EZ22" i="159"/>
  <c r="EZ18" i="159"/>
  <c r="EZ31" i="159"/>
  <c r="EZ20" i="159"/>
  <c r="EZ21" i="159"/>
  <c r="EZ32" i="159"/>
  <c r="EZ38" i="159"/>
  <c r="EZ24" i="159"/>
  <c r="N37" i="120" l="1"/>
  <c r="EZ12" i="159"/>
  <c r="EZ10" i="159"/>
  <c r="EZ11" i="159"/>
  <c r="EZ4" i="159"/>
  <c r="EZ45" i="159" s="1"/>
  <c r="EZ7" i="159"/>
  <c r="EZ48" i="159" s="1"/>
  <c r="EZ5" i="159"/>
  <c r="EZ46" i="159" s="1"/>
  <c r="EZ6" i="159"/>
  <c r="EZ47" i="159" s="1"/>
  <c r="EZ8" i="159"/>
  <c r="EZ13" i="159"/>
  <c r="EZ9" i="159"/>
  <c r="FB1" i="159"/>
  <c r="FC3" i="159"/>
  <c r="FB2" i="159"/>
  <c r="DT33" i="33"/>
  <c r="DS34" i="33"/>
  <c r="DT4" i="33"/>
  <c r="DU3" i="33"/>
  <c r="DS19" i="33"/>
  <c r="DT18" i="33"/>
  <c r="FA33" i="159"/>
  <c r="FA21" i="159"/>
  <c r="FA16" i="159"/>
  <c r="FA29" i="159"/>
  <c r="FA30" i="159"/>
  <c r="FA36" i="159"/>
  <c r="FA24" i="159"/>
  <c r="FA38" i="159"/>
  <c r="FA23" i="159"/>
  <c r="FA17" i="159"/>
  <c r="FA32" i="159"/>
  <c r="FA35" i="159"/>
  <c r="FA20" i="159"/>
  <c r="FA37" i="159"/>
  <c r="FA34" i="159"/>
  <c r="FA25" i="159"/>
  <c r="FA19" i="159"/>
  <c r="FA18" i="159"/>
  <c r="FA31" i="159"/>
  <c r="FA22" i="159"/>
  <c r="W29" i="120" l="1"/>
  <c r="FA6" i="159"/>
  <c r="FA47" i="159" s="1"/>
  <c r="FA9" i="159"/>
  <c r="FA8" i="159"/>
  <c r="FA12" i="159"/>
  <c r="FA5" i="159"/>
  <c r="FA46" i="159" s="1"/>
  <c r="FA10" i="159"/>
  <c r="FA11" i="159"/>
  <c r="FA13" i="159"/>
  <c r="FA7" i="159"/>
  <c r="FA48" i="159" s="1"/>
  <c r="FA4" i="159"/>
  <c r="FC1" i="159"/>
  <c r="FD3" i="159"/>
  <c r="FC2" i="159"/>
  <c r="DT19" i="33"/>
  <c r="DU18" i="33"/>
  <c r="DU4" i="33"/>
  <c r="DV3" i="33"/>
  <c r="DU33" i="33"/>
  <c r="DT34" i="33"/>
  <c r="FB34" i="159"/>
  <c r="FB18" i="159"/>
  <c r="FB22" i="159"/>
  <c r="FB36" i="159"/>
  <c r="FB31" i="159"/>
  <c r="FB16" i="159"/>
  <c r="FB29" i="159"/>
  <c r="FB35" i="159"/>
  <c r="FB23" i="159"/>
  <c r="FB19" i="159"/>
  <c r="FB24" i="159"/>
  <c r="FB17" i="159"/>
  <c r="FB38" i="159"/>
  <c r="FB30" i="159"/>
  <c r="FB37" i="159"/>
  <c r="FB33" i="159"/>
  <c r="FB21" i="159"/>
  <c r="FB32" i="159"/>
  <c r="FB25" i="159"/>
  <c r="FB20" i="159"/>
  <c r="X29" i="120" l="1"/>
  <c r="FA45" i="159"/>
  <c r="FB11" i="159"/>
  <c r="FB9" i="159"/>
  <c r="FB7" i="159"/>
  <c r="FB48" i="159" s="1"/>
  <c r="FB6" i="159"/>
  <c r="FB47" i="159" s="1"/>
  <c r="FB8" i="159"/>
  <c r="FB10" i="159"/>
  <c r="FB12" i="159"/>
  <c r="FB4" i="159"/>
  <c r="FB45" i="159" s="1"/>
  <c r="FB13" i="159"/>
  <c r="FB5" i="159"/>
  <c r="FB46" i="159" s="1"/>
  <c r="FD2" i="159"/>
  <c r="FD1" i="159"/>
  <c r="FE3" i="159"/>
  <c r="DV33" i="33"/>
  <c r="DU34" i="33"/>
  <c r="DV4" i="33"/>
  <c r="DW3" i="33"/>
  <c r="DU19" i="33"/>
  <c r="DV18" i="33"/>
  <c r="FC37" i="159"/>
  <c r="FC24" i="159"/>
  <c r="FC36" i="159"/>
  <c r="FC35" i="159"/>
  <c r="FC17" i="159"/>
  <c r="FC25" i="159"/>
  <c r="FC18" i="159"/>
  <c r="FC19" i="159"/>
  <c r="FC34" i="159"/>
  <c r="FC29" i="159"/>
  <c r="FC23" i="159"/>
  <c r="FC38" i="159"/>
  <c r="FC16" i="159"/>
  <c r="FC32" i="159"/>
  <c r="FC30" i="159"/>
  <c r="FC33" i="159"/>
  <c r="FC22" i="159"/>
  <c r="FC31" i="159"/>
  <c r="FC21" i="159"/>
  <c r="FC20" i="159"/>
  <c r="Y29" i="120" l="1"/>
  <c r="FC7" i="159"/>
  <c r="FC48" i="159" s="1"/>
  <c r="FC8" i="159"/>
  <c r="FC5" i="159"/>
  <c r="FC46" i="159" s="1"/>
  <c r="FC13" i="159"/>
  <c r="FC6" i="159"/>
  <c r="FC47" i="159" s="1"/>
  <c r="FC4" i="159"/>
  <c r="FC45" i="159" s="1"/>
  <c r="FC9" i="159"/>
  <c r="FC10" i="159"/>
  <c r="FC11" i="159"/>
  <c r="FC12" i="159"/>
  <c r="FE2" i="159"/>
  <c r="FF3" i="159"/>
  <c r="FE1" i="159"/>
  <c r="DV19" i="33"/>
  <c r="DW18" i="33"/>
  <c r="DW4" i="33"/>
  <c r="DX3" i="33"/>
  <c r="DW33" i="33"/>
  <c r="DV34" i="33"/>
  <c r="FD22" i="159"/>
  <c r="FD38" i="159"/>
  <c r="FD32" i="159"/>
  <c r="FD37" i="159"/>
  <c r="FD25" i="159"/>
  <c r="FD16" i="159"/>
  <c r="FD29" i="159"/>
  <c r="FD18" i="159"/>
  <c r="FD20" i="159"/>
  <c r="FD21" i="159"/>
  <c r="FD17" i="159"/>
  <c r="FD33" i="159"/>
  <c r="FD24" i="159"/>
  <c r="FD31" i="159"/>
  <c r="FD30" i="159"/>
  <c r="FD23" i="159"/>
  <c r="FD19" i="159"/>
  <c r="FD35" i="159"/>
  <c r="FD36" i="159"/>
  <c r="FD34" i="159"/>
  <c r="S31" i="120" l="1"/>
  <c r="FD7" i="159"/>
  <c r="FD48" i="159" s="1"/>
  <c r="FD6" i="159"/>
  <c r="FD47" i="159" s="1"/>
  <c r="FD4" i="159"/>
  <c r="FD45" i="159" s="1"/>
  <c r="FD5" i="159"/>
  <c r="FD46" i="159" s="1"/>
  <c r="FD10" i="159"/>
  <c r="FD11" i="159"/>
  <c r="FD8" i="159"/>
  <c r="FD12" i="159"/>
  <c r="FD9" i="159"/>
  <c r="FD13" i="159"/>
  <c r="FF2" i="159"/>
  <c r="FG3" i="159"/>
  <c r="FF1" i="159"/>
  <c r="DW34" i="33"/>
  <c r="DX33" i="33"/>
  <c r="DX4" i="33"/>
  <c r="DY3" i="33"/>
  <c r="DW19" i="33"/>
  <c r="DX18" i="33"/>
  <c r="FE16" i="159"/>
  <c r="FE24" i="159"/>
  <c r="FE22" i="159"/>
  <c r="FE20" i="159"/>
  <c r="FE37" i="159"/>
  <c r="FE32" i="159"/>
  <c r="FE36" i="159"/>
  <c r="FE34" i="159"/>
  <c r="FE35" i="159"/>
  <c r="FE31" i="159"/>
  <c r="FE33" i="159"/>
  <c r="FE25" i="159"/>
  <c r="FE21" i="159"/>
  <c r="FE29" i="159"/>
  <c r="FE18" i="159"/>
  <c r="FE38" i="159"/>
  <c r="FE23" i="159"/>
  <c r="FE17" i="159"/>
  <c r="FE30" i="159"/>
  <c r="FE19" i="159"/>
  <c r="T31" i="120" l="1"/>
  <c r="FE13" i="159"/>
  <c r="FE6" i="159"/>
  <c r="FE47" i="159" s="1"/>
  <c r="FE8" i="159"/>
  <c r="FE12" i="159"/>
  <c r="FE5" i="159"/>
  <c r="FE46" i="159" s="1"/>
  <c r="FE7" i="159"/>
  <c r="FE48" i="159" s="1"/>
  <c r="FE9" i="159"/>
  <c r="FE11" i="159"/>
  <c r="FE4" i="159"/>
  <c r="FE10" i="159"/>
  <c r="FG2" i="159"/>
  <c r="FH3" i="159"/>
  <c r="FG1" i="159"/>
  <c r="DX19" i="33"/>
  <c r="DY18" i="33"/>
  <c r="DY4" i="33"/>
  <c r="DZ3" i="33"/>
  <c r="DX34" i="33"/>
  <c r="DY33" i="33"/>
  <c r="FF30" i="159"/>
  <c r="FF24" i="159"/>
  <c r="FF17" i="159"/>
  <c r="FF21" i="159"/>
  <c r="FF32" i="159"/>
  <c r="FF20" i="159"/>
  <c r="FF19" i="159"/>
  <c r="FF35" i="159"/>
  <c r="FF34" i="159"/>
  <c r="FF38" i="159"/>
  <c r="FF23" i="159"/>
  <c r="FF37" i="159"/>
  <c r="FF31" i="159"/>
  <c r="FF22" i="159"/>
  <c r="FF33" i="159"/>
  <c r="FF36" i="159"/>
  <c r="FF18" i="159"/>
  <c r="FF16" i="159"/>
  <c r="FF25" i="159"/>
  <c r="FF29" i="159"/>
  <c r="U31" i="120" l="1"/>
  <c r="FE45" i="159"/>
  <c r="FF7" i="159"/>
  <c r="FF48" i="159" s="1"/>
  <c r="FF6" i="159"/>
  <c r="FF47" i="159" s="1"/>
  <c r="FF4" i="159"/>
  <c r="FF12" i="159"/>
  <c r="FF8" i="159"/>
  <c r="FF9" i="159"/>
  <c r="FF11" i="159"/>
  <c r="FF13" i="159"/>
  <c r="FF10" i="159"/>
  <c r="FF5" i="159"/>
  <c r="FF46" i="159" s="1"/>
  <c r="FH2" i="159"/>
  <c r="FH1" i="159"/>
  <c r="FI3" i="159"/>
  <c r="DY34" i="33"/>
  <c r="DZ33" i="33"/>
  <c r="DZ4" i="33"/>
  <c r="EA3" i="33"/>
  <c r="DY19" i="33"/>
  <c r="DZ18" i="33"/>
  <c r="FG32" i="159"/>
  <c r="FG16" i="159"/>
  <c r="FG29" i="159"/>
  <c r="FG22" i="159"/>
  <c r="FG25" i="159"/>
  <c r="FG38" i="159"/>
  <c r="FG23" i="159"/>
  <c r="FG33" i="159"/>
  <c r="FG20" i="159"/>
  <c r="FG18" i="159"/>
  <c r="FG34" i="159"/>
  <c r="FG30" i="159"/>
  <c r="FG36" i="159"/>
  <c r="FG19" i="159"/>
  <c r="FG35" i="159"/>
  <c r="FG21" i="159"/>
  <c r="FG24" i="159"/>
  <c r="FG17" i="159"/>
  <c r="FG37" i="159"/>
  <c r="FG31" i="159"/>
  <c r="V31" i="120" l="1"/>
  <c r="FF45" i="159"/>
  <c r="FG12" i="159"/>
  <c r="FG7" i="159"/>
  <c r="FG48" i="159" s="1"/>
  <c r="FG9" i="159"/>
  <c r="FG6" i="159"/>
  <c r="FG47" i="159" s="1"/>
  <c r="FG5" i="159"/>
  <c r="FG46" i="159" s="1"/>
  <c r="FG4" i="159"/>
  <c r="FG13" i="159"/>
  <c r="FG11" i="159"/>
  <c r="FG8" i="159"/>
  <c r="FG10" i="159"/>
  <c r="FI1" i="159"/>
  <c r="FI2" i="159"/>
  <c r="FJ3" i="159"/>
  <c r="EA18" i="33"/>
  <c r="DZ19" i="33"/>
  <c r="EA4" i="33"/>
  <c r="EB3" i="33"/>
  <c r="EA33" i="33"/>
  <c r="DZ34" i="33"/>
  <c r="FH20" i="159"/>
  <c r="FH32" i="159"/>
  <c r="FH36" i="159"/>
  <c r="FH16" i="159"/>
  <c r="FH31" i="159"/>
  <c r="FH23" i="159"/>
  <c r="FH33" i="159"/>
  <c r="FH21" i="159"/>
  <c r="FH25" i="159"/>
  <c r="FH34" i="159"/>
  <c r="FH17" i="159"/>
  <c r="FH38" i="159"/>
  <c r="FH19" i="159"/>
  <c r="FH29" i="159"/>
  <c r="FH30" i="159"/>
  <c r="FH18" i="159"/>
  <c r="FH35" i="159"/>
  <c r="FH22" i="159"/>
  <c r="FH24" i="159"/>
  <c r="FH37" i="159"/>
  <c r="W31" i="120" l="1"/>
  <c r="FG45" i="159"/>
  <c r="FH11" i="159"/>
  <c r="FH12" i="159"/>
  <c r="FH6" i="159"/>
  <c r="FH47" i="159" s="1"/>
  <c r="FH4" i="159"/>
  <c r="FH45" i="159" s="1"/>
  <c r="FH5" i="159"/>
  <c r="FH46" i="159" s="1"/>
  <c r="FH8" i="159"/>
  <c r="FH10" i="159"/>
  <c r="FH9" i="159"/>
  <c r="FH7" i="159"/>
  <c r="FH48" i="159" s="1"/>
  <c r="FH13" i="159"/>
  <c r="FJ1" i="159"/>
  <c r="FJ2" i="159"/>
  <c r="FK3" i="159"/>
  <c r="EB33" i="33"/>
  <c r="EA34" i="33"/>
  <c r="EB4" i="33"/>
  <c r="EC3" i="33"/>
  <c r="EB18" i="33"/>
  <c r="EA19" i="33"/>
  <c r="FI38" i="159"/>
  <c r="FI18" i="159"/>
  <c r="FI36" i="159"/>
  <c r="FI19" i="159"/>
  <c r="FI31" i="159"/>
  <c r="FI24" i="159"/>
  <c r="FI16" i="159"/>
  <c r="FI17" i="159"/>
  <c r="FI21" i="159"/>
  <c r="FI37" i="159"/>
  <c r="FI23" i="159"/>
  <c r="FI35" i="159"/>
  <c r="FI25" i="159"/>
  <c r="FI34" i="159"/>
  <c r="FI20" i="159"/>
  <c r="FI33" i="159"/>
  <c r="FI30" i="159"/>
  <c r="FI29" i="159"/>
  <c r="FI32" i="159"/>
  <c r="FI22" i="159"/>
  <c r="X31" i="120" l="1"/>
  <c r="FI5" i="159"/>
  <c r="FI46" i="159" s="1"/>
  <c r="FI6" i="159"/>
  <c r="FI47" i="159" s="1"/>
  <c r="FI9" i="159"/>
  <c r="FI7" i="159"/>
  <c r="FI48" i="159" s="1"/>
  <c r="FI12" i="159"/>
  <c r="FI4" i="159"/>
  <c r="FI45" i="159" s="1"/>
  <c r="FI10" i="159"/>
  <c r="FI8" i="159"/>
  <c r="FI13" i="159"/>
  <c r="FI11" i="159"/>
  <c r="FK1" i="159"/>
  <c r="FL3" i="159"/>
  <c r="FK2" i="159"/>
  <c r="EC18" i="33"/>
  <c r="EB19" i="33"/>
  <c r="ED3" i="33"/>
  <c r="EC4" i="33"/>
  <c r="EC33" i="33"/>
  <c r="EB34" i="33"/>
  <c r="FJ38" i="159"/>
  <c r="FJ33" i="159"/>
  <c r="FJ36" i="159"/>
  <c r="FJ32" i="159"/>
  <c r="FJ18" i="159"/>
  <c r="FJ22" i="159"/>
  <c r="FJ34" i="159"/>
  <c r="FJ25" i="159"/>
  <c r="FJ23" i="159"/>
  <c r="FJ31" i="159"/>
  <c r="FJ19" i="159"/>
  <c r="FJ35" i="159"/>
  <c r="FJ21" i="159"/>
  <c r="FJ20" i="159"/>
  <c r="FJ16" i="159"/>
  <c r="FJ37" i="159"/>
  <c r="FJ24" i="159"/>
  <c r="FJ29" i="159"/>
  <c r="FJ17" i="159"/>
  <c r="FJ30" i="159"/>
  <c r="Y31" i="120" l="1"/>
  <c r="FJ11" i="159"/>
  <c r="FJ4" i="159"/>
  <c r="FJ7" i="159"/>
  <c r="FJ48" i="159" s="1"/>
  <c r="FJ13" i="159"/>
  <c r="FJ12" i="159"/>
  <c r="FJ5" i="159"/>
  <c r="FJ46" i="159" s="1"/>
  <c r="FJ9" i="159"/>
  <c r="FJ8" i="159"/>
  <c r="FJ6" i="159"/>
  <c r="FJ47" i="159" s="1"/>
  <c r="FJ10" i="159"/>
  <c r="FL1" i="159"/>
  <c r="FM3" i="159"/>
  <c r="FL2" i="159"/>
  <c r="ED33" i="33"/>
  <c r="EC34" i="33"/>
  <c r="ED4" i="33"/>
  <c r="EE3" i="33"/>
  <c r="ED18" i="33"/>
  <c r="EC19" i="33"/>
  <c r="FK18" i="159"/>
  <c r="FK23" i="159"/>
  <c r="FK24" i="159"/>
  <c r="FK19" i="159"/>
  <c r="FK30" i="159"/>
  <c r="FK17" i="159"/>
  <c r="FK33" i="159"/>
  <c r="FK25" i="159"/>
  <c r="FK22" i="159"/>
  <c r="FK20" i="159"/>
  <c r="FK16" i="159"/>
  <c r="FK35" i="159"/>
  <c r="FK32" i="159"/>
  <c r="FK36" i="159"/>
  <c r="FK29" i="159"/>
  <c r="FK38" i="159"/>
  <c r="FK34" i="159"/>
  <c r="FK31" i="159"/>
  <c r="FK37" i="159"/>
  <c r="FK21" i="159"/>
  <c r="S33" i="120" l="1"/>
  <c r="FJ45" i="159"/>
  <c r="FK13" i="159"/>
  <c r="FK12" i="159"/>
  <c r="FK6" i="159"/>
  <c r="FK47" i="159" s="1"/>
  <c r="FK8" i="159"/>
  <c r="FK11" i="159"/>
  <c r="FK10" i="159"/>
  <c r="FK5" i="159"/>
  <c r="FK46" i="159" s="1"/>
  <c r="FK4" i="159"/>
  <c r="FK9" i="159"/>
  <c r="FK7" i="159"/>
  <c r="FK48" i="159" s="1"/>
  <c r="FN3" i="159"/>
  <c r="FM1" i="159"/>
  <c r="FM2" i="159"/>
  <c r="EE18" i="33"/>
  <c r="ED19" i="33"/>
  <c r="EE4" i="33"/>
  <c r="EF3" i="33"/>
  <c r="ED34" i="33"/>
  <c r="EE33" i="33"/>
  <c r="FL35" i="159"/>
  <c r="FL22" i="159"/>
  <c r="FL24" i="159"/>
  <c r="FL32" i="159"/>
  <c r="FL25" i="159"/>
  <c r="FL31" i="159"/>
  <c r="FL37" i="159"/>
  <c r="FL18" i="159"/>
  <c r="FL29" i="159"/>
  <c r="FL23" i="159"/>
  <c r="FL19" i="159"/>
  <c r="FL20" i="159"/>
  <c r="FL38" i="159"/>
  <c r="FL17" i="159"/>
  <c r="FL16" i="159"/>
  <c r="FL36" i="159"/>
  <c r="FL21" i="159"/>
  <c r="FL33" i="159"/>
  <c r="FL30" i="159"/>
  <c r="FL34" i="159"/>
  <c r="T33" i="120" l="1"/>
  <c r="FK45" i="159"/>
  <c r="FL10" i="159"/>
  <c r="FL7" i="159"/>
  <c r="FL48" i="159" s="1"/>
  <c r="FL4" i="159"/>
  <c r="FL8" i="159"/>
  <c r="FL13" i="159"/>
  <c r="FL12" i="159"/>
  <c r="FL5" i="159"/>
  <c r="FL46" i="159" s="1"/>
  <c r="FL6" i="159"/>
  <c r="FL47" i="159" s="1"/>
  <c r="FL11" i="159"/>
  <c r="FL9" i="159"/>
  <c r="FO3" i="159"/>
  <c r="FN2" i="159"/>
  <c r="FN1" i="159"/>
  <c r="EE34" i="33"/>
  <c r="EF33" i="33"/>
  <c r="EF4" i="33"/>
  <c r="EG3" i="33"/>
  <c r="EF18" i="33"/>
  <c r="EE19" i="33"/>
  <c r="FM23" i="159"/>
  <c r="FM18" i="159"/>
  <c r="FM16" i="159"/>
  <c r="FM21" i="159"/>
  <c r="FM29" i="159"/>
  <c r="FM17" i="159"/>
  <c r="FM32" i="159"/>
  <c r="FM36" i="159"/>
  <c r="FM34" i="159"/>
  <c r="FM25" i="159"/>
  <c r="FM24" i="159"/>
  <c r="FM37" i="159"/>
  <c r="FM33" i="159"/>
  <c r="FM19" i="159"/>
  <c r="FM20" i="159"/>
  <c r="FM22" i="159"/>
  <c r="FM30" i="159"/>
  <c r="FM35" i="159"/>
  <c r="FM31" i="159"/>
  <c r="FM38" i="159"/>
  <c r="U33" i="120" l="1"/>
  <c r="FL45" i="159"/>
  <c r="FM11" i="159"/>
  <c r="FM7" i="159"/>
  <c r="FM48" i="159" s="1"/>
  <c r="FM12" i="159"/>
  <c r="FM8" i="159"/>
  <c r="FM6" i="159"/>
  <c r="FM47" i="159" s="1"/>
  <c r="FM13" i="159"/>
  <c r="FM9" i="159"/>
  <c r="FM4" i="159"/>
  <c r="FM45" i="159" s="1"/>
  <c r="FM10" i="159"/>
  <c r="FM5" i="159"/>
  <c r="FM46" i="159" s="1"/>
  <c r="FP3" i="159"/>
  <c r="FO2" i="159"/>
  <c r="FO1" i="159"/>
  <c r="EG18" i="33"/>
  <c r="EF19" i="33"/>
  <c r="EG4" i="33"/>
  <c r="EH3" i="33"/>
  <c r="EF34" i="33"/>
  <c r="EG33" i="33"/>
  <c r="FN18" i="159"/>
  <c r="FN34" i="159"/>
  <c r="FN36" i="159"/>
  <c r="FN19" i="159"/>
  <c r="FN16" i="159"/>
  <c r="FN29" i="159"/>
  <c r="FN24" i="159"/>
  <c r="FN38" i="159"/>
  <c r="FN20" i="159"/>
  <c r="FN30" i="159"/>
  <c r="FN37" i="159"/>
  <c r="FN32" i="159"/>
  <c r="FN31" i="159"/>
  <c r="FN35" i="159"/>
  <c r="FN25" i="159"/>
  <c r="FN23" i="159"/>
  <c r="FN22" i="159"/>
  <c r="FN33" i="159"/>
  <c r="FN17" i="159"/>
  <c r="FN21" i="159"/>
  <c r="V33" i="120" l="1"/>
  <c r="FN7" i="159"/>
  <c r="FN48" i="159" s="1"/>
  <c r="FN4" i="159"/>
  <c r="FN45" i="159" s="1"/>
  <c r="FN5" i="159"/>
  <c r="FN46" i="159" s="1"/>
  <c r="FN8" i="159"/>
  <c r="FN12" i="159"/>
  <c r="FN9" i="159"/>
  <c r="FN10" i="159"/>
  <c r="FN6" i="159"/>
  <c r="FN47" i="159" s="1"/>
  <c r="FN13" i="159"/>
  <c r="FN11" i="159"/>
  <c r="FQ3" i="159"/>
  <c r="FP2" i="159"/>
  <c r="FP1" i="159"/>
  <c r="EG34" i="33"/>
  <c r="EH33" i="33"/>
  <c r="EH4" i="33"/>
  <c r="EI3" i="33"/>
  <c r="EH18" i="33"/>
  <c r="EG19" i="33"/>
  <c r="FO18" i="159"/>
  <c r="FO29" i="159"/>
  <c r="FO23" i="159"/>
  <c r="FO16" i="159"/>
  <c r="FO25" i="159"/>
  <c r="FO32" i="159"/>
  <c r="FO20" i="159"/>
  <c r="FO31" i="159"/>
  <c r="FO36" i="159"/>
  <c r="FO34" i="159"/>
  <c r="FO30" i="159"/>
  <c r="FO35" i="159"/>
  <c r="FO17" i="159"/>
  <c r="FO33" i="159"/>
  <c r="FO24" i="159"/>
  <c r="FO19" i="159"/>
  <c r="FO37" i="159"/>
  <c r="FO21" i="159"/>
  <c r="FO38" i="159"/>
  <c r="FO22" i="159"/>
  <c r="W33" i="120" l="1"/>
  <c r="FO5" i="159"/>
  <c r="FO46" i="159" s="1"/>
  <c r="FO11" i="159"/>
  <c r="FO7" i="159"/>
  <c r="FO48" i="159" s="1"/>
  <c r="FO6" i="159"/>
  <c r="FO47" i="159" s="1"/>
  <c r="FO10" i="159"/>
  <c r="FO13" i="159"/>
  <c r="FO4" i="159"/>
  <c r="FO8" i="159"/>
  <c r="FO9" i="159"/>
  <c r="FO12" i="159"/>
  <c r="FR3" i="159"/>
  <c r="FQ2" i="159"/>
  <c r="FQ1" i="159"/>
  <c r="EI4" i="33"/>
  <c r="EJ3" i="33"/>
  <c r="EI18" i="33"/>
  <c r="EH19" i="33"/>
  <c r="EH34" i="33"/>
  <c r="EI33" i="33"/>
  <c r="FP18" i="159"/>
  <c r="FP21" i="159"/>
  <c r="FP31" i="159"/>
  <c r="FP33" i="159"/>
  <c r="FP34" i="159"/>
  <c r="FP19" i="159"/>
  <c r="FP32" i="159"/>
  <c r="FP17" i="159"/>
  <c r="FP30" i="159"/>
  <c r="FP29" i="159"/>
  <c r="FP23" i="159"/>
  <c r="FP25" i="159"/>
  <c r="FP37" i="159"/>
  <c r="FP20" i="159"/>
  <c r="FP36" i="159"/>
  <c r="FP22" i="159"/>
  <c r="FP35" i="159"/>
  <c r="FP38" i="159"/>
  <c r="FP16" i="159"/>
  <c r="FP24" i="159"/>
  <c r="X33" i="120" l="1"/>
  <c r="FO45" i="159"/>
  <c r="FP12" i="159"/>
  <c r="FP9" i="159"/>
  <c r="FP10" i="159"/>
  <c r="FP7" i="159"/>
  <c r="FP48" i="159" s="1"/>
  <c r="FP4" i="159"/>
  <c r="FP8" i="159"/>
  <c r="FP6" i="159"/>
  <c r="FP47" i="159" s="1"/>
  <c r="FP13" i="159"/>
  <c r="FP11" i="159"/>
  <c r="FP5" i="159"/>
  <c r="FP46" i="159" s="1"/>
  <c r="FR1" i="159"/>
  <c r="FR2" i="159"/>
  <c r="FS3" i="159"/>
  <c r="EI34" i="33"/>
  <c r="EJ33" i="33"/>
  <c r="EJ18" i="33"/>
  <c r="EI19" i="33"/>
  <c r="EJ4" i="33"/>
  <c r="EK3" i="33"/>
  <c r="FQ23" i="159"/>
  <c r="FQ37" i="159"/>
  <c r="FQ16" i="159"/>
  <c r="FQ18" i="159"/>
  <c r="FQ19" i="159"/>
  <c r="FQ31" i="159"/>
  <c r="FQ38" i="159"/>
  <c r="FQ34" i="159"/>
  <c r="FQ29" i="159"/>
  <c r="FQ21" i="159"/>
  <c r="FQ35" i="159"/>
  <c r="FQ32" i="159"/>
  <c r="FQ30" i="159"/>
  <c r="FQ36" i="159"/>
  <c r="FQ22" i="159"/>
  <c r="FQ33" i="159"/>
  <c r="FQ17" i="159"/>
  <c r="FQ24" i="159"/>
  <c r="FQ20" i="159"/>
  <c r="FQ25" i="159"/>
  <c r="Y33" i="120" l="1"/>
  <c r="FP45" i="159"/>
  <c r="FQ8" i="159"/>
  <c r="FQ5" i="159"/>
  <c r="FQ46" i="159" s="1"/>
  <c r="FQ11" i="159"/>
  <c r="FQ7" i="159"/>
  <c r="FQ48" i="159" s="1"/>
  <c r="FQ12" i="159"/>
  <c r="FQ10" i="159"/>
  <c r="FQ13" i="159"/>
  <c r="FQ6" i="159"/>
  <c r="FQ47" i="159" s="1"/>
  <c r="FQ4" i="159"/>
  <c r="FQ45" i="159" s="1"/>
  <c r="FQ9" i="159"/>
  <c r="FS1" i="159"/>
  <c r="FS2" i="159"/>
  <c r="FT3" i="159"/>
  <c r="EK4" i="33"/>
  <c r="EL3" i="33"/>
  <c r="EK18" i="33"/>
  <c r="EJ19" i="33"/>
  <c r="EJ34" i="33"/>
  <c r="EK33" i="33"/>
  <c r="FR23" i="159"/>
  <c r="FR34" i="159"/>
  <c r="FR33" i="159"/>
  <c r="FR29" i="159"/>
  <c r="FR35" i="159"/>
  <c r="FR22" i="159"/>
  <c r="FR25" i="159"/>
  <c r="FR36" i="159"/>
  <c r="FR32" i="159"/>
  <c r="FR21" i="159"/>
  <c r="FR17" i="159"/>
  <c r="FR30" i="159"/>
  <c r="FR31" i="159"/>
  <c r="FR37" i="159"/>
  <c r="FR18" i="159"/>
  <c r="FR20" i="159"/>
  <c r="FR16" i="159"/>
  <c r="FR19" i="159"/>
  <c r="FR38" i="159"/>
  <c r="FR24" i="159"/>
  <c r="S35" i="120" l="1"/>
  <c r="FR6" i="159"/>
  <c r="FR47" i="159" s="1"/>
  <c r="FR13" i="159"/>
  <c r="FR8" i="159"/>
  <c r="FR11" i="159"/>
  <c r="FR7" i="159"/>
  <c r="FR48" i="159" s="1"/>
  <c r="FR10" i="159"/>
  <c r="FR4" i="159"/>
  <c r="FR12" i="159"/>
  <c r="FR5" i="159"/>
  <c r="FR46" i="159" s="1"/>
  <c r="FR9" i="159"/>
  <c r="FT1" i="159"/>
  <c r="FT2" i="159"/>
  <c r="FU3" i="159"/>
  <c r="EL33" i="33"/>
  <c r="EK34" i="33"/>
  <c r="EL18" i="33"/>
  <c r="EK19" i="33"/>
  <c r="EL4" i="33"/>
  <c r="EM3" i="33"/>
  <c r="FS17" i="159"/>
  <c r="FS20" i="159"/>
  <c r="FS23" i="159"/>
  <c r="FS34" i="159"/>
  <c r="FS33" i="159"/>
  <c r="FS29" i="159"/>
  <c r="FS35" i="159"/>
  <c r="FS32" i="159"/>
  <c r="FS37" i="159"/>
  <c r="FS18" i="159"/>
  <c r="FS21" i="159"/>
  <c r="FS24" i="159"/>
  <c r="FS38" i="159"/>
  <c r="FS22" i="159"/>
  <c r="FS19" i="159"/>
  <c r="FS31" i="159"/>
  <c r="FS36" i="159"/>
  <c r="FS25" i="159"/>
  <c r="FS30" i="159"/>
  <c r="FS16" i="159"/>
  <c r="T35" i="120" l="1"/>
  <c r="FR45" i="159"/>
  <c r="FS4" i="159"/>
  <c r="FS45" i="159" s="1"/>
  <c r="FS7" i="159"/>
  <c r="FS48" i="159" s="1"/>
  <c r="FS11" i="159"/>
  <c r="FS10" i="159"/>
  <c r="FS9" i="159"/>
  <c r="FS13" i="159"/>
  <c r="FS8" i="159"/>
  <c r="FS12" i="159"/>
  <c r="FS6" i="159"/>
  <c r="FS47" i="159" s="1"/>
  <c r="FS5" i="159"/>
  <c r="FS46" i="159" s="1"/>
  <c r="FU1" i="159"/>
  <c r="FU2" i="159"/>
  <c r="FV3" i="159"/>
  <c r="EM4" i="33"/>
  <c r="EN3" i="33"/>
  <c r="EL19" i="33"/>
  <c r="EM18" i="33"/>
  <c r="EM33" i="33"/>
  <c r="EL34" i="33"/>
  <c r="FT21" i="159"/>
  <c r="FT25" i="159"/>
  <c r="FT23" i="159"/>
  <c r="FT22" i="159"/>
  <c r="FT17" i="159"/>
  <c r="FT32" i="159"/>
  <c r="FT30" i="159"/>
  <c r="FT36" i="159"/>
  <c r="FT24" i="159"/>
  <c r="FT16" i="159"/>
  <c r="FT18" i="159"/>
  <c r="FT35" i="159"/>
  <c r="FT20" i="159"/>
  <c r="FT38" i="159"/>
  <c r="FT29" i="159"/>
  <c r="FT37" i="159"/>
  <c r="FT19" i="159"/>
  <c r="FT31" i="159"/>
  <c r="FT33" i="159"/>
  <c r="FT34" i="159"/>
  <c r="U35" i="120" l="1"/>
  <c r="FT4" i="159"/>
  <c r="FT8" i="159"/>
  <c r="FT11" i="159"/>
  <c r="FT10" i="159"/>
  <c r="FT7" i="159"/>
  <c r="FT48" i="159" s="1"/>
  <c r="FT5" i="159"/>
  <c r="FT46" i="159" s="1"/>
  <c r="FT6" i="159"/>
  <c r="FT47" i="159" s="1"/>
  <c r="FT9" i="159"/>
  <c r="FT12" i="159"/>
  <c r="FT13" i="159"/>
  <c r="FV1" i="159"/>
  <c r="FW3" i="159"/>
  <c r="FV2" i="159"/>
  <c r="EN33" i="33"/>
  <c r="EM34" i="33"/>
  <c r="EM19" i="33"/>
  <c r="EN18" i="33"/>
  <c r="EO3" i="33"/>
  <c r="EN4" i="33"/>
  <c r="FU22" i="159"/>
  <c r="FU17" i="159"/>
  <c r="FU19" i="159"/>
  <c r="FU30" i="159"/>
  <c r="FU31" i="159"/>
  <c r="FU34" i="159"/>
  <c r="FU29" i="159"/>
  <c r="FU20" i="159"/>
  <c r="FU33" i="159"/>
  <c r="FU32" i="159"/>
  <c r="FU23" i="159"/>
  <c r="FU24" i="159"/>
  <c r="FU38" i="159"/>
  <c r="FU35" i="159"/>
  <c r="FU16" i="159"/>
  <c r="FU25" i="159"/>
  <c r="FU36" i="159"/>
  <c r="FU21" i="159"/>
  <c r="FU37" i="159"/>
  <c r="FU18" i="159"/>
  <c r="V35" i="120" l="1"/>
  <c r="FT45" i="159"/>
  <c r="FU5" i="159"/>
  <c r="FU46" i="159" s="1"/>
  <c r="FU11" i="159"/>
  <c r="FU9" i="159"/>
  <c r="FU10" i="159"/>
  <c r="FU7" i="159"/>
  <c r="FU48" i="159" s="1"/>
  <c r="FU8" i="159"/>
  <c r="FU12" i="159"/>
  <c r="FU13" i="159"/>
  <c r="FU4" i="159"/>
  <c r="FU45" i="159" s="1"/>
  <c r="FU6" i="159"/>
  <c r="FU47" i="159" s="1"/>
  <c r="FX3" i="159"/>
  <c r="FW2" i="159"/>
  <c r="FW1" i="159"/>
  <c r="EP3" i="33"/>
  <c r="EO4" i="33"/>
  <c r="EN19" i="33"/>
  <c r="EO18" i="33"/>
  <c r="EO33" i="33"/>
  <c r="EN34" i="33"/>
  <c r="FV30" i="159"/>
  <c r="FV33" i="159"/>
  <c r="FV35" i="159"/>
  <c r="FV29" i="159"/>
  <c r="FV32" i="159"/>
  <c r="FV23" i="159"/>
  <c r="FV37" i="159"/>
  <c r="FV20" i="159"/>
  <c r="FV16" i="159"/>
  <c r="FV36" i="159"/>
  <c r="FV31" i="159"/>
  <c r="FV17" i="159"/>
  <c r="FV18" i="159"/>
  <c r="FV21" i="159"/>
  <c r="FV22" i="159"/>
  <c r="FV19" i="159"/>
  <c r="FV25" i="159"/>
  <c r="FV24" i="159"/>
  <c r="FV34" i="159"/>
  <c r="FV38" i="159"/>
  <c r="W35" i="120" l="1"/>
  <c r="FV4" i="159"/>
  <c r="FV45" i="159" s="1"/>
  <c r="FV11" i="159"/>
  <c r="FV8" i="159"/>
  <c r="FV12" i="159"/>
  <c r="FV10" i="159"/>
  <c r="FV7" i="159"/>
  <c r="FV48" i="159" s="1"/>
  <c r="FV9" i="159"/>
  <c r="FV5" i="159"/>
  <c r="FV46" i="159" s="1"/>
  <c r="FV6" i="159"/>
  <c r="FV47" i="159" s="1"/>
  <c r="FV13" i="159"/>
  <c r="FY3" i="159"/>
  <c r="FX2" i="159"/>
  <c r="FX1" i="159"/>
  <c r="EP33" i="33"/>
  <c r="EO34" i="33"/>
  <c r="EO19" i="33"/>
  <c r="EP18" i="33"/>
  <c r="EQ3" i="33"/>
  <c r="EP4" i="33"/>
  <c r="FW17" i="159"/>
  <c r="FW21" i="159"/>
  <c r="FW23" i="159"/>
  <c r="FW35" i="159"/>
  <c r="FW19" i="159"/>
  <c r="FW16" i="159"/>
  <c r="FW33" i="159"/>
  <c r="FW36" i="159"/>
  <c r="FW20" i="159"/>
  <c r="FW24" i="159"/>
  <c r="FW32" i="159"/>
  <c r="FW31" i="159"/>
  <c r="FW38" i="159"/>
  <c r="FW25" i="159"/>
  <c r="FW29" i="159"/>
  <c r="FW34" i="159"/>
  <c r="FW30" i="159"/>
  <c r="FW18" i="159"/>
  <c r="FW22" i="159"/>
  <c r="FW37" i="159"/>
  <c r="X35" i="120" l="1"/>
  <c r="FW12" i="159"/>
  <c r="FW11" i="159"/>
  <c r="FW5" i="159"/>
  <c r="FW46" i="159" s="1"/>
  <c r="FW8" i="159"/>
  <c r="FW9" i="159"/>
  <c r="FW4" i="159"/>
  <c r="FW45" i="159" s="1"/>
  <c r="FW6" i="159"/>
  <c r="FW47" i="159" s="1"/>
  <c r="FW7" i="159"/>
  <c r="FW48" i="159" s="1"/>
  <c r="FW13" i="159"/>
  <c r="FW10" i="159"/>
  <c r="FZ3" i="159"/>
  <c r="FY2" i="159"/>
  <c r="FY1" i="159"/>
  <c r="EQ4" i="33"/>
  <c r="ER3" i="33"/>
  <c r="EQ18" i="33"/>
  <c r="EP19" i="33"/>
  <c r="EP34" i="33"/>
  <c r="EQ33" i="33"/>
  <c r="FX31" i="159"/>
  <c r="FX29" i="159"/>
  <c r="FX24" i="159"/>
  <c r="FX22" i="159"/>
  <c r="FX33" i="159"/>
  <c r="FX20" i="159"/>
  <c r="FX35" i="159"/>
  <c r="FX18" i="159"/>
  <c r="FX38" i="159"/>
  <c r="FX25" i="159"/>
  <c r="FX30" i="159"/>
  <c r="FX23" i="159"/>
  <c r="FX17" i="159"/>
  <c r="FX19" i="159"/>
  <c r="FX37" i="159"/>
  <c r="FX16" i="159"/>
  <c r="FX34" i="159"/>
  <c r="FX21" i="159"/>
  <c r="FX36" i="159"/>
  <c r="FX32" i="159"/>
  <c r="Y35" i="120" l="1"/>
  <c r="FX12" i="159"/>
  <c r="FX10" i="159"/>
  <c r="FX9" i="159"/>
  <c r="FX8" i="159"/>
  <c r="FX7" i="159"/>
  <c r="FX48" i="159" s="1"/>
  <c r="FX4" i="159"/>
  <c r="FX5" i="159"/>
  <c r="FX46" i="159" s="1"/>
  <c r="FX11" i="159"/>
  <c r="FX6" i="159"/>
  <c r="FX47" i="159" s="1"/>
  <c r="FX13" i="159"/>
  <c r="FZ2" i="159"/>
  <c r="FZ1" i="159"/>
  <c r="GA3" i="159"/>
  <c r="EQ34" i="33"/>
  <c r="ER33" i="33"/>
  <c r="EQ19" i="33"/>
  <c r="ER18" i="33"/>
  <c r="ER4" i="33"/>
  <c r="ES3" i="33"/>
  <c r="FY19" i="159"/>
  <c r="FY22" i="159"/>
  <c r="FY35" i="159"/>
  <c r="FY25" i="159"/>
  <c r="FY18" i="159"/>
  <c r="FY16" i="159"/>
  <c r="FY36" i="159"/>
  <c r="FY31" i="159"/>
  <c r="FY32" i="159"/>
  <c r="FY34" i="159"/>
  <c r="FY23" i="159"/>
  <c r="FY38" i="159"/>
  <c r="FY29" i="159"/>
  <c r="FY17" i="159"/>
  <c r="FY21" i="159"/>
  <c r="FY33" i="159"/>
  <c r="FY37" i="159"/>
  <c r="FY24" i="159"/>
  <c r="FY20" i="159"/>
  <c r="FY30" i="159"/>
  <c r="S37" i="120" l="1"/>
  <c r="FX45" i="159"/>
  <c r="FY13" i="159"/>
  <c r="FY6" i="159"/>
  <c r="FY47" i="159" s="1"/>
  <c r="FY8" i="159"/>
  <c r="FY5" i="159"/>
  <c r="FY46" i="159" s="1"/>
  <c r="FY9" i="159"/>
  <c r="FY12" i="159"/>
  <c r="FY11" i="159"/>
  <c r="FY4" i="159"/>
  <c r="FY45" i="159" s="1"/>
  <c r="FY10" i="159"/>
  <c r="FY7" i="159"/>
  <c r="FY48" i="159" s="1"/>
  <c r="GA2" i="159"/>
  <c r="GB3" i="159"/>
  <c r="GA1" i="159"/>
  <c r="ES4" i="33"/>
  <c r="ET3" i="33"/>
  <c r="ES18" i="33"/>
  <c r="ER19" i="33"/>
  <c r="ES33" i="33"/>
  <c r="ER34" i="33"/>
  <c r="FZ29" i="159"/>
  <c r="FZ20" i="159"/>
  <c r="FZ38" i="159"/>
  <c r="FZ32" i="159"/>
  <c r="FZ31" i="159"/>
  <c r="FZ36" i="159"/>
  <c r="FZ16" i="159"/>
  <c r="FZ19" i="159"/>
  <c r="FZ18" i="159"/>
  <c r="FZ25" i="159"/>
  <c r="FZ17" i="159"/>
  <c r="FZ23" i="159"/>
  <c r="FZ21" i="159"/>
  <c r="FZ34" i="159"/>
  <c r="FZ22" i="159"/>
  <c r="FZ35" i="159"/>
  <c r="FZ33" i="159"/>
  <c r="FZ37" i="159"/>
  <c r="FZ24" i="159"/>
  <c r="FZ30" i="159"/>
  <c r="T37" i="120" l="1"/>
  <c r="FZ7" i="159"/>
  <c r="FZ48" i="159" s="1"/>
  <c r="FZ6" i="159"/>
  <c r="FZ47" i="159" s="1"/>
  <c r="FZ10" i="159"/>
  <c r="FZ4" i="159"/>
  <c r="FZ45" i="159" s="1"/>
  <c r="FZ12" i="159"/>
  <c r="FZ9" i="159"/>
  <c r="FZ13" i="159"/>
  <c r="FZ5" i="159"/>
  <c r="FZ46" i="159" s="1"/>
  <c r="FZ8" i="159"/>
  <c r="FZ11" i="159"/>
  <c r="GB2" i="159"/>
  <c r="GB1" i="159"/>
  <c r="GC3" i="159"/>
  <c r="ES34" i="33"/>
  <c r="ET33" i="33"/>
  <c r="ES19" i="33"/>
  <c r="ET18" i="33"/>
  <c r="EU3" i="33"/>
  <c r="ET4" i="33"/>
  <c r="GA19" i="159"/>
  <c r="GA20" i="159"/>
  <c r="GA34" i="159"/>
  <c r="GA25" i="159"/>
  <c r="GA29" i="159"/>
  <c r="GA30" i="159"/>
  <c r="GA22" i="159"/>
  <c r="GA18" i="159"/>
  <c r="GA36" i="159"/>
  <c r="GA38" i="159"/>
  <c r="GA31" i="159"/>
  <c r="GA23" i="159"/>
  <c r="GA17" i="159"/>
  <c r="GA33" i="159"/>
  <c r="GA21" i="159"/>
  <c r="GA16" i="159"/>
  <c r="GA32" i="159"/>
  <c r="GA24" i="159"/>
  <c r="GA37" i="159"/>
  <c r="GA35" i="159"/>
  <c r="U37" i="120" l="1"/>
  <c r="GA12" i="159"/>
  <c r="GA13" i="159"/>
  <c r="GA7" i="159"/>
  <c r="GA48" i="159" s="1"/>
  <c r="GA6" i="159"/>
  <c r="GA47" i="159" s="1"/>
  <c r="GA4" i="159"/>
  <c r="GA10" i="159"/>
  <c r="GA5" i="159"/>
  <c r="GA46" i="159" s="1"/>
  <c r="GA9" i="159"/>
  <c r="GA8" i="159"/>
  <c r="GA11" i="159"/>
  <c r="GC2" i="159"/>
  <c r="GC1" i="159"/>
  <c r="GD3" i="159"/>
  <c r="EV3" i="33"/>
  <c r="EU4" i="33"/>
  <c r="ET19" i="33"/>
  <c r="EU18" i="33"/>
  <c r="EU33" i="33"/>
  <c r="ET34" i="33"/>
  <c r="GB36" i="159"/>
  <c r="GB33" i="159"/>
  <c r="GB38" i="159"/>
  <c r="GB22" i="159"/>
  <c r="GB16" i="159"/>
  <c r="GB25" i="159"/>
  <c r="GB19" i="159"/>
  <c r="GB24" i="159"/>
  <c r="GB20" i="159"/>
  <c r="GB30" i="159"/>
  <c r="GB29" i="159"/>
  <c r="GB17" i="159"/>
  <c r="GB34" i="159"/>
  <c r="GB32" i="159"/>
  <c r="GB31" i="159"/>
  <c r="GB18" i="159"/>
  <c r="GB35" i="159"/>
  <c r="GB23" i="159"/>
  <c r="GB21" i="159"/>
  <c r="GB37" i="159"/>
  <c r="V37" i="120" l="1"/>
  <c r="GA45" i="159"/>
  <c r="GB10" i="159"/>
  <c r="GB9" i="159"/>
  <c r="GB4" i="159"/>
  <c r="GB11" i="159"/>
  <c r="GB7" i="159"/>
  <c r="GB48" i="159" s="1"/>
  <c r="GB6" i="159"/>
  <c r="GB47" i="159" s="1"/>
  <c r="GB12" i="159"/>
  <c r="GB8" i="159"/>
  <c r="GB5" i="159"/>
  <c r="GB46" i="159" s="1"/>
  <c r="GB13" i="159"/>
  <c r="GD2" i="159"/>
  <c r="GD1" i="159"/>
  <c r="GE3" i="159"/>
  <c r="EV33" i="33"/>
  <c r="EU34" i="33"/>
  <c r="EU19" i="33"/>
  <c r="EV18" i="33"/>
  <c r="EW3" i="33"/>
  <c r="EV4" i="33"/>
  <c r="GC24" i="159"/>
  <c r="GC33" i="159"/>
  <c r="GC34" i="159"/>
  <c r="GC30" i="159"/>
  <c r="GC38" i="159"/>
  <c r="GC22" i="159"/>
  <c r="GC31" i="159"/>
  <c r="GC32" i="159"/>
  <c r="GC17" i="159"/>
  <c r="GC16" i="159"/>
  <c r="GC25" i="159"/>
  <c r="GC29" i="159"/>
  <c r="GC21" i="159"/>
  <c r="GC23" i="159"/>
  <c r="GC36" i="159"/>
  <c r="GC19" i="159"/>
  <c r="GC35" i="159"/>
  <c r="GC20" i="159"/>
  <c r="GC37" i="159"/>
  <c r="GC18" i="159"/>
  <c r="W37" i="120" l="1"/>
  <c r="GB45" i="159"/>
  <c r="GC12" i="159"/>
  <c r="GC6" i="159"/>
  <c r="GC47" i="159" s="1"/>
  <c r="GC9" i="159"/>
  <c r="GC5" i="159"/>
  <c r="GC46" i="159" s="1"/>
  <c r="GC8" i="159"/>
  <c r="GC13" i="159"/>
  <c r="GC10" i="159"/>
  <c r="GC7" i="159"/>
  <c r="GC48" i="159" s="1"/>
  <c r="GC4" i="159"/>
  <c r="GC45" i="159" s="1"/>
  <c r="GC11" i="159"/>
  <c r="GE2" i="159"/>
  <c r="GE1" i="159"/>
  <c r="GF3" i="159"/>
  <c r="EX3" i="33"/>
  <c r="EW4" i="33"/>
  <c r="EV19" i="33"/>
  <c r="EW18" i="33"/>
  <c r="EW33" i="33"/>
  <c r="EV34" i="33"/>
  <c r="GD32" i="159"/>
  <c r="GD23" i="159"/>
  <c r="GD31" i="159"/>
  <c r="GD20" i="159"/>
  <c r="GD24" i="159"/>
  <c r="GD37" i="159"/>
  <c r="GD33" i="159"/>
  <c r="GD18" i="159"/>
  <c r="GD19" i="159"/>
  <c r="GD38" i="159"/>
  <c r="GD17" i="159"/>
  <c r="GD16" i="159"/>
  <c r="GD34" i="159"/>
  <c r="GD21" i="159"/>
  <c r="GD36" i="159"/>
  <c r="GD35" i="159"/>
  <c r="GD29" i="159"/>
  <c r="GD30" i="159"/>
  <c r="GD25" i="159"/>
  <c r="GD22" i="159"/>
  <c r="X37" i="120" l="1"/>
  <c r="GD8" i="159"/>
  <c r="GD13" i="159"/>
  <c r="GD7" i="159"/>
  <c r="GD48" i="159" s="1"/>
  <c r="A48" i="159" s="1"/>
  <c r="GD6" i="159"/>
  <c r="GD47" i="159" s="1"/>
  <c r="A47" i="159" s="1"/>
  <c r="GD12" i="159"/>
  <c r="GD11" i="159"/>
  <c r="GD5" i="159"/>
  <c r="GD46" i="159" s="1"/>
  <c r="A46" i="159" s="1"/>
  <c r="GD9" i="159"/>
  <c r="GD4" i="159"/>
  <c r="GD10" i="159"/>
  <c r="GF2" i="159"/>
  <c r="GF1" i="159"/>
  <c r="GG3" i="159"/>
  <c r="EX33" i="33"/>
  <c r="EW34" i="33"/>
  <c r="EX18" i="33"/>
  <c r="EW19" i="33"/>
  <c r="EY3" i="33"/>
  <c r="EX4" i="33"/>
  <c r="GE29" i="159"/>
  <c r="GE22" i="159"/>
  <c r="GE31" i="159"/>
  <c r="GE37" i="159"/>
  <c r="GE24" i="159"/>
  <c r="GE18" i="159"/>
  <c r="GE36" i="159"/>
  <c r="GE38" i="159"/>
  <c r="GE33" i="159"/>
  <c r="GE19" i="159"/>
  <c r="GE21" i="159"/>
  <c r="GE25" i="159"/>
  <c r="GE30" i="159"/>
  <c r="GE32" i="159"/>
  <c r="GE35" i="159"/>
  <c r="GE20" i="159"/>
  <c r="GE16" i="159"/>
  <c r="GE23" i="159"/>
  <c r="GE34" i="159"/>
  <c r="GE17" i="159"/>
  <c r="Y37" i="120" l="1"/>
  <c r="GD45" i="159"/>
  <c r="A45" i="159" s="1"/>
  <c r="GE7" i="159"/>
  <c r="GE6" i="159"/>
  <c r="GE8" i="159"/>
  <c r="GE9" i="159"/>
  <c r="GE4" i="159"/>
  <c r="GE5" i="159"/>
  <c r="GE10" i="159"/>
  <c r="GE11" i="159"/>
  <c r="GE13" i="159"/>
  <c r="GE12" i="159"/>
  <c r="GG1" i="159"/>
  <c r="GH3" i="159"/>
  <c r="GG2" i="159"/>
  <c r="EY4" i="33"/>
  <c r="EZ3" i="33"/>
  <c r="EY18" i="33"/>
  <c r="EX19" i="33"/>
  <c r="EY33" i="33"/>
  <c r="EX34" i="33"/>
  <c r="GF38" i="159"/>
  <c r="GF35" i="159"/>
  <c r="GF29" i="159"/>
  <c r="GF24" i="159"/>
  <c r="GF18" i="159"/>
  <c r="GF20" i="159"/>
  <c r="GF19" i="159"/>
  <c r="GF22" i="159"/>
  <c r="GF16" i="159"/>
  <c r="GF33" i="159"/>
  <c r="GF36" i="159"/>
  <c r="GF31" i="159"/>
  <c r="GF30" i="159"/>
  <c r="GF32" i="159"/>
  <c r="GF21" i="159"/>
  <c r="GF25" i="159"/>
  <c r="GF23" i="159"/>
  <c r="GF17" i="159"/>
  <c r="GF34" i="159"/>
  <c r="GF37" i="159"/>
  <c r="C45" i="120" l="1"/>
  <c r="GF12" i="159"/>
  <c r="GF11" i="159"/>
  <c r="GF10" i="159"/>
  <c r="GF9" i="159"/>
  <c r="GF8" i="159"/>
  <c r="GF5" i="159"/>
  <c r="GF4" i="159"/>
  <c r="GF6" i="159"/>
  <c r="GF13" i="159"/>
  <c r="GF7" i="159"/>
  <c r="GI3" i="159"/>
  <c r="GH1" i="159"/>
  <c r="GH2" i="159"/>
  <c r="EZ33" i="33"/>
  <c r="EY34" i="33"/>
  <c r="EZ18" i="33"/>
  <c r="EY19" i="33"/>
  <c r="EZ4" i="33"/>
  <c r="FA3" i="33"/>
  <c r="GG37" i="159"/>
  <c r="GG18" i="159"/>
  <c r="GG36" i="159"/>
  <c r="GG22" i="159"/>
  <c r="GG32" i="159"/>
  <c r="GG29" i="159"/>
  <c r="GG16" i="159"/>
  <c r="GG35" i="159"/>
  <c r="GG20" i="159"/>
  <c r="GG34" i="159"/>
  <c r="GG31" i="159"/>
  <c r="GG23" i="159"/>
  <c r="GG25" i="159"/>
  <c r="GG24" i="159"/>
  <c r="GG21" i="159"/>
  <c r="GG30" i="159"/>
  <c r="GG17" i="159"/>
  <c r="GG19" i="159"/>
  <c r="GG33" i="159"/>
  <c r="GG38" i="159"/>
  <c r="D45" i="120" l="1"/>
  <c r="GG12" i="159"/>
  <c r="GG7" i="159"/>
  <c r="GG4" i="159"/>
  <c r="E45" i="120" s="1"/>
  <c r="GG10" i="159"/>
  <c r="GG6" i="159"/>
  <c r="GG5" i="159"/>
  <c r="GG9" i="159"/>
  <c r="GG13" i="159"/>
  <c r="GG8" i="159"/>
  <c r="GG11" i="159"/>
  <c r="GJ3" i="159"/>
  <c r="GI2" i="159"/>
  <c r="GI1" i="159"/>
  <c r="FA4" i="33"/>
  <c r="FB3" i="33"/>
  <c r="FA18" i="33"/>
  <c r="EZ19" i="33"/>
  <c r="EZ34" i="33"/>
  <c r="FA33" i="33"/>
  <c r="GH33" i="159"/>
  <c r="GH35" i="159"/>
  <c r="GH30" i="159"/>
  <c r="GH29" i="159"/>
  <c r="GH16" i="159"/>
  <c r="GH22" i="159"/>
  <c r="GH25" i="159"/>
  <c r="GH18" i="159"/>
  <c r="GH36" i="159"/>
  <c r="GH21" i="159"/>
  <c r="GH17" i="159"/>
  <c r="GH19" i="159"/>
  <c r="GH37" i="159"/>
  <c r="GH23" i="159"/>
  <c r="GH32" i="159"/>
  <c r="GH20" i="159"/>
  <c r="GH24" i="159"/>
  <c r="GH34" i="159"/>
  <c r="GH38" i="159"/>
  <c r="GH31" i="159"/>
  <c r="GH7" i="159" l="1"/>
  <c r="GH4" i="159"/>
  <c r="GH11" i="159"/>
  <c r="GH5" i="159"/>
  <c r="GH10" i="159"/>
  <c r="GH6" i="159"/>
  <c r="GH9" i="159"/>
  <c r="GH12" i="159"/>
  <c r="GH8" i="159"/>
  <c r="GH13" i="159"/>
  <c r="GK3" i="159"/>
  <c r="GJ2" i="159"/>
  <c r="GJ1" i="159"/>
  <c r="FA34" i="33"/>
  <c r="FB33" i="33"/>
  <c r="FB18" i="33"/>
  <c r="FA19" i="33"/>
  <c r="FB4" i="33"/>
  <c r="FC3" i="33"/>
  <c r="GI22" i="159"/>
  <c r="GI36" i="159"/>
  <c r="GI17" i="159"/>
  <c r="GI25" i="159"/>
  <c r="GI21" i="159"/>
  <c r="GI30" i="159"/>
  <c r="GI38" i="159"/>
  <c r="GI19" i="159"/>
  <c r="GI37" i="159"/>
  <c r="GI32" i="159"/>
  <c r="GI34" i="159"/>
  <c r="GI35" i="159"/>
  <c r="GI29" i="159"/>
  <c r="GI33" i="159"/>
  <c r="GI24" i="159"/>
  <c r="GI16" i="159"/>
  <c r="GI23" i="159"/>
  <c r="GI31" i="159"/>
  <c r="GI20" i="159"/>
  <c r="GI18" i="159"/>
  <c r="F45" i="120" l="1"/>
  <c r="GI7" i="159"/>
  <c r="GI4" i="159"/>
  <c r="G45" i="120" s="1"/>
  <c r="GI6" i="159"/>
  <c r="GI11" i="159"/>
  <c r="GI10" i="159"/>
  <c r="GI8" i="159"/>
  <c r="GI9" i="159"/>
  <c r="GI12" i="159"/>
  <c r="GI13" i="159"/>
  <c r="GI5" i="159"/>
  <c r="GL3" i="159"/>
  <c r="GK2" i="159"/>
  <c r="GK1" i="159"/>
  <c r="FD3" i="33"/>
  <c r="FC4" i="33"/>
  <c r="FB19" i="33"/>
  <c r="FC18" i="33"/>
  <c r="FB34" i="33"/>
  <c r="FC33" i="33"/>
  <c r="GJ24" i="159"/>
  <c r="GJ21" i="159"/>
  <c r="GJ38" i="159"/>
  <c r="GJ20" i="159"/>
  <c r="GJ25" i="159"/>
  <c r="GJ19" i="159"/>
  <c r="GJ18" i="159"/>
  <c r="GJ32" i="159"/>
  <c r="GJ37" i="159"/>
  <c r="GJ17" i="159"/>
  <c r="GJ30" i="159"/>
  <c r="GJ33" i="159"/>
  <c r="GJ23" i="159"/>
  <c r="GJ31" i="159"/>
  <c r="GJ35" i="159"/>
  <c r="GJ29" i="159"/>
  <c r="GJ16" i="159"/>
  <c r="GJ34" i="159"/>
  <c r="GJ22" i="159"/>
  <c r="GJ36" i="159"/>
  <c r="GJ7" i="159" l="1"/>
  <c r="GJ10" i="159"/>
  <c r="GJ5" i="159"/>
  <c r="GJ13" i="159"/>
  <c r="GJ9" i="159"/>
  <c r="GJ12" i="159"/>
  <c r="GJ6" i="159"/>
  <c r="GJ4" i="159"/>
  <c r="GJ8" i="159"/>
  <c r="GJ11" i="159"/>
  <c r="GM3" i="159"/>
  <c r="GL1" i="159"/>
  <c r="GL2" i="159"/>
  <c r="FC34" i="33"/>
  <c r="FD33" i="33"/>
  <c r="FC19" i="33"/>
  <c r="FD18" i="33"/>
  <c r="FE3" i="33"/>
  <c r="FD4" i="33"/>
  <c r="GK24" i="159"/>
  <c r="GK21" i="159"/>
  <c r="GK25" i="159"/>
  <c r="GK33" i="159"/>
  <c r="GK17" i="159"/>
  <c r="GK29" i="159"/>
  <c r="GK30" i="159"/>
  <c r="GK19" i="159"/>
  <c r="GK38" i="159"/>
  <c r="GK18" i="159"/>
  <c r="GK22" i="159"/>
  <c r="GK20" i="159"/>
  <c r="GK23" i="159"/>
  <c r="GK32" i="159"/>
  <c r="GK37" i="159"/>
  <c r="GK34" i="159"/>
  <c r="GK16" i="159"/>
  <c r="GK31" i="159"/>
  <c r="GK35" i="159"/>
  <c r="GK36" i="159"/>
  <c r="H45" i="120" l="1"/>
  <c r="GK11" i="159"/>
  <c r="GK4" i="159"/>
  <c r="I45" i="120" s="1"/>
  <c r="GK13" i="159"/>
  <c r="GK9" i="159"/>
  <c r="GK12" i="159"/>
  <c r="GK10" i="159"/>
  <c r="GK6" i="159"/>
  <c r="GK7" i="159"/>
  <c r="GK5" i="159"/>
  <c r="GK8" i="159"/>
  <c r="GN3" i="159"/>
  <c r="GM1" i="159"/>
  <c r="GM2" i="159"/>
  <c r="FE4" i="33"/>
  <c r="FF3" i="33"/>
  <c r="FD19" i="33"/>
  <c r="FE18" i="33"/>
  <c r="FD34" i="33"/>
  <c r="FE33" i="33"/>
  <c r="GL21" i="159"/>
  <c r="GL30" i="159"/>
  <c r="GL34" i="159"/>
  <c r="GL19" i="159"/>
  <c r="GL36" i="159"/>
  <c r="GL35" i="159"/>
  <c r="GL16" i="159"/>
  <c r="GL20" i="159"/>
  <c r="GL33" i="159"/>
  <c r="GL38" i="159"/>
  <c r="GL24" i="159"/>
  <c r="GL31" i="159"/>
  <c r="GL32" i="159"/>
  <c r="GL18" i="159"/>
  <c r="GL17" i="159"/>
  <c r="GL22" i="159"/>
  <c r="GL23" i="159"/>
  <c r="GL25" i="159"/>
  <c r="GL29" i="159"/>
  <c r="GL37" i="159"/>
  <c r="GL5" i="159" l="1"/>
  <c r="GL11" i="159"/>
  <c r="GL9" i="159"/>
  <c r="GL12" i="159"/>
  <c r="GL10" i="159"/>
  <c r="GL6" i="159"/>
  <c r="GL13" i="159"/>
  <c r="GL8" i="159"/>
  <c r="GL4" i="159"/>
  <c r="GL7" i="159"/>
  <c r="GO3" i="159"/>
  <c r="GN1" i="159"/>
  <c r="GN2" i="159"/>
  <c r="FE34" i="33"/>
  <c r="FF33" i="33"/>
  <c r="FE19" i="33"/>
  <c r="FF18" i="33"/>
  <c r="FF4" i="33"/>
  <c r="FG3" i="33"/>
  <c r="GM20" i="159"/>
  <c r="GM21" i="159"/>
  <c r="GM33" i="159"/>
  <c r="GM24" i="159"/>
  <c r="GM35" i="159"/>
  <c r="GM31" i="159"/>
  <c r="GM19" i="159"/>
  <c r="GM16" i="159"/>
  <c r="GM34" i="159"/>
  <c r="GM25" i="159"/>
  <c r="GM29" i="159"/>
  <c r="GM22" i="159"/>
  <c r="GM17" i="159"/>
  <c r="GM32" i="159"/>
  <c r="GM30" i="159"/>
  <c r="GM18" i="159"/>
  <c r="GM36" i="159"/>
  <c r="GM23" i="159"/>
  <c r="GM37" i="159"/>
  <c r="GM38" i="159"/>
  <c r="C47" i="120" l="1"/>
  <c r="GM5" i="159"/>
  <c r="GM12" i="159"/>
  <c r="GM10" i="159"/>
  <c r="GM13" i="159"/>
  <c r="GM6" i="159"/>
  <c r="GM4" i="159"/>
  <c r="GM9" i="159"/>
  <c r="GM11" i="159"/>
  <c r="GM8" i="159"/>
  <c r="GM7" i="159"/>
  <c r="GP3" i="159"/>
  <c r="GO1" i="159"/>
  <c r="GO2" i="159"/>
  <c r="FG4" i="33"/>
  <c r="FH3" i="33"/>
  <c r="FG18" i="33"/>
  <c r="FF19" i="33"/>
  <c r="FF34" i="33"/>
  <c r="FG33" i="33"/>
  <c r="GN33" i="159"/>
  <c r="GN36" i="159"/>
  <c r="GN23" i="159"/>
  <c r="GN18" i="159"/>
  <c r="GN19" i="159"/>
  <c r="GN25" i="159"/>
  <c r="GN34" i="159"/>
  <c r="GN31" i="159"/>
  <c r="GN32" i="159"/>
  <c r="GN37" i="159"/>
  <c r="GN17" i="159"/>
  <c r="GN29" i="159"/>
  <c r="GN30" i="159"/>
  <c r="GN35" i="159"/>
  <c r="GN38" i="159"/>
  <c r="GN16" i="159"/>
  <c r="GN24" i="159"/>
  <c r="GN21" i="159"/>
  <c r="GN22" i="159"/>
  <c r="GN20" i="159"/>
  <c r="D47" i="120" l="1"/>
  <c r="GN8" i="159"/>
  <c r="GN11" i="159"/>
  <c r="GN10" i="159"/>
  <c r="GN5" i="159"/>
  <c r="GN12" i="159"/>
  <c r="GN4" i="159"/>
  <c r="GN6" i="159"/>
  <c r="GN13" i="159"/>
  <c r="GN7" i="159"/>
  <c r="GN9" i="159"/>
  <c r="GP1" i="159"/>
  <c r="GP2" i="159"/>
  <c r="GQ3" i="159"/>
  <c r="FG34" i="33"/>
  <c r="FH33" i="33"/>
  <c r="FH18" i="33"/>
  <c r="FG19" i="33"/>
  <c r="FH4" i="33"/>
  <c r="FI3" i="33"/>
  <c r="GO16" i="159"/>
  <c r="GO25" i="159"/>
  <c r="GO20" i="159"/>
  <c r="GO38" i="159"/>
  <c r="GO37" i="159"/>
  <c r="GO31" i="159"/>
  <c r="GO30" i="159"/>
  <c r="GO18" i="159"/>
  <c r="GO35" i="159"/>
  <c r="GO23" i="159"/>
  <c r="GO19" i="159"/>
  <c r="GO21" i="159"/>
  <c r="GO34" i="159"/>
  <c r="GO22" i="159"/>
  <c r="GO32" i="159"/>
  <c r="GO33" i="159"/>
  <c r="GO36" i="159"/>
  <c r="GO29" i="159"/>
  <c r="GO24" i="159"/>
  <c r="GO17" i="159"/>
  <c r="E47" i="120" l="1"/>
  <c r="GO13" i="159"/>
  <c r="GO5" i="159"/>
  <c r="GO7" i="159"/>
  <c r="GO8" i="159"/>
  <c r="GO10" i="159"/>
  <c r="GO6" i="159"/>
  <c r="GO9" i="159"/>
  <c r="GO11" i="159"/>
  <c r="GO4" i="159"/>
  <c r="GO12" i="159"/>
  <c r="GQ1" i="159"/>
  <c r="GQ2" i="159"/>
  <c r="GR3" i="159"/>
  <c r="FJ3" i="33"/>
  <c r="FI4" i="33"/>
  <c r="FI18" i="33"/>
  <c r="FH19" i="33"/>
  <c r="FH34" i="33"/>
  <c r="FI33" i="33"/>
  <c r="GP25" i="159"/>
  <c r="GP38" i="159"/>
  <c r="GP22" i="159"/>
  <c r="GP21" i="159"/>
  <c r="GP19" i="159"/>
  <c r="GP23" i="159"/>
  <c r="GP37" i="159"/>
  <c r="GP31" i="159"/>
  <c r="GP34" i="159"/>
  <c r="GP20" i="159"/>
  <c r="GP17" i="159"/>
  <c r="GP35" i="159"/>
  <c r="GP29" i="159"/>
  <c r="GP16" i="159"/>
  <c r="GP30" i="159"/>
  <c r="GP32" i="159"/>
  <c r="GP24" i="159"/>
  <c r="GP18" i="159"/>
  <c r="GP33" i="159"/>
  <c r="GP36" i="159"/>
  <c r="F47" i="120" l="1"/>
  <c r="GP8" i="159"/>
  <c r="GP6" i="159"/>
  <c r="GP5" i="159"/>
  <c r="GP10" i="159"/>
  <c r="GP13" i="159"/>
  <c r="GP9" i="159"/>
  <c r="GP4" i="159"/>
  <c r="GP11" i="159"/>
  <c r="GP12" i="159"/>
  <c r="GP7" i="159"/>
  <c r="GR1" i="159"/>
  <c r="GR2" i="159"/>
  <c r="GS3" i="159"/>
  <c r="FJ33" i="33"/>
  <c r="FI34" i="33"/>
  <c r="FJ18" i="33"/>
  <c r="FI19" i="33"/>
  <c r="FK3" i="33"/>
  <c r="FJ4" i="33"/>
  <c r="GQ25" i="159"/>
  <c r="GQ31" i="159"/>
  <c r="GQ23" i="159"/>
  <c r="GQ36" i="159"/>
  <c r="GQ19" i="159"/>
  <c r="GQ38" i="159"/>
  <c r="GQ24" i="159"/>
  <c r="GQ17" i="159"/>
  <c r="GQ21" i="159"/>
  <c r="GQ32" i="159"/>
  <c r="GQ16" i="159"/>
  <c r="GQ30" i="159"/>
  <c r="GQ35" i="159"/>
  <c r="GQ37" i="159"/>
  <c r="GQ22" i="159"/>
  <c r="GQ33" i="159"/>
  <c r="GQ29" i="159"/>
  <c r="GQ34" i="159"/>
  <c r="GQ20" i="159"/>
  <c r="GQ18" i="159"/>
  <c r="G47" i="120" l="1"/>
  <c r="GQ11" i="159"/>
  <c r="GQ8" i="159"/>
  <c r="GQ5" i="159"/>
  <c r="GQ4" i="159"/>
  <c r="GQ9" i="159"/>
  <c r="GQ7" i="159"/>
  <c r="GQ12" i="159"/>
  <c r="GQ6" i="159"/>
  <c r="GQ10" i="159"/>
  <c r="GQ13" i="159"/>
  <c r="GS1" i="159"/>
  <c r="GS2" i="159"/>
  <c r="GT3" i="159"/>
  <c r="FL3" i="33"/>
  <c r="FK4" i="33"/>
  <c r="FK18" i="33"/>
  <c r="FJ19" i="33"/>
  <c r="FK33" i="33"/>
  <c r="FJ34" i="33"/>
  <c r="GR24" i="159"/>
  <c r="GR21" i="159"/>
  <c r="GR38" i="159"/>
  <c r="GR31" i="159"/>
  <c r="GR22" i="159"/>
  <c r="GR34" i="159"/>
  <c r="GR17" i="159"/>
  <c r="GR19" i="159"/>
  <c r="GR35" i="159"/>
  <c r="GR18" i="159"/>
  <c r="GR37" i="159"/>
  <c r="GR25" i="159"/>
  <c r="GR33" i="159"/>
  <c r="GR32" i="159"/>
  <c r="GR36" i="159"/>
  <c r="GR23" i="159"/>
  <c r="GR29" i="159"/>
  <c r="GR30" i="159"/>
  <c r="GR16" i="159"/>
  <c r="GR20" i="159"/>
  <c r="H47" i="120" l="1"/>
  <c r="GR11" i="159"/>
  <c r="GR12" i="159"/>
  <c r="GR7" i="159"/>
  <c r="GR8" i="159"/>
  <c r="GR9" i="159"/>
  <c r="GR4" i="159"/>
  <c r="I47" i="120" s="1"/>
  <c r="GR5" i="159"/>
  <c r="GR6" i="159"/>
  <c r="GR13" i="159"/>
  <c r="GR10" i="159"/>
  <c r="GT1" i="159"/>
  <c r="GT2" i="159"/>
  <c r="GU3" i="159"/>
  <c r="FL33" i="33"/>
  <c r="FK34" i="33"/>
  <c r="FL18" i="33"/>
  <c r="FK19" i="33"/>
  <c r="FM3" i="33"/>
  <c r="FL4" i="33"/>
  <c r="GS36" i="159"/>
  <c r="GS16" i="159"/>
  <c r="GS31" i="159"/>
  <c r="GS22" i="159"/>
  <c r="GS29" i="159"/>
  <c r="GS35" i="159"/>
  <c r="GS30" i="159"/>
  <c r="GS37" i="159"/>
  <c r="GS20" i="159"/>
  <c r="GS32" i="159"/>
  <c r="GS34" i="159"/>
  <c r="GS19" i="159"/>
  <c r="GS24" i="159"/>
  <c r="GS17" i="159"/>
  <c r="GS23" i="159"/>
  <c r="GS33" i="159"/>
  <c r="GS25" i="159"/>
  <c r="GS21" i="159"/>
  <c r="GS18" i="159"/>
  <c r="GS38" i="159"/>
  <c r="GS13" i="159" l="1"/>
  <c r="GS9" i="159"/>
  <c r="GS11" i="159"/>
  <c r="GS6" i="159"/>
  <c r="GS12" i="159"/>
  <c r="GS4" i="159"/>
  <c r="C49" i="120" s="1"/>
  <c r="GS7" i="159"/>
  <c r="GS5" i="159"/>
  <c r="GS8" i="159"/>
  <c r="GS10" i="159"/>
  <c r="GU2" i="159"/>
  <c r="GU1" i="159"/>
  <c r="GV3" i="159"/>
  <c r="FN3" i="33"/>
  <c r="FM4" i="33"/>
  <c r="FM18" i="33"/>
  <c r="FL19" i="33"/>
  <c r="FM33" i="33"/>
  <c r="FL34" i="33"/>
  <c r="GT34" i="159"/>
  <c r="GT38" i="159"/>
  <c r="GT23" i="159"/>
  <c r="GT19" i="159"/>
  <c r="GT37" i="159"/>
  <c r="GT16" i="159"/>
  <c r="GT18" i="159"/>
  <c r="GT35" i="159"/>
  <c r="GT31" i="159"/>
  <c r="GT21" i="159"/>
  <c r="GT33" i="159"/>
  <c r="GT24" i="159"/>
  <c r="GT30" i="159"/>
  <c r="GT32" i="159"/>
  <c r="GT20" i="159"/>
  <c r="GT22" i="159"/>
  <c r="GT29" i="159"/>
  <c r="GT36" i="159"/>
  <c r="GT17" i="159"/>
  <c r="GT25" i="159"/>
  <c r="GT12" i="159" l="1"/>
  <c r="GT6" i="159"/>
  <c r="GT5" i="159"/>
  <c r="GT9" i="159"/>
  <c r="GT11" i="159"/>
  <c r="GT7" i="159"/>
  <c r="GT13" i="159"/>
  <c r="GT4" i="159"/>
  <c r="D49" i="120" s="1"/>
  <c r="GT10" i="159"/>
  <c r="GT8" i="159"/>
  <c r="GV2" i="159"/>
  <c r="GV1" i="159"/>
  <c r="GW3" i="159"/>
  <c r="FN33" i="33"/>
  <c r="FM34" i="33"/>
  <c r="FN18" i="33"/>
  <c r="FM19" i="33"/>
  <c r="FO3" i="33"/>
  <c r="FN4" i="33"/>
  <c r="GU37" i="159"/>
  <c r="GU38" i="159"/>
  <c r="GU21" i="159"/>
  <c r="GU34" i="159"/>
  <c r="GU22" i="159"/>
  <c r="GU24" i="159"/>
  <c r="GU20" i="159"/>
  <c r="GU35" i="159"/>
  <c r="GU17" i="159"/>
  <c r="GU29" i="159"/>
  <c r="GU16" i="159"/>
  <c r="GU30" i="159"/>
  <c r="GU19" i="159"/>
  <c r="GU32" i="159"/>
  <c r="GU18" i="159"/>
  <c r="GU23" i="159"/>
  <c r="GU33" i="159"/>
  <c r="GU25" i="159"/>
  <c r="GU36" i="159"/>
  <c r="GU31" i="159"/>
  <c r="GU9" i="159" l="1"/>
  <c r="GU11" i="159"/>
  <c r="GU12" i="159"/>
  <c r="GU10" i="159"/>
  <c r="GU6" i="159"/>
  <c r="GU8" i="159"/>
  <c r="GU4" i="159"/>
  <c r="GU7" i="159"/>
  <c r="GU13" i="159"/>
  <c r="GU5" i="159"/>
  <c r="GW2" i="159"/>
  <c r="GW1" i="159"/>
  <c r="GX3" i="159"/>
  <c r="FO4" i="33"/>
  <c r="FP3" i="33"/>
  <c r="FO18" i="33"/>
  <c r="FN19" i="33"/>
  <c r="FN34" i="33"/>
  <c r="FO33" i="33"/>
  <c r="GV23" i="159"/>
  <c r="GV32" i="159"/>
  <c r="GV19" i="159"/>
  <c r="GV20" i="159"/>
  <c r="GV34" i="159"/>
  <c r="GV16" i="159"/>
  <c r="GV21" i="159"/>
  <c r="GV17" i="159"/>
  <c r="GV18" i="159"/>
  <c r="GV25" i="159"/>
  <c r="GV35" i="159"/>
  <c r="GV31" i="159"/>
  <c r="GV38" i="159"/>
  <c r="GV36" i="159"/>
  <c r="GV22" i="159"/>
  <c r="GV33" i="159"/>
  <c r="GV29" i="159"/>
  <c r="GV30" i="159"/>
  <c r="GV37" i="159"/>
  <c r="GV24" i="159"/>
  <c r="E49" i="120" l="1"/>
  <c r="GV7" i="159"/>
  <c r="GV5" i="159"/>
  <c r="GV6" i="159"/>
  <c r="GV12" i="159"/>
  <c r="GV11" i="159"/>
  <c r="GV13" i="159"/>
  <c r="GV9" i="159"/>
  <c r="GV4" i="159"/>
  <c r="GV8" i="159"/>
  <c r="GV10" i="159"/>
  <c r="GX2" i="159"/>
  <c r="GX1" i="159"/>
  <c r="GY3" i="159"/>
  <c r="FO34" i="33"/>
  <c r="FP33" i="33"/>
  <c r="FO19" i="33"/>
  <c r="FP18" i="33"/>
  <c r="FP4" i="33"/>
  <c r="FQ3" i="33"/>
  <c r="GW32" i="159"/>
  <c r="GW37" i="159"/>
  <c r="GW36" i="159"/>
  <c r="GW19" i="159"/>
  <c r="GW25" i="159"/>
  <c r="GW33" i="159"/>
  <c r="GW24" i="159"/>
  <c r="GW18" i="159"/>
  <c r="GW29" i="159"/>
  <c r="GW21" i="159"/>
  <c r="GW23" i="159"/>
  <c r="GW17" i="159"/>
  <c r="GW22" i="159"/>
  <c r="GW31" i="159"/>
  <c r="GW30" i="159"/>
  <c r="GW16" i="159"/>
  <c r="GW20" i="159"/>
  <c r="GW38" i="159"/>
  <c r="GW34" i="159"/>
  <c r="GW35" i="159"/>
  <c r="F49" i="120" l="1"/>
  <c r="GW9" i="159"/>
  <c r="GW6" i="159"/>
  <c r="GW5" i="159"/>
  <c r="GW12" i="159"/>
  <c r="GW13" i="159"/>
  <c r="GW7" i="159"/>
  <c r="GW10" i="159"/>
  <c r="GW8" i="159"/>
  <c r="GW11" i="159"/>
  <c r="GW4" i="159"/>
  <c r="GY2" i="159"/>
  <c r="GZ3" i="159"/>
  <c r="GY1" i="159"/>
  <c r="FQ4" i="33"/>
  <c r="FR3" i="33"/>
  <c r="FQ18" i="33"/>
  <c r="FP19" i="33"/>
  <c r="FP34" i="33"/>
  <c r="FQ33" i="33"/>
  <c r="GX30" i="159"/>
  <c r="GX21" i="159"/>
  <c r="GX20" i="159"/>
  <c r="GX38" i="159"/>
  <c r="GX33" i="159"/>
  <c r="GX19" i="159"/>
  <c r="GX36" i="159"/>
  <c r="GX25" i="159"/>
  <c r="GX31" i="159"/>
  <c r="GX22" i="159"/>
  <c r="GX34" i="159"/>
  <c r="GX24" i="159"/>
  <c r="GX35" i="159"/>
  <c r="GX16" i="159"/>
  <c r="GX32" i="159"/>
  <c r="GX23" i="159"/>
  <c r="GX17" i="159"/>
  <c r="GX37" i="159"/>
  <c r="GX18" i="159"/>
  <c r="GX29" i="159"/>
  <c r="G49" i="120" l="1"/>
  <c r="GX10" i="159"/>
  <c r="GX4" i="159"/>
  <c r="GX9" i="159"/>
  <c r="GX8" i="159"/>
  <c r="GX13" i="159"/>
  <c r="GX12" i="159"/>
  <c r="GX5" i="159"/>
  <c r="GX7" i="159"/>
  <c r="GX6" i="159"/>
  <c r="GX11" i="159"/>
  <c r="GZ2" i="159"/>
  <c r="HA3" i="159"/>
  <c r="GZ1" i="159"/>
  <c r="FQ34" i="33"/>
  <c r="FR33" i="33"/>
  <c r="FQ19" i="33"/>
  <c r="FR18" i="33"/>
  <c r="FR4" i="33"/>
  <c r="FS3" i="33"/>
  <c r="GY34" i="159"/>
  <c r="GY21" i="159"/>
  <c r="GY35" i="159"/>
  <c r="GY32" i="159"/>
  <c r="GY31" i="159"/>
  <c r="GY25" i="159"/>
  <c r="GY36" i="159"/>
  <c r="GY17" i="159"/>
  <c r="GY22" i="159"/>
  <c r="GY16" i="159"/>
  <c r="GY20" i="159"/>
  <c r="GY18" i="159"/>
  <c r="GY29" i="159"/>
  <c r="GY19" i="159"/>
  <c r="GY30" i="159"/>
  <c r="GY24" i="159"/>
  <c r="GY38" i="159"/>
  <c r="GY23" i="159"/>
  <c r="GY37" i="159"/>
  <c r="GY33" i="159"/>
  <c r="H49" i="120" l="1"/>
  <c r="GY4" i="159"/>
  <c r="GY12" i="159"/>
  <c r="GY9" i="159"/>
  <c r="GY7" i="159"/>
  <c r="GY8" i="159"/>
  <c r="GY5" i="159"/>
  <c r="GY10" i="159"/>
  <c r="GY6" i="159"/>
  <c r="GY11" i="159"/>
  <c r="GY13" i="159"/>
  <c r="HA2" i="159"/>
  <c r="HB3" i="159"/>
  <c r="HA1" i="159"/>
  <c r="FT3" i="33"/>
  <c r="FS4" i="33"/>
  <c r="FR19" i="33"/>
  <c r="FS18" i="33"/>
  <c r="FR34" i="33"/>
  <c r="FS33" i="33"/>
  <c r="GZ24" i="159"/>
  <c r="GZ32" i="159"/>
  <c r="GZ21" i="159"/>
  <c r="GZ33" i="159"/>
  <c r="GZ30" i="159"/>
  <c r="GZ20" i="159"/>
  <c r="GZ17" i="159"/>
  <c r="GZ23" i="159"/>
  <c r="GZ19" i="159"/>
  <c r="GZ16" i="159"/>
  <c r="GZ38" i="159"/>
  <c r="GZ29" i="159"/>
  <c r="GZ31" i="159"/>
  <c r="GZ37" i="159"/>
  <c r="GZ35" i="159"/>
  <c r="GZ18" i="159"/>
  <c r="GZ36" i="159"/>
  <c r="GZ34" i="159"/>
  <c r="GZ22" i="159"/>
  <c r="GZ25" i="159"/>
  <c r="I49" i="120" l="1"/>
  <c r="GZ10" i="159"/>
  <c r="GZ4" i="159"/>
  <c r="C51" i="120" s="1"/>
  <c r="GZ8" i="159"/>
  <c r="GZ7" i="159"/>
  <c r="GZ12" i="159"/>
  <c r="GZ11" i="159"/>
  <c r="GZ6" i="159"/>
  <c r="GZ5" i="159"/>
  <c r="GZ9" i="159"/>
  <c r="GZ13" i="159"/>
  <c r="HB2" i="159"/>
  <c r="HC3" i="159"/>
  <c r="HB1" i="159"/>
  <c r="FS34" i="33"/>
  <c r="FT33" i="33"/>
  <c r="FS19" i="33"/>
  <c r="FT18" i="33"/>
  <c r="FU3" i="33"/>
  <c r="FT4" i="33"/>
  <c r="HA29" i="159"/>
  <c r="HA30" i="159"/>
  <c r="HA18" i="159"/>
  <c r="HA21" i="159"/>
  <c r="HA20" i="159"/>
  <c r="HA25" i="159"/>
  <c r="HA31" i="159"/>
  <c r="HA22" i="159"/>
  <c r="HA16" i="159"/>
  <c r="HA33" i="159"/>
  <c r="HA19" i="159"/>
  <c r="HA35" i="159"/>
  <c r="HA38" i="159"/>
  <c r="HA32" i="159"/>
  <c r="HA17" i="159"/>
  <c r="HA34" i="159"/>
  <c r="HA37" i="159"/>
  <c r="HA36" i="159"/>
  <c r="HA24" i="159"/>
  <c r="HA23" i="159"/>
  <c r="HA13" i="159" l="1"/>
  <c r="HA9" i="159"/>
  <c r="HA12" i="159"/>
  <c r="HA11" i="159"/>
  <c r="HA5" i="159"/>
  <c r="HA10" i="159"/>
  <c r="HA4" i="159"/>
  <c r="HA8" i="159"/>
  <c r="HA7" i="159"/>
  <c r="HA6" i="159"/>
  <c r="HC2" i="159"/>
  <c r="HD3" i="159"/>
  <c r="HC1" i="159"/>
  <c r="FV3" i="33"/>
  <c r="FU4" i="33"/>
  <c r="FT19" i="33"/>
  <c r="FU18" i="33"/>
  <c r="FT34" i="33"/>
  <c r="FU33" i="33"/>
  <c r="HB24" i="159"/>
  <c r="HB32" i="159"/>
  <c r="HB21" i="159"/>
  <c r="HB34" i="159"/>
  <c r="HB37" i="159"/>
  <c r="HB29" i="159"/>
  <c r="HB25" i="159"/>
  <c r="HB36" i="159"/>
  <c r="HB18" i="159"/>
  <c r="HB33" i="159"/>
  <c r="HB35" i="159"/>
  <c r="HB22" i="159"/>
  <c r="HB20" i="159"/>
  <c r="HB31" i="159"/>
  <c r="HB16" i="159"/>
  <c r="HB19" i="159"/>
  <c r="HB17" i="159"/>
  <c r="HB38" i="159"/>
  <c r="HB23" i="159"/>
  <c r="HB30" i="159"/>
  <c r="D51" i="120" l="1"/>
  <c r="HB4" i="159"/>
  <c r="HB13" i="159"/>
  <c r="HB10" i="159"/>
  <c r="HB9" i="159"/>
  <c r="HB11" i="159"/>
  <c r="HB8" i="159"/>
  <c r="HB7" i="159"/>
  <c r="HB5" i="159"/>
  <c r="HB12" i="159"/>
  <c r="HB6" i="159"/>
  <c r="HD2" i="159"/>
  <c r="HE3" i="159"/>
  <c r="HD1" i="159"/>
  <c r="FU34" i="33"/>
  <c r="FV33" i="33"/>
  <c r="FU19" i="33"/>
  <c r="FV18" i="33"/>
  <c r="FW3" i="33"/>
  <c r="FV4" i="33"/>
  <c r="HC22" i="159"/>
  <c r="HC30" i="159"/>
  <c r="HC38" i="159"/>
  <c r="HC35" i="159"/>
  <c r="HC19" i="159"/>
  <c r="HC31" i="159"/>
  <c r="HC34" i="159"/>
  <c r="HC37" i="159"/>
  <c r="HC33" i="159"/>
  <c r="HC23" i="159"/>
  <c r="HC20" i="159"/>
  <c r="HC25" i="159"/>
  <c r="HC32" i="159"/>
  <c r="HC16" i="159"/>
  <c r="HC24" i="159"/>
  <c r="HC18" i="159"/>
  <c r="HC21" i="159"/>
  <c r="HC36" i="159"/>
  <c r="HC17" i="159"/>
  <c r="HC29" i="159"/>
  <c r="E51" i="120" l="1"/>
  <c r="HC6" i="159"/>
  <c r="HC5" i="159"/>
  <c r="HC12" i="159"/>
  <c r="HC4" i="159"/>
  <c r="HC9" i="159"/>
  <c r="HC13" i="159"/>
  <c r="HC8" i="159"/>
  <c r="HC7" i="159"/>
  <c r="HC10" i="159"/>
  <c r="HC11" i="159"/>
  <c r="HE1" i="159"/>
  <c r="HF3" i="159"/>
  <c r="HE2" i="159"/>
  <c r="FX3" i="33"/>
  <c r="FW4" i="33"/>
  <c r="FW18" i="33"/>
  <c r="FV19" i="33"/>
  <c r="FV34" i="33"/>
  <c r="FW33" i="33"/>
  <c r="HD20" i="159"/>
  <c r="HD37" i="159"/>
  <c r="HD31" i="159"/>
  <c r="HD36" i="159"/>
  <c r="HD25" i="159"/>
  <c r="HD17" i="159"/>
  <c r="HD23" i="159"/>
  <c r="HD30" i="159"/>
  <c r="HD22" i="159"/>
  <c r="HD24" i="159"/>
  <c r="HD18" i="159"/>
  <c r="HD33" i="159"/>
  <c r="HD38" i="159"/>
  <c r="HD29" i="159"/>
  <c r="HD16" i="159"/>
  <c r="HD19" i="159"/>
  <c r="HD21" i="159"/>
  <c r="HD32" i="159"/>
  <c r="HD34" i="159"/>
  <c r="HD35" i="159"/>
  <c r="F51" i="120" l="1"/>
  <c r="HD8" i="159"/>
  <c r="HD10" i="159"/>
  <c r="HD12" i="159"/>
  <c r="HD6" i="159"/>
  <c r="HD5" i="159"/>
  <c r="HD9" i="159"/>
  <c r="HD7" i="159"/>
  <c r="HD4" i="159"/>
  <c r="G51" i="120" s="1"/>
  <c r="HD13" i="159"/>
  <c r="HD11" i="159"/>
  <c r="HG3" i="159"/>
  <c r="HF2" i="159"/>
  <c r="HF1" i="159"/>
  <c r="FW34" i="33"/>
  <c r="FX33" i="33"/>
  <c r="FX18" i="33"/>
  <c r="FW19" i="33"/>
  <c r="FY3" i="33"/>
  <c r="FX4" i="33"/>
  <c r="HE32" i="159"/>
  <c r="HE21" i="159"/>
  <c r="HE20" i="159"/>
  <c r="HE24" i="159"/>
  <c r="HE18" i="159"/>
  <c r="HE25" i="159"/>
  <c r="HE22" i="159"/>
  <c r="HE16" i="159"/>
  <c r="HE31" i="159"/>
  <c r="HE34" i="159"/>
  <c r="HE30" i="159"/>
  <c r="HE19" i="159"/>
  <c r="HE17" i="159"/>
  <c r="HE38" i="159"/>
  <c r="HE29" i="159"/>
  <c r="HE37" i="159"/>
  <c r="HE36" i="159"/>
  <c r="HE33" i="159"/>
  <c r="HE23" i="159"/>
  <c r="HE35" i="159"/>
  <c r="HE10" i="159" l="1"/>
  <c r="HE11" i="159"/>
  <c r="HE13" i="159"/>
  <c r="HE7" i="159"/>
  <c r="HE9" i="159"/>
  <c r="HE4" i="159"/>
  <c r="H51" i="120" s="1"/>
  <c r="HE6" i="159"/>
  <c r="HE8" i="159"/>
  <c r="HE12" i="159"/>
  <c r="HE5" i="159"/>
  <c r="HH3" i="159"/>
  <c r="HG2" i="159"/>
  <c r="HG1" i="159"/>
  <c r="FZ3" i="33"/>
  <c r="FY4" i="33"/>
  <c r="FY18" i="33"/>
  <c r="FX19" i="33"/>
  <c r="FY33" i="33"/>
  <c r="FX34" i="33"/>
  <c r="HF31" i="159"/>
  <c r="HF17" i="159"/>
  <c r="HF36" i="159"/>
  <c r="HF35" i="159"/>
  <c r="HF25" i="159"/>
  <c r="HF21" i="159"/>
  <c r="HF29" i="159"/>
  <c r="HF32" i="159"/>
  <c r="HF19" i="159"/>
  <c r="HF22" i="159"/>
  <c r="HF37" i="159"/>
  <c r="HF34" i="159"/>
  <c r="HF33" i="159"/>
  <c r="HF16" i="159"/>
  <c r="HF38" i="159"/>
  <c r="HF30" i="159"/>
  <c r="HF18" i="159"/>
  <c r="HF20" i="159"/>
  <c r="HF24" i="159"/>
  <c r="HF23" i="159"/>
  <c r="HF10" i="159" l="1"/>
  <c r="HF7" i="159"/>
  <c r="HF11" i="159"/>
  <c r="HF9" i="159"/>
  <c r="HF6" i="159"/>
  <c r="HF13" i="159"/>
  <c r="HF5" i="159"/>
  <c r="HF8" i="159"/>
  <c r="HF4" i="159"/>
  <c r="I51" i="120" s="1"/>
  <c r="HF12" i="159"/>
  <c r="HH1" i="159"/>
  <c r="HI3" i="159"/>
  <c r="HH2" i="159"/>
  <c r="FZ33" i="33"/>
  <c r="FY34" i="33"/>
  <c r="FZ18" i="33"/>
  <c r="FY19" i="33"/>
  <c r="FZ4" i="33"/>
  <c r="GA3" i="33"/>
  <c r="HG33" i="159"/>
  <c r="HG23" i="159"/>
  <c r="HG20" i="159"/>
  <c r="HG18" i="159"/>
  <c r="HG16" i="159"/>
  <c r="HG35" i="159"/>
  <c r="HG37" i="159"/>
  <c r="HG19" i="159"/>
  <c r="HG31" i="159"/>
  <c r="HG30" i="159"/>
  <c r="HG29" i="159"/>
  <c r="HG22" i="159"/>
  <c r="HG34" i="159"/>
  <c r="HG38" i="159"/>
  <c r="HG17" i="159"/>
  <c r="HG24" i="159"/>
  <c r="HG21" i="159"/>
  <c r="HG36" i="159"/>
  <c r="HG32" i="159"/>
  <c r="HG25" i="159"/>
  <c r="HG10" i="159" l="1"/>
  <c r="HG12" i="159"/>
  <c r="HG13" i="159"/>
  <c r="HG6" i="159"/>
  <c r="HG11" i="159"/>
  <c r="HG9" i="159"/>
  <c r="HG8" i="159"/>
  <c r="HG5" i="159"/>
  <c r="HG7" i="159"/>
  <c r="HG4" i="159"/>
  <c r="K45" i="120" s="1"/>
  <c r="HJ3" i="159"/>
  <c r="HI1" i="159"/>
  <c r="HI2" i="159"/>
  <c r="GA4" i="33"/>
  <c r="GB3" i="33"/>
  <c r="FZ19" i="33"/>
  <c r="GA18" i="33"/>
  <c r="GA33" i="33"/>
  <c r="FZ34" i="33"/>
  <c r="HH32" i="159"/>
  <c r="HH35" i="159"/>
  <c r="HH36" i="159"/>
  <c r="HH22" i="159"/>
  <c r="HH29" i="159"/>
  <c r="HH17" i="159"/>
  <c r="HH18" i="159"/>
  <c r="HH30" i="159"/>
  <c r="HH24" i="159"/>
  <c r="HH38" i="159"/>
  <c r="HH31" i="159"/>
  <c r="HH33" i="159"/>
  <c r="HH19" i="159"/>
  <c r="HH21" i="159"/>
  <c r="HH23" i="159"/>
  <c r="HH16" i="159"/>
  <c r="HH37" i="159"/>
  <c r="HH34" i="159"/>
  <c r="HH20" i="159"/>
  <c r="HH25" i="159"/>
  <c r="HH13" i="159" l="1"/>
  <c r="HH4" i="159"/>
  <c r="HH5" i="159"/>
  <c r="HH10" i="159"/>
  <c r="HH6" i="159"/>
  <c r="HH7" i="159"/>
  <c r="HH11" i="159"/>
  <c r="HH12" i="159"/>
  <c r="HH8" i="159"/>
  <c r="HH9" i="159"/>
  <c r="HK3" i="159"/>
  <c r="HJ1" i="159"/>
  <c r="HJ2" i="159"/>
  <c r="GA34" i="33"/>
  <c r="GB33" i="33"/>
  <c r="GA19" i="33"/>
  <c r="GB18" i="33"/>
  <c r="GB4" i="33"/>
  <c r="GC3" i="33"/>
  <c r="HI37" i="159"/>
  <c r="HI23" i="159"/>
  <c r="HI25" i="159"/>
  <c r="HI22" i="159"/>
  <c r="HI33" i="159"/>
  <c r="HI36" i="159"/>
  <c r="HI16" i="159"/>
  <c r="HI32" i="159"/>
  <c r="HI17" i="159"/>
  <c r="HI30" i="159"/>
  <c r="HI29" i="159"/>
  <c r="HI18" i="159"/>
  <c r="HI24" i="159"/>
  <c r="HI19" i="159"/>
  <c r="HI21" i="159"/>
  <c r="HI35" i="159"/>
  <c r="HI38" i="159"/>
  <c r="HI31" i="159"/>
  <c r="HI34" i="159"/>
  <c r="HI20" i="159"/>
  <c r="L45" i="120" l="1"/>
  <c r="HI9" i="159"/>
  <c r="HI13" i="159"/>
  <c r="HI5" i="159"/>
  <c r="HI6" i="159"/>
  <c r="HI10" i="159"/>
  <c r="HI12" i="159"/>
  <c r="HI7" i="159"/>
  <c r="HI11" i="159"/>
  <c r="HI4" i="159"/>
  <c r="HI8" i="159"/>
  <c r="HL3" i="159"/>
  <c r="HK2" i="159"/>
  <c r="HK1" i="159"/>
  <c r="GC4" i="33"/>
  <c r="GD3" i="33"/>
  <c r="GB19" i="33"/>
  <c r="GC18" i="33"/>
  <c r="GB34" i="33"/>
  <c r="GC33" i="33"/>
  <c r="HJ25" i="159"/>
  <c r="HJ18" i="159"/>
  <c r="HJ23" i="159"/>
  <c r="HJ24" i="159"/>
  <c r="HJ29" i="159"/>
  <c r="HJ22" i="159"/>
  <c r="HJ30" i="159"/>
  <c r="HJ38" i="159"/>
  <c r="HJ36" i="159"/>
  <c r="HJ17" i="159"/>
  <c r="HJ31" i="159"/>
  <c r="HJ33" i="159"/>
  <c r="HJ37" i="159"/>
  <c r="HJ34" i="159"/>
  <c r="HJ20" i="159"/>
  <c r="HJ21" i="159"/>
  <c r="HJ32" i="159"/>
  <c r="HJ19" i="159"/>
  <c r="HJ35" i="159"/>
  <c r="HJ16" i="159"/>
  <c r="M45" i="120" l="1"/>
  <c r="HJ9" i="159"/>
  <c r="HJ13" i="159"/>
  <c r="HJ8" i="159"/>
  <c r="HJ12" i="159"/>
  <c r="HJ4" i="159"/>
  <c r="HJ5" i="159"/>
  <c r="HJ10" i="159"/>
  <c r="HJ6" i="159"/>
  <c r="HJ7" i="159"/>
  <c r="HJ11" i="159"/>
  <c r="HM3" i="159"/>
  <c r="HL2" i="159"/>
  <c r="HL1" i="159"/>
  <c r="GC34" i="33"/>
  <c r="GD33" i="33"/>
  <c r="GC19" i="33"/>
  <c r="GD18" i="33"/>
  <c r="GD4" i="33"/>
  <c r="GE3" i="33"/>
  <c r="HK37" i="159"/>
  <c r="HK31" i="159"/>
  <c r="HK33" i="159"/>
  <c r="HK35" i="159"/>
  <c r="HK30" i="159"/>
  <c r="HK25" i="159"/>
  <c r="HK29" i="159"/>
  <c r="HK20" i="159"/>
  <c r="HK24" i="159"/>
  <c r="HK34" i="159"/>
  <c r="HK32" i="159"/>
  <c r="HK36" i="159"/>
  <c r="HK22" i="159"/>
  <c r="HK21" i="159"/>
  <c r="HK23" i="159"/>
  <c r="HK38" i="159"/>
  <c r="HK17" i="159"/>
  <c r="HK19" i="159"/>
  <c r="HK16" i="159"/>
  <c r="HK18" i="159"/>
  <c r="N45" i="120" l="1"/>
  <c r="HK10" i="159"/>
  <c r="HK7" i="159"/>
  <c r="HK11" i="159"/>
  <c r="HK5" i="159"/>
  <c r="HK12" i="159"/>
  <c r="HK13" i="159"/>
  <c r="HK4" i="159"/>
  <c r="O45" i="120" s="1"/>
  <c r="HK8" i="159"/>
  <c r="HK6" i="159"/>
  <c r="HK9" i="159"/>
  <c r="HN3" i="159"/>
  <c r="HM2" i="159"/>
  <c r="HM1" i="159"/>
  <c r="GE4" i="33"/>
  <c r="GF3" i="33"/>
  <c r="GD19" i="33"/>
  <c r="GE18" i="33"/>
  <c r="GD34" i="33"/>
  <c r="GE33" i="33"/>
  <c r="HL35" i="159"/>
  <c r="HL22" i="159"/>
  <c r="HL21" i="159"/>
  <c r="HL32" i="159"/>
  <c r="HL18" i="159"/>
  <c r="HL17" i="159"/>
  <c r="HL24" i="159"/>
  <c r="HL31" i="159"/>
  <c r="HL16" i="159"/>
  <c r="HL37" i="159"/>
  <c r="HL29" i="159"/>
  <c r="HL34" i="159"/>
  <c r="HL30" i="159"/>
  <c r="HL23" i="159"/>
  <c r="HL25" i="159"/>
  <c r="HL20" i="159"/>
  <c r="HL19" i="159"/>
  <c r="HL33" i="159"/>
  <c r="HL38" i="159"/>
  <c r="HL36" i="159"/>
  <c r="HL9" i="159" l="1"/>
  <c r="HL7" i="159"/>
  <c r="HL13" i="159"/>
  <c r="HL11" i="159"/>
  <c r="HL10" i="159"/>
  <c r="HL4" i="159"/>
  <c r="HL5" i="159"/>
  <c r="HL8" i="159"/>
  <c r="HL6" i="159"/>
  <c r="HL12" i="159"/>
  <c r="HN1" i="159"/>
  <c r="HO3" i="159"/>
  <c r="HN2" i="159"/>
  <c r="GE34" i="33"/>
  <c r="GF33" i="33"/>
  <c r="GE19" i="33"/>
  <c r="GF18" i="33"/>
  <c r="GF4" i="33"/>
  <c r="GG3" i="33"/>
  <c r="HM37" i="159"/>
  <c r="HM19" i="159"/>
  <c r="HM18" i="159"/>
  <c r="HM21" i="159"/>
  <c r="HM33" i="159"/>
  <c r="HM35" i="159"/>
  <c r="HM30" i="159"/>
  <c r="HM31" i="159"/>
  <c r="HM38" i="159"/>
  <c r="HM32" i="159"/>
  <c r="HM20" i="159"/>
  <c r="HM16" i="159"/>
  <c r="HM29" i="159"/>
  <c r="HM36" i="159"/>
  <c r="HM25" i="159"/>
  <c r="HM34" i="159"/>
  <c r="HM22" i="159"/>
  <c r="HM23" i="159"/>
  <c r="HM17" i="159"/>
  <c r="HM24" i="159"/>
  <c r="P45" i="120" l="1"/>
  <c r="HM5" i="159"/>
  <c r="HM10" i="159"/>
  <c r="HM11" i="159"/>
  <c r="HM4" i="159"/>
  <c r="HM7" i="159"/>
  <c r="HM6" i="159"/>
  <c r="HM13" i="159"/>
  <c r="HM9" i="159"/>
  <c r="HM8" i="159"/>
  <c r="HM12" i="159"/>
  <c r="HO1" i="159"/>
  <c r="HP3" i="159"/>
  <c r="HO2" i="159"/>
  <c r="GG4" i="33"/>
  <c r="GH3" i="33"/>
  <c r="GF19" i="33"/>
  <c r="GG18" i="33"/>
  <c r="GF34" i="33"/>
  <c r="GG33" i="33"/>
  <c r="HN16" i="159"/>
  <c r="HN19" i="159"/>
  <c r="HN18" i="159"/>
  <c r="HN21" i="159"/>
  <c r="HN29" i="159"/>
  <c r="HN33" i="159"/>
  <c r="HN36" i="159"/>
  <c r="HN22" i="159"/>
  <c r="HN30" i="159"/>
  <c r="HN20" i="159"/>
  <c r="HN32" i="159"/>
  <c r="HN31" i="159"/>
  <c r="HN34" i="159"/>
  <c r="HN25" i="159"/>
  <c r="HN35" i="159"/>
  <c r="HN38" i="159"/>
  <c r="HN23" i="159"/>
  <c r="HN17" i="159"/>
  <c r="HN37" i="159"/>
  <c r="HN24" i="159"/>
  <c r="Q45" i="120" l="1"/>
  <c r="HN13" i="159"/>
  <c r="HN6" i="159"/>
  <c r="HN11" i="159"/>
  <c r="HN4" i="159"/>
  <c r="K47" i="120" s="1"/>
  <c r="HN5" i="159"/>
  <c r="HN9" i="159"/>
  <c r="HN10" i="159"/>
  <c r="HN7" i="159"/>
  <c r="HN8" i="159"/>
  <c r="HN12" i="159"/>
  <c r="HP1" i="159"/>
  <c r="HQ3" i="159"/>
  <c r="HP2" i="159"/>
  <c r="GH33" i="33"/>
  <c r="GG34" i="33"/>
  <c r="GG19" i="33"/>
  <c r="GH18" i="33"/>
  <c r="GI3" i="33"/>
  <c r="GH4" i="33"/>
  <c r="HO21" i="159"/>
  <c r="HO18" i="159"/>
  <c r="HO35" i="159"/>
  <c r="HO37" i="159"/>
  <c r="HO16" i="159"/>
  <c r="HO38" i="159"/>
  <c r="HO29" i="159"/>
  <c r="HO19" i="159"/>
  <c r="HO22" i="159"/>
  <c r="HO17" i="159"/>
  <c r="HO23" i="159"/>
  <c r="HO36" i="159"/>
  <c r="HO32" i="159"/>
  <c r="HO20" i="159"/>
  <c r="HO31" i="159"/>
  <c r="HO30" i="159"/>
  <c r="HO33" i="159"/>
  <c r="HO25" i="159"/>
  <c r="HO34" i="159"/>
  <c r="HO24" i="159"/>
  <c r="HO5" i="159" l="1"/>
  <c r="HO13" i="159"/>
  <c r="HO8" i="159"/>
  <c r="HO12" i="159"/>
  <c r="HO10" i="159"/>
  <c r="HO11" i="159"/>
  <c r="HO4" i="159"/>
  <c r="HO7" i="159"/>
  <c r="HO6" i="159"/>
  <c r="HO9" i="159"/>
  <c r="HQ1" i="159"/>
  <c r="HR3" i="159"/>
  <c r="HQ2" i="159"/>
  <c r="GJ3" i="33"/>
  <c r="GI4" i="33"/>
  <c r="GI18" i="33"/>
  <c r="GH19" i="33"/>
  <c r="GI33" i="33"/>
  <c r="GH34" i="33"/>
  <c r="HP16" i="159"/>
  <c r="HP25" i="159"/>
  <c r="HP22" i="159"/>
  <c r="HP21" i="159"/>
  <c r="HP35" i="159"/>
  <c r="HP17" i="159"/>
  <c r="HP37" i="159"/>
  <c r="HP36" i="159"/>
  <c r="HP24" i="159"/>
  <c r="HP38" i="159"/>
  <c r="HP18" i="159"/>
  <c r="HP23" i="159"/>
  <c r="HP20" i="159"/>
  <c r="HP33" i="159"/>
  <c r="HP19" i="159"/>
  <c r="HP31" i="159"/>
  <c r="HP32" i="159"/>
  <c r="HP29" i="159"/>
  <c r="HP30" i="159"/>
  <c r="HP34" i="159"/>
  <c r="L47" i="120" l="1"/>
  <c r="HP11" i="159"/>
  <c r="HP12" i="159"/>
  <c r="HP5" i="159"/>
  <c r="HP7" i="159"/>
  <c r="HP6" i="159"/>
  <c r="HP4" i="159"/>
  <c r="M47" i="120" s="1"/>
  <c r="HP13" i="159"/>
  <c r="HP8" i="159"/>
  <c r="HP10" i="159"/>
  <c r="HP9" i="159"/>
  <c r="HR1" i="159"/>
  <c r="HS3" i="159"/>
  <c r="HR2" i="159"/>
  <c r="GJ33" i="33"/>
  <c r="GI34" i="33"/>
  <c r="GJ18" i="33"/>
  <c r="GI19" i="33"/>
  <c r="GK3" i="33"/>
  <c r="GJ4" i="33"/>
  <c r="HQ21" i="159"/>
  <c r="HQ30" i="159"/>
  <c r="HQ18" i="159"/>
  <c r="HQ24" i="159"/>
  <c r="HQ33" i="159"/>
  <c r="HQ34" i="159"/>
  <c r="HQ29" i="159"/>
  <c r="HQ22" i="159"/>
  <c r="HQ35" i="159"/>
  <c r="HQ25" i="159"/>
  <c r="HQ19" i="159"/>
  <c r="HQ20" i="159"/>
  <c r="HQ36" i="159"/>
  <c r="HQ38" i="159"/>
  <c r="HQ32" i="159"/>
  <c r="HQ17" i="159"/>
  <c r="HQ31" i="159"/>
  <c r="HQ16" i="159"/>
  <c r="HQ23" i="159"/>
  <c r="HQ37" i="159"/>
  <c r="HQ8" i="159" l="1"/>
  <c r="HQ5" i="159"/>
  <c r="HQ10" i="159"/>
  <c r="HQ11" i="159"/>
  <c r="HQ12" i="159"/>
  <c r="HQ9" i="159"/>
  <c r="HQ13" i="159"/>
  <c r="HQ4" i="159"/>
  <c r="HQ6" i="159"/>
  <c r="HQ7" i="159"/>
  <c r="HT3" i="159"/>
  <c r="HS1" i="159"/>
  <c r="HS2" i="159"/>
  <c r="GL3" i="33"/>
  <c r="GK4" i="33"/>
  <c r="GK18" i="33"/>
  <c r="GJ19" i="33"/>
  <c r="GK33" i="33"/>
  <c r="GJ34" i="33"/>
  <c r="HR17" i="159"/>
  <c r="HR23" i="159"/>
  <c r="HR37" i="159"/>
  <c r="HR20" i="159"/>
  <c r="HR16" i="159"/>
  <c r="HR30" i="159"/>
  <c r="HR29" i="159"/>
  <c r="HR32" i="159"/>
  <c r="HR33" i="159"/>
  <c r="HR18" i="159"/>
  <c r="HR36" i="159"/>
  <c r="HR25" i="159"/>
  <c r="HR21" i="159"/>
  <c r="HR35" i="159"/>
  <c r="HR22" i="159"/>
  <c r="HR34" i="159"/>
  <c r="HR19" i="159"/>
  <c r="HR38" i="159"/>
  <c r="HR31" i="159"/>
  <c r="HR24" i="159"/>
  <c r="N47" i="120" l="1"/>
  <c r="HR12" i="159"/>
  <c r="HR11" i="159"/>
  <c r="HR5" i="159"/>
  <c r="HR4" i="159"/>
  <c r="HR6" i="159"/>
  <c r="HR10" i="159"/>
  <c r="HR9" i="159"/>
  <c r="HR7" i="159"/>
  <c r="HR13" i="159"/>
  <c r="HR8" i="159"/>
  <c r="HU3" i="159"/>
  <c r="HT1" i="159"/>
  <c r="HT2" i="159"/>
  <c r="GL33" i="33"/>
  <c r="GK34" i="33"/>
  <c r="GL18" i="33"/>
  <c r="GK19" i="33"/>
  <c r="GM3" i="33"/>
  <c r="GL4" i="33"/>
  <c r="HS38" i="159"/>
  <c r="HS29" i="159"/>
  <c r="HS36" i="159"/>
  <c r="HS18" i="159"/>
  <c r="HS22" i="159"/>
  <c r="HS35" i="159"/>
  <c r="HS25" i="159"/>
  <c r="HS23" i="159"/>
  <c r="HS21" i="159"/>
  <c r="HS37" i="159"/>
  <c r="HS24" i="159"/>
  <c r="HS32" i="159"/>
  <c r="HS30" i="159"/>
  <c r="HS31" i="159"/>
  <c r="HS33" i="159"/>
  <c r="HS19" i="159"/>
  <c r="HS20" i="159"/>
  <c r="HS34" i="159"/>
  <c r="HS17" i="159"/>
  <c r="HS16" i="159"/>
  <c r="O47" i="120" l="1"/>
  <c r="HS5" i="159"/>
  <c r="HS12" i="159"/>
  <c r="HS7" i="159"/>
  <c r="HS6" i="159"/>
  <c r="HS8" i="159"/>
  <c r="HS9" i="159"/>
  <c r="HS4" i="159"/>
  <c r="P47" i="120" s="1"/>
  <c r="HS13" i="159"/>
  <c r="HS11" i="159"/>
  <c r="HS10" i="159"/>
  <c r="HU1" i="159"/>
  <c r="HU2" i="159"/>
  <c r="HV3" i="159"/>
  <c r="GN3" i="33"/>
  <c r="GM4" i="33"/>
  <c r="GM18" i="33"/>
  <c r="GL19" i="33"/>
  <c r="GL34" i="33"/>
  <c r="GM33" i="33"/>
  <c r="HT32" i="159"/>
  <c r="HT33" i="159"/>
  <c r="HT25" i="159"/>
  <c r="HT24" i="159"/>
  <c r="HT35" i="159"/>
  <c r="HT29" i="159"/>
  <c r="HT34" i="159"/>
  <c r="HT22" i="159"/>
  <c r="HT38" i="159"/>
  <c r="HT30" i="159"/>
  <c r="HT23" i="159"/>
  <c r="HT18" i="159"/>
  <c r="HT36" i="159"/>
  <c r="HT20" i="159"/>
  <c r="HT16" i="159"/>
  <c r="HT17" i="159"/>
  <c r="HT37" i="159"/>
  <c r="HT19" i="159"/>
  <c r="HT31" i="159"/>
  <c r="HT21" i="159"/>
  <c r="HT6" i="159" l="1"/>
  <c r="HT8" i="159"/>
  <c r="HT10" i="159"/>
  <c r="HT5" i="159"/>
  <c r="HT12" i="159"/>
  <c r="HT4" i="159"/>
  <c r="HT13" i="159"/>
  <c r="HT9" i="159"/>
  <c r="HT7" i="159"/>
  <c r="HT11" i="159"/>
  <c r="HV2" i="159"/>
  <c r="HV1" i="159"/>
  <c r="HW3" i="159"/>
  <c r="GN33" i="33"/>
  <c r="GM34" i="33"/>
  <c r="GM19" i="33"/>
  <c r="GN18" i="33"/>
  <c r="GO3" i="33"/>
  <c r="GN4" i="33"/>
  <c r="HU19" i="159"/>
  <c r="HU31" i="159"/>
  <c r="HU35" i="159"/>
  <c r="HU29" i="159"/>
  <c r="HU24" i="159"/>
  <c r="HU20" i="159"/>
  <c r="HU37" i="159"/>
  <c r="HU33" i="159"/>
  <c r="HU32" i="159"/>
  <c r="HU22" i="159"/>
  <c r="HU21" i="159"/>
  <c r="HU36" i="159"/>
  <c r="HU16" i="159"/>
  <c r="HU30" i="159"/>
  <c r="HU18" i="159"/>
  <c r="HU34" i="159"/>
  <c r="HU25" i="159"/>
  <c r="HU17" i="159"/>
  <c r="HU38" i="159"/>
  <c r="HU23" i="159"/>
  <c r="Q47" i="120" l="1"/>
  <c r="HU11" i="159"/>
  <c r="HU5" i="159"/>
  <c r="HU12" i="159"/>
  <c r="HU9" i="159"/>
  <c r="HU4" i="159"/>
  <c r="K49" i="120" s="1"/>
  <c r="HU10" i="159"/>
  <c r="HU7" i="159"/>
  <c r="HU8" i="159"/>
  <c r="HU13" i="159"/>
  <c r="HU6" i="159"/>
  <c r="HW2" i="159"/>
  <c r="HW1" i="159"/>
  <c r="HX3" i="159"/>
  <c r="GP3" i="33"/>
  <c r="GO4" i="33"/>
  <c r="GN19" i="33"/>
  <c r="GO18" i="33"/>
  <c r="GO33" i="33"/>
  <c r="GN34" i="33"/>
  <c r="HV19" i="159"/>
  <c r="HV29" i="159"/>
  <c r="HV37" i="159"/>
  <c r="HV36" i="159"/>
  <c r="HV20" i="159"/>
  <c r="HV35" i="159"/>
  <c r="HV34" i="159"/>
  <c r="HV33" i="159"/>
  <c r="HV17" i="159"/>
  <c r="HV30" i="159"/>
  <c r="HV21" i="159"/>
  <c r="HV18" i="159"/>
  <c r="HV23" i="159"/>
  <c r="HV25" i="159"/>
  <c r="HV32" i="159"/>
  <c r="HV22" i="159"/>
  <c r="HV24" i="159"/>
  <c r="HV16" i="159"/>
  <c r="HV38" i="159"/>
  <c r="HV31" i="159"/>
  <c r="HV8" i="159" l="1"/>
  <c r="HV11" i="159"/>
  <c r="HV10" i="159"/>
  <c r="HV4" i="159"/>
  <c r="HV12" i="159"/>
  <c r="HV5" i="159"/>
  <c r="HV6" i="159"/>
  <c r="HV9" i="159"/>
  <c r="HV7" i="159"/>
  <c r="HV13" i="159"/>
  <c r="HX2" i="159"/>
  <c r="HX1" i="159"/>
  <c r="HY3" i="159"/>
  <c r="GP33" i="33"/>
  <c r="GO34" i="33"/>
  <c r="GO19" i="33"/>
  <c r="GP18" i="33"/>
  <c r="GP4" i="33"/>
  <c r="GQ3" i="33"/>
  <c r="HW25" i="159"/>
  <c r="HW16" i="159"/>
  <c r="HW33" i="159"/>
  <c r="HW37" i="159"/>
  <c r="HW24" i="159"/>
  <c r="HW36" i="159"/>
  <c r="HW23" i="159"/>
  <c r="HW18" i="159"/>
  <c r="HW21" i="159"/>
  <c r="HW29" i="159"/>
  <c r="HW17" i="159"/>
  <c r="HW20" i="159"/>
  <c r="HW19" i="159"/>
  <c r="HW22" i="159"/>
  <c r="HW31" i="159"/>
  <c r="HW35" i="159"/>
  <c r="HW34" i="159"/>
  <c r="HW32" i="159"/>
  <c r="HW30" i="159"/>
  <c r="HW38" i="159"/>
  <c r="L49" i="120" l="1"/>
  <c r="HW13" i="159"/>
  <c r="HW5" i="159"/>
  <c r="HW12" i="159"/>
  <c r="HW4" i="159"/>
  <c r="HW9" i="159"/>
  <c r="HW8" i="159"/>
  <c r="HW11" i="159"/>
  <c r="HW6" i="159"/>
  <c r="HW10" i="159"/>
  <c r="HW7" i="159"/>
  <c r="HY2" i="159"/>
  <c r="HY1" i="159"/>
  <c r="HZ3" i="159"/>
  <c r="GQ4" i="33"/>
  <c r="GR3" i="33"/>
  <c r="GP19" i="33"/>
  <c r="GQ18" i="33"/>
  <c r="GQ33" i="33"/>
  <c r="GP34" i="33"/>
  <c r="HX32" i="159"/>
  <c r="HX23" i="159"/>
  <c r="HX22" i="159"/>
  <c r="HX17" i="159"/>
  <c r="HX37" i="159"/>
  <c r="HX33" i="159"/>
  <c r="HX24" i="159"/>
  <c r="HX35" i="159"/>
  <c r="HX30" i="159"/>
  <c r="HX16" i="159"/>
  <c r="HX36" i="159"/>
  <c r="HX25" i="159"/>
  <c r="HX31" i="159"/>
  <c r="HX18" i="159"/>
  <c r="HX29" i="159"/>
  <c r="HX20" i="159"/>
  <c r="HX21" i="159"/>
  <c r="HX34" i="159"/>
  <c r="HX19" i="159"/>
  <c r="HX38" i="159"/>
  <c r="M49" i="120" l="1"/>
  <c r="HX10" i="159"/>
  <c r="HX7" i="159"/>
  <c r="HX8" i="159"/>
  <c r="HX12" i="159"/>
  <c r="HX4" i="159"/>
  <c r="N49" i="120" s="1"/>
  <c r="HX9" i="159"/>
  <c r="HX11" i="159"/>
  <c r="HX5" i="159"/>
  <c r="HX6" i="159"/>
  <c r="HX13" i="159"/>
  <c r="HZ2" i="159"/>
  <c r="HZ1" i="159"/>
  <c r="IA3" i="159"/>
  <c r="GR33" i="33"/>
  <c r="GQ34" i="33"/>
  <c r="GQ19" i="33"/>
  <c r="GR18" i="33"/>
  <c r="GR4" i="33"/>
  <c r="GS3" i="33"/>
  <c r="HY19" i="159"/>
  <c r="HY17" i="159"/>
  <c r="HY16" i="159"/>
  <c r="HY29" i="159"/>
  <c r="HY18" i="159"/>
  <c r="HY34" i="159"/>
  <c r="HY25" i="159"/>
  <c r="HY38" i="159"/>
  <c r="HY33" i="159"/>
  <c r="HY36" i="159"/>
  <c r="HY31" i="159"/>
  <c r="HY24" i="159"/>
  <c r="HY20" i="159"/>
  <c r="HY22" i="159"/>
  <c r="HY23" i="159"/>
  <c r="HY32" i="159"/>
  <c r="HY21" i="159"/>
  <c r="HY37" i="159"/>
  <c r="HY30" i="159"/>
  <c r="HY35" i="159"/>
  <c r="HY8" i="159" l="1"/>
  <c r="HY6" i="159"/>
  <c r="HY4" i="159"/>
  <c r="O49" i="120" s="1"/>
  <c r="HY11" i="159"/>
  <c r="HY12" i="159"/>
  <c r="HY5" i="159"/>
  <c r="HY10" i="159"/>
  <c r="HY13" i="159"/>
  <c r="HY7" i="159"/>
  <c r="HY9" i="159"/>
  <c r="IA2" i="159"/>
  <c r="IA1" i="159"/>
  <c r="IB3" i="159"/>
  <c r="GS4" i="33"/>
  <c r="GT3" i="33"/>
  <c r="GR19" i="33"/>
  <c r="GS18" i="33"/>
  <c r="GS33" i="33"/>
  <c r="GR34" i="33"/>
  <c r="HZ29" i="159"/>
  <c r="HZ21" i="159"/>
  <c r="HZ18" i="159"/>
  <c r="HZ19" i="159"/>
  <c r="HZ35" i="159"/>
  <c r="HZ25" i="159"/>
  <c r="HZ20" i="159"/>
  <c r="HZ16" i="159"/>
  <c r="HZ37" i="159"/>
  <c r="HZ17" i="159"/>
  <c r="HZ22" i="159"/>
  <c r="HZ36" i="159"/>
  <c r="HZ30" i="159"/>
  <c r="HZ34" i="159"/>
  <c r="HZ24" i="159"/>
  <c r="HZ33" i="159"/>
  <c r="HZ31" i="159"/>
  <c r="HZ38" i="159"/>
  <c r="HZ23" i="159"/>
  <c r="HZ32" i="159"/>
  <c r="HZ5" i="159" l="1"/>
  <c r="HZ12" i="159"/>
  <c r="HZ8" i="159"/>
  <c r="HZ9" i="159"/>
  <c r="HZ11" i="159"/>
  <c r="HZ4" i="159"/>
  <c r="HZ10" i="159"/>
  <c r="HZ6" i="159"/>
  <c r="HZ7" i="159"/>
  <c r="HZ13" i="159"/>
  <c r="IB2" i="159"/>
  <c r="IB1" i="159"/>
  <c r="IC3" i="159"/>
  <c r="GS34" i="33"/>
  <c r="GT33" i="33"/>
  <c r="GT18" i="33"/>
  <c r="GS19" i="33"/>
  <c r="GT4" i="33"/>
  <c r="GU3" i="33"/>
  <c r="IA21" i="159"/>
  <c r="IA22" i="159"/>
  <c r="IA16" i="159"/>
  <c r="IA19" i="159"/>
  <c r="IA30" i="159"/>
  <c r="IA20" i="159"/>
  <c r="IA33" i="159"/>
  <c r="IA29" i="159"/>
  <c r="IA17" i="159"/>
  <c r="IA35" i="159"/>
  <c r="IA24" i="159"/>
  <c r="IA36" i="159"/>
  <c r="IA25" i="159"/>
  <c r="IA34" i="159"/>
  <c r="IA38" i="159"/>
  <c r="IA23" i="159"/>
  <c r="IA37" i="159"/>
  <c r="IA32" i="159"/>
  <c r="IA18" i="159"/>
  <c r="IA31" i="159"/>
  <c r="P49" i="120" l="1"/>
  <c r="IA5" i="159"/>
  <c r="IA12" i="159"/>
  <c r="IA4" i="159"/>
  <c r="IA13" i="159"/>
  <c r="IA11" i="159"/>
  <c r="IA6" i="159"/>
  <c r="IA10" i="159"/>
  <c r="IA8" i="159"/>
  <c r="IA9" i="159"/>
  <c r="IA7" i="159"/>
  <c r="IC2" i="159"/>
  <c r="IC1" i="159"/>
  <c r="ID3" i="159"/>
  <c r="GV3" i="33"/>
  <c r="GU4" i="33"/>
  <c r="GU18" i="33"/>
  <c r="GT19" i="33"/>
  <c r="GU33" i="33"/>
  <c r="GT34" i="33"/>
  <c r="IB34" i="159"/>
  <c r="IB23" i="159"/>
  <c r="IB36" i="159"/>
  <c r="IB29" i="159"/>
  <c r="IB19" i="159"/>
  <c r="IB17" i="159"/>
  <c r="IB25" i="159"/>
  <c r="IB18" i="159"/>
  <c r="IB20" i="159"/>
  <c r="IB30" i="159"/>
  <c r="IB22" i="159"/>
  <c r="IB35" i="159"/>
  <c r="IB32" i="159"/>
  <c r="IB31" i="159"/>
  <c r="IB24" i="159"/>
  <c r="IB16" i="159"/>
  <c r="IB37" i="159"/>
  <c r="IB38" i="159"/>
  <c r="IB21" i="159"/>
  <c r="IB33" i="159"/>
  <c r="Q49" i="120" l="1"/>
  <c r="IB8" i="159"/>
  <c r="IB13" i="159"/>
  <c r="IB5" i="159"/>
  <c r="IB4" i="159"/>
  <c r="K51" i="120" s="1"/>
  <c r="IB11" i="159"/>
  <c r="IB9" i="159"/>
  <c r="IB10" i="159"/>
  <c r="IB12" i="159"/>
  <c r="IB7" i="159"/>
  <c r="IB6" i="159"/>
  <c r="ID2" i="159"/>
  <c r="ID1" i="159"/>
  <c r="IE3" i="159"/>
  <c r="GU34" i="33"/>
  <c r="GV33" i="33"/>
  <c r="GV18" i="33"/>
  <c r="GU19" i="33"/>
  <c r="GW3" i="33"/>
  <c r="GV4" i="33"/>
  <c r="IC30" i="159"/>
  <c r="IC19" i="159"/>
  <c r="IC34" i="159"/>
  <c r="IC32" i="159"/>
  <c r="IC38" i="159"/>
  <c r="IC23" i="159"/>
  <c r="IC25" i="159"/>
  <c r="IC20" i="159"/>
  <c r="IC24" i="159"/>
  <c r="IC31" i="159"/>
  <c r="IC29" i="159"/>
  <c r="IC16" i="159"/>
  <c r="IC18" i="159"/>
  <c r="IC35" i="159"/>
  <c r="IC36" i="159"/>
  <c r="IC37" i="159"/>
  <c r="IC21" i="159"/>
  <c r="IC17" i="159"/>
  <c r="IC22" i="159"/>
  <c r="IC33" i="159"/>
  <c r="IC10" i="159" l="1"/>
  <c r="IC4" i="159"/>
  <c r="IC9" i="159"/>
  <c r="IC12" i="159"/>
  <c r="IC11" i="159"/>
  <c r="IC5" i="159"/>
  <c r="IC8" i="159"/>
  <c r="IC7" i="159"/>
  <c r="IC6" i="159"/>
  <c r="IC13" i="159"/>
  <c r="IE2" i="159"/>
  <c r="IF3" i="159"/>
  <c r="IE1" i="159"/>
  <c r="GX3" i="33"/>
  <c r="GW4" i="33"/>
  <c r="GW18" i="33"/>
  <c r="GV19" i="33"/>
  <c r="GW33" i="33"/>
  <c r="GV34" i="33"/>
  <c r="ID23" i="159"/>
  <c r="ID33" i="159"/>
  <c r="ID18" i="159"/>
  <c r="ID24" i="159"/>
  <c r="ID19" i="159"/>
  <c r="ID31" i="159"/>
  <c r="ID17" i="159"/>
  <c r="ID34" i="159"/>
  <c r="ID38" i="159"/>
  <c r="ID29" i="159"/>
  <c r="ID30" i="159"/>
  <c r="ID25" i="159"/>
  <c r="ID35" i="159"/>
  <c r="ID36" i="159"/>
  <c r="ID37" i="159"/>
  <c r="ID21" i="159"/>
  <c r="ID20" i="159"/>
  <c r="ID22" i="159"/>
  <c r="ID32" i="159"/>
  <c r="ID16" i="159"/>
  <c r="L51" i="120" l="1"/>
  <c r="ID5" i="159"/>
  <c r="ID13" i="159"/>
  <c r="ID10" i="159"/>
  <c r="ID11" i="159"/>
  <c r="ID7" i="159"/>
  <c r="ID8" i="159"/>
  <c r="ID4" i="159"/>
  <c r="ID9" i="159"/>
  <c r="ID12" i="159"/>
  <c r="ID6" i="159"/>
  <c r="IF2" i="159"/>
  <c r="IG3" i="159"/>
  <c r="IF1" i="159"/>
  <c r="GX33" i="33"/>
  <c r="GW34" i="33"/>
  <c r="GX18" i="33"/>
  <c r="GW19" i="33"/>
  <c r="GY3" i="33"/>
  <c r="GX4" i="33"/>
  <c r="IE35" i="159"/>
  <c r="IE19" i="159"/>
  <c r="IE37" i="159"/>
  <c r="IE36" i="159"/>
  <c r="IE20" i="159"/>
  <c r="IE25" i="159"/>
  <c r="IE21" i="159"/>
  <c r="IE31" i="159"/>
  <c r="IE23" i="159"/>
  <c r="IE18" i="159"/>
  <c r="IE29" i="159"/>
  <c r="IE17" i="159"/>
  <c r="IE24" i="159"/>
  <c r="IE38" i="159"/>
  <c r="IE32" i="159"/>
  <c r="IE16" i="159"/>
  <c r="IE34" i="159"/>
  <c r="IE30" i="159"/>
  <c r="IE22" i="159"/>
  <c r="IE33" i="159"/>
  <c r="M51" i="120" l="1"/>
  <c r="IE5" i="159"/>
  <c r="IE13" i="159"/>
  <c r="IE4" i="159"/>
  <c r="IE6" i="159"/>
  <c r="IE10" i="159"/>
  <c r="IE11" i="159"/>
  <c r="IE8" i="159"/>
  <c r="IE9" i="159"/>
  <c r="IE7" i="159"/>
  <c r="IE12" i="159"/>
  <c r="IH3" i="159"/>
  <c r="IG2" i="159"/>
  <c r="IG1" i="159"/>
  <c r="GZ3" i="33"/>
  <c r="GY4" i="33"/>
  <c r="GY18" i="33"/>
  <c r="GX19" i="33"/>
  <c r="GX34" i="33"/>
  <c r="GY33" i="33"/>
  <c r="IF18" i="159"/>
  <c r="IF29" i="159"/>
  <c r="IF23" i="159"/>
  <c r="IF36" i="159"/>
  <c r="IF31" i="159"/>
  <c r="IF22" i="159"/>
  <c r="IF34" i="159"/>
  <c r="IF16" i="159"/>
  <c r="IF19" i="159"/>
  <c r="IF30" i="159"/>
  <c r="IF35" i="159"/>
  <c r="IF17" i="159"/>
  <c r="IF37" i="159"/>
  <c r="IF38" i="159"/>
  <c r="IF24" i="159"/>
  <c r="IF21" i="159"/>
  <c r="IF20" i="159"/>
  <c r="IF25" i="159"/>
  <c r="IF33" i="159"/>
  <c r="IF32" i="159"/>
  <c r="N51" i="120" l="1"/>
  <c r="IF11" i="159"/>
  <c r="IF4" i="159"/>
  <c r="O51" i="120" s="1"/>
  <c r="IF13" i="159"/>
  <c r="IF10" i="159"/>
  <c r="IF9" i="159"/>
  <c r="IF5" i="159"/>
  <c r="IF6" i="159"/>
  <c r="IF8" i="159"/>
  <c r="IF7" i="159"/>
  <c r="IF12" i="159"/>
  <c r="II3" i="159"/>
  <c r="IH1" i="159"/>
  <c r="IH2" i="159"/>
  <c r="GY34" i="33"/>
  <c r="GZ33" i="33"/>
  <c r="GZ18" i="33"/>
  <c r="GY19" i="33"/>
  <c r="GZ4" i="33"/>
  <c r="HA3" i="33"/>
  <c r="IG33" i="159"/>
  <c r="IG16" i="159"/>
  <c r="IG36" i="159"/>
  <c r="IG22" i="159"/>
  <c r="IG21" i="159"/>
  <c r="IG31" i="159"/>
  <c r="IG24" i="159"/>
  <c r="IG20" i="159"/>
  <c r="IG32" i="159"/>
  <c r="IG37" i="159"/>
  <c r="IG30" i="159"/>
  <c r="IG35" i="159"/>
  <c r="IG19" i="159"/>
  <c r="IG34" i="159"/>
  <c r="IG18" i="159"/>
  <c r="IG38" i="159"/>
  <c r="IG29" i="159"/>
  <c r="IG17" i="159"/>
  <c r="IG25" i="159"/>
  <c r="IG23" i="159"/>
  <c r="IG12" i="159" l="1"/>
  <c r="IG7" i="159"/>
  <c r="IG11" i="159"/>
  <c r="IG5" i="159"/>
  <c r="IG8" i="159"/>
  <c r="IG6" i="159"/>
  <c r="IG13" i="159"/>
  <c r="IG9" i="159"/>
  <c r="IG4" i="159"/>
  <c r="IG10" i="159"/>
  <c r="IJ3" i="159"/>
  <c r="II2" i="159"/>
  <c r="II1" i="159"/>
  <c r="HA4" i="33"/>
  <c r="HB3" i="33"/>
  <c r="HA18" i="33"/>
  <c r="GZ19" i="33"/>
  <c r="GZ34" i="33"/>
  <c r="HA33" i="33"/>
  <c r="IH30" i="159"/>
  <c r="IH34" i="159"/>
  <c r="IH21" i="159"/>
  <c r="IH22" i="159"/>
  <c r="IH23" i="159"/>
  <c r="IH25" i="159"/>
  <c r="IH19" i="159"/>
  <c r="IH16" i="159"/>
  <c r="IH29" i="159"/>
  <c r="IH38" i="159"/>
  <c r="IH18" i="159"/>
  <c r="IH24" i="159"/>
  <c r="IH35" i="159"/>
  <c r="IH31" i="159"/>
  <c r="IH17" i="159"/>
  <c r="IH32" i="159"/>
  <c r="IH20" i="159"/>
  <c r="IH37" i="159"/>
  <c r="IH33" i="159"/>
  <c r="IH36" i="159"/>
  <c r="P51" i="120" l="1"/>
  <c r="IH13" i="159"/>
  <c r="IH8" i="159"/>
  <c r="IH10" i="159"/>
  <c r="IH11" i="159"/>
  <c r="IH12" i="159"/>
  <c r="IH4" i="159"/>
  <c r="Q51" i="120" s="1"/>
  <c r="IH5" i="159"/>
  <c r="IH7" i="159"/>
  <c r="IH6" i="159"/>
  <c r="IH9" i="159"/>
  <c r="IK3" i="159"/>
  <c r="IJ2" i="159"/>
  <c r="IJ1" i="159"/>
  <c r="HA34" i="33"/>
  <c r="HB33" i="33"/>
  <c r="HB18" i="33"/>
  <c r="HA19" i="33"/>
  <c r="HB4" i="33"/>
  <c r="HC3" i="33"/>
  <c r="II21" i="159"/>
  <c r="II31" i="159"/>
  <c r="II32" i="159"/>
  <c r="II36" i="159"/>
  <c r="II16" i="159"/>
  <c r="II17" i="159"/>
  <c r="II22" i="159"/>
  <c r="II35" i="159"/>
  <c r="II37" i="159"/>
  <c r="II29" i="159"/>
  <c r="II19" i="159"/>
  <c r="II18" i="159"/>
  <c r="II24" i="159"/>
  <c r="II30" i="159"/>
  <c r="II38" i="159"/>
  <c r="II34" i="159"/>
  <c r="II23" i="159"/>
  <c r="II25" i="159"/>
  <c r="II20" i="159"/>
  <c r="II33" i="159"/>
  <c r="II13" i="159" l="1"/>
  <c r="II8" i="159"/>
  <c r="II7" i="159"/>
  <c r="II5" i="159"/>
  <c r="II12" i="159"/>
  <c r="II11" i="159"/>
  <c r="II10" i="159"/>
  <c r="II9" i="159"/>
  <c r="II4" i="159"/>
  <c r="K53" i="120" s="1"/>
  <c r="II6" i="159"/>
  <c r="IL3" i="159"/>
  <c r="IK1" i="159"/>
  <c r="IK2" i="159"/>
  <c r="HC4" i="33"/>
  <c r="HD3" i="33"/>
  <c r="HC18" i="33"/>
  <c r="HB19" i="33"/>
  <c r="HB34" i="33"/>
  <c r="HC33" i="33"/>
  <c r="IJ35" i="159"/>
  <c r="IJ20" i="159"/>
  <c r="IJ21" i="159"/>
  <c r="IJ38" i="159"/>
  <c r="IJ31" i="159"/>
  <c r="IJ16" i="159"/>
  <c r="IJ23" i="159"/>
  <c r="IJ32" i="159"/>
  <c r="IJ34" i="159"/>
  <c r="IJ29" i="159"/>
  <c r="IJ18" i="159"/>
  <c r="IJ36" i="159"/>
  <c r="IJ17" i="159"/>
  <c r="IJ37" i="159"/>
  <c r="IJ33" i="159"/>
  <c r="IJ25" i="159"/>
  <c r="IJ22" i="159"/>
  <c r="IJ19" i="159"/>
  <c r="IJ30" i="159"/>
  <c r="IJ24" i="159"/>
  <c r="IJ9" i="159" l="1"/>
  <c r="IJ5" i="159"/>
  <c r="IJ4" i="159"/>
  <c r="L53" i="120" s="1"/>
  <c r="IJ7" i="159"/>
  <c r="IJ11" i="159"/>
  <c r="IJ6" i="159"/>
  <c r="IJ8" i="159"/>
  <c r="IJ13" i="159"/>
  <c r="IJ12" i="159"/>
  <c r="IJ10" i="159"/>
  <c r="IL1" i="159"/>
  <c r="IM3" i="159"/>
  <c r="IL2" i="159"/>
  <c r="HC34" i="33"/>
  <c r="HD33" i="33"/>
  <c r="HD18" i="33"/>
  <c r="HC19" i="33"/>
  <c r="HD4" i="33"/>
  <c r="HE3" i="33"/>
  <c r="IK32" i="159"/>
  <c r="IK33" i="159"/>
  <c r="IK18" i="159"/>
  <c r="IK34" i="159"/>
  <c r="IK16" i="159"/>
  <c r="IK29" i="159"/>
  <c r="IK31" i="159"/>
  <c r="IK30" i="159"/>
  <c r="IK22" i="159"/>
  <c r="IK37" i="159"/>
  <c r="IK17" i="159"/>
  <c r="IK21" i="159"/>
  <c r="IK24" i="159"/>
  <c r="IK38" i="159"/>
  <c r="IK36" i="159"/>
  <c r="IK19" i="159"/>
  <c r="IK35" i="159"/>
  <c r="IK23" i="159"/>
  <c r="IK25" i="159"/>
  <c r="IK20" i="159"/>
  <c r="IK4" i="159" l="1"/>
  <c r="M53" i="120" s="1"/>
  <c r="IK13" i="159"/>
  <c r="IK10" i="159"/>
  <c r="IK8" i="159"/>
  <c r="IK11" i="159"/>
  <c r="IK6" i="159"/>
  <c r="IK9" i="159"/>
  <c r="IK5" i="159"/>
  <c r="IK7" i="159"/>
  <c r="IK12" i="159"/>
  <c r="IM1" i="159"/>
  <c r="IN3" i="159"/>
  <c r="IM2" i="159"/>
  <c r="HE4" i="33"/>
  <c r="HF3" i="33"/>
  <c r="HD19" i="33"/>
  <c r="HE18" i="33"/>
  <c r="HD34" i="33"/>
  <c r="HE33" i="33"/>
  <c r="IL30" i="159"/>
  <c r="IL22" i="159"/>
  <c r="IL18" i="159"/>
  <c r="IL34" i="159"/>
  <c r="IL20" i="159"/>
  <c r="IL23" i="159"/>
  <c r="IL19" i="159"/>
  <c r="IL29" i="159"/>
  <c r="IL24" i="159"/>
  <c r="IL37" i="159"/>
  <c r="IL38" i="159"/>
  <c r="IL16" i="159"/>
  <c r="IL33" i="159"/>
  <c r="IL17" i="159"/>
  <c r="IL25" i="159"/>
  <c r="IL32" i="159"/>
  <c r="IL21" i="159"/>
  <c r="IL31" i="159"/>
  <c r="IL35" i="159"/>
  <c r="IL36" i="159"/>
  <c r="IL9" i="159" l="1"/>
  <c r="IL7" i="159"/>
  <c r="IL11" i="159"/>
  <c r="IL13" i="159"/>
  <c r="IL4" i="159"/>
  <c r="IL10" i="159"/>
  <c r="IL6" i="159"/>
  <c r="IL5" i="159"/>
  <c r="IL12" i="159"/>
  <c r="IL8" i="159"/>
  <c r="IN1" i="159"/>
  <c r="IN2" i="159"/>
  <c r="IO3" i="159"/>
  <c r="HF33" i="33"/>
  <c r="HE34" i="33"/>
  <c r="HE19" i="33"/>
  <c r="HF18" i="33"/>
  <c r="HG3" i="33"/>
  <c r="HF4" i="33"/>
  <c r="IM21" i="159"/>
  <c r="IM16" i="159"/>
  <c r="IM31" i="159"/>
  <c r="IM35" i="159"/>
  <c r="IM24" i="159"/>
  <c r="IM23" i="159"/>
  <c r="IM36" i="159"/>
  <c r="IM33" i="159"/>
  <c r="IM38" i="159"/>
  <c r="IM34" i="159"/>
  <c r="IM25" i="159"/>
  <c r="IM22" i="159"/>
  <c r="IM32" i="159"/>
  <c r="IM37" i="159"/>
  <c r="IM19" i="159"/>
  <c r="IM20" i="159"/>
  <c r="IM18" i="159"/>
  <c r="IM17" i="159"/>
  <c r="IM29" i="159"/>
  <c r="IM30" i="159"/>
  <c r="V45" i="120" l="1"/>
  <c r="IM9" i="159"/>
  <c r="IM11" i="159"/>
  <c r="IM10" i="159"/>
  <c r="IM8" i="159"/>
  <c r="IM7" i="159"/>
  <c r="IM5" i="159"/>
  <c r="IM12" i="159"/>
  <c r="IM4" i="159"/>
  <c r="IM13" i="159"/>
  <c r="IM6" i="159"/>
  <c r="IO1" i="159"/>
  <c r="IO2" i="159"/>
  <c r="IP3" i="159"/>
  <c r="HH3" i="33"/>
  <c r="HG4" i="33"/>
  <c r="HF19" i="33"/>
  <c r="HG18" i="33"/>
  <c r="HG33" i="33"/>
  <c r="HF34" i="33"/>
  <c r="IN30" i="159"/>
  <c r="IN35" i="159"/>
  <c r="IN37" i="159"/>
  <c r="IN24" i="159"/>
  <c r="IN21" i="159"/>
  <c r="IN32" i="159"/>
  <c r="IN31" i="159"/>
  <c r="IN36" i="159"/>
  <c r="IN16" i="159"/>
  <c r="IN20" i="159"/>
  <c r="IN25" i="159"/>
  <c r="IN34" i="159"/>
  <c r="IN17" i="159"/>
  <c r="IN38" i="159"/>
  <c r="IN29" i="159"/>
  <c r="IN19" i="159"/>
  <c r="IN18" i="159"/>
  <c r="IN33" i="159"/>
  <c r="IN23" i="159"/>
  <c r="IN22" i="159"/>
  <c r="W45" i="120" l="1"/>
  <c r="IN7" i="159"/>
  <c r="IN5" i="159"/>
  <c r="IN4" i="159"/>
  <c r="IN13" i="159"/>
  <c r="IN8" i="159"/>
  <c r="IN10" i="159"/>
  <c r="IN9" i="159"/>
  <c r="IN12" i="159"/>
  <c r="IN6" i="159"/>
  <c r="IN11" i="159"/>
  <c r="IP1" i="159"/>
  <c r="IQ3" i="159"/>
  <c r="IP2" i="159"/>
  <c r="HH33" i="33"/>
  <c r="HG34" i="33"/>
  <c r="HG19" i="33"/>
  <c r="HH18" i="33"/>
  <c r="HI3" i="33"/>
  <c r="HH4" i="33"/>
  <c r="IO37" i="159"/>
  <c r="IO34" i="159"/>
  <c r="IO35" i="159"/>
  <c r="IO22" i="159"/>
  <c r="IO23" i="159"/>
  <c r="IO17" i="159"/>
  <c r="IO21" i="159"/>
  <c r="IO38" i="159"/>
  <c r="IO24" i="159"/>
  <c r="IO32" i="159"/>
  <c r="IO16" i="159"/>
  <c r="IO19" i="159"/>
  <c r="IO31" i="159"/>
  <c r="IO33" i="159"/>
  <c r="IO20" i="159"/>
  <c r="IO25" i="159"/>
  <c r="IO36" i="159"/>
  <c r="IO29" i="159"/>
  <c r="IO30" i="159"/>
  <c r="IO18" i="159"/>
  <c r="X45" i="120" l="1"/>
  <c r="IO13" i="159"/>
  <c r="IO12" i="159"/>
  <c r="IO8" i="159"/>
  <c r="IO4" i="159"/>
  <c r="Y45" i="120" s="1"/>
  <c r="IO10" i="159"/>
  <c r="IO11" i="159"/>
  <c r="IO5" i="159"/>
  <c r="IO7" i="159"/>
  <c r="IO6" i="159"/>
  <c r="IO9" i="159"/>
  <c r="IQ1" i="159"/>
  <c r="IR3" i="159"/>
  <c r="IQ2" i="159"/>
  <c r="HJ3" i="33"/>
  <c r="HI4" i="33"/>
  <c r="HH19" i="33"/>
  <c r="HI18" i="33"/>
  <c r="HI33" i="33"/>
  <c r="HH34" i="33"/>
  <c r="IP32" i="159"/>
  <c r="IP22" i="159"/>
  <c r="IP18" i="159"/>
  <c r="IP34" i="159"/>
  <c r="IP17" i="159"/>
  <c r="IP38" i="159"/>
  <c r="IP16" i="159"/>
  <c r="IP31" i="159"/>
  <c r="IP19" i="159"/>
  <c r="IP36" i="159"/>
  <c r="IP20" i="159"/>
  <c r="IP25" i="159"/>
  <c r="IP30" i="159"/>
  <c r="IP29" i="159"/>
  <c r="IP21" i="159"/>
  <c r="IP24" i="159"/>
  <c r="IP35" i="159"/>
  <c r="IP33" i="159"/>
  <c r="IP23" i="159"/>
  <c r="IP37" i="159"/>
  <c r="IP5" i="159" l="1"/>
  <c r="IP11" i="159"/>
  <c r="IP7" i="159"/>
  <c r="IP13" i="159"/>
  <c r="IP8" i="159"/>
  <c r="IP6" i="159"/>
  <c r="IP4" i="159"/>
  <c r="IP12" i="159"/>
  <c r="IP10" i="159"/>
  <c r="IP9" i="159"/>
  <c r="IR1" i="159"/>
  <c r="IS3" i="159"/>
  <c r="IR2" i="159"/>
  <c r="HJ33" i="33"/>
  <c r="HI34" i="33"/>
  <c r="HI19" i="33"/>
  <c r="HJ18" i="33"/>
  <c r="HJ4" i="33"/>
  <c r="HK3" i="33"/>
  <c r="IQ21" i="159"/>
  <c r="IQ36" i="159"/>
  <c r="IQ18" i="159"/>
  <c r="IQ19" i="159"/>
  <c r="IQ37" i="159"/>
  <c r="IQ30" i="159"/>
  <c r="IQ20" i="159"/>
  <c r="IQ17" i="159"/>
  <c r="IQ34" i="159"/>
  <c r="IQ31" i="159"/>
  <c r="IQ29" i="159"/>
  <c r="IQ25" i="159"/>
  <c r="IQ32" i="159"/>
  <c r="IQ33" i="159"/>
  <c r="IQ24" i="159"/>
  <c r="IQ22" i="159"/>
  <c r="IQ23" i="159"/>
  <c r="IQ16" i="159"/>
  <c r="IQ38" i="159"/>
  <c r="IQ35" i="159"/>
  <c r="S47" i="120" l="1"/>
  <c r="IQ13" i="159"/>
  <c r="IQ8" i="159"/>
  <c r="IQ6" i="159"/>
  <c r="IQ9" i="159"/>
  <c r="IQ10" i="159"/>
  <c r="IQ12" i="159"/>
  <c r="IQ4" i="159"/>
  <c r="T47" i="120" s="1"/>
  <c r="IQ5" i="159"/>
  <c r="IQ7" i="159"/>
  <c r="IQ11" i="159"/>
  <c r="IT3" i="159"/>
  <c r="IS2" i="159"/>
  <c r="IS1" i="159"/>
  <c r="HK4" i="33"/>
  <c r="HL3" i="33"/>
  <c r="HJ19" i="33"/>
  <c r="HK18" i="33"/>
  <c r="HK33" i="33"/>
  <c r="HJ34" i="33"/>
  <c r="IR37" i="159"/>
  <c r="IR20" i="159"/>
  <c r="IR25" i="159"/>
  <c r="IR33" i="159"/>
  <c r="IR36" i="159"/>
  <c r="IR35" i="159"/>
  <c r="IR21" i="159"/>
  <c r="IR34" i="159"/>
  <c r="IR31" i="159"/>
  <c r="IR17" i="159"/>
  <c r="IR38" i="159"/>
  <c r="IR23" i="159"/>
  <c r="IR32" i="159"/>
  <c r="IR16" i="159"/>
  <c r="IR24" i="159"/>
  <c r="IR18" i="159"/>
  <c r="IR30" i="159"/>
  <c r="IR22" i="159"/>
  <c r="IR29" i="159"/>
  <c r="IR19" i="159"/>
  <c r="IR13" i="159" l="1"/>
  <c r="IR5" i="159"/>
  <c r="IR12" i="159"/>
  <c r="IR4" i="159"/>
  <c r="IR8" i="159"/>
  <c r="IR6" i="159"/>
  <c r="IR9" i="159"/>
  <c r="IR10" i="159"/>
  <c r="IR7" i="159"/>
  <c r="IR11" i="159"/>
  <c r="IU3" i="159"/>
  <c r="IT2" i="159"/>
  <c r="IT1" i="159"/>
  <c r="HK34" i="33"/>
  <c r="HL33" i="33"/>
  <c r="HK19" i="33"/>
  <c r="HL18" i="33"/>
  <c r="HL4" i="33"/>
  <c r="HM3" i="33"/>
  <c r="IS32" i="159"/>
  <c r="IS18" i="159"/>
  <c r="IS34" i="159"/>
  <c r="IS29" i="159"/>
  <c r="IS30" i="159"/>
  <c r="IS37" i="159"/>
  <c r="IS36" i="159"/>
  <c r="IS17" i="159"/>
  <c r="IS23" i="159"/>
  <c r="IS24" i="159"/>
  <c r="IS25" i="159"/>
  <c r="IS22" i="159"/>
  <c r="IS20" i="159"/>
  <c r="IS35" i="159"/>
  <c r="IS31" i="159"/>
  <c r="IS16" i="159"/>
  <c r="IS33" i="159"/>
  <c r="IS19" i="159"/>
  <c r="IS21" i="159"/>
  <c r="IS38" i="159"/>
  <c r="U47" i="120" l="1"/>
  <c r="IS5" i="159"/>
  <c r="IS9" i="159"/>
  <c r="IS8" i="159"/>
  <c r="IS4" i="159"/>
  <c r="IS6" i="159"/>
  <c r="IS10" i="159"/>
  <c r="IS13" i="159"/>
  <c r="IS12" i="159"/>
  <c r="IS11" i="159"/>
  <c r="IS7" i="159"/>
  <c r="IV3" i="159"/>
  <c r="IU2" i="159"/>
  <c r="IU1" i="159"/>
  <c r="HN3" i="33"/>
  <c r="HM4" i="33"/>
  <c r="HM18" i="33"/>
  <c r="HL19" i="33"/>
  <c r="HL34" i="33"/>
  <c r="HM33" i="33"/>
  <c r="IT21" i="159"/>
  <c r="IT38" i="159"/>
  <c r="IT30" i="159"/>
  <c r="IT32" i="159"/>
  <c r="IT17" i="159"/>
  <c r="IT24" i="159"/>
  <c r="IT25" i="159"/>
  <c r="IT37" i="159"/>
  <c r="IT20" i="159"/>
  <c r="IT23" i="159"/>
  <c r="IT29" i="159"/>
  <c r="IT35" i="159"/>
  <c r="IT33" i="159"/>
  <c r="IT31" i="159"/>
  <c r="IT34" i="159"/>
  <c r="IT16" i="159"/>
  <c r="IT36" i="159"/>
  <c r="IT18" i="159"/>
  <c r="IT22" i="159"/>
  <c r="IT19" i="159"/>
  <c r="V13" i="120" l="1"/>
  <c r="W13" i="120"/>
  <c r="X13" i="120"/>
  <c r="Y13" i="120"/>
  <c r="S15" i="120"/>
  <c r="T15" i="120"/>
  <c r="U15" i="120"/>
  <c r="V15" i="120"/>
  <c r="W15" i="120"/>
  <c r="X15" i="120"/>
  <c r="Y15" i="120"/>
  <c r="S17" i="120"/>
  <c r="T17" i="120"/>
  <c r="U17" i="120"/>
  <c r="V17" i="120"/>
  <c r="W17" i="120"/>
  <c r="X17" i="120"/>
  <c r="Y17" i="120"/>
  <c r="S19" i="120"/>
  <c r="T19" i="120"/>
  <c r="U19" i="120"/>
  <c r="V19" i="120"/>
  <c r="W19" i="120"/>
  <c r="X19" i="120"/>
  <c r="Y19" i="120"/>
  <c r="S21" i="120"/>
  <c r="T21" i="120"/>
  <c r="U21" i="120"/>
  <c r="V21" i="120"/>
  <c r="W21" i="120"/>
  <c r="X21" i="120"/>
  <c r="L13" i="120"/>
  <c r="N13" i="120"/>
  <c r="M13" i="120"/>
  <c r="O13" i="120"/>
  <c r="P13" i="120"/>
  <c r="Q13" i="120"/>
  <c r="K15" i="120"/>
  <c r="L15" i="120"/>
  <c r="M15" i="120"/>
  <c r="N15" i="120"/>
  <c r="P15" i="120"/>
  <c r="O15" i="120"/>
  <c r="Q15" i="120"/>
  <c r="K17" i="120"/>
  <c r="L17" i="120"/>
  <c r="M17" i="120"/>
  <c r="N17" i="120"/>
  <c r="O17" i="120"/>
  <c r="P17" i="120"/>
  <c r="Q17" i="120"/>
  <c r="K19" i="120"/>
  <c r="L19" i="120"/>
  <c r="M19" i="120"/>
  <c r="N19" i="120"/>
  <c r="O19" i="120"/>
  <c r="P19" i="120"/>
  <c r="Q19" i="120"/>
  <c r="K21" i="120"/>
  <c r="L21" i="120"/>
  <c r="M21" i="120"/>
  <c r="IW3" i="159"/>
  <c r="I13" i="120"/>
  <c r="H13" i="120"/>
  <c r="D15" i="120"/>
  <c r="C15" i="120"/>
  <c r="E15" i="120"/>
  <c r="H15" i="120"/>
  <c r="F15" i="120"/>
  <c r="G15" i="120"/>
  <c r="D17" i="120"/>
  <c r="C17" i="120"/>
  <c r="I19" i="120"/>
  <c r="H19" i="120"/>
  <c r="C23" i="120"/>
  <c r="F21" i="120"/>
  <c r="D21" i="120"/>
  <c r="I15" i="120"/>
  <c r="H17" i="120"/>
  <c r="D19" i="120"/>
  <c r="G21" i="120"/>
  <c r="H21" i="120"/>
  <c r="F17" i="120"/>
  <c r="C21" i="120"/>
  <c r="I17" i="120"/>
  <c r="F19" i="120"/>
  <c r="G19" i="120"/>
  <c r="E19" i="120"/>
  <c r="E17" i="120"/>
  <c r="G17" i="120"/>
  <c r="I21" i="120"/>
  <c r="E21" i="120"/>
  <c r="C19" i="120"/>
  <c r="S53" i="120"/>
  <c r="W53" i="120"/>
  <c r="V49" i="120"/>
  <c r="X51" i="120"/>
  <c r="V53" i="120"/>
  <c r="U49" i="120"/>
  <c r="T51" i="120"/>
  <c r="V51" i="120"/>
  <c r="W49" i="120"/>
  <c r="T53" i="120"/>
  <c r="X49" i="120"/>
  <c r="T49" i="120"/>
  <c r="Y51" i="120"/>
  <c r="W51" i="120"/>
  <c r="U53" i="120"/>
  <c r="S49" i="120"/>
  <c r="Y49" i="120"/>
  <c r="U51" i="120"/>
  <c r="S51" i="120"/>
  <c r="V47" i="120"/>
  <c r="IT6" i="159"/>
  <c r="IT10" i="159"/>
  <c r="IT9" i="159"/>
  <c r="IT12" i="159"/>
  <c r="IT13" i="159"/>
  <c r="IT4" i="159"/>
  <c r="IT8" i="159"/>
  <c r="IT11" i="159"/>
  <c r="IT7" i="159"/>
  <c r="IT5" i="159"/>
  <c r="IV2" i="159"/>
  <c r="IV1" i="159"/>
  <c r="HM34" i="33"/>
  <c r="HN33" i="33"/>
  <c r="HM19" i="33"/>
  <c r="HN18" i="33"/>
  <c r="HN4" i="33"/>
  <c r="HO3" i="33"/>
  <c r="IU33" i="159"/>
  <c r="IU30" i="159"/>
  <c r="IU38" i="159"/>
  <c r="IU32" i="159"/>
  <c r="IU37" i="159"/>
  <c r="IU35" i="159"/>
  <c r="IU25" i="159"/>
  <c r="IU19" i="159"/>
  <c r="IU34" i="159"/>
  <c r="IU36" i="159"/>
  <c r="IU16" i="159"/>
  <c r="IU23" i="159"/>
  <c r="IU24" i="159"/>
  <c r="IU21" i="159"/>
  <c r="IU22" i="159"/>
  <c r="IU29" i="159"/>
  <c r="IU18" i="159"/>
  <c r="IU31" i="159"/>
  <c r="IU17" i="159"/>
  <c r="IU20" i="159"/>
  <c r="IW1" i="159" l="1"/>
  <c r="IW2" i="159"/>
  <c r="IX3" i="159"/>
  <c r="W47" i="120"/>
  <c r="IU6" i="159"/>
  <c r="IU4" i="159"/>
  <c r="IU12" i="159"/>
  <c r="IU7" i="159"/>
  <c r="IU13" i="159"/>
  <c r="IU9" i="159"/>
  <c r="IU5" i="159"/>
  <c r="IU11" i="159"/>
  <c r="IU8" i="159"/>
  <c r="IU10" i="159"/>
  <c r="HO4" i="33"/>
  <c r="HP3" i="33"/>
  <c r="HN19" i="33"/>
  <c r="HO18" i="33"/>
  <c r="HN34" i="33"/>
  <c r="HO33" i="33"/>
  <c r="IW17" i="159"/>
  <c r="IV22" i="159"/>
  <c r="IW25" i="159"/>
  <c r="IV18" i="159"/>
  <c r="IW21" i="159"/>
  <c r="IW16" i="159"/>
  <c r="IW24" i="159"/>
  <c r="IV34" i="159"/>
  <c r="IV16" i="159"/>
  <c r="IV35" i="159"/>
  <c r="IV29" i="159"/>
  <c r="IV17" i="159"/>
  <c r="IV24" i="159"/>
  <c r="IW19" i="159"/>
  <c r="IV19" i="159"/>
  <c r="IV30" i="159"/>
  <c r="IV23" i="159"/>
  <c r="IW20" i="159"/>
  <c r="IV20" i="159"/>
  <c r="IW22" i="159"/>
  <c r="IV32" i="159"/>
  <c r="IV21" i="159"/>
  <c r="IV36" i="159"/>
  <c r="IV38" i="159"/>
  <c r="IW23" i="159"/>
  <c r="IV31" i="159"/>
  <c r="IW18" i="159"/>
  <c r="IV33" i="159"/>
  <c r="IV25" i="159"/>
  <c r="IV37" i="159"/>
  <c r="IW11" i="159" l="1"/>
  <c r="IW8" i="159"/>
  <c r="IW7" i="159"/>
  <c r="IW9" i="159"/>
  <c r="IW5" i="159"/>
  <c r="IW12" i="159"/>
  <c r="IW13" i="159"/>
  <c r="IW10" i="159"/>
  <c r="IW4" i="159"/>
  <c r="IW6" i="159"/>
  <c r="IY3" i="159"/>
  <c r="IX2" i="159"/>
  <c r="IX1" i="159"/>
  <c r="X47" i="120"/>
  <c r="IV10" i="159"/>
  <c r="IV9" i="159"/>
  <c r="IV12" i="159"/>
  <c r="IV11" i="159"/>
  <c r="IV8" i="159"/>
  <c r="IV4" i="159"/>
  <c r="IV5" i="159"/>
  <c r="IV13" i="159"/>
  <c r="IV6" i="159"/>
  <c r="IV7" i="159"/>
  <c r="HO34" i="33"/>
  <c r="HP33" i="33"/>
  <c r="HO19" i="33"/>
  <c r="HP18" i="33"/>
  <c r="HP4" i="33"/>
  <c r="HQ3" i="33"/>
  <c r="IX17" i="159"/>
  <c r="IX21" i="159"/>
  <c r="IX19" i="159"/>
  <c r="IX25" i="159"/>
  <c r="IX24" i="159"/>
  <c r="IX22" i="159"/>
  <c r="IX23" i="159"/>
  <c r="IX20" i="159"/>
  <c r="IX16" i="159"/>
  <c r="IX18" i="159"/>
  <c r="IX12" i="159" l="1"/>
  <c r="IX6" i="159"/>
  <c r="IX13" i="159"/>
  <c r="IX10" i="159"/>
  <c r="IX4" i="159"/>
  <c r="IX9" i="159"/>
  <c r="IX8" i="159"/>
  <c r="IX11" i="159"/>
  <c r="IX7" i="159"/>
  <c r="IX5" i="159"/>
  <c r="IY1" i="159"/>
  <c r="IY2" i="159"/>
  <c r="IZ3" i="159"/>
  <c r="Y47" i="120"/>
  <c r="HR3" i="33"/>
  <c r="HQ4" i="33"/>
  <c r="HP19" i="33"/>
  <c r="HQ18" i="33"/>
  <c r="HP34" i="33"/>
  <c r="HQ33" i="33"/>
  <c r="IY21" i="159"/>
  <c r="IY25" i="159"/>
  <c r="IY18" i="159"/>
  <c r="IY22" i="159"/>
  <c r="IY24" i="159"/>
  <c r="IY17" i="159"/>
  <c r="IY23" i="159"/>
  <c r="IY16" i="159"/>
  <c r="IY20" i="159"/>
  <c r="IY19" i="159"/>
  <c r="IY12" i="159" l="1"/>
  <c r="IY7" i="159"/>
  <c r="IY4" i="159"/>
  <c r="IY9" i="159"/>
  <c r="IY10" i="159"/>
  <c r="IY6" i="159"/>
  <c r="IY5" i="159"/>
  <c r="IY11" i="159"/>
  <c r="IY13" i="159"/>
  <c r="IY8" i="159"/>
  <c r="IZ1" i="159"/>
  <c r="JA3" i="159"/>
  <c r="IZ2" i="159"/>
  <c r="HQ34" i="33"/>
  <c r="HR33" i="33"/>
  <c r="HQ19" i="33"/>
  <c r="HR18" i="33"/>
  <c r="HS3" i="33"/>
  <c r="HR4" i="33"/>
  <c r="IZ17" i="159"/>
  <c r="IZ21" i="159"/>
  <c r="IZ18" i="159"/>
  <c r="IZ24" i="159"/>
  <c r="IZ19" i="159"/>
  <c r="IZ22" i="159"/>
  <c r="IZ16" i="159"/>
  <c r="IZ25" i="159"/>
  <c r="IZ20" i="159"/>
  <c r="IZ23" i="159"/>
  <c r="IZ6" i="159" l="1"/>
  <c r="IZ4" i="159"/>
  <c r="IZ9" i="159"/>
  <c r="IZ5" i="159"/>
  <c r="IZ10" i="159"/>
  <c r="IZ8" i="159"/>
  <c r="IZ11" i="159"/>
  <c r="IZ13" i="159"/>
  <c r="IZ7" i="159"/>
  <c r="IZ12" i="159"/>
  <c r="JA1" i="159"/>
  <c r="JB3" i="159"/>
  <c r="JA2" i="159"/>
  <c r="HT3" i="33"/>
  <c r="HS4" i="33"/>
  <c r="HS18" i="33"/>
  <c r="HR19" i="33"/>
  <c r="HR34" i="33"/>
  <c r="HS33" i="33"/>
  <c r="JA24" i="159"/>
  <c r="JA20" i="159"/>
  <c r="JA25" i="159"/>
  <c r="JA21" i="159"/>
  <c r="JA22" i="159"/>
  <c r="JA19" i="159"/>
  <c r="JA18" i="159"/>
  <c r="JA17" i="159"/>
  <c r="JA23" i="159"/>
  <c r="JA16" i="159"/>
  <c r="JA13" i="159" l="1"/>
  <c r="JA11" i="159"/>
  <c r="JA9" i="159"/>
  <c r="JA4" i="159"/>
  <c r="JA8" i="159"/>
  <c r="JA10" i="159"/>
  <c r="JA5" i="159"/>
  <c r="JA7" i="159"/>
  <c r="JA12" i="159"/>
  <c r="JA6" i="159"/>
  <c r="JB1" i="159"/>
  <c r="JC3" i="159"/>
  <c r="JB2" i="159"/>
  <c r="HS34" i="33"/>
  <c r="HT33" i="33"/>
  <c r="HT18" i="33"/>
  <c r="HS19" i="33"/>
  <c r="HU3" i="33"/>
  <c r="HT4" i="33"/>
  <c r="JB22" i="159"/>
  <c r="JB24" i="159"/>
  <c r="JB19" i="159"/>
  <c r="JB21" i="159"/>
  <c r="JB23" i="159"/>
  <c r="JB17" i="159"/>
  <c r="JB18" i="159"/>
  <c r="JB25" i="159"/>
  <c r="JB16" i="159"/>
  <c r="JB20" i="159"/>
  <c r="JB12" i="159" l="1"/>
  <c r="JB9" i="159"/>
  <c r="JB11" i="159"/>
  <c r="JB5" i="159"/>
  <c r="JB6" i="159"/>
  <c r="JB8" i="159"/>
  <c r="JB7" i="159"/>
  <c r="JB13" i="159"/>
  <c r="JB4" i="159"/>
  <c r="JB10" i="159"/>
  <c r="JC1" i="159"/>
  <c r="JD3" i="159"/>
  <c r="JC2" i="159"/>
  <c r="HU4" i="33"/>
  <c r="HV3" i="33"/>
  <c r="HU18" i="33"/>
  <c r="HT19" i="33"/>
  <c r="HT34" i="33"/>
  <c r="HU33" i="33"/>
  <c r="JC21" i="159"/>
  <c r="JC17" i="159"/>
  <c r="JC22" i="159"/>
  <c r="JC25" i="159"/>
  <c r="JC24" i="159"/>
  <c r="JC23" i="159"/>
  <c r="JC19" i="159"/>
  <c r="JC20" i="159"/>
  <c r="JC16" i="159"/>
  <c r="JC18" i="159"/>
  <c r="JC12" i="159" l="1"/>
  <c r="JC13" i="159"/>
  <c r="JC11" i="159"/>
  <c r="JC9" i="159"/>
  <c r="JC4" i="159"/>
  <c r="JC10" i="159"/>
  <c r="JC8" i="159"/>
  <c r="JC6" i="159"/>
  <c r="JC7" i="159"/>
  <c r="JC5" i="159"/>
  <c r="JD2" i="159"/>
  <c r="JD1" i="159"/>
  <c r="JE3" i="159"/>
  <c r="HV33" i="33"/>
  <c r="HU34" i="33"/>
  <c r="HV18" i="33"/>
  <c r="HU19" i="33"/>
  <c r="HV4" i="33"/>
  <c r="HW3" i="33"/>
  <c r="JD24" i="159"/>
  <c r="JD16" i="159"/>
  <c r="JD21" i="159"/>
  <c r="JD23" i="159"/>
  <c r="JD25" i="159"/>
  <c r="JD19" i="159"/>
  <c r="JD22" i="159"/>
  <c r="JD20" i="159"/>
  <c r="JD17" i="159"/>
  <c r="JD18" i="159"/>
  <c r="JD8" i="159" l="1"/>
  <c r="JD9" i="159"/>
  <c r="JD5" i="159"/>
  <c r="JD12" i="159"/>
  <c r="JD7" i="159"/>
  <c r="JD10" i="159"/>
  <c r="JD4" i="159"/>
  <c r="JD13" i="159"/>
  <c r="JD11" i="159"/>
  <c r="JD6" i="159"/>
  <c r="JE2" i="159"/>
  <c r="JE1" i="159"/>
  <c r="JF3" i="159"/>
  <c r="HX3" i="33"/>
  <c r="HW4" i="33"/>
  <c r="HW18" i="33"/>
  <c r="HV19" i="33"/>
  <c r="HW33" i="33"/>
  <c r="HV34" i="33"/>
  <c r="JE23" i="159"/>
  <c r="JE18" i="159"/>
  <c r="JE21" i="159"/>
  <c r="JE19" i="159"/>
  <c r="JE24" i="159"/>
  <c r="JE16" i="159"/>
  <c r="JE25" i="159"/>
  <c r="JE17" i="159"/>
  <c r="JE20" i="159"/>
  <c r="JE22" i="159"/>
  <c r="JE9" i="159" l="1"/>
  <c r="JE12" i="159"/>
  <c r="JE10" i="159"/>
  <c r="JE13" i="159"/>
  <c r="JE8" i="159"/>
  <c r="JE7" i="159"/>
  <c r="JE6" i="159"/>
  <c r="JE4" i="159"/>
  <c r="JE5" i="159"/>
  <c r="JE11" i="159"/>
  <c r="JF2" i="159"/>
  <c r="JF1" i="159"/>
  <c r="JG3" i="159"/>
  <c r="HW34" i="33"/>
  <c r="HX33" i="33"/>
  <c r="HX18" i="33"/>
  <c r="HW19" i="33"/>
  <c r="HY3" i="33"/>
  <c r="HX4" i="33"/>
  <c r="JF21" i="159"/>
  <c r="JF18" i="159"/>
  <c r="JF22" i="159"/>
  <c r="JF20" i="159"/>
  <c r="JF25" i="159"/>
  <c r="JF23" i="159"/>
  <c r="JF17" i="159"/>
  <c r="JF19" i="159"/>
  <c r="JF24" i="159"/>
  <c r="JF16" i="159"/>
  <c r="JF13" i="159" l="1"/>
  <c r="JF5" i="159"/>
  <c r="JF8" i="159"/>
  <c r="JF7" i="159"/>
  <c r="JF11" i="159"/>
  <c r="JF9" i="159"/>
  <c r="JF4" i="159"/>
  <c r="JF10" i="159"/>
  <c r="JF12" i="159"/>
  <c r="JF6" i="159"/>
  <c r="JG2" i="159"/>
  <c r="JH3" i="159"/>
  <c r="JG1" i="159"/>
  <c r="HY4" i="33"/>
  <c r="HZ3" i="33"/>
  <c r="HX19" i="33"/>
  <c r="HY18" i="33"/>
  <c r="HX34" i="33"/>
  <c r="HY33" i="33"/>
  <c r="JG25" i="159"/>
  <c r="JG22" i="159"/>
  <c r="JG23" i="159"/>
  <c r="JG24" i="159"/>
  <c r="JG21" i="159"/>
  <c r="JG17" i="159"/>
  <c r="JG20" i="159"/>
  <c r="JG18" i="159"/>
  <c r="JG19" i="159"/>
  <c r="JG16" i="159"/>
  <c r="JG13" i="159" l="1"/>
  <c r="JG9" i="159"/>
  <c r="JG7" i="159"/>
  <c r="JG11" i="159"/>
  <c r="JG4" i="159"/>
  <c r="JG12" i="159"/>
  <c r="JG5" i="159"/>
  <c r="JG8" i="159"/>
  <c r="JG10" i="159"/>
  <c r="JG6" i="159"/>
  <c r="JH2" i="159"/>
  <c r="JH1" i="159"/>
  <c r="JI3" i="159"/>
  <c r="HY34" i="33"/>
  <c r="HZ33" i="33"/>
  <c r="HY19" i="33"/>
  <c r="HZ18" i="33"/>
  <c r="HZ4" i="33"/>
  <c r="IA3" i="33"/>
  <c r="JH22" i="159"/>
  <c r="JH17" i="159"/>
  <c r="JH20" i="159"/>
  <c r="JH16" i="159"/>
  <c r="JH19" i="159"/>
  <c r="JH23" i="159"/>
  <c r="JH21" i="159"/>
  <c r="JH24" i="159"/>
  <c r="JH18" i="159"/>
  <c r="JH25" i="159"/>
  <c r="JH8" i="159" l="1"/>
  <c r="JH11" i="159"/>
  <c r="JH10" i="159"/>
  <c r="JH9" i="159"/>
  <c r="JH6" i="159"/>
  <c r="JH5" i="159"/>
  <c r="JH4" i="159"/>
  <c r="JH7" i="159"/>
  <c r="JH13" i="159"/>
  <c r="JH12" i="159"/>
  <c r="JJ3" i="159"/>
  <c r="JI2" i="159"/>
  <c r="JI1" i="159"/>
  <c r="IA4" i="33"/>
  <c r="IB3" i="33"/>
  <c r="HZ19" i="33"/>
  <c r="IA18" i="33"/>
  <c r="HZ34" i="33"/>
  <c r="IA33" i="33"/>
  <c r="JI25" i="159"/>
  <c r="JI22" i="159"/>
  <c r="JI16" i="159"/>
  <c r="JI18" i="159"/>
  <c r="JI17" i="159"/>
  <c r="JI23" i="159"/>
  <c r="JI21" i="159"/>
  <c r="JI24" i="159"/>
  <c r="JI20" i="159"/>
  <c r="JI19" i="159"/>
  <c r="JI6" i="159" l="1"/>
  <c r="JI10" i="159"/>
  <c r="JI8" i="159"/>
  <c r="JI5" i="159"/>
  <c r="JI9" i="159"/>
  <c r="JI11" i="159"/>
  <c r="JI12" i="159"/>
  <c r="JI4" i="159"/>
  <c r="JI13" i="159"/>
  <c r="JI7" i="159"/>
  <c r="JK3" i="159"/>
  <c r="JJ2" i="159"/>
  <c r="JJ1" i="159"/>
  <c r="IA34" i="33"/>
  <c r="IB33" i="33"/>
  <c r="IA19" i="33"/>
  <c r="IB18" i="33"/>
  <c r="IB4" i="33"/>
  <c r="IC3" i="33"/>
  <c r="JJ23" i="159"/>
  <c r="JJ22" i="159"/>
  <c r="JJ24" i="159"/>
  <c r="JJ21" i="159"/>
  <c r="JJ17" i="159"/>
  <c r="JJ18" i="159"/>
  <c r="JJ16" i="159"/>
  <c r="JJ20" i="159"/>
  <c r="JJ25" i="159"/>
  <c r="JJ19" i="159"/>
  <c r="JJ13" i="159" l="1"/>
  <c r="JJ8" i="159"/>
  <c r="JJ4" i="159"/>
  <c r="JJ11" i="159"/>
  <c r="JJ12" i="159"/>
  <c r="JJ9" i="159"/>
  <c r="JJ10" i="159"/>
  <c r="JJ5" i="159"/>
  <c r="JJ6" i="159"/>
  <c r="JJ7" i="159"/>
  <c r="JL3" i="159"/>
  <c r="JK2" i="159"/>
  <c r="JK1" i="159"/>
  <c r="ID3" i="33"/>
  <c r="IC4" i="33"/>
  <c r="IB19" i="33"/>
  <c r="IC18" i="33"/>
  <c r="IB34" i="33"/>
  <c r="IC33" i="33"/>
  <c r="JK20" i="159"/>
  <c r="JK25" i="159"/>
  <c r="JK19" i="159"/>
  <c r="JK22" i="159"/>
  <c r="JK23" i="159"/>
  <c r="JK24" i="159"/>
  <c r="JK21" i="159"/>
  <c r="JK17" i="159"/>
  <c r="JK18" i="159"/>
  <c r="JK16" i="159"/>
  <c r="JK12" i="159" l="1"/>
  <c r="JK11" i="159"/>
  <c r="JK4" i="159"/>
  <c r="JK9" i="159"/>
  <c r="JK8" i="159"/>
  <c r="JK10" i="159"/>
  <c r="JK13" i="159"/>
  <c r="JK6" i="159"/>
  <c r="JK5" i="159"/>
  <c r="JK7" i="159"/>
  <c r="JM3" i="159"/>
  <c r="JL1" i="159"/>
  <c r="JL2" i="159"/>
  <c r="IC34" i="33"/>
  <c r="ID33" i="33"/>
  <c r="ID18" i="33"/>
  <c r="IC19" i="33"/>
  <c r="IE3" i="33"/>
  <c r="ID4" i="33"/>
  <c r="JL21" i="159"/>
  <c r="JL23" i="159"/>
  <c r="JL20" i="159"/>
  <c r="JL16" i="159"/>
  <c r="JL19" i="159"/>
  <c r="JL22" i="159"/>
  <c r="JL24" i="159"/>
  <c r="JL25" i="159"/>
  <c r="JL17" i="159"/>
  <c r="JL18" i="159"/>
  <c r="JL13" i="159" l="1"/>
  <c r="JL10" i="159"/>
  <c r="JL8" i="159"/>
  <c r="JL12" i="159"/>
  <c r="JL11" i="159"/>
  <c r="JL9" i="159"/>
  <c r="JL4" i="159"/>
  <c r="JL6" i="159"/>
  <c r="JL5" i="159"/>
  <c r="JL7" i="159"/>
  <c r="JM2" i="159"/>
  <c r="JM1" i="159"/>
  <c r="JN3" i="159"/>
  <c r="IF3" i="33"/>
  <c r="IE4" i="33"/>
  <c r="ID19" i="33"/>
  <c r="IE18" i="33"/>
  <c r="IE33" i="33"/>
  <c r="ID34" i="33"/>
  <c r="JM19" i="159"/>
  <c r="JM17" i="159"/>
  <c r="JM18" i="159"/>
  <c r="JM22" i="159"/>
  <c r="JM23" i="159"/>
  <c r="JM24" i="159"/>
  <c r="JM16" i="159"/>
  <c r="JM20" i="159"/>
  <c r="JM21" i="159"/>
  <c r="JM25" i="159"/>
  <c r="JM4" i="159" l="1"/>
  <c r="JM13" i="159"/>
  <c r="JM9" i="159"/>
  <c r="JM10" i="159"/>
  <c r="JM11" i="159"/>
  <c r="JM12" i="159"/>
  <c r="JM8" i="159"/>
  <c r="JM6" i="159"/>
  <c r="JM5" i="159"/>
  <c r="JM7" i="159"/>
  <c r="JN2" i="159"/>
  <c r="JN1" i="159"/>
  <c r="JO3" i="159"/>
  <c r="IF33" i="33"/>
  <c r="IE34" i="33"/>
  <c r="IF18" i="33"/>
  <c r="IE19" i="33"/>
  <c r="IG3" i="33"/>
  <c r="IF4" i="33"/>
  <c r="JN17" i="159"/>
  <c r="JN23" i="159"/>
  <c r="JN24" i="159"/>
  <c r="JN25" i="159"/>
  <c r="JN22" i="159"/>
  <c r="JN19" i="159"/>
  <c r="JN16" i="159"/>
  <c r="JN21" i="159"/>
  <c r="JN20" i="159"/>
  <c r="JN18" i="159"/>
  <c r="JN10" i="159" l="1"/>
  <c r="JN4" i="159"/>
  <c r="JN12" i="159"/>
  <c r="JN11" i="159"/>
  <c r="JN8" i="159"/>
  <c r="JN13" i="159"/>
  <c r="JN9" i="159"/>
  <c r="JN5" i="159"/>
  <c r="JN6" i="159"/>
  <c r="JN7" i="159"/>
  <c r="JO2" i="159"/>
  <c r="JO1" i="159"/>
  <c r="JP3" i="159"/>
  <c r="IH3" i="33"/>
  <c r="IG4" i="33"/>
  <c r="IG18" i="33"/>
  <c r="IF19" i="33"/>
  <c r="IG33" i="33"/>
  <c r="IF34" i="33"/>
  <c r="JO22" i="159"/>
  <c r="JO24" i="159"/>
  <c r="JO25" i="159"/>
  <c r="JO19" i="159"/>
  <c r="JO21" i="159"/>
  <c r="JO20" i="159"/>
  <c r="JO18" i="159"/>
  <c r="JO16" i="159"/>
  <c r="JO17" i="159"/>
  <c r="JO23" i="159"/>
  <c r="JO11" i="159" l="1"/>
  <c r="JO8" i="159"/>
  <c r="JO4" i="159"/>
  <c r="JO9" i="159"/>
  <c r="JO10" i="159"/>
  <c r="JO12" i="159"/>
  <c r="JO13" i="159"/>
  <c r="JO6" i="159"/>
  <c r="JO5" i="159"/>
  <c r="JO7" i="159"/>
  <c r="JP1" i="159"/>
  <c r="JQ3" i="159"/>
  <c r="JP2" i="159"/>
  <c r="IH33" i="33"/>
  <c r="IG34" i="33"/>
  <c r="IH18" i="33"/>
  <c r="IG19" i="33"/>
  <c r="IH4" i="33"/>
  <c r="II3" i="33"/>
  <c r="JP22" i="159"/>
  <c r="JP23" i="159"/>
  <c r="JP25" i="159"/>
  <c r="JP18" i="159"/>
  <c r="JP21" i="159"/>
  <c r="JP20" i="159"/>
  <c r="JP24" i="159"/>
  <c r="JP17" i="159"/>
  <c r="JP16" i="159"/>
  <c r="JP19" i="159"/>
  <c r="JP10" i="159" l="1"/>
  <c r="JP4" i="159"/>
  <c r="JP5" i="159"/>
  <c r="JP7" i="159"/>
  <c r="JP9" i="159"/>
  <c r="JP11" i="159"/>
  <c r="JP13" i="159"/>
  <c r="JP12" i="159"/>
  <c r="JP6" i="159"/>
  <c r="JP8" i="159"/>
  <c r="JQ2" i="159"/>
  <c r="JQ1" i="159"/>
  <c r="JR3" i="159"/>
  <c r="II4" i="33"/>
  <c r="IJ3" i="33"/>
  <c r="IH19" i="33"/>
  <c r="II18" i="33"/>
  <c r="II33" i="33"/>
  <c r="IH34" i="33"/>
  <c r="JQ19" i="159"/>
  <c r="JQ18" i="159"/>
  <c r="JQ23" i="159"/>
  <c r="JQ21" i="159"/>
  <c r="JQ20" i="159"/>
  <c r="JQ24" i="159"/>
  <c r="JQ16" i="159"/>
  <c r="JQ17" i="159"/>
  <c r="JQ22" i="159"/>
  <c r="JQ25" i="159"/>
  <c r="JQ9" i="159" l="1"/>
  <c r="JQ13" i="159"/>
  <c r="JQ6" i="159"/>
  <c r="JQ12" i="159"/>
  <c r="JQ8" i="159"/>
  <c r="JQ5" i="159"/>
  <c r="JQ11" i="159"/>
  <c r="JQ7" i="159"/>
  <c r="JQ10" i="159"/>
  <c r="JQ4" i="159"/>
  <c r="JR1" i="159"/>
  <c r="JS3" i="159"/>
  <c r="JR2" i="159"/>
  <c r="IJ33" i="33"/>
  <c r="II34" i="33"/>
  <c r="II19" i="33"/>
  <c r="IJ18" i="33"/>
  <c r="IJ4" i="33"/>
  <c r="IK3" i="33"/>
  <c r="JR24" i="159"/>
  <c r="JR25" i="159"/>
  <c r="JR17" i="159"/>
  <c r="JR23" i="159"/>
  <c r="JR22" i="159"/>
  <c r="JR21" i="159"/>
  <c r="JR20" i="159"/>
  <c r="JR18" i="159"/>
  <c r="JR19" i="159"/>
  <c r="JR16" i="159"/>
  <c r="JR12" i="159" l="1"/>
  <c r="JR6" i="159"/>
  <c r="JR5" i="159"/>
  <c r="JR10" i="159"/>
  <c r="JR8" i="159"/>
  <c r="JR9" i="159"/>
  <c r="JR13" i="159"/>
  <c r="JR7" i="159"/>
  <c r="JR4" i="159"/>
  <c r="JR11" i="159"/>
  <c r="JS1" i="159"/>
  <c r="JT3" i="159"/>
  <c r="JS2" i="159"/>
  <c r="IK4" i="33"/>
  <c r="IL3" i="33"/>
  <c r="IJ19" i="33"/>
  <c r="IK18" i="33"/>
  <c r="IK33" i="33"/>
  <c r="IJ34" i="33"/>
  <c r="JS19" i="159"/>
  <c r="JS16" i="159"/>
  <c r="JS18" i="159"/>
  <c r="JS17" i="159"/>
  <c r="JS22" i="159"/>
  <c r="JS24" i="159"/>
  <c r="JS20" i="159"/>
  <c r="JS23" i="159"/>
  <c r="JS21" i="159"/>
  <c r="JS25" i="159"/>
  <c r="JS7" i="159" l="1"/>
  <c r="JS6" i="159"/>
  <c r="JS8" i="159"/>
  <c r="JS10" i="159"/>
  <c r="JS4" i="159"/>
  <c r="JS12" i="159"/>
  <c r="JS13" i="159"/>
  <c r="JS11" i="159"/>
  <c r="JS9" i="159"/>
  <c r="JS5" i="159"/>
  <c r="JT1" i="159"/>
  <c r="JT2" i="159"/>
  <c r="JU3" i="159"/>
  <c r="IL33" i="33"/>
  <c r="IK34" i="33"/>
  <c r="IK19" i="33"/>
  <c r="IL18" i="33"/>
  <c r="IL4" i="33"/>
  <c r="IM3" i="33"/>
  <c r="JT22" i="159"/>
  <c r="JT18" i="159"/>
  <c r="JT21" i="159"/>
  <c r="JT16" i="159"/>
  <c r="JT17" i="159"/>
  <c r="JT24" i="159"/>
  <c r="JT23" i="159"/>
  <c r="JT20" i="159"/>
  <c r="JT19" i="159"/>
  <c r="JT25" i="159"/>
  <c r="JT7" i="159" l="1"/>
  <c r="JT6" i="159"/>
  <c r="JT9" i="159"/>
  <c r="JT13" i="159"/>
  <c r="JT12" i="159"/>
  <c r="JT11" i="159"/>
  <c r="JT10" i="159"/>
  <c r="JT4" i="159"/>
  <c r="JT5" i="159"/>
  <c r="JT8" i="159"/>
  <c r="JU2" i="159"/>
  <c r="JU1" i="159"/>
  <c r="JV3" i="159"/>
  <c r="IM4" i="33"/>
  <c r="IN3" i="33"/>
  <c r="IL19" i="33"/>
  <c r="IM18" i="33"/>
  <c r="IM33" i="33"/>
  <c r="IL34" i="33"/>
  <c r="JU19" i="159"/>
  <c r="JU17" i="159"/>
  <c r="JU18" i="159"/>
  <c r="JU22" i="159"/>
  <c r="JU21" i="159"/>
  <c r="JU20" i="159"/>
  <c r="JU25" i="159"/>
  <c r="JU23" i="159"/>
  <c r="JU24" i="159"/>
  <c r="JU16" i="159"/>
  <c r="JU9" i="159" l="1"/>
  <c r="JU5" i="159"/>
  <c r="JU4" i="159"/>
  <c r="JU11" i="159"/>
  <c r="JU10" i="159"/>
  <c r="JU8" i="159"/>
  <c r="JU13" i="159"/>
  <c r="JU12" i="159"/>
  <c r="JU6" i="159"/>
  <c r="JU7" i="159"/>
  <c r="JV2" i="159"/>
  <c r="JW3" i="159"/>
  <c r="JV1" i="159"/>
  <c r="IN33" i="33"/>
  <c r="IM34" i="33"/>
  <c r="IM19" i="33"/>
  <c r="IN18" i="33"/>
  <c r="IN4" i="33"/>
  <c r="IO3" i="33"/>
  <c r="JV21" i="159"/>
  <c r="JV24" i="159"/>
  <c r="JV19" i="159"/>
  <c r="JV23" i="159"/>
  <c r="JV17" i="159"/>
  <c r="JV16" i="159"/>
  <c r="JV25" i="159"/>
  <c r="JV22" i="159"/>
  <c r="JV18" i="159"/>
  <c r="JV20" i="159"/>
  <c r="JV10" i="159" l="1"/>
  <c r="JV12" i="159"/>
  <c r="JV9" i="159"/>
  <c r="JV6" i="159"/>
  <c r="JV7" i="159"/>
  <c r="JV11" i="159"/>
  <c r="JV5" i="159"/>
  <c r="JV8" i="159"/>
  <c r="JV13" i="159"/>
  <c r="JV4" i="159"/>
  <c r="JW1" i="159"/>
  <c r="JX3" i="159"/>
  <c r="JW2" i="159"/>
  <c r="IO4" i="33"/>
  <c r="IP3" i="33"/>
  <c r="IN19" i="33"/>
  <c r="IO18" i="33"/>
  <c r="IN34" i="33"/>
  <c r="IO33" i="33"/>
  <c r="JW23" i="159"/>
  <c r="JW25" i="159"/>
  <c r="JW17" i="159"/>
  <c r="JW16" i="159"/>
  <c r="JW19" i="159"/>
  <c r="JW21" i="159"/>
  <c r="JW18" i="159"/>
  <c r="JW20" i="159"/>
  <c r="JW24" i="159"/>
  <c r="JW22" i="159"/>
  <c r="JW6" i="159" l="1"/>
  <c r="JW7" i="159"/>
  <c r="JW13" i="159"/>
  <c r="JW4" i="159"/>
  <c r="JW12" i="159"/>
  <c r="JW9" i="159"/>
  <c r="JW11" i="159"/>
  <c r="JW5" i="159"/>
  <c r="JW8" i="159"/>
  <c r="JW10" i="159"/>
  <c r="JX1" i="159"/>
  <c r="JY3" i="159"/>
  <c r="JX2" i="159"/>
  <c r="IP33" i="33"/>
  <c r="IO34" i="33"/>
  <c r="IO19" i="33"/>
  <c r="IP18" i="33"/>
  <c r="IP4" i="33"/>
  <c r="IQ3" i="33"/>
  <c r="JX25" i="159"/>
  <c r="JX18" i="159"/>
  <c r="JX21" i="159"/>
  <c r="JX23" i="159"/>
  <c r="JX20" i="159"/>
  <c r="JX22" i="159"/>
  <c r="JX16" i="159"/>
  <c r="JX19" i="159"/>
  <c r="JX24" i="159"/>
  <c r="JX17" i="159"/>
  <c r="JX12" i="159" l="1"/>
  <c r="JX9" i="159"/>
  <c r="JX8" i="159"/>
  <c r="JX5" i="159"/>
  <c r="JX7" i="159"/>
  <c r="JX4" i="159"/>
  <c r="JX11" i="159"/>
  <c r="JX6" i="159"/>
  <c r="JX13" i="159"/>
  <c r="JX10" i="159"/>
  <c r="JZ3" i="159"/>
  <c r="JY1" i="159"/>
  <c r="JY2" i="159"/>
  <c r="IQ4" i="33"/>
  <c r="IR3" i="33"/>
  <c r="IQ18" i="33"/>
  <c r="IP19" i="33"/>
  <c r="IP34" i="33"/>
  <c r="IQ33" i="33"/>
  <c r="JY17" i="159"/>
  <c r="JY18" i="159"/>
  <c r="JY25" i="159"/>
  <c r="JY23" i="159"/>
  <c r="JY16" i="159"/>
  <c r="JY24" i="159"/>
  <c r="JY21" i="159"/>
  <c r="JY19" i="159"/>
  <c r="JY22" i="159"/>
  <c r="JY20" i="159"/>
  <c r="JY4" i="159" l="1"/>
  <c r="JY12" i="159"/>
  <c r="JY10" i="159"/>
  <c r="JY7" i="159"/>
  <c r="JY11" i="159"/>
  <c r="JY6" i="159"/>
  <c r="JY5" i="159"/>
  <c r="JY9" i="159"/>
  <c r="JY13" i="159"/>
  <c r="JY8" i="159"/>
  <c r="KA3" i="159"/>
  <c r="JZ1" i="159"/>
  <c r="JZ2" i="159"/>
  <c r="IQ34" i="33"/>
  <c r="IR33" i="33"/>
  <c r="IR18" i="33"/>
  <c r="IQ19" i="33"/>
  <c r="IS3" i="33"/>
  <c r="IR4" i="33"/>
  <c r="JZ22" i="159"/>
  <c r="JZ20" i="159"/>
  <c r="JZ19" i="159"/>
  <c r="JZ25" i="159"/>
  <c r="JZ17" i="159"/>
  <c r="JZ18" i="159"/>
  <c r="JZ16" i="159"/>
  <c r="JZ24" i="159"/>
  <c r="JZ21" i="159"/>
  <c r="JZ23" i="159"/>
  <c r="JZ9" i="159" l="1"/>
  <c r="JZ8" i="159"/>
  <c r="JZ6" i="159"/>
  <c r="JZ11" i="159"/>
  <c r="JZ13" i="159"/>
  <c r="JZ4" i="159"/>
  <c r="JZ7" i="159"/>
  <c r="JZ10" i="159"/>
  <c r="JZ12" i="159"/>
  <c r="JZ5" i="159"/>
  <c r="KB3" i="159"/>
  <c r="KA2" i="159"/>
  <c r="KA1" i="159"/>
  <c r="IT3" i="33"/>
  <c r="IS4" i="33"/>
  <c r="IS18" i="33"/>
  <c r="IR19" i="33"/>
  <c r="IR34" i="33"/>
  <c r="IS33" i="33"/>
  <c r="KA16" i="159"/>
  <c r="KA25" i="159"/>
  <c r="KA23" i="159"/>
  <c r="KA17" i="159"/>
  <c r="KA18" i="159"/>
  <c r="KA19" i="159"/>
  <c r="KA24" i="159"/>
  <c r="KA21" i="159"/>
  <c r="KA20" i="159"/>
  <c r="KA22" i="159"/>
  <c r="KA10" i="159" l="1"/>
  <c r="KA12" i="159"/>
  <c r="KA9" i="159"/>
  <c r="KA13" i="159"/>
  <c r="KA7" i="159"/>
  <c r="KA8" i="159"/>
  <c r="KA4" i="159"/>
  <c r="KA5" i="159"/>
  <c r="KA6" i="159"/>
  <c r="KA11" i="159"/>
  <c r="KC3" i="159"/>
  <c r="KB2" i="159"/>
  <c r="KB1" i="159"/>
  <c r="IT18" i="33"/>
  <c r="IS19" i="33"/>
  <c r="IS34" i="33"/>
  <c r="IT33" i="33"/>
  <c r="IU3" i="33"/>
  <c r="IT4" i="33"/>
  <c r="KB19" i="159"/>
  <c r="KB24" i="159"/>
  <c r="KB21" i="159"/>
  <c r="KB22" i="159"/>
  <c r="KB18" i="159"/>
  <c r="KB23" i="159"/>
  <c r="KB16" i="159"/>
  <c r="KB25" i="159"/>
  <c r="KB17" i="159"/>
  <c r="KB20" i="159"/>
  <c r="KB6" i="159" l="1"/>
  <c r="KB10" i="159"/>
  <c r="KB9" i="159"/>
  <c r="KB12" i="159"/>
  <c r="KB5" i="159"/>
  <c r="KB11" i="159"/>
  <c r="KB13" i="159"/>
  <c r="KB8" i="159"/>
  <c r="KB4" i="159"/>
  <c r="KB7" i="159"/>
  <c r="KC1" i="159"/>
  <c r="KD3" i="159"/>
  <c r="KC2" i="159"/>
  <c r="IV3" i="33"/>
  <c r="IU4" i="33"/>
  <c r="IT34" i="33"/>
  <c r="IU33" i="33"/>
  <c r="IU18" i="33"/>
  <c r="IT19" i="33"/>
  <c r="KC25" i="159"/>
  <c r="KC23" i="159"/>
  <c r="KC18" i="159"/>
  <c r="KC22" i="159"/>
  <c r="KC17" i="159"/>
  <c r="KC20" i="159"/>
  <c r="KC21" i="159"/>
  <c r="KC19" i="159"/>
  <c r="KC16" i="159"/>
  <c r="KC24" i="159"/>
  <c r="KC9" i="159" l="1"/>
  <c r="KC11" i="159"/>
  <c r="KC7" i="159"/>
  <c r="KC6" i="159"/>
  <c r="KC13" i="159"/>
  <c r="KC10" i="159"/>
  <c r="KC5" i="159"/>
  <c r="KC12" i="159"/>
  <c r="KC8" i="159"/>
  <c r="KC4" i="159"/>
  <c r="KE3" i="159"/>
  <c r="KD2" i="159"/>
  <c r="KD1" i="159"/>
  <c r="IV18" i="33"/>
  <c r="IU19" i="33"/>
  <c r="IU34" i="33"/>
  <c r="IV33" i="33"/>
  <c r="IV4" i="33"/>
  <c r="IW3" i="33"/>
  <c r="KD25" i="159"/>
  <c r="KD22" i="159"/>
  <c r="KD24" i="159"/>
  <c r="KD21" i="159"/>
  <c r="KD16" i="159"/>
  <c r="KD20" i="159"/>
  <c r="KD23" i="159"/>
  <c r="KD17" i="159"/>
  <c r="KD19" i="159"/>
  <c r="KD18" i="159"/>
  <c r="KD13" i="159" l="1"/>
  <c r="KD11" i="159"/>
  <c r="KD5" i="159"/>
  <c r="KD10" i="159"/>
  <c r="KD7" i="159"/>
  <c r="KD8" i="159"/>
  <c r="KD9" i="159"/>
  <c r="KD6" i="159"/>
  <c r="KD12" i="159"/>
  <c r="KD4" i="159"/>
  <c r="KE2" i="159"/>
  <c r="KF3" i="159"/>
  <c r="KE1" i="159"/>
  <c r="IW4" i="33"/>
  <c r="IX3" i="33"/>
  <c r="IV34" i="33"/>
  <c r="IW33" i="33"/>
  <c r="IV19" i="33"/>
  <c r="IW18" i="33"/>
  <c r="KE24" i="159"/>
  <c r="KE22" i="159"/>
  <c r="KE20" i="159"/>
  <c r="KE23" i="159"/>
  <c r="KE21" i="159"/>
  <c r="KE16" i="159"/>
  <c r="KE18" i="159"/>
  <c r="KE17" i="159"/>
  <c r="KE25" i="159"/>
  <c r="KE19" i="159"/>
  <c r="KE4" i="159" l="1"/>
  <c r="KE13" i="159"/>
  <c r="KE10" i="159"/>
  <c r="KE8" i="159"/>
  <c r="KE5" i="159"/>
  <c r="KE12" i="159"/>
  <c r="KE11" i="159"/>
  <c r="KE7" i="159"/>
  <c r="KE9" i="159"/>
  <c r="KE6" i="159"/>
  <c r="KF2" i="159"/>
  <c r="KF1" i="159"/>
  <c r="KG3" i="159"/>
  <c r="IW19" i="33"/>
  <c r="IX18" i="33"/>
  <c r="IW34" i="33"/>
  <c r="IX33" i="33"/>
  <c r="IX4" i="33"/>
  <c r="IY3" i="33"/>
  <c r="KF16" i="159"/>
  <c r="KF18" i="159"/>
  <c r="KF21" i="159"/>
  <c r="KF20" i="159"/>
  <c r="KF23" i="159"/>
  <c r="KF22" i="159"/>
  <c r="KF19" i="159"/>
  <c r="KF17" i="159"/>
  <c r="KF25" i="159"/>
  <c r="KF24" i="159"/>
  <c r="KF12" i="159" l="1"/>
  <c r="KF7" i="159"/>
  <c r="KF6" i="159"/>
  <c r="KF8" i="159"/>
  <c r="KF4" i="159"/>
  <c r="KF13" i="159"/>
  <c r="KF10" i="159"/>
  <c r="KF9" i="159"/>
  <c r="KF11" i="159"/>
  <c r="KF5" i="159"/>
  <c r="KG2" i="159"/>
  <c r="KH3" i="159"/>
  <c r="KG1" i="159"/>
  <c r="IY4" i="33"/>
  <c r="IZ3" i="33"/>
  <c r="IX34" i="33"/>
  <c r="IY33" i="33"/>
  <c r="IX19" i="33"/>
  <c r="IY18" i="33"/>
  <c r="KG22" i="159"/>
  <c r="KG24" i="159"/>
  <c r="KG19" i="159"/>
  <c r="KG18" i="159"/>
  <c r="KG25" i="159"/>
  <c r="KG20" i="159"/>
  <c r="KG17" i="159"/>
  <c r="KG21" i="159"/>
  <c r="KG23" i="159"/>
  <c r="KG16" i="159"/>
  <c r="KG8" i="159" l="1"/>
  <c r="KG7" i="159"/>
  <c r="KG10" i="159"/>
  <c r="KG4" i="159"/>
  <c r="KG9" i="159"/>
  <c r="KG13" i="159"/>
  <c r="KG11" i="159"/>
  <c r="KG6" i="159"/>
  <c r="KG5" i="159"/>
  <c r="KG12" i="159"/>
  <c r="KH2" i="159"/>
  <c r="KH1" i="159"/>
  <c r="KI3" i="159"/>
  <c r="IY19" i="33"/>
  <c r="IZ18" i="33"/>
  <c r="IY34" i="33"/>
  <c r="IZ33" i="33"/>
  <c r="IZ4" i="33"/>
  <c r="JA3" i="33"/>
  <c r="KH19" i="159"/>
  <c r="KH16" i="159"/>
  <c r="KH17" i="159"/>
  <c r="KH22" i="159"/>
  <c r="KH21" i="159"/>
  <c r="KH20" i="159"/>
  <c r="KH23" i="159"/>
  <c r="KH18" i="159"/>
  <c r="KH25" i="159"/>
  <c r="KH24" i="159"/>
  <c r="KH10" i="159" l="1"/>
  <c r="KH5" i="159"/>
  <c r="KH13" i="159"/>
  <c r="KH12" i="159"/>
  <c r="KH8" i="159"/>
  <c r="KH6" i="159"/>
  <c r="KH11" i="159"/>
  <c r="KH7" i="159"/>
  <c r="KH4" i="159"/>
  <c r="KH9" i="159"/>
  <c r="KI2" i="159"/>
  <c r="KI1" i="159"/>
  <c r="KJ3" i="159"/>
  <c r="JB3" i="33"/>
  <c r="JA4" i="33"/>
  <c r="IZ34" i="33"/>
  <c r="JA33" i="33"/>
  <c r="IZ19" i="33"/>
  <c r="JA18" i="33"/>
  <c r="KI17" i="159"/>
  <c r="KI20" i="159"/>
  <c r="KI24" i="159"/>
  <c r="KI21" i="159"/>
  <c r="KI18" i="159"/>
  <c r="KI23" i="159"/>
  <c r="KI22" i="159"/>
  <c r="KI25" i="159"/>
  <c r="KI19" i="159"/>
  <c r="KI16" i="159"/>
  <c r="KI12" i="159" l="1"/>
  <c r="KI7" i="159"/>
  <c r="KI13" i="159"/>
  <c r="KI6" i="159"/>
  <c r="KI4" i="159"/>
  <c r="KI9" i="159"/>
  <c r="KI11" i="159"/>
  <c r="KI5" i="159"/>
  <c r="KI10" i="159"/>
  <c r="KI8" i="159"/>
  <c r="KJ1" i="159"/>
  <c r="KK3" i="159"/>
  <c r="KJ2" i="159"/>
  <c r="JA19" i="33"/>
  <c r="JB18" i="33"/>
  <c r="JB33" i="33"/>
  <c r="JA34" i="33"/>
  <c r="JC3" i="33"/>
  <c r="JB4" i="33"/>
  <c r="KJ21" i="159"/>
  <c r="KJ18" i="159"/>
  <c r="KJ16" i="159"/>
  <c r="KJ24" i="159"/>
  <c r="KJ23" i="159"/>
  <c r="KJ22" i="159"/>
  <c r="KJ20" i="159"/>
  <c r="KJ25" i="159"/>
  <c r="KJ19" i="159"/>
  <c r="KJ17" i="159"/>
  <c r="KJ6" i="159" l="1"/>
  <c r="KJ11" i="159"/>
  <c r="KJ9" i="159"/>
  <c r="KJ10" i="159"/>
  <c r="KJ4" i="159"/>
  <c r="KJ8" i="159"/>
  <c r="KJ13" i="159"/>
  <c r="KJ7" i="159"/>
  <c r="KJ5" i="159"/>
  <c r="KJ12" i="159"/>
  <c r="KK1" i="159"/>
  <c r="KL3" i="159"/>
  <c r="KK2" i="159"/>
  <c r="JD3" i="33"/>
  <c r="JC4" i="33"/>
  <c r="JC33" i="33"/>
  <c r="JB34" i="33"/>
  <c r="JC18" i="33"/>
  <c r="JB19" i="33"/>
  <c r="KK19" i="159"/>
  <c r="KK23" i="159"/>
  <c r="KK18" i="159"/>
  <c r="KK22" i="159"/>
  <c r="KK21" i="159"/>
  <c r="KK25" i="159"/>
  <c r="KK20" i="159"/>
  <c r="KK24" i="159"/>
  <c r="KK16" i="159"/>
  <c r="KK17" i="159"/>
  <c r="KK5" i="159" l="1"/>
  <c r="KK11" i="159"/>
  <c r="KK10" i="159"/>
  <c r="KK9" i="159"/>
  <c r="KK8" i="159"/>
  <c r="KK13" i="159"/>
  <c r="KK6" i="159"/>
  <c r="KK4" i="159"/>
  <c r="KK12" i="159"/>
  <c r="KK7" i="159"/>
  <c r="KL1" i="159"/>
  <c r="KL2" i="159"/>
  <c r="KM3" i="159"/>
  <c r="JC19" i="33"/>
  <c r="JD18" i="33"/>
  <c r="JD33" i="33"/>
  <c r="JC34" i="33"/>
  <c r="JE3" i="33"/>
  <c r="JD4" i="33"/>
  <c r="KL23" i="159"/>
  <c r="KL22" i="159"/>
  <c r="KL24" i="159"/>
  <c r="KL25" i="159"/>
  <c r="KL18" i="159"/>
  <c r="KL16" i="159"/>
  <c r="KL20" i="159"/>
  <c r="KL19" i="159"/>
  <c r="KL17" i="159"/>
  <c r="KL21" i="159"/>
  <c r="KL6" i="159" l="1"/>
  <c r="KL10" i="159"/>
  <c r="KL7" i="159"/>
  <c r="KL12" i="159"/>
  <c r="KL11" i="159"/>
  <c r="KL4" i="159"/>
  <c r="KL8" i="159"/>
  <c r="KL13" i="159"/>
  <c r="KL5" i="159"/>
  <c r="KL9" i="159"/>
  <c r="KN3" i="159"/>
  <c r="KM2" i="159"/>
  <c r="KM1" i="159"/>
  <c r="JF3" i="33"/>
  <c r="JE4" i="33"/>
  <c r="JE33" i="33"/>
  <c r="JD34" i="33"/>
  <c r="JD19" i="33"/>
  <c r="JE18" i="33"/>
  <c r="KM18" i="159"/>
  <c r="KM17" i="159"/>
  <c r="KM20" i="159"/>
  <c r="KM25" i="159"/>
  <c r="KM21" i="159"/>
  <c r="KM19" i="159"/>
  <c r="KM24" i="159"/>
  <c r="KM16" i="159"/>
  <c r="KM22" i="159"/>
  <c r="KM23" i="159"/>
  <c r="KM6" i="159" l="1"/>
  <c r="KM12" i="159"/>
  <c r="KM8" i="159"/>
  <c r="KM7" i="159"/>
  <c r="KM5" i="159"/>
  <c r="KM11" i="159"/>
  <c r="KM10" i="159"/>
  <c r="KM13" i="159"/>
  <c r="KM4" i="159"/>
  <c r="KM9" i="159"/>
  <c r="KN1" i="159"/>
  <c r="KN2" i="159"/>
  <c r="KO3" i="159"/>
  <c r="JE19" i="33"/>
  <c r="JF18" i="33"/>
  <c r="JF33" i="33"/>
  <c r="JE34" i="33"/>
  <c r="JG3" i="33"/>
  <c r="JF4" i="33"/>
  <c r="KN16" i="159"/>
  <c r="KN24" i="159"/>
  <c r="KN23" i="159"/>
  <c r="KN18" i="159"/>
  <c r="KN25" i="159"/>
  <c r="KN19" i="159"/>
  <c r="KN20" i="159"/>
  <c r="KN22" i="159"/>
  <c r="KN21" i="159"/>
  <c r="KN17" i="159"/>
  <c r="KN8" i="159" l="1"/>
  <c r="KN11" i="159"/>
  <c r="KN5" i="159"/>
  <c r="KN4" i="159"/>
  <c r="KN6" i="159"/>
  <c r="KN13" i="159"/>
  <c r="KN7" i="159"/>
  <c r="KN9" i="159"/>
  <c r="KN10" i="159"/>
  <c r="KN12" i="159"/>
  <c r="KP3" i="159"/>
  <c r="KO2" i="159"/>
  <c r="KO1" i="159"/>
  <c r="JH3" i="33"/>
  <c r="JG4" i="33"/>
  <c r="JF34" i="33"/>
  <c r="JG33" i="33"/>
  <c r="JF19" i="33"/>
  <c r="JG18" i="33"/>
  <c r="KO24" i="159"/>
  <c r="KO23" i="159"/>
  <c r="KO21" i="159"/>
  <c r="KO20" i="159"/>
  <c r="KO16" i="159"/>
  <c r="KO22" i="159"/>
  <c r="KO25" i="159"/>
  <c r="KO17" i="159"/>
  <c r="KO18" i="159"/>
  <c r="KO19" i="159"/>
  <c r="KO4" i="159" l="1"/>
  <c r="KO10" i="159"/>
  <c r="KO12" i="159"/>
  <c r="KO9" i="159"/>
  <c r="KO6" i="159"/>
  <c r="KO8" i="159"/>
  <c r="KO5" i="159"/>
  <c r="KO7" i="159"/>
  <c r="KO11" i="159"/>
  <c r="KO13" i="159"/>
  <c r="KQ3" i="159"/>
  <c r="KP1" i="159"/>
  <c r="KP2" i="159"/>
  <c r="JG19" i="33"/>
  <c r="JH18" i="33"/>
  <c r="JG34" i="33"/>
  <c r="JH33" i="33"/>
  <c r="JI3" i="33"/>
  <c r="JH4" i="33"/>
  <c r="KP21" i="159"/>
  <c r="KP19" i="159"/>
  <c r="KP25" i="159"/>
  <c r="KP16" i="159"/>
  <c r="KP23" i="159"/>
  <c r="KP24" i="159"/>
  <c r="KP18" i="159"/>
  <c r="KP22" i="159"/>
  <c r="KP20" i="159"/>
  <c r="KP17" i="159"/>
  <c r="KP13" i="159" l="1"/>
  <c r="KP7" i="159"/>
  <c r="KP8" i="159"/>
  <c r="KP9" i="159"/>
  <c r="KP5" i="159"/>
  <c r="KP11" i="159"/>
  <c r="KP10" i="159"/>
  <c r="KP12" i="159"/>
  <c r="KP6" i="159"/>
  <c r="KP4" i="159"/>
  <c r="KR3" i="159"/>
  <c r="KQ1" i="159"/>
  <c r="KQ2" i="159"/>
  <c r="JI4" i="33"/>
  <c r="JJ3" i="33"/>
  <c r="JH34" i="33"/>
  <c r="JI33" i="33"/>
  <c r="JH19" i="33"/>
  <c r="JI18" i="33"/>
  <c r="KQ16" i="159"/>
  <c r="KQ21" i="159"/>
  <c r="KQ17" i="159"/>
  <c r="KQ19" i="159"/>
  <c r="KQ22" i="159"/>
  <c r="KQ23" i="159"/>
  <c r="KQ25" i="159"/>
  <c r="KQ20" i="159"/>
  <c r="KQ18" i="159"/>
  <c r="KQ24" i="159"/>
  <c r="KQ9" i="159" l="1"/>
  <c r="KQ5" i="159"/>
  <c r="KQ13" i="159"/>
  <c r="KQ12" i="159"/>
  <c r="KQ4" i="159"/>
  <c r="KQ11" i="159"/>
  <c r="KQ7" i="159"/>
  <c r="KQ6" i="159"/>
  <c r="KQ8" i="159"/>
  <c r="KQ10" i="159"/>
  <c r="KS3" i="159"/>
  <c r="KR2" i="159"/>
  <c r="KR1" i="159"/>
  <c r="JI19" i="33"/>
  <c r="JJ18" i="33"/>
  <c r="JI34" i="33"/>
  <c r="JJ33" i="33"/>
  <c r="JJ4" i="33"/>
  <c r="JK3" i="33"/>
  <c r="KR23" i="159"/>
  <c r="KR24" i="159"/>
  <c r="KR18" i="159"/>
  <c r="KR20" i="159"/>
  <c r="KR19" i="159"/>
  <c r="KR16" i="159"/>
  <c r="KR21" i="159"/>
  <c r="KR22" i="159"/>
  <c r="KR17" i="159"/>
  <c r="KR25" i="159"/>
  <c r="KR4" i="159" l="1"/>
  <c r="KR7" i="159"/>
  <c r="KR6" i="159"/>
  <c r="KR13" i="159"/>
  <c r="KR5" i="159"/>
  <c r="KR9" i="159"/>
  <c r="KR12" i="159"/>
  <c r="KR8" i="159"/>
  <c r="KR11" i="159"/>
  <c r="KR10" i="159"/>
  <c r="KS2" i="159"/>
  <c r="KS1" i="159"/>
  <c r="KT3" i="159"/>
  <c r="JK4" i="33"/>
  <c r="JL3" i="33"/>
  <c r="JK33" i="33"/>
  <c r="JJ34" i="33"/>
  <c r="JJ19" i="33"/>
  <c r="JK18" i="33"/>
  <c r="KS18" i="159"/>
  <c r="KS22" i="159"/>
  <c r="KS16" i="159"/>
  <c r="KS20" i="159"/>
  <c r="KS17" i="159"/>
  <c r="KS21" i="159"/>
  <c r="KS19" i="159"/>
  <c r="KS25" i="159"/>
  <c r="KS24" i="159"/>
  <c r="KS23" i="159"/>
  <c r="KS11" i="159" l="1"/>
  <c r="KS5" i="159"/>
  <c r="KS6" i="159"/>
  <c r="KS10" i="159"/>
  <c r="KS9" i="159"/>
  <c r="KS13" i="159"/>
  <c r="KS12" i="159"/>
  <c r="KS8" i="159"/>
  <c r="KS7" i="159"/>
  <c r="KS4" i="159"/>
  <c r="KT1" i="159"/>
  <c r="KT2" i="159"/>
  <c r="JK19" i="33"/>
  <c r="JL18" i="33"/>
  <c r="JL33" i="33"/>
  <c r="JK34" i="33"/>
  <c r="JL4" i="33"/>
  <c r="JM3" i="33"/>
  <c r="KT17" i="159"/>
  <c r="KT16" i="159"/>
  <c r="KT22" i="159"/>
  <c r="KT19" i="159"/>
  <c r="KT24" i="159"/>
  <c r="KT20" i="159"/>
  <c r="KT23" i="159"/>
  <c r="KT18" i="159"/>
  <c r="KT21" i="159"/>
  <c r="KT25" i="159"/>
  <c r="KT7" i="159" l="1"/>
  <c r="KT10" i="159"/>
  <c r="KT11" i="159"/>
  <c r="KT4" i="159"/>
  <c r="KT6" i="159"/>
  <c r="KT5" i="159"/>
  <c r="KT13" i="159"/>
  <c r="KT12" i="159"/>
  <c r="KT9" i="159"/>
  <c r="KT8" i="159"/>
  <c r="JM4" i="33"/>
  <c r="JN3" i="33"/>
  <c r="JM33" i="33"/>
  <c r="JL34" i="33"/>
  <c r="JL19" i="33"/>
  <c r="JM18" i="33"/>
  <c r="JN18" i="33" l="1"/>
  <c r="JM19" i="33"/>
  <c r="JN33" i="33"/>
  <c r="JM34" i="33"/>
  <c r="JN4" i="33"/>
  <c r="JO3" i="33"/>
  <c r="JO4" i="33" l="1"/>
  <c r="JP3" i="33"/>
  <c r="JO33" i="33"/>
  <c r="JN34" i="33"/>
  <c r="JO18" i="33"/>
  <c r="JN19" i="33"/>
  <c r="JP18" i="33" l="1"/>
  <c r="JO19" i="33"/>
  <c r="JP33" i="33"/>
  <c r="JO34" i="33"/>
  <c r="JQ3" i="33"/>
  <c r="JP4" i="33"/>
  <c r="JQ4" i="33" l="1"/>
  <c r="JR3" i="33"/>
  <c r="JQ33" i="33"/>
  <c r="JP34" i="33"/>
  <c r="JQ18" i="33"/>
  <c r="JP19" i="33"/>
  <c r="JR18" i="33" l="1"/>
  <c r="JQ19" i="33"/>
  <c r="JR33" i="33"/>
  <c r="JQ34" i="33"/>
  <c r="JR4" i="33"/>
  <c r="JS3" i="33"/>
  <c r="JT3" i="33" l="1"/>
  <c r="JS4" i="33"/>
  <c r="JS33" i="33"/>
  <c r="JR34" i="33"/>
  <c r="JR19" i="33"/>
  <c r="JS18" i="33"/>
  <c r="JS19" i="33" l="1"/>
  <c r="JT18" i="33"/>
  <c r="JS34" i="33"/>
  <c r="JT33" i="33"/>
  <c r="JT4" i="33"/>
  <c r="JU3" i="33"/>
  <c r="JU4" i="33" l="1"/>
  <c r="JV3" i="33"/>
  <c r="JT34" i="33"/>
  <c r="JU33" i="33"/>
  <c r="JT19" i="33"/>
  <c r="JU18" i="33"/>
  <c r="JV18" i="33" l="1"/>
  <c r="JU19" i="33"/>
  <c r="JU34" i="33"/>
  <c r="JV33" i="33"/>
  <c r="JV4" i="33"/>
  <c r="JW3" i="33"/>
  <c r="JW4" i="33" l="1"/>
  <c r="JX3" i="33"/>
  <c r="JV34" i="33"/>
  <c r="JW33" i="33"/>
  <c r="JW18" i="33"/>
  <c r="JV19" i="33"/>
  <c r="JX18" i="33" l="1"/>
  <c r="JW19" i="33"/>
  <c r="JW34" i="33"/>
  <c r="JX33" i="33"/>
  <c r="JX4" i="33"/>
  <c r="JY3" i="33"/>
  <c r="JX34" i="33" l="1"/>
  <c r="JY33" i="33"/>
  <c r="JY4" i="33"/>
  <c r="JZ3" i="33"/>
  <c r="JY18" i="33"/>
  <c r="JX19" i="33"/>
  <c r="JZ18" i="33" l="1"/>
  <c r="JY19" i="33"/>
  <c r="KA3" i="33"/>
  <c r="JZ4" i="33"/>
  <c r="JZ33" i="33"/>
  <c r="JY34" i="33"/>
  <c r="KA33" i="33" l="1"/>
  <c r="JZ34" i="33"/>
  <c r="KB3" i="33"/>
  <c r="KA4" i="33"/>
  <c r="KA18" i="33"/>
  <c r="JZ19" i="33"/>
  <c r="KA19" i="33" l="1"/>
  <c r="KB18" i="33"/>
  <c r="KC3" i="33"/>
  <c r="KB4" i="33"/>
  <c r="KB33" i="33"/>
  <c r="KA34" i="33"/>
  <c r="KC33" i="33" l="1"/>
  <c r="KB34" i="33"/>
  <c r="KD3" i="33"/>
  <c r="KC4" i="33"/>
  <c r="KB19" i="33"/>
  <c r="KC18" i="33"/>
  <c r="KC19" i="33" l="1"/>
  <c r="KD18" i="33"/>
  <c r="KE3" i="33"/>
  <c r="KD4" i="33"/>
  <c r="KD33" i="33"/>
  <c r="KC34" i="33"/>
  <c r="KD34" i="33" l="1"/>
  <c r="KE33" i="33"/>
  <c r="KF3" i="33"/>
  <c r="KE4" i="33"/>
  <c r="KD19" i="33"/>
  <c r="KE18" i="33"/>
  <c r="KE19" i="33" l="1"/>
  <c r="KF18" i="33"/>
  <c r="KG3" i="33"/>
  <c r="KF4" i="33"/>
  <c r="KE34" i="33"/>
  <c r="KF33" i="33"/>
  <c r="KF34" i="33" l="1"/>
  <c r="KG33" i="33"/>
  <c r="KH3" i="33"/>
  <c r="KG4" i="33"/>
  <c r="KF19" i="33"/>
  <c r="KG18" i="33"/>
  <c r="KG19" i="33" l="1"/>
  <c r="KH18" i="33"/>
  <c r="KI3" i="33"/>
  <c r="KH4" i="33"/>
  <c r="KH33" i="33"/>
  <c r="KG34" i="33"/>
  <c r="KI33" i="33" l="1"/>
  <c r="KH34" i="33"/>
  <c r="KJ3" i="33"/>
  <c r="KI4" i="33"/>
  <c r="KH19" i="33"/>
  <c r="KI18" i="33"/>
  <c r="KI19" i="33" l="1"/>
  <c r="KJ18" i="33"/>
  <c r="KK3" i="33"/>
  <c r="KJ4" i="33"/>
  <c r="KJ33" i="33"/>
  <c r="KI34" i="33"/>
  <c r="KK33" i="33" l="1"/>
  <c r="KJ34" i="33"/>
  <c r="KK4" i="33"/>
  <c r="KL3" i="33"/>
  <c r="KJ19" i="33"/>
  <c r="KK18" i="33"/>
  <c r="KK19" i="33" l="1"/>
  <c r="KL18" i="33"/>
  <c r="KL4" i="33"/>
  <c r="KM3" i="33"/>
  <c r="KK34" i="33"/>
  <c r="KL33" i="33"/>
  <c r="KL34" i="33" l="1"/>
  <c r="KM33" i="33"/>
  <c r="KM4" i="33"/>
  <c r="KN3" i="33"/>
  <c r="KM18" i="33"/>
  <c r="KL19" i="33"/>
  <c r="KN18" i="33" l="1"/>
  <c r="KM19" i="33"/>
  <c r="KN4" i="33"/>
  <c r="KO3" i="33"/>
  <c r="KM34" i="33"/>
  <c r="KN33" i="33"/>
  <c r="KN34" i="33" l="1"/>
  <c r="KO33" i="33"/>
  <c r="KO4" i="33"/>
  <c r="KP3" i="33"/>
  <c r="KO18" i="33"/>
  <c r="KN19" i="33"/>
  <c r="KP18" i="33" l="1"/>
  <c r="KO19" i="33"/>
  <c r="KP4" i="33"/>
  <c r="KQ3" i="33"/>
  <c r="KP33" i="33"/>
  <c r="KO34" i="33"/>
  <c r="KQ33" i="33" l="1"/>
  <c r="KP34" i="33"/>
  <c r="KQ4" i="33"/>
  <c r="KR3" i="33"/>
  <c r="KQ18" i="33"/>
  <c r="KP19" i="33"/>
  <c r="KR18" i="33" l="1"/>
  <c r="KQ19" i="33"/>
  <c r="KR4" i="33"/>
  <c r="KS3" i="33"/>
  <c r="KQ34" i="33"/>
  <c r="KR33" i="33"/>
  <c r="KR34" i="33" l="1"/>
  <c r="KS33" i="33"/>
  <c r="KS4" i="33"/>
  <c r="KT3" i="33"/>
  <c r="KR19" i="33"/>
  <c r="KS18" i="33"/>
  <c r="KS19" i="33" l="1"/>
  <c r="KT18" i="33"/>
  <c r="KT4" i="33"/>
  <c r="KU3" i="33"/>
  <c r="KS34" i="33"/>
  <c r="KT33" i="33"/>
  <c r="KT34" i="33" l="1"/>
  <c r="KU33" i="33"/>
  <c r="KU4" i="33"/>
  <c r="KV3" i="33"/>
  <c r="KT19" i="33"/>
  <c r="KU18" i="33"/>
  <c r="KU19" i="33" l="1"/>
  <c r="KV18" i="33"/>
  <c r="KV4" i="33"/>
  <c r="KW3" i="33"/>
  <c r="KU34" i="33"/>
  <c r="KV33" i="33"/>
  <c r="KV34" i="33" l="1"/>
  <c r="KW33" i="33"/>
  <c r="KW4" i="33"/>
  <c r="KX3" i="33"/>
  <c r="KV19" i="33"/>
  <c r="KW18" i="33"/>
  <c r="KW19" i="33" l="1"/>
  <c r="KX18" i="33"/>
  <c r="KY3" i="33"/>
  <c r="KX4" i="33"/>
  <c r="KW34" i="33"/>
  <c r="KX33" i="33"/>
  <c r="KY33" i="33" l="1"/>
  <c r="KX34" i="33"/>
  <c r="KZ3" i="33"/>
  <c r="KY4" i="33"/>
  <c r="KY18" i="33"/>
  <c r="KX19" i="33"/>
  <c r="KZ18" i="33" l="1"/>
  <c r="KY19" i="33"/>
  <c r="LA3" i="33"/>
  <c r="KZ4" i="33"/>
  <c r="KZ33" i="33"/>
  <c r="KY34" i="33"/>
  <c r="LA33" i="33" l="1"/>
  <c r="KZ34" i="33"/>
  <c r="LB3" i="33"/>
  <c r="LA4" i="33"/>
  <c r="KZ19" i="33"/>
  <c r="LA18" i="33"/>
  <c r="LB18" i="33" l="1"/>
  <c r="LA19" i="33"/>
  <c r="LC3" i="33"/>
  <c r="LB4" i="33"/>
  <c r="LB33" i="33"/>
  <c r="LA34" i="33"/>
  <c r="LC33" i="33" l="1"/>
  <c r="LB34" i="33"/>
  <c r="LD3" i="33"/>
  <c r="LC4" i="33"/>
  <c r="LC18" i="33"/>
  <c r="LB19" i="33"/>
  <c r="LC19" i="33" l="1"/>
  <c r="LD18" i="33"/>
  <c r="LE3" i="33"/>
  <c r="LD4" i="33"/>
  <c r="LD33" i="33"/>
  <c r="LC34" i="33"/>
  <c r="LD34" i="33" l="1"/>
  <c r="LE33" i="33"/>
  <c r="LE4" i="33"/>
  <c r="LF3" i="33"/>
  <c r="LE18" i="33"/>
  <c r="LD19" i="33"/>
  <c r="LE19" i="33" l="1"/>
  <c r="LF18" i="33"/>
  <c r="LF4" i="33"/>
  <c r="LG3" i="33"/>
  <c r="LE34" i="33"/>
  <c r="LF33" i="33"/>
  <c r="LF34" i="33" l="1"/>
  <c r="LG33" i="33"/>
  <c r="LH3" i="33"/>
  <c r="LG4" i="33"/>
  <c r="LF19" i="33"/>
  <c r="LG18" i="33"/>
  <c r="LG19" i="33" l="1"/>
  <c r="LH18" i="33"/>
  <c r="LI3" i="33"/>
  <c r="LH4" i="33"/>
  <c r="LG34" i="33"/>
  <c r="LH33" i="33"/>
  <c r="LH34" i="33" l="1"/>
  <c r="LI33" i="33"/>
  <c r="LJ3" i="33"/>
  <c r="LI4" i="33"/>
  <c r="LH19" i="33"/>
  <c r="LI18" i="33"/>
  <c r="LI19" i="33" l="1"/>
  <c r="LJ18" i="33"/>
  <c r="LK3" i="33"/>
  <c r="LJ4" i="33"/>
  <c r="LJ33" i="33"/>
  <c r="LI34" i="33"/>
  <c r="LK33" i="33" l="1"/>
  <c r="LJ34" i="33"/>
  <c r="LL3" i="33"/>
  <c r="LK4" i="33"/>
  <c r="LK18" i="33"/>
  <c r="LJ19" i="33"/>
  <c r="LL18" i="33" l="1"/>
  <c r="LK19" i="33"/>
  <c r="LM3" i="33"/>
  <c r="LL4" i="33"/>
  <c r="LL33" i="33"/>
  <c r="LK34" i="33"/>
  <c r="LM33" i="33" l="1"/>
  <c r="LL34" i="33"/>
  <c r="LN3" i="33"/>
  <c r="LM4" i="33"/>
  <c r="LM18" i="33"/>
  <c r="LL19" i="33"/>
  <c r="LN18" i="33" l="1"/>
  <c r="LM19" i="33"/>
  <c r="LN4" i="33"/>
  <c r="LO3" i="33"/>
  <c r="LM34" i="33"/>
  <c r="LN33" i="33"/>
  <c r="LN34" i="33" l="1"/>
  <c r="LO33" i="33"/>
  <c r="LO4" i="33"/>
  <c r="LP3" i="33"/>
  <c r="LN19" i="33"/>
  <c r="LO18" i="33"/>
  <c r="LO19" i="33" l="1"/>
  <c r="LP18" i="33"/>
  <c r="LP4" i="33"/>
  <c r="LQ3" i="33"/>
  <c r="LO34" i="33"/>
  <c r="LP33" i="33"/>
  <c r="LP34" i="33" l="1"/>
  <c r="LQ33" i="33"/>
  <c r="LQ4" i="33"/>
  <c r="LR3" i="33"/>
  <c r="LP19" i="33"/>
  <c r="LQ18" i="33"/>
  <c r="LQ19" i="33" l="1"/>
  <c r="LR18" i="33"/>
  <c r="LR4" i="33"/>
  <c r="LS3" i="33"/>
  <c r="LQ34" i="33"/>
  <c r="LR33" i="33"/>
  <c r="LR34" i="33" l="1"/>
  <c r="LS33" i="33"/>
  <c r="LS4" i="33"/>
  <c r="LT3" i="33"/>
  <c r="LR19" i="33"/>
  <c r="LS18" i="33"/>
  <c r="LS19" i="33" l="1"/>
  <c r="LT18" i="33"/>
  <c r="LT4" i="33"/>
  <c r="LU3" i="33"/>
  <c r="LS34" i="33"/>
  <c r="LT33" i="33"/>
  <c r="LT34" i="33" l="1"/>
  <c r="LU33" i="33"/>
  <c r="LU4" i="33"/>
  <c r="LV3" i="33"/>
  <c r="LT19" i="33"/>
  <c r="LU18" i="33"/>
  <c r="LU19" i="33" l="1"/>
  <c r="LV18" i="33"/>
  <c r="LW3" i="33"/>
  <c r="LV4" i="33"/>
  <c r="LV33" i="33"/>
  <c r="LU34" i="33"/>
  <c r="LW33" i="33" l="1"/>
  <c r="LV34" i="33"/>
  <c r="LX3" i="33"/>
  <c r="LW4" i="33"/>
  <c r="LV19" i="33"/>
  <c r="LW18" i="33"/>
  <c r="LW19" i="33" l="1"/>
  <c r="LX18" i="33"/>
  <c r="LY3" i="33"/>
  <c r="LX4" i="33"/>
  <c r="LX33" i="33"/>
  <c r="LW34" i="33"/>
  <c r="LY33" i="33" l="1"/>
  <c r="LX34" i="33"/>
  <c r="LZ3" i="33"/>
  <c r="LY4" i="33"/>
  <c r="LX19" i="33"/>
  <c r="LY18" i="33"/>
  <c r="LY19" i="33" l="1"/>
  <c r="LZ18" i="33"/>
  <c r="MA3" i="33"/>
  <c r="LZ4" i="33"/>
  <c r="LZ33" i="33"/>
  <c r="LY34" i="33"/>
  <c r="MA33" i="33" l="1"/>
  <c r="LZ34" i="33"/>
  <c r="MA4" i="33"/>
  <c r="MB3" i="33"/>
  <c r="LZ19" i="33"/>
  <c r="MA18" i="33"/>
  <c r="MA19" i="33" l="1"/>
  <c r="MB18" i="33"/>
  <c r="MB4" i="33"/>
  <c r="MC3" i="33"/>
  <c r="MB33" i="33"/>
  <c r="MA34" i="33"/>
  <c r="MB34" i="33" l="1"/>
  <c r="MC33" i="33"/>
  <c r="MD3" i="33"/>
  <c r="MC4" i="33"/>
  <c r="MC18" i="33"/>
  <c r="MB19" i="33"/>
  <c r="MC19" i="33" l="1"/>
  <c r="MD18" i="33"/>
  <c r="ME3" i="33"/>
  <c r="MD4" i="33"/>
  <c r="MC34" i="33"/>
  <c r="MD33" i="33"/>
  <c r="MD34" i="33" l="1"/>
  <c r="ME33" i="33"/>
  <c r="MF3" i="33"/>
  <c r="ME4" i="33"/>
  <c r="MD19" i="33"/>
  <c r="ME18" i="33"/>
  <c r="ME19" i="33" l="1"/>
  <c r="MF18" i="33"/>
  <c r="MG3" i="33"/>
  <c r="MF4" i="33"/>
  <c r="ME34" i="33"/>
  <c r="MF33" i="33"/>
  <c r="MF34" i="33" l="1"/>
  <c r="MG33" i="33"/>
  <c r="MG4" i="33"/>
  <c r="MH3" i="33"/>
  <c r="MF19" i="33"/>
  <c r="MG18" i="33"/>
  <c r="MH18" i="33" l="1"/>
  <c r="MG19" i="33"/>
  <c r="MH4" i="33"/>
  <c r="MI3" i="33"/>
  <c r="MG34" i="33"/>
  <c r="MH33" i="33"/>
  <c r="MH34" i="33" l="1"/>
  <c r="MI33" i="33"/>
  <c r="MJ3" i="33"/>
  <c r="MI4" i="33"/>
  <c r="MI18" i="33"/>
  <c r="MH19" i="33"/>
  <c r="MJ18" i="33" l="1"/>
  <c r="MI19" i="33"/>
  <c r="MK3" i="33"/>
  <c r="MJ4" i="33"/>
  <c r="MI34" i="33"/>
  <c r="MJ33" i="33"/>
  <c r="MJ34" i="33" l="1"/>
  <c r="MK33" i="33"/>
  <c r="ML3" i="33"/>
  <c r="MK4" i="33"/>
  <c r="MK18" i="33"/>
  <c r="MJ19" i="33"/>
  <c r="ML18" i="33" l="1"/>
  <c r="MK19" i="33"/>
  <c r="MM3" i="33"/>
  <c r="ML4" i="33"/>
  <c r="MK34" i="33"/>
  <c r="ML33" i="33"/>
  <c r="ML34" i="33" l="1"/>
  <c r="MM33" i="33"/>
  <c r="MN3" i="33"/>
  <c r="MM4" i="33"/>
  <c r="ML19" i="33"/>
  <c r="MM18" i="33"/>
  <c r="MM19" i="33" l="1"/>
  <c r="MN18" i="33"/>
  <c r="MN4" i="33"/>
  <c r="MO3" i="33"/>
  <c r="MM34" i="33"/>
  <c r="MN33" i="33"/>
  <c r="MN34" i="33" l="1"/>
  <c r="MO33" i="33"/>
  <c r="MO4" i="33"/>
  <c r="MP3" i="33"/>
  <c r="MO18" i="33"/>
  <c r="MN19" i="33"/>
  <c r="MP18" i="33" l="1"/>
  <c r="MO19" i="33"/>
  <c r="MP4" i="33"/>
  <c r="MQ3" i="33"/>
  <c r="MO34" i="33"/>
  <c r="MP33" i="33"/>
  <c r="MP34" i="33" l="1"/>
  <c r="MQ33" i="33"/>
  <c r="MQ4" i="33"/>
  <c r="MR3" i="33"/>
  <c r="MQ18" i="33"/>
  <c r="MP19" i="33"/>
  <c r="MR18" i="33" l="1"/>
  <c r="MQ19" i="33"/>
  <c r="MR4" i="33"/>
  <c r="MS3" i="33"/>
  <c r="MQ34" i="33"/>
  <c r="MR33" i="33"/>
  <c r="MR34" i="33" l="1"/>
  <c r="MS33" i="33"/>
  <c r="MS4" i="33"/>
  <c r="MT3" i="33"/>
  <c r="MS18" i="33"/>
  <c r="MR19" i="33"/>
  <c r="MT18" i="33" l="1"/>
  <c r="MS19" i="33"/>
  <c r="MU3" i="33"/>
  <c r="MT4" i="33"/>
  <c r="MT33" i="33"/>
  <c r="MS34" i="33"/>
  <c r="MU33" i="33" l="1"/>
  <c r="MT34" i="33"/>
  <c r="MV3" i="33"/>
  <c r="MU4" i="33"/>
  <c r="MU18" i="33"/>
  <c r="MT19" i="33"/>
  <c r="MV18" i="33" l="1"/>
  <c r="MU19" i="33"/>
  <c r="MW3" i="33"/>
  <c r="MV4" i="33"/>
  <c r="MV33" i="33"/>
  <c r="MU34" i="33"/>
  <c r="MW33" i="33" l="1"/>
  <c r="MV34" i="33"/>
  <c r="MX3" i="33"/>
  <c r="MW4" i="33"/>
  <c r="MV19" i="33"/>
  <c r="MW18" i="33"/>
  <c r="MW19" i="33" l="1"/>
  <c r="MX18" i="33"/>
  <c r="MX4" i="33"/>
  <c r="MY3" i="33"/>
  <c r="MX33" i="33"/>
  <c r="MW34" i="33"/>
  <c r="MY33" i="33" l="1"/>
  <c r="MX34" i="33"/>
  <c r="MY4" i="33"/>
  <c r="MZ3" i="33"/>
  <c r="MX19" i="33"/>
  <c r="MY18" i="33"/>
  <c r="MY19" i="33" l="1"/>
  <c r="MZ18" i="33"/>
  <c r="MZ4" i="33"/>
  <c r="NA3" i="33"/>
  <c r="MZ33" i="33"/>
  <c r="MY34" i="33"/>
  <c r="NA33" i="33" l="1"/>
  <c r="MZ34" i="33"/>
  <c r="NA4" i="33"/>
  <c r="NB3" i="33"/>
  <c r="MZ19" i="33"/>
  <c r="NA18" i="33"/>
  <c r="NA19" i="33" l="1"/>
  <c r="NB18" i="33"/>
  <c r="NB4" i="33"/>
  <c r="NC3" i="33"/>
  <c r="NB33" i="33"/>
  <c r="NA34" i="33"/>
  <c r="NC33" i="33" l="1"/>
  <c r="NB34" i="33"/>
  <c r="ND3" i="33"/>
  <c r="ND4" i="33" s="1"/>
  <c r="NC4" i="33"/>
  <c r="NB19" i="33"/>
  <c r="NC18" i="33"/>
  <c r="NC19" i="33" l="1"/>
  <c r="ND18" i="33"/>
  <c r="ND19" i="33" s="1"/>
  <c r="ND33" i="33"/>
  <c r="ND34" i="33" s="1"/>
  <c r="NC34" i="33"/>
  <c r="AD46" i="36" l="1"/>
  <c r="AD84" i="36"/>
  <c r="B20" i="131" l="1"/>
  <c r="C42" i="131" l="1"/>
  <c r="C40" i="131"/>
  <c r="B39" i="131"/>
  <c r="A31" i="131"/>
  <c r="A32" i="131" s="1"/>
  <c r="A33" i="131" s="1"/>
  <c r="A34" i="131" s="1"/>
  <c r="A35" i="131" s="1"/>
  <c r="A36" i="131" s="1"/>
  <c r="A37" i="131" s="1"/>
  <c r="A38" i="131" s="1"/>
  <c r="J10" i="131"/>
  <c r="C10" i="131"/>
  <c r="J1" i="131"/>
  <c r="B1" i="131"/>
  <c r="C1" i="131" s="1"/>
  <c r="D29" i="131" s="1"/>
  <c r="D3" i="131" l="1"/>
  <c r="G3" i="131"/>
  <c r="S3" i="131"/>
  <c r="AE3" i="131"/>
  <c r="O4" i="131"/>
  <c r="AA4" i="131"/>
  <c r="H3" i="131"/>
  <c r="AF3" i="131"/>
  <c r="P4" i="131"/>
  <c r="AB4" i="131"/>
  <c r="M4" i="131"/>
  <c r="T3" i="131"/>
  <c r="O3" i="131"/>
  <c r="I3" i="131"/>
  <c r="U3" i="131"/>
  <c r="E4" i="131"/>
  <c r="Q4" i="131"/>
  <c r="AC4" i="131"/>
  <c r="J3" i="131"/>
  <c r="V3" i="131"/>
  <c r="F4" i="131"/>
  <c r="R4" i="131"/>
  <c r="AD4" i="131"/>
  <c r="W3" i="131"/>
  <c r="L3" i="131"/>
  <c r="H4" i="131"/>
  <c r="T4" i="131"/>
  <c r="AF4" i="131"/>
  <c r="K3" i="131"/>
  <c r="S4" i="131"/>
  <c r="AE4" i="131"/>
  <c r="M3" i="131"/>
  <c r="I4" i="131"/>
  <c r="U4" i="131"/>
  <c r="K4" i="131"/>
  <c r="W4" i="131"/>
  <c r="AD3" i="131"/>
  <c r="G4" i="131"/>
  <c r="X3" i="131"/>
  <c r="Y3" i="131"/>
  <c r="N3" i="131"/>
  <c r="Z3" i="131"/>
  <c r="J4" i="131"/>
  <c r="V4" i="131"/>
  <c r="AA3" i="131"/>
  <c r="E3" i="131"/>
  <c r="Q3" i="131"/>
  <c r="AC3" i="131"/>
  <c r="F3" i="131"/>
  <c r="N4" i="131"/>
  <c r="R3" i="131"/>
  <c r="P3" i="131"/>
  <c r="AB3" i="131"/>
  <c r="L4" i="131"/>
  <c r="X4" i="131"/>
  <c r="Y4" i="131"/>
  <c r="Z4" i="131"/>
  <c r="D20" i="131"/>
  <c r="D21" i="131"/>
  <c r="D19" i="131"/>
  <c r="D79" i="131" s="1"/>
  <c r="AE13" i="131"/>
  <c r="AE17" i="131"/>
  <c r="AF12" i="131"/>
  <c r="AF13" i="131"/>
  <c r="AD13" i="131"/>
  <c r="AD14" i="131"/>
  <c r="AF17" i="131"/>
  <c r="AD12" i="131"/>
  <c r="AE12" i="131"/>
  <c r="AE14" i="131"/>
  <c r="AF14" i="131"/>
  <c r="AD15" i="131"/>
  <c r="AE15" i="131"/>
  <c r="AF15" i="131"/>
  <c r="AD16" i="131"/>
  <c r="AE16" i="131"/>
  <c r="AF16" i="131"/>
  <c r="AD17" i="131"/>
  <c r="M8" i="131"/>
  <c r="O8" i="131"/>
  <c r="H8" i="131"/>
  <c r="K8" i="131"/>
  <c r="N8" i="131"/>
  <c r="P8" i="131"/>
  <c r="J8" i="131"/>
  <c r="Q8" i="131"/>
  <c r="R8" i="131"/>
  <c r="U8" i="131"/>
  <c r="V8" i="131"/>
  <c r="X8" i="131"/>
  <c r="Y8" i="131"/>
  <c r="I8" i="131"/>
  <c r="S8" i="131"/>
  <c r="T8" i="131"/>
  <c r="W8" i="131"/>
  <c r="Z8" i="131"/>
  <c r="AA8" i="131"/>
  <c r="AB8" i="131"/>
  <c r="E8" i="131"/>
  <c r="AC8" i="131"/>
  <c r="F8" i="131"/>
  <c r="AD8" i="131"/>
  <c r="G8" i="131"/>
  <c r="AE8" i="131"/>
  <c r="AF8" i="131"/>
  <c r="D8" i="131"/>
  <c r="L8" i="131"/>
  <c r="S17" i="131"/>
  <c r="Q17" i="131"/>
  <c r="H17" i="131"/>
  <c r="R17" i="131"/>
  <c r="P17" i="131"/>
  <c r="W17" i="131"/>
  <c r="U17" i="131"/>
  <c r="O17" i="131"/>
  <c r="N17" i="131"/>
  <c r="K17" i="131"/>
  <c r="X17" i="131"/>
  <c r="M17" i="131"/>
  <c r="L17" i="131"/>
  <c r="J17" i="131"/>
  <c r="G17" i="131"/>
  <c r="I17" i="131"/>
  <c r="F17" i="131"/>
  <c r="AC17" i="131"/>
  <c r="E17" i="131"/>
  <c r="AB17" i="131"/>
  <c r="D17" i="131"/>
  <c r="AA17" i="131"/>
  <c r="Z17" i="131"/>
  <c r="Y17" i="131"/>
  <c r="V17" i="131"/>
  <c r="T17" i="131"/>
  <c r="L16" i="131"/>
  <c r="X16" i="131"/>
  <c r="D16" i="131"/>
  <c r="E16" i="131"/>
  <c r="G16" i="131"/>
  <c r="M16" i="131"/>
  <c r="AC16" i="131"/>
  <c r="N16" i="131"/>
  <c r="O16" i="131"/>
  <c r="Q16" i="131"/>
  <c r="R16" i="131"/>
  <c r="S16" i="131"/>
  <c r="U16" i="131"/>
  <c r="V16" i="131"/>
  <c r="H16" i="131"/>
  <c r="T16" i="131"/>
  <c r="J16" i="131"/>
  <c r="P16" i="131"/>
  <c r="W16" i="131"/>
  <c r="F16" i="131"/>
  <c r="Y16" i="131"/>
  <c r="Z16" i="131"/>
  <c r="AA16" i="131"/>
  <c r="AB16" i="131"/>
  <c r="I16" i="131"/>
  <c r="K16" i="131"/>
  <c r="D7" i="131"/>
  <c r="AB7" i="131"/>
  <c r="H7" i="131"/>
  <c r="AF7" i="131"/>
  <c r="I7" i="131"/>
  <c r="J7" i="131"/>
  <c r="Q7" i="131"/>
  <c r="T7" i="131"/>
  <c r="U7" i="131"/>
  <c r="E7" i="131"/>
  <c r="AC7" i="131"/>
  <c r="AE7" i="131"/>
  <c r="L7" i="131"/>
  <c r="M7" i="131"/>
  <c r="Y7" i="131"/>
  <c r="AA7" i="131"/>
  <c r="F7" i="131"/>
  <c r="AD7" i="131"/>
  <c r="G7" i="131"/>
  <c r="K7" i="131"/>
  <c r="R7" i="131"/>
  <c r="S7" i="131"/>
  <c r="V7" i="131"/>
  <c r="X7" i="131"/>
  <c r="Z7" i="131"/>
  <c r="N7" i="131"/>
  <c r="O7" i="131"/>
  <c r="P7" i="131"/>
  <c r="W7" i="131"/>
  <c r="D27" i="131"/>
  <c r="D23" i="131"/>
  <c r="D26" i="131"/>
  <c r="D28" i="131"/>
  <c r="D24" i="131"/>
  <c r="D25" i="131"/>
  <c r="D22" i="131"/>
  <c r="O12" i="131"/>
  <c r="S12" i="131"/>
  <c r="AA12" i="131"/>
  <c r="F15" i="131"/>
  <c r="P12" i="131"/>
  <c r="S14" i="131"/>
  <c r="G15" i="131"/>
  <c r="K13" i="131"/>
  <c r="K15" i="131"/>
  <c r="L13" i="131"/>
  <c r="S15" i="131"/>
  <c r="O13" i="131"/>
  <c r="W13" i="131"/>
  <c r="G14" i="131"/>
  <c r="G12" i="131"/>
  <c r="H14" i="131"/>
  <c r="K14" i="131"/>
  <c r="E29" i="131"/>
  <c r="E21" i="131" s="1"/>
  <c r="AB12" i="131"/>
  <c r="X13" i="131"/>
  <c r="T14" i="131"/>
  <c r="T15" i="131"/>
  <c r="AA13" i="131"/>
  <c r="W14" i="131"/>
  <c r="X15" i="131"/>
  <c r="U15" i="131"/>
  <c r="I15" i="131"/>
  <c r="Y14" i="131"/>
  <c r="W15" i="131"/>
  <c r="J15" i="131"/>
  <c r="V14" i="131"/>
  <c r="J14" i="131"/>
  <c r="Z13" i="131"/>
  <c r="N13" i="131"/>
  <c r="R12" i="131"/>
  <c r="F12" i="131"/>
  <c r="V15" i="131"/>
  <c r="H15" i="131"/>
  <c r="U14" i="131"/>
  <c r="I14" i="131"/>
  <c r="Y13" i="131"/>
  <c r="M13" i="131"/>
  <c r="AC12" i="131"/>
  <c r="Q12" i="131"/>
  <c r="E12" i="131"/>
  <c r="R15" i="131"/>
  <c r="E15" i="131"/>
  <c r="R14" i="131"/>
  <c r="F14" i="131"/>
  <c r="V13" i="131"/>
  <c r="J13" i="131"/>
  <c r="Z12" i="131"/>
  <c r="N12" i="131"/>
  <c r="Q15" i="131"/>
  <c r="D15" i="131"/>
  <c r="Q14" i="131"/>
  <c r="E14" i="131"/>
  <c r="U13" i="131"/>
  <c r="I13" i="131"/>
  <c r="Y12" i="131"/>
  <c r="M12" i="131"/>
  <c r="AC15" i="131"/>
  <c r="P15" i="131"/>
  <c r="AC14" i="131"/>
  <c r="P14" i="131"/>
  <c r="D14" i="131"/>
  <c r="T13" i="131"/>
  <c r="H13" i="131"/>
  <c r="X12" i="131"/>
  <c r="L12" i="131"/>
  <c r="AB15" i="131"/>
  <c r="O15" i="131"/>
  <c r="AB14" i="131"/>
  <c r="O14" i="131"/>
  <c r="S13" i="131"/>
  <c r="G13" i="131"/>
  <c r="W12" i="131"/>
  <c r="K12" i="131"/>
  <c r="AA15" i="131"/>
  <c r="N15" i="131"/>
  <c r="AA14" i="131"/>
  <c r="N14" i="131"/>
  <c r="R13" i="131"/>
  <c r="F13" i="131"/>
  <c r="V12" i="131"/>
  <c r="J12" i="131"/>
  <c r="Z15" i="131"/>
  <c r="M15" i="131"/>
  <c r="Z14" i="131"/>
  <c r="M14" i="131"/>
  <c r="AC13" i="131"/>
  <c r="Q13" i="131"/>
  <c r="E13" i="131"/>
  <c r="U12" i="131"/>
  <c r="I12" i="131"/>
  <c r="Y15" i="131"/>
  <c r="L15" i="131"/>
  <c r="X14" i="131"/>
  <c r="L14" i="131"/>
  <c r="AB13" i="131"/>
  <c r="P13" i="131"/>
  <c r="D13" i="131"/>
  <c r="T12" i="131"/>
  <c r="H12" i="131"/>
  <c r="D12" i="131"/>
  <c r="D4" i="131"/>
  <c r="D5" i="131"/>
  <c r="D6" i="131"/>
  <c r="D64" i="131" l="1"/>
  <c r="D40" i="131" s="1"/>
  <c r="D69" i="131"/>
  <c r="D108" i="131" s="1"/>
  <c r="D66" i="131"/>
  <c r="D68" i="131"/>
  <c r="D56" i="131" s="1"/>
  <c r="D71" i="131"/>
  <c r="D67" i="131"/>
  <c r="D98" i="131" s="1"/>
  <c r="D76" i="131"/>
  <c r="D75" i="131"/>
  <c r="D74" i="131"/>
  <c r="D73" i="131"/>
  <c r="D78" i="131"/>
  <c r="D72" i="131"/>
  <c r="D81" i="131"/>
  <c r="D65" i="131"/>
  <c r="D82" i="131"/>
  <c r="D83" i="131"/>
  <c r="D80" i="131"/>
  <c r="E19" i="131"/>
  <c r="E68" i="131" s="1"/>
  <c r="E58" i="131" s="1"/>
  <c r="E20" i="131"/>
  <c r="E22" i="131"/>
  <c r="E28" i="131"/>
  <c r="E27" i="131"/>
  <c r="E23" i="131"/>
  <c r="E26" i="131"/>
  <c r="E25" i="131"/>
  <c r="E24" i="131"/>
  <c r="F29" i="131"/>
  <c r="F21" i="131" s="1"/>
  <c r="D102" i="131" l="1"/>
  <c r="D104" i="131"/>
  <c r="D100" i="131"/>
  <c r="D94" i="131"/>
  <c r="D96" i="131"/>
  <c r="D42" i="131"/>
  <c r="D106" i="131"/>
  <c r="D62" i="131"/>
  <c r="D90" i="131"/>
  <c r="D92" i="131"/>
  <c r="E78" i="131"/>
  <c r="D86" i="131"/>
  <c r="D88" i="131"/>
  <c r="E56" i="131"/>
  <c r="D58" i="131"/>
  <c r="D60" i="131"/>
  <c r="E79" i="131"/>
  <c r="E104" i="131"/>
  <c r="D52" i="131"/>
  <c r="D54" i="131"/>
  <c r="D48" i="131"/>
  <c r="D50" i="131"/>
  <c r="D44" i="131"/>
  <c r="D46" i="131"/>
  <c r="E82" i="131"/>
  <c r="E81" i="131"/>
  <c r="E80" i="131"/>
  <c r="E71" i="131"/>
  <c r="E83" i="131"/>
  <c r="E72" i="131"/>
  <c r="E74" i="131"/>
  <c r="E73" i="131"/>
  <c r="E76" i="131"/>
  <c r="E75" i="131"/>
  <c r="E64" i="131"/>
  <c r="E67" i="131"/>
  <c r="E54" i="131" s="1"/>
  <c r="E66" i="131"/>
  <c r="E50" i="131" s="1"/>
  <c r="E65" i="131"/>
  <c r="E44" i="131" s="1"/>
  <c r="E69" i="131"/>
  <c r="E62" i="131" s="1"/>
  <c r="F19" i="131"/>
  <c r="F79" i="131" s="1"/>
  <c r="F20" i="131"/>
  <c r="E102" i="131"/>
  <c r="F28" i="131"/>
  <c r="F26" i="131"/>
  <c r="F23" i="131"/>
  <c r="F22" i="131"/>
  <c r="F24" i="131"/>
  <c r="F27" i="131"/>
  <c r="F25" i="131"/>
  <c r="G29" i="131"/>
  <c r="G21" i="131" s="1"/>
  <c r="D70" i="131"/>
  <c r="D77" i="131"/>
  <c r="E46" i="131" l="1"/>
  <c r="F64" i="131"/>
  <c r="F66" i="131"/>
  <c r="F50" i="131" s="1"/>
  <c r="F65" i="131"/>
  <c r="F44" i="131" s="1"/>
  <c r="F67" i="131"/>
  <c r="F54" i="131" s="1"/>
  <c r="F69" i="131"/>
  <c r="F62" i="131" s="1"/>
  <c r="F68" i="131"/>
  <c r="F58" i="131" s="1"/>
  <c r="E60" i="131"/>
  <c r="F75" i="131"/>
  <c r="F74" i="131"/>
  <c r="F83" i="131"/>
  <c r="F73" i="131"/>
  <c r="F72" i="131"/>
  <c r="F80" i="131"/>
  <c r="F76" i="131"/>
  <c r="F71" i="131"/>
  <c r="E52" i="131"/>
  <c r="E42" i="131"/>
  <c r="E40" i="131"/>
  <c r="F81" i="131"/>
  <c r="E48" i="131"/>
  <c r="F78" i="131"/>
  <c r="F82" i="131"/>
  <c r="G19" i="131"/>
  <c r="G79" i="131" s="1"/>
  <c r="G20" i="131"/>
  <c r="D63" i="131"/>
  <c r="G26" i="131"/>
  <c r="G27" i="131"/>
  <c r="G23" i="131"/>
  <c r="G22" i="131"/>
  <c r="G25" i="131"/>
  <c r="G24" i="131"/>
  <c r="G28" i="131"/>
  <c r="E92" i="131"/>
  <c r="E90" i="131"/>
  <c r="E96" i="131"/>
  <c r="E94" i="131"/>
  <c r="E70" i="131"/>
  <c r="E86" i="131"/>
  <c r="E88" i="131"/>
  <c r="E108" i="131"/>
  <c r="E106" i="131"/>
  <c r="H29" i="131"/>
  <c r="H21" i="131" s="1"/>
  <c r="E100" i="131"/>
  <c r="E98" i="131"/>
  <c r="E77" i="131"/>
  <c r="F102" i="131" l="1"/>
  <c r="F42" i="131"/>
  <c r="F56" i="131"/>
  <c r="F40" i="131"/>
  <c r="F48" i="131"/>
  <c r="F60" i="131"/>
  <c r="F46" i="131"/>
  <c r="F104" i="131"/>
  <c r="F52" i="131"/>
  <c r="G67" i="131"/>
  <c r="G54" i="131" s="1"/>
  <c r="G72" i="131"/>
  <c r="G64" i="131"/>
  <c r="G68" i="131"/>
  <c r="G58" i="131" s="1"/>
  <c r="G66" i="131"/>
  <c r="G50" i="131" s="1"/>
  <c r="G71" i="131"/>
  <c r="G81" i="131"/>
  <c r="G82" i="131"/>
  <c r="G69" i="131"/>
  <c r="G62" i="131" s="1"/>
  <c r="G76" i="131"/>
  <c r="G75" i="131"/>
  <c r="G74" i="131"/>
  <c r="G83" i="131"/>
  <c r="G78" i="131"/>
  <c r="G65" i="131"/>
  <c r="G44" i="131" s="1"/>
  <c r="G80" i="131"/>
  <c r="G73" i="131"/>
  <c r="H19" i="131"/>
  <c r="H72" i="131" s="1"/>
  <c r="H20" i="131"/>
  <c r="E63" i="131"/>
  <c r="H22" i="131"/>
  <c r="H27" i="131"/>
  <c r="H26" i="131"/>
  <c r="H24" i="131"/>
  <c r="H23" i="131"/>
  <c r="H25" i="131"/>
  <c r="H28" i="131"/>
  <c r="F86" i="131"/>
  <c r="F88" i="131"/>
  <c r="F70" i="131"/>
  <c r="F108" i="131"/>
  <c r="F106" i="131"/>
  <c r="I29" i="131"/>
  <c r="I21" i="131" s="1"/>
  <c r="F77" i="131"/>
  <c r="F100" i="131"/>
  <c r="F98" i="131"/>
  <c r="F92" i="131"/>
  <c r="F90" i="131"/>
  <c r="F96" i="131"/>
  <c r="F94" i="131"/>
  <c r="G56" i="131" l="1"/>
  <c r="G102" i="131"/>
  <c r="H79" i="131"/>
  <c r="G52" i="131"/>
  <c r="H71" i="131"/>
  <c r="G104" i="131"/>
  <c r="H83" i="131"/>
  <c r="H82" i="131"/>
  <c r="H81" i="131"/>
  <c r="H78" i="131"/>
  <c r="H80" i="131"/>
  <c r="G40" i="131"/>
  <c r="G48" i="131"/>
  <c r="G46" i="131"/>
  <c r="G42" i="131"/>
  <c r="G60" i="131"/>
  <c r="H69" i="131"/>
  <c r="H62" i="131" s="1"/>
  <c r="H68" i="131"/>
  <c r="H58" i="131" s="1"/>
  <c r="H65" i="131"/>
  <c r="H44" i="131" s="1"/>
  <c r="H76" i="131"/>
  <c r="H67" i="131"/>
  <c r="H54" i="131" s="1"/>
  <c r="H66" i="131"/>
  <c r="H50" i="131" s="1"/>
  <c r="H75" i="131"/>
  <c r="H74" i="131"/>
  <c r="H73" i="131"/>
  <c r="H64" i="131"/>
  <c r="I19" i="131"/>
  <c r="I82" i="131" s="1"/>
  <c r="I20" i="131"/>
  <c r="F63" i="131"/>
  <c r="I27" i="131"/>
  <c r="I23" i="131"/>
  <c r="I28" i="131"/>
  <c r="I22" i="131"/>
  <c r="I26" i="131"/>
  <c r="I25" i="131"/>
  <c r="I24" i="131"/>
  <c r="G77" i="131"/>
  <c r="G98" i="131"/>
  <c r="G100" i="131"/>
  <c r="G96" i="131"/>
  <c r="G94" i="131"/>
  <c r="J29" i="131"/>
  <c r="J21" i="131" s="1"/>
  <c r="G86" i="131"/>
  <c r="G88" i="131"/>
  <c r="G70" i="131"/>
  <c r="G90" i="131"/>
  <c r="G92" i="131"/>
  <c r="G108" i="131"/>
  <c r="G106" i="131"/>
  <c r="H102" i="131" l="1"/>
  <c r="H56" i="131"/>
  <c r="H46" i="131"/>
  <c r="H104" i="131"/>
  <c r="I76" i="131"/>
  <c r="I74" i="131"/>
  <c r="I75" i="131"/>
  <c r="I67" i="131"/>
  <c r="I54" i="131" s="1"/>
  <c r="I66" i="131"/>
  <c r="I50" i="131" s="1"/>
  <c r="I64" i="131"/>
  <c r="I65" i="131"/>
  <c r="I44" i="131" s="1"/>
  <c r="I68" i="131"/>
  <c r="I58" i="131" s="1"/>
  <c r="H60" i="131"/>
  <c r="I69" i="131"/>
  <c r="I62" i="131" s="1"/>
  <c r="H42" i="131"/>
  <c r="H52" i="131"/>
  <c r="H40" i="131"/>
  <c r="H48" i="131"/>
  <c r="I73" i="131"/>
  <c r="I72" i="131"/>
  <c r="I83" i="131"/>
  <c r="I71" i="131"/>
  <c r="I79" i="131"/>
  <c r="I78" i="131"/>
  <c r="I81" i="131"/>
  <c r="I80" i="131"/>
  <c r="J19" i="131"/>
  <c r="J83" i="131" s="1"/>
  <c r="J20" i="131"/>
  <c r="G63" i="131"/>
  <c r="J25" i="131"/>
  <c r="J28" i="131"/>
  <c r="J27" i="131"/>
  <c r="J22" i="131"/>
  <c r="J26" i="131"/>
  <c r="J24" i="131"/>
  <c r="J23" i="131"/>
  <c r="H77" i="131"/>
  <c r="H108" i="131"/>
  <c r="H106" i="131"/>
  <c r="H90" i="131"/>
  <c r="H92" i="131"/>
  <c r="H96" i="131"/>
  <c r="H94" i="131"/>
  <c r="H86" i="131"/>
  <c r="H88" i="131"/>
  <c r="H70" i="131"/>
  <c r="K29" i="131"/>
  <c r="K21" i="131" s="1"/>
  <c r="H98" i="131"/>
  <c r="H100" i="131"/>
  <c r="I102" i="131" l="1"/>
  <c r="I56" i="131"/>
  <c r="I104" i="131"/>
  <c r="I46" i="131"/>
  <c r="I40" i="131"/>
  <c r="I48" i="131"/>
  <c r="I52" i="131"/>
  <c r="I42" i="131"/>
  <c r="I60" i="131"/>
  <c r="H63" i="131"/>
  <c r="J69" i="131"/>
  <c r="J62" i="131" s="1"/>
  <c r="J67" i="131"/>
  <c r="J54" i="131" s="1"/>
  <c r="J68" i="131"/>
  <c r="J58" i="131" s="1"/>
  <c r="J66" i="131"/>
  <c r="J50" i="131" s="1"/>
  <c r="J74" i="131"/>
  <c r="J79" i="131"/>
  <c r="J65" i="131"/>
  <c r="J44" i="131" s="1"/>
  <c r="J64" i="131"/>
  <c r="J76" i="131"/>
  <c r="J72" i="131"/>
  <c r="J82" i="131"/>
  <c r="J81" i="131"/>
  <c r="J75" i="131"/>
  <c r="J73" i="131"/>
  <c r="J71" i="131"/>
  <c r="J80" i="131"/>
  <c r="J78" i="131"/>
  <c r="K19" i="131"/>
  <c r="K72" i="131" s="1"/>
  <c r="K20" i="131"/>
  <c r="K24" i="131"/>
  <c r="K27" i="131"/>
  <c r="K26" i="131"/>
  <c r="K25" i="131"/>
  <c r="K22" i="131"/>
  <c r="K28" i="131"/>
  <c r="K23" i="131"/>
  <c r="I77" i="131"/>
  <c r="I90" i="131"/>
  <c r="I92" i="131"/>
  <c r="I96" i="131"/>
  <c r="I94" i="131"/>
  <c r="I88" i="131"/>
  <c r="I70" i="131"/>
  <c r="I86" i="131"/>
  <c r="I108" i="131"/>
  <c r="I106" i="131"/>
  <c r="L29" i="131"/>
  <c r="L21" i="131" s="1"/>
  <c r="I98" i="131"/>
  <c r="I100" i="131"/>
  <c r="J56" i="131" l="1"/>
  <c r="J104" i="131"/>
  <c r="J102" i="131"/>
  <c r="J46" i="131"/>
  <c r="K82" i="131"/>
  <c r="K79" i="131"/>
  <c r="K81" i="131"/>
  <c r="K83" i="131"/>
  <c r="K78" i="131"/>
  <c r="K80" i="131"/>
  <c r="J48" i="131"/>
  <c r="J52" i="131"/>
  <c r="J60" i="131"/>
  <c r="J40" i="131"/>
  <c r="J42" i="131"/>
  <c r="K71" i="131"/>
  <c r="K75" i="131"/>
  <c r="K65" i="131"/>
  <c r="K44" i="131" s="1"/>
  <c r="K68" i="131"/>
  <c r="K58" i="131" s="1"/>
  <c r="K67" i="131"/>
  <c r="K54" i="131" s="1"/>
  <c r="K66" i="131"/>
  <c r="K50" i="131" s="1"/>
  <c r="K76" i="131"/>
  <c r="K64" i="131"/>
  <c r="K74" i="131"/>
  <c r="K73" i="131"/>
  <c r="K69" i="131"/>
  <c r="K62" i="131" s="1"/>
  <c r="L19" i="131"/>
  <c r="L66" i="131" s="1"/>
  <c r="L50" i="131" s="1"/>
  <c r="L20" i="131"/>
  <c r="I63" i="131"/>
  <c r="L26" i="131"/>
  <c r="L24" i="131"/>
  <c r="L22" i="131"/>
  <c r="L25" i="131"/>
  <c r="L23" i="131"/>
  <c r="L28" i="131"/>
  <c r="L27" i="131"/>
  <c r="J100" i="131"/>
  <c r="J98" i="131"/>
  <c r="J92" i="131"/>
  <c r="J90" i="131"/>
  <c r="J108" i="131"/>
  <c r="J106" i="131"/>
  <c r="M29" i="131"/>
  <c r="M21" i="131" s="1"/>
  <c r="J77" i="131"/>
  <c r="J96" i="131"/>
  <c r="J94" i="131"/>
  <c r="J88" i="131"/>
  <c r="J70" i="131"/>
  <c r="J86" i="131"/>
  <c r="K56" i="131" l="1"/>
  <c r="K104" i="131"/>
  <c r="K46" i="131"/>
  <c r="K102" i="131"/>
  <c r="L80" i="131"/>
  <c r="L83" i="131"/>
  <c r="L82" i="131"/>
  <c r="L78" i="131"/>
  <c r="L81" i="131"/>
  <c r="L79" i="131"/>
  <c r="L73" i="131"/>
  <c r="L72" i="131"/>
  <c r="L71" i="131"/>
  <c r="K40" i="131"/>
  <c r="K42" i="131"/>
  <c r="L64" i="131"/>
  <c r="L74" i="131"/>
  <c r="L76" i="131"/>
  <c r="K52" i="131"/>
  <c r="L75" i="131"/>
  <c r="L65" i="131"/>
  <c r="L44" i="131" s="1"/>
  <c r="K60" i="131"/>
  <c r="K48" i="131"/>
  <c r="L67" i="131"/>
  <c r="L54" i="131" s="1"/>
  <c r="L69" i="131"/>
  <c r="L62" i="131" s="1"/>
  <c r="L68" i="131"/>
  <c r="L58" i="131" s="1"/>
  <c r="M19" i="131"/>
  <c r="M68" i="131" s="1"/>
  <c r="M58" i="131" s="1"/>
  <c r="M20" i="131"/>
  <c r="J63" i="131"/>
  <c r="L48" i="131"/>
  <c r="M24" i="131"/>
  <c r="M28" i="131"/>
  <c r="M25" i="131"/>
  <c r="M23" i="131"/>
  <c r="M22" i="131"/>
  <c r="M26" i="131"/>
  <c r="M27" i="131"/>
  <c r="K106" i="131"/>
  <c r="K108" i="131"/>
  <c r="K88" i="131"/>
  <c r="K70" i="131"/>
  <c r="K86" i="131"/>
  <c r="K92" i="131"/>
  <c r="K90" i="131"/>
  <c r="K100" i="131"/>
  <c r="K98" i="131"/>
  <c r="K77" i="131"/>
  <c r="N29" i="131"/>
  <c r="N21" i="131" s="1"/>
  <c r="K96" i="131"/>
  <c r="K94" i="131"/>
  <c r="L56" i="131" l="1"/>
  <c r="M56" i="131"/>
  <c r="M104" i="131"/>
  <c r="L104" i="131"/>
  <c r="L46" i="131"/>
  <c r="M78" i="131"/>
  <c r="M80" i="131"/>
  <c r="M81" i="131"/>
  <c r="M82" i="131"/>
  <c r="M79" i="131"/>
  <c r="M83" i="131"/>
  <c r="L102" i="131"/>
  <c r="L40" i="131"/>
  <c r="L42" i="131"/>
  <c r="M76" i="131"/>
  <c r="M72" i="131"/>
  <c r="M71" i="131"/>
  <c r="L52" i="131"/>
  <c r="M67" i="131"/>
  <c r="M54" i="131" s="1"/>
  <c r="M66" i="131"/>
  <c r="M50" i="131" s="1"/>
  <c r="M65" i="131"/>
  <c r="M44" i="131" s="1"/>
  <c r="K63" i="131"/>
  <c r="M74" i="131"/>
  <c r="M69" i="131"/>
  <c r="M62" i="131" s="1"/>
  <c r="M64" i="131"/>
  <c r="M75" i="131"/>
  <c r="M73" i="131"/>
  <c r="L60" i="131"/>
  <c r="N19" i="131"/>
  <c r="N68" i="131" s="1"/>
  <c r="N58" i="131" s="1"/>
  <c r="N20" i="131"/>
  <c r="M102" i="131"/>
  <c r="N25" i="131"/>
  <c r="N24" i="131"/>
  <c r="N22" i="131"/>
  <c r="N28" i="131"/>
  <c r="N27" i="131"/>
  <c r="N23" i="131"/>
  <c r="N26" i="131"/>
  <c r="L77" i="131"/>
  <c r="L106" i="131"/>
  <c r="L108" i="131"/>
  <c r="O29" i="131"/>
  <c r="O21" i="131" s="1"/>
  <c r="L88" i="131"/>
  <c r="L70" i="131"/>
  <c r="L86" i="131"/>
  <c r="L100" i="131"/>
  <c r="L98" i="131"/>
  <c r="L92" i="131"/>
  <c r="L90" i="131"/>
  <c r="L96" i="131"/>
  <c r="L94" i="131"/>
  <c r="N56" i="131" l="1"/>
  <c r="N104" i="131"/>
  <c r="N81" i="131"/>
  <c r="N82" i="131"/>
  <c r="M46" i="131"/>
  <c r="N80" i="131"/>
  <c r="N83" i="131"/>
  <c r="N79" i="131"/>
  <c r="N78" i="131"/>
  <c r="N71" i="131"/>
  <c r="N74" i="131"/>
  <c r="M48" i="131"/>
  <c r="M52" i="131"/>
  <c r="N76" i="131"/>
  <c r="M40" i="131"/>
  <c r="N64" i="131"/>
  <c r="N75" i="131"/>
  <c r="N73" i="131"/>
  <c r="N72" i="131"/>
  <c r="N66" i="131"/>
  <c r="N50" i="131" s="1"/>
  <c r="M42" i="131"/>
  <c r="M60" i="131"/>
  <c r="N69" i="131"/>
  <c r="N62" i="131" s="1"/>
  <c r="N67" i="131"/>
  <c r="N54" i="131" s="1"/>
  <c r="N65" i="131"/>
  <c r="N44" i="131" s="1"/>
  <c r="O19" i="131"/>
  <c r="O67" i="131" s="1"/>
  <c r="O54" i="131" s="1"/>
  <c r="O20" i="131"/>
  <c r="L63" i="131"/>
  <c r="N102" i="131"/>
  <c r="O25" i="131"/>
  <c r="O23" i="131"/>
  <c r="O28" i="131"/>
  <c r="O27" i="131"/>
  <c r="O26" i="131"/>
  <c r="O24" i="131"/>
  <c r="O22" i="131"/>
  <c r="M77" i="131"/>
  <c r="M92" i="131"/>
  <c r="M90" i="131"/>
  <c r="M106" i="131"/>
  <c r="M108" i="131"/>
  <c r="P29" i="131"/>
  <c r="P21" i="131" s="1"/>
  <c r="M94" i="131"/>
  <c r="M96" i="131"/>
  <c r="M70" i="131"/>
  <c r="M86" i="131"/>
  <c r="M88" i="131"/>
  <c r="M100" i="131"/>
  <c r="M98" i="131"/>
  <c r="O78" i="131" l="1"/>
  <c r="N46" i="131"/>
  <c r="O79" i="131"/>
  <c r="O82" i="131"/>
  <c r="O80" i="131"/>
  <c r="O83" i="131"/>
  <c r="O81" i="131"/>
  <c r="N48" i="131"/>
  <c r="N40" i="131"/>
  <c r="N42" i="131"/>
  <c r="O71" i="131"/>
  <c r="O74" i="131"/>
  <c r="O68" i="131"/>
  <c r="O58" i="131" s="1"/>
  <c r="O65" i="131"/>
  <c r="O44" i="131" s="1"/>
  <c r="O64" i="131"/>
  <c r="O66" i="131"/>
  <c r="O50" i="131" s="1"/>
  <c r="O72" i="131"/>
  <c r="O75" i="131"/>
  <c r="O73" i="131"/>
  <c r="O76" i="131"/>
  <c r="N52" i="131"/>
  <c r="N60" i="131"/>
  <c r="O69" i="131"/>
  <c r="O62" i="131" s="1"/>
  <c r="P19" i="131"/>
  <c r="P75" i="131" s="1"/>
  <c r="P20" i="131"/>
  <c r="M63" i="131"/>
  <c r="O52" i="131"/>
  <c r="P23" i="131"/>
  <c r="P28" i="131"/>
  <c r="P25" i="131"/>
  <c r="P24" i="131"/>
  <c r="P26" i="131"/>
  <c r="P22" i="131"/>
  <c r="P27" i="131"/>
  <c r="N77" i="131"/>
  <c r="N100" i="131"/>
  <c r="N98" i="131"/>
  <c r="Q29" i="131"/>
  <c r="Q21" i="131" s="1"/>
  <c r="N94" i="131"/>
  <c r="N96" i="131"/>
  <c r="N106" i="131"/>
  <c r="N108" i="131"/>
  <c r="N70" i="131"/>
  <c r="N86" i="131"/>
  <c r="N88" i="131"/>
  <c r="N92" i="131"/>
  <c r="N90" i="131"/>
  <c r="B25" i="36"/>
  <c r="B26" i="36" s="1"/>
  <c r="B27" i="36" s="1"/>
  <c r="B28" i="36" s="1"/>
  <c r="B29" i="36" s="1"/>
  <c r="B30" i="36" s="1"/>
  <c r="B31" i="36" s="1"/>
  <c r="B32" i="36" s="1"/>
  <c r="O56" i="131" l="1"/>
  <c r="O104" i="131"/>
  <c r="O102" i="131"/>
  <c r="P83" i="131"/>
  <c r="O46" i="131"/>
  <c r="P81" i="131"/>
  <c r="P80" i="131"/>
  <c r="P82" i="131"/>
  <c r="P79" i="131"/>
  <c r="P78" i="131"/>
  <c r="O40" i="131"/>
  <c r="O48" i="131"/>
  <c r="O42" i="131"/>
  <c r="P73" i="131"/>
  <c r="P74" i="131"/>
  <c r="P72" i="131"/>
  <c r="P76" i="131"/>
  <c r="P71" i="131"/>
  <c r="O60" i="131"/>
  <c r="P65" i="131"/>
  <c r="P44" i="131" s="1"/>
  <c r="P68" i="131"/>
  <c r="P58" i="131" s="1"/>
  <c r="P67" i="131"/>
  <c r="P54" i="131" s="1"/>
  <c r="P64" i="131"/>
  <c r="P66" i="131"/>
  <c r="P50" i="131" s="1"/>
  <c r="P69" i="131"/>
  <c r="P62" i="131" s="1"/>
  <c r="Q19" i="131"/>
  <c r="Q66" i="131" s="1"/>
  <c r="Q50" i="131" s="1"/>
  <c r="Q20" i="131"/>
  <c r="N63" i="131"/>
  <c r="Q24" i="131"/>
  <c r="Q23" i="131"/>
  <c r="Q28" i="131"/>
  <c r="Q22" i="131"/>
  <c r="Q27" i="131"/>
  <c r="Q26" i="131"/>
  <c r="Q25" i="131"/>
  <c r="O108" i="131"/>
  <c r="O106" i="131"/>
  <c r="R29" i="131"/>
  <c r="R21" i="131" s="1"/>
  <c r="O100" i="131"/>
  <c r="O98" i="131"/>
  <c r="O77" i="131"/>
  <c r="O94" i="131"/>
  <c r="O96" i="131"/>
  <c r="O70" i="131"/>
  <c r="O86" i="131"/>
  <c r="O88" i="131"/>
  <c r="O92" i="131"/>
  <c r="O90" i="131"/>
  <c r="P56" i="131" l="1"/>
  <c r="P104" i="131"/>
  <c r="P46" i="131"/>
  <c r="P102" i="131"/>
  <c r="Q81" i="131"/>
  <c r="Q80" i="131"/>
  <c r="Q79" i="131"/>
  <c r="Q71" i="131"/>
  <c r="Q78" i="131"/>
  <c r="Q82" i="131"/>
  <c r="Q83" i="131"/>
  <c r="Q76" i="131"/>
  <c r="P40" i="131"/>
  <c r="P52" i="131"/>
  <c r="P48" i="131"/>
  <c r="Q69" i="131"/>
  <c r="Q62" i="131" s="1"/>
  <c r="Q65" i="131"/>
  <c r="Q44" i="131" s="1"/>
  <c r="Q72" i="131"/>
  <c r="Q68" i="131"/>
  <c r="Q58" i="131" s="1"/>
  <c r="Q64" i="131"/>
  <c r="Q73" i="131"/>
  <c r="Q74" i="131"/>
  <c r="Q75" i="131"/>
  <c r="P42" i="131"/>
  <c r="P60" i="131"/>
  <c r="Q67" i="131"/>
  <c r="Q54" i="131" s="1"/>
  <c r="R19" i="131"/>
  <c r="R73" i="131" s="1"/>
  <c r="R20" i="131"/>
  <c r="O63" i="131"/>
  <c r="Q48" i="131"/>
  <c r="R24" i="131"/>
  <c r="R28" i="131"/>
  <c r="R26" i="131"/>
  <c r="R25" i="131"/>
  <c r="R22" i="131"/>
  <c r="R23" i="131"/>
  <c r="R27" i="131"/>
  <c r="P92" i="131"/>
  <c r="P90" i="131"/>
  <c r="P96" i="131"/>
  <c r="P94" i="131"/>
  <c r="P70" i="131"/>
  <c r="P86" i="131"/>
  <c r="P88" i="131"/>
  <c r="P100" i="131"/>
  <c r="P98" i="131"/>
  <c r="P108" i="131"/>
  <c r="P106" i="131"/>
  <c r="P77" i="131"/>
  <c r="S29" i="131"/>
  <c r="S21" i="131" s="1"/>
  <c r="Q56" i="131" l="1"/>
  <c r="Q104" i="131"/>
  <c r="Q102" i="131"/>
  <c r="Q46" i="131"/>
  <c r="R80" i="131"/>
  <c r="R79" i="131"/>
  <c r="R71" i="131"/>
  <c r="R83" i="131"/>
  <c r="R81" i="131"/>
  <c r="R78" i="131"/>
  <c r="R82" i="131"/>
  <c r="Q40" i="131"/>
  <c r="Q60" i="131"/>
  <c r="Q42" i="131"/>
  <c r="R76" i="131"/>
  <c r="R69" i="131"/>
  <c r="R62" i="131" s="1"/>
  <c r="R68" i="131"/>
  <c r="R58" i="131" s="1"/>
  <c r="P63" i="131"/>
  <c r="R67" i="131"/>
  <c r="R54" i="131" s="1"/>
  <c r="R66" i="131"/>
  <c r="R48" i="131" s="1"/>
  <c r="R64" i="131"/>
  <c r="R65" i="131"/>
  <c r="R44" i="131" s="1"/>
  <c r="R72" i="131"/>
  <c r="R75" i="131"/>
  <c r="R74" i="131"/>
  <c r="Q52" i="131"/>
  <c r="S19" i="131"/>
  <c r="S68" i="131" s="1"/>
  <c r="S58" i="131" s="1"/>
  <c r="S20" i="131"/>
  <c r="S22" i="131"/>
  <c r="S27" i="131"/>
  <c r="S24" i="131"/>
  <c r="S28" i="131"/>
  <c r="S26" i="131"/>
  <c r="S25" i="131"/>
  <c r="S23" i="131"/>
  <c r="Q108" i="131"/>
  <c r="Q106" i="131"/>
  <c r="T29" i="131"/>
  <c r="T21" i="131" s="1"/>
  <c r="Q100" i="131"/>
  <c r="Q98" i="131"/>
  <c r="Q77" i="131"/>
  <c r="Q92" i="131"/>
  <c r="Q90" i="131"/>
  <c r="Q96" i="131"/>
  <c r="Q94" i="131"/>
  <c r="Q70" i="131"/>
  <c r="Q86" i="131"/>
  <c r="Q88" i="131"/>
  <c r="R56" i="131" l="1"/>
  <c r="S56" i="131"/>
  <c r="R104" i="131"/>
  <c r="S104" i="131"/>
  <c r="R46" i="131"/>
  <c r="S78" i="131"/>
  <c r="R102" i="131"/>
  <c r="S79" i="131"/>
  <c r="S80" i="131"/>
  <c r="S76" i="131"/>
  <c r="S71" i="131"/>
  <c r="S83" i="131"/>
  <c r="S82" i="131"/>
  <c r="S81" i="131"/>
  <c r="R50" i="131"/>
  <c r="R40" i="131"/>
  <c r="R52" i="131"/>
  <c r="R42" i="131"/>
  <c r="R60" i="131"/>
  <c r="S74" i="131"/>
  <c r="S65" i="131"/>
  <c r="S44" i="131" s="1"/>
  <c r="S75" i="131"/>
  <c r="S72" i="131"/>
  <c r="S73" i="131"/>
  <c r="S69" i="131"/>
  <c r="S62" i="131" s="1"/>
  <c r="S67" i="131"/>
  <c r="S54" i="131" s="1"/>
  <c r="S66" i="131"/>
  <c r="S50" i="131" s="1"/>
  <c r="S64" i="131"/>
  <c r="T19" i="131"/>
  <c r="T74" i="131" s="1"/>
  <c r="T20" i="131"/>
  <c r="Q63" i="131"/>
  <c r="S102" i="131"/>
  <c r="T27" i="131"/>
  <c r="T26" i="131"/>
  <c r="T25" i="131"/>
  <c r="T23" i="131"/>
  <c r="T22" i="131"/>
  <c r="T28" i="131"/>
  <c r="T24" i="131"/>
  <c r="U29" i="131"/>
  <c r="U21" i="131" s="1"/>
  <c r="R77" i="131"/>
  <c r="R92" i="131"/>
  <c r="R90" i="131"/>
  <c r="R96" i="131"/>
  <c r="R94" i="131"/>
  <c r="R100" i="131"/>
  <c r="R98" i="131"/>
  <c r="R86" i="131"/>
  <c r="R88" i="131"/>
  <c r="R70" i="131"/>
  <c r="R108" i="131"/>
  <c r="R106" i="131"/>
  <c r="S46" i="131" l="1"/>
  <c r="T78" i="131"/>
  <c r="T82" i="131"/>
  <c r="T81" i="131"/>
  <c r="T76" i="131"/>
  <c r="T71" i="131"/>
  <c r="T83" i="131"/>
  <c r="T80" i="131"/>
  <c r="T79" i="131"/>
  <c r="T72" i="131"/>
  <c r="T75" i="131"/>
  <c r="S40" i="131"/>
  <c r="S60" i="131"/>
  <c r="T69" i="131"/>
  <c r="T62" i="131" s="1"/>
  <c r="T66" i="131"/>
  <c r="T50" i="131" s="1"/>
  <c r="S48" i="131"/>
  <c r="S52" i="131"/>
  <c r="T68" i="131"/>
  <c r="T58" i="131" s="1"/>
  <c r="T65" i="131"/>
  <c r="T44" i="131" s="1"/>
  <c r="T67" i="131"/>
  <c r="T54" i="131" s="1"/>
  <c r="T64" i="131"/>
  <c r="T73" i="131"/>
  <c r="S42" i="131"/>
  <c r="U19" i="131"/>
  <c r="U64" i="131" s="1"/>
  <c r="U20" i="131"/>
  <c r="R63" i="131"/>
  <c r="U23" i="131"/>
  <c r="U26" i="131"/>
  <c r="U28" i="131"/>
  <c r="U27" i="131"/>
  <c r="U25" i="131"/>
  <c r="U24" i="131"/>
  <c r="U22" i="131"/>
  <c r="S96" i="131"/>
  <c r="S94" i="131"/>
  <c r="S90" i="131"/>
  <c r="S92" i="131"/>
  <c r="V29" i="131"/>
  <c r="V21" i="131" s="1"/>
  <c r="S108" i="131"/>
  <c r="S106" i="131"/>
  <c r="S98" i="131"/>
  <c r="S100" i="131"/>
  <c r="S77" i="131"/>
  <c r="S86" i="131"/>
  <c r="S88" i="131"/>
  <c r="S70" i="131"/>
  <c r="T56" i="131" l="1"/>
  <c r="T104" i="131"/>
  <c r="T102" i="131"/>
  <c r="U81" i="131"/>
  <c r="T46" i="131"/>
  <c r="U82" i="131"/>
  <c r="U80" i="131"/>
  <c r="U78" i="131"/>
  <c r="U79" i="131"/>
  <c r="U74" i="131"/>
  <c r="U71" i="131"/>
  <c r="U83" i="131"/>
  <c r="T48" i="131"/>
  <c r="T60" i="131"/>
  <c r="U75" i="131"/>
  <c r="T52" i="131"/>
  <c r="T42" i="131"/>
  <c r="U72" i="131"/>
  <c r="U69" i="131"/>
  <c r="U62" i="131" s="1"/>
  <c r="U68" i="131"/>
  <c r="U58" i="131" s="1"/>
  <c r="U66" i="131"/>
  <c r="U50" i="131" s="1"/>
  <c r="U73" i="131"/>
  <c r="U76" i="131"/>
  <c r="T40" i="131"/>
  <c r="U67" i="131"/>
  <c r="U54" i="131" s="1"/>
  <c r="U65" i="131"/>
  <c r="U44" i="131" s="1"/>
  <c r="V19" i="131"/>
  <c r="V73" i="131" s="1"/>
  <c r="V20" i="131"/>
  <c r="S63" i="131"/>
  <c r="U42" i="131"/>
  <c r="U40" i="131"/>
  <c r="V26" i="131"/>
  <c r="V22" i="131"/>
  <c r="V28" i="131"/>
  <c r="V27" i="131"/>
  <c r="V25" i="131"/>
  <c r="V24" i="131"/>
  <c r="V23" i="131"/>
  <c r="T77" i="131"/>
  <c r="T108" i="131"/>
  <c r="T106" i="131"/>
  <c r="W29" i="131"/>
  <c r="W21" i="131" s="1"/>
  <c r="T98" i="131"/>
  <c r="T100" i="131"/>
  <c r="T90" i="131"/>
  <c r="T92" i="131"/>
  <c r="T96" i="131"/>
  <c r="T94" i="131"/>
  <c r="T86" i="131"/>
  <c r="T88" i="131"/>
  <c r="T70" i="131"/>
  <c r="U56" i="131" l="1"/>
  <c r="U104" i="131"/>
  <c r="U102" i="131"/>
  <c r="V82" i="131"/>
  <c r="V79" i="131"/>
  <c r="V80" i="131"/>
  <c r="V78" i="131"/>
  <c r="V71" i="131"/>
  <c r="V74" i="131"/>
  <c r="V83" i="131"/>
  <c r="V81" i="131"/>
  <c r="U48" i="131"/>
  <c r="U60" i="131"/>
  <c r="U46" i="131"/>
  <c r="V76" i="131"/>
  <c r="V72" i="131"/>
  <c r="V68" i="131"/>
  <c r="V58" i="131" s="1"/>
  <c r="V69" i="131"/>
  <c r="V62" i="131" s="1"/>
  <c r="V67" i="131"/>
  <c r="V54" i="131" s="1"/>
  <c r="V65" i="131"/>
  <c r="V44" i="131" s="1"/>
  <c r="V64" i="131"/>
  <c r="V66" i="131"/>
  <c r="V48" i="131" s="1"/>
  <c r="V75" i="131"/>
  <c r="U52" i="131"/>
  <c r="W19" i="131"/>
  <c r="W66" i="131" s="1"/>
  <c r="W20" i="131"/>
  <c r="T63" i="131"/>
  <c r="W27" i="131"/>
  <c r="W26" i="131"/>
  <c r="W22" i="131"/>
  <c r="W28" i="131"/>
  <c r="W24" i="131"/>
  <c r="W23" i="131"/>
  <c r="W25" i="131"/>
  <c r="U108" i="131"/>
  <c r="U106" i="131"/>
  <c r="X29" i="131"/>
  <c r="X21" i="131" s="1"/>
  <c r="U98" i="131"/>
  <c r="U100" i="131"/>
  <c r="U77" i="131"/>
  <c r="U90" i="131"/>
  <c r="U92" i="131"/>
  <c r="U96" i="131"/>
  <c r="U94" i="131"/>
  <c r="U88" i="131"/>
  <c r="U70" i="131"/>
  <c r="U86" i="131"/>
  <c r="V56" i="131" l="1"/>
  <c r="V104" i="131"/>
  <c r="V102" i="131"/>
  <c r="W81" i="131"/>
  <c r="W83" i="131"/>
  <c r="W80" i="131"/>
  <c r="W76" i="131"/>
  <c r="W78" i="131"/>
  <c r="W79" i="131"/>
  <c r="W82" i="131"/>
  <c r="W75" i="131"/>
  <c r="W73" i="131"/>
  <c r="W71" i="131"/>
  <c r="V46" i="131"/>
  <c r="V52" i="131"/>
  <c r="V42" i="131"/>
  <c r="V50" i="131"/>
  <c r="V60" i="131"/>
  <c r="W69" i="131"/>
  <c r="W62" i="131" s="1"/>
  <c r="V40" i="131"/>
  <c r="W65" i="131"/>
  <c r="W44" i="131" s="1"/>
  <c r="W64" i="131"/>
  <c r="W72" i="131"/>
  <c r="W74" i="131"/>
  <c r="W68" i="131"/>
  <c r="W58" i="131" s="1"/>
  <c r="W67" i="131"/>
  <c r="W54" i="131" s="1"/>
  <c r="X19" i="131"/>
  <c r="X83" i="131" s="1"/>
  <c r="X20" i="131"/>
  <c r="U63" i="131"/>
  <c r="W48" i="131"/>
  <c r="W50" i="131"/>
  <c r="X22" i="131"/>
  <c r="X25" i="131"/>
  <c r="X27" i="131"/>
  <c r="X26" i="131"/>
  <c r="X28" i="131"/>
  <c r="X24" i="131"/>
  <c r="X23" i="131"/>
  <c r="V77" i="131"/>
  <c r="Y29" i="131"/>
  <c r="Y21" i="131" s="1"/>
  <c r="V100" i="131"/>
  <c r="V98" i="131"/>
  <c r="V96" i="131"/>
  <c r="V94" i="131"/>
  <c r="V108" i="131"/>
  <c r="V106" i="131"/>
  <c r="V88" i="131"/>
  <c r="V70" i="131"/>
  <c r="V86" i="131"/>
  <c r="V92" i="131"/>
  <c r="V90" i="131"/>
  <c r="W56" i="131" l="1"/>
  <c r="W104" i="131"/>
  <c r="W46" i="131"/>
  <c r="X80" i="131"/>
  <c r="X78" i="131"/>
  <c r="W102" i="131"/>
  <c r="X79" i="131"/>
  <c r="X76" i="131"/>
  <c r="X81" i="131"/>
  <c r="X82" i="131"/>
  <c r="X73" i="131"/>
  <c r="X71" i="131"/>
  <c r="X74" i="131"/>
  <c r="W42" i="131"/>
  <c r="W40" i="131"/>
  <c r="X72" i="131"/>
  <c r="X75" i="131"/>
  <c r="X68" i="131"/>
  <c r="X58" i="131" s="1"/>
  <c r="X67" i="131"/>
  <c r="X54" i="131" s="1"/>
  <c r="X66" i="131"/>
  <c r="X50" i="131" s="1"/>
  <c r="W60" i="131"/>
  <c r="X64" i="131"/>
  <c r="X65" i="131"/>
  <c r="X44" i="131" s="1"/>
  <c r="X69" i="131"/>
  <c r="X62" i="131" s="1"/>
  <c r="W52" i="131"/>
  <c r="Y19" i="131"/>
  <c r="Y64" i="131" s="1"/>
  <c r="Y20" i="131"/>
  <c r="V63" i="131"/>
  <c r="Y26" i="131"/>
  <c r="Y25" i="131"/>
  <c r="Y27" i="131"/>
  <c r="Y23" i="131"/>
  <c r="Y22" i="131"/>
  <c r="Y28" i="131"/>
  <c r="Y24" i="131"/>
  <c r="W106" i="131"/>
  <c r="W108" i="131"/>
  <c r="W88" i="131"/>
  <c r="W70" i="131"/>
  <c r="W86" i="131"/>
  <c r="W92" i="131"/>
  <c r="W90" i="131"/>
  <c r="Z29" i="131"/>
  <c r="Z21" i="131" s="1"/>
  <c r="W100" i="131"/>
  <c r="W98" i="131"/>
  <c r="W77" i="131"/>
  <c r="W96" i="131"/>
  <c r="W94" i="131"/>
  <c r="X56" i="131" l="1"/>
  <c r="X104" i="131"/>
  <c r="X102" i="131"/>
  <c r="X46" i="131"/>
  <c r="Y82" i="131"/>
  <c r="Y83" i="131"/>
  <c r="Y75" i="131"/>
  <c r="Y81" i="131"/>
  <c r="Y79" i="131"/>
  <c r="Y80" i="131"/>
  <c r="Y78" i="131"/>
  <c r="Y71" i="131"/>
  <c r="Y74" i="131"/>
  <c r="Y76" i="131"/>
  <c r="X40" i="131"/>
  <c r="X48" i="131"/>
  <c r="X52" i="131"/>
  <c r="X42" i="131"/>
  <c r="Y69" i="131"/>
  <c r="Y62" i="131" s="1"/>
  <c r="Y68" i="131"/>
  <c r="Y58" i="131" s="1"/>
  <c r="Y73" i="131"/>
  <c r="Y72" i="131"/>
  <c r="Y67" i="131"/>
  <c r="Y54" i="131" s="1"/>
  <c r="Y66" i="131"/>
  <c r="Y48" i="131" s="1"/>
  <c r="Y65" i="131"/>
  <c r="Y44" i="131" s="1"/>
  <c r="X60" i="131"/>
  <c r="W63" i="131"/>
  <c r="Z19" i="131"/>
  <c r="Z71" i="131" s="1"/>
  <c r="Z20" i="131"/>
  <c r="Y42" i="131"/>
  <c r="Y40" i="131"/>
  <c r="Z23" i="131"/>
  <c r="Z22" i="131"/>
  <c r="Z28" i="131"/>
  <c r="Z26" i="131"/>
  <c r="Z25" i="131"/>
  <c r="Z27" i="131"/>
  <c r="Z24" i="131"/>
  <c r="X77" i="131"/>
  <c r="X96" i="131"/>
  <c r="X94" i="131"/>
  <c r="AA29" i="131"/>
  <c r="AA21" i="131" s="1"/>
  <c r="X106" i="131"/>
  <c r="X108" i="131"/>
  <c r="X88" i="131"/>
  <c r="X70" i="131"/>
  <c r="X86" i="131"/>
  <c r="X100" i="131"/>
  <c r="X98" i="131"/>
  <c r="X92" i="131"/>
  <c r="X90" i="131"/>
  <c r="Y56" i="131" l="1"/>
  <c r="Y104" i="131"/>
  <c r="Y102" i="131"/>
  <c r="Y46" i="131"/>
  <c r="Z79" i="131"/>
  <c r="Z78" i="131"/>
  <c r="Z75" i="131"/>
  <c r="Z80" i="131"/>
  <c r="Z83" i="131"/>
  <c r="Z82" i="131"/>
  <c r="Z81" i="131"/>
  <c r="Z72" i="131"/>
  <c r="Z74" i="131"/>
  <c r="Z76" i="131"/>
  <c r="Y50" i="131"/>
  <c r="Y52" i="131"/>
  <c r="Y60" i="131"/>
  <c r="Z67" i="131"/>
  <c r="Z54" i="131" s="1"/>
  <c r="Z66" i="131"/>
  <c r="Z50" i="131" s="1"/>
  <c r="Z65" i="131"/>
  <c r="Z44" i="131" s="1"/>
  <c r="Z64" i="131"/>
  <c r="Z68" i="131"/>
  <c r="Z58" i="131" s="1"/>
  <c r="Z73" i="131"/>
  <c r="Z69" i="131"/>
  <c r="Z62" i="131" s="1"/>
  <c r="AA19" i="131"/>
  <c r="AA65" i="131" s="1"/>
  <c r="AA44" i="131" s="1"/>
  <c r="AA20" i="131"/>
  <c r="X63" i="131"/>
  <c r="AA24" i="131"/>
  <c r="AA26" i="131"/>
  <c r="AA25" i="131"/>
  <c r="AA23" i="131"/>
  <c r="AA22" i="131"/>
  <c r="AA28" i="131"/>
  <c r="AA27" i="131"/>
  <c r="Y106" i="131"/>
  <c r="Y108" i="131"/>
  <c r="Y70" i="131"/>
  <c r="Y86" i="131"/>
  <c r="Y88" i="131"/>
  <c r="Y100" i="131"/>
  <c r="Y98" i="131"/>
  <c r="Y77" i="131"/>
  <c r="Y92" i="131"/>
  <c r="Y90" i="131"/>
  <c r="Y94" i="131"/>
  <c r="Y96" i="131"/>
  <c r="AB29" i="131"/>
  <c r="AB21" i="131" s="1"/>
  <c r="Y63" i="131" l="1"/>
  <c r="Z56" i="131"/>
  <c r="Z104" i="131"/>
  <c r="AA79" i="131"/>
  <c r="AA78" i="131"/>
  <c r="AA81" i="131"/>
  <c r="Z102" i="131"/>
  <c r="AA76" i="131"/>
  <c r="AA74" i="131"/>
  <c r="AA73" i="131"/>
  <c r="AA83" i="131"/>
  <c r="Z46" i="131"/>
  <c r="AA75" i="131"/>
  <c r="AA80" i="131"/>
  <c r="AA82" i="131"/>
  <c r="AA67" i="131"/>
  <c r="AA54" i="131" s="1"/>
  <c r="AA71" i="131"/>
  <c r="AA72" i="131"/>
  <c r="Z48" i="131"/>
  <c r="Z52" i="131"/>
  <c r="AA64" i="131"/>
  <c r="Z40" i="131"/>
  <c r="AA69" i="131"/>
  <c r="AA62" i="131" s="1"/>
  <c r="AA68" i="131"/>
  <c r="AA58" i="131" s="1"/>
  <c r="Z60" i="131"/>
  <c r="Z42" i="131"/>
  <c r="AA66" i="131"/>
  <c r="AA48" i="131" s="1"/>
  <c r="AB19" i="131"/>
  <c r="AB81" i="131" s="1"/>
  <c r="AB20" i="131"/>
  <c r="AA46" i="131"/>
  <c r="AB28" i="131"/>
  <c r="AB24" i="131"/>
  <c r="AB23" i="131"/>
  <c r="AB27" i="131"/>
  <c r="AB26" i="131"/>
  <c r="AB25" i="131"/>
  <c r="AB22" i="131"/>
  <c r="Z70" i="131"/>
  <c r="Z86" i="131"/>
  <c r="Z88" i="131"/>
  <c r="Z106" i="131"/>
  <c r="Z108" i="131"/>
  <c r="AC29" i="131"/>
  <c r="AC21" i="131" s="1"/>
  <c r="Z92" i="131"/>
  <c r="Z90" i="131"/>
  <c r="Z94" i="131"/>
  <c r="Z96" i="131"/>
  <c r="Z100" i="131"/>
  <c r="Z98" i="131"/>
  <c r="Z77" i="131"/>
  <c r="AA56" i="131" l="1"/>
  <c r="AA104" i="131"/>
  <c r="AA60" i="131"/>
  <c r="AA102" i="131"/>
  <c r="AA42" i="131"/>
  <c r="AA50" i="131"/>
  <c r="AA40" i="131"/>
  <c r="AA52" i="131"/>
  <c r="Z63" i="131"/>
  <c r="AB67" i="131"/>
  <c r="AB54" i="131" s="1"/>
  <c r="AB66" i="131"/>
  <c r="AB50" i="131" s="1"/>
  <c r="AB65" i="131"/>
  <c r="AB44" i="131" s="1"/>
  <c r="AB64" i="131"/>
  <c r="AB69" i="131"/>
  <c r="AB62" i="131" s="1"/>
  <c r="AB68" i="131"/>
  <c r="AB58" i="131" s="1"/>
  <c r="AB83" i="131"/>
  <c r="AB73" i="131"/>
  <c r="AB71" i="131"/>
  <c r="AB76" i="131"/>
  <c r="AB79" i="131"/>
  <c r="AB80" i="131"/>
  <c r="AB82" i="131"/>
  <c r="AB72" i="131"/>
  <c r="AB75" i="131"/>
  <c r="AB74" i="131"/>
  <c r="AB78" i="131"/>
  <c r="AC19" i="131"/>
  <c r="AC74" i="131" s="1"/>
  <c r="AC20" i="131"/>
  <c r="AC28" i="131"/>
  <c r="AC27" i="131"/>
  <c r="AC24" i="131"/>
  <c r="AC26" i="131"/>
  <c r="AC25" i="131"/>
  <c r="AC23" i="131"/>
  <c r="AC22" i="131"/>
  <c r="AA70" i="131"/>
  <c r="AA86" i="131"/>
  <c r="AA88" i="131"/>
  <c r="AA94" i="131"/>
  <c r="AA96" i="131"/>
  <c r="AA92" i="131"/>
  <c r="AA90" i="131"/>
  <c r="AA108" i="131"/>
  <c r="AA106" i="131"/>
  <c r="AD29" i="131"/>
  <c r="AD21" i="131" s="1"/>
  <c r="AA100" i="131"/>
  <c r="AA98" i="131"/>
  <c r="AA77" i="131"/>
  <c r="AB56" i="131" l="1"/>
  <c r="AB104" i="131"/>
  <c r="AB102" i="131"/>
  <c r="AB46" i="131"/>
  <c r="AC80" i="131"/>
  <c r="AC79" i="131"/>
  <c r="AC78" i="131"/>
  <c r="AC81" i="131"/>
  <c r="AC83" i="131"/>
  <c r="AC82" i="131"/>
  <c r="AB40" i="131"/>
  <c r="AB48" i="131"/>
  <c r="AB52" i="131"/>
  <c r="AB42" i="131"/>
  <c r="AB60" i="131"/>
  <c r="AC73" i="131"/>
  <c r="AC65" i="131"/>
  <c r="AC44" i="131" s="1"/>
  <c r="AA63" i="131"/>
  <c r="AC69" i="131"/>
  <c r="AC62" i="131" s="1"/>
  <c r="AC66" i="131"/>
  <c r="AC50" i="131" s="1"/>
  <c r="AC72" i="131"/>
  <c r="AC67" i="131"/>
  <c r="AC54" i="131" s="1"/>
  <c r="AC76" i="131"/>
  <c r="AC75" i="131"/>
  <c r="AC64" i="131"/>
  <c r="AC68" i="131"/>
  <c r="AC58" i="131" s="1"/>
  <c r="AC71" i="131"/>
  <c r="AD19" i="131"/>
  <c r="AD67" i="131" s="1"/>
  <c r="AD54" i="131" s="1"/>
  <c r="AD20" i="131"/>
  <c r="AD27" i="131"/>
  <c r="AD26" i="131"/>
  <c r="AD23" i="131"/>
  <c r="AD22" i="131"/>
  <c r="AD28" i="131"/>
  <c r="AD25" i="131"/>
  <c r="AD24" i="131"/>
  <c r="AB70" i="131"/>
  <c r="AB86" i="131"/>
  <c r="AB88" i="131"/>
  <c r="AB96" i="131"/>
  <c r="AB94" i="131"/>
  <c r="AB92" i="131"/>
  <c r="AB90" i="131"/>
  <c r="AB100" i="131"/>
  <c r="AB98" i="131"/>
  <c r="AB108" i="131"/>
  <c r="AB106" i="131"/>
  <c r="AE29" i="131"/>
  <c r="AE21" i="131" s="1"/>
  <c r="AB77" i="131"/>
  <c r="AC56" i="131" l="1"/>
  <c r="AC104" i="131"/>
  <c r="AC46" i="131"/>
  <c r="AC102" i="131"/>
  <c r="AD79" i="131"/>
  <c r="AD78" i="131"/>
  <c r="AD83" i="131"/>
  <c r="AD81" i="131"/>
  <c r="AD82" i="131"/>
  <c r="AD80" i="131"/>
  <c r="AD75" i="131"/>
  <c r="AD74" i="131"/>
  <c r="AD73" i="131"/>
  <c r="AC48" i="131"/>
  <c r="AC60" i="131"/>
  <c r="AC40" i="131"/>
  <c r="AC52" i="131"/>
  <c r="AD66" i="131"/>
  <c r="AD50" i="131" s="1"/>
  <c r="AD72" i="131"/>
  <c r="AD71" i="131"/>
  <c r="AD76" i="131"/>
  <c r="AC42" i="131"/>
  <c r="AD64" i="131"/>
  <c r="AD65" i="131"/>
  <c r="AD44" i="131" s="1"/>
  <c r="AD69" i="131"/>
  <c r="AD62" i="131" s="1"/>
  <c r="AD68" i="131"/>
  <c r="AD58" i="131" s="1"/>
  <c r="AE19" i="131"/>
  <c r="AE64" i="131" s="1"/>
  <c r="AE20" i="131"/>
  <c r="AB63" i="131"/>
  <c r="AD52" i="131"/>
  <c r="AE23" i="131"/>
  <c r="AE22" i="131"/>
  <c r="AE25" i="131"/>
  <c r="AE24" i="131"/>
  <c r="AE28" i="131"/>
  <c r="AE27" i="131"/>
  <c r="AE26" i="131"/>
  <c r="AC92" i="131"/>
  <c r="AC90" i="131"/>
  <c r="AC108" i="131"/>
  <c r="AC106" i="131"/>
  <c r="AF29" i="131"/>
  <c r="AF21" i="131" s="1"/>
  <c r="AC100" i="131"/>
  <c r="AC98" i="131"/>
  <c r="AC96" i="131"/>
  <c r="AC94" i="131"/>
  <c r="AC77" i="131"/>
  <c r="AC70" i="131"/>
  <c r="AC86" i="131"/>
  <c r="AC88" i="131"/>
  <c r="AD56" i="131" l="1"/>
  <c r="AD104" i="131"/>
  <c r="AD46" i="131"/>
  <c r="AE79" i="131"/>
  <c r="AE82" i="131"/>
  <c r="AE78" i="131"/>
  <c r="AE83" i="131"/>
  <c r="AE81" i="131"/>
  <c r="AE80" i="131"/>
  <c r="AD102" i="131"/>
  <c r="AD40" i="131"/>
  <c r="AE73" i="131"/>
  <c r="AD48" i="131"/>
  <c r="AE74" i="131"/>
  <c r="AE72" i="131"/>
  <c r="AD42" i="131"/>
  <c r="AE69" i="131"/>
  <c r="AE62" i="131" s="1"/>
  <c r="AE68" i="131"/>
  <c r="AE58" i="131" s="1"/>
  <c r="AE65" i="131"/>
  <c r="AE44" i="131" s="1"/>
  <c r="AE67" i="131"/>
  <c r="AE54" i="131" s="1"/>
  <c r="AE66" i="131"/>
  <c r="AE48" i="131" s="1"/>
  <c r="AE71" i="131"/>
  <c r="AE76" i="131"/>
  <c r="AE75" i="131"/>
  <c r="AD60" i="131"/>
  <c r="AF19" i="131"/>
  <c r="AF65" i="131" s="1"/>
  <c r="AF44" i="131" s="1"/>
  <c r="AF20" i="131"/>
  <c r="AC63" i="131"/>
  <c r="AE42" i="131"/>
  <c r="AE40" i="131"/>
  <c r="AF27" i="131"/>
  <c r="AF23" i="131"/>
  <c r="AF22" i="131"/>
  <c r="AF24" i="131"/>
  <c r="AF28" i="131"/>
  <c r="AF26" i="131"/>
  <c r="AF25" i="131"/>
  <c r="AD92" i="131"/>
  <c r="AD90" i="131"/>
  <c r="AD86" i="131"/>
  <c r="AD88" i="131"/>
  <c r="AD70" i="131"/>
  <c r="AD96" i="131"/>
  <c r="AD94" i="131"/>
  <c r="AD100" i="131"/>
  <c r="AD98" i="131"/>
  <c r="AD108" i="131"/>
  <c r="AD106" i="131"/>
  <c r="AG29" i="131"/>
  <c r="AG21" i="131" s="1"/>
  <c r="AD77" i="131"/>
  <c r="AE56" i="131" l="1"/>
  <c r="AE104" i="131"/>
  <c r="AE102" i="131"/>
  <c r="AF80" i="131"/>
  <c r="AE46" i="131"/>
  <c r="AF78" i="131"/>
  <c r="AF82" i="131"/>
  <c r="AF81" i="131"/>
  <c r="AF83" i="131"/>
  <c r="AF79" i="131"/>
  <c r="AE50" i="131"/>
  <c r="AF72" i="131"/>
  <c r="AE60" i="131"/>
  <c r="AE52" i="131"/>
  <c r="AF75" i="131"/>
  <c r="AF74" i="131"/>
  <c r="AF71" i="131"/>
  <c r="AF76" i="131"/>
  <c r="AF73" i="131"/>
  <c r="AF64" i="131"/>
  <c r="AF69" i="131"/>
  <c r="AF62" i="131" s="1"/>
  <c r="AF68" i="131"/>
  <c r="AF58" i="131" s="1"/>
  <c r="AF66" i="131"/>
  <c r="AF50" i="131" s="1"/>
  <c r="AF67" i="131"/>
  <c r="AF54" i="131" s="1"/>
  <c r="AG19" i="131"/>
  <c r="AG76" i="131" s="1"/>
  <c r="AG20" i="131"/>
  <c r="AD63" i="131"/>
  <c r="AF46" i="131"/>
  <c r="AG28" i="131"/>
  <c r="AG27" i="131"/>
  <c r="AG24" i="131"/>
  <c r="AG23" i="131"/>
  <c r="AG26" i="131"/>
  <c r="AG25" i="131"/>
  <c r="AG22" i="131"/>
  <c r="AE86" i="131"/>
  <c r="AE88" i="131"/>
  <c r="AE70" i="131"/>
  <c r="AH29" i="131"/>
  <c r="AH21" i="131" s="1"/>
  <c r="AE90" i="131"/>
  <c r="AE92" i="131"/>
  <c r="AE108" i="131"/>
  <c r="AE106" i="131"/>
  <c r="AE96" i="131"/>
  <c r="AE94" i="131"/>
  <c r="AE98" i="131"/>
  <c r="AE100" i="131"/>
  <c r="AE77" i="131"/>
  <c r="AF56" i="131" l="1"/>
  <c r="AF104" i="131"/>
  <c r="AG82" i="131"/>
  <c r="AG78" i="131"/>
  <c r="AG79" i="131"/>
  <c r="AG72" i="131"/>
  <c r="AG71" i="131"/>
  <c r="AG80" i="131"/>
  <c r="AG73" i="131"/>
  <c r="AG81" i="131"/>
  <c r="AG83" i="131"/>
  <c r="AF102" i="131"/>
  <c r="AF40" i="131"/>
  <c r="AF42" i="131"/>
  <c r="AG75" i="131"/>
  <c r="AG74" i="131"/>
  <c r="AF48" i="131"/>
  <c r="AG66" i="131"/>
  <c r="AG50" i="131" s="1"/>
  <c r="AE63" i="131"/>
  <c r="AG65" i="131"/>
  <c r="AG44" i="131" s="1"/>
  <c r="AG68" i="131"/>
  <c r="AG58" i="131" s="1"/>
  <c r="AG64" i="131"/>
  <c r="AG69" i="131"/>
  <c r="AG62" i="131" s="1"/>
  <c r="AG67" i="131"/>
  <c r="AG54" i="131" s="1"/>
  <c r="AF52" i="131"/>
  <c r="AF60" i="131"/>
  <c r="AH19" i="131"/>
  <c r="AH65" i="131" s="1"/>
  <c r="AH44" i="131" s="1"/>
  <c r="AH20" i="131"/>
  <c r="AH28" i="131"/>
  <c r="AH25" i="131"/>
  <c r="AH22" i="131"/>
  <c r="AH23" i="131"/>
  <c r="AH26" i="131"/>
  <c r="AH24" i="131"/>
  <c r="AH27" i="131"/>
  <c r="AF98" i="131"/>
  <c r="AF100" i="131"/>
  <c r="AF77" i="131"/>
  <c r="AF90" i="131"/>
  <c r="AF92" i="131"/>
  <c r="AF86" i="131"/>
  <c r="AF88" i="131"/>
  <c r="AF70" i="131"/>
  <c r="AF96" i="131"/>
  <c r="AF94" i="131"/>
  <c r="AF108" i="131"/>
  <c r="AF106" i="131"/>
  <c r="AG56" i="131" l="1"/>
  <c r="AG104" i="131"/>
  <c r="AG102" i="131"/>
  <c r="AH83" i="131"/>
  <c r="AH81" i="131"/>
  <c r="AG46" i="131"/>
  <c r="AH82" i="131"/>
  <c r="AI82" i="131" s="1"/>
  <c r="AH80" i="131"/>
  <c r="AH79" i="131"/>
  <c r="AH72" i="131"/>
  <c r="AI72" i="131" s="1"/>
  <c r="AH71" i="131"/>
  <c r="AI71" i="131" s="1"/>
  <c r="AH78" i="131"/>
  <c r="AH73" i="131"/>
  <c r="AI73" i="131" s="1"/>
  <c r="AG48" i="131"/>
  <c r="AG42" i="131"/>
  <c r="AH64" i="131"/>
  <c r="AH76" i="131"/>
  <c r="AI76" i="131" s="1"/>
  <c r="AG40" i="131"/>
  <c r="AH75" i="131"/>
  <c r="AI75" i="131" s="1"/>
  <c r="AH74" i="131"/>
  <c r="AI74" i="131" s="1"/>
  <c r="AG52" i="131"/>
  <c r="AH68" i="131"/>
  <c r="AH58" i="131" s="1"/>
  <c r="AG60" i="131"/>
  <c r="AH66" i="131"/>
  <c r="AH50" i="131" s="1"/>
  <c r="AH69" i="131"/>
  <c r="AH62" i="131" s="1"/>
  <c r="AH67" i="131"/>
  <c r="AH54" i="131" s="1"/>
  <c r="AF63" i="131"/>
  <c r="AH46" i="131"/>
  <c r="AG88" i="131"/>
  <c r="AG70" i="131"/>
  <c r="AG86" i="131"/>
  <c r="AG108" i="131"/>
  <c r="AG106" i="131"/>
  <c r="AG98" i="131"/>
  <c r="AG100" i="131"/>
  <c r="AG77" i="131"/>
  <c r="AG96" i="131"/>
  <c r="AG94" i="131"/>
  <c r="AG90" i="131"/>
  <c r="AG92" i="131"/>
  <c r="AH56" i="131" l="1"/>
  <c r="AH104" i="131"/>
  <c r="AH42" i="131"/>
  <c r="AH48" i="131"/>
  <c r="AH40" i="131"/>
  <c r="AH102" i="131"/>
  <c r="AI68" i="131"/>
  <c r="AJ68" i="131" s="1"/>
  <c r="AH52" i="131"/>
  <c r="AH60" i="131"/>
  <c r="AG63" i="131"/>
  <c r="AH100" i="131"/>
  <c r="AH98" i="131"/>
  <c r="AI67" i="131"/>
  <c r="AJ67" i="131" s="1"/>
  <c r="AH88" i="131"/>
  <c r="AH70" i="131"/>
  <c r="AH86" i="131"/>
  <c r="AI64" i="131"/>
  <c r="AJ64" i="131" s="1"/>
  <c r="AH92" i="131"/>
  <c r="AH90" i="131"/>
  <c r="AI65" i="131"/>
  <c r="AJ65" i="131" s="1"/>
  <c r="AH77" i="131"/>
  <c r="AH96" i="131"/>
  <c r="AH94" i="131"/>
  <c r="AI66" i="131"/>
  <c r="AJ66" i="131" s="1"/>
  <c r="AH108" i="131"/>
  <c r="AH106" i="131"/>
  <c r="AI69" i="131"/>
  <c r="AJ69" i="131" s="1"/>
  <c r="AH63" i="131" l="1"/>
  <c r="AI70" i="131"/>
  <c r="AI77" i="131"/>
  <c r="AO65" i="131" s="1"/>
  <c r="AI63" i="131" l="1"/>
  <c r="AN65" i="131"/>
  <c r="AI83" i="131" l="1"/>
  <c r="B63" i="36" l="1"/>
  <c r="B64" i="36" s="1"/>
  <c r="B65" i="36" s="1"/>
  <c r="B66" i="36" s="1"/>
  <c r="B67" i="36" s="1"/>
  <c r="B68" i="36" s="1"/>
  <c r="B69" i="36" s="1"/>
  <c r="B70" i="36" s="1"/>
  <c r="B50" i="36"/>
  <c r="B51" i="36" s="1"/>
  <c r="B52" i="36" s="1"/>
  <c r="B53" i="36" s="1"/>
  <c r="B54" i="36" s="1"/>
  <c r="B55" i="36" s="1"/>
  <c r="B56" i="36" s="1"/>
  <c r="B57" i="36" s="1"/>
  <c r="B58" i="36" s="1"/>
  <c r="B33" i="36"/>
  <c r="B12" i="36"/>
  <c r="B13" i="36" s="1"/>
  <c r="B14" i="36" s="1"/>
  <c r="B15" i="36" s="1"/>
  <c r="B16" i="36" s="1"/>
  <c r="B17" i="36" s="1"/>
  <c r="B18" i="36" s="1"/>
  <c r="B19" i="36" s="1"/>
  <c r="B20" i="36" s="1"/>
  <c r="AI81" i="131" l="1"/>
  <c r="AI80" i="131"/>
  <c r="G84" i="131" l="1"/>
  <c r="AC84" i="131"/>
  <c r="AF84" i="131"/>
  <c r="AG84" i="131"/>
  <c r="M84" i="131"/>
  <c r="AE84" i="131"/>
  <c r="AH84" i="131"/>
  <c r="AD84" i="131"/>
  <c r="Y84" i="131"/>
  <c r="K84" i="131"/>
  <c r="W84" i="131"/>
  <c r="Z84" i="131"/>
  <c r="R84" i="131"/>
  <c r="F84" i="131"/>
  <c r="O84" i="131"/>
  <c r="X84" i="131"/>
  <c r="T84" i="131"/>
  <c r="N84" i="131"/>
  <c r="I84" i="131"/>
  <c r="AA84" i="131"/>
  <c r="E84" i="131"/>
  <c r="L84" i="131"/>
  <c r="J84" i="131"/>
  <c r="V84" i="131"/>
  <c r="AI79" i="131"/>
  <c r="AI78" i="131"/>
  <c r="D84" i="131"/>
  <c r="U84" i="131"/>
  <c r="AB84" i="131"/>
  <c r="Q84" i="131"/>
  <c r="H84" i="131"/>
  <c r="P84" i="131"/>
  <c r="S84" i="131"/>
  <c r="AI84" i="131" l="1"/>
  <c r="B76" i="36"/>
  <c r="B77" i="36" s="1"/>
  <c r="B78" i="36" s="1"/>
  <c r="B79" i="36" s="1"/>
  <c r="B80" i="36" s="1"/>
  <c r="B81" i="36" s="1"/>
  <c r="B82" i="36" s="1"/>
  <c r="B83" i="36" s="1"/>
  <c r="B84" i="36" s="1"/>
  <c r="B71" i="36"/>
  <c r="B38" i="36"/>
  <c r="B39" i="36" s="1"/>
  <c r="B40" i="36" s="1"/>
  <c r="B41" i="36" s="1"/>
  <c r="B42" i="36" s="1"/>
  <c r="B43" i="36" s="1"/>
  <c r="B44" i="36" s="1"/>
  <c r="B45" i="36" s="1"/>
  <c r="B46" i="36" s="1"/>
  <c r="E74" i="36" l="1"/>
  <c r="F74" i="36" s="1"/>
  <c r="G74" i="36" s="1"/>
  <c r="H74" i="36" s="1"/>
  <c r="I74" i="36" s="1"/>
  <c r="J74" i="36" s="1"/>
  <c r="K74" i="36" s="1"/>
  <c r="L74" i="36" s="1"/>
  <c r="M74" i="36" s="1"/>
  <c r="N74" i="36" s="1"/>
  <c r="O74" i="36" s="1"/>
  <c r="P74" i="36" s="1"/>
  <c r="Q74" i="36" s="1"/>
  <c r="R74" i="36" s="1"/>
  <c r="S74" i="36" s="1"/>
  <c r="T74" i="36" s="1"/>
  <c r="U74" i="36" s="1"/>
  <c r="V74" i="36" s="1"/>
  <c r="W74" i="36" s="1"/>
  <c r="X74" i="36" s="1"/>
  <c r="Y74" i="36" s="1"/>
  <c r="Z74" i="36" s="1"/>
  <c r="AA74" i="36" s="1"/>
  <c r="AB74" i="36" s="1"/>
  <c r="AC74" i="36" s="1"/>
  <c r="QQ84" i="36"/>
  <c r="QP84" i="36"/>
  <c r="QO84" i="36"/>
  <c r="QN84" i="36"/>
  <c r="QM84" i="36"/>
  <c r="QL84" i="36"/>
  <c r="QK84" i="36"/>
  <c r="QJ84" i="36"/>
  <c r="QI84" i="36"/>
  <c r="QH84" i="36"/>
  <c r="QG84" i="36"/>
  <c r="QF84" i="36"/>
  <c r="QE84" i="36"/>
  <c r="QD84" i="36"/>
  <c r="QC84" i="36"/>
  <c r="QB84" i="36"/>
  <c r="QA84" i="36"/>
  <c r="PZ84" i="36"/>
  <c r="PY84" i="36"/>
  <c r="PX84" i="36"/>
  <c r="PW84" i="36"/>
  <c r="PV84" i="36"/>
  <c r="PU84" i="36"/>
  <c r="PT84" i="36"/>
  <c r="PS84" i="36"/>
  <c r="PR84" i="36"/>
  <c r="PQ84" i="36"/>
  <c r="PP84" i="36"/>
  <c r="PO84" i="36"/>
  <c r="PN84" i="36"/>
  <c r="PM84" i="36"/>
  <c r="PL84" i="36"/>
  <c r="PK84" i="36"/>
  <c r="PJ84" i="36"/>
  <c r="PI84" i="36"/>
  <c r="PH84" i="36"/>
  <c r="PG84" i="36"/>
  <c r="PF84" i="36"/>
  <c r="PE84" i="36"/>
  <c r="PD84" i="36"/>
  <c r="PC84" i="36"/>
  <c r="PB84" i="36"/>
  <c r="PA84" i="36"/>
  <c r="OZ84" i="36"/>
  <c r="OY84" i="36"/>
  <c r="OX84" i="36"/>
  <c r="OW84" i="36"/>
  <c r="OV84" i="36"/>
  <c r="OU84" i="36"/>
  <c r="OT84" i="36"/>
  <c r="OS84" i="36"/>
  <c r="OR84" i="36"/>
  <c r="OQ84" i="36"/>
  <c r="OP84" i="36"/>
  <c r="OO84" i="36"/>
  <c r="ON84" i="36"/>
  <c r="OM84" i="36"/>
  <c r="OL84" i="36"/>
  <c r="OK84" i="36"/>
  <c r="OJ84" i="36"/>
  <c r="OI84" i="36"/>
  <c r="OH84" i="36"/>
  <c r="OG84" i="36"/>
  <c r="OF84" i="36"/>
  <c r="OE84" i="36"/>
  <c r="OD84" i="36"/>
  <c r="OC84" i="36"/>
  <c r="OB84" i="36"/>
  <c r="OA84" i="36"/>
  <c r="NZ84" i="36"/>
  <c r="NY84" i="36"/>
  <c r="NX84" i="36"/>
  <c r="NW84" i="36"/>
  <c r="NV84" i="36"/>
  <c r="NU84" i="36"/>
  <c r="NT84" i="36"/>
  <c r="NS84" i="36"/>
  <c r="NR84" i="36"/>
  <c r="NQ84" i="36"/>
  <c r="NP84" i="36"/>
  <c r="NO84" i="36"/>
  <c r="NN84" i="36"/>
  <c r="NM84" i="36"/>
  <c r="NL84" i="36"/>
  <c r="NK84" i="36"/>
  <c r="NJ84" i="36"/>
  <c r="NI84" i="36"/>
  <c r="NH84" i="36"/>
  <c r="NG84" i="36"/>
  <c r="NF84" i="36"/>
  <c r="NE84" i="36"/>
  <c r="ND84" i="36"/>
  <c r="NC84" i="36"/>
  <c r="NB84" i="36"/>
  <c r="NA84" i="36"/>
  <c r="MZ84" i="36"/>
  <c r="MY84" i="36"/>
  <c r="MX84" i="36"/>
  <c r="MW84" i="36"/>
  <c r="MV84" i="36"/>
  <c r="MU84" i="36"/>
  <c r="MT84" i="36"/>
  <c r="MS84" i="36"/>
  <c r="MR84" i="36"/>
  <c r="MQ84" i="36"/>
  <c r="MP84" i="36"/>
  <c r="MO84" i="36"/>
  <c r="MN84" i="36"/>
  <c r="MM84" i="36"/>
  <c r="ML84" i="36"/>
  <c r="MK84" i="36"/>
  <c r="MJ84" i="36"/>
  <c r="MI84" i="36"/>
  <c r="MH84" i="36"/>
  <c r="MG84" i="36"/>
  <c r="MF84" i="36"/>
  <c r="ME84" i="36"/>
  <c r="MD84" i="36"/>
  <c r="MC84" i="36"/>
  <c r="MB84" i="36"/>
  <c r="MA84" i="36"/>
  <c r="LZ84" i="36"/>
  <c r="LY84" i="36"/>
  <c r="LX84" i="36"/>
  <c r="LW84" i="36"/>
  <c r="LV84" i="36"/>
  <c r="LU84" i="36"/>
  <c r="LT84" i="36"/>
  <c r="LS84" i="36"/>
  <c r="LR84" i="36"/>
  <c r="LQ84" i="36"/>
  <c r="LP84" i="36"/>
  <c r="LO84" i="36"/>
  <c r="LN84" i="36"/>
  <c r="LM84" i="36"/>
  <c r="LL84" i="36"/>
  <c r="LK84" i="36"/>
  <c r="LJ84" i="36"/>
  <c r="LI84" i="36"/>
  <c r="LH84" i="36"/>
  <c r="LG84" i="36"/>
  <c r="LF84" i="36"/>
  <c r="LE84" i="36"/>
  <c r="LD84" i="36"/>
  <c r="LC84" i="36"/>
  <c r="LB84" i="36"/>
  <c r="LA84" i="36"/>
  <c r="KZ84" i="36"/>
  <c r="KY84" i="36"/>
  <c r="KX84" i="36"/>
  <c r="KW84" i="36"/>
  <c r="KV84" i="36"/>
  <c r="KU84" i="36"/>
  <c r="KT84" i="36"/>
  <c r="KS84" i="36"/>
  <c r="KR84" i="36"/>
  <c r="KQ84" i="36"/>
  <c r="KP84" i="36"/>
  <c r="KO84" i="36"/>
  <c r="KN84" i="36"/>
  <c r="KM84" i="36"/>
  <c r="KL84" i="36"/>
  <c r="KK84" i="36"/>
  <c r="KJ84" i="36"/>
  <c r="KI84" i="36"/>
  <c r="KH84" i="36"/>
  <c r="KG84" i="36"/>
  <c r="KF84" i="36"/>
  <c r="KE84" i="36"/>
  <c r="KD84" i="36"/>
  <c r="KC84" i="36"/>
  <c r="KB84" i="36"/>
  <c r="KA84" i="36"/>
  <c r="JZ84" i="36"/>
  <c r="JY84" i="36"/>
  <c r="JX84" i="36"/>
  <c r="JW84" i="36"/>
  <c r="JV84" i="36"/>
  <c r="JU84" i="36"/>
  <c r="JT84" i="36"/>
  <c r="JS84" i="36"/>
  <c r="JR84" i="36"/>
  <c r="JQ84" i="36"/>
  <c r="JP84" i="36"/>
  <c r="JO84" i="36"/>
  <c r="JN84" i="36"/>
  <c r="JM84" i="36"/>
  <c r="JL84" i="36"/>
  <c r="JK84" i="36"/>
  <c r="JJ84" i="36"/>
  <c r="JI84" i="36"/>
  <c r="JH84" i="36"/>
  <c r="JG84" i="36"/>
  <c r="JF84" i="36"/>
  <c r="JE84" i="36"/>
  <c r="JD84" i="36"/>
  <c r="JC84" i="36"/>
  <c r="JB84" i="36"/>
  <c r="JA84" i="36"/>
  <c r="IZ84" i="36"/>
  <c r="IY84" i="36"/>
  <c r="IX84" i="36"/>
  <c r="IW84" i="36"/>
  <c r="IV84" i="36"/>
  <c r="IU84" i="36"/>
  <c r="IT84" i="36"/>
  <c r="IS84" i="36"/>
  <c r="IR84" i="36"/>
  <c r="IQ84" i="36"/>
  <c r="IP84" i="36"/>
  <c r="IO84" i="36"/>
  <c r="IN84" i="36"/>
  <c r="IM84" i="36"/>
  <c r="IL84" i="36"/>
  <c r="IK84" i="36"/>
  <c r="IJ84" i="36"/>
  <c r="II84" i="36"/>
  <c r="IH84" i="36"/>
  <c r="IG84" i="36"/>
  <c r="IF84" i="36"/>
  <c r="IE84" i="36"/>
  <c r="ID84" i="36"/>
  <c r="IC84" i="36"/>
  <c r="IB84" i="36"/>
  <c r="IA84" i="36"/>
  <c r="HZ84" i="36"/>
  <c r="HY84" i="36"/>
  <c r="HX84" i="36"/>
  <c r="HW84" i="36"/>
  <c r="HV84" i="36"/>
  <c r="HU84" i="36"/>
  <c r="HT84" i="36"/>
  <c r="HS84" i="36"/>
  <c r="HR84" i="36"/>
  <c r="HQ84" i="36"/>
  <c r="HP84" i="36"/>
  <c r="HO84" i="36"/>
  <c r="HN84" i="36"/>
  <c r="HM84" i="36"/>
  <c r="HL84" i="36"/>
  <c r="HK84" i="36"/>
  <c r="HJ84" i="36"/>
  <c r="HI84" i="36"/>
  <c r="HH84" i="36"/>
  <c r="HG84" i="36"/>
  <c r="HF84" i="36"/>
  <c r="HE84" i="36"/>
  <c r="HD84" i="36"/>
  <c r="HC84" i="36"/>
  <c r="HB84" i="36"/>
  <c r="HA84" i="36"/>
  <c r="GZ84" i="36"/>
  <c r="GY84" i="36"/>
  <c r="GX84" i="36"/>
  <c r="GW84" i="36"/>
  <c r="GV84" i="36"/>
  <c r="GU84" i="36"/>
  <c r="GT84" i="36"/>
  <c r="GS84" i="36"/>
  <c r="GR84" i="36"/>
  <c r="GQ84" i="36"/>
  <c r="GP84" i="36"/>
  <c r="GO84" i="36"/>
  <c r="GN84" i="36"/>
  <c r="GM84" i="36"/>
  <c r="GL84" i="36"/>
  <c r="GK84" i="36"/>
  <c r="GJ84" i="36"/>
  <c r="GI84" i="36"/>
  <c r="GH84" i="36"/>
  <c r="GG84" i="36"/>
  <c r="GF84" i="36"/>
  <c r="GE84" i="36"/>
  <c r="GD84" i="36"/>
  <c r="GC84" i="36"/>
  <c r="GB84" i="36"/>
  <c r="GA84" i="36"/>
  <c r="FZ84" i="36"/>
  <c r="FY84" i="36"/>
  <c r="FX84" i="36"/>
  <c r="FW84" i="36"/>
  <c r="FV84" i="36"/>
  <c r="FU84" i="36"/>
  <c r="FT84" i="36"/>
  <c r="FS84" i="36"/>
  <c r="FR84" i="36"/>
  <c r="FQ84" i="36"/>
  <c r="FP84" i="36"/>
  <c r="FO84" i="36"/>
  <c r="FN84" i="36"/>
  <c r="FM84" i="36"/>
  <c r="FL84" i="36"/>
  <c r="FK84" i="36"/>
  <c r="FJ84" i="36"/>
  <c r="FI84" i="36"/>
  <c r="FH84" i="36"/>
  <c r="FG84" i="36"/>
  <c r="FF84" i="36"/>
  <c r="FE84" i="36"/>
  <c r="FD84" i="36"/>
  <c r="FC84" i="36"/>
  <c r="FB84" i="36"/>
  <c r="FA84" i="36"/>
  <c r="EZ84" i="36"/>
  <c r="EY84" i="36"/>
  <c r="EX84" i="36"/>
  <c r="EW84" i="36"/>
  <c r="EV84" i="36"/>
  <c r="EU84" i="36"/>
  <c r="ET84" i="36"/>
  <c r="ES84" i="36"/>
  <c r="ER84" i="36"/>
  <c r="EQ84" i="36"/>
  <c r="EP84" i="36"/>
  <c r="EO84" i="36"/>
  <c r="EN84" i="36"/>
  <c r="EM84" i="36"/>
  <c r="EL84" i="36"/>
  <c r="EK84" i="36"/>
  <c r="EJ84" i="36"/>
  <c r="EI84" i="36"/>
  <c r="EH84" i="36"/>
  <c r="EG84" i="36"/>
  <c r="EF84" i="36"/>
  <c r="EE84" i="36"/>
  <c r="ED84" i="36"/>
  <c r="EC84" i="36"/>
  <c r="EB84" i="36"/>
  <c r="EA84" i="36"/>
  <c r="DZ84" i="36"/>
  <c r="DY84" i="36"/>
  <c r="DX84" i="36"/>
  <c r="DW84" i="36"/>
  <c r="DV84" i="36"/>
  <c r="DU84" i="36"/>
  <c r="DT84" i="36"/>
  <c r="DS84" i="36"/>
  <c r="DR84" i="36"/>
  <c r="DQ84" i="36"/>
  <c r="DP84" i="36"/>
  <c r="DO84" i="36"/>
  <c r="DN84" i="36"/>
  <c r="DM84" i="36"/>
  <c r="DL84" i="36"/>
  <c r="DK84" i="36"/>
  <c r="DJ84" i="36"/>
  <c r="DI84" i="36"/>
  <c r="DH84" i="36"/>
  <c r="DG84" i="36"/>
  <c r="DF84" i="36"/>
  <c r="DE84" i="36"/>
  <c r="DD84" i="36"/>
  <c r="DC84" i="36"/>
  <c r="DB84" i="36"/>
  <c r="DA84" i="36"/>
  <c r="CZ84" i="36"/>
  <c r="CY84" i="36"/>
  <c r="CX84" i="36"/>
  <c r="CW84" i="36"/>
  <c r="CV84" i="36"/>
  <c r="CU84" i="36"/>
  <c r="CT84" i="36"/>
  <c r="CS84" i="36"/>
  <c r="CR84" i="36"/>
  <c r="CQ84" i="36"/>
  <c r="CP84" i="36"/>
  <c r="CO84" i="36"/>
  <c r="CN84" i="36"/>
  <c r="CM84" i="36"/>
  <c r="CL84" i="36"/>
  <c r="CK84" i="36"/>
  <c r="CJ84" i="36"/>
  <c r="CI84" i="36"/>
  <c r="CH84" i="36"/>
  <c r="CG84" i="36"/>
  <c r="CF84" i="36"/>
  <c r="CE84" i="36"/>
  <c r="CD84" i="36"/>
  <c r="CC84" i="36"/>
  <c r="CB84" i="36"/>
  <c r="CA84" i="36"/>
  <c r="BZ84" i="36"/>
  <c r="BY84" i="36"/>
  <c r="BX84" i="36"/>
  <c r="BW84" i="36"/>
  <c r="BV84" i="36"/>
  <c r="BU84" i="36"/>
  <c r="BT84" i="36"/>
  <c r="BS84" i="36"/>
  <c r="BR84" i="36"/>
  <c r="BQ84" i="36"/>
  <c r="BP84" i="36"/>
  <c r="BO84" i="36"/>
  <c r="BN84" i="36"/>
  <c r="BM84" i="36"/>
  <c r="BL84" i="36"/>
  <c r="BK84" i="36"/>
  <c r="BJ84" i="36"/>
  <c r="BI84" i="36"/>
  <c r="BH84" i="36"/>
  <c r="BG84" i="36"/>
  <c r="BF84" i="36"/>
  <c r="BE84" i="36"/>
  <c r="BD84" i="36"/>
  <c r="BC84" i="36"/>
  <c r="BB84" i="36"/>
  <c r="BA84" i="36"/>
  <c r="AZ84" i="36"/>
  <c r="AY84" i="36"/>
  <c r="AX84" i="36"/>
  <c r="AW84" i="36"/>
  <c r="AV84" i="36"/>
  <c r="AU84" i="36"/>
  <c r="AT84" i="36"/>
  <c r="AS84" i="36"/>
  <c r="AR84" i="36"/>
  <c r="AQ84" i="36"/>
  <c r="AP84" i="36"/>
  <c r="AO84" i="36"/>
  <c r="AN84" i="36"/>
  <c r="AM84" i="36"/>
  <c r="AL84" i="36"/>
  <c r="AK84" i="36"/>
  <c r="AJ84" i="36"/>
  <c r="AI84" i="36"/>
  <c r="AH84" i="36"/>
  <c r="AG84" i="36"/>
  <c r="AF84" i="36"/>
  <c r="AE84" i="36"/>
  <c r="AC84" i="36"/>
  <c r="AB84" i="36"/>
  <c r="AA84" i="36"/>
  <c r="Z84" i="36"/>
  <c r="Y84" i="36"/>
  <c r="X84" i="36"/>
  <c r="W84" i="36"/>
  <c r="V84" i="36"/>
  <c r="U84" i="36"/>
  <c r="T84" i="36"/>
  <c r="S84" i="36"/>
  <c r="R84" i="36"/>
  <c r="Q84" i="36"/>
  <c r="P84" i="36"/>
  <c r="O84" i="36"/>
  <c r="N84" i="36"/>
  <c r="M84" i="36"/>
  <c r="L84" i="36"/>
  <c r="K84" i="36"/>
  <c r="J84" i="36"/>
  <c r="I84" i="36"/>
  <c r="H84" i="36"/>
  <c r="G84" i="36"/>
  <c r="F84" i="36"/>
  <c r="E84" i="36"/>
  <c r="E61" i="36"/>
  <c r="F61" i="36" s="1"/>
  <c r="G61" i="36" s="1"/>
  <c r="H61" i="36" s="1"/>
  <c r="I61" i="36" s="1"/>
  <c r="J61" i="36" s="1"/>
  <c r="K61" i="36" s="1"/>
  <c r="L61" i="36" s="1"/>
  <c r="M61" i="36" s="1"/>
  <c r="N61" i="36" s="1"/>
  <c r="O61" i="36" s="1"/>
  <c r="P61" i="36" s="1"/>
  <c r="Q61" i="36" s="1"/>
  <c r="R61" i="36" s="1"/>
  <c r="S61" i="36" s="1"/>
  <c r="T61" i="36" s="1"/>
  <c r="U61" i="36" s="1"/>
  <c r="V61" i="36" s="1"/>
  <c r="W61" i="36" s="1"/>
  <c r="X61" i="36" s="1"/>
  <c r="Y61" i="36" s="1"/>
  <c r="Z61" i="36" s="1"/>
  <c r="AA61" i="36" s="1"/>
  <c r="AB61" i="36" s="1"/>
  <c r="AC61" i="36" s="1"/>
  <c r="E48" i="36"/>
  <c r="E55" i="36" l="1"/>
  <c r="E81" i="36" s="1"/>
  <c r="E57" i="36"/>
  <c r="E83" i="36" s="1"/>
  <c r="E56" i="36"/>
  <c r="E82" i="36" s="1"/>
  <c r="E51" i="36"/>
  <c r="E77" i="36" s="1"/>
  <c r="E49" i="36"/>
  <c r="E75" i="36" s="1"/>
  <c r="E50" i="36"/>
  <c r="E76" i="36" s="1"/>
  <c r="E52" i="36"/>
  <c r="E78" i="36" s="1"/>
  <c r="E54" i="36"/>
  <c r="E80" i="36" s="1"/>
  <c r="E53" i="36"/>
  <c r="E79" i="36" s="1"/>
  <c r="AD61" i="36"/>
  <c r="AE61" i="36" s="1"/>
  <c r="AF61" i="36" s="1"/>
  <c r="AG61" i="36" s="1"/>
  <c r="AH61" i="36" s="1"/>
  <c r="AI61" i="36" s="1"/>
  <c r="AJ61" i="36" s="1"/>
  <c r="AK61" i="36" s="1"/>
  <c r="AL61" i="36" s="1"/>
  <c r="AM61" i="36" s="1"/>
  <c r="AN61" i="36" s="1"/>
  <c r="AO61" i="36" s="1"/>
  <c r="AP61" i="36" s="1"/>
  <c r="AQ61" i="36" s="1"/>
  <c r="AR61" i="36" s="1"/>
  <c r="AS61" i="36" s="1"/>
  <c r="AT61" i="36" s="1"/>
  <c r="AU61" i="36" s="1"/>
  <c r="AV61" i="36" s="1"/>
  <c r="AW61" i="36" s="1"/>
  <c r="AX61" i="36" s="1"/>
  <c r="AY61" i="36" s="1"/>
  <c r="AZ61" i="36" s="1"/>
  <c r="BA61" i="36" s="1"/>
  <c r="BB61" i="36" s="1"/>
  <c r="BC61" i="36" s="1"/>
  <c r="BD61" i="36" s="1"/>
  <c r="BE61" i="36" s="1"/>
  <c r="BF61" i="36" s="1"/>
  <c r="BG61" i="36" s="1"/>
  <c r="BH61" i="36" s="1"/>
  <c r="BI61" i="36" s="1"/>
  <c r="BJ61" i="36" s="1"/>
  <c r="BK61" i="36" s="1"/>
  <c r="BL61" i="36" s="1"/>
  <c r="BM61" i="36" s="1"/>
  <c r="BN61" i="36" s="1"/>
  <c r="BO61" i="36" s="1"/>
  <c r="BP61" i="36" s="1"/>
  <c r="BQ61" i="36" s="1"/>
  <c r="BR61" i="36" s="1"/>
  <c r="BS61" i="36" s="1"/>
  <c r="BT61" i="36" s="1"/>
  <c r="BU61" i="36" s="1"/>
  <c r="BV61" i="36" s="1"/>
  <c r="BW61" i="36" s="1"/>
  <c r="BX61" i="36" s="1"/>
  <c r="BY61" i="36" s="1"/>
  <c r="BZ61" i="36" s="1"/>
  <c r="CA61" i="36" s="1"/>
  <c r="CB61" i="36" s="1"/>
  <c r="CC61" i="36" s="1"/>
  <c r="CD61" i="36" s="1"/>
  <c r="CE61" i="36" s="1"/>
  <c r="CF61" i="36" s="1"/>
  <c r="CG61" i="36" s="1"/>
  <c r="CH61" i="36" s="1"/>
  <c r="CI61" i="36" s="1"/>
  <c r="CJ61" i="36" s="1"/>
  <c r="CK61" i="36" s="1"/>
  <c r="CL61" i="36" s="1"/>
  <c r="CM61" i="36" s="1"/>
  <c r="CN61" i="36" s="1"/>
  <c r="CO61" i="36" s="1"/>
  <c r="CP61" i="36" s="1"/>
  <c r="CQ61" i="36" s="1"/>
  <c r="CR61" i="36" s="1"/>
  <c r="CS61" i="36" s="1"/>
  <c r="CT61" i="36" s="1"/>
  <c r="CU61" i="36" s="1"/>
  <c r="CV61" i="36" s="1"/>
  <c r="CW61" i="36" s="1"/>
  <c r="CX61" i="36" s="1"/>
  <c r="CY61" i="36" s="1"/>
  <c r="CZ61" i="36" s="1"/>
  <c r="DA61" i="36" s="1"/>
  <c r="DB61" i="36" s="1"/>
  <c r="DC61" i="36" s="1"/>
  <c r="DD61" i="36" s="1"/>
  <c r="DE61" i="36" s="1"/>
  <c r="DF61" i="36" s="1"/>
  <c r="DG61" i="36" s="1"/>
  <c r="DH61" i="36" s="1"/>
  <c r="DI61" i="36" s="1"/>
  <c r="DJ61" i="36" s="1"/>
  <c r="DK61" i="36" s="1"/>
  <c r="DL61" i="36" s="1"/>
  <c r="DM61" i="36" s="1"/>
  <c r="DN61" i="36" s="1"/>
  <c r="DO61" i="36" s="1"/>
  <c r="DP61" i="36" s="1"/>
  <c r="DQ61" i="36" s="1"/>
  <c r="DR61" i="36" s="1"/>
  <c r="DS61" i="36" s="1"/>
  <c r="DT61" i="36" s="1"/>
  <c r="DU61" i="36" s="1"/>
  <c r="DV61" i="36" s="1"/>
  <c r="DW61" i="36" s="1"/>
  <c r="DX61" i="36" s="1"/>
  <c r="DY61" i="36" s="1"/>
  <c r="DZ61" i="36" s="1"/>
  <c r="EA61" i="36" s="1"/>
  <c r="EB61" i="36" s="1"/>
  <c r="EC61" i="36" s="1"/>
  <c r="ED61" i="36" s="1"/>
  <c r="EE61" i="36" s="1"/>
  <c r="EF61" i="36" s="1"/>
  <c r="EG61" i="36" s="1"/>
  <c r="EH61" i="36" s="1"/>
  <c r="EI61" i="36" s="1"/>
  <c r="EJ61" i="36" s="1"/>
  <c r="EK61" i="36" s="1"/>
  <c r="EL61" i="36" s="1"/>
  <c r="EM61" i="36" s="1"/>
  <c r="EN61" i="36" s="1"/>
  <c r="EO61" i="36" s="1"/>
  <c r="EP61" i="36" s="1"/>
  <c r="EQ61" i="36" s="1"/>
  <c r="ER61" i="36" s="1"/>
  <c r="ES61" i="36" s="1"/>
  <c r="ET61" i="36" s="1"/>
  <c r="EU61" i="36" s="1"/>
  <c r="EV61" i="36" s="1"/>
  <c r="EW61" i="36" s="1"/>
  <c r="EX61" i="36" s="1"/>
  <c r="EY61" i="36" s="1"/>
  <c r="EZ61" i="36" s="1"/>
  <c r="FA61" i="36" s="1"/>
  <c r="FB61" i="36" s="1"/>
  <c r="FC61" i="36" s="1"/>
  <c r="FD61" i="36" s="1"/>
  <c r="FE61" i="36" s="1"/>
  <c r="FF61" i="36" s="1"/>
  <c r="FG61" i="36" s="1"/>
  <c r="FH61" i="36" s="1"/>
  <c r="FI61" i="36" s="1"/>
  <c r="FJ61" i="36" s="1"/>
  <c r="FK61" i="36" s="1"/>
  <c r="FL61" i="36" s="1"/>
  <c r="FM61" i="36" s="1"/>
  <c r="FN61" i="36" s="1"/>
  <c r="FO61" i="36" s="1"/>
  <c r="FP61" i="36" s="1"/>
  <c r="FQ61" i="36" s="1"/>
  <c r="FR61" i="36" s="1"/>
  <c r="FS61" i="36" s="1"/>
  <c r="FT61" i="36" s="1"/>
  <c r="FU61" i="36" s="1"/>
  <c r="FV61" i="36" s="1"/>
  <c r="FW61" i="36" s="1"/>
  <c r="FX61" i="36" s="1"/>
  <c r="FY61" i="36" s="1"/>
  <c r="FZ61" i="36" s="1"/>
  <c r="GA61" i="36" s="1"/>
  <c r="GB61" i="36" s="1"/>
  <c r="GC61" i="36" s="1"/>
  <c r="GD61" i="36" s="1"/>
  <c r="GE61" i="36" s="1"/>
  <c r="GF61" i="36" s="1"/>
  <c r="GG61" i="36" s="1"/>
  <c r="GH61" i="36" s="1"/>
  <c r="GI61" i="36" s="1"/>
  <c r="GJ61" i="36" s="1"/>
  <c r="GK61" i="36" s="1"/>
  <c r="GL61" i="36" s="1"/>
  <c r="GM61" i="36" s="1"/>
  <c r="GN61" i="36" s="1"/>
  <c r="GO61" i="36" s="1"/>
  <c r="GP61" i="36" s="1"/>
  <c r="GQ61" i="36" s="1"/>
  <c r="GR61" i="36" s="1"/>
  <c r="GS61" i="36" s="1"/>
  <c r="GT61" i="36" s="1"/>
  <c r="GU61" i="36" s="1"/>
  <c r="GV61" i="36" s="1"/>
  <c r="GW61" i="36" s="1"/>
  <c r="GX61" i="36" s="1"/>
  <c r="GY61" i="36" s="1"/>
  <c r="GZ61" i="36" s="1"/>
  <c r="HA61" i="36" s="1"/>
  <c r="HB61" i="36" s="1"/>
  <c r="HC61" i="36" s="1"/>
  <c r="HD61" i="36" s="1"/>
  <c r="HE61" i="36" s="1"/>
  <c r="HF61" i="36" s="1"/>
  <c r="HG61" i="36" s="1"/>
  <c r="HH61" i="36" s="1"/>
  <c r="HI61" i="36" s="1"/>
  <c r="HJ61" i="36" s="1"/>
  <c r="HK61" i="36" s="1"/>
  <c r="HL61" i="36" s="1"/>
  <c r="HM61" i="36" s="1"/>
  <c r="HN61" i="36" s="1"/>
  <c r="HO61" i="36" s="1"/>
  <c r="HP61" i="36" s="1"/>
  <c r="HQ61" i="36" s="1"/>
  <c r="HR61" i="36" s="1"/>
  <c r="HS61" i="36" s="1"/>
  <c r="HT61" i="36" s="1"/>
  <c r="HU61" i="36" s="1"/>
  <c r="HV61" i="36" s="1"/>
  <c r="HW61" i="36" s="1"/>
  <c r="HX61" i="36" s="1"/>
  <c r="HY61" i="36" s="1"/>
  <c r="HZ61" i="36" s="1"/>
  <c r="IA61" i="36" s="1"/>
  <c r="IB61" i="36" s="1"/>
  <c r="IC61" i="36" s="1"/>
  <c r="ID61" i="36" s="1"/>
  <c r="IE61" i="36" s="1"/>
  <c r="IF61" i="36" s="1"/>
  <c r="IG61" i="36" s="1"/>
  <c r="IH61" i="36" s="1"/>
  <c r="II61" i="36" s="1"/>
  <c r="IJ61" i="36" s="1"/>
  <c r="IK61" i="36" s="1"/>
  <c r="IL61" i="36" s="1"/>
  <c r="IM61" i="36" s="1"/>
  <c r="IN61" i="36" s="1"/>
  <c r="IO61" i="36" s="1"/>
  <c r="IP61" i="36" s="1"/>
  <c r="IQ61" i="36" s="1"/>
  <c r="IR61" i="36" s="1"/>
  <c r="IS61" i="36" s="1"/>
  <c r="IT61" i="36" s="1"/>
  <c r="IU61" i="36" s="1"/>
  <c r="IV61" i="36" s="1"/>
  <c r="IW61" i="36" s="1"/>
  <c r="IX61" i="36" s="1"/>
  <c r="IY61" i="36" s="1"/>
  <c r="IZ61" i="36" s="1"/>
  <c r="JA61" i="36" s="1"/>
  <c r="JB61" i="36" s="1"/>
  <c r="JC61" i="36" s="1"/>
  <c r="JD61" i="36" s="1"/>
  <c r="JE61" i="36" s="1"/>
  <c r="JF61" i="36" s="1"/>
  <c r="JG61" i="36" s="1"/>
  <c r="JH61" i="36" s="1"/>
  <c r="JI61" i="36" s="1"/>
  <c r="JJ61" i="36" s="1"/>
  <c r="JK61" i="36" s="1"/>
  <c r="JL61" i="36" s="1"/>
  <c r="JM61" i="36" s="1"/>
  <c r="JN61" i="36" s="1"/>
  <c r="JO61" i="36" s="1"/>
  <c r="JP61" i="36" s="1"/>
  <c r="JQ61" i="36" s="1"/>
  <c r="JR61" i="36" s="1"/>
  <c r="JS61" i="36" s="1"/>
  <c r="JT61" i="36" s="1"/>
  <c r="JU61" i="36" s="1"/>
  <c r="JV61" i="36" s="1"/>
  <c r="JW61" i="36" s="1"/>
  <c r="JX61" i="36" s="1"/>
  <c r="JY61" i="36" s="1"/>
  <c r="JZ61" i="36" s="1"/>
  <c r="KA61" i="36" s="1"/>
  <c r="KB61" i="36" s="1"/>
  <c r="KC61" i="36" s="1"/>
  <c r="KD61" i="36" s="1"/>
  <c r="KE61" i="36" s="1"/>
  <c r="KF61" i="36" s="1"/>
  <c r="KG61" i="36" s="1"/>
  <c r="KH61" i="36" s="1"/>
  <c r="KI61" i="36" s="1"/>
  <c r="KJ61" i="36" s="1"/>
  <c r="KK61" i="36" s="1"/>
  <c r="KL61" i="36" s="1"/>
  <c r="KM61" i="36" s="1"/>
  <c r="KN61" i="36" s="1"/>
  <c r="KO61" i="36" s="1"/>
  <c r="KP61" i="36" s="1"/>
  <c r="KQ61" i="36" s="1"/>
  <c r="KR61" i="36" s="1"/>
  <c r="KS61" i="36" s="1"/>
  <c r="KT61" i="36" s="1"/>
  <c r="KU61" i="36" s="1"/>
  <c r="KV61" i="36" s="1"/>
  <c r="KW61" i="36" s="1"/>
  <c r="KX61" i="36" s="1"/>
  <c r="KY61" i="36" s="1"/>
  <c r="KZ61" i="36" s="1"/>
  <c r="LA61" i="36" s="1"/>
  <c r="LB61" i="36" s="1"/>
  <c r="LC61" i="36" s="1"/>
  <c r="LD61" i="36" s="1"/>
  <c r="LE61" i="36" s="1"/>
  <c r="LF61" i="36" s="1"/>
  <c r="LG61" i="36" s="1"/>
  <c r="LH61" i="36" s="1"/>
  <c r="LI61" i="36" s="1"/>
  <c r="LJ61" i="36" s="1"/>
  <c r="LK61" i="36" s="1"/>
  <c r="LL61" i="36" s="1"/>
  <c r="LM61" i="36" s="1"/>
  <c r="LN61" i="36" s="1"/>
  <c r="LO61" i="36" s="1"/>
  <c r="LP61" i="36" s="1"/>
  <c r="LQ61" i="36" s="1"/>
  <c r="LR61" i="36" s="1"/>
  <c r="LS61" i="36" s="1"/>
  <c r="LT61" i="36" s="1"/>
  <c r="LU61" i="36" s="1"/>
  <c r="LV61" i="36" s="1"/>
  <c r="LW61" i="36" s="1"/>
  <c r="LX61" i="36" s="1"/>
  <c r="LY61" i="36" s="1"/>
  <c r="LZ61" i="36" s="1"/>
  <c r="MA61" i="36" s="1"/>
  <c r="MB61" i="36" s="1"/>
  <c r="MC61" i="36" s="1"/>
  <c r="MD61" i="36" s="1"/>
  <c r="ME61" i="36" s="1"/>
  <c r="MF61" i="36" s="1"/>
  <c r="MG61" i="36" s="1"/>
  <c r="MH61" i="36" s="1"/>
  <c r="MI61" i="36" s="1"/>
  <c r="MJ61" i="36" s="1"/>
  <c r="MK61" i="36" s="1"/>
  <c r="ML61" i="36" s="1"/>
  <c r="MM61" i="36" s="1"/>
  <c r="MN61" i="36" s="1"/>
  <c r="MO61" i="36" s="1"/>
  <c r="MP61" i="36" s="1"/>
  <c r="MQ61" i="36" s="1"/>
  <c r="MR61" i="36" s="1"/>
  <c r="MS61" i="36" s="1"/>
  <c r="MT61" i="36" s="1"/>
  <c r="MU61" i="36" s="1"/>
  <c r="MV61" i="36" s="1"/>
  <c r="MW61" i="36" s="1"/>
  <c r="MX61" i="36" s="1"/>
  <c r="MY61" i="36" s="1"/>
  <c r="MZ61" i="36" s="1"/>
  <c r="NA61" i="36" s="1"/>
  <c r="NB61" i="36" s="1"/>
  <c r="NC61" i="36" s="1"/>
  <c r="ND61" i="36" s="1"/>
  <c r="NE61" i="36" s="1"/>
  <c r="NF61" i="36" s="1"/>
  <c r="NG61" i="36" s="1"/>
  <c r="NH61" i="36" s="1"/>
  <c r="NI61" i="36" s="1"/>
  <c r="NJ61" i="36" s="1"/>
  <c r="NK61" i="36" s="1"/>
  <c r="NL61" i="36" s="1"/>
  <c r="NM61" i="36" s="1"/>
  <c r="NN61" i="36" s="1"/>
  <c r="NO61" i="36" s="1"/>
  <c r="NP61" i="36" s="1"/>
  <c r="NQ61" i="36" s="1"/>
  <c r="NR61" i="36" s="1"/>
  <c r="NS61" i="36" s="1"/>
  <c r="NT61" i="36" s="1"/>
  <c r="NU61" i="36" s="1"/>
  <c r="NV61" i="36" s="1"/>
  <c r="NW61" i="36" s="1"/>
  <c r="NX61" i="36" s="1"/>
  <c r="NY61" i="36" s="1"/>
  <c r="NZ61" i="36" s="1"/>
  <c r="OA61" i="36" s="1"/>
  <c r="OB61" i="36" s="1"/>
  <c r="OC61" i="36" s="1"/>
  <c r="OD61" i="36" s="1"/>
  <c r="OE61" i="36" s="1"/>
  <c r="OF61" i="36" s="1"/>
  <c r="OG61" i="36" s="1"/>
  <c r="OH61" i="36" s="1"/>
  <c r="OI61" i="36" s="1"/>
  <c r="OJ61" i="36" s="1"/>
  <c r="OK61" i="36" s="1"/>
  <c r="OL61" i="36" s="1"/>
  <c r="OM61" i="36" s="1"/>
  <c r="ON61" i="36" s="1"/>
  <c r="OO61" i="36" s="1"/>
  <c r="OP61" i="36" s="1"/>
  <c r="OQ61" i="36" s="1"/>
  <c r="OR61" i="36" s="1"/>
  <c r="OS61" i="36" s="1"/>
  <c r="OT61" i="36" s="1"/>
  <c r="OU61" i="36" s="1"/>
  <c r="OV61" i="36" s="1"/>
  <c r="OW61" i="36" s="1"/>
  <c r="OX61" i="36" s="1"/>
  <c r="OY61" i="36" s="1"/>
  <c r="OZ61" i="36" s="1"/>
  <c r="PA61" i="36" s="1"/>
  <c r="PB61" i="36" s="1"/>
  <c r="PC61" i="36" s="1"/>
  <c r="PD61" i="36" s="1"/>
  <c r="PE61" i="36" s="1"/>
  <c r="PF61" i="36" s="1"/>
  <c r="PG61" i="36" s="1"/>
  <c r="PH61" i="36" s="1"/>
  <c r="PI61" i="36" s="1"/>
  <c r="PJ61" i="36" s="1"/>
  <c r="PK61" i="36" s="1"/>
  <c r="PL61" i="36" s="1"/>
  <c r="PM61" i="36" s="1"/>
  <c r="PN61" i="36" s="1"/>
  <c r="PO61" i="36" s="1"/>
  <c r="PP61" i="36" s="1"/>
  <c r="PQ61" i="36" s="1"/>
  <c r="PR61" i="36" s="1"/>
  <c r="PS61" i="36" s="1"/>
  <c r="PT61" i="36" s="1"/>
  <c r="PU61" i="36" s="1"/>
  <c r="PV61" i="36" s="1"/>
  <c r="PW61" i="36" s="1"/>
  <c r="PX61" i="36" s="1"/>
  <c r="PY61" i="36" s="1"/>
  <c r="PZ61" i="36" s="1"/>
  <c r="QA61" i="36" s="1"/>
  <c r="QB61" i="36" s="1"/>
  <c r="QC61" i="36" s="1"/>
  <c r="QD61" i="36" s="1"/>
  <c r="QE61" i="36" s="1"/>
  <c r="QF61" i="36" s="1"/>
  <c r="QG61" i="36" s="1"/>
  <c r="QH61" i="36" s="1"/>
  <c r="QI61" i="36" s="1"/>
  <c r="QJ61" i="36" s="1"/>
  <c r="QK61" i="36" s="1"/>
  <c r="QL61" i="36" s="1"/>
  <c r="QM61" i="36" s="1"/>
  <c r="QN61" i="36" s="1"/>
  <c r="QO61" i="36" s="1"/>
  <c r="QP61" i="36" s="1"/>
  <c r="QQ61" i="36" s="1"/>
  <c r="QR61" i="36" s="1"/>
  <c r="QS61" i="36" s="1"/>
  <c r="QT61" i="36" s="1"/>
  <c r="QU61" i="36" s="1"/>
  <c r="QV61" i="36" s="1"/>
  <c r="QW61" i="36" s="1"/>
  <c r="QX61" i="36" s="1"/>
  <c r="QY61" i="36" s="1"/>
  <c r="QZ61" i="36" s="1"/>
  <c r="RA61" i="36" s="1"/>
  <c r="RB61" i="36" s="1"/>
  <c r="RC61" i="36" s="1"/>
  <c r="RD61" i="36" s="1"/>
  <c r="RE61" i="36" s="1"/>
  <c r="RF61" i="36" s="1"/>
  <c r="RG61" i="36" s="1"/>
  <c r="RH61" i="36" s="1"/>
  <c r="RI61" i="36" s="1"/>
  <c r="RJ61" i="36" s="1"/>
  <c r="RK61" i="36" s="1"/>
  <c r="RL61" i="36" s="1"/>
  <c r="RM61" i="36" s="1"/>
  <c r="RN61" i="36" s="1"/>
  <c r="RO61" i="36" s="1"/>
  <c r="RP61" i="36" s="1"/>
  <c r="RQ61" i="36" s="1"/>
  <c r="RR61" i="36" s="1"/>
  <c r="RS61" i="36" s="1"/>
  <c r="RT61" i="36" s="1"/>
  <c r="RU61" i="36" s="1"/>
  <c r="RV61" i="36" s="1"/>
  <c r="RW61" i="36" s="1"/>
  <c r="RX61" i="36" s="1"/>
  <c r="AD74" i="36"/>
  <c r="AE74" i="36" s="1"/>
  <c r="AF74" i="36" s="1"/>
  <c r="AG74" i="36" s="1"/>
  <c r="AH74" i="36" s="1"/>
  <c r="AI74" i="36" s="1"/>
  <c r="AJ74" i="36" s="1"/>
  <c r="AK74" i="36" s="1"/>
  <c r="AL74" i="36" s="1"/>
  <c r="AM74" i="36" s="1"/>
  <c r="AN74" i="36" s="1"/>
  <c r="AO74" i="36" s="1"/>
  <c r="AP74" i="36" s="1"/>
  <c r="AQ74" i="36" s="1"/>
  <c r="AR74" i="36" s="1"/>
  <c r="AS74" i="36" s="1"/>
  <c r="AT74" i="36" s="1"/>
  <c r="AU74" i="36" s="1"/>
  <c r="AV74" i="36" s="1"/>
  <c r="AW74" i="36" s="1"/>
  <c r="AX74" i="36" s="1"/>
  <c r="AY74" i="36" s="1"/>
  <c r="AZ74" i="36" s="1"/>
  <c r="BA74" i="36" s="1"/>
  <c r="BB74" i="36" s="1"/>
  <c r="BC74" i="36" s="1"/>
  <c r="BD74" i="36" s="1"/>
  <c r="BE74" i="36" s="1"/>
  <c r="BF74" i="36" s="1"/>
  <c r="BG74" i="36" s="1"/>
  <c r="BH74" i="36" s="1"/>
  <c r="BI74" i="36" s="1"/>
  <c r="BJ74" i="36" s="1"/>
  <c r="BK74" i="36" s="1"/>
  <c r="BL74" i="36" s="1"/>
  <c r="BM74" i="36" s="1"/>
  <c r="BN74" i="36" s="1"/>
  <c r="BO74" i="36" s="1"/>
  <c r="BP74" i="36" s="1"/>
  <c r="BQ74" i="36" s="1"/>
  <c r="BR74" i="36" s="1"/>
  <c r="BS74" i="36" s="1"/>
  <c r="BT74" i="36" s="1"/>
  <c r="BU74" i="36" s="1"/>
  <c r="BV74" i="36" s="1"/>
  <c r="BW74" i="36" s="1"/>
  <c r="BX74" i="36" s="1"/>
  <c r="BY74" i="36" s="1"/>
  <c r="BZ74" i="36" s="1"/>
  <c r="CA74" i="36" s="1"/>
  <c r="CB74" i="36" s="1"/>
  <c r="CC74" i="36" s="1"/>
  <c r="CD74" i="36" s="1"/>
  <c r="CE74" i="36" s="1"/>
  <c r="CF74" i="36" s="1"/>
  <c r="CG74" i="36" s="1"/>
  <c r="CH74" i="36" s="1"/>
  <c r="CI74" i="36" s="1"/>
  <c r="CJ74" i="36" s="1"/>
  <c r="CK74" i="36" s="1"/>
  <c r="CL74" i="36" s="1"/>
  <c r="CM74" i="36" s="1"/>
  <c r="CN74" i="36" s="1"/>
  <c r="CO74" i="36" s="1"/>
  <c r="CP74" i="36" s="1"/>
  <c r="CQ74" i="36" s="1"/>
  <c r="CR74" i="36" s="1"/>
  <c r="CS74" i="36" s="1"/>
  <c r="CT74" i="36" s="1"/>
  <c r="CU74" i="36" s="1"/>
  <c r="CV74" i="36" s="1"/>
  <c r="CW74" i="36" s="1"/>
  <c r="CX74" i="36" s="1"/>
  <c r="CY74" i="36" s="1"/>
  <c r="CZ74" i="36" s="1"/>
  <c r="DA74" i="36" s="1"/>
  <c r="DB74" i="36" s="1"/>
  <c r="DC74" i="36" s="1"/>
  <c r="DD74" i="36" s="1"/>
  <c r="DE74" i="36" s="1"/>
  <c r="DF74" i="36" s="1"/>
  <c r="DG74" i="36" s="1"/>
  <c r="DH74" i="36" s="1"/>
  <c r="DI74" i="36" s="1"/>
  <c r="DJ74" i="36" s="1"/>
  <c r="DK74" i="36" s="1"/>
  <c r="DL74" i="36" s="1"/>
  <c r="DM74" i="36" s="1"/>
  <c r="DN74" i="36" s="1"/>
  <c r="DO74" i="36" s="1"/>
  <c r="DP74" i="36" s="1"/>
  <c r="DQ74" i="36" s="1"/>
  <c r="DR74" i="36" s="1"/>
  <c r="DS74" i="36" s="1"/>
  <c r="DT74" i="36" s="1"/>
  <c r="DU74" i="36" s="1"/>
  <c r="DV74" i="36" s="1"/>
  <c r="DW74" i="36" s="1"/>
  <c r="DX74" i="36" s="1"/>
  <c r="DY74" i="36" s="1"/>
  <c r="DZ74" i="36" s="1"/>
  <c r="EA74" i="36" s="1"/>
  <c r="EB74" i="36" s="1"/>
  <c r="EC74" i="36" s="1"/>
  <c r="ED74" i="36" s="1"/>
  <c r="EE74" i="36" s="1"/>
  <c r="EF74" i="36" s="1"/>
  <c r="EG74" i="36" s="1"/>
  <c r="EH74" i="36" s="1"/>
  <c r="EI74" i="36" s="1"/>
  <c r="EJ74" i="36" s="1"/>
  <c r="EK74" i="36" s="1"/>
  <c r="EL74" i="36" s="1"/>
  <c r="EM74" i="36" s="1"/>
  <c r="EN74" i="36" s="1"/>
  <c r="EO74" i="36" s="1"/>
  <c r="EP74" i="36" s="1"/>
  <c r="EQ74" i="36" s="1"/>
  <c r="ER74" i="36" s="1"/>
  <c r="ES74" i="36" s="1"/>
  <c r="ET74" i="36" s="1"/>
  <c r="EU74" i="36" s="1"/>
  <c r="EV74" i="36" s="1"/>
  <c r="EW74" i="36" s="1"/>
  <c r="EX74" i="36" s="1"/>
  <c r="EY74" i="36" s="1"/>
  <c r="EZ74" i="36" s="1"/>
  <c r="FA74" i="36" s="1"/>
  <c r="FB74" i="36" s="1"/>
  <c r="FC74" i="36" s="1"/>
  <c r="FD74" i="36" s="1"/>
  <c r="FE74" i="36" s="1"/>
  <c r="FF74" i="36" s="1"/>
  <c r="FG74" i="36" s="1"/>
  <c r="FH74" i="36" s="1"/>
  <c r="FI74" i="36" s="1"/>
  <c r="FJ74" i="36" s="1"/>
  <c r="FK74" i="36" s="1"/>
  <c r="FL74" i="36" s="1"/>
  <c r="FM74" i="36" s="1"/>
  <c r="FN74" i="36" s="1"/>
  <c r="FO74" i="36" s="1"/>
  <c r="FP74" i="36" s="1"/>
  <c r="FQ74" i="36" s="1"/>
  <c r="FR74" i="36" s="1"/>
  <c r="FS74" i="36" s="1"/>
  <c r="FT74" i="36" s="1"/>
  <c r="FU74" i="36" s="1"/>
  <c r="FV74" i="36" s="1"/>
  <c r="FW74" i="36" s="1"/>
  <c r="FX74" i="36" s="1"/>
  <c r="FY74" i="36" s="1"/>
  <c r="FZ74" i="36" s="1"/>
  <c r="GA74" i="36" s="1"/>
  <c r="GB74" i="36" s="1"/>
  <c r="GC74" i="36" s="1"/>
  <c r="GD74" i="36" s="1"/>
  <c r="GE74" i="36" s="1"/>
  <c r="GF74" i="36" s="1"/>
  <c r="GG74" i="36" s="1"/>
  <c r="GH74" i="36" s="1"/>
  <c r="GI74" i="36" s="1"/>
  <c r="GJ74" i="36" s="1"/>
  <c r="GK74" i="36" s="1"/>
  <c r="GL74" i="36" s="1"/>
  <c r="GM74" i="36" s="1"/>
  <c r="GN74" i="36" s="1"/>
  <c r="GO74" i="36" s="1"/>
  <c r="GP74" i="36" s="1"/>
  <c r="GQ74" i="36" s="1"/>
  <c r="GR74" i="36" s="1"/>
  <c r="GS74" i="36" s="1"/>
  <c r="GT74" i="36" s="1"/>
  <c r="GU74" i="36" s="1"/>
  <c r="GV74" i="36" s="1"/>
  <c r="GW74" i="36" s="1"/>
  <c r="GX74" i="36" s="1"/>
  <c r="GY74" i="36" s="1"/>
  <c r="GZ74" i="36" s="1"/>
  <c r="HA74" i="36" s="1"/>
  <c r="HB74" i="36" s="1"/>
  <c r="HC74" i="36" s="1"/>
  <c r="HD74" i="36" s="1"/>
  <c r="HE74" i="36" s="1"/>
  <c r="HF74" i="36" s="1"/>
  <c r="HG74" i="36" s="1"/>
  <c r="HH74" i="36" s="1"/>
  <c r="HI74" i="36" s="1"/>
  <c r="HJ74" i="36" s="1"/>
  <c r="HK74" i="36" s="1"/>
  <c r="HL74" i="36" s="1"/>
  <c r="HM74" i="36" s="1"/>
  <c r="HN74" i="36" s="1"/>
  <c r="HO74" i="36" s="1"/>
  <c r="HP74" i="36" s="1"/>
  <c r="HQ74" i="36" s="1"/>
  <c r="HR74" i="36" s="1"/>
  <c r="HS74" i="36" s="1"/>
  <c r="HT74" i="36" s="1"/>
  <c r="HU74" i="36" s="1"/>
  <c r="HV74" i="36" s="1"/>
  <c r="HW74" i="36" s="1"/>
  <c r="HX74" i="36" s="1"/>
  <c r="HY74" i="36" s="1"/>
  <c r="HZ74" i="36" s="1"/>
  <c r="IA74" i="36" s="1"/>
  <c r="IB74" i="36" s="1"/>
  <c r="IC74" i="36" s="1"/>
  <c r="ID74" i="36" s="1"/>
  <c r="IE74" i="36" s="1"/>
  <c r="IF74" i="36" s="1"/>
  <c r="IG74" i="36" s="1"/>
  <c r="IH74" i="36" s="1"/>
  <c r="II74" i="36" s="1"/>
  <c r="IJ74" i="36" s="1"/>
  <c r="IK74" i="36" s="1"/>
  <c r="IL74" i="36" s="1"/>
  <c r="IM74" i="36" s="1"/>
  <c r="IN74" i="36" s="1"/>
  <c r="IO74" i="36" s="1"/>
  <c r="IP74" i="36" s="1"/>
  <c r="IQ74" i="36" s="1"/>
  <c r="IR74" i="36" s="1"/>
  <c r="IS74" i="36" s="1"/>
  <c r="IT74" i="36" s="1"/>
  <c r="IU74" i="36" s="1"/>
  <c r="IV74" i="36" s="1"/>
  <c r="IW74" i="36" s="1"/>
  <c r="IX74" i="36" s="1"/>
  <c r="IY74" i="36" s="1"/>
  <c r="IZ74" i="36" s="1"/>
  <c r="JA74" i="36" s="1"/>
  <c r="JB74" i="36" s="1"/>
  <c r="JC74" i="36" s="1"/>
  <c r="JD74" i="36" s="1"/>
  <c r="JE74" i="36" s="1"/>
  <c r="JF74" i="36" s="1"/>
  <c r="JG74" i="36" s="1"/>
  <c r="JH74" i="36" s="1"/>
  <c r="JI74" i="36" s="1"/>
  <c r="JJ74" i="36" s="1"/>
  <c r="JK74" i="36" s="1"/>
  <c r="JL74" i="36" s="1"/>
  <c r="JM74" i="36" s="1"/>
  <c r="JN74" i="36" s="1"/>
  <c r="JO74" i="36" s="1"/>
  <c r="JP74" i="36" s="1"/>
  <c r="JQ74" i="36" s="1"/>
  <c r="JR74" i="36" s="1"/>
  <c r="JS74" i="36" s="1"/>
  <c r="JT74" i="36" s="1"/>
  <c r="JU74" i="36" s="1"/>
  <c r="JV74" i="36" s="1"/>
  <c r="JW74" i="36" s="1"/>
  <c r="JX74" i="36" s="1"/>
  <c r="JY74" i="36" s="1"/>
  <c r="JZ74" i="36" s="1"/>
  <c r="KA74" i="36" s="1"/>
  <c r="KB74" i="36" s="1"/>
  <c r="KC74" i="36" s="1"/>
  <c r="KD74" i="36" s="1"/>
  <c r="KE74" i="36" s="1"/>
  <c r="KF74" i="36" s="1"/>
  <c r="KG74" i="36" s="1"/>
  <c r="KH74" i="36" s="1"/>
  <c r="KI74" i="36" s="1"/>
  <c r="KJ74" i="36" s="1"/>
  <c r="KK74" i="36" s="1"/>
  <c r="KL74" i="36" s="1"/>
  <c r="KM74" i="36" s="1"/>
  <c r="KN74" i="36" s="1"/>
  <c r="KO74" i="36" s="1"/>
  <c r="KP74" i="36" s="1"/>
  <c r="KQ74" i="36" s="1"/>
  <c r="KR74" i="36" s="1"/>
  <c r="KS74" i="36" s="1"/>
  <c r="KT74" i="36" s="1"/>
  <c r="KU74" i="36" s="1"/>
  <c r="KV74" i="36" s="1"/>
  <c r="KW74" i="36" s="1"/>
  <c r="KX74" i="36" s="1"/>
  <c r="KY74" i="36" s="1"/>
  <c r="KZ74" i="36" s="1"/>
  <c r="LA74" i="36" s="1"/>
  <c r="LB74" i="36" s="1"/>
  <c r="LC74" i="36" s="1"/>
  <c r="LD74" i="36" s="1"/>
  <c r="LE74" i="36" s="1"/>
  <c r="LF74" i="36" s="1"/>
  <c r="LG74" i="36" s="1"/>
  <c r="LH74" i="36" s="1"/>
  <c r="LI74" i="36" s="1"/>
  <c r="LJ74" i="36" s="1"/>
  <c r="LK74" i="36" s="1"/>
  <c r="LL74" i="36" s="1"/>
  <c r="LM74" i="36" s="1"/>
  <c r="LN74" i="36" s="1"/>
  <c r="LO74" i="36" s="1"/>
  <c r="LP74" i="36" s="1"/>
  <c r="LQ74" i="36" s="1"/>
  <c r="LR74" i="36" s="1"/>
  <c r="LS74" i="36" s="1"/>
  <c r="LT74" i="36" s="1"/>
  <c r="LU74" i="36" s="1"/>
  <c r="LV74" i="36" s="1"/>
  <c r="LW74" i="36" s="1"/>
  <c r="LX74" i="36" s="1"/>
  <c r="LY74" i="36" s="1"/>
  <c r="LZ74" i="36" s="1"/>
  <c r="MA74" i="36" s="1"/>
  <c r="MB74" i="36" s="1"/>
  <c r="MC74" i="36" s="1"/>
  <c r="MD74" i="36" s="1"/>
  <c r="ME74" i="36" s="1"/>
  <c r="MF74" i="36" s="1"/>
  <c r="MG74" i="36" s="1"/>
  <c r="MH74" i="36" s="1"/>
  <c r="MI74" i="36" s="1"/>
  <c r="MJ74" i="36" s="1"/>
  <c r="MK74" i="36" s="1"/>
  <c r="ML74" i="36" s="1"/>
  <c r="MM74" i="36" s="1"/>
  <c r="MN74" i="36" s="1"/>
  <c r="MO74" i="36" s="1"/>
  <c r="MP74" i="36" s="1"/>
  <c r="MQ74" i="36" s="1"/>
  <c r="MR74" i="36" s="1"/>
  <c r="MS74" i="36" s="1"/>
  <c r="MT74" i="36" s="1"/>
  <c r="MU74" i="36" s="1"/>
  <c r="MV74" i="36" s="1"/>
  <c r="MW74" i="36" s="1"/>
  <c r="MX74" i="36" s="1"/>
  <c r="MY74" i="36" s="1"/>
  <c r="MZ74" i="36" s="1"/>
  <c r="NA74" i="36" s="1"/>
  <c r="NB74" i="36" s="1"/>
  <c r="NC74" i="36" s="1"/>
  <c r="ND74" i="36" s="1"/>
  <c r="NE74" i="36" s="1"/>
  <c r="NF74" i="36" s="1"/>
  <c r="NG74" i="36" s="1"/>
  <c r="NH74" i="36" s="1"/>
  <c r="NI74" i="36" s="1"/>
  <c r="NJ74" i="36" s="1"/>
  <c r="NK74" i="36" s="1"/>
  <c r="NL74" i="36" s="1"/>
  <c r="NM74" i="36" s="1"/>
  <c r="NN74" i="36" s="1"/>
  <c r="NO74" i="36" s="1"/>
  <c r="NP74" i="36" s="1"/>
  <c r="NQ74" i="36" s="1"/>
  <c r="NR74" i="36" s="1"/>
  <c r="NS74" i="36" s="1"/>
  <c r="NT74" i="36" s="1"/>
  <c r="NU74" i="36" s="1"/>
  <c r="NV74" i="36" s="1"/>
  <c r="NW74" i="36" s="1"/>
  <c r="NX74" i="36" s="1"/>
  <c r="NY74" i="36" s="1"/>
  <c r="NZ74" i="36" s="1"/>
  <c r="OA74" i="36" s="1"/>
  <c r="OB74" i="36" s="1"/>
  <c r="OC74" i="36" s="1"/>
  <c r="OD74" i="36" s="1"/>
  <c r="OE74" i="36" s="1"/>
  <c r="OF74" i="36" s="1"/>
  <c r="OG74" i="36" s="1"/>
  <c r="OH74" i="36" s="1"/>
  <c r="OI74" i="36" s="1"/>
  <c r="OJ74" i="36" s="1"/>
  <c r="OK74" i="36" s="1"/>
  <c r="OL74" i="36" s="1"/>
  <c r="OM74" i="36" s="1"/>
  <c r="ON74" i="36" s="1"/>
  <c r="OO74" i="36" s="1"/>
  <c r="OP74" i="36" s="1"/>
  <c r="OQ74" i="36" s="1"/>
  <c r="OR74" i="36" s="1"/>
  <c r="OS74" i="36" s="1"/>
  <c r="OT74" i="36" s="1"/>
  <c r="OU74" i="36" s="1"/>
  <c r="OV74" i="36" s="1"/>
  <c r="OW74" i="36" s="1"/>
  <c r="OX74" i="36" s="1"/>
  <c r="OY74" i="36" s="1"/>
  <c r="OZ74" i="36" s="1"/>
  <c r="PA74" i="36" s="1"/>
  <c r="PB74" i="36" s="1"/>
  <c r="PC74" i="36" s="1"/>
  <c r="PD74" i="36" s="1"/>
  <c r="PE74" i="36" s="1"/>
  <c r="PF74" i="36" s="1"/>
  <c r="PG74" i="36" s="1"/>
  <c r="PH74" i="36" s="1"/>
  <c r="PI74" i="36" s="1"/>
  <c r="PJ74" i="36" s="1"/>
  <c r="PK74" i="36" s="1"/>
  <c r="PL74" i="36" s="1"/>
  <c r="PM74" i="36" s="1"/>
  <c r="PN74" i="36" s="1"/>
  <c r="PO74" i="36" s="1"/>
  <c r="PP74" i="36" s="1"/>
  <c r="PQ74" i="36" s="1"/>
  <c r="PR74" i="36" s="1"/>
  <c r="PS74" i="36" s="1"/>
  <c r="PT74" i="36" s="1"/>
  <c r="PU74" i="36" s="1"/>
  <c r="PV74" i="36" s="1"/>
  <c r="PW74" i="36" s="1"/>
  <c r="PX74" i="36" s="1"/>
  <c r="PY74" i="36" s="1"/>
  <c r="PZ74" i="36" s="1"/>
  <c r="QA74" i="36" s="1"/>
  <c r="QB74" i="36" s="1"/>
  <c r="QC74" i="36" s="1"/>
  <c r="QD74" i="36" s="1"/>
  <c r="QE74" i="36" s="1"/>
  <c r="QF74" i="36" s="1"/>
  <c r="QG74" i="36" s="1"/>
  <c r="QH74" i="36" s="1"/>
  <c r="QI74" i="36" s="1"/>
  <c r="QJ74" i="36" s="1"/>
  <c r="QK74" i="36" s="1"/>
  <c r="QL74" i="36" s="1"/>
  <c r="QM74" i="36" s="1"/>
  <c r="QN74" i="36" s="1"/>
  <c r="QO74" i="36" s="1"/>
  <c r="QP74" i="36" s="1"/>
  <c r="QQ74" i="36" s="1"/>
  <c r="QR74" i="36" s="1"/>
  <c r="QS74" i="36" s="1"/>
  <c r="QT74" i="36" s="1"/>
  <c r="QU74" i="36" s="1"/>
  <c r="QV74" i="36" s="1"/>
  <c r="QW74" i="36" s="1"/>
  <c r="QX74" i="36" s="1"/>
  <c r="QY74" i="36" s="1"/>
  <c r="QZ74" i="36" s="1"/>
  <c r="RA74" i="36" s="1"/>
  <c r="RB74" i="36" s="1"/>
  <c r="RC74" i="36" s="1"/>
  <c r="RD74" i="36" s="1"/>
  <c r="RE74" i="36" s="1"/>
  <c r="RF74" i="36" s="1"/>
  <c r="RG74" i="36" s="1"/>
  <c r="RH74" i="36" s="1"/>
  <c r="RI74" i="36" s="1"/>
  <c r="RJ74" i="36" s="1"/>
  <c r="RK74" i="36" s="1"/>
  <c r="RL74" i="36" s="1"/>
  <c r="RM74" i="36" s="1"/>
  <c r="RN74" i="36" s="1"/>
  <c r="RO74" i="36" s="1"/>
  <c r="RP74" i="36" s="1"/>
  <c r="RQ74" i="36" s="1"/>
  <c r="RR74" i="36" s="1"/>
  <c r="RS74" i="36" s="1"/>
  <c r="RT74" i="36" s="1"/>
  <c r="RU74" i="36" s="1"/>
  <c r="RV74" i="36" s="1"/>
  <c r="RW74" i="36" s="1"/>
  <c r="RX74" i="36" s="1"/>
  <c r="F48" i="36"/>
  <c r="E23" i="36"/>
  <c r="F23" i="36" s="1"/>
  <c r="G23" i="36" s="1"/>
  <c r="H23" i="36" s="1"/>
  <c r="I23" i="36" s="1"/>
  <c r="J23" i="36" s="1"/>
  <c r="K23" i="36" s="1"/>
  <c r="L23" i="36" s="1"/>
  <c r="M23" i="36" s="1"/>
  <c r="N23" i="36" s="1"/>
  <c r="O23" i="36" s="1"/>
  <c r="P23" i="36" s="1"/>
  <c r="Q23" i="36" s="1"/>
  <c r="R23" i="36" s="1"/>
  <c r="S23" i="36" s="1"/>
  <c r="T23" i="36" s="1"/>
  <c r="U23" i="36" s="1"/>
  <c r="V23" i="36" s="1"/>
  <c r="W23" i="36" s="1"/>
  <c r="X23" i="36" s="1"/>
  <c r="Y23" i="36" s="1"/>
  <c r="Z23" i="36" s="1"/>
  <c r="AA23" i="36" s="1"/>
  <c r="AB23" i="36" s="1"/>
  <c r="AC23" i="36" s="1"/>
  <c r="E10" i="36"/>
  <c r="E13" i="36" l="1"/>
  <c r="E12" i="36"/>
  <c r="E38" i="36" s="1"/>
  <c r="E11" i="36"/>
  <c r="E37" i="36" s="1"/>
  <c r="E19" i="36"/>
  <c r="E45" i="36" s="1"/>
  <c r="E16" i="36"/>
  <c r="E42" i="36" s="1"/>
  <c r="E18" i="36"/>
  <c r="E44" i="36" s="1"/>
  <c r="E17" i="36"/>
  <c r="E43" i="36" s="1"/>
  <c r="E15" i="36"/>
  <c r="E41" i="36" s="1"/>
  <c r="E14" i="36"/>
  <c r="E40" i="36" s="1"/>
  <c r="F57" i="36"/>
  <c r="F83" i="36" s="1"/>
  <c r="F56" i="36"/>
  <c r="F82" i="36" s="1"/>
  <c r="F55" i="36"/>
  <c r="F81" i="36" s="1"/>
  <c r="F53" i="36"/>
  <c r="F79" i="36" s="1"/>
  <c r="F52" i="36"/>
  <c r="F78" i="36" s="1"/>
  <c r="F50" i="36"/>
  <c r="F76" i="36" s="1"/>
  <c r="F49" i="36"/>
  <c r="F75" i="36" s="1"/>
  <c r="F51" i="36"/>
  <c r="F77" i="36" s="1"/>
  <c r="F54" i="36"/>
  <c r="F80" i="36" s="1"/>
  <c r="E39" i="36"/>
  <c r="AD23" i="36"/>
  <c r="AE23" i="36" s="1"/>
  <c r="AF23" i="36" s="1"/>
  <c r="AG23" i="36" s="1"/>
  <c r="AH23" i="36" s="1"/>
  <c r="AI23" i="36" s="1"/>
  <c r="AJ23" i="36" s="1"/>
  <c r="AK23" i="36" s="1"/>
  <c r="AL23" i="36" s="1"/>
  <c r="AM23" i="36" s="1"/>
  <c r="AN23" i="36" s="1"/>
  <c r="AO23" i="36" s="1"/>
  <c r="AP23" i="36" s="1"/>
  <c r="AQ23" i="36" s="1"/>
  <c r="AR23" i="36" s="1"/>
  <c r="AS23" i="36" s="1"/>
  <c r="AT23" i="36" s="1"/>
  <c r="AU23" i="36" s="1"/>
  <c r="AV23" i="36" s="1"/>
  <c r="AW23" i="36" s="1"/>
  <c r="AX23" i="36" s="1"/>
  <c r="AY23" i="36" s="1"/>
  <c r="AZ23" i="36" s="1"/>
  <c r="BA23" i="36" s="1"/>
  <c r="BB23" i="36" s="1"/>
  <c r="BC23" i="36" s="1"/>
  <c r="BD23" i="36" s="1"/>
  <c r="BE23" i="36" s="1"/>
  <c r="BF23" i="36" s="1"/>
  <c r="BG23" i="36" s="1"/>
  <c r="BH23" i="36" s="1"/>
  <c r="BI23" i="36" s="1"/>
  <c r="BJ23" i="36" s="1"/>
  <c r="BK23" i="36" s="1"/>
  <c r="BL23" i="36" s="1"/>
  <c r="BM23" i="36" s="1"/>
  <c r="BN23" i="36" s="1"/>
  <c r="BO23" i="36" s="1"/>
  <c r="BP23" i="36" s="1"/>
  <c r="BQ23" i="36" s="1"/>
  <c r="BR23" i="36" s="1"/>
  <c r="BS23" i="36" s="1"/>
  <c r="BT23" i="36" s="1"/>
  <c r="BU23" i="36" s="1"/>
  <c r="BV23" i="36" s="1"/>
  <c r="BW23" i="36" s="1"/>
  <c r="BX23" i="36" s="1"/>
  <c r="BY23" i="36" s="1"/>
  <c r="BZ23" i="36" s="1"/>
  <c r="CA23" i="36" s="1"/>
  <c r="CB23" i="36" s="1"/>
  <c r="CC23" i="36" s="1"/>
  <c r="CD23" i="36" s="1"/>
  <c r="CE23" i="36" s="1"/>
  <c r="CF23" i="36" s="1"/>
  <c r="CG23" i="36" s="1"/>
  <c r="CH23" i="36" s="1"/>
  <c r="CI23" i="36" s="1"/>
  <c r="CJ23" i="36" s="1"/>
  <c r="CK23" i="36" s="1"/>
  <c r="CL23" i="36" s="1"/>
  <c r="CM23" i="36" s="1"/>
  <c r="CN23" i="36" s="1"/>
  <c r="CO23" i="36" s="1"/>
  <c r="CP23" i="36" s="1"/>
  <c r="CQ23" i="36" s="1"/>
  <c r="CR23" i="36" s="1"/>
  <c r="CS23" i="36" s="1"/>
  <c r="CT23" i="36" s="1"/>
  <c r="CU23" i="36" s="1"/>
  <c r="CV23" i="36" s="1"/>
  <c r="CW23" i="36" s="1"/>
  <c r="CX23" i="36" s="1"/>
  <c r="CY23" i="36" s="1"/>
  <c r="CZ23" i="36" s="1"/>
  <c r="DA23" i="36" s="1"/>
  <c r="DB23" i="36" s="1"/>
  <c r="DC23" i="36" s="1"/>
  <c r="DD23" i="36" s="1"/>
  <c r="DE23" i="36" s="1"/>
  <c r="DF23" i="36" s="1"/>
  <c r="DG23" i="36" s="1"/>
  <c r="DH23" i="36" s="1"/>
  <c r="DI23" i="36" s="1"/>
  <c r="DJ23" i="36" s="1"/>
  <c r="DK23" i="36" s="1"/>
  <c r="DL23" i="36" s="1"/>
  <c r="DM23" i="36" s="1"/>
  <c r="DN23" i="36" s="1"/>
  <c r="DO23" i="36" s="1"/>
  <c r="DP23" i="36" s="1"/>
  <c r="DQ23" i="36" s="1"/>
  <c r="DR23" i="36" s="1"/>
  <c r="DS23" i="36" s="1"/>
  <c r="DT23" i="36" s="1"/>
  <c r="DU23" i="36" s="1"/>
  <c r="DV23" i="36" s="1"/>
  <c r="DW23" i="36" s="1"/>
  <c r="DX23" i="36" s="1"/>
  <c r="DY23" i="36" s="1"/>
  <c r="DZ23" i="36" s="1"/>
  <c r="EA23" i="36" s="1"/>
  <c r="EB23" i="36" s="1"/>
  <c r="EC23" i="36" s="1"/>
  <c r="ED23" i="36" s="1"/>
  <c r="EE23" i="36" s="1"/>
  <c r="EF23" i="36" s="1"/>
  <c r="EG23" i="36" s="1"/>
  <c r="EH23" i="36" s="1"/>
  <c r="EI23" i="36" s="1"/>
  <c r="EJ23" i="36" s="1"/>
  <c r="EK23" i="36" s="1"/>
  <c r="EL23" i="36" s="1"/>
  <c r="EM23" i="36" s="1"/>
  <c r="EN23" i="36" s="1"/>
  <c r="EO23" i="36" s="1"/>
  <c r="EP23" i="36" s="1"/>
  <c r="EQ23" i="36" s="1"/>
  <c r="ER23" i="36" s="1"/>
  <c r="ES23" i="36" s="1"/>
  <c r="ET23" i="36" s="1"/>
  <c r="EU23" i="36" s="1"/>
  <c r="EV23" i="36" s="1"/>
  <c r="EW23" i="36" s="1"/>
  <c r="EX23" i="36" s="1"/>
  <c r="EY23" i="36" s="1"/>
  <c r="EZ23" i="36" s="1"/>
  <c r="FA23" i="36" s="1"/>
  <c r="FB23" i="36" s="1"/>
  <c r="FC23" i="36" s="1"/>
  <c r="FD23" i="36" s="1"/>
  <c r="FE23" i="36" s="1"/>
  <c r="FF23" i="36" s="1"/>
  <c r="FG23" i="36" s="1"/>
  <c r="FH23" i="36" s="1"/>
  <c r="FI23" i="36" s="1"/>
  <c r="FJ23" i="36" s="1"/>
  <c r="FK23" i="36" s="1"/>
  <c r="FL23" i="36" s="1"/>
  <c r="FM23" i="36" s="1"/>
  <c r="FN23" i="36" s="1"/>
  <c r="FO23" i="36" s="1"/>
  <c r="FP23" i="36" s="1"/>
  <c r="FQ23" i="36" s="1"/>
  <c r="FR23" i="36" s="1"/>
  <c r="FS23" i="36" s="1"/>
  <c r="FT23" i="36" s="1"/>
  <c r="FU23" i="36" s="1"/>
  <c r="FV23" i="36" s="1"/>
  <c r="FW23" i="36" s="1"/>
  <c r="FX23" i="36" s="1"/>
  <c r="FY23" i="36" s="1"/>
  <c r="FZ23" i="36" s="1"/>
  <c r="GA23" i="36" s="1"/>
  <c r="GB23" i="36" s="1"/>
  <c r="GC23" i="36" s="1"/>
  <c r="GD23" i="36" s="1"/>
  <c r="GE23" i="36" s="1"/>
  <c r="GF23" i="36" s="1"/>
  <c r="GG23" i="36" s="1"/>
  <c r="GH23" i="36" s="1"/>
  <c r="GI23" i="36" s="1"/>
  <c r="GJ23" i="36" s="1"/>
  <c r="GK23" i="36" s="1"/>
  <c r="GL23" i="36" s="1"/>
  <c r="GM23" i="36" s="1"/>
  <c r="GN23" i="36" s="1"/>
  <c r="GO23" i="36" s="1"/>
  <c r="GP23" i="36" s="1"/>
  <c r="GQ23" i="36" s="1"/>
  <c r="GR23" i="36" s="1"/>
  <c r="GS23" i="36" s="1"/>
  <c r="GT23" i="36" s="1"/>
  <c r="GU23" i="36" s="1"/>
  <c r="GV23" i="36" s="1"/>
  <c r="GW23" i="36" s="1"/>
  <c r="GX23" i="36" s="1"/>
  <c r="GY23" i="36" s="1"/>
  <c r="GZ23" i="36" s="1"/>
  <c r="HA23" i="36" s="1"/>
  <c r="HB23" i="36" s="1"/>
  <c r="HC23" i="36" s="1"/>
  <c r="HD23" i="36" s="1"/>
  <c r="HE23" i="36" s="1"/>
  <c r="HF23" i="36" s="1"/>
  <c r="HG23" i="36" s="1"/>
  <c r="HH23" i="36" s="1"/>
  <c r="HI23" i="36" s="1"/>
  <c r="HJ23" i="36" s="1"/>
  <c r="HK23" i="36" s="1"/>
  <c r="HL23" i="36" s="1"/>
  <c r="HM23" i="36" s="1"/>
  <c r="HN23" i="36" s="1"/>
  <c r="HO23" i="36" s="1"/>
  <c r="HP23" i="36" s="1"/>
  <c r="HQ23" i="36" s="1"/>
  <c r="HR23" i="36" s="1"/>
  <c r="HS23" i="36" s="1"/>
  <c r="HT23" i="36" s="1"/>
  <c r="HU23" i="36" s="1"/>
  <c r="HV23" i="36" s="1"/>
  <c r="HW23" i="36" s="1"/>
  <c r="HX23" i="36" s="1"/>
  <c r="HY23" i="36" s="1"/>
  <c r="HZ23" i="36" s="1"/>
  <c r="IA23" i="36" s="1"/>
  <c r="IB23" i="36" s="1"/>
  <c r="IC23" i="36" s="1"/>
  <c r="ID23" i="36" s="1"/>
  <c r="IE23" i="36" s="1"/>
  <c r="IF23" i="36" s="1"/>
  <c r="IG23" i="36" s="1"/>
  <c r="IH23" i="36" s="1"/>
  <c r="II23" i="36" s="1"/>
  <c r="IJ23" i="36" s="1"/>
  <c r="IK23" i="36" s="1"/>
  <c r="IL23" i="36" s="1"/>
  <c r="IM23" i="36" s="1"/>
  <c r="IN23" i="36" s="1"/>
  <c r="IO23" i="36" s="1"/>
  <c r="IP23" i="36" s="1"/>
  <c r="IQ23" i="36" s="1"/>
  <c r="IR23" i="36" s="1"/>
  <c r="IS23" i="36" s="1"/>
  <c r="IT23" i="36" s="1"/>
  <c r="IU23" i="36" s="1"/>
  <c r="IV23" i="36" s="1"/>
  <c r="IW23" i="36" s="1"/>
  <c r="IX23" i="36" s="1"/>
  <c r="IY23" i="36" s="1"/>
  <c r="IZ23" i="36" s="1"/>
  <c r="JA23" i="36" s="1"/>
  <c r="JB23" i="36" s="1"/>
  <c r="JC23" i="36" s="1"/>
  <c r="JD23" i="36" s="1"/>
  <c r="JE23" i="36" s="1"/>
  <c r="JF23" i="36" s="1"/>
  <c r="JG23" i="36" s="1"/>
  <c r="JH23" i="36" s="1"/>
  <c r="JI23" i="36" s="1"/>
  <c r="JJ23" i="36" s="1"/>
  <c r="JK23" i="36" s="1"/>
  <c r="JL23" i="36" s="1"/>
  <c r="JM23" i="36" s="1"/>
  <c r="JN23" i="36" s="1"/>
  <c r="JO23" i="36" s="1"/>
  <c r="JP23" i="36" s="1"/>
  <c r="JQ23" i="36" s="1"/>
  <c r="JR23" i="36" s="1"/>
  <c r="JS23" i="36" s="1"/>
  <c r="JT23" i="36" s="1"/>
  <c r="JU23" i="36" s="1"/>
  <c r="JV23" i="36" s="1"/>
  <c r="JW23" i="36" s="1"/>
  <c r="JX23" i="36" s="1"/>
  <c r="JY23" i="36" s="1"/>
  <c r="JZ23" i="36" s="1"/>
  <c r="KA23" i="36" s="1"/>
  <c r="KB23" i="36" s="1"/>
  <c r="KC23" i="36" s="1"/>
  <c r="KD23" i="36" s="1"/>
  <c r="KE23" i="36" s="1"/>
  <c r="KF23" i="36" s="1"/>
  <c r="KG23" i="36" s="1"/>
  <c r="KH23" i="36" s="1"/>
  <c r="KI23" i="36" s="1"/>
  <c r="KJ23" i="36" s="1"/>
  <c r="KK23" i="36" s="1"/>
  <c r="KL23" i="36" s="1"/>
  <c r="KM23" i="36" s="1"/>
  <c r="KN23" i="36" s="1"/>
  <c r="KO23" i="36" s="1"/>
  <c r="KP23" i="36" s="1"/>
  <c r="KQ23" i="36" s="1"/>
  <c r="KR23" i="36" s="1"/>
  <c r="KS23" i="36" s="1"/>
  <c r="KT23" i="36" s="1"/>
  <c r="KU23" i="36" s="1"/>
  <c r="KV23" i="36" s="1"/>
  <c r="KW23" i="36" s="1"/>
  <c r="KX23" i="36" s="1"/>
  <c r="KY23" i="36" s="1"/>
  <c r="KZ23" i="36" s="1"/>
  <c r="LA23" i="36" s="1"/>
  <c r="LB23" i="36" s="1"/>
  <c r="LC23" i="36" s="1"/>
  <c r="LD23" i="36" s="1"/>
  <c r="LE23" i="36" s="1"/>
  <c r="LF23" i="36" s="1"/>
  <c r="LG23" i="36" s="1"/>
  <c r="LH23" i="36" s="1"/>
  <c r="LI23" i="36" s="1"/>
  <c r="LJ23" i="36" s="1"/>
  <c r="LK23" i="36" s="1"/>
  <c r="LL23" i="36" s="1"/>
  <c r="LM23" i="36" s="1"/>
  <c r="LN23" i="36" s="1"/>
  <c r="LO23" i="36" s="1"/>
  <c r="LP23" i="36" s="1"/>
  <c r="LQ23" i="36" s="1"/>
  <c r="LR23" i="36" s="1"/>
  <c r="LS23" i="36" s="1"/>
  <c r="LT23" i="36" s="1"/>
  <c r="LU23" i="36" s="1"/>
  <c r="LV23" i="36" s="1"/>
  <c r="LW23" i="36" s="1"/>
  <c r="LX23" i="36" s="1"/>
  <c r="LY23" i="36" s="1"/>
  <c r="LZ23" i="36" s="1"/>
  <c r="MA23" i="36" s="1"/>
  <c r="MB23" i="36" s="1"/>
  <c r="MC23" i="36" s="1"/>
  <c r="MD23" i="36" s="1"/>
  <c r="ME23" i="36" s="1"/>
  <c r="MF23" i="36" s="1"/>
  <c r="MG23" i="36" s="1"/>
  <c r="MH23" i="36" s="1"/>
  <c r="MI23" i="36" s="1"/>
  <c r="MJ23" i="36" s="1"/>
  <c r="MK23" i="36" s="1"/>
  <c r="ML23" i="36" s="1"/>
  <c r="MM23" i="36" s="1"/>
  <c r="MN23" i="36" s="1"/>
  <c r="MO23" i="36" s="1"/>
  <c r="MP23" i="36" s="1"/>
  <c r="MQ23" i="36" s="1"/>
  <c r="MR23" i="36" s="1"/>
  <c r="MS23" i="36" s="1"/>
  <c r="MT23" i="36" s="1"/>
  <c r="MU23" i="36" s="1"/>
  <c r="MV23" i="36" s="1"/>
  <c r="MW23" i="36" s="1"/>
  <c r="MX23" i="36" s="1"/>
  <c r="MY23" i="36" s="1"/>
  <c r="MZ23" i="36" s="1"/>
  <c r="NA23" i="36" s="1"/>
  <c r="NB23" i="36" s="1"/>
  <c r="NC23" i="36" s="1"/>
  <c r="ND23" i="36" s="1"/>
  <c r="NE23" i="36" s="1"/>
  <c r="NF23" i="36" s="1"/>
  <c r="NG23" i="36" s="1"/>
  <c r="NH23" i="36" s="1"/>
  <c r="NI23" i="36" s="1"/>
  <c r="NJ23" i="36" s="1"/>
  <c r="NK23" i="36" s="1"/>
  <c r="NL23" i="36" s="1"/>
  <c r="NM23" i="36" s="1"/>
  <c r="NN23" i="36" s="1"/>
  <c r="NO23" i="36" s="1"/>
  <c r="NP23" i="36" s="1"/>
  <c r="NQ23" i="36" s="1"/>
  <c r="NR23" i="36" s="1"/>
  <c r="NS23" i="36" s="1"/>
  <c r="NT23" i="36" s="1"/>
  <c r="NU23" i="36" s="1"/>
  <c r="NV23" i="36" s="1"/>
  <c r="NW23" i="36" s="1"/>
  <c r="NX23" i="36" s="1"/>
  <c r="NY23" i="36" s="1"/>
  <c r="NZ23" i="36" s="1"/>
  <c r="OA23" i="36" s="1"/>
  <c r="OB23" i="36" s="1"/>
  <c r="OC23" i="36" s="1"/>
  <c r="OD23" i="36" s="1"/>
  <c r="OE23" i="36" s="1"/>
  <c r="OF23" i="36" s="1"/>
  <c r="OG23" i="36" s="1"/>
  <c r="OH23" i="36" s="1"/>
  <c r="OI23" i="36" s="1"/>
  <c r="OJ23" i="36" s="1"/>
  <c r="OK23" i="36" s="1"/>
  <c r="OL23" i="36" s="1"/>
  <c r="OM23" i="36" s="1"/>
  <c r="ON23" i="36" s="1"/>
  <c r="OO23" i="36" s="1"/>
  <c r="OP23" i="36" s="1"/>
  <c r="OQ23" i="36" s="1"/>
  <c r="OR23" i="36" s="1"/>
  <c r="OS23" i="36" s="1"/>
  <c r="OT23" i="36" s="1"/>
  <c r="OU23" i="36" s="1"/>
  <c r="OV23" i="36" s="1"/>
  <c r="OW23" i="36" s="1"/>
  <c r="OX23" i="36" s="1"/>
  <c r="OY23" i="36" s="1"/>
  <c r="OZ23" i="36" s="1"/>
  <c r="PA23" i="36" s="1"/>
  <c r="PB23" i="36" s="1"/>
  <c r="PC23" i="36" s="1"/>
  <c r="PD23" i="36" s="1"/>
  <c r="PE23" i="36" s="1"/>
  <c r="PF23" i="36" s="1"/>
  <c r="PG23" i="36" s="1"/>
  <c r="PH23" i="36" s="1"/>
  <c r="PI23" i="36" s="1"/>
  <c r="PJ23" i="36" s="1"/>
  <c r="PK23" i="36" s="1"/>
  <c r="PL23" i="36" s="1"/>
  <c r="PM23" i="36" s="1"/>
  <c r="PN23" i="36" s="1"/>
  <c r="PO23" i="36" s="1"/>
  <c r="PP23" i="36" s="1"/>
  <c r="PQ23" i="36" s="1"/>
  <c r="PR23" i="36" s="1"/>
  <c r="PS23" i="36" s="1"/>
  <c r="PT23" i="36" s="1"/>
  <c r="PU23" i="36" s="1"/>
  <c r="PV23" i="36" s="1"/>
  <c r="PW23" i="36" s="1"/>
  <c r="PX23" i="36" s="1"/>
  <c r="PY23" i="36" s="1"/>
  <c r="PZ23" i="36" s="1"/>
  <c r="QA23" i="36" s="1"/>
  <c r="QB23" i="36" s="1"/>
  <c r="QC23" i="36" s="1"/>
  <c r="QD23" i="36" s="1"/>
  <c r="QE23" i="36" s="1"/>
  <c r="QF23" i="36" s="1"/>
  <c r="QG23" i="36" s="1"/>
  <c r="QH23" i="36" s="1"/>
  <c r="QI23" i="36" s="1"/>
  <c r="QJ23" i="36" s="1"/>
  <c r="QK23" i="36" s="1"/>
  <c r="QL23" i="36" s="1"/>
  <c r="QM23" i="36" s="1"/>
  <c r="QN23" i="36" s="1"/>
  <c r="QO23" i="36" s="1"/>
  <c r="QP23" i="36" s="1"/>
  <c r="QQ23" i="36" s="1"/>
  <c r="QR23" i="36" s="1"/>
  <c r="QS23" i="36" s="1"/>
  <c r="QT23" i="36" s="1"/>
  <c r="QU23" i="36" s="1"/>
  <c r="QV23" i="36" s="1"/>
  <c r="QW23" i="36" s="1"/>
  <c r="QX23" i="36" s="1"/>
  <c r="QY23" i="36" s="1"/>
  <c r="QZ23" i="36" s="1"/>
  <c r="RA23" i="36" s="1"/>
  <c r="RB23" i="36" s="1"/>
  <c r="RC23" i="36" s="1"/>
  <c r="RD23" i="36" s="1"/>
  <c r="RE23" i="36" s="1"/>
  <c r="RF23" i="36" s="1"/>
  <c r="RG23" i="36" s="1"/>
  <c r="RH23" i="36" s="1"/>
  <c r="RI23" i="36" s="1"/>
  <c r="RJ23" i="36" s="1"/>
  <c r="RK23" i="36" s="1"/>
  <c r="RL23" i="36" s="1"/>
  <c r="RM23" i="36" s="1"/>
  <c r="RN23" i="36" s="1"/>
  <c r="RO23" i="36" s="1"/>
  <c r="RP23" i="36" s="1"/>
  <c r="RQ23" i="36" s="1"/>
  <c r="RR23" i="36" s="1"/>
  <c r="RS23" i="36" s="1"/>
  <c r="RT23" i="36" s="1"/>
  <c r="RU23" i="36" s="1"/>
  <c r="RV23" i="36" s="1"/>
  <c r="RW23" i="36" s="1"/>
  <c r="RX23" i="36" s="1"/>
  <c r="G48" i="36"/>
  <c r="F46" i="36"/>
  <c r="G46" i="36"/>
  <c r="H46" i="36"/>
  <c r="I46" i="36"/>
  <c r="J46" i="36"/>
  <c r="K46" i="36"/>
  <c r="L46" i="36"/>
  <c r="M46" i="36"/>
  <c r="N46" i="36"/>
  <c r="O46" i="36"/>
  <c r="P46" i="36"/>
  <c r="Q46" i="36"/>
  <c r="R46" i="36"/>
  <c r="S46" i="36"/>
  <c r="T46" i="36"/>
  <c r="U46" i="36"/>
  <c r="V46" i="36"/>
  <c r="W46" i="36"/>
  <c r="X46" i="36"/>
  <c r="Y46" i="36"/>
  <c r="Z46" i="36"/>
  <c r="AA46" i="36"/>
  <c r="AB46" i="36"/>
  <c r="AC46" i="36"/>
  <c r="AE46" i="36"/>
  <c r="AF46" i="36"/>
  <c r="AG46" i="36"/>
  <c r="AH46" i="36"/>
  <c r="AI46" i="36"/>
  <c r="AJ46" i="36"/>
  <c r="AK46" i="36"/>
  <c r="AL46" i="36"/>
  <c r="AM46" i="36"/>
  <c r="AN46" i="36"/>
  <c r="AO46" i="36"/>
  <c r="AP46" i="36"/>
  <c r="AQ46" i="36"/>
  <c r="AR46" i="36"/>
  <c r="AS46" i="36"/>
  <c r="AT46" i="36"/>
  <c r="AU46" i="36"/>
  <c r="AV46" i="36"/>
  <c r="AW46" i="36"/>
  <c r="AX46" i="36"/>
  <c r="AY46" i="36"/>
  <c r="AZ46" i="36"/>
  <c r="BA46" i="36"/>
  <c r="BB46" i="36"/>
  <c r="BC46" i="36"/>
  <c r="BD46" i="36"/>
  <c r="BE46" i="36"/>
  <c r="BF46" i="36"/>
  <c r="BG46" i="36"/>
  <c r="BH46" i="36"/>
  <c r="BI46" i="36"/>
  <c r="BJ46" i="36"/>
  <c r="BK46" i="36"/>
  <c r="BL46" i="36"/>
  <c r="BM46" i="36"/>
  <c r="BN46" i="36"/>
  <c r="BO46" i="36"/>
  <c r="BP46" i="36"/>
  <c r="BQ46" i="36"/>
  <c r="BR46" i="36"/>
  <c r="BS46" i="36"/>
  <c r="BT46" i="36"/>
  <c r="BU46" i="36"/>
  <c r="BV46" i="36"/>
  <c r="BW46" i="36"/>
  <c r="BX46" i="36"/>
  <c r="BY46" i="36"/>
  <c r="BZ46" i="36"/>
  <c r="CA46" i="36"/>
  <c r="CB46" i="36"/>
  <c r="CC46" i="36"/>
  <c r="CD46" i="36"/>
  <c r="CE46" i="36"/>
  <c r="CF46" i="36"/>
  <c r="CG46" i="36"/>
  <c r="CH46" i="36"/>
  <c r="CI46" i="36"/>
  <c r="CJ46" i="36"/>
  <c r="CK46" i="36"/>
  <c r="CL46" i="36"/>
  <c r="CM46" i="36"/>
  <c r="CN46" i="36"/>
  <c r="CO46" i="36"/>
  <c r="CP46" i="36"/>
  <c r="CQ46" i="36"/>
  <c r="CR46" i="36"/>
  <c r="CS46" i="36"/>
  <c r="CT46" i="36"/>
  <c r="CU46" i="36"/>
  <c r="CV46" i="36"/>
  <c r="CW46" i="36"/>
  <c r="CX46" i="36"/>
  <c r="CY46" i="36"/>
  <c r="CZ46" i="36"/>
  <c r="DA46" i="36"/>
  <c r="DB46" i="36"/>
  <c r="DC46" i="36"/>
  <c r="DD46" i="36"/>
  <c r="DE46" i="36"/>
  <c r="DF46" i="36"/>
  <c r="DG46" i="36"/>
  <c r="DH46" i="36"/>
  <c r="DI46" i="36"/>
  <c r="DJ46" i="36"/>
  <c r="DK46" i="36"/>
  <c r="DL46" i="36"/>
  <c r="DM46" i="36"/>
  <c r="DN46" i="36"/>
  <c r="DO46" i="36"/>
  <c r="DP46" i="36"/>
  <c r="DQ46" i="36"/>
  <c r="DR46" i="36"/>
  <c r="DS46" i="36"/>
  <c r="DT46" i="36"/>
  <c r="DU46" i="36"/>
  <c r="DV46" i="36"/>
  <c r="DW46" i="36"/>
  <c r="DX46" i="36"/>
  <c r="DY46" i="36"/>
  <c r="DZ46" i="36"/>
  <c r="EA46" i="36"/>
  <c r="EB46" i="36"/>
  <c r="EC46" i="36"/>
  <c r="ED46" i="36"/>
  <c r="EE46" i="36"/>
  <c r="EF46" i="36"/>
  <c r="EG46" i="36"/>
  <c r="EH46" i="36"/>
  <c r="EI46" i="36"/>
  <c r="EJ46" i="36"/>
  <c r="EK46" i="36"/>
  <c r="EL46" i="36"/>
  <c r="EM46" i="36"/>
  <c r="EN46" i="36"/>
  <c r="EO46" i="36"/>
  <c r="EP46" i="36"/>
  <c r="EQ46" i="36"/>
  <c r="ER46" i="36"/>
  <c r="ES46" i="36"/>
  <c r="ET46" i="36"/>
  <c r="EU46" i="36"/>
  <c r="EV46" i="36"/>
  <c r="EW46" i="36"/>
  <c r="EX46" i="36"/>
  <c r="EY46" i="36"/>
  <c r="EZ46" i="36"/>
  <c r="FA46" i="36"/>
  <c r="FB46" i="36"/>
  <c r="FC46" i="36"/>
  <c r="FD46" i="36"/>
  <c r="FE46" i="36"/>
  <c r="FF46" i="36"/>
  <c r="FG46" i="36"/>
  <c r="FH46" i="36"/>
  <c r="FI46" i="36"/>
  <c r="FJ46" i="36"/>
  <c r="FK46" i="36"/>
  <c r="FL46" i="36"/>
  <c r="FM46" i="36"/>
  <c r="FN46" i="36"/>
  <c r="FO46" i="36"/>
  <c r="FP46" i="36"/>
  <c r="FQ46" i="36"/>
  <c r="FR46" i="36"/>
  <c r="FS46" i="36"/>
  <c r="FT46" i="36"/>
  <c r="FU46" i="36"/>
  <c r="FV46" i="36"/>
  <c r="FW46" i="36"/>
  <c r="FX46" i="36"/>
  <c r="FY46" i="36"/>
  <c r="FZ46" i="36"/>
  <c r="GA46" i="36"/>
  <c r="GB46" i="36"/>
  <c r="GC46" i="36"/>
  <c r="GD46" i="36"/>
  <c r="GE46" i="36"/>
  <c r="GF46" i="36"/>
  <c r="GG46" i="36"/>
  <c r="GH46" i="36"/>
  <c r="GI46" i="36"/>
  <c r="GJ46" i="36"/>
  <c r="GK46" i="36"/>
  <c r="GL46" i="36"/>
  <c r="GM46" i="36"/>
  <c r="GN46" i="36"/>
  <c r="GO46" i="36"/>
  <c r="GP46" i="36"/>
  <c r="GQ46" i="36"/>
  <c r="GR46" i="36"/>
  <c r="GS46" i="36"/>
  <c r="GT46" i="36"/>
  <c r="GU46" i="36"/>
  <c r="GV46" i="36"/>
  <c r="GW46" i="36"/>
  <c r="GX46" i="36"/>
  <c r="GY46" i="36"/>
  <c r="GZ46" i="36"/>
  <c r="HA46" i="36"/>
  <c r="HB46" i="36"/>
  <c r="HC46" i="36"/>
  <c r="HD46" i="36"/>
  <c r="HE46" i="36"/>
  <c r="HF46" i="36"/>
  <c r="HG46" i="36"/>
  <c r="HH46" i="36"/>
  <c r="HI46" i="36"/>
  <c r="HJ46" i="36"/>
  <c r="HK46" i="36"/>
  <c r="HL46" i="36"/>
  <c r="HM46" i="36"/>
  <c r="HN46" i="36"/>
  <c r="HO46" i="36"/>
  <c r="HP46" i="36"/>
  <c r="HQ46" i="36"/>
  <c r="HR46" i="36"/>
  <c r="HS46" i="36"/>
  <c r="HT46" i="36"/>
  <c r="HU46" i="36"/>
  <c r="HV46" i="36"/>
  <c r="HW46" i="36"/>
  <c r="HX46" i="36"/>
  <c r="HY46" i="36"/>
  <c r="HZ46" i="36"/>
  <c r="IA46" i="36"/>
  <c r="IB46" i="36"/>
  <c r="IC46" i="36"/>
  <c r="ID46" i="36"/>
  <c r="IE46" i="36"/>
  <c r="IF46" i="36"/>
  <c r="IG46" i="36"/>
  <c r="IH46" i="36"/>
  <c r="II46" i="36"/>
  <c r="IJ46" i="36"/>
  <c r="IK46" i="36"/>
  <c r="IL46" i="36"/>
  <c r="IM46" i="36"/>
  <c r="IN46" i="36"/>
  <c r="IO46" i="36"/>
  <c r="IP46" i="36"/>
  <c r="IQ46" i="36"/>
  <c r="IR46" i="36"/>
  <c r="IS46" i="36"/>
  <c r="IT46" i="36"/>
  <c r="IU46" i="36"/>
  <c r="IV46" i="36"/>
  <c r="IW46" i="36"/>
  <c r="IX46" i="36"/>
  <c r="IY46" i="36"/>
  <c r="IZ46" i="36"/>
  <c r="JA46" i="36"/>
  <c r="JB46" i="36"/>
  <c r="JC46" i="36"/>
  <c r="JD46" i="36"/>
  <c r="JE46" i="36"/>
  <c r="JF46" i="36"/>
  <c r="JG46" i="36"/>
  <c r="JH46" i="36"/>
  <c r="JI46" i="36"/>
  <c r="JJ46" i="36"/>
  <c r="JK46" i="36"/>
  <c r="JL46" i="36"/>
  <c r="JM46" i="36"/>
  <c r="JN46" i="36"/>
  <c r="JO46" i="36"/>
  <c r="JP46" i="36"/>
  <c r="JQ46" i="36"/>
  <c r="JR46" i="36"/>
  <c r="JS46" i="36"/>
  <c r="JT46" i="36"/>
  <c r="JU46" i="36"/>
  <c r="JV46" i="36"/>
  <c r="JW46" i="36"/>
  <c r="JX46" i="36"/>
  <c r="JY46" i="36"/>
  <c r="JZ46" i="36"/>
  <c r="KA46" i="36"/>
  <c r="KB46" i="36"/>
  <c r="KC46" i="36"/>
  <c r="KD46" i="36"/>
  <c r="KE46" i="36"/>
  <c r="KF46" i="36"/>
  <c r="KG46" i="36"/>
  <c r="KH46" i="36"/>
  <c r="KI46" i="36"/>
  <c r="KJ46" i="36"/>
  <c r="KK46" i="36"/>
  <c r="KL46" i="36"/>
  <c r="KM46" i="36"/>
  <c r="KN46" i="36"/>
  <c r="KO46" i="36"/>
  <c r="KP46" i="36"/>
  <c r="KQ46" i="36"/>
  <c r="KR46" i="36"/>
  <c r="KS46" i="36"/>
  <c r="KT46" i="36"/>
  <c r="KU46" i="36"/>
  <c r="KV46" i="36"/>
  <c r="KW46" i="36"/>
  <c r="KX46" i="36"/>
  <c r="KY46" i="36"/>
  <c r="KZ46" i="36"/>
  <c r="LA46" i="36"/>
  <c r="LB46" i="36"/>
  <c r="LC46" i="36"/>
  <c r="LD46" i="36"/>
  <c r="LE46" i="36"/>
  <c r="LF46" i="36"/>
  <c r="LG46" i="36"/>
  <c r="LH46" i="36"/>
  <c r="LI46" i="36"/>
  <c r="LJ46" i="36"/>
  <c r="LK46" i="36"/>
  <c r="LL46" i="36"/>
  <c r="LM46" i="36"/>
  <c r="LN46" i="36"/>
  <c r="LO46" i="36"/>
  <c r="LP46" i="36"/>
  <c r="LQ46" i="36"/>
  <c r="LR46" i="36"/>
  <c r="LS46" i="36"/>
  <c r="LT46" i="36"/>
  <c r="LU46" i="36"/>
  <c r="LV46" i="36"/>
  <c r="LW46" i="36"/>
  <c r="LX46" i="36"/>
  <c r="LY46" i="36"/>
  <c r="LZ46" i="36"/>
  <c r="MA46" i="36"/>
  <c r="MB46" i="36"/>
  <c r="MC46" i="36"/>
  <c r="MD46" i="36"/>
  <c r="ME46" i="36"/>
  <c r="MF46" i="36"/>
  <c r="MG46" i="36"/>
  <c r="MH46" i="36"/>
  <c r="MI46" i="36"/>
  <c r="MJ46" i="36"/>
  <c r="MK46" i="36"/>
  <c r="ML46" i="36"/>
  <c r="MM46" i="36"/>
  <c r="MN46" i="36"/>
  <c r="MO46" i="36"/>
  <c r="MP46" i="36"/>
  <c r="MQ46" i="36"/>
  <c r="MR46" i="36"/>
  <c r="MS46" i="36"/>
  <c r="MT46" i="36"/>
  <c r="MU46" i="36"/>
  <c r="MV46" i="36"/>
  <c r="MW46" i="36"/>
  <c r="MX46" i="36"/>
  <c r="MY46" i="36"/>
  <c r="MZ46" i="36"/>
  <c r="NA46" i="36"/>
  <c r="NB46" i="36"/>
  <c r="NC46" i="36"/>
  <c r="ND46" i="36"/>
  <c r="NE46" i="36"/>
  <c r="NF46" i="36"/>
  <c r="NG46" i="36"/>
  <c r="NH46" i="36"/>
  <c r="NI46" i="36"/>
  <c r="NJ46" i="36"/>
  <c r="NK46" i="36"/>
  <c r="NL46" i="36"/>
  <c r="NM46" i="36"/>
  <c r="NN46" i="36"/>
  <c r="NO46" i="36"/>
  <c r="NP46" i="36"/>
  <c r="NQ46" i="36"/>
  <c r="NR46" i="36"/>
  <c r="NS46" i="36"/>
  <c r="NT46" i="36"/>
  <c r="NU46" i="36"/>
  <c r="NV46" i="36"/>
  <c r="NW46" i="36"/>
  <c r="NX46" i="36"/>
  <c r="NY46" i="36"/>
  <c r="NZ46" i="36"/>
  <c r="OA46" i="36"/>
  <c r="OB46" i="36"/>
  <c r="OC46" i="36"/>
  <c r="OD46" i="36"/>
  <c r="OE46" i="36"/>
  <c r="OF46" i="36"/>
  <c r="OG46" i="36"/>
  <c r="OH46" i="36"/>
  <c r="OI46" i="36"/>
  <c r="OJ46" i="36"/>
  <c r="OK46" i="36"/>
  <c r="OL46" i="36"/>
  <c r="OM46" i="36"/>
  <c r="ON46" i="36"/>
  <c r="OO46" i="36"/>
  <c r="OP46" i="36"/>
  <c r="OQ46" i="36"/>
  <c r="OR46" i="36"/>
  <c r="OS46" i="36"/>
  <c r="OT46" i="36"/>
  <c r="OU46" i="36"/>
  <c r="OV46" i="36"/>
  <c r="OW46" i="36"/>
  <c r="OX46" i="36"/>
  <c r="OY46" i="36"/>
  <c r="OZ46" i="36"/>
  <c r="PA46" i="36"/>
  <c r="PB46" i="36"/>
  <c r="PC46" i="36"/>
  <c r="PD46" i="36"/>
  <c r="PE46" i="36"/>
  <c r="PF46" i="36"/>
  <c r="PG46" i="36"/>
  <c r="PH46" i="36"/>
  <c r="PI46" i="36"/>
  <c r="PJ46" i="36"/>
  <c r="PK46" i="36"/>
  <c r="PL46" i="36"/>
  <c r="PM46" i="36"/>
  <c r="PN46" i="36"/>
  <c r="PO46" i="36"/>
  <c r="PP46" i="36"/>
  <c r="PQ46" i="36"/>
  <c r="PR46" i="36"/>
  <c r="PS46" i="36"/>
  <c r="PT46" i="36"/>
  <c r="PU46" i="36"/>
  <c r="PV46" i="36"/>
  <c r="PW46" i="36"/>
  <c r="PX46" i="36"/>
  <c r="PY46" i="36"/>
  <c r="PZ46" i="36"/>
  <c r="QA46" i="36"/>
  <c r="QB46" i="36"/>
  <c r="QC46" i="36"/>
  <c r="QD46" i="36"/>
  <c r="QE46" i="36"/>
  <c r="QF46" i="36"/>
  <c r="QG46" i="36"/>
  <c r="QH46" i="36"/>
  <c r="QI46" i="36"/>
  <c r="QJ46" i="36"/>
  <c r="QK46" i="36"/>
  <c r="QL46" i="36"/>
  <c r="QM46" i="36"/>
  <c r="QN46" i="36"/>
  <c r="QO46" i="36"/>
  <c r="QP46" i="36"/>
  <c r="QQ46" i="36"/>
  <c r="E46" i="36"/>
  <c r="E36" i="36"/>
  <c r="F36" i="36" s="1"/>
  <c r="G36" i="36" s="1"/>
  <c r="H36" i="36" s="1"/>
  <c r="I36" i="36" s="1"/>
  <c r="J36" i="36" s="1"/>
  <c r="K36" i="36" s="1"/>
  <c r="L36" i="36" s="1"/>
  <c r="M36" i="36" s="1"/>
  <c r="N36" i="36" s="1"/>
  <c r="O36" i="36" s="1"/>
  <c r="P36" i="36" s="1"/>
  <c r="Q36" i="36" s="1"/>
  <c r="R36" i="36" s="1"/>
  <c r="S36" i="36" s="1"/>
  <c r="T36" i="36" s="1"/>
  <c r="U36" i="36" s="1"/>
  <c r="V36" i="36" s="1"/>
  <c r="W36" i="36" s="1"/>
  <c r="X36" i="36" s="1"/>
  <c r="Y36" i="36" s="1"/>
  <c r="Z36" i="36" s="1"/>
  <c r="AA36" i="36" s="1"/>
  <c r="AB36" i="36" s="1"/>
  <c r="AC36" i="36" s="1"/>
  <c r="G56" i="36" l="1"/>
  <c r="G82" i="36" s="1"/>
  <c r="G57" i="36"/>
  <c r="G83" i="36" s="1"/>
  <c r="G55" i="36"/>
  <c r="G81" i="36" s="1"/>
  <c r="G50" i="36"/>
  <c r="G76" i="36" s="1"/>
  <c r="G49" i="36"/>
  <c r="G75" i="36" s="1"/>
  <c r="G54" i="36"/>
  <c r="G80" i="36" s="1"/>
  <c r="G53" i="36"/>
  <c r="G79" i="36" s="1"/>
  <c r="G52" i="36"/>
  <c r="G78" i="36" s="1"/>
  <c r="G51" i="36"/>
  <c r="G77" i="36" s="1"/>
  <c r="AD36" i="36"/>
  <c r="AE36" i="36" s="1"/>
  <c r="AF36" i="36" s="1"/>
  <c r="AG36" i="36" s="1"/>
  <c r="AH36" i="36" s="1"/>
  <c r="AI36" i="36" s="1"/>
  <c r="AJ36" i="36" s="1"/>
  <c r="AK36" i="36" s="1"/>
  <c r="AL36" i="36" s="1"/>
  <c r="AM36" i="36" s="1"/>
  <c r="AN36" i="36" s="1"/>
  <c r="AO36" i="36" s="1"/>
  <c r="AP36" i="36" s="1"/>
  <c r="AQ36" i="36" s="1"/>
  <c r="AR36" i="36" s="1"/>
  <c r="AS36" i="36" s="1"/>
  <c r="AT36" i="36" s="1"/>
  <c r="AU36" i="36" s="1"/>
  <c r="AV36" i="36" s="1"/>
  <c r="AW36" i="36" s="1"/>
  <c r="AX36" i="36" s="1"/>
  <c r="AY36" i="36" s="1"/>
  <c r="AZ36" i="36" s="1"/>
  <c r="BA36" i="36" s="1"/>
  <c r="BB36" i="36" s="1"/>
  <c r="BC36" i="36" s="1"/>
  <c r="BD36" i="36" s="1"/>
  <c r="BE36" i="36" s="1"/>
  <c r="BF36" i="36" s="1"/>
  <c r="BG36" i="36" s="1"/>
  <c r="BH36" i="36" s="1"/>
  <c r="BI36" i="36" s="1"/>
  <c r="BJ36" i="36" s="1"/>
  <c r="BK36" i="36" s="1"/>
  <c r="BL36" i="36" s="1"/>
  <c r="BM36" i="36" s="1"/>
  <c r="BN36" i="36" s="1"/>
  <c r="BO36" i="36" s="1"/>
  <c r="BP36" i="36" s="1"/>
  <c r="BQ36" i="36" s="1"/>
  <c r="BR36" i="36" s="1"/>
  <c r="BS36" i="36" s="1"/>
  <c r="BT36" i="36" s="1"/>
  <c r="BU36" i="36" s="1"/>
  <c r="BV36" i="36" s="1"/>
  <c r="BW36" i="36" s="1"/>
  <c r="BX36" i="36" s="1"/>
  <c r="BY36" i="36" s="1"/>
  <c r="BZ36" i="36" s="1"/>
  <c r="CA36" i="36" s="1"/>
  <c r="CB36" i="36" s="1"/>
  <c r="CC36" i="36" s="1"/>
  <c r="CD36" i="36" s="1"/>
  <c r="CE36" i="36" s="1"/>
  <c r="CF36" i="36" s="1"/>
  <c r="CG36" i="36" s="1"/>
  <c r="CH36" i="36" s="1"/>
  <c r="CI36" i="36" s="1"/>
  <c r="CJ36" i="36" s="1"/>
  <c r="CK36" i="36" s="1"/>
  <c r="CL36" i="36" s="1"/>
  <c r="CM36" i="36" s="1"/>
  <c r="CN36" i="36" s="1"/>
  <c r="CO36" i="36" s="1"/>
  <c r="CP36" i="36" s="1"/>
  <c r="CQ36" i="36" s="1"/>
  <c r="CR36" i="36" s="1"/>
  <c r="CS36" i="36" s="1"/>
  <c r="CT36" i="36" s="1"/>
  <c r="CU36" i="36" s="1"/>
  <c r="CV36" i="36" s="1"/>
  <c r="CW36" i="36" s="1"/>
  <c r="CX36" i="36" s="1"/>
  <c r="CY36" i="36" s="1"/>
  <c r="CZ36" i="36" s="1"/>
  <c r="DA36" i="36" s="1"/>
  <c r="DB36" i="36" s="1"/>
  <c r="DC36" i="36" s="1"/>
  <c r="DD36" i="36" s="1"/>
  <c r="DE36" i="36" s="1"/>
  <c r="DF36" i="36" s="1"/>
  <c r="DG36" i="36" s="1"/>
  <c r="DH36" i="36" s="1"/>
  <c r="DI36" i="36" s="1"/>
  <c r="DJ36" i="36" s="1"/>
  <c r="DK36" i="36" s="1"/>
  <c r="DL36" i="36" s="1"/>
  <c r="DM36" i="36" s="1"/>
  <c r="DN36" i="36" s="1"/>
  <c r="DO36" i="36" s="1"/>
  <c r="DP36" i="36" s="1"/>
  <c r="DQ36" i="36" s="1"/>
  <c r="DR36" i="36" s="1"/>
  <c r="DS36" i="36" s="1"/>
  <c r="DT36" i="36" s="1"/>
  <c r="DU36" i="36" s="1"/>
  <c r="DV36" i="36" s="1"/>
  <c r="DW36" i="36" s="1"/>
  <c r="DX36" i="36" s="1"/>
  <c r="DY36" i="36" s="1"/>
  <c r="DZ36" i="36" s="1"/>
  <c r="EA36" i="36" s="1"/>
  <c r="EB36" i="36" s="1"/>
  <c r="EC36" i="36" s="1"/>
  <c r="ED36" i="36" s="1"/>
  <c r="EE36" i="36" s="1"/>
  <c r="EF36" i="36" s="1"/>
  <c r="EG36" i="36" s="1"/>
  <c r="EH36" i="36" s="1"/>
  <c r="EI36" i="36" s="1"/>
  <c r="EJ36" i="36" s="1"/>
  <c r="EK36" i="36" s="1"/>
  <c r="EL36" i="36" s="1"/>
  <c r="EM36" i="36" s="1"/>
  <c r="EN36" i="36" s="1"/>
  <c r="EO36" i="36" s="1"/>
  <c r="EP36" i="36" s="1"/>
  <c r="EQ36" i="36" s="1"/>
  <c r="ER36" i="36" s="1"/>
  <c r="ES36" i="36" s="1"/>
  <c r="ET36" i="36" s="1"/>
  <c r="EU36" i="36" s="1"/>
  <c r="EV36" i="36" s="1"/>
  <c r="EW36" i="36" s="1"/>
  <c r="EX36" i="36" s="1"/>
  <c r="EY36" i="36" s="1"/>
  <c r="EZ36" i="36" s="1"/>
  <c r="FA36" i="36" s="1"/>
  <c r="FB36" i="36" s="1"/>
  <c r="FC36" i="36" s="1"/>
  <c r="FD36" i="36" s="1"/>
  <c r="FE36" i="36" s="1"/>
  <c r="FF36" i="36" s="1"/>
  <c r="FG36" i="36" s="1"/>
  <c r="FH36" i="36" s="1"/>
  <c r="FI36" i="36" s="1"/>
  <c r="FJ36" i="36" s="1"/>
  <c r="FK36" i="36" s="1"/>
  <c r="FL36" i="36" s="1"/>
  <c r="FM36" i="36" s="1"/>
  <c r="FN36" i="36" s="1"/>
  <c r="FO36" i="36" s="1"/>
  <c r="FP36" i="36" s="1"/>
  <c r="FQ36" i="36" s="1"/>
  <c r="FR36" i="36" s="1"/>
  <c r="FS36" i="36" s="1"/>
  <c r="FT36" i="36" s="1"/>
  <c r="FU36" i="36" s="1"/>
  <c r="FV36" i="36" s="1"/>
  <c r="FW36" i="36" s="1"/>
  <c r="FX36" i="36" s="1"/>
  <c r="FY36" i="36" s="1"/>
  <c r="FZ36" i="36" s="1"/>
  <c r="GA36" i="36" s="1"/>
  <c r="GB36" i="36" s="1"/>
  <c r="GC36" i="36" s="1"/>
  <c r="GD36" i="36" s="1"/>
  <c r="GE36" i="36" s="1"/>
  <c r="GF36" i="36" s="1"/>
  <c r="GG36" i="36" s="1"/>
  <c r="GH36" i="36" s="1"/>
  <c r="GI36" i="36" s="1"/>
  <c r="GJ36" i="36" s="1"/>
  <c r="GK36" i="36" s="1"/>
  <c r="GL36" i="36" s="1"/>
  <c r="GM36" i="36" s="1"/>
  <c r="GN36" i="36" s="1"/>
  <c r="GO36" i="36" s="1"/>
  <c r="GP36" i="36" s="1"/>
  <c r="GQ36" i="36" s="1"/>
  <c r="GR36" i="36" s="1"/>
  <c r="GS36" i="36" s="1"/>
  <c r="GT36" i="36" s="1"/>
  <c r="GU36" i="36" s="1"/>
  <c r="GV36" i="36" s="1"/>
  <c r="GW36" i="36" s="1"/>
  <c r="GX36" i="36" s="1"/>
  <c r="GY36" i="36" s="1"/>
  <c r="GZ36" i="36" s="1"/>
  <c r="HA36" i="36" s="1"/>
  <c r="HB36" i="36" s="1"/>
  <c r="HC36" i="36" s="1"/>
  <c r="HD36" i="36" s="1"/>
  <c r="HE36" i="36" s="1"/>
  <c r="HF36" i="36" s="1"/>
  <c r="HG36" i="36" s="1"/>
  <c r="HH36" i="36" s="1"/>
  <c r="HI36" i="36" s="1"/>
  <c r="HJ36" i="36" s="1"/>
  <c r="HK36" i="36" s="1"/>
  <c r="HL36" i="36" s="1"/>
  <c r="HM36" i="36" s="1"/>
  <c r="HN36" i="36" s="1"/>
  <c r="HO36" i="36" s="1"/>
  <c r="HP36" i="36" s="1"/>
  <c r="HQ36" i="36" s="1"/>
  <c r="HR36" i="36" s="1"/>
  <c r="HS36" i="36" s="1"/>
  <c r="HT36" i="36" s="1"/>
  <c r="HU36" i="36" s="1"/>
  <c r="HV36" i="36" s="1"/>
  <c r="HW36" i="36" s="1"/>
  <c r="HX36" i="36" s="1"/>
  <c r="HY36" i="36" s="1"/>
  <c r="HZ36" i="36" s="1"/>
  <c r="IA36" i="36" s="1"/>
  <c r="IB36" i="36" s="1"/>
  <c r="IC36" i="36" s="1"/>
  <c r="ID36" i="36" s="1"/>
  <c r="IE36" i="36" s="1"/>
  <c r="IF36" i="36" s="1"/>
  <c r="IG36" i="36" s="1"/>
  <c r="IH36" i="36" s="1"/>
  <c r="II36" i="36" s="1"/>
  <c r="IJ36" i="36" s="1"/>
  <c r="IK36" i="36" s="1"/>
  <c r="IL36" i="36" s="1"/>
  <c r="IM36" i="36" s="1"/>
  <c r="IN36" i="36" s="1"/>
  <c r="IO36" i="36" s="1"/>
  <c r="IP36" i="36" s="1"/>
  <c r="IQ36" i="36" s="1"/>
  <c r="IR36" i="36" s="1"/>
  <c r="IS36" i="36" s="1"/>
  <c r="IT36" i="36" s="1"/>
  <c r="IU36" i="36" s="1"/>
  <c r="IV36" i="36" s="1"/>
  <c r="IW36" i="36" s="1"/>
  <c r="IX36" i="36" s="1"/>
  <c r="IY36" i="36" s="1"/>
  <c r="IZ36" i="36" s="1"/>
  <c r="JA36" i="36" s="1"/>
  <c r="JB36" i="36" s="1"/>
  <c r="JC36" i="36" s="1"/>
  <c r="JD36" i="36" s="1"/>
  <c r="JE36" i="36" s="1"/>
  <c r="JF36" i="36" s="1"/>
  <c r="JG36" i="36" s="1"/>
  <c r="JH36" i="36" s="1"/>
  <c r="JI36" i="36" s="1"/>
  <c r="JJ36" i="36" s="1"/>
  <c r="JK36" i="36" s="1"/>
  <c r="JL36" i="36" s="1"/>
  <c r="JM36" i="36" s="1"/>
  <c r="JN36" i="36" s="1"/>
  <c r="JO36" i="36" s="1"/>
  <c r="JP36" i="36" s="1"/>
  <c r="JQ36" i="36" s="1"/>
  <c r="JR36" i="36" s="1"/>
  <c r="JS36" i="36" s="1"/>
  <c r="JT36" i="36" s="1"/>
  <c r="JU36" i="36" s="1"/>
  <c r="JV36" i="36" s="1"/>
  <c r="JW36" i="36" s="1"/>
  <c r="JX36" i="36" s="1"/>
  <c r="JY36" i="36" s="1"/>
  <c r="JZ36" i="36" s="1"/>
  <c r="KA36" i="36" s="1"/>
  <c r="KB36" i="36" s="1"/>
  <c r="KC36" i="36" s="1"/>
  <c r="KD36" i="36" s="1"/>
  <c r="KE36" i="36" s="1"/>
  <c r="KF36" i="36" s="1"/>
  <c r="KG36" i="36" s="1"/>
  <c r="KH36" i="36" s="1"/>
  <c r="KI36" i="36" s="1"/>
  <c r="KJ36" i="36" s="1"/>
  <c r="KK36" i="36" s="1"/>
  <c r="KL36" i="36" s="1"/>
  <c r="KM36" i="36" s="1"/>
  <c r="KN36" i="36" s="1"/>
  <c r="KO36" i="36" s="1"/>
  <c r="KP36" i="36" s="1"/>
  <c r="KQ36" i="36" s="1"/>
  <c r="KR36" i="36" s="1"/>
  <c r="KS36" i="36" s="1"/>
  <c r="KT36" i="36" s="1"/>
  <c r="KU36" i="36" s="1"/>
  <c r="KV36" i="36" s="1"/>
  <c r="KW36" i="36" s="1"/>
  <c r="KX36" i="36" s="1"/>
  <c r="KY36" i="36" s="1"/>
  <c r="KZ36" i="36" s="1"/>
  <c r="LA36" i="36" s="1"/>
  <c r="LB36" i="36" s="1"/>
  <c r="LC36" i="36" s="1"/>
  <c r="LD36" i="36" s="1"/>
  <c r="LE36" i="36" s="1"/>
  <c r="LF36" i="36" s="1"/>
  <c r="LG36" i="36" s="1"/>
  <c r="LH36" i="36" s="1"/>
  <c r="LI36" i="36" s="1"/>
  <c r="LJ36" i="36" s="1"/>
  <c r="LK36" i="36" s="1"/>
  <c r="LL36" i="36" s="1"/>
  <c r="LM36" i="36" s="1"/>
  <c r="LN36" i="36" s="1"/>
  <c r="LO36" i="36" s="1"/>
  <c r="LP36" i="36" s="1"/>
  <c r="LQ36" i="36" s="1"/>
  <c r="LR36" i="36" s="1"/>
  <c r="LS36" i="36" s="1"/>
  <c r="LT36" i="36" s="1"/>
  <c r="LU36" i="36" s="1"/>
  <c r="LV36" i="36" s="1"/>
  <c r="LW36" i="36" s="1"/>
  <c r="LX36" i="36" s="1"/>
  <c r="LY36" i="36" s="1"/>
  <c r="LZ36" i="36" s="1"/>
  <c r="MA36" i="36" s="1"/>
  <c r="MB36" i="36" s="1"/>
  <c r="MC36" i="36" s="1"/>
  <c r="MD36" i="36" s="1"/>
  <c r="ME36" i="36" s="1"/>
  <c r="MF36" i="36" s="1"/>
  <c r="MG36" i="36" s="1"/>
  <c r="MH36" i="36" s="1"/>
  <c r="MI36" i="36" s="1"/>
  <c r="MJ36" i="36" s="1"/>
  <c r="MK36" i="36" s="1"/>
  <c r="ML36" i="36" s="1"/>
  <c r="MM36" i="36" s="1"/>
  <c r="MN36" i="36" s="1"/>
  <c r="MO36" i="36" s="1"/>
  <c r="MP36" i="36" s="1"/>
  <c r="MQ36" i="36" s="1"/>
  <c r="MR36" i="36" s="1"/>
  <c r="MS36" i="36" s="1"/>
  <c r="MT36" i="36" s="1"/>
  <c r="MU36" i="36" s="1"/>
  <c r="MV36" i="36" s="1"/>
  <c r="MW36" i="36" s="1"/>
  <c r="MX36" i="36" s="1"/>
  <c r="MY36" i="36" s="1"/>
  <c r="MZ36" i="36" s="1"/>
  <c r="NA36" i="36" s="1"/>
  <c r="NB36" i="36" s="1"/>
  <c r="NC36" i="36" s="1"/>
  <c r="ND36" i="36" s="1"/>
  <c r="NE36" i="36" s="1"/>
  <c r="NF36" i="36" s="1"/>
  <c r="NG36" i="36" s="1"/>
  <c r="NH36" i="36" s="1"/>
  <c r="NI36" i="36" s="1"/>
  <c r="NJ36" i="36" s="1"/>
  <c r="NK36" i="36" s="1"/>
  <c r="NL36" i="36" s="1"/>
  <c r="NM36" i="36" s="1"/>
  <c r="NN36" i="36" s="1"/>
  <c r="NO36" i="36" s="1"/>
  <c r="NP36" i="36" s="1"/>
  <c r="NQ36" i="36" s="1"/>
  <c r="NR36" i="36" s="1"/>
  <c r="NS36" i="36" s="1"/>
  <c r="NT36" i="36" s="1"/>
  <c r="NU36" i="36" s="1"/>
  <c r="NV36" i="36" s="1"/>
  <c r="NW36" i="36" s="1"/>
  <c r="NX36" i="36" s="1"/>
  <c r="NY36" i="36" s="1"/>
  <c r="NZ36" i="36" s="1"/>
  <c r="OA36" i="36" s="1"/>
  <c r="OB36" i="36" s="1"/>
  <c r="OC36" i="36" s="1"/>
  <c r="OD36" i="36" s="1"/>
  <c r="OE36" i="36" s="1"/>
  <c r="OF36" i="36" s="1"/>
  <c r="OG36" i="36" s="1"/>
  <c r="OH36" i="36" s="1"/>
  <c r="OI36" i="36" s="1"/>
  <c r="OJ36" i="36" s="1"/>
  <c r="OK36" i="36" s="1"/>
  <c r="OL36" i="36" s="1"/>
  <c r="OM36" i="36" s="1"/>
  <c r="ON36" i="36" s="1"/>
  <c r="OO36" i="36" s="1"/>
  <c r="OP36" i="36" s="1"/>
  <c r="OQ36" i="36" s="1"/>
  <c r="OR36" i="36" s="1"/>
  <c r="OS36" i="36" s="1"/>
  <c r="OT36" i="36" s="1"/>
  <c r="OU36" i="36" s="1"/>
  <c r="OV36" i="36" s="1"/>
  <c r="OW36" i="36" s="1"/>
  <c r="OX36" i="36" s="1"/>
  <c r="OY36" i="36" s="1"/>
  <c r="OZ36" i="36" s="1"/>
  <c r="PA36" i="36" s="1"/>
  <c r="PB36" i="36" s="1"/>
  <c r="PC36" i="36" s="1"/>
  <c r="PD36" i="36" s="1"/>
  <c r="PE36" i="36" s="1"/>
  <c r="PF36" i="36" s="1"/>
  <c r="PG36" i="36" s="1"/>
  <c r="PH36" i="36" s="1"/>
  <c r="PI36" i="36" s="1"/>
  <c r="PJ36" i="36" s="1"/>
  <c r="PK36" i="36" s="1"/>
  <c r="PL36" i="36" s="1"/>
  <c r="PM36" i="36" s="1"/>
  <c r="PN36" i="36" s="1"/>
  <c r="PO36" i="36" s="1"/>
  <c r="PP36" i="36" s="1"/>
  <c r="PQ36" i="36" s="1"/>
  <c r="PR36" i="36" s="1"/>
  <c r="PS36" i="36" s="1"/>
  <c r="PT36" i="36" s="1"/>
  <c r="PU36" i="36" s="1"/>
  <c r="PV36" i="36" s="1"/>
  <c r="PW36" i="36" s="1"/>
  <c r="PX36" i="36" s="1"/>
  <c r="PY36" i="36" s="1"/>
  <c r="PZ36" i="36" s="1"/>
  <c r="QA36" i="36" s="1"/>
  <c r="QB36" i="36" s="1"/>
  <c r="QC36" i="36" s="1"/>
  <c r="QD36" i="36" s="1"/>
  <c r="QE36" i="36" s="1"/>
  <c r="QF36" i="36" s="1"/>
  <c r="QG36" i="36" s="1"/>
  <c r="QH36" i="36" s="1"/>
  <c r="QI36" i="36" s="1"/>
  <c r="QJ36" i="36" s="1"/>
  <c r="QK36" i="36" s="1"/>
  <c r="QL36" i="36" s="1"/>
  <c r="QM36" i="36" s="1"/>
  <c r="QN36" i="36" s="1"/>
  <c r="QO36" i="36" s="1"/>
  <c r="QP36" i="36" s="1"/>
  <c r="QQ36" i="36" s="1"/>
  <c r="QR36" i="36" s="1"/>
  <c r="QS36" i="36" s="1"/>
  <c r="QT36" i="36" s="1"/>
  <c r="QU36" i="36" s="1"/>
  <c r="QV36" i="36" s="1"/>
  <c r="QW36" i="36" s="1"/>
  <c r="QX36" i="36" s="1"/>
  <c r="QY36" i="36" s="1"/>
  <c r="QZ36" i="36" s="1"/>
  <c r="RA36" i="36" s="1"/>
  <c r="RB36" i="36" s="1"/>
  <c r="RC36" i="36" s="1"/>
  <c r="RD36" i="36" s="1"/>
  <c r="RE36" i="36" s="1"/>
  <c r="RF36" i="36" s="1"/>
  <c r="RG36" i="36" s="1"/>
  <c r="RH36" i="36" s="1"/>
  <c r="RI36" i="36" s="1"/>
  <c r="RJ36" i="36" s="1"/>
  <c r="RK36" i="36" s="1"/>
  <c r="RL36" i="36" s="1"/>
  <c r="RM36" i="36" s="1"/>
  <c r="RN36" i="36" s="1"/>
  <c r="RO36" i="36" s="1"/>
  <c r="RP36" i="36" s="1"/>
  <c r="RQ36" i="36" s="1"/>
  <c r="RR36" i="36" s="1"/>
  <c r="RS36" i="36" s="1"/>
  <c r="RT36" i="36" s="1"/>
  <c r="RU36" i="36" s="1"/>
  <c r="RV36" i="36" s="1"/>
  <c r="RW36" i="36" s="1"/>
  <c r="RX36" i="36" s="1"/>
  <c r="H48" i="36"/>
  <c r="F10" i="36"/>
  <c r="F12" i="36" l="1"/>
  <c r="F38" i="36" s="1"/>
  <c r="F11" i="36"/>
  <c r="F37" i="36" s="1"/>
  <c r="F13" i="36"/>
  <c r="F39" i="36" s="1"/>
  <c r="F14" i="36"/>
  <c r="F40" i="36" s="1"/>
  <c r="F15" i="36"/>
  <c r="F41" i="36" s="1"/>
  <c r="F16" i="36"/>
  <c r="F42" i="36" s="1"/>
  <c r="F17" i="36"/>
  <c r="F43" i="36" s="1"/>
  <c r="F19" i="36"/>
  <c r="F45" i="36" s="1"/>
  <c r="F18" i="36"/>
  <c r="F44" i="36" s="1"/>
  <c r="H55" i="36"/>
  <c r="H81" i="36" s="1"/>
  <c r="H57" i="36"/>
  <c r="H83" i="36" s="1"/>
  <c r="H56" i="36"/>
  <c r="H82" i="36" s="1"/>
  <c r="H51" i="36"/>
  <c r="H77" i="36" s="1"/>
  <c r="H49" i="36"/>
  <c r="H75" i="36" s="1"/>
  <c r="H50" i="36"/>
  <c r="H76" i="36" s="1"/>
  <c r="H52" i="36"/>
  <c r="H78" i="36" s="1"/>
  <c r="H53" i="36"/>
  <c r="H79" i="36" s="1"/>
  <c r="H54" i="36"/>
  <c r="H80" i="36" s="1"/>
  <c r="I48" i="36"/>
  <c r="G10" i="36"/>
  <c r="G12" i="36" l="1"/>
  <c r="G11" i="36"/>
  <c r="G37" i="36" s="1"/>
  <c r="G13" i="36"/>
  <c r="G15" i="36"/>
  <c r="G41" i="36" s="1"/>
  <c r="G14" i="36"/>
  <c r="G40" i="36" s="1"/>
  <c r="G16" i="36"/>
  <c r="G42" i="36" s="1"/>
  <c r="G17" i="36"/>
  <c r="G43" i="36" s="1"/>
  <c r="G19" i="36"/>
  <c r="G45" i="36" s="1"/>
  <c r="G18" i="36"/>
  <c r="G44" i="36" s="1"/>
  <c r="G38" i="36"/>
  <c r="G39" i="36"/>
  <c r="I57" i="36"/>
  <c r="I83" i="36" s="1"/>
  <c r="I56" i="36"/>
  <c r="I82" i="36" s="1"/>
  <c r="I55" i="36"/>
  <c r="I81" i="36" s="1"/>
  <c r="I53" i="36"/>
  <c r="I79" i="36" s="1"/>
  <c r="I49" i="36"/>
  <c r="I75" i="36" s="1"/>
  <c r="I50" i="36"/>
  <c r="I76" i="36" s="1"/>
  <c r="I51" i="36"/>
  <c r="I77" i="36" s="1"/>
  <c r="I52" i="36"/>
  <c r="I78" i="36" s="1"/>
  <c r="I54" i="36"/>
  <c r="I80" i="36" s="1"/>
  <c r="J48" i="36"/>
  <c r="H10" i="36"/>
  <c r="H12" i="36" l="1"/>
  <c r="H11" i="36"/>
  <c r="H37" i="36" s="1"/>
  <c r="H13" i="36"/>
  <c r="H39" i="36" s="1"/>
  <c r="H15" i="36"/>
  <c r="H41" i="36" s="1"/>
  <c r="H14" i="36"/>
  <c r="H40" i="36" s="1"/>
  <c r="H16" i="36"/>
  <c r="H42" i="36" s="1"/>
  <c r="H17" i="36"/>
  <c r="H43" i="36" s="1"/>
  <c r="H19" i="36"/>
  <c r="H45" i="36" s="1"/>
  <c r="H18" i="36"/>
  <c r="H44" i="36" s="1"/>
  <c r="J57" i="36"/>
  <c r="J83" i="36" s="1"/>
  <c r="J56" i="36"/>
  <c r="J82" i="36" s="1"/>
  <c r="J55" i="36"/>
  <c r="J81" i="36" s="1"/>
  <c r="J50" i="36"/>
  <c r="J76" i="36" s="1"/>
  <c r="J52" i="36"/>
  <c r="J78" i="36" s="1"/>
  <c r="J51" i="36"/>
  <c r="J77" i="36" s="1"/>
  <c r="J49" i="36"/>
  <c r="J75" i="36" s="1"/>
  <c r="J53" i="36"/>
  <c r="J79" i="36" s="1"/>
  <c r="J54" i="36"/>
  <c r="J80" i="36" s="1"/>
  <c r="H38" i="36"/>
  <c r="K48" i="36"/>
  <c r="I10" i="36"/>
  <c r="I12" i="36" l="1"/>
  <c r="I11" i="36"/>
  <c r="I37" i="36" s="1"/>
  <c r="I13" i="36"/>
  <c r="I39" i="36" s="1"/>
  <c r="I15" i="36"/>
  <c r="I41" i="36" s="1"/>
  <c r="I14" i="36"/>
  <c r="I40" i="36" s="1"/>
  <c r="I16" i="36"/>
  <c r="I42" i="36" s="1"/>
  <c r="I17" i="36"/>
  <c r="I43" i="36" s="1"/>
  <c r="I18" i="36"/>
  <c r="I44" i="36" s="1"/>
  <c r="I19" i="36"/>
  <c r="I45" i="36" s="1"/>
  <c r="K55" i="36"/>
  <c r="K81" i="36" s="1"/>
  <c r="K56" i="36"/>
  <c r="K82" i="36" s="1"/>
  <c r="K57" i="36"/>
  <c r="K83" i="36" s="1"/>
  <c r="K49" i="36"/>
  <c r="K75" i="36" s="1"/>
  <c r="K50" i="36"/>
  <c r="K76" i="36" s="1"/>
  <c r="K53" i="36"/>
  <c r="K79" i="36" s="1"/>
  <c r="K51" i="36"/>
  <c r="K77" i="36" s="1"/>
  <c r="K52" i="36"/>
  <c r="K78" i="36" s="1"/>
  <c r="K54" i="36"/>
  <c r="K80" i="36" s="1"/>
  <c r="I38" i="36"/>
  <c r="L48" i="36"/>
  <c r="J10" i="36"/>
  <c r="J12" i="36" l="1"/>
  <c r="J11" i="36"/>
  <c r="J37" i="36" s="1"/>
  <c r="J13" i="36"/>
  <c r="J39" i="36" s="1"/>
  <c r="J15" i="36"/>
  <c r="J41" i="36" s="1"/>
  <c r="J14" i="36"/>
  <c r="J40" i="36" s="1"/>
  <c r="J17" i="36"/>
  <c r="J43" i="36" s="1"/>
  <c r="J16" i="36"/>
  <c r="J42" i="36" s="1"/>
  <c r="J18" i="36"/>
  <c r="J44" i="36" s="1"/>
  <c r="J19" i="36"/>
  <c r="J45" i="36" s="1"/>
  <c r="L57" i="36"/>
  <c r="L83" i="36" s="1"/>
  <c r="L56" i="36"/>
  <c r="L82" i="36" s="1"/>
  <c r="L55" i="36"/>
  <c r="L81" i="36" s="1"/>
  <c r="L50" i="36"/>
  <c r="L76" i="36" s="1"/>
  <c r="L53" i="36"/>
  <c r="L79" i="36" s="1"/>
  <c r="L52" i="36"/>
  <c r="L78" i="36" s="1"/>
  <c r="L49" i="36"/>
  <c r="L75" i="36" s="1"/>
  <c r="L54" i="36"/>
  <c r="L80" i="36" s="1"/>
  <c r="L51" i="36"/>
  <c r="L77" i="36" s="1"/>
  <c r="J38" i="36"/>
  <c r="M48" i="36"/>
  <c r="K10" i="36"/>
  <c r="K13" i="36" l="1"/>
  <c r="K12" i="36"/>
  <c r="K11" i="36"/>
  <c r="K37" i="36" s="1"/>
  <c r="K15" i="36"/>
  <c r="K41" i="36" s="1"/>
  <c r="K14" i="36"/>
  <c r="K40" i="36" s="1"/>
  <c r="K17" i="36"/>
  <c r="K43" i="36" s="1"/>
  <c r="K16" i="36"/>
  <c r="K42" i="36" s="1"/>
  <c r="K18" i="36"/>
  <c r="K44" i="36" s="1"/>
  <c r="K19" i="36"/>
  <c r="K45" i="36" s="1"/>
  <c r="M56" i="36"/>
  <c r="M82" i="36" s="1"/>
  <c r="M57" i="36"/>
  <c r="M83" i="36" s="1"/>
  <c r="M55" i="36"/>
  <c r="M81" i="36" s="1"/>
  <c r="M49" i="36"/>
  <c r="M75" i="36" s="1"/>
  <c r="M52" i="36"/>
  <c r="M78" i="36" s="1"/>
  <c r="M53" i="36"/>
  <c r="M79" i="36" s="1"/>
  <c r="M51" i="36"/>
  <c r="M77" i="36" s="1"/>
  <c r="M54" i="36"/>
  <c r="M80" i="36" s="1"/>
  <c r="M50" i="36"/>
  <c r="M76" i="36" s="1"/>
  <c r="K39" i="36"/>
  <c r="K38" i="36"/>
  <c r="N48" i="36"/>
  <c r="L10" i="36"/>
  <c r="L13" i="36" l="1"/>
  <c r="L12" i="36"/>
  <c r="L11" i="36"/>
  <c r="L37" i="36" s="1"/>
  <c r="L15" i="36"/>
  <c r="L41" i="36" s="1"/>
  <c r="L14" i="36"/>
  <c r="L40" i="36" s="1"/>
  <c r="L17" i="36"/>
  <c r="L43" i="36" s="1"/>
  <c r="L16" i="36"/>
  <c r="L42" i="36" s="1"/>
  <c r="L18" i="36"/>
  <c r="L44" i="36" s="1"/>
  <c r="L19" i="36"/>
  <c r="L45" i="36" s="1"/>
  <c r="L38" i="36"/>
  <c r="L39" i="36"/>
  <c r="N56" i="36"/>
  <c r="N82" i="36" s="1"/>
  <c r="N57" i="36"/>
  <c r="N83" i="36" s="1"/>
  <c r="N55" i="36"/>
  <c r="N81" i="36" s="1"/>
  <c r="N49" i="36"/>
  <c r="N75" i="36" s="1"/>
  <c r="N52" i="36"/>
  <c r="N78" i="36" s="1"/>
  <c r="N51" i="36"/>
  <c r="N77" i="36" s="1"/>
  <c r="N53" i="36"/>
  <c r="N79" i="36" s="1"/>
  <c r="N50" i="36"/>
  <c r="N76" i="36" s="1"/>
  <c r="N54" i="36"/>
  <c r="N80" i="36" s="1"/>
  <c r="O48" i="36"/>
  <c r="M10" i="36"/>
  <c r="M11" i="36" l="1"/>
  <c r="M37" i="36" s="1"/>
  <c r="M13" i="36"/>
  <c r="M12" i="36"/>
  <c r="M38" i="36" s="1"/>
  <c r="M15" i="36"/>
  <c r="M41" i="36" s="1"/>
  <c r="M14" i="36"/>
  <c r="M40" i="36" s="1"/>
  <c r="M17" i="36"/>
  <c r="M43" i="36" s="1"/>
  <c r="M16" i="36"/>
  <c r="M42" i="36" s="1"/>
  <c r="M18" i="36"/>
  <c r="M44" i="36" s="1"/>
  <c r="M19" i="36"/>
  <c r="M45" i="36" s="1"/>
  <c r="P48" i="36"/>
  <c r="O57" i="36"/>
  <c r="O83" i="36" s="1"/>
  <c r="O56" i="36"/>
  <c r="O82" i="36" s="1"/>
  <c r="O55" i="36"/>
  <c r="O81" i="36" s="1"/>
  <c r="O49" i="36"/>
  <c r="O75" i="36" s="1"/>
  <c r="O52" i="36"/>
  <c r="O78" i="36" s="1"/>
  <c r="O50" i="36"/>
  <c r="O76" i="36" s="1"/>
  <c r="O54" i="36"/>
  <c r="O80" i="36" s="1"/>
  <c r="O51" i="36"/>
  <c r="O77" i="36" s="1"/>
  <c r="O53" i="36"/>
  <c r="O79" i="36" s="1"/>
  <c r="M39" i="36"/>
  <c r="N10" i="36"/>
  <c r="N11" i="36" l="1"/>
  <c r="N37" i="36" s="1"/>
  <c r="N13" i="36"/>
  <c r="N12" i="36"/>
  <c r="N14" i="36"/>
  <c r="N40" i="36" s="1"/>
  <c r="N15" i="36"/>
  <c r="N41" i="36" s="1"/>
  <c r="N17" i="36"/>
  <c r="N43" i="36" s="1"/>
  <c r="N16" i="36"/>
  <c r="N42" i="36" s="1"/>
  <c r="N19" i="36"/>
  <c r="N45" i="36" s="1"/>
  <c r="N18" i="36"/>
  <c r="N44" i="36" s="1"/>
  <c r="N38" i="36"/>
  <c r="N39" i="36"/>
  <c r="Q48" i="36"/>
  <c r="P57" i="36"/>
  <c r="P83" i="36" s="1"/>
  <c r="P56" i="36"/>
  <c r="P82" i="36" s="1"/>
  <c r="P55" i="36"/>
  <c r="P81" i="36" s="1"/>
  <c r="P51" i="36"/>
  <c r="P77" i="36" s="1"/>
  <c r="P49" i="36"/>
  <c r="P75" i="36" s="1"/>
  <c r="P53" i="36"/>
  <c r="P79" i="36" s="1"/>
  <c r="P50" i="36"/>
  <c r="P76" i="36" s="1"/>
  <c r="P54" i="36"/>
  <c r="P80" i="36" s="1"/>
  <c r="P52" i="36"/>
  <c r="P78" i="36" s="1"/>
  <c r="O10" i="36"/>
  <c r="O11" i="36" l="1"/>
  <c r="O37" i="36" s="1"/>
  <c r="O13" i="36"/>
  <c r="O39" i="36" s="1"/>
  <c r="O12" i="36"/>
  <c r="O38" i="36" s="1"/>
  <c r="O14" i="36"/>
  <c r="O40" i="36" s="1"/>
  <c r="O15" i="36"/>
  <c r="O41" i="36" s="1"/>
  <c r="O17" i="36"/>
  <c r="O43" i="36" s="1"/>
  <c r="O16" i="36"/>
  <c r="O42" i="36" s="1"/>
  <c r="O19" i="36"/>
  <c r="O45" i="36" s="1"/>
  <c r="O18" i="36"/>
  <c r="O44" i="36" s="1"/>
  <c r="R48" i="36"/>
  <c r="Q56" i="36"/>
  <c r="Q82" i="36" s="1"/>
  <c r="Q55" i="36"/>
  <c r="Q81" i="36" s="1"/>
  <c r="Q57" i="36"/>
  <c r="Q83" i="36" s="1"/>
  <c r="Q51" i="36"/>
  <c r="Q77" i="36" s="1"/>
  <c r="Q49" i="36"/>
  <c r="Q75" i="36" s="1"/>
  <c r="Q52" i="36"/>
  <c r="Q78" i="36" s="1"/>
  <c r="Q50" i="36"/>
  <c r="Q76" i="36" s="1"/>
  <c r="Q53" i="36"/>
  <c r="Q79" i="36" s="1"/>
  <c r="Q54" i="36"/>
  <c r="Q80" i="36" s="1"/>
  <c r="P10" i="36"/>
  <c r="P11" i="36" l="1"/>
  <c r="P37" i="36" s="1"/>
  <c r="P13" i="36"/>
  <c r="P39" i="36" s="1"/>
  <c r="P12" i="36"/>
  <c r="P38" i="36" s="1"/>
  <c r="P14" i="36"/>
  <c r="P40" i="36" s="1"/>
  <c r="P15" i="36"/>
  <c r="P41" i="36" s="1"/>
  <c r="P17" i="36"/>
  <c r="P43" i="36" s="1"/>
  <c r="P16" i="36"/>
  <c r="P42" i="36" s="1"/>
  <c r="P19" i="36"/>
  <c r="P45" i="36" s="1"/>
  <c r="P18" i="36"/>
  <c r="P44" i="36" s="1"/>
  <c r="S48" i="36"/>
  <c r="R56" i="36"/>
  <c r="R82" i="36" s="1"/>
  <c r="R55" i="36"/>
  <c r="R81" i="36" s="1"/>
  <c r="R57" i="36"/>
  <c r="R83" i="36" s="1"/>
  <c r="R50" i="36"/>
  <c r="R76" i="36" s="1"/>
  <c r="R52" i="36"/>
  <c r="R78" i="36" s="1"/>
  <c r="R49" i="36"/>
  <c r="R75" i="36" s="1"/>
  <c r="R51" i="36"/>
  <c r="R77" i="36" s="1"/>
  <c r="R53" i="36"/>
  <c r="R79" i="36" s="1"/>
  <c r="R54" i="36"/>
  <c r="R80" i="36" s="1"/>
  <c r="Q10" i="36"/>
  <c r="Q11" i="36" l="1"/>
  <c r="Q37" i="36" s="1"/>
  <c r="Q13" i="36"/>
  <c r="Q39" i="36" s="1"/>
  <c r="Q12" i="36"/>
  <c r="Q38" i="36" s="1"/>
  <c r="Q14" i="36"/>
  <c r="Q40" i="36" s="1"/>
  <c r="Q15" i="36"/>
  <c r="Q41" i="36" s="1"/>
  <c r="Q16" i="36"/>
  <c r="Q42" i="36" s="1"/>
  <c r="Q17" i="36"/>
  <c r="Q43" i="36" s="1"/>
  <c r="Q19" i="36"/>
  <c r="Q45" i="36" s="1"/>
  <c r="Q18" i="36"/>
  <c r="Q44" i="36" s="1"/>
  <c r="T48" i="36"/>
  <c r="S57" i="36"/>
  <c r="S83" i="36" s="1"/>
  <c r="S56" i="36"/>
  <c r="S82" i="36" s="1"/>
  <c r="S55" i="36"/>
  <c r="S81" i="36" s="1"/>
  <c r="S53" i="36"/>
  <c r="S79" i="36" s="1"/>
  <c r="S50" i="36"/>
  <c r="S76" i="36" s="1"/>
  <c r="S54" i="36"/>
  <c r="S80" i="36" s="1"/>
  <c r="S51" i="36"/>
  <c r="S77" i="36" s="1"/>
  <c r="S49" i="36"/>
  <c r="S75" i="36" s="1"/>
  <c r="S52" i="36"/>
  <c r="S78" i="36" s="1"/>
  <c r="R10" i="36"/>
  <c r="R12" i="36" l="1"/>
  <c r="R38" i="36" s="1"/>
  <c r="R11" i="36"/>
  <c r="R37" i="36" s="1"/>
  <c r="R13" i="36"/>
  <c r="R39" i="36" s="1"/>
  <c r="R14" i="36"/>
  <c r="R40" i="36" s="1"/>
  <c r="R15" i="36"/>
  <c r="R41" i="36" s="1"/>
  <c r="R16" i="36"/>
  <c r="R42" i="36" s="1"/>
  <c r="R17" i="36"/>
  <c r="R43" i="36" s="1"/>
  <c r="R19" i="36"/>
  <c r="R45" i="36" s="1"/>
  <c r="R18" i="36"/>
  <c r="R44" i="36" s="1"/>
  <c r="U48" i="36"/>
  <c r="T57" i="36"/>
  <c r="T83" i="36" s="1"/>
  <c r="T55" i="36"/>
  <c r="T81" i="36" s="1"/>
  <c r="T56" i="36"/>
  <c r="T82" i="36" s="1"/>
  <c r="T53" i="36"/>
  <c r="T79" i="36" s="1"/>
  <c r="T51" i="36"/>
  <c r="T77" i="36" s="1"/>
  <c r="T49" i="36"/>
  <c r="T75" i="36" s="1"/>
  <c r="T50" i="36"/>
  <c r="T76" i="36" s="1"/>
  <c r="T52" i="36"/>
  <c r="T78" i="36" s="1"/>
  <c r="T54" i="36"/>
  <c r="T80" i="36" s="1"/>
  <c r="S10" i="36"/>
  <c r="S12" i="36" l="1"/>
  <c r="S38" i="36" s="1"/>
  <c r="S11" i="36"/>
  <c r="S37" i="36" s="1"/>
  <c r="S13" i="36"/>
  <c r="S39" i="36" s="1"/>
  <c r="S15" i="36"/>
  <c r="S41" i="36" s="1"/>
  <c r="S14" i="36"/>
  <c r="S40" i="36" s="1"/>
  <c r="S16" i="36"/>
  <c r="S42" i="36" s="1"/>
  <c r="S17" i="36"/>
  <c r="S43" i="36" s="1"/>
  <c r="S19" i="36"/>
  <c r="S45" i="36" s="1"/>
  <c r="S18" i="36"/>
  <c r="S44" i="36" s="1"/>
  <c r="V48" i="36"/>
  <c r="U55" i="36"/>
  <c r="U81" i="36" s="1"/>
  <c r="U57" i="36"/>
  <c r="U83" i="36" s="1"/>
  <c r="U56" i="36"/>
  <c r="U82" i="36" s="1"/>
  <c r="U52" i="36"/>
  <c r="U78" i="36" s="1"/>
  <c r="U54" i="36"/>
  <c r="U80" i="36" s="1"/>
  <c r="U49" i="36"/>
  <c r="U75" i="36" s="1"/>
  <c r="U51" i="36"/>
  <c r="U77" i="36" s="1"/>
  <c r="U53" i="36"/>
  <c r="U79" i="36" s="1"/>
  <c r="U50" i="36"/>
  <c r="U76" i="36" s="1"/>
  <c r="T10" i="36"/>
  <c r="T12" i="36" l="1"/>
  <c r="T11" i="36"/>
  <c r="T37" i="36" s="1"/>
  <c r="T13" i="36"/>
  <c r="T39" i="36" s="1"/>
  <c r="T15" i="36"/>
  <c r="T41" i="36" s="1"/>
  <c r="T14" i="36"/>
  <c r="T40" i="36" s="1"/>
  <c r="T16" i="36"/>
  <c r="T42" i="36" s="1"/>
  <c r="T17" i="36"/>
  <c r="T43" i="36" s="1"/>
  <c r="T19" i="36"/>
  <c r="T45" i="36" s="1"/>
  <c r="T18" i="36"/>
  <c r="T44" i="36" s="1"/>
  <c r="T38" i="36"/>
  <c r="W48" i="36"/>
  <c r="V55" i="36"/>
  <c r="V81" i="36" s="1"/>
  <c r="V57" i="36"/>
  <c r="V83" i="36" s="1"/>
  <c r="V56" i="36"/>
  <c r="V82" i="36" s="1"/>
  <c r="V50" i="36"/>
  <c r="V76" i="36" s="1"/>
  <c r="V52" i="36"/>
  <c r="V78" i="36" s="1"/>
  <c r="V51" i="36"/>
  <c r="V77" i="36" s="1"/>
  <c r="V53" i="36"/>
  <c r="V79" i="36" s="1"/>
  <c r="V49" i="36"/>
  <c r="V75" i="36" s="1"/>
  <c r="V54" i="36"/>
  <c r="V80" i="36" s="1"/>
  <c r="U10" i="36"/>
  <c r="U12" i="36" l="1"/>
  <c r="U11" i="36"/>
  <c r="U37" i="36" s="1"/>
  <c r="U13" i="36"/>
  <c r="U39" i="36" s="1"/>
  <c r="U15" i="36"/>
  <c r="U41" i="36" s="1"/>
  <c r="U14" i="36"/>
  <c r="U40" i="36" s="1"/>
  <c r="U16" i="36"/>
  <c r="U42" i="36" s="1"/>
  <c r="U17" i="36"/>
  <c r="U43" i="36" s="1"/>
  <c r="U18" i="36"/>
  <c r="U44" i="36" s="1"/>
  <c r="U19" i="36"/>
  <c r="U45" i="36" s="1"/>
  <c r="U38" i="36"/>
  <c r="X48" i="36"/>
  <c r="W55" i="36"/>
  <c r="W81" i="36" s="1"/>
  <c r="W57" i="36"/>
  <c r="W83" i="36" s="1"/>
  <c r="W56" i="36"/>
  <c r="W82" i="36" s="1"/>
  <c r="W51" i="36"/>
  <c r="W77" i="36" s="1"/>
  <c r="W49" i="36"/>
  <c r="W75" i="36" s="1"/>
  <c r="W50" i="36"/>
  <c r="W76" i="36" s="1"/>
  <c r="W52" i="36"/>
  <c r="W78" i="36" s="1"/>
  <c r="W53" i="36"/>
  <c r="W79" i="36" s="1"/>
  <c r="W54" i="36"/>
  <c r="W80" i="36" s="1"/>
  <c r="V10" i="36"/>
  <c r="V11" i="36" s="1"/>
  <c r="V12" i="36" l="1"/>
  <c r="V37" i="36"/>
  <c r="V13" i="36"/>
  <c r="V39" i="36" s="1"/>
  <c r="V15" i="36"/>
  <c r="V41" i="36" s="1"/>
  <c r="V14" i="36"/>
  <c r="V40" i="36" s="1"/>
  <c r="V17" i="36"/>
  <c r="V43" i="36" s="1"/>
  <c r="V16" i="36"/>
  <c r="V42" i="36" s="1"/>
  <c r="V18" i="36"/>
  <c r="V44" i="36" s="1"/>
  <c r="V19" i="36"/>
  <c r="V45" i="36" s="1"/>
  <c r="V38" i="36"/>
  <c r="Y48" i="36"/>
  <c r="X56" i="36"/>
  <c r="X82" i="36" s="1"/>
  <c r="X57" i="36"/>
  <c r="X83" i="36" s="1"/>
  <c r="X55" i="36"/>
  <c r="X81" i="36" s="1"/>
  <c r="X53" i="36"/>
  <c r="X79" i="36" s="1"/>
  <c r="X54" i="36"/>
  <c r="X80" i="36" s="1"/>
  <c r="X50" i="36"/>
  <c r="X76" i="36" s="1"/>
  <c r="X49" i="36"/>
  <c r="X75" i="36" s="1"/>
  <c r="X52" i="36"/>
  <c r="X78" i="36" s="1"/>
  <c r="X51" i="36"/>
  <c r="X77" i="36" s="1"/>
  <c r="W10" i="36"/>
  <c r="W13" i="36" l="1"/>
  <c r="W39" i="36" s="1"/>
  <c r="W12" i="36"/>
  <c r="W38" i="36" s="1"/>
  <c r="W11" i="36"/>
  <c r="W37" i="36" s="1"/>
  <c r="W15" i="36"/>
  <c r="W41" i="36" s="1"/>
  <c r="W14" i="36"/>
  <c r="W40" i="36" s="1"/>
  <c r="W17" i="36"/>
  <c r="W43" i="36" s="1"/>
  <c r="W16" i="36"/>
  <c r="W42" i="36" s="1"/>
  <c r="W18" i="36"/>
  <c r="W44" i="36" s="1"/>
  <c r="W19" i="36"/>
  <c r="W45" i="36" s="1"/>
  <c r="Z48" i="36"/>
  <c r="Y56" i="36"/>
  <c r="Y82" i="36" s="1"/>
  <c r="Y55" i="36"/>
  <c r="Y81" i="36" s="1"/>
  <c r="Y57" i="36"/>
  <c r="Y83" i="36" s="1"/>
  <c r="Y50" i="36"/>
  <c r="Y76" i="36" s="1"/>
  <c r="Y52" i="36"/>
  <c r="Y78" i="36" s="1"/>
  <c r="Y49" i="36"/>
  <c r="Y75" i="36" s="1"/>
  <c r="Y51" i="36"/>
  <c r="Y77" i="36" s="1"/>
  <c r="Y54" i="36"/>
  <c r="Y80" i="36" s="1"/>
  <c r="Y53" i="36"/>
  <c r="Y79" i="36" s="1"/>
  <c r="X10" i="36"/>
  <c r="X13" i="36" l="1"/>
  <c r="X39" i="36" s="1"/>
  <c r="X12" i="36"/>
  <c r="X38" i="36" s="1"/>
  <c r="X11" i="36"/>
  <c r="X37" i="36" s="1"/>
  <c r="X15" i="36"/>
  <c r="X41" i="36" s="1"/>
  <c r="X14" i="36"/>
  <c r="X40" i="36" s="1"/>
  <c r="X17" i="36"/>
  <c r="X43" i="36" s="1"/>
  <c r="X16" i="36"/>
  <c r="X42" i="36" s="1"/>
  <c r="X18" i="36"/>
  <c r="X44" i="36" s="1"/>
  <c r="X19" i="36"/>
  <c r="X45" i="36" s="1"/>
  <c r="AA48" i="36"/>
  <c r="Z55" i="36"/>
  <c r="Z81" i="36" s="1"/>
  <c r="Z56" i="36"/>
  <c r="Z82" i="36" s="1"/>
  <c r="Z57" i="36"/>
  <c r="Z83" i="36" s="1"/>
  <c r="Z54" i="36"/>
  <c r="Z80" i="36" s="1"/>
  <c r="Z51" i="36"/>
  <c r="Z77" i="36" s="1"/>
  <c r="Z49" i="36"/>
  <c r="Z75" i="36" s="1"/>
  <c r="Z52" i="36"/>
  <c r="Z78" i="36" s="1"/>
  <c r="Z53" i="36"/>
  <c r="Z79" i="36" s="1"/>
  <c r="Z50" i="36"/>
  <c r="Z76" i="36" s="1"/>
  <c r="Y10" i="36"/>
  <c r="Y11" i="36" l="1"/>
  <c r="Y37" i="36" s="1"/>
  <c r="Y13" i="36"/>
  <c r="Y12" i="36"/>
  <c r="Y38" i="36" s="1"/>
  <c r="Y15" i="36"/>
  <c r="Y41" i="36" s="1"/>
  <c r="Y14" i="36"/>
  <c r="Y40" i="36" s="1"/>
  <c r="Y17" i="36"/>
  <c r="Y43" i="36" s="1"/>
  <c r="Y16" i="36"/>
  <c r="Y42" i="36" s="1"/>
  <c r="Y18" i="36"/>
  <c r="Y44" i="36" s="1"/>
  <c r="Y19" i="36"/>
  <c r="Y45" i="36" s="1"/>
  <c r="AB48" i="36"/>
  <c r="AA57" i="36"/>
  <c r="AA83" i="36" s="1"/>
  <c r="AA56" i="36"/>
  <c r="AA82" i="36" s="1"/>
  <c r="AA55" i="36"/>
  <c r="AA81" i="36" s="1"/>
  <c r="AA49" i="36"/>
  <c r="AA75" i="36" s="1"/>
  <c r="AA51" i="36"/>
  <c r="AA77" i="36" s="1"/>
  <c r="AA52" i="36"/>
  <c r="AA78" i="36" s="1"/>
  <c r="AA53" i="36"/>
  <c r="AA79" i="36" s="1"/>
  <c r="AA50" i="36"/>
  <c r="AA76" i="36" s="1"/>
  <c r="AA54" i="36"/>
  <c r="AA80" i="36" s="1"/>
  <c r="Y39" i="36"/>
  <c r="Z10" i="36"/>
  <c r="Z11" i="36" l="1"/>
  <c r="Z37" i="36" s="1"/>
  <c r="Z13" i="36"/>
  <c r="Z39" i="36" s="1"/>
  <c r="Z12" i="36"/>
  <c r="Z38" i="36" s="1"/>
  <c r="Z14" i="36"/>
  <c r="Z40" i="36" s="1"/>
  <c r="Z15" i="36"/>
  <c r="Z41" i="36" s="1"/>
  <c r="Z17" i="36"/>
  <c r="Z43" i="36" s="1"/>
  <c r="Z16" i="36"/>
  <c r="Z42" i="36" s="1"/>
  <c r="Z19" i="36"/>
  <c r="Z45" i="36" s="1"/>
  <c r="Z18" i="36"/>
  <c r="Z44" i="36" s="1"/>
  <c r="AC48" i="36"/>
  <c r="AB57" i="36"/>
  <c r="AB83" i="36" s="1"/>
  <c r="AB56" i="36"/>
  <c r="AB82" i="36" s="1"/>
  <c r="AB55" i="36"/>
  <c r="AB81" i="36" s="1"/>
  <c r="AB54" i="36"/>
  <c r="AB80" i="36" s="1"/>
  <c r="AB49" i="36"/>
  <c r="AB75" i="36" s="1"/>
  <c r="AB51" i="36"/>
  <c r="AB77" i="36" s="1"/>
  <c r="AB50" i="36"/>
  <c r="AB76" i="36" s="1"/>
  <c r="AB53" i="36"/>
  <c r="AB79" i="36" s="1"/>
  <c r="AB52" i="36"/>
  <c r="AB78" i="36" s="1"/>
  <c r="AA10" i="36"/>
  <c r="AA11" i="36" l="1"/>
  <c r="AA37" i="36" s="1"/>
  <c r="AA13" i="36"/>
  <c r="AA39" i="36" s="1"/>
  <c r="AA12" i="36"/>
  <c r="AA38" i="36" s="1"/>
  <c r="AA14" i="36"/>
  <c r="AA40" i="36" s="1"/>
  <c r="AA15" i="36"/>
  <c r="AA41" i="36" s="1"/>
  <c r="AA17" i="36"/>
  <c r="AA43" i="36" s="1"/>
  <c r="AA16" i="36"/>
  <c r="AA42" i="36" s="1"/>
  <c r="AA19" i="36"/>
  <c r="AA45" i="36" s="1"/>
  <c r="AA18" i="36"/>
  <c r="AA44" i="36" s="1"/>
  <c r="AC56" i="36"/>
  <c r="AC82" i="36" s="1"/>
  <c r="AC57" i="36"/>
  <c r="AC83" i="36" s="1"/>
  <c r="AC55" i="36"/>
  <c r="AC81" i="36" s="1"/>
  <c r="AC49" i="36"/>
  <c r="AC75" i="36" s="1"/>
  <c r="AC52" i="36"/>
  <c r="AC78" i="36" s="1"/>
  <c r="AC50" i="36"/>
  <c r="AC76" i="36" s="1"/>
  <c r="AC54" i="36"/>
  <c r="AC80" i="36" s="1"/>
  <c r="AC51" i="36"/>
  <c r="AC77" i="36" s="1"/>
  <c r="AC53" i="36"/>
  <c r="AC79" i="36" s="1"/>
  <c r="AD48" i="36"/>
  <c r="AB10" i="36"/>
  <c r="AB11" i="36" l="1"/>
  <c r="AB37" i="36" s="1"/>
  <c r="AB13" i="36"/>
  <c r="AB39" i="36" s="1"/>
  <c r="AB12" i="36"/>
  <c r="AB14" i="36"/>
  <c r="AB40" i="36" s="1"/>
  <c r="AB15" i="36"/>
  <c r="AB41" i="36" s="1"/>
  <c r="AB17" i="36"/>
  <c r="AB43" i="36" s="1"/>
  <c r="AB16" i="36"/>
  <c r="AB42" i="36" s="1"/>
  <c r="AB19" i="36"/>
  <c r="AB45" i="36" s="1"/>
  <c r="AB18" i="36"/>
  <c r="AB44" i="36" s="1"/>
  <c r="AB38" i="36"/>
  <c r="AE48" i="36"/>
  <c r="AD57" i="36"/>
  <c r="AD83" i="36" s="1"/>
  <c r="AD55" i="36"/>
  <c r="AD81" i="36" s="1"/>
  <c r="AD56" i="36"/>
  <c r="AD82" i="36" s="1"/>
  <c r="AD51" i="36"/>
  <c r="AD77" i="36" s="1"/>
  <c r="AD50" i="36"/>
  <c r="AD76" i="36" s="1"/>
  <c r="AD53" i="36"/>
  <c r="AD79" i="36" s="1"/>
  <c r="AD49" i="36"/>
  <c r="AD75" i="36" s="1"/>
  <c r="AD52" i="36"/>
  <c r="AD78" i="36" s="1"/>
  <c r="AD54" i="36"/>
  <c r="AD80" i="36" s="1"/>
  <c r="AC10" i="36"/>
  <c r="AC11" i="36" l="1"/>
  <c r="AC37" i="36" s="1"/>
  <c r="AC13" i="36"/>
  <c r="AC39" i="36" s="1"/>
  <c r="AC12" i="36"/>
  <c r="AC38" i="36" s="1"/>
  <c r="AC14" i="36"/>
  <c r="AC40" i="36" s="1"/>
  <c r="AC15" i="36"/>
  <c r="AC41" i="36" s="1"/>
  <c r="AC16" i="36"/>
  <c r="AC42" i="36" s="1"/>
  <c r="AC17" i="36"/>
  <c r="AC43" i="36" s="1"/>
  <c r="AC19" i="36"/>
  <c r="AC45" i="36" s="1"/>
  <c r="AC18" i="36"/>
  <c r="AC44" i="36" s="1"/>
  <c r="AF48" i="36"/>
  <c r="AE57" i="36"/>
  <c r="AE83" i="36" s="1"/>
  <c r="AE55" i="36"/>
  <c r="AE81" i="36" s="1"/>
  <c r="AE56" i="36"/>
  <c r="AE82" i="36" s="1"/>
  <c r="AE50" i="36"/>
  <c r="AE76" i="36" s="1"/>
  <c r="AE52" i="36"/>
  <c r="AE78" i="36" s="1"/>
  <c r="AE54" i="36"/>
  <c r="AE80" i="36" s="1"/>
  <c r="AE51" i="36"/>
  <c r="AE77" i="36" s="1"/>
  <c r="AE49" i="36"/>
  <c r="AE75" i="36" s="1"/>
  <c r="AE53" i="36"/>
  <c r="AE79" i="36" s="1"/>
  <c r="AD10" i="36"/>
  <c r="AD12" i="36" l="1"/>
  <c r="AD11" i="36"/>
  <c r="AD37" i="36" s="1"/>
  <c r="AD13" i="36"/>
  <c r="AD39" i="36" s="1"/>
  <c r="AD14" i="36"/>
  <c r="AD40" i="36" s="1"/>
  <c r="AD15" i="36"/>
  <c r="AD41" i="36" s="1"/>
  <c r="AD16" i="36"/>
  <c r="AD42" i="36" s="1"/>
  <c r="AD17" i="36"/>
  <c r="AD43" i="36" s="1"/>
  <c r="AD19" i="36"/>
  <c r="AD45" i="36" s="1"/>
  <c r="AD18" i="36"/>
  <c r="AD44" i="36" s="1"/>
  <c r="AD38" i="36"/>
  <c r="AG48" i="36"/>
  <c r="AF55" i="36"/>
  <c r="AF81" i="36" s="1"/>
  <c r="AF56" i="36"/>
  <c r="AF82" i="36" s="1"/>
  <c r="AF57" i="36"/>
  <c r="AF83" i="36" s="1"/>
  <c r="AF54" i="36"/>
  <c r="AF80" i="36" s="1"/>
  <c r="AF50" i="36"/>
  <c r="AF76" i="36" s="1"/>
  <c r="AF51" i="36"/>
  <c r="AF77" i="36" s="1"/>
  <c r="AF49" i="36"/>
  <c r="AF75" i="36" s="1"/>
  <c r="AF52" i="36"/>
  <c r="AF78" i="36" s="1"/>
  <c r="AF53" i="36"/>
  <c r="AF79" i="36" s="1"/>
  <c r="AE10" i="36"/>
  <c r="AE12" i="36" l="1"/>
  <c r="AE11" i="36"/>
  <c r="AE37" i="36" s="1"/>
  <c r="AE13" i="36"/>
  <c r="AE15" i="36"/>
  <c r="AE41" i="36" s="1"/>
  <c r="AE14" i="36"/>
  <c r="AE40" i="36" s="1"/>
  <c r="AE16" i="36"/>
  <c r="AE42" i="36" s="1"/>
  <c r="AE17" i="36"/>
  <c r="AE43" i="36" s="1"/>
  <c r="AE19" i="36"/>
  <c r="AE45" i="36" s="1"/>
  <c r="AE18" i="36"/>
  <c r="AE44" i="36" s="1"/>
  <c r="AE38" i="36"/>
  <c r="AE39" i="36"/>
  <c r="AH48" i="36"/>
  <c r="AG56" i="36"/>
  <c r="AG82" i="36" s="1"/>
  <c r="AG55" i="36"/>
  <c r="AG81" i="36" s="1"/>
  <c r="AG57" i="36"/>
  <c r="AG83" i="36" s="1"/>
  <c r="AG51" i="36"/>
  <c r="AG77" i="36" s="1"/>
  <c r="AG49" i="36"/>
  <c r="AG75" i="36" s="1"/>
  <c r="AG52" i="36"/>
  <c r="AG78" i="36" s="1"/>
  <c r="AG53" i="36"/>
  <c r="AG79" i="36" s="1"/>
  <c r="AG50" i="36"/>
  <c r="AG76" i="36" s="1"/>
  <c r="AG54" i="36"/>
  <c r="AG80" i="36" s="1"/>
  <c r="AF10" i="36"/>
  <c r="AF12" i="36" l="1"/>
  <c r="AF38" i="36" s="1"/>
  <c r="AF11" i="36"/>
  <c r="AF37" i="36" s="1"/>
  <c r="AF13" i="36"/>
  <c r="AF39" i="36" s="1"/>
  <c r="AF15" i="36"/>
  <c r="AF41" i="36" s="1"/>
  <c r="AF14" i="36"/>
  <c r="AF40" i="36" s="1"/>
  <c r="AF16" i="36"/>
  <c r="AF42" i="36" s="1"/>
  <c r="AF17" i="36"/>
  <c r="AF43" i="36" s="1"/>
  <c r="AF19" i="36"/>
  <c r="AF45" i="36" s="1"/>
  <c r="AF18" i="36"/>
  <c r="AF44" i="36" s="1"/>
  <c r="AI48" i="36"/>
  <c r="AH57" i="36"/>
  <c r="AH83" i="36" s="1"/>
  <c r="AH55" i="36"/>
  <c r="AH81" i="36" s="1"/>
  <c r="AH56" i="36"/>
  <c r="AH82" i="36" s="1"/>
  <c r="AH49" i="36"/>
  <c r="AH75" i="36" s="1"/>
  <c r="AH53" i="36"/>
  <c r="AH79" i="36" s="1"/>
  <c r="AH54" i="36"/>
  <c r="AH80" i="36" s="1"/>
  <c r="AH51" i="36"/>
  <c r="AH77" i="36" s="1"/>
  <c r="AH52" i="36"/>
  <c r="AH78" i="36" s="1"/>
  <c r="AH50" i="36"/>
  <c r="AH76" i="36" s="1"/>
  <c r="AG10" i="36"/>
  <c r="AG12" i="36" l="1"/>
  <c r="AG11" i="36"/>
  <c r="AG37" i="36" s="1"/>
  <c r="AG13" i="36"/>
  <c r="AG39" i="36" s="1"/>
  <c r="AG15" i="36"/>
  <c r="AG41" i="36" s="1"/>
  <c r="AG14" i="36"/>
  <c r="AG40" i="36" s="1"/>
  <c r="AG16" i="36"/>
  <c r="AG42" i="36" s="1"/>
  <c r="AG17" i="36"/>
  <c r="AG43" i="36" s="1"/>
  <c r="AG18" i="36"/>
  <c r="AG44" i="36" s="1"/>
  <c r="AG19" i="36"/>
  <c r="AG45" i="36" s="1"/>
  <c r="AG38" i="36"/>
  <c r="AJ48" i="36"/>
  <c r="AI57" i="36"/>
  <c r="AI83" i="36" s="1"/>
  <c r="AI55" i="36"/>
  <c r="AI81" i="36" s="1"/>
  <c r="AI56" i="36"/>
  <c r="AI82" i="36" s="1"/>
  <c r="AI50" i="36"/>
  <c r="AI76" i="36" s="1"/>
  <c r="AI52" i="36"/>
  <c r="AI78" i="36" s="1"/>
  <c r="AI51" i="36"/>
  <c r="AI77" i="36" s="1"/>
  <c r="AI53" i="36"/>
  <c r="AI79" i="36" s="1"/>
  <c r="AI49" i="36"/>
  <c r="AI75" i="36" s="1"/>
  <c r="AI54" i="36"/>
  <c r="AI80" i="36" s="1"/>
  <c r="AH10" i="36"/>
  <c r="AH12" i="36" l="1"/>
  <c r="AH11" i="36"/>
  <c r="AH37" i="36" s="1"/>
  <c r="AH13" i="36"/>
  <c r="AH39" i="36" s="1"/>
  <c r="AH15" i="36"/>
  <c r="AH41" i="36" s="1"/>
  <c r="AH14" i="36"/>
  <c r="AH40" i="36" s="1"/>
  <c r="AH17" i="36"/>
  <c r="AH43" i="36" s="1"/>
  <c r="AH16" i="36"/>
  <c r="AH42" i="36" s="1"/>
  <c r="AH18" i="36"/>
  <c r="AH44" i="36" s="1"/>
  <c r="AH19" i="36"/>
  <c r="AH45" i="36" s="1"/>
  <c r="AK48" i="36"/>
  <c r="AJ55" i="36"/>
  <c r="AJ81" i="36" s="1"/>
  <c r="AJ57" i="36"/>
  <c r="AJ83" i="36" s="1"/>
  <c r="AJ56" i="36"/>
  <c r="AJ82" i="36" s="1"/>
  <c r="AJ54" i="36"/>
  <c r="AJ80" i="36" s="1"/>
  <c r="AJ49" i="36"/>
  <c r="AJ75" i="36" s="1"/>
  <c r="AJ52" i="36"/>
  <c r="AJ78" i="36" s="1"/>
  <c r="AJ53" i="36"/>
  <c r="AJ79" i="36" s="1"/>
  <c r="AJ50" i="36"/>
  <c r="AJ76" i="36" s="1"/>
  <c r="AJ51" i="36"/>
  <c r="AJ77" i="36" s="1"/>
  <c r="AH38" i="36"/>
  <c r="AI10" i="36"/>
  <c r="AI13" i="36" l="1"/>
  <c r="AI12" i="36"/>
  <c r="AI11" i="36"/>
  <c r="AI37" i="36" s="1"/>
  <c r="AI15" i="36"/>
  <c r="AI41" i="36" s="1"/>
  <c r="AI14" i="36"/>
  <c r="AI40" i="36" s="1"/>
  <c r="AI17" i="36"/>
  <c r="AI43" i="36" s="1"/>
  <c r="AI16" i="36"/>
  <c r="AI42" i="36" s="1"/>
  <c r="AI18" i="36"/>
  <c r="AI44" i="36" s="1"/>
  <c r="AI19" i="36"/>
  <c r="AI45" i="36" s="1"/>
  <c r="AI38" i="36"/>
  <c r="AI39" i="36"/>
  <c r="AL48" i="36"/>
  <c r="AK57" i="36"/>
  <c r="AK83" i="36" s="1"/>
  <c r="AK55" i="36"/>
  <c r="AK81" i="36" s="1"/>
  <c r="AK56" i="36"/>
  <c r="AK82" i="36" s="1"/>
  <c r="AK52" i="36"/>
  <c r="AK78" i="36" s="1"/>
  <c r="AK51" i="36"/>
  <c r="AK77" i="36" s="1"/>
  <c r="AK49" i="36"/>
  <c r="AK75" i="36" s="1"/>
  <c r="AK50" i="36"/>
  <c r="AK76" i="36" s="1"/>
  <c r="AK53" i="36"/>
  <c r="AK79" i="36" s="1"/>
  <c r="AK54" i="36"/>
  <c r="AK80" i="36" s="1"/>
  <c r="AJ10" i="36"/>
  <c r="AJ13" i="36" l="1"/>
  <c r="AJ12" i="36"/>
  <c r="AJ11" i="36"/>
  <c r="AJ15" i="36"/>
  <c r="AJ14" i="36"/>
  <c r="AJ17" i="36"/>
  <c r="AJ16" i="36"/>
  <c r="AJ18" i="36"/>
  <c r="AJ19" i="36"/>
  <c r="AM48" i="36"/>
  <c r="AL55" i="36"/>
  <c r="AL81" i="36" s="1"/>
  <c r="AL56" i="36"/>
  <c r="AL82" i="36" s="1"/>
  <c r="AL57" i="36"/>
  <c r="AL83" i="36" s="1"/>
  <c r="AL51" i="36"/>
  <c r="AL77" i="36" s="1"/>
  <c r="AL52" i="36"/>
  <c r="AL78" i="36" s="1"/>
  <c r="AL50" i="36"/>
  <c r="AL76" i="36" s="1"/>
  <c r="AL49" i="36"/>
  <c r="AL75" i="36" s="1"/>
  <c r="AL54" i="36"/>
  <c r="AL80" i="36" s="1"/>
  <c r="AL53" i="36"/>
  <c r="AL79" i="36" s="1"/>
  <c r="AK10" i="36"/>
  <c r="AK11" i="36" l="1"/>
  <c r="AK13" i="36"/>
  <c r="AK12" i="36"/>
  <c r="AK15" i="36"/>
  <c r="AK14" i="36"/>
  <c r="AK17" i="36"/>
  <c r="AK16" i="36"/>
  <c r="AK18" i="36"/>
  <c r="AK19" i="36"/>
  <c r="AJ42" i="36"/>
  <c r="AJ40" i="36"/>
  <c r="AJ41" i="36"/>
  <c r="AJ38" i="36"/>
  <c r="AJ39" i="36"/>
  <c r="AJ43" i="36"/>
  <c r="AJ45" i="36"/>
  <c r="AJ37" i="36"/>
  <c r="AJ44" i="36"/>
  <c r="AN48" i="36"/>
  <c r="AM57" i="36"/>
  <c r="AM83" i="36" s="1"/>
  <c r="AM55" i="36"/>
  <c r="AM81" i="36" s="1"/>
  <c r="AM56" i="36"/>
  <c r="AM82" i="36" s="1"/>
  <c r="AM49" i="36"/>
  <c r="AM75" i="36" s="1"/>
  <c r="AM50" i="36"/>
  <c r="AM76" i="36" s="1"/>
  <c r="AM54" i="36"/>
  <c r="AM80" i="36" s="1"/>
  <c r="AM52" i="36"/>
  <c r="AM78" i="36" s="1"/>
  <c r="AM53" i="36"/>
  <c r="AM79" i="36" s="1"/>
  <c r="AM51" i="36"/>
  <c r="AM77" i="36" s="1"/>
  <c r="AL10" i="36"/>
  <c r="AL11" i="36" l="1"/>
  <c r="AL13" i="36"/>
  <c r="AL12" i="36"/>
  <c r="AL14" i="36"/>
  <c r="AL15" i="36"/>
  <c r="AL17" i="36"/>
  <c r="AL16" i="36"/>
  <c r="AL19" i="36"/>
  <c r="AL18" i="36"/>
  <c r="AK43" i="36"/>
  <c r="AK39" i="36"/>
  <c r="AK44" i="36"/>
  <c r="AK45" i="36"/>
  <c r="AK40" i="36"/>
  <c r="AK41" i="36"/>
  <c r="AK42" i="36"/>
  <c r="AK38" i="36"/>
  <c r="AK37" i="36"/>
  <c r="AO48" i="36"/>
  <c r="AN55" i="36"/>
  <c r="AN81" i="36" s="1"/>
  <c r="AN56" i="36"/>
  <c r="AN82" i="36" s="1"/>
  <c r="AN57" i="36"/>
  <c r="AN83" i="36" s="1"/>
  <c r="AN51" i="36"/>
  <c r="AN77" i="36" s="1"/>
  <c r="AN52" i="36"/>
  <c r="AN78" i="36" s="1"/>
  <c r="AN50" i="36"/>
  <c r="AN76" i="36" s="1"/>
  <c r="AN53" i="36"/>
  <c r="AN79" i="36" s="1"/>
  <c r="AN49" i="36"/>
  <c r="AN75" i="36" s="1"/>
  <c r="AN54" i="36"/>
  <c r="AN80" i="36" s="1"/>
  <c r="AM10" i="36"/>
  <c r="AM11" i="36" l="1"/>
  <c r="AM13" i="36"/>
  <c r="AM12" i="36"/>
  <c r="AM14" i="36"/>
  <c r="AM15" i="36"/>
  <c r="AM17" i="36"/>
  <c r="AM16" i="36"/>
  <c r="AM19" i="36"/>
  <c r="AM18" i="36"/>
  <c r="AL39" i="36"/>
  <c r="AL41" i="36"/>
  <c r="AL42" i="36"/>
  <c r="AL40" i="36"/>
  <c r="AL44" i="36"/>
  <c r="AL37" i="36"/>
  <c r="AL43" i="36"/>
  <c r="AL38" i="36"/>
  <c r="AL45" i="36"/>
  <c r="AP48" i="36"/>
  <c r="AO57" i="36"/>
  <c r="AO83" i="36" s="1"/>
  <c r="AO55" i="36"/>
  <c r="AO81" i="36" s="1"/>
  <c r="AO56" i="36"/>
  <c r="AO82" i="36" s="1"/>
  <c r="AO49" i="36"/>
  <c r="AO75" i="36" s="1"/>
  <c r="AO50" i="36"/>
  <c r="AO76" i="36" s="1"/>
  <c r="AO52" i="36"/>
  <c r="AO78" i="36" s="1"/>
  <c r="AO51" i="36"/>
  <c r="AO77" i="36" s="1"/>
  <c r="AO54" i="36"/>
  <c r="AO80" i="36" s="1"/>
  <c r="AO53" i="36"/>
  <c r="AO79" i="36" s="1"/>
  <c r="AN10" i="36"/>
  <c r="AN11" i="36" l="1"/>
  <c r="AN13" i="36"/>
  <c r="AN12" i="36"/>
  <c r="AN14" i="36"/>
  <c r="AN15" i="36"/>
  <c r="AN17" i="36"/>
  <c r="AN16" i="36"/>
  <c r="AN19" i="36"/>
  <c r="AN18" i="36"/>
  <c r="AM45" i="36"/>
  <c r="AM38" i="36"/>
  <c r="AM41" i="36"/>
  <c r="AM44" i="36"/>
  <c r="AM39" i="36"/>
  <c r="AM37" i="36"/>
  <c r="AM43" i="36"/>
  <c r="AM40" i="36"/>
  <c r="AM42" i="36"/>
  <c r="AQ48" i="36"/>
  <c r="AP57" i="36"/>
  <c r="AP83" i="36" s="1"/>
  <c r="AP56" i="36"/>
  <c r="AP82" i="36" s="1"/>
  <c r="AP55" i="36"/>
  <c r="AP81" i="36" s="1"/>
  <c r="AP54" i="36"/>
  <c r="AP80" i="36" s="1"/>
  <c r="AP49" i="36"/>
  <c r="AP75" i="36" s="1"/>
  <c r="AP51" i="36"/>
  <c r="AP77" i="36" s="1"/>
  <c r="AP52" i="36"/>
  <c r="AP78" i="36" s="1"/>
  <c r="AP53" i="36"/>
  <c r="AP79" i="36" s="1"/>
  <c r="AP50" i="36"/>
  <c r="AP76" i="36" s="1"/>
  <c r="AO10" i="36"/>
  <c r="AO11" i="36" l="1"/>
  <c r="AO13" i="36"/>
  <c r="AO12" i="36"/>
  <c r="AO14" i="36"/>
  <c r="AO15" i="36"/>
  <c r="AO16" i="36"/>
  <c r="AO17" i="36"/>
  <c r="AO19" i="36"/>
  <c r="AO18" i="36"/>
  <c r="AN42" i="36"/>
  <c r="AN41" i="36"/>
  <c r="AN40" i="36"/>
  <c r="AN38" i="36"/>
  <c r="AN43" i="36"/>
  <c r="AN44" i="36"/>
  <c r="AN37" i="36"/>
  <c r="AN39" i="36"/>
  <c r="AN45" i="36"/>
  <c r="AR48" i="36"/>
  <c r="AQ57" i="36"/>
  <c r="AQ83" i="36" s="1"/>
  <c r="AQ56" i="36"/>
  <c r="AQ82" i="36" s="1"/>
  <c r="AQ55" i="36"/>
  <c r="AQ81" i="36" s="1"/>
  <c r="AQ53" i="36"/>
  <c r="AQ79" i="36" s="1"/>
  <c r="AQ54" i="36"/>
  <c r="AQ80" i="36" s="1"/>
  <c r="AQ49" i="36"/>
  <c r="AQ75" i="36" s="1"/>
  <c r="AQ52" i="36"/>
  <c r="AQ78" i="36" s="1"/>
  <c r="AQ50" i="36"/>
  <c r="AQ76" i="36" s="1"/>
  <c r="AQ51" i="36"/>
  <c r="AQ77" i="36" s="1"/>
  <c r="AP10" i="36"/>
  <c r="AP12" i="36" l="1"/>
  <c r="AP11" i="36"/>
  <c r="AP13" i="36"/>
  <c r="AP14" i="36"/>
  <c r="AP15" i="36"/>
  <c r="AP16" i="36"/>
  <c r="AP17" i="36"/>
  <c r="AP19" i="36"/>
  <c r="AP18" i="36"/>
  <c r="AO38" i="36"/>
  <c r="AO37" i="36"/>
  <c r="AO40" i="36"/>
  <c r="AO41" i="36"/>
  <c r="AO42" i="36"/>
  <c r="AO44" i="36"/>
  <c r="AO39" i="36"/>
  <c r="AO45" i="36"/>
  <c r="AO43" i="36"/>
  <c r="AS48" i="36"/>
  <c r="AR56" i="36"/>
  <c r="AR82" i="36" s="1"/>
  <c r="AR57" i="36"/>
  <c r="AR83" i="36" s="1"/>
  <c r="AR55" i="36"/>
  <c r="AR81" i="36" s="1"/>
  <c r="AR53" i="36"/>
  <c r="AR79" i="36" s="1"/>
  <c r="AR49" i="36"/>
  <c r="AR75" i="36" s="1"/>
  <c r="AR51" i="36"/>
  <c r="AR77" i="36" s="1"/>
  <c r="AR52" i="36"/>
  <c r="AR78" i="36" s="1"/>
  <c r="AR50" i="36"/>
  <c r="AR76" i="36" s="1"/>
  <c r="AR54" i="36"/>
  <c r="AR80" i="36" s="1"/>
  <c r="AQ10" i="36"/>
  <c r="AQ12" i="36" l="1"/>
  <c r="AQ11" i="36"/>
  <c r="AQ13" i="36"/>
  <c r="AQ15" i="36"/>
  <c r="AQ14" i="36"/>
  <c r="AQ16" i="36"/>
  <c r="AQ17" i="36"/>
  <c r="AQ19" i="36"/>
  <c r="AQ18" i="36"/>
  <c r="AP41" i="36"/>
  <c r="AP42" i="36"/>
  <c r="AP43" i="36"/>
  <c r="AP38" i="36"/>
  <c r="AP37" i="36"/>
  <c r="AP39" i="36"/>
  <c r="AP40" i="36"/>
  <c r="AP44" i="36"/>
  <c r="AP45" i="36"/>
  <c r="AT48" i="36"/>
  <c r="AS56" i="36"/>
  <c r="AS82" i="36" s="1"/>
  <c r="AS57" i="36"/>
  <c r="AS83" i="36" s="1"/>
  <c r="AS55" i="36"/>
  <c r="AS81" i="36" s="1"/>
  <c r="AS49" i="36"/>
  <c r="AS75" i="36" s="1"/>
  <c r="AS54" i="36"/>
  <c r="AS80" i="36" s="1"/>
  <c r="AS51" i="36"/>
  <c r="AS77" i="36" s="1"/>
  <c r="AS52" i="36"/>
  <c r="AS78" i="36" s="1"/>
  <c r="AS53" i="36"/>
  <c r="AS79" i="36" s="1"/>
  <c r="AS50" i="36"/>
  <c r="AS76" i="36" s="1"/>
  <c r="AR10" i="36"/>
  <c r="AR12" i="36" l="1"/>
  <c r="AR11" i="36"/>
  <c r="AR13" i="36"/>
  <c r="AR15" i="36"/>
  <c r="AR14" i="36"/>
  <c r="AR16" i="36"/>
  <c r="AR17" i="36"/>
  <c r="AR19" i="36"/>
  <c r="AR18" i="36"/>
  <c r="AQ37" i="36"/>
  <c r="AQ43" i="36"/>
  <c r="AQ44" i="36"/>
  <c r="AQ41" i="36"/>
  <c r="AQ38" i="36"/>
  <c r="AQ39" i="36"/>
  <c r="AQ45" i="36"/>
  <c r="AQ40" i="36"/>
  <c r="AQ42" i="36"/>
  <c r="AU48" i="36"/>
  <c r="AT56" i="36"/>
  <c r="AT82" i="36" s="1"/>
  <c r="AT57" i="36"/>
  <c r="AT83" i="36" s="1"/>
  <c r="AT55" i="36"/>
  <c r="AT81" i="36" s="1"/>
  <c r="AT49" i="36"/>
  <c r="AT75" i="36" s="1"/>
  <c r="AT50" i="36"/>
  <c r="AT76" i="36" s="1"/>
  <c r="AT51" i="36"/>
  <c r="AT77" i="36" s="1"/>
  <c r="AT53" i="36"/>
  <c r="AT79" i="36" s="1"/>
  <c r="AT54" i="36"/>
  <c r="AT80" i="36" s="1"/>
  <c r="AT52" i="36"/>
  <c r="AT78" i="36" s="1"/>
  <c r="AS10" i="36"/>
  <c r="AS12" i="36" l="1"/>
  <c r="AS11" i="36"/>
  <c r="AS15" i="36"/>
  <c r="AS13" i="36"/>
  <c r="AS14" i="36"/>
  <c r="AS16" i="36"/>
  <c r="AS17" i="36"/>
  <c r="AS18" i="36"/>
  <c r="AS19" i="36"/>
  <c r="AR44" i="36"/>
  <c r="AR45" i="36"/>
  <c r="AR38" i="36"/>
  <c r="AR43" i="36"/>
  <c r="AR41" i="36"/>
  <c r="AR39" i="36"/>
  <c r="AR42" i="36"/>
  <c r="AR40" i="36"/>
  <c r="AR37" i="36"/>
  <c r="AV48" i="36"/>
  <c r="AU56" i="36"/>
  <c r="AU82" i="36" s="1"/>
  <c r="AU57" i="36"/>
  <c r="AU83" i="36" s="1"/>
  <c r="AU55" i="36"/>
  <c r="AU81" i="36" s="1"/>
  <c r="AU52" i="36"/>
  <c r="AU78" i="36" s="1"/>
  <c r="AU50" i="36"/>
  <c r="AU76" i="36" s="1"/>
  <c r="AU49" i="36"/>
  <c r="AU75" i="36" s="1"/>
  <c r="AU51" i="36"/>
  <c r="AU77" i="36" s="1"/>
  <c r="AU54" i="36"/>
  <c r="AU80" i="36" s="1"/>
  <c r="AU53" i="36"/>
  <c r="AU79" i="36" s="1"/>
  <c r="AT10" i="36"/>
  <c r="AT12" i="36" l="1"/>
  <c r="AT11" i="36"/>
  <c r="AT13" i="36"/>
  <c r="AT15" i="36"/>
  <c r="AT14" i="36"/>
  <c r="AT17" i="36"/>
  <c r="AT16" i="36"/>
  <c r="AT18" i="36"/>
  <c r="AT19" i="36"/>
  <c r="AS45" i="36"/>
  <c r="AS43" i="36"/>
  <c r="AS37" i="36"/>
  <c r="AS42" i="36"/>
  <c r="AS41" i="36"/>
  <c r="AS39" i="36"/>
  <c r="AS40" i="36"/>
  <c r="AS38" i="36"/>
  <c r="AS44" i="36"/>
  <c r="AW48" i="36"/>
  <c r="AV57" i="36"/>
  <c r="AV83" i="36" s="1"/>
  <c r="AV56" i="36"/>
  <c r="AV82" i="36" s="1"/>
  <c r="AV55" i="36"/>
  <c r="AV81" i="36" s="1"/>
  <c r="AV53" i="36"/>
  <c r="AV79" i="36" s="1"/>
  <c r="AV50" i="36"/>
  <c r="AV76" i="36" s="1"/>
  <c r="AV49" i="36"/>
  <c r="AV75" i="36" s="1"/>
  <c r="AV52" i="36"/>
  <c r="AV78" i="36" s="1"/>
  <c r="AV54" i="36"/>
  <c r="AV80" i="36" s="1"/>
  <c r="AV51" i="36"/>
  <c r="AV77" i="36" s="1"/>
  <c r="AU10" i="36"/>
  <c r="AU13" i="36" l="1"/>
  <c r="AU12" i="36"/>
  <c r="AU11" i="36"/>
  <c r="AU15" i="36"/>
  <c r="AU14" i="36"/>
  <c r="AU17" i="36"/>
  <c r="AU16" i="36"/>
  <c r="AU18" i="36"/>
  <c r="AU19" i="36"/>
  <c r="AT43" i="36"/>
  <c r="AT42" i="36"/>
  <c r="AT40" i="36"/>
  <c r="AT45" i="36"/>
  <c r="AT38" i="36"/>
  <c r="AT39" i="36"/>
  <c r="AT37" i="36"/>
  <c r="AT41" i="36"/>
  <c r="AT44" i="36"/>
  <c r="AX48" i="36"/>
  <c r="AW56" i="36"/>
  <c r="AW82" i="36" s="1"/>
  <c r="AW57" i="36"/>
  <c r="AW83" i="36" s="1"/>
  <c r="AW55" i="36"/>
  <c r="AW81" i="36" s="1"/>
  <c r="AW50" i="36"/>
  <c r="AW76" i="36" s="1"/>
  <c r="AW49" i="36"/>
  <c r="AW75" i="36" s="1"/>
  <c r="AW52" i="36"/>
  <c r="AW78" i="36" s="1"/>
  <c r="AW54" i="36"/>
  <c r="AW80" i="36" s="1"/>
  <c r="AW53" i="36"/>
  <c r="AW79" i="36" s="1"/>
  <c r="AW51" i="36"/>
  <c r="AW77" i="36" s="1"/>
  <c r="AV10" i="36"/>
  <c r="AV13" i="36" l="1"/>
  <c r="AV12" i="36"/>
  <c r="AV11" i="36"/>
  <c r="AV15" i="36"/>
  <c r="AV14" i="36"/>
  <c r="AV17" i="36"/>
  <c r="AV16" i="36"/>
  <c r="AV18" i="36"/>
  <c r="AV19" i="36"/>
  <c r="AU40" i="36"/>
  <c r="AU43" i="36"/>
  <c r="AU44" i="36"/>
  <c r="AU41" i="36"/>
  <c r="AU45" i="36"/>
  <c r="AU37" i="36"/>
  <c r="AU42" i="36"/>
  <c r="AU38" i="36"/>
  <c r="AU39" i="36"/>
  <c r="AY48" i="36"/>
  <c r="AX56" i="36"/>
  <c r="AX82" i="36" s="1"/>
  <c r="AX57" i="36"/>
  <c r="AX83" i="36" s="1"/>
  <c r="AX55" i="36"/>
  <c r="AX81" i="36" s="1"/>
  <c r="AX50" i="36"/>
  <c r="AX76" i="36" s="1"/>
  <c r="AX54" i="36"/>
  <c r="AX80" i="36" s="1"/>
  <c r="AX52" i="36"/>
  <c r="AX78" i="36" s="1"/>
  <c r="AX53" i="36"/>
  <c r="AX79" i="36" s="1"/>
  <c r="AX49" i="36"/>
  <c r="AX75" i="36" s="1"/>
  <c r="AX51" i="36"/>
  <c r="AX77" i="36" s="1"/>
  <c r="AW10" i="36"/>
  <c r="AW11" i="36" l="1"/>
  <c r="AW13" i="36"/>
  <c r="AW12" i="36"/>
  <c r="AW15" i="36"/>
  <c r="AW14" i="36"/>
  <c r="AW17" i="36"/>
  <c r="AW16" i="36"/>
  <c r="AW18" i="36"/>
  <c r="AW19" i="36"/>
  <c r="AV40" i="36"/>
  <c r="AV44" i="36"/>
  <c r="AV38" i="36"/>
  <c r="AV37" i="36"/>
  <c r="AV41" i="36"/>
  <c r="AV39" i="36"/>
  <c r="AV42" i="36"/>
  <c r="AV43" i="36"/>
  <c r="AV45" i="36"/>
  <c r="AZ48" i="36"/>
  <c r="AY56" i="36"/>
  <c r="AY82" i="36" s="1"/>
  <c r="AY57" i="36"/>
  <c r="AY83" i="36" s="1"/>
  <c r="AY55" i="36"/>
  <c r="AY81" i="36" s="1"/>
  <c r="AY50" i="36"/>
  <c r="AY76" i="36" s="1"/>
  <c r="AY51" i="36"/>
  <c r="AY77" i="36" s="1"/>
  <c r="AY49" i="36"/>
  <c r="AY75" i="36" s="1"/>
  <c r="AY52" i="36"/>
  <c r="AY78" i="36" s="1"/>
  <c r="AY54" i="36"/>
  <c r="AY80" i="36" s="1"/>
  <c r="AY53" i="36"/>
  <c r="AY79" i="36" s="1"/>
  <c r="AX10" i="36"/>
  <c r="AX11" i="36" l="1"/>
  <c r="AX13" i="36"/>
  <c r="AX12" i="36"/>
  <c r="AX14" i="36"/>
  <c r="AX15" i="36"/>
  <c r="AX17" i="36"/>
  <c r="AX16" i="36"/>
  <c r="AX19" i="36"/>
  <c r="AX18" i="36"/>
  <c r="AW45" i="36"/>
  <c r="AW39" i="36"/>
  <c r="AW38" i="36"/>
  <c r="AW44" i="36"/>
  <c r="AW42" i="36"/>
  <c r="AW41" i="36"/>
  <c r="AW43" i="36"/>
  <c r="AW40" i="36"/>
  <c r="AW37" i="36"/>
  <c r="BA48" i="36"/>
  <c r="AZ56" i="36"/>
  <c r="AZ82" i="36" s="1"/>
  <c r="AZ57" i="36"/>
  <c r="AZ83" i="36" s="1"/>
  <c r="AZ55" i="36"/>
  <c r="AZ81" i="36" s="1"/>
  <c r="AZ52" i="36"/>
  <c r="AZ78" i="36" s="1"/>
  <c r="AZ50" i="36"/>
  <c r="AZ76" i="36" s="1"/>
  <c r="AZ49" i="36"/>
  <c r="AZ75" i="36" s="1"/>
  <c r="AZ51" i="36"/>
  <c r="AZ77" i="36" s="1"/>
  <c r="AZ53" i="36"/>
  <c r="AZ79" i="36" s="1"/>
  <c r="AZ54" i="36"/>
  <c r="AZ80" i="36" s="1"/>
  <c r="AY10" i="36"/>
  <c r="AY11" i="36" l="1"/>
  <c r="AY12" i="36"/>
  <c r="AY14" i="36"/>
  <c r="AY13" i="36"/>
  <c r="AY15" i="36"/>
  <c r="AY17" i="36"/>
  <c r="AY16" i="36"/>
  <c r="AY19" i="36"/>
  <c r="AY18" i="36"/>
  <c r="AX39" i="36"/>
  <c r="AX40" i="36"/>
  <c r="AX42" i="36"/>
  <c r="AX38" i="36"/>
  <c r="AX45" i="36"/>
  <c r="AX37" i="36"/>
  <c r="AX44" i="36"/>
  <c r="AX43" i="36"/>
  <c r="AX41" i="36"/>
  <c r="BB48" i="36"/>
  <c r="BA56" i="36"/>
  <c r="BA82" i="36" s="1"/>
  <c r="BA57" i="36"/>
  <c r="BA83" i="36" s="1"/>
  <c r="BA55" i="36"/>
  <c r="BA81" i="36" s="1"/>
  <c r="BA53" i="36"/>
  <c r="BA79" i="36" s="1"/>
  <c r="BA51" i="36"/>
  <c r="BA77" i="36" s="1"/>
  <c r="BA54" i="36"/>
  <c r="BA80" i="36" s="1"/>
  <c r="BA50" i="36"/>
  <c r="BA76" i="36" s="1"/>
  <c r="BA49" i="36"/>
  <c r="BA75" i="36" s="1"/>
  <c r="BA52" i="36"/>
  <c r="BA78" i="36" s="1"/>
  <c r="AZ10" i="36"/>
  <c r="AZ11" i="36" l="1"/>
  <c r="AZ12" i="36"/>
  <c r="AZ14" i="36"/>
  <c r="AZ13" i="36"/>
  <c r="AZ15" i="36"/>
  <c r="AZ17" i="36"/>
  <c r="AZ16" i="36"/>
  <c r="AZ19" i="36"/>
  <c r="AZ18" i="36"/>
  <c r="AY42" i="36"/>
  <c r="AY40" i="36"/>
  <c r="AY43" i="36"/>
  <c r="AY41" i="36"/>
  <c r="AY38" i="36"/>
  <c r="AY37" i="36"/>
  <c r="AY45" i="36"/>
  <c r="AY39" i="36"/>
  <c r="AY44" i="36"/>
  <c r="BC48" i="36"/>
  <c r="BB56" i="36"/>
  <c r="BB82" i="36" s="1"/>
  <c r="BB57" i="36"/>
  <c r="BB83" i="36" s="1"/>
  <c r="BB55" i="36"/>
  <c r="BB81" i="36" s="1"/>
  <c r="BB51" i="36"/>
  <c r="BB77" i="36" s="1"/>
  <c r="BB50" i="36"/>
  <c r="BB76" i="36" s="1"/>
  <c r="BB54" i="36"/>
  <c r="BB80" i="36" s="1"/>
  <c r="BB49" i="36"/>
  <c r="BB75" i="36" s="1"/>
  <c r="BB52" i="36"/>
  <c r="BB78" i="36" s="1"/>
  <c r="BB53" i="36"/>
  <c r="BB79" i="36" s="1"/>
  <c r="BA10" i="36"/>
  <c r="BA11" i="36" l="1"/>
  <c r="BA12" i="36"/>
  <c r="BA14" i="36"/>
  <c r="BA13" i="36"/>
  <c r="BA15" i="36"/>
  <c r="BA16" i="36"/>
  <c r="BA17" i="36"/>
  <c r="BA19" i="36"/>
  <c r="BA18" i="36"/>
  <c r="AZ37" i="36"/>
  <c r="AZ39" i="36"/>
  <c r="AZ44" i="36"/>
  <c r="AZ42" i="36"/>
  <c r="AZ45" i="36"/>
  <c r="AZ41" i="36"/>
  <c r="AZ43" i="36"/>
  <c r="AZ38" i="36"/>
  <c r="AZ40" i="36"/>
  <c r="BD48" i="36"/>
  <c r="BC55" i="36"/>
  <c r="BC81" i="36" s="1"/>
  <c r="BC57" i="36"/>
  <c r="BC83" i="36" s="1"/>
  <c r="BC56" i="36"/>
  <c r="BC82" i="36" s="1"/>
  <c r="BC53" i="36"/>
  <c r="BC79" i="36" s="1"/>
  <c r="BC50" i="36"/>
  <c r="BC76" i="36" s="1"/>
  <c r="BC49" i="36"/>
  <c r="BC75" i="36" s="1"/>
  <c r="BC54" i="36"/>
  <c r="BC80" i="36" s="1"/>
  <c r="BC51" i="36"/>
  <c r="BC77" i="36" s="1"/>
  <c r="BC52" i="36"/>
  <c r="BC78" i="36" s="1"/>
  <c r="BB10" i="36"/>
  <c r="BB12" i="36" l="1"/>
  <c r="BB11" i="36"/>
  <c r="BB14" i="36"/>
  <c r="BB13" i="36"/>
  <c r="BB15" i="36"/>
  <c r="BB16" i="36"/>
  <c r="BB17" i="36"/>
  <c r="BB19" i="36"/>
  <c r="BB18" i="36"/>
  <c r="BA40" i="36"/>
  <c r="BA39" i="36"/>
  <c r="BA43" i="36"/>
  <c r="BA45" i="36"/>
  <c r="BA37" i="36"/>
  <c r="BA44" i="36"/>
  <c r="BA41" i="36"/>
  <c r="BA38" i="36"/>
  <c r="BA42" i="36"/>
  <c r="BE48" i="36"/>
  <c r="BD55" i="36"/>
  <c r="BD81" i="36" s="1"/>
  <c r="BD56" i="36"/>
  <c r="BD82" i="36" s="1"/>
  <c r="BD57" i="36"/>
  <c r="BD83" i="36" s="1"/>
  <c r="BD50" i="36"/>
  <c r="BD76" i="36" s="1"/>
  <c r="BD49" i="36"/>
  <c r="BD75" i="36" s="1"/>
  <c r="BD51" i="36"/>
  <c r="BD77" i="36" s="1"/>
  <c r="BD52" i="36"/>
  <c r="BD78" i="36" s="1"/>
  <c r="BD54" i="36"/>
  <c r="BD80" i="36" s="1"/>
  <c r="BD53" i="36"/>
  <c r="BD79" i="36" s="1"/>
  <c r="BC10" i="36"/>
  <c r="BC12" i="36" l="1"/>
  <c r="BC11" i="36"/>
  <c r="BC15" i="36"/>
  <c r="BC14" i="36"/>
  <c r="BC13" i="36"/>
  <c r="BC16" i="36"/>
  <c r="BC17" i="36"/>
  <c r="BC19" i="36"/>
  <c r="BC18" i="36"/>
  <c r="BB38" i="36"/>
  <c r="BB39" i="36"/>
  <c r="BB41" i="36"/>
  <c r="BB37" i="36"/>
  <c r="BB44" i="36"/>
  <c r="BB42" i="36"/>
  <c r="BB43" i="36"/>
  <c r="BB40" i="36"/>
  <c r="BB45" i="36"/>
  <c r="BF48" i="36"/>
  <c r="BE57" i="36"/>
  <c r="BE83" i="36" s="1"/>
  <c r="BE55" i="36"/>
  <c r="BE81" i="36" s="1"/>
  <c r="BE56" i="36"/>
  <c r="BE82" i="36" s="1"/>
  <c r="BE51" i="36"/>
  <c r="BE77" i="36" s="1"/>
  <c r="BE49" i="36"/>
  <c r="BE75" i="36" s="1"/>
  <c r="BE50" i="36"/>
  <c r="BE76" i="36" s="1"/>
  <c r="BE53" i="36"/>
  <c r="BE79" i="36" s="1"/>
  <c r="BE52" i="36"/>
  <c r="BE78" i="36" s="1"/>
  <c r="BE54" i="36"/>
  <c r="BE80" i="36" s="1"/>
  <c r="BD10" i="36"/>
  <c r="BD12" i="36" l="1"/>
  <c r="BD11" i="36"/>
  <c r="BD15" i="36"/>
  <c r="BD14" i="36"/>
  <c r="BD13" i="36"/>
  <c r="BD16" i="36"/>
  <c r="BD17" i="36"/>
  <c r="BD19" i="36"/>
  <c r="BD18" i="36"/>
  <c r="BC38" i="36"/>
  <c r="BC45" i="36"/>
  <c r="BC43" i="36"/>
  <c r="BC44" i="36"/>
  <c r="BC39" i="36"/>
  <c r="BC40" i="36"/>
  <c r="BC37" i="36"/>
  <c r="BC41" i="36"/>
  <c r="BC42" i="36"/>
  <c r="BG48" i="36"/>
  <c r="BF55" i="36"/>
  <c r="BF81" i="36" s="1"/>
  <c r="BF57" i="36"/>
  <c r="BF83" i="36" s="1"/>
  <c r="BF56" i="36"/>
  <c r="BF82" i="36" s="1"/>
  <c r="BF49" i="36"/>
  <c r="BF75" i="36" s="1"/>
  <c r="BF50" i="36"/>
  <c r="BF76" i="36" s="1"/>
  <c r="BF51" i="36"/>
  <c r="BF77" i="36" s="1"/>
  <c r="BF52" i="36"/>
  <c r="BF78" i="36" s="1"/>
  <c r="BF53" i="36"/>
  <c r="BF79" i="36" s="1"/>
  <c r="BF54" i="36"/>
  <c r="BF80" i="36" s="1"/>
  <c r="BE10" i="36"/>
  <c r="BE12" i="36" l="1"/>
  <c r="BE11" i="36"/>
  <c r="BE13" i="36"/>
  <c r="BE15" i="36"/>
  <c r="BE14" i="36"/>
  <c r="BE16" i="36"/>
  <c r="BE17" i="36"/>
  <c r="BE18" i="36"/>
  <c r="BE19" i="36"/>
  <c r="BD40" i="36"/>
  <c r="BD37" i="36"/>
  <c r="BD41" i="36"/>
  <c r="BD45" i="36"/>
  <c r="BD42" i="36"/>
  <c r="BD44" i="36"/>
  <c r="BD39" i="36"/>
  <c r="BD43" i="36"/>
  <c r="BD38" i="36"/>
  <c r="BH48" i="36"/>
  <c r="BG57" i="36"/>
  <c r="BG83" i="36" s="1"/>
  <c r="BG55" i="36"/>
  <c r="BG81" i="36" s="1"/>
  <c r="BG56" i="36"/>
  <c r="BG82" i="36" s="1"/>
  <c r="BG51" i="36"/>
  <c r="BG77" i="36" s="1"/>
  <c r="BG53" i="36"/>
  <c r="BG79" i="36" s="1"/>
  <c r="BG52" i="36"/>
  <c r="BG78" i="36" s="1"/>
  <c r="BG50" i="36"/>
  <c r="BG76" i="36" s="1"/>
  <c r="BG49" i="36"/>
  <c r="BG75" i="36" s="1"/>
  <c r="BG54" i="36"/>
  <c r="BG80" i="36" s="1"/>
  <c r="BF10" i="36"/>
  <c r="BF12" i="36" l="1"/>
  <c r="BF11" i="36"/>
  <c r="BF13" i="36"/>
  <c r="BF15" i="36"/>
  <c r="BF14" i="36"/>
  <c r="BF17" i="36"/>
  <c r="BF16" i="36"/>
  <c r="BF18" i="36"/>
  <c r="BF19" i="36"/>
  <c r="BE44" i="36"/>
  <c r="BE40" i="36"/>
  <c r="BE39" i="36"/>
  <c r="BE38" i="36"/>
  <c r="BE45" i="36"/>
  <c r="BE41" i="36"/>
  <c r="BE43" i="36"/>
  <c r="BE37" i="36"/>
  <c r="BE42" i="36"/>
  <c r="BI48" i="36"/>
  <c r="BH57" i="36"/>
  <c r="BH83" i="36" s="1"/>
  <c r="BH55" i="36"/>
  <c r="BH81" i="36" s="1"/>
  <c r="BH56" i="36"/>
  <c r="BH82" i="36" s="1"/>
  <c r="BH51" i="36"/>
  <c r="BH77" i="36" s="1"/>
  <c r="BH50" i="36"/>
  <c r="BH76" i="36" s="1"/>
  <c r="BH53" i="36"/>
  <c r="BH79" i="36" s="1"/>
  <c r="BH54" i="36"/>
  <c r="BH80" i="36" s="1"/>
  <c r="BH52" i="36"/>
  <c r="BH78" i="36" s="1"/>
  <c r="BH49" i="36"/>
  <c r="BH75" i="36" s="1"/>
  <c r="BG10" i="36"/>
  <c r="BG12" i="36" l="1"/>
  <c r="BG11" i="36"/>
  <c r="BG13" i="36"/>
  <c r="BG15" i="36"/>
  <c r="BG14" i="36"/>
  <c r="BG17" i="36"/>
  <c r="BG16" i="36"/>
  <c r="BG18" i="36"/>
  <c r="BG19" i="36"/>
  <c r="BF42" i="36"/>
  <c r="BF44" i="36"/>
  <c r="BF43" i="36"/>
  <c r="BF37" i="36"/>
  <c r="BF38" i="36"/>
  <c r="BF41" i="36"/>
  <c r="BF39" i="36"/>
  <c r="BF40" i="36"/>
  <c r="BF45" i="36"/>
  <c r="BJ48" i="36"/>
  <c r="BI56" i="36"/>
  <c r="BI82" i="36" s="1"/>
  <c r="BI57" i="36"/>
  <c r="BI83" i="36" s="1"/>
  <c r="BI55" i="36"/>
  <c r="BI81" i="36" s="1"/>
  <c r="BI49" i="36"/>
  <c r="BI75" i="36" s="1"/>
  <c r="BI52" i="36"/>
  <c r="BI78" i="36" s="1"/>
  <c r="BI51" i="36"/>
  <c r="BI77" i="36" s="1"/>
  <c r="BI54" i="36"/>
  <c r="BI80" i="36" s="1"/>
  <c r="BI50" i="36"/>
  <c r="BI76" i="36" s="1"/>
  <c r="BI53" i="36"/>
  <c r="BI79" i="36" s="1"/>
  <c r="BH10" i="36"/>
  <c r="BH12" i="36" l="1"/>
  <c r="BH11" i="36"/>
  <c r="BH13" i="36"/>
  <c r="BH15" i="36"/>
  <c r="BH14" i="36"/>
  <c r="BH17" i="36"/>
  <c r="BH16" i="36"/>
  <c r="BH18" i="36"/>
  <c r="BH19" i="36"/>
  <c r="BG38" i="36"/>
  <c r="BG40" i="36"/>
  <c r="BG39" i="36"/>
  <c r="BG37" i="36"/>
  <c r="BG44" i="36"/>
  <c r="BG41" i="36"/>
  <c r="BG43" i="36"/>
  <c r="BG42" i="36"/>
  <c r="BG45" i="36"/>
  <c r="BK48" i="36"/>
  <c r="BJ57" i="36"/>
  <c r="BJ83" i="36" s="1"/>
  <c r="BJ56" i="36"/>
  <c r="BJ82" i="36" s="1"/>
  <c r="BJ55" i="36"/>
  <c r="BJ81" i="36" s="1"/>
  <c r="BJ52" i="36"/>
  <c r="BJ78" i="36" s="1"/>
  <c r="BJ49" i="36"/>
  <c r="BJ75" i="36" s="1"/>
  <c r="BJ50" i="36"/>
  <c r="BJ76" i="36" s="1"/>
  <c r="BJ53" i="36"/>
  <c r="BJ79" i="36" s="1"/>
  <c r="BJ54" i="36"/>
  <c r="BJ80" i="36" s="1"/>
  <c r="BJ51" i="36"/>
  <c r="BJ77" i="36" s="1"/>
  <c r="BI10" i="36"/>
  <c r="BI11" i="36" l="1"/>
  <c r="BI12" i="36"/>
  <c r="BI13" i="36"/>
  <c r="BI15" i="36"/>
  <c r="BI14" i="36"/>
  <c r="BI17" i="36"/>
  <c r="BI16" i="36"/>
  <c r="BI18" i="36"/>
  <c r="BI19" i="36"/>
  <c r="BH38" i="36"/>
  <c r="BH40" i="36"/>
  <c r="BH37" i="36"/>
  <c r="BH39" i="36"/>
  <c r="BH43" i="36"/>
  <c r="BH42" i="36"/>
  <c r="BH44" i="36"/>
  <c r="BH45" i="36"/>
  <c r="BH41" i="36"/>
  <c r="BL48" i="36"/>
  <c r="BK56" i="36"/>
  <c r="BK82" i="36" s="1"/>
  <c r="BK57" i="36"/>
  <c r="BK83" i="36" s="1"/>
  <c r="BK55" i="36"/>
  <c r="BK81" i="36" s="1"/>
  <c r="BK49" i="36"/>
  <c r="BK75" i="36" s="1"/>
  <c r="BK51" i="36"/>
  <c r="BK77" i="36" s="1"/>
  <c r="BK54" i="36"/>
  <c r="BK80" i="36" s="1"/>
  <c r="BK53" i="36"/>
  <c r="BK79" i="36" s="1"/>
  <c r="BK50" i="36"/>
  <c r="BK76" i="36" s="1"/>
  <c r="BK52" i="36"/>
  <c r="BK78" i="36" s="1"/>
  <c r="BJ10" i="36"/>
  <c r="BJ11" i="36" l="1"/>
  <c r="BJ12" i="36"/>
  <c r="BJ14" i="36"/>
  <c r="BJ13" i="36"/>
  <c r="BJ15" i="36"/>
  <c r="BJ17" i="36"/>
  <c r="BJ16" i="36"/>
  <c r="BJ19" i="36"/>
  <c r="BJ18" i="36"/>
  <c r="BI40" i="36"/>
  <c r="BI43" i="36"/>
  <c r="BI38" i="36"/>
  <c r="BI39" i="36"/>
  <c r="BI41" i="36"/>
  <c r="BI45" i="36"/>
  <c r="BI44" i="36"/>
  <c r="BI37" i="36"/>
  <c r="BI42" i="36"/>
  <c r="BM48" i="36"/>
  <c r="BL55" i="36"/>
  <c r="BL81" i="36" s="1"/>
  <c r="BL56" i="36"/>
  <c r="BL82" i="36" s="1"/>
  <c r="BL57" i="36"/>
  <c r="BL83" i="36" s="1"/>
  <c r="BL49" i="36"/>
  <c r="BL75" i="36" s="1"/>
  <c r="BL52" i="36"/>
  <c r="BL78" i="36" s="1"/>
  <c r="BL50" i="36"/>
  <c r="BL76" i="36" s="1"/>
  <c r="BL53" i="36"/>
  <c r="BL79" i="36" s="1"/>
  <c r="BL51" i="36"/>
  <c r="BL77" i="36" s="1"/>
  <c r="BL54" i="36"/>
  <c r="BL80" i="36" s="1"/>
  <c r="BK10" i="36"/>
  <c r="BK11" i="36" l="1"/>
  <c r="BK12" i="36"/>
  <c r="BK14" i="36"/>
  <c r="BK13" i="36"/>
  <c r="BK15" i="36"/>
  <c r="BK17" i="36"/>
  <c r="BK16" i="36"/>
  <c r="BK19" i="36"/>
  <c r="BK18" i="36"/>
  <c r="BJ37" i="36"/>
  <c r="BJ44" i="36"/>
  <c r="BJ42" i="36"/>
  <c r="BJ38" i="36"/>
  <c r="BJ41" i="36"/>
  <c r="BJ45" i="36"/>
  <c r="BJ40" i="36"/>
  <c r="BJ39" i="36"/>
  <c r="BJ43" i="36"/>
  <c r="BN48" i="36"/>
  <c r="BM55" i="36"/>
  <c r="BM81" i="36" s="1"/>
  <c r="BM57" i="36"/>
  <c r="BM83" i="36" s="1"/>
  <c r="BM56" i="36"/>
  <c r="BM82" i="36" s="1"/>
  <c r="BM49" i="36"/>
  <c r="BM75" i="36" s="1"/>
  <c r="BM51" i="36"/>
  <c r="BM77" i="36" s="1"/>
  <c r="BM50" i="36"/>
  <c r="BM76" i="36" s="1"/>
  <c r="BM53" i="36"/>
  <c r="BM79" i="36" s="1"/>
  <c r="BM54" i="36"/>
  <c r="BM80" i="36" s="1"/>
  <c r="BM52" i="36"/>
  <c r="BM78" i="36" s="1"/>
  <c r="BL10" i="36"/>
  <c r="BL11" i="36" l="1"/>
  <c r="BL12" i="36"/>
  <c r="BL14" i="36"/>
  <c r="BL13" i="36"/>
  <c r="BL15" i="36"/>
  <c r="BL17" i="36"/>
  <c r="BL16" i="36"/>
  <c r="BL19" i="36"/>
  <c r="BL18" i="36"/>
  <c r="BK38" i="36"/>
  <c r="BK41" i="36"/>
  <c r="BK39" i="36"/>
  <c r="BK37" i="36"/>
  <c r="BK45" i="36"/>
  <c r="BK42" i="36"/>
  <c r="BK43" i="36"/>
  <c r="BK40" i="36"/>
  <c r="BK44" i="36"/>
  <c r="BO48" i="36"/>
  <c r="BN55" i="36"/>
  <c r="BN81" i="36" s="1"/>
  <c r="BN56" i="36"/>
  <c r="BN82" i="36" s="1"/>
  <c r="BN57" i="36"/>
  <c r="BN83" i="36" s="1"/>
  <c r="BN52" i="36"/>
  <c r="BN78" i="36" s="1"/>
  <c r="BN54" i="36"/>
  <c r="BN80" i="36" s="1"/>
  <c r="BN49" i="36"/>
  <c r="BN75" i="36" s="1"/>
  <c r="BN50" i="36"/>
  <c r="BN76" i="36" s="1"/>
  <c r="BN53" i="36"/>
  <c r="BN79" i="36" s="1"/>
  <c r="BN51" i="36"/>
  <c r="BN77" i="36" s="1"/>
  <c r="BM10" i="36"/>
  <c r="BM11" i="36" l="1"/>
  <c r="BM12" i="36"/>
  <c r="BM14" i="36"/>
  <c r="BM13" i="36"/>
  <c r="BM15" i="36"/>
  <c r="BM16" i="36"/>
  <c r="BM17" i="36"/>
  <c r="BM19" i="36"/>
  <c r="BM18" i="36"/>
  <c r="BL42" i="36"/>
  <c r="BL45" i="36"/>
  <c r="BL38" i="36"/>
  <c r="BL43" i="36"/>
  <c r="BL37" i="36"/>
  <c r="BL41" i="36"/>
  <c r="BL39" i="36"/>
  <c r="BL40" i="36"/>
  <c r="BL44" i="36"/>
  <c r="BP48" i="36"/>
  <c r="BO57" i="36"/>
  <c r="BO83" i="36" s="1"/>
  <c r="BO56" i="36"/>
  <c r="BO82" i="36" s="1"/>
  <c r="BO55" i="36"/>
  <c r="BO81" i="36" s="1"/>
  <c r="BO50" i="36"/>
  <c r="BO76" i="36" s="1"/>
  <c r="BO53" i="36"/>
  <c r="BO79" i="36" s="1"/>
  <c r="BO51" i="36"/>
  <c r="BO77" i="36" s="1"/>
  <c r="BO52" i="36"/>
  <c r="BO78" i="36" s="1"/>
  <c r="BO54" i="36"/>
  <c r="BO80" i="36" s="1"/>
  <c r="BO49" i="36"/>
  <c r="BO75" i="36" s="1"/>
  <c r="BN10" i="36"/>
  <c r="BN12" i="36" l="1"/>
  <c r="BN11" i="36"/>
  <c r="BN14" i="36"/>
  <c r="BN13" i="36"/>
  <c r="BN15" i="36"/>
  <c r="BN16" i="36"/>
  <c r="BN17" i="36"/>
  <c r="BN19" i="36"/>
  <c r="BN18" i="36"/>
  <c r="BM41" i="36"/>
  <c r="BM38" i="36"/>
  <c r="BM40" i="36"/>
  <c r="BM42" i="36"/>
  <c r="BM37" i="36"/>
  <c r="BM43" i="36"/>
  <c r="BM39" i="36"/>
  <c r="BM45" i="36"/>
  <c r="BM44" i="36"/>
  <c r="BQ48" i="36"/>
  <c r="BP57" i="36"/>
  <c r="BP83" i="36" s="1"/>
  <c r="BP55" i="36"/>
  <c r="BP81" i="36" s="1"/>
  <c r="BP56" i="36"/>
  <c r="BP82" i="36" s="1"/>
  <c r="BP49" i="36"/>
  <c r="BP75" i="36" s="1"/>
  <c r="BP52" i="36"/>
  <c r="BP78" i="36" s="1"/>
  <c r="BP53" i="36"/>
  <c r="BP79" i="36" s="1"/>
  <c r="BP51" i="36"/>
  <c r="BP77" i="36" s="1"/>
  <c r="BP54" i="36"/>
  <c r="BP80" i="36" s="1"/>
  <c r="BP50" i="36"/>
  <c r="BP76" i="36" s="1"/>
  <c r="BO10" i="36"/>
  <c r="BO12" i="36" l="1"/>
  <c r="BO11" i="36"/>
  <c r="BO15" i="36"/>
  <c r="BO14" i="36"/>
  <c r="BO13" i="36"/>
  <c r="BO16" i="36"/>
  <c r="BO17" i="36"/>
  <c r="BO19" i="36"/>
  <c r="BO18" i="36"/>
  <c r="BN42" i="36"/>
  <c r="BN38" i="36"/>
  <c r="BN39" i="36"/>
  <c r="BN40" i="36"/>
  <c r="BN44" i="36"/>
  <c r="BN41" i="36"/>
  <c r="BN37" i="36"/>
  <c r="BN45" i="36"/>
  <c r="BN43" i="36"/>
  <c r="BR48" i="36"/>
  <c r="BQ55" i="36"/>
  <c r="BQ81" i="36" s="1"/>
  <c r="BQ57" i="36"/>
  <c r="BQ83" i="36" s="1"/>
  <c r="BQ56" i="36"/>
  <c r="BQ82" i="36" s="1"/>
  <c r="BQ51" i="36"/>
  <c r="BQ77" i="36" s="1"/>
  <c r="BQ50" i="36"/>
  <c r="BQ76" i="36" s="1"/>
  <c r="BQ52" i="36"/>
  <c r="BQ78" i="36" s="1"/>
  <c r="BQ53" i="36"/>
  <c r="BQ79" i="36" s="1"/>
  <c r="BQ54" i="36"/>
  <c r="BQ80" i="36" s="1"/>
  <c r="BQ49" i="36"/>
  <c r="BQ75" i="36" s="1"/>
  <c r="BP10" i="36"/>
  <c r="BP12" i="36" l="1"/>
  <c r="BP11" i="36"/>
  <c r="BP15" i="36"/>
  <c r="BP14" i="36"/>
  <c r="BP13" i="36"/>
  <c r="BP16" i="36"/>
  <c r="BP17" i="36"/>
  <c r="BP19" i="36"/>
  <c r="BP18" i="36"/>
  <c r="BO40" i="36"/>
  <c r="BO45" i="36"/>
  <c r="BO37" i="36"/>
  <c r="BO39" i="36"/>
  <c r="BO41" i="36"/>
  <c r="BO43" i="36"/>
  <c r="BO44" i="36"/>
  <c r="BO38" i="36"/>
  <c r="BO42" i="36"/>
  <c r="BS48" i="36"/>
  <c r="BR57" i="36"/>
  <c r="BR83" i="36" s="1"/>
  <c r="BR55" i="36"/>
  <c r="BR81" i="36" s="1"/>
  <c r="BR56" i="36"/>
  <c r="BR82" i="36" s="1"/>
  <c r="BR52" i="36"/>
  <c r="BR78" i="36" s="1"/>
  <c r="BR54" i="36"/>
  <c r="BR80" i="36" s="1"/>
  <c r="BR49" i="36"/>
  <c r="BR75" i="36" s="1"/>
  <c r="BR53" i="36"/>
  <c r="BR79" i="36" s="1"/>
  <c r="BR51" i="36"/>
  <c r="BR77" i="36" s="1"/>
  <c r="BR50" i="36"/>
  <c r="BR76" i="36" s="1"/>
  <c r="BQ10" i="36"/>
  <c r="BQ12" i="36" l="1"/>
  <c r="BQ11" i="36"/>
  <c r="BQ13" i="36"/>
  <c r="BQ15" i="36"/>
  <c r="BQ14" i="36"/>
  <c r="BQ16" i="36"/>
  <c r="BQ17" i="36"/>
  <c r="BQ18" i="36"/>
  <c r="BQ19" i="36"/>
  <c r="BP44" i="36"/>
  <c r="BP37" i="36"/>
  <c r="BP40" i="36"/>
  <c r="BP39" i="36"/>
  <c r="BP42" i="36"/>
  <c r="BP45" i="36"/>
  <c r="BP38" i="36"/>
  <c r="BP41" i="36"/>
  <c r="BP43" i="36"/>
  <c r="BT48" i="36"/>
  <c r="BS57" i="36"/>
  <c r="BS83" i="36" s="1"/>
  <c r="BS55" i="36"/>
  <c r="BS81" i="36" s="1"/>
  <c r="BS56" i="36"/>
  <c r="BS82" i="36" s="1"/>
  <c r="BS50" i="36"/>
  <c r="BS76" i="36" s="1"/>
  <c r="BS49" i="36"/>
  <c r="BS75" i="36" s="1"/>
  <c r="BS52" i="36"/>
  <c r="BS78" i="36" s="1"/>
  <c r="BS54" i="36"/>
  <c r="BS80" i="36" s="1"/>
  <c r="BS51" i="36"/>
  <c r="BS77" i="36" s="1"/>
  <c r="BS53" i="36"/>
  <c r="BS79" i="36" s="1"/>
  <c r="BR10" i="36"/>
  <c r="BR12" i="36" l="1"/>
  <c r="BR11" i="36"/>
  <c r="BR13" i="36"/>
  <c r="BR15" i="36"/>
  <c r="BR14" i="36"/>
  <c r="BR17" i="36"/>
  <c r="BR16" i="36"/>
  <c r="BR18" i="36"/>
  <c r="BR19" i="36"/>
  <c r="BQ40" i="36"/>
  <c r="BQ41" i="36"/>
  <c r="BQ43" i="36"/>
  <c r="BQ39" i="36"/>
  <c r="BQ45" i="36"/>
  <c r="BQ44" i="36"/>
  <c r="BQ37" i="36"/>
  <c r="BQ38" i="36"/>
  <c r="BQ42" i="36"/>
  <c r="BU48" i="36"/>
  <c r="BT57" i="36"/>
  <c r="BT83" i="36" s="1"/>
  <c r="BT55" i="36"/>
  <c r="BT81" i="36" s="1"/>
  <c r="BT56" i="36"/>
  <c r="BT82" i="36" s="1"/>
  <c r="BT52" i="36"/>
  <c r="BT78" i="36" s="1"/>
  <c r="BT50" i="36"/>
  <c r="BT76" i="36" s="1"/>
  <c r="BT54" i="36"/>
  <c r="BT80" i="36" s="1"/>
  <c r="BT51" i="36"/>
  <c r="BT77" i="36" s="1"/>
  <c r="BT49" i="36"/>
  <c r="BT75" i="36" s="1"/>
  <c r="BT53" i="36"/>
  <c r="BT79" i="36" s="1"/>
  <c r="BS10" i="36"/>
  <c r="BS12" i="36" l="1"/>
  <c r="BS11" i="36"/>
  <c r="BS13" i="36"/>
  <c r="BS15" i="36"/>
  <c r="BS14" i="36"/>
  <c r="BS17" i="36"/>
  <c r="BS16" i="36"/>
  <c r="BS18" i="36"/>
  <c r="BS19" i="36"/>
  <c r="BR43" i="36"/>
  <c r="BR44" i="36"/>
  <c r="BR40" i="36"/>
  <c r="BR39" i="36"/>
  <c r="BR42" i="36"/>
  <c r="BR38" i="36"/>
  <c r="BR37" i="36"/>
  <c r="BR45" i="36"/>
  <c r="BR41" i="36"/>
  <c r="BV48" i="36"/>
  <c r="BU56" i="36"/>
  <c r="BU82" i="36" s="1"/>
  <c r="BU57" i="36"/>
  <c r="BU83" i="36" s="1"/>
  <c r="BU55" i="36"/>
  <c r="BU81" i="36" s="1"/>
  <c r="BU54" i="36"/>
  <c r="BU80" i="36" s="1"/>
  <c r="BU49" i="36"/>
  <c r="BU75" i="36" s="1"/>
  <c r="BU52" i="36"/>
  <c r="BU78" i="36" s="1"/>
  <c r="BU51" i="36"/>
  <c r="BU77" i="36" s="1"/>
  <c r="BU53" i="36"/>
  <c r="BU79" i="36" s="1"/>
  <c r="BU50" i="36"/>
  <c r="BU76" i="36" s="1"/>
  <c r="BT10" i="36"/>
  <c r="BT12" i="36" l="1"/>
  <c r="BT11" i="36"/>
  <c r="BT13" i="36"/>
  <c r="BT15" i="36"/>
  <c r="BT14" i="36"/>
  <c r="BT17" i="36"/>
  <c r="BT16" i="36"/>
  <c r="BT18" i="36"/>
  <c r="BT19" i="36"/>
  <c r="BS38" i="36"/>
  <c r="BS43" i="36"/>
  <c r="BS41" i="36"/>
  <c r="BS37" i="36"/>
  <c r="BS40" i="36"/>
  <c r="BS39" i="36"/>
  <c r="BS42" i="36"/>
  <c r="BS44" i="36"/>
  <c r="BS45" i="36"/>
  <c r="BW48" i="36"/>
  <c r="BV57" i="36"/>
  <c r="BV83" i="36" s="1"/>
  <c r="BV55" i="36"/>
  <c r="BV81" i="36" s="1"/>
  <c r="BV56" i="36"/>
  <c r="BV82" i="36" s="1"/>
  <c r="BV51" i="36"/>
  <c r="BV77" i="36" s="1"/>
  <c r="BV52" i="36"/>
  <c r="BV78" i="36" s="1"/>
  <c r="BV49" i="36"/>
  <c r="BV75" i="36" s="1"/>
  <c r="BV50" i="36"/>
  <c r="BV76" i="36" s="1"/>
  <c r="BV53" i="36"/>
  <c r="BV79" i="36" s="1"/>
  <c r="BV54" i="36"/>
  <c r="BV80" i="36" s="1"/>
  <c r="BU10" i="36"/>
  <c r="BU11" i="36" l="1"/>
  <c r="BU12" i="36"/>
  <c r="BU13" i="36"/>
  <c r="BU15" i="36"/>
  <c r="BU14" i="36"/>
  <c r="BU17" i="36"/>
  <c r="BU16" i="36"/>
  <c r="BU18" i="36"/>
  <c r="BU19" i="36"/>
  <c r="BT38" i="36"/>
  <c r="BT40" i="36"/>
  <c r="BT45" i="36"/>
  <c r="BT44" i="36"/>
  <c r="BT43" i="36"/>
  <c r="BT41" i="36"/>
  <c r="BT37" i="36"/>
  <c r="BT42" i="36"/>
  <c r="BT39" i="36"/>
  <c r="BX48" i="36"/>
  <c r="BW57" i="36"/>
  <c r="BW83" i="36" s="1"/>
  <c r="BW56" i="36"/>
  <c r="BW82" i="36" s="1"/>
  <c r="BW55" i="36"/>
  <c r="BW81" i="36" s="1"/>
  <c r="BW50" i="36"/>
  <c r="BW76" i="36" s="1"/>
  <c r="BW52" i="36"/>
  <c r="BW78" i="36" s="1"/>
  <c r="BW51" i="36"/>
  <c r="BW77" i="36" s="1"/>
  <c r="BW53" i="36"/>
  <c r="BW79" i="36" s="1"/>
  <c r="BW49" i="36"/>
  <c r="BW75" i="36" s="1"/>
  <c r="BW54" i="36"/>
  <c r="BW80" i="36" s="1"/>
  <c r="BV10" i="36"/>
  <c r="BV11" i="36" l="1"/>
  <c r="BV12" i="36"/>
  <c r="BV14" i="36"/>
  <c r="BV13" i="36"/>
  <c r="BV15" i="36"/>
  <c r="BV17" i="36"/>
  <c r="BV16" i="36"/>
  <c r="BV19" i="36"/>
  <c r="BV18" i="36"/>
  <c r="BU44" i="36"/>
  <c r="BU41" i="36"/>
  <c r="BU40" i="36"/>
  <c r="BU38" i="36"/>
  <c r="BU42" i="36"/>
  <c r="BU37" i="36"/>
  <c r="BU39" i="36"/>
  <c r="BU45" i="36"/>
  <c r="BU43" i="36"/>
  <c r="BY48" i="36"/>
  <c r="BX57" i="36"/>
  <c r="BX83" i="36" s="1"/>
  <c r="BX55" i="36"/>
  <c r="BX81" i="36" s="1"/>
  <c r="BX56" i="36"/>
  <c r="BX82" i="36" s="1"/>
  <c r="BX53" i="36"/>
  <c r="BX79" i="36" s="1"/>
  <c r="BX54" i="36"/>
  <c r="BX80" i="36" s="1"/>
  <c r="BX51" i="36"/>
  <c r="BX77" i="36" s="1"/>
  <c r="BX52" i="36"/>
  <c r="BX78" i="36" s="1"/>
  <c r="BX50" i="36"/>
  <c r="BX76" i="36" s="1"/>
  <c r="BX49" i="36"/>
  <c r="BX75" i="36" s="1"/>
  <c r="BW10" i="36"/>
  <c r="BW11" i="36" l="1"/>
  <c r="BW12" i="36"/>
  <c r="BW14" i="36"/>
  <c r="BW13" i="36"/>
  <c r="BW15" i="36"/>
  <c r="BW17" i="36"/>
  <c r="BW16" i="36"/>
  <c r="BW19" i="36"/>
  <c r="BW18" i="36"/>
  <c r="BV39" i="36"/>
  <c r="BV44" i="36"/>
  <c r="BV37" i="36"/>
  <c r="BV43" i="36"/>
  <c r="BV45" i="36"/>
  <c r="BV41" i="36"/>
  <c r="BV40" i="36"/>
  <c r="BV38" i="36"/>
  <c r="BV42" i="36"/>
  <c r="BZ48" i="36"/>
  <c r="BY56" i="36"/>
  <c r="BY82" i="36" s="1"/>
  <c r="BY55" i="36"/>
  <c r="BY81" i="36" s="1"/>
  <c r="BY57" i="36"/>
  <c r="BY83" i="36" s="1"/>
  <c r="BY50" i="36"/>
  <c r="BY76" i="36" s="1"/>
  <c r="BY54" i="36"/>
  <c r="BY80" i="36" s="1"/>
  <c r="BY53" i="36"/>
  <c r="BY79" i="36" s="1"/>
  <c r="BY51" i="36"/>
  <c r="BY77" i="36" s="1"/>
  <c r="BY49" i="36"/>
  <c r="BY75" i="36" s="1"/>
  <c r="BY52" i="36"/>
  <c r="BY78" i="36" s="1"/>
  <c r="BX10" i="36"/>
  <c r="BX11" i="36" l="1"/>
  <c r="BX12" i="36"/>
  <c r="BX14" i="36"/>
  <c r="BX13" i="36"/>
  <c r="BX15" i="36"/>
  <c r="BX17" i="36"/>
  <c r="BX16" i="36"/>
  <c r="BX19" i="36"/>
  <c r="BX18" i="36"/>
  <c r="BW41" i="36"/>
  <c r="BW39" i="36"/>
  <c r="BW44" i="36"/>
  <c r="BW37" i="36"/>
  <c r="BW38" i="36"/>
  <c r="BW42" i="36"/>
  <c r="BW45" i="36"/>
  <c r="BW40" i="36"/>
  <c r="BW43" i="36"/>
  <c r="CA48" i="36"/>
  <c r="BZ57" i="36"/>
  <c r="BZ83" i="36" s="1"/>
  <c r="BZ55" i="36"/>
  <c r="BZ81" i="36" s="1"/>
  <c r="BZ56" i="36"/>
  <c r="BZ82" i="36" s="1"/>
  <c r="BZ49" i="36"/>
  <c r="BZ75" i="36" s="1"/>
  <c r="BZ51" i="36"/>
  <c r="BZ77" i="36" s="1"/>
  <c r="BZ53" i="36"/>
  <c r="BZ79" i="36" s="1"/>
  <c r="BZ50" i="36"/>
  <c r="BZ76" i="36" s="1"/>
  <c r="BZ54" i="36"/>
  <c r="BZ80" i="36" s="1"/>
  <c r="BZ52" i="36"/>
  <c r="BZ78" i="36" s="1"/>
  <c r="BY10" i="36"/>
  <c r="BY11" i="36" l="1"/>
  <c r="BY12" i="36"/>
  <c r="BY14" i="36"/>
  <c r="BY13" i="36"/>
  <c r="BY15" i="36"/>
  <c r="BY16" i="36"/>
  <c r="BY17" i="36"/>
  <c r="BY19" i="36"/>
  <c r="BY18" i="36"/>
  <c r="BX38" i="36"/>
  <c r="BX45" i="36"/>
  <c r="BX39" i="36"/>
  <c r="BX37" i="36"/>
  <c r="BX40" i="36"/>
  <c r="BX44" i="36"/>
  <c r="BX41" i="36"/>
  <c r="BX42" i="36"/>
  <c r="BX43" i="36"/>
  <c r="CB48" i="36"/>
  <c r="CA57" i="36"/>
  <c r="CA83" i="36" s="1"/>
  <c r="CA56" i="36"/>
  <c r="CA82" i="36" s="1"/>
  <c r="CA55" i="36"/>
  <c r="CA81" i="36" s="1"/>
  <c r="CA52" i="36"/>
  <c r="CA78" i="36" s="1"/>
  <c r="CA49" i="36"/>
  <c r="CA75" i="36" s="1"/>
  <c r="CA51" i="36"/>
  <c r="CA77" i="36" s="1"/>
  <c r="CA50" i="36"/>
  <c r="CA76" i="36" s="1"/>
  <c r="CA53" i="36"/>
  <c r="CA79" i="36" s="1"/>
  <c r="CA54" i="36"/>
  <c r="CA80" i="36" s="1"/>
  <c r="BZ10" i="36"/>
  <c r="BZ12" i="36" l="1"/>
  <c r="BZ11" i="36"/>
  <c r="BZ14" i="36"/>
  <c r="BZ13" i="36"/>
  <c r="BZ15" i="36"/>
  <c r="BZ16" i="36"/>
  <c r="BZ17" i="36"/>
  <c r="BZ19" i="36"/>
  <c r="BZ18" i="36"/>
  <c r="BY43" i="36"/>
  <c r="BY38" i="36"/>
  <c r="BY42" i="36"/>
  <c r="BY45" i="36"/>
  <c r="BY39" i="36"/>
  <c r="BY37" i="36"/>
  <c r="BY40" i="36"/>
  <c r="BY41" i="36"/>
  <c r="BY44" i="36"/>
  <c r="CC48" i="36"/>
  <c r="CB57" i="36"/>
  <c r="CB83" i="36" s="1"/>
  <c r="CB56" i="36"/>
  <c r="CB82" i="36" s="1"/>
  <c r="CB55" i="36"/>
  <c r="CB81" i="36" s="1"/>
  <c r="CB51" i="36"/>
  <c r="CB77" i="36" s="1"/>
  <c r="CB52" i="36"/>
  <c r="CB78" i="36" s="1"/>
  <c r="CB49" i="36"/>
  <c r="CB75" i="36" s="1"/>
  <c r="CB50" i="36"/>
  <c r="CB76" i="36" s="1"/>
  <c r="CB54" i="36"/>
  <c r="CB80" i="36" s="1"/>
  <c r="CB53" i="36"/>
  <c r="CB79" i="36" s="1"/>
  <c r="CA10" i="36"/>
  <c r="CA12" i="36" l="1"/>
  <c r="CA11" i="36"/>
  <c r="CA15" i="36"/>
  <c r="CA14" i="36"/>
  <c r="CA13" i="36"/>
  <c r="CA16" i="36"/>
  <c r="CA17" i="36"/>
  <c r="CA19" i="36"/>
  <c r="CA18" i="36"/>
  <c r="BZ37" i="36"/>
  <c r="BZ38" i="36"/>
  <c r="BZ39" i="36"/>
  <c r="BZ43" i="36"/>
  <c r="BZ44" i="36"/>
  <c r="BZ45" i="36"/>
  <c r="BZ40" i="36"/>
  <c r="BZ41" i="36"/>
  <c r="BZ42" i="36"/>
  <c r="CD48" i="36"/>
  <c r="CC56" i="36"/>
  <c r="CC82" i="36" s="1"/>
  <c r="CC57" i="36"/>
  <c r="CC83" i="36" s="1"/>
  <c r="CC55" i="36"/>
  <c r="CC81" i="36" s="1"/>
  <c r="CC51" i="36"/>
  <c r="CC77" i="36" s="1"/>
  <c r="CC49" i="36"/>
  <c r="CC75" i="36" s="1"/>
  <c r="CC52" i="36"/>
  <c r="CC78" i="36" s="1"/>
  <c r="CC53" i="36"/>
  <c r="CC79" i="36" s="1"/>
  <c r="CC50" i="36"/>
  <c r="CC76" i="36" s="1"/>
  <c r="CC54" i="36"/>
  <c r="CC80" i="36" s="1"/>
  <c r="CB10" i="36"/>
  <c r="CB12" i="36" l="1"/>
  <c r="CB11" i="36"/>
  <c r="CB15" i="36"/>
  <c r="CB14" i="36"/>
  <c r="CB13" i="36"/>
  <c r="CB16" i="36"/>
  <c r="CB17" i="36"/>
  <c r="CB19" i="36"/>
  <c r="CB18" i="36"/>
  <c r="CA40" i="36"/>
  <c r="CA37" i="36"/>
  <c r="CA41" i="36"/>
  <c r="CA38" i="36"/>
  <c r="CA45" i="36"/>
  <c r="CA44" i="36"/>
  <c r="CA42" i="36"/>
  <c r="CA43" i="36"/>
  <c r="CA39" i="36"/>
  <c r="CE48" i="36"/>
  <c r="CD57" i="36"/>
  <c r="CD83" i="36" s="1"/>
  <c r="CD56" i="36"/>
  <c r="CD82" i="36" s="1"/>
  <c r="CD55" i="36"/>
  <c r="CD81" i="36" s="1"/>
  <c r="CD51" i="36"/>
  <c r="CD77" i="36" s="1"/>
  <c r="CD53" i="36"/>
  <c r="CD79" i="36" s="1"/>
  <c r="CD52" i="36"/>
  <c r="CD78" i="36" s="1"/>
  <c r="CD50" i="36"/>
  <c r="CD76" i="36" s="1"/>
  <c r="CD49" i="36"/>
  <c r="CD75" i="36" s="1"/>
  <c r="CD54" i="36"/>
  <c r="CD80" i="36" s="1"/>
  <c r="CC10" i="36"/>
  <c r="CC12" i="36" l="1"/>
  <c r="CC11" i="36"/>
  <c r="CC13" i="36"/>
  <c r="CC15" i="36"/>
  <c r="CC14" i="36"/>
  <c r="CC16" i="36"/>
  <c r="CC17" i="36"/>
  <c r="CC18" i="36"/>
  <c r="CC19" i="36"/>
  <c r="CB43" i="36"/>
  <c r="CB40" i="36"/>
  <c r="CB39" i="36"/>
  <c r="CB38" i="36"/>
  <c r="CB45" i="36"/>
  <c r="CB41" i="36"/>
  <c r="CB42" i="36"/>
  <c r="CB37" i="36"/>
  <c r="CB44" i="36"/>
  <c r="CF48" i="36"/>
  <c r="CE56" i="36"/>
  <c r="CE82" i="36" s="1"/>
  <c r="CE57" i="36"/>
  <c r="CE83" i="36" s="1"/>
  <c r="CE55" i="36"/>
  <c r="CE81" i="36" s="1"/>
  <c r="CE50" i="36"/>
  <c r="CE76" i="36" s="1"/>
  <c r="CE49" i="36"/>
  <c r="CE75" i="36" s="1"/>
  <c r="CE53" i="36"/>
  <c r="CE79" i="36" s="1"/>
  <c r="CE52" i="36"/>
  <c r="CE78" i="36" s="1"/>
  <c r="CE54" i="36"/>
  <c r="CE80" i="36" s="1"/>
  <c r="CE51" i="36"/>
  <c r="CE77" i="36" s="1"/>
  <c r="CD10" i="36"/>
  <c r="CD12" i="36" l="1"/>
  <c r="CD11" i="36"/>
  <c r="CD13" i="36"/>
  <c r="CD15" i="36"/>
  <c r="CD14" i="36"/>
  <c r="CD17" i="36"/>
  <c r="CD16" i="36"/>
  <c r="CD18" i="36"/>
  <c r="CD19" i="36"/>
  <c r="CC44" i="36"/>
  <c r="CC37" i="36"/>
  <c r="CC39" i="36"/>
  <c r="CC40" i="36"/>
  <c r="CC43" i="36"/>
  <c r="CC42" i="36"/>
  <c r="CC45" i="36"/>
  <c r="CC38" i="36"/>
  <c r="CC41" i="36"/>
  <c r="CG48" i="36"/>
  <c r="CF55" i="36"/>
  <c r="CF81" i="36" s="1"/>
  <c r="CF57" i="36"/>
  <c r="CF83" i="36" s="1"/>
  <c r="CF56" i="36"/>
  <c r="CF82" i="36" s="1"/>
  <c r="CF54" i="36"/>
  <c r="CF80" i="36" s="1"/>
  <c r="CF50" i="36"/>
  <c r="CF76" i="36" s="1"/>
  <c r="CF51" i="36"/>
  <c r="CF77" i="36" s="1"/>
  <c r="CF49" i="36"/>
  <c r="CF75" i="36" s="1"/>
  <c r="CF53" i="36"/>
  <c r="CF79" i="36" s="1"/>
  <c r="CF52" i="36"/>
  <c r="CF78" i="36" s="1"/>
  <c r="CE10" i="36"/>
  <c r="CE12" i="36" l="1"/>
  <c r="CE11" i="36"/>
  <c r="CE13" i="36"/>
  <c r="CE15" i="36"/>
  <c r="CE14" i="36"/>
  <c r="CE17" i="36"/>
  <c r="CE16" i="36"/>
  <c r="CE18" i="36"/>
  <c r="CE19" i="36"/>
  <c r="CD37" i="36"/>
  <c r="CD45" i="36"/>
  <c r="CD43" i="36"/>
  <c r="CD41" i="36"/>
  <c r="CD44" i="36"/>
  <c r="CD39" i="36"/>
  <c r="CD38" i="36"/>
  <c r="CD42" i="36"/>
  <c r="CD40" i="36"/>
  <c r="CH48" i="36"/>
  <c r="CG56" i="36"/>
  <c r="CG82" i="36" s="1"/>
  <c r="CG57" i="36"/>
  <c r="CG83" i="36" s="1"/>
  <c r="CG55" i="36"/>
  <c r="CG81" i="36" s="1"/>
  <c r="CG49" i="36"/>
  <c r="CG75" i="36" s="1"/>
  <c r="CG54" i="36"/>
  <c r="CG80" i="36" s="1"/>
  <c r="CG51" i="36"/>
  <c r="CG77" i="36" s="1"/>
  <c r="CG50" i="36"/>
  <c r="CG76" i="36" s="1"/>
  <c r="CG53" i="36"/>
  <c r="CG79" i="36" s="1"/>
  <c r="CG52" i="36"/>
  <c r="CG78" i="36" s="1"/>
  <c r="CF10" i="36"/>
  <c r="CF12" i="36" l="1"/>
  <c r="CF11" i="36"/>
  <c r="CF13" i="36"/>
  <c r="CF15" i="36"/>
  <c r="CF14" i="36"/>
  <c r="CF17" i="36"/>
  <c r="CF16" i="36"/>
  <c r="CF18" i="36"/>
  <c r="CF19" i="36"/>
  <c r="CE39" i="36"/>
  <c r="CE43" i="36"/>
  <c r="CE44" i="36"/>
  <c r="CE42" i="36"/>
  <c r="CE41" i="36"/>
  <c r="CE40" i="36"/>
  <c r="CE38" i="36"/>
  <c r="CE45" i="36"/>
  <c r="CE37" i="36"/>
  <c r="CI48" i="36"/>
  <c r="CH56" i="36"/>
  <c r="CH82" i="36" s="1"/>
  <c r="CH57" i="36"/>
  <c r="CH83" i="36" s="1"/>
  <c r="CH55" i="36"/>
  <c r="CH81" i="36" s="1"/>
  <c r="CH51" i="36"/>
  <c r="CH77" i="36" s="1"/>
  <c r="CH50" i="36"/>
  <c r="CH76" i="36" s="1"/>
  <c r="CH52" i="36"/>
  <c r="CH78" i="36" s="1"/>
  <c r="CH54" i="36"/>
  <c r="CH80" i="36" s="1"/>
  <c r="CH53" i="36"/>
  <c r="CH79" i="36" s="1"/>
  <c r="CH49" i="36"/>
  <c r="CH75" i="36" s="1"/>
  <c r="CG10" i="36"/>
  <c r="CG11" i="36" l="1"/>
  <c r="CG12" i="36"/>
  <c r="CG13" i="36"/>
  <c r="CG14" i="36"/>
  <c r="CG17" i="36"/>
  <c r="CG15" i="36"/>
  <c r="CG16" i="36"/>
  <c r="CG18" i="36"/>
  <c r="CG19" i="36"/>
  <c r="CF42" i="36"/>
  <c r="CF45" i="36"/>
  <c r="CF38" i="36"/>
  <c r="CF40" i="36"/>
  <c r="CF39" i="36"/>
  <c r="CF44" i="36"/>
  <c r="CF43" i="36"/>
  <c r="CF41" i="36"/>
  <c r="CF37" i="36"/>
  <c r="CJ48" i="36"/>
  <c r="CI57" i="36"/>
  <c r="CI83" i="36" s="1"/>
  <c r="CI56" i="36"/>
  <c r="CI82" i="36" s="1"/>
  <c r="CI55" i="36"/>
  <c r="CI81" i="36" s="1"/>
  <c r="CI49" i="36"/>
  <c r="CI75" i="36" s="1"/>
  <c r="CI51" i="36"/>
  <c r="CI77" i="36" s="1"/>
  <c r="CI53" i="36"/>
  <c r="CI79" i="36" s="1"/>
  <c r="CI54" i="36"/>
  <c r="CI80" i="36" s="1"/>
  <c r="CI52" i="36"/>
  <c r="CI78" i="36" s="1"/>
  <c r="CI50" i="36"/>
  <c r="CI76" i="36" s="1"/>
  <c r="CH10" i="36"/>
  <c r="CH11" i="36" l="1"/>
  <c r="CH12" i="36"/>
  <c r="CH14" i="36"/>
  <c r="CH13" i="36"/>
  <c r="CH15" i="36"/>
  <c r="CH17" i="36"/>
  <c r="CH16" i="36"/>
  <c r="CH19" i="36"/>
  <c r="CH18" i="36"/>
  <c r="CG39" i="36"/>
  <c r="CG42" i="36"/>
  <c r="CG43" i="36"/>
  <c r="CG41" i="36"/>
  <c r="CG37" i="36"/>
  <c r="CG40" i="36"/>
  <c r="CG38" i="36"/>
  <c r="CG44" i="36"/>
  <c r="CG45" i="36"/>
  <c r="CK48" i="36"/>
  <c r="CJ56" i="36"/>
  <c r="CJ82" i="36" s="1"/>
  <c r="CJ55" i="36"/>
  <c r="CJ81" i="36" s="1"/>
  <c r="CJ57" i="36"/>
  <c r="CJ83" i="36" s="1"/>
  <c r="CJ50" i="36"/>
  <c r="CJ76" i="36" s="1"/>
  <c r="CJ49" i="36"/>
  <c r="CJ75" i="36" s="1"/>
  <c r="CJ51" i="36"/>
  <c r="CJ77" i="36" s="1"/>
  <c r="CJ54" i="36"/>
  <c r="CJ80" i="36" s="1"/>
  <c r="CJ53" i="36"/>
  <c r="CJ79" i="36" s="1"/>
  <c r="CJ52" i="36"/>
  <c r="CJ78" i="36" s="1"/>
  <c r="CI10" i="36"/>
  <c r="CI11" i="36" l="1"/>
  <c r="CI12" i="36"/>
  <c r="CI14" i="36"/>
  <c r="CI13" i="36"/>
  <c r="CI17" i="36"/>
  <c r="CI15" i="36"/>
  <c r="CI16" i="36"/>
  <c r="CI19" i="36"/>
  <c r="CI18" i="36"/>
  <c r="CH38" i="36"/>
  <c r="CH42" i="36"/>
  <c r="CH44" i="36"/>
  <c r="CH45" i="36"/>
  <c r="CH37" i="36"/>
  <c r="CH41" i="36"/>
  <c r="CH40" i="36"/>
  <c r="CH43" i="36"/>
  <c r="CH39" i="36"/>
  <c r="CL48" i="36"/>
  <c r="CK57" i="36"/>
  <c r="CK83" i="36" s="1"/>
  <c r="CK55" i="36"/>
  <c r="CK81" i="36" s="1"/>
  <c r="CK56" i="36"/>
  <c r="CK82" i="36" s="1"/>
  <c r="CK52" i="36"/>
  <c r="CK78" i="36" s="1"/>
  <c r="CK51" i="36"/>
  <c r="CK77" i="36" s="1"/>
  <c r="CK49" i="36"/>
  <c r="CK75" i="36" s="1"/>
  <c r="CK53" i="36"/>
  <c r="CK79" i="36" s="1"/>
  <c r="CK50" i="36"/>
  <c r="CK76" i="36" s="1"/>
  <c r="CK54" i="36"/>
  <c r="CK80" i="36" s="1"/>
  <c r="CJ10" i="36"/>
  <c r="CJ11" i="36" l="1"/>
  <c r="CJ12" i="36"/>
  <c r="CJ14" i="36"/>
  <c r="CJ13" i="36"/>
  <c r="CJ17" i="36"/>
  <c r="CJ15" i="36"/>
  <c r="CJ16" i="36"/>
  <c r="CJ19" i="36"/>
  <c r="CJ18" i="36"/>
  <c r="CI39" i="36"/>
  <c r="CI41" i="36"/>
  <c r="CI45" i="36"/>
  <c r="CI37" i="36"/>
  <c r="CI40" i="36"/>
  <c r="CI42" i="36"/>
  <c r="CI43" i="36"/>
  <c r="CI44" i="36"/>
  <c r="CI38" i="36"/>
  <c r="CM48" i="36"/>
  <c r="CL57" i="36"/>
  <c r="CL83" i="36" s="1"/>
  <c r="CL56" i="36"/>
  <c r="CL82" i="36" s="1"/>
  <c r="CL55" i="36"/>
  <c r="CL81" i="36" s="1"/>
  <c r="CL51" i="36"/>
  <c r="CL77" i="36" s="1"/>
  <c r="CL49" i="36"/>
  <c r="CL75" i="36" s="1"/>
  <c r="CL52" i="36"/>
  <c r="CL78" i="36" s="1"/>
  <c r="CL54" i="36"/>
  <c r="CL80" i="36" s="1"/>
  <c r="CL53" i="36"/>
  <c r="CL79" i="36" s="1"/>
  <c r="CL50" i="36"/>
  <c r="CL76" i="36" s="1"/>
  <c r="CK10" i="36"/>
  <c r="CK11" i="36" l="1"/>
  <c r="CK12" i="36"/>
  <c r="CK14" i="36"/>
  <c r="CK13" i="36"/>
  <c r="CK16" i="36"/>
  <c r="CK17" i="36"/>
  <c r="CK15" i="36"/>
  <c r="CK19" i="36"/>
  <c r="CK18" i="36"/>
  <c r="CJ39" i="36"/>
  <c r="CJ40" i="36"/>
  <c r="CJ44" i="36"/>
  <c r="CJ37" i="36"/>
  <c r="CJ43" i="36"/>
  <c r="CJ42" i="36"/>
  <c r="CJ45" i="36"/>
  <c r="CJ41" i="36"/>
  <c r="CJ38" i="36"/>
  <c r="CN48" i="36"/>
  <c r="CM55" i="36"/>
  <c r="CM81" i="36" s="1"/>
  <c r="CM56" i="36"/>
  <c r="CM82" i="36" s="1"/>
  <c r="CM57" i="36"/>
  <c r="CM83" i="36" s="1"/>
  <c r="CM49" i="36"/>
  <c r="CM75" i="36" s="1"/>
  <c r="CM52" i="36"/>
  <c r="CM78" i="36" s="1"/>
  <c r="CM53" i="36"/>
  <c r="CM79" i="36" s="1"/>
  <c r="CM50" i="36"/>
  <c r="CM76" i="36" s="1"/>
  <c r="CM51" i="36"/>
  <c r="CM77" i="36" s="1"/>
  <c r="CM54" i="36"/>
  <c r="CM80" i="36" s="1"/>
  <c r="CL10" i="36"/>
  <c r="CL12" i="36" l="1"/>
  <c r="CL11" i="36"/>
  <c r="CL14" i="36"/>
  <c r="CL13" i="36"/>
  <c r="CL16" i="36"/>
  <c r="CL17" i="36"/>
  <c r="CL15" i="36"/>
  <c r="CL19" i="36"/>
  <c r="CL18" i="36"/>
  <c r="CK39" i="36"/>
  <c r="CK37" i="36"/>
  <c r="CK42" i="36"/>
  <c r="CK43" i="36"/>
  <c r="CK41" i="36"/>
  <c r="CK45" i="36"/>
  <c r="CK38" i="36"/>
  <c r="CK44" i="36"/>
  <c r="CK40" i="36"/>
  <c r="CO48" i="36"/>
  <c r="CN55" i="36"/>
  <c r="CN81" i="36" s="1"/>
  <c r="CN57" i="36"/>
  <c r="CN83" i="36" s="1"/>
  <c r="CN56" i="36"/>
  <c r="CN82" i="36" s="1"/>
  <c r="CN51" i="36"/>
  <c r="CN77" i="36" s="1"/>
  <c r="CN52" i="36"/>
  <c r="CN78" i="36" s="1"/>
  <c r="CN54" i="36"/>
  <c r="CN80" i="36" s="1"/>
  <c r="CN50" i="36"/>
  <c r="CN76" i="36" s="1"/>
  <c r="CN49" i="36"/>
  <c r="CN75" i="36" s="1"/>
  <c r="CN53" i="36"/>
  <c r="CN79" i="36" s="1"/>
  <c r="CM10" i="36"/>
  <c r="CM12" i="36" l="1"/>
  <c r="CM11" i="36"/>
  <c r="CM15" i="36"/>
  <c r="CM14" i="36"/>
  <c r="CM13" i="36"/>
  <c r="CM16" i="36"/>
  <c r="CM17" i="36"/>
  <c r="CM19" i="36"/>
  <c r="CM18" i="36"/>
  <c r="CL39" i="36"/>
  <c r="CL42" i="36"/>
  <c r="CL44" i="36"/>
  <c r="CL45" i="36"/>
  <c r="CL38" i="36"/>
  <c r="CL40" i="36"/>
  <c r="CL37" i="36"/>
  <c r="CL41" i="36"/>
  <c r="CL43" i="36"/>
  <c r="CP48" i="36"/>
  <c r="CO56" i="36"/>
  <c r="CO82" i="36" s="1"/>
  <c r="CO55" i="36"/>
  <c r="CO81" i="36" s="1"/>
  <c r="CO57" i="36"/>
  <c r="CO83" i="36" s="1"/>
  <c r="CO51" i="36"/>
  <c r="CO77" i="36" s="1"/>
  <c r="CO49" i="36"/>
  <c r="CO75" i="36" s="1"/>
  <c r="CO52" i="36"/>
  <c r="CO78" i="36" s="1"/>
  <c r="CO53" i="36"/>
  <c r="CO79" i="36" s="1"/>
  <c r="CO50" i="36"/>
  <c r="CO76" i="36" s="1"/>
  <c r="CO54" i="36"/>
  <c r="CO80" i="36" s="1"/>
  <c r="CN10" i="36"/>
  <c r="CN12" i="36" l="1"/>
  <c r="CN11" i="36"/>
  <c r="CN15" i="36"/>
  <c r="CN14" i="36"/>
  <c r="CN13" i="36"/>
  <c r="CN16" i="36"/>
  <c r="CN17" i="36"/>
  <c r="CN19" i="36"/>
  <c r="CN18" i="36"/>
  <c r="CM40" i="36"/>
  <c r="CM43" i="36"/>
  <c r="CM45" i="36"/>
  <c r="CM41" i="36"/>
  <c r="CM44" i="36"/>
  <c r="CM42" i="36"/>
  <c r="CM39" i="36"/>
  <c r="CM37" i="36"/>
  <c r="CM38" i="36"/>
  <c r="CQ48" i="36"/>
  <c r="CP56" i="36"/>
  <c r="CP82" i="36" s="1"/>
  <c r="CP55" i="36"/>
  <c r="CP81" i="36" s="1"/>
  <c r="CP57" i="36"/>
  <c r="CP83" i="36" s="1"/>
  <c r="CP52" i="36"/>
  <c r="CP78" i="36" s="1"/>
  <c r="CP50" i="36"/>
  <c r="CP76" i="36" s="1"/>
  <c r="CP51" i="36"/>
  <c r="CP77" i="36" s="1"/>
  <c r="CP54" i="36"/>
  <c r="CP80" i="36" s="1"/>
  <c r="CP53" i="36"/>
  <c r="CP79" i="36" s="1"/>
  <c r="CP49" i="36"/>
  <c r="CP75" i="36" s="1"/>
  <c r="CO10" i="36"/>
  <c r="CO12" i="36" l="1"/>
  <c r="CO11" i="36"/>
  <c r="CO13" i="36"/>
  <c r="CO14" i="36"/>
  <c r="CO16" i="36"/>
  <c r="CO15" i="36"/>
  <c r="CO17" i="36"/>
  <c r="CO18" i="36"/>
  <c r="CO19" i="36"/>
  <c r="CN38" i="36"/>
  <c r="CN42" i="36"/>
  <c r="CN37" i="36"/>
  <c r="CN45" i="36"/>
  <c r="CN41" i="36"/>
  <c r="CN40" i="36"/>
  <c r="CN39" i="36"/>
  <c r="CN43" i="36"/>
  <c r="CN44" i="36"/>
  <c r="CR48" i="36"/>
  <c r="CQ55" i="36"/>
  <c r="CQ81" i="36" s="1"/>
  <c r="CQ56" i="36"/>
  <c r="CQ82" i="36" s="1"/>
  <c r="CQ57" i="36"/>
  <c r="CQ83" i="36" s="1"/>
  <c r="CQ51" i="36"/>
  <c r="CQ77" i="36" s="1"/>
  <c r="CQ53" i="36"/>
  <c r="CQ79" i="36" s="1"/>
  <c r="CQ49" i="36"/>
  <c r="CQ75" i="36" s="1"/>
  <c r="CQ54" i="36"/>
  <c r="CQ80" i="36" s="1"/>
  <c r="CQ52" i="36"/>
  <c r="CQ78" i="36" s="1"/>
  <c r="CQ50" i="36"/>
  <c r="CQ76" i="36" s="1"/>
  <c r="CP10" i="36"/>
  <c r="CP12" i="36" l="1"/>
  <c r="CP11" i="36"/>
  <c r="CP13" i="36"/>
  <c r="CP15" i="36"/>
  <c r="CP14" i="36"/>
  <c r="CP17" i="36"/>
  <c r="CP16" i="36"/>
  <c r="CP18" i="36"/>
  <c r="CP19" i="36"/>
  <c r="CO41" i="36"/>
  <c r="CO42" i="36"/>
  <c r="CO39" i="36"/>
  <c r="CO37" i="36"/>
  <c r="CO40" i="36"/>
  <c r="CO38" i="36"/>
  <c r="CO44" i="36"/>
  <c r="CO45" i="36"/>
  <c r="CO43" i="36"/>
  <c r="CS48" i="36"/>
  <c r="CR55" i="36"/>
  <c r="CR81" i="36" s="1"/>
  <c r="CR56" i="36"/>
  <c r="CR82" i="36" s="1"/>
  <c r="CR57" i="36"/>
  <c r="CR83" i="36" s="1"/>
  <c r="CR53" i="36"/>
  <c r="CR79" i="36" s="1"/>
  <c r="CR50" i="36"/>
  <c r="CR76" i="36" s="1"/>
  <c r="CR51" i="36"/>
  <c r="CR77" i="36" s="1"/>
  <c r="CR54" i="36"/>
  <c r="CR80" i="36" s="1"/>
  <c r="CR52" i="36"/>
  <c r="CR78" i="36" s="1"/>
  <c r="CR49" i="36"/>
  <c r="CR75" i="36" s="1"/>
  <c r="CQ10" i="36"/>
  <c r="CQ12" i="36" l="1"/>
  <c r="CQ11" i="36"/>
  <c r="CQ13" i="36"/>
  <c r="CQ15" i="36"/>
  <c r="CQ14" i="36"/>
  <c r="CQ17" i="36"/>
  <c r="CQ16" i="36"/>
  <c r="CQ18" i="36"/>
  <c r="CQ19" i="36"/>
  <c r="CP42" i="36"/>
  <c r="CP38" i="36"/>
  <c r="CP41" i="36"/>
  <c r="CP39" i="36"/>
  <c r="CP43" i="36"/>
  <c r="CP37" i="36"/>
  <c r="CP45" i="36"/>
  <c r="CP44" i="36"/>
  <c r="CP40" i="36"/>
  <c r="CT48" i="36"/>
  <c r="CS55" i="36"/>
  <c r="CS81" i="36" s="1"/>
  <c r="CS56" i="36"/>
  <c r="CS82" i="36" s="1"/>
  <c r="CS57" i="36"/>
  <c r="CS83" i="36" s="1"/>
  <c r="CS54" i="36"/>
  <c r="CS80" i="36" s="1"/>
  <c r="CS51" i="36"/>
  <c r="CS77" i="36" s="1"/>
  <c r="CS53" i="36"/>
  <c r="CS79" i="36" s="1"/>
  <c r="CS52" i="36"/>
  <c r="CS78" i="36" s="1"/>
  <c r="CS49" i="36"/>
  <c r="CS75" i="36" s="1"/>
  <c r="CS50" i="36"/>
  <c r="CS76" i="36" s="1"/>
  <c r="CR10" i="36"/>
  <c r="CR12" i="36" l="1"/>
  <c r="CR11" i="36"/>
  <c r="CR13" i="36"/>
  <c r="CR14" i="36"/>
  <c r="CR15" i="36"/>
  <c r="CR17" i="36"/>
  <c r="CR16" i="36"/>
  <c r="CR18" i="36"/>
  <c r="CR19" i="36"/>
  <c r="CQ42" i="36"/>
  <c r="CQ40" i="36"/>
  <c r="CQ43" i="36"/>
  <c r="CQ39" i="36"/>
  <c r="CQ45" i="36"/>
  <c r="CQ41" i="36"/>
  <c r="CQ44" i="36"/>
  <c r="CQ37" i="36"/>
  <c r="CQ38" i="36"/>
  <c r="CU48" i="36"/>
  <c r="CT55" i="36"/>
  <c r="CT81" i="36" s="1"/>
  <c r="CT56" i="36"/>
  <c r="CT82" i="36" s="1"/>
  <c r="CT57" i="36"/>
  <c r="CT83" i="36" s="1"/>
  <c r="CT49" i="36"/>
  <c r="CT75" i="36" s="1"/>
  <c r="CT50" i="36"/>
  <c r="CT76" i="36" s="1"/>
  <c r="CT51" i="36"/>
  <c r="CT77" i="36" s="1"/>
  <c r="CT54" i="36"/>
  <c r="CT80" i="36" s="1"/>
  <c r="CT53" i="36"/>
  <c r="CT79" i="36" s="1"/>
  <c r="CT52" i="36"/>
  <c r="CT78" i="36" s="1"/>
  <c r="CS10" i="36"/>
  <c r="CS11" i="36" l="1"/>
  <c r="CS12" i="36"/>
  <c r="CS13" i="36"/>
  <c r="CS14" i="36"/>
  <c r="CS15" i="36"/>
  <c r="CS17" i="36"/>
  <c r="CS16" i="36"/>
  <c r="CS18" i="36"/>
  <c r="CS19" i="36"/>
  <c r="CR40" i="36"/>
  <c r="CR38" i="36"/>
  <c r="CR37" i="36"/>
  <c r="CR42" i="36"/>
  <c r="CR41" i="36"/>
  <c r="CR44" i="36"/>
  <c r="CR39" i="36"/>
  <c r="CR43" i="36"/>
  <c r="CR45" i="36"/>
  <c r="CV48" i="36"/>
  <c r="CU56" i="36"/>
  <c r="CU82" i="36" s="1"/>
  <c r="CU57" i="36"/>
  <c r="CU83" i="36" s="1"/>
  <c r="CU55" i="36"/>
  <c r="CU81" i="36" s="1"/>
  <c r="CU54" i="36"/>
  <c r="CU80" i="36" s="1"/>
  <c r="CU52" i="36"/>
  <c r="CU78" i="36" s="1"/>
  <c r="CU53" i="36"/>
  <c r="CU79" i="36" s="1"/>
  <c r="CU49" i="36"/>
  <c r="CU75" i="36" s="1"/>
  <c r="CU51" i="36"/>
  <c r="CU77" i="36" s="1"/>
  <c r="CU50" i="36"/>
  <c r="CU76" i="36" s="1"/>
  <c r="CT10" i="36"/>
  <c r="CT11" i="36" l="1"/>
  <c r="CT12" i="36"/>
  <c r="CT14" i="36"/>
  <c r="CT13" i="36"/>
  <c r="CT15" i="36"/>
  <c r="CT17" i="36"/>
  <c r="CT16" i="36"/>
  <c r="CT19" i="36"/>
  <c r="CT18" i="36"/>
  <c r="CS40" i="36"/>
  <c r="CS37" i="36"/>
  <c r="CS39" i="36"/>
  <c r="CS41" i="36"/>
  <c r="CS45" i="36"/>
  <c r="CS38" i="36"/>
  <c r="CS42" i="36"/>
  <c r="CS44" i="36"/>
  <c r="CS43" i="36"/>
  <c r="CW48" i="36"/>
  <c r="CV56" i="36"/>
  <c r="CV82" i="36" s="1"/>
  <c r="CV57" i="36"/>
  <c r="CV83" i="36" s="1"/>
  <c r="CV55" i="36"/>
  <c r="CV81" i="36" s="1"/>
  <c r="CV50" i="36"/>
  <c r="CV76" i="36" s="1"/>
  <c r="CV49" i="36"/>
  <c r="CV75" i="36" s="1"/>
  <c r="CV54" i="36"/>
  <c r="CV80" i="36" s="1"/>
  <c r="CV52" i="36"/>
  <c r="CV78" i="36" s="1"/>
  <c r="CV53" i="36"/>
  <c r="CV79" i="36" s="1"/>
  <c r="CV51" i="36"/>
  <c r="CV77" i="36" s="1"/>
  <c r="CU10" i="36"/>
  <c r="CU11" i="36" l="1"/>
  <c r="CU12" i="36"/>
  <c r="CU14" i="36"/>
  <c r="CU13" i="36"/>
  <c r="CU15" i="36"/>
  <c r="CU17" i="36"/>
  <c r="CU16" i="36"/>
  <c r="CU19" i="36"/>
  <c r="CU18" i="36"/>
  <c r="CT38" i="36"/>
  <c r="CT39" i="36"/>
  <c r="CT41" i="36"/>
  <c r="CT45" i="36"/>
  <c r="CT44" i="36"/>
  <c r="CT42" i="36"/>
  <c r="CT40" i="36"/>
  <c r="CT43" i="36"/>
  <c r="CT37" i="36"/>
  <c r="CX48" i="36"/>
  <c r="CW56" i="36"/>
  <c r="CW82" i="36" s="1"/>
  <c r="CW55" i="36"/>
  <c r="CW81" i="36" s="1"/>
  <c r="CW57" i="36"/>
  <c r="CW83" i="36" s="1"/>
  <c r="CW52" i="36"/>
  <c r="CW78" i="36" s="1"/>
  <c r="CW54" i="36"/>
  <c r="CW80" i="36" s="1"/>
  <c r="CW53" i="36"/>
  <c r="CW79" i="36" s="1"/>
  <c r="CW50" i="36"/>
  <c r="CW76" i="36" s="1"/>
  <c r="CW51" i="36"/>
  <c r="CW77" i="36" s="1"/>
  <c r="CW49" i="36"/>
  <c r="CW75" i="36" s="1"/>
  <c r="CV10" i="36"/>
  <c r="CV11" i="36" l="1"/>
  <c r="CV12" i="36"/>
  <c r="CV14" i="36"/>
  <c r="CV13" i="36"/>
  <c r="CV15" i="36"/>
  <c r="CV17" i="36"/>
  <c r="CV16" i="36"/>
  <c r="CV19" i="36"/>
  <c r="CV18" i="36"/>
  <c r="CU37" i="36"/>
  <c r="CU45" i="36"/>
  <c r="CU41" i="36"/>
  <c r="CU42" i="36"/>
  <c r="CU39" i="36"/>
  <c r="CU40" i="36"/>
  <c r="CU38" i="36"/>
  <c r="CU44" i="36"/>
  <c r="CU43" i="36"/>
  <c r="CY48" i="36"/>
  <c r="CX57" i="36"/>
  <c r="CX83" i="36" s="1"/>
  <c r="CX55" i="36"/>
  <c r="CX81" i="36" s="1"/>
  <c r="CX56" i="36"/>
  <c r="CX82" i="36" s="1"/>
  <c r="CX50" i="36"/>
  <c r="CX76" i="36" s="1"/>
  <c r="CX52" i="36"/>
  <c r="CX78" i="36" s="1"/>
  <c r="CX51" i="36"/>
  <c r="CX77" i="36" s="1"/>
  <c r="CX49" i="36"/>
  <c r="CX75" i="36" s="1"/>
  <c r="CX53" i="36"/>
  <c r="CX79" i="36" s="1"/>
  <c r="CX54" i="36"/>
  <c r="CX80" i="36" s="1"/>
  <c r="CW10" i="36"/>
  <c r="CW11" i="36" l="1"/>
  <c r="CW12" i="36"/>
  <c r="CW14" i="36"/>
  <c r="CW13" i="36"/>
  <c r="CW16" i="36"/>
  <c r="CW15" i="36"/>
  <c r="CW17" i="36"/>
  <c r="CW19" i="36"/>
  <c r="CW18" i="36"/>
  <c r="CV40" i="36"/>
  <c r="CV37" i="36"/>
  <c r="CV44" i="36"/>
  <c r="CV41" i="36"/>
  <c r="CV43" i="36"/>
  <c r="CV42" i="36"/>
  <c r="CV39" i="36"/>
  <c r="CV38" i="36"/>
  <c r="CV45" i="36"/>
  <c r="CZ48" i="36"/>
  <c r="CY56" i="36"/>
  <c r="CY82" i="36" s="1"/>
  <c r="CY57" i="36"/>
  <c r="CY83" i="36" s="1"/>
  <c r="CY55" i="36"/>
  <c r="CY81" i="36" s="1"/>
  <c r="CY49" i="36"/>
  <c r="CY75" i="36" s="1"/>
  <c r="CY52" i="36"/>
  <c r="CY78" i="36" s="1"/>
  <c r="CY53" i="36"/>
  <c r="CY79" i="36" s="1"/>
  <c r="CY50" i="36"/>
  <c r="CY76" i="36" s="1"/>
  <c r="CY51" i="36"/>
  <c r="CY77" i="36" s="1"/>
  <c r="CY54" i="36"/>
  <c r="CY80" i="36" s="1"/>
  <c r="CX10" i="36"/>
  <c r="CX12" i="36" l="1"/>
  <c r="CX11" i="36"/>
  <c r="CX14" i="36"/>
  <c r="CX13" i="36"/>
  <c r="CX16" i="36"/>
  <c r="CX15" i="36"/>
  <c r="CX19" i="36"/>
  <c r="CX17" i="36"/>
  <c r="CX18" i="36"/>
  <c r="CW37" i="36"/>
  <c r="CW43" i="36"/>
  <c r="CW44" i="36"/>
  <c r="CW40" i="36"/>
  <c r="CW38" i="36"/>
  <c r="CW45" i="36"/>
  <c r="CW39" i="36"/>
  <c r="CW42" i="36"/>
  <c r="CW41" i="36"/>
  <c r="DA48" i="36"/>
  <c r="CZ56" i="36"/>
  <c r="CZ82" i="36" s="1"/>
  <c r="CZ57" i="36"/>
  <c r="CZ83" i="36" s="1"/>
  <c r="CZ55" i="36"/>
  <c r="CZ81" i="36" s="1"/>
  <c r="CZ51" i="36"/>
  <c r="CZ77" i="36" s="1"/>
  <c r="CZ52" i="36"/>
  <c r="CZ78" i="36" s="1"/>
  <c r="CZ49" i="36"/>
  <c r="CZ75" i="36" s="1"/>
  <c r="CZ54" i="36"/>
  <c r="CZ80" i="36" s="1"/>
  <c r="CZ53" i="36"/>
  <c r="CZ79" i="36" s="1"/>
  <c r="CZ50" i="36"/>
  <c r="CZ76" i="36" s="1"/>
  <c r="CY10" i="36"/>
  <c r="CY12" i="36" l="1"/>
  <c r="CY11" i="36"/>
  <c r="CY14" i="36"/>
  <c r="CY13" i="36"/>
  <c r="CY16" i="36"/>
  <c r="CY15" i="36"/>
  <c r="CY19" i="36"/>
  <c r="CY17" i="36"/>
  <c r="CY18" i="36"/>
  <c r="CX42" i="36"/>
  <c r="CX41" i="36"/>
  <c r="CX44" i="36"/>
  <c r="CX38" i="36"/>
  <c r="CX40" i="36"/>
  <c r="CX43" i="36"/>
  <c r="CX45" i="36"/>
  <c r="CX37" i="36"/>
  <c r="CX39" i="36"/>
  <c r="DB48" i="36"/>
  <c r="DA56" i="36"/>
  <c r="DA82" i="36" s="1"/>
  <c r="DA57" i="36"/>
  <c r="DA83" i="36" s="1"/>
  <c r="DA55" i="36"/>
  <c r="DA81" i="36" s="1"/>
  <c r="DA51" i="36"/>
  <c r="DA77" i="36" s="1"/>
  <c r="DA52" i="36"/>
  <c r="DA78" i="36" s="1"/>
  <c r="DA49" i="36"/>
  <c r="DA75" i="36" s="1"/>
  <c r="DA50" i="36"/>
  <c r="DA76" i="36" s="1"/>
  <c r="DA54" i="36"/>
  <c r="DA80" i="36" s="1"/>
  <c r="DA53" i="36"/>
  <c r="DA79" i="36" s="1"/>
  <c r="CZ10" i="36"/>
  <c r="CZ12" i="36" l="1"/>
  <c r="CZ11" i="36"/>
  <c r="CZ14" i="36"/>
  <c r="CZ13" i="36"/>
  <c r="CZ16" i="36"/>
  <c r="CZ15" i="36"/>
  <c r="CZ19" i="36"/>
  <c r="CZ17" i="36"/>
  <c r="CZ18" i="36"/>
  <c r="CY40" i="36"/>
  <c r="CY41" i="36"/>
  <c r="CY42" i="36"/>
  <c r="CY38" i="36"/>
  <c r="CY45" i="36"/>
  <c r="CY39" i="36"/>
  <c r="CY37" i="36"/>
  <c r="CY44" i="36"/>
  <c r="CY43" i="36"/>
  <c r="DC48" i="36"/>
  <c r="DB56" i="36"/>
  <c r="DB82" i="36" s="1"/>
  <c r="DB57" i="36"/>
  <c r="DB83" i="36" s="1"/>
  <c r="DB55" i="36"/>
  <c r="DB81" i="36" s="1"/>
  <c r="DB51" i="36"/>
  <c r="DB77" i="36" s="1"/>
  <c r="DB54" i="36"/>
  <c r="DB80" i="36" s="1"/>
  <c r="DB52" i="36"/>
  <c r="DB78" i="36" s="1"/>
  <c r="DB49" i="36"/>
  <c r="DB75" i="36" s="1"/>
  <c r="DB53" i="36"/>
  <c r="DB79" i="36" s="1"/>
  <c r="DB50" i="36"/>
  <c r="DB76" i="36" s="1"/>
  <c r="DA10" i="36"/>
  <c r="DA12" i="36" l="1"/>
  <c r="DA11" i="36"/>
  <c r="DA13" i="36"/>
  <c r="DA14" i="36"/>
  <c r="DA16" i="36"/>
  <c r="DA15" i="36"/>
  <c r="DA18" i="36"/>
  <c r="DA19" i="36"/>
  <c r="DA17" i="36"/>
  <c r="CZ41" i="36"/>
  <c r="CZ42" i="36"/>
  <c r="CZ44" i="36"/>
  <c r="CZ40" i="36"/>
  <c r="CZ37" i="36"/>
  <c r="CZ45" i="36"/>
  <c r="CZ38" i="36"/>
  <c r="CZ43" i="36"/>
  <c r="CZ39" i="36"/>
  <c r="DD48" i="36"/>
  <c r="DC56" i="36"/>
  <c r="DC82" i="36" s="1"/>
  <c r="DC57" i="36"/>
  <c r="DC83" i="36" s="1"/>
  <c r="DC55" i="36"/>
  <c r="DC81" i="36" s="1"/>
  <c r="DC50" i="36"/>
  <c r="DC76" i="36" s="1"/>
  <c r="DC52" i="36"/>
  <c r="DC78" i="36" s="1"/>
  <c r="DC54" i="36"/>
  <c r="DC80" i="36" s="1"/>
  <c r="DC49" i="36"/>
  <c r="DC75" i="36" s="1"/>
  <c r="DC53" i="36"/>
  <c r="DC79" i="36" s="1"/>
  <c r="DC51" i="36"/>
  <c r="DC77" i="36" s="1"/>
  <c r="DB10" i="36"/>
  <c r="DB12" i="36" l="1"/>
  <c r="DB11" i="36"/>
  <c r="DB13" i="36"/>
  <c r="DB14" i="36"/>
  <c r="DB17" i="36"/>
  <c r="DB16" i="36"/>
  <c r="DB15" i="36"/>
  <c r="DB18" i="36"/>
  <c r="DB19" i="36"/>
  <c r="DA42" i="36"/>
  <c r="DA39" i="36"/>
  <c r="DA40" i="36"/>
  <c r="DA44" i="36"/>
  <c r="DA37" i="36"/>
  <c r="DA38" i="36"/>
  <c r="DA45" i="36"/>
  <c r="DA43" i="36"/>
  <c r="DA41" i="36"/>
  <c r="DE48" i="36"/>
  <c r="DD55" i="36"/>
  <c r="DD81" i="36" s="1"/>
  <c r="DD57" i="36"/>
  <c r="DD83" i="36" s="1"/>
  <c r="DD56" i="36"/>
  <c r="DD82" i="36" s="1"/>
  <c r="DD53" i="36"/>
  <c r="DD79" i="36" s="1"/>
  <c r="DD49" i="36"/>
  <c r="DD75" i="36" s="1"/>
  <c r="DD50" i="36"/>
  <c r="DD76" i="36" s="1"/>
  <c r="DD51" i="36"/>
  <c r="DD77" i="36" s="1"/>
  <c r="DD54" i="36"/>
  <c r="DD80" i="36" s="1"/>
  <c r="DD52" i="36"/>
  <c r="DD78" i="36" s="1"/>
  <c r="DC10" i="36"/>
  <c r="DC12" i="36" l="1"/>
  <c r="DC11" i="36"/>
  <c r="DC13" i="36"/>
  <c r="DC14" i="36"/>
  <c r="DC17" i="36"/>
  <c r="DC16" i="36"/>
  <c r="DC15" i="36"/>
  <c r="DC18" i="36"/>
  <c r="DC19" i="36"/>
  <c r="DB44" i="36"/>
  <c r="DB37" i="36"/>
  <c r="DB38" i="36"/>
  <c r="DB40" i="36"/>
  <c r="DB41" i="36"/>
  <c r="DB43" i="36"/>
  <c r="DB42" i="36"/>
  <c r="DB39" i="36"/>
  <c r="DB45" i="36"/>
  <c r="DF48" i="36"/>
  <c r="DE55" i="36"/>
  <c r="DE81" i="36" s="1"/>
  <c r="DE57" i="36"/>
  <c r="DE83" i="36" s="1"/>
  <c r="DE56" i="36"/>
  <c r="DE82" i="36" s="1"/>
  <c r="DE52" i="36"/>
  <c r="DE78" i="36" s="1"/>
  <c r="DE50" i="36"/>
  <c r="DE76" i="36" s="1"/>
  <c r="DE51" i="36"/>
  <c r="DE77" i="36" s="1"/>
  <c r="DE53" i="36"/>
  <c r="DE79" i="36" s="1"/>
  <c r="DE54" i="36"/>
  <c r="DE80" i="36" s="1"/>
  <c r="DE49" i="36"/>
  <c r="DE75" i="36" s="1"/>
  <c r="DD10" i="36"/>
  <c r="DD12" i="36" l="1"/>
  <c r="DD11" i="36"/>
  <c r="DD13" i="36"/>
  <c r="DD14" i="36"/>
  <c r="DD15" i="36"/>
  <c r="DD17" i="36"/>
  <c r="DD16" i="36"/>
  <c r="DD18" i="36"/>
  <c r="DD19" i="36"/>
  <c r="DC37" i="36"/>
  <c r="DC44" i="36"/>
  <c r="DC38" i="36"/>
  <c r="DC39" i="36"/>
  <c r="DC41" i="36"/>
  <c r="DC43" i="36"/>
  <c r="DC40" i="36"/>
  <c r="DC45" i="36"/>
  <c r="DC42" i="36"/>
  <c r="DG48" i="36"/>
  <c r="DF56" i="36"/>
  <c r="DF82" i="36" s="1"/>
  <c r="DF55" i="36"/>
  <c r="DF81" i="36" s="1"/>
  <c r="DF57" i="36"/>
  <c r="DF83" i="36" s="1"/>
  <c r="DF51" i="36"/>
  <c r="DF77" i="36" s="1"/>
  <c r="DF54" i="36"/>
  <c r="DF80" i="36" s="1"/>
  <c r="DF50" i="36"/>
  <c r="DF76" i="36" s="1"/>
  <c r="DF52" i="36"/>
  <c r="DF78" i="36" s="1"/>
  <c r="DF53" i="36"/>
  <c r="DF79" i="36" s="1"/>
  <c r="DF49" i="36"/>
  <c r="DF75" i="36" s="1"/>
  <c r="DE10" i="36"/>
  <c r="DE11" i="36" l="1"/>
  <c r="DE12" i="36"/>
  <c r="DE13" i="36"/>
  <c r="DE14" i="36"/>
  <c r="DE15" i="36"/>
  <c r="DE17" i="36"/>
  <c r="DE16" i="36"/>
  <c r="DE18" i="36"/>
  <c r="DE19" i="36"/>
  <c r="DD40" i="36"/>
  <c r="DD44" i="36"/>
  <c r="DD41" i="36"/>
  <c r="DD39" i="36"/>
  <c r="DD43" i="36"/>
  <c r="DD37" i="36"/>
  <c r="DD45" i="36"/>
  <c r="DD38" i="36"/>
  <c r="DD42" i="36"/>
  <c r="DH48" i="36"/>
  <c r="DG57" i="36"/>
  <c r="DG83" i="36" s="1"/>
  <c r="DG55" i="36"/>
  <c r="DG81" i="36" s="1"/>
  <c r="DG56" i="36"/>
  <c r="DG82" i="36" s="1"/>
  <c r="DG53" i="36"/>
  <c r="DG79" i="36" s="1"/>
  <c r="DG50" i="36"/>
  <c r="DG76" i="36" s="1"/>
  <c r="DG52" i="36"/>
  <c r="DG78" i="36" s="1"/>
  <c r="DG54" i="36"/>
  <c r="DG80" i="36" s="1"/>
  <c r="DG49" i="36"/>
  <c r="DG75" i="36" s="1"/>
  <c r="DG51" i="36"/>
  <c r="DG77" i="36" s="1"/>
  <c r="DF10" i="36"/>
  <c r="DF11" i="36" l="1"/>
  <c r="DF12" i="36"/>
  <c r="DF14" i="36"/>
  <c r="DF13" i="36"/>
  <c r="DF15" i="36"/>
  <c r="DF17" i="36"/>
  <c r="DF16" i="36"/>
  <c r="DF19" i="36"/>
  <c r="DF18" i="36"/>
  <c r="DE37" i="36"/>
  <c r="DE39" i="36"/>
  <c r="DE40" i="36"/>
  <c r="DE41" i="36"/>
  <c r="DE43" i="36"/>
  <c r="DE44" i="36"/>
  <c r="DE38" i="36"/>
  <c r="DE45" i="36"/>
  <c r="DE42" i="36"/>
  <c r="DI48" i="36"/>
  <c r="DH56" i="36"/>
  <c r="DH82" i="36" s="1"/>
  <c r="DH57" i="36"/>
  <c r="DH83" i="36" s="1"/>
  <c r="DH55" i="36"/>
  <c r="DH81" i="36" s="1"/>
  <c r="DH54" i="36"/>
  <c r="DH80" i="36" s="1"/>
  <c r="DH52" i="36"/>
  <c r="DH78" i="36" s="1"/>
  <c r="DH50" i="36"/>
  <c r="DH76" i="36" s="1"/>
  <c r="DH53" i="36"/>
  <c r="DH79" i="36" s="1"/>
  <c r="DH49" i="36"/>
  <c r="DH75" i="36" s="1"/>
  <c r="DH51" i="36"/>
  <c r="DH77" i="36" s="1"/>
  <c r="DG10" i="36"/>
  <c r="DG11" i="36" l="1"/>
  <c r="DG12" i="36"/>
  <c r="DG14" i="36"/>
  <c r="DG13" i="36"/>
  <c r="DG15" i="36"/>
  <c r="DG16" i="36"/>
  <c r="DG19" i="36"/>
  <c r="DG18" i="36"/>
  <c r="DG17" i="36"/>
  <c r="DF41" i="36"/>
  <c r="DF43" i="36"/>
  <c r="DF40" i="36"/>
  <c r="DF38" i="36"/>
  <c r="DF44" i="36"/>
  <c r="DF37" i="36"/>
  <c r="DF39" i="36"/>
  <c r="DF42" i="36"/>
  <c r="DF45" i="36"/>
  <c r="DJ48" i="36"/>
  <c r="DI55" i="36"/>
  <c r="DI81" i="36" s="1"/>
  <c r="DI56" i="36"/>
  <c r="DI82" i="36" s="1"/>
  <c r="DI57" i="36"/>
  <c r="DI83" i="36" s="1"/>
  <c r="DI52" i="36"/>
  <c r="DI78" i="36" s="1"/>
  <c r="DI50" i="36"/>
  <c r="DI76" i="36" s="1"/>
  <c r="DI49" i="36"/>
  <c r="DI75" i="36" s="1"/>
  <c r="DI51" i="36"/>
  <c r="DI77" i="36" s="1"/>
  <c r="DI53" i="36"/>
  <c r="DI79" i="36" s="1"/>
  <c r="DI54" i="36"/>
  <c r="DI80" i="36" s="1"/>
  <c r="DH10" i="36"/>
  <c r="DH11" i="36" l="1"/>
  <c r="DH12" i="36"/>
  <c r="DH14" i="36"/>
  <c r="DH13" i="36"/>
  <c r="DH15" i="36"/>
  <c r="DH16" i="36"/>
  <c r="DH19" i="36"/>
  <c r="DH18" i="36"/>
  <c r="DH17" i="36"/>
  <c r="DG41" i="36"/>
  <c r="DG37" i="36"/>
  <c r="DG45" i="36"/>
  <c r="DG38" i="36"/>
  <c r="DG42" i="36"/>
  <c r="DG44" i="36"/>
  <c r="DG40" i="36"/>
  <c r="DG43" i="36"/>
  <c r="DG39" i="36"/>
  <c r="DK48" i="36"/>
  <c r="DJ56" i="36"/>
  <c r="DJ82" i="36" s="1"/>
  <c r="DJ57" i="36"/>
  <c r="DJ83" i="36" s="1"/>
  <c r="DJ55" i="36"/>
  <c r="DJ81" i="36" s="1"/>
  <c r="DJ50" i="36"/>
  <c r="DJ76" i="36" s="1"/>
  <c r="DJ51" i="36"/>
  <c r="DJ77" i="36" s="1"/>
  <c r="DJ54" i="36"/>
  <c r="DJ80" i="36" s="1"/>
  <c r="DJ53" i="36"/>
  <c r="DJ79" i="36" s="1"/>
  <c r="DJ52" i="36"/>
  <c r="DJ78" i="36" s="1"/>
  <c r="DJ49" i="36"/>
  <c r="DJ75" i="36" s="1"/>
  <c r="DI10" i="36"/>
  <c r="DI11" i="36" l="1"/>
  <c r="DI12" i="36"/>
  <c r="DI14" i="36"/>
  <c r="DI13" i="36"/>
  <c r="DI16" i="36"/>
  <c r="DI15" i="36"/>
  <c r="DI19" i="36"/>
  <c r="DI18" i="36"/>
  <c r="DI17" i="36"/>
  <c r="DH39" i="36"/>
  <c r="DH40" i="36"/>
  <c r="DH41" i="36"/>
  <c r="DH45" i="36"/>
  <c r="DH37" i="36"/>
  <c r="DH38" i="36"/>
  <c r="DH43" i="36"/>
  <c r="DH42" i="36"/>
  <c r="DH44" i="36"/>
  <c r="DL48" i="36"/>
  <c r="DK57" i="36"/>
  <c r="DK83" i="36" s="1"/>
  <c r="DK55" i="36"/>
  <c r="DK81" i="36" s="1"/>
  <c r="DK56" i="36"/>
  <c r="DK82" i="36" s="1"/>
  <c r="DK49" i="36"/>
  <c r="DK75" i="36" s="1"/>
  <c r="DK50" i="36"/>
  <c r="DK76" i="36" s="1"/>
  <c r="DK52" i="36"/>
  <c r="DK78" i="36" s="1"/>
  <c r="DK54" i="36"/>
  <c r="DK80" i="36" s="1"/>
  <c r="DK51" i="36"/>
  <c r="DK77" i="36" s="1"/>
  <c r="DK53" i="36"/>
  <c r="DK79" i="36" s="1"/>
  <c r="DJ10" i="36"/>
  <c r="DJ12" i="36" l="1"/>
  <c r="DJ11" i="36"/>
  <c r="DJ14" i="36"/>
  <c r="DJ13" i="36"/>
  <c r="DJ16" i="36"/>
  <c r="DJ15" i="36"/>
  <c r="DJ17" i="36"/>
  <c r="DJ19" i="36"/>
  <c r="DJ18" i="36"/>
  <c r="DI43" i="36"/>
  <c r="DI45" i="36"/>
  <c r="DI42" i="36"/>
  <c r="DI40" i="36"/>
  <c r="DI41" i="36"/>
  <c r="DI44" i="36"/>
  <c r="DI39" i="36"/>
  <c r="DI38" i="36"/>
  <c r="DI37" i="36"/>
  <c r="DM48" i="36"/>
  <c r="DL55" i="36"/>
  <c r="DL81" i="36" s="1"/>
  <c r="DL57" i="36"/>
  <c r="DL83" i="36" s="1"/>
  <c r="DL56" i="36"/>
  <c r="DL82" i="36" s="1"/>
  <c r="DL51" i="36"/>
  <c r="DL77" i="36" s="1"/>
  <c r="DL50" i="36"/>
  <c r="DL76" i="36" s="1"/>
  <c r="DL54" i="36"/>
  <c r="DL80" i="36" s="1"/>
  <c r="DL52" i="36"/>
  <c r="DL78" i="36" s="1"/>
  <c r="DL53" i="36"/>
  <c r="DL79" i="36" s="1"/>
  <c r="DL49" i="36"/>
  <c r="DL75" i="36" s="1"/>
  <c r="DK10" i="36"/>
  <c r="DK12" i="36" l="1"/>
  <c r="DK11" i="36"/>
  <c r="DK14" i="36"/>
  <c r="DK13" i="36"/>
  <c r="DK16" i="36"/>
  <c r="DK15" i="36"/>
  <c r="DK17" i="36"/>
  <c r="DK19" i="36"/>
  <c r="DK18" i="36"/>
  <c r="DJ39" i="36"/>
  <c r="DJ44" i="36"/>
  <c r="DJ41" i="36"/>
  <c r="DJ40" i="36"/>
  <c r="DJ43" i="36"/>
  <c r="DJ37" i="36"/>
  <c r="DJ45" i="36"/>
  <c r="DJ38" i="36"/>
  <c r="DJ42" i="36"/>
  <c r="DN48" i="36"/>
  <c r="DM57" i="36"/>
  <c r="DM83" i="36" s="1"/>
  <c r="DM55" i="36"/>
  <c r="DM81" i="36" s="1"/>
  <c r="DM56" i="36"/>
  <c r="DM82" i="36" s="1"/>
  <c r="DM52" i="36"/>
  <c r="DM78" i="36" s="1"/>
  <c r="DM54" i="36"/>
  <c r="DM80" i="36" s="1"/>
  <c r="DM49" i="36"/>
  <c r="DM75" i="36" s="1"/>
  <c r="DM53" i="36"/>
  <c r="DM79" i="36" s="1"/>
  <c r="DM51" i="36"/>
  <c r="DM77" i="36" s="1"/>
  <c r="DM50" i="36"/>
  <c r="DM76" i="36" s="1"/>
  <c r="DL10" i="36"/>
  <c r="DL12" i="36" l="1"/>
  <c r="DL11" i="36"/>
  <c r="DL14" i="36"/>
  <c r="DL13" i="36"/>
  <c r="DL16" i="36"/>
  <c r="DL15" i="36"/>
  <c r="DL17" i="36"/>
  <c r="DL19" i="36"/>
  <c r="DL18" i="36"/>
  <c r="DK43" i="36"/>
  <c r="DK39" i="36"/>
  <c r="DK40" i="36"/>
  <c r="DK41" i="36"/>
  <c r="DK37" i="36"/>
  <c r="DK45" i="36"/>
  <c r="DK42" i="36"/>
  <c r="DK44" i="36"/>
  <c r="DK38" i="36"/>
  <c r="DO48" i="36"/>
  <c r="DN57" i="36"/>
  <c r="DN83" i="36" s="1"/>
  <c r="DN56" i="36"/>
  <c r="DN82" i="36" s="1"/>
  <c r="DN55" i="36"/>
  <c r="DN81" i="36" s="1"/>
  <c r="DN53" i="36"/>
  <c r="DN79" i="36" s="1"/>
  <c r="DN49" i="36"/>
  <c r="DN75" i="36" s="1"/>
  <c r="DN54" i="36"/>
  <c r="DN80" i="36" s="1"/>
  <c r="DN51" i="36"/>
  <c r="DN77" i="36" s="1"/>
  <c r="DN52" i="36"/>
  <c r="DN78" i="36" s="1"/>
  <c r="DN50" i="36"/>
  <c r="DN76" i="36" s="1"/>
  <c r="DM10" i="36"/>
  <c r="DM12" i="36" l="1"/>
  <c r="DM11" i="36"/>
  <c r="DM13" i="36"/>
  <c r="DM14" i="36"/>
  <c r="DM16" i="36"/>
  <c r="DM15" i="36"/>
  <c r="DM18" i="36"/>
  <c r="DM17" i="36"/>
  <c r="DM19" i="36"/>
  <c r="DL42" i="36"/>
  <c r="DL44" i="36"/>
  <c r="DL43" i="36"/>
  <c r="DL37" i="36"/>
  <c r="DL38" i="36"/>
  <c r="DL41" i="36"/>
  <c r="DL40" i="36"/>
  <c r="DL39" i="36"/>
  <c r="DL45" i="36"/>
  <c r="DP48" i="36"/>
  <c r="DO57" i="36"/>
  <c r="DO83" i="36" s="1"/>
  <c r="DO56" i="36"/>
  <c r="DO82" i="36" s="1"/>
  <c r="DO55" i="36"/>
  <c r="DO81" i="36" s="1"/>
  <c r="DO49" i="36"/>
  <c r="DO75" i="36" s="1"/>
  <c r="DO51" i="36"/>
  <c r="DO77" i="36" s="1"/>
  <c r="DO52" i="36"/>
  <c r="DO78" i="36" s="1"/>
  <c r="DO50" i="36"/>
  <c r="DO76" i="36" s="1"/>
  <c r="DO53" i="36"/>
  <c r="DO79" i="36" s="1"/>
  <c r="DO54" i="36"/>
  <c r="DO80" i="36" s="1"/>
  <c r="DN10" i="36"/>
  <c r="DN12" i="36" l="1"/>
  <c r="DN11" i="36"/>
  <c r="DN13" i="36"/>
  <c r="DN14" i="36"/>
  <c r="DN17" i="36"/>
  <c r="DN16" i="36"/>
  <c r="DN15" i="36"/>
  <c r="DN18" i="36"/>
  <c r="DN19" i="36"/>
  <c r="DM44" i="36"/>
  <c r="DM41" i="36"/>
  <c r="DM42" i="36"/>
  <c r="DM40" i="36"/>
  <c r="DM43" i="36"/>
  <c r="DM39" i="36"/>
  <c r="DM45" i="36"/>
  <c r="DM38" i="36"/>
  <c r="DM37" i="36"/>
  <c r="DQ48" i="36"/>
  <c r="DP55" i="36"/>
  <c r="DP81" i="36" s="1"/>
  <c r="DP57" i="36"/>
  <c r="DP83" i="36" s="1"/>
  <c r="DP56" i="36"/>
  <c r="DP82" i="36" s="1"/>
  <c r="DP49" i="36"/>
  <c r="DP75" i="36" s="1"/>
  <c r="DP50" i="36"/>
  <c r="DP76" i="36" s="1"/>
  <c r="DP52" i="36"/>
  <c r="DP78" i="36" s="1"/>
  <c r="DP53" i="36"/>
  <c r="DP79" i="36" s="1"/>
  <c r="DP54" i="36"/>
  <c r="DP80" i="36" s="1"/>
  <c r="DP51" i="36"/>
  <c r="DP77" i="36" s="1"/>
  <c r="DO10" i="36"/>
  <c r="DO12" i="36" l="1"/>
  <c r="DO11" i="36"/>
  <c r="DO13" i="36"/>
  <c r="DO14" i="36"/>
  <c r="DO17" i="36"/>
  <c r="DO16" i="36"/>
  <c r="DO15" i="36"/>
  <c r="DO18" i="36"/>
  <c r="DO19" i="36"/>
  <c r="DN40" i="36"/>
  <c r="DN41" i="36"/>
  <c r="DN37" i="36"/>
  <c r="DN39" i="36"/>
  <c r="DN45" i="36"/>
  <c r="DN43" i="36"/>
  <c r="DN38" i="36"/>
  <c r="DN42" i="36"/>
  <c r="DN44" i="36"/>
  <c r="DR48" i="36"/>
  <c r="DQ56" i="36"/>
  <c r="DQ82" i="36" s="1"/>
  <c r="DQ57" i="36"/>
  <c r="DQ83" i="36" s="1"/>
  <c r="DQ55" i="36"/>
  <c r="DQ81" i="36" s="1"/>
  <c r="DQ51" i="36"/>
  <c r="DQ77" i="36" s="1"/>
  <c r="DQ53" i="36"/>
  <c r="DQ79" i="36" s="1"/>
  <c r="DQ54" i="36"/>
  <c r="DQ80" i="36" s="1"/>
  <c r="DQ52" i="36"/>
  <c r="DQ78" i="36" s="1"/>
  <c r="DQ50" i="36"/>
  <c r="DQ76" i="36" s="1"/>
  <c r="DQ49" i="36"/>
  <c r="DQ75" i="36" s="1"/>
  <c r="DP10" i="36"/>
  <c r="DP12" i="36" l="1"/>
  <c r="DP11" i="36"/>
  <c r="DP13" i="36"/>
  <c r="DP14" i="36"/>
  <c r="DP15" i="36"/>
  <c r="DP17" i="36"/>
  <c r="DP16" i="36"/>
  <c r="DP18" i="36"/>
  <c r="DP19" i="36"/>
  <c r="DO38" i="36"/>
  <c r="DO44" i="36"/>
  <c r="DO43" i="36"/>
  <c r="DO40" i="36"/>
  <c r="DO42" i="36"/>
  <c r="DO45" i="36"/>
  <c r="DO37" i="36"/>
  <c r="DO39" i="36"/>
  <c r="DO41" i="36"/>
  <c r="DS48" i="36"/>
  <c r="DR57" i="36"/>
  <c r="DR83" i="36" s="1"/>
  <c r="DR56" i="36"/>
  <c r="DR82" i="36" s="1"/>
  <c r="DR55" i="36"/>
  <c r="DR81" i="36" s="1"/>
  <c r="DR49" i="36"/>
  <c r="DR75" i="36" s="1"/>
  <c r="DR52" i="36"/>
  <c r="DR78" i="36" s="1"/>
  <c r="DR54" i="36"/>
  <c r="DR80" i="36" s="1"/>
  <c r="DR51" i="36"/>
  <c r="DR77" i="36" s="1"/>
  <c r="DR53" i="36"/>
  <c r="DR79" i="36" s="1"/>
  <c r="DR50" i="36"/>
  <c r="DR76" i="36" s="1"/>
  <c r="DQ10" i="36"/>
  <c r="DQ11" i="36" l="1"/>
  <c r="DQ12" i="36"/>
  <c r="DQ13" i="36"/>
  <c r="DQ14" i="36"/>
  <c r="DQ15" i="36"/>
  <c r="DQ17" i="36"/>
  <c r="DQ16" i="36"/>
  <c r="DQ18" i="36"/>
  <c r="DQ19" i="36"/>
  <c r="DP38" i="36"/>
  <c r="DP45" i="36"/>
  <c r="DP40" i="36"/>
  <c r="DP41" i="36"/>
  <c r="DP43" i="36"/>
  <c r="DP39" i="36"/>
  <c r="DP42" i="36"/>
  <c r="DP44" i="36"/>
  <c r="DP37" i="36"/>
  <c r="DT48" i="36"/>
  <c r="DS56" i="36"/>
  <c r="DS82" i="36" s="1"/>
  <c r="DS55" i="36"/>
  <c r="DS81" i="36" s="1"/>
  <c r="DS57" i="36"/>
  <c r="DS83" i="36" s="1"/>
  <c r="DS51" i="36"/>
  <c r="DS77" i="36" s="1"/>
  <c r="DS54" i="36"/>
  <c r="DS80" i="36" s="1"/>
  <c r="DS53" i="36"/>
  <c r="DS79" i="36" s="1"/>
  <c r="DS52" i="36"/>
  <c r="DS78" i="36" s="1"/>
  <c r="DS50" i="36"/>
  <c r="DS76" i="36" s="1"/>
  <c r="DS49" i="36"/>
  <c r="DS75" i="36" s="1"/>
  <c r="DR10" i="36"/>
  <c r="DR11" i="36" l="1"/>
  <c r="DR12" i="36"/>
  <c r="DR14" i="36"/>
  <c r="DR13" i="36"/>
  <c r="DR15" i="36"/>
  <c r="DR17" i="36"/>
  <c r="DR16" i="36"/>
  <c r="DR19" i="36"/>
  <c r="DR18" i="36"/>
  <c r="DQ38" i="36"/>
  <c r="DQ39" i="36"/>
  <c r="DQ43" i="36"/>
  <c r="DQ41" i="36"/>
  <c r="DQ40" i="36"/>
  <c r="DQ37" i="36"/>
  <c r="DQ42" i="36"/>
  <c r="DQ45" i="36"/>
  <c r="DQ44" i="36"/>
  <c r="DU48" i="36"/>
  <c r="DT57" i="36"/>
  <c r="DT83" i="36" s="1"/>
  <c r="DT56" i="36"/>
  <c r="DT82" i="36" s="1"/>
  <c r="DT55" i="36"/>
  <c r="DT81" i="36" s="1"/>
  <c r="DT50" i="36"/>
  <c r="DT76" i="36" s="1"/>
  <c r="DT51" i="36"/>
  <c r="DT77" i="36" s="1"/>
  <c r="DT53" i="36"/>
  <c r="DT79" i="36" s="1"/>
  <c r="DT52" i="36"/>
  <c r="DT78" i="36" s="1"/>
  <c r="DT54" i="36"/>
  <c r="DT80" i="36" s="1"/>
  <c r="DT49" i="36"/>
  <c r="DT75" i="36" s="1"/>
  <c r="DS10" i="36"/>
  <c r="DS11" i="36" l="1"/>
  <c r="DS12" i="36"/>
  <c r="DS14" i="36"/>
  <c r="DS13" i="36"/>
  <c r="DS15" i="36"/>
  <c r="DS16" i="36"/>
  <c r="DS19" i="36"/>
  <c r="DS17" i="36"/>
  <c r="DS18" i="36"/>
  <c r="DR38" i="36"/>
  <c r="DR40" i="36"/>
  <c r="DR42" i="36"/>
  <c r="DR39" i="36"/>
  <c r="DR41" i="36"/>
  <c r="DR37" i="36"/>
  <c r="DR43" i="36"/>
  <c r="DR44" i="36"/>
  <c r="DR45" i="36"/>
  <c r="DV48" i="36"/>
  <c r="DU57" i="36"/>
  <c r="DU83" i="36" s="1"/>
  <c r="DU56" i="36"/>
  <c r="DU82" i="36" s="1"/>
  <c r="DU55" i="36"/>
  <c r="DU81" i="36" s="1"/>
  <c r="DU53" i="36"/>
  <c r="DU79" i="36" s="1"/>
  <c r="DU54" i="36"/>
  <c r="DU80" i="36" s="1"/>
  <c r="DU52" i="36"/>
  <c r="DU78" i="36" s="1"/>
  <c r="DU50" i="36"/>
  <c r="DU76" i="36" s="1"/>
  <c r="DU49" i="36"/>
  <c r="DU75" i="36" s="1"/>
  <c r="DU51" i="36"/>
  <c r="DU77" i="36" s="1"/>
  <c r="DT10" i="36"/>
  <c r="DT11" i="36" l="1"/>
  <c r="DT12" i="36"/>
  <c r="DT14" i="36"/>
  <c r="DT13" i="36"/>
  <c r="DT15" i="36"/>
  <c r="DT16" i="36"/>
  <c r="DT19" i="36"/>
  <c r="DT17" i="36"/>
  <c r="DT18" i="36"/>
  <c r="DS37" i="36"/>
  <c r="DS43" i="36"/>
  <c r="DS40" i="36"/>
  <c r="DS45" i="36"/>
  <c r="DS44" i="36"/>
  <c r="DS39" i="36"/>
  <c r="DS41" i="36"/>
  <c r="DS42" i="36"/>
  <c r="DS38" i="36"/>
  <c r="DW48" i="36"/>
  <c r="DV55" i="36"/>
  <c r="DV81" i="36" s="1"/>
  <c r="DV57" i="36"/>
  <c r="DV83" i="36" s="1"/>
  <c r="DV56" i="36"/>
  <c r="DV82" i="36" s="1"/>
  <c r="DV50" i="36"/>
  <c r="DV76" i="36" s="1"/>
  <c r="DV51" i="36"/>
  <c r="DV77" i="36" s="1"/>
  <c r="DV52" i="36"/>
  <c r="DV78" i="36" s="1"/>
  <c r="DV49" i="36"/>
  <c r="DV75" i="36" s="1"/>
  <c r="DV54" i="36"/>
  <c r="DV80" i="36" s="1"/>
  <c r="DV53" i="36"/>
  <c r="DV79" i="36" s="1"/>
  <c r="DU10" i="36"/>
  <c r="DU11" i="36" l="1"/>
  <c r="DU12" i="36"/>
  <c r="DU14" i="36"/>
  <c r="DU13" i="36"/>
  <c r="DU16" i="36"/>
  <c r="DU15" i="36"/>
  <c r="DU19" i="36"/>
  <c r="DU17" i="36"/>
  <c r="DU18" i="36"/>
  <c r="DT43" i="36"/>
  <c r="DT40" i="36"/>
  <c r="DT38" i="36"/>
  <c r="DT45" i="36"/>
  <c r="DT39" i="36"/>
  <c r="DT41" i="36"/>
  <c r="DT42" i="36"/>
  <c r="DT37" i="36"/>
  <c r="DT44" i="36"/>
  <c r="DX48" i="36"/>
  <c r="DW55" i="36"/>
  <c r="DW81" i="36" s="1"/>
  <c r="DW57" i="36"/>
  <c r="DW83" i="36" s="1"/>
  <c r="DW56" i="36"/>
  <c r="DW82" i="36" s="1"/>
  <c r="DW49" i="36"/>
  <c r="DW75" i="36" s="1"/>
  <c r="DW53" i="36"/>
  <c r="DW79" i="36" s="1"/>
  <c r="DW52" i="36"/>
  <c r="DW78" i="36" s="1"/>
  <c r="DW50" i="36"/>
  <c r="DW76" i="36" s="1"/>
  <c r="DW54" i="36"/>
  <c r="DW80" i="36" s="1"/>
  <c r="DW51" i="36"/>
  <c r="DW77" i="36" s="1"/>
  <c r="DV10" i="36"/>
  <c r="DV12" i="36" l="1"/>
  <c r="DV11" i="36"/>
  <c r="DV14" i="36"/>
  <c r="DV13" i="36"/>
  <c r="DV16" i="36"/>
  <c r="DV15" i="36"/>
  <c r="DV19" i="36"/>
  <c r="DV17" i="36"/>
  <c r="DV18" i="36"/>
  <c r="DU38" i="36"/>
  <c r="DU43" i="36"/>
  <c r="DU39" i="36"/>
  <c r="DU42" i="36"/>
  <c r="DU44" i="36"/>
  <c r="DU41" i="36"/>
  <c r="DU37" i="36"/>
  <c r="DU40" i="36"/>
  <c r="DU45" i="36"/>
  <c r="DY48" i="36"/>
  <c r="DX55" i="36"/>
  <c r="DX81" i="36" s="1"/>
  <c r="DX57" i="36"/>
  <c r="DX83" i="36" s="1"/>
  <c r="DX56" i="36"/>
  <c r="DX82" i="36" s="1"/>
  <c r="DX52" i="36"/>
  <c r="DX78" i="36" s="1"/>
  <c r="DX51" i="36"/>
  <c r="DX77" i="36" s="1"/>
  <c r="DX49" i="36"/>
  <c r="DX75" i="36" s="1"/>
  <c r="DX50" i="36"/>
  <c r="DX76" i="36" s="1"/>
  <c r="DX54" i="36"/>
  <c r="DX80" i="36" s="1"/>
  <c r="DX53" i="36"/>
  <c r="DX79" i="36" s="1"/>
  <c r="DW10" i="36"/>
  <c r="DW12" i="36" l="1"/>
  <c r="DW11" i="36"/>
  <c r="DW14" i="36"/>
  <c r="DW13" i="36"/>
  <c r="DW16" i="36"/>
  <c r="DW15" i="36"/>
  <c r="DW19" i="36"/>
  <c r="DW17" i="36"/>
  <c r="DW18" i="36"/>
  <c r="DV39" i="36"/>
  <c r="DV40" i="36"/>
  <c r="DV41" i="36"/>
  <c r="DV38" i="36"/>
  <c r="DV45" i="36"/>
  <c r="DV44" i="36"/>
  <c r="DV43" i="36"/>
  <c r="DV42" i="36"/>
  <c r="DV37" i="36"/>
  <c r="DZ48" i="36"/>
  <c r="DY56" i="36"/>
  <c r="DY82" i="36" s="1"/>
  <c r="DY55" i="36"/>
  <c r="DY81" i="36" s="1"/>
  <c r="DY57" i="36"/>
  <c r="DY83" i="36" s="1"/>
  <c r="DY52" i="36"/>
  <c r="DY78" i="36" s="1"/>
  <c r="DY50" i="36"/>
  <c r="DY76" i="36" s="1"/>
  <c r="DY49" i="36"/>
  <c r="DY75" i="36" s="1"/>
  <c r="DY54" i="36"/>
  <c r="DY80" i="36" s="1"/>
  <c r="DY53" i="36"/>
  <c r="DY79" i="36" s="1"/>
  <c r="DY51" i="36"/>
  <c r="DY77" i="36" s="1"/>
  <c r="DX10" i="36"/>
  <c r="DX12" i="36" l="1"/>
  <c r="DX11" i="36"/>
  <c r="DX14" i="36"/>
  <c r="DX13" i="36"/>
  <c r="DX16" i="36"/>
  <c r="DX15" i="36"/>
  <c r="DX19" i="36"/>
  <c r="DX17" i="36"/>
  <c r="DX18" i="36"/>
  <c r="DW38" i="36"/>
  <c r="DW37" i="36"/>
  <c r="DW42" i="36"/>
  <c r="DW39" i="36"/>
  <c r="DW43" i="36"/>
  <c r="DW41" i="36"/>
  <c r="DW44" i="36"/>
  <c r="DW45" i="36"/>
  <c r="DW40" i="36"/>
  <c r="EA48" i="36"/>
  <c r="DZ55" i="36"/>
  <c r="DZ81" i="36" s="1"/>
  <c r="DZ57" i="36"/>
  <c r="DZ83" i="36" s="1"/>
  <c r="DZ56" i="36"/>
  <c r="DZ82" i="36" s="1"/>
  <c r="DZ53" i="36"/>
  <c r="DZ79" i="36" s="1"/>
  <c r="DZ50" i="36"/>
  <c r="DZ76" i="36" s="1"/>
  <c r="DZ49" i="36"/>
  <c r="DZ75" i="36" s="1"/>
  <c r="DZ51" i="36"/>
  <c r="DZ77" i="36" s="1"/>
  <c r="DZ54" i="36"/>
  <c r="DZ80" i="36" s="1"/>
  <c r="DZ52" i="36"/>
  <c r="DZ78" i="36" s="1"/>
  <c r="DY10" i="36"/>
  <c r="DY12" i="36" l="1"/>
  <c r="DY11" i="36"/>
  <c r="DY13" i="36"/>
  <c r="DY14" i="36"/>
  <c r="DY16" i="36"/>
  <c r="DY15" i="36"/>
  <c r="DY18" i="36"/>
  <c r="DY19" i="36"/>
  <c r="DY17" i="36"/>
  <c r="DX37" i="36"/>
  <c r="DX43" i="36"/>
  <c r="DX41" i="36"/>
  <c r="DX44" i="36"/>
  <c r="DX45" i="36"/>
  <c r="DX40" i="36"/>
  <c r="DX42" i="36"/>
  <c r="DX38" i="36"/>
  <c r="DX39" i="36"/>
  <c r="EB48" i="36"/>
  <c r="EA56" i="36"/>
  <c r="EA82" i="36" s="1"/>
  <c r="EA57" i="36"/>
  <c r="EA83" i="36" s="1"/>
  <c r="EA55" i="36"/>
  <c r="EA81" i="36" s="1"/>
  <c r="EA52" i="36"/>
  <c r="EA78" i="36" s="1"/>
  <c r="EA50" i="36"/>
  <c r="EA76" i="36" s="1"/>
  <c r="EA51" i="36"/>
  <c r="EA77" i="36" s="1"/>
  <c r="EA53" i="36"/>
  <c r="EA79" i="36" s="1"/>
  <c r="EA54" i="36"/>
  <c r="EA80" i="36" s="1"/>
  <c r="EA49" i="36"/>
  <c r="EA75" i="36" s="1"/>
  <c r="DZ10" i="36"/>
  <c r="DZ12" i="36" l="1"/>
  <c r="DZ11" i="36"/>
  <c r="DZ13" i="36"/>
  <c r="DZ14" i="36"/>
  <c r="DZ17" i="36"/>
  <c r="DZ16" i="36"/>
  <c r="DZ15" i="36"/>
  <c r="DZ18" i="36"/>
  <c r="DZ19" i="36"/>
  <c r="DY43" i="36"/>
  <c r="DY37" i="36"/>
  <c r="DY44" i="36"/>
  <c r="DY40" i="36"/>
  <c r="DY38" i="36"/>
  <c r="DY45" i="36"/>
  <c r="DY41" i="36"/>
  <c r="DY42" i="36"/>
  <c r="DY39" i="36"/>
  <c r="EC48" i="36"/>
  <c r="EB57" i="36"/>
  <c r="EB83" i="36" s="1"/>
  <c r="EB55" i="36"/>
  <c r="EB81" i="36" s="1"/>
  <c r="EB56" i="36"/>
  <c r="EB82" i="36" s="1"/>
  <c r="EB49" i="36"/>
  <c r="EB75" i="36" s="1"/>
  <c r="EB52" i="36"/>
  <c r="EB78" i="36" s="1"/>
  <c r="EB51" i="36"/>
  <c r="EB77" i="36" s="1"/>
  <c r="EB50" i="36"/>
  <c r="EB76" i="36" s="1"/>
  <c r="EB54" i="36"/>
  <c r="EB80" i="36" s="1"/>
  <c r="EB53" i="36"/>
  <c r="EB79" i="36" s="1"/>
  <c r="EA10" i="36"/>
  <c r="EA12" i="36" l="1"/>
  <c r="EA11" i="36"/>
  <c r="EA13" i="36"/>
  <c r="EA14" i="36"/>
  <c r="EA17" i="36"/>
  <c r="EA16" i="36"/>
  <c r="EA15" i="36"/>
  <c r="EA18" i="36"/>
  <c r="EA19" i="36"/>
  <c r="DZ42" i="36"/>
  <c r="DZ45" i="36"/>
  <c r="DZ39" i="36"/>
  <c r="DZ40" i="36"/>
  <c r="DZ43" i="36"/>
  <c r="DZ41" i="36"/>
  <c r="DZ37" i="36"/>
  <c r="DZ38" i="36"/>
  <c r="DZ44" i="36"/>
  <c r="ED48" i="36"/>
  <c r="EC56" i="36"/>
  <c r="EC82" i="36" s="1"/>
  <c r="EC55" i="36"/>
  <c r="EC81" i="36" s="1"/>
  <c r="EC57" i="36"/>
  <c r="EC83" i="36" s="1"/>
  <c r="EC50" i="36"/>
  <c r="EC76" i="36" s="1"/>
  <c r="EC53" i="36"/>
  <c r="EC79" i="36" s="1"/>
  <c r="EC54" i="36"/>
  <c r="EC80" i="36" s="1"/>
  <c r="EC52" i="36"/>
  <c r="EC78" i="36" s="1"/>
  <c r="EC49" i="36"/>
  <c r="EC75" i="36" s="1"/>
  <c r="EC51" i="36"/>
  <c r="EC77" i="36" s="1"/>
  <c r="EB10" i="36"/>
  <c r="EB12" i="36" l="1"/>
  <c r="EB11" i="36"/>
  <c r="EB13" i="36"/>
  <c r="EB14" i="36"/>
  <c r="EB15" i="36"/>
  <c r="EB17" i="36"/>
  <c r="EB16" i="36"/>
  <c r="EB18" i="36"/>
  <c r="EB19" i="36"/>
  <c r="EA37" i="36"/>
  <c r="EA45" i="36"/>
  <c r="EA40" i="36"/>
  <c r="EA39" i="36"/>
  <c r="EA41" i="36"/>
  <c r="EA43" i="36"/>
  <c r="EA38" i="36"/>
  <c r="EA42" i="36"/>
  <c r="EA44" i="36"/>
  <c r="EE48" i="36"/>
  <c r="ED56" i="36"/>
  <c r="ED82" i="36" s="1"/>
  <c r="ED57" i="36"/>
  <c r="ED83" i="36" s="1"/>
  <c r="ED55" i="36"/>
  <c r="ED81" i="36" s="1"/>
  <c r="ED49" i="36"/>
  <c r="ED75" i="36" s="1"/>
  <c r="ED52" i="36"/>
  <c r="ED78" i="36" s="1"/>
  <c r="ED53" i="36"/>
  <c r="ED79" i="36" s="1"/>
  <c r="ED51" i="36"/>
  <c r="ED77" i="36" s="1"/>
  <c r="ED50" i="36"/>
  <c r="ED76" i="36" s="1"/>
  <c r="ED54" i="36"/>
  <c r="ED80" i="36" s="1"/>
  <c r="EC10" i="36"/>
  <c r="EC11" i="36" l="1"/>
  <c r="EC12" i="36"/>
  <c r="EC13" i="36"/>
  <c r="EC14" i="36"/>
  <c r="EC15" i="36"/>
  <c r="EC17" i="36"/>
  <c r="EC16" i="36"/>
  <c r="EC18" i="36"/>
  <c r="EC19" i="36"/>
  <c r="EB42" i="36"/>
  <c r="EB40" i="36"/>
  <c r="EB41" i="36"/>
  <c r="EB39" i="36"/>
  <c r="EB44" i="36"/>
  <c r="EB45" i="36"/>
  <c r="EB38" i="36"/>
  <c r="EB43" i="36"/>
  <c r="EB37" i="36"/>
  <c r="EF48" i="36"/>
  <c r="EE56" i="36"/>
  <c r="EE82" i="36" s="1"/>
  <c r="EE57" i="36"/>
  <c r="EE83" i="36" s="1"/>
  <c r="EE55" i="36"/>
  <c r="EE81" i="36" s="1"/>
  <c r="EE52" i="36"/>
  <c r="EE78" i="36" s="1"/>
  <c r="EE50" i="36"/>
  <c r="EE76" i="36" s="1"/>
  <c r="EE53" i="36"/>
  <c r="EE79" i="36" s="1"/>
  <c r="EE51" i="36"/>
  <c r="EE77" i="36" s="1"/>
  <c r="EE49" i="36"/>
  <c r="EE75" i="36" s="1"/>
  <c r="EE54" i="36"/>
  <c r="EE80" i="36" s="1"/>
  <c r="ED10" i="36"/>
  <c r="ED11" i="36" l="1"/>
  <c r="ED12" i="36"/>
  <c r="ED14" i="36"/>
  <c r="ED13" i="36"/>
  <c r="ED15" i="36"/>
  <c r="ED17" i="36"/>
  <c r="ED16" i="36"/>
  <c r="ED19" i="36"/>
  <c r="ED18" i="36"/>
  <c r="EC38" i="36"/>
  <c r="EC37" i="36"/>
  <c r="EC41" i="36"/>
  <c r="EC45" i="36"/>
  <c r="EC43" i="36"/>
  <c r="EC44" i="36"/>
  <c r="EC39" i="36"/>
  <c r="EC40" i="36"/>
  <c r="EC42" i="36"/>
  <c r="EG48" i="36"/>
  <c r="EF56" i="36"/>
  <c r="EF82" i="36" s="1"/>
  <c r="EF55" i="36"/>
  <c r="EF81" i="36" s="1"/>
  <c r="EF57" i="36"/>
  <c r="EF83" i="36" s="1"/>
  <c r="EF52" i="36"/>
  <c r="EF78" i="36" s="1"/>
  <c r="EF50" i="36"/>
  <c r="EF76" i="36" s="1"/>
  <c r="EF49" i="36"/>
  <c r="EF75" i="36" s="1"/>
  <c r="EF51" i="36"/>
  <c r="EF77" i="36" s="1"/>
  <c r="EF53" i="36"/>
  <c r="EF79" i="36" s="1"/>
  <c r="EF54" i="36"/>
  <c r="EF80" i="36" s="1"/>
  <c r="EE10" i="36"/>
  <c r="EE11" i="36" l="1"/>
  <c r="EE12" i="36"/>
  <c r="EE14" i="36"/>
  <c r="EE13" i="36"/>
  <c r="EE15" i="36"/>
  <c r="EE16" i="36"/>
  <c r="EE19" i="36"/>
  <c r="EE18" i="36"/>
  <c r="EE17" i="36"/>
  <c r="ED40" i="36"/>
  <c r="ED37" i="36"/>
  <c r="ED43" i="36"/>
  <c r="ED38" i="36"/>
  <c r="ED41" i="36"/>
  <c r="ED39" i="36"/>
  <c r="ED45" i="36"/>
  <c r="ED42" i="36"/>
  <c r="ED44" i="36"/>
  <c r="EH48" i="36"/>
  <c r="EG56" i="36"/>
  <c r="EG82" i="36" s="1"/>
  <c r="EG55" i="36"/>
  <c r="EG81" i="36" s="1"/>
  <c r="EG57" i="36"/>
  <c r="EG83" i="36" s="1"/>
  <c r="EG49" i="36"/>
  <c r="EG75" i="36" s="1"/>
  <c r="EG50" i="36"/>
  <c r="EG76" i="36" s="1"/>
  <c r="EG51" i="36"/>
  <c r="EG77" i="36" s="1"/>
  <c r="EG52" i="36"/>
  <c r="EG78" i="36" s="1"/>
  <c r="EG53" i="36"/>
  <c r="EG79" i="36" s="1"/>
  <c r="EG54" i="36"/>
  <c r="EG80" i="36" s="1"/>
  <c r="EF10" i="36"/>
  <c r="EF11" i="36" l="1"/>
  <c r="EF12" i="36"/>
  <c r="EF14" i="36"/>
  <c r="EF13" i="36"/>
  <c r="EF15" i="36"/>
  <c r="EF16" i="36"/>
  <c r="EF17" i="36"/>
  <c r="EF19" i="36"/>
  <c r="EF18" i="36"/>
  <c r="EE41" i="36"/>
  <c r="EE43" i="36"/>
  <c r="EE45" i="36"/>
  <c r="EE40" i="36"/>
  <c r="EE38" i="36"/>
  <c r="EE44" i="36"/>
  <c r="EE39" i="36"/>
  <c r="EE42" i="36"/>
  <c r="EE37" i="36"/>
  <c r="EI48" i="36"/>
  <c r="EH56" i="36"/>
  <c r="EH82" i="36" s="1"/>
  <c r="EH57" i="36"/>
  <c r="EH83" i="36" s="1"/>
  <c r="EH55" i="36"/>
  <c r="EH81" i="36" s="1"/>
  <c r="EH51" i="36"/>
  <c r="EH77" i="36" s="1"/>
  <c r="EH52" i="36"/>
  <c r="EH78" i="36" s="1"/>
  <c r="EH50" i="36"/>
  <c r="EH76" i="36" s="1"/>
  <c r="EH49" i="36"/>
  <c r="EH75" i="36" s="1"/>
  <c r="EH53" i="36"/>
  <c r="EH79" i="36" s="1"/>
  <c r="EH54" i="36"/>
  <c r="EH80" i="36" s="1"/>
  <c r="EG10" i="36"/>
  <c r="EG11" i="36" l="1"/>
  <c r="EG12" i="36"/>
  <c r="EG14" i="36"/>
  <c r="EG13" i="36"/>
  <c r="EG16" i="36"/>
  <c r="EG15" i="36"/>
  <c r="EG17" i="36"/>
  <c r="EG19" i="36"/>
  <c r="EG18" i="36"/>
  <c r="EF41" i="36"/>
  <c r="EF38" i="36"/>
  <c r="EF44" i="36"/>
  <c r="EF42" i="36"/>
  <c r="EF45" i="36"/>
  <c r="EF43" i="36"/>
  <c r="EF39" i="36"/>
  <c r="EF37" i="36"/>
  <c r="EF40" i="36"/>
  <c r="EJ48" i="36"/>
  <c r="EI57" i="36"/>
  <c r="EI83" i="36" s="1"/>
  <c r="EI56" i="36"/>
  <c r="EI82" i="36" s="1"/>
  <c r="EI55" i="36"/>
  <c r="EI81" i="36" s="1"/>
  <c r="EI49" i="36"/>
  <c r="EI75" i="36" s="1"/>
  <c r="EI53" i="36"/>
  <c r="EI79" i="36" s="1"/>
  <c r="EI52" i="36"/>
  <c r="EI78" i="36" s="1"/>
  <c r="EI51" i="36"/>
  <c r="EI77" i="36" s="1"/>
  <c r="EI54" i="36"/>
  <c r="EI80" i="36" s="1"/>
  <c r="EI50" i="36"/>
  <c r="EI76" i="36" s="1"/>
  <c r="EH10" i="36"/>
  <c r="EH12" i="36" l="1"/>
  <c r="EH11" i="36"/>
  <c r="EH14" i="36"/>
  <c r="EH13" i="36"/>
  <c r="EH16" i="36"/>
  <c r="EH15" i="36"/>
  <c r="EH17" i="36"/>
  <c r="EH19" i="36"/>
  <c r="EH18" i="36"/>
  <c r="EG39" i="36"/>
  <c r="EG41" i="36"/>
  <c r="EG37" i="36"/>
  <c r="EG42" i="36"/>
  <c r="EG40" i="36"/>
  <c r="EG38" i="36"/>
  <c r="EG44" i="36"/>
  <c r="EG45" i="36"/>
  <c r="EG43" i="36"/>
  <c r="EK48" i="36"/>
  <c r="EJ56" i="36"/>
  <c r="EJ82" i="36" s="1"/>
  <c r="EJ57" i="36"/>
  <c r="EJ83" i="36" s="1"/>
  <c r="EJ55" i="36"/>
  <c r="EJ81" i="36" s="1"/>
  <c r="EJ50" i="36"/>
  <c r="EJ76" i="36" s="1"/>
  <c r="EJ53" i="36"/>
  <c r="EJ79" i="36" s="1"/>
  <c r="EJ54" i="36"/>
  <c r="EJ80" i="36" s="1"/>
  <c r="EJ52" i="36"/>
  <c r="EJ78" i="36" s="1"/>
  <c r="EJ51" i="36"/>
  <c r="EJ77" i="36" s="1"/>
  <c r="EJ49" i="36"/>
  <c r="EJ75" i="36" s="1"/>
  <c r="EI10" i="36"/>
  <c r="EI12" i="36" l="1"/>
  <c r="EI11" i="36"/>
  <c r="EI14" i="36"/>
  <c r="EI13" i="36"/>
  <c r="EI16" i="36"/>
  <c r="EI15" i="36"/>
  <c r="EI17" i="36"/>
  <c r="EI18" i="36"/>
  <c r="EI19" i="36"/>
  <c r="EH38" i="36"/>
  <c r="EH42" i="36"/>
  <c r="EH41" i="36"/>
  <c r="EH39" i="36"/>
  <c r="EH43" i="36"/>
  <c r="EH44" i="36"/>
  <c r="EH45" i="36"/>
  <c r="EH40" i="36"/>
  <c r="EH37" i="36"/>
  <c r="EL48" i="36"/>
  <c r="EK56" i="36"/>
  <c r="EK82" i="36" s="1"/>
  <c r="EK57" i="36"/>
  <c r="EK83" i="36" s="1"/>
  <c r="EK55" i="36"/>
  <c r="EK81" i="36" s="1"/>
  <c r="EK49" i="36"/>
  <c r="EK75" i="36" s="1"/>
  <c r="EK52" i="36"/>
  <c r="EK78" i="36" s="1"/>
  <c r="EK50" i="36"/>
  <c r="EK76" i="36" s="1"/>
  <c r="EK51" i="36"/>
  <c r="EK77" i="36" s="1"/>
  <c r="EK53" i="36"/>
  <c r="EK79" i="36" s="1"/>
  <c r="EK54" i="36"/>
  <c r="EK80" i="36" s="1"/>
  <c r="EJ10" i="36"/>
  <c r="EJ12" i="36" l="1"/>
  <c r="EJ11" i="36"/>
  <c r="EJ14" i="36"/>
  <c r="EJ13" i="36"/>
  <c r="EJ16" i="36"/>
  <c r="EJ15" i="36"/>
  <c r="EJ17" i="36"/>
  <c r="EJ18" i="36"/>
  <c r="EJ19" i="36"/>
  <c r="EI37" i="36"/>
  <c r="EI45" i="36"/>
  <c r="EI43" i="36"/>
  <c r="EI40" i="36"/>
  <c r="EI41" i="36"/>
  <c r="EI44" i="36"/>
  <c r="EI38" i="36"/>
  <c r="EI39" i="36"/>
  <c r="EI42" i="36"/>
  <c r="EM48" i="36"/>
  <c r="EL55" i="36"/>
  <c r="EL81" i="36" s="1"/>
  <c r="EL57" i="36"/>
  <c r="EL83" i="36" s="1"/>
  <c r="EL56" i="36"/>
  <c r="EL82" i="36" s="1"/>
  <c r="EL54" i="36"/>
  <c r="EL80" i="36" s="1"/>
  <c r="EL51" i="36"/>
  <c r="EL77" i="36" s="1"/>
  <c r="EL53" i="36"/>
  <c r="EL79" i="36" s="1"/>
  <c r="EL50" i="36"/>
  <c r="EL76" i="36" s="1"/>
  <c r="EL49" i="36"/>
  <c r="EL75" i="36" s="1"/>
  <c r="EL52" i="36"/>
  <c r="EL78" i="36" s="1"/>
  <c r="EK10" i="36"/>
  <c r="EK12" i="36" l="1"/>
  <c r="EK11" i="36"/>
  <c r="EK13" i="36"/>
  <c r="EK14" i="36"/>
  <c r="EK16" i="36"/>
  <c r="EK15" i="36"/>
  <c r="EK18" i="36"/>
  <c r="EK17" i="36"/>
  <c r="EK19" i="36"/>
  <c r="EJ45" i="36"/>
  <c r="EJ40" i="36"/>
  <c r="EJ39" i="36"/>
  <c r="EJ37" i="36"/>
  <c r="EJ38" i="36"/>
  <c r="EJ44" i="36"/>
  <c r="EJ42" i="36"/>
  <c r="EJ43" i="36"/>
  <c r="EJ41" i="36"/>
  <c r="EN48" i="36"/>
  <c r="EM57" i="36"/>
  <c r="EM83" i="36" s="1"/>
  <c r="EM56" i="36"/>
  <c r="EM82" i="36" s="1"/>
  <c r="EM55" i="36"/>
  <c r="EM81" i="36" s="1"/>
  <c r="EM50" i="36"/>
  <c r="EM76" i="36" s="1"/>
  <c r="EM49" i="36"/>
  <c r="EM75" i="36" s="1"/>
  <c r="EM52" i="36"/>
  <c r="EM78" i="36" s="1"/>
  <c r="EM54" i="36"/>
  <c r="EM80" i="36" s="1"/>
  <c r="EM53" i="36"/>
  <c r="EM79" i="36" s="1"/>
  <c r="EM51" i="36"/>
  <c r="EM77" i="36" s="1"/>
  <c r="EL10" i="36"/>
  <c r="EL12" i="36" l="1"/>
  <c r="EL11" i="36"/>
  <c r="EL13" i="36"/>
  <c r="EL14" i="36"/>
  <c r="EL16" i="36"/>
  <c r="EL15" i="36"/>
  <c r="EL18" i="36"/>
  <c r="EL17" i="36"/>
  <c r="EL19" i="36"/>
  <c r="EK43" i="36"/>
  <c r="EK45" i="36"/>
  <c r="EK42" i="36"/>
  <c r="EK38" i="36"/>
  <c r="EK39" i="36"/>
  <c r="EK44" i="36"/>
  <c r="EK41" i="36"/>
  <c r="EK40" i="36"/>
  <c r="EK37" i="36"/>
  <c r="EO48" i="36"/>
  <c r="EN57" i="36"/>
  <c r="EN83" i="36" s="1"/>
  <c r="EN56" i="36"/>
  <c r="EN82" i="36" s="1"/>
  <c r="EN55" i="36"/>
  <c r="EN81" i="36" s="1"/>
  <c r="EN53" i="36"/>
  <c r="EN79" i="36" s="1"/>
  <c r="EN51" i="36"/>
  <c r="EN77" i="36" s="1"/>
  <c r="EN50" i="36"/>
  <c r="EN76" i="36" s="1"/>
  <c r="EN54" i="36"/>
  <c r="EN80" i="36" s="1"/>
  <c r="EN52" i="36"/>
  <c r="EN78" i="36" s="1"/>
  <c r="EN49" i="36"/>
  <c r="EN75" i="36" s="1"/>
  <c r="EM10" i="36"/>
  <c r="EM12" i="36" l="1"/>
  <c r="EM11" i="36"/>
  <c r="EM13" i="36"/>
  <c r="EM14" i="36"/>
  <c r="EM16" i="36"/>
  <c r="EM15" i="36"/>
  <c r="EM18" i="36"/>
  <c r="EM17" i="36"/>
  <c r="EM19" i="36"/>
  <c r="EL37" i="36"/>
  <c r="EL39" i="36"/>
  <c r="EL41" i="36"/>
  <c r="EL42" i="36"/>
  <c r="EL38" i="36"/>
  <c r="EL40" i="36"/>
  <c r="EL45" i="36"/>
  <c r="EL43" i="36"/>
  <c r="EL44" i="36"/>
  <c r="EP48" i="36"/>
  <c r="EO56" i="36"/>
  <c r="EO82" i="36" s="1"/>
  <c r="EO55" i="36"/>
  <c r="EO81" i="36" s="1"/>
  <c r="EO57" i="36"/>
  <c r="EO83" i="36" s="1"/>
  <c r="EO51" i="36"/>
  <c r="EO77" i="36" s="1"/>
  <c r="EO52" i="36"/>
  <c r="EO78" i="36" s="1"/>
  <c r="EO54" i="36"/>
  <c r="EO80" i="36" s="1"/>
  <c r="EO53" i="36"/>
  <c r="EO79" i="36" s="1"/>
  <c r="EO49" i="36"/>
  <c r="EO75" i="36" s="1"/>
  <c r="EO50" i="36"/>
  <c r="EO76" i="36" s="1"/>
  <c r="EN10" i="36"/>
  <c r="EN12" i="36" l="1"/>
  <c r="EN11" i="36"/>
  <c r="EN13" i="36"/>
  <c r="EN14" i="36"/>
  <c r="EN15" i="36"/>
  <c r="EN16" i="36"/>
  <c r="EN18" i="36"/>
  <c r="EN17" i="36"/>
  <c r="EN19" i="36"/>
  <c r="EM40" i="36"/>
  <c r="EM41" i="36"/>
  <c r="EM37" i="36"/>
  <c r="EM45" i="36"/>
  <c r="EM39" i="36"/>
  <c r="EM38" i="36"/>
  <c r="EM43" i="36"/>
  <c r="EM44" i="36"/>
  <c r="EM42" i="36"/>
  <c r="EQ48" i="36"/>
  <c r="EP57" i="36"/>
  <c r="EP83" i="36" s="1"/>
  <c r="EP56" i="36"/>
  <c r="EP82" i="36" s="1"/>
  <c r="EP55" i="36"/>
  <c r="EP81" i="36" s="1"/>
  <c r="EP51" i="36"/>
  <c r="EP77" i="36" s="1"/>
  <c r="EP52" i="36"/>
  <c r="EP78" i="36" s="1"/>
  <c r="EP49" i="36"/>
  <c r="EP75" i="36" s="1"/>
  <c r="EP54" i="36"/>
  <c r="EP80" i="36" s="1"/>
  <c r="EP50" i="36"/>
  <c r="EP76" i="36" s="1"/>
  <c r="EP53" i="36"/>
  <c r="EP79" i="36" s="1"/>
  <c r="EO10" i="36"/>
  <c r="EO11" i="36" l="1"/>
  <c r="EO12" i="36"/>
  <c r="EO13" i="36"/>
  <c r="EO14" i="36"/>
  <c r="EO15" i="36"/>
  <c r="EO16" i="36"/>
  <c r="EO18" i="36"/>
  <c r="EO17" i="36"/>
  <c r="EO19" i="36"/>
  <c r="EN38" i="36"/>
  <c r="EN37" i="36"/>
  <c r="EN42" i="36"/>
  <c r="EN44" i="36"/>
  <c r="EN41" i="36"/>
  <c r="EN43" i="36"/>
  <c r="EN45" i="36"/>
  <c r="EN39" i="36"/>
  <c r="EN40" i="36"/>
  <c r="ER48" i="36"/>
  <c r="EQ56" i="36"/>
  <c r="EQ82" i="36" s="1"/>
  <c r="EQ55" i="36"/>
  <c r="EQ81" i="36" s="1"/>
  <c r="EQ57" i="36"/>
  <c r="EQ83" i="36" s="1"/>
  <c r="EQ51" i="36"/>
  <c r="EQ77" i="36" s="1"/>
  <c r="EQ49" i="36"/>
  <c r="EQ75" i="36" s="1"/>
  <c r="EQ53" i="36"/>
  <c r="EQ79" i="36" s="1"/>
  <c r="EQ50" i="36"/>
  <c r="EQ76" i="36" s="1"/>
  <c r="EQ54" i="36"/>
  <c r="EQ80" i="36" s="1"/>
  <c r="EQ52" i="36"/>
  <c r="EQ78" i="36" s="1"/>
  <c r="EP10" i="36"/>
  <c r="EP11" i="36" l="1"/>
  <c r="EP12" i="36"/>
  <c r="EP14" i="36"/>
  <c r="EP13" i="36"/>
  <c r="EP15" i="36"/>
  <c r="EP16" i="36"/>
  <c r="EP19" i="36"/>
  <c r="EP18" i="36"/>
  <c r="EP17" i="36"/>
  <c r="EO41" i="36"/>
  <c r="EO44" i="36"/>
  <c r="EO40" i="36"/>
  <c r="EO38" i="36"/>
  <c r="EO45" i="36"/>
  <c r="EO42" i="36"/>
  <c r="EO43" i="36"/>
  <c r="EO39" i="36"/>
  <c r="EO37" i="36"/>
  <c r="ES48" i="36"/>
  <c r="ER57" i="36"/>
  <c r="ER83" i="36" s="1"/>
  <c r="ER55" i="36"/>
  <c r="ER81" i="36" s="1"/>
  <c r="ER56" i="36"/>
  <c r="ER82" i="36" s="1"/>
  <c r="ER52" i="36"/>
  <c r="ER78" i="36" s="1"/>
  <c r="ER49" i="36"/>
  <c r="ER75" i="36" s="1"/>
  <c r="ER50" i="36"/>
  <c r="ER76" i="36" s="1"/>
  <c r="ER54" i="36"/>
  <c r="ER80" i="36" s="1"/>
  <c r="ER51" i="36"/>
  <c r="ER77" i="36" s="1"/>
  <c r="ER53" i="36"/>
  <c r="ER79" i="36" s="1"/>
  <c r="EQ10" i="36"/>
  <c r="EQ11" i="36" l="1"/>
  <c r="EQ12" i="36"/>
  <c r="EQ14" i="36"/>
  <c r="EQ13" i="36"/>
  <c r="EQ15" i="36"/>
  <c r="EQ16" i="36"/>
  <c r="EQ19" i="36"/>
  <c r="EQ18" i="36"/>
  <c r="EQ17" i="36"/>
  <c r="EP44" i="36"/>
  <c r="EP38" i="36"/>
  <c r="EP43" i="36"/>
  <c r="EP45" i="36"/>
  <c r="EP40" i="36"/>
  <c r="EP39" i="36"/>
  <c r="EP42" i="36"/>
  <c r="EP37" i="36"/>
  <c r="EP41" i="36"/>
  <c r="ET48" i="36"/>
  <c r="ES57" i="36"/>
  <c r="ES83" i="36" s="1"/>
  <c r="ES55" i="36"/>
  <c r="ES81" i="36" s="1"/>
  <c r="ES56" i="36"/>
  <c r="ES82" i="36" s="1"/>
  <c r="ES49" i="36"/>
  <c r="ES75" i="36" s="1"/>
  <c r="ES51" i="36"/>
  <c r="ES77" i="36" s="1"/>
  <c r="ES54" i="36"/>
  <c r="ES80" i="36" s="1"/>
  <c r="ES50" i="36"/>
  <c r="ES76" i="36" s="1"/>
  <c r="ES52" i="36"/>
  <c r="ES78" i="36" s="1"/>
  <c r="ES53" i="36"/>
  <c r="ES79" i="36" s="1"/>
  <c r="ER10" i="36"/>
  <c r="ER11" i="36" l="1"/>
  <c r="ER12" i="36"/>
  <c r="ER14" i="36"/>
  <c r="ER13" i="36"/>
  <c r="ER15" i="36"/>
  <c r="ER16" i="36"/>
  <c r="ER17" i="36"/>
  <c r="ER19" i="36"/>
  <c r="ER18" i="36"/>
  <c r="EQ37" i="36"/>
  <c r="EQ40" i="36"/>
  <c r="EQ39" i="36"/>
  <c r="EQ38" i="36"/>
  <c r="EQ45" i="36"/>
  <c r="EQ43" i="36"/>
  <c r="EQ44" i="36"/>
  <c r="EQ42" i="36"/>
  <c r="EQ41" i="36"/>
  <c r="EU48" i="36"/>
  <c r="ET55" i="36"/>
  <c r="ET81" i="36" s="1"/>
  <c r="ET57" i="36"/>
  <c r="ET83" i="36" s="1"/>
  <c r="ET56" i="36"/>
  <c r="ET82" i="36" s="1"/>
  <c r="ET54" i="36"/>
  <c r="ET80" i="36" s="1"/>
  <c r="ET53" i="36"/>
  <c r="ET79" i="36" s="1"/>
  <c r="ET51" i="36"/>
  <c r="ET77" i="36" s="1"/>
  <c r="ET50" i="36"/>
  <c r="ET76" i="36" s="1"/>
  <c r="ET49" i="36"/>
  <c r="ET75" i="36" s="1"/>
  <c r="ET52" i="36"/>
  <c r="ET78" i="36" s="1"/>
  <c r="ES10" i="36"/>
  <c r="ES11" i="36" l="1"/>
  <c r="ES12" i="36"/>
  <c r="ES14" i="36"/>
  <c r="ES13" i="36"/>
  <c r="ES16" i="36"/>
  <c r="ES15" i="36"/>
  <c r="ES17" i="36"/>
  <c r="ES19" i="36"/>
  <c r="ES18" i="36"/>
  <c r="ER40" i="36"/>
  <c r="ER41" i="36"/>
  <c r="ER42" i="36"/>
  <c r="ER39" i="36"/>
  <c r="ER37" i="36"/>
  <c r="ER45" i="36"/>
  <c r="ER43" i="36"/>
  <c r="ER38" i="36"/>
  <c r="ER44" i="36"/>
  <c r="EV48" i="36"/>
  <c r="EU55" i="36"/>
  <c r="EU81" i="36" s="1"/>
  <c r="EU57" i="36"/>
  <c r="EU83" i="36" s="1"/>
  <c r="EU56" i="36"/>
  <c r="EU82" i="36" s="1"/>
  <c r="EU49" i="36"/>
  <c r="EU75" i="36" s="1"/>
  <c r="EU51" i="36"/>
  <c r="EU77" i="36" s="1"/>
  <c r="EU52" i="36"/>
  <c r="EU78" i="36" s="1"/>
  <c r="EU53" i="36"/>
  <c r="EU79" i="36" s="1"/>
  <c r="EU50" i="36"/>
  <c r="EU76" i="36" s="1"/>
  <c r="EU54" i="36"/>
  <c r="EU80" i="36" s="1"/>
  <c r="ET10" i="36"/>
  <c r="ET12" i="36" l="1"/>
  <c r="ET11" i="36"/>
  <c r="ET14" i="36"/>
  <c r="ET13" i="36"/>
  <c r="ET16" i="36"/>
  <c r="ET15" i="36"/>
  <c r="ET17" i="36"/>
  <c r="ET19" i="36"/>
  <c r="ET18" i="36"/>
  <c r="ES37" i="36"/>
  <c r="ES41" i="36"/>
  <c r="ES42" i="36"/>
  <c r="ES43" i="36"/>
  <c r="ES44" i="36"/>
  <c r="ES38" i="36"/>
  <c r="ES40" i="36"/>
  <c r="ES39" i="36"/>
  <c r="ES45" i="36"/>
  <c r="EW48" i="36"/>
  <c r="EV55" i="36"/>
  <c r="EV81" i="36" s="1"/>
  <c r="EV57" i="36"/>
  <c r="EV83" i="36" s="1"/>
  <c r="EV56" i="36"/>
  <c r="EV82" i="36" s="1"/>
  <c r="EV49" i="36"/>
  <c r="EV75" i="36" s="1"/>
  <c r="EV51" i="36"/>
  <c r="EV77" i="36" s="1"/>
  <c r="EV53" i="36"/>
  <c r="EV79" i="36" s="1"/>
  <c r="EV54" i="36"/>
  <c r="EV80" i="36" s="1"/>
  <c r="EV52" i="36"/>
  <c r="EV78" i="36" s="1"/>
  <c r="EV50" i="36"/>
  <c r="EV76" i="36" s="1"/>
  <c r="EU10" i="36"/>
  <c r="EU12" i="36" l="1"/>
  <c r="EU11" i="36"/>
  <c r="EU14" i="36"/>
  <c r="EU13" i="36"/>
  <c r="EU16" i="36"/>
  <c r="EU15" i="36"/>
  <c r="EU17" i="36"/>
  <c r="EU18" i="36"/>
  <c r="EU19" i="36"/>
  <c r="ET45" i="36"/>
  <c r="ET39" i="36"/>
  <c r="ET44" i="36"/>
  <c r="ET37" i="36"/>
  <c r="ET42" i="36"/>
  <c r="ET43" i="36"/>
  <c r="ET38" i="36"/>
  <c r="ET40" i="36"/>
  <c r="ET41" i="36"/>
  <c r="EX48" i="36"/>
  <c r="EW56" i="36"/>
  <c r="EW82" i="36" s="1"/>
  <c r="EW55" i="36"/>
  <c r="EW81" i="36" s="1"/>
  <c r="EW57" i="36"/>
  <c r="EW83" i="36" s="1"/>
  <c r="EW51" i="36"/>
  <c r="EW77" i="36" s="1"/>
  <c r="EW53" i="36"/>
  <c r="EW79" i="36" s="1"/>
  <c r="EW54" i="36"/>
  <c r="EW80" i="36" s="1"/>
  <c r="EW52" i="36"/>
  <c r="EW78" i="36" s="1"/>
  <c r="EW49" i="36"/>
  <c r="EW75" i="36" s="1"/>
  <c r="EW50" i="36"/>
  <c r="EW76" i="36" s="1"/>
  <c r="EV10" i="36"/>
  <c r="EV12" i="36" l="1"/>
  <c r="EV11" i="36"/>
  <c r="EV14" i="36"/>
  <c r="EV13" i="36"/>
  <c r="EV16" i="36"/>
  <c r="EV15" i="36"/>
  <c r="EV17" i="36"/>
  <c r="EV18" i="36"/>
  <c r="EV19" i="36"/>
  <c r="EU41" i="36"/>
  <c r="EU39" i="36"/>
  <c r="EU37" i="36"/>
  <c r="EU42" i="36"/>
  <c r="EU38" i="36"/>
  <c r="EU40" i="36"/>
  <c r="EU44" i="36"/>
  <c r="EU43" i="36"/>
  <c r="EU45" i="36"/>
  <c r="EY48" i="36"/>
  <c r="EX57" i="36"/>
  <c r="EX83" i="36" s="1"/>
  <c r="EX55" i="36"/>
  <c r="EX81" i="36" s="1"/>
  <c r="EX56" i="36"/>
  <c r="EX82" i="36" s="1"/>
  <c r="EX50" i="36"/>
  <c r="EX76" i="36" s="1"/>
  <c r="EX49" i="36"/>
  <c r="EX75" i="36" s="1"/>
  <c r="EX51" i="36"/>
  <c r="EX77" i="36" s="1"/>
  <c r="EX53" i="36"/>
  <c r="EX79" i="36" s="1"/>
  <c r="EX52" i="36"/>
  <c r="EX78" i="36" s="1"/>
  <c r="EX54" i="36"/>
  <c r="EX80" i="36" s="1"/>
  <c r="EW10" i="36"/>
  <c r="EW12" i="36" l="1"/>
  <c r="EW11" i="36"/>
  <c r="EW13" i="36"/>
  <c r="EW14" i="36"/>
  <c r="EW16" i="36"/>
  <c r="EW15" i="36"/>
  <c r="EW18" i="36"/>
  <c r="EW17" i="36"/>
  <c r="EW19" i="36"/>
  <c r="EV43" i="36"/>
  <c r="EV39" i="36"/>
  <c r="EV44" i="36"/>
  <c r="EV41" i="36"/>
  <c r="EV42" i="36"/>
  <c r="EV45" i="36"/>
  <c r="EV40" i="36"/>
  <c r="EV37" i="36"/>
  <c r="EV38" i="36"/>
  <c r="EZ48" i="36"/>
  <c r="EY57" i="36"/>
  <c r="EY83" i="36" s="1"/>
  <c r="EY55" i="36"/>
  <c r="EY81" i="36" s="1"/>
  <c r="EY56" i="36"/>
  <c r="EY82" i="36" s="1"/>
  <c r="EY51" i="36"/>
  <c r="EY77" i="36" s="1"/>
  <c r="EY52" i="36"/>
  <c r="EY78" i="36" s="1"/>
  <c r="EY53" i="36"/>
  <c r="EY79" i="36" s="1"/>
  <c r="EY50" i="36"/>
  <c r="EY76" i="36" s="1"/>
  <c r="EY49" i="36"/>
  <c r="EY75" i="36" s="1"/>
  <c r="EY54" i="36"/>
  <c r="EY80" i="36" s="1"/>
  <c r="EX10" i="36"/>
  <c r="EX12" i="36" l="1"/>
  <c r="EX11" i="36"/>
  <c r="EX13" i="36"/>
  <c r="EX14" i="36"/>
  <c r="EX16" i="36"/>
  <c r="EX15" i="36"/>
  <c r="EX18" i="36"/>
  <c r="EX17" i="36"/>
  <c r="EX19" i="36"/>
  <c r="EW41" i="36"/>
  <c r="EW37" i="36"/>
  <c r="EW38" i="36"/>
  <c r="EW39" i="36"/>
  <c r="EW44" i="36"/>
  <c r="EW43" i="36"/>
  <c r="EW45" i="36"/>
  <c r="EW42" i="36"/>
  <c r="EW40" i="36"/>
  <c r="FA48" i="36"/>
  <c r="EZ55" i="36"/>
  <c r="EZ81" i="36" s="1"/>
  <c r="EZ57" i="36"/>
  <c r="EZ83" i="36" s="1"/>
  <c r="EZ56" i="36"/>
  <c r="EZ82" i="36" s="1"/>
  <c r="EZ52" i="36"/>
  <c r="EZ78" i="36" s="1"/>
  <c r="EZ51" i="36"/>
  <c r="EZ77" i="36" s="1"/>
  <c r="EZ49" i="36"/>
  <c r="EZ75" i="36" s="1"/>
  <c r="EZ50" i="36"/>
  <c r="EZ76" i="36" s="1"/>
  <c r="EZ53" i="36"/>
  <c r="EZ79" i="36" s="1"/>
  <c r="EZ54" i="36"/>
  <c r="EZ80" i="36" s="1"/>
  <c r="EY10" i="36"/>
  <c r="EY12" i="36" l="1"/>
  <c r="EY11" i="36"/>
  <c r="EY13" i="36"/>
  <c r="EY14" i="36"/>
  <c r="EY16" i="36"/>
  <c r="EY15" i="36"/>
  <c r="EY18" i="36"/>
  <c r="EY17" i="36"/>
  <c r="EY19" i="36"/>
  <c r="EX45" i="36"/>
  <c r="EX39" i="36"/>
  <c r="EX44" i="36"/>
  <c r="EX43" i="36"/>
  <c r="EX37" i="36"/>
  <c r="EX42" i="36"/>
  <c r="EX40" i="36"/>
  <c r="EX38" i="36"/>
  <c r="EX41" i="36"/>
  <c r="FB48" i="36"/>
  <c r="FA56" i="36"/>
  <c r="FA82" i="36" s="1"/>
  <c r="FA55" i="36"/>
  <c r="FA81" i="36" s="1"/>
  <c r="FA57" i="36"/>
  <c r="FA83" i="36" s="1"/>
  <c r="FA52" i="36"/>
  <c r="FA78" i="36" s="1"/>
  <c r="FA49" i="36"/>
  <c r="FA75" i="36" s="1"/>
  <c r="FA50" i="36"/>
  <c r="FA76" i="36" s="1"/>
  <c r="FA53" i="36"/>
  <c r="FA79" i="36" s="1"/>
  <c r="FA54" i="36"/>
  <c r="FA80" i="36" s="1"/>
  <c r="FA51" i="36"/>
  <c r="FA77" i="36" s="1"/>
  <c r="EZ10" i="36"/>
  <c r="EZ12" i="36" l="1"/>
  <c r="EZ11" i="36"/>
  <c r="EZ13" i="36"/>
  <c r="EZ14" i="36"/>
  <c r="EZ15" i="36"/>
  <c r="EZ16" i="36"/>
  <c r="EZ18" i="36"/>
  <c r="EZ17" i="36"/>
  <c r="EZ19" i="36"/>
  <c r="EY43" i="36"/>
  <c r="EY37" i="36"/>
  <c r="EY45" i="36"/>
  <c r="EY41" i="36"/>
  <c r="EY39" i="36"/>
  <c r="EY44" i="36"/>
  <c r="EY38" i="36"/>
  <c r="EY42" i="36"/>
  <c r="EY40" i="36"/>
  <c r="FC48" i="36"/>
  <c r="FB56" i="36"/>
  <c r="FB82" i="36" s="1"/>
  <c r="FB57" i="36"/>
  <c r="FB83" i="36" s="1"/>
  <c r="FB55" i="36"/>
  <c r="FB81" i="36" s="1"/>
  <c r="FB50" i="36"/>
  <c r="FB76" i="36" s="1"/>
  <c r="FB51" i="36"/>
  <c r="FB77" i="36" s="1"/>
  <c r="FB52" i="36"/>
  <c r="FB78" i="36" s="1"/>
  <c r="FB54" i="36"/>
  <c r="FB80" i="36" s="1"/>
  <c r="FB53" i="36"/>
  <c r="FB79" i="36" s="1"/>
  <c r="FB49" i="36"/>
  <c r="FB75" i="36" s="1"/>
  <c r="FA10" i="36"/>
  <c r="FA11" i="36" l="1"/>
  <c r="FA12" i="36"/>
  <c r="FA13" i="36"/>
  <c r="FA14" i="36"/>
  <c r="FA15" i="36"/>
  <c r="FA16" i="36"/>
  <c r="FA18" i="36"/>
  <c r="FA17" i="36"/>
  <c r="FA19" i="36"/>
  <c r="EZ39" i="36"/>
  <c r="EZ38" i="36"/>
  <c r="EZ41" i="36"/>
  <c r="EZ44" i="36"/>
  <c r="EZ37" i="36"/>
  <c r="EZ40" i="36"/>
  <c r="EZ45" i="36"/>
  <c r="EZ42" i="36"/>
  <c r="EZ43" i="36"/>
  <c r="FD48" i="36"/>
  <c r="FC55" i="36"/>
  <c r="FC81" i="36" s="1"/>
  <c r="FC57" i="36"/>
  <c r="FC83" i="36" s="1"/>
  <c r="FC56" i="36"/>
  <c r="FC82" i="36" s="1"/>
  <c r="FC53" i="36"/>
  <c r="FC79" i="36" s="1"/>
  <c r="FC52" i="36"/>
  <c r="FC78" i="36" s="1"/>
  <c r="FC54" i="36"/>
  <c r="FC80" i="36" s="1"/>
  <c r="FC49" i="36"/>
  <c r="FC75" i="36" s="1"/>
  <c r="FC51" i="36"/>
  <c r="FC77" i="36" s="1"/>
  <c r="FC50" i="36"/>
  <c r="FC76" i="36" s="1"/>
  <c r="FB10" i="36"/>
  <c r="FB11" i="36" l="1"/>
  <c r="FB12" i="36"/>
  <c r="FB14" i="36"/>
  <c r="FB13" i="36"/>
  <c r="FB15" i="36"/>
  <c r="FB16" i="36"/>
  <c r="FB19" i="36"/>
  <c r="FB18" i="36"/>
  <c r="FB17" i="36"/>
  <c r="FA38" i="36"/>
  <c r="FA43" i="36"/>
  <c r="FA44" i="36"/>
  <c r="FA41" i="36"/>
  <c r="FA40" i="36"/>
  <c r="FA37" i="36"/>
  <c r="FA45" i="36"/>
  <c r="FA39" i="36"/>
  <c r="FA42" i="36"/>
  <c r="FE48" i="36"/>
  <c r="FD55" i="36"/>
  <c r="FD81" i="36" s="1"/>
  <c r="FD57" i="36"/>
  <c r="FD83" i="36" s="1"/>
  <c r="FD56" i="36"/>
  <c r="FD82" i="36" s="1"/>
  <c r="FD53" i="36"/>
  <c r="FD79" i="36" s="1"/>
  <c r="FD51" i="36"/>
  <c r="FD77" i="36" s="1"/>
  <c r="FD52" i="36"/>
  <c r="FD78" i="36" s="1"/>
  <c r="FD54" i="36"/>
  <c r="FD80" i="36" s="1"/>
  <c r="FD50" i="36"/>
  <c r="FD76" i="36" s="1"/>
  <c r="FD49" i="36"/>
  <c r="FD75" i="36" s="1"/>
  <c r="FC10" i="36"/>
  <c r="FC11" i="36" l="1"/>
  <c r="FC12" i="36"/>
  <c r="FC14" i="36"/>
  <c r="FC13" i="36"/>
  <c r="FC15" i="36"/>
  <c r="FC16" i="36"/>
  <c r="FC19" i="36"/>
  <c r="FC18" i="36"/>
  <c r="FC17" i="36"/>
  <c r="FB41" i="36"/>
  <c r="FB38" i="36"/>
  <c r="FB40" i="36"/>
  <c r="FB43" i="36"/>
  <c r="FB44" i="36"/>
  <c r="FB42" i="36"/>
  <c r="FB37" i="36"/>
  <c r="FB39" i="36"/>
  <c r="FB45" i="36"/>
  <c r="FF48" i="36"/>
  <c r="FE57" i="36"/>
  <c r="FE83" i="36" s="1"/>
  <c r="FE55" i="36"/>
  <c r="FE81" i="36" s="1"/>
  <c r="FE56" i="36"/>
  <c r="FE82" i="36" s="1"/>
  <c r="FE50" i="36"/>
  <c r="FE76" i="36" s="1"/>
  <c r="FE53" i="36"/>
  <c r="FE79" i="36" s="1"/>
  <c r="FE54" i="36"/>
  <c r="FE80" i="36" s="1"/>
  <c r="FE52" i="36"/>
  <c r="FE78" i="36" s="1"/>
  <c r="FE51" i="36"/>
  <c r="FE77" i="36" s="1"/>
  <c r="FE49" i="36"/>
  <c r="FE75" i="36" s="1"/>
  <c r="FD10" i="36"/>
  <c r="FD11" i="36" l="1"/>
  <c r="FD12" i="36"/>
  <c r="FD14" i="36"/>
  <c r="FD13" i="36"/>
  <c r="FD15" i="36"/>
  <c r="FD16" i="36"/>
  <c r="FD17" i="36"/>
  <c r="FD19" i="36"/>
  <c r="FD18" i="36"/>
  <c r="FC37" i="36"/>
  <c r="FC42" i="36"/>
  <c r="FC44" i="36"/>
  <c r="FC45" i="36"/>
  <c r="FC39" i="36"/>
  <c r="FC41" i="36"/>
  <c r="FC40" i="36"/>
  <c r="FC38" i="36"/>
  <c r="FC43" i="36"/>
  <c r="FG48" i="36"/>
  <c r="FF57" i="36"/>
  <c r="FF83" i="36" s="1"/>
  <c r="FF55" i="36"/>
  <c r="FF81" i="36" s="1"/>
  <c r="FF56" i="36"/>
  <c r="FF82" i="36" s="1"/>
  <c r="FF50" i="36"/>
  <c r="FF76" i="36" s="1"/>
  <c r="FF49" i="36"/>
  <c r="FF75" i="36" s="1"/>
  <c r="FF51" i="36"/>
  <c r="FF77" i="36" s="1"/>
  <c r="FF53" i="36"/>
  <c r="FF79" i="36" s="1"/>
  <c r="FF54" i="36"/>
  <c r="FF80" i="36" s="1"/>
  <c r="FF52" i="36"/>
  <c r="FF78" i="36" s="1"/>
  <c r="FE10" i="36"/>
  <c r="FE11" i="36" l="1"/>
  <c r="FE12" i="36"/>
  <c r="FE14" i="36"/>
  <c r="FE13" i="36"/>
  <c r="FE16" i="36"/>
  <c r="FE15" i="36"/>
  <c r="FE17" i="36"/>
  <c r="FE19" i="36"/>
  <c r="FE18" i="36"/>
  <c r="FD40" i="36"/>
  <c r="FD45" i="36"/>
  <c r="FD41" i="36"/>
  <c r="FD42" i="36"/>
  <c r="FD39" i="36"/>
  <c r="FD37" i="36"/>
  <c r="FD44" i="36"/>
  <c r="FD38" i="36"/>
  <c r="FD43" i="36"/>
  <c r="FH48" i="36"/>
  <c r="FG57" i="36"/>
  <c r="FG83" i="36" s="1"/>
  <c r="FG55" i="36"/>
  <c r="FG81" i="36" s="1"/>
  <c r="FG56" i="36"/>
  <c r="FG82" i="36" s="1"/>
  <c r="FG50" i="36"/>
  <c r="FG76" i="36" s="1"/>
  <c r="FG49" i="36"/>
  <c r="FG75" i="36" s="1"/>
  <c r="FG52" i="36"/>
  <c r="FG78" i="36" s="1"/>
  <c r="FG53" i="36"/>
  <c r="FG79" i="36" s="1"/>
  <c r="FG51" i="36"/>
  <c r="FG77" i="36" s="1"/>
  <c r="FG54" i="36"/>
  <c r="FG80" i="36" s="1"/>
  <c r="FF10" i="36"/>
  <c r="FF12" i="36" l="1"/>
  <c r="FF11" i="36"/>
  <c r="FF14" i="36"/>
  <c r="FF13" i="36"/>
  <c r="FF16" i="36"/>
  <c r="FF15" i="36"/>
  <c r="FF17" i="36"/>
  <c r="FF19" i="36"/>
  <c r="FF18" i="36"/>
  <c r="FE38" i="36"/>
  <c r="FE43" i="36"/>
  <c r="FE37" i="36"/>
  <c r="FE40" i="36"/>
  <c r="FE45" i="36"/>
  <c r="FE42" i="36"/>
  <c r="FE41" i="36"/>
  <c r="FE44" i="36"/>
  <c r="FE39" i="36"/>
  <c r="FI48" i="36"/>
  <c r="FH55" i="36"/>
  <c r="FH81" i="36" s="1"/>
  <c r="FH56" i="36"/>
  <c r="FH82" i="36" s="1"/>
  <c r="FH57" i="36"/>
  <c r="FH83" i="36" s="1"/>
  <c r="FH53" i="36"/>
  <c r="FH79" i="36" s="1"/>
  <c r="FH54" i="36"/>
  <c r="FH80" i="36" s="1"/>
  <c r="FH52" i="36"/>
  <c r="FH78" i="36" s="1"/>
  <c r="FH51" i="36"/>
  <c r="FH77" i="36" s="1"/>
  <c r="FH49" i="36"/>
  <c r="FH75" i="36" s="1"/>
  <c r="FH50" i="36"/>
  <c r="FH76" i="36" s="1"/>
  <c r="FG10" i="36"/>
  <c r="FG12" i="36" l="1"/>
  <c r="FG11" i="36"/>
  <c r="FG14" i="36"/>
  <c r="FG13" i="36"/>
  <c r="FG16" i="36"/>
  <c r="FG15" i="36"/>
  <c r="FG17" i="36"/>
  <c r="FG18" i="36"/>
  <c r="FG19" i="36"/>
  <c r="FF38" i="36"/>
  <c r="FF40" i="36"/>
  <c r="FF41" i="36"/>
  <c r="FF43" i="36"/>
  <c r="FF44" i="36"/>
  <c r="FF42" i="36"/>
  <c r="FF37" i="36"/>
  <c r="FF39" i="36"/>
  <c r="FF45" i="36"/>
  <c r="FJ48" i="36"/>
  <c r="FI56" i="36"/>
  <c r="FI82" i="36" s="1"/>
  <c r="FI57" i="36"/>
  <c r="FI83" i="36" s="1"/>
  <c r="FI55" i="36"/>
  <c r="FI81" i="36" s="1"/>
  <c r="FI52" i="36"/>
  <c r="FI78" i="36" s="1"/>
  <c r="FI49" i="36"/>
  <c r="FI75" i="36" s="1"/>
  <c r="FI54" i="36"/>
  <c r="FI80" i="36" s="1"/>
  <c r="FI51" i="36"/>
  <c r="FI77" i="36" s="1"/>
  <c r="FI50" i="36"/>
  <c r="FI76" i="36" s="1"/>
  <c r="FI53" i="36"/>
  <c r="FI79" i="36" s="1"/>
  <c r="FH10" i="36"/>
  <c r="FH12" i="36" l="1"/>
  <c r="FH11" i="36"/>
  <c r="FH14" i="36"/>
  <c r="FH13" i="36"/>
  <c r="FH16" i="36"/>
  <c r="FH15" i="36"/>
  <c r="FH17" i="36"/>
  <c r="FH18" i="36"/>
  <c r="FH19" i="36"/>
  <c r="FG37" i="36"/>
  <c r="FG39" i="36"/>
  <c r="FG42" i="36"/>
  <c r="FG44" i="36"/>
  <c r="FG41" i="36"/>
  <c r="FG38" i="36"/>
  <c r="FG40" i="36"/>
  <c r="FG45" i="36"/>
  <c r="FG43" i="36"/>
  <c r="FK48" i="36"/>
  <c r="FJ55" i="36"/>
  <c r="FJ81" i="36" s="1"/>
  <c r="FJ57" i="36"/>
  <c r="FJ83" i="36" s="1"/>
  <c r="FJ56" i="36"/>
  <c r="FJ82" i="36" s="1"/>
  <c r="FJ52" i="36"/>
  <c r="FJ78" i="36" s="1"/>
  <c r="FJ49" i="36"/>
  <c r="FJ75" i="36" s="1"/>
  <c r="FJ51" i="36"/>
  <c r="FJ77" i="36" s="1"/>
  <c r="FJ54" i="36"/>
  <c r="FJ80" i="36" s="1"/>
  <c r="FJ53" i="36"/>
  <c r="FJ79" i="36" s="1"/>
  <c r="FJ50" i="36"/>
  <c r="FJ76" i="36" s="1"/>
  <c r="FI10" i="36"/>
  <c r="FI12" i="36" l="1"/>
  <c r="FI11" i="36"/>
  <c r="FI13" i="36"/>
  <c r="FI14" i="36"/>
  <c r="FI16" i="36"/>
  <c r="FI15" i="36"/>
  <c r="FI18" i="36"/>
  <c r="FI17" i="36"/>
  <c r="FI19" i="36"/>
  <c r="FH40" i="36"/>
  <c r="FH41" i="36"/>
  <c r="FH39" i="36"/>
  <c r="FH37" i="36"/>
  <c r="FH42" i="36"/>
  <c r="FH38" i="36"/>
  <c r="FH43" i="36"/>
  <c r="FH45" i="36"/>
  <c r="FH44" i="36"/>
  <c r="FL48" i="36"/>
  <c r="FK56" i="36"/>
  <c r="FK82" i="36" s="1"/>
  <c r="FK57" i="36"/>
  <c r="FK83" i="36" s="1"/>
  <c r="FK55" i="36"/>
  <c r="FK81" i="36" s="1"/>
  <c r="FK50" i="36"/>
  <c r="FK76" i="36" s="1"/>
  <c r="FK52" i="36"/>
  <c r="FK78" i="36" s="1"/>
  <c r="FK53" i="36"/>
  <c r="FK79" i="36" s="1"/>
  <c r="FK54" i="36"/>
  <c r="FK80" i="36" s="1"/>
  <c r="FK51" i="36"/>
  <c r="FK77" i="36" s="1"/>
  <c r="FK49" i="36"/>
  <c r="FK75" i="36" s="1"/>
  <c r="FJ10" i="36"/>
  <c r="FJ12" i="36" l="1"/>
  <c r="FJ11" i="36"/>
  <c r="FJ13" i="36"/>
  <c r="FJ14" i="36"/>
  <c r="FJ16" i="36"/>
  <c r="FJ15" i="36"/>
  <c r="FJ18" i="36"/>
  <c r="FJ17" i="36"/>
  <c r="FJ19" i="36"/>
  <c r="FI40" i="36"/>
  <c r="FI44" i="36"/>
  <c r="FI37" i="36"/>
  <c r="FI39" i="36"/>
  <c r="FI38" i="36"/>
  <c r="FI45" i="36"/>
  <c r="FI42" i="36"/>
  <c r="FI41" i="36"/>
  <c r="FI43" i="36"/>
  <c r="FM48" i="36"/>
  <c r="FL57" i="36"/>
  <c r="FL83" i="36" s="1"/>
  <c r="FL55" i="36"/>
  <c r="FL81" i="36" s="1"/>
  <c r="FL56" i="36"/>
  <c r="FL82" i="36" s="1"/>
  <c r="FL50" i="36"/>
  <c r="FL76" i="36" s="1"/>
  <c r="FL52" i="36"/>
  <c r="FL78" i="36" s="1"/>
  <c r="FL54" i="36"/>
  <c r="FL80" i="36" s="1"/>
  <c r="FL49" i="36"/>
  <c r="FL75" i="36" s="1"/>
  <c r="FL53" i="36"/>
  <c r="FL79" i="36" s="1"/>
  <c r="FL51" i="36"/>
  <c r="FL77" i="36" s="1"/>
  <c r="FK10" i="36"/>
  <c r="FK12" i="36" l="1"/>
  <c r="FK11" i="36"/>
  <c r="FK13" i="36"/>
  <c r="FK14" i="36"/>
  <c r="FK16" i="36"/>
  <c r="FK15" i="36"/>
  <c r="FK18" i="36"/>
  <c r="FK17" i="36"/>
  <c r="FK19" i="36"/>
  <c r="FJ39" i="36"/>
  <c r="FJ41" i="36"/>
  <c r="FJ44" i="36"/>
  <c r="FJ40" i="36"/>
  <c r="FJ38" i="36"/>
  <c r="FJ45" i="36"/>
  <c r="FJ37" i="36"/>
  <c r="FJ43" i="36"/>
  <c r="FJ42" i="36"/>
  <c r="FN48" i="36"/>
  <c r="FM57" i="36"/>
  <c r="FM83" i="36" s="1"/>
  <c r="FM55" i="36"/>
  <c r="FM81" i="36" s="1"/>
  <c r="FM56" i="36"/>
  <c r="FM82" i="36" s="1"/>
  <c r="FM52" i="36"/>
  <c r="FM78" i="36" s="1"/>
  <c r="FM51" i="36"/>
  <c r="FM77" i="36" s="1"/>
  <c r="FM50" i="36"/>
  <c r="FM76" i="36" s="1"/>
  <c r="FM53" i="36"/>
  <c r="FM79" i="36" s="1"/>
  <c r="FM49" i="36"/>
  <c r="FM75" i="36" s="1"/>
  <c r="FM54" i="36"/>
  <c r="FM80" i="36" s="1"/>
  <c r="FL10" i="36"/>
  <c r="FL12" i="36" l="1"/>
  <c r="FL11" i="36"/>
  <c r="FL13" i="36"/>
  <c r="FL14" i="36"/>
  <c r="FL15" i="36"/>
  <c r="FL16" i="36"/>
  <c r="FL18" i="36"/>
  <c r="FL17" i="36"/>
  <c r="FL19" i="36"/>
  <c r="FK41" i="36"/>
  <c r="FK38" i="36"/>
  <c r="FK40" i="36"/>
  <c r="FK37" i="36"/>
  <c r="FK43" i="36"/>
  <c r="FK42" i="36"/>
  <c r="FK45" i="36"/>
  <c r="FK39" i="36"/>
  <c r="FK44" i="36"/>
  <c r="FO48" i="36"/>
  <c r="FN56" i="36"/>
  <c r="FN82" i="36" s="1"/>
  <c r="FN57" i="36"/>
  <c r="FN83" i="36" s="1"/>
  <c r="FN55" i="36"/>
  <c r="FN81" i="36" s="1"/>
  <c r="FN53" i="36"/>
  <c r="FN79" i="36" s="1"/>
  <c r="FN49" i="36"/>
  <c r="FN75" i="36" s="1"/>
  <c r="FN54" i="36"/>
  <c r="FN80" i="36" s="1"/>
  <c r="FN51" i="36"/>
  <c r="FN77" i="36" s="1"/>
  <c r="FN50" i="36"/>
  <c r="FN76" i="36" s="1"/>
  <c r="FN52" i="36"/>
  <c r="FN78" i="36" s="1"/>
  <c r="FM10" i="36"/>
  <c r="FM11" i="36" l="1"/>
  <c r="FM12" i="36"/>
  <c r="FM13" i="36"/>
  <c r="FM14" i="36"/>
  <c r="FM15" i="36"/>
  <c r="FM16" i="36"/>
  <c r="FM18" i="36"/>
  <c r="FM17" i="36"/>
  <c r="FM19" i="36"/>
  <c r="FL39" i="36"/>
  <c r="FL41" i="36"/>
  <c r="FL37" i="36"/>
  <c r="FL43" i="36"/>
  <c r="FL38" i="36"/>
  <c r="FL40" i="36"/>
  <c r="FL42" i="36"/>
  <c r="FL44" i="36"/>
  <c r="FL45" i="36"/>
  <c r="FP48" i="36"/>
  <c r="FO55" i="36"/>
  <c r="FO81" i="36" s="1"/>
  <c r="FO57" i="36"/>
  <c r="FO83" i="36" s="1"/>
  <c r="FO56" i="36"/>
  <c r="FO82" i="36" s="1"/>
  <c r="FO51" i="36"/>
  <c r="FO77" i="36" s="1"/>
  <c r="FO49" i="36"/>
  <c r="FO75" i="36" s="1"/>
  <c r="FO53" i="36"/>
  <c r="FO79" i="36" s="1"/>
  <c r="FO54" i="36"/>
  <c r="FO80" i="36" s="1"/>
  <c r="FO52" i="36"/>
  <c r="FO78" i="36" s="1"/>
  <c r="FO50" i="36"/>
  <c r="FO76" i="36" s="1"/>
  <c r="FN10" i="36"/>
  <c r="FN11" i="36" l="1"/>
  <c r="FN12" i="36"/>
  <c r="FN14" i="36"/>
  <c r="FN13" i="36"/>
  <c r="FN15" i="36"/>
  <c r="FN16" i="36"/>
  <c r="FN19" i="36"/>
  <c r="FN18" i="36"/>
  <c r="FN17" i="36"/>
  <c r="FM37" i="36"/>
  <c r="FM42" i="36"/>
  <c r="FM40" i="36"/>
  <c r="FM43" i="36"/>
  <c r="FM45" i="36"/>
  <c r="FM39" i="36"/>
  <c r="FM38" i="36"/>
  <c r="FM44" i="36"/>
  <c r="FM41" i="36"/>
  <c r="FQ48" i="36"/>
  <c r="FP57" i="36"/>
  <c r="FP83" i="36" s="1"/>
  <c r="FP55" i="36"/>
  <c r="FP81" i="36" s="1"/>
  <c r="FP56" i="36"/>
  <c r="FP82" i="36" s="1"/>
  <c r="FP54" i="36"/>
  <c r="FP80" i="36" s="1"/>
  <c r="FP53" i="36"/>
  <c r="FP79" i="36" s="1"/>
  <c r="FP51" i="36"/>
  <c r="FP77" i="36" s="1"/>
  <c r="FP50" i="36"/>
  <c r="FP76" i="36" s="1"/>
  <c r="FP52" i="36"/>
  <c r="FP78" i="36" s="1"/>
  <c r="FP49" i="36"/>
  <c r="FP75" i="36" s="1"/>
  <c r="FO10" i="36"/>
  <c r="FO11" i="36" l="1"/>
  <c r="FO12" i="36"/>
  <c r="FO14" i="36"/>
  <c r="FO13" i="36"/>
  <c r="FO15" i="36"/>
  <c r="FO16" i="36"/>
  <c r="FO19" i="36"/>
  <c r="FO18" i="36"/>
  <c r="FO17" i="36"/>
  <c r="FN39" i="36"/>
  <c r="FN37" i="36"/>
  <c r="FN40" i="36"/>
  <c r="FN45" i="36"/>
  <c r="FN43" i="36"/>
  <c r="FN41" i="36"/>
  <c r="FN38" i="36"/>
  <c r="FN44" i="36"/>
  <c r="FN42" i="36"/>
  <c r="FR48" i="36"/>
  <c r="FQ56" i="36"/>
  <c r="FQ82" i="36" s="1"/>
  <c r="FQ57" i="36"/>
  <c r="FQ83" i="36" s="1"/>
  <c r="FQ55" i="36"/>
  <c r="FQ81" i="36" s="1"/>
  <c r="FQ51" i="36"/>
  <c r="FQ77" i="36" s="1"/>
  <c r="FQ53" i="36"/>
  <c r="FQ79" i="36" s="1"/>
  <c r="FQ50" i="36"/>
  <c r="FQ76" i="36" s="1"/>
  <c r="FQ49" i="36"/>
  <c r="FQ75" i="36" s="1"/>
  <c r="FQ52" i="36"/>
  <c r="FQ78" i="36" s="1"/>
  <c r="FQ54" i="36"/>
  <c r="FQ80" i="36" s="1"/>
  <c r="FP10" i="36"/>
  <c r="FP11" i="36" l="1"/>
  <c r="FP12" i="36"/>
  <c r="FP14" i="36"/>
  <c r="FP13" i="36"/>
  <c r="FP15" i="36"/>
  <c r="FP16" i="36"/>
  <c r="FP17" i="36"/>
  <c r="FP18" i="36"/>
  <c r="FP19" i="36"/>
  <c r="FO44" i="36"/>
  <c r="FO43" i="36"/>
  <c r="FO42" i="36"/>
  <c r="FO37" i="36"/>
  <c r="FO45" i="36"/>
  <c r="FO39" i="36"/>
  <c r="FO40" i="36"/>
  <c r="FO41" i="36"/>
  <c r="FO38" i="36"/>
  <c r="FS48" i="36"/>
  <c r="FR57" i="36"/>
  <c r="FR83" i="36" s="1"/>
  <c r="FR56" i="36"/>
  <c r="FR82" i="36" s="1"/>
  <c r="FR55" i="36"/>
  <c r="FR81" i="36" s="1"/>
  <c r="FR51" i="36"/>
  <c r="FR77" i="36" s="1"/>
  <c r="FR50" i="36"/>
  <c r="FR76" i="36" s="1"/>
  <c r="FR54" i="36"/>
  <c r="FR80" i="36" s="1"/>
  <c r="FR49" i="36"/>
  <c r="FR75" i="36" s="1"/>
  <c r="FR53" i="36"/>
  <c r="FR79" i="36" s="1"/>
  <c r="FR52" i="36"/>
  <c r="FR78" i="36" s="1"/>
  <c r="FQ10" i="36"/>
  <c r="FQ11" i="36" l="1"/>
  <c r="FQ12" i="36"/>
  <c r="FQ14" i="36"/>
  <c r="FQ13" i="36"/>
  <c r="FQ16" i="36"/>
  <c r="FQ15" i="36"/>
  <c r="FQ17" i="36"/>
  <c r="FQ18" i="36"/>
  <c r="FQ19" i="36"/>
  <c r="FP37" i="36"/>
  <c r="FP42" i="36"/>
  <c r="FP39" i="36"/>
  <c r="FP38" i="36"/>
  <c r="FP41" i="36"/>
  <c r="FP45" i="36"/>
  <c r="FP43" i="36"/>
  <c r="FP44" i="36"/>
  <c r="FP40" i="36"/>
  <c r="FT48" i="36"/>
  <c r="FS56" i="36"/>
  <c r="FS82" i="36" s="1"/>
  <c r="FS57" i="36"/>
  <c r="FS83" i="36" s="1"/>
  <c r="FS55" i="36"/>
  <c r="FS81" i="36" s="1"/>
  <c r="FS51" i="36"/>
  <c r="FS77" i="36" s="1"/>
  <c r="FS49" i="36"/>
  <c r="FS75" i="36" s="1"/>
  <c r="FS52" i="36"/>
  <c r="FS78" i="36" s="1"/>
  <c r="FS54" i="36"/>
  <c r="FS80" i="36" s="1"/>
  <c r="FS50" i="36"/>
  <c r="FS76" i="36" s="1"/>
  <c r="FS53" i="36"/>
  <c r="FS79" i="36" s="1"/>
  <c r="FR10" i="36"/>
  <c r="FR12" i="36" l="1"/>
  <c r="FR11" i="36"/>
  <c r="FR14" i="36"/>
  <c r="FR13" i="36"/>
  <c r="FR16" i="36"/>
  <c r="FR15" i="36"/>
  <c r="FR17" i="36"/>
  <c r="FR18" i="36"/>
  <c r="FR19" i="36"/>
  <c r="FQ40" i="36"/>
  <c r="FQ41" i="36"/>
  <c r="FQ43" i="36"/>
  <c r="FQ39" i="36"/>
  <c r="FQ44" i="36"/>
  <c r="FQ38" i="36"/>
  <c r="FQ45" i="36"/>
  <c r="FQ37" i="36"/>
  <c r="FQ42" i="36"/>
  <c r="FU48" i="36"/>
  <c r="FT55" i="36"/>
  <c r="FT81" i="36" s="1"/>
  <c r="FT57" i="36"/>
  <c r="FT83" i="36" s="1"/>
  <c r="FT56" i="36"/>
  <c r="FT82" i="36" s="1"/>
  <c r="FT50" i="36"/>
  <c r="FT76" i="36" s="1"/>
  <c r="FT53" i="36"/>
  <c r="FT79" i="36" s="1"/>
  <c r="FT54" i="36"/>
  <c r="FT80" i="36" s="1"/>
  <c r="FT51" i="36"/>
  <c r="FT77" i="36" s="1"/>
  <c r="FT49" i="36"/>
  <c r="FT75" i="36" s="1"/>
  <c r="FT52" i="36"/>
  <c r="FT78" i="36" s="1"/>
  <c r="FS10" i="36"/>
  <c r="FS12" i="36" l="1"/>
  <c r="FS11" i="36"/>
  <c r="FS14" i="36"/>
  <c r="FS13" i="36"/>
  <c r="FS16" i="36"/>
  <c r="FS15" i="36"/>
  <c r="FS17" i="36"/>
  <c r="FS18" i="36"/>
  <c r="FS19" i="36"/>
  <c r="FR40" i="36"/>
  <c r="FR43" i="36"/>
  <c r="FR44" i="36"/>
  <c r="FR42" i="36"/>
  <c r="FR41" i="36"/>
  <c r="FR38" i="36"/>
  <c r="FR37" i="36"/>
  <c r="FR39" i="36"/>
  <c r="FR45" i="36"/>
  <c r="FV48" i="36"/>
  <c r="FU57" i="36"/>
  <c r="FU83" i="36" s="1"/>
  <c r="FU56" i="36"/>
  <c r="FU82" i="36" s="1"/>
  <c r="FU55" i="36"/>
  <c r="FU81" i="36" s="1"/>
  <c r="FU49" i="36"/>
  <c r="FU75" i="36" s="1"/>
  <c r="FU52" i="36"/>
  <c r="FU78" i="36" s="1"/>
  <c r="FU50" i="36"/>
  <c r="FU76" i="36" s="1"/>
  <c r="FU54" i="36"/>
  <c r="FU80" i="36" s="1"/>
  <c r="FU53" i="36"/>
  <c r="FU79" i="36" s="1"/>
  <c r="FU51" i="36"/>
  <c r="FU77" i="36" s="1"/>
  <c r="FT10" i="36"/>
  <c r="FT12" i="36" l="1"/>
  <c r="FT11" i="36"/>
  <c r="FT14" i="36"/>
  <c r="FT13" i="36"/>
  <c r="FT16" i="36"/>
  <c r="FT15" i="36"/>
  <c r="FT17" i="36"/>
  <c r="FT18" i="36"/>
  <c r="FT19" i="36"/>
  <c r="FS41" i="36"/>
  <c r="FS44" i="36"/>
  <c r="FS39" i="36"/>
  <c r="FS40" i="36"/>
  <c r="FS42" i="36"/>
  <c r="FS38" i="36"/>
  <c r="FS37" i="36"/>
  <c r="FS45" i="36"/>
  <c r="FS43" i="36"/>
  <c r="FW48" i="36"/>
  <c r="FV57" i="36"/>
  <c r="FV83" i="36" s="1"/>
  <c r="FV56" i="36"/>
  <c r="FV82" i="36" s="1"/>
  <c r="FV55" i="36"/>
  <c r="FV81" i="36" s="1"/>
  <c r="FV50" i="36"/>
  <c r="FV76" i="36" s="1"/>
  <c r="FV53" i="36"/>
  <c r="FV79" i="36" s="1"/>
  <c r="FV52" i="36"/>
  <c r="FV78" i="36" s="1"/>
  <c r="FV49" i="36"/>
  <c r="FV75" i="36" s="1"/>
  <c r="FV54" i="36"/>
  <c r="FV80" i="36" s="1"/>
  <c r="FV51" i="36"/>
  <c r="FV77" i="36" s="1"/>
  <c r="FU10" i="36"/>
  <c r="FU12" i="36" l="1"/>
  <c r="FU11" i="36"/>
  <c r="FU13" i="36"/>
  <c r="FU14" i="36"/>
  <c r="FU16" i="36"/>
  <c r="FU15" i="36"/>
  <c r="FU18" i="36"/>
  <c r="FU17" i="36"/>
  <c r="FU19" i="36"/>
  <c r="FT43" i="36"/>
  <c r="FT45" i="36"/>
  <c r="FT40" i="36"/>
  <c r="FT41" i="36"/>
  <c r="FT39" i="36"/>
  <c r="FT44" i="36"/>
  <c r="FT42" i="36"/>
  <c r="FT38" i="36"/>
  <c r="FT37" i="36"/>
  <c r="FX48" i="36"/>
  <c r="FW57" i="36"/>
  <c r="FW83" i="36" s="1"/>
  <c r="FW56" i="36"/>
  <c r="FW82" i="36" s="1"/>
  <c r="FW55" i="36"/>
  <c r="FW81" i="36" s="1"/>
  <c r="FW50" i="36"/>
  <c r="FW76" i="36" s="1"/>
  <c r="FW52" i="36"/>
  <c r="FW78" i="36" s="1"/>
  <c r="FW54" i="36"/>
  <c r="FW80" i="36" s="1"/>
  <c r="FW49" i="36"/>
  <c r="FW75" i="36" s="1"/>
  <c r="FW53" i="36"/>
  <c r="FW79" i="36" s="1"/>
  <c r="FW51" i="36"/>
  <c r="FW77" i="36" s="1"/>
  <c r="FV10" i="36"/>
  <c r="FV12" i="36" l="1"/>
  <c r="FV11" i="36"/>
  <c r="FV13" i="36"/>
  <c r="FV14" i="36"/>
  <c r="FV16" i="36"/>
  <c r="FV15" i="36"/>
  <c r="FV18" i="36"/>
  <c r="FV17" i="36"/>
  <c r="FV19" i="36"/>
  <c r="FU40" i="36"/>
  <c r="FU45" i="36"/>
  <c r="FU38" i="36"/>
  <c r="FU39" i="36"/>
  <c r="FU42" i="36"/>
  <c r="FU41" i="36"/>
  <c r="FU37" i="36"/>
  <c r="FU43" i="36"/>
  <c r="FU44" i="36"/>
  <c r="FY48" i="36"/>
  <c r="FX57" i="36"/>
  <c r="FX83" i="36" s="1"/>
  <c r="FX56" i="36"/>
  <c r="FX82" i="36" s="1"/>
  <c r="FX55" i="36"/>
  <c r="FX81" i="36" s="1"/>
  <c r="FX49" i="36"/>
  <c r="FX75" i="36" s="1"/>
  <c r="FX52" i="36"/>
  <c r="FX78" i="36" s="1"/>
  <c r="FX50" i="36"/>
  <c r="FX76" i="36" s="1"/>
  <c r="FX54" i="36"/>
  <c r="FX80" i="36" s="1"/>
  <c r="FX51" i="36"/>
  <c r="FX77" i="36" s="1"/>
  <c r="FX53" i="36"/>
  <c r="FX79" i="36" s="1"/>
  <c r="FW10" i="36"/>
  <c r="FW12" i="36" l="1"/>
  <c r="FW11" i="36"/>
  <c r="FW13" i="36"/>
  <c r="FW14" i="36"/>
  <c r="FW16" i="36"/>
  <c r="FW15" i="36"/>
  <c r="FW18" i="36"/>
  <c r="FW17" i="36"/>
  <c r="FW19" i="36"/>
  <c r="FV38" i="36"/>
  <c r="FV44" i="36"/>
  <c r="FV43" i="36"/>
  <c r="FV37" i="36"/>
  <c r="FV39" i="36"/>
  <c r="FV41" i="36"/>
  <c r="FV42" i="36"/>
  <c r="FV40" i="36"/>
  <c r="FV45" i="36"/>
  <c r="FZ48" i="36"/>
  <c r="FY56" i="36"/>
  <c r="FY82" i="36" s="1"/>
  <c r="FY57" i="36"/>
  <c r="FY83" i="36" s="1"/>
  <c r="FY55" i="36"/>
  <c r="FY81" i="36" s="1"/>
  <c r="FY54" i="36"/>
  <c r="FY80" i="36" s="1"/>
  <c r="FY51" i="36"/>
  <c r="FY77" i="36" s="1"/>
  <c r="FY52" i="36"/>
  <c r="FY78" i="36" s="1"/>
  <c r="FY49" i="36"/>
  <c r="FY75" i="36" s="1"/>
  <c r="FY50" i="36"/>
  <c r="FY76" i="36" s="1"/>
  <c r="FY53" i="36"/>
  <c r="FY79" i="36" s="1"/>
  <c r="FX10" i="36"/>
  <c r="FX12" i="36" l="1"/>
  <c r="FX11" i="36"/>
  <c r="FX13" i="36"/>
  <c r="FX14" i="36"/>
  <c r="FX15" i="36"/>
  <c r="FX16" i="36"/>
  <c r="FX18" i="36"/>
  <c r="FX17" i="36"/>
  <c r="FX19" i="36"/>
  <c r="FW37" i="36"/>
  <c r="FW41" i="36"/>
  <c r="FW45" i="36"/>
  <c r="FW39" i="36"/>
  <c r="FW40" i="36"/>
  <c r="FW44" i="36"/>
  <c r="FW42" i="36"/>
  <c r="FW38" i="36"/>
  <c r="FW43" i="36"/>
  <c r="GA48" i="36"/>
  <c r="FZ56" i="36"/>
  <c r="FZ82" i="36" s="1"/>
  <c r="FZ55" i="36"/>
  <c r="FZ81" i="36" s="1"/>
  <c r="FZ57" i="36"/>
  <c r="FZ83" i="36" s="1"/>
  <c r="FZ53" i="36"/>
  <c r="FZ79" i="36" s="1"/>
  <c r="FZ50" i="36"/>
  <c r="FZ76" i="36" s="1"/>
  <c r="FZ52" i="36"/>
  <c r="FZ78" i="36" s="1"/>
  <c r="FZ49" i="36"/>
  <c r="FZ75" i="36" s="1"/>
  <c r="FZ51" i="36"/>
  <c r="FZ77" i="36" s="1"/>
  <c r="FZ54" i="36"/>
  <c r="FZ80" i="36" s="1"/>
  <c r="FY10" i="36"/>
  <c r="FY11" i="36" l="1"/>
  <c r="FY12" i="36"/>
  <c r="FY13" i="36"/>
  <c r="FY14" i="36"/>
  <c r="FY15" i="36"/>
  <c r="FY16" i="36"/>
  <c r="FY18" i="36"/>
  <c r="FY17" i="36"/>
  <c r="FY19" i="36"/>
  <c r="FX43" i="36"/>
  <c r="FX38" i="36"/>
  <c r="FX41" i="36"/>
  <c r="FX44" i="36"/>
  <c r="FX39" i="36"/>
  <c r="FX40" i="36"/>
  <c r="FX42" i="36"/>
  <c r="FX37" i="36"/>
  <c r="FX45" i="36"/>
  <c r="GB48" i="36"/>
  <c r="GA56" i="36"/>
  <c r="GA82" i="36" s="1"/>
  <c r="GA55" i="36"/>
  <c r="GA81" i="36" s="1"/>
  <c r="GA57" i="36"/>
  <c r="GA83" i="36" s="1"/>
  <c r="GA54" i="36"/>
  <c r="GA80" i="36" s="1"/>
  <c r="GA50" i="36"/>
  <c r="GA76" i="36" s="1"/>
  <c r="GA51" i="36"/>
  <c r="GA77" i="36" s="1"/>
  <c r="GA53" i="36"/>
  <c r="GA79" i="36" s="1"/>
  <c r="GA49" i="36"/>
  <c r="GA75" i="36" s="1"/>
  <c r="GA52" i="36"/>
  <c r="GA78" i="36" s="1"/>
  <c r="FZ10" i="36"/>
  <c r="FZ11" i="36" l="1"/>
  <c r="FZ12" i="36"/>
  <c r="FZ14" i="36"/>
  <c r="FZ13" i="36"/>
  <c r="FZ15" i="36"/>
  <c r="FZ16" i="36"/>
  <c r="FZ18" i="36"/>
  <c r="FZ17" i="36"/>
  <c r="FZ19" i="36"/>
  <c r="FY41" i="36"/>
  <c r="FY40" i="36"/>
  <c r="FY45" i="36"/>
  <c r="FY43" i="36"/>
  <c r="FY38" i="36"/>
  <c r="FY37" i="36"/>
  <c r="FY39" i="36"/>
  <c r="FY44" i="36"/>
  <c r="FY42" i="36"/>
  <c r="GC48" i="36"/>
  <c r="GB56" i="36"/>
  <c r="GB82" i="36" s="1"/>
  <c r="GB55" i="36"/>
  <c r="GB81" i="36" s="1"/>
  <c r="GB57" i="36"/>
  <c r="GB83" i="36" s="1"/>
  <c r="GB50" i="36"/>
  <c r="GB76" i="36" s="1"/>
  <c r="GB51" i="36"/>
  <c r="GB77" i="36" s="1"/>
  <c r="GB49" i="36"/>
  <c r="GB75" i="36" s="1"/>
  <c r="GB52" i="36"/>
  <c r="GB78" i="36" s="1"/>
  <c r="GB53" i="36"/>
  <c r="GB79" i="36" s="1"/>
  <c r="GB54" i="36"/>
  <c r="GB80" i="36" s="1"/>
  <c r="GA10" i="36"/>
  <c r="GA11" i="36" l="1"/>
  <c r="GA12" i="36"/>
  <c r="GA14" i="36"/>
  <c r="GA13" i="36"/>
  <c r="GA15" i="36"/>
  <c r="GA16" i="36"/>
  <c r="GA18" i="36"/>
  <c r="GA17" i="36"/>
  <c r="GA19" i="36"/>
  <c r="FZ40" i="36"/>
  <c r="FZ43" i="36"/>
  <c r="FZ42" i="36"/>
  <c r="FZ41" i="36"/>
  <c r="FZ39" i="36"/>
  <c r="FZ38" i="36"/>
  <c r="FZ37" i="36"/>
  <c r="FZ45" i="36"/>
  <c r="FZ44" i="36"/>
  <c r="GD48" i="36"/>
  <c r="GC56" i="36"/>
  <c r="GC82" i="36" s="1"/>
  <c r="GC55" i="36"/>
  <c r="GC81" i="36" s="1"/>
  <c r="GC57" i="36"/>
  <c r="GC83" i="36" s="1"/>
  <c r="GC51" i="36"/>
  <c r="GC77" i="36" s="1"/>
  <c r="GC49" i="36"/>
  <c r="GC75" i="36" s="1"/>
  <c r="GC50" i="36"/>
  <c r="GC76" i="36" s="1"/>
  <c r="GC53" i="36"/>
  <c r="GC79" i="36" s="1"/>
  <c r="GC54" i="36"/>
  <c r="GC80" i="36" s="1"/>
  <c r="GC52" i="36"/>
  <c r="GC78" i="36" s="1"/>
  <c r="GB10" i="36"/>
  <c r="GB11" i="36" l="1"/>
  <c r="GB12" i="36"/>
  <c r="GB14" i="36"/>
  <c r="GB13" i="36"/>
  <c r="GB15" i="36"/>
  <c r="GB16" i="36"/>
  <c r="GB17" i="36"/>
  <c r="GB18" i="36"/>
  <c r="GB19" i="36"/>
  <c r="GA38" i="36"/>
  <c r="GA42" i="36"/>
  <c r="GA41" i="36"/>
  <c r="GA40" i="36"/>
  <c r="GA44" i="36"/>
  <c r="GA39" i="36"/>
  <c r="GA37" i="36"/>
  <c r="GA43" i="36"/>
  <c r="GA45" i="36"/>
  <c r="GE48" i="36"/>
  <c r="GD57" i="36"/>
  <c r="GD83" i="36" s="1"/>
  <c r="GD56" i="36"/>
  <c r="GD82" i="36" s="1"/>
  <c r="GD55" i="36"/>
  <c r="GD81" i="36" s="1"/>
  <c r="GD49" i="36"/>
  <c r="GD75" i="36" s="1"/>
  <c r="GD51" i="36"/>
  <c r="GD77" i="36" s="1"/>
  <c r="GD54" i="36"/>
  <c r="GD80" i="36" s="1"/>
  <c r="GD53" i="36"/>
  <c r="GD79" i="36" s="1"/>
  <c r="GD50" i="36"/>
  <c r="GD76" i="36" s="1"/>
  <c r="GD52" i="36"/>
  <c r="GD78" i="36" s="1"/>
  <c r="GC10" i="36"/>
  <c r="GC11" i="36" l="1"/>
  <c r="GC12" i="36"/>
  <c r="GC14" i="36"/>
  <c r="GC13" i="36"/>
  <c r="GC16" i="36"/>
  <c r="GC15" i="36"/>
  <c r="GC17" i="36"/>
  <c r="GC18" i="36"/>
  <c r="GC19" i="36"/>
  <c r="GB44" i="36"/>
  <c r="GB39" i="36"/>
  <c r="GB40" i="36"/>
  <c r="GB38" i="36"/>
  <c r="GB41" i="36"/>
  <c r="GB45" i="36"/>
  <c r="GB37" i="36"/>
  <c r="GB43" i="36"/>
  <c r="GB42" i="36"/>
  <c r="GF48" i="36"/>
  <c r="GE56" i="36"/>
  <c r="GE82" i="36" s="1"/>
  <c r="GE55" i="36"/>
  <c r="GE81" i="36" s="1"/>
  <c r="GE57" i="36"/>
  <c r="GE83" i="36" s="1"/>
  <c r="GE53" i="36"/>
  <c r="GE79" i="36" s="1"/>
  <c r="GE49" i="36"/>
  <c r="GE75" i="36" s="1"/>
  <c r="GE54" i="36"/>
  <c r="GE80" i="36" s="1"/>
  <c r="GE50" i="36"/>
  <c r="GE76" i="36" s="1"/>
  <c r="GE52" i="36"/>
  <c r="GE78" i="36" s="1"/>
  <c r="GE51" i="36"/>
  <c r="GE77" i="36" s="1"/>
  <c r="GD10" i="36"/>
  <c r="GD12" i="36" l="1"/>
  <c r="GD11" i="36"/>
  <c r="GD14" i="36"/>
  <c r="GD13" i="36"/>
  <c r="GD16" i="36"/>
  <c r="GD15" i="36"/>
  <c r="GD17" i="36"/>
  <c r="GD18" i="36"/>
  <c r="GD19" i="36"/>
  <c r="GC41" i="36"/>
  <c r="GC44" i="36"/>
  <c r="GC40" i="36"/>
  <c r="GC38" i="36"/>
  <c r="GC43" i="36"/>
  <c r="GC37" i="36"/>
  <c r="GC39" i="36"/>
  <c r="GC42" i="36"/>
  <c r="GC45" i="36"/>
  <c r="GG48" i="36"/>
  <c r="GF56" i="36"/>
  <c r="GF82" i="36" s="1"/>
  <c r="GF55" i="36"/>
  <c r="GF81" i="36" s="1"/>
  <c r="GF57" i="36"/>
  <c r="GF83" i="36" s="1"/>
  <c r="GF51" i="36"/>
  <c r="GF77" i="36" s="1"/>
  <c r="GF49" i="36"/>
  <c r="GF75" i="36" s="1"/>
  <c r="GF52" i="36"/>
  <c r="GF78" i="36" s="1"/>
  <c r="GF50" i="36"/>
  <c r="GF76" i="36" s="1"/>
  <c r="GF53" i="36"/>
  <c r="GF79" i="36" s="1"/>
  <c r="GF54" i="36"/>
  <c r="GF80" i="36" s="1"/>
  <c r="GE10" i="36"/>
  <c r="GE12" i="36" l="1"/>
  <c r="GE11" i="36"/>
  <c r="GE14" i="36"/>
  <c r="GE13" i="36"/>
  <c r="GE16" i="36"/>
  <c r="GE15" i="36"/>
  <c r="GE17" i="36"/>
  <c r="GE18" i="36"/>
  <c r="GE19" i="36"/>
  <c r="GD44" i="36"/>
  <c r="GD38" i="36"/>
  <c r="GD39" i="36"/>
  <c r="GD45" i="36"/>
  <c r="GD40" i="36"/>
  <c r="GD42" i="36"/>
  <c r="GD37" i="36"/>
  <c r="GD41" i="36"/>
  <c r="GD43" i="36"/>
  <c r="GH48" i="36"/>
  <c r="GG56" i="36"/>
  <c r="GG82" i="36" s="1"/>
  <c r="GG55" i="36"/>
  <c r="GG81" i="36" s="1"/>
  <c r="GG57" i="36"/>
  <c r="GG83" i="36" s="1"/>
  <c r="GG54" i="36"/>
  <c r="GG80" i="36" s="1"/>
  <c r="GG52" i="36"/>
  <c r="GG78" i="36" s="1"/>
  <c r="GG50" i="36"/>
  <c r="GG76" i="36" s="1"/>
  <c r="GG49" i="36"/>
  <c r="GG75" i="36" s="1"/>
  <c r="GG53" i="36"/>
  <c r="GG79" i="36" s="1"/>
  <c r="GG51" i="36"/>
  <c r="GG77" i="36" s="1"/>
  <c r="GF10" i="36"/>
  <c r="GF12" i="36" l="1"/>
  <c r="GF11" i="36"/>
  <c r="GF14" i="36"/>
  <c r="GF13" i="36"/>
  <c r="GF16" i="36"/>
  <c r="GF15" i="36"/>
  <c r="GF17" i="36"/>
  <c r="GF18" i="36"/>
  <c r="GF19" i="36"/>
  <c r="GE40" i="36"/>
  <c r="GE42" i="36"/>
  <c r="GE43" i="36"/>
  <c r="GE38" i="36"/>
  <c r="GE45" i="36"/>
  <c r="GE39" i="36"/>
  <c r="GE37" i="36"/>
  <c r="GE41" i="36"/>
  <c r="GE44" i="36"/>
  <c r="GI48" i="36"/>
  <c r="GH55" i="36"/>
  <c r="GH81" i="36" s="1"/>
  <c r="GH56" i="36"/>
  <c r="GH82" i="36" s="1"/>
  <c r="GH57" i="36"/>
  <c r="GH83" i="36" s="1"/>
  <c r="GH53" i="36"/>
  <c r="GH79" i="36" s="1"/>
  <c r="GH52" i="36"/>
  <c r="GH78" i="36" s="1"/>
  <c r="GH54" i="36"/>
  <c r="GH80" i="36" s="1"/>
  <c r="GH49" i="36"/>
  <c r="GH75" i="36" s="1"/>
  <c r="GH51" i="36"/>
  <c r="GH77" i="36" s="1"/>
  <c r="GH50" i="36"/>
  <c r="GH76" i="36" s="1"/>
  <c r="GG10" i="36"/>
  <c r="GG12" i="36" l="1"/>
  <c r="GG11" i="36"/>
  <c r="GG13" i="36"/>
  <c r="GG14" i="36"/>
  <c r="GG16" i="36"/>
  <c r="GG15" i="36"/>
  <c r="GG18" i="36"/>
  <c r="GG17" i="36"/>
  <c r="GG19" i="36"/>
  <c r="GF37" i="36"/>
  <c r="GF41" i="36"/>
  <c r="GF45" i="36"/>
  <c r="GF40" i="36"/>
  <c r="GF39" i="36"/>
  <c r="GF38" i="36"/>
  <c r="GF44" i="36"/>
  <c r="GF42" i="36"/>
  <c r="GF43" i="36"/>
  <c r="GJ48" i="36"/>
  <c r="GI55" i="36"/>
  <c r="GI81" i="36" s="1"/>
  <c r="GI56" i="36"/>
  <c r="GI82" i="36" s="1"/>
  <c r="GI57" i="36"/>
  <c r="GI83" i="36" s="1"/>
  <c r="GI49" i="36"/>
  <c r="GI75" i="36" s="1"/>
  <c r="GI54" i="36"/>
  <c r="GI80" i="36" s="1"/>
  <c r="GI51" i="36"/>
  <c r="GI77" i="36" s="1"/>
  <c r="GI50" i="36"/>
  <c r="GI76" i="36" s="1"/>
  <c r="GI53" i="36"/>
  <c r="GI79" i="36" s="1"/>
  <c r="GI52" i="36"/>
  <c r="GI78" i="36" s="1"/>
  <c r="GH10" i="36"/>
  <c r="GH12" i="36" l="1"/>
  <c r="GH11" i="36"/>
  <c r="GH13" i="36"/>
  <c r="GH14" i="36"/>
  <c r="GH16" i="36"/>
  <c r="GH15" i="36"/>
  <c r="GH18" i="36"/>
  <c r="GH17" i="36"/>
  <c r="GH19" i="36"/>
  <c r="GG39" i="36"/>
  <c r="GG42" i="36"/>
  <c r="GG43" i="36"/>
  <c r="GG37" i="36"/>
  <c r="GG40" i="36"/>
  <c r="GG38" i="36"/>
  <c r="GG45" i="36"/>
  <c r="GG41" i="36"/>
  <c r="GG44" i="36"/>
  <c r="GK48" i="36"/>
  <c r="GJ57" i="36"/>
  <c r="GJ83" i="36" s="1"/>
  <c r="GJ55" i="36"/>
  <c r="GJ81" i="36" s="1"/>
  <c r="GJ56" i="36"/>
  <c r="GJ82" i="36" s="1"/>
  <c r="GJ54" i="36"/>
  <c r="GJ80" i="36" s="1"/>
  <c r="GJ49" i="36"/>
  <c r="GJ75" i="36" s="1"/>
  <c r="GJ53" i="36"/>
  <c r="GJ79" i="36" s="1"/>
  <c r="GJ52" i="36"/>
  <c r="GJ78" i="36" s="1"/>
  <c r="GJ51" i="36"/>
  <c r="GJ77" i="36" s="1"/>
  <c r="GJ50" i="36"/>
  <c r="GJ76" i="36" s="1"/>
  <c r="GI10" i="36"/>
  <c r="GI12" i="36" l="1"/>
  <c r="GI11" i="36"/>
  <c r="GI13" i="36"/>
  <c r="GI14" i="36"/>
  <c r="GI16" i="36"/>
  <c r="GI15" i="36"/>
  <c r="GI18" i="36"/>
  <c r="GI17" i="36"/>
  <c r="GI19" i="36"/>
  <c r="GH37" i="36"/>
  <c r="GH41" i="36"/>
  <c r="GH40" i="36"/>
  <c r="GH43" i="36"/>
  <c r="GH38" i="36"/>
  <c r="GH44" i="36"/>
  <c r="GH39" i="36"/>
  <c r="GH45" i="36"/>
  <c r="GH42" i="36"/>
  <c r="GL48" i="36"/>
  <c r="GK56" i="36"/>
  <c r="GK82" i="36" s="1"/>
  <c r="GK55" i="36"/>
  <c r="GK81" i="36" s="1"/>
  <c r="GK57" i="36"/>
  <c r="GK83" i="36" s="1"/>
  <c r="GK53" i="36"/>
  <c r="GK79" i="36" s="1"/>
  <c r="GK50" i="36"/>
  <c r="GK76" i="36" s="1"/>
  <c r="GK52" i="36"/>
  <c r="GK78" i="36" s="1"/>
  <c r="GK49" i="36"/>
  <c r="GK75" i="36" s="1"/>
  <c r="GK51" i="36"/>
  <c r="GK77" i="36" s="1"/>
  <c r="GK54" i="36"/>
  <c r="GK80" i="36" s="1"/>
  <c r="GJ10" i="36"/>
  <c r="GJ12" i="36" l="1"/>
  <c r="GJ11" i="36"/>
  <c r="GJ13" i="36"/>
  <c r="GJ14" i="36"/>
  <c r="GJ15" i="36"/>
  <c r="GJ16" i="36"/>
  <c r="GJ18" i="36"/>
  <c r="GJ17" i="36"/>
  <c r="GJ19" i="36"/>
  <c r="GI38" i="36"/>
  <c r="GI41" i="36"/>
  <c r="GI40" i="36"/>
  <c r="GI43" i="36"/>
  <c r="GI45" i="36"/>
  <c r="GI39" i="36"/>
  <c r="GI44" i="36"/>
  <c r="GI37" i="36"/>
  <c r="GI42" i="36"/>
  <c r="GM48" i="36"/>
  <c r="GL57" i="36"/>
  <c r="GL83" i="36" s="1"/>
  <c r="GL55" i="36"/>
  <c r="GL81" i="36" s="1"/>
  <c r="GL56" i="36"/>
  <c r="GL82" i="36" s="1"/>
  <c r="GL54" i="36"/>
  <c r="GL80" i="36" s="1"/>
  <c r="GL50" i="36"/>
  <c r="GL76" i="36" s="1"/>
  <c r="GL51" i="36"/>
  <c r="GL77" i="36" s="1"/>
  <c r="GL52" i="36"/>
  <c r="GL78" i="36" s="1"/>
  <c r="GL49" i="36"/>
  <c r="GL75" i="36" s="1"/>
  <c r="GL53" i="36"/>
  <c r="GL79" i="36" s="1"/>
  <c r="GK10" i="36"/>
  <c r="GK11" i="36" l="1"/>
  <c r="GK12" i="36"/>
  <c r="GK13" i="36"/>
  <c r="GK14" i="36"/>
  <c r="GK15" i="36"/>
  <c r="GK16" i="36"/>
  <c r="GK18" i="36"/>
  <c r="GK17" i="36"/>
  <c r="GK19" i="36"/>
  <c r="GJ38" i="36"/>
  <c r="GJ42" i="36"/>
  <c r="GJ39" i="36"/>
  <c r="GJ43" i="36"/>
  <c r="GJ37" i="36"/>
  <c r="GJ45" i="36"/>
  <c r="GJ41" i="36"/>
  <c r="GJ40" i="36"/>
  <c r="GJ44" i="36"/>
  <c r="GN48" i="36"/>
  <c r="GM57" i="36"/>
  <c r="GM83" i="36" s="1"/>
  <c r="GM55" i="36"/>
  <c r="GM81" i="36" s="1"/>
  <c r="GM56" i="36"/>
  <c r="GM82" i="36" s="1"/>
  <c r="GM54" i="36"/>
  <c r="GM80" i="36" s="1"/>
  <c r="GM49" i="36"/>
  <c r="GM75" i="36" s="1"/>
  <c r="GM50" i="36"/>
  <c r="GM76" i="36" s="1"/>
  <c r="GM51" i="36"/>
  <c r="GM77" i="36" s="1"/>
  <c r="GM53" i="36"/>
  <c r="GM79" i="36" s="1"/>
  <c r="GM52" i="36"/>
  <c r="GM78" i="36" s="1"/>
  <c r="GL10" i="36"/>
  <c r="GL11" i="36" l="1"/>
  <c r="GL12" i="36"/>
  <c r="GL14" i="36"/>
  <c r="GL13" i="36"/>
  <c r="GL15" i="36"/>
  <c r="GL16" i="36"/>
  <c r="GL18" i="36"/>
  <c r="GL17" i="36"/>
  <c r="GL19" i="36"/>
  <c r="GK41" i="36"/>
  <c r="GK39" i="36"/>
  <c r="GK43" i="36"/>
  <c r="GK42" i="36"/>
  <c r="GK37" i="36"/>
  <c r="GK38" i="36"/>
  <c r="GK40" i="36"/>
  <c r="GK44" i="36"/>
  <c r="GK45" i="36"/>
  <c r="GO48" i="36"/>
  <c r="GN57" i="36"/>
  <c r="GN83" i="36" s="1"/>
  <c r="GN55" i="36"/>
  <c r="GN81" i="36" s="1"/>
  <c r="GN56" i="36"/>
  <c r="GN82" i="36" s="1"/>
  <c r="GN49" i="36"/>
  <c r="GN75" i="36" s="1"/>
  <c r="GN54" i="36"/>
  <c r="GN80" i="36" s="1"/>
  <c r="GN50" i="36"/>
  <c r="GN76" i="36" s="1"/>
  <c r="GN52" i="36"/>
  <c r="GN78" i="36" s="1"/>
  <c r="GN53" i="36"/>
  <c r="GN79" i="36" s="1"/>
  <c r="GN51" i="36"/>
  <c r="GN77" i="36" s="1"/>
  <c r="GM10" i="36"/>
  <c r="GM11" i="36" l="1"/>
  <c r="GM12" i="36"/>
  <c r="GM14" i="36"/>
  <c r="GM13" i="36"/>
  <c r="GM15" i="36"/>
  <c r="GM16" i="36"/>
  <c r="GM18" i="36"/>
  <c r="GM17" i="36"/>
  <c r="GM19" i="36"/>
  <c r="GL42" i="36"/>
  <c r="GL43" i="36"/>
  <c r="GL45" i="36"/>
  <c r="GL38" i="36"/>
  <c r="GL44" i="36"/>
  <c r="GL40" i="36"/>
  <c r="GL41" i="36"/>
  <c r="GL39" i="36"/>
  <c r="GL37" i="36"/>
  <c r="GP48" i="36"/>
  <c r="GO56" i="36"/>
  <c r="GO82" i="36" s="1"/>
  <c r="GO57" i="36"/>
  <c r="GO83" i="36" s="1"/>
  <c r="GO55" i="36"/>
  <c r="GO81" i="36" s="1"/>
  <c r="GO49" i="36"/>
  <c r="GO75" i="36" s="1"/>
  <c r="GO52" i="36"/>
  <c r="GO78" i="36" s="1"/>
  <c r="GO54" i="36"/>
  <c r="GO80" i="36" s="1"/>
  <c r="GO53" i="36"/>
  <c r="GO79" i="36" s="1"/>
  <c r="GO51" i="36"/>
  <c r="GO77" i="36" s="1"/>
  <c r="GO50" i="36"/>
  <c r="GO76" i="36" s="1"/>
  <c r="GN10" i="36"/>
  <c r="GN11" i="36" l="1"/>
  <c r="GN12" i="36"/>
  <c r="GN14" i="36"/>
  <c r="GN13" i="36"/>
  <c r="GN15" i="36"/>
  <c r="GN16" i="36"/>
  <c r="GN17" i="36"/>
  <c r="GN18" i="36"/>
  <c r="GN19" i="36"/>
  <c r="GM38" i="36"/>
  <c r="GM40" i="36"/>
  <c r="GM45" i="36"/>
  <c r="GM42" i="36"/>
  <c r="GM41" i="36"/>
  <c r="GM43" i="36"/>
  <c r="GM39" i="36"/>
  <c r="GM37" i="36"/>
  <c r="GM44" i="36"/>
  <c r="GQ48" i="36"/>
  <c r="GP57" i="36"/>
  <c r="GP83" i="36" s="1"/>
  <c r="GP55" i="36"/>
  <c r="GP81" i="36" s="1"/>
  <c r="GP56" i="36"/>
  <c r="GP82" i="36" s="1"/>
  <c r="GP53" i="36"/>
  <c r="GP79" i="36" s="1"/>
  <c r="GP50" i="36"/>
  <c r="GP76" i="36" s="1"/>
  <c r="GP49" i="36"/>
  <c r="GP75" i="36" s="1"/>
  <c r="GP52" i="36"/>
  <c r="GP78" i="36" s="1"/>
  <c r="GP54" i="36"/>
  <c r="GP80" i="36" s="1"/>
  <c r="GP51" i="36"/>
  <c r="GP77" i="36" s="1"/>
  <c r="GO10" i="36"/>
  <c r="GO11" i="36" l="1"/>
  <c r="GO12" i="36"/>
  <c r="GO14" i="36"/>
  <c r="GO13" i="36"/>
  <c r="GO16" i="36"/>
  <c r="GO15" i="36"/>
  <c r="GO17" i="36"/>
  <c r="GO18" i="36"/>
  <c r="GO19" i="36"/>
  <c r="GN38" i="36"/>
  <c r="GN39" i="36"/>
  <c r="GN43" i="36"/>
  <c r="GN45" i="36"/>
  <c r="GN40" i="36"/>
  <c r="GN42" i="36"/>
  <c r="GN41" i="36"/>
  <c r="GN37" i="36"/>
  <c r="GN44" i="36"/>
  <c r="GR48" i="36"/>
  <c r="GQ56" i="36"/>
  <c r="GQ82" i="36" s="1"/>
  <c r="GQ57" i="36"/>
  <c r="GQ83" i="36" s="1"/>
  <c r="GQ55" i="36"/>
  <c r="GQ81" i="36" s="1"/>
  <c r="GQ49" i="36"/>
  <c r="GQ75" i="36" s="1"/>
  <c r="GQ50" i="36"/>
  <c r="GQ76" i="36" s="1"/>
  <c r="GQ51" i="36"/>
  <c r="GQ77" i="36" s="1"/>
  <c r="GQ53" i="36"/>
  <c r="GQ79" i="36" s="1"/>
  <c r="GQ54" i="36"/>
  <c r="GQ80" i="36" s="1"/>
  <c r="GQ52" i="36"/>
  <c r="GQ78" i="36" s="1"/>
  <c r="GP10" i="36"/>
  <c r="GP12" i="36" l="1"/>
  <c r="GP11" i="36"/>
  <c r="GP14" i="36"/>
  <c r="GP13" i="36"/>
  <c r="GP16" i="36"/>
  <c r="GP15" i="36"/>
  <c r="GP17" i="36"/>
  <c r="GP18" i="36"/>
  <c r="GP19" i="36"/>
  <c r="GO37" i="36"/>
  <c r="GO45" i="36"/>
  <c r="GO43" i="36"/>
  <c r="GO38" i="36"/>
  <c r="GO40" i="36"/>
  <c r="GO41" i="36"/>
  <c r="GO42" i="36"/>
  <c r="GO44" i="36"/>
  <c r="GO39" i="36"/>
  <c r="GS48" i="36"/>
  <c r="GR55" i="36"/>
  <c r="GR81" i="36" s="1"/>
  <c r="GR57" i="36"/>
  <c r="GR83" i="36" s="1"/>
  <c r="GR56" i="36"/>
  <c r="GR82" i="36" s="1"/>
  <c r="GR54" i="36"/>
  <c r="GR80" i="36" s="1"/>
  <c r="GR51" i="36"/>
  <c r="GR77" i="36" s="1"/>
  <c r="GR53" i="36"/>
  <c r="GR79" i="36" s="1"/>
  <c r="GR50" i="36"/>
  <c r="GR76" i="36" s="1"/>
  <c r="GR49" i="36"/>
  <c r="GR75" i="36" s="1"/>
  <c r="GR52" i="36"/>
  <c r="GR78" i="36" s="1"/>
  <c r="GQ10" i="36"/>
  <c r="GQ12" i="36" l="1"/>
  <c r="GQ11" i="36"/>
  <c r="GQ14" i="36"/>
  <c r="GQ13" i="36"/>
  <c r="GQ16" i="36"/>
  <c r="GQ15" i="36"/>
  <c r="GQ17" i="36"/>
  <c r="GQ18" i="36"/>
  <c r="GQ19" i="36"/>
  <c r="GP41" i="36"/>
  <c r="GP39" i="36"/>
  <c r="GP40" i="36"/>
  <c r="GP44" i="36"/>
  <c r="GP37" i="36"/>
  <c r="GP38" i="36"/>
  <c r="GP45" i="36"/>
  <c r="GP42" i="36"/>
  <c r="GP43" i="36"/>
  <c r="GT48" i="36"/>
  <c r="GS55" i="36"/>
  <c r="GS81" i="36" s="1"/>
  <c r="GS57" i="36"/>
  <c r="GS83" i="36" s="1"/>
  <c r="GS56" i="36"/>
  <c r="GS82" i="36" s="1"/>
  <c r="GS50" i="36"/>
  <c r="GS76" i="36" s="1"/>
  <c r="GS53" i="36"/>
  <c r="GS79" i="36" s="1"/>
  <c r="GS49" i="36"/>
  <c r="GS75" i="36" s="1"/>
  <c r="GS52" i="36"/>
  <c r="GS78" i="36" s="1"/>
  <c r="GS54" i="36"/>
  <c r="GS80" i="36" s="1"/>
  <c r="GS51" i="36"/>
  <c r="GS77" i="36" s="1"/>
  <c r="GR10" i="36"/>
  <c r="GR12" i="36" l="1"/>
  <c r="GR11" i="36"/>
  <c r="GR14" i="36"/>
  <c r="GR13" i="36"/>
  <c r="GR16" i="36"/>
  <c r="GR15" i="36"/>
  <c r="GR17" i="36"/>
  <c r="GR18" i="36"/>
  <c r="GR19" i="36"/>
  <c r="GQ40" i="36"/>
  <c r="GQ41" i="36"/>
  <c r="GQ38" i="36"/>
  <c r="GQ39" i="36"/>
  <c r="GQ44" i="36"/>
  <c r="GQ45" i="36"/>
  <c r="GQ43" i="36"/>
  <c r="GQ37" i="36"/>
  <c r="GQ42" i="36"/>
  <c r="GU48" i="36"/>
  <c r="GT57" i="36"/>
  <c r="GT83" i="36" s="1"/>
  <c r="GT56" i="36"/>
  <c r="GT82" i="36" s="1"/>
  <c r="GT55" i="36"/>
  <c r="GT81" i="36" s="1"/>
  <c r="GT54" i="36"/>
  <c r="GT80" i="36" s="1"/>
  <c r="GT51" i="36"/>
  <c r="GT77" i="36" s="1"/>
  <c r="GT49" i="36"/>
  <c r="GT75" i="36" s="1"/>
  <c r="GT53" i="36"/>
  <c r="GT79" i="36" s="1"/>
  <c r="GT50" i="36"/>
  <c r="GT76" i="36" s="1"/>
  <c r="GT52" i="36"/>
  <c r="GT78" i="36" s="1"/>
  <c r="GS10" i="36"/>
  <c r="GS12" i="36" l="1"/>
  <c r="GS11" i="36"/>
  <c r="GS13" i="36"/>
  <c r="GS14" i="36"/>
  <c r="GS16" i="36"/>
  <c r="GS15" i="36"/>
  <c r="GS18" i="36"/>
  <c r="GS17" i="36"/>
  <c r="GS19" i="36"/>
  <c r="GR38" i="36"/>
  <c r="GR44" i="36"/>
  <c r="GR42" i="36"/>
  <c r="GR43" i="36"/>
  <c r="GR45" i="36"/>
  <c r="GR39" i="36"/>
  <c r="GR37" i="36"/>
  <c r="GR40" i="36"/>
  <c r="GR41" i="36"/>
  <c r="GV48" i="36"/>
  <c r="GU57" i="36"/>
  <c r="GU83" i="36" s="1"/>
  <c r="GU55" i="36"/>
  <c r="GU81" i="36" s="1"/>
  <c r="GU56" i="36"/>
  <c r="GU82" i="36" s="1"/>
  <c r="GU53" i="36"/>
  <c r="GU79" i="36" s="1"/>
  <c r="GU49" i="36"/>
  <c r="GU75" i="36" s="1"/>
  <c r="GU54" i="36"/>
  <c r="GU80" i="36" s="1"/>
  <c r="GU52" i="36"/>
  <c r="GU78" i="36" s="1"/>
  <c r="GU50" i="36"/>
  <c r="GU76" i="36" s="1"/>
  <c r="GU51" i="36"/>
  <c r="GU77" i="36" s="1"/>
  <c r="GT10" i="36"/>
  <c r="GT12" i="36" l="1"/>
  <c r="GT11" i="36"/>
  <c r="GT13" i="36"/>
  <c r="GT14" i="36"/>
  <c r="GT16" i="36"/>
  <c r="GT15" i="36"/>
  <c r="GT18" i="36"/>
  <c r="GT17" i="36"/>
  <c r="GT19" i="36"/>
  <c r="GS39" i="36"/>
  <c r="GS37" i="36"/>
  <c r="GS44" i="36"/>
  <c r="GS45" i="36"/>
  <c r="GS41" i="36"/>
  <c r="GS40" i="36"/>
  <c r="GS42" i="36"/>
  <c r="GS38" i="36"/>
  <c r="GS43" i="36"/>
  <c r="GW48" i="36"/>
  <c r="GV55" i="36"/>
  <c r="GV81" i="36" s="1"/>
  <c r="GV57" i="36"/>
  <c r="GV83" i="36" s="1"/>
  <c r="GV56" i="36"/>
  <c r="GV82" i="36" s="1"/>
  <c r="GV54" i="36"/>
  <c r="GV80" i="36" s="1"/>
  <c r="GV49" i="36"/>
  <c r="GV75" i="36" s="1"/>
  <c r="GV50" i="36"/>
  <c r="GV76" i="36" s="1"/>
  <c r="GV52" i="36"/>
  <c r="GV78" i="36" s="1"/>
  <c r="GV53" i="36"/>
  <c r="GV79" i="36" s="1"/>
  <c r="GV51" i="36"/>
  <c r="GV77" i="36" s="1"/>
  <c r="GU10" i="36"/>
  <c r="GU12" i="36" l="1"/>
  <c r="GU11" i="36"/>
  <c r="GU13" i="36"/>
  <c r="GU14" i="36"/>
  <c r="GU16" i="36"/>
  <c r="GU15" i="36"/>
  <c r="GU18" i="36"/>
  <c r="GU17" i="36"/>
  <c r="GU19" i="36"/>
  <c r="GT42" i="36"/>
  <c r="GT40" i="36"/>
  <c r="GT37" i="36"/>
  <c r="GT38" i="36"/>
  <c r="GT39" i="36"/>
  <c r="GT44" i="36"/>
  <c r="GT45" i="36"/>
  <c r="GT43" i="36"/>
  <c r="GT41" i="36"/>
  <c r="GX48" i="36"/>
  <c r="GW57" i="36"/>
  <c r="GW83" i="36" s="1"/>
  <c r="GW55" i="36"/>
  <c r="GW81" i="36" s="1"/>
  <c r="GW56" i="36"/>
  <c r="GW82" i="36" s="1"/>
  <c r="GW53" i="36"/>
  <c r="GW79" i="36" s="1"/>
  <c r="GW51" i="36"/>
  <c r="GW77" i="36" s="1"/>
  <c r="GW50" i="36"/>
  <c r="GW76" i="36" s="1"/>
  <c r="GW49" i="36"/>
  <c r="GW75" i="36" s="1"/>
  <c r="GW54" i="36"/>
  <c r="GW80" i="36" s="1"/>
  <c r="GW52" i="36"/>
  <c r="GW78" i="36" s="1"/>
  <c r="GV10" i="36"/>
  <c r="GV12" i="36" l="1"/>
  <c r="GV11" i="36"/>
  <c r="GV13" i="36"/>
  <c r="GV14" i="36"/>
  <c r="GV15" i="36"/>
  <c r="GV16" i="36"/>
  <c r="GV18" i="36"/>
  <c r="GV17" i="36"/>
  <c r="GV19" i="36"/>
  <c r="GU44" i="36"/>
  <c r="GU37" i="36"/>
  <c r="GU38" i="36"/>
  <c r="GU45" i="36"/>
  <c r="GU40" i="36"/>
  <c r="GU43" i="36"/>
  <c r="GU39" i="36"/>
  <c r="GU41" i="36"/>
  <c r="GU42" i="36"/>
  <c r="GY48" i="36"/>
  <c r="GX57" i="36"/>
  <c r="GX83" i="36" s="1"/>
  <c r="GX56" i="36"/>
  <c r="GX82" i="36" s="1"/>
  <c r="GX55" i="36"/>
  <c r="GX81" i="36" s="1"/>
  <c r="GX49" i="36"/>
  <c r="GX75" i="36" s="1"/>
  <c r="GX50" i="36"/>
  <c r="GX76" i="36" s="1"/>
  <c r="GX53" i="36"/>
  <c r="GX79" i="36" s="1"/>
  <c r="GX52" i="36"/>
  <c r="GX78" i="36" s="1"/>
  <c r="GX54" i="36"/>
  <c r="GX80" i="36" s="1"/>
  <c r="GX51" i="36"/>
  <c r="GX77" i="36" s="1"/>
  <c r="GW10" i="36"/>
  <c r="GW11" i="36" l="1"/>
  <c r="GW12" i="36"/>
  <c r="GW13" i="36"/>
  <c r="GW14" i="36"/>
  <c r="GW15" i="36"/>
  <c r="GW16" i="36"/>
  <c r="GW18" i="36"/>
  <c r="GW17" i="36"/>
  <c r="GW19" i="36"/>
  <c r="GV43" i="36"/>
  <c r="GV38" i="36"/>
  <c r="GV40" i="36"/>
  <c r="GV37" i="36"/>
  <c r="GV41" i="36"/>
  <c r="GV44" i="36"/>
  <c r="GV39" i="36"/>
  <c r="GV45" i="36"/>
  <c r="GV42" i="36"/>
  <c r="GZ48" i="36"/>
  <c r="GY56" i="36"/>
  <c r="GY82" i="36" s="1"/>
  <c r="GY57" i="36"/>
  <c r="GY83" i="36" s="1"/>
  <c r="GY55" i="36"/>
  <c r="GY81" i="36" s="1"/>
  <c r="GY49" i="36"/>
  <c r="GY75" i="36" s="1"/>
  <c r="GY52" i="36"/>
  <c r="GY78" i="36" s="1"/>
  <c r="GY54" i="36"/>
  <c r="GY80" i="36" s="1"/>
  <c r="GY51" i="36"/>
  <c r="GY77" i="36" s="1"/>
  <c r="GY50" i="36"/>
  <c r="GY76" i="36" s="1"/>
  <c r="GY53" i="36"/>
  <c r="GY79" i="36" s="1"/>
  <c r="GX10" i="36"/>
  <c r="GX11" i="36" l="1"/>
  <c r="GX12" i="36"/>
  <c r="GX14" i="36"/>
  <c r="GX13" i="36"/>
  <c r="GX15" i="36"/>
  <c r="GX16" i="36"/>
  <c r="GX18" i="36"/>
  <c r="GX17" i="36"/>
  <c r="GX19" i="36"/>
  <c r="GW41" i="36"/>
  <c r="GW37" i="36"/>
  <c r="GW39" i="36"/>
  <c r="GW43" i="36"/>
  <c r="GW38" i="36"/>
  <c r="GW45" i="36"/>
  <c r="GW42" i="36"/>
  <c r="GW40" i="36"/>
  <c r="GW44" i="36"/>
  <c r="HA48" i="36"/>
  <c r="GZ57" i="36"/>
  <c r="GZ83" i="36" s="1"/>
  <c r="GZ56" i="36"/>
  <c r="GZ82" i="36" s="1"/>
  <c r="GZ55" i="36"/>
  <c r="GZ81" i="36" s="1"/>
  <c r="GZ51" i="36"/>
  <c r="GZ77" i="36" s="1"/>
  <c r="GZ49" i="36"/>
  <c r="GZ75" i="36" s="1"/>
  <c r="GZ53" i="36"/>
  <c r="GZ79" i="36" s="1"/>
  <c r="GZ52" i="36"/>
  <c r="GZ78" i="36" s="1"/>
  <c r="GZ50" i="36"/>
  <c r="GZ76" i="36" s="1"/>
  <c r="GZ54" i="36"/>
  <c r="GZ80" i="36" s="1"/>
  <c r="GY10" i="36"/>
  <c r="GY11" i="36" l="1"/>
  <c r="GY12" i="36"/>
  <c r="GY14" i="36"/>
  <c r="GY13" i="36"/>
  <c r="GY15" i="36"/>
  <c r="GY16" i="36"/>
  <c r="GY18" i="36"/>
  <c r="GY17" i="36"/>
  <c r="GY19" i="36"/>
  <c r="GX43" i="36"/>
  <c r="GX37" i="36"/>
  <c r="GX38" i="36"/>
  <c r="GX45" i="36"/>
  <c r="GX39" i="36"/>
  <c r="GX44" i="36"/>
  <c r="GX40" i="36"/>
  <c r="GX42" i="36"/>
  <c r="GX41" i="36"/>
  <c r="HB48" i="36"/>
  <c r="HA57" i="36"/>
  <c r="HA83" i="36" s="1"/>
  <c r="HA56" i="36"/>
  <c r="HA82" i="36" s="1"/>
  <c r="HA55" i="36"/>
  <c r="HA81" i="36" s="1"/>
  <c r="HA49" i="36"/>
  <c r="HA75" i="36" s="1"/>
  <c r="HA51" i="36"/>
  <c r="HA77" i="36" s="1"/>
  <c r="HA53" i="36"/>
  <c r="HA79" i="36" s="1"/>
  <c r="HA54" i="36"/>
  <c r="HA80" i="36" s="1"/>
  <c r="HA52" i="36"/>
  <c r="HA78" i="36" s="1"/>
  <c r="HA50" i="36"/>
  <c r="HA76" i="36" s="1"/>
  <c r="GZ10" i="36"/>
  <c r="GZ11" i="36" l="1"/>
  <c r="GZ12" i="36"/>
  <c r="GZ14" i="36"/>
  <c r="GZ13" i="36"/>
  <c r="GZ15" i="36"/>
  <c r="GZ16" i="36"/>
  <c r="GZ17" i="36"/>
  <c r="GZ18" i="36"/>
  <c r="GZ19" i="36"/>
  <c r="GY37" i="36"/>
  <c r="GY39" i="36"/>
  <c r="GY42" i="36"/>
  <c r="GY38" i="36"/>
  <c r="GY43" i="36"/>
  <c r="GY41" i="36"/>
  <c r="GY40" i="36"/>
  <c r="GY45" i="36"/>
  <c r="GY44" i="36"/>
  <c r="HC48" i="36"/>
  <c r="HB56" i="36"/>
  <c r="HB82" i="36" s="1"/>
  <c r="HB57" i="36"/>
  <c r="HB83" i="36" s="1"/>
  <c r="HB55" i="36"/>
  <c r="HB81" i="36" s="1"/>
  <c r="HB50" i="36"/>
  <c r="HB76" i="36" s="1"/>
  <c r="HB51" i="36"/>
  <c r="HB77" i="36" s="1"/>
  <c r="HB54" i="36"/>
  <c r="HB80" i="36" s="1"/>
  <c r="HB53" i="36"/>
  <c r="HB79" i="36" s="1"/>
  <c r="HB52" i="36"/>
  <c r="HB78" i="36" s="1"/>
  <c r="HB49" i="36"/>
  <c r="HB75" i="36" s="1"/>
  <c r="HA10" i="36"/>
  <c r="HA11" i="36" l="1"/>
  <c r="HA12" i="36"/>
  <c r="HA14" i="36"/>
  <c r="HA13" i="36"/>
  <c r="HA16" i="36"/>
  <c r="HA15" i="36"/>
  <c r="HA17" i="36"/>
  <c r="HA18" i="36"/>
  <c r="HA19" i="36"/>
  <c r="GZ41" i="36"/>
  <c r="GZ42" i="36"/>
  <c r="GZ39" i="36"/>
  <c r="GZ43" i="36"/>
  <c r="GZ37" i="36"/>
  <c r="GZ40" i="36"/>
  <c r="GZ44" i="36"/>
  <c r="GZ38" i="36"/>
  <c r="GZ45" i="36"/>
  <c r="HD48" i="36"/>
  <c r="HC57" i="36"/>
  <c r="HC83" i="36" s="1"/>
  <c r="HC56" i="36"/>
  <c r="HC82" i="36" s="1"/>
  <c r="HC55" i="36"/>
  <c r="HC81" i="36" s="1"/>
  <c r="HC50" i="36"/>
  <c r="HC76" i="36" s="1"/>
  <c r="HC51" i="36"/>
  <c r="HC77" i="36" s="1"/>
  <c r="HC49" i="36"/>
  <c r="HC75" i="36" s="1"/>
  <c r="HC53" i="36"/>
  <c r="HC79" i="36" s="1"/>
  <c r="HC54" i="36"/>
  <c r="HC80" i="36" s="1"/>
  <c r="HC52" i="36"/>
  <c r="HC78" i="36" s="1"/>
  <c r="HB10" i="36"/>
  <c r="HB12" i="36" l="1"/>
  <c r="HB11" i="36"/>
  <c r="HB14" i="36"/>
  <c r="HB13" i="36"/>
  <c r="HB16" i="36"/>
  <c r="HB15" i="36"/>
  <c r="HB17" i="36"/>
  <c r="HB18" i="36"/>
  <c r="HB19" i="36"/>
  <c r="HA37" i="36"/>
  <c r="HA39" i="36"/>
  <c r="HA38" i="36"/>
  <c r="HA43" i="36"/>
  <c r="HA42" i="36"/>
  <c r="HA40" i="36"/>
  <c r="HA44" i="36"/>
  <c r="HA41" i="36"/>
  <c r="HA45" i="36"/>
  <c r="HE48" i="36"/>
  <c r="HD56" i="36"/>
  <c r="HD82" i="36" s="1"/>
  <c r="HD57" i="36"/>
  <c r="HD83" i="36" s="1"/>
  <c r="HD55" i="36"/>
  <c r="HD81" i="36" s="1"/>
  <c r="HD51" i="36"/>
  <c r="HD77" i="36" s="1"/>
  <c r="HD50" i="36"/>
  <c r="HD76" i="36" s="1"/>
  <c r="HD53" i="36"/>
  <c r="HD79" i="36" s="1"/>
  <c r="HD54" i="36"/>
  <c r="HD80" i="36" s="1"/>
  <c r="HD49" i="36"/>
  <c r="HD75" i="36" s="1"/>
  <c r="HD52" i="36"/>
  <c r="HD78" i="36" s="1"/>
  <c r="HC10" i="36"/>
  <c r="HC12" i="36" l="1"/>
  <c r="HC11" i="36"/>
  <c r="HC14" i="36"/>
  <c r="HC13" i="36"/>
  <c r="HC16" i="36"/>
  <c r="HC15" i="36"/>
  <c r="HC17" i="36"/>
  <c r="HC18" i="36"/>
  <c r="HC19" i="36"/>
  <c r="HB42" i="36"/>
  <c r="HB39" i="36"/>
  <c r="HB44" i="36"/>
  <c r="HB38" i="36"/>
  <c r="HB43" i="36"/>
  <c r="HB40" i="36"/>
  <c r="HB37" i="36"/>
  <c r="HB41" i="36"/>
  <c r="HB45" i="36"/>
  <c r="HF48" i="36"/>
  <c r="HE56" i="36"/>
  <c r="HE82" i="36" s="1"/>
  <c r="HE55" i="36"/>
  <c r="HE81" i="36" s="1"/>
  <c r="HE57" i="36"/>
  <c r="HE83" i="36" s="1"/>
  <c r="HE50" i="36"/>
  <c r="HE76" i="36" s="1"/>
  <c r="HE52" i="36"/>
  <c r="HE78" i="36" s="1"/>
  <c r="HE49" i="36"/>
  <c r="HE75" i="36" s="1"/>
  <c r="HE54" i="36"/>
  <c r="HE80" i="36" s="1"/>
  <c r="HE53" i="36"/>
  <c r="HE79" i="36" s="1"/>
  <c r="HE51" i="36"/>
  <c r="HE77" i="36" s="1"/>
  <c r="HD10" i="36"/>
  <c r="HD12" i="36" l="1"/>
  <c r="HD11" i="36"/>
  <c r="HD14" i="36"/>
  <c r="HD13" i="36"/>
  <c r="HD16" i="36"/>
  <c r="HD15" i="36"/>
  <c r="HD17" i="36"/>
  <c r="HD18" i="36"/>
  <c r="HD19" i="36"/>
  <c r="HC37" i="36"/>
  <c r="HC38" i="36"/>
  <c r="HC41" i="36"/>
  <c r="HC43" i="36"/>
  <c r="HC39" i="36"/>
  <c r="HC40" i="36"/>
  <c r="HC45" i="36"/>
  <c r="HC42" i="36"/>
  <c r="HC44" i="36"/>
  <c r="HG48" i="36"/>
  <c r="HF56" i="36"/>
  <c r="HF82" i="36" s="1"/>
  <c r="HF55" i="36"/>
  <c r="HF81" i="36" s="1"/>
  <c r="HF57" i="36"/>
  <c r="HF83" i="36" s="1"/>
  <c r="HF50" i="36"/>
  <c r="HF76" i="36" s="1"/>
  <c r="HF51" i="36"/>
  <c r="HF77" i="36" s="1"/>
  <c r="HF49" i="36"/>
  <c r="HF75" i="36" s="1"/>
  <c r="HF53" i="36"/>
  <c r="HF79" i="36" s="1"/>
  <c r="HF52" i="36"/>
  <c r="HF78" i="36" s="1"/>
  <c r="HF54" i="36"/>
  <c r="HF80" i="36" s="1"/>
  <c r="HE10" i="36"/>
  <c r="HE12" i="36" l="1"/>
  <c r="HE11" i="36"/>
  <c r="HE13" i="36"/>
  <c r="HE14" i="36"/>
  <c r="HE16" i="36"/>
  <c r="HE15" i="36"/>
  <c r="HE18" i="36"/>
  <c r="HE17" i="36"/>
  <c r="HE19" i="36"/>
  <c r="HD45" i="36"/>
  <c r="HD41" i="36"/>
  <c r="HD40" i="36"/>
  <c r="HD44" i="36"/>
  <c r="HD38" i="36"/>
  <c r="HD39" i="36"/>
  <c r="HD43" i="36"/>
  <c r="HD37" i="36"/>
  <c r="HD42" i="36"/>
  <c r="HH48" i="36"/>
  <c r="HG56" i="36"/>
  <c r="HG82" i="36" s="1"/>
  <c r="HG55" i="36"/>
  <c r="HG81" i="36" s="1"/>
  <c r="HG57" i="36"/>
  <c r="HG83" i="36" s="1"/>
  <c r="HG50" i="36"/>
  <c r="HG76" i="36" s="1"/>
  <c r="HG52" i="36"/>
  <c r="HG78" i="36" s="1"/>
  <c r="HG53" i="36"/>
  <c r="HG79" i="36" s="1"/>
  <c r="HG49" i="36"/>
  <c r="HG75" i="36" s="1"/>
  <c r="HG51" i="36"/>
  <c r="HG77" i="36" s="1"/>
  <c r="HG54" i="36"/>
  <c r="HG80" i="36" s="1"/>
  <c r="HF10" i="36"/>
  <c r="HF12" i="36" l="1"/>
  <c r="HF11" i="36"/>
  <c r="HF13" i="36"/>
  <c r="HF14" i="36"/>
  <c r="HF16" i="36"/>
  <c r="HF15" i="36"/>
  <c r="HF18" i="36"/>
  <c r="HF17" i="36"/>
  <c r="HF19" i="36"/>
  <c r="HE39" i="36"/>
  <c r="HE41" i="36"/>
  <c r="HE37" i="36"/>
  <c r="HE38" i="36"/>
  <c r="HE44" i="36"/>
  <c r="HE43" i="36"/>
  <c r="HE45" i="36"/>
  <c r="HE40" i="36"/>
  <c r="HE42" i="36"/>
  <c r="HI48" i="36"/>
  <c r="HH55" i="36"/>
  <c r="HH81" i="36" s="1"/>
  <c r="HH56" i="36"/>
  <c r="HH82" i="36" s="1"/>
  <c r="HH57" i="36"/>
  <c r="HH83" i="36" s="1"/>
  <c r="HH51" i="36"/>
  <c r="HH77" i="36" s="1"/>
  <c r="HH49" i="36"/>
  <c r="HH75" i="36" s="1"/>
  <c r="HH53" i="36"/>
  <c r="HH79" i="36" s="1"/>
  <c r="HH54" i="36"/>
  <c r="HH80" i="36" s="1"/>
  <c r="HH52" i="36"/>
  <c r="HH78" i="36" s="1"/>
  <c r="HH50" i="36"/>
  <c r="HH76" i="36" s="1"/>
  <c r="HG10" i="36"/>
  <c r="HG12" i="36" l="1"/>
  <c r="HG11" i="36"/>
  <c r="HG13" i="36"/>
  <c r="HG14" i="36"/>
  <c r="HG16" i="36"/>
  <c r="HG15" i="36"/>
  <c r="HG18" i="36"/>
  <c r="HG17" i="36"/>
  <c r="HG19" i="36"/>
  <c r="HF38" i="36"/>
  <c r="HF37" i="36"/>
  <c r="HF45" i="36"/>
  <c r="HF42" i="36"/>
  <c r="HF43" i="36"/>
  <c r="HF40" i="36"/>
  <c r="HF39" i="36"/>
  <c r="HF41" i="36"/>
  <c r="HF44" i="36"/>
  <c r="HJ48" i="36"/>
  <c r="HI56" i="36"/>
  <c r="HI82" i="36" s="1"/>
  <c r="HI55" i="36"/>
  <c r="HI81" i="36" s="1"/>
  <c r="HI57" i="36"/>
  <c r="HI83" i="36" s="1"/>
  <c r="HI51" i="36"/>
  <c r="HI77" i="36" s="1"/>
  <c r="HI49" i="36"/>
  <c r="HI75" i="36" s="1"/>
  <c r="HI53" i="36"/>
  <c r="HI79" i="36" s="1"/>
  <c r="HI54" i="36"/>
  <c r="HI80" i="36" s="1"/>
  <c r="HI50" i="36"/>
  <c r="HI76" i="36" s="1"/>
  <c r="HI52" i="36"/>
  <c r="HI78" i="36" s="1"/>
  <c r="HH10" i="36"/>
  <c r="HH12" i="36" l="1"/>
  <c r="HH11" i="36"/>
  <c r="HH13" i="36"/>
  <c r="HH14" i="36"/>
  <c r="HH15" i="36"/>
  <c r="HH16" i="36"/>
  <c r="HH18" i="36"/>
  <c r="HH17" i="36"/>
  <c r="HH19" i="36"/>
  <c r="HG45" i="36"/>
  <c r="HG42" i="36"/>
  <c r="HG41" i="36"/>
  <c r="HG43" i="36"/>
  <c r="HG39" i="36"/>
  <c r="HG37" i="36"/>
  <c r="HG40" i="36"/>
  <c r="HG38" i="36"/>
  <c r="HG44" i="36"/>
  <c r="HK48" i="36"/>
  <c r="HJ56" i="36"/>
  <c r="HJ82" i="36" s="1"/>
  <c r="HJ57" i="36"/>
  <c r="HJ83" i="36" s="1"/>
  <c r="HJ55" i="36"/>
  <c r="HJ81" i="36" s="1"/>
  <c r="HJ53" i="36"/>
  <c r="HJ79" i="36" s="1"/>
  <c r="HJ54" i="36"/>
  <c r="HJ80" i="36" s="1"/>
  <c r="HJ52" i="36"/>
  <c r="HJ78" i="36" s="1"/>
  <c r="HJ49" i="36"/>
  <c r="HJ75" i="36" s="1"/>
  <c r="HJ51" i="36"/>
  <c r="HJ77" i="36" s="1"/>
  <c r="HJ50" i="36"/>
  <c r="HJ76" i="36" s="1"/>
  <c r="HI10" i="36"/>
  <c r="HI11" i="36" l="1"/>
  <c r="HI12" i="36"/>
  <c r="HI13" i="36"/>
  <c r="HI14" i="36"/>
  <c r="HI15" i="36"/>
  <c r="HI16" i="36"/>
  <c r="HI18" i="36"/>
  <c r="HI17" i="36"/>
  <c r="HI19" i="36"/>
  <c r="HH41" i="36"/>
  <c r="HH38" i="36"/>
  <c r="HH45" i="36"/>
  <c r="HH40" i="36"/>
  <c r="HH44" i="36"/>
  <c r="HH39" i="36"/>
  <c r="HH37" i="36"/>
  <c r="HH43" i="36"/>
  <c r="HH42" i="36"/>
  <c r="HL48" i="36"/>
  <c r="HK57" i="36"/>
  <c r="HK83" i="36" s="1"/>
  <c r="HK55" i="36"/>
  <c r="HK81" i="36" s="1"/>
  <c r="HK56" i="36"/>
  <c r="HK82" i="36" s="1"/>
  <c r="HK50" i="36"/>
  <c r="HK76" i="36" s="1"/>
  <c r="HK49" i="36"/>
  <c r="HK75" i="36" s="1"/>
  <c r="HK51" i="36"/>
  <c r="HK77" i="36" s="1"/>
  <c r="HK53" i="36"/>
  <c r="HK79" i="36" s="1"/>
  <c r="HK52" i="36"/>
  <c r="HK78" i="36" s="1"/>
  <c r="HK54" i="36"/>
  <c r="HK80" i="36" s="1"/>
  <c r="HJ10" i="36"/>
  <c r="HJ11" i="36" l="1"/>
  <c r="HJ12" i="36"/>
  <c r="HJ14" i="36"/>
  <c r="HJ13" i="36"/>
  <c r="HJ15" i="36"/>
  <c r="HJ16" i="36"/>
  <c r="HJ18" i="36"/>
  <c r="HJ17" i="36"/>
  <c r="HJ19" i="36"/>
  <c r="HI37" i="36"/>
  <c r="HI41" i="36"/>
  <c r="HI44" i="36"/>
  <c r="HI39" i="36"/>
  <c r="HI40" i="36"/>
  <c r="HI42" i="36"/>
  <c r="HI45" i="36"/>
  <c r="HI38" i="36"/>
  <c r="HI43" i="36"/>
  <c r="HM48" i="36"/>
  <c r="HL57" i="36"/>
  <c r="HL83" i="36" s="1"/>
  <c r="HL56" i="36"/>
  <c r="HL82" i="36" s="1"/>
  <c r="HL55" i="36"/>
  <c r="HL81" i="36" s="1"/>
  <c r="HL51" i="36"/>
  <c r="HL77" i="36" s="1"/>
  <c r="HL52" i="36"/>
  <c r="HL78" i="36" s="1"/>
  <c r="HL49" i="36"/>
  <c r="HL75" i="36" s="1"/>
  <c r="HL50" i="36"/>
  <c r="HL76" i="36" s="1"/>
  <c r="HL53" i="36"/>
  <c r="HL79" i="36" s="1"/>
  <c r="HL54" i="36"/>
  <c r="HL80" i="36" s="1"/>
  <c r="HK10" i="36"/>
  <c r="HK11" i="36" l="1"/>
  <c r="HK12" i="36"/>
  <c r="HK14" i="36"/>
  <c r="HK13" i="36"/>
  <c r="HK15" i="36"/>
  <c r="HK16" i="36"/>
  <c r="HK18" i="36"/>
  <c r="HK17" i="36"/>
  <c r="HK19" i="36"/>
  <c r="HJ37" i="36"/>
  <c r="HJ43" i="36"/>
  <c r="HJ42" i="36"/>
  <c r="HJ44" i="36"/>
  <c r="HJ41" i="36"/>
  <c r="HJ38" i="36"/>
  <c r="HJ45" i="36"/>
  <c r="HJ40" i="36"/>
  <c r="HJ39" i="36"/>
  <c r="HN48" i="36"/>
  <c r="HM55" i="36"/>
  <c r="HM81" i="36" s="1"/>
  <c r="HM57" i="36"/>
  <c r="HM83" i="36" s="1"/>
  <c r="HM56" i="36"/>
  <c r="HM82" i="36" s="1"/>
  <c r="HM53" i="36"/>
  <c r="HM79" i="36" s="1"/>
  <c r="HM49" i="36"/>
  <c r="HM75" i="36" s="1"/>
  <c r="HM51" i="36"/>
  <c r="HM77" i="36" s="1"/>
  <c r="HM54" i="36"/>
  <c r="HM80" i="36" s="1"/>
  <c r="HM52" i="36"/>
  <c r="HM78" i="36" s="1"/>
  <c r="HM50" i="36"/>
  <c r="HM76" i="36" s="1"/>
  <c r="HL10" i="36"/>
  <c r="HL11" i="36" l="1"/>
  <c r="HL37" i="36" s="1"/>
  <c r="HL12" i="36"/>
  <c r="HL14" i="36"/>
  <c r="HL13" i="36"/>
  <c r="HL39" i="36" s="1"/>
  <c r="HL15" i="36"/>
  <c r="HL41" i="36" s="1"/>
  <c r="HL16" i="36"/>
  <c r="HL42" i="36" s="1"/>
  <c r="HL17" i="36"/>
  <c r="HL43" i="36" s="1"/>
  <c r="HL18" i="36"/>
  <c r="HL44" i="36" s="1"/>
  <c r="HL19" i="36"/>
  <c r="HL45" i="36" s="1"/>
  <c r="HK41" i="36"/>
  <c r="HK37" i="36"/>
  <c r="HK42" i="36"/>
  <c r="HK40" i="36"/>
  <c r="HK38" i="36"/>
  <c r="HK39" i="36"/>
  <c r="HK44" i="36"/>
  <c r="HK43" i="36"/>
  <c r="HK45" i="36"/>
  <c r="HL40" i="36"/>
  <c r="HL38" i="36"/>
  <c r="HO48" i="36"/>
  <c r="HN57" i="36"/>
  <c r="HN83" i="36" s="1"/>
  <c r="HN55" i="36"/>
  <c r="HN81" i="36" s="1"/>
  <c r="HN56" i="36"/>
  <c r="HN82" i="36" s="1"/>
  <c r="HN54" i="36"/>
  <c r="HN80" i="36" s="1"/>
  <c r="HN52" i="36"/>
  <c r="HN78" i="36" s="1"/>
  <c r="HN53" i="36"/>
  <c r="HN79" i="36" s="1"/>
  <c r="HN49" i="36"/>
  <c r="HN75" i="36" s="1"/>
  <c r="HN51" i="36"/>
  <c r="HN77" i="36" s="1"/>
  <c r="HN50" i="36"/>
  <c r="HN76" i="36" s="1"/>
  <c r="HM10" i="36"/>
  <c r="HM11" i="36" l="1"/>
  <c r="HM37" i="36" s="1"/>
  <c r="HM12" i="36"/>
  <c r="HM38" i="36" s="1"/>
  <c r="HM14" i="36"/>
  <c r="HM40" i="36" s="1"/>
  <c r="HM13" i="36"/>
  <c r="HM39" i="36" s="1"/>
  <c r="HM16" i="36"/>
  <c r="HM42" i="36" s="1"/>
  <c r="HM15" i="36"/>
  <c r="HM41" i="36" s="1"/>
  <c r="HM17" i="36"/>
  <c r="HM43" i="36" s="1"/>
  <c r="HM18" i="36"/>
  <c r="HM44" i="36" s="1"/>
  <c r="HM19" i="36"/>
  <c r="HM45" i="36" s="1"/>
  <c r="HP48" i="36"/>
  <c r="HO57" i="36"/>
  <c r="HO83" i="36" s="1"/>
  <c r="HO56" i="36"/>
  <c r="HO82" i="36" s="1"/>
  <c r="HO55" i="36"/>
  <c r="HO81" i="36" s="1"/>
  <c r="HO54" i="36"/>
  <c r="HO80" i="36" s="1"/>
  <c r="HO49" i="36"/>
  <c r="HO75" i="36" s="1"/>
  <c r="HO50" i="36"/>
  <c r="HO76" i="36" s="1"/>
  <c r="HO53" i="36"/>
  <c r="HO79" i="36" s="1"/>
  <c r="HO52" i="36"/>
  <c r="HO78" i="36" s="1"/>
  <c r="HO51" i="36"/>
  <c r="HO77" i="36" s="1"/>
  <c r="HN10" i="36"/>
  <c r="HN12" i="36" l="1"/>
  <c r="HN11" i="36"/>
  <c r="HN37" i="36" s="1"/>
  <c r="HN14" i="36"/>
  <c r="HN40" i="36" s="1"/>
  <c r="HN13" i="36"/>
  <c r="HN39" i="36" s="1"/>
  <c r="HN16" i="36"/>
  <c r="HN42" i="36" s="1"/>
  <c r="HN15" i="36"/>
  <c r="HN41" i="36" s="1"/>
  <c r="HN17" i="36"/>
  <c r="HN43" i="36" s="1"/>
  <c r="HN18" i="36"/>
  <c r="HN44" i="36" s="1"/>
  <c r="HN19" i="36"/>
  <c r="HN45" i="36" s="1"/>
  <c r="HQ48" i="36"/>
  <c r="HP57" i="36"/>
  <c r="HP83" i="36" s="1"/>
  <c r="HP56" i="36"/>
  <c r="HP82" i="36" s="1"/>
  <c r="HP55" i="36"/>
  <c r="HP81" i="36" s="1"/>
  <c r="HP50" i="36"/>
  <c r="HP76" i="36" s="1"/>
  <c r="HP51" i="36"/>
  <c r="HP77" i="36" s="1"/>
  <c r="HP49" i="36"/>
  <c r="HP75" i="36" s="1"/>
  <c r="HP53" i="36"/>
  <c r="HP79" i="36" s="1"/>
  <c r="HP52" i="36"/>
  <c r="HP78" i="36" s="1"/>
  <c r="HP54" i="36"/>
  <c r="HP80" i="36" s="1"/>
  <c r="HN38" i="36"/>
  <c r="HO10" i="36"/>
  <c r="HO12" i="36" l="1"/>
  <c r="HO38" i="36" s="1"/>
  <c r="HO11" i="36"/>
  <c r="HO37" i="36" s="1"/>
  <c r="HO14" i="36"/>
  <c r="HO40" i="36" s="1"/>
  <c r="HO13" i="36"/>
  <c r="HO39" i="36" s="1"/>
  <c r="HO16" i="36"/>
  <c r="HO42" i="36" s="1"/>
  <c r="HO15" i="36"/>
  <c r="HO41" i="36" s="1"/>
  <c r="HO17" i="36"/>
  <c r="HO43" i="36" s="1"/>
  <c r="HO18" i="36"/>
  <c r="HO44" i="36" s="1"/>
  <c r="HO19" i="36"/>
  <c r="HO45" i="36" s="1"/>
  <c r="HR48" i="36"/>
  <c r="HQ55" i="36"/>
  <c r="HQ81" i="36" s="1"/>
  <c r="HQ57" i="36"/>
  <c r="HQ83" i="36" s="1"/>
  <c r="HQ56" i="36"/>
  <c r="HQ82" i="36" s="1"/>
  <c r="HQ54" i="36"/>
  <c r="HQ80" i="36" s="1"/>
  <c r="HQ53" i="36"/>
  <c r="HQ79" i="36" s="1"/>
  <c r="HQ51" i="36"/>
  <c r="HQ77" i="36" s="1"/>
  <c r="HQ52" i="36"/>
  <c r="HQ78" i="36" s="1"/>
  <c r="HQ49" i="36"/>
  <c r="HQ75" i="36" s="1"/>
  <c r="HQ50" i="36"/>
  <c r="HQ76" i="36" s="1"/>
  <c r="HP10" i="36"/>
  <c r="HP12" i="36" l="1"/>
  <c r="HP38" i="36" s="1"/>
  <c r="HP11" i="36"/>
  <c r="HP37" i="36" s="1"/>
  <c r="HP14" i="36"/>
  <c r="HP40" i="36" s="1"/>
  <c r="HP13" i="36"/>
  <c r="HP39" i="36" s="1"/>
  <c r="HP16" i="36"/>
  <c r="HP42" i="36" s="1"/>
  <c r="HP15" i="36"/>
  <c r="HP41" i="36" s="1"/>
  <c r="HP17" i="36"/>
  <c r="HP43" i="36" s="1"/>
  <c r="HP18" i="36"/>
  <c r="HP44" i="36" s="1"/>
  <c r="HP19" i="36"/>
  <c r="HP45" i="36" s="1"/>
  <c r="HS48" i="36"/>
  <c r="HR57" i="36"/>
  <c r="HR83" i="36" s="1"/>
  <c r="HR56" i="36"/>
  <c r="HR82" i="36" s="1"/>
  <c r="HR55" i="36"/>
  <c r="HR81" i="36" s="1"/>
  <c r="HR53" i="36"/>
  <c r="HR79" i="36" s="1"/>
  <c r="HR51" i="36"/>
  <c r="HR77" i="36" s="1"/>
  <c r="HR54" i="36"/>
  <c r="HR80" i="36" s="1"/>
  <c r="HR50" i="36"/>
  <c r="HR76" i="36" s="1"/>
  <c r="HR52" i="36"/>
  <c r="HR78" i="36" s="1"/>
  <c r="HR49" i="36"/>
  <c r="HR75" i="36" s="1"/>
  <c r="HQ10" i="36"/>
  <c r="HQ12" i="36" l="1"/>
  <c r="HQ38" i="36" s="1"/>
  <c r="HQ11" i="36"/>
  <c r="HQ37" i="36" s="1"/>
  <c r="HQ13" i="36"/>
  <c r="HQ39" i="36" s="1"/>
  <c r="HQ14" i="36"/>
  <c r="HQ40" i="36" s="1"/>
  <c r="HQ16" i="36"/>
  <c r="HQ42" i="36" s="1"/>
  <c r="HQ15" i="36"/>
  <c r="HQ41" i="36" s="1"/>
  <c r="HQ18" i="36"/>
  <c r="HQ44" i="36" s="1"/>
  <c r="HQ17" i="36"/>
  <c r="HQ43" i="36" s="1"/>
  <c r="HQ19" i="36"/>
  <c r="HQ45" i="36" s="1"/>
  <c r="HT48" i="36"/>
  <c r="HS56" i="36"/>
  <c r="HS82" i="36" s="1"/>
  <c r="HS57" i="36"/>
  <c r="HS83" i="36" s="1"/>
  <c r="HS55" i="36"/>
  <c r="HS81" i="36" s="1"/>
  <c r="HS51" i="36"/>
  <c r="HS77" i="36" s="1"/>
  <c r="HS50" i="36"/>
  <c r="HS76" i="36" s="1"/>
  <c r="HS53" i="36"/>
  <c r="HS79" i="36" s="1"/>
  <c r="HS54" i="36"/>
  <c r="HS80" i="36" s="1"/>
  <c r="HS52" i="36"/>
  <c r="HS78" i="36" s="1"/>
  <c r="HS49" i="36"/>
  <c r="HS75" i="36" s="1"/>
  <c r="HR10" i="36"/>
  <c r="HR12" i="36" l="1"/>
  <c r="HR38" i="36" s="1"/>
  <c r="HR11" i="36"/>
  <c r="HR37" i="36" s="1"/>
  <c r="HR13" i="36"/>
  <c r="HR39" i="36" s="1"/>
  <c r="HR14" i="36"/>
  <c r="HR40" i="36" s="1"/>
  <c r="HR16" i="36"/>
  <c r="HR42" i="36" s="1"/>
  <c r="HR15" i="36"/>
  <c r="HR41" i="36" s="1"/>
  <c r="HR18" i="36"/>
  <c r="HR44" i="36" s="1"/>
  <c r="HR17" i="36"/>
  <c r="HR43" i="36" s="1"/>
  <c r="HR19" i="36"/>
  <c r="HR45" i="36" s="1"/>
  <c r="HU48" i="36"/>
  <c r="HT56" i="36"/>
  <c r="HT82" i="36" s="1"/>
  <c r="HT57" i="36"/>
  <c r="HT83" i="36" s="1"/>
  <c r="HT55" i="36"/>
  <c r="HT81" i="36" s="1"/>
  <c r="HT53" i="36"/>
  <c r="HT79" i="36" s="1"/>
  <c r="HT49" i="36"/>
  <c r="HT75" i="36" s="1"/>
  <c r="HT52" i="36"/>
  <c r="HT78" i="36" s="1"/>
  <c r="HT51" i="36"/>
  <c r="HT77" i="36" s="1"/>
  <c r="HT54" i="36"/>
  <c r="HT80" i="36" s="1"/>
  <c r="HT50" i="36"/>
  <c r="HT76" i="36" s="1"/>
  <c r="HS10" i="36"/>
  <c r="HS12" i="36" l="1"/>
  <c r="HS38" i="36" s="1"/>
  <c r="HS11" i="36"/>
  <c r="HS37" i="36" s="1"/>
  <c r="HS13" i="36"/>
  <c r="HS39" i="36" s="1"/>
  <c r="HS14" i="36"/>
  <c r="HS40" i="36" s="1"/>
  <c r="HS16" i="36"/>
  <c r="HS42" i="36" s="1"/>
  <c r="HS15" i="36"/>
  <c r="HS41" i="36" s="1"/>
  <c r="HS18" i="36"/>
  <c r="HS44" i="36" s="1"/>
  <c r="HS17" i="36"/>
  <c r="HS43" i="36" s="1"/>
  <c r="HS19" i="36"/>
  <c r="HS45" i="36" s="1"/>
  <c r="HV48" i="36"/>
  <c r="HU55" i="36"/>
  <c r="HU81" i="36" s="1"/>
  <c r="HU56" i="36"/>
  <c r="HU82" i="36" s="1"/>
  <c r="HU57" i="36"/>
  <c r="HU83" i="36" s="1"/>
  <c r="HU52" i="36"/>
  <c r="HU78" i="36" s="1"/>
  <c r="HU51" i="36"/>
  <c r="HU77" i="36" s="1"/>
  <c r="HU49" i="36"/>
  <c r="HU75" i="36" s="1"/>
  <c r="HU50" i="36"/>
  <c r="HU76" i="36" s="1"/>
  <c r="HU54" i="36"/>
  <c r="HU80" i="36" s="1"/>
  <c r="HU53" i="36"/>
  <c r="HU79" i="36" s="1"/>
  <c r="HT10" i="36"/>
  <c r="HT12" i="36" l="1"/>
  <c r="HT38" i="36" s="1"/>
  <c r="HT11" i="36"/>
  <c r="HT37" i="36" s="1"/>
  <c r="HT13" i="36"/>
  <c r="HT39" i="36" s="1"/>
  <c r="HT14" i="36"/>
  <c r="HT40" i="36" s="1"/>
  <c r="HT15" i="36"/>
  <c r="HT41" i="36" s="1"/>
  <c r="HT16" i="36"/>
  <c r="HT42" i="36" s="1"/>
  <c r="HT18" i="36"/>
  <c r="HT44" i="36" s="1"/>
  <c r="HT17" i="36"/>
  <c r="HT43" i="36" s="1"/>
  <c r="HT19" i="36"/>
  <c r="HT45" i="36" s="1"/>
  <c r="HW48" i="36"/>
  <c r="HV57" i="36"/>
  <c r="HV83" i="36" s="1"/>
  <c r="HV56" i="36"/>
  <c r="HV82" i="36" s="1"/>
  <c r="HV55" i="36"/>
  <c r="HV81" i="36" s="1"/>
  <c r="HV50" i="36"/>
  <c r="HV76" i="36" s="1"/>
  <c r="HV52" i="36"/>
  <c r="HV78" i="36" s="1"/>
  <c r="HV54" i="36"/>
  <c r="HV80" i="36" s="1"/>
  <c r="HV51" i="36"/>
  <c r="HV77" i="36" s="1"/>
  <c r="HV53" i="36"/>
  <c r="HV79" i="36" s="1"/>
  <c r="HV49" i="36"/>
  <c r="HV75" i="36" s="1"/>
  <c r="HU10" i="36"/>
  <c r="HU11" i="36" l="1"/>
  <c r="HU37" i="36" s="1"/>
  <c r="HU12" i="36"/>
  <c r="HU38" i="36" s="1"/>
  <c r="HU13" i="36"/>
  <c r="HU39" i="36" s="1"/>
  <c r="HU14" i="36"/>
  <c r="HU40" i="36" s="1"/>
  <c r="HU15" i="36"/>
  <c r="HU41" i="36" s="1"/>
  <c r="HU16" i="36"/>
  <c r="HU42" i="36" s="1"/>
  <c r="HU18" i="36"/>
  <c r="HU44" i="36" s="1"/>
  <c r="HU17" i="36"/>
  <c r="HU43" i="36" s="1"/>
  <c r="HU19" i="36"/>
  <c r="HU45" i="36" s="1"/>
  <c r="HX48" i="36"/>
  <c r="HW57" i="36"/>
  <c r="HW83" i="36" s="1"/>
  <c r="HW55" i="36"/>
  <c r="HW81" i="36" s="1"/>
  <c r="HW56" i="36"/>
  <c r="HW82" i="36" s="1"/>
  <c r="HW49" i="36"/>
  <c r="HW75" i="36" s="1"/>
  <c r="HW52" i="36"/>
  <c r="HW78" i="36" s="1"/>
  <c r="HW53" i="36"/>
  <c r="HW79" i="36" s="1"/>
  <c r="HW50" i="36"/>
  <c r="HW76" i="36" s="1"/>
  <c r="HW51" i="36"/>
  <c r="HW77" i="36" s="1"/>
  <c r="HW54" i="36"/>
  <c r="HW80" i="36" s="1"/>
  <c r="HV10" i="36"/>
  <c r="HV11" i="36" l="1"/>
  <c r="HV37" i="36" s="1"/>
  <c r="HV12" i="36"/>
  <c r="HV38" i="36" s="1"/>
  <c r="HV14" i="36"/>
  <c r="HV40" i="36" s="1"/>
  <c r="HV13" i="36"/>
  <c r="HV39" i="36" s="1"/>
  <c r="HV15" i="36"/>
  <c r="HV41" i="36" s="1"/>
  <c r="HV16" i="36"/>
  <c r="HV42" i="36" s="1"/>
  <c r="HV18" i="36"/>
  <c r="HV44" i="36" s="1"/>
  <c r="HV17" i="36"/>
  <c r="HV43" i="36" s="1"/>
  <c r="HV19" i="36"/>
  <c r="HV45" i="36" s="1"/>
  <c r="HY48" i="36"/>
  <c r="HX55" i="36"/>
  <c r="HX81" i="36" s="1"/>
  <c r="HX57" i="36"/>
  <c r="HX83" i="36" s="1"/>
  <c r="HX56" i="36"/>
  <c r="HX82" i="36" s="1"/>
  <c r="HX52" i="36"/>
  <c r="HX78" i="36" s="1"/>
  <c r="HX49" i="36"/>
  <c r="HX75" i="36" s="1"/>
  <c r="HX54" i="36"/>
  <c r="HX80" i="36" s="1"/>
  <c r="HX50" i="36"/>
  <c r="HX76" i="36" s="1"/>
  <c r="HX53" i="36"/>
  <c r="HX79" i="36" s="1"/>
  <c r="HX51" i="36"/>
  <c r="HX77" i="36" s="1"/>
  <c r="HW10" i="36"/>
  <c r="HW11" i="36" l="1"/>
  <c r="HW37" i="36" s="1"/>
  <c r="HW12" i="36"/>
  <c r="HW38" i="36" s="1"/>
  <c r="HW14" i="36"/>
  <c r="HW40" i="36" s="1"/>
  <c r="HW13" i="36"/>
  <c r="HW39" i="36" s="1"/>
  <c r="HW15" i="36"/>
  <c r="HW41" i="36" s="1"/>
  <c r="HW16" i="36"/>
  <c r="HW42" i="36" s="1"/>
  <c r="HW18" i="36"/>
  <c r="HW44" i="36" s="1"/>
  <c r="HW17" i="36"/>
  <c r="HW43" i="36" s="1"/>
  <c r="HW19" i="36"/>
  <c r="HW45" i="36" s="1"/>
  <c r="HZ48" i="36"/>
  <c r="HY55" i="36"/>
  <c r="HY81" i="36" s="1"/>
  <c r="HY56" i="36"/>
  <c r="HY82" i="36" s="1"/>
  <c r="HY57" i="36"/>
  <c r="HY83" i="36" s="1"/>
  <c r="HY49" i="36"/>
  <c r="HY75" i="36" s="1"/>
  <c r="HY53" i="36"/>
  <c r="HY79" i="36" s="1"/>
  <c r="HY50" i="36"/>
  <c r="HY76" i="36" s="1"/>
  <c r="HY51" i="36"/>
  <c r="HY77" i="36" s="1"/>
  <c r="HY52" i="36"/>
  <c r="HY78" i="36" s="1"/>
  <c r="HY54" i="36"/>
  <c r="HY80" i="36" s="1"/>
  <c r="HX10" i="36"/>
  <c r="HX11" i="36" l="1"/>
  <c r="HX37" i="36" s="1"/>
  <c r="HX12" i="36"/>
  <c r="HX38" i="36" s="1"/>
  <c r="HX14" i="36"/>
  <c r="HX40" i="36" s="1"/>
  <c r="HX13" i="36"/>
  <c r="HX39" i="36" s="1"/>
  <c r="HX15" i="36"/>
  <c r="HX41" i="36" s="1"/>
  <c r="HX16" i="36"/>
  <c r="HX42" i="36" s="1"/>
  <c r="HX17" i="36"/>
  <c r="HX43" i="36" s="1"/>
  <c r="HX18" i="36"/>
  <c r="HX44" i="36" s="1"/>
  <c r="HX19" i="36"/>
  <c r="HX45" i="36" s="1"/>
  <c r="IA48" i="36"/>
  <c r="HZ57" i="36"/>
  <c r="HZ83" i="36" s="1"/>
  <c r="HZ55" i="36"/>
  <c r="HZ81" i="36" s="1"/>
  <c r="HZ56" i="36"/>
  <c r="HZ82" i="36" s="1"/>
  <c r="HZ51" i="36"/>
  <c r="HZ77" i="36" s="1"/>
  <c r="HZ49" i="36"/>
  <c r="HZ75" i="36" s="1"/>
  <c r="HZ50" i="36"/>
  <c r="HZ76" i="36" s="1"/>
  <c r="HZ52" i="36"/>
  <c r="HZ78" i="36" s="1"/>
  <c r="HZ54" i="36"/>
  <c r="HZ80" i="36" s="1"/>
  <c r="HZ53" i="36"/>
  <c r="HZ79" i="36" s="1"/>
  <c r="HY10" i="36"/>
  <c r="HY11" i="36" l="1"/>
  <c r="HY37" i="36" s="1"/>
  <c r="HY12" i="36"/>
  <c r="HY38" i="36" s="1"/>
  <c r="HY14" i="36"/>
  <c r="HY40" i="36" s="1"/>
  <c r="HY13" i="36"/>
  <c r="HY39" i="36" s="1"/>
  <c r="HY16" i="36"/>
  <c r="HY42" i="36" s="1"/>
  <c r="HY15" i="36"/>
  <c r="HY41" i="36" s="1"/>
  <c r="HY17" i="36"/>
  <c r="HY43" i="36" s="1"/>
  <c r="HY18" i="36"/>
  <c r="HY44" i="36" s="1"/>
  <c r="HY19" i="36"/>
  <c r="HY45" i="36" s="1"/>
  <c r="IB48" i="36"/>
  <c r="IA57" i="36"/>
  <c r="IA83" i="36" s="1"/>
  <c r="IA55" i="36"/>
  <c r="IA81" i="36" s="1"/>
  <c r="IA56" i="36"/>
  <c r="IA82" i="36" s="1"/>
  <c r="IA50" i="36"/>
  <c r="IA76" i="36" s="1"/>
  <c r="IA52" i="36"/>
  <c r="IA78" i="36" s="1"/>
  <c r="IA53" i="36"/>
  <c r="IA79" i="36" s="1"/>
  <c r="IA51" i="36"/>
  <c r="IA77" i="36" s="1"/>
  <c r="IA49" i="36"/>
  <c r="IA75" i="36" s="1"/>
  <c r="IA54" i="36"/>
  <c r="IA80" i="36" s="1"/>
  <c r="HZ10" i="36"/>
  <c r="HZ12" i="36" l="1"/>
  <c r="HZ38" i="36" s="1"/>
  <c r="HZ11" i="36"/>
  <c r="HZ37" i="36" s="1"/>
  <c r="HZ14" i="36"/>
  <c r="HZ40" i="36" s="1"/>
  <c r="HZ13" i="36"/>
  <c r="HZ39" i="36" s="1"/>
  <c r="HZ16" i="36"/>
  <c r="HZ42" i="36" s="1"/>
  <c r="HZ15" i="36"/>
  <c r="HZ41" i="36" s="1"/>
  <c r="HZ17" i="36"/>
  <c r="HZ43" i="36" s="1"/>
  <c r="HZ18" i="36"/>
  <c r="HZ44" i="36" s="1"/>
  <c r="HZ19" i="36"/>
  <c r="HZ45" i="36" s="1"/>
  <c r="IC48" i="36"/>
  <c r="IB55" i="36"/>
  <c r="IB81" i="36" s="1"/>
  <c r="IB57" i="36"/>
  <c r="IB83" i="36" s="1"/>
  <c r="IB56" i="36"/>
  <c r="IB82" i="36" s="1"/>
  <c r="IB49" i="36"/>
  <c r="IB75" i="36" s="1"/>
  <c r="IB53" i="36"/>
  <c r="IB79" i="36" s="1"/>
  <c r="IB54" i="36"/>
  <c r="IB80" i="36" s="1"/>
  <c r="IB50" i="36"/>
  <c r="IB76" i="36" s="1"/>
  <c r="IB52" i="36"/>
  <c r="IB78" i="36" s="1"/>
  <c r="IB51" i="36"/>
  <c r="IB77" i="36" s="1"/>
  <c r="IA10" i="36"/>
  <c r="IA12" i="36" l="1"/>
  <c r="IA38" i="36" s="1"/>
  <c r="IA11" i="36"/>
  <c r="IA37" i="36" s="1"/>
  <c r="IA14" i="36"/>
  <c r="IA40" i="36" s="1"/>
  <c r="IA13" i="36"/>
  <c r="IA39" i="36" s="1"/>
  <c r="IA16" i="36"/>
  <c r="IA42" i="36" s="1"/>
  <c r="IA15" i="36"/>
  <c r="IA41" i="36" s="1"/>
  <c r="IA17" i="36"/>
  <c r="IA43" i="36" s="1"/>
  <c r="IA18" i="36"/>
  <c r="IA44" i="36" s="1"/>
  <c r="IA19" i="36"/>
  <c r="IA45" i="36" s="1"/>
  <c r="ID48" i="36"/>
  <c r="IC57" i="36"/>
  <c r="IC83" i="36" s="1"/>
  <c r="IC55" i="36"/>
  <c r="IC81" i="36" s="1"/>
  <c r="IC56" i="36"/>
  <c r="IC82" i="36" s="1"/>
  <c r="IC54" i="36"/>
  <c r="IC80" i="36" s="1"/>
  <c r="IC53" i="36"/>
  <c r="IC79" i="36" s="1"/>
  <c r="IC50" i="36"/>
  <c r="IC76" i="36" s="1"/>
  <c r="IC51" i="36"/>
  <c r="IC77" i="36" s="1"/>
  <c r="IC49" i="36"/>
  <c r="IC75" i="36" s="1"/>
  <c r="IC52" i="36"/>
  <c r="IC78" i="36" s="1"/>
  <c r="IB10" i="36"/>
  <c r="IB12" i="36" l="1"/>
  <c r="IB38" i="36" s="1"/>
  <c r="IB11" i="36"/>
  <c r="IB37" i="36" s="1"/>
  <c r="IB14" i="36"/>
  <c r="IB40" i="36" s="1"/>
  <c r="IB13" i="36"/>
  <c r="IB39" i="36" s="1"/>
  <c r="IB16" i="36"/>
  <c r="IB42" i="36" s="1"/>
  <c r="IB15" i="36"/>
  <c r="IB41" i="36" s="1"/>
  <c r="IB17" i="36"/>
  <c r="IB43" i="36" s="1"/>
  <c r="IB18" i="36"/>
  <c r="IB44" i="36" s="1"/>
  <c r="IB19" i="36"/>
  <c r="IB45" i="36" s="1"/>
  <c r="IE48" i="36"/>
  <c r="ID56" i="36"/>
  <c r="ID82" i="36" s="1"/>
  <c r="ID55" i="36"/>
  <c r="ID81" i="36" s="1"/>
  <c r="ID57" i="36"/>
  <c r="ID83" i="36" s="1"/>
  <c r="ID50" i="36"/>
  <c r="ID76" i="36" s="1"/>
  <c r="ID51" i="36"/>
  <c r="ID77" i="36" s="1"/>
  <c r="ID53" i="36"/>
  <c r="ID79" i="36" s="1"/>
  <c r="ID49" i="36"/>
  <c r="ID75" i="36" s="1"/>
  <c r="ID54" i="36"/>
  <c r="ID80" i="36" s="1"/>
  <c r="ID52" i="36"/>
  <c r="ID78" i="36" s="1"/>
  <c r="IC10" i="36"/>
  <c r="IC12" i="36" l="1"/>
  <c r="IC38" i="36" s="1"/>
  <c r="IC11" i="36"/>
  <c r="IC37" i="36" s="1"/>
  <c r="IC13" i="36"/>
  <c r="IC39" i="36" s="1"/>
  <c r="IC14" i="36"/>
  <c r="IC40" i="36" s="1"/>
  <c r="IC16" i="36"/>
  <c r="IC42" i="36" s="1"/>
  <c r="IC15" i="36"/>
  <c r="IC41" i="36" s="1"/>
  <c r="IC18" i="36"/>
  <c r="IC44" i="36" s="1"/>
  <c r="IC17" i="36"/>
  <c r="IC43" i="36" s="1"/>
  <c r="IC19" i="36"/>
  <c r="IC45" i="36" s="1"/>
  <c r="IF48" i="36"/>
  <c r="IE57" i="36"/>
  <c r="IE83" i="36" s="1"/>
  <c r="IE55" i="36"/>
  <c r="IE81" i="36" s="1"/>
  <c r="IE56" i="36"/>
  <c r="IE82" i="36" s="1"/>
  <c r="IE51" i="36"/>
  <c r="IE77" i="36" s="1"/>
  <c r="IE50" i="36"/>
  <c r="IE76" i="36" s="1"/>
  <c r="IE49" i="36"/>
  <c r="IE75" i="36" s="1"/>
  <c r="IE52" i="36"/>
  <c r="IE78" i="36" s="1"/>
  <c r="IE53" i="36"/>
  <c r="IE79" i="36" s="1"/>
  <c r="IE54" i="36"/>
  <c r="IE80" i="36" s="1"/>
  <c r="ID10" i="36"/>
  <c r="ID12" i="36" l="1"/>
  <c r="ID38" i="36" s="1"/>
  <c r="ID11" i="36"/>
  <c r="ID37" i="36" s="1"/>
  <c r="ID13" i="36"/>
  <c r="ID39" i="36" s="1"/>
  <c r="ID14" i="36"/>
  <c r="ID40" i="36" s="1"/>
  <c r="ID16" i="36"/>
  <c r="ID42" i="36" s="1"/>
  <c r="ID15" i="36"/>
  <c r="ID41" i="36" s="1"/>
  <c r="ID18" i="36"/>
  <c r="ID44" i="36" s="1"/>
  <c r="ID17" i="36"/>
  <c r="ID43" i="36" s="1"/>
  <c r="ID19" i="36"/>
  <c r="ID45" i="36" s="1"/>
  <c r="IG48" i="36"/>
  <c r="IF55" i="36"/>
  <c r="IF81" i="36" s="1"/>
  <c r="IF56" i="36"/>
  <c r="IF82" i="36" s="1"/>
  <c r="IF57" i="36"/>
  <c r="IF83" i="36" s="1"/>
  <c r="IF54" i="36"/>
  <c r="IF80" i="36" s="1"/>
  <c r="IF51" i="36"/>
  <c r="IF77" i="36" s="1"/>
  <c r="IF52" i="36"/>
  <c r="IF78" i="36" s="1"/>
  <c r="IF50" i="36"/>
  <c r="IF76" i="36" s="1"/>
  <c r="IF49" i="36"/>
  <c r="IF75" i="36" s="1"/>
  <c r="IF53" i="36"/>
  <c r="IF79" i="36" s="1"/>
  <c r="IE10" i="36"/>
  <c r="IE12" i="36" l="1"/>
  <c r="IE38" i="36" s="1"/>
  <c r="IE11" i="36"/>
  <c r="IE37" i="36" s="1"/>
  <c r="IE13" i="36"/>
  <c r="IE39" i="36" s="1"/>
  <c r="IE14" i="36"/>
  <c r="IE40" i="36" s="1"/>
  <c r="IE16" i="36"/>
  <c r="IE42" i="36" s="1"/>
  <c r="IE15" i="36"/>
  <c r="IE41" i="36" s="1"/>
  <c r="IE18" i="36"/>
  <c r="IE44" i="36" s="1"/>
  <c r="IE17" i="36"/>
  <c r="IE43" i="36" s="1"/>
  <c r="IE19" i="36"/>
  <c r="IE45" i="36" s="1"/>
  <c r="IH48" i="36"/>
  <c r="IG56" i="36"/>
  <c r="IG82" i="36" s="1"/>
  <c r="IG57" i="36"/>
  <c r="IG83" i="36" s="1"/>
  <c r="IG55" i="36"/>
  <c r="IG81" i="36" s="1"/>
  <c r="IG51" i="36"/>
  <c r="IG77" i="36" s="1"/>
  <c r="IG53" i="36"/>
  <c r="IG79" i="36" s="1"/>
  <c r="IG52" i="36"/>
  <c r="IG78" i="36" s="1"/>
  <c r="IG49" i="36"/>
  <c r="IG75" i="36" s="1"/>
  <c r="IG50" i="36"/>
  <c r="IG76" i="36" s="1"/>
  <c r="IG54" i="36"/>
  <c r="IG80" i="36" s="1"/>
  <c r="IF10" i="36"/>
  <c r="IF12" i="36" l="1"/>
  <c r="IF38" i="36" s="1"/>
  <c r="IF11" i="36"/>
  <c r="IF37" i="36" s="1"/>
  <c r="IF13" i="36"/>
  <c r="IF39" i="36" s="1"/>
  <c r="IF14" i="36"/>
  <c r="IF40" i="36" s="1"/>
  <c r="IF15" i="36"/>
  <c r="IF41" i="36" s="1"/>
  <c r="IF16" i="36"/>
  <c r="IF42" i="36" s="1"/>
  <c r="IF18" i="36"/>
  <c r="IF44" i="36" s="1"/>
  <c r="IF17" i="36"/>
  <c r="IF43" i="36" s="1"/>
  <c r="IF19" i="36"/>
  <c r="IF45" i="36" s="1"/>
  <c r="II48" i="36"/>
  <c r="IH57" i="36"/>
  <c r="IH83" i="36" s="1"/>
  <c r="IH56" i="36"/>
  <c r="IH82" i="36" s="1"/>
  <c r="IH55" i="36"/>
  <c r="IH81" i="36" s="1"/>
  <c r="IH54" i="36"/>
  <c r="IH80" i="36" s="1"/>
  <c r="IH50" i="36"/>
  <c r="IH76" i="36" s="1"/>
  <c r="IH51" i="36"/>
  <c r="IH77" i="36" s="1"/>
  <c r="IH49" i="36"/>
  <c r="IH75" i="36" s="1"/>
  <c r="IH53" i="36"/>
  <c r="IH79" i="36" s="1"/>
  <c r="IH52" i="36"/>
  <c r="IH78" i="36" s="1"/>
  <c r="IG10" i="36"/>
  <c r="IG11" i="36" l="1"/>
  <c r="IG37" i="36" s="1"/>
  <c r="IG12" i="36"/>
  <c r="IG38" i="36" s="1"/>
  <c r="IG13" i="36"/>
  <c r="IG39" i="36" s="1"/>
  <c r="IG14" i="36"/>
  <c r="IG40" i="36" s="1"/>
  <c r="IG15" i="36"/>
  <c r="IG41" i="36" s="1"/>
  <c r="IG16" i="36"/>
  <c r="IG42" i="36" s="1"/>
  <c r="IG18" i="36"/>
  <c r="IG44" i="36" s="1"/>
  <c r="IG17" i="36"/>
  <c r="IG43" i="36" s="1"/>
  <c r="IG19" i="36"/>
  <c r="IG45" i="36" s="1"/>
  <c r="IJ48" i="36"/>
  <c r="II55" i="36"/>
  <c r="II81" i="36" s="1"/>
  <c r="II57" i="36"/>
  <c r="II83" i="36" s="1"/>
  <c r="II56" i="36"/>
  <c r="II82" i="36" s="1"/>
  <c r="II49" i="36"/>
  <c r="II75" i="36" s="1"/>
  <c r="II52" i="36"/>
  <c r="II78" i="36" s="1"/>
  <c r="II51" i="36"/>
  <c r="II77" i="36" s="1"/>
  <c r="II50" i="36"/>
  <c r="II76" i="36" s="1"/>
  <c r="II54" i="36"/>
  <c r="II80" i="36" s="1"/>
  <c r="II53" i="36"/>
  <c r="II79" i="36" s="1"/>
  <c r="IH10" i="36"/>
  <c r="IH11" i="36" l="1"/>
  <c r="IH37" i="36" s="1"/>
  <c r="IH12" i="36"/>
  <c r="IH38" i="36" s="1"/>
  <c r="IH14" i="36"/>
  <c r="IH40" i="36" s="1"/>
  <c r="IH13" i="36"/>
  <c r="IH39" i="36" s="1"/>
  <c r="IH15" i="36"/>
  <c r="IH41" i="36" s="1"/>
  <c r="IH16" i="36"/>
  <c r="IH42" i="36" s="1"/>
  <c r="IH18" i="36"/>
  <c r="IH44" i="36" s="1"/>
  <c r="IH17" i="36"/>
  <c r="IH43" i="36" s="1"/>
  <c r="IH19" i="36"/>
  <c r="IH45" i="36" s="1"/>
  <c r="IK48" i="36"/>
  <c r="IJ56" i="36"/>
  <c r="IJ82" i="36" s="1"/>
  <c r="IJ57" i="36"/>
  <c r="IJ83" i="36" s="1"/>
  <c r="IJ55" i="36"/>
  <c r="IJ81" i="36" s="1"/>
  <c r="IJ54" i="36"/>
  <c r="IJ80" i="36" s="1"/>
  <c r="IJ52" i="36"/>
  <c r="IJ78" i="36" s="1"/>
  <c r="IJ53" i="36"/>
  <c r="IJ79" i="36" s="1"/>
  <c r="IJ49" i="36"/>
  <c r="IJ75" i="36" s="1"/>
  <c r="IJ51" i="36"/>
  <c r="IJ77" i="36" s="1"/>
  <c r="IJ50" i="36"/>
  <c r="IJ76" i="36" s="1"/>
  <c r="II10" i="36"/>
  <c r="II11" i="36" l="1"/>
  <c r="II37" i="36" s="1"/>
  <c r="II12" i="36"/>
  <c r="II38" i="36" s="1"/>
  <c r="II14" i="36"/>
  <c r="II40" i="36" s="1"/>
  <c r="II13" i="36"/>
  <c r="II39" i="36" s="1"/>
  <c r="II15" i="36"/>
  <c r="II41" i="36" s="1"/>
  <c r="II16" i="36"/>
  <c r="II42" i="36" s="1"/>
  <c r="II18" i="36"/>
  <c r="II44" i="36" s="1"/>
  <c r="II17" i="36"/>
  <c r="II43" i="36" s="1"/>
  <c r="II19" i="36"/>
  <c r="II45" i="36" s="1"/>
  <c r="IL48" i="36"/>
  <c r="IK57" i="36"/>
  <c r="IK83" i="36" s="1"/>
  <c r="IK56" i="36"/>
  <c r="IK82" i="36" s="1"/>
  <c r="IK55" i="36"/>
  <c r="IK81" i="36" s="1"/>
  <c r="IK50" i="36"/>
  <c r="IK76" i="36" s="1"/>
  <c r="IK54" i="36"/>
  <c r="IK80" i="36" s="1"/>
  <c r="IK52" i="36"/>
  <c r="IK78" i="36" s="1"/>
  <c r="IK49" i="36"/>
  <c r="IK75" i="36" s="1"/>
  <c r="IK51" i="36"/>
  <c r="IK77" i="36" s="1"/>
  <c r="IK53" i="36"/>
  <c r="IK79" i="36" s="1"/>
  <c r="IJ10" i="36"/>
  <c r="IJ11" i="36" l="1"/>
  <c r="IJ37" i="36" s="1"/>
  <c r="IJ12" i="36"/>
  <c r="IJ38" i="36" s="1"/>
  <c r="IJ14" i="36"/>
  <c r="IJ40" i="36" s="1"/>
  <c r="IJ13" i="36"/>
  <c r="IJ39" i="36" s="1"/>
  <c r="IJ15" i="36"/>
  <c r="IJ41" i="36" s="1"/>
  <c r="IJ16" i="36"/>
  <c r="IJ42" i="36" s="1"/>
  <c r="IJ17" i="36"/>
  <c r="IJ43" i="36" s="1"/>
  <c r="IJ18" i="36"/>
  <c r="IJ44" i="36" s="1"/>
  <c r="IJ19" i="36"/>
  <c r="IJ45" i="36" s="1"/>
  <c r="IM48" i="36"/>
  <c r="IL57" i="36"/>
  <c r="IL83" i="36" s="1"/>
  <c r="IL56" i="36"/>
  <c r="IL82" i="36" s="1"/>
  <c r="IL55" i="36"/>
  <c r="IL81" i="36" s="1"/>
  <c r="IL54" i="36"/>
  <c r="IL80" i="36" s="1"/>
  <c r="IL53" i="36"/>
  <c r="IL79" i="36" s="1"/>
  <c r="IL51" i="36"/>
  <c r="IL77" i="36" s="1"/>
  <c r="IL52" i="36"/>
  <c r="IL78" i="36" s="1"/>
  <c r="IL49" i="36"/>
  <c r="IL75" i="36" s="1"/>
  <c r="IL50" i="36"/>
  <c r="IL76" i="36" s="1"/>
  <c r="IK10" i="36"/>
  <c r="IK11" i="36" l="1"/>
  <c r="IK37" i="36" s="1"/>
  <c r="IK12" i="36"/>
  <c r="IK38" i="36" s="1"/>
  <c r="IK14" i="36"/>
  <c r="IK40" i="36" s="1"/>
  <c r="IK13" i="36"/>
  <c r="IK39" i="36" s="1"/>
  <c r="IK16" i="36"/>
  <c r="IK42" i="36" s="1"/>
  <c r="IK15" i="36"/>
  <c r="IK41" i="36" s="1"/>
  <c r="IK17" i="36"/>
  <c r="IK43" i="36" s="1"/>
  <c r="IK18" i="36"/>
  <c r="IK44" i="36" s="1"/>
  <c r="IK19" i="36"/>
  <c r="IK45" i="36" s="1"/>
  <c r="IN48" i="36"/>
  <c r="IM57" i="36"/>
  <c r="IM83" i="36" s="1"/>
  <c r="IM56" i="36"/>
  <c r="IM82" i="36" s="1"/>
  <c r="IM55" i="36"/>
  <c r="IM81" i="36" s="1"/>
  <c r="IM49" i="36"/>
  <c r="IM75" i="36" s="1"/>
  <c r="IM52" i="36"/>
  <c r="IM78" i="36" s="1"/>
  <c r="IM50" i="36"/>
  <c r="IM76" i="36" s="1"/>
  <c r="IM53" i="36"/>
  <c r="IM79" i="36" s="1"/>
  <c r="IM54" i="36"/>
  <c r="IM80" i="36" s="1"/>
  <c r="IM51" i="36"/>
  <c r="IM77" i="36" s="1"/>
  <c r="IL10" i="36"/>
  <c r="IL12" i="36" l="1"/>
  <c r="IL38" i="36" s="1"/>
  <c r="IL11" i="36"/>
  <c r="IL37" i="36" s="1"/>
  <c r="IL14" i="36"/>
  <c r="IL40" i="36" s="1"/>
  <c r="IL13" i="36"/>
  <c r="IL39" i="36" s="1"/>
  <c r="IL16" i="36"/>
  <c r="IL42" i="36" s="1"/>
  <c r="IL15" i="36"/>
  <c r="IL41" i="36" s="1"/>
  <c r="IL17" i="36"/>
  <c r="IL43" i="36" s="1"/>
  <c r="IL18" i="36"/>
  <c r="IL44" i="36" s="1"/>
  <c r="IL19" i="36"/>
  <c r="IL45" i="36" s="1"/>
  <c r="IO48" i="36"/>
  <c r="IN56" i="36"/>
  <c r="IN82" i="36" s="1"/>
  <c r="IN57" i="36"/>
  <c r="IN83" i="36" s="1"/>
  <c r="IN55" i="36"/>
  <c r="IN81" i="36" s="1"/>
  <c r="IN51" i="36"/>
  <c r="IN77" i="36" s="1"/>
  <c r="IN54" i="36"/>
  <c r="IN80" i="36" s="1"/>
  <c r="IN49" i="36"/>
  <c r="IN75" i="36" s="1"/>
  <c r="IN53" i="36"/>
  <c r="IN79" i="36" s="1"/>
  <c r="IN50" i="36"/>
  <c r="IN76" i="36" s="1"/>
  <c r="IN52" i="36"/>
  <c r="IN78" i="36" s="1"/>
  <c r="IM10" i="36"/>
  <c r="IM12" i="36" l="1"/>
  <c r="IM38" i="36" s="1"/>
  <c r="IM11" i="36"/>
  <c r="IM37" i="36" s="1"/>
  <c r="IM14" i="36"/>
  <c r="IM40" i="36" s="1"/>
  <c r="IM13" i="36"/>
  <c r="IM39" i="36" s="1"/>
  <c r="IM16" i="36"/>
  <c r="IM42" i="36" s="1"/>
  <c r="IM15" i="36"/>
  <c r="IM41" i="36" s="1"/>
  <c r="IM17" i="36"/>
  <c r="IM43" i="36" s="1"/>
  <c r="IM18" i="36"/>
  <c r="IM44" i="36" s="1"/>
  <c r="IM19" i="36"/>
  <c r="IM45" i="36" s="1"/>
  <c r="IP48" i="36"/>
  <c r="IO57" i="36"/>
  <c r="IO83" i="36" s="1"/>
  <c r="IO56" i="36"/>
  <c r="IO82" i="36" s="1"/>
  <c r="IO55" i="36"/>
  <c r="IO81" i="36" s="1"/>
  <c r="IO52" i="36"/>
  <c r="IO78" i="36" s="1"/>
  <c r="IO49" i="36"/>
  <c r="IO75" i="36" s="1"/>
  <c r="IO53" i="36"/>
  <c r="IO79" i="36" s="1"/>
  <c r="IO50" i="36"/>
  <c r="IO76" i="36" s="1"/>
  <c r="IO51" i="36"/>
  <c r="IO77" i="36" s="1"/>
  <c r="IO54" i="36"/>
  <c r="IO80" i="36" s="1"/>
  <c r="IN10" i="36"/>
  <c r="IN12" i="36" l="1"/>
  <c r="IN38" i="36" s="1"/>
  <c r="IN11" i="36"/>
  <c r="IN37" i="36" s="1"/>
  <c r="IN14" i="36"/>
  <c r="IN40" i="36" s="1"/>
  <c r="IN13" i="36"/>
  <c r="IN39" i="36" s="1"/>
  <c r="IN16" i="36"/>
  <c r="IN42" i="36" s="1"/>
  <c r="IN15" i="36"/>
  <c r="IN41" i="36" s="1"/>
  <c r="IN17" i="36"/>
  <c r="IN43" i="36" s="1"/>
  <c r="IN18" i="36"/>
  <c r="IN44" i="36" s="1"/>
  <c r="IN19" i="36"/>
  <c r="IN45" i="36" s="1"/>
  <c r="IQ48" i="36"/>
  <c r="IP56" i="36"/>
  <c r="IP82" i="36" s="1"/>
  <c r="IP57" i="36"/>
  <c r="IP83" i="36" s="1"/>
  <c r="IP55" i="36"/>
  <c r="IP81" i="36" s="1"/>
  <c r="IP52" i="36"/>
  <c r="IP78" i="36" s="1"/>
  <c r="IP53" i="36"/>
  <c r="IP79" i="36" s="1"/>
  <c r="IP50" i="36"/>
  <c r="IP76" i="36" s="1"/>
  <c r="IP51" i="36"/>
  <c r="IP77" i="36" s="1"/>
  <c r="IP54" i="36"/>
  <c r="IP80" i="36" s="1"/>
  <c r="IP49" i="36"/>
  <c r="IP75" i="36" s="1"/>
  <c r="IO10" i="36"/>
  <c r="IO12" i="36" l="1"/>
  <c r="IO38" i="36" s="1"/>
  <c r="IO11" i="36"/>
  <c r="IO37" i="36" s="1"/>
  <c r="IO13" i="36"/>
  <c r="IO39" i="36" s="1"/>
  <c r="IO14" i="36"/>
  <c r="IO40" i="36" s="1"/>
  <c r="IO16" i="36"/>
  <c r="IO42" i="36" s="1"/>
  <c r="IO15" i="36"/>
  <c r="IO41" i="36" s="1"/>
  <c r="IO18" i="36"/>
  <c r="IO44" i="36" s="1"/>
  <c r="IO17" i="36"/>
  <c r="IO43" i="36" s="1"/>
  <c r="IO19" i="36"/>
  <c r="IO45" i="36" s="1"/>
  <c r="IR48" i="36"/>
  <c r="IQ56" i="36"/>
  <c r="IQ82" i="36" s="1"/>
  <c r="IQ57" i="36"/>
  <c r="IQ83" i="36" s="1"/>
  <c r="IQ55" i="36"/>
  <c r="IQ81" i="36" s="1"/>
  <c r="IQ49" i="36"/>
  <c r="IQ75" i="36" s="1"/>
  <c r="IQ52" i="36"/>
  <c r="IQ78" i="36" s="1"/>
  <c r="IQ50" i="36"/>
  <c r="IQ76" i="36" s="1"/>
  <c r="IQ54" i="36"/>
  <c r="IQ80" i="36" s="1"/>
  <c r="IQ51" i="36"/>
  <c r="IQ77" i="36" s="1"/>
  <c r="IQ53" i="36"/>
  <c r="IQ79" i="36" s="1"/>
  <c r="IP10" i="36"/>
  <c r="IP12" i="36" l="1"/>
  <c r="IP38" i="36" s="1"/>
  <c r="IP11" i="36"/>
  <c r="IP37" i="36" s="1"/>
  <c r="IP13" i="36"/>
  <c r="IP39" i="36" s="1"/>
  <c r="IP14" i="36"/>
  <c r="IP40" i="36" s="1"/>
  <c r="IP16" i="36"/>
  <c r="IP42" i="36" s="1"/>
  <c r="IP15" i="36"/>
  <c r="IP41" i="36" s="1"/>
  <c r="IP18" i="36"/>
  <c r="IP44" i="36" s="1"/>
  <c r="IP17" i="36"/>
  <c r="IP43" i="36" s="1"/>
  <c r="IP19" i="36"/>
  <c r="IP45" i="36" s="1"/>
  <c r="IS48" i="36"/>
  <c r="IR57" i="36"/>
  <c r="IR83" i="36" s="1"/>
  <c r="IR55" i="36"/>
  <c r="IR81" i="36" s="1"/>
  <c r="IR56" i="36"/>
  <c r="IR82" i="36" s="1"/>
  <c r="IR49" i="36"/>
  <c r="IR75" i="36" s="1"/>
  <c r="IR54" i="36"/>
  <c r="IR80" i="36" s="1"/>
  <c r="IR50" i="36"/>
  <c r="IR76" i="36" s="1"/>
  <c r="IR53" i="36"/>
  <c r="IR79" i="36" s="1"/>
  <c r="IR52" i="36"/>
  <c r="IR78" i="36" s="1"/>
  <c r="IR51" i="36"/>
  <c r="IR77" i="36" s="1"/>
  <c r="IQ10" i="36"/>
  <c r="IQ12" i="36" l="1"/>
  <c r="IQ38" i="36" s="1"/>
  <c r="IQ11" i="36"/>
  <c r="IQ37" i="36" s="1"/>
  <c r="IQ13" i="36"/>
  <c r="IQ39" i="36" s="1"/>
  <c r="IQ14" i="36"/>
  <c r="IQ40" i="36" s="1"/>
  <c r="IQ16" i="36"/>
  <c r="IQ42" i="36" s="1"/>
  <c r="IQ15" i="36"/>
  <c r="IQ41" i="36" s="1"/>
  <c r="IQ18" i="36"/>
  <c r="IQ44" i="36" s="1"/>
  <c r="IQ17" i="36"/>
  <c r="IQ43" i="36" s="1"/>
  <c r="IQ19" i="36"/>
  <c r="IQ45" i="36" s="1"/>
  <c r="IT48" i="36"/>
  <c r="IS55" i="36"/>
  <c r="IS81" i="36" s="1"/>
  <c r="IS56" i="36"/>
  <c r="IS82" i="36" s="1"/>
  <c r="IS57" i="36"/>
  <c r="IS83" i="36" s="1"/>
  <c r="IS49" i="36"/>
  <c r="IS75" i="36" s="1"/>
  <c r="IS50" i="36"/>
  <c r="IS76" i="36" s="1"/>
  <c r="IS51" i="36"/>
  <c r="IS77" i="36" s="1"/>
  <c r="IS53" i="36"/>
  <c r="IS79" i="36" s="1"/>
  <c r="IS54" i="36"/>
  <c r="IS80" i="36" s="1"/>
  <c r="IS52" i="36"/>
  <c r="IS78" i="36" s="1"/>
  <c r="IR10" i="36"/>
  <c r="IR12" i="36" l="1"/>
  <c r="IR38" i="36" s="1"/>
  <c r="IR11" i="36"/>
  <c r="IR37" i="36" s="1"/>
  <c r="IR13" i="36"/>
  <c r="IR39" i="36" s="1"/>
  <c r="IR14" i="36"/>
  <c r="IR40" i="36" s="1"/>
  <c r="IR15" i="36"/>
  <c r="IR41" i="36" s="1"/>
  <c r="IR16" i="36"/>
  <c r="IR42" i="36" s="1"/>
  <c r="IR18" i="36"/>
  <c r="IR44" i="36" s="1"/>
  <c r="IR17" i="36"/>
  <c r="IR43" i="36" s="1"/>
  <c r="IR19" i="36"/>
  <c r="IR45" i="36" s="1"/>
  <c r="IU48" i="36"/>
  <c r="IT56" i="36"/>
  <c r="IT82" i="36" s="1"/>
  <c r="IT57" i="36"/>
  <c r="IT83" i="36" s="1"/>
  <c r="IT55" i="36"/>
  <c r="IT81" i="36" s="1"/>
  <c r="IT53" i="36"/>
  <c r="IT79" i="36" s="1"/>
  <c r="IT52" i="36"/>
  <c r="IT78" i="36" s="1"/>
  <c r="IT50" i="36"/>
  <c r="IT76" i="36" s="1"/>
  <c r="IT49" i="36"/>
  <c r="IT75" i="36" s="1"/>
  <c r="IT54" i="36"/>
  <c r="IT80" i="36" s="1"/>
  <c r="IT51" i="36"/>
  <c r="IT77" i="36" s="1"/>
  <c r="IS10" i="36"/>
  <c r="IS11" i="36" l="1"/>
  <c r="IS37" i="36" s="1"/>
  <c r="IS12" i="36"/>
  <c r="IS38" i="36" s="1"/>
  <c r="IS13" i="36"/>
  <c r="IS39" i="36" s="1"/>
  <c r="IS14" i="36"/>
  <c r="IS40" i="36" s="1"/>
  <c r="IS15" i="36"/>
  <c r="IS41" i="36" s="1"/>
  <c r="IS16" i="36"/>
  <c r="IS42" i="36" s="1"/>
  <c r="IS18" i="36"/>
  <c r="IS44" i="36" s="1"/>
  <c r="IS17" i="36"/>
  <c r="IS43" i="36" s="1"/>
  <c r="IS19" i="36"/>
  <c r="IS45" i="36" s="1"/>
  <c r="IV48" i="36"/>
  <c r="IU55" i="36"/>
  <c r="IU81" i="36" s="1"/>
  <c r="IU56" i="36"/>
  <c r="IU82" i="36" s="1"/>
  <c r="IU57" i="36"/>
  <c r="IU83" i="36" s="1"/>
  <c r="IU50" i="36"/>
  <c r="IU76" i="36" s="1"/>
  <c r="IU49" i="36"/>
  <c r="IU75" i="36" s="1"/>
  <c r="IU53" i="36"/>
  <c r="IU79" i="36" s="1"/>
  <c r="IU51" i="36"/>
  <c r="IU77" i="36" s="1"/>
  <c r="IU54" i="36"/>
  <c r="IU80" i="36" s="1"/>
  <c r="IU52" i="36"/>
  <c r="IU78" i="36" s="1"/>
  <c r="IT10" i="36"/>
  <c r="IT11" i="36" l="1"/>
  <c r="IT37" i="36" s="1"/>
  <c r="IT12" i="36"/>
  <c r="IT38" i="36" s="1"/>
  <c r="IT14" i="36"/>
  <c r="IT40" i="36" s="1"/>
  <c r="IT13" i="36"/>
  <c r="IT39" i="36" s="1"/>
  <c r="IT15" i="36"/>
  <c r="IT41" i="36" s="1"/>
  <c r="IT16" i="36"/>
  <c r="IT42" i="36" s="1"/>
  <c r="IT18" i="36"/>
  <c r="IT44" i="36" s="1"/>
  <c r="IT17" i="36"/>
  <c r="IT43" i="36" s="1"/>
  <c r="IT19" i="36"/>
  <c r="IT45" i="36" s="1"/>
  <c r="IW48" i="36"/>
  <c r="IV55" i="36"/>
  <c r="IV81" i="36" s="1"/>
  <c r="IV57" i="36"/>
  <c r="IV83" i="36" s="1"/>
  <c r="IV56" i="36"/>
  <c r="IV82" i="36" s="1"/>
  <c r="IV54" i="36"/>
  <c r="IV80" i="36" s="1"/>
  <c r="IV53" i="36"/>
  <c r="IV79" i="36" s="1"/>
  <c r="IV51" i="36"/>
  <c r="IV77" i="36" s="1"/>
  <c r="IV50" i="36"/>
  <c r="IV76" i="36" s="1"/>
  <c r="IV52" i="36"/>
  <c r="IV78" i="36" s="1"/>
  <c r="IV49" i="36"/>
  <c r="IV75" i="36" s="1"/>
  <c r="IU10" i="36"/>
  <c r="IU11" i="36" l="1"/>
  <c r="IU37" i="36" s="1"/>
  <c r="IU12" i="36"/>
  <c r="IU38" i="36" s="1"/>
  <c r="IU14" i="36"/>
  <c r="IU40" i="36" s="1"/>
  <c r="IU13" i="36"/>
  <c r="IU39" i="36" s="1"/>
  <c r="IU15" i="36"/>
  <c r="IU41" i="36" s="1"/>
  <c r="IU16" i="36"/>
  <c r="IU42" i="36" s="1"/>
  <c r="IU18" i="36"/>
  <c r="IU44" i="36" s="1"/>
  <c r="IU17" i="36"/>
  <c r="IU43" i="36" s="1"/>
  <c r="IU19" i="36"/>
  <c r="IU45" i="36" s="1"/>
  <c r="IX48" i="36"/>
  <c r="IW56" i="36"/>
  <c r="IW82" i="36" s="1"/>
  <c r="IW57" i="36"/>
  <c r="IW83" i="36" s="1"/>
  <c r="IW55" i="36"/>
  <c r="IW81" i="36" s="1"/>
  <c r="IW49" i="36"/>
  <c r="IW75" i="36" s="1"/>
  <c r="IW54" i="36"/>
  <c r="IW80" i="36" s="1"/>
  <c r="IW50" i="36"/>
  <c r="IW76" i="36" s="1"/>
  <c r="IW51" i="36"/>
  <c r="IW77" i="36" s="1"/>
  <c r="IW53" i="36"/>
  <c r="IW79" i="36" s="1"/>
  <c r="IW52" i="36"/>
  <c r="IW78" i="36" s="1"/>
  <c r="IV10" i="36"/>
  <c r="IV11" i="36" l="1"/>
  <c r="IV37" i="36" s="1"/>
  <c r="IV12" i="36"/>
  <c r="IV38" i="36" s="1"/>
  <c r="IV14" i="36"/>
  <c r="IV40" i="36" s="1"/>
  <c r="IV13" i="36"/>
  <c r="IV39" i="36" s="1"/>
  <c r="IV15" i="36"/>
  <c r="IV41" i="36" s="1"/>
  <c r="IV16" i="36"/>
  <c r="IV42" i="36" s="1"/>
  <c r="IV17" i="36"/>
  <c r="IV43" i="36" s="1"/>
  <c r="IV18" i="36"/>
  <c r="IV44" i="36" s="1"/>
  <c r="IV19" i="36"/>
  <c r="IV45" i="36" s="1"/>
  <c r="IY48" i="36"/>
  <c r="IX57" i="36"/>
  <c r="IX83" i="36" s="1"/>
  <c r="IX55" i="36"/>
  <c r="IX81" i="36" s="1"/>
  <c r="IX56" i="36"/>
  <c r="IX82" i="36" s="1"/>
  <c r="IX54" i="36"/>
  <c r="IX80" i="36" s="1"/>
  <c r="IX53" i="36"/>
  <c r="IX79" i="36" s="1"/>
  <c r="IX50" i="36"/>
  <c r="IX76" i="36" s="1"/>
  <c r="IX49" i="36"/>
  <c r="IX75" i="36" s="1"/>
  <c r="IX52" i="36"/>
  <c r="IX78" i="36" s="1"/>
  <c r="IX51" i="36"/>
  <c r="IX77" i="36" s="1"/>
  <c r="IW10" i="36"/>
  <c r="IW11" i="36" l="1"/>
  <c r="IW37" i="36" s="1"/>
  <c r="IW12" i="36"/>
  <c r="IW38" i="36" s="1"/>
  <c r="IW14" i="36"/>
  <c r="IW40" i="36" s="1"/>
  <c r="IW13" i="36"/>
  <c r="IW39" i="36" s="1"/>
  <c r="IW16" i="36"/>
  <c r="IW42" i="36" s="1"/>
  <c r="IW15" i="36"/>
  <c r="IW41" i="36" s="1"/>
  <c r="IW17" i="36"/>
  <c r="IW43" i="36" s="1"/>
  <c r="IW18" i="36"/>
  <c r="IW44" i="36" s="1"/>
  <c r="IW19" i="36"/>
  <c r="IW45" i="36" s="1"/>
  <c r="IZ48" i="36"/>
  <c r="IY55" i="36"/>
  <c r="IY81" i="36" s="1"/>
  <c r="IY56" i="36"/>
  <c r="IY82" i="36" s="1"/>
  <c r="IY57" i="36"/>
  <c r="IY83" i="36" s="1"/>
  <c r="IY51" i="36"/>
  <c r="IY77" i="36" s="1"/>
  <c r="IY50" i="36"/>
  <c r="IY76" i="36" s="1"/>
  <c r="IY53" i="36"/>
  <c r="IY79" i="36" s="1"/>
  <c r="IY54" i="36"/>
  <c r="IY80" i="36" s="1"/>
  <c r="IY49" i="36"/>
  <c r="IY75" i="36" s="1"/>
  <c r="IY52" i="36"/>
  <c r="IY78" i="36" s="1"/>
  <c r="IX10" i="36"/>
  <c r="IX12" i="36" l="1"/>
  <c r="IX38" i="36" s="1"/>
  <c r="IX11" i="36"/>
  <c r="IX37" i="36" s="1"/>
  <c r="IX14" i="36"/>
  <c r="IX40" i="36" s="1"/>
  <c r="IX13" i="36"/>
  <c r="IX39" i="36" s="1"/>
  <c r="IX16" i="36"/>
  <c r="IX42" i="36" s="1"/>
  <c r="IX15" i="36"/>
  <c r="IX41" i="36" s="1"/>
  <c r="IX17" i="36"/>
  <c r="IX43" i="36" s="1"/>
  <c r="IX18" i="36"/>
  <c r="IX44" i="36" s="1"/>
  <c r="IX19" i="36"/>
  <c r="IX45" i="36" s="1"/>
  <c r="JA48" i="36"/>
  <c r="IZ55" i="36"/>
  <c r="IZ81" i="36" s="1"/>
  <c r="IZ56" i="36"/>
  <c r="IZ82" i="36" s="1"/>
  <c r="IZ57" i="36"/>
  <c r="IZ83" i="36" s="1"/>
  <c r="IZ51" i="36"/>
  <c r="IZ77" i="36" s="1"/>
  <c r="IZ50" i="36"/>
  <c r="IZ76" i="36" s="1"/>
  <c r="IZ52" i="36"/>
  <c r="IZ78" i="36" s="1"/>
  <c r="IZ49" i="36"/>
  <c r="IZ75" i="36" s="1"/>
  <c r="IZ53" i="36"/>
  <c r="IZ79" i="36" s="1"/>
  <c r="IZ54" i="36"/>
  <c r="IZ80" i="36" s="1"/>
  <c r="IY10" i="36"/>
  <c r="IY12" i="36" l="1"/>
  <c r="IY38" i="36" s="1"/>
  <c r="IY11" i="36"/>
  <c r="IY37" i="36" s="1"/>
  <c r="IY14" i="36"/>
  <c r="IY40" i="36" s="1"/>
  <c r="IY13" i="36"/>
  <c r="IY39" i="36" s="1"/>
  <c r="IY16" i="36"/>
  <c r="IY42" i="36" s="1"/>
  <c r="IY15" i="36"/>
  <c r="IY41" i="36" s="1"/>
  <c r="IY17" i="36"/>
  <c r="IY43" i="36" s="1"/>
  <c r="IY18" i="36"/>
  <c r="IY44" i="36" s="1"/>
  <c r="IY19" i="36"/>
  <c r="IY45" i="36" s="1"/>
  <c r="JB48" i="36"/>
  <c r="JA56" i="36"/>
  <c r="JA82" i="36" s="1"/>
  <c r="JA57" i="36"/>
  <c r="JA83" i="36" s="1"/>
  <c r="JA55" i="36"/>
  <c r="JA81" i="36" s="1"/>
  <c r="JA54" i="36"/>
  <c r="JA80" i="36" s="1"/>
  <c r="JA52" i="36"/>
  <c r="JA78" i="36" s="1"/>
  <c r="JA50" i="36"/>
  <c r="JA76" i="36" s="1"/>
  <c r="JA51" i="36"/>
  <c r="JA77" i="36" s="1"/>
  <c r="JA49" i="36"/>
  <c r="JA75" i="36" s="1"/>
  <c r="JA53" i="36"/>
  <c r="JA79" i="36" s="1"/>
  <c r="IZ10" i="36"/>
  <c r="IZ12" i="36" l="1"/>
  <c r="IZ38" i="36" s="1"/>
  <c r="IZ11" i="36"/>
  <c r="IZ37" i="36" s="1"/>
  <c r="IZ14" i="36"/>
  <c r="IZ40" i="36" s="1"/>
  <c r="IZ13" i="36"/>
  <c r="IZ39" i="36" s="1"/>
  <c r="IZ16" i="36"/>
  <c r="IZ42" i="36" s="1"/>
  <c r="IZ15" i="36"/>
  <c r="IZ41" i="36" s="1"/>
  <c r="IZ17" i="36"/>
  <c r="IZ43" i="36" s="1"/>
  <c r="IZ18" i="36"/>
  <c r="IZ44" i="36" s="1"/>
  <c r="IZ19" i="36"/>
  <c r="IZ45" i="36" s="1"/>
  <c r="JC48" i="36"/>
  <c r="JB56" i="36"/>
  <c r="JB82" i="36" s="1"/>
  <c r="JB57" i="36"/>
  <c r="JB83" i="36" s="1"/>
  <c r="JB55" i="36"/>
  <c r="JB81" i="36" s="1"/>
  <c r="JB53" i="36"/>
  <c r="JB79" i="36" s="1"/>
  <c r="JB49" i="36"/>
  <c r="JB75" i="36" s="1"/>
  <c r="JB51" i="36"/>
  <c r="JB77" i="36" s="1"/>
  <c r="JB54" i="36"/>
  <c r="JB80" i="36" s="1"/>
  <c r="JB50" i="36"/>
  <c r="JB76" i="36" s="1"/>
  <c r="JB52" i="36"/>
  <c r="JB78" i="36" s="1"/>
  <c r="JA10" i="36"/>
  <c r="JA12" i="36" l="1"/>
  <c r="JA38" i="36" s="1"/>
  <c r="JA11" i="36"/>
  <c r="JA37" i="36" s="1"/>
  <c r="JA13" i="36"/>
  <c r="JA39" i="36" s="1"/>
  <c r="JA14" i="36"/>
  <c r="JA40" i="36" s="1"/>
  <c r="JA16" i="36"/>
  <c r="JA42" i="36" s="1"/>
  <c r="JA15" i="36"/>
  <c r="JA41" i="36" s="1"/>
  <c r="JA18" i="36"/>
  <c r="JA44" i="36" s="1"/>
  <c r="JA17" i="36"/>
  <c r="JA43" i="36" s="1"/>
  <c r="JA19" i="36"/>
  <c r="JA45" i="36" s="1"/>
  <c r="JD48" i="36"/>
  <c r="JC55" i="36"/>
  <c r="JC81" i="36" s="1"/>
  <c r="JC56" i="36"/>
  <c r="JC82" i="36" s="1"/>
  <c r="JC57" i="36"/>
  <c r="JC83" i="36" s="1"/>
  <c r="JC49" i="36"/>
  <c r="JC75" i="36" s="1"/>
  <c r="JC52" i="36"/>
  <c r="JC78" i="36" s="1"/>
  <c r="JC53" i="36"/>
  <c r="JC79" i="36" s="1"/>
  <c r="JC50" i="36"/>
  <c r="JC76" i="36" s="1"/>
  <c r="JC51" i="36"/>
  <c r="JC77" i="36" s="1"/>
  <c r="JC54" i="36"/>
  <c r="JC80" i="36" s="1"/>
  <c r="JB10" i="36"/>
  <c r="JB12" i="36" l="1"/>
  <c r="JB38" i="36" s="1"/>
  <c r="JB11" i="36"/>
  <c r="JB37" i="36" s="1"/>
  <c r="JB13" i="36"/>
  <c r="JB39" i="36" s="1"/>
  <c r="JB14" i="36"/>
  <c r="JB40" i="36" s="1"/>
  <c r="JB16" i="36"/>
  <c r="JB42" i="36" s="1"/>
  <c r="JB15" i="36"/>
  <c r="JB41" i="36" s="1"/>
  <c r="JB18" i="36"/>
  <c r="JB44" i="36" s="1"/>
  <c r="JB17" i="36"/>
  <c r="JB43" i="36" s="1"/>
  <c r="JB19" i="36"/>
  <c r="JB45" i="36" s="1"/>
  <c r="JE48" i="36"/>
  <c r="JD57" i="36"/>
  <c r="JD83" i="36" s="1"/>
  <c r="JD55" i="36"/>
  <c r="JD81" i="36" s="1"/>
  <c r="JD56" i="36"/>
  <c r="JD82" i="36" s="1"/>
  <c r="JD52" i="36"/>
  <c r="JD78" i="36" s="1"/>
  <c r="JD54" i="36"/>
  <c r="JD80" i="36" s="1"/>
  <c r="JD50" i="36"/>
  <c r="JD76" i="36" s="1"/>
  <c r="JD53" i="36"/>
  <c r="JD79" i="36" s="1"/>
  <c r="JD49" i="36"/>
  <c r="JD75" i="36" s="1"/>
  <c r="JD51" i="36"/>
  <c r="JD77" i="36" s="1"/>
  <c r="JC10" i="36"/>
  <c r="JC12" i="36" l="1"/>
  <c r="JC38" i="36" s="1"/>
  <c r="JC11" i="36"/>
  <c r="JC37" i="36" s="1"/>
  <c r="JC13" i="36"/>
  <c r="JC39" i="36" s="1"/>
  <c r="JC14" i="36"/>
  <c r="JC40" i="36" s="1"/>
  <c r="JC16" i="36"/>
  <c r="JC42" i="36" s="1"/>
  <c r="JC15" i="36"/>
  <c r="JC41" i="36" s="1"/>
  <c r="JC18" i="36"/>
  <c r="JC44" i="36" s="1"/>
  <c r="JC17" i="36"/>
  <c r="JC43" i="36" s="1"/>
  <c r="JC19" i="36"/>
  <c r="JC45" i="36" s="1"/>
  <c r="JF48" i="36"/>
  <c r="JE56" i="36"/>
  <c r="JE82" i="36" s="1"/>
  <c r="JE57" i="36"/>
  <c r="JE83" i="36" s="1"/>
  <c r="JE55" i="36"/>
  <c r="JE81" i="36" s="1"/>
  <c r="JE50" i="36"/>
  <c r="JE76" i="36" s="1"/>
  <c r="JE49" i="36"/>
  <c r="JE75" i="36" s="1"/>
  <c r="JE54" i="36"/>
  <c r="JE80" i="36" s="1"/>
  <c r="JE52" i="36"/>
  <c r="JE78" i="36" s="1"/>
  <c r="JE51" i="36"/>
  <c r="JE77" i="36" s="1"/>
  <c r="JE53" i="36"/>
  <c r="JE79" i="36" s="1"/>
  <c r="JD10" i="36"/>
  <c r="JD12" i="36" l="1"/>
  <c r="JD38" i="36" s="1"/>
  <c r="JD11" i="36"/>
  <c r="JD37" i="36" s="1"/>
  <c r="JD13" i="36"/>
  <c r="JD39" i="36" s="1"/>
  <c r="JD14" i="36"/>
  <c r="JD40" i="36" s="1"/>
  <c r="JD15" i="36"/>
  <c r="JD41" i="36" s="1"/>
  <c r="JD16" i="36"/>
  <c r="JD42" i="36" s="1"/>
  <c r="JD18" i="36"/>
  <c r="JD44" i="36" s="1"/>
  <c r="JD17" i="36"/>
  <c r="JD43" i="36" s="1"/>
  <c r="JD19" i="36"/>
  <c r="JD45" i="36" s="1"/>
  <c r="JG48" i="36"/>
  <c r="JF55" i="36"/>
  <c r="JF81" i="36" s="1"/>
  <c r="JF57" i="36"/>
  <c r="JF83" i="36" s="1"/>
  <c r="JF56" i="36"/>
  <c r="JF82" i="36" s="1"/>
  <c r="JF52" i="36"/>
  <c r="JF78" i="36" s="1"/>
  <c r="JF50" i="36"/>
  <c r="JF76" i="36" s="1"/>
  <c r="JF49" i="36"/>
  <c r="JF75" i="36" s="1"/>
  <c r="JF51" i="36"/>
  <c r="JF77" i="36" s="1"/>
  <c r="JF53" i="36"/>
  <c r="JF79" i="36" s="1"/>
  <c r="JF54" i="36"/>
  <c r="JF80" i="36" s="1"/>
  <c r="JE10" i="36"/>
  <c r="JE11" i="36" l="1"/>
  <c r="JE37" i="36" s="1"/>
  <c r="JE12" i="36"/>
  <c r="JE38" i="36" s="1"/>
  <c r="JE13" i="36"/>
  <c r="JE39" i="36" s="1"/>
  <c r="JE14" i="36"/>
  <c r="JE40" i="36" s="1"/>
  <c r="JE15" i="36"/>
  <c r="JE41" i="36" s="1"/>
  <c r="JE16" i="36"/>
  <c r="JE42" i="36" s="1"/>
  <c r="JE18" i="36"/>
  <c r="JE44" i="36" s="1"/>
  <c r="JE17" i="36"/>
  <c r="JE43" i="36" s="1"/>
  <c r="JE19" i="36"/>
  <c r="JE45" i="36" s="1"/>
  <c r="JH48" i="36"/>
  <c r="JG57" i="36"/>
  <c r="JG83" i="36" s="1"/>
  <c r="JG55" i="36"/>
  <c r="JG81" i="36" s="1"/>
  <c r="JG56" i="36"/>
  <c r="JG82" i="36" s="1"/>
  <c r="JG49" i="36"/>
  <c r="JG75" i="36" s="1"/>
  <c r="JG52" i="36"/>
  <c r="JG78" i="36" s="1"/>
  <c r="JG50" i="36"/>
  <c r="JG76" i="36" s="1"/>
  <c r="JG51" i="36"/>
  <c r="JG77" i="36" s="1"/>
  <c r="JG53" i="36"/>
  <c r="JG79" i="36" s="1"/>
  <c r="JG54" i="36"/>
  <c r="JG80" i="36" s="1"/>
  <c r="JF10" i="36"/>
  <c r="JF11" i="36" l="1"/>
  <c r="JF37" i="36" s="1"/>
  <c r="JF12" i="36"/>
  <c r="JF38" i="36" s="1"/>
  <c r="JF14" i="36"/>
  <c r="JF40" i="36" s="1"/>
  <c r="JF13" i="36"/>
  <c r="JF39" i="36" s="1"/>
  <c r="JF15" i="36"/>
  <c r="JF41" i="36" s="1"/>
  <c r="JF16" i="36"/>
  <c r="JF42" i="36" s="1"/>
  <c r="JF18" i="36"/>
  <c r="JF44" i="36" s="1"/>
  <c r="JF17" i="36"/>
  <c r="JF43" i="36" s="1"/>
  <c r="JF19" i="36"/>
  <c r="JF45" i="36" s="1"/>
  <c r="JI48" i="36"/>
  <c r="JH57" i="36"/>
  <c r="JH83" i="36" s="1"/>
  <c r="JH55" i="36"/>
  <c r="JH81" i="36" s="1"/>
  <c r="JH56" i="36"/>
  <c r="JH82" i="36" s="1"/>
  <c r="JH51" i="36"/>
  <c r="JH77" i="36" s="1"/>
  <c r="JH49" i="36"/>
  <c r="JH75" i="36" s="1"/>
  <c r="JH50" i="36"/>
  <c r="JH76" i="36" s="1"/>
  <c r="JH53" i="36"/>
  <c r="JH79" i="36" s="1"/>
  <c r="JH52" i="36"/>
  <c r="JH78" i="36" s="1"/>
  <c r="JH54" i="36"/>
  <c r="JH80" i="36" s="1"/>
  <c r="JG10" i="36"/>
  <c r="JG11" i="36" l="1"/>
  <c r="JG37" i="36" s="1"/>
  <c r="JG12" i="36"/>
  <c r="JG38" i="36" s="1"/>
  <c r="JG14" i="36"/>
  <c r="JG40" i="36" s="1"/>
  <c r="JG13" i="36"/>
  <c r="JG39" i="36" s="1"/>
  <c r="JG15" i="36"/>
  <c r="JG41" i="36" s="1"/>
  <c r="JG16" i="36"/>
  <c r="JG42" i="36" s="1"/>
  <c r="JG18" i="36"/>
  <c r="JG44" i="36" s="1"/>
  <c r="JG17" i="36"/>
  <c r="JG43" i="36" s="1"/>
  <c r="JG19" i="36"/>
  <c r="JG45" i="36" s="1"/>
  <c r="JJ48" i="36"/>
  <c r="JI56" i="36"/>
  <c r="JI82" i="36" s="1"/>
  <c r="JI57" i="36"/>
  <c r="JI83" i="36" s="1"/>
  <c r="JI55" i="36"/>
  <c r="JI81" i="36" s="1"/>
  <c r="JI53" i="36"/>
  <c r="JI79" i="36" s="1"/>
  <c r="JI51" i="36"/>
  <c r="JI77" i="36" s="1"/>
  <c r="JI50" i="36"/>
  <c r="JI76" i="36" s="1"/>
  <c r="JI49" i="36"/>
  <c r="JI75" i="36" s="1"/>
  <c r="JI54" i="36"/>
  <c r="JI80" i="36" s="1"/>
  <c r="JI52" i="36"/>
  <c r="JI78" i="36" s="1"/>
  <c r="JH10" i="36"/>
  <c r="JH11" i="36" l="1"/>
  <c r="JH37" i="36" s="1"/>
  <c r="JH12" i="36"/>
  <c r="JH38" i="36" s="1"/>
  <c r="JH14" i="36"/>
  <c r="JH40" i="36" s="1"/>
  <c r="JH13" i="36"/>
  <c r="JH39" i="36" s="1"/>
  <c r="JH15" i="36"/>
  <c r="JH41" i="36" s="1"/>
  <c r="JH16" i="36"/>
  <c r="JH42" i="36" s="1"/>
  <c r="JH17" i="36"/>
  <c r="JH43" i="36" s="1"/>
  <c r="JH18" i="36"/>
  <c r="JH44" i="36" s="1"/>
  <c r="JH19" i="36"/>
  <c r="JH45" i="36" s="1"/>
  <c r="JK48" i="36"/>
  <c r="JJ57" i="36"/>
  <c r="JJ83" i="36" s="1"/>
  <c r="JJ56" i="36"/>
  <c r="JJ82" i="36" s="1"/>
  <c r="JJ55" i="36"/>
  <c r="JJ81" i="36" s="1"/>
  <c r="JJ49" i="36"/>
  <c r="JJ75" i="36" s="1"/>
  <c r="JJ52" i="36"/>
  <c r="JJ78" i="36" s="1"/>
  <c r="JJ51" i="36"/>
  <c r="JJ77" i="36" s="1"/>
  <c r="JJ53" i="36"/>
  <c r="JJ79" i="36" s="1"/>
  <c r="JJ50" i="36"/>
  <c r="JJ76" i="36" s="1"/>
  <c r="JJ54" i="36"/>
  <c r="JJ80" i="36" s="1"/>
  <c r="JI10" i="36"/>
  <c r="JI11" i="36" l="1"/>
  <c r="JI37" i="36" s="1"/>
  <c r="JI12" i="36"/>
  <c r="JI38" i="36" s="1"/>
  <c r="JI14" i="36"/>
  <c r="JI40" i="36" s="1"/>
  <c r="JI13" i="36"/>
  <c r="JI39" i="36" s="1"/>
  <c r="JI16" i="36"/>
  <c r="JI42" i="36" s="1"/>
  <c r="JI15" i="36"/>
  <c r="JI41" i="36" s="1"/>
  <c r="JI17" i="36"/>
  <c r="JI43" i="36" s="1"/>
  <c r="JI18" i="36"/>
  <c r="JI44" i="36" s="1"/>
  <c r="JI19" i="36"/>
  <c r="JI45" i="36" s="1"/>
  <c r="JL48" i="36"/>
  <c r="JK56" i="36"/>
  <c r="JK82" i="36" s="1"/>
  <c r="JK57" i="36"/>
  <c r="JK83" i="36" s="1"/>
  <c r="JK55" i="36"/>
  <c r="JK81" i="36" s="1"/>
  <c r="JK50" i="36"/>
  <c r="JK76" i="36" s="1"/>
  <c r="JK49" i="36"/>
  <c r="JK75" i="36" s="1"/>
  <c r="JK51" i="36"/>
  <c r="JK77" i="36" s="1"/>
  <c r="JK52" i="36"/>
  <c r="JK78" i="36" s="1"/>
  <c r="JK53" i="36"/>
  <c r="JK79" i="36" s="1"/>
  <c r="JK54" i="36"/>
  <c r="JK80" i="36" s="1"/>
  <c r="JJ10" i="36"/>
  <c r="JJ12" i="36" l="1"/>
  <c r="JJ38" i="36" s="1"/>
  <c r="JJ11" i="36"/>
  <c r="JJ37" i="36" s="1"/>
  <c r="JJ14" i="36"/>
  <c r="JJ40" i="36" s="1"/>
  <c r="JJ13" i="36"/>
  <c r="JJ39" i="36" s="1"/>
  <c r="JJ16" i="36"/>
  <c r="JJ42" i="36" s="1"/>
  <c r="JJ15" i="36"/>
  <c r="JJ41" i="36" s="1"/>
  <c r="JJ17" i="36"/>
  <c r="JJ43" i="36" s="1"/>
  <c r="JJ18" i="36"/>
  <c r="JJ44" i="36" s="1"/>
  <c r="JJ19" i="36"/>
  <c r="JJ45" i="36" s="1"/>
  <c r="JM48" i="36"/>
  <c r="JL55" i="36"/>
  <c r="JL81" i="36" s="1"/>
  <c r="JL57" i="36"/>
  <c r="JL83" i="36" s="1"/>
  <c r="JL56" i="36"/>
  <c r="JL82" i="36" s="1"/>
  <c r="JL54" i="36"/>
  <c r="JL80" i="36" s="1"/>
  <c r="JL53" i="36"/>
  <c r="JL79" i="36" s="1"/>
  <c r="JL50" i="36"/>
  <c r="JL76" i="36" s="1"/>
  <c r="JL49" i="36"/>
  <c r="JL75" i="36" s="1"/>
  <c r="JL51" i="36"/>
  <c r="JL77" i="36" s="1"/>
  <c r="JL52" i="36"/>
  <c r="JL78" i="36" s="1"/>
  <c r="JK10" i="36"/>
  <c r="JK12" i="36" l="1"/>
  <c r="JK38" i="36" s="1"/>
  <c r="JK11" i="36"/>
  <c r="JK37" i="36" s="1"/>
  <c r="JK14" i="36"/>
  <c r="JK40" i="36" s="1"/>
  <c r="JK13" i="36"/>
  <c r="JK39" i="36" s="1"/>
  <c r="JK16" i="36"/>
  <c r="JK42" i="36" s="1"/>
  <c r="JK15" i="36"/>
  <c r="JK41" i="36" s="1"/>
  <c r="JK17" i="36"/>
  <c r="JK43" i="36" s="1"/>
  <c r="JK18" i="36"/>
  <c r="JK44" i="36" s="1"/>
  <c r="JK19" i="36"/>
  <c r="JK45" i="36" s="1"/>
  <c r="JN48" i="36"/>
  <c r="JM56" i="36"/>
  <c r="JM82" i="36" s="1"/>
  <c r="JM57" i="36"/>
  <c r="JM83" i="36" s="1"/>
  <c r="JM55" i="36"/>
  <c r="JM81" i="36" s="1"/>
  <c r="JM51" i="36"/>
  <c r="JM77" i="36" s="1"/>
  <c r="JM52" i="36"/>
  <c r="JM78" i="36" s="1"/>
  <c r="JM49" i="36"/>
  <c r="JM75" i="36" s="1"/>
  <c r="JM50" i="36"/>
  <c r="JM76" i="36" s="1"/>
  <c r="JM53" i="36"/>
  <c r="JM79" i="36" s="1"/>
  <c r="JM54" i="36"/>
  <c r="JM80" i="36" s="1"/>
  <c r="JL10" i="36"/>
  <c r="JL12" i="36" l="1"/>
  <c r="JL38" i="36" s="1"/>
  <c r="JL11" i="36"/>
  <c r="JL37" i="36" s="1"/>
  <c r="JL14" i="36"/>
  <c r="JL40" i="36" s="1"/>
  <c r="JL13" i="36"/>
  <c r="JL39" i="36" s="1"/>
  <c r="JL16" i="36"/>
  <c r="JL42" i="36" s="1"/>
  <c r="JL15" i="36"/>
  <c r="JL41" i="36" s="1"/>
  <c r="JL17" i="36"/>
  <c r="JL43" i="36" s="1"/>
  <c r="JL18" i="36"/>
  <c r="JL44" i="36" s="1"/>
  <c r="JL19" i="36"/>
  <c r="JL45" i="36" s="1"/>
  <c r="JO48" i="36"/>
  <c r="JN56" i="36"/>
  <c r="JN82" i="36" s="1"/>
  <c r="JN57" i="36"/>
  <c r="JN83" i="36" s="1"/>
  <c r="JN55" i="36"/>
  <c r="JN81" i="36" s="1"/>
  <c r="JN53" i="36"/>
  <c r="JN79" i="36" s="1"/>
  <c r="JN52" i="36"/>
  <c r="JN78" i="36" s="1"/>
  <c r="JN49" i="36"/>
  <c r="JN75" i="36" s="1"/>
  <c r="JN54" i="36"/>
  <c r="JN80" i="36" s="1"/>
  <c r="JN50" i="36"/>
  <c r="JN76" i="36" s="1"/>
  <c r="JN51" i="36"/>
  <c r="JN77" i="36" s="1"/>
  <c r="JM10" i="36"/>
  <c r="JM12" i="36" l="1"/>
  <c r="JM38" i="36" s="1"/>
  <c r="JM11" i="36"/>
  <c r="JM37" i="36" s="1"/>
  <c r="JM13" i="36"/>
  <c r="JM39" i="36" s="1"/>
  <c r="JM14" i="36"/>
  <c r="JM40" i="36" s="1"/>
  <c r="JM16" i="36"/>
  <c r="JM42" i="36" s="1"/>
  <c r="JM15" i="36"/>
  <c r="JM41" i="36" s="1"/>
  <c r="JM18" i="36"/>
  <c r="JM44" i="36" s="1"/>
  <c r="JM17" i="36"/>
  <c r="JM43" i="36" s="1"/>
  <c r="JM19" i="36"/>
  <c r="JM45" i="36" s="1"/>
  <c r="JP48" i="36"/>
  <c r="JO57" i="36"/>
  <c r="JO83" i="36" s="1"/>
  <c r="JO56" i="36"/>
  <c r="JO82" i="36" s="1"/>
  <c r="JO55" i="36"/>
  <c r="JO81" i="36" s="1"/>
  <c r="JO49" i="36"/>
  <c r="JO75" i="36" s="1"/>
  <c r="JO53" i="36"/>
  <c r="JO79" i="36" s="1"/>
  <c r="JO51" i="36"/>
  <c r="JO77" i="36" s="1"/>
  <c r="JO52" i="36"/>
  <c r="JO78" i="36" s="1"/>
  <c r="JO50" i="36"/>
  <c r="JO76" i="36" s="1"/>
  <c r="JO54" i="36"/>
  <c r="JO80" i="36" s="1"/>
  <c r="JN10" i="36"/>
  <c r="JN12" i="36" l="1"/>
  <c r="JN38" i="36" s="1"/>
  <c r="JN11" i="36"/>
  <c r="JN37" i="36" s="1"/>
  <c r="JN13" i="36"/>
  <c r="JN39" i="36" s="1"/>
  <c r="JN14" i="36"/>
  <c r="JN40" i="36" s="1"/>
  <c r="JN16" i="36"/>
  <c r="JN42" i="36" s="1"/>
  <c r="JN15" i="36"/>
  <c r="JN41" i="36" s="1"/>
  <c r="JN18" i="36"/>
  <c r="JN44" i="36" s="1"/>
  <c r="JN17" i="36"/>
  <c r="JN43" i="36" s="1"/>
  <c r="JN19" i="36"/>
  <c r="JN45" i="36" s="1"/>
  <c r="JQ48" i="36"/>
  <c r="JP56" i="36"/>
  <c r="JP82" i="36" s="1"/>
  <c r="JP57" i="36"/>
  <c r="JP83" i="36" s="1"/>
  <c r="JP55" i="36"/>
  <c r="JP81" i="36" s="1"/>
  <c r="JP53" i="36"/>
  <c r="JP79" i="36" s="1"/>
  <c r="JP51" i="36"/>
  <c r="JP77" i="36" s="1"/>
  <c r="JP50" i="36"/>
  <c r="JP76" i="36" s="1"/>
  <c r="JP52" i="36"/>
  <c r="JP78" i="36" s="1"/>
  <c r="JP49" i="36"/>
  <c r="JP75" i="36" s="1"/>
  <c r="JP54" i="36"/>
  <c r="JP80" i="36" s="1"/>
  <c r="JO10" i="36"/>
  <c r="JO12" i="36" l="1"/>
  <c r="JO38" i="36" s="1"/>
  <c r="JO11" i="36"/>
  <c r="JO37" i="36" s="1"/>
  <c r="JO13" i="36"/>
  <c r="JO39" i="36" s="1"/>
  <c r="JO14" i="36"/>
  <c r="JO40" i="36" s="1"/>
  <c r="JO16" i="36"/>
  <c r="JO42" i="36" s="1"/>
  <c r="JO15" i="36"/>
  <c r="JO41" i="36" s="1"/>
  <c r="JO18" i="36"/>
  <c r="JO44" i="36" s="1"/>
  <c r="JO17" i="36"/>
  <c r="JO43" i="36" s="1"/>
  <c r="JO19" i="36"/>
  <c r="JO45" i="36" s="1"/>
  <c r="JR48" i="36"/>
  <c r="JQ56" i="36"/>
  <c r="JQ82" i="36" s="1"/>
  <c r="JQ55" i="36"/>
  <c r="JQ81" i="36" s="1"/>
  <c r="JQ57" i="36"/>
  <c r="JQ83" i="36" s="1"/>
  <c r="JQ54" i="36"/>
  <c r="JQ80" i="36" s="1"/>
  <c r="JQ51" i="36"/>
  <c r="JQ77" i="36" s="1"/>
  <c r="JQ52" i="36"/>
  <c r="JQ78" i="36" s="1"/>
  <c r="JQ50" i="36"/>
  <c r="JQ76" i="36" s="1"/>
  <c r="JQ49" i="36"/>
  <c r="JQ75" i="36" s="1"/>
  <c r="JQ53" i="36"/>
  <c r="JQ79" i="36" s="1"/>
  <c r="JP10" i="36"/>
  <c r="JP12" i="36" l="1"/>
  <c r="JP38" i="36" s="1"/>
  <c r="JP11" i="36"/>
  <c r="JP37" i="36" s="1"/>
  <c r="JP13" i="36"/>
  <c r="JP39" i="36" s="1"/>
  <c r="JP14" i="36"/>
  <c r="JP40" i="36" s="1"/>
  <c r="JP15" i="36"/>
  <c r="JP41" i="36" s="1"/>
  <c r="JP16" i="36"/>
  <c r="JP42" i="36" s="1"/>
  <c r="JP18" i="36"/>
  <c r="JP44" i="36" s="1"/>
  <c r="JP17" i="36"/>
  <c r="JP43" i="36" s="1"/>
  <c r="JP19" i="36"/>
  <c r="JP45" i="36" s="1"/>
  <c r="JS48" i="36"/>
  <c r="JR56" i="36"/>
  <c r="JR82" i="36" s="1"/>
  <c r="JR55" i="36"/>
  <c r="JR81" i="36" s="1"/>
  <c r="JR57" i="36"/>
  <c r="JR83" i="36" s="1"/>
  <c r="JR51" i="36"/>
  <c r="JR77" i="36" s="1"/>
  <c r="JR53" i="36"/>
  <c r="JR79" i="36" s="1"/>
  <c r="JR49" i="36"/>
  <c r="JR75" i="36" s="1"/>
  <c r="JR52" i="36"/>
  <c r="JR78" i="36" s="1"/>
  <c r="JR50" i="36"/>
  <c r="JR76" i="36" s="1"/>
  <c r="JR54" i="36"/>
  <c r="JR80" i="36" s="1"/>
  <c r="JQ10" i="36"/>
  <c r="JQ11" i="36" l="1"/>
  <c r="JQ37" i="36" s="1"/>
  <c r="JQ12" i="36"/>
  <c r="JQ38" i="36" s="1"/>
  <c r="JQ13" i="36"/>
  <c r="JQ39" i="36" s="1"/>
  <c r="JQ14" i="36"/>
  <c r="JQ40" i="36" s="1"/>
  <c r="JQ15" i="36"/>
  <c r="JQ41" i="36" s="1"/>
  <c r="JQ16" i="36"/>
  <c r="JQ42" i="36" s="1"/>
  <c r="JQ18" i="36"/>
  <c r="JQ44" i="36" s="1"/>
  <c r="JQ17" i="36"/>
  <c r="JQ43" i="36" s="1"/>
  <c r="JQ19" i="36"/>
  <c r="JQ45" i="36" s="1"/>
  <c r="JT48" i="36"/>
  <c r="JS56" i="36"/>
  <c r="JS82" i="36" s="1"/>
  <c r="JS55" i="36"/>
  <c r="JS81" i="36" s="1"/>
  <c r="JS57" i="36"/>
  <c r="JS83" i="36" s="1"/>
  <c r="JS51" i="36"/>
  <c r="JS77" i="36" s="1"/>
  <c r="JS49" i="36"/>
  <c r="JS75" i="36" s="1"/>
  <c r="JS50" i="36"/>
  <c r="JS76" i="36" s="1"/>
  <c r="JS54" i="36"/>
  <c r="JS80" i="36" s="1"/>
  <c r="JS52" i="36"/>
  <c r="JS78" i="36" s="1"/>
  <c r="JS53" i="36"/>
  <c r="JS79" i="36" s="1"/>
  <c r="JR10" i="36"/>
  <c r="JR11" i="36" l="1"/>
  <c r="JR37" i="36" s="1"/>
  <c r="JR12" i="36"/>
  <c r="JR38" i="36" s="1"/>
  <c r="JR14" i="36"/>
  <c r="JR40" i="36" s="1"/>
  <c r="JR13" i="36"/>
  <c r="JR39" i="36" s="1"/>
  <c r="JR15" i="36"/>
  <c r="JR41" i="36" s="1"/>
  <c r="JR16" i="36"/>
  <c r="JR42" i="36" s="1"/>
  <c r="JR18" i="36"/>
  <c r="JR44" i="36" s="1"/>
  <c r="JR17" i="36"/>
  <c r="JR43" i="36" s="1"/>
  <c r="JR19" i="36"/>
  <c r="JR45" i="36" s="1"/>
  <c r="JU48" i="36"/>
  <c r="JT55" i="36"/>
  <c r="JT81" i="36" s="1"/>
  <c r="JT56" i="36"/>
  <c r="JT82" i="36" s="1"/>
  <c r="JT57" i="36"/>
  <c r="JT83" i="36" s="1"/>
  <c r="JT51" i="36"/>
  <c r="JT77" i="36" s="1"/>
  <c r="JT50" i="36"/>
  <c r="JT76" i="36" s="1"/>
  <c r="JT53" i="36"/>
  <c r="JT79" i="36" s="1"/>
  <c r="JT52" i="36"/>
  <c r="JT78" i="36" s="1"/>
  <c r="JT49" i="36"/>
  <c r="JT75" i="36" s="1"/>
  <c r="JT54" i="36"/>
  <c r="JT80" i="36" s="1"/>
  <c r="JS10" i="36"/>
  <c r="JS11" i="36" l="1"/>
  <c r="JS37" i="36" s="1"/>
  <c r="JS12" i="36"/>
  <c r="JS38" i="36" s="1"/>
  <c r="JS14" i="36"/>
  <c r="JS40" i="36" s="1"/>
  <c r="JS13" i="36"/>
  <c r="JS39" i="36" s="1"/>
  <c r="JS15" i="36"/>
  <c r="JS41" i="36" s="1"/>
  <c r="JS16" i="36"/>
  <c r="JS42" i="36" s="1"/>
  <c r="JS18" i="36"/>
  <c r="JS44" i="36" s="1"/>
  <c r="JS17" i="36"/>
  <c r="JS43" i="36" s="1"/>
  <c r="JS19" i="36"/>
  <c r="JS45" i="36" s="1"/>
  <c r="JV48" i="36"/>
  <c r="JU57" i="36"/>
  <c r="JU83" i="36" s="1"/>
  <c r="JU56" i="36"/>
  <c r="JU82" i="36" s="1"/>
  <c r="JU55" i="36"/>
  <c r="JU81" i="36" s="1"/>
  <c r="JU50" i="36"/>
  <c r="JU76" i="36" s="1"/>
  <c r="JU54" i="36"/>
  <c r="JU80" i="36" s="1"/>
  <c r="JU53" i="36"/>
  <c r="JU79" i="36" s="1"/>
  <c r="JU52" i="36"/>
  <c r="JU78" i="36" s="1"/>
  <c r="JU49" i="36"/>
  <c r="JU75" i="36" s="1"/>
  <c r="JU51" i="36"/>
  <c r="JU77" i="36" s="1"/>
  <c r="JT10" i="36"/>
  <c r="JT11" i="36" l="1"/>
  <c r="JT37" i="36" s="1"/>
  <c r="JT12" i="36"/>
  <c r="JT38" i="36" s="1"/>
  <c r="JT14" i="36"/>
  <c r="JT40" i="36" s="1"/>
  <c r="JT13" i="36"/>
  <c r="JT39" i="36" s="1"/>
  <c r="JT15" i="36"/>
  <c r="JT41" i="36" s="1"/>
  <c r="JT16" i="36"/>
  <c r="JT42" i="36" s="1"/>
  <c r="JT17" i="36"/>
  <c r="JT43" i="36" s="1"/>
  <c r="JT18" i="36"/>
  <c r="JT44" i="36" s="1"/>
  <c r="JT19" i="36"/>
  <c r="JT45" i="36" s="1"/>
  <c r="JW48" i="36"/>
  <c r="JV57" i="36"/>
  <c r="JV83" i="36" s="1"/>
  <c r="JV55" i="36"/>
  <c r="JV81" i="36" s="1"/>
  <c r="JV56" i="36"/>
  <c r="JV82" i="36" s="1"/>
  <c r="JV52" i="36"/>
  <c r="JV78" i="36" s="1"/>
  <c r="JV50" i="36"/>
  <c r="JV76" i="36" s="1"/>
  <c r="JV54" i="36"/>
  <c r="JV80" i="36" s="1"/>
  <c r="JV49" i="36"/>
  <c r="JV75" i="36" s="1"/>
  <c r="JV53" i="36"/>
  <c r="JV79" i="36" s="1"/>
  <c r="JV51" i="36"/>
  <c r="JV77" i="36" s="1"/>
  <c r="JU10" i="36"/>
  <c r="JU11" i="36" l="1"/>
  <c r="JU37" i="36" s="1"/>
  <c r="JU12" i="36"/>
  <c r="JU38" i="36" s="1"/>
  <c r="JU14" i="36"/>
  <c r="JU40" i="36" s="1"/>
  <c r="JU13" i="36"/>
  <c r="JU39" i="36" s="1"/>
  <c r="JU16" i="36"/>
  <c r="JU42" i="36" s="1"/>
  <c r="JU15" i="36"/>
  <c r="JU41" i="36" s="1"/>
  <c r="JU17" i="36"/>
  <c r="JU43" i="36" s="1"/>
  <c r="JU18" i="36"/>
  <c r="JU44" i="36" s="1"/>
  <c r="JU19" i="36"/>
  <c r="JU45" i="36" s="1"/>
  <c r="JX48" i="36"/>
  <c r="JW55" i="36"/>
  <c r="JW81" i="36" s="1"/>
  <c r="JW57" i="36"/>
  <c r="JW83" i="36" s="1"/>
  <c r="JW56" i="36"/>
  <c r="JW82" i="36" s="1"/>
  <c r="JW54" i="36"/>
  <c r="JW80" i="36" s="1"/>
  <c r="JW50" i="36"/>
  <c r="JW76" i="36" s="1"/>
  <c r="JW49" i="36"/>
  <c r="JW75" i="36" s="1"/>
  <c r="JW51" i="36"/>
  <c r="JW77" i="36" s="1"/>
  <c r="JW52" i="36"/>
  <c r="JW78" i="36" s="1"/>
  <c r="JW53" i="36"/>
  <c r="JW79" i="36" s="1"/>
  <c r="JV10" i="36"/>
  <c r="JV12" i="36" l="1"/>
  <c r="JV38" i="36" s="1"/>
  <c r="JV11" i="36"/>
  <c r="JV37" i="36" s="1"/>
  <c r="JV14" i="36"/>
  <c r="JV40" i="36" s="1"/>
  <c r="JV13" i="36"/>
  <c r="JV39" i="36" s="1"/>
  <c r="JV16" i="36"/>
  <c r="JV42" i="36" s="1"/>
  <c r="JV15" i="36"/>
  <c r="JV41" i="36" s="1"/>
  <c r="JV17" i="36"/>
  <c r="JV43" i="36" s="1"/>
  <c r="JV18" i="36"/>
  <c r="JV44" i="36" s="1"/>
  <c r="JV19" i="36"/>
  <c r="JV45" i="36" s="1"/>
  <c r="JY48" i="36"/>
  <c r="JX55" i="36"/>
  <c r="JX81" i="36" s="1"/>
  <c r="JX57" i="36"/>
  <c r="JX83" i="36" s="1"/>
  <c r="JX56" i="36"/>
  <c r="JX82" i="36" s="1"/>
  <c r="JX49" i="36"/>
  <c r="JX75" i="36" s="1"/>
  <c r="JX54" i="36"/>
  <c r="JX80" i="36" s="1"/>
  <c r="JX50" i="36"/>
  <c r="JX76" i="36" s="1"/>
  <c r="JX51" i="36"/>
  <c r="JX77" i="36" s="1"/>
  <c r="JX52" i="36"/>
  <c r="JX78" i="36" s="1"/>
  <c r="JX53" i="36"/>
  <c r="JX79" i="36" s="1"/>
  <c r="JW10" i="36"/>
  <c r="JW12" i="36" l="1"/>
  <c r="JW38" i="36" s="1"/>
  <c r="JW11" i="36"/>
  <c r="JW37" i="36" s="1"/>
  <c r="JW14" i="36"/>
  <c r="JW40" i="36" s="1"/>
  <c r="JW13" i="36"/>
  <c r="JW39" i="36" s="1"/>
  <c r="JW16" i="36"/>
  <c r="JW42" i="36" s="1"/>
  <c r="JW15" i="36"/>
  <c r="JW41" i="36" s="1"/>
  <c r="JW17" i="36"/>
  <c r="JW43" i="36" s="1"/>
  <c r="JW18" i="36"/>
  <c r="JW44" i="36" s="1"/>
  <c r="JW19" i="36"/>
  <c r="JW45" i="36" s="1"/>
  <c r="JZ48" i="36"/>
  <c r="JY57" i="36"/>
  <c r="JY83" i="36" s="1"/>
  <c r="JY55" i="36"/>
  <c r="JY81" i="36" s="1"/>
  <c r="JY56" i="36"/>
  <c r="JY82" i="36" s="1"/>
  <c r="JY51" i="36"/>
  <c r="JY77" i="36" s="1"/>
  <c r="JY50" i="36"/>
  <c r="JY76" i="36" s="1"/>
  <c r="JY53" i="36"/>
  <c r="JY79" i="36" s="1"/>
  <c r="JY49" i="36"/>
  <c r="JY75" i="36" s="1"/>
  <c r="JY54" i="36"/>
  <c r="JY80" i="36" s="1"/>
  <c r="JY52" i="36"/>
  <c r="JY78" i="36" s="1"/>
  <c r="JX10" i="36"/>
  <c r="JX12" i="36" l="1"/>
  <c r="JX38" i="36" s="1"/>
  <c r="JX11" i="36"/>
  <c r="JX37" i="36" s="1"/>
  <c r="JX14" i="36"/>
  <c r="JX40" i="36" s="1"/>
  <c r="JX13" i="36"/>
  <c r="JX39" i="36" s="1"/>
  <c r="JX16" i="36"/>
  <c r="JX42" i="36" s="1"/>
  <c r="JX15" i="36"/>
  <c r="JX41" i="36" s="1"/>
  <c r="JX17" i="36"/>
  <c r="JX43" i="36" s="1"/>
  <c r="JX18" i="36"/>
  <c r="JX44" i="36" s="1"/>
  <c r="JX19" i="36"/>
  <c r="JX45" i="36" s="1"/>
  <c r="KA48" i="36"/>
  <c r="JZ57" i="36"/>
  <c r="JZ83" i="36" s="1"/>
  <c r="JZ56" i="36"/>
  <c r="JZ82" i="36" s="1"/>
  <c r="JZ55" i="36"/>
  <c r="JZ81" i="36" s="1"/>
  <c r="JZ49" i="36"/>
  <c r="JZ75" i="36" s="1"/>
  <c r="JZ54" i="36"/>
  <c r="JZ80" i="36" s="1"/>
  <c r="JZ53" i="36"/>
  <c r="JZ79" i="36" s="1"/>
  <c r="JZ51" i="36"/>
  <c r="JZ77" i="36" s="1"/>
  <c r="JZ50" i="36"/>
  <c r="JZ76" i="36" s="1"/>
  <c r="JZ52" i="36"/>
  <c r="JZ78" i="36" s="1"/>
  <c r="JY10" i="36"/>
  <c r="JY12" i="36" l="1"/>
  <c r="JY38" i="36" s="1"/>
  <c r="JY11" i="36"/>
  <c r="JY37" i="36" s="1"/>
  <c r="JY13" i="36"/>
  <c r="JY39" i="36" s="1"/>
  <c r="JY14" i="36"/>
  <c r="JY40" i="36" s="1"/>
  <c r="JY16" i="36"/>
  <c r="JY42" i="36" s="1"/>
  <c r="JY15" i="36"/>
  <c r="JY41" i="36" s="1"/>
  <c r="JY18" i="36"/>
  <c r="JY44" i="36" s="1"/>
  <c r="JY17" i="36"/>
  <c r="JY43" i="36" s="1"/>
  <c r="JY19" i="36"/>
  <c r="JY45" i="36" s="1"/>
  <c r="KB48" i="36"/>
  <c r="KA55" i="36"/>
  <c r="KA81" i="36" s="1"/>
  <c r="KA56" i="36"/>
  <c r="KA82" i="36" s="1"/>
  <c r="KA57" i="36"/>
  <c r="KA83" i="36" s="1"/>
  <c r="KA49" i="36"/>
  <c r="KA75" i="36" s="1"/>
  <c r="KA51" i="36"/>
  <c r="KA77" i="36" s="1"/>
  <c r="KA52" i="36"/>
  <c r="KA78" i="36" s="1"/>
  <c r="KA50" i="36"/>
  <c r="KA76" i="36" s="1"/>
  <c r="KA54" i="36"/>
  <c r="KA80" i="36" s="1"/>
  <c r="KA53" i="36"/>
  <c r="KA79" i="36" s="1"/>
  <c r="JZ10" i="36"/>
  <c r="JZ12" i="36" l="1"/>
  <c r="JZ38" i="36" s="1"/>
  <c r="JZ11" i="36"/>
  <c r="JZ37" i="36" s="1"/>
  <c r="JZ13" i="36"/>
  <c r="JZ39" i="36" s="1"/>
  <c r="JZ14" i="36"/>
  <c r="JZ40" i="36" s="1"/>
  <c r="JZ16" i="36"/>
  <c r="JZ42" i="36" s="1"/>
  <c r="JZ15" i="36"/>
  <c r="JZ41" i="36" s="1"/>
  <c r="JZ18" i="36"/>
  <c r="JZ44" i="36" s="1"/>
  <c r="JZ17" i="36"/>
  <c r="JZ43" i="36" s="1"/>
  <c r="JZ19" i="36"/>
  <c r="JZ45" i="36" s="1"/>
  <c r="KC48" i="36"/>
  <c r="KB55" i="36"/>
  <c r="KB81" i="36" s="1"/>
  <c r="KB56" i="36"/>
  <c r="KB82" i="36" s="1"/>
  <c r="KB57" i="36"/>
  <c r="KB83" i="36" s="1"/>
  <c r="KB50" i="36"/>
  <c r="KB76" i="36" s="1"/>
  <c r="KB52" i="36"/>
  <c r="KB78" i="36" s="1"/>
  <c r="KB53" i="36"/>
  <c r="KB79" i="36" s="1"/>
  <c r="KB54" i="36"/>
  <c r="KB80" i="36" s="1"/>
  <c r="KB51" i="36"/>
  <c r="KB77" i="36" s="1"/>
  <c r="KB49" i="36"/>
  <c r="KB75" i="36" s="1"/>
  <c r="KA10" i="36"/>
  <c r="KA12" i="36" l="1"/>
  <c r="KA38" i="36" s="1"/>
  <c r="KA11" i="36"/>
  <c r="KA37" i="36" s="1"/>
  <c r="KA13" i="36"/>
  <c r="KA39" i="36" s="1"/>
  <c r="KA14" i="36"/>
  <c r="KA40" i="36" s="1"/>
  <c r="KA16" i="36"/>
  <c r="KA42" i="36" s="1"/>
  <c r="KA15" i="36"/>
  <c r="KA41" i="36" s="1"/>
  <c r="KA18" i="36"/>
  <c r="KA44" i="36" s="1"/>
  <c r="KA17" i="36"/>
  <c r="KA43" i="36" s="1"/>
  <c r="KA19" i="36"/>
  <c r="KA45" i="36" s="1"/>
  <c r="KD48" i="36"/>
  <c r="KC57" i="36"/>
  <c r="KC83" i="36" s="1"/>
  <c r="KC56" i="36"/>
  <c r="KC82" i="36" s="1"/>
  <c r="KC55" i="36"/>
  <c r="KC81" i="36" s="1"/>
  <c r="KC51" i="36"/>
  <c r="KC77" i="36" s="1"/>
  <c r="KC52" i="36"/>
  <c r="KC78" i="36" s="1"/>
  <c r="KC49" i="36"/>
  <c r="KC75" i="36" s="1"/>
  <c r="KC53" i="36"/>
  <c r="KC79" i="36" s="1"/>
  <c r="KC54" i="36"/>
  <c r="KC80" i="36" s="1"/>
  <c r="KC50" i="36"/>
  <c r="KC76" i="36" s="1"/>
  <c r="KB10" i="36"/>
  <c r="KB12" i="36" l="1"/>
  <c r="KB38" i="36" s="1"/>
  <c r="KB11" i="36"/>
  <c r="KB37" i="36" s="1"/>
  <c r="KB13" i="36"/>
  <c r="KB39" i="36" s="1"/>
  <c r="KB14" i="36"/>
  <c r="KB40" i="36" s="1"/>
  <c r="KB15" i="36"/>
  <c r="KB41" i="36" s="1"/>
  <c r="KB16" i="36"/>
  <c r="KB42" i="36" s="1"/>
  <c r="KB18" i="36"/>
  <c r="KB44" i="36" s="1"/>
  <c r="KB17" i="36"/>
  <c r="KB43" i="36" s="1"/>
  <c r="KB19" i="36"/>
  <c r="KB45" i="36" s="1"/>
  <c r="KE48" i="36"/>
  <c r="KD56" i="36"/>
  <c r="KD82" i="36" s="1"/>
  <c r="KD55" i="36"/>
  <c r="KD81" i="36" s="1"/>
  <c r="KD57" i="36"/>
  <c r="KD83" i="36" s="1"/>
  <c r="KD52" i="36"/>
  <c r="KD78" i="36" s="1"/>
  <c r="KD50" i="36"/>
  <c r="KD76" i="36" s="1"/>
  <c r="KD51" i="36"/>
  <c r="KD77" i="36" s="1"/>
  <c r="KD53" i="36"/>
  <c r="KD79" i="36" s="1"/>
  <c r="KD49" i="36"/>
  <c r="KD75" i="36" s="1"/>
  <c r="KD54" i="36"/>
  <c r="KD80" i="36" s="1"/>
  <c r="KC10" i="36"/>
  <c r="KC11" i="36" l="1"/>
  <c r="KC37" i="36" s="1"/>
  <c r="KC12" i="36"/>
  <c r="KC38" i="36" s="1"/>
  <c r="KC13" i="36"/>
  <c r="KC39" i="36" s="1"/>
  <c r="KC14" i="36"/>
  <c r="KC40" i="36" s="1"/>
  <c r="KC15" i="36"/>
  <c r="KC41" i="36" s="1"/>
  <c r="KC16" i="36"/>
  <c r="KC42" i="36" s="1"/>
  <c r="KC18" i="36"/>
  <c r="KC44" i="36" s="1"/>
  <c r="KC17" i="36"/>
  <c r="KC43" i="36" s="1"/>
  <c r="KC19" i="36"/>
  <c r="KC45" i="36" s="1"/>
  <c r="KF48" i="36"/>
  <c r="KE57" i="36"/>
  <c r="KE83" i="36" s="1"/>
  <c r="KE56" i="36"/>
  <c r="KE82" i="36" s="1"/>
  <c r="KE55" i="36"/>
  <c r="KE81" i="36" s="1"/>
  <c r="KE49" i="36"/>
  <c r="KE75" i="36" s="1"/>
  <c r="KE51" i="36"/>
  <c r="KE77" i="36" s="1"/>
  <c r="KE53" i="36"/>
  <c r="KE79" i="36" s="1"/>
  <c r="KE50" i="36"/>
  <c r="KE76" i="36" s="1"/>
  <c r="KE52" i="36"/>
  <c r="KE78" i="36" s="1"/>
  <c r="KE54" i="36"/>
  <c r="KE80" i="36" s="1"/>
  <c r="KD10" i="36"/>
  <c r="KD11" i="36" l="1"/>
  <c r="KD37" i="36" s="1"/>
  <c r="KD12" i="36"/>
  <c r="KD38" i="36" s="1"/>
  <c r="KD14" i="36"/>
  <c r="KD40" i="36" s="1"/>
  <c r="KD13" i="36"/>
  <c r="KD39" i="36" s="1"/>
  <c r="KD15" i="36"/>
  <c r="KD41" i="36" s="1"/>
  <c r="KD16" i="36"/>
  <c r="KD42" i="36" s="1"/>
  <c r="KD18" i="36"/>
  <c r="KD44" i="36" s="1"/>
  <c r="KD17" i="36"/>
  <c r="KD43" i="36" s="1"/>
  <c r="KD19" i="36"/>
  <c r="KD45" i="36" s="1"/>
  <c r="KG48" i="36"/>
  <c r="KF57" i="36"/>
  <c r="KF83" i="36" s="1"/>
  <c r="KF55" i="36"/>
  <c r="KF81" i="36" s="1"/>
  <c r="KF56" i="36"/>
  <c r="KF82" i="36" s="1"/>
  <c r="KF51" i="36"/>
  <c r="KF77" i="36" s="1"/>
  <c r="KF54" i="36"/>
  <c r="KF80" i="36" s="1"/>
  <c r="KF49" i="36"/>
  <c r="KF75" i="36" s="1"/>
  <c r="KF50" i="36"/>
  <c r="KF76" i="36" s="1"/>
  <c r="KF52" i="36"/>
  <c r="KF78" i="36" s="1"/>
  <c r="KF53" i="36"/>
  <c r="KF79" i="36" s="1"/>
  <c r="KE10" i="36"/>
  <c r="KE11" i="36" l="1"/>
  <c r="KE37" i="36" s="1"/>
  <c r="KE12" i="36"/>
  <c r="KE38" i="36" s="1"/>
  <c r="KE14" i="36"/>
  <c r="KE40" i="36" s="1"/>
  <c r="KE13" i="36"/>
  <c r="KE39" i="36" s="1"/>
  <c r="KE15" i="36"/>
  <c r="KE41" i="36" s="1"/>
  <c r="KE16" i="36"/>
  <c r="KE42" i="36" s="1"/>
  <c r="KE18" i="36"/>
  <c r="KE44" i="36" s="1"/>
  <c r="KE17" i="36"/>
  <c r="KE43" i="36" s="1"/>
  <c r="KE19" i="36"/>
  <c r="KE45" i="36" s="1"/>
  <c r="KH48" i="36"/>
  <c r="KG57" i="36"/>
  <c r="KG83" i="36" s="1"/>
  <c r="KG55" i="36"/>
  <c r="KG81" i="36" s="1"/>
  <c r="KG56" i="36"/>
  <c r="KG82" i="36" s="1"/>
  <c r="KG52" i="36"/>
  <c r="KG78" i="36" s="1"/>
  <c r="KG50" i="36"/>
  <c r="KG76" i="36" s="1"/>
  <c r="KG51" i="36"/>
  <c r="KG77" i="36" s="1"/>
  <c r="KG54" i="36"/>
  <c r="KG80" i="36" s="1"/>
  <c r="KG49" i="36"/>
  <c r="KG75" i="36" s="1"/>
  <c r="KG53" i="36"/>
  <c r="KG79" i="36" s="1"/>
  <c r="KF10" i="36"/>
  <c r="KF11" i="36" l="1"/>
  <c r="KF37" i="36" s="1"/>
  <c r="KF12" i="36"/>
  <c r="KF38" i="36" s="1"/>
  <c r="KF14" i="36"/>
  <c r="KF40" i="36" s="1"/>
  <c r="KF13" i="36"/>
  <c r="KF39" i="36" s="1"/>
  <c r="KF15" i="36"/>
  <c r="KF41" i="36" s="1"/>
  <c r="KF16" i="36"/>
  <c r="KF42" i="36" s="1"/>
  <c r="KF17" i="36"/>
  <c r="KF43" i="36" s="1"/>
  <c r="KF18" i="36"/>
  <c r="KF44" i="36" s="1"/>
  <c r="KF19" i="36"/>
  <c r="KF45" i="36" s="1"/>
  <c r="KI48" i="36"/>
  <c r="KH55" i="36"/>
  <c r="KH81" i="36" s="1"/>
  <c r="KH56" i="36"/>
  <c r="KH82" i="36" s="1"/>
  <c r="KH57" i="36"/>
  <c r="KH83" i="36" s="1"/>
  <c r="KH54" i="36"/>
  <c r="KH80" i="36" s="1"/>
  <c r="KH51" i="36"/>
  <c r="KH77" i="36" s="1"/>
  <c r="KH52" i="36"/>
  <c r="KH78" i="36" s="1"/>
  <c r="KH50" i="36"/>
  <c r="KH76" i="36" s="1"/>
  <c r="KH49" i="36"/>
  <c r="KH75" i="36" s="1"/>
  <c r="KH53" i="36"/>
  <c r="KH79" i="36" s="1"/>
  <c r="KG10" i="36"/>
  <c r="KG11" i="36" l="1"/>
  <c r="KG37" i="36" s="1"/>
  <c r="KG12" i="36"/>
  <c r="KG38" i="36" s="1"/>
  <c r="KG14" i="36"/>
  <c r="KG40" i="36" s="1"/>
  <c r="KG13" i="36"/>
  <c r="KG39" i="36" s="1"/>
  <c r="KG16" i="36"/>
  <c r="KG42" i="36" s="1"/>
  <c r="KG15" i="36"/>
  <c r="KG41" i="36" s="1"/>
  <c r="KG17" i="36"/>
  <c r="KG43" i="36" s="1"/>
  <c r="KG18" i="36"/>
  <c r="KG44" i="36" s="1"/>
  <c r="KG19" i="36"/>
  <c r="KG45" i="36" s="1"/>
  <c r="KJ48" i="36"/>
  <c r="KI56" i="36"/>
  <c r="KI82" i="36" s="1"/>
  <c r="KI55" i="36"/>
  <c r="KI81" i="36" s="1"/>
  <c r="KI57" i="36"/>
  <c r="KI83" i="36" s="1"/>
  <c r="KI51" i="36"/>
  <c r="KI77" i="36" s="1"/>
  <c r="KI54" i="36"/>
  <c r="KI80" i="36" s="1"/>
  <c r="KI52" i="36"/>
  <c r="KI78" i="36" s="1"/>
  <c r="KI49" i="36"/>
  <c r="KI75" i="36" s="1"/>
  <c r="KI53" i="36"/>
  <c r="KI79" i="36" s="1"/>
  <c r="KI50" i="36"/>
  <c r="KI76" i="36" s="1"/>
  <c r="KH10" i="36"/>
  <c r="KH12" i="36" l="1"/>
  <c r="KH38" i="36" s="1"/>
  <c r="KH11" i="36"/>
  <c r="KH37" i="36" s="1"/>
  <c r="KH14" i="36"/>
  <c r="KH40" i="36" s="1"/>
  <c r="KH13" i="36"/>
  <c r="KH39" i="36" s="1"/>
  <c r="KH16" i="36"/>
  <c r="KH42" i="36" s="1"/>
  <c r="KH15" i="36"/>
  <c r="KH41" i="36" s="1"/>
  <c r="KH17" i="36"/>
  <c r="KH43" i="36" s="1"/>
  <c r="KH18" i="36"/>
  <c r="KH44" i="36" s="1"/>
  <c r="KH19" i="36"/>
  <c r="KH45" i="36" s="1"/>
  <c r="KK48" i="36"/>
  <c r="KJ55" i="36"/>
  <c r="KJ81" i="36" s="1"/>
  <c r="KJ57" i="36"/>
  <c r="KJ83" i="36" s="1"/>
  <c r="KJ56" i="36"/>
  <c r="KJ82" i="36" s="1"/>
  <c r="KJ50" i="36"/>
  <c r="KJ76" i="36" s="1"/>
  <c r="KJ51" i="36"/>
  <c r="KJ77" i="36" s="1"/>
  <c r="KJ54" i="36"/>
  <c r="KJ80" i="36" s="1"/>
  <c r="KJ49" i="36"/>
  <c r="KJ75" i="36" s="1"/>
  <c r="KJ53" i="36"/>
  <c r="KJ79" i="36" s="1"/>
  <c r="KJ52" i="36"/>
  <c r="KJ78" i="36" s="1"/>
  <c r="KI10" i="36"/>
  <c r="KI12" i="36" l="1"/>
  <c r="KI38" i="36" s="1"/>
  <c r="KI11" i="36"/>
  <c r="KI37" i="36" s="1"/>
  <c r="KI14" i="36"/>
  <c r="KI40" i="36" s="1"/>
  <c r="KI13" i="36"/>
  <c r="KI39" i="36" s="1"/>
  <c r="KI16" i="36"/>
  <c r="KI42" i="36" s="1"/>
  <c r="KI15" i="36"/>
  <c r="KI41" i="36" s="1"/>
  <c r="KI17" i="36"/>
  <c r="KI43" i="36" s="1"/>
  <c r="KI18" i="36"/>
  <c r="KI44" i="36" s="1"/>
  <c r="KI19" i="36"/>
  <c r="KI45" i="36" s="1"/>
  <c r="KL48" i="36"/>
  <c r="KK56" i="36"/>
  <c r="KK82" i="36" s="1"/>
  <c r="KK55" i="36"/>
  <c r="KK81" i="36" s="1"/>
  <c r="KK57" i="36"/>
  <c r="KK83" i="36" s="1"/>
  <c r="KK52" i="36"/>
  <c r="KK78" i="36" s="1"/>
  <c r="KK49" i="36"/>
  <c r="KK75" i="36" s="1"/>
  <c r="KK53" i="36"/>
  <c r="KK79" i="36" s="1"/>
  <c r="KK51" i="36"/>
  <c r="KK77" i="36" s="1"/>
  <c r="KK50" i="36"/>
  <c r="KK76" i="36" s="1"/>
  <c r="KK54" i="36"/>
  <c r="KK80" i="36" s="1"/>
  <c r="KJ10" i="36"/>
  <c r="KJ12" i="36" l="1"/>
  <c r="KJ38" i="36" s="1"/>
  <c r="KJ11" i="36"/>
  <c r="KJ37" i="36" s="1"/>
  <c r="KJ14" i="36"/>
  <c r="KJ40" i="36" s="1"/>
  <c r="KJ13" i="36"/>
  <c r="KJ39" i="36" s="1"/>
  <c r="KJ16" i="36"/>
  <c r="KJ42" i="36" s="1"/>
  <c r="KJ15" i="36"/>
  <c r="KJ41" i="36" s="1"/>
  <c r="KJ17" i="36"/>
  <c r="KJ43" i="36" s="1"/>
  <c r="KJ18" i="36"/>
  <c r="KJ44" i="36" s="1"/>
  <c r="KJ19" i="36"/>
  <c r="KJ45" i="36" s="1"/>
  <c r="KM48" i="36"/>
  <c r="KL55" i="36"/>
  <c r="KL81" i="36" s="1"/>
  <c r="KL57" i="36"/>
  <c r="KL83" i="36" s="1"/>
  <c r="KL56" i="36"/>
  <c r="KL82" i="36" s="1"/>
  <c r="KL50" i="36"/>
  <c r="KL76" i="36" s="1"/>
  <c r="KL51" i="36"/>
  <c r="KL77" i="36" s="1"/>
  <c r="KL49" i="36"/>
  <c r="KL75" i="36" s="1"/>
  <c r="KL53" i="36"/>
  <c r="KL79" i="36" s="1"/>
  <c r="KL54" i="36"/>
  <c r="KL80" i="36" s="1"/>
  <c r="KL52" i="36"/>
  <c r="KL78" i="36" s="1"/>
  <c r="KK10" i="36"/>
  <c r="KK12" i="36" l="1"/>
  <c r="KK38" i="36" s="1"/>
  <c r="KK11" i="36"/>
  <c r="KK37" i="36" s="1"/>
  <c r="KK13" i="36"/>
  <c r="KK39" i="36" s="1"/>
  <c r="KK14" i="36"/>
  <c r="KK40" i="36" s="1"/>
  <c r="KK16" i="36"/>
  <c r="KK42" i="36" s="1"/>
  <c r="KK15" i="36"/>
  <c r="KK41" i="36" s="1"/>
  <c r="KK18" i="36"/>
  <c r="KK44" i="36" s="1"/>
  <c r="KK17" i="36"/>
  <c r="KK43" i="36" s="1"/>
  <c r="KK19" i="36"/>
  <c r="KK45" i="36" s="1"/>
  <c r="KN48" i="36"/>
  <c r="KM57" i="36"/>
  <c r="KM83" i="36" s="1"/>
  <c r="KM55" i="36"/>
  <c r="KM81" i="36" s="1"/>
  <c r="KM56" i="36"/>
  <c r="KM82" i="36" s="1"/>
  <c r="KM50" i="36"/>
  <c r="KM76" i="36" s="1"/>
  <c r="KM52" i="36"/>
  <c r="KM78" i="36" s="1"/>
  <c r="KM51" i="36"/>
  <c r="KM77" i="36" s="1"/>
  <c r="KM53" i="36"/>
  <c r="KM79" i="36" s="1"/>
  <c r="KM49" i="36"/>
  <c r="KM75" i="36" s="1"/>
  <c r="KM54" i="36"/>
  <c r="KM80" i="36" s="1"/>
  <c r="KL10" i="36"/>
  <c r="KL12" i="36" l="1"/>
  <c r="KL38" i="36" s="1"/>
  <c r="KL11" i="36"/>
  <c r="KL37" i="36" s="1"/>
  <c r="KL13" i="36"/>
  <c r="KL39" i="36" s="1"/>
  <c r="KL14" i="36"/>
  <c r="KL40" i="36" s="1"/>
  <c r="KL16" i="36"/>
  <c r="KL42" i="36" s="1"/>
  <c r="KL15" i="36"/>
  <c r="KL41" i="36" s="1"/>
  <c r="KL18" i="36"/>
  <c r="KL44" i="36" s="1"/>
  <c r="KL17" i="36"/>
  <c r="KL43" i="36" s="1"/>
  <c r="KL19" i="36"/>
  <c r="KL45" i="36" s="1"/>
  <c r="KO48" i="36"/>
  <c r="KN55" i="36"/>
  <c r="KN81" i="36" s="1"/>
  <c r="KN57" i="36"/>
  <c r="KN83" i="36" s="1"/>
  <c r="KN56" i="36"/>
  <c r="KN82" i="36" s="1"/>
  <c r="KN52" i="36"/>
  <c r="KN78" i="36" s="1"/>
  <c r="KN49" i="36"/>
  <c r="KN75" i="36" s="1"/>
  <c r="KN50" i="36"/>
  <c r="KN76" i="36" s="1"/>
  <c r="KN51" i="36"/>
  <c r="KN77" i="36" s="1"/>
  <c r="KN54" i="36"/>
  <c r="KN80" i="36" s="1"/>
  <c r="KN53" i="36"/>
  <c r="KN79" i="36" s="1"/>
  <c r="KM10" i="36"/>
  <c r="KM12" i="36" l="1"/>
  <c r="KM38" i="36" s="1"/>
  <c r="KM11" i="36"/>
  <c r="KM37" i="36" s="1"/>
  <c r="KM13" i="36"/>
  <c r="KM39" i="36" s="1"/>
  <c r="KM14" i="36"/>
  <c r="KM40" i="36" s="1"/>
  <c r="KM16" i="36"/>
  <c r="KM42" i="36" s="1"/>
  <c r="KM15" i="36"/>
  <c r="KM41" i="36" s="1"/>
  <c r="KM18" i="36"/>
  <c r="KM44" i="36" s="1"/>
  <c r="KM17" i="36"/>
  <c r="KM43" i="36" s="1"/>
  <c r="KM19" i="36"/>
  <c r="KM45" i="36" s="1"/>
  <c r="KP48" i="36"/>
  <c r="KO55" i="36"/>
  <c r="KO81" i="36" s="1"/>
  <c r="KO56" i="36"/>
  <c r="KO82" i="36" s="1"/>
  <c r="KO57" i="36"/>
  <c r="KO83" i="36" s="1"/>
  <c r="KO54" i="36"/>
  <c r="KO80" i="36" s="1"/>
  <c r="KO52" i="36"/>
  <c r="KO78" i="36" s="1"/>
  <c r="KO49" i="36"/>
  <c r="KO75" i="36" s="1"/>
  <c r="KO50" i="36"/>
  <c r="KO76" i="36" s="1"/>
  <c r="KO53" i="36"/>
  <c r="KO79" i="36" s="1"/>
  <c r="KO51" i="36"/>
  <c r="KO77" i="36" s="1"/>
  <c r="KN10" i="36"/>
  <c r="KN12" i="36" l="1"/>
  <c r="KN38" i="36" s="1"/>
  <c r="KN11" i="36"/>
  <c r="KN37" i="36" s="1"/>
  <c r="KN13" i="36"/>
  <c r="KN39" i="36" s="1"/>
  <c r="KN14" i="36"/>
  <c r="KN40" i="36" s="1"/>
  <c r="KN15" i="36"/>
  <c r="KN41" i="36" s="1"/>
  <c r="KN16" i="36"/>
  <c r="KN42" i="36" s="1"/>
  <c r="KN18" i="36"/>
  <c r="KN44" i="36" s="1"/>
  <c r="KN17" i="36"/>
  <c r="KN43" i="36" s="1"/>
  <c r="KN19" i="36"/>
  <c r="KN45" i="36" s="1"/>
  <c r="KQ48" i="36"/>
  <c r="KP57" i="36"/>
  <c r="KP83" i="36" s="1"/>
  <c r="KP56" i="36"/>
  <c r="KP82" i="36" s="1"/>
  <c r="KP55" i="36"/>
  <c r="KP81" i="36" s="1"/>
  <c r="KP49" i="36"/>
  <c r="KP75" i="36" s="1"/>
  <c r="KP51" i="36"/>
  <c r="KP77" i="36" s="1"/>
  <c r="KP53" i="36"/>
  <c r="KP79" i="36" s="1"/>
  <c r="KP54" i="36"/>
  <c r="KP80" i="36" s="1"/>
  <c r="KP50" i="36"/>
  <c r="KP76" i="36" s="1"/>
  <c r="KP52" i="36"/>
  <c r="KP78" i="36" s="1"/>
  <c r="KO10" i="36"/>
  <c r="KO11" i="36" l="1"/>
  <c r="KO37" i="36" s="1"/>
  <c r="KO12" i="36"/>
  <c r="KO38" i="36" s="1"/>
  <c r="KO13" i="36"/>
  <c r="KO39" i="36" s="1"/>
  <c r="KO14" i="36"/>
  <c r="KO40" i="36" s="1"/>
  <c r="KO15" i="36"/>
  <c r="KO41" i="36" s="1"/>
  <c r="KO16" i="36"/>
  <c r="KO42" i="36" s="1"/>
  <c r="KO18" i="36"/>
  <c r="KO44" i="36" s="1"/>
  <c r="KO17" i="36"/>
  <c r="KO43" i="36" s="1"/>
  <c r="KO19" i="36"/>
  <c r="KO45" i="36" s="1"/>
  <c r="KR48" i="36"/>
  <c r="KQ56" i="36"/>
  <c r="KQ82" i="36" s="1"/>
  <c r="KQ55" i="36"/>
  <c r="KQ81" i="36" s="1"/>
  <c r="KQ57" i="36"/>
  <c r="KQ83" i="36" s="1"/>
  <c r="KQ54" i="36"/>
  <c r="KQ80" i="36" s="1"/>
  <c r="KQ50" i="36"/>
  <c r="KQ76" i="36" s="1"/>
  <c r="KQ51" i="36"/>
  <c r="KQ77" i="36" s="1"/>
  <c r="KQ53" i="36"/>
  <c r="KQ79" i="36" s="1"/>
  <c r="KQ49" i="36"/>
  <c r="KQ75" i="36" s="1"/>
  <c r="KQ52" i="36"/>
  <c r="KQ78" i="36" s="1"/>
  <c r="KP10" i="36"/>
  <c r="KP11" i="36" l="1"/>
  <c r="KP37" i="36" s="1"/>
  <c r="KP12" i="36"/>
  <c r="KP38" i="36" s="1"/>
  <c r="KP14" i="36"/>
  <c r="KP40" i="36" s="1"/>
  <c r="KP13" i="36"/>
  <c r="KP39" i="36" s="1"/>
  <c r="KP15" i="36"/>
  <c r="KP41" i="36" s="1"/>
  <c r="KP16" i="36"/>
  <c r="KP42" i="36" s="1"/>
  <c r="KP18" i="36"/>
  <c r="KP44" i="36" s="1"/>
  <c r="KP17" i="36"/>
  <c r="KP43" i="36" s="1"/>
  <c r="KP19" i="36"/>
  <c r="KP45" i="36" s="1"/>
  <c r="KS48" i="36"/>
  <c r="KR56" i="36"/>
  <c r="KR82" i="36" s="1"/>
  <c r="KR55" i="36"/>
  <c r="KR81" i="36" s="1"/>
  <c r="KR57" i="36"/>
  <c r="KR83" i="36" s="1"/>
  <c r="KR51" i="36"/>
  <c r="KR77" i="36" s="1"/>
  <c r="KR53" i="36"/>
  <c r="KR79" i="36" s="1"/>
  <c r="KR52" i="36"/>
  <c r="KR78" i="36" s="1"/>
  <c r="KR54" i="36"/>
  <c r="KR80" i="36" s="1"/>
  <c r="KR50" i="36"/>
  <c r="KR76" i="36" s="1"/>
  <c r="KR49" i="36"/>
  <c r="KR75" i="36" s="1"/>
  <c r="KQ10" i="36"/>
  <c r="KQ11" i="36" l="1"/>
  <c r="KQ37" i="36" s="1"/>
  <c r="KQ12" i="36"/>
  <c r="KQ38" i="36" s="1"/>
  <c r="KQ14" i="36"/>
  <c r="KQ40" i="36" s="1"/>
  <c r="KQ13" i="36"/>
  <c r="KQ39" i="36" s="1"/>
  <c r="KQ15" i="36"/>
  <c r="KQ41" i="36" s="1"/>
  <c r="KQ16" i="36"/>
  <c r="KQ42" i="36" s="1"/>
  <c r="KQ18" i="36"/>
  <c r="KQ44" i="36" s="1"/>
  <c r="KQ17" i="36"/>
  <c r="KQ43" i="36" s="1"/>
  <c r="KQ19" i="36"/>
  <c r="KQ45" i="36" s="1"/>
  <c r="KT48" i="36"/>
  <c r="KS57" i="36"/>
  <c r="KS83" i="36" s="1"/>
  <c r="KS55" i="36"/>
  <c r="KS81" i="36" s="1"/>
  <c r="KS56" i="36"/>
  <c r="KS82" i="36" s="1"/>
  <c r="KS50" i="36"/>
  <c r="KS76" i="36" s="1"/>
  <c r="KS49" i="36"/>
  <c r="KS75" i="36" s="1"/>
  <c r="KS52" i="36"/>
  <c r="KS78" i="36" s="1"/>
  <c r="KS53" i="36"/>
  <c r="KS79" i="36" s="1"/>
  <c r="KS54" i="36"/>
  <c r="KS80" i="36" s="1"/>
  <c r="KS51" i="36"/>
  <c r="KS77" i="36" s="1"/>
  <c r="KR10" i="36"/>
  <c r="KR11" i="36" l="1"/>
  <c r="KR37" i="36" s="1"/>
  <c r="KR12" i="36"/>
  <c r="KR14" i="36"/>
  <c r="KR40" i="36" s="1"/>
  <c r="KR13" i="36"/>
  <c r="KR39" i="36" s="1"/>
  <c r="KR15" i="36"/>
  <c r="KR41" i="36" s="1"/>
  <c r="KR16" i="36"/>
  <c r="KR42" i="36" s="1"/>
  <c r="KR17" i="36"/>
  <c r="KR43" i="36" s="1"/>
  <c r="KR18" i="36"/>
  <c r="KR44" i="36" s="1"/>
  <c r="KR19" i="36"/>
  <c r="KR45" i="36" s="1"/>
  <c r="KR38" i="36"/>
  <c r="KU48" i="36"/>
  <c r="KT57" i="36"/>
  <c r="KT83" i="36" s="1"/>
  <c r="KT55" i="36"/>
  <c r="KT81" i="36" s="1"/>
  <c r="KT56" i="36"/>
  <c r="KT82" i="36" s="1"/>
  <c r="KT53" i="36"/>
  <c r="KT79" i="36" s="1"/>
  <c r="KT54" i="36"/>
  <c r="KT80" i="36" s="1"/>
  <c r="KT50" i="36"/>
  <c r="KT76" i="36" s="1"/>
  <c r="KT51" i="36"/>
  <c r="KT77" i="36" s="1"/>
  <c r="KT52" i="36"/>
  <c r="KT78" i="36" s="1"/>
  <c r="KT49" i="36"/>
  <c r="KT75" i="36" s="1"/>
  <c r="KS10" i="36"/>
  <c r="KS11" i="36" l="1"/>
  <c r="KS37" i="36" s="1"/>
  <c r="KS12" i="36"/>
  <c r="KS38" i="36" s="1"/>
  <c r="KS14" i="36"/>
  <c r="KS40" i="36" s="1"/>
  <c r="KS13" i="36"/>
  <c r="KS39" i="36" s="1"/>
  <c r="KS16" i="36"/>
  <c r="KS42" i="36" s="1"/>
  <c r="KS15" i="36"/>
  <c r="KS41" i="36" s="1"/>
  <c r="KS17" i="36"/>
  <c r="KS43" i="36" s="1"/>
  <c r="KS18" i="36"/>
  <c r="KS44" i="36" s="1"/>
  <c r="KS19" i="36"/>
  <c r="KS45" i="36" s="1"/>
  <c r="KV48" i="36"/>
  <c r="KU57" i="36"/>
  <c r="KU83" i="36" s="1"/>
  <c r="KU56" i="36"/>
  <c r="KU82" i="36" s="1"/>
  <c r="KU55" i="36"/>
  <c r="KU81" i="36" s="1"/>
  <c r="KU49" i="36"/>
  <c r="KU75" i="36" s="1"/>
  <c r="KU50" i="36"/>
  <c r="KU76" i="36" s="1"/>
  <c r="KU52" i="36"/>
  <c r="KU78" i="36" s="1"/>
  <c r="KU51" i="36"/>
  <c r="KU77" i="36" s="1"/>
  <c r="KU53" i="36"/>
  <c r="KU79" i="36" s="1"/>
  <c r="KU54" i="36"/>
  <c r="KU80" i="36" s="1"/>
  <c r="KT10" i="36"/>
  <c r="KT12" i="36" l="1"/>
  <c r="KT38" i="36" s="1"/>
  <c r="KT11" i="36"/>
  <c r="KT37" i="36" s="1"/>
  <c r="KT14" i="36"/>
  <c r="KT40" i="36" s="1"/>
  <c r="KT13" i="36"/>
  <c r="KT39" i="36" s="1"/>
  <c r="KT16" i="36"/>
  <c r="KT42" i="36" s="1"/>
  <c r="KT15" i="36"/>
  <c r="KT41" i="36" s="1"/>
  <c r="KT17" i="36"/>
  <c r="KT43" i="36" s="1"/>
  <c r="KT18" i="36"/>
  <c r="KT44" i="36" s="1"/>
  <c r="KT19" i="36"/>
  <c r="KT45" i="36" s="1"/>
  <c r="KW48" i="36"/>
  <c r="KV56" i="36"/>
  <c r="KV82" i="36" s="1"/>
  <c r="KV57" i="36"/>
  <c r="KV83" i="36" s="1"/>
  <c r="KV55" i="36"/>
  <c r="KV81" i="36" s="1"/>
  <c r="KV52" i="36"/>
  <c r="KV78" i="36" s="1"/>
  <c r="KV51" i="36"/>
  <c r="KV77" i="36" s="1"/>
  <c r="KV53" i="36"/>
  <c r="KV79" i="36" s="1"/>
  <c r="KV49" i="36"/>
  <c r="KV75" i="36" s="1"/>
  <c r="KV50" i="36"/>
  <c r="KV76" i="36" s="1"/>
  <c r="KV54" i="36"/>
  <c r="KV80" i="36" s="1"/>
  <c r="KU10" i="36"/>
  <c r="KU12" i="36" l="1"/>
  <c r="KU38" i="36" s="1"/>
  <c r="KU11" i="36"/>
  <c r="KU37" i="36" s="1"/>
  <c r="KU14" i="36"/>
  <c r="KU40" i="36" s="1"/>
  <c r="KU13" i="36"/>
  <c r="KU39" i="36" s="1"/>
  <c r="KU16" i="36"/>
  <c r="KU42" i="36" s="1"/>
  <c r="KU15" i="36"/>
  <c r="KU41" i="36" s="1"/>
  <c r="KU17" i="36"/>
  <c r="KU43" i="36" s="1"/>
  <c r="KU18" i="36"/>
  <c r="KU44" i="36" s="1"/>
  <c r="KU19" i="36"/>
  <c r="KU45" i="36" s="1"/>
  <c r="KX48" i="36"/>
  <c r="KW57" i="36"/>
  <c r="KW83" i="36" s="1"/>
  <c r="KW55" i="36"/>
  <c r="KW81" i="36" s="1"/>
  <c r="KW56" i="36"/>
  <c r="KW82" i="36" s="1"/>
  <c r="KW51" i="36"/>
  <c r="KW77" i="36" s="1"/>
  <c r="KW54" i="36"/>
  <c r="KW80" i="36" s="1"/>
  <c r="KW49" i="36"/>
  <c r="KW75" i="36" s="1"/>
  <c r="KW52" i="36"/>
  <c r="KW78" i="36" s="1"/>
  <c r="KW50" i="36"/>
  <c r="KW76" i="36" s="1"/>
  <c r="KW53" i="36"/>
  <c r="KW79" i="36" s="1"/>
  <c r="KV10" i="36"/>
  <c r="KV12" i="36" l="1"/>
  <c r="KV38" i="36" s="1"/>
  <c r="KV11" i="36"/>
  <c r="KV37" i="36" s="1"/>
  <c r="KV14" i="36"/>
  <c r="KV40" i="36" s="1"/>
  <c r="KV13" i="36"/>
  <c r="KV39" i="36" s="1"/>
  <c r="KV16" i="36"/>
  <c r="KV42" i="36" s="1"/>
  <c r="KV15" i="36"/>
  <c r="KV41" i="36" s="1"/>
  <c r="KV17" i="36"/>
  <c r="KV43" i="36" s="1"/>
  <c r="KV18" i="36"/>
  <c r="KV44" i="36" s="1"/>
  <c r="KV19" i="36"/>
  <c r="KV45" i="36" s="1"/>
  <c r="KY48" i="36"/>
  <c r="KX57" i="36"/>
  <c r="KX83" i="36" s="1"/>
  <c r="KX56" i="36"/>
  <c r="KX82" i="36" s="1"/>
  <c r="KX55" i="36"/>
  <c r="KX81" i="36" s="1"/>
  <c r="KX51" i="36"/>
  <c r="KX77" i="36" s="1"/>
  <c r="KX52" i="36"/>
  <c r="KX78" i="36" s="1"/>
  <c r="KX49" i="36"/>
  <c r="KX75" i="36" s="1"/>
  <c r="KX53" i="36"/>
  <c r="KX79" i="36" s="1"/>
  <c r="KX50" i="36"/>
  <c r="KX76" i="36" s="1"/>
  <c r="KX54" i="36"/>
  <c r="KX80" i="36" s="1"/>
  <c r="KW10" i="36"/>
  <c r="KW12" i="36" l="1"/>
  <c r="KW38" i="36" s="1"/>
  <c r="KW11" i="36"/>
  <c r="KW37" i="36" s="1"/>
  <c r="KW13" i="36"/>
  <c r="KW39" i="36" s="1"/>
  <c r="KW14" i="36"/>
  <c r="KW40" i="36" s="1"/>
  <c r="KW16" i="36"/>
  <c r="KW42" i="36" s="1"/>
  <c r="KW15" i="36"/>
  <c r="KW41" i="36" s="1"/>
  <c r="KW18" i="36"/>
  <c r="KW44" i="36" s="1"/>
  <c r="KW17" i="36"/>
  <c r="KW43" i="36" s="1"/>
  <c r="KW19" i="36"/>
  <c r="KW45" i="36" s="1"/>
  <c r="KZ48" i="36"/>
  <c r="KY55" i="36"/>
  <c r="KY81" i="36" s="1"/>
  <c r="KY57" i="36"/>
  <c r="KY83" i="36" s="1"/>
  <c r="KY56" i="36"/>
  <c r="KY82" i="36" s="1"/>
  <c r="KY49" i="36"/>
  <c r="KY75" i="36" s="1"/>
  <c r="KY51" i="36"/>
  <c r="KY77" i="36" s="1"/>
  <c r="KY52" i="36"/>
  <c r="KY78" i="36" s="1"/>
  <c r="KY50" i="36"/>
  <c r="KY76" i="36" s="1"/>
  <c r="KY54" i="36"/>
  <c r="KY80" i="36" s="1"/>
  <c r="KY53" i="36"/>
  <c r="KY79" i="36" s="1"/>
  <c r="KX10" i="36"/>
  <c r="KX12" i="36" l="1"/>
  <c r="KX38" i="36" s="1"/>
  <c r="KX11" i="36"/>
  <c r="KX37" i="36" s="1"/>
  <c r="KX13" i="36"/>
  <c r="KX39" i="36" s="1"/>
  <c r="KX14" i="36"/>
  <c r="KX40" i="36" s="1"/>
  <c r="KX16" i="36"/>
  <c r="KX42" i="36" s="1"/>
  <c r="KX15" i="36"/>
  <c r="KX41" i="36" s="1"/>
  <c r="KX18" i="36"/>
  <c r="KX44" i="36" s="1"/>
  <c r="KX17" i="36"/>
  <c r="KX43" i="36" s="1"/>
  <c r="KX19" i="36"/>
  <c r="KX45" i="36" s="1"/>
  <c r="LA48" i="36"/>
  <c r="KZ57" i="36"/>
  <c r="KZ83" i="36" s="1"/>
  <c r="KZ55" i="36"/>
  <c r="KZ81" i="36" s="1"/>
  <c r="KZ56" i="36"/>
  <c r="KZ82" i="36" s="1"/>
  <c r="KZ50" i="36"/>
  <c r="KZ76" i="36" s="1"/>
  <c r="KZ53" i="36"/>
  <c r="KZ79" i="36" s="1"/>
  <c r="KZ49" i="36"/>
  <c r="KZ75" i="36" s="1"/>
  <c r="KZ54" i="36"/>
  <c r="KZ80" i="36" s="1"/>
  <c r="KZ52" i="36"/>
  <c r="KZ78" i="36" s="1"/>
  <c r="KZ51" i="36"/>
  <c r="KZ77" i="36" s="1"/>
  <c r="KY10" i="36"/>
  <c r="KY12" i="36" l="1"/>
  <c r="KY38" i="36" s="1"/>
  <c r="KY11" i="36"/>
  <c r="KY37" i="36" s="1"/>
  <c r="KY13" i="36"/>
  <c r="KY39" i="36" s="1"/>
  <c r="KY14" i="36"/>
  <c r="KY40" i="36" s="1"/>
  <c r="KY16" i="36"/>
  <c r="KY42" i="36" s="1"/>
  <c r="KY15" i="36"/>
  <c r="KY41" i="36" s="1"/>
  <c r="KY18" i="36"/>
  <c r="KY44" i="36" s="1"/>
  <c r="KY17" i="36"/>
  <c r="KY43" i="36" s="1"/>
  <c r="KY19" i="36"/>
  <c r="KY45" i="36" s="1"/>
  <c r="LB48" i="36"/>
  <c r="LA55" i="36"/>
  <c r="LA81" i="36" s="1"/>
  <c r="LA57" i="36"/>
  <c r="LA83" i="36" s="1"/>
  <c r="LA56" i="36"/>
  <c r="LA82" i="36" s="1"/>
  <c r="LA53" i="36"/>
  <c r="LA79" i="36" s="1"/>
  <c r="LA52" i="36"/>
  <c r="LA78" i="36" s="1"/>
  <c r="LA49" i="36"/>
  <c r="LA75" i="36" s="1"/>
  <c r="LA50" i="36"/>
  <c r="LA76" i="36" s="1"/>
  <c r="LA54" i="36"/>
  <c r="LA80" i="36" s="1"/>
  <c r="LA51" i="36"/>
  <c r="LA77" i="36" s="1"/>
  <c r="KZ10" i="36"/>
  <c r="KZ12" i="36" l="1"/>
  <c r="KZ38" i="36" s="1"/>
  <c r="KZ11" i="36"/>
  <c r="KZ37" i="36" s="1"/>
  <c r="KZ13" i="36"/>
  <c r="KZ39" i="36" s="1"/>
  <c r="KZ14" i="36"/>
  <c r="KZ40" i="36" s="1"/>
  <c r="KZ15" i="36"/>
  <c r="KZ41" i="36" s="1"/>
  <c r="KZ16" i="36"/>
  <c r="KZ42" i="36" s="1"/>
  <c r="KZ18" i="36"/>
  <c r="KZ44" i="36" s="1"/>
  <c r="KZ17" i="36"/>
  <c r="KZ43" i="36" s="1"/>
  <c r="KZ19" i="36"/>
  <c r="KZ45" i="36" s="1"/>
  <c r="LC48" i="36"/>
  <c r="LB57" i="36"/>
  <c r="LB83" i="36" s="1"/>
  <c r="LB55" i="36"/>
  <c r="LB81" i="36" s="1"/>
  <c r="LB56" i="36"/>
  <c r="LB82" i="36" s="1"/>
  <c r="LB50" i="36"/>
  <c r="LB76" i="36" s="1"/>
  <c r="LB53" i="36"/>
  <c r="LB79" i="36" s="1"/>
  <c r="LB49" i="36"/>
  <c r="LB75" i="36" s="1"/>
  <c r="LB54" i="36"/>
  <c r="LB80" i="36" s="1"/>
  <c r="LB51" i="36"/>
  <c r="LB77" i="36" s="1"/>
  <c r="LB52" i="36"/>
  <c r="LB78" i="36" s="1"/>
  <c r="LA10" i="36"/>
  <c r="LA11" i="36" l="1"/>
  <c r="LA37" i="36" s="1"/>
  <c r="LA12" i="36"/>
  <c r="LA38" i="36" s="1"/>
  <c r="LA13" i="36"/>
  <c r="LA39" i="36" s="1"/>
  <c r="LA14" i="36"/>
  <c r="LA40" i="36" s="1"/>
  <c r="LA15" i="36"/>
  <c r="LA41" i="36" s="1"/>
  <c r="LA16" i="36"/>
  <c r="LA42" i="36" s="1"/>
  <c r="LA18" i="36"/>
  <c r="LA44" i="36" s="1"/>
  <c r="LA17" i="36"/>
  <c r="LA43" i="36" s="1"/>
  <c r="LA19" i="36"/>
  <c r="LA45" i="36" s="1"/>
  <c r="LD48" i="36"/>
  <c r="LC56" i="36"/>
  <c r="LC82" i="36" s="1"/>
  <c r="LC55" i="36"/>
  <c r="LC81" i="36" s="1"/>
  <c r="LC57" i="36"/>
  <c r="LC83" i="36" s="1"/>
  <c r="LC52" i="36"/>
  <c r="LC78" i="36" s="1"/>
  <c r="LC53" i="36"/>
  <c r="LC79" i="36" s="1"/>
  <c r="LC51" i="36"/>
  <c r="LC77" i="36" s="1"/>
  <c r="LC49" i="36"/>
  <c r="LC75" i="36" s="1"/>
  <c r="LC50" i="36"/>
  <c r="LC76" i="36" s="1"/>
  <c r="LC54" i="36"/>
  <c r="LC80" i="36" s="1"/>
  <c r="LB10" i="36"/>
  <c r="LB11" i="36" l="1"/>
  <c r="LB37" i="36" s="1"/>
  <c r="LB12" i="36"/>
  <c r="LB38" i="36" s="1"/>
  <c r="LB14" i="36"/>
  <c r="LB40" i="36" s="1"/>
  <c r="LB13" i="36"/>
  <c r="LB39" i="36" s="1"/>
  <c r="LB15" i="36"/>
  <c r="LB41" i="36" s="1"/>
  <c r="LB16" i="36"/>
  <c r="LB42" i="36" s="1"/>
  <c r="LB18" i="36"/>
  <c r="LB44" i="36" s="1"/>
  <c r="LB17" i="36"/>
  <c r="LB43" i="36" s="1"/>
  <c r="LB19" i="36"/>
  <c r="LB45" i="36" s="1"/>
  <c r="LE48" i="36"/>
  <c r="LD55" i="36"/>
  <c r="LD81" i="36" s="1"/>
  <c r="LD56" i="36"/>
  <c r="LD82" i="36" s="1"/>
  <c r="LD57" i="36"/>
  <c r="LD83" i="36" s="1"/>
  <c r="LD52" i="36"/>
  <c r="LD78" i="36" s="1"/>
  <c r="LD49" i="36"/>
  <c r="LD75" i="36" s="1"/>
  <c r="LD54" i="36"/>
  <c r="LD80" i="36" s="1"/>
  <c r="LD51" i="36"/>
  <c r="LD77" i="36" s="1"/>
  <c r="LD50" i="36"/>
  <c r="LD76" i="36" s="1"/>
  <c r="LD53" i="36"/>
  <c r="LD79" i="36" s="1"/>
  <c r="LC10" i="36"/>
  <c r="LC11" i="36" l="1"/>
  <c r="LC37" i="36" s="1"/>
  <c r="LC12" i="36"/>
  <c r="LC14" i="36"/>
  <c r="LC40" i="36" s="1"/>
  <c r="LC13" i="36"/>
  <c r="LC39" i="36" s="1"/>
  <c r="LC15" i="36"/>
  <c r="LC41" i="36" s="1"/>
  <c r="LC16" i="36"/>
  <c r="LC42" i="36" s="1"/>
  <c r="LC18" i="36"/>
  <c r="LC44" i="36" s="1"/>
  <c r="LC17" i="36"/>
  <c r="LC43" i="36" s="1"/>
  <c r="LC19" i="36"/>
  <c r="LC45" i="36" s="1"/>
  <c r="LC38" i="36"/>
  <c r="LF48" i="36"/>
  <c r="LE55" i="36"/>
  <c r="LE81" i="36" s="1"/>
  <c r="LE56" i="36"/>
  <c r="LE82" i="36" s="1"/>
  <c r="LE57" i="36"/>
  <c r="LE83" i="36" s="1"/>
  <c r="LE52" i="36"/>
  <c r="LE78" i="36" s="1"/>
  <c r="LE53" i="36"/>
  <c r="LE79" i="36" s="1"/>
  <c r="LE49" i="36"/>
  <c r="LE75" i="36" s="1"/>
  <c r="LE50" i="36"/>
  <c r="LE76" i="36" s="1"/>
  <c r="LE51" i="36"/>
  <c r="LE77" i="36" s="1"/>
  <c r="LE54" i="36"/>
  <c r="LE80" i="36" s="1"/>
  <c r="LD10" i="36"/>
  <c r="LD11" i="36" l="1"/>
  <c r="LD37" i="36" s="1"/>
  <c r="LD12" i="36"/>
  <c r="LD38" i="36" s="1"/>
  <c r="LD14" i="36"/>
  <c r="LD40" i="36" s="1"/>
  <c r="LD13" i="36"/>
  <c r="LD39" i="36" s="1"/>
  <c r="LD15" i="36"/>
  <c r="LD41" i="36" s="1"/>
  <c r="LD16" i="36"/>
  <c r="LD42" i="36" s="1"/>
  <c r="LD17" i="36"/>
  <c r="LD43" i="36" s="1"/>
  <c r="LD18" i="36"/>
  <c r="LD44" i="36" s="1"/>
  <c r="LD19" i="36"/>
  <c r="LD45" i="36" s="1"/>
  <c r="LG48" i="36"/>
  <c r="LF56" i="36"/>
  <c r="LF82" i="36" s="1"/>
  <c r="LF55" i="36"/>
  <c r="LF81" i="36" s="1"/>
  <c r="LF57" i="36"/>
  <c r="LF83" i="36" s="1"/>
  <c r="LF50" i="36"/>
  <c r="LF76" i="36" s="1"/>
  <c r="LF53" i="36"/>
  <c r="LF79" i="36" s="1"/>
  <c r="LF51" i="36"/>
  <c r="LF77" i="36" s="1"/>
  <c r="LF52" i="36"/>
  <c r="LF78" i="36" s="1"/>
  <c r="LF49" i="36"/>
  <c r="LF75" i="36" s="1"/>
  <c r="LF54" i="36"/>
  <c r="LF80" i="36" s="1"/>
  <c r="LE10" i="36"/>
  <c r="LE11" i="36" l="1"/>
  <c r="LE37" i="36" s="1"/>
  <c r="LE12" i="36"/>
  <c r="LE38" i="36" s="1"/>
  <c r="LE14" i="36"/>
  <c r="LE40" i="36" s="1"/>
  <c r="LE13" i="36"/>
  <c r="LE39" i="36" s="1"/>
  <c r="LE16" i="36"/>
  <c r="LE42" i="36" s="1"/>
  <c r="LE15" i="36"/>
  <c r="LE41" i="36" s="1"/>
  <c r="LE17" i="36"/>
  <c r="LE43" i="36" s="1"/>
  <c r="LE18" i="36"/>
  <c r="LE44" i="36" s="1"/>
  <c r="LE19" i="36"/>
  <c r="LE45" i="36" s="1"/>
  <c r="LH48" i="36"/>
  <c r="LG57" i="36"/>
  <c r="LG83" i="36" s="1"/>
  <c r="LG55" i="36"/>
  <c r="LG81" i="36" s="1"/>
  <c r="LG56" i="36"/>
  <c r="LG82" i="36" s="1"/>
  <c r="LG50" i="36"/>
  <c r="LG76" i="36" s="1"/>
  <c r="LG51" i="36"/>
  <c r="LG77" i="36" s="1"/>
  <c r="LG49" i="36"/>
  <c r="LG75" i="36" s="1"/>
  <c r="LG53" i="36"/>
  <c r="LG79" i="36" s="1"/>
  <c r="LG52" i="36"/>
  <c r="LG78" i="36" s="1"/>
  <c r="LG54" i="36"/>
  <c r="LG80" i="36" s="1"/>
  <c r="LF10" i="36"/>
  <c r="LF12" i="36" l="1"/>
  <c r="LF38" i="36" s="1"/>
  <c r="LF11" i="36"/>
  <c r="LF37" i="36" s="1"/>
  <c r="LF14" i="36"/>
  <c r="LF40" i="36" s="1"/>
  <c r="LF13" i="36"/>
  <c r="LF39" i="36" s="1"/>
  <c r="LF16" i="36"/>
  <c r="LF42" i="36" s="1"/>
  <c r="LF15" i="36"/>
  <c r="LF41" i="36" s="1"/>
  <c r="LF17" i="36"/>
  <c r="LF43" i="36" s="1"/>
  <c r="LF18" i="36"/>
  <c r="LF44" i="36" s="1"/>
  <c r="LF19" i="36"/>
  <c r="LF45" i="36" s="1"/>
  <c r="LI48" i="36"/>
  <c r="LH55" i="36"/>
  <c r="LH81" i="36" s="1"/>
  <c r="LH56" i="36"/>
  <c r="LH82" i="36" s="1"/>
  <c r="LH57" i="36"/>
  <c r="LH83" i="36" s="1"/>
  <c r="LH49" i="36"/>
  <c r="LH75" i="36" s="1"/>
  <c r="LH53" i="36"/>
  <c r="LH79" i="36" s="1"/>
  <c r="LH51" i="36"/>
  <c r="LH77" i="36" s="1"/>
  <c r="LH52" i="36"/>
  <c r="LH78" i="36" s="1"/>
  <c r="LH54" i="36"/>
  <c r="LH80" i="36" s="1"/>
  <c r="LH50" i="36"/>
  <c r="LH76" i="36" s="1"/>
  <c r="LG10" i="36"/>
  <c r="LG12" i="36" l="1"/>
  <c r="LG11" i="36"/>
  <c r="LG37" i="36" s="1"/>
  <c r="LG14" i="36"/>
  <c r="LG40" i="36" s="1"/>
  <c r="LG13" i="36"/>
  <c r="LG39" i="36" s="1"/>
  <c r="LG16" i="36"/>
  <c r="LG42" i="36" s="1"/>
  <c r="LG15" i="36"/>
  <c r="LG41" i="36" s="1"/>
  <c r="LG17" i="36"/>
  <c r="LG43" i="36" s="1"/>
  <c r="LG18" i="36"/>
  <c r="LG44" i="36" s="1"/>
  <c r="LG19" i="36"/>
  <c r="LG45" i="36" s="1"/>
  <c r="LJ48" i="36"/>
  <c r="LI55" i="36"/>
  <c r="LI81" i="36" s="1"/>
  <c r="LI56" i="36"/>
  <c r="LI82" i="36" s="1"/>
  <c r="LI57" i="36"/>
  <c r="LI83" i="36" s="1"/>
  <c r="LI54" i="36"/>
  <c r="LI80" i="36" s="1"/>
  <c r="LI50" i="36"/>
  <c r="LI76" i="36" s="1"/>
  <c r="LI52" i="36"/>
  <c r="LI78" i="36" s="1"/>
  <c r="LI53" i="36"/>
  <c r="LI79" i="36" s="1"/>
  <c r="LI49" i="36"/>
  <c r="LI75" i="36" s="1"/>
  <c r="LI51" i="36"/>
  <c r="LI77" i="36" s="1"/>
  <c r="LG38" i="36"/>
  <c r="LH10" i="36"/>
  <c r="LH12" i="36" l="1"/>
  <c r="LH38" i="36" s="1"/>
  <c r="LH11" i="36"/>
  <c r="LH37" i="36" s="1"/>
  <c r="LH14" i="36"/>
  <c r="LH40" i="36" s="1"/>
  <c r="LH13" i="36"/>
  <c r="LH39" i="36" s="1"/>
  <c r="LH16" i="36"/>
  <c r="LH42" i="36" s="1"/>
  <c r="LH15" i="36"/>
  <c r="LH41" i="36" s="1"/>
  <c r="LH17" i="36"/>
  <c r="LH43" i="36" s="1"/>
  <c r="LH18" i="36"/>
  <c r="LH44" i="36" s="1"/>
  <c r="LH19" i="36"/>
  <c r="LH45" i="36" s="1"/>
  <c r="LK48" i="36"/>
  <c r="LJ57" i="36"/>
  <c r="LJ83" i="36" s="1"/>
  <c r="LJ55" i="36"/>
  <c r="LJ81" i="36" s="1"/>
  <c r="LJ56" i="36"/>
  <c r="LJ82" i="36" s="1"/>
  <c r="LJ52" i="36"/>
  <c r="LJ78" i="36" s="1"/>
  <c r="LJ51" i="36"/>
  <c r="LJ77" i="36" s="1"/>
  <c r="LJ54" i="36"/>
  <c r="LJ80" i="36" s="1"/>
  <c r="LJ49" i="36"/>
  <c r="LJ75" i="36" s="1"/>
  <c r="LJ50" i="36"/>
  <c r="LJ76" i="36" s="1"/>
  <c r="LJ53" i="36"/>
  <c r="LJ79" i="36" s="1"/>
  <c r="LI10" i="36"/>
  <c r="LI12" i="36" l="1"/>
  <c r="LI11" i="36"/>
  <c r="LI37" i="36" s="1"/>
  <c r="LI13" i="36"/>
  <c r="LI39" i="36" s="1"/>
  <c r="LI14" i="36"/>
  <c r="LI40" i="36" s="1"/>
  <c r="LI16" i="36"/>
  <c r="LI42" i="36" s="1"/>
  <c r="LI15" i="36"/>
  <c r="LI41" i="36" s="1"/>
  <c r="LI18" i="36"/>
  <c r="LI44" i="36" s="1"/>
  <c r="LI17" i="36"/>
  <c r="LI43" i="36" s="1"/>
  <c r="LI19" i="36"/>
  <c r="LI45" i="36" s="1"/>
  <c r="LL48" i="36"/>
  <c r="LK56" i="36"/>
  <c r="LK82" i="36" s="1"/>
  <c r="LK57" i="36"/>
  <c r="LK83" i="36" s="1"/>
  <c r="LK55" i="36"/>
  <c r="LK81" i="36" s="1"/>
  <c r="LK49" i="36"/>
  <c r="LK75" i="36" s="1"/>
  <c r="LK50" i="36"/>
  <c r="LK76" i="36" s="1"/>
  <c r="LK54" i="36"/>
  <c r="LK80" i="36" s="1"/>
  <c r="LK52" i="36"/>
  <c r="LK78" i="36" s="1"/>
  <c r="LK53" i="36"/>
  <c r="LK79" i="36" s="1"/>
  <c r="LK51" i="36"/>
  <c r="LK77" i="36" s="1"/>
  <c r="LI38" i="36"/>
  <c r="LJ10" i="36"/>
  <c r="LJ12" i="36" l="1"/>
  <c r="LJ38" i="36" s="1"/>
  <c r="LJ11" i="36"/>
  <c r="LJ37" i="36" s="1"/>
  <c r="LJ13" i="36"/>
  <c r="LJ39" i="36" s="1"/>
  <c r="LJ14" i="36"/>
  <c r="LJ40" i="36" s="1"/>
  <c r="LJ16" i="36"/>
  <c r="LJ42" i="36" s="1"/>
  <c r="LJ15" i="36"/>
  <c r="LJ41" i="36" s="1"/>
  <c r="LJ18" i="36"/>
  <c r="LJ44" i="36" s="1"/>
  <c r="LJ17" i="36"/>
  <c r="LJ43" i="36" s="1"/>
  <c r="LJ19" i="36"/>
  <c r="LJ45" i="36" s="1"/>
  <c r="LM48" i="36"/>
  <c r="LL57" i="36"/>
  <c r="LL83" i="36" s="1"/>
  <c r="LL56" i="36"/>
  <c r="LL82" i="36" s="1"/>
  <c r="LL55" i="36"/>
  <c r="LL81" i="36" s="1"/>
  <c r="LL53" i="36"/>
  <c r="LL79" i="36" s="1"/>
  <c r="LL54" i="36"/>
  <c r="LL80" i="36" s="1"/>
  <c r="LL52" i="36"/>
  <c r="LL78" i="36" s="1"/>
  <c r="LL51" i="36"/>
  <c r="LL77" i="36" s="1"/>
  <c r="LL49" i="36"/>
  <c r="LL75" i="36" s="1"/>
  <c r="LL50" i="36"/>
  <c r="LL76" i="36" s="1"/>
  <c r="LK10" i="36"/>
  <c r="LK12" i="36" l="1"/>
  <c r="LK38" i="36" s="1"/>
  <c r="LK11" i="36"/>
  <c r="LK37" i="36" s="1"/>
  <c r="LK13" i="36"/>
  <c r="LK39" i="36" s="1"/>
  <c r="LK14" i="36"/>
  <c r="LK40" i="36" s="1"/>
  <c r="LK16" i="36"/>
  <c r="LK42" i="36" s="1"/>
  <c r="LK15" i="36"/>
  <c r="LK41" i="36" s="1"/>
  <c r="LK18" i="36"/>
  <c r="LK44" i="36" s="1"/>
  <c r="LK17" i="36"/>
  <c r="LK43" i="36" s="1"/>
  <c r="LK19" i="36"/>
  <c r="LK45" i="36" s="1"/>
  <c r="LN48" i="36"/>
  <c r="LM56" i="36"/>
  <c r="LM82" i="36" s="1"/>
  <c r="LM57" i="36"/>
  <c r="LM83" i="36" s="1"/>
  <c r="LM55" i="36"/>
  <c r="LM81" i="36" s="1"/>
  <c r="LM50" i="36"/>
  <c r="LM76" i="36" s="1"/>
  <c r="LM49" i="36"/>
  <c r="LM75" i="36" s="1"/>
  <c r="LM51" i="36"/>
  <c r="LM77" i="36" s="1"/>
  <c r="LM53" i="36"/>
  <c r="LM79" i="36" s="1"/>
  <c r="LM54" i="36"/>
  <c r="LM80" i="36" s="1"/>
  <c r="LM52" i="36"/>
  <c r="LM78" i="36" s="1"/>
  <c r="LL10" i="36"/>
  <c r="LL12" i="36" l="1"/>
  <c r="LL38" i="36" s="1"/>
  <c r="LL11" i="36"/>
  <c r="LL37" i="36" s="1"/>
  <c r="LL13" i="36"/>
  <c r="LL39" i="36" s="1"/>
  <c r="LL14" i="36"/>
  <c r="LL40" i="36" s="1"/>
  <c r="LL15" i="36"/>
  <c r="LL41" i="36" s="1"/>
  <c r="LL16" i="36"/>
  <c r="LL42" i="36" s="1"/>
  <c r="LL18" i="36"/>
  <c r="LL44" i="36" s="1"/>
  <c r="LL17" i="36"/>
  <c r="LL43" i="36" s="1"/>
  <c r="LL19" i="36"/>
  <c r="LL45" i="36" s="1"/>
  <c r="LO48" i="36"/>
  <c r="LN55" i="36"/>
  <c r="LN81" i="36" s="1"/>
  <c r="LN56" i="36"/>
  <c r="LN82" i="36" s="1"/>
  <c r="LN57" i="36"/>
  <c r="LN83" i="36" s="1"/>
  <c r="LN49" i="36"/>
  <c r="LN75" i="36" s="1"/>
  <c r="LN54" i="36"/>
  <c r="LN80" i="36" s="1"/>
  <c r="LN51" i="36"/>
  <c r="LN77" i="36" s="1"/>
  <c r="LN50" i="36"/>
  <c r="LN76" i="36" s="1"/>
  <c r="LN53" i="36"/>
  <c r="LN79" i="36" s="1"/>
  <c r="LN52" i="36"/>
  <c r="LN78" i="36" s="1"/>
  <c r="LM10" i="36"/>
  <c r="LM11" i="36" l="1"/>
  <c r="LM37" i="36" s="1"/>
  <c r="LM12" i="36"/>
  <c r="LM38" i="36" s="1"/>
  <c r="LM13" i="36"/>
  <c r="LM39" i="36" s="1"/>
  <c r="LM14" i="36"/>
  <c r="LM40" i="36" s="1"/>
  <c r="LM15" i="36"/>
  <c r="LM41" i="36" s="1"/>
  <c r="LM16" i="36"/>
  <c r="LM42" i="36" s="1"/>
  <c r="LM18" i="36"/>
  <c r="LM44" i="36" s="1"/>
  <c r="LM17" i="36"/>
  <c r="LM43" i="36" s="1"/>
  <c r="LM19" i="36"/>
  <c r="LM45" i="36" s="1"/>
  <c r="LP48" i="36"/>
  <c r="LO57" i="36"/>
  <c r="LO83" i="36" s="1"/>
  <c r="LO56" i="36"/>
  <c r="LO82" i="36" s="1"/>
  <c r="LO55" i="36"/>
  <c r="LO81" i="36" s="1"/>
  <c r="LO54" i="36"/>
  <c r="LO80" i="36" s="1"/>
  <c r="LO49" i="36"/>
  <c r="LO75" i="36" s="1"/>
  <c r="LO50" i="36"/>
  <c r="LO76" i="36" s="1"/>
  <c r="LO52" i="36"/>
  <c r="LO78" i="36" s="1"/>
  <c r="LO51" i="36"/>
  <c r="LO77" i="36" s="1"/>
  <c r="LO53" i="36"/>
  <c r="LO79" i="36" s="1"/>
  <c r="LN10" i="36"/>
  <c r="LN11" i="36" l="1"/>
  <c r="LN37" i="36" s="1"/>
  <c r="LN12" i="36"/>
  <c r="LN38" i="36" s="1"/>
  <c r="LN14" i="36"/>
  <c r="LN40" i="36" s="1"/>
  <c r="LN13" i="36"/>
  <c r="LN39" i="36" s="1"/>
  <c r="LN15" i="36"/>
  <c r="LN41" i="36" s="1"/>
  <c r="LN16" i="36"/>
  <c r="LN42" i="36" s="1"/>
  <c r="LN18" i="36"/>
  <c r="LN44" i="36" s="1"/>
  <c r="LN17" i="36"/>
  <c r="LN43" i="36" s="1"/>
  <c r="LN19" i="36"/>
  <c r="LN45" i="36" s="1"/>
  <c r="LQ48" i="36"/>
  <c r="LP56" i="36"/>
  <c r="LP82" i="36" s="1"/>
  <c r="LP57" i="36"/>
  <c r="LP83" i="36" s="1"/>
  <c r="LP55" i="36"/>
  <c r="LP81" i="36" s="1"/>
  <c r="LP52" i="36"/>
  <c r="LP78" i="36" s="1"/>
  <c r="LP51" i="36"/>
  <c r="LP77" i="36" s="1"/>
  <c r="LP49" i="36"/>
  <c r="LP75" i="36" s="1"/>
  <c r="LP50" i="36"/>
  <c r="LP76" i="36" s="1"/>
  <c r="LP54" i="36"/>
  <c r="LP80" i="36" s="1"/>
  <c r="LP53" i="36"/>
  <c r="LP79" i="36" s="1"/>
  <c r="LO10" i="36"/>
  <c r="LO11" i="36" l="1"/>
  <c r="LO37" i="36" s="1"/>
  <c r="LO12" i="36"/>
  <c r="LO38" i="36" s="1"/>
  <c r="LO14" i="36"/>
  <c r="LO40" i="36" s="1"/>
  <c r="LO13" i="36"/>
  <c r="LO39" i="36" s="1"/>
  <c r="LO15" i="36"/>
  <c r="LO41" i="36" s="1"/>
  <c r="LO16" i="36"/>
  <c r="LO42" i="36" s="1"/>
  <c r="LO18" i="36"/>
  <c r="LO44" i="36" s="1"/>
  <c r="LO17" i="36"/>
  <c r="LO43" i="36" s="1"/>
  <c r="LO19" i="36"/>
  <c r="LO45" i="36" s="1"/>
  <c r="LR48" i="36"/>
  <c r="LQ57" i="36"/>
  <c r="LQ83" i="36" s="1"/>
  <c r="LQ56" i="36"/>
  <c r="LQ82" i="36" s="1"/>
  <c r="LQ55" i="36"/>
  <c r="LQ81" i="36" s="1"/>
  <c r="LQ49" i="36"/>
  <c r="LQ75" i="36" s="1"/>
  <c r="LQ51" i="36"/>
  <c r="LQ77" i="36" s="1"/>
  <c r="LQ53" i="36"/>
  <c r="LQ79" i="36" s="1"/>
  <c r="LQ54" i="36"/>
  <c r="LQ80" i="36" s="1"/>
  <c r="LQ50" i="36"/>
  <c r="LQ76" i="36" s="1"/>
  <c r="LQ52" i="36"/>
  <c r="LQ78" i="36" s="1"/>
  <c r="LP10" i="36"/>
  <c r="LP11" i="36" l="1"/>
  <c r="LP37" i="36" s="1"/>
  <c r="LP12" i="36"/>
  <c r="LP38" i="36" s="1"/>
  <c r="LP14" i="36"/>
  <c r="LP40" i="36" s="1"/>
  <c r="LP13" i="36"/>
  <c r="LP39" i="36" s="1"/>
  <c r="LP15" i="36"/>
  <c r="LP41" i="36" s="1"/>
  <c r="LP16" i="36"/>
  <c r="LP42" i="36" s="1"/>
  <c r="LP17" i="36"/>
  <c r="LP43" i="36" s="1"/>
  <c r="LP18" i="36"/>
  <c r="LP44" i="36" s="1"/>
  <c r="LP19" i="36"/>
  <c r="LP45" i="36" s="1"/>
  <c r="LS48" i="36"/>
  <c r="LR55" i="36"/>
  <c r="LR81" i="36" s="1"/>
  <c r="LR56" i="36"/>
  <c r="LR82" i="36" s="1"/>
  <c r="LR57" i="36"/>
  <c r="LR83" i="36" s="1"/>
  <c r="LR51" i="36"/>
  <c r="LR77" i="36" s="1"/>
  <c r="LR49" i="36"/>
  <c r="LR75" i="36" s="1"/>
  <c r="LR54" i="36"/>
  <c r="LR80" i="36" s="1"/>
  <c r="LR50" i="36"/>
  <c r="LR76" i="36" s="1"/>
  <c r="LR52" i="36"/>
  <c r="LR78" i="36" s="1"/>
  <c r="LR53" i="36"/>
  <c r="LR79" i="36" s="1"/>
  <c r="LQ10" i="36"/>
  <c r="LQ11" i="36" l="1"/>
  <c r="LQ37" i="36" s="1"/>
  <c r="LQ12" i="36"/>
  <c r="LQ38" i="36" s="1"/>
  <c r="LQ14" i="36"/>
  <c r="LQ40" i="36" s="1"/>
  <c r="LQ13" i="36"/>
  <c r="LQ39" i="36" s="1"/>
  <c r="LQ16" i="36"/>
  <c r="LQ42" i="36" s="1"/>
  <c r="LQ15" i="36"/>
  <c r="LQ41" i="36" s="1"/>
  <c r="LQ17" i="36"/>
  <c r="LQ43" i="36" s="1"/>
  <c r="LQ18" i="36"/>
  <c r="LQ44" i="36" s="1"/>
  <c r="LQ19" i="36"/>
  <c r="LQ45" i="36" s="1"/>
  <c r="LT48" i="36"/>
  <c r="LS56" i="36"/>
  <c r="LS82" i="36" s="1"/>
  <c r="LS57" i="36"/>
  <c r="LS83" i="36" s="1"/>
  <c r="LS55" i="36"/>
  <c r="LS81" i="36" s="1"/>
  <c r="LS51" i="36"/>
  <c r="LS77" i="36" s="1"/>
  <c r="LS49" i="36"/>
  <c r="LS75" i="36" s="1"/>
  <c r="LS52" i="36"/>
  <c r="LS78" i="36" s="1"/>
  <c r="LS54" i="36"/>
  <c r="LS80" i="36" s="1"/>
  <c r="LS53" i="36"/>
  <c r="LS79" i="36" s="1"/>
  <c r="LS50" i="36"/>
  <c r="LS76" i="36" s="1"/>
  <c r="LR10" i="36"/>
  <c r="LR12" i="36" l="1"/>
  <c r="LR38" i="36" s="1"/>
  <c r="LR11" i="36"/>
  <c r="LR37" i="36" s="1"/>
  <c r="LR14" i="36"/>
  <c r="LR40" i="36" s="1"/>
  <c r="LR13" i="36"/>
  <c r="LR39" i="36" s="1"/>
  <c r="LR16" i="36"/>
  <c r="LR42" i="36" s="1"/>
  <c r="LR15" i="36"/>
  <c r="LR41" i="36" s="1"/>
  <c r="LR17" i="36"/>
  <c r="LR43" i="36" s="1"/>
  <c r="LR18" i="36"/>
  <c r="LR44" i="36" s="1"/>
  <c r="LR19" i="36"/>
  <c r="LR45" i="36" s="1"/>
  <c r="LU48" i="36"/>
  <c r="LT57" i="36"/>
  <c r="LT83" i="36" s="1"/>
  <c r="LT55" i="36"/>
  <c r="LT81" i="36" s="1"/>
  <c r="LT56" i="36"/>
  <c r="LT82" i="36" s="1"/>
  <c r="LT51" i="36"/>
  <c r="LT77" i="36" s="1"/>
  <c r="LT49" i="36"/>
  <c r="LT75" i="36" s="1"/>
  <c r="LT53" i="36"/>
  <c r="LT79" i="36" s="1"/>
  <c r="LT52" i="36"/>
  <c r="LT78" i="36" s="1"/>
  <c r="LT50" i="36"/>
  <c r="LT76" i="36" s="1"/>
  <c r="LT54" i="36"/>
  <c r="LT80" i="36" s="1"/>
  <c r="LS10" i="36"/>
  <c r="LS12" i="36" l="1"/>
  <c r="LS38" i="36" s="1"/>
  <c r="LS11" i="36"/>
  <c r="LS37" i="36" s="1"/>
  <c r="LS14" i="36"/>
  <c r="LS40" i="36" s="1"/>
  <c r="LS13" i="36"/>
  <c r="LS39" i="36" s="1"/>
  <c r="LS16" i="36"/>
  <c r="LS42" i="36" s="1"/>
  <c r="LS15" i="36"/>
  <c r="LS41" i="36" s="1"/>
  <c r="LS17" i="36"/>
  <c r="LS43" i="36" s="1"/>
  <c r="LS18" i="36"/>
  <c r="LS44" i="36" s="1"/>
  <c r="LS19" i="36"/>
  <c r="LS45" i="36" s="1"/>
  <c r="LV48" i="36"/>
  <c r="LU57" i="36"/>
  <c r="LU83" i="36" s="1"/>
  <c r="LU56" i="36"/>
  <c r="LU82" i="36" s="1"/>
  <c r="LU55" i="36"/>
  <c r="LU81" i="36" s="1"/>
  <c r="LU53" i="36"/>
  <c r="LU79" i="36" s="1"/>
  <c r="LU50" i="36"/>
  <c r="LU76" i="36" s="1"/>
  <c r="LU51" i="36"/>
  <c r="LU77" i="36" s="1"/>
  <c r="LU54" i="36"/>
  <c r="LU80" i="36" s="1"/>
  <c r="LU52" i="36"/>
  <c r="LU78" i="36" s="1"/>
  <c r="LU49" i="36"/>
  <c r="LU75" i="36" s="1"/>
  <c r="LT10" i="36"/>
  <c r="LT12" i="36" l="1"/>
  <c r="LT38" i="36" s="1"/>
  <c r="LT11" i="36"/>
  <c r="LT37" i="36" s="1"/>
  <c r="LT14" i="36"/>
  <c r="LT40" i="36" s="1"/>
  <c r="LT13" i="36"/>
  <c r="LT39" i="36" s="1"/>
  <c r="LT16" i="36"/>
  <c r="LT42" i="36" s="1"/>
  <c r="LT15" i="36"/>
  <c r="LT41" i="36" s="1"/>
  <c r="LT17" i="36"/>
  <c r="LT43" i="36" s="1"/>
  <c r="LT18" i="36"/>
  <c r="LT44" i="36" s="1"/>
  <c r="LT19" i="36"/>
  <c r="LT45" i="36" s="1"/>
  <c r="LW48" i="36"/>
  <c r="LV56" i="36"/>
  <c r="LV82" i="36" s="1"/>
  <c r="LV57" i="36"/>
  <c r="LV83" i="36" s="1"/>
  <c r="LV55" i="36"/>
  <c r="LV81" i="36" s="1"/>
  <c r="LV54" i="36"/>
  <c r="LV80" i="36" s="1"/>
  <c r="LV49" i="36"/>
  <c r="LV75" i="36" s="1"/>
  <c r="LV51" i="36"/>
  <c r="LV77" i="36" s="1"/>
  <c r="LV50" i="36"/>
  <c r="LV76" i="36" s="1"/>
  <c r="LV53" i="36"/>
  <c r="LV79" i="36" s="1"/>
  <c r="LV52" i="36"/>
  <c r="LV78" i="36" s="1"/>
  <c r="LU10" i="36"/>
  <c r="LU12" i="36" l="1"/>
  <c r="LU38" i="36" s="1"/>
  <c r="LU11" i="36"/>
  <c r="LU37" i="36" s="1"/>
  <c r="LU13" i="36"/>
  <c r="LU39" i="36" s="1"/>
  <c r="LU14" i="36"/>
  <c r="LU40" i="36" s="1"/>
  <c r="LU16" i="36"/>
  <c r="LU42" i="36" s="1"/>
  <c r="LU15" i="36"/>
  <c r="LU41" i="36" s="1"/>
  <c r="LU18" i="36"/>
  <c r="LU44" i="36" s="1"/>
  <c r="LU17" i="36"/>
  <c r="LU43" i="36" s="1"/>
  <c r="LU19" i="36"/>
  <c r="LU45" i="36" s="1"/>
  <c r="LX48" i="36"/>
  <c r="LW56" i="36"/>
  <c r="LW82" i="36" s="1"/>
  <c r="LW57" i="36"/>
  <c r="LW83" i="36" s="1"/>
  <c r="LW55" i="36"/>
  <c r="LW81" i="36" s="1"/>
  <c r="LW51" i="36"/>
  <c r="LW77" i="36" s="1"/>
  <c r="LW50" i="36"/>
  <c r="LW76" i="36" s="1"/>
  <c r="LW53" i="36"/>
  <c r="LW79" i="36" s="1"/>
  <c r="LW52" i="36"/>
  <c r="LW78" i="36" s="1"/>
  <c r="LW49" i="36"/>
  <c r="LW75" i="36" s="1"/>
  <c r="LW54" i="36"/>
  <c r="LW80" i="36" s="1"/>
  <c r="LV10" i="36"/>
  <c r="LV12" i="36" l="1"/>
  <c r="LV38" i="36" s="1"/>
  <c r="LV11" i="36"/>
  <c r="LV37" i="36" s="1"/>
  <c r="LV13" i="36"/>
  <c r="LV39" i="36" s="1"/>
  <c r="LV14" i="36"/>
  <c r="LV40" i="36" s="1"/>
  <c r="LV16" i="36"/>
  <c r="LV42" i="36" s="1"/>
  <c r="LV15" i="36"/>
  <c r="LV41" i="36" s="1"/>
  <c r="LV18" i="36"/>
  <c r="LV44" i="36" s="1"/>
  <c r="LV17" i="36"/>
  <c r="LV43" i="36" s="1"/>
  <c r="LV19" i="36"/>
  <c r="LV45" i="36" s="1"/>
  <c r="LY48" i="36"/>
  <c r="LX55" i="36"/>
  <c r="LX81" i="36" s="1"/>
  <c r="LX57" i="36"/>
  <c r="LX83" i="36" s="1"/>
  <c r="LX56" i="36"/>
  <c r="LX82" i="36" s="1"/>
  <c r="LX52" i="36"/>
  <c r="LX78" i="36" s="1"/>
  <c r="LX50" i="36"/>
  <c r="LX76" i="36" s="1"/>
  <c r="LX49" i="36"/>
  <c r="LX75" i="36" s="1"/>
  <c r="LX51" i="36"/>
  <c r="LX77" i="36" s="1"/>
  <c r="LX54" i="36"/>
  <c r="LX80" i="36" s="1"/>
  <c r="LX53" i="36"/>
  <c r="LX79" i="36" s="1"/>
  <c r="LW10" i="36"/>
  <c r="LW12" i="36" l="1"/>
  <c r="LW38" i="36" s="1"/>
  <c r="LW11" i="36"/>
  <c r="LW37" i="36" s="1"/>
  <c r="LW13" i="36"/>
  <c r="LW39" i="36" s="1"/>
  <c r="LW14" i="36"/>
  <c r="LW40" i="36" s="1"/>
  <c r="LW16" i="36"/>
  <c r="LW42" i="36" s="1"/>
  <c r="LW15" i="36"/>
  <c r="LW41" i="36" s="1"/>
  <c r="LW18" i="36"/>
  <c r="LW44" i="36" s="1"/>
  <c r="LW17" i="36"/>
  <c r="LW43" i="36" s="1"/>
  <c r="LW19" i="36"/>
  <c r="LW45" i="36" s="1"/>
  <c r="LZ48" i="36"/>
  <c r="LY57" i="36"/>
  <c r="LY83" i="36" s="1"/>
  <c r="LY55" i="36"/>
  <c r="LY81" i="36" s="1"/>
  <c r="LY56" i="36"/>
  <c r="LY82" i="36" s="1"/>
  <c r="LY49" i="36"/>
  <c r="LY75" i="36" s="1"/>
  <c r="LY51" i="36"/>
  <c r="LY77" i="36" s="1"/>
  <c r="LY54" i="36"/>
  <c r="LY80" i="36" s="1"/>
  <c r="LY52" i="36"/>
  <c r="LY78" i="36" s="1"/>
  <c r="LY53" i="36"/>
  <c r="LY79" i="36" s="1"/>
  <c r="LY50" i="36"/>
  <c r="LY76" i="36" s="1"/>
  <c r="LX10" i="36"/>
  <c r="LX12" i="36" l="1"/>
  <c r="LX38" i="36" s="1"/>
  <c r="LX11" i="36"/>
  <c r="LX37" i="36" s="1"/>
  <c r="LX13" i="36"/>
  <c r="LX39" i="36" s="1"/>
  <c r="LX14" i="36"/>
  <c r="LX40" i="36" s="1"/>
  <c r="LX15" i="36"/>
  <c r="LX41" i="36" s="1"/>
  <c r="LX16" i="36"/>
  <c r="LX42" i="36" s="1"/>
  <c r="LX18" i="36"/>
  <c r="LX44" i="36" s="1"/>
  <c r="LX17" i="36"/>
  <c r="LX43" i="36" s="1"/>
  <c r="LX19" i="36"/>
  <c r="LX45" i="36" s="1"/>
  <c r="MA48" i="36"/>
  <c r="LZ57" i="36"/>
  <c r="LZ83" i="36" s="1"/>
  <c r="LZ55" i="36"/>
  <c r="LZ81" i="36" s="1"/>
  <c r="LZ56" i="36"/>
  <c r="LZ82" i="36" s="1"/>
  <c r="LZ52" i="36"/>
  <c r="LZ78" i="36" s="1"/>
  <c r="LZ49" i="36"/>
  <c r="LZ75" i="36" s="1"/>
  <c r="LZ54" i="36"/>
  <c r="LZ80" i="36" s="1"/>
  <c r="LZ53" i="36"/>
  <c r="LZ79" i="36" s="1"/>
  <c r="LZ50" i="36"/>
  <c r="LZ76" i="36" s="1"/>
  <c r="LZ51" i="36"/>
  <c r="LZ77" i="36" s="1"/>
  <c r="LY10" i="36"/>
  <c r="LY11" i="36" l="1"/>
  <c r="LY37" i="36" s="1"/>
  <c r="LY12" i="36"/>
  <c r="LY38" i="36" s="1"/>
  <c r="LY13" i="36"/>
  <c r="LY39" i="36" s="1"/>
  <c r="LY14" i="36"/>
  <c r="LY40" i="36" s="1"/>
  <c r="LY15" i="36"/>
  <c r="LY41" i="36" s="1"/>
  <c r="LY16" i="36"/>
  <c r="LY42" i="36" s="1"/>
  <c r="LY18" i="36"/>
  <c r="LY44" i="36" s="1"/>
  <c r="LY17" i="36"/>
  <c r="LY43" i="36" s="1"/>
  <c r="LY19" i="36"/>
  <c r="LY45" i="36" s="1"/>
  <c r="MB48" i="36"/>
  <c r="MA57" i="36"/>
  <c r="MA83" i="36" s="1"/>
  <c r="MA56" i="36"/>
  <c r="MA82" i="36" s="1"/>
  <c r="MA55" i="36"/>
  <c r="MA81" i="36" s="1"/>
  <c r="MA52" i="36"/>
  <c r="MA78" i="36" s="1"/>
  <c r="MA51" i="36"/>
  <c r="MA77" i="36" s="1"/>
  <c r="MA49" i="36"/>
  <c r="MA75" i="36" s="1"/>
  <c r="MA50" i="36"/>
  <c r="MA76" i="36" s="1"/>
  <c r="MA53" i="36"/>
  <c r="MA79" i="36" s="1"/>
  <c r="MA54" i="36"/>
  <c r="MA80" i="36" s="1"/>
  <c r="LZ10" i="36"/>
  <c r="LZ11" i="36" l="1"/>
  <c r="LZ37" i="36" s="1"/>
  <c r="LZ12" i="36"/>
  <c r="LZ38" i="36" s="1"/>
  <c r="LZ14" i="36"/>
  <c r="LZ40" i="36" s="1"/>
  <c r="LZ13" i="36"/>
  <c r="LZ39" i="36" s="1"/>
  <c r="LZ15" i="36"/>
  <c r="LZ41" i="36" s="1"/>
  <c r="LZ16" i="36"/>
  <c r="LZ42" i="36" s="1"/>
  <c r="LZ18" i="36"/>
  <c r="LZ44" i="36" s="1"/>
  <c r="LZ17" i="36"/>
  <c r="LZ43" i="36" s="1"/>
  <c r="LZ19" i="36"/>
  <c r="LZ45" i="36" s="1"/>
  <c r="MC48" i="36"/>
  <c r="MB56" i="36"/>
  <c r="MB82" i="36" s="1"/>
  <c r="MB57" i="36"/>
  <c r="MB83" i="36" s="1"/>
  <c r="MB55" i="36"/>
  <c r="MB81" i="36" s="1"/>
  <c r="MB53" i="36"/>
  <c r="MB79" i="36" s="1"/>
  <c r="MB50" i="36"/>
  <c r="MB76" i="36" s="1"/>
  <c r="MB52" i="36"/>
  <c r="MB78" i="36" s="1"/>
  <c r="MB54" i="36"/>
  <c r="MB80" i="36" s="1"/>
  <c r="MB51" i="36"/>
  <c r="MB77" i="36" s="1"/>
  <c r="MB49" i="36"/>
  <c r="MB75" i="36" s="1"/>
  <c r="MA10" i="36"/>
  <c r="MA11" i="36" l="1"/>
  <c r="MA37" i="36" s="1"/>
  <c r="MA12" i="36"/>
  <c r="MA38" i="36" s="1"/>
  <c r="MA14" i="36"/>
  <c r="MA40" i="36" s="1"/>
  <c r="MA13" i="36"/>
  <c r="MA39" i="36" s="1"/>
  <c r="MA15" i="36"/>
  <c r="MA41" i="36" s="1"/>
  <c r="MA16" i="36"/>
  <c r="MA42" i="36" s="1"/>
  <c r="MA18" i="36"/>
  <c r="MA44" i="36" s="1"/>
  <c r="MA17" i="36"/>
  <c r="MA43" i="36" s="1"/>
  <c r="MA19" i="36"/>
  <c r="MA45" i="36" s="1"/>
  <c r="MD48" i="36"/>
  <c r="MC57" i="36"/>
  <c r="MC83" i="36" s="1"/>
  <c r="MC55" i="36"/>
  <c r="MC81" i="36" s="1"/>
  <c r="MC56" i="36"/>
  <c r="MC82" i="36" s="1"/>
  <c r="MC54" i="36"/>
  <c r="MC80" i="36" s="1"/>
  <c r="MC52" i="36"/>
  <c r="MC78" i="36" s="1"/>
  <c r="MC53" i="36"/>
  <c r="MC79" i="36" s="1"/>
  <c r="MC49" i="36"/>
  <c r="MC75" i="36" s="1"/>
  <c r="MC51" i="36"/>
  <c r="MC77" i="36" s="1"/>
  <c r="MC50" i="36"/>
  <c r="MC76" i="36" s="1"/>
  <c r="MB10" i="36"/>
  <c r="MB11" i="36" l="1"/>
  <c r="MB37" i="36" s="1"/>
  <c r="MB12" i="36"/>
  <c r="MB38" i="36" s="1"/>
  <c r="MB14" i="36"/>
  <c r="MB40" i="36" s="1"/>
  <c r="MB13" i="36"/>
  <c r="MB39" i="36" s="1"/>
  <c r="MB15" i="36"/>
  <c r="MB41" i="36" s="1"/>
  <c r="MB16" i="36"/>
  <c r="MB42" i="36" s="1"/>
  <c r="MB17" i="36"/>
  <c r="MB43" i="36" s="1"/>
  <c r="MB18" i="36"/>
  <c r="MB44" i="36" s="1"/>
  <c r="MB19" i="36"/>
  <c r="MB45" i="36" s="1"/>
  <c r="ME48" i="36"/>
  <c r="MD57" i="36"/>
  <c r="MD83" i="36" s="1"/>
  <c r="MD56" i="36"/>
  <c r="MD82" i="36" s="1"/>
  <c r="MD55" i="36"/>
  <c r="MD81" i="36" s="1"/>
  <c r="MD54" i="36"/>
  <c r="MD80" i="36" s="1"/>
  <c r="MD51" i="36"/>
  <c r="MD77" i="36" s="1"/>
  <c r="MD53" i="36"/>
  <c r="MD79" i="36" s="1"/>
  <c r="MD49" i="36"/>
  <c r="MD75" i="36" s="1"/>
  <c r="MD50" i="36"/>
  <c r="MD76" i="36" s="1"/>
  <c r="MD52" i="36"/>
  <c r="MD78" i="36" s="1"/>
  <c r="MC10" i="36"/>
  <c r="MC11" i="36" l="1"/>
  <c r="MC37" i="36" s="1"/>
  <c r="MC12" i="36"/>
  <c r="MC38" i="36" s="1"/>
  <c r="MC14" i="36"/>
  <c r="MC40" i="36" s="1"/>
  <c r="MC13" i="36"/>
  <c r="MC39" i="36" s="1"/>
  <c r="MC16" i="36"/>
  <c r="MC42" i="36" s="1"/>
  <c r="MC15" i="36"/>
  <c r="MC41" i="36" s="1"/>
  <c r="MC17" i="36"/>
  <c r="MC43" i="36" s="1"/>
  <c r="MC18" i="36"/>
  <c r="MC44" i="36" s="1"/>
  <c r="MC19" i="36"/>
  <c r="MC45" i="36" s="1"/>
  <c r="MF48" i="36"/>
  <c r="ME57" i="36"/>
  <c r="ME83" i="36" s="1"/>
  <c r="ME55" i="36"/>
  <c r="ME81" i="36" s="1"/>
  <c r="ME56" i="36"/>
  <c r="ME82" i="36" s="1"/>
  <c r="ME51" i="36"/>
  <c r="ME77" i="36" s="1"/>
  <c r="ME54" i="36"/>
  <c r="ME80" i="36" s="1"/>
  <c r="ME52" i="36"/>
  <c r="ME78" i="36" s="1"/>
  <c r="ME49" i="36"/>
  <c r="ME75" i="36" s="1"/>
  <c r="ME50" i="36"/>
  <c r="ME76" i="36" s="1"/>
  <c r="ME53" i="36"/>
  <c r="ME79" i="36" s="1"/>
  <c r="MD10" i="36"/>
  <c r="MD12" i="36" l="1"/>
  <c r="MD38" i="36" s="1"/>
  <c r="MD11" i="36"/>
  <c r="MD37" i="36" s="1"/>
  <c r="MD14" i="36"/>
  <c r="MD40" i="36" s="1"/>
  <c r="MD13" i="36"/>
  <c r="MD39" i="36" s="1"/>
  <c r="MD16" i="36"/>
  <c r="MD42" i="36" s="1"/>
  <c r="MD15" i="36"/>
  <c r="MD41" i="36" s="1"/>
  <c r="MD17" i="36"/>
  <c r="MD43" i="36" s="1"/>
  <c r="MD18" i="36"/>
  <c r="MD44" i="36" s="1"/>
  <c r="MD19" i="36"/>
  <c r="MD45" i="36" s="1"/>
  <c r="MG48" i="36"/>
  <c r="MF56" i="36"/>
  <c r="MF82" i="36" s="1"/>
  <c r="MF55" i="36"/>
  <c r="MF81" i="36" s="1"/>
  <c r="MF57" i="36"/>
  <c r="MF83" i="36" s="1"/>
  <c r="MF50" i="36"/>
  <c r="MF76" i="36" s="1"/>
  <c r="MF51" i="36"/>
  <c r="MF77" i="36" s="1"/>
  <c r="MF54" i="36"/>
  <c r="MF80" i="36" s="1"/>
  <c r="MF49" i="36"/>
  <c r="MF75" i="36" s="1"/>
  <c r="MF52" i="36"/>
  <c r="MF78" i="36" s="1"/>
  <c r="MF53" i="36"/>
  <c r="MF79" i="36" s="1"/>
  <c r="ME10" i="36"/>
  <c r="ME12" i="36" l="1"/>
  <c r="ME38" i="36" s="1"/>
  <c r="ME11" i="36"/>
  <c r="ME37" i="36" s="1"/>
  <c r="ME14" i="36"/>
  <c r="ME40" i="36" s="1"/>
  <c r="ME13" i="36"/>
  <c r="ME39" i="36" s="1"/>
  <c r="ME16" i="36"/>
  <c r="ME42" i="36" s="1"/>
  <c r="ME15" i="36"/>
  <c r="ME41" i="36" s="1"/>
  <c r="ME17" i="36"/>
  <c r="ME43" i="36" s="1"/>
  <c r="ME18" i="36"/>
  <c r="ME44" i="36" s="1"/>
  <c r="ME19" i="36"/>
  <c r="ME45" i="36" s="1"/>
  <c r="MH48" i="36"/>
  <c r="MG57" i="36"/>
  <c r="MG83" i="36" s="1"/>
  <c r="MG55" i="36"/>
  <c r="MG81" i="36" s="1"/>
  <c r="MG56" i="36"/>
  <c r="MG82" i="36" s="1"/>
  <c r="MG53" i="36"/>
  <c r="MG79" i="36" s="1"/>
  <c r="MG50" i="36"/>
  <c r="MG76" i="36" s="1"/>
  <c r="MG49" i="36"/>
  <c r="MG75" i="36" s="1"/>
  <c r="MG52" i="36"/>
  <c r="MG78" i="36" s="1"/>
  <c r="MG51" i="36"/>
  <c r="MG77" i="36" s="1"/>
  <c r="MG54" i="36"/>
  <c r="MG80" i="36" s="1"/>
  <c r="MF10" i="36"/>
  <c r="MF12" i="36" l="1"/>
  <c r="MF38" i="36" s="1"/>
  <c r="MF11" i="36"/>
  <c r="MF37" i="36" s="1"/>
  <c r="MF14" i="36"/>
  <c r="MF40" i="36" s="1"/>
  <c r="MF13" i="36"/>
  <c r="MF39" i="36" s="1"/>
  <c r="MF16" i="36"/>
  <c r="MF42" i="36" s="1"/>
  <c r="MF15" i="36"/>
  <c r="MF41" i="36" s="1"/>
  <c r="MF17" i="36"/>
  <c r="MF43" i="36" s="1"/>
  <c r="MF18" i="36"/>
  <c r="MF44" i="36" s="1"/>
  <c r="MF19" i="36"/>
  <c r="MF45" i="36" s="1"/>
  <c r="MI48" i="36"/>
  <c r="MH55" i="36"/>
  <c r="MH81" i="36" s="1"/>
  <c r="MH57" i="36"/>
  <c r="MH83" i="36" s="1"/>
  <c r="MH56" i="36"/>
  <c r="MH82" i="36" s="1"/>
  <c r="MH53" i="36"/>
  <c r="MH79" i="36" s="1"/>
  <c r="MH51" i="36"/>
  <c r="MH77" i="36" s="1"/>
  <c r="MH49" i="36"/>
  <c r="MH75" i="36" s="1"/>
  <c r="MH50" i="36"/>
  <c r="MH76" i="36" s="1"/>
  <c r="MH54" i="36"/>
  <c r="MH80" i="36" s="1"/>
  <c r="MH52" i="36"/>
  <c r="MH78" i="36" s="1"/>
  <c r="MG10" i="36"/>
  <c r="MG12" i="36" l="1"/>
  <c r="MG11" i="36"/>
  <c r="MG37" i="36" s="1"/>
  <c r="MG13" i="36"/>
  <c r="MG39" i="36" s="1"/>
  <c r="MG14" i="36"/>
  <c r="MG40" i="36" s="1"/>
  <c r="MG16" i="36"/>
  <c r="MG42" i="36" s="1"/>
  <c r="MG15" i="36"/>
  <c r="MG41" i="36" s="1"/>
  <c r="MG18" i="36"/>
  <c r="MG44" i="36" s="1"/>
  <c r="MG17" i="36"/>
  <c r="MG43" i="36" s="1"/>
  <c r="MG19" i="36"/>
  <c r="MG45" i="36" s="1"/>
  <c r="MJ48" i="36"/>
  <c r="MI55" i="36"/>
  <c r="MI81" i="36" s="1"/>
  <c r="MI57" i="36"/>
  <c r="MI83" i="36" s="1"/>
  <c r="MI56" i="36"/>
  <c r="MI82" i="36" s="1"/>
  <c r="MI54" i="36"/>
  <c r="MI80" i="36" s="1"/>
  <c r="MI50" i="36"/>
  <c r="MI76" i="36" s="1"/>
  <c r="MI49" i="36"/>
  <c r="MI75" i="36" s="1"/>
  <c r="MI51" i="36"/>
  <c r="MI77" i="36" s="1"/>
  <c r="MI52" i="36"/>
  <c r="MI78" i="36" s="1"/>
  <c r="MI53" i="36"/>
  <c r="MI79" i="36" s="1"/>
  <c r="MG38" i="36"/>
  <c r="MH10" i="36"/>
  <c r="MH12" i="36" l="1"/>
  <c r="MH11" i="36"/>
  <c r="MH37" i="36" s="1"/>
  <c r="MH13" i="36"/>
  <c r="MH39" i="36" s="1"/>
  <c r="MH14" i="36"/>
  <c r="MH40" i="36" s="1"/>
  <c r="MH16" i="36"/>
  <c r="MH42" i="36" s="1"/>
  <c r="MH15" i="36"/>
  <c r="MH41" i="36" s="1"/>
  <c r="MH18" i="36"/>
  <c r="MH44" i="36" s="1"/>
  <c r="MH17" i="36"/>
  <c r="MH43" i="36" s="1"/>
  <c r="MH19" i="36"/>
  <c r="MH45" i="36" s="1"/>
  <c r="MH38" i="36"/>
  <c r="MK48" i="36"/>
  <c r="MJ56" i="36"/>
  <c r="MJ82" i="36" s="1"/>
  <c r="MJ55" i="36"/>
  <c r="MJ81" i="36" s="1"/>
  <c r="MJ57" i="36"/>
  <c r="MJ83" i="36" s="1"/>
  <c r="MJ50" i="36"/>
  <c r="MJ76" i="36" s="1"/>
  <c r="MJ49" i="36"/>
  <c r="MJ75" i="36" s="1"/>
  <c r="MJ51" i="36"/>
  <c r="MJ77" i="36" s="1"/>
  <c r="MJ54" i="36"/>
  <c r="MJ80" i="36" s="1"/>
  <c r="MJ52" i="36"/>
  <c r="MJ78" i="36" s="1"/>
  <c r="MJ53" i="36"/>
  <c r="MJ79" i="36" s="1"/>
  <c r="MI10" i="36"/>
  <c r="MI12" i="36" l="1"/>
  <c r="MI11" i="36"/>
  <c r="MI37" i="36" s="1"/>
  <c r="MI13" i="36"/>
  <c r="MI39" i="36" s="1"/>
  <c r="MI14" i="36"/>
  <c r="MI40" i="36" s="1"/>
  <c r="MI16" i="36"/>
  <c r="MI42" i="36" s="1"/>
  <c r="MI15" i="36"/>
  <c r="MI41" i="36" s="1"/>
  <c r="MI18" i="36"/>
  <c r="MI44" i="36" s="1"/>
  <c r="MI17" i="36"/>
  <c r="MI43" i="36" s="1"/>
  <c r="MI19" i="36"/>
  <c r="MI45" i="36" s="1"/>
  <c r="ML48" i="36"/>
  <c r="MK57" i="36"/>
  <c r="MK83" i="36" s="1"/>
  <c r="MK56" i="36"/>
  <c r="MK82" i="36" s="1"/>
  <c r="MK55" i="36"/>
  <c r="MK81" i="36" s="1"/>
  <c r="MK49" i="36"/>
  <c r="MK75" i="36" s="1"/>
  <c r="MK51" i="36"/>
  <c r="MK77" i="36" s="1"/>
  <c r="MK53" i="36"/>
  <c r="MK79" i="36" s="1"/>
  <c r="MK54" i="36"/>
  <c r="MK80" i="36" s="1"/>
  <c r="MK50" i="36"/>
  <c r="MK76" i="36" s="1"/>
  <c r="MK52" i="36"/>
  <c r="MK78" i="36" s="1"/>
  <c r="MI38" i="36"/>
  <c r="MJ10" i="36"/>
  <c r="MJ12" i="36" l="1"/>
  <c r="MJ38" i="36" s="1"/>
  <c r="MJ11" i="36"/>
  <c r="MJ37" i="36" s="1"/>
  <c r="MJ13" i="36"/>
  <c r="MJ39" i="36" s="1"/>
  <c r="MJ14" i="36"/>
  <c r="MJ40" i="36" s="1"/>
  <c r="MJ15" i="36"/>
  <c r="MJ41" i="36" s="1"/>
  <c r="MJ16" i="36"/>
  <c r="MJ42" i="36" s="1"/>
  <c r="MJ18" i="36"/>
  <c r="MJ44" i="36" s="1"/>
  <c r="MJ17" i="36"/>
  <c r="MJ43" i="36" s="1"/>
  <c r="MJ19" i="36"/>
  <c r="MJ45" i="36" s="1"/>
  <c r="MM48" i="36"/>
  <c r="ML56" i="36"/>
  <c r="ML82" i="36" s="1"/>
  <c r="ML57" i="36"/>
  <c r="ML83" i="36" s="1"/>
  <c r="ML55" i="36"/>
  <c r="ML81" i="36" s="1"/>
  <c r="ML50" i="36"/>
  <c r="ML76" i="36" s="1"/>
  <c r="ML54" i="36"/>
  <c r="ML80" i="36" s="1"/>
  <c r="ML52" i="36"/>
  <c r="ML78" i="36" s="1"/>
  <c r="ML51" i="36"/>
  <c r="ML77" i="36" s="1"/>
  <c r="ML49" i="36"/>
  <c r="ML75" i="36" s="1"/>
  <c r="ML53" i="36"/>
  <c r="ML79" i="36" s="1"/>
  <c r="MK10" i="36"/>
  <c r="MK11" i="36" l="1"/>
  <c r="MK37" i="36" s="1"/>
  <c r="MK12" i="36"/>
  <c r="MK38" i="36" s="1"/>
  <c r="MK13" i="36"/>
  <c r="MK39" i="36" s="1"/>
  <c r="MK14" i="36"/>
  <c r="MK40" i="36" s="1"/>
  <c r="MK15" i="36"/>
  <c r="MK41" i="36" s="1"/>
  <c r="MK16" i="36"/>
  <c r="MK42" i="36" s="1"/>
  <c r="MK18" i="36"/>
  <c r="MK44" i="36" s="1"/>
  <c r="MK17" i="36"/>
  <c r="MK43" i="36" s="1"/>
  <c r="MK19" i="36"/>
  <c r="MK45" i="36" s="1"/>
  <c r="MN48" i="36"/>
  <c r="MM57" i="36"/>
  <c r="MM83" i="36" s="1"/>
  <c r="MM56" i="36"/>
  <c r="MM82" i="36" s="1"/>
  <c r="MM55" i="36"/>
  <c r="MM81" i="36" s="1"/>
  <c r="MM53" i="36"/>
  <c r="MM79" i="36" s="1"/>
  <c r="MM52" i="36"/>
  <c r="MM78" i="36" s="1"/>
  <c r="MM51" i="36"/>
  <c r="MM77" i="36" s="1"/>
  <c r="MM50" i="36"/>
  <c r="MM76" i="36" s="1"/>
  <c r="MM49" i="36"/>
  <c r="MM75" i="36" s="1"/>
  <c r="MM54" i="36"/>
  <c r="MM80" i="36" s="1"/>
  <c r="ML10" i="36"/>
  <c r="ML11" i="36" l="1"/>
  <c r="ML37" i="36" s="1"/>
  <c r="ML12" i="36"/>
  <c r="ML38" i="36" s="1"/>
  <c r="ML14" i="36"/>
  <c r="ML40" i="36" s="1"/>
  <c r="ML13" i="36"/>
  <c r="ML39" i="36" s="1"/>
  <c r="ML15" i="36"/>
  <c r="ML41" i="36" s="1"/>
  <c r="ML16" i="36"/>
  <c r="ML42" i="36" s="1"/>
  <c r="ML18" i="36"/>
  <c r="ML44" i="36" s="1"/>
  <c r="ML17" i="36"/>
  <c r="ML43" i="36" s="1"/>
  <c r="ML19" i="36"/>
  <c r="ML45" i="36" s="1"/>
  <c r="MO48" i="36"/>
  <c r="MN55" i="36"/>
  <c r="MN81" i="36" s="1"/>
  <c r="MN57" i="36"/>
  <c r="MN83" i="36" s="1"/>
  <c r="MN56" i="36"/>
  <c r="MN82" i="36" s="1"/>
  <c r="MN53" i="36"/>
  <c r="MN79" i="36" s="1"/>
  <c r="MN52" i="36"/>
  <c r="MN78" i="36" s="1"/>
  <c r="MN54" i="36"/>
  <c r="MN80" i="36" s="1"/>
  <c r="MN51" i="36"/>
  <c r="MN77" i="36" s="1"/>
  <c r="MN49" i="36"/>
  <c r="MN75" i="36" s="1"/>
  <c r="MN50" i="36"/>
  <c r="MN76" i="36" s="1"/>
  <c r="MM10" i="36"/>
  <c r="MM11" i="36" l="1"/>
  <c r="MM37" i="36" s="1"/>
  <c r="MM12" i="36"/>
  <c r="MM38" i="36" s="1"/>
  <c r="MM14" i="36"/>
  <c r="MM40" i="36" s="1"/>
  <c r="MM13" i="36"/>
  <c r="MM39" i="36" s="1"/>
  <c r="MM15" i="36"/>
  <c r="MM41" i="36" s="1"/>
  <c r="MM16" i="36"/>
  <c r="MM42" i="36" s="1"/>
  <c r="MM18" i="36"/>
  <c r="MM44" i="36" s="1"/>
  <c r="MM17" i="36"/>
  <c r="MM43" i="36" s="1"/>
  <c r="MM19" i="36"/>
  <c r="MM45" i="36" s="1"/>
  <c r="MP48" i="36"/>
  <c r="MO56" i="36"/>
  <c r="MO82" i="36" s="1"/>
  <c r="MO55" i="36"/>
  <c r="MO81" i="36" s="1"/>
  <c r="MO57" i="36"/>
  <c r="MO83" i="36" s="1"/>
  <c r="MO53" i="36"/>
  <c r="MO79" i="36" s="1"/>
  <c r="MO50" i="36"/>
  <c r="MO76" i="36" s="1"/>
  <c r="MO52" i="36"/>
  <c r="MO78" i="36" s="1"/>
  <c r="MO54" i="36"/>
  <c r="MO80" i="36" s="1"/>
  <c r="MO51" i="36"/>
  <c r="MO77" i="36" s="1"/>
  <c r="MO49" i="36"/>
  <c r="MO75" i="36" s="1"/>
  <c r="MN10" i="36"/>
  <c r="MN11" i="36" l="1"/>
  <c r="MN37" i="36" s="1"/>
  <c r="MN12" i="36"/>
  <c r="MN38" i="36" s="1"/>
  <c r="MN14" i="36"/>
  <c r="MN40" i="36" s="1"/>
  <c r="MN13" i="36"/>
  <c r="MN39" i="36" s="1"/>
  <c r="MN15" i="36"/>
  <c r="MN41" i="36" s="1"/>
  <c r="MN16" i="36"/>
  <c r="MN42" i="36" s="1"/>
  <c r="MN17" i="36"/>
  <c r="MN43" i="36" s="1"/>
  <c r="MN18" i="36"/>
  <c r="MN44" i="36" s="1"/>
  <c r="MN19" i="36"/>
  <c r="MN45" i="36" s="1"/>
  <c r="MQ48" i="36"/>
  <c r="MP55" i="36"/>
  <c r="MP81" i="36" s="1"/>
  <c r="MP56" i="36"/>
  <c r="MP82" i="36" s="1"/>
  <c r="MP57" i="36"/>
  <c r="MP83" i="36" s="1"/>
  <c r="MP49" i="36"/>
  <c r="MP75" i="36" s="1"/>
  <c r="MP52" i="36"/>
  <c r="MP78" i="36" s="1"/>
  <c r="MP54" i="36"/>
  <c r="MP80" i="36" s="1"/>
  <c r="MP51" i="36"/>
  <c r="MP77" i="36" s="1"/>
  <c r="MP53" i="36"/>
  <c r="MP79" i="36" s="1"/>
  <c r="MP50" i="36"/>
  <c r="MP76" i="36" s="1"/>
  <c r="MO10" i="36"/>
  <c r="MO11" i="36" l="1"/>
  <c r="MO37" i="36" s="1"/>
  <c r="MO12" i="36"/>
  <c r="MO38" i="36" s="1"/>
  <c r="MO14" i="36"/>
  <c r="MO40" i="36" s="1"/>
  <c r="MO13" i="36"/>
  <c r="MO39" i="36" s="1"/>
  <c r="MO16" i="36"/>
  <c r="MO42" i="36" s="1"/>
  <c r="MO15" i="36"/>
  <c r="MO41" i="36" s="1"/>
  <c r="MO17" i="36"/>
  <c r="MO43" i="36" s="1"/>
  <c r="MO18" i="36"/>
  <c r="MO44" i="36" s="1"/>
  <c r="MO19" i="36"/>
  <c r="MO45" i="36" s="1"/>
  <c r="MR48" i="36"/>
  <c r="MQ55" i="36"/>
  <c r="MQ81" i="36" s="1"/>
  <c r="MQ56" i="36"/>
  <c r="MQ82" i="36" s="1"/>
  <c r="MQ57" i="36"/>
  <c r="MQ83" i="36" s="1"/>
  <c r="MQ50" i="36"/>
  <c r="MQ76" i="36" s="1"/>
  <c r="MQ53" i="36"/>
  <c r="MQ79" i="36" s="1"/>
  <c r="MQ49" i="36"/>
  <c r="MQ75" i="36" s="1"/>
  <c r="MQ51" i="36"/>
  <c r="MQ77" i="36" s="1"/>
  <c r="MQ54" i="36"/>
  <c r="MQ80" i="36" s="1"/>
  <c r="MQ52" i="36"/>
  <c r="MQ78" i="36" s="1"/>
  <c r="MP10" i="36"/>
  <c r="MP12" i="36" l="1"/>
  <c r="MP38" i="36" s="1"/>
  <c r="MP11" i="36"/>
  <c r="MP37" i="36" s="1"/>
  <c r="MP14" i="36"/>
  <c r="MP40" i="36" s="1"/>
  <c r="MP13" i="36"/>
  <c r="MP39" i="36" s="1"/>
  <c r="MP16" i="36"/>
  <c r="MP42" i="36" s="1"/>
  <c r="MP15" i="36"/>
  <c r="MP41" i="36" s="1"/>
  <c r="MP17" i="36"/>
  <c r="MP43" i="36" s="1"/>
  <c r="MP18" i="36"/>
  <c r="MP44" i="36" s="1"/>
  <c r="MP19" i="36"/>
  <c r="MP45" i="36" s="1"/>
  <c r="MS48" i="36"/>
  <c r="MR57" i="36"/>
  <c r="MR83" i="36" s="1"/>
  <c r="MR56" i="36"/>
  <c r="MR82" i="36" s="1"/>
  <c r="MR55" i="36"/>
  <c r="MR81" i="36" s="1"/>
  <c r="MR51" i="36"/>
  <c r="MR77" i="36" s="1"/>
  <c r="MR53" i="36"/>
  <c r="MR79" i="36" s="1"/>
  <c r="MR49" i="36"/>
  <c r="MR75" i="36" s="1"/>
  <c r="MR50" i="36"/>
  <c r="MR76" i="36" s="1"/>
  <c r="MR52" i="36"/>
  <c r="MR78" i="36" s="1"/>
  <c r="MR54" i="36"/>
  <c r="MR80" i="36" s="1"/>
  <c r="MQ10" i="36"/>
  <c r="MQ12" i="36" l="1"/>
  <c r="MQ38" i="36" s="1"/>
  <c r="MQ11" i="36"/>
  <c r="MQ37" i="36" s="1"/>
  <c r="MQ14" i="36"/>
  <c r="MQ40" i="36" s="1"/>
  <c r="MQ13" i="36"/>
  <c r="MQ39" i="36" s="1"/>
  <c r="MQ16" i="36"/>
  <c r="MQ42" i="36" s="1"/>
  <c r="MQ15" i="36"/>
  <c r="MQ41" i="36" s="1"/>
  <c r="MQ17" i="36"/>
  <c r="MQ43" i="36" s="1"/>
  <c r="MQ18" i="36"/>
  <c r="MQ44" i="36" s="1"/>
  <c r="MQ19" i="36"/>
  <c r="MQ45" i="36" s="1"/>
  <c r="MT48" i="36"/>
  <c r="MS55" i="36"/>
  <c r="MS81" i="36" s="1"/>
  <c r="MS56" i="36"/>
  <c r="MS82" i="36" s="1"/>
  <c r="MS57" i="36"/>
  <c r="MS83" i="36" s="1"/>
  <c r="MS52" i="36"/>
  <c r="MS78" i="36" s="1"/>
  <c r="MS49" i="36"/>
  <c r="MS75" i="36" s="1"/>
  <c r="MS54" i="36"/>
  <c r="MS80" i="36" s="1"/>
  <c r="MS51" i="36"/>
  <c r="MS77" i="36" s="1"/>
  <c r="MS50" i="36"/>
  <c r="MS76" i="36" s="1"/>
  <c r="MS53" i="36"/>
  <c r="MS79" i="36" s="1"/>
  <c r="MR10" i="36"/>
  <c r="MR12" i="36" l="1"/>
  <c r="MR11" i="36"/>
  <c r="MR37" i="36" s="1"/>
  <c r="MR14" i="36"/>
  <c r="MR40" i="36" s="1"/>
  <c r="MR13" i="36"/>
  <c r="MR39" i="36" s="1"/>
  <c r="MR16" i="36"/>
  <c r="MR42" i="36" s="1"/>
  <c r="MR15" i="36"/>
  <c r="MR41" i="36" s="1"/>
  <c r="MR17" i="36"/>
  <c r="MR43" i="36" s="1"/>
  <c r="MR18" i="36"/>
  <c r="MR44" i="36" s="1"/>
  <c r="MR19" i="36"/>
  <c r="MR45" i="36" s="1"/>
  <c r="MU48" i="36"/>
  <c r="MT55" i="36"/>
  <c r="MT81" i="36" s="1"/>
  <c r="MT56" i="36"/>
  <c r="MT82" i="36" s="1"/>
  <c r="MT57" i="36"/>
  <c r="MT83" i="36" s="1"/>
  <c r="MT51" i="36"/>
  <c r="MT77" i="36" s="1"/>
  <c r="MT50" i="36"/>
  <c r="MT76" i="36" s="1"/>
  <c r="MT49" i="36"/>
  <c r="MT75" i="36" s="1"/>
  <c r="MT53" i="36"/>
  <c r="MT79" i="36" s="1"/>
  <c r="MT54" i="36"/>
  <c r="MT80" i="36" s="1"/>
  <c r="MT52" i="36"/>
  <c r="MT78" i="36" s="1"/>
  <c r="MR38" i="36"/>
  <c r="MS10" i="36"/>
  <c r="MS12" i="36" l="1"/>
  <c r="MS38" i="36" s="1"/>
  <c r="MS11" i="36"/>
  <c r="MS37" i="36" s="1"/>
  <c r="MS13" i="36"/>
  <c r="MS39" i="36" s="1"/>
  <c r="MS14" i="36"/>
  <c r="MS40" i="36" s="1"/>
  <c r="MS16" i="36"/>
  <c r="MS42" i="36" s="1"/>
  <c r="MS15" i="36"/>
  <c r="MS41" i="36" s="1"/>
  <c r="MS18" i="36"/>
  <c r="MS44" i="36" s="1"/>
  <c r="MS17" i="36"/>
  <c r="MS43" i="36" s="1"/>
  <c r="MS19" i="36"/>
  <c r="MS45" i="36" s="1"/>
  <c r="MV48" i="36"/>
  <c r="MU57" i="36"/>
  <c r="MU83" i="36" s="1"/>
  <c r="MU55" i="36"/>
  <c r="MU81" i="36" s="1"/>
  <c r="MU56" i="36"/>
  <c r="MU82" i="36" s="1"/>
  <c r="MU52" i="36"/>
  <c r="MU78" i="36" s="1"/>
  <c r="MU51" i="36"/>
  <c r="MU77" i="36" s="1"/>
  <c r="MU49" i="36"/>
  <c r="MU75" i="36" s="1"/>
  <c r="MU54" i="36"/>
  <c r="MU80" i="36" s="1"/>
  <c r="MU53" i="36"/>
  <c r="MU79" i="36" s="1"/>
  <c r="MU50" i="36"/>
  <c r="MU76" i="36" s="1"/>
  <c r="MT10" i="36"/>
  <c r="MT12" i="36" l="1"/>
  <c r="MT11" i="36"/>
  <c r="MT37" i="36" s="1"/>
  <c r="MT13" i="36"/>
  <c r="MT39" i="36" s="1"/>
  <c r="MT14" i="36"/>
  <c r="MT40" i="36" s="1"/>
  <c r="MT16" i="36"/>
  <c r="MT42" i="36" s="1"/>
  <c r="MT15" i="36"/>
  <c r="MT41" i="36" s="1"/>
  <c r="MT18" i="36"/>
  <c r="MT44" i="36" s="1"/>
  <c r="MT17" i="36"/>
  <c r="MT43" i="36" s="1"/>
  <c r="MT19" i="36"/>
  <c r="MT45" i="36" s="1"/>
  <c r="MW48" i="36"/>
  <c r="MV55" i="36"/>
  <c r="MV81" i="36" s="1"/>
  <c r="MV56" i="36"/>
  <c r="MV82" i="36" s="1"/>
  <c r="MV57" i="36"/>
  <c r="MV83" i="36" s="1"/>
  <c r="MV51" i="36"/>
  <c r="MV77" i="36" s="1"/>
  <c r="MV49" i="36"/>
  <c r="MV75" i="36" s="1"/>
  <c r="MV52" i="36"/>
  <c r="MV78" i="36" s="1"/>
  <c r="MV53" i="36"/>
  <c r="MV79" i="36" s="1"/>
  <c r="MV50" i="36"/>
  <c r="MV76" i="36" s="1"/>
  <c r="MV54" i="36"/>
  <c r="MV80" i="36" s="1"/>
  <c r="MT38" i="36"/>
  <c r="MU10" i="36"/>
  <c r="MU12" i="36" l="1"/>
  <c r="MU38" i="36" s="1"/>
  <c r="MU11" i="36"/>
  <c r="MU37" i="36" s="1"/>
  <c r="MU13" i="36"/>
  <c r="MU39" i="36" s="1"/>
  <c r="MU14" i="36"/>
  <c r="MU40" i="36" s="1"/>
  <c r="MU16" i="36"/>
  <c r="MU42" i="36" s="1"/>
  <c r="MU15" i="36"/>
  <c r="MU41" i="36" s="1"/>
  <c r="MU18" i="36"/>
  <c r="MU44" i="36" s="1"/>
  <c r="MU17" i="36"/>
  <c r="MU43" i="36" s="1"/>
  <c r="MU19" i="36"/>
  <c r="MU45" i="36" s="1"/>
  <c r="MX48" i="36"/>
  <c r="MW55" i="36"/>
  <c r="MW81" i="36" s="1"/>
  <c r="MW56" i="36"/>
  <c r="MW82" i="36" s="1"/>
  <c r="MW57" i="36"/>
  <c r="MW83" i="36" s="1"/>
  <c r="MW49" i="36"/>
  <c r="MW75" i="36" s="1"/>
  <c r="MW50" i="36"/>
  <c r="MW76" i="36" s="1"/>
  <c r="MW54" i="36"/>
  <c r="MW80" i="36" s="1"/>
  <c r="MW51" i="36"/>
  <c r="MW77" i="36" s="1"/>
  <c r="MW52" i="36"/>
  <c r="MW78" i="36" s="1"/>
  <c r="MW53" i="36"/>
  <c r="MW79" i="36" s="1"/>
  <c r="MV10" i="36"/>
  <c r="MV12" i="36" l="1"/>
  <c r="MV38" i="36" s="1"/>
  <c r="MV11" i="36"/>
  <c r="MV37" i="36" s="1"/>
  <c r="MV13" i="36"/>
  <c r="MV39" i="36" s="1"/>
  <c r="MV14" i="36"/>
  <c r="MV40" i="36" s="1"/>
  <c r="MV15" i="36"/>
  <c r="MV41" i="36" s="1"/>
  <c r="MV16" i="36"/>
  <c r="MV42" i="36" s="1"/>
  <c r="MV18" i="36"/>
  <c r="MV44" i="36" s="1"/>
  <c r="MV17" i="36"/>
  <c r="MV43" i="36" s="1"/>
  <c r="MV19" i="36"/>
  <c r="MV45" i="36" s="1"/>
  <c r="MY48" i="36"/>
  <c r="MX55" i="36"/>
  <c r="MX81" i="36" s="1"/>
  <c r="MX56" i="36"/>
  <c r="MX82" i="36" s="1"/>
  <c r="MX57" i="36"/>
  <c r="MX83" i="36" s="1"/>
  <c r="MX54" i="36"/>
  <c r="MX80" i="36" s="1"/>
  <c r="MX53" i="36"/>
  <c r="MX79" i="36" s="1"/>
  <c r="MX50" i="36"/>
  <c r="MX76" i="36" s="1"/>
  <c r="MX51" i="36"/>
  <c r="MX77" i="36" s="1"/>
  <c r="MX49" i="36"/>
  <c r="MX75" i="36" s="1"/>
  <c r="MX52" i="36"/>
  <c r="MX78" i="36" s="1"/>
  <c r="MW10" i="36"/>
  <c r="MW11" i="36" l="1"/>
  <c r="MW37" i="36" s="1"/>
  <c r="MW12" i="36"/>
  <c r="MW38" i="36" s="1"/>
  <c r="MW13" i="36"/>
  <c r="MW39" i="36" s="1"/>
  <c r="MW14" i="36"/>
  <c r="MW40" i="36" s="1"/>
  <c r="MW15" i="36"/>
  <c r="MW41" i="36" s="1"/>
  <c r="MW16" i="36"/>
  <c r="MW42" i="36" s="1"/>
  <c r="MW18" i="36"/>
  <c r="MW44" i="36" s="1"/>
  <c r="MW17" i="36"/>
  <c r="MW43" i="36" s="1"/>
  <c r="MW19" i="36"/>
  <c r="MW45" i="36" s="1"/>
  <c r="MZ48" i="36"/>
  <c r="MY55" i="36"/>
  <c r="MY81" i="36" s="1"/>
  <c r="MY56" i="36"/>
  <c r="MY82" i="36" s="1"/>
  <c r="MY57" i="36"/>
  <c r="MY83" i="36" s="1"/>
  <c r="MY49" i="36"/>
  <c r="MY75" i="36" s="1"/>
  <c r="MY54" i="36"/>
  <c r="MY80" i="36" s="1"/>
  <c r="MY52" i="36"/>
  <c r="MY78" i="36" s="1"/>
  <c r="MY50" i="36"/>
  <c r="MY76" i="36" s="1"/>
  <c r="MY51" i="36"/>
  <c r="MY77" i="36" s="1"/>
  <c r="MY53" i="36"/>
  <c r="MY79" i="36" s="1"/>
  <c r="MX10" i="36"/>
  <c r="MX11" i="36" l="1"/>
  <c r="MX37" i="36" s="1"/>
  <c r="MX12" i="36"/>
  <c r="MX38" i="36" s="1"/>
  <c r="MX14" i="36"/>
  <c r="MX40" i="36" s="1"/>
  <c r="MX13" i="36"/>
  <c r="MX39" i="36" s="1"/>
  <c r="MX15" i="36"/>
  <c r="MX41" i="36" s="1"/>
  <c r="MX16" i="36"/>
  <c r="MX42" i="36" s="1"/>
  <c r="MX18" i="36"/>
  <c r="MX44" i="36" s="1"/>
  <c r="MX17" i="36"/>
  <c r="MX43" i="36" s="1"/>
  <c r="MX19" i="36"/>
  <c r="MX45" i="36" s="1"/>
  <c r="NA48" i="36"/>
  <c r="MZ56" i="36"/>
  <c r="MZ82" i="36" s="1"/>
  <c r="MZ57" i="36"/>
  <c r="MZ83" i="36" s="1"/>
  <c r="MZ55" i="36"/>
  <c r="MZ81" i="36" s="1"/>
  <c r="MZ53" i="36"/>
  <c r="MZ79" i="36" s="1"/>
  <c r="MZ49" i="36"/>
  <c r="MZ75" i="36" s="1"/>
  <c r="MZ50" i="36"/>
  <c r="MZ76" i="36" s="1"/>
  <c r="MZ52" i="36"/>
  <c r="MZ78" i="36" s="1"/>
  <c r="MZ51" i="36"/>
  <c r="MZ77" i="36" s="1"/>
  <c r="MZ54" i="36"/>
  <c r="MZ80" i="36" s="1"/>
  <c r="MY10" i="36"/>
  <c r="MY11" i="36" l="1"/>
  <c r="MY37" i="36" s="1"/>
  <c r="MY12" i="36"/>
  <c r="MY38" i="36" s="1"/>
  <c r="MY14" i="36"/>
  <c r="MY40" i="36" s="1"/>
  <c r="MY13" i="36"/>
  <c r="MY39" i="36" s="1"/>
  <c r="MY15" i="36"/>
  <c r="MY41" i="36" s="1"/>
  <c r="MY16" i="36"/>
  <c r="MY42" i="36" s="1"/>
  <c r="MY18" i="36"/>
  <c r="MY44" i="36" s="1"/>
  <c r="MY17" i="36"/>
  <c r="MY43" i="36" s="1"/>
  <c r="MY19" i="36"/>
  <c r="MY45" i="36" s="1"/>
  <c r="NB48" i="36"/>
  <c r="NA57" i="36"/>
  <c r="NA83" i="36" s="1"/>
  <c r="NA56" i="36"/>
  <c r="NA82" i="36" s="1"/>
  <c r="NA55" i="36"/>
  <c r="NA81" i="36" s="1"/>
  <c r="NA54" i="36"/>
  <c r="NA80" i="36" s="1"/>
  <c r="NA49" i="36"/>
  <c r="NA75" i="36" s="1"/>
  <c r="NA53" i="36"/>
  <c r="NA79" i="36" s="1"/>
  <c r="NA52" i="36"/>
  <c r="NA78" i="36" s="1"/>
  <c r="NA50" i="36"/>
  <c r="NA76" i="36" s="1"/>
  <c r="NA51" i="36"/>
  <c r="NA77" i="36" s="1"/>
  <c r="MZ10" i="36"/>
  <c r="MZ11" i="36" l="1"/>
  <c r="MZ37" i="36" s="1"/>
  <c r="MZ12" i="36"/>
  <c r="MZ38" i="36" s="1"/>
  <c r="MZ14" i="36"/>
  <c r="MZ40" i="36" s="1"/>
  <c r="MZ13" i="36"/>
  <c r="MZ39" i="36" s="1"/>
  <c r="MZ15" i="36"/>
  <c r="MZ41" i="36" s="1"/>
  <c r="MZ16" i="36"/>
  <c r="MZ42" i="36" s="1"/>
  <c r="MZ17" i="36"/>
  <c r="MZ43" i="36" s="1"/>
  <c r="MZ18" i="36"/>
  <c r="MZ44" i="36" s="1"/>
  <c r="MZ19" i="36"/>
  <c r="MZ45" i="36" s="1"/>
  <c r="NC48" i="36"/>
  <c r="NB57" i="36"/>
  <c r="NB83" i="36" s="1"/>
  <c r="NB56" i="36"/>
  <c r="NB82" i="36" s="1"/>
  <c r="NB55" i="36"/>
  <c r="NB81" i="36" s="1"/>
  <c r="NB54" i="36"/>
  <c r="NB80" i="36" s="1"/>
  <c r="NB53" i="36"/>
  <c r="NB79" i="36" s="1"/>
  <c r="NB51" i="36"/>
  <c r="NB77" i="36" s="1"/>
  <c r="NB49" i="36"/>
  <c r="NB75" i="36" s="1"/>
  <c r="NB50" i="36"/>
  <c r="NB76" i="36" s="1"/>
  <c r="NB52" i="36"/>
  <c r="NB78" i="36" s="1"/>
  <c r="NA10" i="36"/>
  <c r="NA11" i="36" l="1"/>
  <c r="NA37" i="36" s="1"/>
  <c r="NA12" i="36"/>
  <c r="NA38" i="36" s="1"/>
  <c r="NA14" i="36"/>
  <c r="NA40" i="36" s="1"/>
  <c r="NA13" i="36"/>
  <c r="NA39" i="36" s="1"/>
  <c r="NA16" i="36"/>
  <c r="NA42" i="36" s="1"/>
  <c r="NA15" i="36"/>
  <c r="NA41" i="36" s="1"/>
  <c r="NA17" i="36"/>
  <c r="NA43" i="36" s="1"/>
  <c r="NA18" i="36"/>
  <c r="NA44" i="36" s="1"/>
  <c r="NA19" i="36"/>
  <c r="NA45" i="36" s="1"/>
  <c r="ND48" i="36"/>
  <c r="NC56" i="36"/>
  <c r="NC82" i="36" s="1"/>
  <c r="NC57" i="36"/>
  <c r="NC83" i="36" s="1"/>
  <c r="NC55" i="36"/>
  <c r="NC81" i="36" s="1"/>
  <c r="NC52" i="36"/>
  <c r="NC78" i="36" s="1"/>
  <c r="NC49" i="36"/>
  <c r="NC75" i="36" s="1"/>
  <c r="NC53" i="36"/>
  <c r="NC79" i="36" s="1"/>
  <c r="NC51" i="36"/>
  <c r="NC77" i="36" s="1"/>
  <c r="NC50" i="36"/>
  <c r="NC76" i="36" s="1"/>
  <c r="NC54" i="36"/>
  <c r="NC80" i="36" s="1"/>
  <c r="NB10" i="36"/>
  <c r="NB12" i="36" l="1"/>
  <c r="NB38" i="36" s="1"/>
  <c r="NB11" i="36"/>
  <c r="NB37" i="36" s="1"/>
  <c r="NB14" i="36"/>
  <c r="NB40" i="36" s="1"/>
  <c r="NB13" i="36"/>
  <c r="NB39" i="36" s="1"/>
  <c r="NB16" i="36"/>
  <c r="NB42" i="36" s="1"/>
  <c r="NB15" i="36"/>
  <c r="NB41" i="36" s="1"/>
  <c r="NB17" i="36"/>
  <c r="NB43" i="36" s="1"/>
  <c r="NB18" i="36"/>
  <c r="NB44" i="36" s="1"/>
  <c r="NB19" i="36"/>
  <c r="NB45" i="36" s="1"/>
  <c r="NE48" i="36"/>
  <c r="ND57" i="36"/>
  <c r="ND83" i="36" s="1"/>
  <c r="ND56" i="36"/>
  <c r="ND82" i="36" s="1"/>
  <c r="ND55" i="36"/>
  <c r="ND81" i="36" s="1"/>
  <c r="ND51" i="36"/>
  <c r="ND77" i="36" s="1"/>
  <c r="ND52" i="36"/>
  <c r="ND78" i="36" s="1"/>
  <c r="ND50" i="36"/>
  <c r="ND76" i="36" s="1"/>
  <c r="ND53" i="36"/>
  <c r="ND79" i="36" s="1"/>
  <c r="ND49" i="36"/>
  <c r="ND75" i="36" s="1"/>
  <c r="ND54" i="36"/>
  <c r="ND80" i="36" s="1"/>
  <c r="NC10" i="36"/>
  <c r="NC12" i="36" l="1"/>
  <c r="NC38" i="36" s="1"/>
  <c r="NC11" i="36"/>
  <c r="NC37" i="36" s="1"/>
  <c r="NC14" i="36"/>
  <c r="NC40" i="36" s="1"/>
  <c r="NC13" i="36"/>
  <c r="NC39" i="36" s="1"/>
  <c r="NC16" i="36"/>
  <c r="NC42" i="36" s="1"/>
  <c r="NC15" i="36"/>
  <c r="NC41" i="36" s="1"/>
  <c r="NC17" i="36"/>
  <c r="NC43" i="36" s="1"/>
  <c r="NC18" i="36"/>
  <c r="NC44" i="36" s="1"/>
  <c r="NC19" i="36"/>
  <c r="NC45" i="36" s="1"/>
  <c r="NF48" i="36"/>
  <c r="NE55" i="36"/>
  <c r="NE81" i="36" s="1"/>
  <c r="NE56" i="36"/>
  <c r="NE82" i="36" s="1"/>
  <c r="NE57" i="36"/>
  <c r="NE83" i="36" s="1"/>
  <c r="NE49" i="36"/>
  <c r="NE75" i="36" s="1"/>
  <c r="NE53" i="36"/>
  <c r="NE79" i="36" s="1"/>
  <c r="NE54" i="36"/>
  <c r="NE80" i="36" s="1"/>
  <c r="NE51" i="36"/>
  <c r="NE77" i="36" s="1"/>
  <c r="NE50" i="36"/>
  <c r="NE76" i="36" s="1"/>
  <c r="NE52" i="36"/>
  <c r="NE78" i="36" s="1"/>
  <c r="ND10" i="36"/>
  <c r="ND12" i="36" l="1"/>
  <c r="ND11" i="36"/>
  <c r="ND37" i="36" s="1"/>
  <c r="ND14" i="36"/>
  <c r="ND40" i="36" s="1"/>
  <c r="ND13" i="36"/>
  <c r="ND39" i="36" s="1"/>
  <c r="ND16" i="36"/>
  <c r="ND42" i="36" s="1"/>
  <c r="ND15" i="36"/>
  <c r="ND41" i="36" s="1"/>
  <c r="ND17" i="36"/>
  <c r="ND43" i="36" s="1"/>
  <c r="ND18" i="36"/>
  <c r="ND44" i="36" s="1"/>
  <c r="ND19" i="36"/>
  <c r="ND45" i="36" s="1"/>
  <c r="NG48" i="36"/>
  <c r="NF57" i="36"/>
  <c r="NF83" i="36" s="1"/>
  <c r="NF56" i="36"/>
  <c r="NF82" i="36" s="1"/>
  <c r="NF55" i="36"/>
  <c r="NF81" i="36" s="1"/>
  <c r="NF50" i="36"/>
  <c r="NF76" i="36" s="1"/>
  <c r="NF51" i="36"/>
  <c r="NF77" i="36" s="1"/>
  <c r="NF53" i="36"/>
  <c r="NF79" i="36" s="1"/>
  <c r="NF49" i="36"/>
  <c r="NF75" i="36" s="1"/>
  <c r="NF52" i="36"/>
  <c r="NF78" i="36" s="1"/>
  <c r="NF54" i="36"/>
  <c r="NF80" i="36" s="1"/>
  <c r="ND38" i="36"/>
  <c r="NE10" i="36"/>
  <c r="NE12" i="36" l="1"/>
  <c r="NE38" i="36" s="1"/>
  <c r="NE11" i="36"/>
  <c r="NE37" i="36" s="1"/>
  <c r="NE13" i="36"/>
  <c r="NE39" i="36" s="1"/>
  <c r="NE14" i="36"/>
  <c r="NE40" i="36" s="1"/>
  <c r="NE16" i="36"/>
  <c r="NE42" i="36" s="1"/>
  <c r="NE15" i="36"/>
  <c r="NE41" i="36" s="1"/>
  <c r="NE18" i="36"/>
  <c r="NE44" i="36" s="1"/>
  <c r="NE17" i="36"/>
  <c r="NE43" i="36" s="1"/>
  <c r="NE19" i="36"/>
  <c r="NE45" i="36" s="1"/>
  <c r="NH48" i="36"/>
  <c r="NG57" i="36"/>
  <c r="NG83" i="36" s="1"/>
  <c r="NG56" i="36"/>
  <c r="NG82" i="36" s="1"/>
  <c r="NG55" i="36"/>
  <c r="NG81" i="36" s="1"/>
  <c r="NG52" i="36"/>
  <c r="NG78" i="36" s="1"/>
  <c r="NG54" i="36"/>
  <c r="NG80" i="36" s="1"/>
  <c r="NG50" i="36"/>
  <c r="NG76" i="36" s="1"/>
  <c r="NG49" i="36"/>
  <c r="NG75" i="36" s="1"/>
  <c r="NG51" i="36"/>
  <c r="NG77" i="36" s="1"/>
  <c r="NG53" i="36"/>
  <c r="NG79" i="36" s="1"/>
  <c r="NF10" i="36"/>
  <c r="NF12" i="36" l="1"/>
  <c r="NF38" i="36" s="1"/>
  <c r="NF11" i="36"/>
  <c r="NF37" i="36" s="1"/>
  <c r="NF13" i="36"/>
  <c r="NF39" i="36" s="1"/>
  <c r="NF14" i="36"/>
  <c r="NF40" i="36" s="1"/>
  <c r="NF16" i="36"/>
  <c r="NF42" i="36" s="1"/>
  <c r="NF15" i="36"/>
  <c r="NF41" i="36" s="1"/>
  <c r="NF18" i="36"/>
  <c r="NF44" i="36" s="1"/>
  <c r="NF17" i="36"/>
  <c r="NF43" i="36" s="1"/>
  <c r="NF19" i="36"/>
  <c r="NF45" i="36" s="1"/>
  <c r="NI48" i="36"/>
  <c r="NH55" i="36"/>
  <c r="NH81" i="36" s="1"/>
  <c r="NH57" i="36"/>
  <c r="NH83" i="36" s="1"/>
  <c r="NH56" i="36"/>
  <c r="NH82" i="36" s="1"/>
  <c r="NH49" i="36"/>
  <c r="NH75" i="36" s="1"/>
  <c r="NH53" i="36"/>
  <c r="NH79" i="36" s="1"/>
  <c r="NH54" i="36"/>
  <c r="NH80" i="36" s="1"/>
  <c r="NH51" i="36"/>
  <c r="NH77" i="36" s="1"/>
  <c r="NH50" i="36"/>
  <c r="NH76" i="36" s="1"/>
  <c r="NH52" i="36"/>
  <c r="NH78" i="36" s="1"/>
  <c r="NG10" i="36"/>
  <c r="NG12" i="36" l="1"/>
  <c r="NG11" i="36"/>
  <c r="NG37" i="36" s="1"/>
  <c r="NG13" i="36"/>
  <c r="NG39" i="36" s="1"/>
  <c r="NG14" i="36"/>
  <c r="NG40" i="36" s="1"/>
  <c r="NG16" i="36"/>
  <c r="NG42" i="36" s="1"/>
  <c r="NG15" i="36"/>
  <c r="NG41" i="36" s="1"/>
  <c r="NG18" i="36"/>
  <c r="NG44" i="36" s="1"/>
  <c r="NG17" i="36"/>
  <c r="NG43" i="36" s="1"/>
  <c r="NG19" i="36"/>
  <c r="NG45" i="36" s="1"/>
  <c r="NH10" i="36"/>
  <c r="NG38" i="36"/>
  <c r="NJ48" i="36"/>
  <c r="NI56" i="36"/>
  <c r="NI82" i="36" s="1"/>
  <c r="NI57" i="36"/>
  <c r="NI83" i="36" s="1"/>
  <c r="NI55" i="36"/>
  <c r="NI81" i="36" s="1"/>
  <c r="NI50" i="36"/>
  <c r="NI76" i="36" s="1"/>
  <c r="NI52" i="36"/>
  <c r="NI78" i="36" s="1"/>
  <c r="NI53" i="36"/>
  <c r="NI79" i="36" s="1"/>
  <c r="NI54" i="36"/>
  <c r="NI80" i="36" s="1"/>
  <c r="NI49" i="36"/>
  <c r="NI75" i="36" s="1"/>
  <c r="NI51" i="36"/>
  <c r="NI77" i="36" s="1"/>
  <c r="NH12" i="36" l="1"/>
  <c r="NH38" i="36" s="1"/>
  <c r="NH11" i="36"/>
  <c r="NH37" i="36" s="1"/>
  <c r="NH13" i="36"/>
  <c r="NH39" i="36" s="1"/>
  <c r="NH14" i="36"/>
  <c r="NH40" i="36" s="1"/>
  <c r="NH15" i="36"/>
  <c r="NH41" i="36" s="1"/>
  <c r="NH16" i="36"/>
  <c r="NH42" i="36" s="1"/>
  <c r="NH18" i="36"/>
  <c r="NH44" i="36" s="1"/>
  <c r="NH17" i="36"/>
  <c r="NH43" i="36" s="1"/>
  <c r="NH19" i="36"/>
  <c r="NH45" i="36" s="1"/>
  <c r="NK48" i="36"/>
  <c r="NJ55" i="36"/>
  <c r="NJ81" i="36" s="1"/>
  <c r="NJ56" i="36"/>
  <c r="NJ82" i="36" s="1"/>
  <c r="NJ57" i="36"/>
  <c r="NJ83" i="36" s="1"/>
  <c r="NJ50" i="36"/>
  <c r="NJ76" i="36" s="1"/>
  <c r="NJ53" i="36"/>
  <c r="NJ79" i="36" s="1"/>
  <c r="NJ51" i="36"/>
  <c r="NJ77" i="36" s="1"/>
  <c r="NJ49" i="36"/>
  <c r="NJ75" i="36" s="1"/>
  <c r="NJ54" i="36"/>
  <c r="NJ80" i="36" s="1"/>
  <c r="NJ52" i="36"/>
  <c r="NJ78" i="36" s="1"/>
  <c r="NI10" i="36"/>
  <c r="NI11" i="36" l="1"/>
  <c r="NI37" i="36" s="1"/>
  <c r="NI12" i="36"/>
  <c r="NI38" i="36" s="1"/>
  <c r="NI13" i="36"/>
  <c r="NI39" i="36" s="1"/>
  <c r="NI14" i="36"/>
  <c r="NI40" i="36" s="1"/>
  <c r="NI15" i="36"/>
  <c r="NI41" i="36" s="1"/>
  <c r="NI16" i="36"/>
  <c r="NI42" i="36" s="1"/>
  <c r="NI18" i="36"/>
  <c r="NI44" i="36" s="1"/>
  <c r="NI17" i="36"/>
  <c r="NI43" i="36" s="1"/>
  <c r="NI19" i="36"/>
  <c r="NI45" i="36" s="1"/>
  <c r="NJ10" i="36"/>
  <c r="NL48" i="36"/>
  <c r="NK55" i="36"/>
  <c r="NK81" i="36" s="1"/>
  <c r="NK56" i="36"/>
  <c r="NK82" i="36" s="1"/>
  <c r="NK57" i="36"/>
  <c r="NK83" i="36" s="1"/>
  <c r="NK54" i="36"/>
  <c r="NK80" i="36" s="1"/>
  <c r="NK50" i="36"/>
  <c r="NK76" i="36" s="1"/>
  <c r="NK53" i="36"/>
  <c r="NK79" i="36" s="1"/>
  <c r="NK52" i="36"/>
  <c r="NK78" i="36" s="1"/>
  <c r="NK49" i="36"/>
  <c r="NK75" i="36" s="1"/>
  <c r="NK51" i="36"/>
  <c r="NK77" i="36" s="1"/>
  <c r="NJ11" i="36" l="1"/>
  <c r="NJ37" i="36" s="1"/>
  <c r="NJ12" i="36"/>
  <c r="NJ14" i="36"/>
  <c r="NJ40" i="36" s="1"/>
  <c r="NJ13" i="36"/>
  <c r="NJ39" i="36" s="1"/>
  <c r="NJ15" i="36"/>
  <c r="NJ41" i="36" s="1"/>
  <c r="NJ16" i="36"/>
  <c r="NJ42" i="36" s="1"/>
  <c r="NJ18" i="36"/>
  <c r="NJ44" i="36" s="1"/>
  <c r="NJ17" i="36"/>
  <c r="NJ43" i="36" s="1"/>
  <c r="NJ19" i="36"/>
  <c r="NJ45" i="36" s="1"/>
  <c r="NM48" i="36"/>
  <c r="NL56" i="36"/>
  <c r="NL82" i="36" s="1"/>
  <c r="NL55" i="36"/>
  <c r="NL81" i="36" s="1"/>
  <c r="NL57" i="36"/>
  <c r="NL83" i="36" s="1"/>
  <c r="NL49" i="36"/>
  <c r="NL75" i="36" s="1"/>
  <c r="NL50" i="36"/>
  <c r="NL76" i="36" s="1"/>
  <c r="NL54" i="36"/>
  <c r="NL80" i="36" s="1"/>
  <c r="NL51" i="36"/>
  <c r="NL77" i="36" s="1"/>
  <c r="NL52" i="36"/>
  <c r="NL78" i="36" s="1"/>
  <c r="NL53" i="36"/>
  <c r="NL79" i="36" s="1"/>
  <c r="NK10" i="36"/>
  <c r="NJ38" i="36"/>
  <c r="NK11" i="36" l="1"/>
  <c r="NK37" i="36" s="1"/>
  <c r="NK12" i="36"/>
  <c r="NK38" i="36" s="1"/>
  <c r="NK14" i="36"/>
  <c r="NK40" i="36" s="1"/>
  <c r="NK13" i="36"/>
  <c r="NK39" i="36" s="1"/>
  <c r="NK15" i="36"/>
  <c r="NK41" i="36" s="1"/>
  <c r="NK16" i="36"/>
  <c r="NK42" i="36" s="1"/>
  <c r="NK18" i="36"/>
  <c r="NK44" i="36" s="1"/>
  <c r="NK17" i="36"/>
  <c r="NK43" i="36" s="1"/>
  <c r="NK19" i="36"/>
  <c r="NK45" i="36" s="1"/>
  <c r="NL10" i="36"/>
  <c r="NN48" i="36"/>
  <c r="NM56" i="36"/>
  <c r="NM82" i="36" s="1"/>
  <c r="NM55" i="36"/>
  <c r="NM81" i="36" s="1"/>
  <c r="NM57" i="36"/>
  <c r="NM83" i="36" s="1"/>
  <c r="NM51" i="36"/>
  <c r="NM77" i="36" s="1"/>
  <c r="NM54" i="36"/>
  <c r="NM80" i="36" s="1"/>
  <c r="NM50" i="36"/>
  <c r="NM76" i="36" s="1"/>
  <c r="NM53" i="36"/>
  <c r="NM79" i="36" s="1"/>
  <c r="NM52" i="36"/>
  <c r="NM78" i="36" s="1"/>
  <c r="NM49" i="36"/>
  <c r="NM75" i="36" s="1"/>
  <c r="NL11" i="36" l="1"/>
  <c r="NL37" i="36" s="1"/>
  <c r="NL12" i="36"/>
  <c r="NL38" i="36" s="1"/>
  <c r="NL14" i="36"/>
  <c r="NL40" i="36" s="1"/>
  <c r="NL13" i="36"/>
  <c r="NL39" i="36" s="1"/>
  <c r="NL15" i="36"/>
  <c r="NL41" i="36" s="1"/>
  <c r="NL16" i="36"/>
  <c r="NL42" i="36" s="1"/>
  <c r="NL17" i="36"/>
  <c r="NL43" i="36" s="1"/>
  <c r="NL18" i="36"/>
  <c r="NL44" i="36" s="1"/>
  <c r="NL19" i="36"/>
  <c r="NL45" i="36" s="1"/>
  <c r="NO48" i="36"/>
  <c r="NN56" i="36"/>
  <c r="NN82" i="36" s="1"/>
  <c r="NN55" i="36"/>
  <c r="NN81" i="36" s="1"/>
  <c r="NN57" i="36"/>
  <c r="NN83" i="36" s="1"/>
  <c r="NN49" i="36"/>
  <c r="NN75" i="36" s="1"/>
  <c r="NN51" i="36"/>
  <c r="NN77" i="36" s="1"/>
  <c r="NN53" i="36"/>
  <c r="NN79" i="36" s="1"/>
  <c r="NN50" i="36"/>
  <c r="NN76" i="36" s="1"/>
  <c r="NN52" i="36"/>
  <c r="NN78" i="36" s="1"/>
  <c r="NN54" i="36"/>
  <c r="NN80" i="36" s="1"/>
  <c r="NM10" i="36"/>
  <c r="NM11" i="36" l="1"/>
  <c r="NM37" i="36" s="1"/>
  <c r="NM12" i="36"/>
  <c r="NM14" i="36"/>
  <c r="NM40" i="36" s="1"/>
  <c r="NM13" i="36"/>
  <c r="NM39" i="36" s="1"/>
  <c r="NM16" i="36"/>
  <c r="NM42" i="36" s="1"/>
  <c r="NM15" i="36"/>
  <c r="NM41" i="36" s="1"/>
  <c r="NM17" i="36"/>
  <c r="NM43" i="36" s="1"/>
  <c r="NM18" i="36"/>
  <c r="NM44" i="36" s="1"/>
  <c r="NM19" i="36"/>
  <c r="NM45" i="36" s="1"/>
  <c r="NN10" i="36"/>
  <c r="NM38" i="36"/>
  <c r="NP48" i="36"/>
  <c r="NO55" i="36"/>
  <c r="NO81" i="36" s="1"/>
  <c r="NO57" i="36"/>
  <c r="NO83" i="36" s="1"/>
  <c r="NO56" i="36"/>
  <c r="NO82" i="36" s="1"/>
  <c r="NO53" i="36"/>
  <c r="NO79" i="36" s="1"/>
  <c r="NO51" i="36"/>
  <c r="NO77" i="36" s="1"/>
  <c r="NO54" i="36"/>
  <c r="NO80" i="36" s="1"/>
  <c r="NO49" i="36"/>
  <c r="NO75" i="36" s="1"/>
  <c r="NO52" i="36"/>
  <c r="NO78" i="36" s="1"/>
  <c r="NO50" i="36"/>
  <c r="NO76" i="36" s="1"/>
  <c r="NN12" i="36" l="1"/>
  <c r="NN38" i="36" s="1"/>
  <c r="NN11" i="36"/>
  <c r="NN37" i="36" s="1"/>
  <c r="NN14" i="36"/>
  <c r="NN40" i="36" s="1"/>
  <c r="NN13" i="36"/>
  <c r="NN39" i="36" s="1"/>
  <c r="NN16" i="36"/>
  <c r="NN42" i="36" s="1"/>
  <c r="NN15" i="36"/>
  <c r="NN41" i="36" s="1"/>
  <c r="NN17" i="36"/>
  <c r="NN43" i="36" s="1"/>
  <c r="NN18" i="36"/>
  <c r="NN44" i="36" s="1"/>
  <c r="NN19" i="36"/>
  <c r="NN45" i="36" s="1"/>
  <c r="NQ48" i="36"/>
  <c r="NP57" i="36"/>
  <c r="NP83" i="36" s="1"/>
  <c r="NP56" i="36"/>
  <c r="NP82" i="36" s="1"/>
  <c r="NP55" i="36"/>
  <c r="NP81" i="36" s="1"/>
  <c r="NP50" i="36"/>
  <c r="NP76" i="36" s="1"/>
  <c r="NP53" i="36"/>
  <c r="NP79" i="36" s="1"/>
  <c r="NP51" i="36"/>
  <c r="NP77" i="36" s="1"/>
  <c r="NP49" i="36"/>
  <c r="NP75" i="36" s="1"/>
  <c r="NP52" i="36"/>
  <c r="NP78" i="36" s="1"/>
  <c r="NP54" i="36"/>
  <c r="NP80" i="36" s="1"/>
  <c r="NO10" i="36"/>
  <c r="NO12" i="36" l="1"/>
  <c r="NO38" i="36" s="1"/>
  <c r="NO11" i="36"/>
  <c r="NO37" i="36" s="1"/>
  <c r="NO14" i="36"/>
  <c r="NO40" i="36" s="1"/>
  <c r="NO13" i="36"/>
  <c r="NO39" i="36" s="1"/>
  <c r="NO16" i="36"/>
  <c r="NO42" i="36" s="1"/>
  <c r="NO15" i="36"/>
  <c r="NO41" i="36" s="1"/>
  <c r="NO17" i="36"/>
  <c r="NO43" i="36" s="1"/>
  <c r="NO18" i="36"/>
  <c r="NO44" i="36" s="1"/>
  <c r="NO19" i="36"/>
  <c r="NO45" i="36" s="1"/>
  <c r="NP10" i="36"/>
  <c r="NR48" i="36"/>
  <c r="NQ56" i="36"/>
  <c r="NQ82" i="36" s="1"/>
  <c r="NQ57" i="36"/>
  <c r="NQ83" i="36" s="1"/>
  <c r="NQ55" i="36"/>
  <c r="NQ81" i="36" s="1"/>
  <c r="NQ53" i="36"/>
  <c r="NQ79" i="36" s="1"/>
  <c r="NQ49" i="36"/>
  <c r="NQ75" i="36" s="1"/>
  <c r="NQ50" i="36"/>
  <c r="NQ76" i="36" s="1"/>
  <c r="NQ51" i="36"/>
  <c r="NQ77" i="36" s="1"/>
  <c r="NQ52" i="36"/>
  <c r="NQ78" i="36" s="1"/>
  <c r="NQ54" i="36"/>
  <c r="NQ80" i="36" s="1"/>
  <c r="NP12" i="36" l="1"/>
  <c r="NP11" i="36"/>
  <c r="NP37" i="36" s="1"/>
  <c r="NP14" i="36"/>
  <c r="NP40" i="36" s="1"/>
  <c r="NP13" i="36"/>
  <c r="NP39" i="36" s="1"/>
  <c r="NP16" i="36"/>
  <c r="NP42" i="36" s="1"/>
  <c r="NP15" i="36"/>
  <c r="NP41" i="36" s="1"/>
  <c r="NP17" i="36"/>
  <c r="NP43" i="36" s="1"/>
  <c r="NP18" i="36"/>
  <c r="NP44" i="36" s="1"/>
  <c r="NP19" i="36"/>
  <c r="NP45" i="36" s="1"/>
  <c r="NS48" i="36"/>
  <c r="NR57" i="36"/>
  <c r="NR83" i="36" s="1"/>
  <c r="NR56" i="36"/>
  <c r="NR82" i="36" s="1"/>
  <c r="NR55" i="36"/>
  <c r="NR81" i="36" s="1"/>
  <c r="NR50" i="36"/>
  <c r="NR76" i="36" s="1"/>
  <c r="NR49" i="36"/>
  <c r="NR75" i="36" s="1"/>
  <c r="NR52" i="36"/>
  <c r="NR78" i="36" s="1"/>
  <c r="NR53" i="36"/>
  <c r="NR79" i="36" s="1"/>
  <c r="NR51" i="36"/>
  <c r="NR77" i="36" s="1"/>
  <c r="NR54" i="36"/>
  <c r="NR80" i="36" s="1"/>
  <c r="NQ10" i="36"/>
  <c r="NP38" i="36"/>
  <c r="NQ12" i="36" l="1"/>
  <c r="NQ11" i="36"/>
  <c r="NQ37" i="36" s="1"/>
  <c r="NQ13" i="36"/>
  <c r="NQ39" i="36" s="1"/>
  <c r="NQ14" i="36"/>
  <c r="NQ40" i="36" s="1"/>
  <c r="NQ16" i="36"/>
  <c r="NQ42" i="36" s="1"/>
  <c r="NQ15" i="36"/>
  <c r="NQ41" i="36" s="1"/>
  <c r="NQ18" i="36"/>
  <c r="NQ44" i="36" s="1"/>
  <c r="NQ17" i="36"/>
  <c r="NQ43" i="36" s="1"/>
  <c r="NQ19" i="36"/>
  <c r="NQ45" i="36" s="1"/>
  <c r="NR10" i="36"/>
  <c r="NQ38" i="36"/>
  <c r="NT48" i="36"/>
  <c r="NS57" i="36"/>
  <c r="NS83" i="36" s="1"/>
  <c r="NS56" i="36"/>
  <c r="NS82" i="36" s="1"/>
  <c r="NS55" i="36"/>
  <c r="NS81" i="36" s="1"/>
  <c r="NS52" i="36"/>
  <c r="NS78" i="36" s="1"/>
  <c r="NS50" i="36"/>
  <c r="NS76" i="36" s="1"/>
  <c r="NS51" i="36"/>
  <c r="NS77" i="36" s="1"/>
  <c r="NS54" i="36"/>
  <c r="NS80" i="36" s="1"/>
  <c r="NS53" i="36"/>
  <c r="NS79" i="36" s="1"/>
  <c r="NS49" i="36"/>
  <c r="NS75" i="36" s="1"/>
  <c r="NR12" i="36" l="1"/>
  <c r="NR11" i="36"/>
  <c r="NR37" i="36" s="1"/>
  <c r="NR13" i="36"/>
  <c r="NR14" i="36"/>
  <c r="NR40" i="36" s="1"/>
  <c r="NR16" i="36"/>
  <c r="NR42" i="36" s="1"/>
  <c r="NR15" i="36"/>
  <c r="NR41" i="36" s="1"/>
  <c r="NR18" i="36"/>
  <c r="NR44" i="36" s="1"/>
  <c r="NR17" i="36"/>
  <c r="NR43" i="36" s="1"/>
  <c r="NR19" i="36"/>
  <c r="NR45" i="36" s="1"/>
  <c r="NU48" i="36"/>
  <c r="NT57" i="36"/>
  <c r="NT83" i="36" s="1"/>
  <c r="NT56" i="36"/>
  <c r="NT82" i="36" s="1"/>
  <c r="NT55" i="36"/>
  <c r="NT81" i="36" s="1"/>
  <c r="NT49" i="36"/>
  <c r="NT75" i="36" s="1"/>
  <c r="NT50" i="36"/>
  <c r="NT76" i="36" s="1"/>
  <c r="NT52" i="36"/>
  <c r="NT78" i="36" s="1"/>
  <c r="NT53" i="36"/>
  <c r="NT79" i="36" s="1"/>
  <c r="NT51" i="36"/>
  <c r="NT77" i="36" s="1"/>
  <c r="NT54" i="36"/>
  <c r="NT80" i="36" s="1"/>
  <c r="NS10" i="36"/>
  <c r="NR38" i="36"/>
  <c r="NR39" i="36"/>
  <c r="NS12" i="36" l="1"/>
  <c r="NS11" i="36"/>
  <c r="NS37" i="36" s="1"/>
  <c r="NS13" i="36"/>
  <c r="NS39" i="36" s="1"/>
  <c r="NS14" i="36"/>
  <c r="NS40" i="36" s="1"/>
  <c r="NS16" i="36"/>
  <c r="NS42" i="36" s="1"/>
  <c r="NS15" i="36"/>
  <c r="NS41" i="36" s="1"/>
  <c r="NS18" i="36"/>
  <c r="NS44" i="36" s="1"/>
  <c r="NS17" i="36"/>
  <c r="NS43" i="36" s="1"/>
  <c r="NS19" i="36"/>
  <c r="NS45" i="36" s="1"/>
  <c r="NT10" i="36"/>
  <c r="NS38" i="36"/>
  <c r="NV48" i="36"/>
  <c r="NU57" i="36"/>
  <c r="NU83" i="36" s="1"/>
  <c r="NU55" i="36"/>
  <c r="NU81" i="36" s="1"/>
  <c r="NU56" i="36"/>
  <c r="NU82" i="36" s="1"/>
  <c r="NU52" i="36"/>
  <c r="NU78" i="36" s="1"/>
  <c r="NU51" i="36"/>
  <c r="NU77" i="36" s="1"/>
  <c r="NU49" i="36"/>
  <c r="NU75" i="36" s="1"/>
  <c r="NU50" i="36"/>
  <c r="NU76" i="36" s="1"/>
  <c r="NU53" i="36"/>
  <c r="NU79" i="36" s="1"/>
  <c r="NU54" i="36"/>
  <c r="NU80" i="36" s="1"/>
  <c r="NT12" i="36" l="1"/>
  <c r="NT11" i="36"/>
  <c r="NT37" i="36" s="1"/>
  <c r="NT13" i="36"/>
  <c r="NT39" i="36" s="1"/>
  <c r="NT14" i="36"/>
  <c r="NT40" i="36" s="1"/>
  <c r="NT15" i="36"/>
  <c r="NT41" i="36" s="1"/>
  <c r="NT16" i="36"/>
  <c r="NT42" i="36" s="1"/>
  <c r="NT18" i="36"/>
  <c r="NT44" i="36" s="1"/>
  <c r="NT17" i="36"/>
  <c r="NT43" i="36" s="1"/>
  <c r="NT19" i="36"/>
  <c r="NT45" i="36" s="1"/>
  <c r="NW48" i="36"/>
  <c r="NV55" i="36"/>
  <c r="NV81" i="36" s="1"/>
  <c r="NV56" i="36"/>
  <c r="NV82" i="36" s="1"/>
  <c r="NV57" i="36"/>
  <c r="NV83" i="36" s="1"/>
  <c r="NV49" i="36"/>
  <c r="NV75" i="36" s="1"/>
  <c r="NV52" i="36"/>
  <c r="NV78" i="36" s="1"/>
  <c r="NV54" i="36"/>
  <c r="NV80" i="36" s="1"/>
  <c r="NV50" i="36"/>
  <c r="NV76" i="36" s="1"/>
  <c r="NV51" i="36"/>
  <c r="NV77" i="36" s="1"/>
  <c r="NV53" i="36"/>
  <c r="NV79" i="36" s="1"/>
  <c r="NU10" i="36"/>
  <c r="NT38" i="36"/>
  <c r="NU11" i="36" l="1"/>
  <c r="NU12" i="36"/>
  <c r="NU38" i="36" s="1"/>
  <c r="NU13" i="36"/>
  <c r="NU39" i="36" s="1"/>
  <c r="NU14" i="36"/>
  <c r="NU40" i="36" s="1"/>
  <c r="NU15" i="36"/>
  <c r="NU41" i="36" s="1"/>
  <c r="NU16" i="36"/>
  <c r="NU42" i="36" s="1"/>
  <c r="NU18" i="36"/>
  <c r="NU44" i="36" s="1"/>
  <c r="NU17" i="36"/>
  <c r="NU43" i="36" s="1"/>
  <c r="NU19" i="36"/>
  <c r="NU45" i="36" s="1"/>
  <c r="NV10" i="36"/>
  <c r="NU37" i="36"/>
  <c r="NX48" i="36"/>
  <c r="NW57" i="36"/>
  <c r="NW83" i="36" s="1"/>
  <c r="NW56" i="36"/>
  <c r="NW82" i="36" s="1"/>
  <c r="NW55" i="36"/>
  <c r="NW81" i="36" s="1"/>
  <c r="NW50" i="36"/>
  <c r="NW76" i="36" s="1"/>
  <c r="NW52" i="36"/>
  <c r="NW78" i="36" s="1"/>
  <c r="NW49" i="36"/>
  <c r="NW75" i="36" s="1"/>
  <c r="NW53" i="36"/>
  <c r="NW79" i="36" s="1"/>
  <c r="NW51" i="36"/>
  <c r="NW77" i="36" s="1"/>
  <c r="NW54" i="36"/>
  <c r="NW80" i="36" s="1"/>
  <c r="NV11" i="36" l="1"/>
  <c r="NV12" i="36"/>
  <c r="NV14" i="36"/>
  <c r="NV40" i="36" s="1"/>
  <c r="NV13" i="36"/>
  <c r="NV39" i="36" s="1"/>
  <c r="NV15" i="36"/>
  <c r="NV41" i="36" s="1"/>
  <c r="NV16" i="36"/>
  <c r="NV42" i="36" s="1"/>
  <c r="NV18" i="36"/>
  <c r="NV44" i="36" s="1"/>
  <c r="NV17" i="36"/>
  <c r="NV43" i="36" s="1"/>
  <c r="NV19" i="36"/>
  <c r="NV45" i="36" s="1"/>
  <c r="NY48" i="36"/>
  <c r="NX55" i="36"/>
  <c r="NX81" i="36" s="1"/>
  <c r="NX57" i="36"/>
  <c r="NX83" i="36" s="1"/>
  <c r="NX56" i="36"/>
  <c r="NX82" i="36" s="1"/>
  <c r="NX49" i="36"/>
  <c r="NX75" i="36" s="1"/>
  <c r="NX54" i="36"/>
  <c r="NX80" i="36" s="1"/>
  <c r="NX50" i="36"/>
  <c r="NX76" i="36" s="1"/>
  <c r="NX52" i="36"/>
  <c r="NX78" i="36" s="1"/>
  <c r="NX53" i="36"/>
  <c r="NX79" i="36" s="1"/>
  <c r="NX51" i="36"/>
  <c r="NX77" i="36" s="1"/>
  <c r="NW10" i="36"/>
  <c r="NV38" i="36"/>
  <c r="NV37" i="36"/>
  <c r="NW11" i="36" l="1"/>
  <c r="NW37" i="36" s="1"/>
  <c r="NW12" i="36"/>
  <c r="NW38" i="36" s="1"/>
  <c r="NW14" i="36"/>
  <c r="NW40" i="36" s="1"/>
  <c r="NW13" i="36"/>
  <c r="NW39" i="36" s="1"/>
  <c r="NW15" i="36"/>
  <c r="NW41" i="36" s="1"/>
  <c r="NW16" i="36"/>
  <c r="NW42" i="36" s="1"/>
  <c r="NW18" i="36"/>
  <c r="NW44" i="36" s="1"/>
  <c r="NW17" i="36"/>
  <c r="NW43" i="36" s="1"/>
  <c r="NW19" i="36"/>
  <c r="NW45" i="36" s="1"/>
  <c r="NX10" i="36"/>
  <c r="NZ48" i="36"/>
  <c r="NY57" i="36"/>
  <c r="NY83" i="36" s="1"/>
  <c r="NY56" i="36"/>
  <c r="NY82" i="36" s="1"/>
  <c r="NY55" i="36"/>
  <c r="NY81" i="36" s="1"/>
  <c r="NY53" i="36"/>
  <c r="NY79" i="36" s="1"/>
  <c r="NY51" i="36"/>
  <c r="NY77" i="36" s="1"/>
  <c r="NY52" i="36"/>
  <c r="NY78" i="36" s="1"/>
  <c r="NY54" i="36"/>
  <c r="NY80" i="36" s="1"/>
  <c r="NY49" i="36"/>
  <c r="NY75" i="36" s="1"/>
  <c r="NY50" i="36"/>
  <c r="NY76" i="36" s="1"/>
  <c r="NX11" i="36" l="1"/>
  <c r="NX12" i="36"/>
  <c r="NX14" i="36"/>
  <c r="NX40" i="36" s="1"/>
  <c r="NX13" i="36"/>
  <c r="NX39" i="36" s="1"/>
  <c r="NX15" i="36"/>
  <c r="NX41" i="36" s="1"/>
  <c r="NX16" i="36"/>
  <c r="NX42" i="36" s="1"/>
  <c r="NX17" i="36"/>
  <c r="NX43" i="36" s="1"/>
  <c r="NX18" i="36"/>
  <c r="NX44" i="36" s="1"/>
  <c r="NX19" i="36"/>
  <c r="NX45" i="36" s="1"/>
  <c r="OA48" i="36"/>
  <c r="NZ57" i="36"/>
  <c r="NZ83" i="36" s="1"/>
  <c r="NZ56" i="36"/>
  <c r="NZ82" i="36" s="1"/>
  <c r="NZ55" i="36"/>
  <c r="NZ81" i="36" s="1"/>
  <c r="NZ52" i="36"/>
  <c r="NZ78" i="36" s="1"/>
  <c r="NZ53" i="36"/>
  <c r="NZ79" i="36" s="1"/>
  <c r="NZ51" i="36"/>
  <c r="NZ77" i="36" s="1"/>
  <c r="NZ50" i="36"/>
  <c r="NZ76" i="36" s="1"/>
  <c r="NZ49" i="36"/>
  <c r="NZ75" i="36" s="1"/>
  <c r="NZ54" i="36"/>
  <c r="NZ80" i="36" s="1"/>
  <c r="NY10" i="36"/>
  <c r="NX37" i="36"/>
  <c r="NX38" i="36"/>
  <c r="NY11" i="36" l="1"/>
  <c r="NY37" i="36" s="1"/>
  <c r="NY12" i="36"/>
  <c r="NY38" i="36" s="1"/>
  <c r="NY14" i="36"/>
  <c r="NY40" i="36" s="1"/>
  <c r="NY13" i="36"/>
  <c r="NY39" i="36" s="1"/>
  <c r="NY16" i="36"/>
  <c r="NY42" i="36" s="1"/>
  <c r="NY15" i="36"/>
  <c r="NY41" i="36" s="1"/>
  <c r="NY17" i="36"/>
  <c r="NY43" i="36" s="1"/>
  <c r="NY18" i="36"/>
  <c r="NY44" i="36" s="1"/>
  <c r="NY19" i="36"/>
  <c r="NY45" i="36" s="1"/>
  <c r="NZ10" i="36"/>
  <c r="OB48" i="36"/>
  <c r="OA57" i="36"/>
  <c r="OA83" i="36" s="1"/>
  <c r="OA56" i="36"/>
  <c r="OA82" i="36" s="1"/>
  <c r="OA55" i="36"/>
  <c r="OA81" i="36" s="1"/>
  <c r="OA49" i="36"/>
  <c r="OA75" i="36" s="1"/>
  <c r="OA54" i="36"/>
  <c r="OA80" i="36" s="1"/>
  <c r="OA50" i="36"/>
  <c r="OA76" i="36" s="1"/>
  <c r="OA53" i="36"/>
  <c r="OA79" i="36" s="1"/>
  <c r="OA51" i="36"/>
  <c r="OA77" i="36" s="1"/>
  <c r="OA52" i="36"/>
  <c r="OA78" i="36" s="1"/>
  <c r="NZ12" i="36" l="1"/>
  <c r="NZ38" i="36" s="1"/>
  <c r="NZ11" i="36"/>
  <c r="NZ37" i="36" s="1"/>
  <c r="NZ14" i="36"/>
  <c r="NZ40" i="36" s="1"/>
  <c r="NZ13" i="36"/>
  <c r="NZ39" i="36" s="1"/>
  <c r="NZ16" i="36"/>
  <c r="NZ42" i="36" s="1"/>
  <c r="NZ15" i="36"/>
  <c r="NZ41" i="36" s="1"/>
  <c r="NZ17" i="36"/>
  <c r="NZ43" i="36" s="1"/>
  <c r="NZ18" i="36"/>
  <c r="NZ44" i="36" s="1"/>
  <c r="NZ19" i="36"/>
  <c r="NZ45" i="36" s="1"/>
  <c r="OC48" i="36"/>
  <c r="OB57" i="36"/>
  <c r="OB83" i="36" s="1"/>
  <c r="OB56" i="36"/>
  <c r="OB82" i="36" s="1"/>
  <c r="OB55" i="36"/>
  <c r="OB81" i="36" s="1"/>
  <c r="OB53" i="36"/>
  <c r="OB79" i="36" s="1"/>
  <c r="OB50" i="36"/>
  <c r="OB76" i="36" s="1"/>
  <c r="OB52" i="36"/>
  <c r="OB78" i="36" s="1"/>
  <c r="OB51" i="36"/>
  <c r="OB77" i="36" s="1"/>
  <c r="OB49" i="36"/>
  <c r="OB75" i="36" s="1"/>
  <c r="OB54" i="36"/>
  <c r="OB80" i="36" s="1"/>
  <c r="OA10" i="36"/>
  <c r="OA12" i="36" l="1"/>
  <c r="OA11" i="36"/>
  <c r="OA37" i="36" s="1"/>
  <c r="OA14" i="36"/>
  <c r="OA40" i="36" s="1"/>
  <c r="OA13" i="36"/>
  <c r="OA39" i="36" s="1"/>
  <c r="OA16" i="36"/>
  <c r="OA42" i="36" s="1"/>
  <c r="OA15" i="36"/>
  <c r="OA41" i="36" s="1"/>
  <c r="OA17" i="36"/>
  <c r="OA43" i="36" s="1"/>
  <c r="OA18" i="36"/>
  <c r="OA44" i="36" s="1"/>
  <c r="OA19" i="36"/>
  <c r="OA45" i="36" s="1"/>
  <c r="OB10" i="36"/>
  <c r="OA38" i="36"/>
  <c r="OD48" i="36"/>
  <c r="OC55" i="36"/>
  <c r="OC81" i="36" s="1"/>
  <c r="OC56" i="36"/>
  <c r="OC82" i="36" s="1"/>
  <c r="OC57" i="36"/>
  <c r="OC83" i="36" s="1"/>
  <c r="OC51" i="36"/>
  <c r="OC77" i="36" s="1"/>
  <c r="OC49" i="36"/>
  <c r="OC75" i="36" s="1"/>
  <c r="OC53" i="36"/>
  <c r="OC79" i="36" s="1"/>
  <c r="OC52" i="36"/>
  <c r="OC78" i="36" s="1"/>
  <c r="OC54" i="36"/>
  <c r="OC80" i="36" s="1"/>
  <c r="OC50" i="36"/>
  <c r="OC76" i="36" s="1"/>
  <c r="OB12" i="36" l="1"/>
  <c r="OB11" i="36"/>
  <c r="OB37" i="36" s="1"/>
  <c r="OB14" i="36"/>
  <c r="OB40" i="36" s="1"/>
  <c r="OB13" i="36"/>
  <c r="OB39" i="36" s="1"/>
  <c r="OB16" i="36"/>
  <c r="OB42" i="36" s="1"/>
  <c r="OB15" i="36"/>
  <c r="OB41" i="36" s="1"/>
  <c r="OB17" i="36"/>
  <c r="OB43" i="36" s="1"/>
  <c r="OB18" i="36"/>
  <c r="OB44" i="36" s="1"/>
  <c r="OB19" i="36"/>
  <c r="OB45" i="36" s="1"/>
  <c r="OE48" i="36"/>
  <c r="OD56" i="36"/>
  <c r="OD82" i="36" s="1"/>
  <c r="OD57" i="36"/>
  <c r="OD83" i="36" s="1"/>
  <c r="OD55" i="36"/>
  <c r="OD81" i="36" s="1"/>
  <c r="OD49" i="36"/>
  <c r="OD75" i="36" s="1"/>
  <c r="OD54" i="36"/>
  <c r="OD80" i="36" s="1"/>
  <c r="OD51" i="36"/>
  <c r="OD77" i="36" s="1"/>
  <c r="OD50" i="36"/>
  <c r="OD76" i="36" s="1"/>
  <c r="OD52" i="36"/>
  <c r="OD78" i="36" s="1"/>
  <c r="OD53" i="36"/>
  <c r="OD79" i="36" s="1"/>
  <c r="OC10" i="36"/>
  <c r="OB38" i="36"/>
  <c r="OC12" i="36" l="1"/>
  <c r="OC11" i="36"/>
  <c r="OC37" i="36" s="1"/>
  <c r="OC13" i="36"/>
  <c r="OC14" i="36"/>
  <c r="OC40" i="36" s="1"/>
  <c r="OC16" i="36"/>
  <c r="OC42" i="36" s="1"/>
  <c r="OC15" i="36"/>
  <c r="OC41" i="36" s="1"/>
  <c r="OC18" i="36"/>
  <c r="OC44" i="36" s="1"/>
  <c r="OC17" i="36"/>
  <c r="OC43" i="36" s="1"/>
  <c r="OC19" i="36"/>
  <c r="OC45" i="36" s="1"/>
  <c r="OD10" i="36"/>
  <c r="OC39" i="36"/>
  <c r="OC38" i="36"/>
  <c r="OF48" i="36"/>
  <c r="OE56" i="36"/>
  <c r="OE82" i="36" s="1"/>
  <c r="OE57" i="36"/>
  <c r="OE83" i="36" s="1"/>
  <c r="OE55" i="36"/>
  <c r="OE81" i="36" s="1"/>
  <c r="OE54" i="36"/>
  <c r="OE80" i="36" s="1"/>
  <c r="OE51" i="36"/>
  <c r="OE77" i="36" s="1"/>
  <c r="OE49" i="36"/>
  <c r="OE75" i="36" s="1"/>
  <c r="OE53" i="36"/>
  <c r="OE79" i="36" s="1"/>
  <c r="OE52" i="36"/>
  <c r="OE78" i="36" s="1"/>
  <c r="OE50" i="36"/>
  <c r="OE76" i="36" s="1"/>
  <c r="OD12" i="36" l="1"/>
  <c r="OD11" i="36"/>
  <c r="OD37" i="36" s="1"/>
  <c r="OD13" i="36"/>
  <c r="OD14" i="36"/>
  <c r="OD40" i="36" s="1"/>
  <c r="OD16" i="36"/>
  <c r="OD42" i="36" s="1"/>
  <c r="OD15" i="36"/>
  <c r="OD41" i="36" s="1"/>
  <c r="OD18" i="36"/>
  <c r="OD44" i="36" s="1"/>
  <c r="OD17" i="36"/>
  <c r="OD43" i="36" s="1"/>
  <c r="OD19" i="36"/>
  <c r="OD45" i="36" s="1"/>
  <c r="OG48" i="36"/>
  <c r="OF55" i="36"/>
  <c r="OF81" i="36" s="1"/>
  <c r="OF57" i="36"/>
  <c r="OF83" i="36" s="1"/>
  <c r="OF56" i="36"/>
  <c r="OF82" i="36" s="1"/>
  <c r="OF51" i="36"/>
  <c r="OF77" i="36" s="1"/>
  <c r="OF54" i="36"/>
  <c r="OF80" i="36" s="1"/>
  <c r="OF52" i="36"/>
  <c r="OF78" i="36" s="1"/>
  <c r="OF49" i="36"/>
  <c r="OF75" i="36" s="1"/>
  <c r="OF50" i="36"/>
  <c r="OF76" i="36" s="1"/>
  <c r="OF53" i="36"/>
  <c r="OF79" i="36" s="1"/>
  <c r="OE10" i="36"/>
  <c r="OD39" i="36"/>
  <c r="OD38" i="36"/>
  <c r="OE12" i="36" l="1"/>
  <c r="OE11" i="36"/>
  <c r="OE13" i="36"/>
  <c r="OE39" i="36" s="1"/>
  <c r="OE14" i="36"/>
  <c r="OE40" i="36" s="1"/>
  <c r="OE16" i="36"/>
  <c r="OE42" i="36" s="1"/>
  <c r="OE15" i="36"/>
  <c r="OE41" i="36" s="1"/>
  <c r="OE18" i="36"/>
  <c r="OE44" i="36" s="1"/>
  <c r="OE17" i="36"/>
  <c r="OE43" i="36" s="1"/>
  <c r="OE19" i="36"/>
  <c r="OE45" i="36" s="1"/>
  <c r="OF10" i="36"/>
  <c r="OE38" i="36"/>
  <c r="OE37" i="36"/>
  <c r="OH48" i="36"/>
  <c r="OG57" i="36"/>
  <c r="OG83" i="36" s="1"/>
  <c r="OG55" i="36"/>
  <c r="OG81" i="36" s="1"/>
  <c r="OG56" i="36"/>
  <c r="OG82" i="36" s="1"/>
  <c r="OG52" i="36"/>
  <c r="OG78" i="36" s="1"/>
  <c r="OG54" i="36"/>
  <c r="OG80" i="36" s="1"/>
  <c r="OG50" i="36"/>
  <c r="OG76" i="36" s="1"/>
  <c r="OG49" i="36"/>
  <c r="OG75" i="36" s="1"/>
  <c r="OG51" i="36"/>
  <c r="OG77" i="36" s="1"/>
  <c r="OG53" i="36"/>
  <c r="OG79" i="36" s="1"/>
  <c r="OF12" i="36" l="1"/>
  <c r="OF11" i="36"/>
  <c r="OF13" i="36"/>
  <c r="OF39" i="36" s="1"/>
  <c r="OF14" i="36"/>
  <c r="OF40" i="36" s="1"/>
  <c r="OF15" i="36"/>
  <c r="OF41" i="36" s="1"/>
  <c r="OF16" i="36"/>
  <c r="OF42" i="36" s="1"/>
  <c r="OF18" i="36"/>
  <c r="OF44" i="36" s="1"/>
  <c r="OF17" i="36"/>
  <c r="OF43" i="36" s="1"/>
  <c r="OF19" i="36"/>
  <c r="OF45" i="36" s="1"/>
  <c r="OI48" i="36"/>
  <c r="OH57" i="36"/>
  <c r="OH83" i="36" s="1"/>
  <c r="OH55" i="36"/>
  <c r="OH81" i="36" s="1"/>
  <c r="OH56" i="36"/>
  <c r="OH82" i="36" s="1"/>
  <c r="OH51" i="36"/>
  <c r="OH77" i="36" s="1"/>
  <c r="OH49" i="36"/>
  <c r="OH75" i="36" s="1"/>
  <c r="OH50" i="36"/>
  <c r="OH76" i="36" s="1"/>
  <c r="OH52" i="36"/>
  <c r="OH78" i="36" s="1"/>
  <c r="OH53" i="36"/>
  <c r="OH79" i="36" s="1"/>
  <c r="OH54" i="36"/>
  <c r="OH80" i="36" s="1"/>
  <c r="OG10" i="36"/>
  <c r="OF38" i="36"/>
  <c r="OF37" i="36"/>
  <c r="OG11" i="36" l="1"/>
  <c r="OG37" i="36" s="1"/>
  <c r="OG12" i="36"/>
  <c r="OG13" i="36"/>
  <c r="OG39" i="36" s="1"/>
  <c r="OG14" i="36"/>
  <c r="OG40" i="36" s="1"/>
  <c r="OG15" i="36"/>
  <c r="OG41" i="36" s="1"/>
  <c r="OG16" i="36"/>
  <c r="OG42" i="36" s="1"/>
  <c r="OG18" i="36"/>
  <c r="OG44" i="36" s="1"/>
  <c r="OG17" i="36"/>
  <c r="OG43" i="36" s="1"/>
  <c r="OG19" i="36"/>
  <c r="OG45" i="36" s="1"/>
  <c r="OH10" i="36"/>
  <c r="OG38" i="36"/>
  <c r="OJ48" i="36"/>
  <c r="OI57" i="36"/>
  <c r="OI83" i="36" s="1"/>
  <c r="OI56" i="36"/>
  <c r="OI82" i="36" s="1"/>
  <c r="OI55" i="36"/>
  <c r="OI81" i="36" s="1"/>
  <c r="OI52" i="36"/>
  <c r="OI78" i="36" s="1"/>
  <c r="OI50" i="36"/>
  <c r="OI76" i="36" s="1"/>
  <c r="OI49" i="36"/>
  <c r="OI75" i="36" s="1"/>
  <c r="OI51" i="36"/>
  <c r="OI77" i="36" s="1"/>
  <c r="OI53" i="36"/>
  <c r="OI79" i="36" s="1"/>
  <c r="OI54" i="36"/>
  <c r="OI80" i="36" s="1"/>
  <c r="OH11" i="36" l="1"/>
  <c r="OH37" i="36" s="1"/>
  <c r="OH12" i="36"/>
  <c r="OH14" i="36"/>
  <c r="OH40" i="36" s="1"/>
  <c r="OH13" i="36"/>
  <c r="OH39" i="36" s="1"/>
  <c r="OH15" i="36"/>
  <c r="OH41" i="36" s="1"/>
  <c r="OH16" i="36"/>
  <c r="OH42" i="36" s="1"/>
  <c r="OH18" i="36"/>
  <c r="OH44" i="36" s="1"/>
  <c r="OH17" i="36"/>
  <c r="OH43" i="36" s="1"/>
  <c r="OH19" i="36"/>
  <c r="OH45" i="36" s="1"/>
  <c r="OK48" i="36"/>
  <c r="OJ55" i="36"/>
  <c r="OJ81" i="36" s="1"/>
  <c r="OJ57" i="36"/>
  <c r="OJ83" i="36" s="1"/>
  <c r="OJ56" i="36"/>
  <c r="OJ82" i="36" s="1"/>
  <c r="OJ50" i="36"/>
  <c r="OJ76" i="36" s="1"/>
  <c r="OJ51" i="36"/>
  <c r="OJ77" i="36" s="1"/>
  <c r="OJ54" i="36"/>
  <c r="OJ80" i="36" s="1"/>
  <c r="OJ52" i="36"/>
  <c r="OJ78" i="36" s="1"/>
  <c r="OJ53" i="36"/>
  <c r="OJ79" i="36" s="1"/>
  <c r="OJ49" i="36"/>
  <c r="OJ75" i="36" s="1"/>
  <c r="OI10" i="36"/>
  <c r="OH38" i="36"/>
  <c r="OI11" i="36" l="1"/>
  <c r="OI37" i="36" s="1"/>
  <c r="OI12" i="36"/>
  <c r="OI14" i="36"/>
  <c r="OI40" i="36" s="1"/>
  <c r="OI13" i="36"/>
  <c r="OI39" i="36" s="1"/>
  <c r="OI15" i="36"/>
  <c r="OI41" i="36" s="1"/>
  <c r="OI16" i="36"/>
  <c r="OI42" i="36" s="1"/>
  <c r="OI18" i="36"/>
  <c r="OI44" i="36" s="1"/>
  <c r="OI17" i="36"/>
  <c r="OI43" i="36" s="1"/>
  <c r="OI19" i="36"/>
  <c r="OI45" i="36" s="1"/>
  <c r="OJ10" i="36"/>
  <c r="OI38" i="36"/>
  <c r="OL48" i="36"/>
  <c r="OK55" i="36"/>
  <c r="OK81" i="36" s="1"/>
  <c r="OK56" i="36"/>
  <c r="OK82" i="36" s="1"/>
  <c r="OK57" i="36"/>
  <c r="OK83" i="36" s="1"/>
  <c r="OK50" i="36"/>
  <c r="OK76" i="36" s="1"/>
  <c r="OK53" i="36"/>
  <c r="OK79" i="36" s="1"/>
  <c r="OK52" i="36"/>
  <c r="OK78" i="36" s="1"/>
  <c r="OK51" i="36"/>
  <c r="OK77" i="36" s="1"/>
  <c r="OK49" i="36"/>
  <c r="OK75" i="36" s="1"/>
  <c r="OK54" i="36"/>
  <c r="OK80" i="36" s="1"/>
  <c r="OJ11" i="36" l="1"/>
  <c r="OJ37" i="36" s="1"/>
  <c r="OJ12" i="36"/>
  <c r="OJ38" i="36" s="1"/>
  <c r="OJ14" i="36"/>
  <c r="OJ40" i="36" s="1"/>
  <c r="OJ13" i="36"/>
  <c r="OJ39" i="36" s="1"/>
  <c r="OJ15" i="36"/>
  <c r="OJ41" i="36" s="1"/>
  <c r="OJ16" i="36"/>
  <c r="OJ42" i="36" s="1"/>
  <c r="OJ17" i="36"/>
  <c r="OJ43" i="36" s="1"/>
  <c r="OJ18" i="36"/>
  <c r="OJ44" i="36" s="1"/>
  <c r="OJ19" i="36"/>
  <c r="OJ45" i="36" s="1"/>
  <c r="OM48" i="36"/>
  <c r="OL56" i="36"/>
  <c r="OL82" i="36" s="1"/>
  <c r="OL55" i="36"/>
  <c r="OL81" i="36" s="1"/>
  <c r="OL57" i="36"/>
  <c r="OL83" i="36" s="1"/>
  <c r="OL50" i="36"/>
  <c r="OL76" i="36" s="1"/>
  <c r="OL54" i="36"/>
  <c r="OL80" i="36" s="1"/>
  <c r="OL49" i="36"/>
  <c r="OL75" i="36" s="1"/>
  <c r="OL51" i="36"/>
  <c r="OL77" i="36" s="1"/>
  <c r="OL53" i="36"/>
  <c r="OL79" i="36" s="1"/>
  <c r="OL52" i="36"/>
  <c r="OL78" i="36" s="1"/>
  <c r="OK10" i="36"/>
  <c r="OK11" i="36" l="1"/>
  <c r="OK12" i="36"/>
  <c r="OK14" i="36"/>
  <c r="OK40" i="36" s="1"/>
  <c r="OK13" i="36"/>
  <c r="OK39" i="36" s="1"/>
  <c r="OK16" i="36"/>
  <c r="OK42" i="36" s="1"/>
  <c r="OK15" i="36"/>
  <c r="OK41" i="36" s="1"/>
  <c r="OK17" i="36"/>
  <c r="OK43" i="36" s="1"/>
  <c r="OK18" i="36"/>
  <c r="OK44" i="36" s="1"/>
  <c r="OK19" i="36"/>
  <c r="OK45" i="36" s="1"/>
  <c r="OL10" i="36"/>
  <c r="OK38" i="36"/>
  <c r="OK37" i="36"/>
  <c r="ON48" i="36"/>
  <c r="OM57" i="36"/>
  <c r="OM83" i="36" s="1"/>
  <c r="OM55" i="36"/>
  <c r="OM81" i="36" s="1"/>
  <c r="OM56" i="36"/>
  <c r="OM82" i="36" s="1"/>
  <c r="OM52" i="36"/>
  <c r="OM78" i="36" s="1"/>
  <c r="OM53" i="36"/>
  <c r="OM79" i="36" s="1"/>
  <c r="OM50" i="36"/>
  <c r="OM76" i="36" s="1"/>
  <c r="OM54" i="36"/>
  <c r="OM80" i="36" s="1"/>
  <c r="OM49" i="36"/>
  <c r="OM75" i="36" s="1"/>
  <c r="OM51" i="36"/>
  <c r="OM77" i="36" s="1"/>
  <c r="OL12" i="36" l="1"/>
  <c r="OL11" i="36"/>
  <c r="OL37" i="36" s="1"/>
  <c r="OL14" i="36"/>
  <c r="OL40" i="36" s="1"/>
  <c r="OL13" i="36"/>
  <c r="OL39" i="36" s="1"/>
  <c r="OL16" i="36"/>
  <c r="OL42" i="36" s="1"/>
  <c r="OL15" i="36"/>
  <c r="OL41" i="36" s="1"/>
  <c r="OL17" i="36"/>
  <c r="OL43" i="36" s="1"/>
  <c r="OL18" i="36"/>
  <c r="OL44" i="36" s="1"/>
  <c r="OL19" i="36"/>
  <c r="OL45" i="36" s="1"/>
  <c r="OO48" i="36"/>
  <c r="ON55" i="36"/>
  <c r="ON81" i="36" s="1"/>
  <c r="ON57" i="36"/>
  <c r="ON83" i="36" s="1"/>
  <c r="ON56" i="36"/>
  <c r="ON82" i="36" s="1"/>
  <c r="ON50" i="36"/>
  <c r="ON76" i="36" s="1"/>
  <c r="ON51" i="36"/>
  <c r="ON77" i="36" s="1"/>
  <c r="ON53" i="36"/>
  <c r="ON79" i="36" s="1"/>
  <c r="ON49" i="36"/>
  <c r="ON75" i="36" s="1"/>
  <c r="ON52" i="36"/>
  <c r="ON78" i="36" s="1"/>
  <c r="ON54" i="36"/>
  <c r="ON80" i="36" s="1"/>
  <c r="OM10" i="36"/>
  <c r="OL38" i="36"/>
  <c r="OM12" i="36" l="1"/>
  <c r="OM11" i="36"/>
  <c r="OM37" i="36" s="1"/>
  <c r="OM14" i="36"/>
  <c r="OM40" i="36" s="1"/>
  <c r="OM13" i="36"/>
  <c r="OM39" i="36" s="1"/>
  <c r="OM16" i="36"/>
  <c r="OM42" i="36" s="1"/>
  <c r="OM15" i="36"/>
  <c r="OM41" i="36" s="1"/>
  <c r="OM17" i="36"/>
  <c r="OM43" i="36" s="1"/>
  <c r="OM18" i="36"/>
  <c r="OM44" i="36" s="1"/>
  <c r="OM19" i="36"/>
  <c r="OM45" i="36" s="1"/>
  <c r="ON10" i="36"/>
  <c r="OM38" i="36"/>
  <c r="OP48" i="36"/>
  <c r="OO57" i="36"/>
  <c r="OO83" i="36" s="1"/>
  <c r="OO56" i="36"/>
  <c r="OO82" i="36" s="1"/>
  <c r="OO55" i="36"/>
  <c r="OO81" i="36" s="1"/>
  <c r="OO54" i="36"/>
  <c r="OO80" i="36" s="1"/>
  <c r="OO51" i="36"/>
  <c r="OO77" i="36" s="1"/>
  <c r="OO53" i="36"/>
  <c r="OO79" i="36" s="1"/>
  <c r="OO50" i="36"/>
  <c r="OO76" i="36" s="1"/>
  <c r="OO52" i="36"/>
  <c r="OO78" i="36" s="1"/>
  <c r="OO49" i="36"/>
  <c r="OO75" i="36" s="1"/>
  <c r="ON12" i="36" l="1"/>
  <c r="ON11" i="36"/>
  <c r="ON37" i="36" s="1"/>
  <c r="ON14" i="36"/>
  <c r="ON40" i="36" s="1"/>
  <c r="ON13" i="36"/>
  <c r="ON39" i="36" s="1"/>
  <c r="ON16" i="36"/>
  <c r="ON42" i="36" s="1"/>
  <c r="ON15" i="36"/>
  <c r="ON41" i="36" s="1"/>
  <c r="ON17" i="36"/>
  <c r="ON43" i="36" s="1"/>
  <c r="ON18" i="36"/>
  <c r="ON44" i="36" s="1"/>
  <c r="ON19" i="36"/>
  <c r="ON45" i="36" s="1"/>
  <c r="OQ48" i="36"/>
  <c r="OP55" i="36"/>
  <c r="OP81" i="36" s="1"/>
  <c r="OP56" i="36"/>
  <c r="OP82" i="36" s="1"/>
  <c r="OP57" i="36"/>
  <c r="OP83" i="36" s="1"/>
  <c r="OP50" i="36"/>
  <c r="OP76" i="36" s="1"/>
  <c r="OP54" i="36"/>
  <c r="OP80" i="36" s="1"/>
  <c r="OP53" i="36"/>
  <c r="OP79" i="36" s="1"/>
  <c r="OP52" i="36"/>
  <c r="OP78" i="36" s="1"/>
  <c r="OP51" i="36"/>
  <c r="OP77" i="36" s="1"/>
  <c r="OP49" i="36"/>
  <c r="OP75" i="36" s="1"/>
  <c r="OO10" i="36"/>
  <c r="ON38" i="36"/>
  <c r="OO12" i="36" l="1"/>
  <c r="OO11" i="36"/>
  <c r="OO37" i="36" s="1"/>
  <c r="OO13" i="36"/>
  <c r="OO14" i="36"/>
  <c r="OO40" i="36" s="1"/>
  <c r="OO16" i="36"/>
  <c r="OO42" i="36" s="1"/>
  <c r="OO15" i="36"/>
  <c r="OO41" i="36" s="1"/>
  <c r="OO18" i="36"/>
  <c r="OO44" i="36" s="1"/>
  <c r="OO17" i="36"/>
  <c r="OO43" i="36" s="1"/>
  <c r="OO19" i="36"/>
  <c r="OO45" i="36" s="1"/>
  <c r="OP10" i="36"/>
  <c r="OO38" i="36"/>
  <c r="OO39" i="36"/>
  <c r="OR48" i="36"/>
  <c r="OQ55" i="36"/>
  <c r="OQ81" i="36" s="1"/>
  <c r="OQ56" i="36"/>
  <c r="OQ82" i="36" s="1"/>
  <c r="OQ57" i="36"/>
  <c r="OQ83" i="36" s="1"/>
  <c r="OQ51" i="36"/>
  <c r="OQ77" i="36" s="1"/>
  <c r="OQ54" i="36"/>
  <c r="OQ80" i="36" s="1"/>
  <c r="OQ49" i="36"/>
  <c r="OQ75" i="36" s="1"/>
  <c r="OQ50" i="36"/>
  <c r="OQ76" i="36" s="1"/>
  <c r="OQ52" i="36"/>
  <c r="OQ78" i="36" s="1"/>
  <c r="OQ53" i="36"/>
  <c r="OQ79" i="36" s="1"/>
  <c r="OP12" i="36" l="1"/>
  <c r="OP11" i="36"/>
  <c r="OP37" i="36" s="1"/>
  <c r="OP13" i="36"/>
  <c r="OP39" i="36" s="1"/>
  <c r="OP14" i="36"/>
  <c r="OP40" i="36" s="1"/>
  <c r="OP16" i="36"/>
  <c r="OP42" i="36" s="1"/>
  <c r="OP15" i="36"/>
  <c r="OP41" i="36" s="1"/>
  <c r="OP18" i="36"/>
  <c r="OP44" i="36" s="1"/>
  <c r="OP17" i="36"/>
  <c r="OP43" i="36" s="1"/>
  <c r="OP19" i="36"/>
  <c r="OP45" i="36" s="1"/>
  <c r="OS48" i="36"/>
  <c r="OR56" i="36"/>
  <c r="OR82" i="36" s="1"/>
  <c r="OR57" i="36"/>
  <c r="OR83" i="36" s="1"/>
  <c r="OR55" i="36"/>
  <c r="OR81" i="36" s="1"/>
  <c r="OR53" i="36"/>
  <c r="OR79" i="36" s="1"/>
  <c r="OR54" i="36"/>
  <c r="OR80" i="36" s="1"/>
  <c r="OR49" i="36"/>
  <c r="OR75" i="36" s="1"/>
  <c r="OR50" i="36"/>
  <c r="OR76" i="36" s="1"/>
  <c r="OR52" i="36"/>
  <c r="OR78" i="36" s="1"/>
  <c r="OR51" i="36"/>
  <c r="OR77" i="36" s="1"/>
  <c r="OQ10" i="36"/>
  <c r="OP38" i="36"/>
  <c r="OQ12" i="36" l="1"/>
  <c r="OQ11" i="36"/>
  <c r="OQ37" i="36" s="1"/>
  <c r="OQ13" i="36"/>
  <c r="OQ39" i="36" s="1"/>
  <c r="OQ14" i="36"/>
  <c r="OQ40" i="36" s="1"/>
  <c r="OQ16" i="36"/>
  <c r="OQ42" i="36" s="1"/>
  <c r="OQ15" i="36"/>
  <c r="OQ41" i="36" s="1"/>
  <c r="OQ18" i="36"/>
  <c r="OQ44" i="36" s="1"/>
  <c r="OQ17" i="36"/>
  <c r="OQ43" i="36" s="1"/>
  <c r="OQ19" i="36"/>
  <c r="OQ45" i="36" s="1"/>
  <c r="OR10" i="36"/>
  <c r="OQ38" i="36"/>
  <c r="OT48" i="36"/>
  <c r="OS56" i="36"/>
  <c r="OS82" i="36" s="1"/>
  <c r="OS57" i="36"/>
  <c r="OS83" i="36" s="1"/>
  <c r="OS55" i="36"/>
  <c r="OS81" i="36" s="1"/>
  <c r="OS50" i="36"/>
  <c r="OS76" i="36" s="1"/>
  <c r="OS53" i="36"/>
  <c r="OS79" i="36" s="1"/>
  <c r="OS51" i="36"/>
  <c r="OS77" i="36" s="1"/>
  <c r="OS52" i="36"/>
  <c r="OS78" i="36" s="1"/>
  <c r="OS54" i="36"/>
  <c r="OS80" i="36" s="1"/>
  <c r="OS49" i="36"/>
  <c r="OS75" i="36" s="1"/>
  <c r="OR12" i="36" l="1"/>
  <c r="OR11" i="36"/>
  <c r="OR13" i="36"/>
  <c r="OR39" i="36" s="1"/>
  <c r="OR14" i="36"/>
  <c r="OR40" i="36" s="1"/>
  <c r="OR15" i="36"/>
  <c r="OR41" i="36" s="1"/>
  <c r="OR16" i="36"/>
  <c r="OR42" i="36" s="1"/>
  <c r="OR18" i="36"/>
  <c r="OR44" i="36" s="1"/>
  <c r="OR17" i="36"/>
  <c r="OR43" i="36" s="1"/>
  <c r="OR19" i="36"/>
  <c r="OR45" i="36" s="1"/>
  <c r="OU48" i="36"/>
  <c r="OT55" i="36"/>
  <c r="OT81" i="36" s="1"/>
  <c r="OT57" i="36"/>
  <c r="OT83" i="36" s="1"/>
  <c r="OT56" i="36"/>
  <c r="OT82" i="36" s="1"/>
  <c r="OT49" i="36"/>
  <c r="OT75" i="36" s="1"/>
  <c r="OT53" i="36"/>
  <c r="OT79" i="36" s="1"/>
  <c r="OT50" i="36"/>
  <c r="OT76" i="36" s="1"/>
  <c r="OT51" i="36"/>
  <c r="OT77" i="36" s="1"/>
  <c r="OT54" i="36"/>
  <c r="OT80" i="36" s="1"/>
  <c r="OT52" i="36"/>
  <c r="OT78" i="36" s="1"/>
  <c r="OS10" i="36"/>
  <c r="OR38" i="36"/>
  <c r="OR37" i="36"/>
  <c r="OS11" i="36" l="1"/>
  <c r="OS37" i="36" s="1"/>
  <c r="OS12" i="36"/>
  <c r="OS13" i="36"/>
  <c r="OS39" i="36" s="1"/>
  <c r="OS14" i="36"/>
  <c r="OS40" i="36" s="1"/>
  <c r="OS15" i="36"/>
  <c r="OS41" i="36" s="1"/>
  <c r="OS16" i="36"/>
  <c r="OS42" i="36" s="1"/>
  <c r="OS18" i="36"/>
  <c r="OS44" i="36" s="1"/>
  <c r="OS17" i="36"/>
  <c r="OS43" i="36" s="1"/>
  <c r="OS19" i="36"/>
  <c r="OS45" i="36" s="1"/>
  <c r="OT10" i="36"/>
  <c r="OS38" i="36"/>
  <c r="OV48" i="36"/>
  <c r="OU55" i="36"/>
  <c r="OU81" i="36" s="1"/>
  <c r="OU57" i="36"/>
  <c r="OU83" i="36" s="1"/>
  <c r="OU56" i="36"/>
  <c r="OU82" i="36" s="1"/>
  <c r="OU53" i="36"/>
  <c r="OU79" i="36" s="1"/>
  <c r="OU50" i="36"/>
  <c r="OU76" i="36" s="1"/>
  <c r="OU52" i="36"/>
  <c r="OU78" i="36" s="1"/>
  <c r="OU49" i="36"/>
  <c r="OU75" i="36" s="1"/>
  <c r="OU51" i="36"/>
  <c r="OU77" i="36" s="1"/>
  <c r="OU54" i="36"/>
  <c r="OU80" i="36" s="1"/>
  <c r="OT11" i="36" l="1"/>
  <c r="OT12" i="36"/>
  <c r="OT14" i="36"/>
  <c r="OT40" i="36" s="1"/>
  <c r="OT13" i="36"/>
  <c r="OT39" i="36" s="1"/>
  <c r="OT15" i="36"/>
  <c r="OT41" i="36" s="1"/>
  <c r="OT16" i="36"/>
  <c r="OT42" i="36" s="1"/>
  <c r="OT18" i="36"/>
  <c r="OT44" i="36" s="1"/>
  <c r="OT17" i="36"/>
  <c r="OT43" i="36" s="1"/>
  <c r="OT19" i="36"/>
  <c r="OT45" i="36" s="1"/>
  <c r="OW48" i="36"/>
  <c r="OV57" i="36"/>
  <c r="OV83" i="36" s="1"/>
  <c r="OV56" i="36"/>
  <c r="OV82" i="36" s="1"/>
  <c r="OV55" i="36"/>
  <c r="OV81" i="36" s="1"/>
  <c r="OV50" i="36"/>
  <c r="OV76" i="36" s="1"/>
  <c r="OV54" i="36"/>
  <c r="OV80" i="36" s="1"/>
  <c r="OV49" i="36"/>
  <c r="OV75" i="36" s="1"/>
  <c r="OV51" i="36"/>
  <c r="OV77" i="36" s="1"/>
  <c r="OV52" i="36"/>
  <c r="OV78" i="36" s="1"/>
  <c r="OV53" i="36"/>
  <c r="OV79" i="36" s="1"/>
  <c r="OU10" i="36"/>
  <c r="OT38" i="36"/>
  <c r="OT37" i="36"/>
  <c r="OU11" i="36" l="1"/>
  <c r="OU12" i="36"/>
  <c r="OU14" i="36"/>
  <c r="OU40" i="36" s="1"/>
  <c r="OU13" i="36"/>
  <c r="OU39" i="36" s="1"/>
  <c r="OU15" i="36"/>
  <c r="OU41" i="36" s="1"/>
  <c r="OU16" i="36"/>
  <c r="OU42" i="36" s="1"/>
  <c r="OU18" i="36"/>
  <c r="OU44" i="36" s="1"/>
  <c r="OU17" i="36"/>
  <c r="OU43" i="36" s="1"/>
  <c r="OU19" i="36"/>
  <c r="OU45" i="36" s="1"/>
  <c r="OV10" i="36"/>
  <c r="OU38" i="36"/>
  <c r="OU37" i="36"/>
  <c r="OX48" i="36"/>
  <c r="OW57" i="36"/>
  <c r="OW83" i="36" s="1"/>
  <c r="OW55" i="36"/>
  <c r="OW81" i="36" s="1"/>
  <c r="OW56" i="36"/>
  <c r="OW82" i="36" s="1"/>
  <c r="OW49" i="36"/>
  <c r="OW75" i="36" s="1"/>
  <c r="OW53" i="36"/>
  <c r="OW79" i="36" s="1"/>
  <c r="OW54" i="36"/>
  <c r="OW80" i="36" s="1"/>
  <c r="OW50" i="36"/>
  <c r="OW76" i="36" s="1"/>
  <c r="OW51" i="36"/>
  <c r="OW77" i="36" s="1"/>
  <c r="OW52" i="36"/>
  <c r="OW78" i="36" s="1"/>
  <c r="OV11" i="36" l="1"/>
  <c r="OV37" i="36" s="1"/>
  <c r="OV12" i="36"/>
  <c r="OV14" i="36"/>
  <c r="OV40" i="36" s="1"/>
  <c r="OV13" i="36"/>
  <c r="OV39" i="36" s="1"/>
  <c r="OV15" i="36"/>
  <c r="OV41" i="36" s="1"/>
  <c r="OV16" i="36"/>
  <c r="OV42" i="36" s="1"/>
  <c r="OV17" i="36"/>
  <c r="OV43" i="36" s="1"/>
  <c r="OV18" i="36"/>
  <c r="OV44" i="36" s="1"/>
  <c r="OV19" i="36"/>
  <c r="OV45" i="36" s="1"/>
  <c r="OY48" i="36"/>
  <c r="OX56" i="36"/>
  <c r="OX82" i="36" s="1"/>
  <c r="OX57" i="36"/>
  <c r="OX83" i="36" s="1"/>
  <c r="OX55" i="36"/>
  <c r="OX81" i="36" s="1"/>
  <c r="OX50" i="36"/>
  <c r="OX76" i="36" s="1"/>
  <c r="OX54" i="36"/>
  <c r="OX80" i="36" s="1"/>
  <c r="OX49" i="36"/>
  <c r="OX75" i="36" s="1"/>
  <c r="OX53" i="36"/>
  <c r="OX79" i="36" s="1"/>
  <c r="OX51" i="36"/>
  <c r="OX77" i="36" s="1"/>
  <c r="OX52" i="36"/>
  <c r="OX78" i="36" s="1"/>
  <c r="OW10" i="36"/>
  <c r="OV38" i="36"/>
  <c r="OW11" i="36" l="1"/>
  <c r="OW37" i="36" s="1"/>
  <c r="OW12" i="36"/>
  <c r="OW38" i="36" s="1"/>
  <c r="OW14" i="36"/>
  <c r="OW40" i="36" s="1"/>
  <c r="OW13" i="36"/>
  <c r="OW39" i="36" s="1"/>
  <c r="OW16" i="36"/>
  <c r="OW42" i="36" s="1"/>
  <c r="OW15" i="36"/>
  <c r="OW41" i="36" s="1"/>
  <c r="OW17" i="36"/>
  <c r="OW43" i="36" s="1"/>
  <c r="OW18" i="36"/>
  <c r="OW44" i="36" s="1"/>
  <c r="OW19" i="36"/>
  <c r="OW45" i="36" s="1"/>
  <c r="OX10" i="36"/>
  <c r="OZ48" i="36"/>
  <c r="OY57" i="36"/>
  <c r="OY83" i="36" s="1"/>
  <c r="OY56" i="36"/>
  <c r="OY82" i="36" s="1"/>
  <c r="OY55" i="36"/>
  <c r="OY81" i="36" s="1"/>
  <c r="OY53" i="36"/>
  <c r="OY79" i="36" s="1"/>
  <c r="OY49" i="36"/>
  <c r="OY75" i="36" s="1"/>
  <c r="OY52" i="36"/>
  <c r="OY78" i="36" s="1"/>
  <c r="OY50" i="36"/>
  <c r="OY76" i="36" s="1"/>
  <c r="OY51" i="36"/>
  <c r="OY77" i="36" s="1"/>
  <c r="OY54" i="36"/>
  <c r="OY80" i="36" s="1"/>
  <c r="OX12" i="36" l="1"/>
  <c r="OX11" i="36"/>
  <c r="OX37" i="36" s="1"/>
  <c r="OX14" i="36"/>
  <c r="OX40" i="36" s="1"/>
  <c r="OX13" i="36"/>
  <c r="OX39" i="36" s="1"/>
  <c r="OX16" i="36"/>
  <c r="OX42" i="36" s="1"/>
  <c r="OX15" i="36"/>
  <c r="OX41" i="36" s="1"/>
  <c r="OX17" i="36"/>
  <c r="OX43" i="36" s="1"/>
  <c r="OX18" i="36"/>
  <c r="OX44" i="36" s="1"/>
  <c r="OX19" i="36"/>
  <c r="OX45" i="36" s="1"/>
  <c r="PA48" i="36"/>
  <c r="OZ56" i="36"/>
  <c r="OZ82" i="36" s="1"/>
  <c r="OZ57" i="36"/>
  <c r="OZ83" i="36" s="1"/>
  <c r="OZ55" i="36"/>
  <c r="OZ81" i="36" s="1"/>
  <c r="OZ53" i="36"/>
  <c r="OZ79" i="36" s="1"/>
  <c r="OZ49" i="36"/>
  <c r="OZ75" i="36" s="1"/>
  <c r="OZ50" i="36"/>
  <c r="OZ76" i="36" s="1"/>
  <c r="OZ51" i="36"/>
  <c r="OZ77" i="36" s="1"/>
  <c r="OZ52" i="36"/>
  <c r="OZ78" i="36" s="1"/>
  <c r="OZ54" i="36"/>
  <c r="OZ80" i="36" s="1"/>
  <c r="OY10" i="36"/>
  <c r="OX38" i="36"/>
  <c r="OY12" i="36" l="1"/>
  <c r="OY11" i="36"/>
  <c r="OY37" i="36" s="1"/>
  <c r="OY14" i="36"/>
  <c r="OY40" i="36" s="1"/>
  <c r="OY13" i="36"/>
  <c r="OY39" i="36" s="1"/>
  <c r="OY16" i="36"/>
  <c r="OY42" i="36" s="1"/>
  <c r="OY15" i="36"/>
  <c r="OY41" i="36" s="1"/>
  <c r="OY17" i="36"/>
  <c r="OY43" i="36" s="1"/>
  <c r="OY18" i="36"/>
  <c r="OY44" i="36" s="1"/>
  <c r="OY19" i="36"/>
  <c r="OY45" i="36" s="1"/>
  <c r="OZ10" i="36"/>
  <c r="OY38" i="36"/>
  <c r="PB48" i="36"/>
  <c r="PA55" i="36"/>
  <c r="PA81" i="36" s="1"/>
  <c r="PA56" i="36"/>
  <c r="PA82" i="36" s="1"/>
  <c r="PA57" i="36"/>
  <c r="PA83" i="36" s="1"/>
  <c r="PA54" i="36"/>
  <c r="PA80" i="36" s="1"/>
  <c r="PA52" i="36"/>
  <c r="PA78" i="36" s="1"/>
  <c r="PA53" i="36"/>
  <c r="PA79" i="36" s="1"/>
  <c r="PA50" i="36"/>
  <c r="PA76" i="36" s="1"/>
  <c r="PA51" i="36"/>
  <c r="PA77" i="36" s="1"/>
  <c r="PA49" i="36"/>
  <c r="PA75" i="36" s="1"/>
  <c r="OZ12" i="36" l="1"/>
  <c r="OZ11" i="36"/>
  <c r="OZ37" i="36" s="1"/>
  <c r="OZ14" i="36"/>
  <c r="OZ40" i="36" s="1"/>
  <c r="OZ13" i="36"/>
  <c r="OZ39" i="36" s="1"/>
  <c r="OZ16" i="36"/>
  <c r="OZ42" i="36" s="1"/>
  <c r="OZ15" i="36"/>
  <c r="OZ41" i="36" s="1"/>
  <c r="OZ17" i="36"/>
  <c r="OZ43" i="36" s="1"/>
  <c r="OZ18" i="36"/>
  <c r="OZ44" i="36" s="1"/>
  <c r="OZ19" i="36"/>
  <c r="OZ45" i="36" s="1"/>
  <c r="PC48" i="36"/>
  <c r="PB57" i="36"/>
  <c r="PB83" i="36" s="1"/>
  <c r="PB56" i="36"/>
  <c r="PB82" i="36" s="1"/>
  <c r="PB55" i="36"/>
  <c r="PB81" i="36" s="1"/>
  <c r="PB52" i="36"/>
  <c r="PB78" i="36" s="1"/>
  <c r="PB53" i="36"/>
  <c r="PB79" i="36" s="1"/>
  <c r="PB50" i="36"/>
  <c r="PB76" i="36" s="1"/>
  <c r="PB51" i="36"/>
  <c r="PB77" i="36" s="1"/>
  <c r="PB54" i="36"/>
  <c r="PB80" i="36" s="1"/>
  <c r="PB49" i="36"/>
  <c r="PB75" i="36" s="1"/>
  <c r="PA10" i="36"/>
  <c r="OZ38" i="36"/>
  <c r="PA12" i="36" l="1"/>
  <c r="PA11" i="36"/>
  <c r="PA13" i="36"/>
  <c r="PA39" i="36" s="1"/>
  <c r="PA14" i="36"/>
  <c r="PA40" i="36" s="1"/>
  <c r="PA16" i="36"/>
  <c r="PA42" i="36" s="1"/>
  <c r="PA15" i="36"/>
  <c r="PA41" i="36" s="1"/>
  <c r="PA18" i="36"/>
  <c r="PA44" i="36" s="1"/>
  <c r="PA17" i="36"/>
  <c r="PA43" i="36" s="1"/>
  <c r="PA19" i="36"/>
  <c r="PA45" i="36" s="1"/>
  <c r="PB10" i="36"/>
  <c r="PA37" i="36"/>
  <c r="PA38" i="36"/>
  <c r="PD48" i="36"/>
  <c r="PC57" i="36"/>
  <c r="PC83" i="36" s="1"/>
  <c r="PC56" i="36"/>
  <c r="PC82" i="36" s="1"/>
  <c r="PC55" i="36"/>
  <c r="PC81" i="36" s="1"/>
  <c r="PC53" i="36"/>
  <c r="PC79" i="36" s="1"/>
  <c r="PC50" i="36"/>
  <c r="PC76" i="36" s="1"/>
  <c r="PC49" i="36"/>
  <c r="PC75" i="36" s="1"/>
  <c r="PC52" i="36"/>
  <c r="PC78" i="36" s="1"/>
  <c r="PC54" i="36"/>
  <c r="PC80" i="36" s="1"/>
  <c r="PC51" i="36"/>
  <c r="PC77" i="36" s="1"/>
  <c r="PB12" i="36" l="1"/>
  <c r="PB11" i="36"/>
  <c r="PB37" i="36" s="1"/>
  <c r="PB13" i="36"/>
  <c r="PB39" i="36" s="1"/>
  <c r="PB14" i="36"/>
  <c r="PB40" i="36" s="1"/>
  <c r="PB16" i="36"/>
  <c r="PB42" i="36" s="1"/>
  <c r="PB15" i="36"/>
  <c r="PB41" i="36" s="1"/>
  <c r="PB18" i="36"/>
  <c r="PB44" i="36" s="1"/>
  <c r="PB17" i="36"/>
  <c r="PB43" i="36" s="1"/>
  <c r="PB19" i="36"/>
  <c r="PB45" i="36" s="1"/>
  <c r="PE48" i="36"/>
  <c r="PD57" i="36"/>
  <c r="PD83" i="36" s="1"/>
  <c r="PD56" i="36"/>
  <c r="PD82" i="36" s="1"/>
  <c r="PD55" i="36"/>
  <c r="PD81" i="36" s="1"/>
  <c r="PD51" i="36"/>
  <c r="PD77" i="36" s="1"/>
  <c r="PD50" i="36"/>
  <c r="PD76" i="36" s="1"/>
  <c r="PD49" i="36"/>
  <c r="PD75" i="36" s="1"/>
  <c r="PD52" i="36"/>
  <c r="PD78" i="36" s="1"/>
  <c r="PD54" i="36"/>
  <c r="PD80" i="36" s="1"/>
  <c r="PD53" i="36"/>
  <c r="PD79" i="36" s="1"/>
  <c r="PC10" i="36"/>
  <c r="PB38" i="36"/>
  <c r="PC12" i="36" l="1"/>
  <c r="PC38" i="36" s="1"/>
  <c r="PC11" i="36"/>
  <c r="PC37" i="36" s="1"/>
  <c r="PC13" i="36"/>
  <c r="PC39" i="36" s="1"/>
  <c r="PC14" i="36"/>
  <c r="PC40" i="36" s="1"/>
  <c r="PC16" i="36"/>
  <c r="PC42" i="36" s="1"/>
  <c r="PC15" i="36"/>
  <c r="PC41" i="36" s="1"/>
  <c r="PC18" i="36"/>
  <c r="PC44" i="36" s="1"/>
  <c r="PC17" i="36"/>
  <c r="PC43" i="36" s="1"/>
  <c r="PC19" i="36"/>
  <c r="PC45" i="36" s="1"/>
  <c r="PD10" i="36"/>
  <c r="PF48" i="36"/>
  <c r="PE57" i="36"/>
  <c r="PE83" i="36" s="1"/>
  <c r="PE56" i="36"/>
  <c r="PE82" i="36" s="1"/>
  <c r="PE55" i="36"/>
  <c r="PE81" i="36" s="1"/>
  <c r="PE49" i="36"/>
  <c r="PE75" i="36" s="1"/>
  <c r="PE53" i="36"/>
  <c r="PE79" i="36" s="1"/>
  <c r="PE54" i="36"/>
  <c r="PE80" i="36" s="1"/>
  <c r="PE51" i="36"/>
  <c r="PE77" i="36" s="1"/>
  <c r="PE50" i="36"/>
  <c r="PE76" i="36" s="1"/>
  <c r="PE52" i="36"/>
  <c r="PE78" i="36" s="1"/>
  <c r="PD12" i="36" l="1"/>
  <c r="PD11" i="36"/>
  <c r="PD37" i="36" s="1"/>
  <c r="PD13" i="36"/>
  <c r="PD39" i="36" s="1"/>
  <c r="PD14" i="36"/>
  <c r="PD40" i="36" s="1"/>
  <c r="PD15" i="36"/>
  <c r="PD41" i="36" s="1"/>
  <c r="PD16" i="36"/>
  <c r="PD42" i="36" s="1"/>
  <c r="PD18" i="36"/>
  <c r="PD44" i="36" s="1"/>
  <c r="PD17" i="36"/>
  <c r="PD43" i="36" s="1"/>
  <c r="PD19" i="36"/>
  <c r="PD45" i="36" s="1"/>
  <c r="PG48" i="36"/>
  <c r="PF56" i="36"/>
  <c r="PF82" i="36" s="1"/>
  <c r="PF57" i="36"/>
  <c r="PF83" i="36" s="1"/>
  <c r="PF55" i="36"/>
  <c r="PF81" i="36" s="1"/>
  <c r="PF51" i="36"/>
  <c r="PF77" i="36" s="1"/>
  <c r="PF54" i="36"/>
  <c r="PF80" i="36" s="1"/>
  <c r="PF50" i="36"/>
  <c r="PF76" i="36" s="1"/>
  <c r="PF53" i="36"/>
  <c r="PF79" i="36" s="1"/>
  <c r="PF52" i="36"/>
  <c r="PF78" i="36" s="1"/>
  <c r="PF49" i="36"/>
  <c r="PF75" i="36" s="1"/>
  <c r="PE10" i="36"/>
  <c r="PD38" i="36"/>
  <c r="PE11" i="36" l="1"/>
  <c r="PE37" i="36" s="1"/>
  <c r="PE12" i="36"/>
  <c r="PE13" i="36"/>
  <c r="PE39" i="36" s="1"/>
  <c r="PE14" i="36"/>
  <c r="PE40" i="36" s="1"/>
  <c r="PE15" i="36"/>
  <c r="PE41" i="36" s="1"/>
  <c r="PE16" i="36"/>
  <c r="PE42" i="36" s="1"/>
  <c r="PE18" i="36"/>
  <c r="PE44" i="36" s="1"/>
  <c r="PE17" i="36"/>
  <c r="PE43" i="36" s="1"/>
  <c r="PE19" i="36"/>
  <c r="PE45" i="36" s="1"/>
  <c r="PF10" i="36"/>
  <c r="PE38" i="36"/>
  <c r="PH48" i="36"/>
  <c r="PG57" i="36"/>
  <c r="PG83" i="36" s="1"/>
  <c r="PG56" i="36"/>
  <c r="PG82" i="36" s="1"/>
  <c r="PG55" i="36"/>
  <c r="PG81" i="36" s="1"/>
  <c r="PG49" i="36"/>
  <c r="PG75" i="36" s="1"/>
  <c r="PG52" i="36"/>
  <c r="PG78" i="36" s="1"/>
  <c r="PG50" i="36"/>
  <c r="PG76" i="36" s="1"/>
  <c r="PG54" i="36"/>
  <c r="PG80" i="36" s="1"/>
  <c r="PG51" i="36"/>
  <c r="PG77" i="36" s="1"/>
  <c r="PG53" i="36"/>
  <c r="PG79" i="36" s="1"/>
  <c r="PF11" i="36" l="1"/>
  <c r="PF37" i="36" s="1"/>
  <c r="PF12" i="36"/>
  <c r="PF14" i="36"/>
  <c r="PF40" i="36" s="1"/>
  <c r="PF13" i="36"/>
  <c r="PF39" i="36" s="1"/>
  <c r="PF15" i="36"/>
  <c r="PF41" i="36" s="1"/>
  <c r="PF16" i="36"/>
  <c r="PF42" i="36" s="1"/>
  <c r="PF18" i="36"/>
  <c r="PF44" i="36" s="1"/>
  <c r="PF17" i="36"/>
  <c r="PF43" i="36" s="1"/>
  <c r="PF19" i="36"/>
  <c r="PF45" i="36" s="1"/>
  <c r="PI48" i="36"/>
  <c r="PH56" i="36"/>
  <c r="PH82" i="36" s="1"/>
  <c r="PH57" i="36"/>
  <c r="PH83" i="36" s="1"/>
  <c r="PH55" i="36"/>
  <c r="PH81" i="36" s="1"/>
  <c r="PH53" i="36"/>
  <c r="PH79" i="36" s="1"/>
  <c r="PH50" i="36"/>
  <c r="PH76" i="36" s="1"/>
  <c r="PH51" i="36"/>
  <c r="PH77" i="36" s="1"/>
  <c r="PH52" i="36"/>
  <c r="PH78" i="36" s="1"/>
  <c r="PH49" i="36"/>
  <c r="PH75" i="36" s="1"/>
  <c r="PH54" i="36"/>
  <c r="PH80" i="36" s="1"/>
  <c r="PG10" i="36"/>
  <c r="PF38" i="36"/>
  <c r="PG11" i="36" l="1"/>
  <c r="PG37" i="36" s="1"/>
  <c r="PG12" i="36"/>
  <c r="PG38" i="36" s="1"/>
  <c r="PG14" i="36"/>
  <c r="PG40" i="36" s="1"/>
  <c r="PG13" i="36"/>
  <c r="PG39" i="36" s="1"/>
  <c r="PG15" i="36"/>
  <c r="PG41" i="36" s="1"/>
  <c r="PG16" i="36"/>
  <c r="PG42" i="36" s="1"/>
  <c r="PG18" i="36"/>
  <c r="PG44" i="36" s="1"/>
  <c r="PG17" i="36"/>
  <c r="PG43" i="36" s="1"/>
  <c r="PG19" i="36"/>
  <c r="PG45" i="36" s="1"/>
  <c r="PH10" i="36"/>
  <c r="PJ48" i="36"/>
  <c r="PI57" i="36"/>
  <c r="PI83" i="36" s="1"/>
  <c r="PI55" i="36"/>
  <c r="PI81" i="36" s="1"/>
  <c r="PI56" i="36"/>
  <c r="PI82" i="36" s="1"/>
  <c r="PI49" i="36"/>
  <c r="PI75" i="36" s="1"/>
  <c r="PI53" i="36"/>
  <c r="PI79" i="36" s="1"/>
  <c r="PI50" i="36"/>
  <c r="PI76" i="36" s="1"/>
  <c r="PI52" i="36"/>
  <c r="PI78" i="36" s="1"/>
  <c r="PI54" i="36"/>
  <c r="PI80" i="36" s="1"/>
  <c r="PI51" i="36"/>
  <c r="PI77" i="36" s="1"/>
  <c r="PH11" i="36" l="1"/>
  <c r="PH37" i="36" s="1"/>
  <c r="PH12" i="36"/>
  <c r="PH14" i="36"/>
  <c r="PH40" i="36" s="1"/>
  <c r="PH13" i="36"/>
  <c r="PH39" i="36" s="1"/>
  <c r="PH15" i="36"/>
  <c r="PH41" i="36" s="1"/>
  <c r="PH16" i="36"/>
  <c r="PH42" i="36" s="1"/>
  <c r="PH17" i="36"/>
  <c r="PH43" i="36" s="1"/>
  <c r="PH18" i="36"/>
  <c r="PH44" i="36" s="1"/>
  <c r="PH19" i="36"/>
  <c r="PH45" i="36" s="1"/>
  <c r="PK48" i="36"/>
  <c r="PJ57" i="36"/>
  <c r="PJ83" i="36" s="1"/>
  <c r="PJ55" i="36"/>
  <c r="PJ81" i="36" s="1"/>
  <c r="PJ56" i="36"/>
  <c r="PJ82" i="36" s="1"/>
  <c r="PJ52" i="36"/>
  <c r="PJ78" i="36" s="1"/>
  <c r="PJ51" i="36"/>
  <c r="PJ77" i="36" s="1"/>
  <c r="PJ50" i="36"/>
  <c r="PJ76" i="36" s="1"/>
  <c r="PJ49" i="36"/>
  <c r="PJ75" i="36" s="1"/>
  <c r="PJ54" i="36"/>
  <c r="PJ80" i="36" s="1"/>
  <c r="PJ53" i="36"/>
  <c r="PJ79" i="36" s="1"/>
  <c r="PI10" i="36"/>
  <c r="PH38" i="36"/>
  <c r="PI11" i="36" l="1"/>
  <c r="PI37" i="36" s="1"/>
  <c r="PI12" i="36"/>
  <c r="PI38" i="36" s="1"/>
  <c r="PI14" i="36"/>
  <c r="PI40" i="36" s="1"/>
  <c r="PI13" i="36"/>
  <c r="PI39" i="36" s="1"/>
  <c r="PI16" i="36"/>
  <c r="PI42" i="36" s="1"/>
  <c r="PI15" i="36"/>
  <c r="PI41" i="36" s="1"/>
  <c r="PI17" i="36"/>
  <c r="PI43" i="36" s="1"/>
  <c r="PI18" i="36"/>
  <c r="PI44" i="36" s="1"/>
  <c r="PI19" i="36"/>
  <c r="PI45" i="36" s="1"/>
  <c r="PJ10" i="36"/>
  <c r="PL48" i="36"/>
  <c r="PK57" i="36"/>
  <c r="PK83" i="36" s="1"/>
  <c r="PK55" i="36"/>
  <c r="PK81" i="36" s="1"/>
  <c r="PK56" i="36"/>
  <c r="PK82" i="36" s="1"/>
  <c r="PK53" i="36"/>
  <c r="PK79" i="36" s="1"/>
  <c r="PK50" i="36"/>
  <c r="PK76" i="36" s="1"/>
  <c r="PK54" i="36"/>
  <c r="PK80" i="36" s="1"/>
  <c r="PK52" i="36"/>
  <c r="PK78" i="36" s="1"/>
  <c r="PK51" i="36"/>
  <c r="PK77" i="36" s="1"/>
  <c r="PK49" i="36"/>
  <c r="PK75" i="36" s="1"/>
  <c r="PJ12" i="36" l="1"/>
  <c r="PJ38" i="36" s="1"/>
  <c r="PJ11" i="36"/>
  <c r="PJ37" i="36" s="1"/>
  <c r="PJ14" i="36"/>
  <c r="PJ40" i="36" s="1"/>
  <c r="PJ13" i="36"/>
  <c r="PJ39" i="36" s="1"/>
  <c r="PJ16" i="36"/>
  <c r="PJ42" i="36" s="1"/>
  <c r="PJ15" i="36"/>
  <c r="PJ41" i="36" s="1"/>
  <c r="PJ17" i="36"/>
  <c r="PJ43" i="36" s="1"/>
  <c r="PJ18" i="36"/>
  <c r="PJ44" i="36" s="1"/>
  <c r="PJ19" i="36"/>
  <c r="PJ45" i="36" s="1"/>
  <c r="PM48" i="36"/>
  <c r="PL55" i="36"/>
  <c r="PL81" i="36" s="1"/>
  <c r="PL57" i="36"/>
  <c r="PL83" i="36" s="1"/>
  <c r="PL56" i="36"/>
  <c r="PL82" i="36" s="1"/>
  <c r="PL51" i="36"/>
  <c r="PL77" i="36" s="1"/>
  <c r="PL53" i="36"/>
  <c r="PL79" i="36" s="1"/>
  <c r="PL50" i="36"/>
  <c r="PL76" i="36" s="1"/>
  <c r="PL54" i="36"/>
  <c r="PL80" i="36" s="1"/>
  <c r="PL49" i="36"/>
  <c r="PL75" i="36" s="1"/>
  <c r="PL52" i="36"/>
  <c r="PL78" i="36" s="1"/>
  <c r="PK10" i="36"/>
  <c r="PK12" i="36" l="1"/>
  <c r="PK11" i="36"/>
  <c r="PK37" i="36" s="1"/>
  <c r="PK14" i="36"/>
  <c r="PK40" i="36" s="1"/>
  <c r="PK13" i="36"/>
  <c r="PK39" i="36" s="1"/>
  <c r="PK16" i="36"/>
  <c r="PK42" i="36" s="1"/>
  <c r="PK15" i="36"/>
  <c r="PK41" i="36" s="1"/>
  <c r="PK17" i="36"/>
  <c r="PK43" i="36" s="1"/>
  <c r="PK18" i="36"/>
  <c r="PK44" i="36" s="1"/>
  <c r="PK19" i="36"/>
  <c r="PK45" i="36" s="1"/>
  <c r="PL10" i="36"/>
  <c r="PK38" i="36"/>
  <c r="PN48" i="36"/>
  <c r="PM57" i="36"/>
  <c r="PM83" i="36" s="1"/>
  <c r="PM55" i="36"/>
  <c r="PM81" i="36" s="1"/>
  <c r="PM56" i="36"/>
  <c r="PM82" i="36" s="1"/>
  <c r="PM50" i="36"/>
  <c r="PM76" i="36" s="1"/>
  <c r="PM49" i="36"/>
  <c r="PM75" i="36" s="1"/>
  <c r="PM52" i="36"/>
  <c r="PM78" i="36" s="1"/>
  <c r="PM54" i="36"/>
  <c r="PM80" i="36" s="1"/>
  <c r="PM53" i="36"/>
  <c r="PM79" i="36" s="1"/>
  <c r="PM51" i="36"/>
  <c r="PM77" i="36" s="1"/>
  <c r="PL12" i="36" l="1"/>
  <c r="PL11" i="36"/>
  <c r="PL37" i="36" s="1"/>
  <c r="PL14" i="36"/>
  <c r="PL40" i="36" s="1"/>
  <c r="PL13" i="36"/>
  <c r="PL39" i="36" s="1"/>
  <c r="PL16" i="36"/>
  <c r="PL42" i="36" s="1"/>
  <c r="PL15" i="36"/>
  <c r="PL41" i="36" s="1"/>
  <c r="PL17" i="36"/>
  <c r="PL43" i="36" s="1"/>
  <c r="PL18" i="36"/>
  <c r="PL44" i="36" s="1"/>
  <c r="PL19" i="36"/>
  <c r="PL45" i="36" s="1"/>
  <c r="PO48" i="36"/>
  <c r="PN56" i="36"/>
  <c r="PN82" i="36" s="1"/>
  <c r="PN57" i="36"/>
  <c r="PN83" i="36" s="1"/>
  <c r="PN55" i="36"/>
  <c r="PN81" i="36" s="1"/>
  <c r="PN53" i="36"/>
  <c r="PN79" i="36" s="1"/>
  <c r="PN51" i="36"/>
  <c r="PN77" i="36" s="1"/>
  <c r="PN54" i="36"/>
  <c r="PN80" i="36" s="1"/>
  <c r="PN50" i="36"/>
  <c r="PN76" i="36" s="1"/>
  <c r="PN52" i="36"/>
  <c r="PN78" i="36" s="1"/>
  <c r="PN49" i="36"/>
  <c r="PN75" i="36" s="1"/>
  <c r="PM10" i="36"/>
  <c r="PL38" i="36"/>
  <c r="PM12" i="36" l="1"/>
  <c r="PM11" i="36"/>
  <c r="PM37" i="36" s="1"/>
  <c r="PM13" i="36"/>
  <c r="PM39" i="36" s="1"/>
  <c r="PM14" i="36"/>
  <c r="PM40" i="36" s="1"/>
  <c r="PM16" i="36"/>
  <c r="PM42" i="36" s="1"/>
  <c r="PM15" i="36"/>
  <c r="PM41" i="36" s="1"/>
  <c r="PM18" i="36"/>
  <c r="PM44" i="36" s="1"/>
  <c r="PM17" i="36"/>
  <c r="PM43" i="36" s="1"/>
  <c r="PM19" i="36"/>
  <c r="PM45" i="36" s="1"/>
  <c r="PN10" i="36"/>
  <c r="PM38" i="36"/>
  <c r="PP48" i="36"/>
  <c r="PO56" i="36"/>
  <c r="PO82" i="36" s="1"/>
  <c r="PO57" i="36"/>
  <c r="PO83" i="36" s="1"/>
  <c r="PO55" i="36"/>
  <c r="PO81" i="36" s="1"/>
  <c r="PO51" i="36"/>
  <c r="PO77" i="36" s="1"/>
  <c r="PO53" i="36"/>
  <c r="PO79" i="36" s="1"/>
  <c r="PO52" i="36"/>
  <c r="PO78" i="36" s="1"/>
  <c r="PO54" i="36"/>
  <c r="PO80" i="36" s="1"/>
  <c r="PO49" i="36"/>
  <c r="PO75" i="36" s="1"/>
  <c r="PO50" i="36"/>
  <c r="PO76" i="36" s="1"/>
  <c r="PN12" i="36" l="1"/>
  <c r="PN11" i="36"/>
  <c r="PN37" i="36" s="1"/>
  <c r="PN13" i="36"/>
  <c r="PN39" i="36" s="1"/>
  <c r="PN14" i="36"/>
  <c r="PN40" i="36" s="1"/>
  <c r="PN16" i="36"/>
  <c r="PN42" i="36" s="1"/>
  <c r="PN15" i="36"/>
  <c r="PN41" i="36" s="1"/>
  <c r="PN18" i="36"/>
  <c r="PN44" i="36" s="1"/>
  <c r="PN17" i="36"/>
  <c r="PN43" i="36" s="1"/>
  <c r="PN19" i="36"/>
  <c r="PN45" i="36" s="1"/>
  <c r="PQ48" i="36"/>
  <c r="PP56" i="36"/>
  <c r="PP82" i="36" s="1"/>
  <c r="PP57" i="36"/>
  <c r="PP83" i="36" s="1"/>
  <c r="PP55" i="36"/>
  <c r="PP81" i="36" s="1"/>
  <c r="PP49" i="36"/>
  <c r="PP75" i="36" s="1"/>
  <c r="PP54" i="36"/>
  <c r="PP80" i="36" s="1"/>
  <c r="PP50" i="36"/>
  <c r="PP76" i="36" s="1"/>
  <c r="PP53" i="36"/>
  <c r="PP79" i="36" s="1"/>
  <c r="PP51" i="36"/>
  <c r="PP77" i="36" s="1"/>
  <c r="PP52" i="36"/>
  <c r="PP78" i="36" s="1"/>
  <c r="PO10" i="36"/>
  <c r="PN38" i="36"/>
  <c r="PO12" i="36" l="1"/>
  <c r="PO11" i="36"/>
  <c r="PO37" i="36" s="1"/>
  <c r="PO13" i="36"/>
  <c r="PO39" i="36" s="1"/>
  <c r="PO14" i="36"/>
  <c r="PO40" i="36" s="1"/>
  <c r="PO16" i="36"/>
  <c r="PO42" i="36" s="1"/>
  <c r="PO15" i="36"/>
  <c r="PO41" i="36" s="1"/>
  <c r="PO18" i="36"/>
  <c r="PO44" i="36" s="1"/>
  <c r="PO17" i="36"/>
  <c r="PO43" i="36" s="1"/>
  <c r="PO19" i="36"/>
  <c r="PO45" i="36" s="1"/>
  <c r="PP10" i="36"/>
  <c r="PO38" i="36"/>
  <c r="PR48" i="36"/>
  <c r="PQ55" i="36"/>
  <c r="PQ81" i="36" s="1"/>
  <c r="PQ57" i="36"/>
  <c r="PQ83" i="36" s="1"/>
  <c r="PQ56" i="36"/>
  <c r="PQ82" i="36" s="1"/>
  <c r="PQ54" i="36"/>
  <c r="PQ80" i="36" s="1"/>
  <c r="PQ50" i="36"/>
  <c r="PQ76" i="36" s="1"/>
  <c r="PQ49" i="36"/>
  <c r="PQ75" i="36" s="1"/>
  <c r="PQ53" i="36"/>
  <c r="PQ79" i="36" s="1"/>
  <c r="PQ51" i="36"/>
  <c r="PQ77" i="36" s="1"/>
  <c r="PQ52" i="36"/>
  <c r="PQ78" i="36" s="1"/>
  <c r="PP12" i="36" l="1"/>
  <c r="PP11" i="36"/>
  <c r="PP37" i="36" s="1"/>
  <c r="PP13" i="36"/>
  <c r="PP39" i="36" s="1"/>
  <c r="PP14" i="36"/>
  <c r="PP40" i="36" s="1"/>
  <c r="PP15" i="36"/>
  <c r="PP41" i="36" s="1"/>
  <c r="PP16" i="36"/>
  <c r="PP42" i="36" s="1"/>
  <c r="PP18" i="36"/>
  <c r="PP44" i="36" s="1"/>
  <c r="PP17" i="36"/>
  <c r="PP43" i="36" s="1"/>
  <c r="PP19" i="36"/>
  <c r="PP45" i="36" s="1"/>
  <c r="PS48" i="36"/>
  <c r="PR57" i="36"/>
  <c r="PR83" i="36" s="1"/>
  <c r="PR56" i="36"/>
  <c r="PR82" i="36" s="1"/>
  <c r="PR55" i="36"/>
  <c r="PR81" i="36" s="1"/>
  <c r="PR53" i="36"/>
  <c r="PR79" i="36" s="1"/>
  <c r="PR52" i="36"/>
  <c r="PR78" i="36" s="1"/>
  <c r="PR50" i="36"/>
  <c r="PR76" i="36" s="1"/>
  <c r="PR51" i="36"/>
  <c r="PR77" i="36" s="1"/>
  <c r="PR54" i="36"/>
  <c r="PR80" i="36" s="1"/>
  <c r="PR49" i="36"/>
  <c r="PR75" i="36" s="1"/>
  <c r="PQ10" i="36"/>
  <c r="PP38" i="36"/>
  <c r="PQ11" i="36" l="1"/>
  <c r="PQ37" i="36" s="1"/>
  <c r="PQ12" i="36"/>
  <c r="PQ13" i="36"/>
  <c r="PQ39" i="36" s="1"/>
  <c r="PQ14" i="36"/>
  <c r="PQ40" i="36" s="1"/>
  <c r="PQ15" i="36"/>
  <c r="PQ41" i="36" s="1"/>
  <c r="PQ16" i="36"/>
  <c r="PQ42" i="36" s="1"/>
  <c r="PQ18" i="36"/>
  <c r="PQ44" i="36" s="1"/>
  <c r="PQ17" i="36"/>
  <c r="PQ43" i="36" s="1"/>
  <c r="PQ19" i="36"/>
  <c r="PQ45" i="36" s="1"/>
  <c r="PR10" i="36"/>
  <c r="PQ38" i="36"/>
  <c r="PT48" i="36"/>
  <c r="PS57" i="36"/>
  <c r="PS83" i="36" s="1"/>
  <c r="PS56" i="36"/>
  <c r="PS82" i="36" s="1"/>
  <c r="PS55" i="36"/>
  <c r="PS81" i="36" s="1"/>
  <c r="PS53" i="36"/>
  <c r="PS79" i="36" s="1"/>
  <c r="PS49" i="36"/>
  <c r="PS75" i="36" s="1"/>
  <c r="PS52" i="36"/>
  <c r="PS78" i="36" s="1"/>
  <c r="PS50" i="36"/>
  <c r="PS76" i="36" s="1"/>
  <c r="PS51" i="36"/>
  <c r="PS77" i="36" s="1"/>
  <c r="PS54" i="36"/>
  <c r="PS80" i="36" s="1"/>
  <c r="PR11" i="36" l="1"/>
  <c r="PR37" i="36" s="1"/>
  <c r="PR12" i="36"/>
  <c r="PR14" i="36"/>
  <c r="PR40" i="36" s="1"/>
  <c r="PR13" i="36"/>
  <c r="PR39" i="36" s="1"/>
  <c r="PR15" i="36"/>
  <c r="PR41" i="36" s="1"/>
  <c r="PR16" i="36"/>
  <c r="PR42" i="36" s="1"/>
  <c r="PR18" i="36"/>
  <c r="PR44" i="36" s="1"/>
  <c r="PR17" i="36"/>
  <c r="PR43" i="36" s="1"/>
  <c r="PR19" i="36"/>
  <c r="PR45" i="36" s="1"/>
  <c r="PU48" i="36"/>
  <c r="PT57" i="36"/>
  <c r="PT83" i="36" s="1"/>
  <c r="PT56" i="36"/>
  <c r="PT82" i="36" s="1"/>
  <c r="PT55" i="36"/>
  <c r="PT81" i="36" s="1"/>
  <c r="PT53" i="36"/>
  <c r="PT79" i="36" s="1"/>
  <c r="PT50" i="36"/>
  <c r="PT76" i="36" s="1"/>
  <c r="PT51" i="36"/>
  <c r="PT77" i="36" s="1"/>
  <c r="PT52" i="36"/>
  <c r="PT78" i="36" s="1"/>
  <c r="PT49" i="36"/>
  <c r="PT75" i="36" s="1"/>
  <c r="PT54" i="36"/>
  <c r="PT80" i="36" s="1"/>
  <c r="PS10" i="36"/>
  <c r="PR38" i="36"/>
  <c r="PS11" i="36" l="1"/>
  <c r="PS37" i="36" s="1"/>
  <c r="PS12" i="36"/>
  <c r="PS14" i="36"/>
  <c r="PS13" i="36"/>
  <c r="PS39" i="36" s="1"/>
  <c r="PS15" i="36"/>
  <c r="PS41" i="36" s="1"/>
  <c r="PS16" i="36"/>
  <c r="PS42" i="36" s="1"/>
  <c r="PS18" i="36"/>
  <c r="PS44" i="36" s="1"/>
  <c r="PS17" i="36"/>
  <c r="PS43" i="36" s="1"/>
  <c r="PS19" i="36"/>
  <c r="PS45" i="36" s="1"/>
  <c r="PT10" i="36"/>
  <c r="PS40" i="36"/>
  <c r="PS38" i="36"/>
  <c r="PV48" i="36"/>
  <c r="PU56" i="36"/>
  <c r="PU82" i="36" s="1"/>
  <c r="PU57" i="36"/>
  <c r="PU83" i="36" s="1"/>
  <c r="PU55" i="36"/>
  <c r="PU81" i="36" s="1"/>
  <c r="PU49" i="36"/>
  <c r="PU75" i="36" s="1"/>
  <c r="PU50" i="36"/>
  <c r="PU76" i="36" s="1"/>
  <c r="PU51" i="36"/>
  <c r="PU77" i="36" s="1"/>
  <c r="PU53" i="36"/>
  <c r="PU79" i="36" s="1"/>
  <c r="PU54" i="36"/>
  <c r="PU80" i="36" s="1"/>
  <c r="PU52" i="36"/>
  <c r="PU78" i="36" s="1"/>
  <c r="PT11" i="36" l="1"/>
  <c r="PT37" i="36" s="1"/>
  <c r="PT12" i="36"/>
  <c r="PT14" i="36"/>
  <c r="PT40" i="36" s="1"/>
  <c r="PT13" i="36"/>
  <c r="PT39" i="36" s="1"/>
  <c r="PT15" i="36"/>
  <c r="PT41" i="36" s="1"/>
  <c r="PT16" i="36"/>
  <c r="PT42" i="36" s="1"/>
  <c r="PT17" i="36"/>
  <c r="PT43" i="36" s="1"/>
  <c r="PT18" i="36"/>
  <c r="PT44" i="36" s="1"/>
  <c r="PT19" i="36"/>
  <c r="PT45" i="36" s="1"/>
  <c r="PW48" i="36"/>
  <c r="PV57" i="36"/>
  <c r="PV83" i="36" s="1"/>
  <c r="PV56" i="36"/>
  <c r="PV82" i="36" s="1"/>
  <c r="PV55" i="36"/>
  <c r="PV81" i="36" s="1"/>
  <c r="PV49" i="36"/>
  <c r="PV75" i="36" s="1"/>
  <c r="PV50" i="36"/>
  <c r="PV76" i="36" s="1"/>
  <c r="PV51" i="36"/>
  <c r="PV77" i="36" s="1"/>
  <c r="PV53" i="36"/>
  <c r="PV79" i="36" s="1"/>
  <c r="PV52" i="36"/>
  <c r="PV78" i="36" s="1"/>
  <c r="PV54" i="36"/>
  <c r="PV80" i="36" s="1"/>
  <c r="PU10" i="36"/>
  <c r="PT38" i="36"/>
  <c r="PU11" i="36" l="1"/>
  <c r="PU37" i="36" s="1"/>
  <c r="PU12" i="36"/>
  <c r="PU14" i="36"/>
  <c r="PU40" i="36" s="1"/>
  <c r="PU13" i="36"/>
  <c r="PU39" i="36" s="1"/>
  <c r="PU16" i="36"/>
  <c r="PU42" i="36" s="1"/>
  <c r="PU15" i="36"/>
  <c r="PU41" i="36" s="1"/>
  <c r="PU17" i="36"/>
  <c r="PU43" i="36" s="1"/>
  <c r="PU18" i="36"/>
  <c r="PU44" i="36" s="1"/>
  <c r="PU19" i="36"/>
  <c r="PU45" i="36" s="1"/>
  <c r="PV10" i="36"/>
  <c r="PU38" i="36"/>
  <c r="PX48" i="36"/>
  <c r="PW56" i="36"/>
  <c r="PW82" i="36" s="1"/>
  <c r="PW55" i="36"/>
  <c r="PW81" i="36" s="1"/>
  <c r="PW57" i="36"/>
  <c r="PW83" i="36" s="1"/>
  <c r="PW52" i="36"/>
  <c r="PW78" i="36" s="1"/>
  <c r="PW51" i="36"/>
  <c r="PW77" i="36" s="1"/>
  <c r="PW49" i="36"/>
  <c r="PW75" i="36" s="1"/>
  <c r="PW50" i="36"/>
  <c r="PW76" i="36" s="1"/>
  <c r="PW54" i="36"/>
  <c r="PW80" i="36" s="1"/>
  <c r="PW53" i="36"/>
  <c r="PW79" i="36" s="1"/>
  <c r="PV12" i="36" l="1"/>
  <c r="PV11" i="36"/>
  <c r="PV37" i="36" s="1"/>
  <c r="PV14" i="36"/>
  <c r="PV40" i="36" s="1"/>
  <c r="PV13" i="36"/>
  <c r="PV39" i="36" s="1"/>
  <c r="PV16" i="36"/>
  <c r="PV42" i="36" s="1"/>
  <c r="PV15" i="36"/>
  <c r="PV41" i="36" s="1"/>
  <c r="PV17" i="36"/>
  <c r="PV43" i="36" s="1"/>
  <c r="PV18" i="36"/>
  <c r="PV44" i="36" s="1"/>
  <c r="PV19" i="36"/>
  <c r="PV45" i="36" s="1"/>
  <c r="PY48" i="36"/>
  <c r="PX55" i="36"/>
  <c r="PX81" i="36" s="1"/>
  <c r="PX57" i="36"/>
  <c r="PX83" i="36" s="1"/>
  <c r="PX56" i="36"/>
  <c r="PX82" i="36" s="1"/>
  <c r="PX54" i="36"/>
  <c r="PX80" i="36" s="1"/>
  <c r="PX52" i="36"/>
  <c r="PX78" i="36" s="1"/>
  <c r="PX49" i="36"/>
  <c r="PX75" i="36" s="1"/>
  <c r="PX53" i="36"/>
  <c r="PX79" i="36" s="1"/>
  <c r="PX50" i="36"/>
  <c r="PX76" i="36" s="1"/>
  <c r="PX51" i="36"/>
  <c r="PX77" i="36" s="1"/>
  <c r="PW10" i="36"/>
  <c r="PV38" i="36"/>
  <c r="PW12" i="36" l="1"/>
  <c r="PW11" i="36"/>
  <c r="PW37" i="36" s="1"/>
  <c r="PW14" i="36"/>
  <c r="PW40" i="36" s="1"/>
  <c r="PW13" i="36"/>
  <c r="PW39" i="36" s="1"/>
  <c r="PW16" i="36"/>
  <c r="PW42" i="36" s="1"/>
  <c r="PW15" i="36"/>
  <c r="PW41" i="36" s="1"/>
  <c r="PW17" i="36"/>
  <c r="PW43" i="36" s="1"/>
  <c r="PW18" i="36"/>
  <c r="PW44" i="36" s="1"/>
  <c r="PW19" i="36"/>
  <c r="PW45" i="36" s="1"/>
  <c r="PX10" i="36"/>
  <c r="PW38" i="36"/>
  <c r="PZ48" i="36"/>
  <c r="PY55" i="36"/>
  <c r="PY81" i="36" s="1"/>
  <c r="PY56" i="36"/>
  <c r="PY82" i="36" s="1"/>
  <c r="PY57" i="36"/>
  <c r="PY83" i="36" s="1"/>
  <c r="PY53" i="36"/>
  <c r="PY79" i="36" s="1"/>
  <c r="PY52" i="36"/>
  <c r="PY78" i="36" s="1"/>
  <c r="PY54" i="36"/>
  <c r="PY80" i="36" s="1"/>
  <c r="PY51" i="36"/>
  <c r="PY77" i="36" s="1"/>
  <c r="PY49" i="36"/>
  <c r="PY75" i="36" s="1"/>
  <c r="PY50" i="36"/>
  <c r="PY76" i="36" s="1"/>
  <c r="PX12" i="36" l="1"/>
  <c r="PX11" i="36"/>
  <c r="PX37" i="36" s="1"/>
  <c r="PX14" i="36"/>
  <c r="PX13" i="36"/>
  <c r="PX39" i="36" s="1"/>
  <c r="PX16" i="36"/>
  <c r="PX42" i="36" s="1"/>
  <c r="PX15" i="36"/>
  <c r="PX41" i="36" s="1"/>
  <c r="PX17" i="36"/>
  <c r="PX43" i="36" s="1"/>
  <c r="PX18" i="36"/>
  <c r="PX44" i="36" s="1"/>
  <c r="PX19" i="36"/>
  <c r="PX45" i="36" s="1"/>
  <c r="QA48" i="36"/>
  <c r="PZ55" i="36"/>
  <c r="PZ81" i="36" s="1"/>
  <c r="PZ57" i="36"/>
  <c r="PZ83" i="36" s="1"/>
  <c r="PZ56" i="36"/>
  <c r="PZ82" i="36" s="1"/>
  <c r="PZ49" i="36"/>
  <c r="PZ75" i="36" s="1"/>
  <c r="PZ50" i="36"/>
  <c r="PZ76" i="36" s="1"/>
  <c r="PZ53" i="36"/>
  <c r="PZ79" i="36" s="1"/>
  <c r="PZ52" i="36"/>
  <c r="PZ78" i="36" s="1"/>
  <c r="PZ51" i="36"/>
  <c r="PZ77" i="36" s="1"/>
  <c r="PZ54" i="36"/>
  <c r="PZ80" i="36" s="1"/>
  <c r="PY10" i="36"/>
  <c r="PX38" i="36"/>
  <c r="PX40" i="36"/>
  <c r="PY12" i="36" l="1"/>
  <c r="PY11" i="36"/>
  <c r="PY37" i="36" s="1"/>
  <c r="PY13" i="36"/>
  <c r="PY39" i="36" s="1"/>
  <c r="PY14" i="36"/>
  <c r="PY40" i="36" s="1"/>
  <c r="PY16" i="36"/>
  <c r="PY42" i="36" s="1"/>
  <c r="PY15" i="36"/>
  <c r="PY41" i="36" s="1"/>
  <c r="PY18" i="36"/>
  <c r="PY44" i="36" s="1"/>
  <c r="PY17" i="36"/>
  <c r="PY43" i="36" s="1"/>
  <c r="PY19" i="36"/>
  <c r="PY45" i="36" s="1"/>
  <c r="PZ10" i="36"/>
  <c r="PY38" i="36"/>
  <c r="QB48" i="36"/>
  <c r="QA55" i="36"/>
  <c r="QA81" i="36" s="1"/>
  <c r="QA57" i="36"/>
  <c r="QA83" i="36" s="1"/>
  <c r="QA56" i="36"/>
  <c r="QA82" i="36" s="1"/>
  <c r="QA54" i="36"/>
  <c r="QA80" i="36" s="1"/>
  <c r="QA51" i="36"/>
  <c r="QA77" i="36" s="1"/>
  <c r="QA50" i="36"/>
  <c r="QA76" i="36" s="1"/>
  <c r="QA52" i="36"/>
  <c r="QA78" i="36" s="1"/>
  <c r="QA49" i="36"/>
  <c r="QA75" i="36" s="1"/>
  <c r="QA53" i="36"/>
  <c r="QA79" i="36" s="1"/>
  <c r="PZ12" i="36" l="1"/>
  <c r="PZ11" i="36"/>
  <c r="PZ37" i="36" s="1"/>
  <c r="PZ13" i="36"/>
  <c r="PZ14" i="36"/>
  <c r="PZ40" i="36" s="1"/>
  <c r="PZ16" i="36"/>
  <c r="PZ42" i="36" s="1"/>
  <c r="PZ15" i="36"/>
  <c r="PZ41" i="36" s="1"/>
  <c r="PZ18" i="36"/>
  <c r="PZ44" i="36" s="1"/>
  <c r="PZ17" i="36"/>
  <c r="PZ43" i="36" s="1"/>
  <c r="PZ19" i="36"/>
  <c r="PZ45" i="36" s="1"/>
  <c r="QC48" i="36"/>
  <c r="QB55" i="36"/>
  <c r="QB81" i="36" s="1"/>
  <c r="QB57" i="36"/>
  <c r="QB83" i="36" s="1"/>
  <c r="QB56" i="36"/>
  <c r="QB82" i="36" s="1"/>
  <c r="QB49" i="36"/>
  <c r="QB75" i="36" s="1"/>
  <c r="QB50" i="36"/>
  <c r="QB76" i="36" s="1"/>
  <c r="QB54" i="36"/>
  <c r="QB80" i="36" s="1"/>
  <c r="QB53" i="36"/>
  <c r="QB79" i="36" s="1"/>
  <c r="QB51" i="36"/>
  <c r="QB77" i="36" s="1"/>
  <c r="QB52" i="36"/>
  <c r="QB78" i="36" s="1"/>
  <c r="QA10" i="36"/>
  <c r="PZ38" i="36"/>
  <c r="PZ39" i="36"/>
  <c r="QA12" i="36" l="1"/>
  <c r="QA11" i="36"/>
  <c r="QA37" i="36" s="1"/>
  <c r="QA13" i="36"/>
  <c r="QA39" i="36" s="1"/>
  <c r="QA14" i="36"/>
  <c r="QA40" i="36" s="1"/>
  <c r="QA16" i="36"/>
  <c r="QA42" i="36" s="1"/>
  <c r="QA15" i="36"/>
  <c r="QA41" i="36" s="1"/>
  <c r="QA18" i="36"/>
  <c r="QA44" i="36" s="1"/>
  <c r="QA17" i="36"/>
  <c r="QA43" i="36" s="1"/>
  <c r="QA19" i="36"/>
  <c r="QA45" i="36" s="1"/>
  <c r="QB10" i="36"/>
  <c r="QA38" i="36"/>
  <c r="QD48" i="36"/>
  <c r="QC55" i="36"/>
  <c r="QC81" i="36" s="1"/>
  <c r="QC56" i="36"/>
  <c r="QC82" i="36" s="1"/>
  <c r="QC57" i="36"/>
  <c r="QC83" i="36" s="1"/>
  <c r="QC50" i="36"/>
  <c r="QC76" i="36" s="1"/>
  <c r="QC49" i="36"/>
  <c r="QC75" i="36" s="1"/>
  <c r="QC52" i="36"/>
  <c r="QC78" i="36" s="1"/>
  <c r="QC54" i="36"/>
  <c r="QC80" i="36" s="1"/>
  <c r="QC51" i="36"/>
  <c r="QC77" i="36" s="1"/>
  <c r="QC53" i="36"/>
  <c r="QC79" i="36" s="1"/>
  <c r="QB12" i="36" l="1"/>
  <c r="QB11" i="36"/>
  <c r="QB37" i="36" s="1"/>
  <c r="QB13" i="36"/>
  <c r="QB14" i="36"/>
  <c r="QB40" i="36" s="1"/>
  <c r="QB15" i="36"/>
  <c r="QB41" i="36" s="1"/>
  <c r="QB16" i="36"/>
  <c r="QB42" i="36" s="1"/>
  <c r="QB18" i="36"/>
  <c r="QB44" i="36" s="1"/>
  <c r="QB17" i="36"/>
  <c r="QB43" i="36" s="1"/>
  <c r="QB19" i="36"/>
  <c r="QB45" i="36" s="1"/>
  <c r="QE48" i="36"/>
  <c r="QD55" i="36"/>
  <c r="QD81" i="36" s="1"/>
  <c r="QD56" i="36"/>
  <c r="QD82" i="36" s="1"/>
  <c r="QD57" i="36"/>
  <c r="QD83" i="36" s="1"/>
  <c r="QD51" i="36"/>
  <c r="QD77" i="36" s="1"/>
  <c r="QD53" i="36"/>
  <c r="QD79" i="36" s="1"/>
  <c r="QD54" i="36"/>
  <c r="QD80" i="36" s="1"/>
  <c r="QD52" i="36"/>
  <c r="QD78" i="36" s="1"/>
  <c r="QD50" i="36"/>
  <c r="QD76" i="36" s="1"/>
  <c r="QD49" i="36"/>
  <c r="QD75" i="36" s="1"/>
  <c r="QC10" i="36"/>
  <c r="QB38" i="36"/>
  <c r="QB39" i="36"/>
  <c r="QC11" i="36" l="1"/>
  <c r="QC37" i="36" s="1"/>
  <c r="QC12" i="36"/>
  <c r="QC38" i="36" s="1"/>
  <c r="QC13" i="36"/>
  <c r="QC39" i="36" s="1"/>
  <c r="QC14" i="36"/>
  <c r="QC40" i="36" s="1"/>
  <c r="QC15" i="36"/>
  <c r="QC41" i="36" s="1"/>
  <c r="QC16" i="36"/>
  <c r="QC42" i="36" s="1"/>
  <c r="QC18" i="36"/>
  <c r="QC44" i="36" s="1"/>
  <c r="QC17" i="36"/>
  <c r="QC43" i="36" s="1"/>
  <c r="QC19" i="36"/>
  <c r="QC45" i="36" s="1"/>
  <c r="QD10" i="36"/>
  <c r="QF48" i="36"/>
  <c r="QE56" i="36"/>
  <c r="QE82" i="36" s="1"/>
  <c r="QE57" i="36"/>
  <c r="QE83" i="36" s="1"/>
  <c r="QE55" i="36"/>
  <c r="QE81" i="36" s="1"/>
  <c r="QE54" i="36"/>
  <c r="QE80" i="36" s="1"/>
  <c r="QE50" i="36"/>
  <c r="QE76" i="36" s="1"/>
  <c r="QE52" i="36"/>
  <c r="QE78" i="36" s="1"/>
  <c r="QE53" i="36"/>
  <c r="QE79" i="36" s="1"/>
  <c r="QE49" i="36"/>
  <c r="QE75" i="36" s="1"/>
  <c r="QE51" i="36"/>
  <c r="QE77" i="36" s="1"/>
  <c r="QD11" i="36" l="1"/>
  <c r="QD37" i="36" s="1"/>
  <c r="QD12" i="36"/>
  <c r="QD38" i="36" s="1"/>
  <c r="QD14" i="36"/>
  <c r="QD40" i="36" s="1"/>
  <c r="QD13" i="36"/>
  <c r="QD39" i="36" s="1"/>
  <c r="QD15" i="36"/>
  <c r="QD41" i="36" s="1"/>
  <c r="QD16" i="36"/>
  <c r="QD42" i="36" s="1"/>
  <c r="QD18" i="36"/>
  <c r="QD44" i="36" s="1"/>
  <c r="QD17" i="36"/>
  <c r="QD43" i="36" s="1"/>
  <c r="QD19" i="36"/>
  <c r="QD45" i="36" s="1"/>
  <c r="QG48" i="36"/>
  <c r="QF57" i="36"/>
  <c r="QF83" i="36" s="1"/>
  <c r="QF55" i="36"/>
  <c r="QF81" i="36" s="1"/>
  <c r="QF56" i="36"/>
  <c r="QF82" i="36" s="1"/>
  <c r="QF53" i="36"/>
  <c r="QF79" i="36" s="1"/>
  <c r="QF49" i="36"/>
  <c r="QF75" i="36" s="1"/>
  <c r="QF54" i="36"/>
  <c r="QF80" i="36" s="1"/>
  <c r="QF51" i="36"/>
  <c r="QF77" i="36" s="1"/>
  <c r="QF50" i="36"/>
  <c r="QF76" i="36" s="1"/>
  <c r="QF52" i="36"/>
  <c r="QF78" i="36" s="1"/>
  <c r="QE10" i="36"/>
  <c r="QE11" i="36" l="1"/>
  <c r="QE37" i="36" s="1"/>
  <c r="QE12" i="36"/>
  <c r="QE14" i="36"/>
  <c r="QE40" i="36" s="1"/>
  <c r="QE13" i="36"/>
  <c r="QE39" i="36" s="1"/>
  <c r="QE15" i="36"/>
  <c r="QE41" i="36" s="1"/>
  <c r="QE16" i="36"/>
  <c r="QE42" i="36" s="1"/>
  <c r="QE18" i="36"/>
  <c r="QE44" i="36" s="1"/>
  <c r="QE17" i="36"/>
  <c r="QE43" i="36" s="1"/>
  <c r="QE19" i="36"/>
  <c r="QE45" i="36" s="1"/>
  <c r="QF10" i="36"/>
  <c r="QE38" i="36"/>
  <c r="QH48" i="36"/>
  <c r="QG57" i="36"/>
  <c r="QG83" i="36" s="1"/>
  <c r="QG56" i="36"/>
  <c r="QG82" i="36" s="1"/>
  <c r="QG55" i="36"/>
  <c r="QG81" i="36" s="1"/>
  <c r="QG52" i="36"/>
  <c r="QG78" i="36" s="1"/>
  <c r="QG54" i="36"/>
  <c r="QG80" i="36" s="1"/>
  <c r="QG49" i="36"/>
  <c r="QG75" i="36" s="1"/>
  <c r="QG51" i="36"/>
  <c r="QG77" i="36" s="1"/>
  <c r="QG50" i="36"/>
  <c r="QG76" i="36" s="1"/>
  <c r="QG53" i="36"/>
  <c r="QG79" i="36" s="1"/>
  <c r="QF11" i="36" l="1"/>
  <c r="QF37" i="36" s="1"/>
  <c r="QF12" i="36"/>
  <c r="QF14" i="36"/>
  <c r="QF40" i="36" s="1"/>
  <c r="QF13" i="36"/>
  <c r="QF39" i="36" s="1"/>
  <c r="QF15" i="36"/>
  <c r="QF41" i="36" s="1"/>
  <c r="QF16" i="36"/>
  <c r="QF42" i="36" s="1"/>
  <c r="QF17" i="36"/>
  <c r="QF43" i="36" s="1"/>
  <c r="QF18" i="36"/>
  <c r="QF44" i="36" s="1"/>
  <c r="QF19" i="36"/>
  <c r="QF45" i="36" s="1"/>
  <c r="QI48" i="36"/>
  <c r="QH57" i="36"/>
  <c r="QH83" i="36" s="1"/>
  <c r="QH55" i="36"/>
  <c r="QH81" i="36" s="1"/>
  <c r="QH56" i="36"/>
  <c r="QH82" i="36" s="1"/>
  <c r="QH51" i="36"/>
  <c r="QH77" i="36" s="1"/>
  <c r="QH49" i="36"/>
  <c r="QH75" i="36" s="1"/>
  <c r="QH52" i="36"/>
  <c r="QH78" i="36" s="1"/>
  <c r="QH50" i="36"/>
  <c r="QH76" i="36" s="1"/>
  <c r="QH53" i="36"/>
  <c r="QH79" i="36" s="1"/>
  <c r="QH54" i="36"/>
  <c r="QH80" i="36" s="1"/>
  <c r="QG10" i="36"/>
  <c r="QF38" i="36"/>
  <c r="QG11" i="36" l="1"/>
  <c r="QG37" i="36" s="1"/>
  <c r="QG12" i="36"/>
  <c r="QG14" i="36"/>
  <c r="QG40" i="36" s="1"/>
  <c r="QG13" i="36"/>
  <c r="QG39" i="36" s="1"/>
  <c r="QG16" i="36"/>
  <c r="QG42" i="36" s="1"/>
  <c r="QG15" i="36"/>
  <c r="QG41" i="36" s="1"/>
  <c r="QG17" i="36"/>
  <c r="QG43" i="36" s="1"/>
  <c r="QG18" i="36"/>
  <c r="QG44" i="36" s="1"/>
  <c r="QG19" i="36"/>
  <c r="QG45" i="36" s="1"/>
  <c r="QH10" i="36"/>
  <c r="QG38" i="36"/>
  <c r="QJ48" i="36"/>
  <c r="QI55" i="36"/>
  <c r="QI81" i="36" s="1"/>
  <c r="QI57" i="36"/>
  <c r="QI83" i="36" s="1"/>
  <c r="QI56" i="36"/>
  <c r="QI82" i="36" s="1"/>
  <c r="QI50" i="36"/>
  <c r="QI76" i="36" s="1"/>
  <c r="QI52" i="36"/>
  <c r="QI78" i="36" s="1"/>
  <c r="QI49" i="36"/>
  <c r="QI75" i="36" s="1"/>
  <c r="QI53" i="36"/>
  <c r="QI79" i="36" s="1"/>
  <c r="QI51" i="36"/>
  <c r="QI77" i="36" s="1"/>
  <c r="QI54" i="36"/>
  <c r="QI80" i="36" s="1"/>
  <c r="QH12" i="36" l="1"/>
  <c r="QH11" i="36"/>
  <c r="QH37" i="36" s="1"/>
  <c r="QH14" i="36"/>
  <c r="QH40" i="36" s="1"/>
  <c r="QH13" i="36"/>
  <c r="QH39" i="36" s="1"/>
  <c r="QH16" i="36"/>
  <c r="QH42" i="36" s="1"/>
  <c r="QH15" i="36"/>
  <c r="QH41" i="36" s="1"/>
  <c r="QH17" i="36"/>
  <c r="QH43" i="36" s="1"/>
  <c r="QH18" i="36"/>
  <c r="QH44" i="36" s="1"/>
  <c r="QH19" i="36"/>
  <c r="QH45" i="36" s="1"/>
  <c r="QK48" i="36"/>
  <c r="QJ57" i="36"/>
  <c r="QJ83" i="36" s="1"/>
  <c r="QJ55" i="36"/>
  <c r="QJ81" i="36" s="1"/>
  <c r="QJ56" i="36"/>
  <c r="QJ82" i="36" s="1"/>
  <c r="QJ49" i="36"/>
  <c r="QJ75" i="36" s="1"/>
  <c r="QJ54" i="36"/>
  <c r="QJ80" i="36" s="1"/>
  <c r="QJ50" i="36"/>
  <c r="QJ76" i="36" s="1"/>
  <c r="QJ51" i="36"/>
  <c r="QJ77" i="36" s="1"/>
  <c r="QJ53" i="36"/>
  <c r="QJ79" i="36" s="1"/>
  <c r="QJ52" i="36"/>
  <c r="QJ78" i="36" s="1"/>
  <c r="QI10" i="36"/>
  <c r="QH38" i="36"/>
  <c r="QI12" i="36" l="1"/>
  <c r="QI11" i="36"/>
  <c r="QI37" i="36" s="1"/>
  <c r="QI14" i="36"/>
  <c r="QI40" i="36" s="1"/>
  <c r="QI13" i="36"/>
  <c r="QI39" i="36" s="1"/>
  <c r="QI16" i="36"/>
  <c r="QI42" i="36" s="1"/>
  <c r="QI15" i="36"/>
  <c r="QI41" i="36" s="1"/>
  <c r="QI17" i="36"/>
  <c r="QI43" i="36" s="1"/>
  <c r="QI18" i="36"/>
  <c r="QI44" i="36" s="1"/>
  <c r="QI19" i="36"/>
  <c r="QI45" i="36" s="1"/>
  <c r="QJ10" i="36"/>
  <c r="QI38" i="36"/>
  <c r="QL48" i="36"/>
  <c r="QK57" i="36"/>
  <c r="QK83" i="36" s="1"/>
  <c r="QK56" i="36"/>
  <c r="QK82" i="36" s="1"/>
  <c r="QK55" i="36"/>
  <c r="QK81" i="36" s="1"/>
  <c r="QK50" i="36"/>
  <c r="QK76" i="36" s="1"/>
  <c r="QK53" i="36"/>
  <c r="QK79" i="36" s="1"/>
  <c r="QK54" i="36"/>
  <c r="QK80" i="36" s="1"/>
  <c r="QK49" i="36"/>
  <c r="QK75" i="36" s="1"/>
  <c r="QK51" i="36"/>
  <c r="QK77" i="36" s="1"/>
  <c r="QK52" i="36"/>
  <c r="QK78" i="36" s="1"/>
  <c r="QJ12" i="36" l="1"/>
  <c r="QJ11" i="36"/>
  <c r="QJ37" i="36" s="1"/>
  <c r="QJ14" i="36"/>
  <c r="QJ40" i="36" s="1"/>
  <c r="QJ13" i="36"/>
  <c r="QJ39" i="36" s="1"/>
  <c r="QJ16" i="36"/>
  <c r="QJ42" i="36" s="1"/>
  <c r="QJ15" i="36"/>
  <c r="QJ41" i="36" s="1"/>
  <c r="QJ17" i="36"/>
  <c r="QJ43" i="36" s="1"/>
  <c r="QJ18" i="36"/>
  <c r="QJ44" i="36" s="1"/>
  <c r="QJ19" i="36"/>
  <c r="QJ45" i="36" s="1"/>
  <c r="QM48" i="36"/>
  <c r="QL57" i="36"/>
  <c r="QL83" i="36" s="1"/>
  <c r="QL56" i="36"/>
  <c r="QL82" i="36" s="1"/>
  <c r="QL55" i="36"/>
  <c r="QL81" i="36" s="1"/>
  <c r="QL52" i="36"/>
  <c r="QL78" i="36" s="1"/>
  <c r="QL53" i="36"/>
  <c r="QL79" i="36" s="1"/>
  <c r="QL51" i="36"/>
  <c r="QL77" i="36" s="1"/>
  <c r="QL50" i="36"/>
  <c r="QL76" i="36" s="1"/>
  <c r="QL49" i="36"/>
  <c r="QL75" i="36" s="1"/>
  <c r="QL54" i="36"/>
  <c r="QL80" i="36" s="1"/>
  <c r="QK10" i="36"/>
  <c r="QJ38" i="36"/>
  <c r="QK12" i="36" l="1"/>
  <c r="QK11" i="36"/>
  <c r="QK37" i="36" s="1"/>
  <c r="QK13" i="36"/>
  <c r="QK39" i="36" s="1"/>
  <c r="QK14" i="36"/>
  <c r="QK40" i="36" s="1"/>
  <c r="QK16" i="36"/>
  <c r="QK42" i="36" s="1"/>
  <c r="QK15" i="36"/>
  <c r="QK41" i="36" s="1"/>
  <c r="QK18" i="36"/>
  <c r="QK44" i="36" s="1"/>
  <c r="QK17" i="36"/>
  <c r="QK43" i="36" s="1"/>
  <c r="QK19" i="36"/>
  <c r="QK45" i="36" s="1"/>
  <c r="QL10" i="36"/>
  <c r="QK38" i="36"/>
  <c r="QN48" i="36"/>
  <c r="QM57" i="36"/>
  <c r="QM83" i="36" s="1"/>
  <c r="QM56" i="36"/>
  <c r="QM82" i="36" s="1"/>
  <c r="QM55" i="36"/>
  <c r="QM81" i="36" s="1"/>
  <c r="QM51" i="36"/>
  <c r="QM77" i="36" s="1"/>
  <c r="QM52" i="36"/>
  <c r="QM78" i="36" s="1"/>
  <c r="QM54" i="36"/>
  <c r="QM80" i="36" s="1"/>
  <c r="QM49" i="36"/>
  <c r="QM75" i="36" s="1"/>
  <c r="QM53" i="36"/>
  <c r="QM79" i="36" s="1"/>
  <c r="QM50" i="36"/>
  <c r="QM76" i="36" s="1"/>
  <c r="QL12" i="36" l="1"/>
  <c r="QL11" i="36"/>
  <c r="QL37" i="36" s="1"/>
  <c r="QL13" i="36"/>
  <c r="QL39" i="36" s="1"/>
  <c r="QL14" i="36"/>
  <c r="QL40" i="36" s="1"/>
  <c r="QL16" i="36"/>
  <c r="QL42" i="36" s="1"/>
  <c r="QL15" i="36"/>
  <c r="QL41" i="36" s="1"/>
  <c r="QL18" i="36"/>
  <c r="QL44" i="36" s="1"/>
  <c r="QL17" i="36"/>
  <c r="QL43" i="36" s="1"/>
  <c r="QL19" i="36"/>
  <c r="QL45" i="36" s="1"/>
  <c r="QO48" i="36"/>
  <c r="QN55" i="36"/>
  <c r="QN81" i="36" s="1"/>
  <c r="QN57" i="36"/>
  <c r="QN83" i="36" s="1"/>
  <c r="QN56" i="36"/>
  <c r="QN82" i="36" s="1"/>
  <c r="QN53" i="36"/>
  <c r="QN79" i="36" s="1"/>
  <c r="QN49" i="36"/>
  <c r="QN75" i="36" s="1"/>
  <c r="QN50" i="36"/>
  <c r="QN76" i="36" s="1"/>
  <c r="QN54" i="36"/>
  <c r="QN80" i="36" s="1"/>
  <c r="QN52" i="36"/>
  <c r="QN78" i="36" s="1"/>
  <c r="QN51" i="36"/>
  <c r="QN77" i="36" s="1"/>
  <c r="QM10" i="36"/>
  <c r="QL38" i="36"/>
  <c r="QM12" i="36" l="1"/>
  <c r="QM11" i="36"/>
  <c r="QM37" i="36" s="1"/>
  <c r="QM13" i="36"/>
  <c r="QM39" i="36" s="1"/>
  <c r="QM14" i="36"/>
  <c r="QM40" i="36" s="1"/>
  <c r="QM16" i="36"/>
  <c r="QM42" i="36" s="1"/>
  <c r="QM15" i="36"/>
  <c r="QM41" i="36" s="1"/>
  <c r="QM18" i="36"/>
  <c r="QM44" i="36" s="1"/>
  <c r="QM17" i="36"/>
  <c r="QM43" i="36" s="1"/>
  <c r="QM19" i="36"/>
  <c r="QM45" i="36" s="1"/>
  <c r="QN10" i="36"/>
  <c r="QM38" i="36"/>
  <c r="QP48" i="36"/>
  <c r="QO57" i="36"/>
  <c r="QO83" i="36" s="1"/>
  <c r="QO55" i="36"/>
  <c r="QO81" i="36" s="1"/>
  <c r="QO56" i="36"/>
  <c r="QO82" i="36" s="1"/>
  <c r="QO51" i="36"/>
  <c r="QO77" i="36" s="1"/>
  <c r="QO52" i="36"/>
  <c r="QO78" i="36" s="1"/>
  <c r="QO50" i="36"/>
  <c r="QO76" i="36" s="1"/>
  <c r="QO53" i="36"/>
  <c r="QO79" i="36" s="1"/>
  <c r="QO49" i="36"/>
  <c r="QO75" i="36" s="1"/>
  <c r="QO54" i="36"/>
  <c r="QO80" i="36" s="1"/>
  <c r="QN12" i="36" l="1"/>
  <c r="QN11" i="36"/>
  <c r="QN37" i="36" s="1"/>
  <c r="QN13" i="36"/>
  <c r="QN39" i="36" s="1"/>
  <c r="QN14" i="36"/>
  <c r="QN40" i="36" s="1"/>
  <c r="QN15" i="36"/>
  <c r="QN41" i="36" s="1"/>
  <c r="QN16" i="36"/>
  <c r="QN42" i="36" s="1"/>
  <c r="QN18" i="36"/>
  <c r="QN44" i="36" s="1"/>
  <c r="QN17" i="36"/>
  <c r="QN43" i="36" s="1"/>
  <c r="QN19" i="36"/>
  <c r="QN45" i="36" s="1"/>
  <c r="QQ48" i="36"/>
  <c r="QP57" i="36"/>
  <c r="QP83" i="36" s="1"/>
  <c r="QP56" i="36"/>
  <c r="QP82" i="36" s="1"/>
  <c r="QP55" i="36"/>
  <c r="QP81" i="36" s="1"/>
  <c r="QP51" i="36"/>
  <c r="QP77" i="36" s="1"/>
  <c r="QP49" i="36"/>
  <c r="QP75" i="36" s="1"/>
  <c r="QP52" i="36"/>
  <c r="QP78" i="36" s="1"/>
  <c r="QP50" i="36"/>
  <c r="QP76" i="36" s="1"/>
  <c r="QP53" i="36"/>
  <c r="QP79" i="36" s="1"/>
  <c r="QP54" i="36"/>
  <c r="QP80" i="36" s="1"/>
  <c r="QO10" i="36"/>
  <c r="QN38" i="36"/>
  <c r="QO11" i="36" l="1"/>
  <c r="QO37" i="36" s="1"/>
  <c r="QO12" i="36"/>
  <c r="QO38" i="36" s="1"/>
  <c r="QO13" i="36"/>
  <c r="QO39" i="36" s="1"/>
  <c r="QO14" i="36"/>
  <c r="QO40" i="36" s="1"/>
  <c r="QO15" i="36"/>
  <c r="QO41" i="36" s="1"/>
  <c r="QO16" i="36"/>
  <c r="QO42" i="36" s="1"/>
  <c r="QO18" i="36"/>
  <c r="QO44" i="36" s="1"/>
  <c r="QO17" i="36"/>
  <c r="QO43" i="36" s="1"/>
  <c r="QO19" i="36"/>
  <c r="QO45" i="36" s="1"/>
  <c r="QP10" i="36"/>
  <c r="QR48" i="36"/>
  <c r="QQ57" i="36"/>
  <c r="QQ83" i="36" s="1"/>
  <c r="QQ56" i="36"/>
  <c r="QQ82" i="36" s="1"/>
  <c r="QQ55" i="36"/>
  <c r="QQ81" i="36" s="1"/>
  <c r="QQ51" i="36"/>
  <c r="QQ77" i="36" s="1"/>
  <c r="QQ52" i="36"/>
  <c r="QQ78" i="36" s="1"/>
  <c r="QQ53" i="36"/>
  <c r="QQ79" i="36" s="1"/>
  <c r="QQ50" i="36"/>
  <c r="QQ76" i="36" s="1"/>
  <c r="QQ49" i="36"/>
  <c r="QQ75" i="36" s="1"/>
  <c r="QQ54" i="36"/>
  <c r="QQ80" i="36" s="1"/>
  <c r="QP11" i="36" l="1"/>
  <c r="QP37" i="36" s="1"/>
  <c r="QP12" i="36"/>
  <c r="QP14" i="36"/>
  <c r="QP40" i="36" s="1"/>
  <c r="QP13" i="36"/>
  <c r="QP39" i="36" s="1"/>
  <c r="QP15" i="36"/>
  <c r="QP41" i="36" s="1"/>
  <c r="QP16" i="36"/>
  <c r="QP42" i="36" s="1"/>
  <c r="QP18" i="36"/>
  <c r="QP44" i="36" s="1"/>
  <c r="QP17" i="36"/>
  <c r="QP43" i="36" s="1"/>
  <c r="QP19" i="36"/>
  <c r="QP45" i="36" s="1"/>
  <c r="QS48" i="36"/>
  <c r="QR56" i="36"/>
  <c r="QR57" i="36"/>
  <c r="QR55" i="36"/>
  <c r="QR54" i="36"/>
  <c r="QR52" i="36"/>
  <c r="QR49" i="36"/>
  <c r="QR51" i="36"/>
  <c r="QR53" i="36"/>
  <c r="QR50" i="36"/>
  <c r="QQ10" i="36"/>
  <c r="QP38" i="36"/>
  <c r="QQ11" i="36" l="1"/>
  <c r="QQ37" i="36" s="1"/>
  <c r="QQ12" i="36"/>
  <c r="QQ14" i="36"/>
  <c r="QQ40" i="36" s="1"/>
  <c r="QQ13" i="36"/>
  <c r="QQ39" i="36" s="1"/>
  <c r="QQ15" i="36"/>
  <c r="QQ41" i="36" s="1"/>
  <c r="QQ16" i="36"/>
  <c r="QQ42" i="36" s="1"/>
  <c r="QQ18" i="36"/>
  <c r="QQ44" i="36" s="1"/>
  <c r="QQ17" i="36"/>
  <c r="QQ43" i="36" s="1"/>
  <c r="QQ19" i="36"/>
  <c r="QQ45" i="36" s="1"/>
  <c r="QR10" i="36"/>
  <c r="QQ38" i="36"/>
  <c r="QT48" i="36"/>
  <c r="QS57" i="36"/>
  <c r="QS56" i="36"/>
  <c r="QS55" i="36"/>
  <c r="QS50" i="36"/>
  <c r="QS52" i="36"/>
  <c r="QS51" i="36"/>
  <c r="QS54" i="36"/>
  <c r="QS49" i="36"/>
  <c r="QS53" i="36"/>
  <c r="QR11" i="36" l="1"/>
  <c r="QR12" i="36"/>
  <c r="QR14" i="36"/>
  <c r="QR13" i="36"/>
  <c r="QR15" i="36"/>
  <c r="QR16" i="36"/>
  <c r="QR17" i="36"/>
  <c r="QR18" i="36"/>
  <c r="QR19" i="36"/>
  <c r="QU48" i="36"/>
  <c r="QT55" i="36"/>
  <c r="QT56" i="36"/>
  <c r="QT57" i="36"/>
  <c r="QT50" i="36"/>
  <c r="QT49" i="36"/>
  <c r="QT53" i="36"/>
  <c r="QT52" i="36"/>
  <c r="QT51" i="36"/>
  <c r="QT54" i="36"/>
  <c r="QS10" i="36"/>
  <c r="QS11" i="36" l="1"/>
  <c r="QS12" i="36"/>
  <c r="QS14" i="36"/>
  <c r="QS13" i="36"/>
  <c r="QS16" i="36"/>
  <c r="QS15" i="36"/>
  <c r="QS17" i="36"/>
  <c r="QS18" i="36"/>
  <c r="QS19" i="36"/>
  <c r="QT10" i="36"/>
  <c r="QV48" i="36"/>
  <c r="QU57" i="36"/>
  <c r="QU56" i="36"/>
  <c r="QU55" i="36"/>
  <c r="QU50" i="36"/>
  <c r="QU49" i="36"/>
  <c r="QU52" i="36"/>
  <c r="QU51" i="36"/>
  <c r="QU53" i="36"/>
  <c r="QU54" i="36"/>
  <c r="QT12" i="36" l="1"/>
  <c r="QT11" i="36"/>
  <c r="QT14" i="36"/>
  <c r="QT13" i="36"/>
  <c r="QT16" i="36"/>
  <c r="QT15" i="36"/>
  <c r="QT17" i="36"/>
  <c r="QT18" i="36"/>
  <c r="QT19" i="36"/>
  <c r="QW48" i="36"/>
  <c r="QV57" i="36"/>
  <c r="QV56" i="36"/>
  <c r="QV55" i="36"/>
  <c r="QV49" i="36"/>
  <c r="QV51" i="36"/>
  <c r="QV50" i="36"/>
  <c r="QV53" i="36"/>
  <c r="QV52" i="36"/>
  <c r="QV54" i="36"/>
  <c r="QU10" i="36"/>
  <c r="QU12" i="36" l="1"/>
  <c r="QU11" i="36"/>
  <c r="QU14" i="36"/>
  <c r="QU13" i="36"/>
  <c r="QU16" i="36"/>
  <c r="QU15" i="36"/>
  <c r="QU17" i="36"/>
  <c r="QU18" i="36"/>
  <c r="QU19" i="36"/>
  <c r="QV10" i="36"/>
  <c r="QX48" i="36"/>
  <c r="QW56" i="36"/>
  <c r="QW55" i="36"/>
  <c r="QW57" i="36"/>
  <c r="QW50" i="36"/>
  <c r="QW49" i="36"/>
  <c r="QW52" i="36"/>
  <c r="QW54" i="36"/>
  <c r="QW51" i="36"/>
  <c r="QW53" i="36"/>
  <c r="QV12" i="36" l="1"/>
  <c r="QV11" i="36"/>
  <c r="QV14" i="36"/>
  <c r="QV13" i="36"/>
  <c r="QV16" i="36"/>
  <c r="QV15" i="36"/>
  <c r="QV17" i="36"/>
  <c r="QV18" i="36"/>
  <c r="QV19" i="36"/>
  <c r="QY48" i="36"/>
  <c r="QX57" i="36"/>
  <c r="QX55" i="36"/>
  <c r="QX56" i="36"/>
  <c r="QX49" i="36"/>
  <c r="QX54" i="36"/>
  <c r="QX52" i="36"/>
  <c r="QX50" i="36"/>
  <c r="QX53" i="36"/>
  <c r="QX51" i="36"/>
  <c r="QW10" i="36"/>
  <c r="QW12" i="36" l="1"/>
  <c r="QW11" i="36"/>
  <c r="QW13" i="36"/>
  <c r="QW14" i="36"/>
  <c r="QW16" i="36"/>
  <c r="QW15" i="36"/>
  <c r="QW18" i="36"/>
  <c r="QW17" i="36"/>
  <c r="QW19" i="36"/>
  <c r="QX10" i="36"/>
  <c r="QZ48" i="36"/>
  <c r="QY57" i="36"/>
  <c r="QY56" i="36"/>
  <c r="QY55" i="36"/>
  <c r="QY51" i="36"/>
  <c r="QY53" i="36"/>
  <c r="QY54" i="36"/>
  <c r="QY52" i="36"/>
  <c r="QY50" i="36"/>
  <c r="QY49" i="36"/>
  <c r="QX12" i="36" l="1"/>
  <c r="QX11" i="36"/>
  <c r="QX13" i="36"/>
  <c r="QX14" i="36"/>
  <c r="QX16" i="36"/>
  <c r="QX15" i="36"/>
  <c r="QX18" i="36"/>
  <c r="QX17" i="36"/>
  <c r="QX19" i="36"/>
  <c r="RA48" i="36"/>
  <c r="QZ56" i="36"/>
  <c r="QZ55" i="36"/>
  <c r="QZ57" i="36"/>
  <c r="QZ50" i="36"/>
  <c r="QZ52" i="36"/>
  <c r="QZ53" i="36"/>
  <c r="QZ54" i="36"/>
  <c r="QZ49" i="36"/>
  <c r="QZ51" i="36"/>
  <c r="QY10" i="36"/>
  <c r="QY12" i="36" l="1"/>
  <c r="QY11" i="36"/>
  <c r="QY13" i="36"/>
  <c r="QY14" i="36"/>
  <c r="QY16" i="36"/>
  <c r="QY15" i="36"/>
  <c r="QY18" i="36"/>
  <c r="QY17" i="36"/>
  <c r="QY19" i="36"/>
  <c r="QZ10" i="36"/>
  <c r="RB48" i="36"/>
  <c r="RA56" i="36"/>
  <c r="RA57" i="36"/>
  <c r="RA55" i="36"/>
  <c r="RA50" i="36"/>
  <c r="RA49" i="36"/>
  <c r="RA52" i="36"/>
  <c r="RA53" i="36"/>
  <c r="RA51" i="36"/>
  <c r="RA54" i="36"/>
  <c r="QZ12" i="36" l="1"/>
  <c r="QZ11" i="36"/>
  <c r="QZ13" i="36"/>
  <c r="QZ14" i="36"/>
  <c r="QZ15" i="36"/>
  <c r="QZ16" i="36"/>
  <c r="QZ18" i="36"/>
  <c r="QZ17" i="36"/>
  <c r="QZ19" i="36"/>
  <c r="RC48" i="36"/>
  <c r="RB57" i="36"/>
  <c r="RB56" i="36"/>
  <c r="RB55" i="36"/>
  <c r="RB49" i="36"/>
  <c r="RB53" i="36"/>
  <c r="RB50" i="36"/>
  <c r="RB51" i="36"/>
  <c r="RB52" i="36"/>
  <c r="RB54" i="36"/>
  <c r="RA10" i="36"/>
  <c r="RA11" i="36" l="1"/>
  <c r="RA12" i="36"/>
  <c r="RA13" i="36"/>
  <c r="RA14" i="36"/>
  <c r="RA15" i="36"/>
  <c r="RA16" i="36"/>
  <c r="RA18" i="36"/>
  <c r="RA17" i="36"/>
  <c r="RA19" i="36"/>
  <c r="RB10" i="36"/>
  <c r="RD48" i="36"/>
  <c r="RC56" i="36"/>
  <c r="RC55" i="36"/>
  <c r="RC57" i="36"/>
  <c r="RC54" i="36"/>
  <c r="RC50" i="36"/>
  <c r="RC49" i="36"/>
  <c r="RC51" i="36"/>
  <c r="RC53" i="36"/>
  <c r="RC52" i="36"/>
  <c r="RB11" i="36" l="1"/>
  <c r="RB12" i="36"/>
  <c r="RB14" i="36"/>
  <c r="RB13" i="36"/>
  <c r="RB15" i="36"/>
  <c r="RB16" i="36"/>
  <c r="RB18" i="36"/>
  <c r="RB17" i="36"/>
  <c r="RB19" i="36"/>
  <c r="RE48" i="36"/>
  <c r="RD55" i="36"/>
  <c r="RD56" i="36"/>
  <c r="RD57" i="36"/>
  <c r="RD51" i="36"/>
  <c r="RD52" i="36"/>
  <c r="RD53" i="36"/>
  <c r="RD50" i="36"/>
  <c r="RD49" i="36"/>
  <c r="RD54" i="36"/>
  <c r="RC10" i="36"/>
  <c r="RC11" i="36" l="1"/>
  <c r="RC12" i="36"/>
  <c r="RC14" i="36"/>
  <c r="RC13" i="36"/>
  <c r="RC15" i="36"/>
  <c r="RC16" i="36"/>
  <c r="RC18" i="36"/>
  <c r="RC17" i="36"/>
  <c r="RC19" i="36"/>
  <c r="RD10" i="36"/>
  <c r="RF48" i="36"/>
  <c r="RE56" i="36"/>
  <c r="RE55" i="36"/>
  <c r="RE57" i="36"/>
  <c r="RE50" i="36"/>
  <c r="RE49" i="36"/>
  <c r="RE52" i="36"/>
  <c r="RE53" i="36"/>
  <c r="RE51" i="36"/>
  <c r="RE54" i="36"/>
  <c r="RD11" i="36" l="1"/>
  <c r="RD12" i="36"/>
  <c r="RD14" i="36"/>
  <c r="RD13" i="36"/>
  <c r="RD15" i="36"/>
  <c r="RD16" i="36"/>
  <c r="RD17" i="36"/>
  <c r="RD18" i="36"/>
  <c r="RD19" i="36"/>
  <c r="RG48" i="36"/>
  <c r="RF55" i="36"/>
  <c r="RF56" i="36"/>
  <c r="RF57" i="36"/>
  <c r="RF53" i="36"/>
  <c r="RF54" i="36"/>
  <c r="RF52" i="36"/>
  <c r="RF49" i="36"/>
  <c r="RF51" i="36"/>
  <c r="RF50" i="36"/>
  <c r="RE10" i="36"/>
  <c r="RE11" i="36" l="1"/>
  <c r="RE12" i="36"/>
  <c r="RE14" i="36"/>
  <c r="RE13" i="36"/>
  <c r="RE16" i="36"/>
  <c r="RE15" i="36"/>
  <c r="RE17" i="36"/>
  <c r="RE18" i="36"/>
  <c r="RE19" i="36"/>
  <c r="RF10" i="36"/>
  <c r="RH48" i="36"/>
  <c r="RG55" i="36"/>
  <c r="RG56" i="36"/>
  <c r="RG57" i="36"/>
  <c r="RG49" i="36"/>
  <c r="RG54" i="36"/>
  <c r="RG52" i="36"/>
  <c r="RG51" i="36"/>
  <c r="RG53" i="36"/>
  <c r="RG50" i="36"/>
  <c r="RF12" i="36" l="1"/>
  <c r="RF11" i="36"/>
  <c r="RF14" i="36"/>
  <c r="RF13" i="36"/>
  <c r="RF16" i="36"/>
  <c r="RF15" i="36"/>
  <c r="RF17" i="36"/>
  <c r="RF18" i="36"/>
  <c r="RF19" i="36"/>
  <c r="RI48" i="36"/>
  <c r="RH57" i="36"/>
  <c r="RH55" i="36"/>
  <c r="RH56" i="36"/>
  <c r="RH50" i="36"/>
  <c r="RH54" i="36"/>
  <c r="RH53" i="36"/>
  <c r="RH51" i="36"/>
  <c r="RH49" i="36"/>
  <c r="RH52" i="36"/>
  <c r="RG10" i="36"/>
  <c r="RG12" i="36" l="1"/>
  <c r="RG11" i="36"/>
  <c r="RG14" i="36"/>
  <c r="RG13" i="36"/>
  <c r="RG16" i="36"/>
  <c r="RG15" i="36"/>
  <c r="RG17" i="36"/>
  <c r="RG18" i="36"/>
  <c r="RG19" i="36"/>
  <c r="RH10" i="36"/>
  <c r="RJ48" i="36"/>
  <c r="RI57" i="36"/>
  <c r="RI55" i="36"/>
  <c r="RI56" i="36"/>
  <c r="RI51" i="36"/>
  <c r="RI52" i="36"/>
  <c r="RI49" i="36"/>
  <c r="RI53" i="36"/>
  <c r="RI54" i="36"/>
  <c r="RI50" i="36"/>
  <c r="RH12" i="36" l="1"/>
  <c r="RH11" i="36"/>
  <c r="RH14" i="36"/>
  <c r="RH13" i="36"/>
  <c r="RH16" i="36"/>
  <c r="RH15" i="36"/>
  <c r="RH17" i="36"/>
  <c r="RH18" i="36"/>
  <c r="RH19" i="36"/>
  <c r="RK48" i="36"/>
  <c r="RJ57" i="36"/>
  <c r="RJ55" i="36"/>
  <c r="RJ56" i="36"/>
  <c r="RJ49" i="36"/>
  <c r="RJ54" i="36"/>
  <c r="RJ53" i="36"/>
  <c r="RJ51" i="36"/>
  <c r="RJ52" i="36"/>
  <c r="RJ50" i="36"/>
  <c r="RI10" i="36"/>
  <c r="RI12" i="36" l="1"/>
  <c r="RI11" i="36"/>
  <c r="RI13" i="36"/>
  <c r="RI14" i="36"/>
  <c r="RI16" i="36"/>
  <c r="RI15" i="36"/>
  <c r="RI18" i="36"/>
  <c r="RI17" i="36"/>
  <c r="RI19" i="36"/>
  <c r="RJ10" i="36"/>
  <c r="RL48" i="36"/>
  <c r="RK57" i="36"/>
  <c r="RK56" i="36"/>
  <c r="RK55" i="36"/>
  <c r="RK53" i="36"/>
  <c r="RK50" i="36"/>
  <c r="RK54" i="36"/>
  <c r="RK52" i="36"/>
  <c r="RK51" i="36"/>
  <c r="RK49" i="36"/>
  <c r="RJ12" i="36" l="1"/>
  <c r="RJ11" i="36"/>
  <c r="RJ13" i="36"/>
  <c r="RJ14" i="36"/>
  <c r="RJ16" i="36"/>
  <c r="RJ15" i="36"/>
  <c r="RJ18" i="36"/>
  <c r="RJ17" i="36"/>
  <c r="RJ19" i="36"/>
  <c r="RM48" i="36"/>
  <c r="RL55" i="36"/>
  <c r="RL57" i="36"/>
  <c r="RL56" i="36"/>
  <c r="RL51" i="36"/>
  <c r="RL52" i="36"/>
  <c r="RL54" i="36"/>
  <c r="RL49" i="36"/>
  <c r="RL50" i="36"/>
  <c r="RL53" i="36"/>
  <c r="RK10" i="36"/>
  <c r="RK12" i="36" l="1"/>
  <c r="RK11" i="36"/>
  <c r="RK13" i="36"/>
  <c r="RK14" i="36"/>
  <c r="RK16" i="36"/>
  <c r="RK15" i="36"/>
  <c r="RK18" i="36"/>
  <c r="RK17" i="36"/>
  <c r="RK19" i="36"/>
  <c r="RL10" i="36"/>
  <c r="RN48" i="36"/>
  <c r="RM57" i="36"/>
  <c r="RM56" i="36"/>
  <c r="RM55" i="36"/>
  <c r="RM50" i="36"/>
  <c r="RM49" i="36"/>
  <c r="RM53" i="36"/>
  <c r="RM52" i="36"/>
  <c r="RM54" i="36"/>
  <c r="RM51" i="36"/>
  <c r="RL12" i="36" l="1"/>
  <c r="RL11" i="36"/>
  <c r="RL13" i="36"/>
  <c r="RL14" i="36"/>
  <c r="RL15" i="36"/>
  <c r="RL16" i="36"/>
  <c r="RL18" i="36"/>
  <c r="RL17" i="36"/>
  <c r="RL19" i="36"/>
  <c r="RO48" i="36"/>
  <c r="RN57" i="36"/>
  <c r="RN56" i="36"/>
  <c r="RN55" i="36"/>
  <c r="RN53" i="36"/>
  <c r="RN52" i="36"/>
  <c r="RN54" i="36"/>
  <c r="RN51" i="36"/>
  <c r="RN49" i="36"/>
  <c r="RN50" i="36"/>
  <c r="RM10" i="36"/>
  <c r="RM11" i="36" l="1"/>
  <c r="RM12" i="36"/>
  <c r="RM13" i="36"/>
  <c r="RM14" i="36"/>
  <c r="RM15" i="36"/>
  <c r="RM16" i="36"/>
  <c r="RM18" i="36"/>
  <c r="RM17" i="36"/>
  <c r="RM19" i="36"/>
  <c r="RN10" i="36"/>
  <c r="RP48" i="36"/>
  <c r="RO56" i="36"/>
  <c r="RO55" i="36"/>
  <c r="RO57" i="36"/>
  <c r="RO51" i="36"/>
  <c r="RO49" i="36"/>
  <c r="RO53" i="36"/>
  <c r="RO54" i="36"/>
  <c r="RO52" i="36"/>
  <c r="RO50" i="36"/>
  <c r="RN11" i="36" l="1"/>
  <c r="RN12" i="36"/>
  <c r="RN14" i="36"/>
  <c r="RN13" i="36"/>
  <c r="RN15" i="36"/>
  <c r="RN16" i="36"/>
  <c r="RN18" i="36"/>
  <c r="RN17" i="36"/>
  <c r="RN19" i="36"/>
  <c r="RQ48" i="36"/>
  <c r="RP55" i="36"/>
  <c r="RP56" i="36"/>
  <c r="RP57" i="36"/>
  <c r="RP53" i="36"/>
  <c r="RP51" i="36"/>
  <c r="RP52" i="36"/>
  <c r="RP54" i="36"/>
  <c r="RP49" i="36"/>
  <c r="RP50" i="36"/>
  <c r="RO10" i="36"/>
  <c r="RO11" i="36" l="1"/>
  <c r="RO12" i="36"/>
  <c r="RO14" i="36"/>
  <c r="RO13" i="36"/>
  <c r="RO15" i="36"/>
  <c r="RO16" i="36"/>
  <c r="RO18" i="36"/>
  <c r="RO17" i="36"/>
  <c r="RO19" i="36"/>
  <c r="RP10" i="36"/>
  <c r="RR48" i="36"/>
  <c r="RQ56" i="36"/>
  <c r="RQ55" i="36"/>
  <c r="RQ57" i="36"/>
  <c r="RQ54" i="36"/>
  <c r="RQ53" i="36"/>
  <c r="RQ50" i="36"/>
  <c r="RQ51" i="36"/>
  <c r="RQ49" i="36"/>
  <c r="RQ52" i="36"/>
  <c r="RP11" i="36" l="1"/>
  <c r="RP12" i="36"/>
  <c r="RP14" i="36"/>
  <c r="RP13" i="36"/>
  <c r="RP15" i="36"/>
  <c r="RP16" i="36"/>
  <c r="RP17" i="36"/>
  <c r="RP18" i="36"/>
  <c r="RP19" i="36"/>
  <c r="RS48" i="36"/>
  <c r="RR57" i="36"/>
  <c r="RR55" i="36"/>
  <c r="RR56" i="36"/>
  <c r="RR50" i="36"/>
  <c r="RR51" i="36"/>
  <c r="RR54" i="36"/>
  <c r="RR52" i="36"/>
  <c r="RR49" i="36"/>
  <c r="RR53" i="36"/>
  <c r="RQ10" i="36"/>
  <c r="RQ11" i="36" l="1"/>
  <c r="RQ12" i="36"/>
  <c r="RQ14" i="36"/>
  <c r="RQ13" i="36"/>
  <c r="RQ16" i="36"/>
  <c r="RQ15" i="36"/>
  <c r="RQ17" i="36"/>
  <c r="RQ18" i="36"/>
  <c r="RQ19" i="36"/>
  <c r="RR10" i="36"/>
  <c r="RT48" i="36"/>
  <c r="RS56" i="36"/>
  <c r="RS55" i="36"/>
  <c r="RS57" i="36"/>
  <c r="RS54" i="36"/>
  <c r="RS52" i="36"/>
  <c r="RS49" i="36"/>
  <c r="RS53" i="36"/>
  <c r="RS51" i="36"/>
  <c r="RS50" i="36"/>
  <c r="RR12" i="36" l="1"/>
  <c r="RR11" i="36"/>
  <c r="RR14" i="36"/>
  <c r="RR13" i="36"/>
  <c r="RR16" i="36"/>
  <c r="RR15" i="36"/>
  <c r="RR17" i="36"/>
  <c r="RR18" i="36"/>
  <c r="RR19" i="36"/>
  <c r="RU48" i="36"/>
  <c r="RT55" i="36"/>
  <c r="RT56" i="36"/>
  <c r="RT57" i="36"/>
  <c r="RT51" i="36"/>
  <c r="RT49" i="36"/>
  <c r="RT52" i="36"/>
  <c r="RT50" i="36"/>
  <c r="RT54" i="36"/>
  <c r="RT53" i="36"/>
  <c r="RS10" i="36"/>
  <c r="RS12" i="36" l="1"/>
  <c r="RS11" i="36"/>
  <c r="RS14" i="36"/>
  <c r="RS13" i="36"/>
  <c r="RS16" i="36"/>
  <c r="RS15" i="36"/>
  <c r="RS17" i="36"/>
  <c r="RS18" i="36"/>
  <c r="RS19" i="36"/>
  <c r="RT10" i="36"/>
  <c r="RV48" i="36"/>
  <c r="RU56" i="36"/>
  <c r="RU55" i="36"/>
  <c r="RU57" i="36"/>
  <c r="RU51" i="36"/>
  <c r="RU49" i="36"/>
  <c r="RU50" i="36"/>
  <c r="RU52" i="36"/>
  <c r="RU53" i="36"/>
  <c r="RU54" i="36"/>
  <c r="RT12" i="36" l="1"/>
  <c r="RT11" i="36"/>
  <c r="RT14" i="36"/>
  <c r="RT13" i="36"/>
  <c r="RT16" i="36"/>
  <c r="RT15" i="36"/>
  <c r="RT17" i="36"/>
  <c r="RT18" i="36"/>
  <c r="RT19" i="36"/>
  <c r="RW48" i="36"/>
  <c r="RV55" i="36"/>
  <c r="RV56" i="36"/>
  <c r="RV57" i="36"/>
  <c r="RV51" i="36"/>
  <c r="RV52" i="36"/>
  <c r="RV49" i="36"/>
  <c r="RV50" i="36"/>
  <c r="RV53" i="36"/>
  <c r="RV54" i="36"/>
  <c r="RU10" i="36"/>
  <c r="RU12" i="36" l="1"/>
  <c r="RU11" i="36"/>
  <c r="RU13" i="36"/>
  <c r="RU14" i="36"/>
  <c r="RU16" i="36"/>
  <c r="RU15" i="36"/>
  <c r="RU18" i="36"/>
  <c r="RU17" i="36"/>
  <c r="RU19" i="36"/>
  <c r="RV10" i="36"/>
  <c r="RX48" i="36"/>
  <c r="RW55" i="36"/>
  <c r="RW57" i="36"/>
  <c r="RW56" i="36"/>
  <c r="RW50" i="36"/>
  <c r="RW53" i="36"/>
  <c r="RW51" i="36"/>
  <c r="RW52" i="36"/>
  <c r="RW49" i="36"/>
  <c r="RW54" i="36"/>
  <c r="RV12" i="36" l="1"/>
  <c r="RV11" i="36"/>
  <c r="RV13" i="36"/>
  <c r="RV14" i="36"/>
  <c r="RV16" i="36"/>
  <c r="RV15" i="36"/>
  <c r="RV18" i="36"/>
  <c r="RV17" i="36"/>
  <c r="RV19" i="36"/>
  <c r="RX57" i="36"/>
  <c r="RX55" i="36"/>
  <c r="RX56" i="36"/>
  <c r="RX53" i="36"/>
  <c r="RX49" i="36"/>
  <c r="RX50" i="36"/>
  <c r="RX52" i="36"/>
  <c r="RX54" i="36"/>
  <c r="RX51" i="36"/>
  <c r="RW10" i="36"/>
  <c r="RW12" i="36" l="1"/>
  <c r="RW11" i="36"/>
  <c r="RW13" i="36"/>
  <c r="RW14" i="36"/>
  <c r="RW16" i="36"/>
  <c r="RW15" i="36"/>
  <c r="RW18" i="36"/>
  <c r="RW17" i="36"/>
  <c r="RW19" i="36"/>
  <c r="RX10" i="36"/>
  <c r="RX12" i="36" l="1"/>
  <c r="RX11" i="36"/>
  <c r="RX13" i="36"/>
  <c r="RX14" i="36"/>
  <c r="RX15" i="36"/>
  <c r="RX16" i="36"/>
  <c r="RX18" i="36"/>
  <c r="RX17" i="36"/>
  <c r="RX19" i="36"/>
  <c r="D38" i="151" l="1"/>
  <c r="D35" i="151"/>
  <c r="D33" i="151"/>
  <c r="D36" i="151"/>
  <c r="D32" i="151"/>
  <c r="D31" i="151"/>
  <c r="E32" i="151"/>
  <c r="F34" i="151"/>
  <c r="F35" i="151"/>
  <c r="E35" i="151"/>
  <c r="E30" i="151"/>
  <c r="F36" i="151"/>
  <c r="F37" i="151"/>
  <c r="D30" i="151"/>
  <c r="E33" i="151"/>
  <c r="G30" i="151"/>
  <c r="E37" i="151"/>
  <c r="D37" i="151"/>
  <c r="E34" i="151"/>
  <c r="F30" i="151"/>
  <c r="D34" i="151"/>
  <c r="F31" i="151"/>
  <c r="E31" i="151"/>
  <c r="E38" i="151"/>
  <c r="E36" i="151"/>
  <c r="F38" i="151"/>
  <c r="F33" i="151"/>
  <c r="G36" i="151"/>
  <c r="G37" i="151"/>
  <c r="G38" i="151"/>
  <c r="G31" i="151"/>
  <c r="F32" i="151"/>
  <c r="H38" i="151"/>
  <c r="G34" i="151"/>
  <c r="G33" i="151"/>
  <c r="H33" i="151"/>
  <c r="H31" i="151"/>
  <c r="H34" i="151"/>
  <c r="G35" i="151"/>
  <c r="I33" i="151"/>
  <c r="H30" i="151"/>
  <c r="G32" i="151"/>
  <c r="K30" i="151"/>
  <c r="I31" i="151"/>
  <c r="I34" i="151"/>
  <c r="H36" i="151"/>
  <c r="J33" i="151"/>
  <c r="H37" i="151"/>
  <c r="J31" i="151"/>
  <c r="J30" i="151"/>
  <c r="I32" i="151"/>
  <c r="I38" i="151"/>
  <c r="J32" i="151"/>
  <c r="I36" i="151"/>
  <c r="I30" i="151"/>
  <c r="H32" i="151"/>
  <c r="J35" i="151"/>
  <c r="H35" i="151"/>
  <c r="I35" i="151"/>
  <c r="I37" i="151"/>
  <c r="J37" i="151"/>
  <c r="J34" i="151"/>
  <c r="K31" i="151"/>
  <c r="J36" i="151"/>
  <c r="K32" i="151"/>
  <c r="K36" i="151"/>
  <c r="K38" i="151"/>
  <c r="K37" i="151"/>
  <c r="L38" i="151"/>
  <c r="L35" i="151"/>
  <c r="J38" i="151"/>
  <c r="K33" i="151"/>
  <c r="K35" i="151"/>
  <c r="N33" i="151"/>
  <c r="K34" i="151"/>
  <c r="L31" i="151"/>
  <c r="M33" i="151"/>
  <c r="L37" i="151"/>
  <c r="M31" i="151"/>
  <c r="M35" i="151"/>
  <c r="L30" i="151"/>
  <c r="M36" i="151"/>
  <c r="L34" i="151"/>
  <c r="N35" i="151"/>
  <c r="M34" i="151"/>
  <c r="N34" i="151"/>
  <c r="L36" i="151"/>
  <c r="N30" i="151"/>
  <c r="L33" i="151"/>
  <c r="N37" i="151"/>
  <c r="M30" i="151"/>
  <c r="O35" i="151"/>
  <c r="M37" i="151"/>
  <c r="L32" i="151"/>
  <c r="O30" i="151"/>
  <c r="O36" i="151"/>
  <c r="N36" i="151"/>
  <c r="M32" i="151"/>
  <c r="O31" i="151"/>
  <c r="N32" i="151"/>
  <c r="M38" i="151"/>
  <c r="N38" i="151"/>
  <c r="O32" i="151"/>
  <c r="O33" i="151"/>
  <c r="N31" i="151"/>
  <c r="O34" i="151"/>
  <c r="P37" i="151"/>
  <c r="O38" i="151"/>
  <c r="P38" i="151"/>
  <c r="P30" i="151"/>
  <c r="P33" i="151"/>
  <c r="Q36" i="151"/>
  <c r="Q32" i="151"/>
  <c r="Q34" i="151"/>
  <c r="O37" i="151"/>
  <c r="P31" i="151"/>
  <c r="P35" i="151"/>
  <c r="P36" i="151"/>
  <c r="P32" i="151"/>
  <c r="Q33" i="151"/>
  <c r="P34" i="151"/>
  <c r="S32" i="151"/>
  <c r="Q38" i="151"/>
  <c r="Q35" i="151"/>
  <c r="S36" i="151"/>
  <c r="R35" i="151"/>
  <c r="R36" i="151"/>
  <c r="Q31" i="151"/>
  <c r="S37" i="151"/>
  <c r="Q30" i="151"/>
  <c r="S31" i="151"/>
  <c r="S33" i="151"/>
  <c r="R32" i="151"/>
  <c r="T34" i="151"/>
  <c r="S34" i="151"/>
  <c r="R33" i="151"/>
  <c r="R30" i="151"/>
  <c r="S38" i="151"/>
  <c r="Q37" i="151"/>
  <c r="R34" i="151"/>
  <c r="R31" i="151"/>
  <c r="R37" i="151"/>
  <c r="U33" i="151"/>
  <c r="T37" i="151"/>
  <c r="T33" i="151"/>
  <c r="S30" i="151"/>
  <c r="T30" i="151"/>
  <c r="S35" i="151"/>
  <c r="T35" i="151"/>
  <c r="U36" i="151"/>
  <c r="U34" i="151"/>
  <c r="U31" i="151"/>
  <c r="V34" i="151"/>
  <c r="T38" i="151"/>
  <c r="U30" i="151"/>
  <c r="T32" i="151"/>
  <c r="X37" i="151"/>
  <c r="T31" i="151"/>
  <c r="U35" i="151"/>
  <c r="V32" i="151"/>
  <c r="U38" i="151"/>
  <c r="U32" i="151"/>
  <c r="V30" i="151"/>
  <c r="W31" i="151"/>
  <c r="V36" i="151"/>
  <c r="V33" i="151"/>
  <c r="R38" i="151"/>
  <c r="T36" i="151"/>
  <c r="X32" i="151"/>
  <c r="W34" i="151"/>
  <c r="V37" i="151"/>
  <c r="U37" i="151"/>
  <c r="X30" i="151"/>
  <c r="V38" i="151"/>
  <c r="W35" i="151"/>
  <c r="W36" i="151"/>
  <c r="W32" i="151"/>
  <c r="W38" i="151"/>
  <c r="X33" i="151"/>
  <c r="V31" i="151"/>
  <c r="Y37" i="151"/>
  <c r="W30" i="151"/>
  <c r="W37" i="151"/>
  <c r="X35" i="151"/>
  <c r="W33" i="151"/>
  <c r="Y30" i="151"/>
  <c r="Y38" i="151"/>
  <c r="X31" i="151"/>
  <c r="Y32" i="151"/>
  <c r="Y36" i="151"/>
  <c r="Y34" i="151"/>
  <c r="Y31" i="151"/>
  <c r="V35" i="151"/>
  <c r="X38" i="151"/>
  <c r="Z37" i="151"/>
  <c r="Z31" i="151"/>
  <c r="Z30" i="151"/>
  <c r="X36" i="151"/>
  <c r="X34" i="151"/>
  <c r="Z38" i="151"/>
  <c r="Y33" i="151"/>
  <c r="Y35" i="151"/>
  <c r="Z36" i="151"/>
  <c r="Z34" i="151"/>
  <c r="AA34" i="151"/>
  <c r="AA30" i="151"/>
  <c r="Z35" i="151"/>
  <c r="Z32" i="151"/>
  <c r="AA38" i="151"/>
  <c r="Z33" i="151"/>
  <c r="AA36" i="151"/>
  <c r="AD31" i="151"/>
  <c r="AA35" i="151"/>
  <c r="AA37" i="151"/>
  <c r="AB34" i="151"/>
  <c r="AB30" i="151"/>
  <c r="AB35" i="151"/>
  <c r="AB37" i="151"/>
  <c r="AA33" i="151"/>
  <c r="AC32" i="151"/>
  <c r="AC34" i="151"/>
  <c r="AB32" i="151"/>
  <c r="AA32" i="151"/>
  <c r="AA31" i="151"/>
  <c r="AC30" i="151"/>
  <c r="AD30" i="151"/>
  <c r="AB33" i="151"/>
  <c r="AE38" i="151"/>
  <c r="AE33" i="151"/>
  <c r="AC35" i="151"/>
  <c r="AC33" i="151"/>
  <c r="AB36" i="151"/>
  <c r="AF35" i="151"/>
  <c r="AD36" i="151"/>
  <c r="AC31" i="151"/>
  <c r="AB31" i="151"/>
  <c r="AC36" i="151"/>
  <c r="AE31" i="151"/>
  <c r="AB38" i="151"/>
  <c r="AE35" i="151"/>
  <c r="AE34" i="151"/>
  <c r="AD38" i="151"/>
  <c r="AE32" i="151"/>
  <c r="AF30" i="151"/>
  <c r="AC37" i="151"/>
  <c r="AD34" i="151"/>
  <c r="AF31" i="151"/>
  <c r="AE30" i="151"/>
  <c r="AC38" i="151"/>
  <c r="AE37" i="151"/>
  <c r="AD35" i="151"/>
  <c r="AD37" i="151"/>
  <c r="AG31" i="151"/>
  <c r="AF36" i="151"/>
  <c r="AD33" i="151"/>
  <c r="AF32" i="151"/>
  <c r="AE36" i="151"/>
  <c r="AG34" i="151"/>
  <c r="AG38" i="151"/>
  <c r="AD32" i="151"/>
  <c r="AG36" i="151"/>
  <c r="AF37" i="151"/>
  <c r="AF33" i="151"/>
  <c r="AG32" i="151"/>
  <c r="AG33" i="151"/>
  <c r="AG35" i="151"/>
  <c r="AF38" i="151"/>
  <c r="AF34" i="151"/>
  <c r="AG37" i="151"/>
  <c r="AG30" i="151"/>
  <c r="AB34" i="131"/>
  <c r="T31" i="131"/>
  <c r="V36" i="131"/>
  <c r="P35" i="131"/>
  <c r="O38" i="131"/>
  <c r="AD37" i="131"/>
  <c r="AE34" i="131"/>
  <c r="L31" i="131"/>
  <c r="Q38" i="131"/>
  <c r="O35" i="131"/>
  <c r="AG33" i="131"/>
  <c r="W36" i="131"/>
  <c r="V37" i="131"/>
  <c r="R30" i="131"/>
  <c r="AH36" i="131"/>
  <c r="R35" i="131"/>
  <c r="D34" i="131"/>
  <c r="Z34" i="131"/>
  <c r="T32" i="131"/>
  <c r="X32" i="131"/>
  <c r="Q33" i="131"/>
  <c r="I35" i="131"/>
  <c r="AE36" i="131"/>
  <c r="R38" i="131"/>
  <c r="N36" i="131"/>
  <c r="S33" i="131"/>
  <c r="V34" i="131"/>
  <c r="T34" i="131"/>
  <c r="W37" i="131"/>
  <c r="S36" i="131"/>
  <c r="F37" i="131"/>
  <c r="AG37" i="131"/>
  <c r="G36" i="131"/>
  <c r="S31" i="131"/>
  <c r="I36" i="131"/>
  <c r="E31" i="131"/>
  <c r="E35" i="131"/>
  <c r="D36" i="131"/>
  <c r="X38" i="131"/>
  <c r="J37" i="131"/>
  <c r="Z31" i="131"/>
  <c r="I32" i="131"/>
  <c r="AB30" i="131"/>
  <c r="AH38" i="131"/>
  <c r="X33" i="131"/>
  <c r="AF36" i="131"/>
  <c r="H32" i="131"/>
  <c r="W33" i="131"/>
  <c r="L30" i="131"/>
  <c r="AC37" i="131"/>
  <c r="D32" i="131"/>
  <c r="P38" i="131"/>
  <c r="AG34" i="131"/>
  <c r="R34" i="131"/>
  <c r="D35" i="131"/>
  <c r="S30" i="131"/>
  <c r="AG32" i="131"/>
  <c r="F34" i="131"/>
  <c r="AD32" i="131"/>
  <c r="Z33" i="131"/>
  <c r="AD38" i="131"/>
  <c r="F38" i="131"/>
  <c r="N30" i="131"/>
  <c r="AB35" i="131"/>
  <c r="Z36" i="131"/>
  <c r="N38" i="131"/>
  <c r="H34" i="131"/>
  <c r="J36" i="131"/>
  <c r="X31" i="131"/>
  <c r="M30" i="131"/>
  <c r="E32" i="131"/>
  <c r="O34" i="131"/>
  <c r="U36" i="131"/>
  <c r="M32" i="131"/>
  <c r="U32" i="131"/>
  <c r="D33" i="131"/>
  <c r="Y34" i="131"/>
  <c r="O37" i="131"/>
  <c r="J31" i="131"/>
  <c r="Q31" i="131"/>
  <c r="P36" i="131"/>
  <c r="E30" i="131"/>
  <c r="AF35" i="131"/>
  <c r="J32" i="131"/>
  <c r="W32" i="131"/>
  <c r="R31" i="131"/>
  <c r="P30" i="131"/>
  <c r="AA36" i="131"/>
  <c r="P33" i="131"/>
  <c r="Z38" i="131"/>
  <c r="V35" i="131"/>
  <c r="D37" i="131"/>
  <c r="AE31" i="131"/>
  <c r="Q35" i="131"/>
  <c r="U31" i="131"/>
  <c r="K36" i="131"/>
  <c r="AC32" i="131"/>
  <c r="H36" i="131"/>
  <c r="AD33" i="131"/>
  <c r="S34" i="131"/>
  <c r="W34" i="131"/>
  <c r="H31" i="131"/>
  <c r="S35" i="131"/>
  <c r="K34" i="131"/>
  <c r="AC36" i="131"/>
  <c r="J35" i="131"/>
  <c r="Y35" i="131"/>
  <c r="AA35" i="131"/>
  <c r="AH30" i="131"/>
  <c r="AH31" i="131"/>
  <c r="S37" i="131"/>
  <c r="F35" i="131"/>
  <c r="W30" i="131"/>
  <c r="AC35" i="131"/>
  <c r="AH37" i="131"/>
  <c r="N33" i="131"/>
  <c r="M33" i="131"/>
  <c r="AA37" i="131"/>
  <c r="I38" i="131"/>
  <c r="X35" i="131"/>
  <c r="T33" i="131"/>
  <c r="AD31" i="131"/>
  <c r="V30" i="131"/>
  <c r="L37" i="131"/>
  <c r="G32" i="131"/>
  <c r="G30" i="131"/>
  <c r="J38" i="131"/>
  <c r="Q36" i="131"/>
  <c r="K31" i="131"/>
  <c r="H33" i="131"/>
  <c r="W31" i="131"/>
  <c r="AB32" i="131"/>
  <c r="AA32" i="131"/>
  <c r="Q30" i="131"/>
  <c r="R32" i="131"/>
  <c r="X34" i="131"/>
  <c r="I31" i="131"/>
  <c r="I33" i="131"/>
  <c r="AB36" i="131"/>
  <c r="S38" i="131"/>
  <c r="T37" i="131"/>
  <c r="G33" i="131"/>
  <c r="AF38" i="131"/>
  <c r="AA33" i="131"/>
  <c r="U34" i="131"/>
  <c r="K30" i="131"/>
  <c r="F33" i="131"/>
  <c r="AC38" i="131"/>
  <c r="Y31" i="131"/>
  <c r="Y30" i="131"/>
  <c r="E34" i="131"/>
  <c r="Y36" i="131"/>
  <c r="AE37" i="131"/>
  <c r="O36" i="131"/>
  <c r="V38" i="131"/>
  <c r="AF32" i="131"/>
  <c r="Y37" i="131"/>
  <c r="Z37" i="131"/>
  <c r="E37" i="131"/>
  <c r="Q34" i="131"/>
  <c r="G31" i="131"/>
  <c r="G38" i="131"/>
  <c r="T30" i="131"/>
  <c r="V31" i="131"/>
  <c r="N34" i="131"/>
  <c r="AC31" i="131"/>
  <c r="AG38" i="131"/>
  <c r="E38" i="131"/>
  <c r="AE32" i="131"/>
  <c r="F30" i="131"/>
  <c r="AC34" i="131"/>
  <c r="U33" i="131"/>
  <c r="N37" i="131"/>
  <c r="F31" i="131"/>
  <c r="K32" i="131"/>
  <c r="I37" i="131"/>
  <c r="M34" i="131"/>
  <c r="X37" i="131"/>
  <c r="R36" i="131"/>
  <c r="AB31" i="131"/>
  <c r="P31" i="131"/>
  <c r="AG36" i="131"/>
  <c r="AA38" i="131"/>
  <c r="N32" i="131"/>
  <c r="F36" i="131"/>
  <c r="AH33" i="131"/>
  <c r="AF31" i="131"/>
  <c r="E33" i="131"/>
  <c r="J34" i="131"/>
  <c r="S32" i="131"/>
  <c r="K33" i="131"/>
  <c r="M31" i="131"/>
  <c r="L35" i="131"/>
  <c r="O33" i="131"/>
  <c r="L38" i="131"/>
  <c r="D31" i="131"/>
  <c r="V33" i="131"/>
  <c r="F32" i="131"/>
  <c r="M35" i="131"/>
  <c r="P32" i="131"/>
  <c r="M38" i="131"/>
  <c r="Z35" i="131"/>
  <c r="AH35" i="131"/>
  <c r="AG30" i="131"/>
  <c r="X30" i="131"/>
  <c r="Y32" i="131"/>
  <c r="R37" i="131"/>
  <c r="G37" i="131"/>
  <c r="V32" i="131"/>
  <c r="Q32" i="131"/>
  <c r="U30" i="131"/>
  <c r="AE30" i="131"/>
  <c r="AF37" i="131"/>
  <c r="W38" i="131"/>
  <c r="AD34" i="131"/>
  <c r="AD36" i="131"/>
  <c r="Z32" i="131"/>
  <c r="U37" i="131"/>
  <c r="AD35" i="131"/>
  <c r="G34" i="131"/>
  <c r="O32" i="131"/>
  <c r="K35" i="131"/>
  <c r="AE33" i="131"/>
  <c r="M36" i="131"/>
  <c r="Q37" i="131"/>
  <c r="U35" i="131"/>
  <c r="L33" i="131"/>
  <c r="D38" i="131"/>
  <c r="AF30" i="131"/>
  <c r="AE35" i="131"/>
  <c r="T38" i="131"/>
  <c r="D30" i="131"/>
  <c r="I30" i="131"/>
  <c r="AB38" i="131"/>
  <c r="I34" i="131"/>
  <c r="O30" i="131"/>
  <c r="AF34" i="131"/>
  <c r="P34" i="131"/>
  <c r="P37" i="131"/>
  <c r="AA30" i="131"/>
  <c r="N35" i="131"/>
  <c r="AA34" i="131"/>
  <c r="AF33" i="131"/>
  <c r="AB37" i="131"/>
  <c r="L32" i="131"/>
  <c r="Z30" i="131"/>
  <c r="K38" i="131"/>
  <c r="O31" i="131"/>
  <c r="AH34" i="131"/>
  <c r="K37" i="131"/>
  <c r="J30" i="131"/>
  <c r="Y33" i="131"/>
  <c r="E36" i="131"/>
  <c r="W35" i="131"/>
  <c r="L36" i="131"/>
  <c r="AC33" i="131"/>
  <c r="AB33" i="131"/>
  <c r="M37" i="131"/>
  <c r="AH32" i="131"/>
  <c r="AE38" i="131"/>
  <c r="J33" i="131"/>
  <c r="AA31" i="131"/>
  <c r="T35" i="131"/>
  <c r="X36" i="131"/>
  <c r="N31" i="131"/>
  <c r="U38" i="131"/>
  <c r="H35" i="131"/>
  <c r="H37" i="131"/>
  <c r="H38" i="131"/>
  <c r="H30" i="131"/>
  <c r="G35" i="131"/>
  <c r="AG35" i="131"/>
  <c r="AC30" i="131"/>
  <c r="L34" i="131"/>
  <c r="T36" i="131"/>
  <c r="AD30" i="131"/>
  <c r="R33" i="131"/>
  <c r="Y38" i="131"/>
  <c r="AG31" i="131"/>
  <c r="F35" i="160"/>
  <c r="Y31" i="161"/>
  <c r="T35" i="155"/>
  <c r="W35" i="163"/>
  <c r="Q37" i="161"/>
  <c r="Q33" i="153"/>
  <c r="F34" i="156"/>
  <c r="P34" i="160"/>
  <c r="AB33" i="162"/>
  <c r="I31" i="161"/>
  <c r="K30" i="155"/>
  <c r="H37" i="154"/>
  <c r="Y33" i="154"/>
  <c r="AH33" i="153"/>
  <c r="O32" i="161"/>
  <c r="G36" i="155"/>
  <c r="J38" i="162"/>
  <c r="T35" i="161"/>
  <c r="K34" i="162"/>
  <c r="W31" i="154"/>
  <c r="V36" i="156"/>
  <c r="AG35" i="162"/>
  <c r="AF36" i="162"/>
  <c r="J32" i="160"/>
  <c r="AE31" i="154"/>
  <c r="AE32" i="160"/>
  <c r="AE31" i="156"/>
  <c r="AD30" i="156"/>
  <c r="Z33" i="162"/>
  <c r="N31" i="156"/>
  <c r="AE32" i="163"/>
  <c r="J32" i="161"/>
  <c r="V36" i="161"/>
  <c r="P33" i="162"/>
  <c r="AF32" i="156"/>
  <c r="Y32" i="154"/>
  <c r="O35" i="160"/>
  <c r="D35" i="156"/>
  <c r="G36" i="160"/>
  <c r="AG32" i="163"/>
  <c r="AE34" i="155"/>
  <c r="S34" i="156"/>
  <c r="N37" i="162"/>
  <c r="Y34" i="163"/>
  <c r="U37" i="161"/>
  <c r="AE31" i="162"/>
  <c r="AB36" i="154"/>
  <c r="Q38" i="160"/>
  <c r="K30" i="154"/>
  <c r="F34" i="153"/>
  <c r="O33" i="154"/>
  <c r="AC35" i="162"/>
  <c r="X36" i="161"/>
  <c r="P38" i="156"/>
  <c r="AD30" i="153"/>
  <c r="AB31" i="153"/>
  <c r="H36" i="163"/>
  <c r="AG30" i="163"/>
  <c r="M37" i="154"/>
  <c r="M34" i="162"/>
  <c r="N35" i="160"/>
  <c r="AC30" i="161"/>
  <c r="AE30" i="154"/>
  <c r="Z37" i="154"/>
  <c r="F34" i="155"/>
  <c r="X36" i="162"/>
  <c r="U30" i="155"/>
  <c r="R34" i="155"/>
  <c r="V34" i="153"/>
  <c r="Y31" i="153"/>
  <c r="H36" i="155"/>
  <c r="AC34" i="154"/>
  <c r="AC35" i="161"/>
  <c r="J32" i="154"/>
  <c r="AF36" i="163"/>
  <c r="W30" i="153"/>
  <c r="X38" i="163"/>
  <c r="Q38" i="156"/>
  <c r="Y31" i="154"/>
  <c r="Z31" i="156"/>
  <c r="U35" i="155"/>
  <c r="M32" i="160"/>
  <c r="H34" i="162"/>
  <c r="L37" i="153"/>
  <c r="AG36" i="153"/>
  <c r="V38" i="155"/>
  <c r="Y33" i="156"/>
  <c r="E35" i="163"/>
  <c r="J30" i="154"/>
  <c r="N36" i="163"/>
  <c r="W38" i="153"/>
  <c r="AG35" i="163"/>
  <c r="O38" i="160"/>
  <c r="O36" i="154"/>
  <c r="I30" i="155"/>
  <c r="V35" i="153"/>
  <c r="Y31" i="162"/>
  <c r="U30" i="162"/>
  <c r="D36" i="154"/>
  <c r="AF30" i="161"/>
  <c r="N32" i="153"/>
  <c r="AA38" i="162"/>
  <c r="AC31" i="163"/>
  <c r="I31" i="155"/>
  <c r="Q34" i="155"/>
  <c r="G37" i="153"/>
  <c r="AD35" i="154"/>
  <c r="M34" i="160"/>
  <c r="U31" i="155"/>
  <c r="Z32" i="153"/>
  <c r="T34" i="160"/>
  <c r="AA32" i="163"/>
  <c r="H36" i="161"/>
  <c r="I32" i="156"/>
  <c r="D38" i="153"/>
  <c r="AH37" i="153"/>
  <c r="AH33" i="156"/>
  <c r="J30" i="155"/>
  <c r="Q35" i="160"/>
  <c r="G37" i="155"/>
  <c r="AA37" i="160"/>
  <c r="N31" i="161"/>
  <c r="V35" i="155"/>
  <c r="AD37" i="163"/>
  <c r="T33" i="156"/>
  <c r="R33" i="154"/>
  <c r="U32" i="161"/>
  <c r="U33" i="154"/>
  <c r="H30" i="162"/>
  <c r="G34" i="156"/>
  <c r="D36" i="156"/>
  <c r="AB32" i="153"/>
  <c r="AG33" i="163"/>
  <c r="J37" i="156"/>
  <c r="AG33" i="154"/>
  <c r="Q31" i="156"/>
  <c r="G37" i="154"/>
  <c r="M35" i="160"/>
  <c r="J31" i="155"/>
  <c r="G30" i="153"/>
  <c r="P37" i="153"/>
  <c r="AD37" i="160"/>
  <c r="F30" i="162"/>
  <c r="D30" i="161"/>
  <c r="AA35" i="160"/>
  <c r="S31" i="155"/>
  <c r="H35" i="162"/>
  <c r="G37" i="156"/>
  <c r="J30" i="153"/>
  <c r="S32" i="154"/>
  <c r="AG31" i="155"/>
  <c r="U32" i="153"/>
  <c r="I36" i="154"/>
  <c r="AE38" i="161"/>
  <c r="L31" i="155"/>
  <c r="G38" i="154"/>
  <c r="R37" i="154"/>
  <c r="AB32" i="160"/>
  <c r="M32" i="156"/>
  <c r="Y32" i="161"/>
  <c r="P30" i="156"/>
  <c r="P33" i="163"/>
  <c r="AC35" i="155"/>
  <c r="AF36" i="156"/>
  <c r="U31" i="153"/>
  <c r="H30" i="154"/>
  <c r="Y30" i="153"/>
  <c r="M38" i="154"/>
  <c r="L36" i="161"/>
  <c r="AA36" i="162"/>
  <c r="AC33" i="156"/>
  <c r="Y37" i="154"/>
  <c r="U32" i="156"/>
  <c r="W38" i="161"/>
  <c r="R37" i="153"/>
  <c r="D30" i="156"/>
  <c r="D37" i="160"/>
  <c r="X37" i="161"/>
  <c r="K36" i="153"/>
  <c r="AE30" i="153"/>
  <c r="AC35" i="154"/>
  <c r="V30" i="161"/>
  <c r="Q31" i="160"/>
  <c r="AF30" i="162"/>
  <c r="Q33" i="154"/>
  <c r="H34" i="163"/>
  <c r="AD33" i="154"/>
  <c r="Z35" i="154"/>
  <c r="X34" i="161"/>
  <c r="AC38" i="161"/>
  <c r="AD32" i="154"/>
  <c r="P37" i="154"/>
  <c r="P36" i="154"/>
  <c r="Z35" i="153"/>
  <c r="L37" i="163"/>
  <c r="AF33" i="156"/>
  <c r="N30" i="160"/>
  <c r="E33" i="162"/>
  <c r="AD36" i="160"/>
  <c r="AB34" i="160"/>
  <c r="V32" i="163"/>
  <c r="D38" i="155"/>
  <c r="AG35" i="154"/>
  <c r="Z30" i="153"/>
  <c r="U30" i="154"/>
  <c r="H35" i="163"/>
  <c r="K37" i="162"/>
  <c r="Y31" i="163"/>
  <c r="G34" i="160"/>
  <c r="K33" i="154"/>
  <c r="F32" i="160"/>
  <c r="Y36" i="160"/>
  <c r="X32" i="160"/>
  <c r="E33" i="161"/>
  <c r="F30" i="160"/>
  <c r="H31" i="161"/>
  <c r="U30" i="161"/>
  <c r="W31" i="155"/>
  <c r="AH34" i="156"/>
  <c r="Y32" i="155"/>
  <c r="Y32" i="153"/>
  <c r="Z33" i="156"/>
  <c r="V31" i="161"/>
  <c r="T31" i="154"/>
  <c r="AD32" i="161"/>
  <c r="AD35" i="163"/>
  <c r="AC34" i="155"/>
  <c r="O33" i="161"/>
  <c r="AD33" i="163"/>
  <c r="G31" i="154"/>
  <c r="Z32" i="160"/>
  <c r="Q33" i="162"/>
  <c r="AF32" i="154"/>
  <c r="AC31" i="156"/>
  <c r="AC37" i="155"/>
  <c r="AA36" i="163"/>
  <c r="D35" i="154"/>
  <c r="P32" i="153"/>
  <c r="V32" i="154"/>
  <c r="AF31" i="163"/>
  <c r="AD36" i="154"/>
  <c r="W38" i="162"/>
  <c r="Y33" i="163"/>
  <c r="O38" i="162"/>
  <c r="AG34" i="153"/>
  <c r="AC32" i="153"/>
  <c r="AD38" i="155"/>
  <c r="Z37" i="160"/>
  <c r="AB38" i="162"/>
  <c r="W36" i="156"/>
  <c r="M35" i="154"/>
  <c r="N34" i="154"/>
  <c r="Q31" i="161"/>
  <c r="X33" i="160"/>
  <c r="H31" i="156"/>
  <c r="AC31" i="162"/>
  <c r="E32" i="155"/>
  <c r="T37" i="161"/>
  <c r="K35" i="163"/>
  <c r="E35" i="160"/>
  <c r="P30" i="155"/>
  <c r="M38" i="156"/>
  <c r="AD33" i="160"/>
  <c r="T33" i="153"/>
  <c r="AE32" i="162"/>
  <c r="AF38" i="154"/>
  <c r="J33" i="160"/>
  <c r="R31" i="163"/>
  <c r="K31" i="161"/>
  <c r="M33" i="162"/>
  <c r="O30" i="156"/>
  <c r="J32" i="162"/>
  <c r="T36" i="155"/>
  <c r="I38" i="161"/>
  <c r="AD33" i="156"/>
  <c r="H31" i="163"/>
  <c r="F32" i="156"/>
  <c r="L32" i="162"/>
  <c r="Z31" i="153"/>
  <c r="Q31" i="163"/>
  <c r="W32" i="160"/>
  <c r="AG36" i="161"/>
  <c r="V38" i="153"/>
  <c r="AH35" i="155"/>
  <c r="J31" i="162"/>
  <c r="F32" i="154"/>
  <c r="R36" i="162"/>
  <c r="X37" i="163"/>
  <c r="Q32" i="156"/>
  <c r="AA36" i="160"/>
  <c r="W30" i="154"/>
  <c r="AF31" i="154"/>
  <c r="H38" i="161"/>
  <c r="E37" i="156"/>
  <c r="AG30" i="153"/>
  <c r="T30" i="155"/>
  <c r="P37" i="161"/>
  <c r="J33" i="163"/>
  <c r="AC30" i="153"/>
  <c r="U30" i="153"/>
  <c r="R36" i="153"/>
  <c r="Q37" i="163"/>
  <c r="F32" i="162"/>
  <c r="P37" i="160"/>
  <c r="F36" i="153"/>
  <c r="M36" i="162"/>
  <c r="D32" i="153"/>
  <c r="H31" i="162"/>
  <c r="M35" i="163"/>
  <c r="M31" i="153"/>
  <c r="E33" i="163"/>
  <c r="X31" i="162"/>
  <c r="AD32" i="156"/>
  <c r="Y33" i="160"/>
  <c r="P31" i="156"/>
  <c r="Z35" i="160"/>
  <c r="AE35" i="160"/>
  <c r="AC36" i="155"/>
  <c r="T35" i="153"/>
  <c r="Z30" i="160"/>
  <c r="K32" i="153"/>
  <c r="H36" i="156"/>
  <c r="L32" i="161"/>
  <c r="P38" i="154"/>
  <c r="T38" i="155"/>
  <c r="AG30" i="156"/>
  <c r="AC32" i="160"/>
  <c r="Z36" i="154"/>
  <c r="AH37" i="156"/>
  <c r="AD31" i="162"/>
  <c r="E38" i="155"/>
  <c r="Y36" i="154"/>
  <c r="V31" i="156"/>
  <c r="Q35" i="154"/>
  <c r="W32" i="154"/>
  <c r="J35" i="161"/>
  <c r="U38" i="156"/>
  <c r="T31" i="160"/>
  <c r="G37" i="161"/>
  <c r="V36" i="154"/>
  <c r="S34" i="162"/>
  <c r="D37" i="156"/>
  <c r="E32" i="154"/>
  <c r="L38" i="160"/>
  <c r="AC35" i="156"/>
  <c r="AF33" i="162"/>
  <c r="W38" i="163"/>
  <c r="AH31" i="156"/>
  <c r="AE33" i="155"/>
  <c r="G36" i="162"/>
  <c r="E38" i="160"/>
  <c r="E37" i="153"/>
  <c r="W33" i="163"/>
  <c r="L35" i="163"/>
  <c r="P34" i="162"/>
  <c r="O35" i="153"/>
  <c r="O35" i="162"/>
  <c r="AA36" i="153"/>
  <c r="AF35" i="156"/>
  <c r="U33" i="162"/>
  <c r="P32" i="154"/>
  <c r="N35" i="161"/>
  <c r="AF31" i="161"/>
  <c r="AA38" i="153"/>
  <c r="AG32" i="153"/>
  <c r="AB36" i="156"/>
  <c r="M34" i="163"/>
  <c r="M36" i="156"/>
  <c r="Z30" i="163"/>
  <c r="Z38" i="154"/>
  <c r="AB30" i="153"/>
  <c r="Q31" i="154"/>
  <c r="H34" i="160"/>
  <c r="H38" i="154"/>
  <c r="AA37" i="161"/>
  <c r="P37" i="155"/>
  <c r="E36" i="163"/>
  <c r="T30" i="156"/>
  <c r="J36" i="156"/>
  <c r="AE33" i="153"/>
  <c r="M34" i="154"/>
  <c r="M32" i="155"/>
  <c r="E34" i="160"/>
  <c r="Z32" i="161"/>
  <c r="V31" i="162"/>
  <c r="D33" i="153"/>
  <c r="Q34" i="160"/>
  <c r="AC35" i="160"/>
  <c r="H31" i="154"/>
  <c r="L32" i="160"/>
  <c r="AA30" i="160"/>
  <c r="Z34" i="155"/>
  <c r="AB30" i="156"/>
  <c r="AC31" i="153"/>
  <c r="Y32" i="163"/>
  <c r="R35" i="161"/>
  <c r="I37" i="155"/>
  <c r="E38" i="156"/>
  <c r="Z35" i="156"/>
  <c r="X33" i="161"/>
  <c r="R32" i="156"/>
  <c r="AB33" i="154"/>
  <c r="G35" i="153"/>
  <c r="K37" i="163"/>
  <c r="P36" i="153"/>
  <c r="K34" i="155"/>
  <c r="N38" i="155"/>
  <c r="L37" i="161"/>
  <c r="Q37" i="155"/>
  <c r="W36" i="163"/>
  <c r="S35" i="160"/>
  <c r="N38" i="160"/>
  <c r="I36" i="156"/>
  <c r="N30" i="156"/>
  <c r="J30" i="161"/>
  <c r="P34" i="163"/>
  <c r="G31" i="156"/>
  <c r="AD31" i="155"/>
  <c r="Q33" i="161"/>
  <c r="N37" i="153"/>
  <c r="E34" i="155"/>
  <c r="E34" i="162"/>
  <c r="H37" i="161"/>
  <c r="U31" i="161"/>
  <c r="U34" i="155"/>
  <c r="AH32" i="153"/>
  <c r="AD37" i="161"/>
  <c r="L30" i="154"/>
  <c r="P35" i="160"/>
  <c r="J36" i="161"/>
  <c r="O36" i="153"/>
  <c r="E34" i="156"/>
  <c r="O30" i="163"/>
  <c r="I38" i="154"/>
  <c r="S36" i="153"/>
  <c r="S38" i="156"/>
  <c r="AD31" i="154"/>
  <c r="Y37" i="162"/>
  <c r="AA38" i="155"/>
  <c r="AG37" i="155"/>
  <c r="T32" i="160"/>
  <c r="L38" i="162"/>
  <c r="H32" i="154"/>
  <c r="V37" i="161"/>
  <c r="L30" i="160"/>
  <c r="J35" i="162"/>
  <c r="O37" i="161"/>
  <c r="N31" i="163"/>
  <c r="I33" i="154"/>
  <c r="M30" i="162"/>
  <c r="V32" i="162"/>
  <c r="X35" i="162"/>
  <c r="AE36" i="153"/>
  <c r="AG38" i="156"/>
  <c r="S32" i="161"/>
  <c r="G32" i="161"/>
  <c r="E30" i="161"/>
  <c r="S38" i="160"/>
  <c r="L30" i="153"/>
  <c r="O38" i="163"/>
  <c r="U38" i="153"/>
  <c r="AD36" i="153"/>
  <c r="F38" i="163"/>
  <c r="AG35" i="156"/>
  <c r="AA34" i="160"/>
  <c r="N34" i="155"/>
  <c r="AD38" i="153"/>
  <c r="AE30" i="163"/>
  <c r="V37" i="156"/>
  <c r="AB31" i="154"/>
  <c r="F33" i="153"/>
  <c r="J35" i="163"/>
  <c r="I36" i="162"/>
  <c r="X34" i="162"/>
  <c r="X34" i="160"/>
  <c r="O30" i="154"/>
  <c r="AE31" i="163"/>
  <c r="AB35" i="156"/>
  <c r="Z36" i="153"/>
  <c r="AF32" i="153"/>
  <c r="J35" i="155"/>
  <c r="Q36" i="154"/>
  <c r="AH31" i="153"/>
  <c r="V30" i="154"/>
  <c r="S37" i="155"/>
  <c r="H36" i="160"/>
  <c r="T38" i="163"/>
  <c r="L36" i="154"/>
  <c r="U33" i="163"/>
  <c r="AB31" i="160"/>
  <c r="W32" i="161"/>
  <c r="W33" i="156"/>
  <c r="G36" i="156"/>
  <c r="H33" i="154"/>
  <c r="AF37" i="155"/>
  <c r="H34" i="153"/>
  <c r="F32" i="163"/>
  <c r="T30" i="162"/>
  <c r="N37" i="163"/>
  <c r="AG33" i="161"/>
  <c r="J37" i="163"/>
  <c r="D32" i="155"/>
  <c r="AF34" i="161"/>
  <c r="AD30" i="154"/>
  <c r="L32" i="154"/>
  <c r="AE31" i="161"/>
  <c r="I34" i="155"/>
  <c r="R32" i="163"/>
  <c r="S31" i="160"/>
  <c r="AF31" i="153"/>
  <c r="P30" i="153"/>
  <c r="AB31" i="163"/>
  <c r="G30" i="160"/>
  <c r="AE37" i="156"/>
  <c r="R35" i="154"/>
  <c r="AG31" i="153"/>
  <c r="W34" i="154"/>
  <c r="G33" i="156"/>
  <c r="U31" i="162"/>
  <c r="AD30" i="160"/>
  <c r="AF36" i="155"/>
  <c r="AD33" i="162"/>
  <c r="AE35" i="156"/>
  <c r="D38" i="156"/>
  <c r="H31" i="160"/>
  <c r="L31" i="154"/>
  <c r="W34" i="160"/>
  <c r="Z32" i="162"/>
  <c r="I33" i="160"/>
  <c r="AG30" i="154"/>
  <c r="Q30" i="154"/>
  <c r="AB38" i="163"/>
  <c r="D31" i="162"/>
  <c r="T36" i="160"/>
  <c r="R31" i="160"/>
  <c r="H30" i="161"/>
  <c r="M37" i="162"/>
  <c r="G30" i="156"/>
  <c r="N32" i="162"/>
  <c r="N36" i="161"/>
  <c r="I33" i="153"/>
  <c r="Q33" i="155"/>
  <c r="Z37" i="155"/>
  <c r="AF35" i="153"/>
  <c r="Z37" i="153"/>
  <c r="L37" i="155"/>
  <c r="Y37" i="161"/>
  <c r="AE35" i="163"/>
  <c r="U35" i="163"/>
  <c r="D34" i="155"/>
  <c r="D31" i="163"/>
  <c r="Q31" i="155"/>
  <c r="K34" i="153"/>
  <c r="AB33" i="153"/>
  <c r="AF32" i="155"/>
  <c r="AA33" i="163"/>
  <c r="AA30" i="161"/>
  <c r="O31" i="163"/>
  <c r="H37" i="155"/>
  <c r="Q34" i="154"/>
  <c r="W32" i="156"/>
  <c r="AH30" i="163"/>
  <c r="K31" i="156"/>
  <c r="N34" i="161"/>
  <c r="G38" i="161"/>
  <c r="AE38" i="153"/>
  <c r="I34" i="161"/>
  <c r="F37" i="154"/>
  <c r="V34" i="155"/>
  <c r="N32" i="154"/>
  <c r="I31" i="163"/>
  <c r="U31" i="163"/>
  <c r="AC31" i="154"/>
  <c r="H30" i="156"/>
  <c r="F36" i="160"/>
  <c r="X31" i="163"/>
  <c r="W34" i="156"/>
  <c r="AD34" i="162"/>
  <c r="AH36" i="156"/>
  <c r="F38" i="161"/>
  <c r="N36" i="153"/>
  <c r="R38" i="154"/>
  <c r="V38" i="162"/>
  <c r="R32" i="153"/>
  <c r="G35" i="161"/>
  <c r="F34" i="161"/>
  <c r="Y36" i="156"/>
  <c r="V38" i="154"/>
  <c r="AC36" i="161"/>
  <c r="S38" i="162"/>
  <c r="AA35" i="154"/>
  <c r="G32" i="155"/>
  <c r="M37" i="160"/>
  <c r="Z38" i="163"/>
  <c r="M38" i="155"/>
  <c r="L35" i="160"/>
  <c r="D38" i="154"/>
  <c r="Q36" i="162"/>
  <c r="X36" i="163"/>
  <c r="I30" i="161"/>
  <c r="U36" i="160"/>
  <c r="X30" i="161"/>
  <c r="M36" i="155"/>
  <c r="AB37" i="161"/>
  <c r="AE34" i="161"/>
  <c r="AD35" i="160"/>
  <c r="AF38" i="156"/>
  <c r="U36" i="154"/>
  <c r="AF37" i="153"/>
  <c r="AF37" i="162"/>
  <c r="I37" i="163"/>
  <c r="AC36" i="160"/>
  <c r="Z34" i="153"/>
  <c r="O38" i="155"/>
  <c r="S32" i="155"/>
  <c r="K38" i="160"/>
  <c r="I35" i="162"/>
  <c r="Y32" i="156"/>
  <c r="AH35" i="163"/>
  <c r="Y30" i="161"/>
  <c r="P36" i="161"/>
  <c r="D36" i="155"/>
  <c r="N34" i="163"/>
  <c r="Y37" i="155"/>
  <c r="I33" i="156"/>
  <c r="Y31" i="155"/>
  <c r="U33" i="155"/>
  <c r="AG31" i="161"/>
  <c r="AA35" i="156"/>
  <c r="M36" i="154"/>
  <c r="P32" i="160"/>
  <c r="Q38" i="161"/>
  <c r="AE33" i="154"/>
  <c r="AH36" i="153"/>
  <c r="Z37" i="156"/>
  <c r="G30" i="163"/>
  <c r="I37" i="160"/>
  <c r="N34" i="156"/>
  <c r="W36" i="162"/>
  <c r="T34" i="155"/>
  <c r="AB30" i="155"/>
  <c r="V31" i="153"/>
  <c r="H37" i="162"/>
  <c r="W31" i="160"/>
  <c r="AD33" i="155"/>
  <c r="Z38" i="156"/>
  <c r="E31" i="161"/>
  <c r="AG36" i="163"/>
  <c r="G33" i="162"/>
  <c r="E31" i="163"/>
  <c r="O32" i="162"/>
  <c r="AE34" i="154"/>
  <c r="AE37" i="161"/>
  <c r="AG32" i="156"/>
  <c r="E38" i="162"/>
  <c r="N33" i="161"/>
  <c r="U30" i="160"/>
  <c r="X35" i="154"/>
  <c r="AG34" i="161"/>
  <c r="W38" i="156"/>
  <c r="AA30" i="162"/>
  <c r="P34" i="154"/>
  <c r="J32" i="155"/>
  <c r="S34" i="153"/>
  <c r="R38" i="160"/>
  <c r="U31" i="160"/>
  <c r="AG37" i="154"/>
  <c r="K34" i="163"/>
  <c r="T33" i="160"/>
  <c r="Q38" i="155"/>
  <c r="AC32" i="154"/>
  <c r="K38" i="163"/>
  <c r="E31" i="160"/>
  <c r="D31" i="161"/>
  <c r="V38" i="160"/>
  <c r="K33" i="155"/>
  <c r="Z30" i="154"/>
  <c r="Y31" i="156"/>
  <c r="AD37" i="155"/>
  <c r="H38" i="160"/>
  <c r="AE34" i="160"/>
  <c r="G30" i="155"/>
  <c r="AA37" i="163"/>
  <c r="AA32" i="161"/>
  <c r="AB30" i="162"/>
  <c r="AC38" i="154"/>
  <c r="AD38" i="160"/>
  <c r="W35" i="154"/>
  <c r="W30" i="163"/>
  <c r="E31" i="153"/>
  <c r="R35" i="155"/>
  <c r="AE35" i="161"/>
  <c r="T37" i="155"/>
  <c r="AB34" i="153"/>
  <c r="D35" i="155"/>
  <c r="G38" i="156"/>
  <c r="E37" i="160"/>
  <c r="Q31" i="153"/>
  <c r="AD30" i="155"/>
  <c r="F33" i="155"/>
  <c r="G33" i="160"/>
  <c r="K32" i="163"/>
  <c r="K30" i="156"/>
  <c r="AE30" i="160"/>
  <c r="P38" i="161"/>
  <c r="S31" i="163"/>
  <c r="R31" i="162"/>
  <c r="I33" i="162"/>
  <c r="Q30" i="163"/>
  <c r="F37" i="153"/>
  <c r="Q35" i="163"/>
  <c r="J33" i="161"/>
  <c r="O34" i="154"/>
  <c r="I36" i="153"/>
  <c r="O38" i="156"/>
  <c r="M34" i="161"/>
  <c r="AA37" i="153"/>
  <c r="O31" i="154"/>
  <c r="P33" i="155"/>
  <c r="J38" i="160"/>
  <c r="T31" i="163"/>
  <c r="M37" i="155"/>
  <c r="J35" i="153"/>
  <c r="N33" i="162"/>
  <c r="E30" i="153"/>
  <c r="S32" i="162"/>
  <c r="X31" i="154"/>
  <c r="AD34" i="154"/>
  <c r="AE36" i="155"/>
  <c r="Q34" i="163"/>
  <c r="U35" i="154"/>
  <c r="V38" i="163"/>
  <c r="K31" i="154"/>
  <c r="E31" i="155"/>
  <c r="Q30" i="153"/>
  <c r="F36" i="161"/>
  <c r="Y38" i="155"/>
  <c r="I31" i="160"/>
  <c r="R31" i="154"/>
  <c r="AA34" i="163"/>
  <c r="N36" i="156"/>
  <c r="P32" i="155"/>
  <c r="D37" i="154"/>
  <c r="N31" i="162"/>
  <c r="H33" i="155"/>
  <c r="F35" i="155"/>
  <c r="F36" i="162"/>
  <c r="R32" i="161"/>
  <c r="O34" i="162"/>
  <c r="F38" i="162"/>
  <c r="E36" i="162"/>
  <c r="U36" i="155"/>
  <c r="I31" i="154"/>
  <c r="T31" i="162"/>
  <c r="O32" i="155"/>
  <c r="G31" i="160"/>
  <c r="AH32" i="156"/>
  <c r="X37" i="160"/>
  <c r="H32" i="153"/>
  <c r="Q38" i="163"/>
  <c r="E31" i="154"/>
  <c r="I37" i="161"/>
  <c r="AD34" i="163"/>
  <c r="V35" i="156"/>
  <c r="Y38" i="154"/>
  <c r="AD34" i="155"/>
  <c r="Z32" i="156"/>
  <c r="G35" i="155"/>
  <c r="N32" i="160"/>
  <c r="G35" i="160"/>
  <c r="N31" i="155"/>
  <c r="V34" i="160"/>
  <c r="J37" i="161"/>
  <c r="G36" i="153"/>
  <c r="P30" i="163"/>
  <c r="W35" i="155"/>
  <c r="AF31" i="156"/>
  <c r="M37" i="153"/>
  <c r="AC37" i="153"/>
  <c r="E30" i="162"/>
  <c r="AA34" i="153"/>
  <c r="D33" i="160"/>
  <c r="D33" i="156"/>
  <c r="AC36" i="154"/>
  <c r="K32" i="154"/>
  <c r="J31" i="153"/>
  <c r="X33" i="155"/>
  <c r="AD31" i="160"/>
  <c r="AC33" i="161"/>
  <c r="Z38" i="162"/>
  <c r="Y36" i="155"/>
  <c r="AF35" i="162"/>
  <c r="F35" i="154"/>
  <c r="Z32" i="163"/>
  <c r="V32" i="160"/>
  <c r="AB36" i="160"/>
  <c r="AB31" i="156"/>
  <c r="I37" i="153"/>
  <c r="T37" i="153"/>
  <c r="V37" i="160"/>
  <c r="Q33" i="156"/>
  <c r="Z37" i="161"/>
  <c r="E34" i="153"/>
  <c r="R34" i="154"/>
  <c r="M35" i="153"/>
  <c r="L31" i="156"/>
  <c r="AB35" i="155"/>
  <c r="E35" i="156"/>
  <c r="D37" i="161"/>
  <c r="AA32" i="155"/>
  <c r="AB32" i="154"/>
  <c r="AE35" i="162"/>
  <c r="K31" i="162"/>
  <c r="AE37" i="153"/>
  <c r="W30" i="155"/>
  <c r="S33" i="162"/>
  <c r="AG33" i="153"/>
  <c r="V35" i="154"/>
  <c r="L33" i="160"/>
  <c r="I35" i="153"/>
  <c r="J38" i="161"/>
  <c r="AF32" i="162"/>
  <c r="V30" i="155"/>
  <c r="G30" i="161"/>
  <c r="U32" i="154"/>
  <c r="V34" i="162"/>
  <c r="V33" i="156"/>
  <c r="D33" i="155"/>
  <c r="L33" i="156"/>
  <c r="T30" i="163"/>
  <c r="K36" i="156"/>
  <c r="AC33" i="162"/>
  <c r="AC30" i="160"/>
  <c r="W30" i="160"/>
  <c r="V33" i="155"/>
  <c r="H34" i="154"/>
  <c r="E35" i="162"/>
  <c r="AD33" i="161"/>
  <c r="AG37" i="156"/>
  <c r="O37" i="162"/>
  <c r="N32" i="155"/>
  <c r="H33" i="156"/>
  <c r="K38" i="156"/>
  <c r="R38" i="155"/>
  <c r="Q33" i="160"/>
  <c r="Y37" i="160"/>
  <c r="I38" i="163"/>
  <c r="AB31" i="161"/>
  <c r="F31" i="154"/>
  <c r="J31" i="160"/>
  <c r="L30" i="162"/>
  <c r="R36" i="160"/>
  <c r="K37" i="160"/>
  <c r="L33" i="163"/>
  <c r="F30" i="155"/>
  <c r="Z38" i="153"/>
  <c r="I37" i="162"/>
  <c r="E38" i="161"/>
  <c r="N35" i="153"/>
  <c r="U32" i="163"/>
  <c r="K34" i="156"/>
  <c r="W35" i="156"/>
  <c r="G31" i="153"/>
  <c r="K33" i="162"/>
  <c r="AB38" i="154"/>
  <c r="M38" i="153"/>
  <c r="F35" i="162"/>
  <c r="I38" i="156"/>
  <c r="J36" i="160"/>
  <c r="J31" i="161"/>
  <c r="V30" i="153"/>
  <c r="M35" i="156"/>
  <c r="S36" i="160"/>
  <c r="N38" i="156"/>
  <c r="X35" i="163"/>
  <c r="AF34" i="153"/>
  <c r="Z33" i="153"/>
  <c r="H35" i="153"/>
  <c r="M32" i="153"/>
  <c r="D33" i="162"/>
  <c r="I31" i="156"/>
  <c r="V32" i="161"/>
  <c r="R30" i="163"/>
  <c r="N33" i="154"/>
  <c r="AA31" i="162"/>
  <c r="U31" i="154"/>
  <c r="M38" i="161"/>
  <c r="AD34" i="153"/>
  <c r="Q38" i="153"/>
  <c r="T38" i="162"/>
  <c r="R33" i="162"/>
  <c r="AE38" i="162"/>
  <c r="H33" i="153"/>
  <c r="O37" i="155"/>
  <c r="L31" i="160"/>
  <c r="I33" i="155"/>
  <c r="E37" i="163"/>
  <c r="J33" i="162"/>
  <c r="G32" i="153"/>
  <c r="X30" i="155"/>
  <c r="S31" i="153"/>
  <c r="H32" i="162"/>
  <c r="G37" i="163"/>
  <c r="Y37" i="156"/>
  <c r="AE36" i="163"/>
  <c r="K37" i="156"/>
  <c r="W35" i="160"/>
  <c r="AF35" i="163"/>
  <c r="AC38" i="160"/>
  <c r="O31" i="160"/>
  <c r="S32" i="160"/>
  <c r="AH38" i="153"/>
  <c r="AC32" i="155"/>
  <c r="P33" i="154"/>
  <c r="AB37" i="155"/>
  <c r="AD35" i="156"/>
  <c r="X34" i="155"/>
  <c r="M35" i="161"/>
  <c r="D35" i="153"/>
  <c r="P36" i="156"/>
  <c r="S35" i="161"/>
  <c r="AD35" i="162"/>
  <c r="AE32" i="156"/>
  <c r="X38" i="156"/>
  <c r="AH38" i="161"/>
  <c r="S30" i="154"/>
  <c r="G34" i="162"/>
  <c r="K31" i="155"/>
  <c r="I33" i="163"/>
  <c r="Z33" i="161"/>
  <c r="D35" i="161"/>
  <c r="H33" i="163"/>
  <c r="O32" i="163"/>
  <c r="V33" i="154"/>
  <c r="S34" i="161"/>
  <c r="U34" i="153"/>
  <c r="V37" i="163"/>
  <c r="X30" i="156"/>
  <c r="S33" i="156"/>
  <c r="AC35" i="153"/>
  <c r="V35" i="163"/>
  <c r="V36" i="160"/>
  <c r="L36" i="155"/>
  <c r="AA31" i="154"/>
  <c r="X37" i="156"/>
  <c r="AD38" i="163"/>
  <c r="F30" i="153"/>
  <c r="W33" i="154"/>
  <c r="T36" i="154"/>
  <c r="K35" i="154"/>
  <c r="K36" i="163"/>
  <c r="X32" i="161"/>
  <c r="Q35" i="155"/>
  <c r="N33" i="153"/>
  <c r="G34" i="163"/>
  <c r="M33" i="156"/>
  <c r="M37" i="163"/>
  <c r="E32" i="160"/>
  <c r="Y31" i="160"/>
  <c r="AB37" i="162"/>
  <c r="R30" i="156"/>
  <c r="L30" i="161"/>
  <c r="M30" i="156"/>
  <c r="AA31" i="163"/>
  <c r="Y38" i="162"/>
  <c r="Z32" i="154"/>
  <c r="P32" i="156"/>
  <c r="N35" i="162"/>
  <c r="E32" i="161"/>
  <c r="Y34" i="154"/>
  <c r="AC33" i="154"/>
  <c r="M30" i="155"/>
  <c r="Y36" i="161"/>
  <c r="AA38" i="156"/>
  <c r="U33" i="153"/>
  <c r="R33" i="153"/>
  <c r="O37" i="160"/>
  <c r="F32" i="153"/>
  <c r="T31" i="153"/>
  <c r="AC34" i="162"/>
  <c r="E30" i="156"/>
  <c r="Y33" i="153"/>
  <c r="S36" i="156"/>
  <c r="AE38" i="155"/>
  <c r="Q37" i="156"/>
  <c r="W31" i="156"/>
  <c r="AG34" i="154"/>
  <c r="AH32" i="161"/>
  <c r="AF34" i="163"/>
  <c r="P33" i="161"/>
  <c r="S30" i="156"/>
  <c r="T36" i="162"/>
  <c r="G33" i="154"/>
  <c r="O32" i="160"/>
  <c r="D31" i="153"/>
  <c r="N34" i="160"/>
  <c r="W35" i="162"/>
  <c r="L31" i="162"/>
  <c r="M33" i="160"/>
  <c r="E36" i="153"/>
  <c r="AE32" i="155"/>
  <c r="F31" i="160"/>
  <c r="L33" i="161"/>
  <c r="AB33" i="163"/>
  <c r="S35" i="162"/>
  <c r="S33" i="160"/>
  <c r="V32" i="155"/>
  <c r="L37" i="154"/>
  <c r="P34" i="155"/>
  <c r="AB33" i="156"/>
  <c r="K36" i="160"/>
  <c r="E37" i="154"/>
  <c r="U31" i="156"/>
  <c r="V34" i="161"/>
  <c r="AG32" i="162"/>
  <c r="E36" i="160"/>
  <c r="AF33" i="163"/>
  <c r="AC34" i="161"/>
  <c r="F31" i="155"/>
  <c r="G32" i="154"/>
  <c r="AB37" i="160"/>
  <c r="P33" i="160"/>
  <c r="Q30" i="160"/>
  <c r="J30" i="163"/>
  <c r="W38" i="160"/>
  <c r="Z34" i="156"/>
  <c r="S37" i="162"/>
  <c r="E38" i="154"/>
  <c r="D31" i="156"/>
  <c r="D35" i="163"/>
  <c r="Q32" i="160"/>
  <c r="R30" i="162"/>
  <c r="AG36" i="154"/>
  <c r="D36" i="160"/>
  <c r="R34" i="162"/>
  <c r="E33" i="154"/>
  <c r="H38" i="163"/>
  <c r="P30" i="161"/>
  <c r="E36" i="155"/>
  <c r="L33" i="153"/>
  <c r="D30" i="163"/>
  <c r="X34" i="163"/>
  <c r="N37" i="161"/>
  <c r="T38" i="156"/>
  <c r="K35" i="160"/>
  <c r="V37" i="155"/>
  <c r="AB35" i="162"/>
  <c r="V36" i="163"/>
  <c r="D36" i="163"/>
  <c r="Y30" i="154"/>
  <c r="D36" i="153"/>
  <c r="X32" i="154"/>
  <c r="S31" i="156"/>
  <c r="AF32" i="163"/>
  <c r="D36" i="161"/>
  <c r="Q35" i="156"/>
  <c r="AC36" i="156"/>
  <c r="Z34" i="162"/>
  <c r="AG37" i="161"/>
  <c r="T35" i="162"/>
  <c r="Y35" i="163"/>
  <c r="X38" i="153"/>
  <c r="V33" i="163"/>
  <c r="AA33" i="162"/>
  <c r="J37" i="162"/>
  <c r="AC34" i="160"/>
  <c r="AA34" i="154"/>
  <c r="AC32" i="161"/>
  <c r="S35" i="155"/>
  <c r="O34" i="155"/>
  <c r="AB38" i="160"/>
  <c r="AA31" i="155"/>
  <c r="V35" i="162"/>
  <c r="AH33" i="163"/>
  <c r="T35" i="160"/>
  <c r="U37" i="156"/>
  <c r="S32" i="156"/>
  <c r="AF30" i="163"/>
  <c r="AC38" i="156"/>
  <c r="F36" i="155"/>
  <c r="M30" i="153"/>
  <c r="W37" i="153"/>
  <c r="AC37" i="154"/>
  <c r="L34" i="155"/>
  <c r="D34" i="162"/>
  <c r="K30" i="160"/>
  <c r="AH32" i="163"/>
  <c r="Z36" i="156"/>
  <c r="AA34" i="155"/>
  <c r="N33" i="155"/>
  <c r="F31" i="161"/>
  <c r="N33" i="163"/>
  <c r="X31" i="161"/>
  <c r="P35" i="156"/>
  <c r="AA36" i="155"/>
  <c r="AF30" i="153"/>
  <c r="W33" i="155"/>
  <c r="AH36" i="161"/>
  <c r="AC38" i="155"/>
  <c r="K34" i="161"/>
  <c r="J30" i="160"/>
  <c r="L34" i="161"/>
  <c r="AA30" i="163"/>
  <c r="K33" i="156"/>
  <c r="AD34" i="161"/>
  <c r="P38" i="163"/>
  <c r="R37" i="161"/>
  <c r="R37" i="162"/>
  <c r="AB34" i="161"/>
  <c r="O34" i="163"/>
  <c r="X37" i="154"/>
  <c r="J37" i="154"/>
  <c r="G32" i="163"/>
  <c r="I30" i="154"/>
  <c r="W30" i="161"/>
  <c r="AC36" i="153"/>
  <c r="AC32" i="156"/>
  <c r="AB37" i="154"/>
  <c r="R32" i="162"/>
  <c r="AG38" i="154"/>
  <c r="X34" i="154"/>
  <c r="G31" i="161"/>
  <c r="W31" i="153"/>
  <c r="AB35" i="154"/>
  <c r="N37" i="160"/>
  <c r="J34" i="154"/>
  <c r="I38" i="153"/>
  <c r="I31" i="153"/>
  <c r="N36" i="160"/>
  <c r="N30" i="154"/>
  <c r="R32" i="154"/>
  <c r="AE30" i="162"/>
  <c r="AC30" i="156"/>
  <c r="W31" i="161"/>
  <c r="Z34" i="163"/>
  <c r="O33" i="155"/>
  <c r="AF33" i="154"/>
  <c r="AG32" i="154"/>
  <c r="J34" i="163"/>
  <c r="Q35" i="162"/>
  <c r="M35" i="162"/>
  <c r="U37" i="163"/>
  <c r="K38" i="153"/>
  <c r="E35" i="155"/>
  <c r="G30" i="162"/>
  <c r="N30" i="162"/>
  <c r="X32" i="153"/>
  <c r="K30" i="161"/>
  <c r="AE33" i="156"/>
  <c r="AH34" i="161"/>
  <c r="X34" i="153"/>
  <c r="U36" i="163"/>
  <c r="P30" i="160"/>
  <c r="J33" i="154"/>
  <c r="J31" i="154"/>
  <c r="Q38" i="154"/>
  <c r="L34" i="160"/>
  <c r="S37" i="156"/>
  <c r="F37" i="156"/>
  <c r="Q30" i="161"/>
  <c r="AF34" i="162"/>
  <c r="Y34" i="162"/>
  <c r="U37" i="160"/>
  <c r="AA35" i="155"/>
  <c r="L36" i="156"/>
  <c r="G33" i="163"/>
  <c r="Q34" i="161"/>
  <c r="M32" i="161"/>
  <c r="M32" i="163"/>
  <c r="K37" i="154"/>
  <c r="E32" i="162"/>
  <c r="V34" i="156"/>
  <c r="J35" i="160"/>
  <c r="I34" i="162"/>
  <c r="S32" i="163"/>
  <c r="F30" i="161"/>
  <c r="H31" i="155"/>
  <c r="E36" i="154"/>
  <c r="F30" i="156"/>
  <c r="D37" i="155"/>
  <c r="E37" i="162"/>
  <c r="E32" i="163"/>
  <c r="F32" i="155"/>
  <c r="M33" i="161"/>
  <c r="E30" i="155"/>
  <c r="J32" i="153"/>
  <c r="M33" i="153"/>
  <c r="W32" i="163"/>
  <c r="S33" i="163"/>
  <c r="O38" i="161"/>
  <c r="R30" i="154"/>
  <c r="J36" i="163"/>
  <c r="G30" i="154"/>
  <c r="Q36" i="160"/>
  <c r="H38" i="155"/>
  <c r="H34" i="161"/>
  <c r="AA35" i="153"/>
  <c r="F33" i="161"/>
  <c r="E37" i="161"/>
  <c r="AB35" i="161"/>
  <c r="R38" i="162"/>
  <c r="AA37" i="155"/>
  <c r="AE30" i="161"/>
  <c r="D34" i="153"/>
  <c r="N35" i="163"/>
  <c r="G35" i="154"/>
  <c r="AE30" i="156"/>
  <c r="S31" i="154"/>
  <c r="AB34" i="163"/>
  <c r="AA32" i="160"/>
  <c r="AH30" i="156"/>
  <c r="Y34" i="155"/>
  <c r="K32" i="162"/>
  <c r="X37" i="162"/>
  <c r="Z31" i="162"/>
  <c r="M36" i="163"/>
  <c r="R38" i="161"/>
  <c r="AA36" i="156"/>
  <c r="P31" i="154"/>
  <c r="M31" i="154"/>
  <c r="AF30" i="154"/>
  <c r="AE36" i="160"/>
  <c r="L31" i="153"/>
  <c r="K31" i="160"/>
  <c r="N36" i="162"/>
  <c r="Y38" i="156"/>
  <c r="S35" i="163"/>
  <c r="AC33" i="163"/>
  <c r="H32" i="160"/>
  <c r="AE38" i="156"/>
  <c r="AG36" i="162"/>
  <c r="L34" i="153"/>
  <c r="Y38" i="160"/>
  <c r="Y34" i="161"/>
  <c r="O30" i="162"/>
  <c r="AC30" i="163"/>
  <c r="R30" i="155"/>
  <c r="Y32" i="160"/>
  <c r="J38" i="154"/>
  <c r="S38" i="161"/>
  <c r="T32" i="155"/>
  <c r="H32" i="155"/>
  <c r="Y30" i="156"/>
  <c r="AB32" i="161"/>
  <c r="AH38" i="155"/>
  <c r="S37" i="161"/>
  <c r="V38" i="161"/>
  <c r="J38" i="155"/>
  <c r="E30" i="160"/>
  <c r="F34" i="160"/>
  <c r="L35" i="162"/>
  <c r="P37" i="162"/>
  <c r="R36" i="156"/>
  <c r="AF33" i="153"/>
  <c r="F33" i="154"/>
  <c r="P35" i="153"/>
  <c r="Q32" i="155"/>
  <c r="D38" i="161"/>
  <c r="K33" i="153"/>
  <c r="R35" i="162"/>
  <c r="D38" i="163"/>
  <c r="P36" i="163"/>
  <c r="AD36" i="162"/>
  <c r="Z31" i="161"/>
  <c r="T31" i="161"/>
  <c r="D31" i="160"/>
  <c r="W37" i="156"/>
  <c r="AA30" i="155"/>
  <c r="O34" i="153"/>
  <c r="U37" i="153"/>
  <c r="Q32" i="153"/>
  <c r="G38" i="162"/>
  <c r="F37" i="163"/>
  <c r="J33" i="153"/>
  <c r="AF38" i="153"/>
  <c r="F35" i="161"/>
  <c r="N35" i="154"/>
  <c r="N30" i="161"/>
  <c r="AD36" i="156"/>
  <c r="AD37" i="156"/>
  <c r="U35" i="160"/>
  <c r="S33" i="153"/>
  <c r="AA36" i="154"/>
  <c r="Z30" i="162"/>
  <c r="S30" i="162"/>
  <c r="AF38" i="155"/>
  <c r="F31" i="153"/>
  <c r="K31" i="163"/>
  <c r="V33" i="161"/>
  <c r="L37" i="156"/>
  <c r="X35" i="161"/>
  <c r="Z36" i="163"/>
  <c r="L33" i="155"/>
  <c r="S30" i="155"/>
  <c r="H34" i="155"/>
  <c r="S31" i="162"/>
  <c r="X31" i="155"/>
  <c r="I32" i="161"/>
  <c r="O37" i="156"/>
  <c r="P34" i="161"/>
  <c r="G31" i="163"/>
  <c r="K32" i="160"/>
  <c r="E36" i="156"/>
  <c r="F38" i="155"/>
  <c r="U38" i="154"/>
  <c r="AB36" i="162"/>
  <c r="L37" i="162"/>
  <c r="D32" i="160"/>
  <c r="L36" i="153"/>
  <c r="O36" i="161"/>
  <c r="AA31" i="153"/>
  <c r="S34" i="154"/>
  <c r="K30" i="163"/>
  <c r="Y32" i="162"/>
  <c r="H37" i="153"/>
  <c r="J32" i="156"/>
  <c r="K34" i="154"/>
  <c r="T37" i="162"/>
  <c r="K37" i="155"/>
  <c r="AD33" i="153"/>
  <c r="V30" i="162"/>
  <c r="O35" i="163"/>
  <c r="S33" i="155"/>
  <c r="T30" i="160"/>
  <c r="E34" i="161"/>
  <c r="J37" i="153"/>
  <c r="D30" i="162"/>
  <c r="F33" i="156"/>
  <c r="H36" i="162"/>
  <c r="AD37" i="153"/>
  <c r="AH37" i="155"/>
  <c r="N30" i="155"/>
  <c r="M37" i="156"/>
  <c r="Z30" i="155"/>
  <c r="I38" i="155"/>
  <c r="AC37" i="162"/>
  <c r="I30" i="163"/>
  <c r="O30" i="161"/>
  <c r="D33" i="163"/>
  <c r="D35" i="162"/>
  <c r="P32" i="163"/>
  <c r="AC37" i="160"/>
  <c r="J38" i="163"/>
  <c r="I35" i="156"/>
  <c r="E31" i="156"/>
  <c r="U34" i="161"/>
  <c r="T38" i="153"/>
  <c r="D34" i="160"/>
  <c r="AA33" i="153"/>
  <c r="R35" i="160"/>
  <c r="AG34" i="156"/>
  <c r="AH32" i="155"/>
  <c r="T32" i="163"/>
  <c r="Q34" i="162"/>
  <c r="O37" i="163"/>
  <c r="K38" i="154"/>
  <c r="S31" i="161"/>
  <c r="X36" i="155"/>
  <c r="AC38" i="163"/>
  <c r="F33" i="162"/>
  <c r="F34" i="154"/>
  <c r="T35" i="156"/>
  <c r="Z31" i="154"/>
  <c r="S36" i="154"/>
  <c r="T33" i="163"/>
  <c r="P32" i="161"/>
  <c r="T30" i="161"/>
  <c r="Y33" i="162"/>
  <c r="AC35" i="163"/>
  <c r="Z36" i="160"/>
  <c r="H36" i="154"/>
  <c r="AC32" i="162"/>
  <c r="O31" i="161"/>
  <c r="AD36" i="155"/>
  <c r="X32" i="163"/>
  <c r="L34" i="154"/>
  <c r="V36" i="153"/>
  <c r="X33" i="162"/>
  <c r="AG31" i="163"/>
  <c r="Z35" i="161"/>
  <c r="W32" i="153"/>
  <c r="AG32" i="155"/>
  <c r="AG33" i="155"/>
  <c r="AF34" i="155"/>
  <c r="AB34" i="156"/>
  <c r="X35" i="153"/>
  <c r="D32" i="156"/>
  <c r="Y36" i="163"/>
  <c r="K32" i="161"/>
  <c r="F38" i="156"/>
  <c r="AD35" i="153"/>
  <c r="Z38" i="160"/>
  <c r="Z30" i="161"/>
  <c r="AG38" i="155"/>
  <c r="E35" i="154"/>
  <c r="T37" i="163"/>
  <c r="N37" i="154"/>
  <c r="K36" i="161"/>
  <c r="P31" i="163"/>
  <c r="R34" i="161"/>
  <c r="AF37" i="156"/>
  <c r="AA31" i="161"/>
  <c r="Y30" i="155"/>
  <c r="T31" i="156"/>
  <c r="H38" i="153"/>
  <c r="R38" i="156"/>
  <c r="H33" i="162"/>
  <c r="F31" i="162"/>
  <c r="AE32" i="154"/>
  <c r="AA38" i="163"/>
  <c r="J36" i="162"/>
  <c r="M30" i="161"/>
  <c r="Y38" i="153"/>
  <c r="AB30" i="154"/>
  <c r="T38" i="161"/>
  <c r="W37" i="162"/>
  <c r="W34" i="161"/>
  <c r="S32" i="153"/>
  <c r="AB36" i="155"/>
  <c r="R37" i="163"/>
  <c r="I36" i="160"/>
  <c r="E33" i="153"/>
  <c r="AE32" i="161"/>
  <c r="AE33" i="163"/>
  <c r="T33" i="161"/>
  <c r="U34" i="154"/>
  <c r="AG31" i="156"/>
  <c r="AG35" i="161"/>
  <c r="AC31" i="160"/>
  <c r="AA33" i="154"/>
  <c r="E38" i="153"/>
  <c r="AA37" i="154"/>
  <c r="AB31" i="162"/>
  <c r="AE36" i="161"/>
  <c r="AF33" i="161"/>
  <c r="O31" i="153"/>
  <c r="W36" i="153"/>
  <c r="Y35" i="161"/>
  <c r="S38" i="155"/>
  <c r="AB36" i="163"/>
  <c r="V36" i="155"/>
  <c r="J38" i="156"/>
  <c r="V30" i="156"/>
  <c r="G35" i="163"/>
  <c r="M37" i="161"/>
  <c r="Z32" i="155"/>
  <c r="AH37" i="163"/>
  <c r="Q37" i="162"/>
  <c r="S36" i="161"/>
  <c r="Z38" i="161"/>
  <c r="I35" i="163"/>
  <c r="J35" i="154"/>
  <c r="Z36" i="155"/>
  <c r="W38" i="155"/>
  <c r="H34" i="156"/>
  <c r="AE34" i="162"/>
  <c r="AF30" i="155"/>
  <c r="M30" i="163"/>
  <c r="P38" i="153"/>
  <c r="Z31" i="155"/>
  <c r="O32" i="153"/>
  <c r="K32" i="156"/>
  <c r="F36" i="154"/>
  <c r="I30" i="160"/>
  <c r="T34" i="153"/>
  <c r="AA32" i="154"/>
  <c r="X32" i="162"/>
  <c r="S35" i="156"/>
  <c r="AF35" i="154"/>
  <c r="M31" i="163"/>
  <c r="Z33" i="163"/>
  <c r="E34" i="163"/>
  <c r="R30" i="161"/>
  <c r="S36" i="163"/>
  <c r="S34" i="160"/>
  <c r="V35" i="160"/>
  <c r="I35" i="160"/>
  <c r="T34" i="163"/>
  <c r="L30" i="156"/>
  <c r="D30" i="153"/>
  <c r="G32" i="162"/>
  <c r="K35" i="161"/>
  <c r="F37" i="162"/>
  <c r="F36" i="156"/>
  <c r="P34" i="153"/>
  <c r="P35" i="162"/>
  <c r="T35" i="163"/>
  <c r="K33" i="160"/>
  <c r="M31" i="162"/>
  <c r="O33" i="163"/>
  <c r="S36" i="155"/>
  <c r="AG33" i="156"/>
  <c r="J30" i="156"/>
  <c r="Z34" i="161"/>
  <c r="M31" i="161"/>
  <c r="R36" i="154"/>
  <c r="M38" i="163"/>
  <c r="AE36" i="162"/>
  <c r="I30" i="153"/>
  <c r="U38" i="162"/>
  <c r="Z38" i="155"/>
  <c r="X36" i="154"/>
  <c r="Z34" i="154"/>
  <c r="N34" i="153"/>
  <c r="S30" i="163"/>
  <c r="D35" i="160"/>
  <c r="I30" i="162"/>
  <c r="AE35" i="153"/>
  <c r="AF35" i="155"/>
  <c r="P31" i="160"/>
  <c r="I32" i="155"/>
  <c r="J34" i="155"/>
  <c r="X37" i="155"/>
  <c r="R33" i="163"/>
  <c r="AH34" i="153"/>
  <c r="E37" i="155"/>
  <c r="J34" i="162"/>
  <c r="O37" i="153"/>
  <c r="H37" i="160"/>
  <c r="M34" i="156"/>
  <c r="AD31" i="156"/>
  <c r="W30" i="156"/>
  <c r="AB34" i="155"/>
  <c r="AG37" i="162"/>
  <c r="X36" i="156"/>
  <c r="L38" i="161"/>
  <c r="O33" i="156"/>
  <c r="AF32" i="161"/>
  <c r="AD36" i="161"/>
  <c r="AD31" i="161"/>
  <c r="G34" i="155"/>
  <c r="AG30" i="155"/>
  <c r="AH31" i="163"/>
  <c r="M38" i="160"/>
  <c r="K37" i="161"/>
  <c r="AG36" i="156"/>
  <c r="E33" i="160"/>
  <c r="AD38" i="154"/>
  <c r="L33" i="154"/>
  <c r="AF34" i="156"/>
  <c r="L35" i="153"/>
  <c r="H32" i="163"/>
  <c r="F34" i="162"/>
  <c r="H38" i="156"/>
  <c r="J32" i="163"/>
  <c r="V31" i="160"/>
  <c r="Z33" i="160"/>
  <c r="D32" i="154"/>
  <c r="U36" i="153"/>
  <c r="AE31" i="153"/>
  <c r="H35" i="160"/>
  <c r="I32" i="160"/>
  <c r="F38" i="154"/>
  <c r="P31" i="155"/>
  <c r="X31" i="156"/>
  <c r="H33" i="160"/>
  <c r="P34" i="156"/>
  <c r="E38" i="163"/>
  <c r="V35" i="161"/>
  <c r="AD37" i="154"/>
  <c r="AA35" i="161"/>
  <c r="AH33" i="155"/>
  <c r="U34" i="156"/>
  <c r="G38" i="160"/>
  <c r="AE31" i="155"/>
  <c r="N36" i="154"/>
  <c r="AD30" i="161"/>
  <c r="M34" i="155"/>
  <c r="X38" i="162"/>
  <c r="AE33" i="160"/>
  <c r="W30" i="162"/>
  <c r="J33" i="156"/>
  <c r="Y38" i="163"/>
  <c r="Z36" i="161"/>
  <c r="AC31" i="155"/>
  <c r="F35" i="156"/>
  <c r="O35" i="156"/>
  <c r="X33" i="154"/>
  <c r="E35" i="161"/>
  <c r="J38" i="153"/>
  <c r="F30" i="163"/>
  <c r="S36" i="162"/>
  <c r="Z35" i="155"/>
  <c r="H35" i="156"/>
  <c r="U38" i="160"/>
  <c r="U33" i="161"/>
  <c r="U32" i="155"/>
  <c r="E31" i="162"/>
  <c r="F33" i="160"/>
  <c r="AD38" i="156"/>
  <c r="R31" i="156"/>
  <c r="O38" i="153"/>
  <c r="F37" i="155"/>
  <c r="I32" i="154"/>
  <c r="W36" i="155"/>
  <c r="I38" i="162"/>
  <c r="M30" i="160"/>
  <c r="AD31" i="163"/>
  <c r="AD34" i="156"/>
  <c r="Y33" i="161"/>
  <c r="Y37" i="153"/>
  <c r="Y38" i="161"/>
  <c r="V32" i="156"/>
  <c r="E33" i="155"/>
  <c r="I32" i="162"/>
  <c r="N34" i="162"/>
  <c r="AH35" i="156"/>
  <c r="N33" i="156"/>
  <c r="AG31" i="162"/>
  <c r="AG38" i="162"/>
  <c r="N30" i="153"/>
  <c r="S34" i="155"/>
  <c r="I36" i="163"/>
  <c r="T38" i="154"/>
  <c r="AC33" i="153"/>
  <c r="I34" i="160"/>
  <c r="AG38" i="161"/>
  <c r="F34" i="163"/>
  <c r="M32" i="162"/>
  <c r="AH30" i="161"/>
  <c r="L38" i="155"/>
  <c r="N31" i="160"/>
  <c r="H35" i="154"/>
  <c r="Z33" i="155"/>
  <c r="O34" i="156"/>
  <c r="F35" i="163"/>
  <c r="I34" i="163"/>
  <c r="T37" i="154"/>
  <c r="P31" i="161"/>
  <c r="Q36" i="163"/>
  <c r="W36" i="161"/>
  <c r="S37" i="153"/>
  <c r="G36" i="163"/>
  <c r="D36" i="162"/>
  <c r="I36" i="161"/>
  <c r="AD30" i="162"/>
  <c r="P35" i="161"/>
  <c r="AA33" i="161"/>
  <c r="X34" i="156"/>
  <c r="R31" i="161"/>
  <c r="J37" i="160"/>
  <c r="AB32" i="155"/>
  <c r="K33" i="161"/>
  <c r="T32" i="156"/>
  <c r="O32" i="156"/>
  <c r="S37" i="154"/>
  <c r="AD32" i="162"/>
  <c r="AG37" i="153"/>
  <c r="S30" i="160"/>
  <c r="S38" i="153"/>
  <c r="L31" i="161"/>
  <c r="AB37" i="156"/>
  <c r="P32" i="162"/>
  <c r="AB33" i="161"/>
  <c r="P30" i="162"/>
  <c r="M33" i="163"/>
  <c r="Q32" i="163"/>
  <c r="Z34" i="160"/>
  <c r="D38" i="160"/>
  <c r="AG35" i="155"/>
  <c r="AF36" i="154"/>
  <c r="T32" i="162"/>
  <c r="AB33" i="155"/>
  <c r="Z31" i="163"/>
  <c r="U36" i="162"/>
  <c r="R36" i="155"/>
  <c r="AA37" i="156"/>
  <c r="W34" i="155"/>
  <c r="AF30" i="156"/>
  <c r="E30" i="163"/>
  <c r="D32" i="161"/>
  <c r="AA35" i="163"/>
  <c r="K36" i="154"/>
  <c r="O31" i="155"/>
  <c r="O37" i="154"/>
  <c r="Q37" i="154"/>
  <c r="AC34" i="163"/>
  <c r="X38" i="154"/>
  <c r="R36" i="163"/>
  <c r="P36" i="160"/>
  <c r="Q30" i="162"/>
  <c r="N32" i="163"/>
  <c r="O33" i="162"/>
  <c r="M31" i="155"/>
  <c r="AE34" i="156"/>
  <c r="J34" i="156"/>
  <c r="S33" i="154"/>
  <c r="P31" i="162"/>
  <c r="AH30" i="155"/>
  <c r="AH35" i="153"/>
  <c r="O36" i="160"/>
  <c r="AF31" i="162"/>
  <c r="AB30" i="160"/>
  <c r="I38" i="160"/>
  <c r="T37" i="160"/>
  <c r="L32" i="163"/>
  <c r="AC37" i="163"/>
  <c r="Y36" i="153"/>
  <c r="AA32" i="156"/>
  <c r="AH38" i="163"/>
  <c r="P37" i="156"/>
  <c r="T30" i="154"/>
  <c r="AB34" i="154"/>
  <c r="AB38" i="155"/>
  <c r="R34" i="153"/>
  <c r="AH30" i="153"/>
  <c r="AA30" i="156"/>
  <c r="N35" i="156"/>
  <c r="R37" i="160"/>
  <c r="T34" i="162"/>
  <c r="AB38" i="156"/>
  <c r="O35" i="155"/>
  <c r="AE37" i="160"/>
  <c r="R35" i="163"/>
  <c r="I34" i="153"/>
  <c r="AC38" i="153"/>
  <c r="F35" i="153"/>
  <c r="L38" i="163"/>
  <c r="H33" i="161"/>
  <c r="AG36" i="155"/>
  <c r="AA34" i="162"/>
  <c r="U32" i="160"/>
  <c r="AE37" i="155"/>
  <c r="AC37" i="156"/>
  <c r="Z37" i="163"/>
  <c r="D34" i="156"/>
  <c r="L31" i="163"/>
  <c r="U35" i="153"/>
  <c r="S30" i="161"/>
  <c r="AD32" i="155"/>
  <c r="AB36" i="153"/>
  <c r="T33" i="162"/>
  <c r="M31" i="160"/>
  <c r="J37" i="155"/>
  <c r="U34" i="162"/>
  <c r="AB32" i="156"/>
  <c r="G34" i="154"/>
  <c r="L37" i="160"/>
  <c r="M33" i="154"/>
  <c r="K33" i="163"/>
  <c r="X30" i="160"/>
  <c r="F37" i="160"/>
  <c r="L36" i="162"/>
  <c r="H32" i="161"/>
  <c r="G38" i="155"/>
  <c r="O38" i="154"/>
  <c r="Y35" i="160"/>
  <c r="S34" i="163"/>
  <c r="U33" i="160"/>
  <c r="D34" i="161"/>
  <c r="AF36" i="153"/>
  <c r="Y35" i="156"/>
  <c r="K30" i="153"/>
  <c r="L36" i="163"/>
  <c r="U38" i="155"/>
  <c r="G36" i="154"/>
  <c r="X38" i="155"/>
  <c r="U36" i="156"/>
  <c r="T36" i="163"/>
  <c r="D30" i="155"/>
  <c r="AE38" i="163"/>
  <c r="X36" i="153"/>
  <c r="Y30" i="162"/>
  <c r="O35" i="154"/>
  <c r="E30" i="154"/>
  <c r="Q30" i="155"/>
  <c r="AG34" i="162"/>
  <c r="S33" i="161"/>
  <c r="G35" i="162"/>
  <c r="M31" i="156"/>
  <c r="V33" i="153"/>
  <c r="E35" i="153"/>
  <c r="D32" i="162"/>
  <c r="Q31" i="162"/>
  <c r="G31" i="162"/>
  <c r="P38" i="155"/>
  <c r="N30" i="163"/>
  <c r="T37" i="156"/>
  <c r="H35" i="161"/>
  <c r="AA34" i="161"/>
  <c r="I34" i="154"/>
  <c r="J36" i="153"/>
  <c r="K31" i="153"/>
  <c r="W37" i="161"/>
  <c r="X30" i="153"/>
  <c r="AD37" i="162"/>
  <c r="AD32" i="163"/>
  <c r="L34" i="162"/>
  <c r="D33" i="154"/>
  <c r="AD30" i="163"/>
  <c r="V32" i="153"/>
  <c r="G36" i="161"/>
  <c r="L36" i="160"/>
  <c r="N32" i="161"/>
  <c r="E32" i="153"/>
  <c r="Q32" i="162"/>
  <c r="X30" i="162"/>
  <c r="O30" i="160"/>
  <c r="AE32" i="153"/>
  <c r="K38" i="162"/>
  <c r="Y37" i="163"/>
  <c r="R35" i="156"/>
  <c r="Q37" i="160"/>
  <c r="H38" i="162"/>
  <c r="H32" i="156"/>
  <c r="P37" i="163"/>
  <c r="X31" i="153"/>
  <c r="D31" i="154"/>
  <c r="AB33" i="160"/>
  <c r="E36" i="161"/>
  <c r="AF38" i="163"/>
  <c r="I33" i="161"/>
  <c r="G31" i="155"/>
  <c r="G34" i="153"/>
  <c r="AE37" i="162"/>
  <c r="R34" i="160"/>
  <c r="D34" i="154"/>
  <c r="Y35" i="155"/>
  <c r="D37" i="153"/>
  <c r="K36" i="162"/>
  <c r="M33" i="155"/>
  <c r="I30" i="156"/>
  <c r="AA35" i="162"/>
  <c r="E34" i="154"/>
  <c r="L35" i="161"/>
  <c r="L38" i="154"/>
  <c r="U30" i="156"/>
  <c r="G33" i="153"/>
  <c r="AH36" i="163"/>
  <c r="Q38" i="162"/>
  <c r="F30" i="154"/>
  <c r="N38" i="153"/>
  <c r="V34" i="154"/>
  <c r="G32" i="160"/>
  <c r="G33" i="161"/>
  <c r="Y36" i="162"/>
  <c r="AB37" i="163"/>
  <c r="T34" i="156"/>
  <c r="AG38" i="163"/>
  <c r="J30" i="162"/>
  <c r="AE37" i="163"/>
  <c r="L38" i="156"/>
  <c r="P33" i="156"/>
  <c r="O36" i="163"/>
  <c r="AB37" i="153"/>
  <c r="AE33" i="162"/>
  <c r="F31" i="156"/>
  <c r="Q30" i="156"/>
  <c r="T34" i="154"/>
  <c r="S38" i="154"/>
  <c r="V37" i="154"/>
  <c r="F38" i="153"/>
  <c r="N38" i="162"/>
  <c r="Y35" i="153"/>
  <c r="I32" i="153"/>
  <c r="J34" i="161"/>
  <c r="Q37" i="153"/>
  <c r="K34" i="160"/>
  <c r="V34" i="163"/>
  <c r="AE38" i="154"/>
  <c r="AA38" i="154"/>
  <c r="AD34" i="160"/>
  <c r="L30" i="163"/>
  <c r="X38" i="161"/>
  <c r="U35" i="161"/>
  <c r="H35" i="155"/>
  <c r="K35" i="155"/>
  <c r="AF33" i="155"/>
  <c r="Z33" i="154"/>
  <c r="Q35" i="153"/>
  <c r="I32" i="163"/>
  <c r="P38" i="162"/>
  <c r="Y35" i="162"/>
  <c r="Q32" i="154"/>
  <c r="N38" i="161"/>
  <c r="H37" i="156"/>
  <c r="D34" i="163"/>
  <c r="H30" i="163"/>
  <c r="T32" i="153"/>
  <c r="M36" i="161"/>
  <c r="Z35" i="163"/>
  <c r="O30" i="155"/>
  <c r="J31" i="163"/>
  <c r="O31" i="156"/>
  <c r="L34" i="163"/>
  <c r="H31" i="153"/>
  <c r="G37" i="160"/>
  <c r="R33" i="161"/>
  <c r="AB30" i="161"/>
  <c r="X33" i="156"/>
  <c r="AB32" i="163"/>
  <c r="G32" i="156"/>
  <c r="F32" i="161"/>
  <c r="R37" i="156"/>
  <c r="S38" i="163"/>
  <c r="X31" i="160"/>
  <c r="P31" i="153"/>
  <c r="AB35" i="163"/>
  <c r="T38" i="160"/>
  <c r="I34" i="156"/>
  <c r="D32" i="163"/>
  <c r="G34" i="161"/>
  <c r="J34" i="160"/>
  <c r="F36" i="163"/>
  <c r="G35" i="156"/>
  <c r="M34" i="153"/>
  <c r="O33" i="160"/>
  <c r="E32" i="156"/>
  <c r="D31" i="155"/>
  <c r="M36" i="160"/>
  <c r="Y34" i="160"/>
  <c r="K38" i="161"/>
  <c r="O30" i="153"/>
  <c r="N37" i="155"/>
  <c r="O34" i="160"/>
  <c r="L30" i="155"/>
  <c r="R32" i="160"/>
  <c r="AB30" i="163"/>
  <c r="R38" i="163"/>
  <c r="H37" i="163"/>
  <c r="H30" i="155"/>
  <c r="M32" i="154"/>
  <c r="AC30" i="162"/>
  <c r="D30" i="154"/>
  <c r="I31" i="162"/>
  <c r="X30" i="163"/>
  <c r="AG35" i="153"/>
  <c r="O33" i="153"/>
  <c r="W34" i="153"/>
  <c r="Q36" i="161"/>
  <c r="P36" i="162"/>
  <c r="K37" i="153"/>
  <c r="AC33" i="155"/>
  <c r="K30" i="162"/>
  <c r="S35" i="153"/>
  <c r="AC37" i="161"/>
  <c r="G33" i="155"/>
  <c r="V38" i="156"/>
  <c r="G38" i="163"/>
  <c r="F38" i="160"/>
  <c r="D37" i="162"/>
  <c r="D30" i="160"/>
  <c r="T36" i="153"/>
  <c r="AF36" i="161"/>
  <c r="P33" i="153"/>
  <c r="V33" i="162"/>
  <c r="L32" i="155"/>
  <c r="K38" i="155"/>
  <c r="AG34" i="163"/>
  <c r="K36" i="155"/>
  <c r="Z31" i="160"/>
  <c r="AB31" i="155"/>
  <c r="K35" i="153"/>
  <c r="AB36" i="161"/>
  <c r="X35" i="155"/>
  <c r="M36" i="153"/>
  <c r="AE33" i="161"/>
  <c r="W33" i="160"/>
  <c r="AF37" i="161"/>
  <c r="N38" i="154"/>
  <c r="AH37" i="161"/>
  <c r="S37" i="163"/>
  <c r="AC36" i="162"/>
  <c r="W37" i="160"/>
  <c r="U35" i="156"/>
  <c r="Q34" i="153"/>
  <c r="U30" i="163"/>
  <c r="U34" i="160"/>
  <c r="AG34" i="155"/>
  <c r="X36" i="160"/>
  <c r="Q32" i="161"/>
  <c r="AH33" i="161"/>
  <c r="T30" i="153"/>
  <c r="I36" i="155"/>
  <c r="L32" i="153"/>
  <c r="AD35" i="155"/>
  <c r="X35" i="160"/>
  <c r="X30" i="154"/>
  <c r="AH35" i="161"/>
  <c r="S37" i="160"/>
  <c r="W34" i="162"/>
  <c r="T36" i="161"/>
  <c r="AE31" i="160"/>
  <c r="AF37" i="163"/>
  <c r="AE37" i="154"/>
  <c r="N31" i="153"/>
  <c r="N35" i="155"/>
  <c r="J34" i="153"/>
  <c r="AH36" i="155"/>
  <c r="Y30" i="163"/>
  <c r="O36" i="156"/>
  <c r="W35" i="161"/>
  <c r="O32" i="154"/>
  <c r="AH34" i="155"/>
  <c r="AE34" i="163"/>
  <c r="AB35" i="153"/>
  <c r="AD38" i="162"/>
  <c r="X32" i="156"/>
  <c r="AD35" i="161"/>
  <c r="AC38" i="162"/>
  <c r="X38" i="160"/>
  <c r="AG32" i="161"/>
  <c r="Y34" i="156"/>
  <c r="AA30" i="153"/>
  <c r="O36" i="155"/>
  <c r="T33" i="154"/>
  <c r="L35" i="156"/>
  <c r="W38" i="154"/>
  <c r="AC36" i="163"/>
  <c r="AC30" i="154"/>
  <c r="I37" i="154"/>
  <c r="AH31" i="161"/>
  <c r="AA32" i="153"/>
  <c r="R30" i="160"/>
  <c r="W37" i="163"/>
  <c r="AC30" i="155"/>
  <c r="W37" i="155"/>
  <c r="F33" i="163"/>
  <c r="AE36" i="156"/>
  <c r="U35" i="162"/>
  <c r="Q33" i="163"/>
  <c r="AC32" i="163"/>
  <c r="M35" i="155"/>
  <c r="AF37" i="154"/>
  <c r="AA31" i="156"/>
  <c r="AB32" i="162"/>
  <c r="F37" i="161"/>
  <c r="U33" i="156"/>
  <c r="R34" i="163"/>
  <c r="V31" i="155"/>
  <c r="Y34" i="153"/>
  <c r="L34" i="156"/>
  <c r="X32" i="155"/>
  <c r="AD38" i="161"/>
  <c r="AB38" i="161"/>
  <c r="U38" i="161"/>
  <c r="X35" i="156"/>
  <c r="AE35" i="155"/>
  <c r="K32" i="155"/>
  <c r="AD32" i="160"/>
  <c r="AE30" i="155"/>
  <c r="D38" i="162"/>
  <c r="AH38" i="156"/>
  <c r="W36" i="160"/>
  <c r="H30" i="160"/>
  <c r="J31" i="156"/>
  <c r="AA32" i="162"/>
  <c r="V37" i="162"/>
  <c r="I35" i="161"/>
  <c r="T31" i="155"/>
  <c r="Q36" i="153"/>
  <c r="J36" i="155"/>
  <c r="I35" i="155"/>
  <c r="W34" i="163"/>
  <c r="G38" i="153"/>
  <c r="Q35" i="161"/>
  <c r="G37" i="162"/>
  <c r="M30" i="154"/>
  <c r="AG31" i="154"/>
  <c r="T32" i="154"/>
  <c r="Q36" i="155"/>
  <c r="AG30" i="161"/>
  <c r="R31" i="155"/>
  <c r="E33" i="156"/>
  <c r="L33" i="162"/>
  <c r="AE35" i="154"/>
  <c r="AG37" i="163"/>
  <c r="X37" i="153"/>
  <c r="AA31" i="160"/>
  <c r="V30" i="160"/>
  <c r="D37" i="163"/>
  <c r="J35" i="156"/>
  <c r="AA33" i="155"/>
  <c r="AF31" i="155"/>
  <c r="F31" i="163"/>
  <c r="Z37" i="162"/>
  <c r="U34" i="163"/>
  <c r="N32" i="156"/>
  <c r="T36" i="156"/>
  <c r="AB38" i="153"/>
  <c r="AF35" i="161"/>
  <c r="V33" i="160"/>
  <c r="T33" i="155"/>
  <c r="R33" i="156"/>
  <c r="H36" i="153"/>
  <c r="R33" i="160"/>
  <c r="AA38" i="160"/>
  <c r="Z35" i="162"/>
  <c r="I37" i="156"/>
  <c r="R34" i="156"/>
  <c r="W33" i="161"/>
  <c r="R37" i="155"/>
  <c r="AD36" i="163"/>
  <c r="W35" i="153"/>
  <c r="W32" i="162"/>
  <c r="Z30" i="156"/>
  <c r="AE38" i="160"/>
  <c r="AB34" i="162"/>
  <c r="AF38" i="162"/>
  <c r="P38" i="160"/>
  <c r="N36" i="155"/>
  <c r="AC31" i="161"/>
  <c r="L32" i="156"/>
  <c r="O31" i="162"/>
  <c r="R36" i="161"/>
  <c r="AD32" i="153"/>
  <c r="AG38" i="153"/>
  <c r="O35" i="161"/>
  <c r="AC33" i="160"/>
  <c r="N31" i="154"/>
  <c r="S35" i="154"/>
  <c r="P30" i="154"/>
  <c r="H30" i="153"/>
  <c r="V36" i="162"/>
  <c r="AC34" i="156"/>
  <c r="W31" i="162"/>
  <c r="AA36" i="161"/>
  <c r="R30" i="153"/>
  <c r="P36" i="155"/>
  <c r="L35" i="154"/>
  <c r="W36" i="154"/>
  <c r="V30" i="163"/>
  <c r="L38" i="153"/>
  <c r="R31" i="153"/>
  <c r="AG30" i="162"/>
  <c r="U37" i="162"/>
  <c r="AA33" i="160"/>
  <c r="U32" i="162"/>
  <c r="AA37" i="162"/>
  <c r="N38" i="163"/>
  <c r="W33" i="162"/>
  <c r="O34" i="161"/>
  <c r="V31" i="154"/>
  <c r="P35" i="155"/>
  <c r="W32" i="155"/>
  <c r="U37" i="155"/>
  <c r="U38" i="163"/>
  <c r="N33" i="160"/>
  <c r="AA30" i="154"/>
  <c r="AE36" i="154"/>
  <c r="X33" i="163"/>
  <c r="R33" i="155"/>
  <c r="U36" i="161"/>
  <c r="D33" i="161"/>
  <c r="Y35" i="154"/>
  <c r="AC34" i="153"/>
  <c r="P35" i="154"/>
  <c r="Z36" i="162"/>
  <c r="J33" i="155"/>
  <c r="T34" i="161"/>
  <c r="I35" i="154"/>
  <c r="W33" i="153"/>
  <c r="J36" i="154"/>
  <c r="V37" i="153"/>
  <c r="R32" i="155"/>
  <c r="Y33" i="155"/>
  <c r="W31" i="163"/>
  <c r="X33" i="153"/>
  <c r="AE34" i="153"/>
  <c r="O36" i="162"/>
  <c r="AA34" i="156"/>
  <c r="R38" i="153"/>
  <c r="R35" i="153"/>
  <c r="AG33" i="162"/>
  <c r="K35" i="162"/>
  <c r="T32" i="161"/>
  <c r="T35" i="154"/>
  <c r="V31" i="163"/>
  <c r="AH31" i="155"/>
  <c r="AB35" i="160"/>
  <c r="W37" i="154"/>
  <c r="Q36" i="156"/>
  <c r="AD31" i="153"/>
  <c r="P35" i="163"/>
  <c r="AA33" i="156"/>
  <c r="Q34" i="156"/>
  <c r="AF34" i="154"/>
  <c r="M38" i="162"/>
  <c r="L35" i="155"/>
  <c r="N37" i="156"/>
  <c r="S30" i="153"/>
  <c r="AH34" i="163"/>
  <c r="AF38" i="161"/>
  <c r="AA38" i="161"/>
  <c r="Y30" i="160"/>
  <c r="U37" i="154"/>
  <c r="K35" i="156"/>
</calcChain>
</file>

<file path=xl/sharedStrings.xml><?xml version="1.0" encoding="utf-8"?>
<sst xmlns="http://schemas.openxmlformats.org/spreadsheetml/2006/main" count="8247" uniqueCount="601">
  <si>
    <t>料金プラン①⇒</t>
    <rPh sb="0" eb="2">
      <t>リョウキン</t>
    </rPh>
    <phoneticPr fontId="5"/>
  </si>
  <si>
    <t>割引率⇒</t>
    <rPh sb="0" eb="2">
      <t>ワリビキ</t>
    </rPh>
    <rPh sb="2" eb="3">
      <t>リツ</t>
    </rPh>
    <phoneticPr fontId="5"/>
  </si>
  <si>
    <t>部屋タイプ名</t>
    <rPh sb="0" eb="2">
      <t>ヘヤ</t>
    </rPh>
    <rPh sb="5" eb="6">
      <t>メイ</t>
    </rPh>
    <phoneticPr fontId="5"/>
  </si>
  <si>
    <t>利用人数⇩</t>
    <rPh sb="0" eb="2">
      <t>リヨウ</t>
    </rPh>
    <rPh sb="2" eb="4">
      <t>ニンズウ</t>
    </rPh>
    <phoneticPr fontId="5"/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</si>
  <si>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</si>
  <si>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</si>
  <si>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</si>
  <si>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</si>
  <si>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</si>
  <si>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</si>
  <si>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</si>
  <si>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</si>
  <si>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</si>
  <si>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</si>
  <si>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</si>
  <si>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</si>
  <si>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</si>
  <si>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</si>
  <si>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</si>
  <si>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</si>
  <si>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</si>
  <si>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</si>
  <si>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</si>
  <si>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</si>
  <si>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</si>
  <si>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</si>
  <si>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</si>
  <si>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</si>
  <si>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</si>
  <si>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</si>
  <si>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</si>
  <si>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</si>
  <si>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</si>
  <si>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</si>
  <si>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</si>
  <si>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</si>
  <si>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</si>
  <si>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</si>
  <si>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</si>
  <si>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</si>
  <si>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</si>
  <si>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</si>
  <si>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</si>
  <si>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</si>
  <si>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</si>
  <si>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</si>
  <si>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</si>
  <si>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</si>
  <si>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</si>
  <si>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</si>
  <si>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</si>
  <si>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VV</t>
  </si>
  <si>
    <t>WW</t>
  </si>
  <si>
    <t>XX</t>
  </si>
  <si>
    <t>YY</t>
  </si>
  <si>
    <t>ZZ</t>
  </si>
  <si>
    <t>料金プラン②⇒</t>
    <rPh sb="0" eb="2">
      <t>リョウキン</t>
    </rPh>
    <phoneticPr fontId="5"/>
  </si>
  <si>
    <t>在庫調整欄</t>
    <rPh sb="0" eb="2">
      <t>ザイコ</t>
    </rPh>
    <rPh sb="2" eb="4">
      <t>チョウセイ</t>
    </rPh>
    <rPh sb="4" eb="5">
      <t>ラン</t>
    </rPh>
    <phoneticPr fontId="5"/>
  </si>
  <si>
    <t>ホテル名</t>
  </si>
  <si>
    <t>料金比較表(今週)【2名】</t>
  </si>
  <si>
    <t>現最安値</t>
    <rPh sb="1" eb="3">
      <t>サイヤス</t>
    </rPh>
    <rPh sb="3" eb="4">
      <t>ネ</t>
    </rPh>
    <phoneticPr fontId="5"/>
  </si>
  <si>
    <t>消化率</t>
    <rPh sb="0" eb="2">
      <t>ショウカ</t>
    </rPh>
    <rPh sb="2" eb="3">
      <t>リツ</t>
    </rPh>
    <phoneticPr fontId="5"/>
  </si>
  <si>
    <t>残室数</t>
  </si>
  <si>
    <t>WEB販売数</t>
  </si>
  <si>
    <t>WEB販売数（週増）</t>
  </si>
  <si>
    <t>修正案</t>
    <rPh sb="0" eb="2">
      <t>シュウセイ</t>
    </rPh>
    <rPh sb="2" eb="3">
      <t>アン</t>
    </rPh>
    <phoneticPr fontId="5"/>
  </si>
  <si>
    <t>M</t>
    <phoneticPr fontId="5"/>
  </si>
  <si>
    <t>W</t>
    <phoneticPr fontId="5"/>
  </si>
  <si>
    <t>U</t>
    <phoneticPr fontId="5"/>
  </si>
  <si>
    <t>料金比較表(今週)【2名】</t>
    <phoneticPr fontId="5"/>
  </si>
  <si>
    <t>料金比較表(前週)【2名】</t>
    <phoneticPr fontId="5"/>
  </si>
  <si>
    <t>前週差【2名】</t>
    <phoneticPr fontId="5"/>
  </si>
  <si>
    <t>料金比較表(今週)【4名】</t>
    <phoneticPr fontId="5"/>
  </si>
  <si>
    <t>料金比較表(前週)【4名】</t>
    <phoneticPr fontId="5"/>
  </si>
  <si>
    <t>前週差【4名】</t>
    <phoneticPr fontId="5"/>
  </si>
  <si>
    <t>2018-10-08</t>
  </si>
  <si>
    <t/>
  </si>
  <si>
    <t>前週</t>
    <rPh sb="0" eb="2">
      <t>ゼンシュウ</t>
    </rPh>
    <phoneticPr fontId="5"/>
  </si>
  <si>
    <t>前週差</t>
    <rPh sb="0" eb="2">
      <t>ゼンシュウ</t>
    </rPh>
    <rPh sb="2" eb="3">
      <t>サ</t>
    </rPh>
    <phoneticPr fontId="5"/>
  </si>
  <si>
    <t>今週</t>
    <rPh sb="0" eb="2">
      <t>コンシュウ</t>
    </rPh>
    <phoneticPr fontId="5"/>
  </si>
  <si>
    <t>残室</t>
    <rPh sb="0" eb="1">
      <t>ザン</t>
    </rPh>
    <rPh sb="1" eb="2">
      <t>シツ</t>
    </rPh>
    <phoneticPr fontId="5"/>
  </si>
  <si>
    <t>料金プラン</t>
    <rPh sb="0" eb="2">
      <t>リョウキン</t>
    </rPh>
    <phoneticPr fontId="5"/>
  </si>
  <si>
    <t>割引率</t>
    <rPh sb="0" eb="2">
      <t>ワリビキ</t>
    </rPh>
    <rPh sb="2" eb="3">
      <t>リツ</t>
    </rPh>
    <phoneticPr fontId="5"/>
  </si>
  <si>
    <t>ラック料金</t>
    <rPh sb="3" eb="5">
      <t>リョウキン</t>
    </rPh>
    <phoneticPr fontId="5"/>
  </si>
  <si>
    <t>WEB割</t>
    <rPh sb="3" eb="4">
      <t>ワリ</t>
    </rPh>
    <phoneticPr fontId="5"/>
  </si>
  <si>
    <t>室料</t>
    <rPh sb="0" eb="2">
      <t>シツリョウ</t>
    </rPh>
    <phoneticPr fontId="5"/>
  </si>
  <si>
    <t>部屋タイプ</t>
    <rPh sb="0" eb="2">
      <t>ヘヤ</t>
    </rPh>
    <phoneticPr fontId="19"/>
  </si>
  <si>
    <t>利用人数</t>
    <rPh sb="0" eb="2">
      <t>リヨウ</t>
    </rPh>
    <rPh sb="2" eb="4">
      <t>ニンズウ</t>
    </rPh>
    <phoneticPr fontId="19"/>
  </si>
  <si>
    <t>K</t>
    <phoneticPr fontId="17"/>
  </si>
  <si>
    <t>T</t>
    <phoneticPr fontId="17"/>
  </si>
  <si>
    <t>V</t>
    <phoneticPr fontId="5"/>
  </si>
  <si>
    <t>X</t>
    <phoneticPr fontId="5"/>
  </si>
  <si>
    <t>Y</t>
    <phoneticPr fontId="5"/>
  </si>
  <si>
    <t>Z</t>
    <phoneticPr fontId="17"/>
  </si>
  <si>
    <t>⇩対象部屋タイプ⇩</t>
    <rPh sb="1" eb="3">
      <t>タイショウ</t>
    </rPh>
    <rPh sb="3" eb="5">
      <t>ヘヤ</t>
    </rPh>
    <phoneticPr fontId="5"/>
  </si>
  <si>
    <t>日</t>
  </si>
  <si>
    <t>月</t>
  </si>
  <si>
    <t>火</t>
  </si>
  <si>
    <t>水</t>
  </si>
  <si>
    <t>木</t>
  </si>
  <si>
    <t>金</t>
  </si>
  <si>
    <t>土</t>
  </si>
  <si>
    <t>vs LY RN</t>
    <phoneticPr fontId="5"/>
  </si>
  <si>
    <t>vs LY Rev</t>
    <phoneticPr fontId="5"/>
  </si>
  <si>
    <t>Rev</t>
    <phoneticPr fontId="5"/>
  </si>
  <si>
    <t>日本の祝日</t>
    <rPh sb="0" eb="2">
      <t>ニホン</t>
    </rPh>
    <rPh sb="3" eb="5">
      <t>シュクジツ</t>
    </rPh>
    <phoneticPr fontId="5"/>
  </si>
  <si>
    <t>海外の祝日</t>
    <rPh sb="0" eb="2">
      <t>カイガイ</t>
    </rPh>
    <rPh sb="3" eb="5">
      <t>シュクジツ</t>
    </rPh>
    <phoneticPr fontId="5"/>
  </si>
  <si>
    <t>宿泊者予測</t>
    <rPh sb="0" eb="3">
      <t>シュクハクシャ</t>
    </rPh>
    <rPh sb="3" eb="5">
      <t>ヨソク</t>
    </rPh>
    <phoneticPr fontId="5"/>
  </si>
  <si>
    <t>日付</t>
    <rPh sb="0" eb="2">
      <t>ヒヅケ</t>
    </rPh>
    <phoneticPr fontId="5"/>
  </si>
  <si>
    <t>宿泊者数予測</t>
    <rPh sb="0" eb="6">
      <t>シュクハクシャスウヨソク</t>
    </rPh>
    <phoneticPr fontId="5"/>
  </si>
  <si>
    <t>進捗</t>
    <rPh sb="0" eb="2">
      <t>シンチョク</t>
    </rPh>
    <phoneticPr fontId="5"/>
  </si>
  <si>
    <t>元日</t>
  </si>
  <si>
    <t>成人の日</t>
  </si>
  <si>
    <t>建国記念の日</t>
  </si>
  <si>
    <t>天皇誕生日</t>
  </si>
  <si>
    <t>天皇誕生日の振替休日</t>
  </si>
  <si>
    <t>春分の日</t>
  </si>
  <si>
    <t>昭和の日</t>
  </si>
  <si>
    <t>憲法記念日</t>
  </si>
  <si>
    <t>みどりの日</t>
  </si>
  <si>
    <t>こどもの日</t>
  </si>
  <si>
    <t>こどもの日の振替休日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</si>
  <si>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</si>
  <si>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</si>
  <si>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</si>
  <si>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</si>
  <si>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</si>
  <si>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</si>
  <si>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</si>
  <si>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勤労感謝の日の振替休日</t>
  </si>
  <si>
    <t>宿泊者数予測</t>
    <rPh sb="0" eb="3">
      <t>シュクハクシャ</t>
    </rPh>
    <rPh sb="3" eb="4">
      <t>スウ</t>
    </rPh>
    <rPh sb="4" eb="6">
      <t>ヨソク</t>
    </rPh>
    <phoneticPr fontId="5"/>
  </si>
  <si>
    <t>稼働率</t>
    <rPh sb="0" eb="3">
      <t>カドウリツ</t>
    </rPh>
    <phoneticPr fontId="5"/>
  </si>
  <si>
    <t>振替休日</t>
  </si>
  <si>
    <t>国民の休日</t>
  </si>
  <si>
    <t>祝日</t>
  </si>
  <si>
    <t>20026/7/3</t>
  </si>
  <si>
    <t>2名</t>
    <rPh sb="1" eb="2">
      <t>メイ</t>
    </rPh>
    <phoneticPr fontId="5"/>
  </si>
  <si>
    <t>Z1</t>
    <phoneticPr fontId="5"/>
  </si>
  <si>
    <t>Z2</t>
    <phoneticPr fontId="5"/>
  </si>
  <si>
    <t>Z3</t>
    <phoneticPr fontId="5"/>
  </si>
  <si>
    <t>セール</t>
    <phoneticPr fontId="5"/>
  </si>
  <si>
    <t>連泊</t>
    <rPh sb="0" eb="2">
      <t>レンパク</t>
    </rPh>
    <phoneticPr fontId="5"/>
  </si>
  <si>
    <t>5連泊</t>
    <rPh sb="1" eb="3">
      <t>レンパク</t>
    </rPh>
    <phoneticPr fontId="5"/>
  </si>
  <si>
    <t>公式HP単泊</t>
    <rPh sb="0" eb="2">
      <t>コウシキ</t>
    </rPh>
    <rPh sb="4" eb="5">
      <t>タン</t>
    </rPh>
    <rPh sb="5" eb="6">
      <t>ハク</t>
    </rPh>
    <phoneticPr fontId="5"/>
  </si>
  <si>
    <t>公式HP連泊</t>
    <rPh sb="0" eb="2">
      <t>コウシキ</t>
    </rPh>
    <rPh sb="4" eb="6">
      <t>レンパク</t>
    </rPh>
    <phoneticPr fontId="5"/>
  </si>
  <si>
    <t>TY ADR</t>
    <phoneticPr fontId="5"/>
  </si>
  <si>
    <t>LY ADR</t>
    <phoneticPr fontId="5"/>
  </si>
  <si>
    <t>hotelName</t>
  </si>
  <si>
    <t>close</t>
  </si>
  <si>
    <t>北部イベント①</t>
  </si>
  <si>
    <t>北部イベント②</t>
  </si>
  <si>
    <t>北部イベント③</t>
  </si>
  <si>
    <t>北部イベント④</t>
  </si>
  <si>
    <t>北部イベント⑤</t>
  </si>
  <si>
    <t>【サッカーキャンプ】浦和レッズ・FC東京他</t>
  </si>
  <si>
    <t>OKINAWA ANIMATION FESTIVAL 2025</t>
  </si>
  <si>
    <t>海洋博エンジョイマラソン</t>
  </si>
  <si>
    <t>名護チャレンジRUN</t>
  </si>
  <si>
    <t>桜華爛漫おきなわ花火2025</t>
  </si>
  <si>
    <t>今帰仁グスク桜まつり</t>
  </si>
  <si>
    <t>沖縄国際洋蘭博覧会</t>
  </si>
  <si>
    <t>プロ野球キャンプ</t>
  </si>
  <si>
    <t>プロ野球オープン戦</t>
  </si>
  <si>
    <t>東村つつじ祭り</t>
  </si>
  <si>
    <t>東村つつじマラソン</t>
  </si>
  <si>
    <t>伊江島一周マラソン大会</t>
  </si>
  <si>
    <t>南こうせつ</t>
  </si>
  <si>
    <t>やんばるトレイルラン</t>
  </si>
  <si>
    <t>海洋博公園花火大会</t>
  </si>
  <si>
    <t>THE OKINAWA OPEN 2025</t>
  </si>
  <si>
    <t>JUNGLIA開業日</t>
  </si>
  <si>
    <t>久志20kmロードレース大会（仮）</t>
  </si>
  <si>
    <t>ツール・ド・おきなわ</t>
  </si>
  <si>
    <t>おきなわKINトライアスロン</t>
  </si>
  <si>
    <t>国頭トレイルランニング大会（仮）</t>
  </si>
  <si>
    <t>北部イベント①</t>
    <rPh sb="0" eb="2">
      <t>ホクブ</t>
    </rPh>
    <phoneticPr fontId="5"/>
  </si>
  <si>
    <t>北部イベント②</t>
    <rPh sb="0" eb="2">
      <t>ホクブ</t>
    </rPh>
    <phoneticPr fontId="5"/>
  </si>
  <si>
    <t>北部イベント③</t>
    <rPh sb="0" eb="2">
      <t>ホクブ</t>
    </rPh>
    <phoneticPr fontId="5"/>
  </si>
  <si>
    <t>北部イベント④</t>
    <rPh sb="0" eb="2">
      <t>ホクブ</t>
    </rPh>
    <phoneticPr fontId="5"/>
  </si>
  <si>
    <t>北部イベント⑤</t>
    <rPh sb="0" eb="2">
      <t>ホクブ</t>
    </rPh>
    <phoneticPr fontId="5"/>
  </si>
  <si>
    <t>アーマン　スイート　ヴィラ　スムイデ</t>
  </si>
  <si>
    <t>Ｙｕｋｉ　Ｓｕｉｔｅ　Ｋｏｕｒｉｊｉｍａ＜古宇利島＞</t>
  </si>
  <si>
    <t>K</t>
    <phoneticPr fontId="5"/>
  </si>
  <si>
    <t>T</t>
    <phoneticPr fontId="5"/>
  </si>
  <si>
    <t>J</t>
    <phoneticPr fontId="5"/>
  </si>
  <si>
    <t>G</t>
    <phoneticPr fontId="5"/>
  </si>
  <si>
    <t>ラグジュアリープールヴィラ</t>
  </si>
  <si>
    <t>プールヴィラ　古宇利島　ｂｙ　コルディオスマートリゾート</t>
  </si>
  <si>
    <t>ＢＡＴＯＮ　ＳＵＩＴＥ　沖縄古宇利島</t>
  </si>
  <si>
    <t>S</t>
    <phoneticPr fontId="5"/>
  </si>
  <si>
    <t>I</t>
    <phoneticPr fontId="5"/>
  </si>
  <si>
    <t>Ｏｎｅ　Ｓｕｉｔｅ　ＴＨＥ　ＧＲＡＮＤ（ワンスイート　ザ・グランド）＜古宇利島＞</t>
  </si>
  <si>
    <t>プールヴィラ　今泊　ｂｙ　コルディオプレミアム</t>
  </si>
  <si>
    <t>Ｏｎｅ　Ｓｕｉｔｅ　ＴＨＥ　ＴＥＲＲＡＣＥ＜古宇利島＞</t>
  </si>
  <si>
    <t>プールヴィラ　屋我地島　ｂｙ　コルディオプレミアム</t>
  </si>
  <si>
    <t>D</t>
    <phoneticPr fontId="5"/>
  </si>
  <si>
    <t>C</t>
    <phoneticPr fontId="5"/>
  </si>
  <si>
    <t>N</t>
    <phoneticPr fontId="5"/>
  </si>
  <si>
    <t>カレンダー名</t>
    <rPh sb="5" eb="6">
      <t>メイ</t>
    </rPh>
    <phoneticPr fontId="5"/>
  </si>
  <si>
    <t>↓カレンダーリスト</t>
    <phoneticPr fontId="5"/>
  </si>
  <si>
    <t>with SAUNA</t>
  </si>
  <si>
    <t>ラグジュアリープールヴィラ(単泊)</t>
  </si>
  <si>
    <t>ラグジュアリープールヴィラ(連泊)</t>
  </si>
  <si>
    <t>with SAUNA(単泊)</t>
  </si>
  <si>
    <t>with SAUNA(連泊)</t>
  </si>
  <si>
    <t>Q</t>
    <phoneticPr fontId="5"/>
  </si>
  <si>
    <t>P</t>
    <phoneticPr fontId="5"/>
  </si>
  <si>
    <t>オンハンド</t>
  </si>
  <si>
    <t>セール</t>
  </si>
  <si>
    <t>OH</t>
    <phoneticPr fontId="5"/>
  </si>
  <si>
    <t>予算</t>
    <rPh sb="0" eb="2">
      <t>ヨサン</t>
    </rPh>
    <phoneticPr fontId="5"/>
  </si>
  <si>
    <t>対予算</t>
    <rPh sb="0" eb="3">
      <t>タイヨサン</t>
    </rPh>
    <phoneticPr fontId="5"/>
  </si>
  <si>
    <t>消化見込み</t>
    <rPh sb="0" eb="2">
      <t>ショウカ</t>
    </rPh>
    <rPh sb="2" eb="4">
      <t>ミコ</t>
    </rPh>
    <phoneticPr fontId="5"/>
  </si>
  <si>
    <t>見込みADR</t>
    <rPh sb="0" eb="2">
      <t>ミコ</t>
    </rPh>
    <phoneticPr fontId="5"/>
  </si>
  <si>
    <t>R</t>
    <phoneticPr fontId="5"/>
  </si>
  <si>
    <t>O</t>
    <phoneticPr fontId="5"/>
  </si>
  <si>
    <t>H</t>
    <phoneticPr fontId="5"/>
  </si>
  <si>
    <t>L</t>
    <phoneticPr fontId="5"/>
  </si>
  <si>
    <t>E</t>
    <phoneticPr fontId="5"/>
  </si>
  <si>
    <t>Z</t>
    <phoneticPr fontId="5"/>
  </si>
  <si>
    <t>2028年TOTAL</t>
    <rPh sb="4" eb="5">
      <t>ネン</t>
    </rPh>
    <phoneticPr fontId="5"/>
  </si>
  <si>
    <t>2027年TOTAL</t>
    <rPh sb="4" eb="5">
      <t>ネン</t>
    </rPh>
    <phoneticPr fontId="5"/>
  </si>
  <si>
    <t>2026年TOTAL</t>
    <rPh sb="4" eb="5">
      <t>ネン</t>
    </rPh>
    <phoneticPr fontId="5"/>
  </si>
  <si>
    <t>2025年TOTAL</t>
    <rPh sb="4" eb="5">
      <t>ネン</t>
    </rPh>
    <phoneticPr fontId="5"/>
  </si>
  <si>
    <t>REVPAR</t>
    <phoneticPr fontId="5"/>
  </si>
  <si>
    <t>REV</t>
    <phoneticPr fontId="5"/>
  </si>
  <si>
    <t>ADR</t>
    <phoneticPr fontId="5"/>
  </si>
  <si>
    <t>RN</t>
    <phoneticPr fontId="5"/>
  </si>
  <si>
    <t>OCC</t>
    <phoneticPr fontId="5"/>
  </si>
  <si>
    <t>予算差</t>
    <rPh sb="0" eb="2">
      <t>ヨサン</t>
    </rPh>
    <rPh sb="2" eb="3">
      <t>サ</t>
    </rPh>
    <phoneticPr fontId="5"/>
  </si>
  <si>
    <t>前回差</t>
    <rPh sb="0" eb="2">
      <t>ゼンカイ</t>
    </rPh>
    <rPh sb="2" eb="3">
      <t>サ</t>
    </rPh>
    <phoneticPr fontId="5"/>
  </si>
  <si>
    <t>前回</t>
    <rPh sb="0" eb="2">
      <t>ゼンカイ</t>
    </rPh>
    <phoneticPr fontId="5"/>
  </si>
  <si>
    <t>OTB</t>
  </si>
  <si>
    <t>Budget</t>
  </si>
  <si>
    <t>B</t>
    <phoneticPr fontId="5"/>
  </si>
  <si>
    <t>F</t>
    <phoneticPr fontId="5"/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</si>
  <si>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</si>
  <si>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</si>
  <si>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</si>
  <si>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</si>
  <si>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</si>
  <si>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</si>
  <si>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</si>
  <si>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</si>
  <si>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</si>
  <si>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</si>
  <si>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</si>
  <si>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</si>
  <si>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</si>
  <si>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</si>
  <si>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</si>
  <si>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</si>
  <si>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</si>
  <si>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</si>
  <si>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</si>
  <si>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</si>
  <si>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</si>
  <si>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</si>
  <si>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</si>
  <si>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</si>
  <si>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</si>
  <si>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</si>
  <si>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</si>
  <si>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</si>
  <si>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</si>
  <si>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</si>
  <si>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</si>
  <si>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</si>
  <si>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</si>
  <si>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</si>
  <si>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</si>
  <si>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</si>
  <si>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</si>
  <si>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</si>
  <si>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</si>
  <si>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</si>
  <si>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</si>
  <si>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</si>
  <si>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</si>
  <si>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</si>
  <si>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</si>
  <si>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</si>
  <si>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</si>
  <si>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</si>
  <si>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</si>
  <si>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</si>
  <si>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</si>
  <si>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</si>
  <si>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</si>
  <si>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</si>
  <si>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</si>
  <si>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</si>
  <si>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</si>
  <si>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</si>
  <si>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</si>
  <si>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</si>
  <si>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</si>
  <si>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</si>
  <si>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</si>
  <si>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</si>
  <si>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</si>
  <si>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</si>
  <si>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</si>
  <si>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</si>
  <si>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</si>
  <si>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</si>
  <si>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</si>
  <si>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</si>
  <si>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</si>
  <si>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</si>
  <si>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</si>
  <si>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</si>
  <si>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</si>
  <si>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</si>
  <si>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</si>
  <si>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</si>
  <si>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</si>
  <si>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</si>
  <si>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</si>
  <si>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</si>
  <si>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</si>
  <si>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</si>
  <si>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</si>
  <si>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</si>
  <si>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</si>
  <si>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</si>
  <si>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</si>
  <si>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</si>
  <si>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</si>
  <si>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</si>
  <si>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</si>
  <si>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</si>
  <si>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</si>
  <si>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</si>
  <si>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</si>
  <si>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</si>
  <si>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</si>
  <si>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</si>
  <si>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</si>
  <si>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</si>
  <si>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</si>
  <si>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</si>
  <si>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</si>
  <si>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</si>
  <si>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</si>
  <si>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</si>
  <si>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</si>
  <si>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</si>
  <si>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</si>
  <si>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</si>
  <si>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</si>
  <si>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</si>
  <si>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</si>
  <si>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</si>
  <si>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</si>
  <si>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</si>
  <si>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</si>
  <si>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</si>
  <si>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</si>
  <si>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</si>
  <si>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</si>
  <si>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</si>
  <si>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</si>
  <si>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</si>
  <si>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</si>
  <si>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</si>
  <si>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</si>
  <si>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</si>
  <si>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</si>
  <si>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</si>
  <si>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</si>
  <si>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</si>
  <si>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</si>
  <si>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2026/04/04</t>
  </si>
  <si>
    <t>2026/04/05</t>
  </si>
  <si>
    <t>2026/04/06</t>
  </si>
  <si>
    <t>2026/04/07</t>
  </si>
  <si>
    <t>2026/04/08</t>
  </si>
  <si>
    <t>2026/04/09</t>
  </si>
  <si>
    <t>2026/04/10</t>
  </si>
  <si>
    <t>2026/04/11</t>
  </si>
  <si>
    <t>2026/04/12</t>
  </si>
  <si>
    <t>2026/04/13</t>
  </si>
  <si>
    <t>2026/04/14</t>
  </si>
  <si>
    <t>2026/04/15</t>
  </si>
  <si>
    <t>2026/04/16</t>
  </si>
  <si>
    <t>2026/04/17</t>
  </si>
  <si>
    <t>2026/04/18</t>
  </si>
  <si>
    <t>2026/04/19</t>
  </si>
  <si>
    <t>2026/04/20</t>
  </si>
  <si>
    <t>2026/04/21</t>
  </si>
  <si>
    <t>2026/04/22</t>
  </si>
  <si>
    <t>2026/04/23</t>
  </si>
  <si>
    <t>2026/04/24</t>
  </si>
  <si>
    <t>2026/04/25</t>
  </si>
  <si>
    <t>2026/04/26</t>
  </si>
  <si>
    <t>2026/04/27</t>
  </si>
  <si>
    <t>2026/04/28</t>
  </si>
  <si>
    <t>2026/04/29</t>
  </si>
  <si>
    <t>2026/04/30</t>
  </si>
  <si>
    <t>2026/05/01</t>
  </si>
  <si>
    <t>2026/05/02</t>
  </si>
  <si>
    <t>2026/05/03</t>
  </si>
  <si>
    <t>2026/05/04</t>
  </si>
  <si>
    <t>2026/05/05</t>
  </si>
  <si>
    <t>2026/05/06</t>
  </si>
  <si>
    <t>2026/05/07</t>
  </si>
  <si>
    <t>2026/05/08</t>
  </si>
  <si>
    <t>2026/05/09</t>
  </si>
  <si>
    <t>2026/05/10</t>
  </si>
  <si>
    <t>2026/05/11</t>
  </si>
  <si>
    <t>2026/05/12</t>
  </si>
  <si>
    <t>2026/05/13</t>
  </si>
  <si>
    <t>2026/05/14</t>
  </si>
  <si>
    <t>2026/05/15</t>
  </si>
  <si>
    <t>2026/05/16</t>
  </si>
  <si>
    <t>2026/05/17</t>
  </si>
  <si>
    <t>2026/05/18</t>
  </si>
  <si>
    <t>2026/05/19</t>
  </si>
  <si>
    <t>2026/05/20</t>
  </si>
  <si>
    <t>2026/05/21</t>
  </si>
  <si>
    <t>2026/05/22</t>
  </si>
  <si>
    <t>2026/05/23</t>
  </si>
  <si>
    <t>2026/05/24</t>
  </si>
  <si>
    <t>2026/05/25</t>
  </si>
  <si>
    <t>2026/05/26</t>
  </si>
  <si>
    <t>2026/05/27</t>
  </si>
  <si>
    <t>2026/05/28</t>
  </si>
  <si>
    <t>2026/05/29</t>
  </si>
  <si>
    <t>2026/05/30</t>
  </si>
  <si>
    <t>2026/05/31</t>
  </si>
  <si>
    <t>2026/06/01</t>
  </si>
  <si>
    <t>2026/06/02</t>
  </si>
  <si>
    <t>2026/06/03</t>
  </si>
  <si>
    <t>2026/06/04</t>
  </si>
  <si>
    <t>2026/06/05</t>
  </si>
  <si>
    <t>2026/06/06</t>
  </si>
  <si>
    <t>2026/06/07</t>
  </si>
  <si>
    <t>2026/06/08</t>
  </si>
  <si>
    <t>2026/06/09</t>
  </si>
  <si>
    <t>2026/06/10</t>
  </si>
  <si>
    <t>2026/06/11</t>
  </si>
  <si>
    <t>2026/06/12</t>
  </si>
  <si>
    <t>2026/06/13</t>
  </si>
  <si>
    <t>2026/06/14</t>
  </si>
  <si>
    <t>2026/06/15</t>
  </si>
  <si>
    <t>2026/06/16</t>
  </si>
  <si>
    <t>2026/06/17</t>
  </si>
  <si>
    <t>2026/06/18</t>
  </si>
  <si>
    <t>2026/06/19</t>
  </si>
  <si>
    <t>2026/06/20</t>
  </si>
  <si>
    <t>2026/06/21</t>
  </si>
  <si>
    <t>2026/06/22</t>
  </si>
  <si>
    <t>2026/06/23</t>
  </si>
  <si>
    <t>2026/06/24</t>
  </si>
  <si>
    <t>2026/06/25</t>
  </si>
  <si>
    <t>2026/06/26</t>
  </si>
  <si>
    <t>2026/06/27</t>
  </si>
  <si>
    <t>2026/06/28</t>
  </si>
  <si>
    <t>2026/06/29</t>
  </si>
  <si>
    <t>2026/06/30</t>
  </si>
  <si>
    <t>2026/07/01</t>
  </si>
  <si>
    <t>2026/07/02</t>
  </si>
  <si>
    <t>2026/07/03</t>
  </si>
  <si>
    <t>2026/07/04</t>
  </si>
  <si>
    <t>2026/07/05</t>
  </si>
  <si>
    <t>2026/07/06</t>
  </si>
  <si>
    <t>2026/07/07</t>
  </si>
  <si>
    <t>2026/07/08</t>
  </si>
  <si>
    <t>2026/07/09</t>
  </si>
  <si>
    <t>2026/07/10</t>
  </si>
  <si>
    <t>2026/07/11</t>
  </si>
  <si>
    <t>2026/07/12</t>
  </si>
  <si>
    <t>2026/07/13</t>
  </si>
  <si>
    <t>2026/07/14</t>
  </si>
  <si>
    <t>2026/07/15</t>
  </si>
  <si>
    <t>2026/07/16</t>
  </si>
  <si>
    <t>2026/07/17</t>
  </si>
  <si>
    <t>2026/07/18</t>
  </si>
  <si>
    <t>2026/07/19</t>
  </si>
  <si>
    <t>2026/07/20</t>
  </si>
  <si>
    <t>2026/07/21</t>
  </si>
  <si>
    <t>2026/07/22</t>
  </si>
  <si>
    <t>2026/07/23</t>
  </si>
  <si>
    <t>2026/07/24</t>
  </si>
  <si>
    <t>2026/07/25</t>
  </si>
  <si>
    <t>2026/07/26</t>
  </si>
  <si>
    <t>2026/07/27</t>
  </si>
  <si>
    <t>2026/07/28</t>
  </si>
  <si>
    <t>2026/07/29</t>
  </si>
  <si>
    <t>2026/07/30</t>
  </si>
  <si>
    <t>2026/07/31</t>
  </si>
  <si>
    <t>2026/08/01</t>
  </si>
  <si>
    <t>2026/08/02</t>
  </si>
  <si>
    <t>2026/08/03</t>
  </si>
  <si>
    <t>2026/08/04</t>
  </si>
  <si>
    <t>2026/08/05</t>
  </si>
  <si>
    <t>2026/08/06</t>
  </si>
  <si>
    <t>2026/08/07</t>
  </si>
  <si>
    <t>2026/08/08</t>
  </si>
  <si>
    <t>2026/08/09</t>
  </si>
  <si>
    <t>2026/08/10</t>
  </si>
  <si>
    <t>2026/08/11</t>
  </si>
  <si>
    <t>2026/08/12</t>
  </si>
  <si>
    <t>2026/08/13</t>
  </si>
  <si>
    <t>2026/08/14</t>
  </si>
  <si>
    <t>2026/08/15</t>
  </si>
  <si>
    <t>2026/08/16</t>
  </si>
  <si>
    <t>2026/08/17</t>
  </si>
  <si>
    <t>2026/08/18</t>
  </si>
  <si>
    <t>2026/08/19</t>
  </si>
  <si>
    <t>2026/08/20</t>
  </si>
  <si>
    <t>2026/08/21</t>
  </si>
  <si>
    <t>2026/08/22</t>
  </si>
  <si>
    <t>2026/08/23</t>
  </si>
  <si>
    <t>2026/08/24</t>
  </si>
  <si>
    <t>2026/08/25</t>
  </si>
  <si>
    <t>2026/08/26</t>
  </si>
  <si>
    <t>2026/08/27</t>
  </si>
  <si>
    <t>2026/08/28</t>
  </si>
  <si>
    <t>2026/08/29</t>
  </si>
  <si>
    <t>2026/08/30</t>
  </si>
  <si>
    <t>2026/08/31</t>
  </si>
  <si>
    <t>2026/09/01</t>
  </si>
  <si>
    <t>2026/09/02</t>
  </si>
  <si>
    <t>2026/09/03</t>
  </si>
  <si>
    <t>2026/09/04</t>
  </si>
  <si>
    <t>2026/09/05</t>
  </si>
  <si>
    <t>2026/09/06</t>
  </si>
  <si>
    <t>2026/09/07</t>
  </si>
  <si>
    <t>2026/09/08</t>
  </si>
  <si>
    <t>2026/09/09</t>
  </si>
  <si>
    <t>2026/09/10</t>
  </si>
  <si>
    <t>2026/09/11</t>
  </si>
  <si>
    <t>2026/09/12</t>
  </si>
  <si>
    <t>2026/09/13</t>
  </si>
  <si>
    <t>2026/09/14</t>
  </si>
  <si>
    <t>2026/09/15</t>
  </si>
  <si>
    <t>2026/09/16</t>
  </si>
  <si>
    <t>2026/09/17</t>
  </si>
  <si>
    <t>2026/09/18</t>
  </si>
  <si>
    <t>2026/09/19</t>
  </si>
  <si>
    <t>2026/09/20</t>
  </si>
  <si>
    <t>2026/09/21</t>
  </si>
  <si>
    <t>2026/09/22</t>
  </si>
  <si>
    <t>2026/09/23</t>
  </si>
  <si>
    <t>2026/09/24</t>
  </si>
  <si>
    <t>2026/09/25</t>
  </si>
  <si>
    <t>2026/09/26</t>
  </si>
  <si>
    <t>2026/09/27</t>
  </si>
  <si>
    <t>2026/09/28</t>
  </si>
  <si>
    <t>2026/09/29</t>
  </si>
  <si>
    <t>2026/09/30</t>
  </si>
  <si>
    <t>2026/10/01</t>
  </si>
  <si>
    <t>2026/10/02</t>
  </si>
  <si>
    <t>2026/10/03</t>
  </si>
  <si>
    <t>2026/10/04</t>
  </si>
  <si>
    <t>2026/10/05</t>
  </si>
  <si>
    <t>2026/10/06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</si>
  <si>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</si>
  <si>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</si>
  <si>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</si>
  <si>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</si>
  <si>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</si>
  <si>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</si>
  <si>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</si>
  <si>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</si>
  <si>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2026/10/15</t>
  </si>
  <si>
    <t>2026/10/16</t>
  </si>
  <si>
    <t>2026/10/17</t>
  </si>
  <si>
    <t>2026/10/18</t>
  </si>
  <si>
    <t>2026/10/19</t>
  </si>
  <si>
    <t>2026/10/20</t>
  </si>
  <si>
    <t>2026/10/21</t>
  </si>
  <si>
    <t>2026/10/22</t>
  </si>
  <si>
    <t>2026/10/23</t>
  </si>
  <si>
    <t>2026/10/24</t>
  </si>
  <si>
    <t>2026/10/25</t>
  </si>
  <si>
    <t>2026/10/26</t>
  </si>
  <si>
    <t>2026/10/27</t>
  </si>
  <si>
    <t>2026/10/28</t>
  </si>
  <si>
    <t>2026/10/29</t>
  </si>
  <si>
    <t>2026/10/30</t>
  </si>
  <si>
    <t>2026/10/31</t>
  </si>
  <si>
    <t>2026/11/01</t>
  </si>
  <si>
    <t>2026/11/02</t>
  </si>
  <si>
    <t>2026/11/03</t>
  </si>
  <si>
    <t>2026/11/04</t>
  </si>
  <si>
    <t>2026/11/05</t>
  </si>
  <si>
    <t>2026/11/06</t>
  </si>
  <si>
    <t>2026/11/07</t>
  </si>
  <si>
    <t>2026/11/08</t>
  </si>
  <si>
    <t>2026/11/09</t>
  </si>
  <si>
    <t>2026/11/10</t>
  </si>
  <si>
    <t>2026/11/11</t>
  </si>
  <si>
    <t>2026/11/12</t>
  </si>
  <si>
    <t>2026/11/13</t>
  </si>
  <si>
    <t>2026/11/14</t>
  </si>
  <si>
    <t>2026/11/15</t>
  </si>
  <si>
    <t>2026/11/16</t>
  </si>
  <si>
    <t>2026/11/17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</si>
</sst>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6" formatCode="&quot;¥&quot;#,##0;[Red]&quot;¥&quot;\-#,##0"/>
    <numFmt numFmtId="176" formatCode="yyyy/mm/dd;@"/>
    <numFmt numFmtId="177" formatCode="m&quot;月&quot;d&quot;日&quot;\(aaa\)"/>
    <numFmt numFmtId="178" formatCode="0.0%"/>
    <numFmt numFmtId="179" formatCode="m&quot;月&quot;d&quot;日&quot;;@"/>
    <numFmt numFmtId="180" formatCode="0&quot;名1室　(室料)&quot;"/>
    <numFmt numFmtId="181" formatCode="0&quot;名&quot;\1&quot;室&quot;"/>
    <numFmt numFmtId="182" formatCode="0&quot;室&quot;"/>
    <numFmt numFmtId="183" formatCode="0&quot;名1室(室料)&quot;"/>
    <numFmt numFmtId="184" formatCode="d"/>
    <numFmt numFmtId="185" formatCode="0_);[Red]\(0\)"/>
    <numFmt numFmtId="186" formatCode="yyyy&quot;年&quot;m&quot;月&quot;;@"/>
  </numFmts>
  <fonts count="4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17"/>
      <name val="メイリオ"/>
      <family val="3"/>
      <charset val="128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000000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color indexed="17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b/>
      <sz val="9"/>
      <color rgb="FF000000"/>
      <name val="メイリオ"/>
      <family val="3"/>
      <charset val="128"/>
    </font>
    <font>
      <sz val="18"/>
      <color theme="3"/>
      <name val="ＭＳ Ｐゴシック"/>
      <family val="2"/>
      <charset val="128"/>
      <scheme val="maj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メイリオ"/>
      <family val="2"/>
      <charset val="128"/>
    </font>
    <font>
      <sz val="9"/>
      <color theme="0"/>
      <name val="メイリオ"/>
      <family val="3"/>
      <charset val="128"/>
    </font>
    <font>
      <b/>
      <sz val="9"/>
      <color theme="1"/>
      <name val="メイリオ"/>
      <family val="3"/>
      <charset val="128"/>
    </font>
    <font>
      <sz val="9"/>
      <color rgb="FF000000"/>
      <name val="メイリオ"/>
      <family val="2"/>
      <charset val="128"/>
    </font>
    <font>
      <sz val="20"/>
      <color theme="1"/>
      <name val="メイリオ"/>
      <family val="3"/>
      <charset val="128"/>
    </font>
    <font>
      <b/>
      <sz val="10"/>
      <color rgb="FF000000"/>
      <name val="メイリオ"/>
      <family val="3"/>
      <charset val="128"/>
    </font>
    <font>
      <sz val="10"/>
      <color theme="1" tint="4.9989318521683403E-2"/>
      <name val="メイリオ"/>
      <family val="3"/>
      <charset val="128"/>
    </font>
    <font>
      <sz val="9"/>
      <color rgb="FFCCFFCC"/>
      <name val="メイリオ"/>
      <family val="3"/>
      <charset val="128"/>
    </font>
    <font>
      <b/>
      <sz val="10"/>
      <name val="メイリオ"/>
      <family val="3"/>
      <charset val="128"/>
    </font>
    <font>
      <sz val="8"/>
      <color theme="1"/>
      <name val="メイリオ"/>
      <family val="3"/>
      <charset val="128"/>
    </font>
    <font>
      <sz val="8"/>
      <color theme="0"/>
      <name val="メイリオ"/>
      <family val="3"/>
      <charset val="128"/>
    </font>
    <font>
      <b/>
      <sz val="8"/>
      <color theme="1"/>
      <name val="メイリオ"/>
      <family val="3"/>
      <charset val="128"/>
    </font>
    <font>
      <sz val="6"/>
      <color theme="1"/>
      <name val="メイリオ"/>
      <family val="3"/>
      <charset val="128"/>
    </font>
    <font>
      <sz val="8"/>
      <color rgb="FF000000"/>
      <name val="メイリオ"/>
      <family val="3"/>
      <charset val="128"/>
    </font>
    <font>
      <sz val="7"/>
      <color theme="1"/>
      <name val="メイリオ"/>
      <family val="3"/>
      <charset val="128"/>
    </font>
    <font>
      <sz val="7"/>
      <color theme="0"/>
      <name val="メイリオ"/>
      <family val="3"/>
      <charset val="128"/>
    </font>
    <font>
      <sz val="8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sz val="11"/>
      <name val="Meiryo UI"/>
      <family val="2"/>
    </font>
    <font>
      <b/>
      <sz val="8"/>
      <name val="ＭＳ Ｐゴシック"/>
      <family val="3"/>
      <charset val="128"/>
    </font>
    <font>
      <sz val="7"/>
      <color rgb="FF000000"/>
      <name val="メイリオ"/>
      <family val="3"/>
      <charset val="128"/>
    </font>
    <font>
      <sz val="7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8"/>
      <color theme="0"/>
      <name val="ＭＳ Ｐゴシック"/>
      <family val="3"/>
      <charset val="128"/>
      <scheme val="minor"/>
    </font>
    <font>
      <sz val="12"/>
      <color theme="1"/>
      <name val="メイリオ"/>
      <family val="3"/>
      <charset val="128"/>
    </font>
    <font>
      <sz val="7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</font>
    <font>
      <b/>
      <sz val="9"/>
      <color rgb="FF000000"/>
      <name val="Meiryo ui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EAD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/>
        <bgColor theme="0"/>
      </patternFill>
    </fill>
  </fills>
  <borders count="17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hair">
        <color auto="1"/>
      </left>
      <right style="medium">
        <color theme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theme="1"/>
      </right>
      <top style="hair">
        <color auto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/>
      <right style="hair">
        <color theme="1"/>
      </right>
      <top style="thin">
        <color theme="1"/>
      </top>
      <bottom style="thin">
        <color theme="1"/>
      </bottom>
      <diagonal/>
    </border>
    <border>
      <left/>
      <right style="hair">
        <color theme="1"/>
      </right>
      <top/>
      <bottom/>
      <diagonal/>
    </border>
    <border>
      <left style="thin">
        <color indexed="64"/>
      </left>
      <right style="double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thin">
        <color rgb="FFFF0000"/>
      </right>
      <top style="medium">
        <color indexed="64"/>
      </top>
      <bottom style="thin">
        <color indexed="64"/>
      </bottom>
      <diagonal/>
    </border>
    <border>
      <left/>
      <right style="hair">
        <color auto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thin">
        <color rgb="FFFF0000"/>
      </right>
      <top style="medium">
        <color theme="1"/>
      </top>
      <bottom style="medium">
        <color indexed="64"/>
      </bottom>
      <diagonal/>
    </border>
    <border>
      <left/>
      <right style="thin">
        <color auto="1"/>
      </right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hair">
        <color auto="1"/>
      </right>
      <top/>
      <bottom style="medium">
        <color theme="1"/>
      </bottom>
      <diagonal/>
    </border>
    <border>
      <left style="hair">
        <color auto="1"/>
      </left>
      <right style="hair">
        <color auto="1"/>
      </right>
      <top/>
      <bottom style="medium">
        <color theme="1"/>
      </bottom>
      <diagonal/>
    </border>
    <border>
      <left style="hair">
        <color auto="1"/>
      </left>
      <right style="thin">
        <color rgb="FFFF0000"/>
      </right>
      <top/>
      <bottom style="medium">
        <color theme="1"/>
      </bottom>
      <diagonal/>
    </border>
    <border>
      <left/>
      <right style="hair">
        <color auto="1"/>
      </right>
      <top/>
      <bottom style="medium">
        <color theme="1"/>
      </bottom>
      <diagonal/>
    </border>
    <border>
      <left style="hair">
        <color auto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indexed="64"/>
      </left>
      <right style="double">
        <color theme="1"/>
      </right>
      <top style="medium">
        <color indexed="64"/>
      </top>
      <bottom/>
      <diagonal/>
    </border>
    <border>
      <left style="thin">
        <color indexed="64"/>
      </left>
      <right style="double">
        <color theme="1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rgb="FFFF0000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rgb="FFFF0000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theme="1"/>
      </right>
      <top/>
      <bottom style="hair">
        <color auto="1"/>
      </bottom>
      <diagonal/>
    </border>
    <border>
      <left style="double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double">
        <color theme="1"/>
      </left>
      <right style="hair">
        <color theme="1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/>
      <diagonal/>
    </border>
    <border>
      <left/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theme="1"/>
      </left>
      <right style="hair">
        <color theme="1"/>
      </right>
      <top style="medium">
        <color indexed="64"/>
      </top>
      <bottom/>
      <diagonal/>
    </border>
    <border>
      <left style="hair">
        <color theme="1"/>
      </left>
      <right style="hair">
        <color theme="1"/>
      </right>
      <top style="medium">
        <color indexed="64"/>
      </top>
      <bottom/>
      <diagonal/>
    </border>
    <border>
      <left style="hair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hair">
        <color theme="1"/>
      </left>
      <right style="medium">
        <color indexed="64"/>
      </right>
      <top/>
      <bottom style="thin">
        <color indexed="64"/>
      </bottom>
      <diagonal/>
    </border>
    <border>
      <left style="hair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rgb="FFFF0000"/>
      </left>
      <right style="double">
        <color theme="1"/>
      </right>
      <top style="medium">
        <color rgb="FFFF0000"/>
      </top>
      <bottom style="thin">
        <color indexed="64"/>
      </bottom>
      <diagonal/>
    </border>
    <border>
      <left/>
      <right style="hair">
        <color theme="1"/>
      </right>
      <top style="medium">
        <color rgb="FFFF0000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medium">
        <color rgb="FFFF0000"/>
      </top>
      <bottom style="thin">
        <color theme="1"/>
      </bottom>
      <diagonal/>
    </border>
    <border>
      <left style="hair">
        <color theme="1"/>
      </left>
      <right style="medium">
        <color rgb="FFFF0000"/>
      </right>
      <top style="medium">
        <color rgb="FFFF0000"/>
      </top>
      <bottom style="thin">
        <color theme="1"/>
      </bottom>
      <diagonal/>
    </border>
    <border>
      <left style="medium">
        <color rgb="FFFF0000"/>
      </left>
      <right style="double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/>
      <bottom/>
      <diagonal/>
    </border>
    <border>
      <left style="hair">
        <color theme="1"/>
      </left>
      <right style="medium">
        <color rgb="FFFF0000"/>
      </right>
      <top style="thin">
        <color theme="1"/>
      </top>
      <bottom style="thin">
        <color theme="1"/>
      </bottom>
      <diagonal/>
    </border>
    <border>
      <left/>
      <right style="hair">
        <color theme="1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double">
        <color theme="1"/>
      </right>
      <top style="thin">
        <color indexed="64"/>
      </top>
      <bottom/>
      <diagonal/>
    </border>
    <border>
      <left style="double">
        <color theme="1"/>
      </left>
      <right style="hair">
        <color theme="1"/>
      </right>
      <top style="thin">
        <color theme="1"/>
      </top>
      <bottom style="medium">
        <color rgb="FFFF0000"/>
      </bottom>
      <diagonal/>
    </border>
    <border>
      <left/>
      <right style="hair">
        <color theme="1"/>
      </right>
      <top style="thin">
        <color theme="1"/>
      </top>
      <bottom style="medium">
        <color rgb="FFFF0000"/>
      </bottom>
      <diagonal/>
    </border>
    <border>
      <left/>
      <right style="medium">
        <color rgb="FFFF0000"/>
      </right>
      <top style="thin">
        <color theme="1"/>
      </top>
      <bottom style="medium">
        <color rgb="FFFF0000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FF0000"/>
      </left>
      <right style="double">
        <color theme="1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theme="1"/>
      </right>
      <top style="medium">
        <color rgb="FFFF0000"/>
      </top>
      <bottom style="thin">
        <color indexed="64"/>
      </bottom>
      <diagonal/>
    </border>
    <border>
      <left/>
      <right style="hair">
        <color theme="1"/>
      </right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double">
        <color theme="1"/>
      </left>
      <right style="hair">
        <color theme="1"/>
      </right>
      <top style="medium">
        <color rgb="FFFF0000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hair">
        <color theme="1"/>
      </right>
      <top style="medium">
        <color indexed="64"/>
      </top>
      <bottom/>
      <diagonal/>
    </border>
    <border>
      <left style="medium">
        <color indexed="64"/>
      </left>
      <right style="hair">
        <color theme="1"/>
      </right>
      <top style="medium">
        <color rgb="FFFF0000"/>
      </top>
      <bottom style="thin">
        <color theme="1"/>
      </bottom>
      <diagonal/>
    </border>
    <border>
      <left style="hair">
        <color theme="1"/>
      </left>
      <right style="medium">
        <color indexed="64"/>
      </right>
      <top style="medium">
        <color rgb="FFFF0000"/>
      </top>
      <bottom style="thin">
        <color theme="1"/>
      </bottom>
      <diagonal/>
    </border>
    <border>
      <left style="medium">
        <color indexed="64"/>
      </left>
      <right style="hair">
        <color theme="1"/>
      </right>
      <top/>
      <bottom/>
      <diagonal/>
    </border>
    <border>
      <left style="medium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hair">
        <color theme="1"/>
      </right>
      <top style="thin">
        <color theme="1"/>
      </top>
      <bottom style="medium">
        <color rgb="FFFF0000"/>
      </bottom>
      <diagonal/>
    </border>
    <border>
      <left/>
      <right style="medium">
        <color indexed="64"/>
      </right>
      <top style="thin">
        <color theme="1"/>
      </top>
      <bottom style="medium">
        <color rgb="FFFF0000"/>
      </bottom>
      <diagonal/>
    </border>
    <border>
      <left style="medium">
        <color indexed="64"/>
      </left>
      <right style="hair">
        <color theme="1"/>
      </right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hair">
        <color theme="1"/>
      </right>
      <top style="medium">
        <color rgb="FFFF0000"/>
      </top>
      <bottom/>
      <diagonal/>
    </border>
    <border>
      <left style="medium">
        <color indexed="64"/>
      </left>
      <right style="hair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hair">
        <color theme="1"/>
      </right>
      <top/>
      <bottom style="thin">
        <color indexed="64"/>
      </bottom>
      <diagonal/>
    </border>
    <border>
      <left style="medium">
        <color indexed="64"/>
      </left>
      <right style="hair">
        <color theme="1"/>
      </right>
      <top style="thin">
        <color theme="1"/>
      </top>
      <bottom/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theme="1"/>
      </bottom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39" fillId="0" borderId="0" applyFont="0" applyFill="0" applyBorder="0">
      <alignment horizontal="center"/>
    </xf>
    <xf numFmtId="0" fontId="1" fillId="0" borderId="0">
      <alignment vertical="center"/>
    </xf>
  </cellStyleXfs>
  <cellXfs count="332">
    <xf numFmtId="0" fontId="0" fillId="0" borderId="0" xfId="0">
      <alignment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178" fontId="11" fillId="0" borderId="0" xfId="5" applyNumberFormat="1" applyFont="1">
      <alignment vertical="center"/>
    </xf>
    <xf numFmtId="0" fontId="15" fillId="0" borderId="13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7" fontId="8" fillId="2" borderId="20" xfId="0" applyNumberFormat="1" applyFont="1" applyFill="1" applyBorder="1" applyAlignment="1">
      <alignment horizontal="center" vertical="center"/>
    </xf>
    <xf numFmtId="177" fontId="8" fillId="2" borderId="21" xfId="0" applyNumberFormat="1" applyFont="1" applyFill="1" applyBorder="1" applyAlignment="1">
      <alignment horizontal="center" vertical="center"/>
    </xf>
    <xf numFmtId="177" fontId="8" fillId="2" borderId="22" xfId="0" applyNumberFormat="1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20" fillId="0" borderId="0" xfId="6" applyFont="1">
      <alignment vertical="center"/>
    </xf>
    <xf numFmtId="179" fontId="22" fillId="0" borderId="0" xfId="0" applyNumberFormat="1" applyFont="1">
      <alignment vertical="center"/>
    </xf>
    <xf numFmtId="0" fontId="16" fillId="12" borderId="0" xfId="0" applyFont="1" applyFill="1" applyAlignment="1">
      <alignment horizontal="center" vertical="center"/>
    </xf>
    <xf numFmtId="9" fontId="0" fillId="0" borderId="0" xfId="5" applyFont="1">
      <alignment vertical="center"/>
    </xf>
    <xf numFmtId="181" fontId="24" fillId="0" borderId="6" xfId="0" applyNumberFormat="1" applyFont="1" applyBorder="1" applyAlignment="1">
      <alignment horizontal="center" vertical="center"/>
    </xf>
    <xf numFmtId="38" fontId="24" fillId="0" borderId="29" xfId="1" applyFont="1" applyBorder="1">
      <alignment vertical="center"/>
    </xf>
    <xf numFmtId="38" fontId="24" fillId="0" borderId="30" xfId="1" applyFont="1" applyBorder="1">
      <alignment vertical="center"/>
    </xf>
    <xf numFmtId="38" fontId="24" fillId="0" borderId="31" xfId="1" applyFont="1" applyBorder="1">
      <alignment vertical="center"/>
    </xf>
    <xf numFmtId="38" fontId="24" fillId="0" borderId="32" xfId="1" applyFont="1" applyBorder="1">
      <alignment vertical="center"/>
    </xf>
    <xf numFmtId="0" fontId="18" fillId="9" borderId="33" xfId="0" applyFont="1" applyFill="1" applyBorder="1" applyAlignment="1">
      <alignment horizontal="center" vertical="center" wrapText="1"/>
    </xf>
    <xf numFmtId="0" fontId="18" fillId="9" borderId="34" xfId="0" applyFont="1" applyFill="1" applyBorder="1" applyAlignment="1">
      <alignment horizontal="center" vertical="center"/>
    </xf>
    <xf numFmtId="0" fontId="18" fillId="9" borderId="35" xfId="0" applyFont="1" applyFill="1" applyBorder="1" applyAlignment="1">
      <alignment horizontal="center" vertical="center"/>
    </xf>
    <xf numFmtId="0" fontId="18" fillId="9" borderId="36" xfId="0" applyFont="1" applyFill="1" applyBorder="1" applyAlignment="1">
      <alignment horizontal="center" vertical="center"/>
    </xf>
    <xf numFmtId="0" fontId="18" fillId="9" borderId="37" xfId="0" applyFont="1" applyFill="1" applyBorder="1" applyAlignment="1">
      <alignment horizontal="center" vertical="center"/>
    </xf>
    <xf numFmtId="0" fontId="18" fillId="9" borderId="38" xfId="0" applyFont="1" applyFill="1" applyBorder="1" applyAlignment="1">
      <alignment horizontal="center" vertical="center"/>
    </xf>
    <xf numFmtId="38" fontId="24" fillId="0" borderId="40" xfId="1" applyFont="1" applyBorder="1">
      <alignment vertical="center"/>
    </xf>
    <xf numFmtId="181" fontId="24" fillId="0" borderId="41" xfId="0" applyNumberFormat="1" applyFont="1" applyBorder="1" applyAlignment="1">
      <alignment horizontal="center" vertical="center"/>
    </xf>
    <xf numFmtId="38" fontId="24" fillId="0" borderId="42" xfId="1" applyFont="1" applyBorder="1">
      <alignment vertical="center"/>
    </xf>
    <xf numFmtId="38" fontId="24" fillId="0" borderId="43" xfId="1" applyFont="1" applyBorder="1">
      <alignment vertical="center"/>
    </xf>
    <xf numFmtId="38" fontId="24" fillId="0" borderId="44" xfId="1" applyFont="1" applyBorder="1">
      <alignment vertical="center"/>
    </xf>
    <xf numFmtId="38" fontId="24" fillId="0" borderId="45" xfId="1" applyFont="1" applyBorder="1">
      <alignment vertical="center"/>
    </xf>
    <xf numFmtId="38" fontId="24" fillId="0" borderId="46" xfId="1" applyFont="1" applyBorder="1">
      <alignment vertical="center"/>
    </xf>
    <xf numFmtId="0" fontId="23" fillId="0" borderId="0" xfId="0" applyFont="1" applyAlignment="1">
      <alignment horizontal="center" vertical="center"/>
    </xf>
    <xf numFmtId="38" fontId="10" fillId="0" borderId="27" xfId="1" applyFont="1" applyFill="1" applyBorder="1" applyAlignment="1">
      <alignment horizontal="center" vertical="center"/>
    </xf>
    <xf numFmtId="0" fontId="10" fillId="8" borderId="26" xfId="0" applyFont="1" applyFill="1" applyBorder="1" applyAlignment="1" applyProtection="1">
      <alignment horizontal="center" vertical="center"/>
      <protection locked="0"/>
    </xf>
    <xf numFmtId="0" fontId="10" fillId="8" borderId="25" xfId="0" applyFont="1" applyFill="1" applyBorder="1" applyAlignment="1" applyProtection="1">
      <alignment horizontal="center" vertical="center"/>
      <protection locked="0"/>
    </xf>
    <xf numFmtId="0" fontId="11" fillId="0" borderId="0" xfId="9" applyFont="1">
      <alignment vertical="center"/>
    </xf>
    <xf numFmtId="31" fontId="11" fillId="4" borderId="49" xfId="9" applyNumberFormat="1" applyFont="1" applyFill="1" applyBorder="1" applyAlignment="1">
      <alignment horizontal="center" vertical="center"/>
    </xf>
    <xf numFmtId="176" fontId="12" fillId="0" borderId="0" xfId="9" applyNumberFormat="1" applyFont="1">
      <alignment vertical="center"/>
    </xf>
    <xf numFmtId="0" fontId="12" fillId="0" borderId="0" xfId="9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7" fontId="7" fillId="2" borderId="3" xfId="0" applyNumberFormat="1" applyFont="1" applyFill="1" applyBorder="1" applyAlignment="1">
      <alignment horizontal="center" vertical="center"/>
    </xf>
    <xf numFmtId="0" fontId="6" fillId="2" borderId="4" xfId="10" applyFont="1" applyFill="1" applyBorder="1">
      <alignment vertical="center"/>
    </xf>
    <xf numFmtId="3" fontId="11" fillId="0" borderId="5" xfId="3" applyNumberFormat="1" applyFont="1" applyBorder="1" applyAlignment="1">
      <alignment horizontal="center" vertical="center"/>
    </xf>
    <xf numFmtId="0" fontId="6" fillId="2" borderId="7" xfId="10" applyFont="1" applyFill="1" applyBorder="1">
      <alignment vertical="center"/>
    </xf>
    <xf numFmtId="0" fontId="6" fillId="2" borderId="9" xfId="9" applyFont="1" applyFill="1" applyBorder="1" applyAlignment="1">
      <alignment horizontal="center" vertical="center"/>
    </xf>
    <xf numFmtId="0" fontId="11" fillId="10" borderId="0" xfId="9" applyFont="1" applyFill="1" applyAlignment="1">
      <alignment horizontal="center" vertical="center"/>
    </xf>
    <xf numFmtId="182" fontId="11" fillId="0" borderId="0" xfId="0" applyNumberFormat="1" applyFont="1">
      <alignment vertical="center"/>
    </xf>
    <xf numFmtId="38" fontId="7" fillId="7" borderId="26" xfId="0" applyNumberFormat="1" applyFont="1" applyFill="1" applyBorder="1" applyAlignment="1">
      <alignment horizontal="center" vertical="center"/>
    </xf>
    <xf numFmtId="38" fontId="7" fillId="7" borderId="25" xfId="0" applyNumberFormat="1" applyFont="1" applyFill="1" applyBorder="1" applyAlignment="1">
      <alignment horizontal="center" vertical="center"/>
    </xf>
    <xf numFmtId="3" fontId="7" fillId="0" borderId="18" xfId="3" applyNumberFormat="1" applyFont="1" applyBorder="1" applyAlignment="1">
      <alignment horizontal="center" vertical="center"/>
    </xf>
    <xf numFmtId="3" fontId="7" fillId="0" borderId="19" xfId="3" applyNumberFormat="1" applyFont="1" applyBorder="1" applyAlignment="1">
      <alignment horizontal="center" vertical="center"/>
    </xf>
    <xf numFmtId="3" fontId="7" fillId="0" borderId="23" xfId="3" applyNumberFormat="1" applyFont="1" applyBorder="1" applyAlignment="1">
      <alignment horizontal="center" vertical="center"/>
    </xf>
    <xf numFmtId="3" fontId="7" fillId="0" borderId="15" xfId="3" applyNumberFormat="1" applyFont="1" applyBorder="1" applyAlignment="1">
      <alignment horizontal="center" vertical="center"/>
    </xf>
    <xf numFmtId="3" fontId="7" fillId="0" borderId="16" xfId="3" applyNumberFormat="1" applyFont="1" applyBorder="1" applyAlignment="1">
      <alignment horizontal="center" vertical="center"/>
    </xf>
    <xf numFmtId="3" fontId="7" fillId="0" borderId="24" xfId="3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80" fontId="16" fillId="0" borderId="0" xfId="0" applyNumberFormat="1" applyFont="1" applyProtection="1">
      <alignment vertical="center"/>
      <protection locked="0"/>
    </xf>
    <xf numFmtId="38" fontId="15" fillId="0" borderId="0" xfId="1" applyFont="1" applyBorder="1">
      <alignment vertical="center"/>
    </xf>
    <xf numFmtId="0" fontId="10" fillId="8" borderId="53" xfId="0" applyFont="1" applyFill="1" applyBorder="1" applyAlignment="1">
      <alignment horizontal="center" vertical="center"/>
    </xf>
    <xf numFmtId="0" fontId="10" fillId="8" borderId="52" xfId="0" applyFont="1" applyFill="1" applyBorder="1" applyAlignment="1">
      <alignment horizontal="center" vertical="center"/>
    </xf>
    <xf numFmtId="14" fontId="0" fillId="4" borderId="0" xfId="0" applyNumberFormat="1" applyFill="1">
      <alignment vertical="center"/>
    </xf>
    <xf numFmtId="0" fontId="0" fillId="11" borderId="0" xfId="0" applyFill="1">
      <alignment vertical="center"/>
    </xf>
    <xf numFmtId="177" fontId="0" fillId="4" borderId="0" xfId="0" applyNumberFormat="1" applyFill="1">
      <alignment vertical="center"/>
    </xf>
    <xf numFmtId="177" fontId="0" fillId="0" borderId="0" xfId="0" applyNumberFormat="1">
      <alignment vertical="center"/>
    </xf>
    <xf numFmtId="0" fontId="13" fillId="0" borderId="48" xfId="0" applyFont="1" applyBorder="1">
      <alignment vertical="center"/>
    </xf>
    <xf numFmtId="0" fontId="13" fillId="13" borderId="0" xfId="0" applyFont="1" applyFill="1" applyAlignment="1">
      <alignment horizontal="center" vertical="center"/>
    </xf>
    <xf numFmtId="38" fontId="27" fillId="13" borderId="0" xfId="1" applyFont="1" applyFill="1" applyAlignment="1">
      <alignment horizontal="center" vertical="center"/>
    </xf>
    <xf numFmtId="178" fontId="26" fillId="0" borderId="0" xfId="5" applyNumberFormat="1" applyFont="1" applyFill="1" applyBorder="1" applyAlignment="1">
      <alignment horizontal="center" vertical="center"/>
    </xf>
    <xf numFmtId="9" fontId="16" fillId="5" borderId="58" xfId="5" applyFont="1" applyFill="1" applyBorder="1">
      <alignment vertical="center"/>
    </xf>
    <xf numFmtId="0" fontId="16" fillId="0" borderId="59" xfId="0" applyFont="1" applyBorder="1" applyAlignment="1">
      <alignment horizontal="center" vertical="center"/>
    </xf>
    <xf numFmtId="180" fontId="16" fillId="0" borderId="54" xfId="0" applyNumberFormat="1" applyFont="1" applyBorder="1" applyProtection="1">
      <alignment vertical="center"/>
      <protection locked="0"/>
    </xf>
    <xf numFmtId="38" fontId="15" fillId="0" borderId="13" xfId="1" applyFont="1" applyBorder="1">
      <alignment vertical="center"/>
    </xf>
    <xf numFmtId="38" fontId="15" fillId="0" borderId="60" xfId="1" applyFont="1" applyBorder="1">
      <alignment vertical="center"/>
    </xf>
    <xf numFmtId="9" fontId="16" fillId="5" borderId="61" xfId="5" applyFont="1" applyFill="1" applyBorder="1">
      <alignment vertical="center"/>
    </xf>
    <xf numFmtId="38" fontId="24" fillId="0" borderId="62" xfId="1" applyFont="1" applyBorder="1">
      <alignment vertical="center"/>
    </xf>
    <xf numFmtId="38" fontId="24" fillId="0" borderId="63" xfId="1" applyFont="1" applyBorder="1">
      <alignment vertical="center"/>
    </xf>
    <xf numFmtId="38" fontId="24" fillId="0" borderId="64" xfId="1" applyFont="1" applyBorder="1">
      <alignment vertical="center"/>
    </xf>
    <xf numFmtId="38" fontId="24" fillId="0" borderId="65" xfId="1" applyFont="1" applyBorder="1">
      <alignment vertical="center"/>
    </xf>
    <xf numFmtId="38" fontId="24" fillId="0" borderId="66" xfId="1" applyFont="1" applyBorder="1">
      <alignment vertical="center"/>
    </xf>
    <xf numFmtId="0" fontId="24" fillId="0" borderId="39" xfId="0" applyFont="1" applyBorder="1" applyAlignment="1">
      <alignment vertical="center" wrapText="1"/>
    </xf>
    <xf numFmtId="0" fontId="24" fillId="0" borderId="67" xfId="0" applyFont="1" applyBorder="1" applyAlignment="1">
      <alignment vertical="center" wrapText="1"/>
    </xf>
    <xf numFmtId="181" fontId="24" fillId="0" borderId="68" xfId="0" applyNumberFormat="1" applyFont="1" applyBorder="1" applyAlignment="1">
      <alignment horizontal="center" vertical="center"/>
    </xf>
    <xf numFmtId="38" fontId="24" fillId="0" borderId="69" xfId="1" applyFont="1" applyBorder="1">
      <alignment vertical="center"/>
    </xf>
    <xf numFmtId="38" fontId="24" fillId="0" borderId="70" xfId="1" applyFont="1" applyBorder="1">
      <alignment vertical="center"/>
    </xf>
    <xf numFmtId="38" fontId="24" fillId="0" borderId="71" xfId="1" applyFont="1" applyBorder="1">
      <alignment vertical="center"/>
    </xf>
    <xf numFmtId="38" fontId="24" fillId="0" borderId="72" xfId="1" applyFont="1" applyBorder="1">
      <alignment vertical="center"/>
    </xf>
    <xf numFmtId="38" fontId="24" fillId="0" borderId="73" xfId="1" applyFont="1" applyBorder="1">
      <alignment vertical="center"/>
    </xf>
    <xf numFmtId="0" fontId="24" fillId="0" borderId="47" xfId="0" applyFont="1" applyBorder="1" applyAlignment="1">
      <alignment vertical="center" wrapText="1"/>
    </xf>
    <xf numFmtId="0" fontId="7" fillId="5" borderId="74" xfId="0" applyFont="1" applyFill="1" applyBorder="1" applyAlignment="1">
      <alignment horizontal="center" vertical="center"/>
    </xf>
    <xf numFmtId="0" fontId="7" fillId="5" borderId="75" xfId="0" applyFont="1" applyFill="1" applyBorder="1" applyAlignment="1">
      <alignment horizontal="center" vertical="center"/>
    </xf>
    <xf numFmtId="0" fontId="7" fillId="6" borderId="76" xfId="0" applyFont="1" applyFill="1" applyBorder="1" applyAlignment="1">
      <alignment horizontal="center" vertical="center"/>
    </xf>
    <xf numFmtId="0" fontId="7" fillId="6" borderId="77" xfId="0" applyFont="1" applyFill="1" applyBorder="1" applyAlignment="1">
      <alignment horizontal="center" vertical="center"/>
    </xf>
    <xf numFmtId="38" fontId="7" fillId="3" borderId="79" xfId="0" applyNumberFormat="1" applyFont="1" applyFill="1" applyBorder="1" applyAlignment="1">
      <alignment horizontal="center" vertical="center"/>
    </xf>
    <xf numFmtId="38" fontId="7" fillId="3" borderId="80" xfId="0" applyNumberFormat="1" applyFont="1" applyFill="1" applyBorder="1" applyAlignment="1">
      <alignment horizontal="center" vertical="center"/>
    </xf>
    <xf numFmtId="0" fontId="10" fillId="8" borderId="81" xfId="0" applyFont="1" applyFill="1" applyBorder="1" applyAlignment="1">
      <alignment horizontal="center" vertical="center"/>
    </xf>
    <xf numFmtId="38" fontId="15" fillId="0" borderId="82" xfId="1" applyFont="1" applyBorder="1">
      <alignment vertical="center"/>
    </xf>
    <xf numFmtId="38" fontId="10" fillId="0" borderId="88" xfId="1" applyFont="1" applyFill="1" applyBorder="1" applyAlignment="1">
      <alignment horizontal="center" vertical="center"/>
    </xf>
    <xf numFmtId="0" fontId="7" fillId="6" borderId="90" xfId="0" applyFont="1" applyFill="1" applyBorder="1" applyAlignment="1">
      <alignment horizontal="center" vertical="center"/>
    </xf>
    <xf numFmtId="0" fontId="7" fillId="3" borderId="89" xfId="0" applyFont="1" applyFill="1" applyBorder="1" applyAlignment="1">
      <alignment horizontal="center" vertical="center"/>
    </xf>
    <xf numFmtId="0" fontId="7" fillId="5" borderId="91" xfId="0" applyFont="1" applyFill="1" applyBorder="1" applyAlignment="1">
      <alignment horizontal="center" vertical="center"/>
    </xf>
    <xf numFmtId="38" fontId="7" fillId="7" borderId="89" xfId="0" applyNumberFormat="1" applyFont="1" applyFill="1" applyBorder="1" applyAlignment="1">
      <alignment horizontal="center" vertical="center"/>
    </xf>
    <xf numFmtId="38" fontId="7" fillId="3" borderId="92" xfId="0" applyNumberFormat="1" applyFont="1" applyFill="1" applyBorder="1" applyAlignment="1">
      <alignment horizontal="center" vertical="center"/>
    </xf>
    <xf numFmtId="0" fontId="10" fillId="8" borderId="94" xfId="0" applyFont="1" applyFill="1" applyBorder="1" applyAlignment="1" applyProtection="1">
      <alignment horizontal="center" vertical="center"/>
      <protection locked="0"/>
    </xf>
    <xf numFmtId="0" fontId="10" fillId="8" borderId="95" xfId="0" applyFont="1" applyFill="1" applyBorder="1" applyAlignment="1" applyProtection="1">
      <alignment horizontal="center" vertical="center"/>
      <protection locked="0"/>
    </xf>
    <xf numFmtId="0" fontId="10" fillId="8" borderId="96" xfId="0" applyFont="1" applyFill="1" applyBorder="1" applyAlignment="1" applyProtection="1">
      <alignment horizontal="center" vertical="center"/>
      <protection locked="0"/>
    </xf>
    <xf numFmtId="38" fontId="10" fillId="0" borderId="98" xfId="1" applyFont="1" applyFill="1" applyBorder="1" applyAlignment="1">
      <alignment horizontal="center" vertical="center"/>
    </xf>
    <xf numFmtId="0" fontId="10" fillId="8" borderId="99" xfId="0" applyFont="1" applyFill="1" applyBorder="1" applyAlignment="1" applyProtection="1">
      <alignment horizontal="center" vertical="center"/>
      <protection locked="0"/>
    </xf>
    <xf numFmtId="38" fontId="10" fillId="0" borderId="100" xfId="1" applyFont="1" applyFill="1" applyBorder="1" applyAlignment="1">
      <alignment horizontal="center" vertical="center"/>
    </xf>
    <xf numFmtId="38" fontId="10" fillId="0" borderId="101" xfId="1" applyFont="1" applyFill="1" applyBorder="1" applyAlignment="1">
      <alignment horizontal="center" vertical="center"/>
    </xf>
    <xf numFmtId="38" fontId="10" fillId="0" borderId="103" xfId="1" applyFont="1" applyFill="1" applyBorder="1" applyAlignment="1">
      <alignment horizontal="center" vertical="center"/>
    </xf>
    <xf numFmtId="38" fontId="10" fillId="0" borderId="104" xfId="1" applyFont="1" applyFill="1" applyBorder="1" applyAlignment="1">
      <alignment horizontal="center" vertical="center"/>
    </xf>
    <xf numFmtId="38" fontId="10" fillId="0" borderId="105" xfId="1" applyFont="1" applyFill="1" applyBorder="1" applyAlignment="1">
      <alignment horizontal="center" vertical="center"/>
    </xf>
    <xf numFmtId="0" fontId="24" fillId="0" borderId="106" xfId="0" applyFont="1" applyBorder="1" applyAlignment="1">
      <alignment vertical="center" wrapText="1"/>
    </xf>
    <xf numFmtId="38" fontId="10" fillId="0" borderId="114" xfId="1" applyFont="1" applyFill="1" applyBorder="1" applyAlignment="1">
      <alignment horizontal="center" vertical="center"/>
    </xf>
    <xf numFmtId="38" fontId="10" fillId="0" borderId="87" xfId="1" applyFont="1" applyFill="1" applyBorder="1" applyAlignment="1">
      <alignment horizontal="center" vertical="center"/>
    </xf>
    <xf numFmtId="38" fontId="10" fillId="0" borderId="115" xfId="1" applyFont="1" applyFill="1" applyBorder="1" applyAlignment="1">
      <alignment horizontal="center" vertical="center"/>
    </xf>
    <xf numFmtId="38" fontId="10" fillId="0" borderId="0" xfId="1" applyFont="1" applyFill="1" applyBorder="1" applyAlignment="1">
      <alignment horizontal="center" vertical="center"/>
    </xf>
    <xf numFmtId="38" fontId="10" fillId="0" borderId="48" xfId="1" applyFont="1" applyFill="1" applyBorder="1" applyAlignment="1">
      <alignment horizontal="center" vertical="center"/>
    </xf>
    <xf numFmtId="38" fontId="10" fillId="0" borderId="63" xfId="1" applyFont="1" applyFill="1" applyBorder="1" applyAlignment="1">
      <alignment horizontal="center" vertical="center"/>
    </xf>
    <xf numFmtId="38" fontId="10" fillId="0" borderId="116" xfId="1" applyFont="1" applyFill="1" applyBorder="1" applyAlignment="1">
      <alignment horizontal="center" vertical="center"/>
    </xf>
    <xf numFmtId="0" fontId="10" fillId="8" borderId="117" xfId="0" applyFont="1" applyFill="1" applyBorder="1" applyAlignment="1" applyProtection="1">
      <alignment horizontal="center" vertical="center"/>
      <protection locked="0"/>
    </xf>
    <xf numFmtId="0" fontId="10" fillId="8" borderId="118" xfId="0" applyFont="1" applyFill="1" applyBorder="1" applyAlignment="1" applyProtection="1">
      <alignment horizontal="center" vertical="center"/>
      <protection locked="0"/>
    </xf>
    <xf numFmtId="0" fontId="10" fillId="8" borderId="119" xfId="0" applyFont="1" applyFill="1" applyBorder="1" applyAlignment="1" applyProtection="1">
      <alignment horizontal="center" vertical="center"/>
      <protection locked="0"/>
    </xf>
    <xf numFmtId="0" fontId="10" fillId="8" borderId="120" xfId="0" applyFont="1" applyFill="1" applyBorder="1" applyAlignment="1" applyProtection="1">
      <alignment horizontal="center" vertical="center"/>
      <protection locked="0"/>
    </xf>
    <xf numFmtId="38" fontId="0" fillId="0" borderId="0" xfId="1" applyFont="1">
      <alignment vertical="center"/>
    </xf>
    <xf numFmtId="0" fontId="28" fillId="2" borderId="83" xfId="2" applyFont="1" applyFill="1" applyBorder="1" applyAlignment="1">
      <alignment horizontal="centerContinuous" vertical="center"/>
    </xf>
    <xf numFmtId="14" fontId="0" fillId="0" borderId="0" xfId="0" applyNumberFormat="1">
      <alignment vertical="center"/>
    </xf>
    <xf numFmtId="3" fontId="29" fillId="0" borderId="84" xfId="3" applyNumberFormat="1" applyFont="1" applyBorder="1" applyAlignment="1">
      <alignment horizontal="center" vertical="center"/>
    </xf>
    <xf numFmtId="3" fontId="29" fillId="0" borderId="85" xfId="3" applyNumberFormat="1" applyFont="1" applyBorder="1" applyAlignment="1">
      <alignment horizontal="center" vertical="center"/>
    </xf>
    <xf numFmtId="3" fontId="29" fillId="0" borderId="86" xfId="3" applyNumberFormat="1" applyFont="1" applyBorder="1" applyAlignment="1">
      <alignment horizontal="center" vertical="center"/>
    </xf>
    <xf numFmtId="0" fontId="10" fillId="8" borderId="122" xfId="0" applyFont="1" applyFill="1" applyBorder="1" applyAlignment="1" applyProtection="1">
      <alignment horizontal="center" vertical="center"/>
      <protection locked="0"/>
    </xf>
    <xf numFmtId="0" fontId="10" fillId="8" borderId="123" xfId="0" applyFont="1" applyFill="1" applyBorder="1" applyAlignment="1" applyProtection="1">
      <alignment horizontal="center" vertical="center"/>
      <protection locked="0"/>
    </xf>
    <xf numFmtId="0" fontId="10" fillId="8" borderId="124" xfId="0" applyFont="1" applyFill="1" applyBorder="1" applyAlignment="1" applyProtection="1">
      <alignment horizontal="center" vertical="center"/>
      <protection locked="0"/>
    </xf>
    <xf numFmtId="0" fontId="10" fillId="8" borderId="125" xfId="0" applyFont="1" applyFill="1" applyBorder="1" applyAlignment="1" applyProtection="1">
      <alignment horizontal="center" vertical="center"/>
      <protection locked="0"/>
    </xf>
    <xf numFmtId="38" fontId="10" fillId="0" borderId="126" xfId="1" applyFont="1" applyFill="1" applyBorder="1" applyAlignment="1">
      <alignment horizontal="center" vertical="center"/>
    </xf>
    <xf numFmtId="38" fontId="10" fillId="0" borderId="127" xfId="1" applyFont="1" applyFill="1" applyBorder="1" applyAlignment="1">
      <alignment horizontal="center" vertical="center"/>
    </xf>
    <xf numFmtId="38" fontId="10" fillId="0" borderId="128" xfId="1" applyFont="1" applyFill="1" applyBorder="1" applyAlignment="1">
      <alignment horizontal="center" vertical="center"/>
    </xf>
    <xf numFmtId="38" fontId="10" fillId="0" borderId="121" xfId="1" applyFont="1" applyFill="1" applyBorder="1" applyAlignment="1">
      <alignment horizontal="center" vertical="center"/>
    </xf>
    <xf numFmtId="55" fontId="30" fillId="4" borderId="61" xfId="0" applyNumberFormat="1" applyFont="1" applyFill="1" applyBorder="1" applyAlignment="1">
      <alignment horizontal="center" vertical="center"/>
    </xf>
    <xf numFmtId="179" fontId="31" fillId="0" borderId="0" xfId="0" applyNumberFormat="1" applyFont="1">
      <alignment vertical="center"/>
    </xf>
    <xf numFmtId="0" fontId="32" fillId="0" borderId="0" xfId="0" applyFont="1" applyAlignment="1">
      <alignment horizontal="center" vertical="center"/>
    </xf>
    <xf numFmtId="9" fontId="30" fillId="5" borderId="58" xfId="5" applyFont="1" applyFill="1" applyBorder="1">
      <alignment vertical="center"/>
    </xf>
    <xf numFmtId="0" fontId="30" fillId="0" borderId="0" xfId="0" applyFont="1">
      <alignment vertical="center"/>
    </xf>
    <xf numFmtId="0" fontId="30" fillId="0" borderId="59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4" fillId="8" borderId="52" xfId="0" applyFont="1" applyFill="1" applyBorder="1" applyAlignment="1">
      <alignment horizontal="center" vertical="center"/>
    </xf>
    <xf numFmtId="0" fontId="34" fillId="8" borderId="12" xfId="0" applyFont="1" applyFill="1" applyBorder="1" applyAlignment="1">
      <alignment horizontal="center" vertical="center"/>
    </xf>
    <xf numFmtId="0" fontId="34" fillId="8" borderId="53" xfId="0" applyFont="1" applyFill="1" applyBorder="1" applyAlignment="1">
      <alignment horizontal="center" vertical="center"/>
    </xf>
    <xf numFmtId="0" fontId="34" fillId="8" borderId="81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35" fillId="0" borderId="59" xfId="0" applyFont="1" applyBorder="1" applyAlignment="1">
      <alignment horizontal="center" vertical="center"/>
    </xf>
    <xf numFmtId="183" fontId="33" fillId="0" borderId="54" xfId="0" applyNumberFormat="1" applyFont="1" applyBorder="1" applyProtection="1">
      <alignment vertical="center"/>
      <protection locked="0"/>
    </xf>
    <xf numFmtId="38" fontId="35" fillId="0" borderId="13" xfId="1" applyFont="1" applyBorder="1">
      <alignment vertical="center"/>
    </xf>
    <xf numFmtId="38" fontId="35" fillId="0" borderId="82" xfId="1" applyFont="1" applyBorder="1">
      <alignment vertical="center"/>
    </xf>
    <xf numFmtId="38" fontId="36" fillId="0" borderId="0" xfId="1" applyFont="1" applyBorder="1">
      <alignment vertical="center"/>
    </xf>
    <xf numFmtId="0" fontId="35" fillId="0" borderId="0" xfId="0" applyFont="1">
      <alignment vertical="center"/>
    </xf>
    <xf numFmtId="0" fontId="37" fillId="0" borderId="0" xfId="11" applyFont="1">
      <alignment vertical="center"/>
    </xf>
    <xf numFmtId="0" fontId="38" fillId="0" borderId="0" xfId="11" applyFont="1" applyAlignment="1">
      <alignment horizontal="center" vertical="center"/>
    </xf>
    <xf numFmtId="0" fontId="40" fillId="14" borderId="82" xfId="12" applyFont="1" applyFill="1" applyBorder="1">
      <alignment horizontal="center"/>
    </xf>
    <xf numFmtId="0" fontId="40" fillId="5" borderId="82" xfId="12" applyFont="1" applyFill="1" applyBorder="1">
      <alignment horizontal="center"/>
    </xf>
    <xf numFmtId="0" fontId="40" fillId="12" borderId="82" xfId="12" applyFont="1" applyFill="1" applyBorder="1">
      <alignment horizontal="center"/>
    </xf>
    <xf numFmtId="184" fontId="38" fillId="0" borderId="82" xfId="11" applyNumberFormat="1" applyFont="1" applyBorder="1" applyAlignment="1">
      <alignment horizontal="center" vertical="center"/>
    </xf>
    <xf numFmtId="0" fontId="41" fillId="8" borderId="82" xfId="0" applyFont="1" applyFill="1" applyBorder="1" applyAlignment="1" applyProtection="1">
      <alignment horizontal="center" vertical="center"/>
      <protection locked="0"/>
    </xf>
    <xf numFmtId="0" fontId="42" fillId="0" borderId="0" xfId="11" applyFont="1">
      <alignment vertical="center"/>
    </xf>
    <xf numFmtId="0" fontId="44" fillId="0" borderId="0" xfId="11" applyFont="1" applyAlignment="1">
      <alignment horizontal="center" vertical="center"/>
    </xf>
    <xf numFmtId="38" fontId="11" fillId="0" borderId="0" xfId="1" applyFont="1">
      <alignment vertical="center"/>
    </xf>
    <xf numFmtId="3" fontId="0" fillId="0" borderId="0" xfId="0" applyNumberFormat="1">
      <alignment vertical="center"/>
    </xf>
    <xf numFmtId="0" fontId="45" fillId="10" borderId="0" xfId="0" applyFont="1" applyFill="1" applyAlignment="1">
      <alignment horizontal="right" vertical="center"/>
    </xf>
    <xf numFmtId="38" fontId="7" fillId="0" borderId="0" xfId="1" applyFont="1" applyFill="1">
      <alignment vertical="center"/>
    </xf>
    <xf numFmtId="178" fontId="7" fillId="0" borderId="0" xfId="5" applyNumberFormat="1" applyFont="1" applyFill="1">
      <alignment vertical="center"/>
    </xf>
    <xf numFmtId="9" fontId="11" fillId="0" borderId="0" xfId="5" applyFont="1">
      <alignment vertical="center"/>
    </xf>
    <xf numFmtId="38" fontId="7" fillId="0" borderId="0" xfId="1" applyFont="1">
      <alignment vertical="center"/>
    </xf>
    <xf numFmtId="9" fontId="11" fillId="0" borderId="0" xfId="0" applyNumberFormat="1" applyFont="1">
      <alignment vertical="center"/>
    </xf>
    <xf numFmtId="3" fontId="29" fillId="0" borderId="18" xfId="3" applyNumberFormat="1" applyFont="1" applyBorder="1" applyAlignment="1">
      <alignment horizontal="center" vertical="center"/>
    </xf>
    <xf numFmtId="3" fontId="29" fillId="0" borderId="19" xfId="3" applyNumberFormat="1" applyFont="1" applyBorder="1" applyAlignment="1">
      <alignment horizontal="center" vertical="center"/>
    </xf>
    <xf numFmtId="3" fontId="29" fillId="0" borderId="23" xfId="3" applyNumberFormat="1" applyFont="1" applyBorder="1" applyAlignment="1">
      <alignment horizontal="center" vertical="center"/>
    </xf>
    <xf numFmtId="178" fontId="0" fillId="0" borderId="0" xfId="5" applyNumberFormat="1" applyFont="1">
      <alignment vertical="center"/>
    </xf>
    <xf numFmtId="38" fontId="15" fillId="0" borderId="131" xfId="1" applyFont="1" applyBorder="1">
      <alignment vertical="center"/>
    </xf>
    <xf numFmtId="3" fontId="7" fillId="15" borderId="23" xfId="3" applyNumberFormat="1" applyFont="1" applyFill="1" applyBorder="1" applyAlignment="1">
      <alignment horizontal="center" vertical="center"/>
    </xf>
    <xf numFmtId="3" fontId="29" fillId="15" borderId="23" xfId="3" applyNumberFormat="1" applyFont="1" applyFill="1" applyBorder="1" applyAlignment="1">
      <alignment horizontal="center" vertical="center"/>
    </xf>
    <xf numFmtId="3" fontId="7" fillId="15" borderId="24" xfId="3" applyNumberFormat="1" applyFont="1" applyFill="1" applyBorder="1" applyAlignment="1">
      <alignment horizontal="center" vertical="center"/>
    </xf>
    <xf numFmtId="3" fontId="29" fillId="15" borderId="86" xfId="3" applyNumberFormat="1" applyFont="1" applyFill="1" applyBorder="1" applyAlignment="1">
      <alignment horizontal="center" vertical="center"/>
    </xf>
    <xf numFmtId="0" fontId="10" fillId="16" borderId="96" xfId="0" applyFont="1" applyFill="1" applyBorder="1" applyAlignment="1" applyProtection="1">
      <alignment horizontal="center" vertical="center"/>
      <protection locked="0"/>
    </xf>
    <xf numFmtId="38" fontId="10" fillId="15" borderId="98" xfId="1" applyFont="1" applyFill="1" applyBorder="1" applyAlignment="1">
      <alignment horizontal="center" vertical="center"/>
    </xf>
    <xf numFmtId="0" fontId="10" fillId="16" borderId="99" xfId="0" applyFont="1" applyFill="1" applyBorder="1" applyAlignment="1" applyProtection="1">
      <alignment horizontal="center" vertical="center"/>
      <protection locked="0"/>
    </xf>
    <xf numFmtId="38" fontId="10" fillId="15" borderId="101" xfId="1" applyFont="1" applyFill="1" applyBorder="1" applyAlignment="1">
      <alignment horizontal="center" vertical="center"/>
    </xf>
    <xf numFmtId="38" fontId="10" fillId="15" borderId="105" xfId="1" applyFont="1" applyFill="1" applyBorder="1" applyAlignment="1">
      <alignment horizontal="center" vertical="center"/>
    </xf>
    <xf numFmtId="0" fontId="7" fillId="15" borderId="90" xfId="0" applyFont="1" applyFill="1" applyBorder="1" applyAlignment="1">
      <alignment horizontal="center" vertical="center"/>
    </xf>
    <xf numFmtId="0" fontId="7" fillId="15" borderId="89" xfId="0" applyFont="1" applyFill="1" applyBorder="1" applyAlignment="1">
      <alignment horizontal="center" vertical="center"/>
    </xf>
    <xf numFmtId="0" fontId="7" fillId="15" borderId="91" xfId="0" applyFont="1" applyFill="1" applyBorder="1" applyAlignment="1">
      <alignment horizontal="center" vertical="center"/>
    </xf>
    <xf numFmtId="38" fontId="7" fillId="15" borderId="89" xfId="0" applyNumberFormat="1" applyFont="1" applyFill="1" applyBorder="1" applyAlignment="1">
      <alignment horizontal="center" vertical="center"/>
    </xf>
    <xf numFmtId="38" fontId="7" fillId="15" borderId="92" xfId="0" applyNumberFormat="1" applyFont="1" applyFill="1" applyBorder="1" applyAlignment="1">
      <alignment horizontal="center" vertical="center"/>
    </xf>
    <xf numFmtId="0" fontId="10" fillId="16" borderId="119" xfId="0" applyFont="1" applyFill="1" applyBorder="1" applyAlignment="1" applyProtection="1">
      <alignment horizontal="center" vertical="center"/>
      <protection locked="0"/>
    </xf>
    <xf numFmtId="38" fontId="10" fillId="15" borderId="121" xfId="1" applyFont="1" applyFill="1" applyBorder="1" applyAlignment="1">
      <alignment horizontal="center" vertical="center"/>
    </xf>
    <xf numFmtId="0" fontId="10" fillId="16" borderId="125" xfId="0" applyFont="1" applyFill="1" applyBorder="1" applyAlignment="1" applyProtection="1">
      <alignment horizontal="center" vertical="center"/>
      <protection locked="0"/>
    </xf>
    <xf numFmtId="38" fontId="10" fillId="15" borderId="88" xfId="1" applyFont="1" applyFill="1" applyBorder="1" applyAlignment="1">
      <alignment horizontal="center" vertical="center"/>
    </xf>
    <xf numFmtId="0" fontId="6" fillId="2" borderId="93" xfId="0" applyFont="1" applyFill="1" applyBorder="1" applyAlignment="1">
      <alignment horizontal="center" vertical="center" shrinkToFit="1"/>
    </xf>
    <xf numFmtId="0" fontId="6" fillId="2" borderId="97" xfId="0" applyFont="1" applyFill="1" applyBorder="1" applyAlignment="1">
      <alignment horizontal="center" vertical="center" shrinkToFit="1"/>
    </xf>
    <xf numFmtId="0" fontId="14" fillId="2" borderId="4" xfId="2" applyFont="1" applyFill="1" applyBorder="1" applyAlignment="1">
      <alignment horizontal="center" vertical="center" shrinkToFit="1"/>
    </xf>
    <xf numFmtId="0" fontId="14" fillId="2" borderId="7" xfId="2" applyFont="1" applyFill="1" applyBorder="1" applyAlignment="1">
      <alignment horizontal="center" vertical="center" shrinkToFit="1"/>
    </xf>
    <xf numFmtId="0" fontId="14" fillId="2" borderId="10" xfId="2" applyFont="1" applyFill="1" applyBorder="1" applyAlignment="1">
      <alignment horizontal="center" vertical="center" shrinkToFit="1"/>
    </xf>
    <xf numFmtId="0" fontId="6" fillId="2" borderId="50" xfId="0" applyFont="1" applyFill="1" applyBorder="1" applyAlignment="1">
      <alignment horizontal="center" vertical="center" shrinkToFit="1"/>
    </xf>
    <xf numFmtId="0" fontId="6" fillId="2" borderId="102" xfId="0" applyFont="1" applyFill="1" applyBorder="1" applyAlignment="1">
      <alignment horizontal="center" vertical="center" shrinkToFit="1"/>
    </xf>
    <xf numFmtId="0" fontId="6" fillId="2" borderId="130" xfId="0" applyFont="1" applyFill="1" applyBorder="1" applyAlignment="1">
      <alignment horizontal="center" vertical="center" shrinkToFit="1"/>
    </xf>
    <xf numFmtId="0" fontId="6" fillId="2" borderId="28" xfId="0" applyFont="1" applyFill="1" applyBorder="1" applyAlignment="1">
      <alignment horizontal="center" vertical="center" shrinkToFit="1"/>
    </xf>
    <xf numFmtId="0" fontId="6" fillId="2" borderId="78" xfId="0" applyFont="1" applyFill="1" applyBorder="1" applyAlignment="1">
      <alignment horizontal="center" vertical="center" shrinkToFit="1"/>
    </xf>
    <xf numFmtId="0" fontId="6" fillId="2" borderId="110" xfId="0" applyFont="1" applyFill="1" applyBorder="1" applyAlignment="1">
      <alignment horizontal="center" vertical="center" shrinkToFit="1"/>
    </xf>
    <xf numFmtId="0" fontId="6" fillId="2" borderId="111" xfId="0" applyFont="1" applyFill="1" applyBorder="1" applyAlignment="1">
      <alignment horizontal="center" vertical="center" shrinkToFit="1"/>
    </xf>
    <xf numFmtId="0" fontId="6" fillId="2" borderId="112" xfId="0" applyFont="1" applyFill="1" applyBorder="1" applyAlignment="1">
      <alignment horizontal="center" vertical="center" shrinkToFit="1"/>
    </xf>
    <xf numFmtId="0" fontId="6" fillId="2" borderId="113" xfId="0" applyFont="1" applyFill="1" applyBorder="1" applyAlignment="1">
      <alignment horizontal="center" vertical="center" shrinkToFit="1"/>
    </xf>
    <xf numFmtId="0" fontId="6" fillId="2" borderId="132" xfId="0" applyFont="1" applyFill="1" applyBorder="1" applyAlignment="1">
      <alignment horizontal="center" vertical="center" shrinkToFit="1"/>
    </xf>
    <xf numFmtId="178" fontId="10" fillId="4" borderId="133" xfId="5" applyNumberFormat="1" applyFont="1" applyFill="1" applyBorder="1" applyAlignment="1">
      <alignment horizontal="center" vertical="center"/>
    </xf>
    <xf numFmtId="178" fontId="10" fillId="4" borderId="134" xfId="5" applyNumberFormat="1" applyFont="1" applyFill="1" applyBorder="1" applyAlignment="1">
      <alignment horizontal="center" vertical="center"/>
    </xf>
    <xf numFmtId="0" fontId="10" fillId="8" borderId="135" xfId="0" applyFont="1" applyFill="1" applyBorder="1" applyAlignment="1" applyProtection="1">
      <alignment horizontal="center" vertical="center"/>
      <protection locked="0"/>
    </xf>
    <xf numFmtId="0" fontId="11" fillId="0" borderId="136" xfId="0" applyFont="1" applyBorder="1">
      <alignment vertical="center"/>
    </xf>
    <xf numFmtId="0" fontId="7" fillId="0" borderId="136" xfId="0" applyFont="1" applyBorder="1">
      <alignment vertical="center"/>
    </xf>
    <xf numFmtId="177" fontId="8" fillId="15" borderId="22" xfId="0" applyNumberFormat="1" applyFont="1" applyFill="1" applyBorder="1" applyAlignment="1">
      <alignment horizontal="center" vertical="center"/>
    </xf>
    <xf numFmtId="178" fontId="10" fillId="15" borderId="134" xfId="5" applyNumberFormat="1" applyFont="1" applyFill="1" applyBorder="1" applyAlignment="1">
      <alignment horizontal="center" vertical="center"/>
    </xf>
    <xf numFmtId="9" fontId="7" fillId="0" borderId="0" xfId="5" applyFont="1">
      <alignment vertical="center"/>
    </xf>
    <xf numFmtId="56" fontId="38" fillId="0" borderId="0" xfId="11" applyNumberFormat="1" applyFont="1" applyAlignment="1">
      <alignment horizontal="center" vertical="center"/>
    </xf>
    <xf numFmtId="0" fontId="37" fillId="4" borderId="129" xfId="11" applyFont="1" applyFill="1" applyBorder="1">
      <alignment vertical="center"/>
    </xf>
    <xf numFmtId="0" fontId="43" fillId="0" borderId="0" xfId="11" applyFont="1">
      <alignment vertical="center"/>
    </xf>
    <xf numFmtId="0" fontId="46" fillId="0" borderId="0" xfId="11" applyFont="1">
      <alignment vertical="center"/>
    </xf>
    <xf numFmtId="0" fontId="47" fillId="0" borderId="0" xfId="0" applyFont="1">
      <alignment vertical="center"/>
    </xf>
    <xf numFmtId="185" fontId="47" fillId="0" borderId="0" xfId="0" applyNumberFormat="1" applyFont="1" applyAlignment="1">
      <alignment horizontal="center" vertical="center"/>
    </xf>
    <xf numFmtId="55" fontId="47" fillId="0" borderId="0" xfId="0" quotePrefix="1" applyNumberFormat="1" applyFont="1" applyAlignment="1">
      <alignment horizontal="center" vertical="center"/>
    </xf>
    <xf numFmtId="14" fontId="47" fillId="4" borderId="0" xfId="0" applyNumberFormat="1" applyFont="1" applyFill="1">
      <alignment vertical="center"/>
    </xf>
    <xf numFmtId="14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38" fontId="13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47" fillId="0" borderId="0" xfId="0" applyNumberFormat="1" applyFont="1">
      <alignment vertical="center"/>
    </xf>
    <xf numFmtId="0" fontId="14" fillId="2" borderId="137" xfId="0" applyFont="1" applyFill="1" applyBorder="1" applyAlignment="1">
      <alignment horizontal="center" vertical="center"/>
    </xf>
    <xf numFmtId="0" fontId="6" fillId="2" borderId="138" xfId="0" applyFont="1" applyFill="1" applyBorder="1" applyAlignment="1">
      <alignment horizontal="center" vertical="center" shrinkToFit="1"/>
    </xf>
    <xf numFmtId="0" fontId="6" fillId="2" borderId="139" xfId="0" applyFont="1" applyFill="1" applyBorder="1" applyAlignment="1">
      <alignment horizontal="center" vertical="center" shrinkToFit="1"/>
    </xf>
    <xf numFmtId="0" fontId="6" fillId="2" borderId="140" xfId="0" applyFont="1" applyFill="1" applyBorder="1" applyAlignment="1">
      <alignment horizontal="center" vertical="center" shrinkToFit="1"/>
    </xf>
    <xf numFmtId="0" fontId="6" fillId="2" borderId="141" xfId="0" applyFont="1" applyFill="1" applyBorder="1" applyAlignment="1">
      <alignment horizontal="center" vertical="center" shrinkToFit="1"/>
    </xf>
    <xf numFmtId="0" fontId="6" fillId="2" borderId="142" xfId="0" applyFont="1" applyFill="1" applyBorder="1" applyAlignment="1">
      <alignment horizontal="center" vertical="center" shrinkToFit="1"/>
    </xf>
    <xf numFmtId="0" fontId="6" fillId="2" borderId="143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4" xfId="0" applyFont="1" applyFill="1" applyBorder="1" applyAlignment="1">
      <alignment horizontal="center" vertical="center" shrinkToFit="1"/>
    </xf>
    <xf numFmtId="3" fontId="7" fillId="0" borderId="145" xfId="3" applyNumberFormat="1" applyFont="1" applyBorder="1" applyAlignment="1">
      <alignment horizontal="center" vertical="center"/>
    </xf>
    <xf numFmtId="3" fontId="7" fillId="0" borderId="146" xfId="3" applyNumberFormat="1" applyFont="1" applyBorder="1" applyAlignment="1">
      <alignment horizontal="center" vertical="center"/>
    </xf>
    <xf numFmtId="3" fontId="29" fillId="0" borderId="145" xfId="3" applyNumberFormat="1" applyFont="1" applyBorder="1" applyAlignment="1">
      <alignment horizontal="center" vertical="center"/>
    </xf>
    <xf numFmtId="3" fontId="29" fillId="0" borderId="146" xfId="3" applyNumberFormat="1" applyFont="1" applyBorder="1" applyAlignment="1">
      <alignment horizontal="center" vertical="center"/>
    </xf>
    <xf numFmtId="3" fontId="7" fillId="0" borderId="147" xfId="3" applyNumberFormat="1" applyFont="1" applyBorder="1" applyAlignment="1">
      <alignment horizontal="center" vertical="center"/>
    </xf>
    <xf numFmtId="3" fontId="7" fillId="0" borderId="148" xfId="3" applyNumberFormat="1" applyFont="1" applyBorder="1" applyAlignment="1">
      <alignment horizontal="center" vertical="center"/>
    </xf>
    <xf numFmtId="3" fontId="29" fillId="0" borderId="149" xfId="3" applyNumberFormat="1" applyFont="1" applyBorder="1" applyAlignment="1">
      <alignment horizontal="center" vertical="center"/>
    </xf>
    <xf numFmtId="0" fontId="10" fillId="8" borderId="150" xfId="0" applyFont="1" applyFill="1" applyBorder="1" applyAlignment="1" applyProtection="1">
      <alignment horizontal="center" vertical="center"/>
      <protection locked="0"/>
    </xf>
    <xf numFmtId="0" fontId="10" fillId="8" borderId="151" xfId="0" applyFont="1" applyFill="1" applyBorder="1" applyAlignment="1" applyProtection="1">
      <alignment horizontal="center" vertical="center"/>
      <protection locked="0"/>
    </xf>
    <xf numFmtId="38" fontId="10" fillId="0" borderId="152" xfId="1" applyFont="1" applyFill="1" applyBorder="1" applyAlignment="1">
      <alignment horizontal="center" vertical="center"/>
    </xf>
    <xf numFmtId="0" fontId="10" fillId="8" borderId="153" xfId="0" applyFont="1" applyFill="1" applyBorder="1" applyAlignment="1" applyProtection="1">
      <alignment horizontal="center" vertical="center"/>
      <protection locked="0"/>
    </xf>
    <xf numFmtId="0" fontId="10" fillId="8" borderId="89" xfId="0" applyFont="1" applyFill="1" applyBorder="1" applyAlignment="1" applyProtection="1">
      <alignment horizontal="center" vertical="center"/>
      <protection locked="0"/>
    </xf>
    <xf numFmtId="38" fontId="10" fillId="0" borderId="154" xfId="1" applyFont="1" applyFill="1" applyBorder="1" applyAlignment="1">
      <alignment horizontal="center" vertical="center"/>
    </xf>
    <xf numFmtId="38" fontId="10" fillId="0" borderId="155" xfId="1" applyFont="1" applyFill="1" applyBorder="1" applyAlignment="1">
      <alignment horizontal="center" vertical="center"/>
    </xf>
    <xf numFmtId="38" fontId="10" fillId="0" borderId="156" xfId="1" applyFont="1" applyFill="1" applyBorder="1" applyAlignment="1">
      <alignment horizontal="center" vertical="center"/>
    </xf>
    <xf numFmtId="38" fontId="10" fillId="0" borderId="157" xfId="1" applyFont="1" applyFill="1" applyBorder="1" applyAlignment="1">
      <alignment horizontal="center" vertical="center"/>
    </xf>
    <xf numFmtId="178" fontId="10" fillId="4" borderId="158" xfId="5" applyNumberFormat="1" applyFont="1" applyFill="1" applyBorder="1" applyAlignment="1">
      <alignment horizontal="center" vertical="center"/>
    </xf>
    <xf numFmtId="0" fontId="7" fillId="6" borderId="159" xfId="0" applyFont="1" applyFill="1" applyBorder="1" applyAlignment="1">
      <alignment horizontal="center" vertical="center"/>
    </xf>
    <xf numFmtId="0" fontId="7" fillId="3" borderId="153" xfId="0" applyFont="1" applyFill="1" applyBorder="1" applyAlignment="1">
      <alignment horizontal="center" vertical="center"/>
    </xf>
    <xf numFmtId="0" fontId="7" fillId="5" borderId="160" xfId="0" applyFont="1" applyFill="1" applyBorder="1" applyAlignment="1">
      <alignment horizontal="center" vertical="center"/>
    </xf>
    <xf numFmtId="38" fontId="7" fillId="7" borderId="153" xfId="0" applyNumberFormat="1" applyFont="1" applyFill="1" applyBorder="1" applyAlignment="1">
      <alignment horizontal="center" vertical="center"/>
    </xf>
    <xf numFmtId="38" fontId="7" fillId="3" borderId="161" xfId="0" applyNumberFormat="1" applyFont="1" applyFill="1" applyBorder="1" applyAlignment="1">
      <alignment horizontal="center" vertical="center"/>
    </xf>
    <xf numFmtId="38" fontId="10" fillId="0" borderId="162" xfId="1" applyFont="1" applyFill="1" applyBorder="1" applyAlignment="1">
      <alignment horizontal="center" vertical="center"/>
    </xf>
    <xf numFmtId="0" fontId="10" fillId="8" borderId="163" xfId="0" applyFont="1" applyFill="1" applyBorder="1" applyAlignment="1" applyProtection="1">
      <alignment horizontal="center" vertical="center"/>
      <protection locked="0"/>
    </xf>
    <xf numFmtId="38" fontId="10" fillId="0" borderId="164" xfId="1" applyFont="1" applyFill="1" applyBorder="1" applyAlignment="1">
      <alignment horizontal="center" vertical="center"/>
    </xf>
    <xf numFmtId="0" fontId="10" fillId="8" borderId="165" xfId="0" applyFont="1" applyFill="1" applyBorder="1" applyAlignment="1" applyProtection="1">
      <alignment horizontal="center" vertical="center"/>
      <protection locked="0"/>
    </xf>
    <xf numFmtId="38" fontId="10" fillId="0" borderId="166" xfId="1" applyFont="1" applyFill="1" applyBorder="1" applyAlignment="1">
      <alignment horizontal="center" vertical="center"/>
    </xf>
    <xf numFmtId="177" fontId="8" fillId="15" borderId="21" xfId="0" applyNumberFormat="1" applyFont="1" applyFill="1" applyBorder="1" applyAlignment="1">
      <alignment horizontal="center" vertical="center"/>
    </xf>
    <xf numFmtId="3" fontId="7" fillId="15" borderId="19" xfId="3" applyNumberFormat="1" applyFont="1" applyFill="1" applyBorder="1" applyAlignment="1">
      <alignment horizontal="center" vertical="center"/>
    </xf>
    <xf numFmtId="3" fontId="29" fillId="15" borderId="19" xfId="3" applyNumberFormat="1" applyFont="1" applyFill="1" applyBorder="1" applyAlignment="1">
      <alignment horizontal="center" vertical="center"/>
    </xf>
    <xf numFmtId="3" fontId="7" fillId="15" borderId="16" xfId="3" applyNumberFormat="1" applyFont="1" applyFill="1" applyBorder="1" applyAlignment="1">
      <alignment horizontal="center" vertical="center"/>
    </xf>
    <xf numFmtId="3" fontId="29" fillId="15" borderId="85" xfId="3" applyNumberFormat="1" applyFont="1" applyFill="1" applyBorder="1" applyAlignment="1">
      <alignment horizontal="center" vertical="center"/>
    </xf>
    <xf numFmtId="0" fontId="10" fillId="16" borderId="95" xfId="0" applyFont="1" applyFill="1" applyBorder="1" applyAlignment="1" applyProtection="1">
      <alignment horizontal="center" vertical="center"/>
      <protection locked="0"/>
    </xf>
    <xf numFmtId="38" fontId="10" fillId="15" borderId="27" xfId="1" applyFont="1" applyFill="1" applyBorder="1" applyAlignment="1">
      <alignment horizontal="center" vertical="center"/>
    </xf>
    <xf numFmtId="0" fontId="10" fillId="16" borderId="25" xfId="0" applyFont="1" applyFill="1" applyBorder="1" applyAlignment="1" applyProtection="1">
      <alignment horizontal="center" vertical="center"/>
      <protection locked="0"/>
    </xf>
    <xf numFmtId="38" fontId="10" fillId="15" borderId="104" xfId="1" applyFont="1" applyFill="1" applyBorder="1" applyAlignment="1">
      <alignment horizontal="center" vertical="center"/>
    </xf>
    <xf numFmtId="38" fontId="10" fillId="15" borderId="100" xfId="1" applyFont="1" applyFill="1" applyBorder="1" applyAlignment="1">
      <alignment horizontal="center" vertical="center"/>
    </xf>
    <xf numFmtId="178" fontId="10" fillId="15" borderId="133" xfId="5" applyNumberFormat="1" applyFont="1" applyFill="1" applyBorder="1" applyAlignment="1">
      <alignment horizontal="center" vertical="center"/>
    </xf>
    <xf numFmtId="0" fontId="7" fillId="15" borderId="77" xfId="0" applyFont="1" applyFill="1" applyBorder="1" applyAlignment="1">
      <alignment horizontal="center" vertical="center"/>
    </xf>
    <xf numFmtId="0" fontId="7" fillId="15" borderId="25" xfId="0" applyFont="1" applyFill="1" applyBorder="1" applyAlignment="1">
      <alignment horizontal="center" vertical="center"/>
    </xf>
    <xf numFmtId="0" fontId="7" fillId="15" borderId="75" xfId="0" applyFont="1" applyFill="1" applyBorder="1" applyAlignment="1">
      <alignment horizontal="center" vertical="center"/>
    </xf>
    <xf numFmtId="38" fontId="7" fillId="15" borderId="25" xfId="0" applyNumberFormat="1" applyFont="1" applyFill="1" applyBorder="1" applyAlignment="1">
      <alignment horizontal="center" vertical="center"/>
    </xf>
    <xf numFmtId="38" fontId="7" fillId="15" borderId="80" xfId="0" applyNumberFormat="1" applyFont="1" applyFill="1" applyBorder="1" applyAlignment="1">
      <alignment horizontal="center" vertical="center"/>
    </xf>
    <xf numFmtId="0" fontId="10" fillId="16" borderId="118" xfId="0" applyFont="1" applyFill="1" applyBorder="1" applyAlignment="1" applyProtection="1">
      <alignment horizontal="center" vertical="center"/>
      <protection locked="0"/>
    </xf>
    <xf numFmtId="38" fontId="10" fillId="15" borderId="128" xfId="1" applyFont="1" applyFill="1" applyBorder="1" applyAlignment="1">
      <alignment horizontal="center" vertical="center"/>
    </xf>
    <xf numFmtId="38" fontId="10" fillId="15" borderId="127" xfId="1" applyFont="1" applyFill="1" applyBorder="1" applyAlignment="1">
      <alignment horizontal="center" vertical="center"/>
    </xf>
    <xf numFmtId="0" fontId="10" fillId="16" borderId="123" xfId="0" applyFont="1" applyFill="1" applyBorder="1" applyAlignment="1" applyProtection="1">
      <alignment horizontal="center" vertical="center"/>
      <protection locked="0"/>
    </xf>
    <xf numFmtId="38" fontId="10" fillId="15" borderId="63" xfId="1" applyFont="1" applyFill="1" applyBorder="1" applyAlignment="1">
      <alignment horizontal="center" vertical="center"/>
    </xf>
    <xf numFmtId="0" fontId="10" fillId="16" borderId="120" xfId="0" applyFont="1" applyFill="1" applyBorder="1" applyAlignment="1" applyProtection="1">
      <alignment horizontal="center" vertical="center"/>
      <protection locked="0"/>
    </xf>
    <xf numFmtId="186" fontId="48" fillId="17" borderId="167" xfId="0" applyNumberFormat="1" applyFont="1" applyFill="1" applyBorder="1" applyAlignment="1">
      <alignment horizontal="center" vertical="center" shrinkToFit="1"/>
    </xf>
    <xf numFmtId="186" fontId="48" fillId="18" borderId="168" xfId="0" applyNumberFormat="1" applyFont="1" applyFill="1" applyBorder="1" applyAlignment="1">
      <alignment horizontal="center" vertical="center" shrinkToFit="1"/>
    </xf>
    <xf numFmtId="186" fontId="48" fillId="17" borderId="168" xfId="0" applyNumberFormat="1" applyFont="1" applyFill="1" applyBorder="1" applyAlignment="1">
      <alignment horizontal="center" vertical="center" shrinkToFit="1"/>
    </xf>
    <xf numFmtId="186" fontId="48" fillId="18" borderId="169" xfId="0" applyNumberFormat="1" applyFont="1" applyFill="1" applyBorder="1" applyAlignment="1">
      <alignment horizontal="center" vertical="center" shrinkToFit="1"/>
    </xf>
    <xf numFmtId="38" fontId="0" fillId="4" borderId="0" xfId="1" applyFont="1" applyFill="1">
      <alignment vertical="center"/>
    </xf>
    <xf numFmtId="38" fontId="0" fillId="0" borderId="0" xfId="0" applyNumberFormat="1">
      <alignment vertical="center"/>
    </xf>
    <xf numFmtId="6" fontId="0" fillId="0" borderId="0" xfId="0" applyNumberFormat="1">
      <alignment vertical="center"/>
    </xf>
    <xf numFmtId="0" fontId="0" fillId="4" borderId="0" xfId="0" applyFill="1">
      <alignment vertical="center"/>
    </xf>
    <xf numFmtId="0" fontId="14" fillId="2" borderId="4" xfId="2" applyFont="1" applyFill="1" applyBorder="1" applyAlignment="1">
      <alignment horizontal="left" vertical="center"/>
    </xf>
    <xf numFmtId="0" fontId="14" fillId="2" borderId="7" xfId="2" applyFont="1" applyFill="1" applyBorder="1" applyAlignment="1">
      <alignment horizontal="left" vertical="center"/>
    </xf>
    <xf numFmtId="38" fontId="11" fillId="0" borderId="0" xfId="1" applyFont="1" applyFill="1">
      <alignment vertical="center"/>
    </xf>
    <xf numFmtId="0" fontId="32" fillId="0" borderId="0" xfId="0" applyFont="1" applyAlignment="1">
      <alignment horizontal="center" vertical="center"/>
    </xf>
    <xf numFmtId="0" fontId="16" fillId="5" borderId="55" xfId="0" applyFont="1" applyFill="1" applyBorder="1" applyAlignment="1" applyProtection="1">
      <alignment horizontal="center" vertical="center"/>
      <protection locked="0"/>
    </xf>
    <xf numFmtId="0" fontId="16" fillId="5" borderId="56" xfId="0" applyFont="1" applyFill="1" applyBorder="1" applyAlignment="1" applyProtection="1">
      <alignment horizontal="center" vertical="center"/>
      <protection locked="0"/>
    </xf>
    <xf numFmtId="0" fontId="16" fillId="5" borderId="57" xfId="0" applyFont="1" applyFill="1" applyBorder="1" applyAlignment="1" applyProtection="1">
      <alignment horizontal="center" vertical="center"/>
      <protection locked="0"/>
    </xf>
    <xf numFmtId="55" fontId="38" fillId="10" borderId="82" xfId="11" applyNumberFormat="1" applyFont="1" applyFill="1" applyBorder="1" applyAlignment="1">
      <alignment horizontal="center" vertical="center"/>
    </xf>
    <xf numFmtId="0" fontId="38" fillId="0" borderId="0" xfId="11" applyFont="1" applyAlignment="1">
      <alignment horizontal="center" vertical="center"/>
    </xf>
    <xf numFmtId="0" fontId="27" fillId="2" borderId="87" xfId="2" applyFont="1" applyFill="1" applyBorder="1" applyAlignment="1">
      <alignment horizontal="center" vertical="center" wrapText="1"/>
    </xf>
    <xf numFmtId="0" fontId="27" fillId="2" borderId="115" xfId="2" applyFont="1" applyFill="1" applyBorder="1" applyAlignment="1">
      <alignment horizontal="center" vertical="center" wrapText="1"/>
    </xf>
    <xf numFmtId="0" fontId="27" fillId="2" borderId="107" xfId="2" applyFont="1" applyFill="1" applyBorder="1" applyAlignment="1">
      <alignment horizontal="center" vertical="center" wrapText="1"/>
    </xf>
    <xf numFmtId="0" fontId="27" fillId="2" borderId="108" xfId="2" applyFont="1" applyFill="1" applyBorder="1" applyAlignment="1">
      <alignment horizontal="center" vertical="center" wrapText="1"/>
    </xf>
    <xf numFmtId="0" fontId="27" fillId="2" borderId="109" xfId="2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6" fillId="2" borderId="51" xfId="0" applyFont="1" applyFill="1" applyBorder="1" applyAlignment="1">
      <alignment horizontal="center" vertical="center" shrinkToFit="1"/>
    </xf>
    <xf numFmtId="0" fontId="25" fillId="10" borderId="0" xfId="0" applyFont="1" applyFill="1" applyAlignment="1">
      <alignment horizontal="center" vertical="center"/>
    </xf>
    <xf numFmtId="0" fontId="25" fillId="10" borderId="48" xfId="0" applyFont="1" applyFill="1" applyBorder="1" applyAlignment="1">
      <alignment horizontal="center" vertical="center"/>
    </xf>
    <xf numFmtId="0" fontId="6" fillId="2" borderId="13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</cellXfs>
  <cellStyles count="14">
    <cellStyle name="パーセント" xfId="5" builtinId="5"/>
    <cellStyle name="パーセント 4" xfId="7" xr:uid="{CF259D4B-DACD-495F-ACB5-7AA5E302A475}"/>
    <cellStyle name="桁区切り" xfId="1" builtinId="6"/>
    <cellStyle name="桁区切り 2" xfId="8" xr:uid="{93E42AE3-6F0E-49C5-9E89-AF42D3FC8196}"/>
    <cellStyle name="標準" xfId="0" builtinId="0"/>
    <cellStyle name="標準 14" xfId="6" xr:uid="{6D0884DE-82EB-493B-BFCE-53946FDF5CB2}"/>
    <cellStyle name="標準 2" xfId="4" xr:uid="{5390B4F2-1DAB-4747-BA7A-D0073D16F3F7}"/>
    <cellStyle name="標準 3" xfId="9" xr:uid="{386CB871-D6FB-4993-AE82-DDF13074D99E}"/>
    <cellStyle name="標準 4" xfId="2" xr:uid="{00000000-0005-0000-0000-000002000000}"/>
    <cellStyle name="標準 4 2" xfId="10" xr:uid="{04BC271E-87DA-47DB-8E3D-847A052EAFE2}"/>
    <cellStyle name="標準 6" xfId="11" xr:uid="{120A39D4-24A4-40C5-AC1A-127F92AEA860}"/>
    <cellStyle name="標準 6 2" xfId="13" xr:uid="{B17895B7-1920-4F33-84E8-71661A0021A0}"/>
    <cellStyle name="標準 9" xfId="3" xr:uid="{00000000-0005-0000-0000-000003000000}"/>
    <cellStyle name="曜日 2" xfId="12" xr:uid="{092F9A3E-37FC-46A2-B023-5573E3D3FF22}"/>
  </cellStyles>
  <dxfs count="8006">
    <dxf>
      <fill>
        <patternFill>
          <bgColor theme="0" tint="-0.14996795556505021"/>
        </patternFill>
      </fill>
    </dxf>
    <dxf>
      <fill>
        <patternFill patternType="lightUp"/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7CFC00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 patternType="lightUp"/>
      </fill>
    </dxf>
    <dxf>
      <fill>
        <patternFill>
          <bgColor theme="0" tint="-0.14996795556505021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 patternType="lightUp"/>
      </fill>
    </dxf>
    <dxf>
      <fill>
        <patternFill>
          <bgColor theme="0" tint="-0.14996795556505021"/>
        </patternFill>
      </fill>
    </dxf>
    <dxf>
      <fill>
        <patternFill>
          <bgColor rgb="FFEEE8AA"/>
        </patternFill>
      </fill>
    </dxf>
    <dxf>
      <fill>
        <patternFill patternType="lightUp"/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 patternType="lightUp"/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ill>
        <patternFill>
          <bgColor rgb="FF87CEEB"/>
        </patternFill>
      </fill>
    </dxf>
    <dxf>
      <fill>
        <patternFill>
          <bgColor rgb="FFEEE8AA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ill>
        <patternFill>
          <bgColor rgb="FFFF4500"/>
        </patternFill>
      </fill>
    </dxf>
    <dxf>
      <fill>
        <patternFill>
          <bgColor rgb="FFFFC0CB"/>
        </patternFill>
      </fill>
    </dxf>
    <dxf>
      <fill>
        <patternFill>
          <bgColor rgb="FFEE82EE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7CFC00"/>
        </patternFill>
      </fill>
    </dxf>
    <dxf>
      <font>
        <color rgb="FFFF0000"/>
      </font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B22222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theme="0" tint="-0.14996795556505021"/>
        </patternFill>
      </fill>
    </dxf>
    <dxf>
      <fill>
        <patternFill patternType="lightUp"/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 patternType="lightUp"/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 patternType="lightUp"/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 patternType="lightUp"/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FFC0CB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4169E1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7CFC00"/>
        </patternFill>
      </fill>
    </dxf>
    <dxf>
      <fill>
        <patternFill>
          <bgColor rgb="FFFFFF00"/>
        </patternFill>
      </fill>
    </dxf>
    <dxf>
      <fill>
        <patternFill>
          <bgColor rgb="FFEE82EE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ill>
        <patternFill>
          <bgColor rgb="FF7CF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ont>
        <color theme="0"/>
      </font>
      <fill>
        <patternFill>
          <bgColor rgb="FF8B4513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7CFC00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ont>
        <color rgb="FFFF0000"/>
      </font>
    </dxf>
    <dxf>
      <fill>
        <patternFill>
          <bgColor rgb="FF00FF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ont>
        <color theme="0"/>
      </font>
      <fill>
        <patternFill>
          <bgColor rgb="FF4169E1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ont>
        <color theme="0"/>
      </font>
      <fill>
        <patternFill>
          <bgColor rgb="FF66CDAA"/>
        </patternFill>
      </fill>
    </dxf>
    <dxf>
      <fill>
        <patternFill>
          <bgColor rgb="FFFFC0CB"/>
        </patternFill>
      </fill>
    </dxf>
    <dxf>
      <fill>
        <patternFill>
          <bgColor rgb="FF7CFC00"/>
        </patternFill>
      </fill>
    </dxf>
    <dxf>
      <fill>
        <patternFill>
          <bgColor theme="0" tint="-0.14996795556505021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ill>
        <patternFill>
          <bgColor rgb="FF87CEE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ill>
        <patternFill>
          <bgColor rgb="FFEE82EE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C0CB"/>
        </patternFill>
      </fill>
    </dxf>
    <dxf>
      <fill>
        <patternFill>
          <bgColor rgb="FFEE82EE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4169E1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4500"/>
        </patternFill>
      </fill>
    </dxf>
    <dxf>
      <font>
        <color rgb="FFFF0000"/>
      </font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7CFC0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7CFC00"/>
        </patternFill>
      </fill>
    </dxf>
    <dxf>
      <fill>
        <patternFill>
          <bgColor rgb="FF7CFC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EE82EE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EEE8AA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ont>
        <color rgb="FFFF0000"/>
      </font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7CFC00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ont>
        <color rgb="FFFF0000"/>
      </font>
    </dxf>
    <dxf>
      <fill>
        <patternFill>
          <bgColor rgb="FFFF45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ill>
        <patternFill>
          <bgColor rgb="FFEEE8AA"/>
        </patternFill>
      </fill>
    </dxf>
    <dxf>
      <fill>
        <patternFill>
          <bgColor rgb="FFEE82EE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7CFC00"/>
        </patternFill>
      </fill>
    </dxf>
    <dxf>
      <fill>
        <patternFill>
          <bgColor theme="0" tint="-0.14996795556505021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ont>
        <color rgb="FFFF0000"/>
      </font>
    </dxf>
    <dxf>
      <fill>
        <patternFill>
          <bgColor rgb="FFFF4500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7CFC00"/>
        </patternFill>
      </fill>
    </dxf>
    <dxf>
      <fill>
        <patternFill>
          <bgColor rgb="FFEE82EE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FF8C00"/>
        </patternFill>
      </fill>
    </dxf>
    <dxf>
      <fill>
        <patternFill>
          <bgColor rgb="FFEE82EE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FAFAD2"/>
        </patternFill>
      </fill>
    </dxf>
    <dxf>
      <fill>
        <patternFill>
          <bgColor rgb="FF7CF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00FFFF"/>
        </patternFill>
      </fill>
    </dxf>
    <dxf>
      <fill>
        <patternFill>
          <bgColor rgb="FFFF8C00"/>
        </patternFill>
      </fill>
    </dxf>
    <dxf>
      <font>
        <color rgb="FFFF0000"/>
      </font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theme="0" tint="-0.14996795556505021"/>
        </patternFill>
      </fill>
    </dxf>
    <dxf>
      <fill>
        <patternFill>
          <bgColor rgb="FF7CFC00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1E90FF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ont>
        <color theme="0"/>
      </font>
      <fill>
        <patternFill>
          <bgColor rgb="FF708090"/>
        </patternFill>
      </fill>
    </dxf>
    <dxf>
      <font>
        <color rgb="FFFF0000"/>
      </font>
    </dxf>
    <dxf>
      <fill>
        <patternFill>
          <bgColor rgb="FF7CFC00"/>
        </patternFill>
      </fill>
    </dxf>
    <dxf>
      <fill>
        <patternFill>
          <bgColor rgb="FF87CEEB"/>
        </patternFill>
      </fill>
    </dxf>
    <dxf>
      <fill>
        <patternFill>
          <bgColor theme="7" tint="0.59996337778862885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708090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CFC00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EEE8AA"/>
        </patternFill>
      </fill>
    </dxf>
    <dxf>
      <font>
        <color theme="0"/>
      </font>
      <fill>
        <patternFill>
          <bgColor rgb="FF66CDAA"/>
        </patternFill>
      </fill>
    </dxf>
    <dxf>
      <fill>
        <patternFill>
          <bgColor rgb="FF00FFFF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 patternType="lightUp"/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66FF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theme="0" tint="-0.14996795556505021"/>
        </patternFill>
      </fill>
    </dxf>
    <dxf>
      <fill>
        <patternFill>
          <bgColor rgb="FFEE82EE"/>
        </patternFill>
      </fill>
    </dxf>
    <dxf>
      <font>
        <color rgb="FFFF0000"/>
      </font>
    </dxf>
    <dxf>
      <fill>
        <patternFill>
          <bgColor rgb="FF7CFC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 patternType="lightUp"/>
      </fill>
    </dxf>
    <dxf>
      <fill>
        <patternFill>
          <bgColor theme="0" tint="-0.14996795556505021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70809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ill>
        <patternFill>
          <bgColor rgb="FFEEE8AA"/>
        </patternFill>
      </fill>
    </dxf>
    <dxf>
      <font>
        <color theme="0"/>
      </font>
      <fill>
        <patternFill>
          <bgColor rgb="FF4169E1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0" tint="-0.14996795556505021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7" tint="0.59996337778862885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708090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CFC00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EEE8AA"/>
        </patternFill>
      </fill>
    </dxf>
    <dxf>
      <font>
        <color theme="0"/>
      </font>
      <fill>
        <patternFill>
          <bgColor rgb="FF66CDAA"/>
        </patternFill>
      </fill>
    </dxf>
    <dxf>
      <fill>
        <patternFill>
          <bgColor rgb="FF00FFFF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 patternType="lightUp"/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66FF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0" tint="-0.14996795556505021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7CFC00"/>
        </patternFill>
      </fill>
    </dxf>
    <dxf>
      <fill>
        <patternFill>
          <bgColor theme="9"/>
        </patternFill>
      </fill>
    </dxf>
    <dxf>
      <fill>
        <patternFill>
          <bgColor rgb="FF87CEEB"/>
        </patternFill>
      </fill>
    </dxf>
    <dxf>
      <fill>
        <patternFill>
          <bgColor theme="0" tint="-0.14996795556505021"/>
        </patternFill>
      </fill>
    </dxf>
    <dxf>
      <fill>
        <patternFill patternType="lightUp"/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ill>
        <patternFill>
          <bgColor rgb="FFFF8C00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AEFEE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AEFEEF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7CFC00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theme="0" tint="-0.14996795556505021"/>
        </patternFill>
      </fill>
    </dxf>
    <dxf>
      <fill>
        <patternFill patternType="lightUp"/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ill>
        <patternFill>
          <bgColor rgb="FFFF8C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AEFEE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ont>
        <color rgb="FFFF0000"/>
      </font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4169E1"/>
        </patternFill>
      </fill>
    </dxf>
    <dxf>
      <fill>
        <patternFill patternType="lightUp"/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CFC00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66FF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ill>
        <patternFill>
          <bgColor rgb="FFEE82EE"/>
        </patternFill>
      </fill>
    </dxf>
    <dxf>
      <font>
        <color rgb="FFFF0000"/>
      </font>
    </dxf>
    <dxf>
      <fill>
        <patternFill>
          <bgColor rgb="FF7CFC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 patternType="lightUp"/>
      </fill>
    </dxf>
    <dxf>
      <fill>
        <patternFill>
          <bgColor theme="0" tint="-0.14996795556505021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ill>
        <patternFill>
          <bgColor rgb="FFFFA07A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EEE8A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708090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1E90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0" tint="-0.14996795556505021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ill>
        <patternFill>
          <bgColor rgb="FFEE82EE"/>
        </patternFill>
      </fill>
    </dxf>
    <dxf>
      <font>
        <color rgb="FFFF0000"/>
      </font>
    </dxf>
    <dxf>
      <fill>
        <patternFill>
          <bgColor rgb="FF7CFC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 patternType="lightUp"/>
      </fill>
    </dxf>
    <dxf>
      <fill>
        <patternFill>
          <bgColor theme="0" tint="-0.14996795556505021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ill>
        <patternFill>
          <bgColor rgb="FFFFA07A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EEE8A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708090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1E90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AEFEE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ill>
        <patternFill>
          <bgColor rgb="FFEE82EE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7CFC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B22222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AEFEE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33CC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1"/>
      </font>
      <fill>
        <patternFill>
          <bgColor rgb="FF20B2AA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1E9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7CFC00"/>
        </patternFill>
      </fill>
    </dxf>
    <dxf>
      <fill>
        <patternFill>
          <bgColor rgb="FFEEE8A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A07A"/>
        </patternFill>
      </fill>
    </dxf>
    <dxf>
      <fill>
        <patternFill>
          <bgColor rgb="FFFFC0C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20B2AA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32CD32"/>
        </patternFill>
      </fill>
    </dxf>
    <dxf>
      <fill>
        <patternFill>
          <bgColor rgb="FFFAFAD2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4500"/>
        </patternFill>
      </fill>
    </dxf>
    <dxf>
      <fill>
        <patternFill>
          <bgColor rgb="FFEE82EE"/>
        </patternFill>
      </fill>
    </dxf>
    <dxf>
      <fill>
        <patternFill>
          <bgColor rgb="FF7CFC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theme="9" tint="0.59996337778862885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rgb="FFAEFEE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0" tint="-0.14996795556505021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ill>
        <patternFill patternType="lightUp"/>
      </fill>
    </dxf>
    <dxf>
      <font>
        <color rgb="FFFF0000"/>
      </font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0" tint="-0.14996795556505021"/>
        </patternFill>
      </fill>
    </dxf>
    <dxf>
      <fill>
        <patternFill>
          <bgColor rgb="FFFF8C00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CFC00"/>
        </patternFill>
      </fill>
    </dxf>
    <dxf>
      <fill>
        <patternFill>
          <bgColor rgb="FFEE82EE"/>
        </patternFill>
      </fill>
    </dxf>
    <dxf>
      <fill>
        <patternFill>
          <bgColor rgb="FFFFC0CB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ill>
        <patternFill>
          <bgColor rgb="FFFF8C00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0"/>
      </font>
      <fill>
        <patternFill>
          <bgColor rgb="FF66CDAA"/>
        </patternFill>
      </fill>
    </dxf>
    <dxf>
      <font>
        <color theme="0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A07A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00FFFF"/>
        </patternFill>
      </fill>
    </dxf>
    <dxf>
      <fill>
        <patternFill>
          <bgColor rgb="FF1E90FF"/>
        </patternFill>
      </fill>
    </dxf>
    <dxf>
      <font>
        <color theme="0"/>
      </font>
      <fill>
        <patternFill>
          <bgColor rgb="FF708090"/>
        </patternFill>
      </fill>
    </dxf>
    <dxf>
      <fill>
        <patternFill>
          <bgColor rgb="FF00FFFF"/>
        </patternFill>
      </fill>
    </dxf>
    <dxf>
      <fill>
        <patternFill>
          <bgColor rgb="FFEE82EE"/>
        </patternFill>
      </fill>
    </dxf>
    <dxf>
      <fill>
        <patternFill>
          <bgColor rgb="FFFF4500"/>
        </patternFill>
      </fill>
    </dxf>
    <dxf>
      <font>
        <color theme="0"/>
      </font>
      <fill>
        <patternFill>
          <bgColor rgb="FFB22222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AFAD2"/>
        </patternFill>
      </fill>
    </dxf>
    <dxf>
      <font>
        <color theme="0"/>
      </font>
      <fill>
        <patternFill>
          <bgColor rgb="FF32CD32"/>
        </patternFill>
      </fill>
    </dxf>
    <dxf>
      <font>
        <color theme="1"/>
      </font>
      <fill>
        <patternFill>
          <bgColor rgb="FF66CDAA"/>
        </patternFill>
      </fill>
    </dxf>
    <dxf>
      <font>
        <color theme="1"/>
      </font>
      <fill>
        <patternFill>
          <bgColor rgb="FF20B2AA"/>
        </patternFill>
      </fill>
    </dxf>
    <dxf>
      <fill>
        <patternFill>
          <bgColor rgb="FF87CEEB"/>
        </patternFill>
      </fill>
    </dxf>
    <dxf>
      <font>
        <color theme="0"/>
      </font>
      <fill>
        <patternFill>
          <bgColor rgb="FF4169E1"/>
        </patternFill>
      </fill>
    </dxf>
    <dxf>
      <fill>
        <patternFill>
          <bgColor rgb="FFFFC0CB"/>
        </patternFill>
      </fill>
    </dxf>
    <dxf>
      <fill>
        <patternFill>
          <bgColor rgb="FFFFA07A"/>
        </patternFill>
      </fill>
    </dxf>
    <dxf>
      <font>
        <color theme="0"/>
      </font>
      <fill>
        <patternFill>
          <bgColor rgb="FF8B4513"/>
        </patternFill>
      </fill>
    </dxf>
    <dxf>
      <fill>
        <patternFill>
          <bgColor rgb="FFFFFF00"/>
        </patternFill>
      </fill>
    </dxf>
    <dxf>
      <fill>
        <patternFill>
          <bgColor rgb="FFEEE8AA"/>
        </patternFill>
      </fill>
    </dxf>
    <dxf>
      <fill>
        <patternFill>
          <bgColor rgb="FF7CFC00"/>
        </patternFill>
      </fill>
    </dxf>
    <dxf>
      <fill>
        <patternFill>
          <bgColor rgb="FF1E90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AEFEE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66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5" tint="0.79998168889431442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0"/>
      </font>
      <fill>
        <patternFill>
          <bgColor theme="0" tint="-0.14996795556505021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FF33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AEFEE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0"/>
      </font>
      <fill>
        <patternFill>
          <bgColor theme="0" tint="-0.14996795556505021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0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33CC"/>
        </patternFill>
      </fill>
    </dxf>
    <dxf>
      <fill>
        <patternFill>
          <bgColor theme="5" tint="0.79998168889431442"/>
        </patternFill>
      </fill>
    </dxf>
    <dxf>
      <fill>
        <patternFill>
          <bgColor rgb="FF33CCFF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0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9" tint="0.59996337778862885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AEFEE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66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0" tint="-0.14996795556505021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3300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rgb="FFCC99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rgb="FF66FF99"/>
        </patternFill>
      </fill>
    </dxf>
    <dxf>
      <fill>
        <patternFill>
          <bgColor rgb="FF33CCFF"/>
        </patternFill>
      </fill>
    </dxf>
    <dxf>
      <fill>
        <patternFill>
          <bgColor rgb="FF66FF99"/>
        </patternFill>
      </fill>
    </dxf>
    <dxf>
      <fill>
        <patternFill>
          <bgColor rgb="FFAEFEEF"/>
        </patternFill>
      </fill>
    </dxf>
    <dxf>
      <fill>
        <patternFill>
          <bgColor theme="5" tint="0.79998168889431442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FF99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AEFEEF"/>
        </patternFill>
      </fill>
    </dxf>
    <dxf>
      <fill>
        <patternFill>
          <bgColor rgb="FF66FF99"/>
        </patternFill>
      </fill>
    </dxf>
    <dxf>
      <font>
        <color theme="1"/>
      </font>
      <fill>
        <patternFill>
          <bgColor rgb="FF9966FF"/>
        </patternFill>
      </fill>
    </dxf>
    <dxf>
      <font>
        <color theme="1"/>
      </font>
      <fill>
        <patternFill>
          <bgColor rgb="FFFF6699"/>
        </patternFill>
      </fill>
    </dxf>
    <dxf>
      <font>
        <color theme="1"/>
      </font>
      <fill>
        <patternFill>
          <bgColor rgb="FFFF3300"/>
        </patternFill>
      </fill>
    </dxf>
    <dxf>
      <fill>
        <patternFill>
          <bgColor rgb="FF33CC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33CC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1"/>
      </font>
      <fill>
        <patternFill>
          <bgColor rgb="FFCC99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2" defaultTableStyle="TableStyleMedium2" defaultPivotStyle="PivotStyleLight16">
    <tableStyle name="Invisible" pivot="0" table="0" count="0" xr9:uid="{BBCF0C8C-2ACB-43A4-BDA7-9C165CA38542}"/>
    <tableStyle name="テーブル スタイル 1" pivot="0" count="1" xr9:uid="{42CFA870-4AA4-4CB1-AEC7-ED3B43C5C807}">
      <tableStyleElement type="firstColumnStripe" dxfId="800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F3CD-9DD5-4DFE-B3B2-FC4571638EDB}">
  <sheetPr codeName="Sheet1">
    <tabColor rgb="FFFFFF00"/>
  </sheetPr>
  <dimension ref="A1:KT53"/>
  <sheetViews>
    <sheetView topLeftCell="JH1" workbookViewId="0">
      <selection activeCell="B3" sqref="B3:KT13"/>
    </sheetView>
  </sheetViews>
  <sheetFormatPr defaultRowHeight="13" x14ac:dyDescent="0.2"/>
  <cols>
    <col min="2" max="2" width="20.54296875" style="236" bestFit="1" customWidth="1"/>
    <col min="3" max="3" width="10.26953125" style="241" bestFit="1" customWidth="1"/>
    <col min="4" max="4" width="9.26953125" style="241" bestFit="1" customWidth="1"/>
    <col min="5" max="47" width="8.7265625" style="241"/>
    <col min="48" max="256" width="8.7265625" style="243"/>
  </cols>
  <sheetData>
    <row r="1" spans="1:306" x14ac:dyDescent="0.2">
      <c r="C1" s="237">
        <f ca="1">C3-TODAY()</f>
        <v>-17</v>
      </c>
      <c r="D1" s="237">
        <f t="shared" ref="D1:BO1" ca="1" si="0">D3-TODAY()</f>
        <v>-16</v>
      </c>
      <c r="E1" s="237">
        <f t="shared" ca="1" si="0"/>
        <v>-15</v>
      </c>
      <c r="F1" s="237">
        <f t="shared" ca="1" si="0"/>
        <v>-14</v>
      </c>
      <c r="G1" s="237">
        <f t="shared" ca="1" si="0"/>
        <v>-13</v>
      </c>
      <c r="H1" s="237">
        <f t="shared" ca="1" si="0"/>
        <v>-12</v>
      </c>
      <c r="I1" s="237">
        <f t="shared" ca="1" si="0"/>
        <v>-11</v>
      </c>
      <c r="J1" s="237">
        <f t="shared" ca="1" si="0"/>
        <v>-10</v>
      </c>
      <c r="K1" s="237">
        <f t="shared" ca="1" si="0"/>
        <v>-9</v>
      </c>
      <c r="L1" s="237">
        <f t="shared" ca="1" si="0"/>
        <v>-8</v>
      </c>
      <c r="M1" s="237">
        <f t="shared" ca="1" si="0"/>
        <v>-7</v>
      </c>
      <c r="N1" s="237">
        <f t="shared" ca="1" si="0"/>
        <v>-6</v>
      </c>
      <c r="O1" s="237">
        <f t="shared" ca="1" si="0"/>
        <v>-5</v>
      </c>
      <c r="P1" s="237">
        <f t="shared" ca="1" si="0"/>
        <v>-4</v>
      </c>
      <c r="Q1" s="237">
        <f t="shared" ca="1" si="0"/>
        <v>-3</v>
      </c>
      <c r="R1" s="237">
        <f t="shared" ca="1" si="0"/>
        <v>-2</v>
      </c>
      <c r="S1" s="237">
        <f t="shared" ca="1" si="0"/>
        <v>-1</v>
      </c>
      <c r="T1" s="237">
        <f t="shared" ca="1" si="0"/>
        <v>0</v>
      </c>
      <c r="U1" s="237">
        <f t="shared" ca="1" si="0"/>
        <v>1</v>
      </c>
      <c r="V1" s="237">
        <f t="shared" ca="1" si="0"/>
        <v>2</v>
      </c>
      <c r="W1" s="237">
        <f t="shared" ca="1" si="0"/>
        <v>3</v>
      </c>
      <c r="X1" s="237">
        <f t="shared" ca="1" si="0"/>
        <v>4</v>
      </c>
      <c r="Y1" s="237">
        <f t="shared" ca="1" si="0"/>
        <v>5</v>
      </c>
      <c r="Z1" s="237">
        <f t="shared" ca="1" si="0"/>
        <v>6</v>
      </c>
      <c r="AA1" s="237">
        <f t="shared" ca="1" si="0"/>
        <v>7</v>
      </c>
      <c r="AB1" s="237">
        <f t="shared" ca="1" si="0"/>
        <v>8</v>
      </c>
      <c r="AC1" s="237">
        <f t="shared" ca="1" si="0"/>
        <v>9</v>
      </c>
      <c r="AD1" s="237">
        <f t="shared" ca="1" si="0"/>
        <v>10</v>
      </c>
      <c r="AE1" s="237">
        <f t="shared" ca="1" si="0"/>
        <v>11</v>
      </c>
      <c r="AF1" s="237">
        <f t="shared" ca="1" si="0"/>
        <v>12</v>
      </c>
      <c r="AG1" s="237">
        <f t="shared" ca="1" si="0"/>
        <v>13</v>
      </c>
      <c r="AH1" s="237">
        <f t="shared" ca="1" si="0"/>
        <v>14</v>
      </c>
      <c r="AI1" s="237">
        <f t="shared" ca="1" si="0"/>
        <v>15</v>
      </c>
      <c r="AJ1" s="237">
        <f t="shared" ca="1" si="0"/>
        <v>16</v>
      </c>
      <c r="AK1" s="237">
        <f t="shared" ca="1" si="0"/>
        <v>17</v>
      </c>
      <c r="AL1" s="237">
        <f t="shared" ca="1" si="0"/>
        <v>18</v>
      </c>
      <c r="AM1" s="237">
        <f t="shared" ca="1" si="0"/>
        <v>19</v>
      </c>
      <c r="AN1" s="237">
        <f t="shared" ca="1" si="0"/>
        <v>20</v>
      </c>
      <c r="AO1" s="237">
        <f t="shared" ca="1" si="0"/>
        <v>21</v>
      </c>
      <c r="AP1" s="237">
        <f t="shared" ca="1" si="0"/>
        <v>22</v>
      </c>
      <c r="AQ1" s="237">
        <f t="shared" ca="1" si="0"/>
        <v>23</v>
      </c>
      <c r="AR1" s="237">
        <f t="shared" ca="1" si="0"/>
        <v>24</v>
      </c>
      <c r="AS1" s="237">
        <f t="shared" ca="1" si="0"/>
        <v>25</v>
      </c>
      <c r="AT1" s="237">
        <f t="shared" ca="1" si="0"/>
        <v>26</v>
      </c>
      <c r="AU1" s="237">
        <f t="shared" ca="1" si="0"/>
        <v>27</v>
      </c>
      <c r="AV1" s="237">
        <f t="shared" ca="1" si="0"/>
        <v>28</v>
      </c>
      <c r="AW1" s="237">
        <f t="shared" ca="1" si="0"/>
        <v>29</v>
      </c>
      <c r="AX1" s="237">
        <f t="shared" ca="1" si="0"/>
        <v>30</v>
      </c>
      <c r="AY1" s="237">
        <f t="shared" ca="1" si="0"/>
        <v>31</v>
      </c>
      <c r="AZ1" s="237">
        <f t="shared" ca="1" si="0"/>
        <v>32</v>
      </c>
      <c r="BA1" s="237">
        <f t="shared" ca="1" si="0"/>
        <v>33</v>
      </c>
      <c r="BB1" s="237">
        <f t="shared" ca="1" si="0"/>
        <v>34</v>
      </c>
      <c r="BC1" s="237">
        <f t="shared" ca="1" si="0"/>
        <v>35</v>
      </c>
      <c r="BD1" s="237">
        <f t="shared" ca="1" si="0"/>
        <v>36</v>
      </c>
      <c r="BE1" s="237">
        <f t="shared" ca="1" si="0"/>
        <v>37</v>
      </c>
      <c r="BF1" s="237">
        <f t="shared" ca="1" si="0"/>
        <v>38</v>
      </c>
      <c r="BG1" s="237">
        <f t="shared" ca="1" si="0"/>
        <v>39</v>
      </c>
      <c r="BH1" s="237">
        <f t="shared" ca="1" si="0"/>
        <v>40</v>
      </c>
      <c r="BI1" s="237">
        <f t="shared" ca="1" si="0"/>
        <v>41</v>
      </c>
      <c r="BJ1" s="237">
        <f t="shared" ca="1" si="0"/>
        <v>42</v>
      </c>
      <c r="BK1" s="237">
        <f t="shared" ca="1" si="0"/>
        <v>43</v>
      </c>
      <c r="BL1" s="237">
        <f t="shared" ca="1" si="0"/>
        <v>44</v>
      </c>
      <c r="BM1" s="237">
        <f t="shared" ca="1" si="0"/>
        <v>45</v>
      </c>
      <c r="BN1" s="237">
        <f t="shared" ca="1" si="0"/>
        <v>46</v>
      </c>
      <c r="BO1" s="237">
        <f t="shared" ca="1" si="0"/>
        <v>47</v>
      </c>
      <c r="BP1" s="237">
        <f t="shared" ref="BP1:EA1" ca="1" si="1">BP3-TODAY()</f>
        <v>48</v>
      </c>
      <c r="BQ1" s="237">
        <f t="shared" ca="1" si="1"/>
        <v>49</v>
      </c>
      <c r="BR1" s="237">
        <f t="shared" ca="1" si="1"/>
        <v>50</v>
      </c>
      <c r="BS1" s="237">
        <f t="shared" ca="1" si="1"/>
        <v>51</v>
      </c>
      <c r="BT1" s="237">
        <f t="shared" ca="1" si="1"/>
        <v>52</v>
      </c>
      <c r="BU1" s="237">
        <f t="shared" ca="1" si="1"/>
        <v>53</v>
      </c>
      <c r="BV1" s="237">
        <f t="shared" ca="1" si="1"/>
        <v>54</v>
      </c>
      <c r="BW1" s="237">
        <f t="shared" ca="1" si="1"/>
        <v>55</v>
      </c>
      <c r="BX1" s="237">
        <f t="shared" ca="1" si="1"/>
        <v>56</v>
      </c>
      <c r="BY1" s="237">
        <f t="shared" ca="1" si="1"/>
        <v>57</v>
      </c>
      <c r="BZ1" s="237">
        <f t="shared" ca="1" si="1"/>
        <v>58</v>
      </c>
      <c r="CA1" s="237">
        <f t="shared" ca="1" si="1"/>
        <v>59</v>
      </c>
      <c r="CB1" s="237">
        <f t="shared" ca="1" si="1"/>
        <v>60</v>
      </c>
      <c r="CC1" s="237">
        <f t="shared" ca="1" si="1"/>
        <v>61</v>
      </c>
      <c r="CD1" s="237">
        <f t="shared" ca="1" si="1"/>
        <v>62</v>
      </c>
      <c r="CE1" s="237">
        <f t="shared" ca="1" si="1"/>
        <v>63</v>
      </c>
      <c r="CF1" s="237">
        <f t="shared" ca="1" si="1"/>
        <v>64</v>
      </c>
      <c r="CG1" s="237">
        <f t="shared" ca="1" si="1"/>
        <v>65</v>
      </c>
      <c r="CH1" s="237">
        <f t="shared" ca="1" si="1"/>
        <v>66</v>
      </c>
      <c r="CI1" s="237">
        <f t="shared" ca="1" si="1"/>
        <v>67</v>
      </c>
      <c r="CJ1" s="237">
        <f t="shared" ca="1" si="1"/>
        <v>68</v>
      </c>
      <c r="CK1" s="237">
        <f t="shared" ca="1" si="1"/>
        <v>69</v>
      </c>
      <c r="CL1" s="237">
        <f t="shared" ca="1" si="1"/>
        <v>70</v>
      </c>
      <c r="CM1" s="237">
        <f t="shared" ca="1" si="1"/>
        <v>71</v>
      </c>
      <c r="CN1" s="237">
        <f t="shared" ca="1" si="1"/>
        <v>72</v>
      </c>
      <c r="CO1" s="237">
        <f t="shared" ca="1" si="1"/>
        <v>73</v>
      </c>
      <c r="CP1" s="237">
        <f t="shared" ca="1" si="1"/>
        <v>74</v>
      </c>
      <c r="CQ1" s="237">
        <f t="shared" ca="1" si="1"/>
        <v>75</v>
      </c>
      <c r="CR1" s="237">
        <f t="shared" ca="1" si="1"/>
        <v>76</v>
      </c>
      <c r="CS1" s="237">
        <f t="shared" ca="1" si="1"/>
        <v>77</v>
      </c>
      <c r="CT1" s="237">
        <f t="shared" ca="1" si="1"/>
        <v>78</v>
      </c>
      <c r="CU1" s="237">
        <f t="shared" ca="1" si="1"/>
        <v>79</v>
      </c>
      <c r="CV1" s="237">
        <f t="shared" ca="1" si="1"/>
        <v>80</v>
      </c>
      <c r="CW1" s="237">
        <f t="shared" ca="1" si="1"/>
        <v>81</v>
      </c>
      <c r="CX1" s="237">
        <f t="shared" ca="1" si="1"/>
        <v>82</v>
      </c>
      <c r="CY1" s="237">
        <f t="shared" ca="1" si="1"/>
        <v>83</v>
      </c>
      <c r="CZ1" s="237">
        <f t="shared" ca="1" si="1"/>
        <v>84</v>
      </c>
      <c r="DA1" s="237">
        <f t="shared" ca="1" si="1"/>
        <v>85</v>
      </c>
      <c r="DB1" s="237">
        <f t="shared" ca="1" si="1"/>
        <v>86</v>
      </c>
      <c r="DC1" s="237">
        <f t="shared" ca="1" si="1"/>
        <v>87</v>
      </c>
      <c r="DD1" s="237">
        <f t="shared" ca="1" si="1"/>
        <v>88</v>
      </c>
      <c r="DE1" s="237">
        <f t="shared" ca="1" si="1"/>
        <v>89</v>
      </c>
      <c r="DF1" s="237">
        <f t="shared" ca="1" si="1"/>
        <v>90</v>
      </c>
      <c r="DG1" s="237">
        <f t="shared" ca="1" si="1"/>
        <v>91</v>
      </c>
      <c r="DH1" s="237">
        <f t="shared" ca="1" si="1"/>
        <v>92</v>
      </c>
      <c r="DI1" s="237">
        <f t="shared" ca="1" si="1"/>
        <v>93</v>
      </c>
      <c r="DJ1" s="237">
        <f t="shared" ca="1" si="1"/>
        <v>94</v>
      </c>
      <c r="DK1" s="237">
        <f t="shared" ca="1" si="1"/>
        <v>95</v>
      </c>
      <c r="DL1" s="237">
        <f t="shared" ca="1" si="1"/>
        <v>96</v>
      </c>
      <c r="DM1" s="237">
        <f t="shared" ca="1" si="1"/>
        <v>97</v>
      </c>
      <c r="DN1" s="237">
        <f t="shared" ca="1" si="1"/>
        <v>98</v>
      </c>
      <c r="DO1" s="237">
        <f t="shared" ca="1" si="1"/>
        <v>99</v>
      </c>
      <c r="DP1" s="237">
        <f t="shared" ca="1" si="1"/>
        <v>100</v>
      </c>
      <c r="DQ1" s="237">
        <f t="shared" ca="1" si="1"/>
        <v>101</v>
      </c>
      <c r="DR1" s="237">
        <f t="shared" ca="1" si="1"/>
        <v>102</v>
      </c>
      <c r="DS1" s="237">
        <f t="shared" ca="1" si="1"/>
        <v>103</v>
      </c>
      <c r="DT1" s="237">
        <f t="shared" ca="1" si="1"/>
        <v>104</v>
      </c>
      <c r="DU1" s="237">
        <f t="shared" ca="1" si="1"/>
        <v>105</v>
      </c>
      <c r="DV1" s="237">
        <f t="shared" ca="1" si="1"/>
        <v>106</v>
      </c>
      <c r="DW1" s="237">
        <f t="shared" ca="1" si="1"/>
        <v>107</v>
      </c>
      <c r="DX1" s="237">
        <f t="shared" ca="1" si="1"/>
        <v>108</v>
      </c>
      <c r="DY1" s="237">
        <f t="shared" ca="1" si="1"/>
        <v>109</v>
      </c>
      <c r="DZ1" s="237">
        <f t="shared" ca="1" si="1"/>
        <v>110</v>
      </c>
      <c r="EA1" s="237">
        <f t="shared" ca="1" si="1"/>
        <v>111</v>
      </c>
      <c r="EB1" s="237">
        <f t="shared" ref="EB1:GM1" ca="1" si="2">EB3-TODAY()</f>
        <v>112</v>
      </c>
      <c r="EC1" s="237">
        <f t="shared" ca="1" si="2"/>
        <v>113</v>
      </c>
      <c r="ED1" s="237">
        <f t="shared" ca="1" si="2"/>
        <v>114</v>
      </c>
      <c r="EE1" s="237">
        <f t="shared" ca="1" si="2"/>
        <v>115</v>
      </c>
      <c r="EF1" s="237">
        <f t="shared" ca="1" si="2"/>
        <v>116</v>
      </c>
      <c r="EG1" s="237">
        <f t="shared" ca="1" si="2"/>
        <v>117</v>
      </c>
      <c r="EH1" s="237">
        <f t="shared" ca="1" si="2"/>
        <v>118</v>
      </c>
      <c r="EI1" s="237">
        <f t="shared" ca="1" si="2"/>
        <v>119</v>
      </c>
      <c r="EJ1" s="237">
        <f t="shared" ca="1" si="2"/>
        <v>120</v>
      </c>
      <c r="EK1" s="237">
        <f t="shared" ca="1" si="2"/>
        <v>121</v>
      </c>
      <c r="EL1" s="237">
        <f t="shared" ca="1" si="2"/>
        <v>122</v>
      </c>
      <c r="EM1" s="237">
        <f t="shared" ca="1" si="2"/>
        <v>123</v>
      </c>
      <c r="EN1" s="237">
        <f t="shared" ca="1" si="2"/>
        <v>124</v>
      </c>
      <c r="EO1" s="237">
        <f t="shared" ca="1" si="2"/>
        <v>125</v>
      </c>
      <c r="EP1" s="237">
        <f t="shared" ca="1" si="2"/>
        <v>126</v>
      </c>
      <c r="EQ1" s="237">
        <f t="shared" ca="1" si="2"/>
        <v>127</v>
      </c>
      <c r="ER1" s="237">
        <f t="shared" ca="1" si="2"/>
        <v>128</v>
      </c>
      <c r="ES1" s="237">
        <f t="shared" ca="1" si="2"/>
        <v>129</v>
      </c>
      <c r="ET1" s="237">
        <f t="shared" ca="1" si="2"/>
        <v>130</v>
      </c>
      <c r="EU1" s="237">
        <f t="shared" ca="1" si="2"/>
        <v>131</v>
      </c>
      <c r="EV1" s="237">
        <f t="shared" ca="1" si="2"/>
        <v>132</v>
      </c>
      <c r="EW1" s="237">
        <f t="shared" ca="1" si="2"/>
        <v>133</v>
      </c>
      <c r="EX1" s="237">
        <f t="shared" ca="1" si="2"/>
        <v>134</v>
      </c>
      <c r="EY1" s="237">
        <f t="shared" ca="1" si="2"/>
        <v>135</v>
      </c>
      <c r="EZ1" s="237">
        <f t="shared" ca="1" si="2"/>
        <v>136</v>
      </c>
      <c r="FA1" s="237">
        <f t="shared" ca="1" si="2"/>
        <v>137</v>
      </c>
      <c r="FB1" s="237">
        <f t="shared" ca="1" si="2"/>
        <v>138</v>
      </c>
      <c r="FC1" s="237">
        <f t="shared" ca="1" si="2"/>
        <v>139</v>
      </c>
      <c r="FD1" s="237">
        <f t="shared" ca="1" si="2"/>
        <v>140</v>
      </c>
      <c r="FE1" s="237">
        <f t="shared" ca="1" si="2"/>
        <v>141</v>
      </c>
      <c r="FF1" s="237">
        <f t="shared" ca="1" si="2"/>
        <v>142</v>
      </c>
      <c r="FG1" s="237">
        <f t="shared" ca="1" si="2"/>
        <v>143</v>
      </c>
      <c r="FH1" s="237">
        <f t="shared" ca="1" si="2"/>
        <v>144</v>
      </c>
      <c r="FI1" s="237">
        <f t="shared" ca="1" si="2"/>
        <v>145</v>
      </c>
      <c r="FJ1" s="237">
        <f t="shared" ca="1" si="2"/>
        <v>146</v>
      </c>
      <c r="FK1" s="237">
        <f t="shared" ca="1" si="2"/>
        <v>147</v>
      </c>
      <c r="FL1" s="237">
        <f t="shared" ca="1" si="2"/>
        <v>148</v>
      </c>
      <c r="FM1" s="237">
        <f t="shared" ca="1" si="2"/>
        <v>149</v>
      </c>
      <c r="FN1" s="237">
        <f t="shared" ca="1" si="2"/>
        <v>150</v>
      </c>
      <c r="FO1" s="237">
        <f t="shared" ca="1" si="2"/>
        <v>151</v>
      </c>
      <c r="FP1" s="237">
        <f t="shared" ca="1" si="2"/>
        <v>152</v>
      </c>
      <c r="FQ1" s="237">
        <f t="shared" ca="1" si="2"/>
        <v>153</v>
      </c>
      <c r="FR1" s="237">
        <f t="shared" ca="1" si="2"/>
        <v>154</v>
      </c>
      <c r="FS1" s="237">
        <f t="shared" ca="1" si="2"/>
        <v>155</v>
      </c>
      <c r="FT1" s="237">
        <f t="shared" ca="1" si="2"/>
        <v>156</v>
      </c>
      <c r="FU1" s="237">
        <f t="shared" ca="1" si="2"/>
        <v>157</v>
      </c>
      <c r="FV1" s="237">
        <f t="shared" ca="1" si="2"/>
        <v>158</v>
      </c>
      <c r="FW1" s="237">
        <f t="shared" ca="1" si="2"/>
        <v>159</v>
      </c>
      <c r="FX1" s="237">
        <f t="shared" ca="1" si="2"/>
        <v>160</v>
      </c>
      <c r="FY1" s="237">
        <f t="shared" ca="1" si="2"/>
        <v>161</v>
      </c>
      <c r="FZ1" s="237">
        <f t="shared" ca="1" si="2"/>
        <v>162</v>
      </c>
      <c r="GA1" s="237">
        <f t="shared" ca="1" si="2"/>
        <v>163</v>
      </c>
      <c r="GB1" s="237">
        <f t="shared" ca="1" si="2"/>
        <v>164</v>
      </c>
      <c r="GC1" s="237">
        <f t="shared" ca="1" si="2"/>
        <v>165</v>
      </c>
      <c r="GD1" s="237">
        <f t="shared" ca="1" si="2"/>
        <v>166</v>
      </c>
      <c r="GE1" s="237">
        <f t="shared" ca="1" si="2"/>
        <v>167</v>
      </c>
      <c r="GF1" s="237">
        <f t="shared" ca="1" si="2"/>
        <v>168</v>
      </c>
      <c r="GG1" s="237">
        <f t="shared" ca="1" si="2"/>
        <v>169</v>
      </c>
      <c r="GH1" s="237">
        <f t="shared" ca="1" si="2"/>
        <v>170</v>
      </c>
      <c r="GI1" s="237">
        <f t="shared" ca="1" si="2"/>
        <v>171</v>
      </c>
      <c r="GJ1" s="237">
        <f t="shared" ca="1" si="2"/>
        <v>172</v>
      </c>
      <c r="GK1" s="237">
        <f t="shared" ca="1" si="2"/>
        <v>173</v>
      </c>
      <c r="GL1" s="237">
        <f t="shared" ca="1" si="2"/>
        <v>174</v>
      </c>
      <c r="GM1" s="237">
        <f t="shared" ca="1" si="2"/>
        <v>175</v>
      </c>
      <c r="GN1" s="237">
        <f t="shared" ref="GN1:IV1" ca="1" si="3">GN3-TODAY()</f>
        <v>176</v>
      </c>
      <c r="GO1" s="237">
        <f t="shared" ca="1" si="3"/>
        <v>177</v>
      </c>
      <c r="GP1" s="237">
        <f t="shared" ca="1" si="3"/>
        <v>178</v>
      </c>
      <c r="GQ1" s="237">
        <f t="shared" ca="1" si="3"/>
        <v>179</v>
      </c>
      <c r="GR1" s="237">
        <f t="shared" ca="1" si="3"/>
        <v>180</v>
      </c>
      <c r="GS1" s="237">
        <f t="shared" ca="1" si="3"/>
        <v>181</v>
      </c>
      <c r="GT1" s="237">
        <f t="shared" ca="1" si="3"/>
        <v>182</v>
      </c>
      <c r="GU1" s="237">
        <f t="shared" ca="1" si="3"/>
        <v>183</v>
      </c>
      <c r="GV1" s="237">
        <f t="shared" ca="1" si="3"/>
        <v>184</v>
      </c>
      <c r="GW1" s="237">
        <f t="shared" ca="1" si="3"/>
        <v>185</v>
      </c>
      <c r="GX1" s="237">
        <f t="shared" ca="1" si="3"/>
        <v>186</v>
      </c>
      <c r="GY1" s="237">
        <f t="shared" ca="1" si="3"/>
        <v>187</v>
      </c>
      <c r="GZ1" s="237">
        <f t="shared" ca="1" si="3"/>
        <v>188</v>
      </c>
      <c r="HA1" s="237">
        <f t="shared" ca="1" si="3"/>
        <v>189</v>
      </c>
      <c r="HB1" s="237">
        <f t="shared" ca="1" si="3"/>
        <v>190</v>
      </c>
      <c r="HC1" s="237">
        <f t="shared" ca="1" si="3"/>
        <v>191</v>
      </c>
      <c r="HD1" s="237">
        <f t="shared" ca="1" si="3"/>
        <v>192</v>
      </c>
      <c r="HE1" s="237">
        <f t="shared" ca="1" si="3"/>
        <v>193</v>
      </c>
      <c r="HF1" s="237">
        <f t="shared" ca="1" si="3"/>
        <v>194</v>
      </c>
      <c r="HG1" s="237">
        <f t="shared" ca="1" si="3"/>
        <v>195</v>
      </c>
      <c r="HH1" s="237">
        <f t="shared" ca="1" si="3"/>
        <v>196</v>
      </c>
      <c r="HI1" s="237">
        <f t="shared" ca="1" si="3"/>
        <v>197</v>
      </c>
      <c r="HJ1" s="237">
        <f t="shared" ca="1" si="3"/>
        <v>198</v>
      </c>
      <c r="HK1" s="237">
        <f t="shared" ca="1" si="3"/>
        <v>199</v>
      </c>
      <c r="HL1" s="237">
        <f t="shared" ca="1" si="3"/>
        <v>200</v>
      </c>
      <c r="HM1" s="237">
        <f t="shared" ca="1" si="3"/>
        <v>201</v>
      </c>
      <c r="HN1" s="237">
        <f t="shared" ca="1" si="3"/>
        <v>202</v>
      </c>
      <c r="HO1" s="237">
        <f t="shared" ca="1" si="3"/>
        <v>203</v>
      </c>
      <c r="HP1" s="237">
        <f t="shared" ca="1" si="3"/>
        <v>204</v>
      </c>
      <c r="HQ1" s="237">
        <f t="shared" ca="1" si="3"/>
        <v>205</v>
      </c>
      <c r="HR1" s="237">
        <f t="shared" ca="1" si="3"/>
        <v>206</v>
      </c>
      <c r="HS1" s="237">
        <f t="shared" ca="1" si="3"/>
        <v>207</v>
      </c>
      <c r="HT1" s="237">
        <f t="shared" ca="1" si="3"/>
        <v>208</v>
      </c>
      <c r="HU1" s="237">
        <f t="shared" ca="1" si="3"/>
        <v>209</v>
      </c>
      <c r="HV1" s="237">
        <f t="shared" ca="1" si="3"/>
        <v>210</v>
      </c>
      <c r="HW1" s="237">
        <f t="shared" ca="1" si="3"/>
        <v>211</v>
      </c>
      <c r="HX1" s="237">
        <f t="shared" ca="1" si="3"/>
        <v>212</v>
      </c>
      <c r="HY1" s="237">
        <f t="shared" ca="1" si="3"/>
        <v>213</v>
      </c>
      <c r="HZ1" s="237">
        <f t="shared" ca="1" si="3"/>
        <v>214</v>
      </c>
      <c r="IA1" s="237">
        <f t="shared" ca="1" si="3"/>
        <v>215</v>
      </c>
      <c r="IB1" s="237">
        <f t="shared" ca="1" si="3"/>
        <v>216</v>
      </c>
      <c r="IC1" s="237">
        <f t="shared" ca="1" si="3"/>
        <v>217</v>
      </c>
      <c r="ID1" s="237">
        <f t="shared" ca="1" si="3"/>
        <v>218</v>
      </c>
      <c r="IE1" s="237">
        <f t="shared" ca="1" si="3"/>
        <v>219</v>
      </c>
      <c r="IF1" s="237">
        <f t="shared" ca="1" si="3"/>
        <v>220</v>
      </c>
      <c r="IG1" s="237">
        <f t="shared" ca="1" si="3"/>
        <v>221</v>
      </c>
      <c r="IH1" s="237">
        <f t="shared" ca="1" si="3"/>
        <v>222</v>
      </c>
      <c r="II1" s="237">
        <f t="shared" ca="1" si="3"/>
        <v>223</v>
      </c>
      <c r="IJ1" s="237">
        <f t="shared" ca="1" si="3"/>
        <v>224</v>
      </c>
      <c r="IK1" s="237">
        <f t="shared" ca="1" si="3"/>
        <v>225</v>
      </c>
      <c r="IL1" s="237">
        <f t="shared" ca="1" si="3"/>
        <v>226</v>
      </c>
      <c r="IM1" s="237">
        <f t="shared" ca="1" si="3"/>
        <v>227</v>
      </c>
      <c r="IN1" s="237">
        <f t="shared" ca="1" si="3"/>
        <v>228</v>
      </c>
      <c r="IO1" s="237">
        <f t="shared" ca="1" si="3"/>
        <v>229</v>
      </c>
      <c r="IP1" s="237">
        <f t="shared" ca="1" si="3"/>
        <v>230</v>
      </c>
      <c r="IQ1" s="237">
        <f t="shared" ca="1" si="3"/>
        <v>231</v>
      </c>
      <c r="IR1" s="237">
        <f t="shared" ca="1" si="3"/>
        <v>232</v>
      </c>
      <c r="IS1" s="237">
        <f t="shared" ca="1" si="3"/>
        <v>233</v>
      </c>
      <c r="IT1" s="237">
        <f t="shared" ca="1" si="3"/>
        <v>234</v>
      </c>
      <c r="IU1" s="237">
        <f t="shared" ca="1" si="3"/>
        <v>235</v>
      </c>
      <c r="IV1" s="237">
        <f t="shared" ca="1" si="3"/>
        <v>236</v>
      </c>
      <c r="IW1" s="237">
        <f t="shared" ref="IW1:KC1" ca="1" si="4">IW3-TODAY()</f>
        <v>237</v>
      </c>
      <c r="IX1" s="237">
        <f t="shared" ca="1" si="4"/>
        <v>238</v>
      </c>
      <c r="IY1" s="237">
        <f t="shared" ca="1" si="4"/>
        <v>239</v>
      </c>
      <c r="IZ1" s="237">
        <f t="shared" ca="1" si="4"/>
        <v>240</v>
      </c>
      <c r="JA1" s="237">
        <f t="shared" ca="1" si="4"/>
        <v>241</v>
      </c>
      <c r="JB1" s="237">
        <f t="shared" ca="1" si="4"/>
        <v>242</v>
      </c>
      <c r="JC1" s="237">
        <f t="shared" ca="1" si="4"/>
        <v>243</v>
      </c>
      <c r="JD1" s="237">
        <f t="shared" ca="1" si="4"/>
        <v>244</v>
      </c>
      <c r="JE1" s="237">
        <f t="shared" ca="1" si="4"/>
        <v>245</v>
      </c>
      <c r="JF1" s="237">
        <f t="shared" ca="1" si="4"/>
        <v>246</v>
      </c>
      <c r="JG1" s="237">
        <f t="shared" ca="1" si="4"/>
        <v>247</v>
      </c>
      <c r="JH1" s="237">
        <f t="shared" ca="1" si="4"/>
        <v>248</v>
      </c>
      <c r="JI1" s="237">
        <f t="shared" ca="1" si="4"/>
        <v>249</v>
      </c>
      <c r="JJ1" s="237">
        <f t="shared" ca="1" si="4"/>
        <v>250</v>
      </c>
      <c r="JK1" s="237">
        <f t="shared" ca="1" si="4"/>
        <v>251</v>
      </c>
      <c r="JL1" s="237">
        <f t="shared" ca="1" si="4"/>
        <v>252</v>
      </c>
      <c r="JM1" s="237">
        <f t="shared" ca="1" si="4"/>
        <v>253</v>
      </c>
      <c r="JN1" s="237">
        <f t="shared" ca="1" si="4"/>
        <v>254</v>
      </c>
      <c r="JO1" s="237">
        <f t="shared" ca="1" si="4"/>
        <v>255</v>
      </c>
      <c r="JP1" s="237">
        <f t="shared" ca="1" si="4"/>
        <v>256</v>
      </c>
      <c r="JQ1" s="237">
        <f t="shared" ca="1" si="4"/>
        <v>257</v>
      </c>
      <c r="JR1" s="237">
        <f t="shared" ca="1" si="4"/>
        <v>258</v>
      </c>
      <c r="JS1" s="237">
        <f t="shared" ca="1" si="4"/>
        <v>259</v>
      </c>
      <c r="JT1" s="237">
        <f t="shared" ca="1" si="4"/>
        <v>260</v>
      </c>
      <c r="JU1" s="237">
        <f t="shared" ca="1" si="4"/>
        <v>261</v>
      </c>
      <c r="JV1" s="237">
        <f t="shared" ca="1" si="4"/>
        <v>262</v>
      </c>
      <c r="JW1" s="237">
        <f t="shared" ca="1" si="4"/>
        <v>263</v>
      </c>
      <c r="JX1" s="237">
        <f t="shared" ca="1" si="4"/>
        <v>264</v>
      </c>
      <c r="JY1" s="237">
        <f t="shared" ca="1" si="4"/>
        <v>265</v>
      </c>
      <c r="JZ1" s="237">
        <f t="shared" ca="1" si="4"/>
        <v>266</v>
      </c>
      <c r="KA1" s="237">
        <f t="shared" ca="1" si="4"/>
        <v>267</v>
      </c>
      <c r="KB1" s="237">
        <f t="shared" ca="1" si="4"/>
        <v>268</v>
      </c>
      <c r="KC1" s="237">
        <f t="shared" ca="1" si="4"/>
        <v>269</v>
      </c>
      <c r="KD1" s="237">
        <f t="shared" ref="KD1:KT1" ca="1" si="5">KD3-TODAY()</f>
        <v>270</v>
      </c>
      <c r="KE1" s="237">
        <f t="shared" ca="1" si="5"/>
        <v>271</v>
      </c>
      <c r="KF1" s="237">
        <f t="shared" ca="1" si="5"/>
        <v>272</v>
      </c>
      <c r="KG1" s="237">
        <f t="shared" ca="1" si="5"/>
        <v>273</v>
      </c>
      <c r="KH1" s="237">
        <f t="shared" ca="1" si="5"/>
        <v>274</v>
      </c>
      <c r="KI1" s="237">
        <f t="shared" ca="1" si="5"/>
        <v>275</v>
      </c>
      <c r="KJ1" s="237">
        <f t="shared" ca="1" si="5"/>
        <v>276</v>
      </c>
      <c r="KK1" s="237">
        <f t="shared" ca="1" si="5"/>
        <v>277</v>
      </c>
      <c r="KL1" s="237">
        <f t="shared" ca="1" si="5"/>
        <v>278</v>
      </c>
      <c r="KM1" s="237">
        <f t="shared" ca="1" si="5"/>
        <v>279</v>
      </c>
      <c r="KN1" s="237">
        <f t="shared" ca="1" si="5"/>
        <v>280</v>
      </c>
      <c r="KO1" s="237">
        <f t="shared" ca="1" si="5"/>
        <v>281</v>
      </c>
      <c r="KP1" s="237">
        <f t="shared" ca="1" si="5"/>
        <v>282</v>
      </c>
      <c r="KQ1" s="237">
        <f t="shared" ca="1" si="5"/>
        <v>283</v>
      </c>
      <c r="KR1" s="237">
        <f t="shared" ca="1" si="5"/>
        <v>284</v>
      </c>
      <c r="KS1" s="237">
        <f t="shared" ca="1" si="5"/>
        <v>285</v>
      </c>
      <c r="KT1" s="237">
        <f t="shared" ca="1" si="5"/>
        <v>286</v>
      </c>
    </row>
    <row r="2" spans="1:306" x14ac:dyDescent="0.2">
      <c r="C2" s="238" t="str">
        <f t="shared" ref="C2:BN2" si="6">TEXT(C$3,"yyyy年m月")</f>
        <v>2025年11月</v>
      </c>
      <c r="D2" s="238" t="str">
        <f t="shared" si="6"/>
        <v>2025年11月</v>
      </c>
      <c r="E2" s="238" t="str">
        <f t="shared" si="6"/>
        <v>2025年11月</v>
      </c>
      <c r="F2" s="238" t="str">
        <f t="shared" si="6"/>
        <v>2025年11月</v>
      </c>
      <c r="G2" s="238" t="str">
        <f t="shared" si="6"/>
        <v>2025年11月</v>
      </c>
      <c r="H2" s="238" t="str">
        <f t="shared" si="6"/>
        <v>2025年11月</v>
      </c>
      <c r="I2" s="238" t="str">
        <f t="shared" si="6"/>
        <v>2025年11月</v>
      </c>
      <c r="J2" s="238" t="str">
        <f t="shared" si="6"/>
        <v>2025年11月</v>
      </c>
      <c r="K2" s="238" t="str">
        <f t="shared" si="6"/>
        <v>2025年11月</v>
      </c>
      <c r="L2" s="238" t="str">
        <f t="shared" si="6"/>
        <v>2025年11月</v>
      </c>
      <c r="M2" s="238" t="str">
        <f t="shared" si="6"/>
        <v>2025年11月</v>
      </c>
      <c r="N2" s="238" t="str">
        <f t="shared" si="6"/>
        <v>2025年11月</v>
      </c>
      <c r="O2" s="238" t="str">
        <f t="shared" si="6"/>
        <v>2025年11月</v>
      </c>
      <c r="P2" s="238" t="str">
        <f t="shared" si="6"/>
        <v>2025年11月</v>
      </c>
      <c r="Q2" s="238" t="str">
        <f t="shared" si="6"/>
        <v>2025年11月</v>
      </c>
      <c r="R2" s="238" t="str">
        <f t="shared" si="6"/>
        <v>2025年11月</v>
      </c>
      <c r="S2" s="238" t="str">
        <f t="shared" si="6"/>
        <v>2025年11月</v>
      </c>
      <c r="T2" s="238" t="str">
        <f t="shared" si="6"/>
        <v>2025年11月</v>
      </c>
      <c r="U2" s="238" t="str">
        <f t="shared" si="6"/>
        <v>2025年11月</v>
      </c>
      <c r="V2" s="238" t="str">
        <f t="shared" si="6"/>
        <v>2025年11月</v>
      </c>
      <c r="W2" s="238" t="str">
        <f t="shared" si="6"/>
        <v>2025年11月</v>
      </c>
      <c r="X2" s="238" t="str">
        <f t="shared" si="6"/>
        <v>2025年11月</v>
      </c>
      <c r="Y2" s="238" t="str">
        <f t="shared" si="6"/>
        <v>2025年11月</v>
      </c>
      <c r="Z2" s="238" t="str">
        <f t="shared" si="6"/>
        <v>2025年11月</v>
      </c>
      <c r="AA2" s="238" t="str">
        <f t="shared" si="6"/>
        <v>2025年11月</v>
      </c>
      <c r="AB2" s="238" t="str">
        <f t="shared" si="6"/>
        <v>2025年11月</v>
      </c>
      <c r="AC2" s="238" t="str">
        <f t="shared" si="6"/>
        <v>2025年11月</v>
      </c>
      <c r="AD2" s="238" t="str">
        <f t="shared" si="6"/>
        <v>2025年11月</v>
      </c>
      <c r="AE2" s="238" t="str">
        <f t="shared" si="6"/>
        <v>2025年11月</v>
      </c>
      <c r="AF2" s="238" t="str">
        <f t="shared" si="6"/>
        <v>2025年11月</v>
      </c>
      <c r="AG2" s="238" t="str">
        <f t="shared" si="6"/>
        <v>2025年12月</v>
      </c>
      <c r="AH2" s="238" t="str">
        <f t="shared" si="6"/>
        <v>2025年12月</v>
      </c>
      <c r="AI2" s="238" t="str">
        <f t="shared" si="6"/>
        <v>2025年12月</v>
      </c>
      <c r="AJ2" s="238" t="str">
        <f t="shared" si="6"/>
        <v>2025年12月</v>
      </c>
      <c r="AK2" s="238" t="str">
        <f t="shared" si="6"/>
        <v>2025年12月</v>
      </c>
      <c r="AL2" s="238" t="str">
        <f t="shared" si="6"/>
        <v>2025年12月</v>
      </c>
      <c r="AM2" s="238" t="str">
        <f t="shared" si="6"/>
        <v>2025年12月</v>
      </c>
      <c r="AN2" s="238" t="str">
        <f t="shared" si="6"/>
        <v>2025年12月</v>
      </c>
      <c r="AO2" s="238" t="str">
        <f t="shared" si="6"/>
        <v>2025年12月</v>
      </c>
      <c r="AP2" s="238" t="str">
        <f t="shared" si="6"/>
        <v>2025年12月</v>
      </c>
      <c r="AQ2" s="238" t="str">
        <f t="shared" si="6"/>
        <v>2025年12月</v>
      </c>
      <c r="AR2" s="238" t="str">
        <f t="shared" si="6"/>
        <v>2025年12月</v>
      </c>
      <c r="AS2" s="238" t="str">
        <f t="shared" si="6"/>
        <v>2025年12月</v>
      </c>
      <c r="AT2" s="238" t="str">
        <f t="shared" si="6"/>
        <v>2025年12月</v>
      </c>
      <c r="AU2" s="238" t="str">
        <f t="shared" si="6"/>
        <v>2025年12月</v>
      </c>
      <c r="AV2" s="238" t="str">
        <f t="shared" si="6"/>
        <v>2025年12月</v>
      </c>
      <c r="AW2" s="238" t="str">
        <f t="shared" si="6"/>
        <v>2025年12月</v>
      </c>
      <c r="AX2" s="238" t="str">
        <f t="shared" si="6"/>
        <v>2025年12月</v>
      </c>
      <c r="AY2" s="238" t="str">
        <f t="shared" si="6"/>
        <v>2025年12月</v>
      </c>
      <c r="AZ2" s="238" t="str">
        <f t="shared" si="6"/>
        <v>2025年12月</v>
      </c>
      <c r="BA2" s="238" t="str">
        <f t="shared" si="6"/>
        <v>2025年12月</v>
      </c>
      <c r="BB2" s="238" t="str">
        <f t="shared" si="6"/>
        <v>2025年12月</v>
      </c>
      <c r="BC2" s="238" t="str">
        <f t="shared" si="6"/>
        <v>2025年12月</v>
      </c>
      <c r="BD2" s="238" t="str">
        <f t="shared" si="6"/>
        <v>2025年12月</v>
      </c>
      <c r="BE2" s="238" t="str">
        <f t="shared" si="6"/>
        <v>2025年12月</v>
      </c>
      <c r="BF2" s="238" t="str">
        <f t="shared" si="6"/>
        <v>2025年12月</v>
      </c>
      <c r="BG2" s="238" t="str">
        <f t="shared" si="6"/>
        <v>2025年12月</v>
      </c>
      <c r="BH2" s="238" t="str">
        <f t="shared" si="6"/>
        <v>2025年12月</v>
      </c>
      <c r="BI2" s="238" t="str">
        <f t="shared" si="6"/>
        <v>2025年12月</v>
      </c>
      <c r="BJ2" s="238" t="str">
        <f t="shared" si="6"/>
        <v>2025年12月</v>
      </c>
      <c r="BK2" s="238" t="str">
        <f t="shared" si="6"/>
        <v>2025年12月</v>
      </c>
      <c r="BL2" s="238" t="str">
        <f t="shared" si="6"/>
        <v>2026年1月</v>
      </c>
      <c r="BM2" s="238" t="str">
        <f t="shared" si="6"/>
        <v>2026年1月</v>
      </c>
      <c r="BN2" s="238" t="str">
        <f t="shared" si="6"/>
        <v>2026年1月</v>
      </c>
      <c r="BO2" s="238" t="str">
        <f t="shared" ref="BO2:DZ2" si="7">TEXT(BO$3,"yyyy年m月")</f>
        <v>2026年1月</v>
      </c>
      <c r="BP2" s="238" t="str">
        <f t="shared" si="7"/>
        <v>2026年1月</v>
      </c>
      <c r="BQ2" s="238" t="str">
        <f t="shared" si="7"/>
        <v>2026年1月</v>
      </c>
      <c r="BR2" s="238" t="str">
        <f t="shared" si="7"/>
        <v>2026年1月</v>
      </c>
      <c r="BS2" s="238" t="str">
        <f t="shared" si="7"/>
        <v>2026年1月</v>
      </c>
      <c r="BT2" s="238" t="str">
        <f t="shared" si="7"/>
        <v>2026年1月</v>
      </c>
      <c r="BU2" s="238" t="str">
        <f t="shared" si="7"/>
        <v>2026年1月</v>
      </c>
      <c r="BV2" s="238" t="str">
        <f t="shared" si="7"/>
        <v>2026年1月</v>
      </c>
      <c r="BW2" s="238" t="str">
        <f t="shared" si="7"/>
        <v>2026年1月</v>
      </c>
      <c r="BX2" s="238" t="str">
        <f t="shared" si="7"/>
        <v>2026年1月</v>
      </c>
      <c r="BY2" s="238" t="str">
        <f t="shared" si="7"/>
        <v>2026年1月</v>
      </c>
      <c r="BZ2" s="238" t="str">
        <f t="shared" si="7"/>
        <v>2026年1月</v>
      </c>
      <c r="CA2" s="238" t="str">
        <f t="shared" si="7"/>
        <v>2026年1月</v>
      </c>
      <c r="CB2" s="238" t="str">
        <f t="shared" si="7"/>
        <v>2026年1月</v>
      </c>
      <c r="CC2" s="238" t="str">
        <f t="shared" si="7"/>
        <v>2026年1月</v>
      </c>
      <c r="CD2" s="238" t="str">
        <f t="shared" si="7"/>
        <v>2026年1月</v>
      </c>
      <c r="CE2" s="238" t="str">
        <f t="shared" si="7"/>
        <v>2026年1月</v>
      </c>
      <c r="CF2" s="238" t="str">
        <f t="shared" si="7"/>
        <v>2026年1月</v>
      </c>
      <c r="CG2" s="238" t="str">
        <f t="shared" si="7"/>
        <v>2026年1月</v>
      </c>
      <c r="CH2" s="238" t="str">
        <f t="shared" si="7"/>
        <v>2026年1月</v>
      </c>
      <c r="CI2" s="238" t="str">
        <f t="shared" si="7"/>
        <v>2026年1月</v>
      </c>
      <c r="CJ2" s="238" t="str">
        <f t="shared" si="7"/>
        <v>2026年1月</v>
      </c>
      <c r="CK2" s="238" t="str">
        <f t="shared" si="7"/>
        <v>2026年1月</v>
      </c>
      <c r="CL2" s="238" t="str">
        <f t="shared" si="7"/>
        <v>2026年1月</v>
      </c>
      <c r="CM2" s="238" t="str">
        <f t="shared" si="7"/>
        <v>2026年1月</v>
      </c>
      <c r="CN2" s="238" t="str">
        <f t="shared" si="7"/>
        <v>2026年1月</v>
      </c>
      <c r="CO2" s="238" t="str">
        <f t="shared" si="7"/>
        <v>2026年1月</v>
      </c>
      <c r="CP2" s="238" t="str">
        <f t="shared" si="7"/>
        <v>2026年1月</v>
      </c>
      <c r="CQ2" s="238" t="str">
        <f t="shared" si="7"/>
        <v>2026年2月</v>
      </c>
      <c r="CR2" s="238" t="str">
        <f t="shared" si="7"/>
        <v>2026年2月</v>
      </c>
      <c r="CS2" s="238" t="str">
        <f t="shared" si="7"/>
        <v>2026年2月</v>
      </c>
      <c r="CT2" s="238" t="str">
        <f t="shared" si="7"/>
        <v>2026年2月</v>
      </c>
      <c r="CU2" s="238" t="str">
        <f t="shared" si="7"/>
        <v>2026年2月</v>
      </c>
      <c r="CV2" s="238" t="str">
        <f t="shared" si="7"/>
        <v>2026年2月</v>
      </c>
      <c r="CW2" s="238" t="str">
        <f t="shared" si="7"/>
        <v>2026年2月</v>
      </c>
      <c r="CX2" s="238" t="str">
        <f t="shared" si="7"/>
        <v>2026年2月</v>
      </c>
      <c r="CY2" s="238" t="str">
        <f t="shared" si="7"/>
        <v>2026年2月</v>
      </c>
      <c r="CZ2" s="238" t="str">
        <f t="shared" si="7"/>
        <v>2026年2月</v>
      </c>
      <c r="DA2" s="238" t="str">
        <f t="shared" si="7"/>
        <v>2026年2月</v>
      </c>
      <c r="DB2" s="238" t="str">
        <f t="shared" si="7"/>
        <v>2026年2月</v>
      </c>
      <c r="DC2" s="238" t="str">
        <f t="shared" si="7"/>
        <v>2026年2月</v>
      </c>
      <c r="DD2" s="238" t="str">
        <f t="shared" si="7"/>
        <v>2026年2月</v>
      </c>
      <c r="DE2" s="238" t="str">
        <f t="shared" si="7"/>
        <v>2026年2月</v>
      </c>
      <c r="DF2" s="238" t="str">
        <f t="shared" si="7"/>
        <v>2026年2月</v>
      </c>
      <c r="DG2" s="238" t="str">
        <f t="shared" si="7"/>
        <v>2026年2月</v>
      </c>
      <c r="DH2" s="238" t="str">
        <f t="shared" si="7"/>
        <v>2026年2月</v>
      </c>
      <c r="DI2" s="238" t="str">
        <f t="shared" si="7"/>
        <v>2026年2月</v>
      </c>
      <c r="DJ2" s="238" t="str">
        <f t="shared" si="7"/>
        <v>2026年2月</v>
      </c>
      <c r="DK2" s="238" t="str">
        <f t="shared" si="7"/>
        <v>2026年2月</v>
      </c>
      <c r="DL2" s="238" t="str">
        <f t="shared" si="7"/>
        <v>2026年2月</v>
      </c>
      <c r="DM2" s="238" t="str">
        <f t="shared" si="7"/>
        <v>2026年2月</v>
      </c>
      <c r="DN2" s="238" t="str">
        <f t="shared" si="7"/>
        <v>2026年2月</v>
      </c>
      <c r="DO2" s="238" t="str">
        <f t="shared" si="7"/>
        <v>2026年2月</v>
      </c>
      <c r="DP2" s="238" t="str">
        <f t="shared" si="7"/>
        <v>2026年2月</v>
      </c>
      <c r="DQ2" s="238" t="str">
        <f t="shared" si="7"/>
        <v>2026年2月</v>
      </c>
      <c r="DR2" s="238" t="str">
        <f t="shared" si="7"/>
        <v>2026年2月</v>
      </c>
      <c r="DS2" s="238" t="str">
        <f t="shared" si="7"/>
        <v>2026年3月</v>
      </c>
      <c r="DT2" s="238" t="str">
        <f t="shared" si="7"/>
        <v>2026年3月</v>
      </c>
      <c r="DU2" s="238" t="str">
        <f t="shared" si="7"/>
        <v>2026年3月</v>
      </c>
      <c r="DV2" s="238" t="str">
        <f t="shared" si="7"/>
        <v>2026年3月</v>
      </c>
      <c r="DW2" s="238" t="str">
        <f t="shared" si="7"/>
        <v>2026年3月</v>
      </c>
      <c r="DX2" s="238" t="str">
        <f t="shared" si="7"/>
        <v>2026年3月</v>
      </c>
      <c r="DY2" s="238" t="str">
        <f t="shared" si="7"/>
        <v>2026年3月</v>
      </c>
      <c r="DZ2" s="238" t="str">
        <f t="shared" si="7"/>
        <v>2026年3月</v>
      </c>
      <c r="EA2" s="238" t="str">
        <f t="shared" ref="EA2:GL2" si="8">TEXT(EA$3,"yyyy年m月")</f>
        <v>2026年3月</v>
      </c>
      <c r="EB2" s="238" t="str">
        <f t="shared" si="8"/>
        <v>2026年3月</v>
      </c>
      <c r="EC2" s="238" t="str">
        <f t="shared" si="8"/>
        <v>2026年3月</v>
      </c>
      <c r="ED2" s="238" t="str">
        <f t="shared" si="8"/>
        <v>2026年3月</v>
      </c>
      <c r="EE2" s="238" t="str">
        <f t="shared" si="8"/>
        <v>2026年3月</v>
      </c>
      <c r="EF2" s="238" t="str">
        <f t="shared" si="8"/>
        <v>2026年3月</v>
      </c>
      <c r="EG2" s="238" t="str">
        <f t="shared" si="8"/>
        <v>2026年3月</v>
      </c>
      <c r="EH2" s="238" t="str">
        <f t="shared" si="8"/>
        <v>2026年3月</v>
      </c>
      <c r="EI2" s="238" t="str">
        <f t="shared" si="8"/>
        <v>2026年3月</v>
      </c>
      <c r="EJ2" s="238" t="str">
        <f t="shared" si="8"/>
        <v>2026年3月</v>
      </c>
      <c r="EK2" s="238" t="str">
        <f t="shared" si="8"/>
        <v>2026年3月</v>
      </c>
      <c r="EL2" s="238" t="str">
        <f t="shared" si="8"/>
        <v>2026年3月</v>
      </c>
      <c r="EM2" s="238" t="str">
        <f t="shared" si="8"/>
        <v>2026年3月</v>
      </c>
      <c r="EN2" s="238" t="str">
        <f t="shared" si="8"/>
        <v>2026年3月</v>
      </c>
      <c r="EO2" s="238" t="str">
        <f t="shared" si="8"/>
        <v>2026年3月</v>
      </c>
      <c r="EP2" s="238" t="str">
        <f t="shared" si="8"/>
        <v>2026年3月</v>
      </c>
      <c r="EQ2" s="238" t="str">
        <f t="shared" si="8"/>
        <v>2026年3月</v>
      </c>
      <c r="ER2" s="238" t="str">
        <f t="shared" si="8"/>
        <v>2026年3月</v>
      </c>
      <c r="ES2" s="238" t="str">
        <f t="shared" si="8"/>
        <v>2026年3月</v>
      </c>
      <c r="ET2" s="238" t="str">
        <f t="shared" si="8"/>
        <v>2026年3月</v>
      </c>
      <c r="EU2" s="238" t="str">
        <f t="shared" si="8"/>
        <v>2026年3月</v>
      </c>
      <c r="EV2" s="238" t="str">
        <f t="shared" si="8"/>
        <v>2026年3月</v>
      </c>
      <c r="EW2" s="238" t="str">
        <f t="shared" si="8"/>
        <v>2026年3月</v>
      </c>
      <c r="EX2" s="238" t="str">
        <f t="shared" si="8"/>
        <v>2026年4月</v>
      </c>
      <c r="EY2" s="238" t="str">
        <f t="shared" si="8"/>
        <v>2026年4月</v>
      </c>
      <c r="EZ2" s="238" t="str">
        <f t="shared" si="8"/>
        <v>2026年4月</v>
      </c>
      <c r="FA2" s="238" t="str">
        <f t="shared" si="8"/>
        <v>2026年4月</v>
      </c>
      <c r="FB2" s="238" t="str">
        <f t="shared" si="8"/>
        <v>2026年4月</v>
      </c>
      <c r="FC2" s="238" t="str">
        <f t="shared" si="8"/>
        <v>2026年4月</v>
      </c>
      <c r="FD2" s="238" t="str">
        <f t="shared" si="8"/>
        <v>2026年4月</v>
      </c>
      <c r="FE2" s="238" t="str">
        <f t="shared" si="8"/>
        <v>2026年4月</v>
      </c>
      <c r="FF2" s="238" t="str">
        <f t="shared" si="8"/>
        <v>2026年4月</v>
      </c>
      <c r="FG2" s="238" t="str">
        <f t="shared" si="8"/>
        <v>2026年4月</v>
      </c>
      <c r="FH2" s="238" t="str">
        <f t="shared" si="8"/>
        <v>2026年4月</v>
      </c>
      <c r="FI2" s="238" t="str">
        <f t="shared" si="8"/>
        <v>2026年4月</v>
      </c>
      <c r="FJ2" s="238" t="str">
        <f t="shared" si="8"/>
        <v>2026年4月</v>
      </c>
      <c r="FK2" s="238" t="str">
        <f t="shared" si="8"/>
        <v>2026年4月</v>
      </c>
      <c r="FL2" s="238" t="str">
        <f t="shared" si="8"/>
        <v>2026年4月</v>
      </c>
      <c r="FM2" s="238" t="str">
        <f t="shared" si="8"/>
        <v>2026年4月</v>
      </c>
      <c r="FN2" s="238" t="str">
        <f t="shared" si="8"/>
        <v>2026年4月</v>
      </c>
      <c r="FO2" s="238" t="str">
        <f t="shared" si="8"/>
        <v>2026年4月</v>
      </c>
      <c r="FP2" s="238" t="str">
        <f t="shared" si="8"/>
        <v>2026年4月</v>
      </c>
      <c r="FQ2" s="238" t="str">
        <f t="shared" si="8"/>
        <v>2026年4月</v>
      </c>
      <c r="FR2" s="238" t="str">
        <f t="shared" si="8"/>
        <v>2026年4月</v>
      </c>
      <c r="FS2" s="238" t="str">
        <f t="shared" si="8"/>
        <v>2026年4月</v>
      </c>
      <c r="FT2" s="238" t="str">
        <f t="shared" si="8"/>
        <v>2026年4月</v>
      </c>
      <c r="FU2" s="238" t="str">
        <f t="shared" si="8"/>
        <v>2026年4月</v>
      </c>
      <c r="FV2" s="238" t="str">
        <f t="shared" si="8"/>
        <v>2026年4月</v>
      </c>
      <c r="FW2" s="238" t="str">
        <f t="shared" si="8"/>
        <v>2026年4月</v>
      </c>
      <c r="FX2" s="238" t="str">
        <f t="shared" si="8"/>
        <v>2026年4月</v>
      </c>
      <c r="FY2" s="238" t="str">
        <f t="shared" si="8"/>
        <v>2026年4月</v>
      </c>
      <c r="FZ2" s="238" t="str">
        <f t="shared" si="8"/>
        <v>2026年4月</v>
      </c>
      <c r="GA2" s="238" t="str">
        <f t="shared" si="8"/>
        <v>2026年4月</v>
      </c>
      <c r="GB2" s="238" t="str">
        <f t="shared" si="8"/>
        <v>2026年5月</v>
      </c>
      <c r="GC2" s="238" t="str">
        <f t="shared" si="8"/>
        <v>2026年5月</v>
      </c>
      <c r="GD2" s="238" t="str">
        <f t="shared" si="8"/>
        <v>2026年5月</v>
      </c>
      <c r="GE2" s="238" t="str">
        <f t="shared" si="8"/>
        <v>2026年5月</v>
      </c>
      <c r="GF2" s="238" t="str">
        <f t="shared" si="8"/>
        <v>2026年5月</v>
      </c>
      <c r="GG2" s="238" t="str">
        <f t="shared" si="8"/>
        <v>2026年5月</v>
      </c>
      <c r="GH2" s="238" t="str">
        <f t="shared" si="8"/>
        <v>2026年5月</v>
      </c>
      <c r="GI2" s="238" t="str">
        <f t="shared" si="8"/>
        <v>2026年5月</v>
      </c>
      <c r="GJ2" s="238" t="str">
        <f t="shared" si="8"/>
        <v>2026年5月</v>
      </c>
      <c r="GK2" s="238" t="str">
        <f t="shared" si="8"/>
        <v>2026年5月</v>
      </c>
      <c r="GL2" s="238" t="str">
        <f t="shared" si="8"/>
        <v>2026年5月</v>
      </c>
      <c r="GM2" s="238" t="str">
        <f t="shared" ref="GM2:IX2" si="9">TEXT(GM$3,"yyyy年m月")</f>
        <v>2026年5月</v>
      </c>
      <c r="GN2" s="238" t="str">
        <f t="shared" si="9"/>
        <v>2026年5月</v>
      </c>
      <c r="GO2" s="238" t="str">
        <f t="shared" si="9"/>
        <v>2026年5月</v>
      </c>
      <c r="GP2" s="238" t="str">
        <f t="shared" si="9"/>
        <v>2026年5月</v>
      </c>
      <c r="GQ2" s="238" t="str">
        <f t="shared" si="9"/>
        <v>2026年5月</v>
      </c>
      <c r="GR2" s="238" t="str">
        <f t="shared" si="9"/>
        <v>2026年5月</v>
      </c>
      <c r="GS2" s="238" t="str">
        <f t="shared" si="9"/>
        <v>2026年5月</v>
      </c>
      <c r="GT2" s="238" t="str">
        <f t="shared" si="9"/>
        <v>2026年5月</v>
      </c>
      <c r="GU2" s="238" t="str">
        <f t="shared" si="9"/>
        <v>2026年5月</v>
      </c>
      <c r="GV2" s="238" t="str">
        <f t="shared" si="9"/>
        <v>2026年5月</v>
      </c>
      <c r="GW2" s="238" t="str">
        <f t="shared" si="9"/>
        <v>2026年5月</v>
      </c>
      <c r="GX2" s="238" t="str">
        <f t="shared" si="9"/>
        <v>2026年5月</v>
      </c>
      <c r="GY2" s="238" t="str">
        <f t="shared" si="9"/>
        <v>2026年5月</v>
      </c>
      <c r="GZ2" s="238" t="str">
        <f t="shared" si="9"/>
        <v>2026年5月</v>
      </c>
      <c r="HA2" s="238" t="str">
        <f t="shared" si="9"/>
        <v>2026年5月</v>
      </c>
      <c r="HB2" s="238" t="str">
        <f t="shared" si="9"/>
        <v>2026年5月</v>
      </c>
      <c r="HC2" s="238" t="str">
        <f t="shared" si="9"/>
        <v>2026年5月</v>
      </c>
      <c r="HD2" s="238" t="str">
        <f t="shared" si="9"/>
        <v>2026年5月</v>
      </c>
      <c r="HE2" s="238" t="str">
        <f t="shared" si="9"/>
        <v>2026年5月</v>
      </c>
      <c r="HF2" s="238" t="str">
        <f t="shared" si="9"/>
        <v>2026年5月</v>
      </c>
      <c r="HG2" s="238" t="str">
        <f t="shared" si="9"/>
        <v>2026年6月</v>
      </c>
      <c r="HH2" s="238" t="str">
        <f t="shared" si="9"/>
        <v>2026年6月</v>
      </c>
      <c r="HI2" s="238" t="str">
        <f t="shared" si="9"/>
        <v>2026年6月</v>
      </c>
      <c r="HJ2" s="238" t="str">
        <f t="shared" si="9"/>
        <v>2026年6月</v>
      </c>
      <c r="HK2" s="238" t="str">
        <f t="shared" si="9"/>
        <v>2026年6月</v>
      </c>
      <c r="HL2" s="238" t="str">
        <f t="shared" si="9"/>
        <v>2026年6月</v>
      </c>
      <c r="HM2" s="238" t="str">
        <f t="shared" si="9"/>
        <v>2026年6月</v>
      </c>
      <c r="HN2" s="238" t="str">
        <f t="shared" si="9"/>
        <v>2026年6月</v>
      </c>
      <c r="HO2" s="238" t="str">
        <f t="shared" si="9"/>
        <v>2026年6月</v>
      </c>
      <c r="HP2" s="238" t="str">
        <f t="shared" si="9"/>
        <v>2026年6月</v>
      </c>
      <c r="HQ2" s="238" t="str">
        <f t="shared" si="9"/>
        <v>2026年6月</v>
      </c>
      <c r="HR2" s="238" t="str">
        <f t="shared" si="9"/>
        <v>2026年6月</v>
      </c>
      <c r="HS2" s="238" t="str">
        <f t="shared" si="9"/>
        <v>2026年6月</v>
      </c>
      <c r="HT2" s="238" t="str">
        <f t="shared" si="9"/>
        <v>2026年6月</v>
      </c>
      <c r="HU2" s="238" t="str">
        <f t="shared" si="9"/>
        <v>2026年6月</v>
      </c>
      <c r="HV2" s="238" t="str">
        <f t="shared" si="9"/>
        <v>2026年6月</v>
      </c>
      <c r="HW2" s="238" t="str">
        <f t="shared" si="9"/>
        <v>2026年6月</v>
      </c>
      <c r="HX2" s="238" t="str">
        <f t="shared" si="9"/>
        <v>2026年6月</v>
      </c>
      <c r="HY2" s="238" t="str">
        <f t="shared" si="9"/>
        <v>2026年6月</v>
      </c>
      <c r="HZ2" s="238" t="str">
        <f t="shared" si="9"/>
        <v>2026年6月</v>
      </c>
      <c r="IA2" s="238" t="str">
        <f t="shared" si="9"/>
        <v>2026年6月</v>
      </c>
      <c r="IB2" s="238" t="str">
        <f t="shared" si="9"/>
        <v>2026年6月</v>
      </c>
      <c r="IC2" s="238" t="str">
        <f t="shared" si="9"/>
        <v>2026年6月</v>
      </c>
      <c r="ID2" s="238" t="str">
        <f t="shared" si="9"/>
        <v>2026年6月</v>
      </c>
      <c r="IE2" s="238" t="str">
        <f t="shared" si="9"/>
        <v>2026年6月</v>
      </c>
      <c r="IF2" s="238" t="str">
        <f t="shared" si="9"/>
        <v>2026年6月</v>
      </c>
      <c r="IG2" s="238" t="str">
        <f t="shared" si="9"/>
        <v>2026年6月</v>
      </c>
      <c r="IH2" s="238" t="str">
        <f t="shared" si="9"/>
        <v>2026年6月</v>
      </c>
      <c r="II2" s="238" t="str">
        <f t="shared" si="9"/>
        <v>2026年6月</v>
      </c>
      <c r="IJ2" s="238" t="str">
        <f t="shared" si="9"/>
        <v>2026年6月</v>
      </c>
      <c r="IK2" s="238" t="str">
        <f t="shared" si="9"/>
        <v>2026年7月</v>
      </c>
      <c r="IL2" s="238" t="str">
        <f t="shared" si="9"/>
        <v>2026年7月</v>
      </c>
      <c r="IM2" s="238" t="str">
        <f t="shared" si="9"/>
        <v>2026年7月</v>
      </c>
      <c r="IN2" s="238" t="str">
        <f t="shared" si="9"/>
        <v>2026年7月</v>
      </c>
      <c r="IO2" s="238" t="str">
        <f t="shared" si="9"/>
        <v>2026年7月</v>
      </c>
      <c r="IP2" s="238" t="str">
        <f t="shared" si="9"/>
        <v>2026年7月</v>
      </c>
      <c r="IQ2" s="238" t="str">
        <f t="shared" si="9"/>
        <v>2026年7月</v>
      </c>
      <c r="IR2" s="238" t="str">
        <f t="shared" si="9"/>
        <v>2026年7月</v>
      </c>
      <c r="IS2" s="238" t="str">
        <f t="shared" si="9"/>
        <v>2026年7月</v>
      </c>
      <c r="IT2" s="238" t="str">
        <f t="shared" si="9"/>
        <v>2026年7月</v>
      </c>
      <c r="IU2" s="238" t="str">
        <f t="shared" si="9"/>
        <v>2026年7月</v>
      </c>
      <c r="IV2" s="238" t="str">
        <f t="shared" si="9"/>
        <v>2026年7月</v>
      </c>
      <c r="IW2" s="238" t="str">
        <f t="shared" si="9"/>
        <v>2026年7月</v>
      </c>
      <c r="IX2" s="238" t="str">
        <f t="shared" si="9"/>
        <v>2026年7月</v>
      </c>
      <c r="IY2" s="238" t="str">
        <f t="shared" ref="IY2:KT2" si="10">TEXT(IY$3,"yyyy年m月")</f>
        <v>2026年7月</v>
      </c>
      <c r="IZ2" s="238" t="str">
        <f t="shared" si="10"/>
        <v>2026年7月</v>
      </c>
      <c r="JA2" s="238" t="str">
        <f t="shared" si="10"/>
        <v>2026年7月</v>
      </c>
      <c r="JB2" s="238" t="str">
        <f t="shared" si="10"/>
        <v>2026年7月</v>
      </c>
      <c r="JC2" s="238" t="str">
        <f t="shared" si="10"/>
        <v>2026年7月</v>
      </c>
      <c r="JD2" s="238" t="str">
        <f t="shared" si="10"/>
        <v>2026年7月</v>
      </c>
      <c r="JE2" s="238" t="str">
        <f t="shared" si="10"/>
        <v>2026年7月</v>
      </c>
      <c r="JF2" s="238" t="str">
        <f t="shared" si="10"/>
        <v>2026年7月</v>
      </c>
      <c r="JG2" s="238" t="str">
        <f t="shared" si="10"/>
        <v>2026年7月</v>
      </c>
      <c r="JH2" s="238" t="str">
        <f t="shared" si="10"/>
        <v>2026年7月</v>
      </c>
      <c r="JI2" s="238" t="str">
        <f t="shared" si="10"/>
        <v>2026年7月</v>
      </c>
      <c r="JJ2" s="238" t="str">
        <f t="shared" si="10"/>
        <v>2026年7月</v>
      </c>
      <c r="JK2" s="238" t="str">
        <f t="shared" si="10"/>
        <v>2026年7月</v>
      </c>
      <c r="JL2" s="238" t="str">
        <f t="shared" si="10"/>
        <v>2026年7月</v>
      </c>
      <c r="JM2" s="238" t="str">
        <f t="shared" si="10"/>
        <v>2026年7月</v>
      </c>
      <c r="JN2" s="238" t="str">
        <f t="shared" si="10"/>
        <v>2026年7月</v>
      </c>
      <c r="JO2" s="238" t="str">
        <f t="shared" si="10"/>
        <v>2026年7月</v>
      </c>
      <c r="JP2" s="238" t="str">
        <f t="shared" si="10"/>
        <v>2026年8月</v>
      </c>
      <c r="JQ2" s="238" t="str">
        <f t="shared" si="10"/>
        <v>2026年8月</v>
      </c>
      <c r="JR2" s="238" t="str">
        <f t="shared" si="10"/>
        <v>2026年8月</v>
      </c>
      <c r="JS2" s="238" t="str">
        <f t="shared" si="10"/>
        <v>2026年8月</v>
      </c>
      <c r="JT2" s="238" t="str">
        <f t="shared" si="10"/>
        <v>2026年8月</v>
      </c>
      <c r="JU2" s="238" t="str">
        <f t="shared" si="10"/>
        <v>2026年8月</v>
      </c>
      <c r="JV2" s="238" t="str">
        <f t="shared" si="10"/>
        <v>2026年8月</v>
      </c>
      <c r="JW2" s="238" t="str">
        <f t="shared" si="10"/>
        <v>2026年8月</v>
      </c>
      <c r="JX2" s="238" t="str">
        <f t="shared" si="10"/>
        <v>2026年8月</v>
      </c>
      <c r="JY2" s="238" t="str">
        <f t="shared" si="10"/>
        <v>2026年8月</v>
      </c>
      <c r="JZ2" s="238" t="str">
        <f t="shared" si="10"/>
        <v>2026年8月</v>
      </c>
      <c r="KA2" s="238" t="str">
        <f t="shared" si="10"/>
        <v>2026年8月</v>
      </c>
      <c r="KB2" s="238" t="str">
        <f t="shared" si="10"/>
        <v>2026年8月</v>
      </c>
      <c r="KC2" s="238" t="str">
        <f t="shared" si="10"/>
        <v>2026年8月</v>
      </c>
      <c r="KD2" s="238" t="str">
        <f t="shared" si="10"/>
        <v>2026年8月</v>
      </c>
      <c r="KE2" s="238" t="str">
        <f t="shared" si="10"/>
        <v>2026年8月</v>
      </c>
      <c r="KF2" s="238" t="str">
        <f t="shared" si="10"/>
        <v>2026年8月</v>
      </c>
      <c r="KG2" s="238" t="str">
        <f t="shared" si="10"/>
        <v>2026年8月</v>
      </c>
      <c r="KH2" s="238" t="str">
        <f t="shared" si="10"/>
        <v>2026年8月</v>
      </c>
      <c r="KI2" s="238" t="str">
        <f t="shared" si="10"/>
        <v>2026年8月</v>
      </c>
      <c r="KJ2" s="238" t="str">
        <f t="shared" si="10"/>
        <v>2026年8月</v>
      </c>
      <c r="KK2" s="238" t="str">
        <f t="shared" si="10"/>
        <v>2026年8月</v>
      </c>
      <c r="KL2" s="238" t="str">
        <f t="shared" si="10"/>
        <v>2026年8月</v>
      </c>
      <c r="KM2" s="238" t="str">
        <f t="shared" si="10"/>
        <v>2026年8月</v>
      </c>
      <c r="KN2" s="238" t="str">
        <f t="shared" si="10"/>
        <v>2026年8月</v>
      </c>
      <c r="KO2" s="238" t="str">
        <f t="shared" si="10"/>
        <v>2026年8月</v>
      </c>
      <c r="KP2" s="238" t="str">
        <f t="shared" si="10"/>
        <v>2026年8月</v>
      </c>
      <c r="KQ2" s="238" t="str">
        <f t="shared" si="10"/>
        <v>2026年8月</v>
      </c>
      <c r="KR2" s="238" t="str">
        <f t="shared" si="10"/>
        <v>2026年8月</v>
      </c>
      <c r="KS2" s="238" t="str">
        <f t="shared" si="10"/>
        <v>2026年8月</v>
      </c>
      <c r="KT2" s="238" t="str">
        <f t="shared" si="10"/>
        <v>2026年8月</v>
      </c>
    </row>
    <row r="3" spans="1:306" x14ac:dyDescent="0.2">
      <c r="B3" s="239">
        <v>45962</v>
      </c>
      <c r="C3" s="240">
        <f>B3</f>
        <v>45962</v>
      </c>
      <c r="D3" s="240">
        <f>C3+1</f>
        <v>45963</v>
      </c>
      <c r="E3" s="240">
        <f t="shared" ref="E3:BP3" si="11">D3+1</f>
        <v>45964</v>
      </c>
      <c r="F3" s="240">
        <f t="shared" si="11"/>
        <v>45965</v>
      </c>
      <c r="G3" s="240">
        <f t="shared" si="11"/>
        <v>45966</v>
      </c>
      <c r="H3" s="240">
        <f t="shared" si="11"/>
        <v>45967</v>
      </c>
      <c r="I3" s="240">
        <f t="shared" si="11"/>
        <v>45968</v>
      </c>
      <c r="J3" s="240">
        <f t="shared" si="11"/>
        <v>45969</v>
      </c>
      <c r="K3" s="240">
        <f t="shared" si="11"/>
        <v>45970</v>
      </c>
      <c r="L3" s="240">
        <f t="shared" si="11"/>
        <v>45971</v>
      </c>
      <c r="M3" s="240">
        <f t="shared" si="11"/>
        <v>45972</v>
      </c>
      <c r="N3" s="240">
        <f t="shared" si="11"/>
        <v>45973</v>
      </c>
      <c r="O3" s="240">
        <f t="shared" si="11"/>
        <v>45974</v>
      </c>
      <c r="P3" s="240">
        <f t="shared" si="11"/>
        <v>45975</v>
      </c>
      <c r="Q3" s="240">
        <f t="shared" si="11"/>
        <v>45976</v>
      </c>
      <c r="R3" s="240">
        <f t="shared" si="11"/>
        <v>45977</v>
      </c>
      <c r="S3" s="240">
        <f t="shared" si="11"/>
        <v>45978</v>
      </c>
      <c r="T3" s="240">
        <f t="shared" si="11"/>
        <v>45979</v>
      </c>
      <c r="U3" s="240">
        <f t="shared" si="11"/>
        <v>45980</v>
      </c>
      <c r="V3" s="240">
        <f t="shared" si="11"/>
        <v>45981</v>
      </c>
      <c r="W3" s="240">
        <f t="shared" si="11"/>
        <v>45982</v>
      </c>
      <c r="X3" s="240">
        <f t="shared" si="11"/>
        <v>45983</v>
      </c>
      <c r="Y3" s="240">
        <f t="shared" si="11"/>
        <v>45984</v>
      </c>
      <c r="Z3" s="240">
        <f t="shared" si="11"/>
        <v>45985</v>
      </c>
      <c r="AA3" s="240">
        <f t="shared" si="11"/>
        <v>45986</v>
      </c>
      <c r="AB3" s="240">
        <f t="shared" si="11"/>
        <v>45987</v>
      </c>
      <c r="AC3" s="240">
        <f t="shared" si="11"/>
        <v>45988</v>
      </c>
      <c r="AD3" s="240">
        <f t="shared" si="11"/>
        <v>45989</v>
      </c>
      <c r="AE3" s="240">
        <f t="shared" si="11"/>
        <v>45990</v>
      </c>
      <c r="AF3" s="240">
        <f t="shared" si="11"/>
        <v>45991</v>
      </c>
      <c r="AG3" s="240">
        <f t="shared" si="11"/>
        <v>45992</v>
      </c>
      <c r="AH3" s="240">
        <f t="shared" si="11"/>
        <v>45993</v>
      </c>
      <c r="AI3" s="240">
        <f t="shared" si="11"/>
        <v>45994</v>
      </c>
      <c r="AJ3" s="240">
        <f t="shared" si="11"/>
        <v>45995</v>
      </c>
      <c r="AK3" s="240">
        <f t="shared" si="11"/>
        <v>45996</v>
      </c>
      <c r="AL3" s="240">
        <f t="shared" si="11"/>
        <v>45997</v>
      </c>
      <c r="AM3" s="240">
        <f t="shared" si="11"/>
        <v>45998</v>
      </c>
      <c r="AN3" s="240">
        <f t="shared" si="11"/>
        <v>45999</v>
      </c>
      <c r="AO3" s="240">
        <f t="shared" si="11"/>
        <v>46000</v>
      </c>
      <c r="AP3" s="240">
        <f t="shared" si="11"/>
        <v>46001</v>
      </c>
      <c r="AQ3" s="240">
        <f t="shared" si="11"/>
        <v>46002</v>
      </c>
      <c r="AR3" s="240">
        <f t="shared" si="11"/>
        <v>46003</v>
      </c>
      <c r="AS3" s="240">
        <f t="shared" si="11"/>
        <v>46004</v>
      </c>
      <c r="AT3" s="240">
        <f t="shared" si="11"/>
        <v>46005</v>
      </c>
      <c r="AU3" s="240">
        <f t="shared" si="11"/>
        <v>46006</v>
      </c>
      <c r="AV3" s="240">
        <f t="shared" si="11"/>
        <v>46007</v>
      </c>
      <c r="AW3" s="240">
        <f t="shared" si="11"/>
        <v>46008</v>
      </c>
      <c r="AX3" s="240">
        <f t="shared" si="11"/>
        <v>46009</v>
      </c>
      <c r="AY3" s="240">
        <f t="shared" si="11"/>
        <v>46010</v>
      </c>
      <c r="AZ3" s="240">
        <f t="shared" si="11"/>
        <v>46011</v>
      </c>
      <c r="BA3" s="240">
        <f t="shared" si="11"/>
        <v>46012</v>
      </c>
      <c r="BB3" s="240">
        <f t="shared" si="11"/>
        <v>46013</v>
      </c>
      <c r="BC3" s="240">
        <f t="shared" si="11"/>
        <v>46014</v>
      </c>
      <c r="BD3" s="240">
        <f t="shared" si="11"/>
        <v>46015</v>
      </c>
      <c r="BE3" s="240">
        <f t="shared" si="11"/>
        <v>46016</v>
      </c>
      <c r="BF3" s="240">
        <f t="shared" si="11"/>
        <v>46017</v>
      </c>
      <c r="BG3" s="240">
        <f t="shared" si="11"/>
        <v>46018</v>
      </c>
      <c r="BH3" s="240">
        <f t="shared" si="11"/>
        <v>46019</v>
      </c>
      <c r="BI3" s="240">
        <f t="shared" si="11"/>
        <v>46020</v>
      </c>
      <c r="BJ3" s="240">
        <f t="shared" si="11"/>
        <v>46021</v>
      </c>
      <c r="BK3" s="240">
        <f t="shared" si="11"/>
        <v>46022</v>
      </c>
      <c r="BL3" s="240">
        <f t="shared" si="11"/>
        <v>46023</v>
      </c>
      <c r="BM3" s="240">
        <f t="shared" si="11"/>
        <v>46024</v>
      </c>
      <c r="BN3" s="240">
        <f t="shared" si="11"/>
        <v>46025</v>
      </c>
      <c r="BO3" s="240">
        <f t="shared" si="11"/>
        <v>46026</v>
      </c>
      <c r="BP3" s="240">
        <f t="shared" si="11"/>
        <v>46027</v>
      </c>
      <c r="BQ3" s="240">
        <f t="shared" ref="BQ3:EB3" si="12">BP3+1</f>
        <v>46028</v>
      </c>
      <c r="BR3" s="240">
        <f t="shared" si="12"/>
        <v>46029</v>
      </c>
      <c r="BS3" s="240">
        <f t="shared" si="12"/>
        <v>46030</v>
      </c>
      <c r="BT3" s="240">
        <f t="shared" si="12"/>
        <v>46031</v>
      </c>
      <c r="BU3" s="240">
        <f t="shared" si="12"/>
        <v>46032</v>
      </c>
      <c r="BV3" s="240">
        <f t="shared" si="12"/>
        <v>46033</v>
      </c>
      <c r="BW3" s="240">
        <f t="shared" si="12"/>
        <v>46034</v>
      </c>
      <c r="BX3" s="240">
        <f t="shared" si="12"/>
        <v>46035</v>
      </c>
      <c r="BY3" s="240">
        <f t="shared" si="12"/>
        <v>46036</v>
      </c>
      <c r="BZ3" s="240">
        <f t="shared" si="12"/>
        <v>46037</v>
      </c>
      <c r="CA3" s="240">
        <f t="shared" si="12"/>
        <v>46038</v>
      </c>
      <c r="CB3" s="240">
        <f t="shared" si="12"/>
        <v>46039</v>
      </c>
      <c r="CC3" s="240">
        <f t="shared" si="12"/>
        <v>46040</v>
      </c>
      <c r="CD3" s="240">
        <f t="shared" si="12"/>
        <v>46041</v>
      </c>
      <c r="CE3" s="240">
        <f t="shared" si="12"/>
        <v>46042</v>
      </c>
      <c r="CF3" s="240">
        <f t="shared" si="12"/>
        <v>46043</v>
      </c>
      <c r="CG3" s="240">
        <f t="shared" si="12"/>
        <v>46044</v>
      </c>
      <c r="CH3" s="240">
        <f t="shared" si="12"/>
        <v>46045</v>
      </c>
      <c r="CI3" s="240">
        <f t="shared" si="12"/>
        <v>46046</v>
      </c>
      <c r="CJ3" s="240">
        <f t="shared" si="12"/>
        <v>46047</v>
      </c>
      <c r="CK3" s="240">
        <f t="shared" si="12"/>
        <v>46048</v>
      </c>
      <c r="CL3" s="240">
        <f t="shared" si="12"/>
        <v>46049</v>
      </c>
      <c r="CM3" s="240">
        <f t="shared" si="12"/>
        <v>46050</v>
      </c>
      <c r="CN3" s="240">
        <f t="shared" si="12"/>
        <v>46051</v>
      </c>
      <c r="CO3" s="240">
        <f t="shared" si="12"/>
        <v>46052</v>
      </c>
      <c r="CP3" s="240">
        <f t="shared" si="12"/>
        <v>46053</v>
      </c>
      <c r="CQ3" s="240">
        <f t="shared" si="12"/>
        <v>46054</v>
      </c>
      <c r="CR3" s="240">
        <f t="shared" si="12"/>
        <v>46055</v>
      </c>
      <c r="CS3" s="240">
        <f t="shared" si="12"/>
        <v>46056</v>
      </c>
      <c r="CT3" s="240">
        <f t="shared" si="12"/>
        <v>46057</v>
      </c>
      <c r="CU3" s="240">
        <f t="shared" si="12"/>
        <v>46058</v>
      </c>
      <c r="CV3" s="240">
        <f t="shared" si="12"/>
        <v>46059</v>
      </c>
      <c r="CW3" s="240">
        <f t="shared" si="12"/>
        <v>46060</v>
      </c>
      <c r="CX3" s="240">
        <f t="shared" si="12"/>
        <v>46061</v>
      </c>
      <c r="CY3" s="240">
        <f t="shared" si="12"/>
        <v>46062</v>
      </c>
      <c r="CZ3" s="240">
        <f t="shared" si="12"/>
        <v>46063</v>
      </c>
      <c r="DA3" s="240">
        <f t="shared" si="12"/>
        <v>46064</v>
      </c>
      <c r="DB3" s="240">
        <f t="shared" si="12"/>
        <v>46065</v>
      </c>
      <c r="DC3" s="240">
        <f t="shared" si="12"/>
        <v>46066</v>
      </c>
      <c r="DD3" s="240">
        <f t="shared" si="12"/>
        <v>46067</v>
      </c>
      <c r="DE3" s="240">
        <f t="shared" si="12"/>
        <v>46068</v>
      </c>
      <c r="DF3" s="240">
        <f t="shared" si="12"/>
        <v>46069</v>
      </c>
      <c r="DG3" s="240">
        <f t="shared" si="12"/>
        <v>46070</v>
      </c>
      <c r="DH3" s="240">
        <f t="shared" si="12"/>
        <v>46071</v>
      </c>
      <c r="DI3" s="240">
        <f t="shared" si="12"/>
        <v>46072</v>
      </c>
      <c r="DJ3" s="240">
        <f t="shared" si="12"/>
        <v>46073</v>
      </c>
      <c r="DK3" s="240">
        <f t="shared" si="12"/>
        <v>46074</v>
      </c>
      <c r="DL3" s="240">
        <f t="shared" si="12"/>
        <v>46075</v>
      </c>
      <c r="DM3" s="240">
        <f t="shared" si="12"/>
        <v>46076</v>
      </c>
      <c r="DN3" s="240">
        <f t="shared" si="12"/>
        <v>46077</v>
      </c>
      <c r="DO3" s="240">
        <f t="shared" si="12"/>
        <v>46078</v>
      </c>
      <c r="DP3" s="240">
        <f t="shared" si="12"/>
        <v>46079</v>
      </c>
      <c r="DQ3" s="240">
        <f t="shared" si="12"/>
        <v>46080</v>
      </c>
      <c r="DR3" s="240">
        <f t="shared" si="12"/>
        <v>46081</v>
      </c>
      <c r="DS3" s="240">
        <f t="shared" si="12"/>
        <v>46082</v>
      </c>
      <c r="DT3" s="240">
        <f t="shared" si="12"/>
        <v>46083</v>
      </c>
      <c r="DU3" s="240">
        <f t="shared" si="12"/>
        <v>46084</v>
      </c>
      <c r="DV3" s="240">
        <f t="shared" si="12"/>
        <v>46085</v>
      </c>
      <c r="DW3" s="240">
        <f t="shared" si="12"/>
        <v>46086</v>
      </c>
      <c r="DX3" s="240">
        <f t="shared" si="12"/>
        <v>46087</v>
      </c>
      <c r="DY3" s="240">
        <f t="shared" si="12"/>
        <v>46088</v>
      </c>
      <c r="DZ3" s="240">
        <f t="shared" si="12"/>
        <v>46089</v>
      </c>
      <c r="EA3" s="240">
        <f t="shared" si="12"/>
        <v>46090</v>
      </c>
      <c r="EB3" s="240">
        <f t="shared" si="12"/>
        <v>46091</v>
      </c>
      <c r="EC3" s="240">
        <f t="shared" ref="EC3:GN3" si="13">EB3+1</f>
        <v>46092</v>
      </c>
      <c r="ED3" s="240">
        <f t="shared" si="13"/>
        <v>46093</v>
      </c>
      <c r="EE3" s="240">
        <f t="shared" si="13"/>
        <v>46094</v>
      </c>
      <c r="EF3" s="240">
        <f t="shared" si="13"/>
        <v>46095</v>
      </c>
      <c r="EG3" s="240">
        <f t="shared" si="13"/>
        <v>46096</v>
      </c>
      <c r="EH3" s="240">
        <f t="shared" si="13"/>
        <v>46097</v>
      </c>
      <c r="EI3" s="240">
        <f t="shared" si="13"/>
        <v>46098</v>
      </c>
      <c r="EJ3" s="240">
        <f t="shared" si="13"/>
        <v>46099</v>
      </c>
      <c r="EK3" s="240">
        <f t="shared" si="13"/>
        <v>46100</v>
      </c>
      <c r="EL3" s="240">
        <f t="shared" si="13"/>
        <v>46101</v>
      </c>
      <c r="EM3" s="240">
        <f t="shared" si="13"/>
        <v>46102</v>
      </c>
      <c r="EN3" s="240">
        <f t="shared" si="13"/>
        <v>46103</v>
      </c>
      <c r="EO3" s="240">
        <f t="shared" si="13"/>
        <v>46104</v>
      </c>
      <c r="EP3" s="240">
        <f t="shared" si="13"/>
        <v>46105</v>
      </c>
      <c r="EQ3" s="240">
        <f t="shared" si="13"/>
        <v>46106</v>
      </c>
      <c r="ER3" s="240">
        <f t="shared" si="13"/>
        <v>46107</v>
      </c>
      <c r="ES3" s="240">
        <f t="shared" si="13"/>
        <v>46108</v>
      </c>
      <c r="ET3" s="240">
        <f t="shared" si="13"/>
        <v>46109</v>
      </c>
      <c r="EU3" s="240">
        <f t="shared" si="13"/>
        <v>46110</v>
      </c>
      <c r="EV3" s="240">
        <f t="shared" si="13"/>
        <v>46111</v>
      </c>
      <c r="EW3" s="240">
        <f t="shared" si="13"/>
        <v>46112</v>
      </c>
      <c r="EX3" s="240">
        <f t="shared" si="13"/>
        <v>46113</v>
      </c>
      <c r="EY3" s="240">
        <f t="shared" si="13"/>
        <v>46114</v>
      </c>
      <c r="EZ3" s="240">
        <f t="shared" si="13"/>
        <v>46115</v>
      </c>
      <c r="FA3" s="240">
        <f t="shared" si="13"/>
        <v>46116</v>
      </c>
      <c r="FB3" s="240">
        <f t="shared" si="13"/>
        <v>46117</v>
      </c>
      <c r="FC3" s="240">
        <f t="shared" si="13"/>
        <v>46118</v>
      </c>
      <c r="FD3" s="240">
        <f t="shared" si="13"/>
        <v>46119</v>
      </c>
      <c r="FE3" s="240">
        <f t="shared" si="13"/>
        <v>46120</v>
      </c>
      <c r="FF3" s="240">
        <f t="shared" si="13"/>
        <v>46121</v>
      </c>
      <c r="FG3" s="240">
        <f t="shared" si="13"/>
        <v>46122</v>
      </c>
      <c r="FH3" s="240">
        <f t="shared" si="13"/>
        <v>46123</v>
      </c>
      <c r="FI3" s="240">
        <f t="shared" si="13"/>
        <v>46124</v>
      </c>
      <c r="FJ3" s="240">
        <f t="shared" si="13"/>
        <v>46125</v>
      </c>
      <c r="FK3" s="240">
        <f t="shared" si="13"/>
        <v>46126</v>
      </c>
      <c r="FL3" s="240">
        <f t="shared" si="13"/>
        <v>46127</v>
      </c>
      <c r="FM3" s="240">
        <f t="shared" si="13"/>
        <v>46128</v>
      </c>
      <c r="FN3" s="240">
        <f t="shared" si="13"/>
        <v>46129</v>
      </c>
      <c r="FO3" s="240">
        <f t="shared" si="13"/>
        <v>46130</v>
      </c>
      <c r="FP3" s="240">
        <f t="shared" si="13"/>
        <v>46131</v>
      </c>
      <c r="FQ3" s="240">
        <f t="shared" si="13"/>
        <v>46132</v>
      </c>
      <c r="FR3" s="240">
        <f t="shared" si="13"/>
        <v>46133</v>
      </c>
      <c r="FS3" s="240">
        <f t="shared" si="13"/>
        <v>46134</v>
      </c>
      <c r="FT3" s="240">
        <f t="shared" si="13"/>
        <v>46135</v>
      </c>
      <c r="FU3" s="240">
        <f t="shared" si="13"/>
        <v>46136</v>
      </c>
      <c r="FV3" s="240">
        <f t="shared" si="13"/>
        <v>46137</v>
      </c>
      <c r="FW3" s="240">
        <f t="shared" si="13"/>
        <v>46138</v>
      </c>
      <c r="FX3" s="240">
        <f t="shared" si="13"/>
        <v>46139</v>
      </c>
      <c r="FY3" s="240">
        <f t="shared" si="13"/>
        <v>46140</v>
      </c>
      <c r="FZ3" s="240">
        <f t="shared" si="13"/>
        <v>46141</v>
      </c>
      <c r="GA3" s="240">
        <f t="shared" si="13"/>
        <v>46142</v>
      </c>
      <c r="GB3" s="240">
        <f t="shared" si="13"/>
        <v>46143</v>
      </c>
      <c r="GC3" s="240">
        <f t="shared" si="13"/>
        <v>46144</v>
      </c>
      <c r="GD3" s="240">
        <f t="shared" si="13"/>
        <v>46145</v>
      </c>
      <c r="GE3" s="240">
        <f t="shared" si="13"/>
        <v>46146</v>
      </c>
      <c r="GF3" s="240">
        <f t="shared" si="13"/>
        <v>46147</v>
      </c>
      <c r="GG3" s="240">
        <f t="shared" si="13"/>
        <v>46148</v>
      </c>
      <c r="GH3" s="240">
        <f t="shared" si="13"/>
        <v>46149</v>
      </c>
      <c r="GI3" s="240">
        <f t="shared" si="13"/>
        <v>46150</v>
      </c>
      <c r="GJ3" s="240">
        <f t="shared" si="13"/>
        <v>46151</v>
      </c>
      <c r="GK3" s="240">
        <f t="shared" si="13"/>
        <v>46152</v>
      </c>
      <c r="GL3" s="240">
        <f t="shared" si="13"/>
        <v>46153</v>
      </c>
      <c r="GM3" s="240">
        <f t="shared" si="13"/>
        <v>46154</v>
      </c>
      <c r="GN3" s="240">
        <f t="shared" si="13"/>
        <v>46155</v>
      </c>
      <c r="GO3" s="240">
        <f t="shared" ref="GO3:IV3" si="14">GN3+1</f>
        <v>46156</v>
      </c>
      <c r="GP3" s="240">
        <f t="shared" si="14"/>
        <v>46157</v>
      </c>
      <c r="GQ3" s="240">
        <f t="shared" si="14"/>
        <v>46158</v>
      </c>
      <c r="GR3" s="240">
        <f t="shared" si="14"/>
        <v>46159</v>
      </c>
      <c r="GS3" s="240">
        <f t="shared" si="14"/>
        <v>46160</v>
      </c>
      <c r="GT3" s="240">
        <f t="shared" si="14"/>
        <v>46161</v>
      </c>
      <c r="GU3" s="240">
        <f t="shared" si="14"/>
        <v>46162</v>
      </c>
      <c r="GV3" s="240">
        <f t="shared" si="14"/>
        <v>46163</v>
      </c>
      <c r="GW3" s="240">
        <f t="shared" si="14"/>
        <v>46164</v>
      </c>
      <c r="GX3" s="240">
        <f t="shared" si="14"/>
        <v>46165</v>
      </c>
      <c r="GY3" s="240">
        <f t="shared" si="14"/>
        <v>46166</v>
      </c>
      <c r="GZ3" s="240">
        <f t="shared" si="14"/>
        <v>46167</v>
      </c>
      <c r="HA3" s="240">
        <f t="shared" si="14"/>
        <v>46168</v>
      </c>
      <c r="HB3" s="240">
        <f t="shared" si="14"/>
        <v>46169</v>
      </c>
      <c r="HC3" s="240">
        <f t="shared" si="14"/>
        <v>46170</v>
      </c>
      <c r="HD3" s="240">
        <f t="shared" si="14"/>
        <v>46171</v>
      </c>
      <c r="HE3" s="240">
        <f t="shared" si="14"/>
        <v>46172</v>
      </c>
      <c r="HF3" s="240">
        <f t="shared" si="14"/>
        <v>46173</v>
      </c>
      <c r="HG3" s="240">
        <f t="shared" si="14"/>
        <v>46174</v>
      </c>
      <c r="HH3" s="240">
        <f t="shared" si="14"/>
        <v>46175</v>
      </c>
      <c r="HI3" s="240">
        <f t="shared" si="14"/>
        <v>46176</v>
      </c>
      <c r="HJ3" s="240">
        <f t="shared" si="14"/>
        <v>46177</v>
      </c>
      <c r="HK3" s="240">
        <f t="shared" si="14"/>
        <v>46178</v>
      </c>
      <c r="HL3" s="240">
        <f t="shared" si="14"/>
        <v>46179</v>
      </c>
      <c r="HM3" s="240">
        <f t="shared" si="14"/>
        <v>46180</v>
      </c>
      <c r="HN3" s="240">
        <f t="shared" si="14"/>
        <v>46181</v>
      </c>
      <c r="HO3" s="240">
        <f t="shared" si="14"/>
        <v>46182</v>
      </c>
      <c r="HP3" s="240">
        <f t="shared" si="14"/>
        <v>46183</v>
      </c>
      <c r="HQ3" s="240">
        <f t="shared" si="14"/>
        <v>46184</v>
      </c>
      <c r="HR3" s="240">
        <f t="shared" si="14"/>
        <v>46185</v>
      </c>
      <c r="HS3" s="240">
        <f t="shared" si="14"/>
        <v>46186</v>
      </c>
      <c r="HT3" s="240">
        <f t="shared" si="14"/>
        <v>46187</v>
      </c>
      <c r="HU3" s="240">
        <f t="shared" si="14"/>
        <v>46188</v>
      </c>
      <c r="HV3" s="240">
        <f t="shared" si="14"/>
        <v>46189</v>
      </c>
      <c r="HW3" s="240">
        <f t="shared" si="14"/>
        <v>46190</v>
      </c>
      <c r="HX3" s="240">
        <f t="shared" si="14"/>
        <v>46191</v>
      </c>
      <c r="HY3" s="240">
        <f t="shared" si="14"/>
        <v>46192</v>
      </c>
      <c r="HZ3" s="240">
        <f t="shared" si="14"/>
        <v>46193</v>
      </c>
      <c r="IA3" s="240">
        <f t="shared" si="14"/>
        <v>46194</v>
      </c>
      <c r="IB3" s="240">
        <f t="shared" si="14"/>
        <v>46195</v>
      </c>
      <c r="IC3" s="240">
        <f t="shared" si="14"/>
        <v>46196</v>
      </c>
      <c r="ID3" s="240">
        <f t="shared" si="14"/>
        <v>46197</v>
      </c>
      <c r="IE3" s="240">
        <f t="shared" si="14"/>
        <v>46198</v>
      </c>
      <c r="IF3" s="240">
        <f t="shared" si="14"/>
        <v>46199</v>
      </c>
      <c r="IG3" s="240">
        <f t="shared" si="14"/>
        <v>46200</v>
      </c>
      <c r="IH3" s="240">
        <f t="shared" si="14"/>
        <v>46201</v>
      </c>
      <c r="II3" s="240">
        <f t="shared" si="14"/>
        <v>46202</v>
      </c>
      <c r="IJ3" s="240">
        <f t="shared" si="14"/>
        <v>46203</v>
      </c>
      <c r="IK3" s="240">
        <f t="shared" si="14"/>
        <v>46204</v>
      </c>
      <c r="IL3" s="240">
        <f t="shared" si="14"/>
        <v>46205</v>
      </c>
      <c r="IM3" s="240">
        <f t="shared" si="14"/>
        <v>46206</v>
      </c>
      <c r="IN3" s="240">
        <f t="shared" si="14"/>
        <v>46207</v>
      </c>
      <c r="IO3" s="240">
        <f t="shared" si="14"/>
        <v>46208</v>
      </c>
      <c r="IP3" s="240">
        <f t="shared" si="14"/>
        <v>46209</v>
      </c>
      <c r="IQ3" s="240">
        <f t="shared" si="14"/>
        <v>46210</v>
      </c>
      <c r="IR3" s="240">
        <f t="shared" si="14"/>
        <v>46211</v>
      </c>
      <c r="IS3" s="240">
        <f t="shared" si="14"/>
        <v>46212</v>
      </c>
      <c r="IT3" s="240">
        <f t="shared" si="14"/>
        <v>46213</v>
      </c>
      <c r="IU3" s="240">
        <f t="shared" si="14"/>
        <v>46214</v>
      </c>
      <c r="IV3" s="240">
        <f t="shared" si="14"/>
        <v>46215</v>
      </c>
      <c r="IW3" s="240">
        <f t="shared" ref="IW3" si="15">IV3+1</f>
        <v>46216</v>
      </c>
      <c r="IX3" s="240">
        <f t="shared" ref="IX3" si="16">IW3+1</f>
        <v>46217</v>
      </c>
      <c r="IY3" s="240">
        <f t="shared" ref="IY3" si="17">IX3+1</f>
        <v>46218</v>
      </c>
      <c r="IZ3" s="240">
        <f t="shared" ref="IZ3" si="18">IY3+1</f>
        <v>46219</v>
      </c>
      <c r="JA3" s="240">
        <f t="shared" ref="JA3" si="19">IZ3+1</f>
        <v>46220</v>
      </c>
      <c r="JB3" s="240">
        <f t="shared" ref="JB3" si="20">JA3+1</f>
        <v>46221</v>
      </c>
      <c r="JC3" s="240">
        <f t="shared" ref="JC3" si="21">JB3+1</f>
        <v>46222</v>
      </c>
      <c r="JD3" s="240">
        <f t="shared" ref="JD3" si="22">JC3+1</f>
        <v>46223</v>
      </c>
      <c r="JE3" s="240">
        <f t="shared" ref="JE3" si="23">JD3+1</f>
        <v>46224</v>
      </c>
      <c r="JF3" s="240">
        <f t="shared" ref="JF3" si="24">JE3+1</f>
        <v>46225</v>
      </c>
      <c r="JG3" s="240">
        <f t="shared" ref="JG3" si="25">JF3+1</f>
        <v>46226</v>
      </c>
      <c r="JH3" s="240">
        <f t="shared" ref="JH3" si="26">JG3+1</f>
        <v>46227</v>
      </c>
      <c r="JI3" s="240">
        <f t="shared" ref="JI3" si="27">JH3+1</f>
        <v>46228</v>
      </c>
      <c r="JJ3" s="240">
        <f t="shared" ref="JJ3" si="28">JI3+1</f>
        <v>46229</v>
      </c>
      <c r="JK3" s="240">
        <f t="shared" ref="JK3" si="29">JJ3+1</f>
        <v>46230</v>
      </c>
      <c r="JL3" s="240">
        <f t="shared" ref="JL3" si="30">JK3+1</f>
        <v>46231</v>
      </c>
      <c r="JM3" s="240">
        <f t="shared" ref="JM3" si="31">JL3+1</f>
        <v>46232</v>
      </c>
      <c r="JN3" s="240">
        <f t="shared" ref="JN3" si="32">JM3+1</f>
        <v>46233</v>
      </c>
      <c r="JO3" s="240">
        <f t="shared" ref="JO3" si="33">JN3+1</f>
        <v>46234</v>
      </c>
      <c r="JP3" s="240">
        <f t="shared" ref="JP3" si="34">JO3+1</f>
        <v>46235</v>
      </c>
      <c r="JQ3" s="240">
        <f t="shared" ref="JQ3" si="35">JP3+1</f>
        <v>46236</v>
      </c>
      <c r="JR3" s="240">
        <f t="shared" ref="JR3" si="36">JQ3+1</f>
        <v>46237</v>
      </c>
      <c r="JS3" s="240">
        <f t="shared" ref="JS3" si="37">JR3+1</f>
        <v>46238</v>
      </c>
      <c r="JT3" s="240">
        <f t="shared" ref="JT3" si="38">JS3+1</f>
        <v>46239</v>
      </c>
      <c r="JU3" s="240">
        <f t="shared" ref="JU3" si="39">JT3+1</f>
        <v>46240</v>
      </c>
      <c r="JV3" s="240">
        <f t="shared" ref="JV3" si="40">JU3+1</f>
        <v>46241</v>
      </c>
      <c r="JW3" s="240">
        <f t="shared" ref="JW3" si="41">JV3+1</f>
        <v>46242</v>
      </c>
      <c r="JX3" s="240">
        <f t="shared" ref="JX3" si="42">JW3+1</f>
        <v>46243</v>
      </c>
      <c r="JY3" s="240">
        <f t="shared" ref="JY3" si="43">JX3+1</f>
        <v>46244</v>
      </c>
      <c r="JZ3" s="240">
        <f t="shared" ref="JZ3" si="44">JY3+1</f>
        <v>46245</v>
      </c>
      <c r="KA3" s="240">
        <f t="shared" ref="KA3" si="45">JZ3+1</f>
        <v>46246</v>
      </c>
      <c r="KB3" s="240">
        <f t="shared" ref="KB3" si="46">KA3+1</f>
        <v>46247</v>
      </c>
      <c r="KC3" s="240">
        <f t="shared" ref="KC3" si="47">KB3+1</f>
        <v>46248</v>
      </c>
      <c r="KD3" s="240">
        <f t="shared" ref="KD3" si="48">KC3+1</f>
        <v>46249</v>
      </c>
      <c r="KE3" s="240">
        <f t="shared" ref="KE3" si="49">KD3+1</f>
        <v>46250</v>
      </c>
      <c r="KF3" s="240">
        <f t="shared" ref="KF3" si="50">KE3+1</f>
        <v>46251</v>
      </c>
      <c r="KG3" s="240">
        <f t="shared" ref="KG3" si="51">KF3+1</f>
        <v>46252</v>
      </c>
      <c r="KH3" s="240">
        <f t="shared" ref="KH3" si="52">KG3+1</f>
        <v>46253</v>
      </c>
      <c r="KI3" s="240">
        <f t="shared" ref="KI3" si="53">KH3+1</f>
        <v>46254</v>
      </c>
      <c r="KJ3" s="240">
        <f t="shared" ref="KJ3" si="54">KI3+1</f>
        <v>46255</v>
      </c>
      <c r="KK3" s="240">
        <f t="shared" ref="KK3" si="55">KJ3+1</f>
        <v>46256</v>
      </c>
      <c r="KL3" s="240">
        <f t="shared" ref="KL3" si="56">KK3+1</f>
        <v>46257</v>
      </c>
      <c r="KM3" s="240">
        <f t="shared" ref="KM3" si="57">KL3+1</f>
        <v>46258</v>
      </c>
      <c r="KN3" s="240">
        <f t="shared" ref="KN3" si="58">KM3+1</f>
        <v>46259</v>
      </c>
      <c r="KO3" s="240">
        <f t="shared" ref="KO3" si="59">KN3+1</f>
        <v>46260</v>
      </c>
      <c r="KP3" s="240">
        <f t="shared" ref="KP3" si="60">KO3+1</f>
        <v>46261</v>
      </c>
      <c r="KQ3" s="240">
        <f t="shared" ref="KQ3" si="61">KP3+1</f>
        <v>46262</v>
      </c>
      <c r="KR3" s="240">
        <f t="shared" ref="KR3" si="62">KQ3+1</f>
        <v>46263</v>
      </c>
      <c r="KS3" s="240">
        <f t="shared" ref="KS3" si="63">KR3+1</f>
        <v>46264</v>
      </c>
      <c r="KT3" s="240">
        <f t="shared" ref="KT3" si="64">KS3+1</f>
        <v>46265</v>
      </c>
    </row>
    <row r="4" spans="1:306" x14ac:dyDescent="0.2">
      <c r="A4">
        <v>1</v>
      </c>
      <c r="B4" s="236" t="str">
        <f>カレンダー!B$16</f>
        <v>ラグジュアリープールヴィラ(単泊)</v>
      </c>
      <c r="C4" s="240"/>
      <c r="D4" s="240"/>
      <c r="E4" s="240"/>
      <c r="F4" s="240"/>
      <c r="G4" s="240"/>
      <c r="H4" s="240" t="str">
        <f t="shared" ref="D4:BO8" ca="1" si="65">IFERROR(IF(AND(H29="",H16=""),"",IF(H29="",H16,H29)),"")</f>
        <v>H</v>
      </c>
      <c r="I4" s="240" t="str">
        <f t="shared" ca="1" si="65"/>
        <v>G</v>
      </c>
      <c r="J4" s="240" t="str">
        <f t="shared" ca="1" si="65"/>
        <v>P</v>
      </c>
      <c r="K4" s="240" t="str">
        <f t="shared" ca="1" si="65"/>
        <v>I</v>
      </c>
      <c r="L4" s="240" t="str">
        <f t="shared" ca="1" si="65"/>
        <v>K</v>
      </c>
      <c r="M4" s="240" t="str">
        <f t="shared" ca="1" si="65"/>
        <v>H</v>
      </c>
      <c r="N4" s="240" t="str">
        <f t="shared" ca="1" si="65"/>
        <v>E</v>
      </c>
      <c r="O4" s="240" t="str">
        <f t="shared" ca="1" si="65"/>
        <v>H</v>
      </c>
      <c r="P4" s="240" t="str">
        <f t="shared" ca="1" si="65"/>
        <v>M</v>
      </c>
      <c r="Q4" s="240" t="str">
        <f t="shared" ca="1" si="65"/>
        <v>L</v>
      </c>
      <c r="R4" s="240" t="str">
        <f t="shared" ca="1" si="65"/>
        <v>I</v>
      </c>
      <c r="S4" s="240" t="str">
        <f t="shared" ca="1" si="65"/>
        <v>E</v>
      </c>
      <c r="T4" s="240" t="str">
        <f t="shared" ca="1" si="65"/>
        <v>E</v>
      </c>
      <c r="U4" s="240" t="str">
        <f t="shared" ca="1" si="65"/>
        <v>E</v>
      </c>
      <c r="V4" s="240" t="str">
        <f t="shared" ca="1" si="65"/>
        <v>F</v>
      </c>
      <c r="W4" s="240" t="str">
        <f t="shared" ca="1" si="65"/>
        <v>N</v>
      </c>
      <c r="X4" s="240" t="str">
        <f t="shared" ca="1" si="65"/>
        <v>Q</v>
      </c>
      <c r="Y4" s="240" t="str">
        <f t="shared" ca="1" si="65"/>
        <v>H</v>
      </c>
      <c r="Z4" s="240" t="str">
        <f t="shared" ca="1" si="65"/>
        <v>H</v>
      </c>
      <c r="AA4" s="240" t="str">
        <f t="shared" ca="1" si="65"/>
        <v>G</v>
      </c>
      <c r="AB4" s="240" t="str">
        <f t="shared" ca="1" si="65"/>
        <v>C</v>
      </c>
      <c r="AC4" s="240" t="str">
        <f t="shared" ca="1" si="65"/>
        <v>C</v>
      </c>
      <c r="AD4" s="240" t="str">
        <f t="shared" ca="1" si="65"/>
        <v>I</v>
      </c>
      <c r="AE4" s="240" t="str">
        <f t="shared" ca="1" si="65"/>
        <v>J</v>
      </c>
      <c r="AF4" s="240" t="str">
        <f t="shared" ca="1" si="65"/>
        <v>D</v>
      </c>
      <c r="AG4" s="240" t="str">
        <f t="shared" ca="1" si="65"/>
        <v>D</v>
      </c>
      <c r="AH4" s="240" t="str">
        <f t="shared" ca="1" si="65"/>
        <v>D</v>
      </c>
      <c r="AI4" s="240" t="str">
        <f t="shared" ca="1" si="65"/>
        <v>E</v>
      </c>
      <c r="AJ4" s="240" t="str">
        <f t="shared" ca="1" si="65"/>
        <v>D</v>
      </c>
      <c r="AK4" s="240" t="str">
        <f t="shared" ca="1" si="65"/>
        <v>F</v>
      </c>
      <c r="AL4" s="240" t="str">
        <f t="shared" ca="1" si="65"/>
        <v>I</v>
      </c>
      <c r="AM4" s="240" t="str">
        <f t="shared" ca="1" si="65"/>
        <v>E</v>
      </c>
      <c r="AN4" s="240" t="str">
        <f t="shared" ca="1" si="65"/>
        <v>C</v>
      </c>
      <c r="AO4" s="240" t="str">
        <f t="shared" ca="1" si="65"/>
        <v>C</v>
      </c>
      <c r="AP4" s="240" t="str">
        <f t="shared" ca="1" si="65"/>
        <v>D</v>
      </c>
      <c r="AQ4" s="240" t="str">
        <f t="shared" ca="1" si="65"/>
        <v>D</v>
      </c>
      <c r="AR4" s="240" t="str">
        <f t="shared" ca="1" si="65"/>
        <v>I</v>
      </c>
      <c r="AS4" s="240" t="str">
        <f t="shared" ca="1" si="65"/>
        <v>K</v>
      </c>
      <c r="AT4" s="240" t="str">
        <f t="shared" ca="1" si="65"/>
        <v>B</v>
      </c>
      <c r="AU4" s="240" t="str">
        <f t="shared" ca="1" si="65"/>
        <v>B</v>
      </c>
      <c r="AV4" s="240" t="str">
        <f t="shared" ca="1" si="65"/>
        <v>B</v>
      </c>
      <c r="AW4" s="240" t="str">
        <f t="shared" ca="1" si="65"/>
        <v>E</v>
      </c>
      <c r="AX4" s="240" t="str">
        <f t="shared" ca="1" si="65"/>
        <v>G</v>
      </c>
      <c r="AY4" s="240" t="str">
        <f t="shared" ca="1" si="65"/>
        <v>E</v>
      </c>
      <c r="AZ4" s="240" t="str">
        <f t="shared" ca="1" si="65"/>
        <v>I</v>
      </c>
      <c r="BA4" s="240" t="str">
        <f t="shared" ca="1" si="65"/>
        <v>H</v>
      </c>
      <c r="BB4" s="240" t="str">
        <f t="shared" ca="1" si="65"/>
        <v>H</v>
      </c>
      <c r="BC4" s="240" t="str">
        <f t="shared" ca="1" si="65"/>
        <v>G</v>
      </c>
      <c r="BD4" s="240" t="str">
        <f t="shared" ca="1" si="65"/>
        <v>I</v>
      </c>
      <c r="BE4" s="240" t="str">
        <f t="shared" ca="1" si="65"/>
        <v>M</v>
      </c>
      <c r="BF4" s="240" t="str">
        <f t="shared" ca="1" si="65"/>
        <v>T</v>
      </c>
      <c r="BG4" s="240" t="str">
        <f t="shared" ca="1" si="65"/>
        <v>T</v>
      </c>
      <c r="BH4" s="240" t="str">
        <f t="shared" ca="1" si="65"/>
        <v>W</v>
      </c>
      <c r="BI4" s="240" t="str">
        <f t="shared" ca="1" si="65"/>
        <v>W</v>
      </c>
      <c r="BJ4" s="240" t="str">
        <f t="shared" ca="1" si="65"/>
        <v>X</v>
      </c>
      <c r="BK4" s="240" t="str">
        <f t="shared" ca="1" si="65"/>
        <v>X</v>
      </c>
      <c r="BL4" s="240" t="str">
        <f t="shared" ca="1" si="65"/>
        <v>Y</v>
      </c>
      <c r="BM4" s="240" t="str">
        <f t="shared" ca="1" si="65"/>
        <v>Y</v>
      </c>
      <c r="BN4" s="240" t="str">
        <f t="shared" ca="1" si="65"/>
        <v>U</v>
      </c>
      <c r="BO4" s="240" t="str">
        <f t="shared" ca="1" si="65"/>
        <v>H</v>
      </c>
      <c r="BP4" s="240" t="str">
        <f t="shared" ref="BP4:EA7" ca="1" si="66">IFERROR(IF(AND(BP29="",BP16=""),"",IF(BP29="",BP16,BP29)),"")</f>
        <v>H</v>
      </c>
      <c r="BQ4" s="240" t="str">
        <f t="shared" ca="1" si="66"/>
        <v>E</v>
      </c>
      <c r="BR4" s="240" t="str">
        <f t="shared" ca="1" si="66"/>
        <v>B</v>
      </c>
      <c r="BS4" s="240" t="str">
        <f t="shared" ca="1" si="66"/>
        <v>C</v>
      </c>
      <c r="BT4" s="240" t="str">
        <f t="shared" ca="1" si="66"/>
        <v>G</v>
      </c>
      <c r="BU4" s="240" t="str">
        <f t="shared" ca="1" si="66"/>
        <v>I</v>
      </c>
      <c r="BV4" s="240" t="str">
        <f t="shared" ca="1" si="66"/>
        <v>I</v>
      </c>
      <c r="BW4" s="240" t="str">
        <f t="shared" ca="1" si="66"/>
        <v>C</v>
      </c>
      <c r="BX4" s="240" t="str">
        <f t="shared" ca="1" si="66"/>
        <v>C</v>
      </c>
      <c r="BY4" s="240" t="str">
        <f t="shared" ca="1" si="66"/>
        <v>C</v>
      </c>
      <c r="BZ4" s="240" t="str">
        <f t="shared" ca="1" si="66"/>
        <v>C</v>
      </c>
      <c r="CA4" s="240" t="str">
        <f t="shared" ca="1" si="66"/>
        <v>G</v>
      </c>
      <c r="CB4" s="240" t="str">
        <f t="shared" ca="1" si="66"/>
        <v>I</v>
      </c>
      <c r="CC4" s="240" t="str">
        <f t="shared" ca="1" si="66"/>
        <v>B</v>
      </c>
      <c r="CD4" s="240" t="str">
        <f t="shared" ca="1" si="66"/>
        <v>C</v>
      </c>
      <c r="CE4" s="240" t="str">
        <f t="shared" ca="1" si="66"/>
        <v>B</v>
      </c>
      <c r="CF4" s="240" t="str">
        <f t="shared" ca="1" si="66"/>
        <v>B</v>
      </c>
      <c r="CG4" s="240" t="str">
        <f t="shared" ca="1" si="66"/>
        <v>C</v>
      </c>
      <c r="CH4" s="240" t="str">
        <f t="shared" ca="1" si="66"/>
        <v>G</v>
      </c>
      <c r="CI4" s="240" t="str">
        <f t="shared" ca="1" si="66"/>
        <v>I</v>
      </c>
      <c r="CJ4" s="240" t="str">
        <f t="shared" ca="1" si="66"/>
        <v>C</v>
      </c>
      <c r="CK4" s="240" t="str">
        <f t="shared" ca="1" si="66"/>
        <v>C</v>
      </c>
      <c r="CL4" s="240" t="str">
        <f t="shared" ca="1" si="66"/>
        <v>C</v>
      </c>
      <c r="CM4" s="240" t="str">
        <f t="shared" ca="1" si="66"/>
        <v>C</v>
      </c>
      <c r="CN4" s="240" t="str">
        <f t="shared" ca="1" si="66"/>
        <v>C</v>
      </c>
      <c r="CO4" s="240" t="str">
        <f t="shared" ca="1" si="66"/>
        <v>G</v>
      </c>
      <c r="CP4" s="240" t="str">
        <f t="shared" ca="1" si="66"/>
        <v>I</v>
      </c>
      <c r="CQ4" s="240" t="str">
        <f t="shared" ca="1" si="66"/>
        <v>H</v>
      </c>
      <c r="CR4" s="240" t="str">
        <f t="shared" ca="1" si="66"/>
        <v>H</v>
      </c>
      <c r="CS4" s="240" t="str">
        <f t="shared" ca="1" si="66"/>
        <v>H</v>
      </c>
      <c r="CT4" s="240" t="str">
        <f t="shared" ca="1" si="66"/>
        <v>H</v>
      </c>
      <c r="CU4" s="240" t="str">
        <f t="shared" ca="1" si="66"/>
        <v>H</v>
      </c>
      <c r="CV4" s="240" t="str">
        <f t="shared" ca="1" si="66"/>
        <v>L</v>
      </c>
      <c r="CW4" s="240" t="str">
        <f t="shared" ca="1" si="66"/>
        <v>N</v>
      </c>
      <c r="CX4" s="240" t="str">
        <f t="shared" ca="1" si="66"/>
        <v>H</v>
      </c>
      <c r="CY4" s="240" t="str">
        <f t="shared" ca="1" si="66"/>
        <v>H</v>
      </c>
      <c r="CZ4" s="240" t="str">
        <f t="shared" ca="1" si="66"/>
        <v>L</v>
      </c>
      <c r="DA4" s="240" t="str">
        <f t="shared" ca="1" si="66"/>
        <v>L</v>
      </c>
      <c r="DB4" s="240" t="str">
        <f t="shared" ca="1" si="66"/>
        <v>H</v>
      </c>
      <c r="DC4" s="240" t="str">
        <f t="shared" ca="1" si="66"/>
        <v>L</v>
      </c>
      <c r="DD4" s="240" t="str">
        <f t="shared" ca="1" si="66"/>
        <v>N</v>
      </c>
      <c r="DE4" s="240" t="str">
        <f t="shared" ca="1" si="66"/>
        <v>I</v>
      </c>
      <c r="DF4" s="240" t="str">
        <f t="shared" ca="1" si="66"/>
        <v>I</v>
      </c>
      <c r="DG4" s="240" t="str">
        <f t="shared" ca="1" si="66"/>
        <v>I</v>
      </c>
      <c r="DH4" s="240" t="str">
        <f t="shared" ca="1" si="66"/>
        <v>H</v>
      </c>
      <c r="DI4" s="240" t="str">
        <f t="shared" ca="1" si="66"/>
        <v>H</v>
      </c>
      <c r="DJ4" s="240" t="str">
        <f t="shared" ca="1" si="66"/>
        <v>L</v>
      </c>
      <c r="DK4" s="240" t="str">
        <f t="shared" ca="1" si="66"/>
        <v>N</v>
      </c>
      <c r="DL4" s="240" t="str">
        <f t="shared" ca="1" si="66"/>
        <v>L</v>
      </c>
      <c r="DM4" s="240" t="str">
        <f t="shared" ca="1" si="66"/>
        <v>L</v>
      </c>
      <c r="DN4" s="240" t="str">
        <f t="shared" ca="1" si="66"/>
        <v>H</v>
      </c>
      <c r="DO4" s="240" t="str">
        <f t="shared" ca="1" si="66"/>
        <v>H</v>
      </c>
      <c r="DP4" s="240" t="str">
        <f t="shared" ca="1" si="66"/>
        <v>H</v>
      </c>
      <c r="DQ4" s="240" t="str">
        <f t="shared" ca="1" si="66"/>
        <v>L</v>
      </c>
      <c r="DR4" s="240" t="str">
        <f t="shared" ca="1" si="66"/>
        <v>N</v>
      </c>
      <c r="DS4" s="240" t="str">
        <f t="shared" ca="1" si="66"/>
        <v>L</v>
      </c>
      <c r="DT4" s="240" t="str">
        <f t="shared" ca="1" si="66"/>
        <v>L</v>
      </c>
      <c r="DU4" s="240" t="str">
        <f t="shared" ca="1" si="66"/>
        <v>L</v>
      </c>
      <c r="DV4" s="240" t="str">
        <f t="shared" ca="1" si="66"/>
        <v>L</v>
      </c>
      <c r="DW4" s="240" t="str">
        <f t="shared" ca="1" si="66"/>
        <v>L</v>
      </c>
      <c r="DX4" s="240" t="str">
        <f t="shared" ca="1" si="66"/>
        <v>P</v>
      </c>
      <c r="DY4" s="240" t="str">
        <f t="shared" ca="1" si="66"/>
        <v>Q</v>
      </c>
      <c r="DZ4" s="240" t="str">
        <f t="shared" ca="1" si="66"/>
        <v>L</v>
      </c>
      <c r="EA4" s="240" t="str">
        <f t="shared" ca="1" si="66"/>
        <v>L</v>
      </c>
      <c r="EB4" s="240" t="str">
        <f t="shared" ref="EB4:GM10" ca="1" si="67">IFERROR(IF(AND(EB29="",EB16=""),"",IF(EB29="",EB16,EB29)),"")</f>
        <v>L</v>
      </c>
      <c r="EC4" s="240" t="str">
        <f t="shared" ca="1" si="67"/>
        <v>L</v>
      </c>
      <c r="ED4" s="240" t="str">
        <f t="shared" ca="1" si="67"/>
        <v>L</v>
      </c>
      <c r="EE4" s="240" t="str">
        <f t="shared" ca="1" si="67"/>
        <v>P</v>
      </c>
      <c r="EF4" s="240" t="str">
        <f t="shared" ca="1" si="67"/>
        <v>Q</v>
      </c>
      <c r="EG4" s="240" t="str">
        <f t="shared" ca="1" si="67"/>
        <v>L</v>
      </c>
      <c r="EH4" s="240" t="str">
        <f t="shared" ca="1" si="67"/>
        <v>L</v>
      </c>
      <c r="EI4" s="240" t="str">
        <f t="shared" ca="1" si="67"/>
        <v>L</v>
      </c>
      <c r="EJ4" s="240" t="str">
        <f t="shared" ca="1" si="67"/>
        <v>L</v>
      </c>
      <c r="EK4" s="240" t="str">
        <f t="shared" ca="1" si="67"/>
        <v>P</v>
      </c>
      <c r="EL4" s="240" t="str">
        <f t="shared" ca="1" si="67"/>
        <v>P</v>
      </c>
      <c r="EM4" s="240" t="str">
        <f t="shared" ca="1" si="67"/>
        <v>Q</v>
      </c>
      <c r="EN4" s="240" t="str">
        <f t="shared" ca="1" si="67"/>
        <v>L</v>
      </c>
      <c r="EO4" s="240" t="str">
        <f t="shared" ca="1" si="67"/>
        <v>L</v>
      </c>
      <c r="EP4" s="240" t="str">
        <f t="shared" ca="1" si="67"/>
        <v>L</v>
      </c>
      <c r="EQ4" s="240" t="str">
        <f t="shared" ca="1" si="67"/>
        <v>L</v>
      </c>
      <c r="ER4" s="240" t="str">
        <f t="shared" ca="1" si="67"/>
        <v>L</v>
      </c>
      <c r="ES4" s="240" t="str">
        <f t="shared" ca="1" si="67"/>
        <v>P</v>
      </c>
      <c r="ET4" s="240" t="str">
        <f t="shared" ca="1" si="67"/>
        <v>Q</v>
      </c>
      <c r="EU4" s="240" t="str">
        <f t="shared" ca="1" si="67"/>
        <v>M</v>
      </c>
      <c r="EV4" s="240" t="str">
        <f t="shared" ca="1" si="67"/>
        <v>M</v>
      </c>
      <c r="EW4" s="240" t="str">
        <f t="shared" ca="1" si="67"/>
        <v>M</v>
      </c>
      <c r="EX4" s="240" t="str">
        <f t="shared" ca="1" si="67"/>
        <v>K</v>
      </c>
      <c r="EY4" s="240" t="str">
        <f t="shared" ca="1" si="67"/>
        <v>K</v>
      </c>
      <c r="EZ4" s="240" t="str">
        <f t="shared" ca="1" si="67"/>
        <v>O</v>
      </c>
      <c r="FA4" s="240" t="str">
        <f t="shared" ca="1" si="67"/>
        <v>Q</v>
      </c>
      <c r="FB4" s="240" t="str">
        <f t="shared" ca="1" si="67"/>
        <v>K</v>
      </c>
      <c r="FC4" s="240" t="str">
        <f t="shared" ca="1" si="67"/>
        <v>K</v>
      </c>
      <c r="FD4" s="240" t="str">
        <f t="shared" ca="1" si="67"/>
        <v>K</v>
      </c>
      <c r="FE4" s="240" t="str">
        <f t="shared" ca="1" si="67"/>
        <v>K</v>
      </c>
      <c r="FF4" s="240" t="str">
        <f t="shared" ca="1" si="67"/>
        <v>K</v>
      </c>
      <c r="FG4" s="240" t="str">
        <f t="shared" ca="1" si="67"/>
        <v>O</v>
      </c>
      <c r="FH4" s="240" t="str">
        <f t="shared" ca="1" si="67"/>
        <v>Q</v>
      </c>
      <c r="FI4" s="240" t="str">
        <f t="shared" ca="1" si="67"/>
        <v>K</v>
      </c>
      <c r="FJ4" s="240" t="str">
        <f t="shared" ca="1" si="67"/>
        <v>K</v>
      </c>
      <c r="FK4" s="240" t="str">
        <f t="shared" ca="1" si="67"/>
        <v>K</v>
      </c>
      <c r="FL4" s="240" t="str">
        <f t="shared" ca="1" si="67"/>
        <v>K</v>
      </c>
      <c r="FM4" s="240" t="str">
        <f t="shared" ca="1" si="67"/>
        <v>K</v>
      </c>
      <c r="FN4" s="240" t="str">
        <f t="shared" ca="1" si="67"/>
        <v>O</v>
      </c>
      <c r="FO4" s="240" t="str">
        <f t="shared" ca="1" si="67"/>
        <v>Q</v>
      </c>
      <c r="FP4" s="240" t="str">
        <f t="shared" ca="1" si="67"/>
        <v>K</v>
      </c>
      <c r="FQ4" s="240" t="str">
        <f t="shared" ca="1" si="67"/>
        <v>K</v>
      </c>
      <c r="FR4" s="240" t="str">
        <f t="shared" ca="1" si="67"/>
        <v>K</v>
      </c>
      <c r="FS4" s="240" t="str">
        <f t="shared" ca="1" si="67"/>
        <v>K</v>
      </c>
      <c r="FT4" s="240" t="str">
        <f t="shared" ca="1" si="67"/>
        <v>K</v>
      </c>
      <c r="FU4" s="240" t="str">
        <f t="shared" ca="1" si="67"/>
        <v>O</v>
      </c>
      <c r="FV4" s="240" t="str">
        <f t="shared" ca="1" si="67"/>
        <v>U</v>
      </c>
      <c r="FW4" s="240" t="str">
        <f t="shared" ca="1" si="67"/>
        <v>U</v>
      </c>
      <c r="FX4" s="240" t="str">
        <f t="shared" ca="1" si="67"/>
        <v>U</v>
      </c>
      <c r="FY4" s="240" t="str">
        <f t="shared" ca="1" si="67"/>
        <v>U</v>
      </c>
      <c r="FZ4" s="240" t="str">
        <f t="shared" ca="1" si="67"/>
        <v>U</v>
      </c>
      <c r="GA4" s="240" t="str">
        <f t="shared" ca="1" si="67"/>
        <v>U</v>
      </c>
      <c r="GB4" s="240" t="str">
        <f t="shared" ca="1" si="67"/>
        <v>Z</v>
      </c>
      <c r="GC4" s="240" t="str">
        <f t="shared" ca="1" si="67"/>
        <v>Z</v>
      </c>
      <c r="GD4" s="240" t="str">
        <f t="shared" ca="1" si="67"/>
        <v>Z</v>
      </c>
      <c r="GE4" s="240" t="str">
        <f t="shared" ca="1" si="67"/>
        <v>Z</v>
      </c>
      <c r="GF4" s="240" t="str">
        <f t="shared" ca="1" si="67"/>
        <v>Z</v>
      </c>
      <c r="GG4" s="240" t="str">
        <f t="shared" ca="1" si="67"/>
        <v>Z</v>
      </c>
      <c r="GH4" s="240" t="str">
        <f t="shared" ca="1" si="67"/>
        <v>L</v>
      </c>
      <c r="GI4" s="240" t="str">
        <f t="shared" ca="1" si="67"/>
        <v>P</v>
      </c>
      <c r="GJ4" s="240" t="str">
        <f t="shared" ca="1" si="67"/>
        <v>Q</v>
      </c>
      <c r="GK4" s="240" t="str">
        <f t="shared" ca="1" si="67"/>
        <v>L</v>
      </c>
      <c r="GL4" s="240" t="str">
        <f t="shared" ca="1" si="67"/>
        <v>L</v>
      </c>
      <c r="GM4" s="240" t="str">
        <f t="shared" ca="1" si="67"/>
        <v>L</v>
      </c>
      <c r="GN4" s="240" t="str">
        <f t="shared" ref="GN4:IV8" ca="1" si="68">IFERROR(IF(AND(GN29="",GN16=""),"",IF(GN29="",GN16,GN29)),"")</f>
        <v>L</v>
      </c>
      <c r="GO4" s="240" t="str">
        <f t="shared" ca="1" si="68"/>
        <v>L</v>
      </c>
      <c r="GP4" s="240" t="str">
        <f t="shared" ca="1" si="68"/>
        <v>P</v>
      </c>
      <c r="GQ4" s="240" t="str">
        <f t="shared" ca="1" si="68"/>
        <v>Q</v>
      </c>
      <c r="GR4" s="240" t="str">
        <f t="shared" ca="1" si="68"/>
        <v>L</v>
      </c>
      <c r="GS4" s="240" t="str">
        <f t="shared" ca="1" si="68"/>
        <v>L</v>
      </c>
      <c r="GT4" s="240" t="str">
        <f t="shared" ca="1" si="68"/>
        <v>L</v>
      </c>
      <c r="GU4" s="240" t="str">
        <f t="shared" ca="1" si="68"/>
        <v>L</v>
      </c>
      <c r="GV4" s="240" t="str">
        <f t="shared" ca="1" si="68"/>
        <v>L</v>
      </c>
      <c r="GW4" s="240" t="str">
        <f t="shared" ca="1" si="68"/>
        <v>P</v>
      </c>
      <c r="GX4" s="240" t="str">
        <f t="shared" ca="1" si="68"/>
        <v>Q</v>
      </c>
      <c r="GY4" s="240" t="str">
        <f t="shared" ca="1" si="68"/>
        <v>L</v>
      </c>
      <c r="GZ4" s="240" t="str">
        <f t="shared" ca="1" si="68"/>
        <v>L</v>
      </c>
      <c r="HA4" s="240" t="str">
        <f t="shared" ca="1" si="68"/>
        <v>L</v>
      </c>
      <c r="HB4" s="240" t="str">
        <f t="shared" ca="1" si="68"/>
        <v>L</v>
      </c>
      <c r="HC4" s="240" t="str">
        <f t="shared" ca="1" si="68"/>
        <v>L</v>
      </c>
      <c r="HD4" s="240" t="str">
        <f t="shared" ca="1" si="68"/>
        <v>P</v>
      </c>
      <c r="HE4" s="240" t="str">
        <f t="shared" ca="1" si="68"/>
        <v>Q</v>
      </c>
      <c r="HF4" s="240" t="str">
        <f t="shared" ca="1" si="68"/>
        <v>L</v>
      </c>
      <c r="HG4" s="240" t="str">
        <f t="shared" ca="1" si="68"/>
        <v/>
      </c>
      <c r="HH4" s="240" t="str">
        <f t="shared" ca="1" si="68"/>
        <v/>
      </c>
      <c r="HI4" s="240" t="str">
        <f t="shared" ca="1" si="68"/>
        <v/>
      </c>
      <c r="HJ4" s="240" t="str">
        <f t="shared" ca="1" si="68"/>
        <v/>
      </c>
      <c r="HK4" s="240" t="str">
        <f t="shared" ca="1" si="68"/>
        <v/>
      </c>
      <c r="HL4" s="240" t="str">
        <f t="shared" ca="1" si="68"/>
        <v/>
      </c>
      <c r="HM4" s="240" t="str">
        <f t="shared" ca="1" si="68"/>
        <v/>
      </c>
      <c r="HN4" s="240" t="str">
        <f t="shared" ca="1" si="68"/>
        <v/>
      </c>
      <c r="HO4" s="240" t="str">
        <f t="shared" ca="1" si="68"/>
        <v/>
      </c>
      <c r="HP4" s="240" t="str">
        <f t="shared" ca="1" si="68"/>
        <v/>
      </c>
      <c r="HQ4" s="240" t="str">
        <f t="shared" ca="1" si="68"/>
        <v/>
      </c>
      <c r="HR4" s="240" t="str">
        <f t="shared" ca="1" si="68"/>
        <v/>
      </c>
      <c r="HS4" s="240" t="str">
        <f t="shared" ca="1" si="68"/>
        <v/>
      </c>
      <c r="HT4" s="240" t="str">
        <f t="shared" ca="1" si="68"/>
        <v/>
      </c>
      <c r="HU4" s="240" t="str">
        <f t="shared" ca="1" si="68"/>
        <v/>
      </c>
      <c r="HV4" s="240" t="str">
        <f t="shared" ca="1" si="68"/>
        <v/>
      </c>
      <c r="HW4" s="240" t="str">
        <f t="shared" ca="1" si="68"/>
        <v/>
      </c>
      <c r="HX4" s="240" t="str">
        <f t="shared" ca="1" si="68"/>
        <v/>
      </c>
      <c r="HY4" s="240" t="str">
        <f t="shared" ca="1" si="68"/>
        <v/>
      </c>
      <c r="HZ4" s="240" t="str">
        <f t="shared" ca="1" si="68"/>
        <v/>
      </c>
      <c r="IA4" s="240" t="str">
        <f t="shared" ca="1" si="68"/>
        <v/>
      </c>
      <c r="IB4" s="240" t="str">
        <f t="shared" ca="1" si="68"/>
        <v/>
      </c>
      <c r="IC4" s="240" t="str">
        <f t="shared" ca="1" si="68"/>
        <v/>
      </c>
      <c r="ID4" s="240" t="str">
        <f t="shared" ca="1" si="68"/>
        <v/>
      </c>
      <c r="IE4" s="240" t="str">
        <f t="shared" ca="1" si="68"/>
        <v/>
      </c>
      <c r="IF4" s="240" t="str">
        <f t="shared" ca="1" si="68"/>
        <v/>
      </c>
      <c r="IG4" s="240" t="str">
        <f t="shared" ca="1" si="68"/>
        <v/>
      </c>
      <c r="IH4" s="240" t="str">
        <f t="shared" ca="1" si="68"/>
        <v/>
      </c>
      <c r="II4" s="240" t="str">
        <f t="shared" ca="1" si="68"/>
        <v/>
      </c>
      <c r="IJ4" s="240" t="str">
        <f t="shared" ca="1" si="68"/>
        <v/>
      </c>
      <c r="IK4" s="240" t="str">
        <f t="shared" ca="1" si="68"/>
        <v/>
      </c>
      <c r="IL4" s="240" t="str">
        <f t="shared" ca="1" si="68"/>
        <v/>
      </c>
      <c r="IM4" s="240" t="str">
        <f t="shared" ca="1" si="68"/>
        <v/>
      </c>
      <c r="IN4" s="240" t="str">
        <f t="shared" ca="1" si="68"/>
        <v/>
      </c>
      <c r="IO4" s="240" t="str">
        <f t="shared" ca="1" si="68"/>
        <v/>
      </c>
      <c r="IP4" s="240" t="str">
        <f t="shared" ca="1" si="68"/>
        <v/>
      </c>
      <c r="IQ4" s="240" t="str">
        <f t="shared" ca="1" si="68"/>
        <v/>
      </c>
      <c r="IR4" s="240" t="str">
        <f t="shared" ca="1" si="68"/>
        <v/>
      </c>
      <c r="IS4" s="240" t="str">
        <f t="shared" ca="1" si="68"/>
        <v/>
      </c>
      <c r="IT4" s="240" t="str">
        <f t="shared" ca="1" si="68"/>
        <v/>
      </c>
      <c r="IU4" s="240" t="str">
        <f t="shared" ca="1" si="68"/>
        <v/>
      </c>
      <c r="IV4" s="240" t="str">
        <f t="shared" ca="1" si="68"/>
        <v/>
      </c>
      <c r="IW4" s="240" t="str">
        <f t="shared" ref="IW4:KB7" ca="1" si="69">IFERROR(IF(AND(IW29="",IW16=""),"",IF(IW29="",IW16,IW29)),"")</f>
        <v/>
      </c>
      <c r="IX4" s="240" t="str">
        <f t="shared" ca="1" si="69"/>
        <v/>
      </c>
      <c r="IY4" s="240" t="str">
        <f t="shared" ca="1" si="69"/>
        <v/>
      </c>
      <c r="IZ4" s="240" t="str">
        <f t="shared" ca="1" si="69"/>
        <v/>
      </c>
      <c r="JA4" s="240" t="str">
        <f t="shared" ca="1" si="69"/>
        <v/>
      </c>
      <c r="JB4" s="240" t="str">
        <f t="shared" ca="1" si="69"/>
        <v/>
      </c>
      <c r="JC4" s="240" t="str">
        <f t="shared" ca="1" si="69"/>
        <v/>
      </c>
      <c r="JD4" s="240" t="str">
        <f t="shared" ca="1" si="69"/>
        <v/>
      </c>
      <c r="JE4" s="240" t="str">
        <f t="shared" ca="1" si="69"/>
        <v/>
      </c>
      <c r="JF4" s="240" t="str">
        <f t="shared" ca="1" si="69"/>
        <v/>
      </c>
      <c r="JG4" s="240" t="str">
        <f t="shared" ca="1" si="69"/>
        <v/>
      </c>
      <c r="JH4" s="240" t="str">
        <f t="shared" ca="1" si="69"/>
        <v/>
      </c>
      <c r="JI4" s="240" t="str">
        <f t="shared" ca="1" si="69"/>
        <v/>
      </c>
      <c r="JJ4" s="240" t="str">
        <f t="shared" ca="1" si="69"/>
        <v/>
      </c>
      <c r="JK4" s="240" t="str">
        <f t="shared" ca="1" si="69"/>
        <v/>
      </c>
      <c r="JL4" s="240" t="str">
        <f t="shared" ca="1" si="69"/>
        <v/>
      </c>
      <c r="JM4" s="240" t="str">
        <f t="shared" ca="1" si="69"/>
        <v/>
      </c>
      <c r="JN4" s="240" t="str">
        <f t="shared" ca="1" si="69"/>
        <v/>
      </c>
      <c r="JO4" s="240" t="str">
        <f t="shared" ca="1" si="69"/>
        <v/>
      </c>
      <c r="JP4" s="240" t="str">
        <f t="shared" ca="1" si="69"/>
        <v/>
      </c>
      <c r="JQ4" s="240" t="str">
        <f t="shared" ca="1" si="69"/>
        <v/>
      </c>
      <c r="JR4" s="240" t="str">
        <f t="shared" ca="1" si="69"/>
        <v/>
      </c>
      <c r="JS4" s="240" t="str">
        <f t="shared" ca="1" si="69"/>
        <v/>
      </c>
      <c r="JT4" s="240" t="str">
        <f t="shared" ca="1" si="69"/>
        <v/>
      </c>
      <c r="JU4" s="240" t="str">
        <f t="shared" ca="1" si="69"/>
        <v/>
      </c>
      <c r="JV4" s="240" t="str">
        <f t="shared" ca="1" si="69"/>
        <v/>
      </c>
      <c r="JW4" s="240" t="str">
        <f t="shared" ca="1" si="69"/>
        <v/>
      </c>
      <c r="JX4" s="240" t="str">
        <f t="shared" ca="1" si="69"/>
        <v/>
      </c>
      <c r="JY4" s="240" t="str">
        <f t="shared" ca="1" si="69"/>
        <v/>
      </c>
      <c r="JZ4" s="240" t="str">
        <f t="shared" ca="1" si="69"/>
        <v/>
      </c>
      <c r="KA4" s="240" t="str">
        <f t="shared" ca="1" si="69"/>
        <v/>
      </c>
      <c r="KB4" s="240" t="str">
        <f t="shared" ca="1" si="69"/>
        <v/>
      </c>
      <c r="KC4" s="240" t="str">
        <f t="shared" ref="KC4:KR7" ca="1" si="70">IFERROR(IF(AND(KC29="",KC16=""),"",IF(KC29="",KC16,KC29)),"")</f>
        <v/>
      </c>
      <c r="KD4" s="240" t="str">
        <f t="shared" ca="1" si="70"/>
        <v/>
      </c>
      <c r="KE4" s="240" t="str">
        <f t="shared" ca="1" si="70"/>
        <v/>
      </c>
      <c r="KF4" s="240" t="str">
        <f t="shared" ca="1" si="70"/>
        <v/>
      </c>
      <c r="KG4" s="240" t="str">
        <f t="shared" ca="1" si="70"/>
        <v/>
      </c>
      <c r="KH4" s="240" t="str">
        <f t="shared" ca="1" si="70"/>
        <v/>
      </c>
      <c r="KI4" s="240" t="str">
        <f t="shared" ca="1" si="70"/>
        <v/>
      </c>
      <c r="KJ4" s="240" t="str">
        <f t="shared" ca="1" si="70"/>
        <v/>
      </c>
      <c r="KK4" s="240" t="str">
        <f t="shared" ca="1" si="70"/>
        <v/>
      </c>
      <c r="KL4" s="240" t="str">
        <f t="shared" ca="1" si="70"/>
        <v/>
      </c>
      <c r="KM4" s="240" t="str">
        <f t="shared" ca="1" si="70"/>
        <v/>
      </c>
      <c r="KN4" s="240" t="str">
        <f t="shared" ca="1" si="70"/>
        <v/>
      </c>
      <c r="KO4" s="240" t="str">
        <f t="shared" ca="1" si="70"/>
        <v/>
      </c>
      <c r="KP4" s="240" t="str">
        <f t="shared" ca="1" si="70"/>
        <v/>
      </c>
      <c r="KQ4" s="240" t="str">
        <f t="shared" ca="1" si="70"/>
        <v/>
      </c>
      <c r="KR4" s="240" t="str">
        <f t="shared" ca="1" si="70"/>
        <v/>
      </c>
      <c r="KS4" s="240" t="str">
        <f t="shared" ref="KS4:KT7" ca="1" si="71">IFERROR(IF(AND(KS29="",KS16=""),"",IF(KS29="",KS16,KS29)),"")</f>
        <v/>
      </c>
      <c r="KT4" s="240" t="str">
        <f t="shared" ca="1" si="71"/>
        <v/>
      </c>
    </row>
    <row r="5" spans="1:306" x14ac:dyDescent="0.2">
      <c r="A5">
        <f>A4+1</f>
        <v>2</v>
      </c>
      <c r="B5" s="236" t="str">
        <f>カレンダー!B$17</f>
        <v>ラグジュアリープールヴィラ(連泊)</v>
      </c>
      <c r="C5" s="240"/>
      <c r="D5" s="240"/>
      <c r="E5" s="240"/>
      <c r="F5" s="240"/>
      <c r="G5" s="240"/>
      <c r="H5" s="240" t="str">
        <f t="shared" ref="C5:R13" ca="1" si="72">IFERROR(IF(AND(H30="",H17=""),"",IF(H30="",H17,H30)),"")</f>
        <v>H</v>
      </c>
      <c r="I5" s="240" t="str">
        <f t="shared" ca="1" si="72"/>
        <v>G</v>
      </c>
      <c r="J5" s="240" t="str">
        <f t="shared" ca="1" si="72"/>
        <v>P</v>
      </c>
      <c r="K5" s="240" t="str">
        <f t="shared" ca="1" si="72"/>
        <v>I</v>
      </c>
      <c r="L5" s="240" t="str">
        <f t="shared" ca="1" si="72"/>
        <v>K</v>
      </c>
      <c r="M5" s="240" t="str">
        <f t="shared" ca="1" si="72"/>
        <v>H</v>
      </c>
      <c r="N5" s="240" t="str">
        <f t="shared" ca="1" si="72"/>
        <v>E</v>
      </c>
      <c r="O5" s="240" t="str">
        <f t="shared" ca="1" si="72"/>
        <v>H</v>
      </c>
      <c r="P5" s="240" t="str">
        <f t="shared" ca="1" si="72"/>
        <v>M</v>
      </c>
      <c r="Q5" s="240" t="str">
        <f t="shared" ca="1" si="72"/>
        <v>L</v>
      </c>
      <c r="R5" s="240" t="str">
        <f t="shared" ca="1" si="72"/>
        <v>I</v>
      </c>
      <c r="S5" s="240" t="str">
        <f t="shared" ca="1" si="65"/>
        <v>E</v>
      </c>
      <c r="T5" s="240" t="str">
        <f t="shared" ca="1" si="65"/>
        <v>E</v>
      </c>
      <c r="U5" s="240" t="str">
        <f t="shared" ca="1" si="65"/>
        <v>E</v>
      </c>
      <c r="V5" s="240" t="str">
        <f t="shared" ca="1" si="65"/>
        <v>F</v>
      </c>
      <c r="W5" s="240" t="str">
        <f t="shared" ca="1" si="65"/>
        <v>N</v>
      </c>
      <c r="X5" s="240" t="str">
        <f t="shared" ca="1" si="65"/>
        <v>Q</v>
      </c>
      <c r="Y5" s="240" t="str">
        <f t="shared" ca="1" si="65"/>
        <v>H</v>
      </c>
      <c r="Z5" s="240" t="str">
        <f t="shared" ca="1" si="65"/>
        <v>H</v>
      </c>
      <c r="AA5" s="240" t="str">
        <f t="shared" ca="1" si="65"/>
        <v>G</v>
      </c>
      <c r="AB5" s="240" t="str">
        <f t="shared" ca="1" si="65"/>
        <v>C</v>
      </c>
      <c r="AC5" s="240" t="str">
        <f t="shared" ca="1" si="65"/>
        <v>C</v>
      </c>
      <c r="AD5" s="240" t="str">
        <f t="shared" ca="1" si="65"/>
        <v>I</v>
      </c>
      <c r="AE5" s="240" t="str">
        <f t="shared" ca="1" si="65"/>
        <v>J</v>
      </c>
      <c r="AF5" s="240" t="str">
        <f t="shared" ca="1" si="65"/>
        <v>D</v>
      </c>
      <c r="AG5" s="240" t="str">
        <f t="shared" ca="1" si="65"/>
        <v>D</v>
      </c>
      <c r="AH5" s="240" t="str">
        <f t="shared" ca="1" si="65"/>
        <v>D</v>
      </c>
      <c r="AI5" s="240" t="str">
        <f t="shared" ca="1" si="65"/>
        <v>E</v>
      </c>
      <c r="AJ5" s="240" t="str">
        <f t="shared" ca="1" si="65"/>
        <v>D</v>
      </c>
      <c r="AK5" s="240" t="str">
        <f t="shared" ca="1" si="65"/>
        <v>F</v>
      </c>
      <c r="AL5" s="240" t="str">
        <f t="shared" ca="1" si="65"/>
        <v>I</v>
      </c>
      <c r="AM5" s="240" t="str">
        <f t="shared" ca="1" si="65"/>
        <v>E</v>
      </c>
      <c r="AN5" s="240" t="str">
        <f t="shared" ca="1" si="65"/>
        <v>C</v>
      </c>
      <c r="AO5" s="240" t="str">
        <f t="shared" ca="1" si="65"/>
        <v>C</v>
      </c>
      <c r="AP5" s="240" t="str">
        <f t="shared" ca="1" si="65"/>
        <v>D</v>
      </c>
      <c r="AQ5" s="240" t="str">
        <f t="shared" ca="1" si="65"/>
        <v>D</v>
      </c>
      <c r="AR5" s="240" t="str">
        <f t="shared" ca="1" si="65"/>
        <v>I</v>
      </c>
      <c r="AS5" s="240" t="str">
        <f t="shared" ca="1" si="65"/>
        <v>K</v>
      </c>
      <c r="AT5" s="240" t="str">
        <f t="shared" ca="1" si="65"/>
        <v>B</v>
      </c>
      <c r="AU5" s="240" t="str">
        <f t="shared" ca="1" si="65"/>
        <v>B</v>
      </c>
      <c r="AV5" s="240" t="str">
        <f t="shared" ca="1" si="65"/>
        <v>B</v>
      </c>
      <c r="AW5" s="240" t="str">
        <f t="shared" ca="1" si="65"/>
        <v>E</v>
      </c>
      <c r="AX5" s="240" t="str">
        <f t="shared" ca="1" si="65"/>
        <v>G</v>
      </c>
      <c r="AY5" s="240" t="str">
        <f t="shared" ca="1" si="65"/>
        <v>E</v>
      </c>
      <c r="AZ5" s="240" t="str">
        <f t="shared" ca="1" si="65"/>
        <v>I</v>
      </c>
      <c r="BA5" s="240" t="str">
        <f t="shared" ca="1" si="65"/>
        <v>H</v>
      </c>
      <c r="BB5" s="240" t="str">
        <f t="shared" ca="1" si="65"/>
        <v>H</v>
      </c>
      <c r="BC5" s="240" t="str">
        <f t="shared" ca="1" si="65"/>
        <v>G</v>
      </c>
      <c r="BD5" s="240" t="str">
        <f t="shared" ca="1" si="65"/>
        <v>I</v>
      </c>
      <c r="BE5" s="240" t="str">
        <f t="shared" ca="1" si="65"/>
        <v>M</v>
      </c>
      <c r="BF5" s="240" t="str">
        <f t="shared" ca="1" si="65"/>
        <v>T</v>
      </c>
      <c r="BG5" s="240" t="str">
        <f t="shared" ca="1" si="65"/>
        <v>T</v>
      </c>
      <c r="BH5" s="240" t="str">
        <f t="shared" ca="1" si="65"/>
        <v>W</v>
      </c>
      <c r="BI5" s="240" t="str">
        <f t="shared" ca="1" si="65"/>
        <v>W</v>
      </c>
      <c r="BJ5" s="240" t="str">
        <f t="shared" ca="1" si="65"/>
        <v>X</v>
      </c>
      <c r="BK5" s="240" t="str">
        <f t="shared" ca="1" si="65"/>
        <v>X</v>
      </c>
      <c r="BL5" s="240" t="str">
        <f t="shared" ca="1" si="65"/>
        <v>Y</v>
      </c>
      <c r="BM5" s="240" t="str">
        <f t="shared" ca="1" si="65"/>
        <v>Y</v>
      </c>
      <c r="BN5" s="240" t="str">
        <f t="shared" ca="1" si="65"/>
        <v>U</v>
      </c>
      <c r="BO5" s="240" t="str">
        <f t="shared" ca="1" si="65"/>
        <v>H</v>
      </c>
      <c r="BP5" s="240" t="str">
        <f t="shared" ca="1" si="66"/>
        <v>H</v>
      </c>
      <c r="BQ5" s="240" t="str">
        <f t="shared" ca="1" si="66"/>
        <v>E</v>
      </c>
      <c r="BR5" s="240" t="str">
        <f t="shared" ca="1" si="66"/>
        <v>B</v>
      </c>
      <c r="BS5" s="240" t="str">
        <f t="shared" ca="1" si="66"/>
        <v>C</v>
      </c>
      <c r="BT5" s="240" t="str">
        <f t="shared" ca="1" si="66"/>
        <v>G</v>
      </c>
      <c r="BU5" s="240" t="str">
        <f t="shared" ca="1" si="66"/>
        <v>I</v>
      </c>
      <c r="BV5" s="240" t="str">
        <f t="shared" ca="1" si="66"/>
        <v>I</v>
      </c>
      <c r="BW5" s="240" t="str">
        <f t="shared" ca="1" si="66"/>
        <v>C</v>
      </c>
      <c r="BX5" s="240" t="str">
        <f t="shared" ca="1" si="66"/>
        <v>C</v>
      </c>
      <c r="BY5" s="240" t="str">
        <f t="shared" ca="1" si="66"/>
        <v>C</v>
      </c>
      <c r="BZ5" s="240" t="str">
        <f t="shared" ca="1" si="66"/>
        <v>C</v>
      </c>
      <c r="CA5" s="240" t="str">
        <f t="shared" ca="1" si="66"/>
        <v>G</v>
      </c>
      <c r="CB5" s="240" t="str">
        <f t="shared" ca="1" si="66"/>
        <v>I</v>
      </c>
      <c r="CC5" s="240" t="str">
        <f t="shared" ca="1" si="66"/>
        <v>B</v>
      </c>
      <c r="CD5" s="240" t="str">
        <f t="shared" ca="1" si="66"/>
        <v>C</v>
      </c>
      <c r="CE5" s="240" t="str">
        <f t="shared" ca="1" si="66"/>
        <v>B</v>
      </c>
      <c r="CF5" s="240" t="str">
        <f t="shared" ca="1" si="66"/>
        <v>B</v>
      </c>
      <c r="CG5" s="240" t="str">
        <f t="shared" ca="1" si="66"/>
        <v>C</v>
      </c>
      <c r="CH5" s="240" t="str">
        <f t="shared" ca="1" si="66"/>
        <v>G</v>
      </c>
      <c r="CI5" s="240" t="str">
        <f t="shared" ca="1" si="66"/>
        <v>I</v>
      </c>
      <c r="CJ5" s="240" t="str">
        <f t="shared" ca="1" si="66"/>
        <v>C</v>
      </c>
      <c r="CK5" s="240" t="str">
        <f t="shared" ca="1" si="66"/>
        <v>C</v>
      </c>
      <c r="CL5" s="240" t="str">
        <f t="shared" ca="1" si="66"/>
        <v>C</v>
      </c>
      <c r="CM5" s="240" t="str">
        <f t="shared" ca="1" si="66"/>
        <v>C</v>
      </c>
      <c r="CN5" s="240" t="str">
        <f t="shared" ca="1" si="66"/>
        <v>C</v>
      </c>
      <c r="CO5" s="240" t="str">
        <f t="shared" ca="1" si="66"/>
        <v>G</v>
      </c>
      <c r="CP5" s="240" t="str">
        <f t="shared" ca="1" si="66"/>
        <v>I</v>
      </c>
      <c r="CQ5" s="240" t="str">
        <f t="shared" ca="1" si="66"/>
        <v>H</v>
      </c>
      <c r="CR5" s="240" t="str">
        <f t="shared" ca="1" si="66"/>
        <v>H</v>
      </c>
      <c r="CS5" s="240" t="str">
        <f t="shared" ca="1" si="66"/>
        <v>H</v>
      </c>
      <c r="CT5" s="240" t="str">
        <f t="shared" ca="1" si="66"/>
        <v>H</v>
      </c>
      <c r="CU5" s="240" t="str">
        <f t="shared" ca="1" si="66"/>
        <v>H</v>
      </c>
      <c r="CV5" s="240" t="str">
        <f t="shared" ca="1" si="66"/>
        <v>L</v>
      </c>
      <c r="CW5" s="240" t="str">
        <f t="shared" ca="1" si="66"/>
        <v>N</v>
      </c>
      <c r="CX5" s="240" t="str">
        <f t="shared" ca="1" si="66"/>
        <v>H</v>
      </c>
      <c r="CY5" s="240" t="str">
        <f t="shared" ca="1" si="66"/>
        <v>H</v>
      </c>
      <c r="CZ5" s="240" t="str">
        <f t="shared" ca="1" si="66"/>
        <v>L</v>
      </c>
      <c r="DA5" s="240" t="str">
        <f t="shared" ca="1" si="66"/>
        <v>L</v>
      </c>
      <c r="DB5" s="240" t="str">
        <f t="shared" ca="1" si="66"/>
        <v>H</v>
      </c>
      <c r="DC5" s="240" t="str">
        <f t="shared" ca="1" si="66"/>
        <v>L</v>
      </c>
      <c r="DD5" s="240" t="str">
        <f t="shared" ca="1" si="66"/>
        <v>N</v>
      </c>
      <c r="DE5" s="240" t="str">
        <f t="shared" ca="1" si="66"/>
        <v>I</v>
      </c>
      <c r="DF5" s="240" t="str">
        <f t="shared" ca="1" si="66"/>
        <v>I</v>
      </c>
      <c r="DG5" s="240" t="str">
        <f t="shared" ca="1" si="66"/>
        <v>I</v>
      </c>
      <c r="DH5" s="240" t="str">
        <f t="shared" ca="1" si="66"/>
        <v>H</v>
      </c>
      <c r="DI5" s="240" t="str">
        <f t="shared" ca="1" si="66"/>
        <v>H</v>
      </c>
      <c r="DJ5" s="240" t="str">
        <f t="shared" ca="1" si="66"/>
        <v>L</v>
      </c>
      <c r="DK5" s="240" t="str">
        <f t="shared" ca="1" si="66"/>
        <v>N</v>
      </c>
      <c r="DL5" s="240" t="str">
        <f t="shared" ca="1" si="66"/>
        <v>L</v>
      </c>
      <c r="DM5" s="240" t="str">
        <f t="shared" ca="1" si="66"/>
        <v>L</v>
      </c>
      <c r="DN5" s="240" t="str">
        <f t="shared" ca="1" si="66"/>
        <v>H</v>
      </c>
      <c r="DO5" s="240" t="str">
        <f t="shared" ca="1" si="66"/>
        <v>H</v>
      </c>
      <c r="DP5" s="240" t="str">
        <f t="shared" ca="1" si="66"/>
        <v>H</v>
      </c>
      <c r="DQ5" s="240" t="str">
        <f t="shared" ca="1" si="66"/>
        <v>L</v>
      </c>
      <c r="DR5" s="240" t="str">
        <f t="shared" ca="1" si="66"/>
        <v>N</v>
      </c>
      <c r="DS5" s="240" t="str">
        <f t="shared" ca="1" si="66"/>
        <v>L</v>
      </c>
      <c r="DT5" s="240" t="str">
        <f t="shared" ca="1" si="66"/>
        <v>L</v>
      </c>
      <c r="DU5" s="240" t="str">
        <f t="shared" ca="1" si="66"/>
        <v>L</v>
      </c>
      <c r="DV5" s="240" t="str">
        <f t="shared" ca="1" si="66"/>
        <v>L</v>
      </c>
      <c r="DW5" s="240" t="str">
        <f t="shared" ca="1" si="66"/>
        <v>L</v>
      </c>
      <c r="DX5" s="240" t="str">
        <f t="shared" ca="1" si="66"/>
        <v>P</v>
      </c>
      <c r="DY5" s="240" t="str">
        <f t="shared" ca="1" si="66"/>
        <v>Q</v>
      </c>
      <c r="DZ5" s="240" t="str">
        <f t="shared" ca="1" si="66"/>
        <v>L</v>
      </c>
      <c r="EA5" s="240" t="str">
        <f t="shared" ca="1" si="66"/>
        <v>L</v>
      </c>
      <c r="EB5" s="240" t="str">
        <f t="shared" ca="1" si="67"/>
        <v>L</v>
      </c>
      <c r="EC5" s="240" t="str">
        <f t="shared" ca="1" si="67"/>
        <v>L</v>
      </c>
      <c r="ED5" s="240" t="str">
        <f t="shared" ca="1" si="67"/>
        <v>L</v>
      </c>
      <c r="EE5" s="240" t="str">
        <f t="shared" ca="1" si="67"/>
        <v>P</v>
      </c>
      <c r="EF5" s="240" t="str">
        <f t="shared" ca="1" si="67"/>
        <v>Q</v>
      </c>
      <c r="EG5" s="240" t="str">
        <f t="shared" ca="1" si="67"/>
        <v>L</v>
      </c>
      <c r="EH5" s="240" t="str">
        <f t="shared" ca="1" si="67"/>
        <v>L</v>
      </c>
      <c r="EI5" s="240" t="str">
        <f t="shared" ca="1" si="67"/>
        <v>L</v>
      </c>
      <c r="EJ5" s="240" t="str">
        <f t="shared" ca="1" si="67"/>
        <v>L</v>
      </c>
      <c r="EK5" s="240" t="str">
        <f t="shared" ca="1" si="67"/>
        <v>P</v>
      </c>
      <c r="EL5" s="240" t="str">
        <f t="shared" ca="1" si="67"/>
        <v>P</v>
      </c>
      <c r="EM5" s="240" t="str">
        <f t="shared" ca="1" si="67"/>
        <v>Q</v>
      </c>
      <c r="EN5" s="240" t="str">
        <f t="shared" ca="1" si="67"/>
        <v>L</v>
      </c>
      <c r="EO5" s="240" t="str">
        <f t="shared" ca="1" si="67"/>
        <v>L</v>
      </c>
      <c r="EP5" s="240" t="str">
        <f t="shared" ca="1" si="67"/>
        <v>L</v>
      </c>
      <c r="EQ5" s="240" t="str">
        <f t="shared" ca="1" si="67"/>
        <v>L</v>
      </c>
      <c r="ER5" s="240" t="str">
        <f t="shared" ca="1" si="67"/>
        <v>L</v>
      </c>
      <c r="ES5" s="240" t="str">
        <f t="shared" ca="1" si="67"/>
        <v>P</v>
      </c>
      <c r="ET5" s="240" t="str">
        <f t="shared" ca="1" si="67"/>
        <v>Q</v>
      </c>
      <c r="EU5" s="240" t="str">
        <f t="shared" ca="1" si="67"/>
        <v>M</v>
      </c>
      <c r="EV5" s="240" t="str">
        <f t="shared" ca="1" si="67"/>
        <v>M</v>
      </c>
      <c r="EW5" s="240" t="str">
        <f t="shared" ca="1" si="67"/>
        <v>M</v>
      </c>
      <c r="EX5" s="240" t="str">
        <f t="shared" ca="1" si="67"/>
        <v>K</v>
      </c>
      <c r="EY5" s="240" t="str">
        <f t="shared" ca="1" si="67"/>
        <v>K</v>
      </c>
      <c r="EZ5" s="240" t="str">
        <f t="shared" ca="1" si="67"/>
        <v>O</v>
      </c>
      <c r="FA5" s="240" t="str">
        <f t="shared" ca="1" si="67"/>
        <v>Q</v>
      </c>
      <c r="FB5" s="240" t="str">
        <f t="shared" ca="1" si="67"/>
        <v>K</v>
      </c>
      <c r="FC5" s="240" t="str">
        <f t="shared" ca="1" si="67"/>
        <v>K</v>
      </c>
      <c r="FD5" s="240" t="str">
        <f t="shared" ca="1" si="67"/>
        <v>K</v>
      </c>
      <c r="FE5" s="240" t="str">
        <f t="shared" ca="1" si="67"/>
        <v>K</v>
      </c>
      <c r="FF5" s="240" t="str">
        <f t="shared" ca="1" si="67"/>
        <v>K</v>
      </c>
      <c r="FG5" s="240" t="str">
        <f t="shared" ca="1" si="67"/>
        <v>O</v>
      </c>
      <c r="FH5" s="240" t="str">
        <f t="shared" ca="1" si="67"/>
        <v>Q</v>
      </c>
      <c r="FI5" s="240" t="str">
        <f t="shared" ca="1" si="67"/>
        <v>K</v>
      </c>
      <c r="FJ5" s="240" t="str">
        <f t="shared" ca="1" si="67"/>
        <v>K</v>
      </c>
      <c r="FK5" s="240" t="str">
        <f t="shared" ca="1" si="67"/>
        <v>K</v>
      </c>
      <c r="FL5" s="240" t="str">
        <f t="shared" ca="1" si="67"/>
        <v>K</v>
      </c>
      <c r="FM5" s="240" t="str">
        <f t="shared" ca="1" si="67"/>
        <v>K</v>
      </c>
      <c r="FN5" s="240" t="str">
        <f t="shared" ca="1" si="67"/>
        <v>O</v>
      </c>
      <c r="FO5" s="240" t="str">
        <f t="shared" ca="1" si="67"/>
        <v>Q</v>
      </c>
      <c r="FP5" s="240" t="str">
        <f t="shared" ca="1" si="67"/>
        <v>K</v>
      </c>
      <c r="FQ5" s="240" t="str">
        <f t="shared" ca="1" si="67"/>
        <v>K</v>
      </c>
      <c r="FR5" s="240" t="str">
        <f t="shared" ca="1" si="67"/>
        <v>K</v>
      </c>
      <c r="FS5" s="240" t="str">
        <f t="shared" ca="1" si="67"/>
        <v>K</v>
      </c>
      <c r="FT5" s="240" t="str">
        <f t="shared" ca="1" si="67"/>
        <v>K</v>
      </c>
      <c r="FU5" s="240" t="str">
        <f t="shared" ca="1" si="67"/>
        <v>O</v>
      </c>
      <c r="FV5" s="240" t="str">
        <f t="shared" ca="1" si="67"/>
        <v>U</v>
      </c>
      <c r="FW5" s="240" t="str">
        <f t="shared" ca="1" si="67"/>
        <v>U</v>
      </c>
      <c r="FX5" s="240" t="str">
        <f t="shared" ca="1" si="67"/>
        <v>U</v>
      </c>
      <c r="FY5" s="240" t="str">
        <f t="shared" ca="1" si="67"/>
        <v>U</v>
      </c>
      <c r="FZ5" s="240" t="str">
        <f t="shared" ca="1" si="67"/>
        <v>U</v>
      </c>
      <c r="GA5" s="240" t="str">
        <f t="shared" ca="1" si="67"/>
        <v>U</v>
      </c>
      <c r="GB5" s="240" t="str">
        <f t="shared" ca="1" si="67"/>
        <v>Z</v>
      </c>
      <c r="GC5" s="240" t="str">
        <f t="shared" ca="1" si="67"/>
        <v>Z</v>
      </c>
      <c r="GD5" s="240" t="str">
        <f t="shared" ca="1" si="67"/>
        <v>Z</v>
      </c>
      <c r="GE5" s="240" t="str">
        <f t="shared" ca="1" si="67"/>
        <v>Z</v>
      </c>
      <c r="GF5" s="240" t="str">
        <f t="shared" ca="1" si="67"/>
        <v>Z</v>
      </c>
      <c r="GG5" s="240" t="str">
        <f t="shared" ca="1" si="67"/>
        <v>Z</v>
      </c>
      <c r="GH5" s="240" t="str">
        <f t="shared" ca="1" si="67"/>
        <v>L</v>
      </c>
      <c r="GI5" s="240" t="str">
        <f t="shared" ca="1" si="67"/>
        <v>P</v>
      </c>
      <c r="GJ5" s="240" t="str">
        <f t="shared" ca="1" si="67"/>
        <v>Q</v>
      </c>
      <c r="GK5" s="240" t="str">
        <f t="shared" ca="1" si="67"/>
        <v>L</v>
      </c>
      <c r="GL5" s="240" t="str">
        <f t="shared" ca="1" si="67"/>
        <v>L</v>
      </c>
      <c r="GM5" s="240" t="str">
        <f t="shared" ca="1" si="67"/>
        <v>L</v>
      </c>
      <c r="GN5" s="240" t="str">
        <f t="shared" ca="1" si="68"/>
        <v>L</v>
      </c>
      <c r="GO5" s="240" t="str">
        <f t="shared" ca="1" si="68"/>
        <v>L</v>
      </c>
      <c r="GP5" s="240" t="str">
        <f t="shared" ca="1" si="68"/>
        <v>P</v>
      </c>
      <c r="GQ5" s="240" t="str">
        <f t="shared" ca="1" si="68"/>
        <v>Q</v>
      </c>
      <c r="GR5" s="240" t="str">
        <f t="shared" ca="1" si="68"/>
        <v>L</v>
      </c>
      <c r="GS5" s="240" t="str">
        <f t="shared" ca="1" si="68"/>
        <v>L</v>
      </c>
      <c r="GT5" s="240" t="str">
        <f t="shared" ca="1" si="68"/>
        <v>L</v>
      </c>
      <c r="GU5" s="240" t="str">
        <f t="shared" ca="1" si="68"/>
        <v>L</v>
      </c>
      <c r="GV5" s="240" t="str">
        <f t="shared" ca="1" si="68"/>
        <v>L</v>
      </c>
      <c r="GW5" s="240" t="str">
        <f t="shared" ca="1" si="68"/>
        <v>P</v>
      </c>
      <c r="GX5" s="240" t="str">
        <f t="shared" ca="1" si="68"/>
        <v>Q</v>
      </c>
      <c r="GY5" s="240" t="str">
        <f t="shared" ca="1" si="68"/>
        <v>L</v>
      </c>
      <c r="GZ5" s="240" t="str">
        <f t="shared" ca="1" si="68"/>
        <v>L</v>
      </c>
      <c r="HA5" s="240" t="str">
        <f t="shared" ca="1" si="68"/>
        <v>L</v>
      </c>
      <c r="HB5" s="240" t="str">
        <f t="shared" ca="1" si="68"/>
        <v>L</v>
      </c>
      <c r="HC5" s="240" t="str">
        <f t="shared" ca="1" si="68"/>
        <v>L</v>
      </c>
      <c r="HD5" s="240" t="str">
        <f t="shared" ca="1" si="68"/>
        <v>P</v>
      </c>
      <c r="HE5" s="240" t="str">
        <f t="shared" ca="1" si="68"/>
        <v>Q</v>
      </c>
      <c r="HF5" s="240" t="str">
        <f t="shared" ca="1" si="68"/>
        <v>L</v>
      </c>
      <c r="HG5" s="240" t="str">
        <f t="shared" ca="1" si="68"/>
        <v/>
      </c>
      <c r="HH5" s="240" t="str">
        <f t="shared" ca="1" si="68"/>
        <v/>
      </c>
      <c r="HI5" s="240" t="str">
        <f t="shared" ca="1" si="68"/>
        <v/>
      </c>
      <c r="HJ5" s="240" t="str">
        <f t="shared" ca="1" si="68"/>
        <v/>
      </c>
      <c r="HK5" s="240" t="str">
        <f t="shared" ca="1" si="68"/>
        <v/>
      </c>
      <c r="HL5" s="240" t="str">
        <f t="shared" ca="1" si="68"/>
        <v/>
      </c>
      <c r="HM5" s="240" t="str">
        <f t="shared" ca="1" si="68"/>
        <v/>
      </c>
      <c r="HN5" s="240" t="str">
        <f t="shared" ca="1" si="68"/>
        <v/>
      </c>
      <c r="HO5" s="240" t="str">
        <f t="shared" ca="1" si="68"/>
        <v/>
      </c>
      <c r="HP5" s="240" t="str">
        <f t="shared" ca="1" si="68"/>
        <v/>
      </c>
      <c r="HQ5" s="240" t="str">
        <f t="shared" ca="1" si="68"/>
        <v/>
      </c>
      <c r="HR5" s="240" t="str">
        <f t="shared" ca="1" si="68"/>
        <v/>
      </c>
      <c r="HS5" s="240" t="str">
        <f t="shared" ca="1" si="68"/>
        <v/>
      </c>
      <c r="HT5" s="240" t="str">
        <f t="shared" ca="1" si="68"/>
        <v/>
      </c>
      <c r="HU5" s="240" t="str">
        <f t="shared" ca="1" si="68"/>
        <v/>
      </c>
      <c r="HV5" s="240" t="str">
        <f t="shared" ca="1" si="68"/>
        <v/>
      </c>
      <c r="HW5" s="240" t="str">
        <f t="shared" ca="1" si="68"/>
        <v/>
      </c>
      <c r="HX5" s="240" t="str">
        <f t="shared" ca="1" si="68"/>
        <v/>
      </c>
      <c r="HY5" s="240" t="str">
        <f t="shared" ca="1" si="68"/>
        <v/>
      </c>
      <c r="HZ5" s="240" t="str">
        <f t="shared" ca="1" si="68"/>
        <v/>
      </c>
      <c r="IA5" s="240" t="str">
        <f t="shared" ca="1" si="68"/>
        <v/>
      </c>
      <c r="IB5" s="240" t="str">
        <f t="shared" ca="1" si="68"/>
        <v/>
      </c>
      <c r="IC5" s="240" t="str">
        <f t="shared" ca="1" si="68"/>
        <v/>
      </c>
      <c r="ID5" s="240" t="str">
        <f t="shared" ca="1" si="68"/>
        <v/>
      </c>
      <c r="IE5" s="240" t="str">
        <f t="shared" ca="1" si="68"/>
        <v/>
      </c>
      <c r="IF5" s="240" t="str">
        <f t="shared" ca="1" si="68"/>
        <v/>
      </c>
      <c r="IG5" s="240" t="str">
        <f t="shared" ca="1" si="68"/>
        <v/>
      </c>
      <c r="IH5" s="240" t="str">
        <f t="shared" ca="1" si="68"/>
        <v/>
      </c>
      <c r="II5" s="240" t="str">
        <f t="shared" ca="1" si="68"/>
        <v/>
      </c>
      <c r="IJ5" s="240" t="str">
        <f t="shared" ca="1" si="68"/>
        <v/>
      </c>
      <c r="IK5" s="240" t="str">
        <f t="shared" ca="1" si="68"/>
        <v/>
      </c>
      <c r="IL5" s="240" t="str">
        <f t="shared" ca="1" si="68"/>
        <v/>
      </c>
      <c r="IM5" s="240" t="str">
        <f t="shared" ca="1" si="68"/>
        <v/>
      </c>
      <c r="IN5" s="240" t="str">
        <f t="shared" ca="1" si="68"/>
        <v/>
      </c>
      <c r="IO5" s="240" t="str">
        <f t="shared" ca="1" si="68"/>
        <v/>
      </c>
      <c r="IP5" s="240" t="str">
        <f t="shared" ca="1" si="68"/>
        <v/>
      </c>
      <c r="IQ5" s="240" t="str">
        <f t="shared" ca="1" si="68"/>
        <v/>
      </c>
      <c r="IR5" s="240" t="str">
        <f t="shared" ca="1" si="68"/>
        <v/>
      </c>
      <c r="IS5" s="240" t="str">
        <f t="shared" ca="1" si="68"/>
        <v/>
      </c>
      <c r="IT5" s="240" t="str">
        <f t="shared" ca="1" si="68"/>
        <v/>
      </c>
      <c r="IU5" s="240" t="str">
        <f t="shared" ca="1" si="68"/>
        <v/>
      </c>
      <c r="IV5" s="240" t="str">
        <f t="shared" ca="1" si="68"/>
        <v/>
      </c>
      <c r="IW5" s="240" t="str">
        <f t="shared" ca="1" si="69"/>
        <v/>
      </c>
      <c r="IX5" s="240" t="str">
        <f t="shared" ca="1" si="69"/>
        <v/>
      </c>
      <c r="IY5" s="240" t="str">
        <f t="shared" ca="1" si="69"/>
        <v/>
      </c>
      <c r="IZ5" s="240" t="str">
        <f t="shared" ca="1" si="69"/>
        <v/>
      </c>
      <c r="JA5" s="240" t="str">
        <f t="shared" ca="1" si="69"/>
        <v/>
      </c>
      <c r="JB5" s="240" t="str">
        <f t="shared" ca="1" si="69"/>
        <v/>
      </c>
      <c r="JC5" s="240" t="str">
        <f t="shared" ca="1" si="69"/>
        <v/>
      </c>
      <c r="JD5" s="240" t="str">
        <f t="shared" ca="1" si="69"/>
        <v/>
      </c>
      <c r="JE5" s="240" t="str">
        <f t="shared" ca="1" si="69"/>
        <v/>
      </c>
      <c r="JF5" s="240" t="str">
        <f t="shared" ca="1" si="69"/>
        <v/>
      </c>
      <c r="JG5" s="240" t="str">
        <f t="shared" ca="1" si="69"/>
        <v/>
      </c>
      <c r="JH5" s="240" t="str">
        <f t="shared" ca="1" si="69"/>
        <v/>
      </c>
      <c r="JI5" s="240" t="str">
        <f t="shared" ca="1" si="69"/>
        <v/>
      </c>
      <c r="JJ5" s="240" t="str">
        <f t="shared" ca="1" si="69"/>
        <v/>
      </c>
      <c r="JK5" s="240" t="str">
        <f t="shared" ca="1" si="69"/>
        <v/>
      </c>
      <c r="JL5" s="240" t="str">
        <f t="shared" ca="1" si="69"/>
        <v/>
      </c>
      <c r="JM5" s="240" t="str">
        <f t="shared" ca="1" si="69"/>
        <v/>
      </c>
      <c r="JN5" s="240" t="str">
        <f t="shared" ca="1" si="69"/>
        <v/>
      </c>
      <c r="JO5" s="240" t="str">
        <f t="shared" ca="1" si="69"/>
        <v/>
      </c>
      <c r="JP5" s="240" t="str">
        <f t="shared" ca="1" si="69"/>
        <v/>
      </c>
      <c r="JQ5" s="240" t="str">
        <f t="shared" ca="1" si="69"/>
        <v/>
      </c>
      <c r="JR5" s="240" t="str">
        <f t="shared" ca="1" si="69"/>
        <v/>
      </c>
      <c r="JS5" s="240" t="str">
        <f t="shared" ca="1" si="69"/>
        <v/>
      </c>
      <c r="JT5" s="240" t="str">
        <f t="shared" ca="1" si="69"/>
        <v/>
      </c>
      <c r="JU5" s="240" t="str">
        <f t="shared" ca="1" si="69"/>
        <v/>
      </c>
      <c r="JV5" s="240" t="str">
        <f t="shared" ca="1" si="69"/>
        <v/>
      </c>
      <c r="JW5" s="240" t="str">
        <f t="shared" ca="1" si="69"/>
        <v/>
      </c>
      <c r="JX5" s="240" t="str">
        <f t="shared" ca="1" si="69"/>
        <v/>
      </c>
      <c r="JY5" s="240" t="str">
        <f t="shared" ca="1" si="69"/>
        <v/>
      </c>
      <c r="JZ5" s="240" t="str">
        <f t="shared" ca="1" si="69"/>
        <v/>
      </c>
      <c r="KA5" s="240" t="str">
        <f t="shared" ca="1" si="69"/>
        <v/>
      </c>
      <c r="KB5" s="240" t="str">
        <f t="shared" ca="1" si="69"/>
        <v/>
      </c>
      <c r="KC5" s="240" t="str">
        <f t="shared" ca="1" si="70"/>
        <v/>
      </c>
      <c r="KD5" s="240" t="str">
        <f t="shared" ca="1" si="70"/>
        <v/>
      </c>
      <c r="KE5" s="240" t="str">
        <f t="shared" ca="1" si="70"/>
        <v/>
      </c>
      <c r="KF5" s="240" t="str">
        <f t="shared" ca="1" si="70"/>
        <v/>
      </c>
      <c r="KG5" s="240" t="str">
        <f t="shared" ca="1" si="70"/>
        <v/>
      </c>
      <c r="KH5" s="240" t="str">
        <f t="shared" ca="1" si="70"/>
        <v/>
      </c>
      <c r="KI5" s="240" t="str">
        <f t="shared" ca="1" si="70"/>
        <v/>
      </c>
      <c r="KJ5" s="240" t="str">
        <f t="shared" ca="1" si="70"/>
        <v/>
      </c>
      <c r="KK5" s="240" t="str">
        <f t="shared" ca="1" si="70"/>
        <v/>
      </c>
      <c r="KL5" s="240" t="str">
        <f t="shared" ca="1" si="70"/>
        <v/>
      </c>
      <c r="KM5" s="240" t="str">
        <f t="shared" ca="1" si="70"/>
        <v/>
      </c>
      <c r="KN5" s="240" t="str">
        <f t="shared" ca="1" si="70"/>
        <v/>
      </c>
      <c r="KO5" s="240" t="str">
        <f t="shared" ca="1" si="70"/>
        <v/>
      </c>
      <c r="KP5" s="240" t="str">
        <f t="shared" ca="1" si="70"/>
        <v/>
      </c>
      <c r="KQ5" s="240" t="str">
        <f t="shared" ca="1" si="70"/>
        <v/>
      </c>
      <c r="KR5" s="240" t="str">
        <f t="shared" ca="1" si="70"/>
        <v/>
      </c>
      <c r="KS5" s="240" t="str">
        <f t="shared" ca="1" si="71"/>
        <v/>
      </c>
      <c r="KT5" s="240" t="str">
        <f t="shared" ca="1" si="71"/>
        <v/>
      </c>
    </row>
    <row r="6" spans="1:306" x14ac:dyDescent="0.2">
      <c r="A6">
        <f t="shared" ref="A6:A13" si="73">A5+1</f>
        <v>3</v>
      </c>
      <c r="B6" s="236" t="str">
        <f>カレンダー!B$18</f>
        <v>with SAUNA(単泊)</v>
      </c>
      <c r="C6" s="240" t="str">
        <f t="shared" ref="C6:G6" ca="1" si="74">IFERROR(IF(AND(C31="",C18=""),"",IF(C31="",C18,C31)),"")</f>
        <v>Q</v>
      </c>
      <c r="D6" s="240" t="str">
        <f t="shared" ca="1" si="74"/>
        <v>Q</v>
      </c>
      <c r="E6" s="240" t="str">
        <f t="shared" ca="1" si="74"/>
        <v>G</v>
      </c>
      <c r="F6" s="240" t="str">
        <f t="shared" ca="1" si="74"/>
        <v>G</v>
      </c>
      <c r="G6" s="240" t="str">
        <f t="shared" ca="1" si="74"/>
        <v>G</v>
      </c>
      <c r="H6" s="240" t="str">
        <f t="shared" ca="1" si="72"/>
        <v>H</v>
      </c>
      <c r="I6" s="240" t="str">
        <f t="shared" ca="1" si="72"/>
        <v>G</v>
      </c>
      <c r="J6" s="240" t="str">
        <f t="shared" ca="1" si="72"/>
        <v>P</v>
      </c>
      <c r="K6" s="240" t="str">
        <f t="shared" ca="1" si="72"/>
        <v>I</v>
      </c>
      <c r="L6" s="240" t="str">
        <f t="shared" ca="1" si="72"/>
        <v>K</v>
      </c>
      <c r="M6" s="240" t="str">
        <f t="shared" ca="1" si="72"/>
        <v>H</v>
      </c>
      <c r="N6" s="240" t="str">
        <f t="shared" ca="1" si="72"/>
        <v>E</v>
      </c>
      <c r="O6" s="240" t="str">
        <f t="shared" ca="1" si="72"/>
        <v>H</v>
      </c>
      <c r="P6" s="240" t="str">
        <f t="shared" ca="1" si="72"/>
        <v>M</v>
      </c>
      <c r="Q6" s="240" t="str">
        <f t="shared" ca="1" si="72"/>
        <v>L</v>
      </c>
      <c r="R6" s="240" t="str">
        <f t="shared" ca="1" si="72"/>
        <v>I</v>
      </c>
      <c r="S6" s="240" t="str">
        <f t="shared" ca="1" si="65"/>
        <v>E</v>
      </c>
      <c r="T6" s="240" t="str">
        <f t="shared" ca="1" si="65"/>
        <v>E</v>
      </c>
      <c r="U6" s="240" t="str">
        <f t="shared" ca="1" si="65"/>
        <v>E</v>
      </c>
      <c r="V6" s="240" t="str">
        <f t="shared" ca="1" si="65"/>
        <v>F</v>
      </c>
      <c r="W6" s="240" t="str">
        <f t="shared" ca="1" si="65"/>
        <v>N</v>
      </c>
      <c r="X6" s="240" t="str">
        <f t="shared" ca="1" si="65"/>
        <v>Q</v>
      </c>
      <c r="Y6" s="240" t="str">
        <f t="shared" ca="1" si="65"/>
        <v>H</v>
      </c>
      <c r="Z6" s="240" t="str">
        <f t="shared" ca="1" si="65"/>
        <v>H</v>
      </c>
      <c r="AA6" s="240" t="str">
        <f t="shared" ca="1" si="65"/>
        <v>G</v>
      </c>
      <c r="AB6" s="240" t="str">
        <f t="shared" ca="1" si="65"/>
        <v>C</v>
      </c>
      <c r="AC6" s="240" t="str">
        <f t="shared" ca="1" si="65"/>
        <v>C</v>
      </c>
      <c r="AD6" s="240" t="str">
        <f t="shared" ca="1" si="65"/>
        <v>I</v>
      </c>
      <c r="AE6" s="240" t="str">
        <f t="shared" ca="1" si="65"/>
        <v>J</v>
      </c>
      <c r="AF6" s="240" t="str">
        <f t="shared" ca="1" si="65"/>
        <v>D</v>
      </c>
      <c r="AG6" s="240" t="str">
        <f t="shared" ca="1" si="65"/>
        <v>D</v>
      </c>
      <c r="AH6" s="240" t="str">
        <f t="shared" ca="1" si="65"/>
        <v>D</v>
      </c>
      <c r="AI6" s="240" t="str">
        <f t="shared" ca="1" si="65"/>
        <v>E</v>
      </c>
      <c r="AJ6" s="240" t="str">
        <f t="shared" ca="1" si="65"/>
        <v>D</v>
      </c>
      <c r="AK6" s="240" t="str">
        <f t="shared" ca="1" si="65"/>
        <v>F</v>
      </c>
      <c r="AL6" s="240" t="str">
        <f t="shared" ca="1" si="65"/>
        <v>I</v>
      </c>
      <c r="AM6" s="240" t="str">
        <f t="shared" ca="1" si="65"/>
        <v>E</v>
      </c>
      <c r="AN6" s="240" t="str">
        <f t="shared" ca="1" si="65"/>
        <v>C</v>
      </c>
      <c r="AO6" s="240" t="str">
        <f t="shared" ca="1" si="65"/>
        <v>C</v>
      </c>
      <c r="AP6" s="240" t="str">
        <f t="shared" ca="1" si="65"/>
        <v>D</v>
      </c>
      <c r="AQ6" s="240" t="str">
        <f t="shared" ca="1" si="65"/>
        <v>D</v>
      </c>
      <c r="AR6" s="240" t="str">
        <f t="shared" ca="1" si="65"/>
        <v>I</v>
      </c>
      <c r="AS6" s="240" t="str">
        <f t="shared" ca="1" si="65"/>
        <v>K</v>
      </c>
      <c r="AT6" s="240" t="str">
        <f t="shared" ca="1" si="65"/>
        <v>B</v>
      </c>
      <c r="AU6" s="240" t="str">
        <f t="shared" ca="1" si="65"/>
        <v>B</v>
      </c>
      <c r="AV6" s="240" t="str">
        <f t="shared" ca="1" si="65"/>
        <v>B</v>
      </c>
      <c r="AW6" s="240" t="str">
        <f t="shared" ca="1" si="65"/>
        <v>E</v>
      </c>
      <c r="AX6" s="240" t="str">
        <f t="shared" ca="1" si="65"/>
        <v>G</v>
      </c>
      <c r="AY6" s="240" t="str">
        <f t="shared" ca="1" si="65"/>
        <v>E</v>
      </c>
      <c r="AZ6" s="240" t="str">
        <f t="shared" ca="1" si="65"/>
        <v>I</v>
      </c>
      <c r="BA6" s="240" t="str">
        <f t="shared" ca="1" si="65"/>
        <v>H</v>
      </c>
      <c r="BB6" s="240" t="str">
        <f t="shared" ca="1" si="65"/>
        <v>H</v>
      </c>
      <c r="BC6" s="240" t="str">
        <f t="shared" ca="1" si="65"/>
        <v>G</v>
      </c>
      <c r="BD6" s="240" t="str">
        <f t="shared" ca="1" si="65"/>
        <v>I</v>
      </c>
      <c r="BE6" s="240" t="str">
        <f t="shared" ca="1" si="65"/>
        <v>M</v>
      </c>
      <c r="BF6" s="240" t="str">
        <f t="shared" ca="1" si="65"/>
        <v>T</v>
      </c>
      <c r="BG6" s="240" t="str">
        <f t="shared" ca="1" si="65"/>
        <v>T</v>
      </c>
      <c r="BH6" s="240" t="str">
        <f t="shared" ca="1" si="65"/>
        <v>W</v>
      </c>
      <c r="BI6" s="240" t="str">
        <f t="shared" ca="1" si="65"/>
        <v>W</v>
      </c>
      <c r="BJ6" s="240" t="str">
        <f t="shared" ca="1" si="65"/>
        <v>X</v>
      </c>
      <c r="BK6" s="240" t="str">
        <f t="shared" ca="1" si="65"/>
        <v>X</v>
      </c>
      <c r="BL6" s="240" t="str">
        <f t="shared" ca="1" si="65"/>
        <v>Y</v>
      </c>
      <c r="BM6" s="240" t="str">
        <f t="shared" ca="1" si="65"/>
        <v>Y</v>
      </c>
      <c r="BN6" s="240" t="str">
        <f t="shared" ca="1" si="65"/>
        <v>U</v>
      </c>
      <c r="BO6" s="240" t="str">
        <f t="shared" ca="1" si="65"/>
        <v>H</v>
      </c>
      <c r="BP6" s="240" t="str">
        <f t="shared" ca="1" si="66"/>
        <v>H</v>
      </c>
      <c r="BQ6" s="240" t="str">
        <f t="shared" ca="1" si="66"/>
        <v>E</v>
      </c>
      <c r="BR6" s="240" t="str">
        <f t="shared" ca="1" si="66"/>
        <v>B</v>
      </c>
      <c r="BS6" s="240" t="str">
        <f t="shared" ca="1" si="66"/>
        <v>C</v>
      </c>
      <c r="BT6" s="240" t="str">
        <f t="shared" ca="1" si="66"/>
        <v>G</v>
      </c>
      <c r="BU6" s="240" t="str">
        <f t="shared" ca="1" si="66"/>
        <v>I</v>
      </c>
      <c r="BV6" s="240" t="str">
        <f t="shared" ca="1" si="66"/>
        <v>I</v>
      </c>
      <c r="BW6" s="240" t="str">
        <f t="shared" ca="1" si="66"/>
        <v>C</v>
      </c>
      <c r="BX6" s="240" t="str">
        <f t="shared" ca="1" si="66"/>
        <v>C</v>
      </c>
      <c r="BY6" s="240" t="str">
        <f t="shared" ca="1" si="66"/>
        <v>C</v>
      </c>
      <c r="BZ6" s="240" t="str">
        <f t="shared" ca="1" si="66"/>
        <v>C</v>
      </c>
      <c r="CA6" s="240" t="str">
        <f t="shared" ca="1" si="66"/>
        <v>G</v>
      </c>
      <c r="CB6" s="240" t="str">
        <f t="shared" ca="1" si="66"/>
        <v>I</v>
      </c>
      <c r="CC6" s="240" t="str">
        <f t="shared" ca="1" si="66"/>
        <v>B</v>
      </c>
      <c r="CD6" s="240" t="str">
        <f t="shared" ca="1" si="66"/>
        <v>C</v>
      </c>
      <c r="CE6" s="240" t="str">
        <f t="shared" ca="1" si="66"/>
        <v>B</v>
      </c>
      <c r="CF6" s="240" t="str">
        <f t="shared" ca="1" si="66"/>
        <v>B</v>
      </c>
      <c r="CG6" s="240" t="str">
        <f t="shared" ca="1" si="66"/>
        <v>C</v>
      </c>
      <c r="CH6" s="240" t="str">
        <f t="shared" ca="1" si="66"/>
        <v>G</v>
      </c>
      <c r="CI6" s="240" t="str">
        <f t="shared" ca="1" si="66"/>
        <v>I</v>
      </c>
      <c r="CJ6" s="240" t="str">
        <f t="shared" ca="1" si="66"/>
        <v>C</v>
      </c>
      <c r="CK6" s="240" t="str">
        <f t="shared" ca="1" si="66"/>
        <v>C</v>
      </c>
      <c r="CL6" s="240" t="str">
        <f t="shared" ca="1" si="66"/>
        <v>C</v>
      </c>
      <c r="CM6" s="240" t="str">
        <f t="shared" ca="1" si="66"/>
        <v>C</v>
      </c>
      <c r="CN6" s="240" t="str">
        <f t="shared" ca="1" si="66"/>
        <v>C</v>
      </c>
      <c r="CO6" s="240" t="str">
        <f t="shared" ca="1" si="66"/>
        <v>G</v>
      </c>
      <c r="CP6" s="240" t="str">
        <f t="shared" ca="1" si="66"/>
        <v>I</v>
      </c>
      <c r="CQ6" s="240" t="str">
        <f t="shared" ca="1" si="66"/>
        <v>H</v>
      </c>
      <c r="CR6" s="240" t="str">
        <f t="shared" ca="1" si="66"/>
        <v>H</v>
      </c>
      <c r="CS6" s="240" t="str">
        <f t="shared" ca="1" si="66"/>
        <v>H</v>
      </c>
      <c r="CT6" s="240" t="str">
        <f t="shared" ca="1" si="66"/>
        <v>H</v>
      </c>
      <c r="CU6" s="240" t="str">
        <f t="shared" ca="1" si="66"/>
        <v>H</v>
      </c>
      <c r="CV6" s="240" t="str">
        <f t="shared" ca="1" si="66"/>
        <v>L</v>
      </c>
      <c r="CW6" s="240" t="str">
        <f t="shared" ca="1" si="66"/>
        <v>N</v>
      </c>
      <c r="CX6" s="240" t="str">
        <f t="shared" ca="1" si="66"/>
        <v>H</v>
      </c>
      <c r="CY6" s="240" t="str">
        <f t="shared" ca="1" si="66"/>
        <v>H</v>
      </c>
      <c r="CZ6" s="240" t="str">
        <f t="shared" ca="1" si="66"/>
        <v>L</v>
      </c>
      <c r="DA6" s="240" t="str">
        <f t="shared" ca="1" si="66"/>
        <v>L</v>
      </c>
      <c r="DB6" s="240" t="str">
        <f t="shared" ca="1" si="66"/>
        <v>H</v>
      </c>
      <c r="DC6" s="240" t="str">
        <f t="shared" ca="1" si="66"/>
        <v>L</v>
      </c>
      <c r="DD6" s="240" t="str">
        <f t="shared" ca="1" si="66"/>
        <v>N</v>
      </c>
      <c r="DE6" s="240" t="str">
        <f t="shared" ca="1" si="66"/>
        <v>I</v>
      </c>
      <c r="DF6" s="240" t="str">
        <f t="shared" ca="1" si="66"/>
        <v>I</v>
      </c>
      <c r="DG6" s="240" t="str">
        <f t="shared" ca="1" si="66"/>
        <v>I</v>
      </c>
      <c r="DH6" s="240" t="str">
        <f t="shared" ca="1" si="66"/>
        <v>H</v>
      </c>
      <c r="DI6" s="240" t="str">
        <f t="shared" ca="1" si="66"/>
        <v>H</v>
      </c>
      <c r="DJ6" s="240" t="str">
        <f t="shared" ca="1" si="66"/>
        <v>L</v>
      </c>
      <c r="DK6" s="240" t="str">
        <f t="shared" ca="1" si="66"/>
        <v>N</v>
      </c>
      <c r="DL6" s="240" t="str">
        <f t="shared" ca="1" si="66"/>
        <v>L</v>
      </c>
      <c r="DM6" s="240" t="str">
        <f t="shared" ca="1" si="66"/>
        <v>L</v>
      </c>
      <c r="DN6" s="240" t="str">
        <f t="shared" ca="1" si="66"/>
        <v>H</v>
      </c>
      <c r="DO6" s="240" t="str">
        <f t="shared" ca="1" si="66"/>
        <v>H</v>
      </c>
      <c r="DP6" s="240" t="str">
        <f t="shared" ca="1" si="66"/>
        <v>H</v>
      </c>
      <c r="DQ6" s="240" t="str">
        <f t="shared" ca="1" si="66"/>
        <v>L</v>
      </c>
      <c r="DR6" s="240" t="str">
        <f t="shared" ca="1" si="66"/>
        <v>N</v>
      </c>
      <c r="DS6" s="240" t="str">
        <f t="shared" ca="1" si="66"/>
        <v>L</v>
      </c>
      <c r="DT6" s="240" t="str">
        <f t="shared" ca="1" si="66"/>
        <v>L</v>
      </c>
      <c r="DU6" s="240" t="str">
        <f t="shared" ca="1" si="66"/>
        <v>L</v>
      </c>
      <c r="DV6" s="240" t="str">
        <f t="shared" ca="1" si="66"/>
        <v>L</v>
      </c>
      <c r="DW6" s="240" t="str">
        <f t="shared" ca="1" si="66"/>
        <v>L</v>
      </c>
      <c r="DX6" s="240" t="str">
        <f t="shared" ca="1" si="66"/>
        <v>P</v>
      </c>
      <c r="DY6" s="240" t="str">
        <f t="shared" ca="1" si="66"/>
        <v>Q</v>
      </c>
      <c r="DZ6" s="240" t="str">
        <f t="shared" ca="1" si="66"/>
        <v>L</v>
      </c>
      <c r="EA6" s="240" t="str">
        <f t="shared" ca="1" si="66"/>
        <v>L</v>
      </c>
      <c r="EB6" s="240" t="str">
        <f t="shared" ca="1" si="67"/>
        <v>L</v>
      </c>
      <c r="EC6" s="240" t="str">
        <f t="shared" ca="1" si="67"/>
        <v>L</v>
      </c>
      <c r="ED6" s="240" t="str">
        <f t="shared" ca="1" si="67"/>
        <v>L</v>
      </c>
      <c r="EE6" s="240" t="str">
        <f t="shared" ca="1" si="67"/>
        <v>P</v>
      </c>
      <c r="EF6" s="240" t="str">
        <f t="shared" ca="1" si="67"/>
        <v>Q</v>
      </c>
      <c r="EG6" s="240" t="str">
        <f t="shared" ca="1" si="67"/>
        <v>L</v>
      </c>
      <c r="EH6" s="240" t="str">
        <f t="shared" ca="1" si="67"/>
        <v>L</v>
      </c>
      <c r="EI6" s="240" t="str">
        <f t="shared" ca="1" si="67"/>
        <v>L</v>
      </c>
      <c r="EJ6" s="240" t="str">
        <f t="shared" ca="1" si="67"/>
        <v>L</v>
      </c>
      <c r="EK6" s="240" t="str">
        <f t="shared" ca="1" si="67"/>
        <v>P</v>
      </c>
      <c r="EL6" s="240" t="str">
        <f t="shared" ca="1" si="67"/>
        <v>P</v>
      </c>
      <c r="EM6" s="240" t="str">
        <f t="shared" ca="1" si="67"/>
        <v>Q</v>
      </c>
      <c r="EN6" s="240" t="str">
        <f t="shared" ca="1" si="67"/>
        <v>L</v>
      </c>
      <c r="EO6" s="240" t="str">
        <f t="shared" ca="1" si="67"/>
        <v>L</v>
      </c>
      <c r="EP6" s="240" t="str">
        <f t="shared" ca="1" si="67"/>
        <v>L</v>
      </c>
      <c r="EQ6" s="240" t="str">
        <f t="shared" ca="1" si="67"/>
        <v>L</v>
      </c>
      <c r="ER6" s="240" t="str">
        <f t="shared" ca="1" si="67"/>
        <v>L</v>
      </c>
      <c r="ES6" s="240" t="str">
        <f t="shared" ca="1" si="67"/>
        <v>P</v>
      </c>
      <c r="ET6" s="240" t="str">
        <f t="shared" ca="1" si="67"/>
        <v>Q</v>
      </c>
      <c r="EU6" s="240" t="str">
        <f t="shared" ca="1" si="67"/>
        <v>M</v>
      </c>
      <c r="EV6" s="240" t="str">
        <f t="shared" ca="1" si="67"/>
        <v>M</v>
      </c>
      <c r="EW6" s="240" t="str">
        <f t="shared" ca="1" si="67"/>
        <v>M</v>
      </c>
      <c r="EX6" s="240" t="str">
        <f t="shared" ca="1" si="67"/>
        <v>K</v>
      </c>
      <c r="EY6" s="240" t="str">
        <f t="shared" ca="1" si="67"/>
        <v>K</v>
      </c>
      <c r="EZ6" s="240" t="str">
        <f t="shared" ca="1" si="67"/>
        <v>O</v>
      </c>
      <c r="FA6" s="240" t="str">
        <f t="shared" ca="1" si="67"/>
        <v>Q</v>
      </c>
      <c r="FB6" s="240" t="str">
        <f t="shared" ca="1" si="67"/>
        <v>K</v>
      </c>
      <c r="FC6" s="240" t="str">
        <f t="shared" ca="1" si="67"/>
        <v>K</v>
      </c>
      <c r="FD6" s="240" t="str">
        <f t="shared" ca="1" si="67"/>
        <v>K</v>
      </c>
      <c r="FE6" s="240" t="str">
        <f t="shared" ca="1" si="67"/>
        <v>K</v>
      </c>
      <c r="FF6" s="240" t="str">
        <f t="shared" ca="1" si="67"/>
        <v>K</v>
      </c>
      <c r="FG6" s="240" t="str">
        <f t="shared" ca="1" si="67"/>
        <v>O</v>
      </c>
      <c r="FH6" s="240" t="str">
        <f t="shared" ca="1" si="67"/>
        <v>Q</v>
      </c>
      <c r="FI6" s="240" t="str">
        <f t="shared" ca="1" si="67"/>
        <v>K</v>
      </c>
      <c r="FJ6" s="240" t="str">
        <f t="shared" ca="1" si="67"/>
        <v>K</v>
      </c>
      <c r="FK6" s="240" t="str">
        <f t="shared" ca="1" si="67"/>
        <v>K</v>
      </c>
      <c r="FL6" s="240" t="str">
        <f t="shared" ca="1" si="67"/>
        <v>K</v>
      </c>
      <c r="FM6" s="240" t="str">
        <f t="shared" ca="1" si="67"/>
        <v>K</v>
      </c>
      <c r="FN6" s="240" t="str">
        <f t="shared" ca="1" si="67"/>
        <v>O</v>
      </c>
      <c r="FO6" s="240" t="str">
        <f t="shared" ca="1" si="67"/>
        <v>Q</v>
      </c>
      <c r="FP6" s="240" t="str">
        <f t="shared" ca="1" si="67"/>
        <v>K</v>
      </c>
      <c r="FQ6" s="240" t="str">
        <f t="shared" ca="1" si="67"/>
        <v>K</v>
      </c>
      <c r="FR6" s="240" t="str">
        <f t="shared" ca="1" si="67"/>
        <v>K</v>
      </c>
      <c r="FS6" s="240" t="str">
        <f t="shared" ca="1" si="67"/>
        <v>K</v>
      </c>
      <c r="FT6" s="240" t="str">
        <f t="shared" ca="1" si="67"/>
        <v>K</v>
      </c>
      <c r="FU6" s="240" t="str">
        <f t="shared" ca="1" si="67"/>
        <v>O</v>
      </c>
      <c r="FV6" s="240" t="str">
        <f t="shared" ca="1" si="67"/>
        <v>U</v>
      </c>
      <c r="FW6" s="240" t="str">
        <f t="shared" ca="1" si="67"/>
        <v>U</v>
      </c>
      <c r="FX6" s="240" t="str">
        <f t="shared" ca="1" si="67"/>
        <v>U</v>
      </c>
      <c r="FY6" s="240" t="str">
        <f t="shared" ca="1" si="67"/>
        <v>U</v>
      </c>
      <c r="FZ6" s="240" t="str">
        <f t="shared" ca="1" si="67"/>
        <v>U</v>
      </c>
      <c r="GA6" s="240" t="str">
        <f t="shared" ca="1" si="67"/>
        <v>U</v>
      </c>
      <c r="GB6" s="240" t="str">
        <f t="shared" ca="1" si="67"/>
        <v>Z</v>
      </c>
      <c r="GC6" s="240" t="str">
        <f t="shared" ca="1" si="67"/>
        <v>Z</v>
      </c>
      <c r="GD6" s="240" t="str">
        <f t="shared" ca="1" si="67"/>
        <v>Z</v>
      </c>
      <c r="GE6" s="240" t="str">
        <f t="shared" ca="1" si="67"/>
        <v>Z</v>
      </c>
      <c r="GF6" s="240" t="str">
        <f t="shared" ca="1" si="67"/>
        <v>Z</v>
      </c>
      <c r="GG6" s="240" t="str">
        <f t="shared" ca="1" si="67"/>
        <v>Z</v>
      </c>
      <c r="GH6" s="240" t="str">
        <f t="shared" ca="1" si="67"/>
        <v>L</v>
      </c>
      <c r="GI6" s="240" t="str">
        <f t="shared" ca="1" si="67"/>
        <v>P</v>
      </c>
      <c r="GJ6" s="240" t="str">
        <f t="shared" ca="1" si="67"/>
        <v>Q</v>
      </c>
      <c r="GK6" s="240" t="str">
        <f t="shared" ca="1" si="67"/>
        <v>L</v>
      </c>
      <c r="GL6" s="240" t="str">
        <f t="shared" ca="1" si="67"/>
        <v>L</v>
      </c>
      <c r="GM6" s="240" t="str">
        <f t="shared" ca="1" si="67"/>
        <v>L</v>
      </c>
      <c r="GN6" s="240" t="str">
        <f t="shared" ca="1" si="68"/>
        <v>L</v>
      </c>
      <c r="GO6" s="240" t="str">
        <f t="shared" ca="1" si="68"/>
        <v>L</v>
      </c>
      <c r="GP6" s="240" t="str">
        <f t="shared" ca="1" si="68"/>
        <v>P</v>
      </c>
      <c r="GQ6" s="240" t="str">
        <f t="shared" ca="1" si="68"/>
        <v>Q</v>
      </c>
      <c r="GR6" s="240" t="str">
        <f t="shared" ca="1" si="68"/>
        <v>L</v>
      </c>
      <c r="GS6" s="240" t="str">
        <f t="shared" ca="1" si="68"/>
        <v>L</v>
      </c>
      <c r="GT6" s="240" t="str">
        <f t="shared" ca="1" si="68"/>
        <v>L</v>
      </c>
      <c r="GU6" s="240" t="str">
        <f t="shared" ca="1" si="68"/>
        <v>L</v>
      </c>
      <c r="GV6" s="240" t="str">
        <f t="shared" ca="1" si="68"/>
        <v>L</v>
      </c>
      <c r="GW6" s="240" t="str">
        <f t="shared" ca="1" si="68"/>
        <v>P</v>
      </c>
      <c r="GX6" s="240" t="str">
        <f t="shared" ca="1" si="68"/>
        <v>Q</v>
      </c>
      <c r="GY6" s="240" t="str">
        <f t="shared" ca="1" si="68"/>
        <v>L</v>
      </c>
      <c r="GZ6" s="240" t="str">
        <f t="shared" ca="1" si="68"/>
        <v>L</v>
      </c>
      <c r="HA6" s="240" t="str">
        <f t="shared" ca="1" si="68"/>
        <v>L</v>
      </c>
      <c r="HB6" s="240" t="str">
        <f t="shared" ca="1" si="68"/>
        <v>L</v>
      </c>
      <c r="HC6" s="240" t="str">
        <f t="shared" ca="1" si="68"/>
        <v>L</v>
      </c>
      <c r="HD6" s="240" t="str">
        <f t="shared" ca="1" si="68"/>
        <v>P</v>
      </c>
      <c r="HE6" s="240" t="str">
        <f t="shared" ca="1" si="68"/>
        <v>Q</v>
      </c>
      <c r="HF6" s="240" t="str">
        <f t="shared" ca="1" si="68"/>
        <v>L</v>
      </c>
      <c r="HG6" s="240" t="str">
        <f t="shared" ca="1" si="68"/>
        <v/>
      </c>
      <c r="HH6" s="240" t="str">
        <f t="shared" ca="1" si="68"/>
        <v/>
      </c>
      <c r="HI6" s="240" t="str">
        <f t="shared" ca="1" si="68"/>
        <v/>
      </c>
      <c r="HJ6" s="240" t="str">
        <f t="shared" ca="1" si="68"/>
        <v/>
      </c>
      <c r="HK6" s="240" t="str">
        <f t="shared" ca="1" si="68"/>
        <v/>
      </c>
      <c r="HL6" s="240" t="str">
        <f t="shared" ca="1" si="68"/>
        <v/>
      </c>
      <c r="HM6" s="240" t="str">
        <f t="shared" ca="1" si="68"/>
        <v/>
      </c>
      <c r="HN6" s="240" t="str">
        <f t="shared" ca="1" si="68"/>
        <v/>
      </c>
      <c r="HO6" s="240" t="str">
        <f t="shared" ca="1" si="68"/>
        <v/>
      </c>
      <c r="HP6" s="240" t="str">
        <f t="shared" ca="1" si="68"/>
        <v/>
      </c>
      <c r="HQ6" s="240" t="str">
        <f t="shared" ca="1" si="68"/>
        <v/>
      </c>
      <c r="HR6" s="240" t="str">
        <f t="shared" ca="1" si="68"/>
        <v/>
      </c>
      <c r="HS6" s="240" t="str">
        <f t="shared" ca="1" si="68"/>
        <v/>
      </c>
      <c r="HT6" s="240" t="str">
        <f t="shared" ca="1" si="68"/>
        <v/>
      </c>
      <c r="HU6" s="240" t="str">
        <f t="shared" ca="1" si="68"/>
        <v/>
      </c>
      <c r="HV6" s="240" t="str">
        <f t="shared" ca="1" si="68"/>
        <v/>
      </c>
      <c r="HW6" s="240" t="str">
        <f t="shared" ca="1" si="68"/>
        <v/>
      </c>
      <c r="HX6" s="240" t="str">
        <f t="shared" ca="1" si="68"/>
        <v/>
      </c>
      <c r="HY6" s="240" t="str">
        <f t="shared" ca="1" si="68"/>
        <v/>
      </c>
      <c r="HZ6" s="240" t="str">
        <f t="shared" ca="1" si="68"/>
        <v/>
      </c>
      <c r="IA6" s="240" t="str">
        <f t="shared" ca="1" si="68"/>
        <v/>
      </c>
      <c r="IB6" s="240" t="str">
        <f t="shared" ca="1" si="68"/>
        <v/>
      </c>
      <c r="IC6" s="240" t="str">
        <f t="shared" ca="1" si="68"/>
        <v/>
      </c>
      <c r="ID6" s="240" t="str">
        <f t="shared" ca="1" si="68"/>
        <v/>
      </c>
      <c r="IE6" s="240" t="str">
        <f t="shared" ca="1" si="68"/>
        <v/>
      </c>
      <c r="IF6" s="240" t="str">
        <f t="shared" ca="1" si="68"/>
        <v/>
      </c>
      <c r="IG6" s="240" t="str">
        <f t="shared" ca="1" si="68"/>
        <v/>
      </c>
      <c r="IH6" s="240" t="str">
        <f t="shared" ca="1" si="68"/>
        <v/>
      </c>
      <c r="II6" s="240" t="str">
        <f t="shared" ca="1" si="68"/>
        <v/>
      </c>
      <c r="IJ6" s="240" t="str">
        <f t="shared" ca="1" si="68"/>
        <v/>
      </c>
      <c r="IK6" s="240" t="str">
        <f t="shared" ca="1" si="68"/>
        <v/>
      </c>
      <c r="IL6" s="240" t="str">
        <f t="shared" ca="1" si="68"/>
        <v/>
      </c>
      <c r="IM6" s="240" t="str">
        <f t="shared" ca="1" si="68"/>
        <v/>
      </c>
      <c r="IN6" s="240" t="str">
        <f t="shared" ca="1" si="68"/>
        <v/>
      </c>
      <c r="IO6" s="240" t="str">
        <f t="shared" ca="1" si="68"/>
        <v/>
      </c>
      <c r="IP6" s="240" t="str">
        <f t="shared" ca="1" si="68"/>
        <v/>
      </c>
      <c r="IQ6" s="240" t="str">
        <f t="shared" ca="1" si="68"/>
        <v/>
      </c>
      <c r="IR6" s="240" t="str">
        <f t="shared" ca="1" si="68"/>
        <v/>
      </c>
      <c r="IS6" s="240" t="str">
        <f t="shared" ca="1" si="68"/>
        <v/>
      </c>
      <c r="IT6" s="240" t="str">
        <f t="shared" ca="1" si="68"/>
        <v/>
      </c>
      <c r="IU6" s="240" t="str">
        <f t="shared" ca="1" si="68"/>
        <v/>
      </c>
      <c r="IV6" s="240" t="str">
        <f t="shared" ca="1" si="68"/>
        <v/>
      </c>
      <c r="IW6" s="240" t="str">
        <f t="shared" ca="1" si="69"/>
        <v/>
      </c>
      <c r="IX6" s="240" t="str">
        <f t="shared" ca="1" si="69"/>
        <v/>
      </c>
      <c r="IY6" s="240" t="str">
        <f t="shared" ca="1" si="69"/>
        <v/>
      </c>
      <c r="IZ6" s="240" t="str">
        <f t="shared" ca="1" si="69"/>
        <v/>
      </c>
      <c r="JA6" s="240" t="str">
        <f t="shared" ca="1" si="69"/>
        <v/>
      </c>
      <c r="JB6" s="240" t="str">
        <f t="shared" ca="1" si="69"/>
        <v/>
      </c>
      <c r="JC6" s="240" t="str">
        <f t="shared" ca="1" si="69"/>
        <v/>
      </c>
      <c r="JD6" s="240" t="str">
        <f t="shared" ca="1" si="69"/>
        <v/>
      </c>
      <c r="JE6" s="240" t="str">
        <f t="shared" ca="1" si="69"/>
        <v/>
      </c>
      <c r="JF6" s="240" t="str">
        <f t="shared" ca="1" si="69"/>
        <v/>
      </c>
      <c r="JG6" s="240" t="str">
        <f t="shared" ca="1" si="69"/>
        <v/>
      </c>
      <c r="JH6" s="240" t="str">
        <f t="shared" ca="1" si="69"/>
        <v/>
      </c>
      <c r="JI6" s="240" t="str">
        <f t="shared" ca="1" si="69"/>
        <v/>
      </c>
      <c r="JJ6" s="240" t="str">
        <f t="shared" ca="1" si="69"/>
        <v/>
      </c>
      <c r="JK6" s="240" t="str">
        <f t="shared" ca="1" si="69"/>
        <v/>
      </c>
      <c r="JL6" s="240" t="str">
        <f t="shared" ca="1" si="69"/>
        <v/>
      </c>
      <c r="JM6" s="240" t="str">
        <f t="shared" ca="1" si="69"/>
        <v/>
      </c>
      <c r="JN6" s="240" t="str">
        <f t="shared" ca="1" si="69"/>
        <v/>
      </c>
      <c r="JO6" s="240" t="str">
        <f t="shared" ca="1" si="69"/>
        <v/>
      </c>
      <c r="JP6" s="240" t="str">
        <f t="shared" ca="1" si="69"/>
        <v/>
      </c>
      <c r="JQ6" s="240" t="str">
        <f t="shared" ca="1" si="69"/>
        <v/>
      </c>
      <c r="JR6" s="240" t="str">
        <f t="shared" ca="1" si="69"/>
        <v/>
      </c>
      <c r="JS6" s="240" t="str">
        <f t="shared" ca="1" si="69"/>
        <v/>
      </c>
      <c r="JT6" s="240" t="str">
        <f t="shared" ca="1" si="69"/>
        <v/>
      </c>
      <c r="JU6" s="240" t="str">
        <f t="shared" ca="1" si="69"/>
        <v/>
      </c>
      <c r="JV6" s="240" t="str">
        <f t="shared" ca="1" si="69"/>
        <v/>
      </c>
      <c r="JW6" s="240" t="str">
        <f t="shared" ca="1" si="69"/>
        <v/>
      </c>
      <c r="JX6" s="240" t="str">
        <f t="shared" ca="1" si="69"/>
        <v/>
      </c>
      <c r="JY6" s="240" t="str">
        <f t="shared" ca="1" si="69"/>
        <v/>
      </c>
      <c r="JZ6" s="240" t="str">
        <f t="shared" ca="1" si="69"/>
        <v/>
      </c>
      <c r="KA6" s="240" t="str">
        <f t="shared" ca="1" si="69"/>
        <v/>
      </c>
      <c r="KB6" s="240" t="str">
        <f t="shared" ca="1" si="69"/>
        <v/>
      </c>
      <c r="KC6" s="240" t="str">
        <f t="shared" ca="1" si="70"/>
        <v/>
      </c>
      <c r="KD6" s="240" t="str">
        <f t="shared" ca="1" si="70"/>
        <v/>
      </c>
      <c r="KE6" s="240" t="str">
        <f t="shared" ca="1" si="70"/>
        <v/>
      </c>
      <c r="KF6" s="240" t="str">
        <f t="shared" ca="1" si="70"/>
        <v/>
      </c>
      <c r="KG6" s="240" t="str">
        <f t="shared" ca="1" si="70"/>
        <v/>
      </c>
      <c r="KH6" s="240" t="str">
        <f t="shared" ca="1" si="70"/>
        <v/>
      </c>
      <c r="KI6" s="240" t="str">
        <f t="shared" ca="1" si="70"/>
        <v/>
      </c>
      <c r="KJ6" s="240" t="str">
        <f t="shared" ca="1" si="70"/>
        <v/>
      </c>
      <c r="KK6" s="240" t="str">
        <f t="shared" ca="1" si="70"/>
        <v/>
      </c>
      <c r="KL6" s="240" t="str">
        <f t="shared" ca="1" si="70"/>
        <v/>
      </c>
      <c r="KM6" s="240" t="str">
        <f t="shared" ca="1" si="70"/>
        <v/>
      </c>
      <c r="KN6" s="240" t="str">
        <f t="shared" ca="1" si="70"/>
        <v/>
      </c>
      <c r="KO6" s="240" t="str">
        <f t="shared" ca="1" si="70"/>
        <v/>
      </c>
      <c r="KP6" s="240" t="str">
        <f t="shared" ca="1" si="70"/>
        <v/>
      </c>
      <c r="KQ6" s="240" t="str">
        <f t="shared" ca="1" si="70"/>
        <v/>
      </c>
      <c r="KR6" s="240" t="str">
        <f t="shared" ca="1" si="70"/>
        <v/>
      </c>
      <c r="KS6" s="240" t="str">
        <f t="shared" ca="1" si="71"/>
        <v/>
      </c>
      <c r="KT6" s="240" t="str">
        <f t="shared" ca="1" si="71"/>
        <v/>
      </c>
    </row>
    <row r="7" spans="1:306" x14ac:dyDescent="0.2">
      <c r="A7">
        <f t="shared" si="73"/>
        <v>4</v>
      </c>
      <c r="B7" s="236" t="str">
        <f>カレンダー!B$19</f>
        <v>with SAUNA(連泊)</v>
      </c>
      <c r="C7" s="240" t="str">
        <f t="shared" ref="C7:G7" ca="1" si="75">IFERROR(IF(AND(C32="",C19=""),"",IF(C32="",C19,C32)),"")</f>
        <v>Q</v>
      </c>
      <c r="D7" s="240" t="str">
        <f t="shared" ca="1" si="75"/>
        <v>Q</v>
      </c>
      <c r="E7" s="240" t="str">
        <f t="shared" ca="1" si="75"/>
        <v>G</v>
      </c>
      <c r="F7" s="240" t="str">
        <f t="shared" ca="1" si="75"/>
        <v>G</v>
      </c>
      <c r="G7" s="240" t="str">
        <f t="shared" ca="1" si="75"/>
        <v>G</v>
      </c>
      <c r="H7" s="240" t="str">
        <f t="shared" ca="1" si="65"/>
        <v>H</v>
      </c>
      <c r="I7" s="240" t="str">
        <f t="shared" ca="1" si="65"/>
        <v>G</v>
      </c>
      <c r="J7" s="240" t="str">
        <f t="shared" ca="1" si="65"/>
        <v>P</v>
      </c>
      <c r="K7" s="240" t="str">
        <f t="shared" ca="1" si="65"/>
        <v>I</v>
      </c>
      <c r="L7" s="240" t="str">
        <f t="shared" ca="1" si="65"/>
        <v>K</v>
      </c>
      <c r="M7" s="240" t="str">
        <f t="shared" ca="1" si="65"/>
        <v>H</v>
      </c>
      <c r="N7" s="240" t="str">
        <f t="shared" ca="1" si="65"/>
        <v>E</v>
      </c>
      <c r="O7" s="240" t="str">
        <f t="shared" ca="1" si="65"/>
        <v>H</v>
      </c>
      <c r="P7" s="240" t="str">
        <f t="shared" ca="1" si="65"/>
        <v>M</v>
      </c>
      <c r="Q7" s="240" t="str">
        <f t="shared" ca="1" si="65"/>
        <v>L</v>
      </c>
      <c r="R7" s="240" t="str">
        <f t="shared" ca="1" si="65"/>
        <v>I</v>
      </c>
      <c r="S7" s="240" t="str">
        <f t="shared" ca="1" si="65"/>
        <v>E</v>
      </c>
      <c r="T7" s="240" t="str">
        <f t="shared" ca="1" si="65"/>
        <v>E</v>
      </c>
      <c r="U7" s="240" t="str">
        <f t="shared" ca="1" si="65"/>
        <v>E</v>
      </c>
      <c r="V7" s="240" t="str">
        <f t="shared" ca="1" si="65"/>
        <v>F</v>
      </c>
      <c r="W7" s="240" t="str">
        <f t="shared" ca="1" si="65"/>
        <v>N</v>
      </c>
      <c r="X7" s="240" t="str">
        <f t="shared" ca="1" si="65"/>
        <v>Q</v>
      </c>
      <c r="Y7" s="240" t="str">
        <f t="shared" ca="1" si="65"/>
        <v>H</v>
      </c>
      <c r="Z7" s="240" t="str">
        <f t="shared" ca="1" si="65"/>
        <v>H</v>
      </c>
      <c r="AA7" s="240" t="str">
        <f t="shared" ca="1" si="65"/>
        <v>G</v>
      </c>
      <c r="AB7" s="240" t="str">
        <f t="shared" ca="1" si="65"/>
        <v>C</v>
      </c>
      <c r="AC7" s="240" t="str">
        <f t="shared" ca="1" si="65"/>
        <v>C</v>
      </c>
      <c r="AD7" s="240" t="str">
        <f t="shared" ca="1" si="65"/>
        <v>I</v>
      </c>
      <c r="AE7" s="240" t="str">
        <f t="shared" ca="1" si="65"/>
        <v>J</v>
      </c>
      <c r="AF7" s="240" t="str">
        <f t="shared" ca="1" si="65"/>
        <v>D</v>
      </c>
      <c r="AG7" s="240" t="str">
        <f t="shared" ca="1" si="65"/>
        <v>D</v>
      </c>
      <c r="AH7" s="240" t="str">
        <f t="shared" ca="1" si="65"/>
        <v>D</v>
      </c>
      <c r="AI7" s="240" t="str">
        <f t="shared" ca="1" si="65"/>
        <v>E</v>
      </c>
      <c r="AJ7" s="240" t="str">
        <f t="shared" ca="1" si="65"/>
        <v>D</v>
      </c>
      <c r="AK7" s="240" t="str">
        <f t="shared" ca="1" si="65"/>
        <v>F</v>
      </c>
      <c r="AL7" s="240" t="str">
        <f t="shared" ca="1" si="65"/>
        <v>I</v>
      </c>
      <c r="AM7" s="240" t="str">
        <f t="shared" ca="1" si="65"/>
        <v>E</v>
      </c>
      <c r="AN7" s="240" t="str">
        <f t="shared" ca="1" si="65"/>
        <v>C</v>
      </c>
      <c r="AO7" s="240" t="str">
        <f t="shared" ca="1" si="65"/>
        <v>C</v>
      </c>
      <c r="AP7" s="240" t="str">
        <f t="shared" ca="1" si="65"/>
        <v>D</v>
      </c>
      <c r="AQ7" s="240" t="str">
        <f t="shared" ca="1" si="65"/>
        <v>D</v>
      </c>
      <c r="AR7" s="240" t="str">
        <f t="shared" ca="1" si="65"/>
        <v>I</v>
      </c>
      <c r="AS7" s="240" t="str">
        <f t="shared" ca="1" si="65"/>
        <v>K</v>
      </c>
      <c r="AT7" s="240" t="str">
        <f t="shared" ca="1" si="65"/>
        <v>B</v>
      </c>
      <c r="AU7" s="240" t="str">
        <f t="shared" ca="1" si="65"/>
        <v>B</v>
      </c>
      <c r="AV7" s="240" t="str">
        <f t="shared" ca="1" si="65"/>
        <v>B</v>
      </c>
      <c r="AW7" s="240" t="str">
        <f t="shared" ca="1" si="65"/>
        <v>E</v>
      </c>
      <c r="AX7" s="240" t="str">
        <f t="shared" ca="1" si="65"/>
        <v>G</v>
      </c>
      <c r="AY7" s="240" t="str">
        <f t="shared" ca="1" si="65"/>
        <v>E</v>
      </c>
      <c r="AZ7" s="240" t="str">
        <f t="shared" ca="1" si="65"/>
        <v>I</v>
      </c>
      <c r="BA7" s="240" t="str">
        <f t="shared" ca="1" si="65"/>
        <v>H</v>
      </c>
      <c r="BB7" s="240" t="str">
        <f t="shared" ca="1" si="65"/>
        <v>H</v>
      </c>
      <c r="BC7" s="240" t="str">
        <f t="shared" ca="1" si="65"/>
        <v>G</v>
      </c>
      <c r="BD7" s="240" t="str">
        <f t="shared" ca="1" si="65"/>
        <v>I</v>
      </c>
      <c r="BE7" s="240" t="str">
        <f t="shared" ca="1" si="65"/>
        <v>M</v>
      </c>
      <c r="BF7" s="240" t="str">
        <f t="shared" ca="1" si="65"/>
        <v>T</v>
      </c>
      <c r="BG7" s="240" t="str">
        <f t="shared" ca="1" si="65"/>
        <v>T</v>
      </c>
      <c r="BH7" s="240" t="str">
        <f t="shared" ca="1" si="65"/>
        <v>W</v>
      </c>
      <c r="BI7" s="240" t="str">
        <f t="shared" ca="1" si="65"/>
        <v>W</v>
      </c>
      <c r="BJ7" s="240" t="str">
        <f t="shared" ca="1" si="65"/>
        <v>X</v>
      </c>
      <c r="BK7" s="240" t="str">
        <f t="shared" ca="1" si="65"/>
        <v>X</v>
      </c>
      <c r="BL7" s="240" t="str">
        <f t="shared" ca="1" si="65"/>
        <v>Y</v>
      </c>
      <c r="BM7" s="240" t="str">
        <f t="shared" ca="1" si="65"/>
        <v>Y</v>
      </c>
      <c r="BN7" s="240" t="str">
        <f t="shared" ca="1" si="65"/>
        <v>U</v>
      </c>
      <c r="BO7" s="240" t="str">
        <f t="shared" ca="1" si="65"/>
        <v>H</v>
      </c>
      <c r="BP7" s="240" t="str">
        <f t="shared" ca="1" si="66"/>
        <v>H</v>
      </c>
      <c r="BQ7" s="240" t="str">
        <f t="shared" ca="1" si="66"/>
        <v>E</v>
      </c>
      <c r="BR7" s="240" t="str">
        <f t="shared" ca="1" si="66"/>
        <v>B</v>
      </c>
      <c r="BS7" s="240" t="str">
        <f t="shared" ca="1" si="66"/>
        <v>C</v>
      </c>
      <c r="BT7" s="240" t="str">
        <f t="shared" ca="1" si="66"/>
        <v>G</v>
      </c>
      <c r="BU7" s="240" t="str">
        <f t="shared" ca="1" si="66"/>
        <v>I</v>
      </c>
      <c r="BV7" s="240" t="str">
        <f t="shared" ca="1" si="66"/>
        <v>I</v>
      </c>
      <c r="BW7" s="240" t="str">
        <f t="shared" ca="1" si="66"/>
        <v>C</v>
      </c>
      <c r="BX7" s="240" t="str">
        <f t="shared" ca="1" si="66"/>
        <v>C</v>
      </c>
      <c r="BY7" s="240" t="str">
        <f t="shared" ca="1" si="66"/>
        <v>C</v>
      </c>
      <c r="BZ7" s="240" t="str">
        <f t="shared" ca="1" si="66"/>
        <v>C</v>
      </c>
      <c r="CA7" s="240" t="str">
        <f t="shared" ca="1" si="66"/>
        <v>G</v>
      </c>
      <c r="CB7" s="240" t="str">
        <f t="shared" ca="1" si="66"/>
        <v>I</v>
      </c>
      <c r="CC7" s="240" t="str">
        <f t="shared" ca="1" si="66"/>
        <v>B</v>
      </c>
      <c r="CD7" s="240" t="str">
        <f t="shared" ca="1" si="66"/>
        <v>C</v>
      </c>
      <c r="CE7" s="240" t="str">
        <f t="shared" ca="1" si="66"/>
        <v>B</v>
      </c>
      <c r="CF7" s="240" t="str">
        <f t="shared" ca="1" si="66"/>
        <v>B</v>
      </c>
      <c r="CG7" s="240" t="str">
        <f t="shared" ca="1" si="66"/>
        <v>C</v>
      </c>
      <c r="CH7" s="240" t="str">
        <f t="shared" ca="1" si="66"/>
        <v>G</v>
      </c>
      <c r="CI7" s="240" t="str">
        <f t="shared" ca="1" si="66"/>
        <v>I</v>
      </c>
      <c r="CJ7" s="240" t="str">
        <f t="shared" ca="1" si="66"/>
        <v>C</v>
      </c>
      <c r="CK7" s="240" t="str">
        <f t="shared" ca="1" si="66"/>
        <v>C</v>
      </c>
      <c r="CL7" s="240" t="str">
        <f t="shared" ca="1" si="66"/>
        <v>C</v>
      </c>
      <c r="CM7" s="240" t="str">
        <f t="shared" ca="1" si="66"/>
        <v>C</v>
      </c>
      <c r="CN7" s="240" t="str">
        <f t="shared" ca="1" si="66"/>
        <v>C</v>
      </c>
      <c r="CO7" s="240" t="str">
        <f t="shared" ca="1" si="66"/>
        <v>G</v>
      </c>
      <c r="CP7" s="240" t="str">
        <f t="shared" ca="1" si="66"/>
        <v>I</v>
      </c>
      <c r="CQ7" s="240" t="str">
        <f t="shared" ca="1" si="66"/>
        <v>H</v>
      </c>
      <c r="CR7" s="240" t="str">
        <f t="shared" ca="1" si="66"/>
        <v>H</v>
      </c>
      <c r="CS7" s="240" t="str">
        <f t="shared" ca="1" si="66"/>
        <v>H</v>
      </c>
      <c r="CT7" s="240" t="str">
        <f t="shared" ca="1" si="66"/>
        <v>H</v>
      </c>
      <c r="CU7" s="240" t="str">
        <f t="shared" ca="1" si="66"/>
        <v>H</v>
      </c>
      <c r="CV7" s="240" t="str">
        <f t="shared" ca="1" si="66"/>
        <v>L</v>
      </c>
      <c r="CW7" s="240" t="str">
        <f t="shared" ca="1" si="66"/>
        <v>N</v>
      </c>
      <c r="CX7" s="240" t="str">
        <f t="shared" ca="1" si="66"/>
        <v>H</v>
      </c>
      <c r="CY7" s="240" t="str">
        <f t="shared" ca="1" si="66"/>
        <v>H</v>
      </c>
      <c r="CZ7" s="240" t="str">
        <f t="shared" ca="1" si="66"/>
        <v>L</v>
      </c>
      <c r="DA7" s="240" t="str">
        <f t="shared" ca="1" si="66"/>
        <v>L</v>
      </c>
      <c r="DB7" s="240" t="str">
        <f t="shared" ca="1" si="66"/>
        <v>H</v>
      </c>
      <c r="DC7" s="240" t="str">
        <f t="shared" ca="1" si="66"/>
        <v>L</v>
      </c>
      <c r="DD7" s="240" t="str">
        <f t="shared" ca="1" si="66"/>
        <v>N</v>
      </c>
      <c r="DE7" s="240" t="str">
        <f t="shared" ca="1" si="66"/>
        <v>I</v>
      </c>
      <c r="DF7" s="240" t="str">
        <f t="shared" ca="1" si="66"/>
        <v>I</v>
      </c>
      <c r="DG7" s="240" t="str">
        <f t="shared" ca="1" si="66"/>
        <v>I</v>
      </c>
      <c r="DH7" s="240" t="str">
        <f t="shared" ca="1" si="66"/>
        <v>H</v>
      </c>
      <c r="DI7" s="240" t="str">
        <f t="shared" ca="1" si="66"/>
        <v>H</v>
      </c>
      <c r="DJ7" s="240" t="str">
        <f t="shared" ca="1" si="66"/>
        <v>L</v>
      </c>
      <c r="DK7" s="240" t="str">
        <f t="shared" ca="1" si="66"/>
        <v>N</v>
      </c>
      <c r="DL7" s="240" t="str">
        <f t="shared" ca="1" si="66"/>
        <v>L</v>
      </c>
      <c r="DM7" s="240" t="str">
        <f t="shared" ca="1" si="66"/>
        <v>L</v>
      </c>
      <c r="DN7" s="240" t="str">
        <f t="shared" ca="1" si="66"/>
        <v>H</v>
      </c>
      <c r="DO7" s="240" t="str">
        <f t="shared" ca="1" si="66"/>
        <v>H</v>
      </c>
      <c r="DP7" s="240" t="str">
        <f t="shared" ca="1" si="66"/>
        <v>H</v>
      </c>
      <c r="DQ7" s="240" t="str">
        <f t="shared" ca="1" si="66"/>
        <v>L</v>
      </c>
      <c r="DR7" s="240" t="str">
        <f t="shared" ca="1" si="66"/>
        <v>N</v>
      </c>
      <c r="DS7" s="240" t="str">
        <f t="shared" ca="1" si="66"/>
        <v>L</v>
      </c>
      <c r="DT7" s="240" t="str">
        <f t="shared" ca="1" si="66"/>
        <v>L</v>
      </c>
      <c r="DU7" s="240" t="str">
        <f t="shared" ca="1" si="66"/>
        <v>L</v>
      </c>
      <c r="DV7" s="240" t="str">
        <f t="shared" ca="1" si="66"/>
        <v>L</v>
      </c>
      <c r="DW7" s="240" t="str">
        <f t="shared" ca="1" si="66"/>
        <v>L</v>
      </c>
      <c r="DX7" s="240" t="str">
        <f t="shared" ca="1" si="66"/>
        <v>P</v>
      </c>
      <c r="DY7" s="240" t="str">
        <f t="shared" ca="1" si="66"/>
        <v>Q</v>
      </c>
      <c r="DZ7" s="240" t="str">
        <f t="shared" ca="1" si="66"/>
        <v>L</v>
      </c>
      <c r="EA7" s="240" t="str">
        <f t="shared" ref="EA7:GL11" ca="1" si="76">IFERROR(IF(AND(EA32="",EA19=""),"",IF(EA32="",EA19,EA32)),"")</f>
        <v>L</v>
      </c>
      <c r="EB7" s="240" t="str">
        <f t="shared" ca="1" si="76"/>
        <v>L</v>
      </c>
      <c r="EC7" s="240" t="str">
        <f t="shared" ca="1" si="76"/>
        <v>L</v>
      </c>
      <c r="ED7" s="240" t="str">
        <f t="shared" ca="1" si="76"/>
        <v>L</v>
      </c>
      <c r="EE7" s="240" t="str">
        <f t="shared" ca="1" si="76"/>
        <v>P</v>
      </c>
      <c r="EF7" s="240" t="str">
        <f t="shared" ca="1" si="76"/>
        <v>Q</v>
      </c>
      <c r="EG7" s="240" t="str">
        <f t="shared" ca="1" si="76"/>
        <v>L</v>
      </c>
      <c r="EH7" s="240" t="str">
        <f t="shared" ca="1" si="76"/>
        <v>L</v>
      </c>
      <c r="EI7" s="240" t="str">
        <f t="shared" ca="1" si="76"/>
        <v>L</v>
      </c>
      <c r="EJ7" s="240" t="str">
        <f t="shared" ca="1" si="76"/>
        <v>L</v>
      </c>
      <c r="EK7" s="240" t="str">
        <f t="shared" ca="1" si="76"/>
        <v>P</v>
      </c>
      <c r="EL7" s="240" t="str">
        <f t="shared" ca="1" si="76"/>
        <v>P</v>
      </c>
      <c r="EM7" s="240" t="str">
        <f t="shared" ca="1" si="76"/>
        <v>Q</v>
      </c>
      <c r="EN7" s="240" t="str">
        <f t="shared" ca="1" si="76"/>
        <v>L</v>
      </c>
      <c r="EO7" s="240" t="str">
        <f t="shared" ca="1" si="76"/>
        <v>L</v>
      </c>
      <c r="EP7" s="240" t="str">
        <f t="shared" ca="1" si="76"/>
        <v>L</v>
      </c>
      <c r="EQ7" s="240" t="str">
        <f t="shared" ca="1" si="76"/>
        <v>L</v>
      </c>
      <c r="ER7" s="240" t="str">
        <f t="shared" ca="1" si="76"/>
        <v>L</v>
      </c>
      <c r="ES7" s="240" t="str">
        <f t="shared" ca="1" si="76"/>
        <v>P</v>
      </c>
      <c r="ET7" s="240" t="str">
        <f t="shared" ca="1" si="76"/>
        <v>Q</v>
      </c>
      <c r="EU7" s="240" t="str">
        <f t="shared" ca="1" si="76"/>
        <v>M</v>
      </c>
      <c r="EV7" s="240" t="str">
        <f t="shared" ca="1" si="76"/>
        <v>M</v>
      </c>
      <c r="EW7" s="240" t="str">
        <f t="shared" ca="1" si="76"/>
        <v>M</v>
      </c>
      <c r="EX7" s="240" t="str">
        <f t="shared" ca="1" si="76"/>
        <v>K</v>
      </c>
      <c r="EY7" s="240" t="str">
        <f t="shared" ca="1" si="76"/>
        <v>K</v>
      </c>
      <c r="EZ7" s="240" t="str">
        <f t="shared" ca="1" si="76"/>
        <v>O</v>
      </c>
      <c r="FA7" s="240" t="str">
        <f t="shared" ca="1" si="76"/>
        <v>Q</v>
      </c>
      <c r="FB7" s="240" t="str">
        <f t="shared" ca="1" si="76"/>
        <v>K</v>
      </c>
      <c r="FC7" s="240" t="str">
        <f t="shared" ca="1" si="76"/>
        <v>K</v>
      </c>
      <c r="FD7" s="240" t="str">
        <f t="shared" ca="1" si="76"/>
        <v>K</v>
      </c>
      <c r="FE7" s="240" t="str">
        <f t="shared" ca="1" si="76"/>
        <v>K</v>
      </c>
      <c r="FF7" s="240" t="str">
        <f t="shared" ca="1" si="76"/>
        <v>K</v>
      </c>
      <c r="FG7" s="240" t="str">
        <f t="shared" ca="1" si="76"/>
        <v>O</v>
      </c>
      <c r="FH7" s="240" t="str">
        <f t="shared" ca="1" si="76"/>
        <v>Q</v>
      </c>
      <c r="FI7" s="240" t="str">
        <f t="shared" ca="1" si="76"/>
        <v>K</v>
      </c>
      <c r="FJ7" s="240" t="str">
        <f t="shared" ca="1" si="76"/>
        <v>K</v>
      </c>
      <c r="FK7" s="240" t="str">
        <f t="shared" ca="1" si="76"/>
        <v>K</v>
      </c>
      <c r="FL7" s="240" t="str">
        <f t="shared" ca="1" si="76"/>
        <v>K</v>
      </c>
      <c r="FM7" s="240" t="str">
        <f t="shared" ca="1" si="76"/>
        <v>K</v>
      </c>
      <c r="FN7" s="240" t="str">
        <f t="shared" ca="1" si="76"/>
        <v>O</v>
      </c>
      <c r="FO7" s="240" t="str">
        <f t="shared" ca="1" si="76"/>
        <v>Q</v>
      </c>
      <c r="FP7" s="240" t="str">
        <f t="shared" ca="1" si="76"/>
        <v>K</v>
      </c>
      <c r="FQ7" s="240" t="str">
        <f t="shared" ca="1" si="76"/>
        <v>K</v>
      </c>
      <c r="FR7" s="240" t="str">
        <f t="shared" ca="1" si="76"/>
        <v>K</v>
      </c>
      <c r="FS7" s="240" t="str">
        <f t="shared" ca="1" si="76"/>
        <v>K</v>
      </c>
      <c r="FT7" s="240" t="str">
        <f t="shared" ca="1" si="76"/>
        <v>K</v>
      </c>
      <c r="FU7" s="240" t="str">
        <f t="shared" ca="1" si="76"/>
        <v>O</v>
      </c>
      <c r="FV7" s="240" t="str">
        <f t="shared" ca="1" si="76"/>
        <v>U</v>
      </c>
      <c r="FW7" s="240" t="str">
        <f t="shared" ca="1" si="76"/>
        <v>U</v>
      </c>
      <c r="FX7" s="240" t="str">
        <f t="shared" ca="1" si="76"/>
        <v>U</v>
      </c>
      <c r="FY7" s="240" t="str">
        <f t="shared" ca="1" si="76"/>
        <v>U</v>
      </c>
      <c r="FZ7" s="240" t="str">
        <f t="shared" ca="1" si="76"/>
        <v>U</v>
      </c>
      <c r="GA7" s="240" t="str">
        <f t="shared" ca="1" si="76"/>
        <v>U</v>
      </c>
      <c r="GB7" s="240" t="str">
        <f t="shared" ca="1" si="76"/>
        <v>Z</v>
      </c>
      <c r="GC7" s="240" t="str">
        <f t="shared" ca="1" si="76"/>
        <v>Z</v>
      </c>
      <c r="GD7" s="240" t="str">
        <f t="shared" ca="1" si="76"/>
        <v>Z</v>
      </c>
      <c r="GE7" s="240" t="str">
        <f t="shared" ca="1" si="76"/>
        <v>Z</v>
      </c>
      <c r="GF7" s="240" t="str">
        <f t="shared" ca="1" si="76"/>
        <v>Z</v>
      </c>
      <c r="GG7" s="240" t="str">
        <f t="shared" ca="1" si="76"/>
        <v>Z</v>
      </c>
      <c r="GH7" s="240" t="str">
        <f t="shared" ca="1" si="76"/>
        <v>L</v>
      </c>
      <c r="GI7" s="240" t="str">
        <f t="shared" ca="1" si="76"/>
        <v>P</v>
      </c>
      <c r="GJ7" s="240" t="str">
        <f t="shared" ca="1" si="76"/>
        <v>Q</v>
      </c>
      <c r="GK7" s="240" t="str">
        <f t="shared" ca="1" si="76"/>
        <v>L</v>
      </c>
      <c r="GL7" s="240" t="str">
        <f t="shared" ca="1" si="76"/>
        <v>L</v>
      </c>
      <c r="GM7" s="240" t="str">
        <f t="shared" ca="1" si="67"/>
        <v>L</v>
      </c>
      <c r="GN7" s="240" t="str">
        <f t="shared" ca="1" si="68"/>
        <v>L</v>
      </c>
      <c r="GO7" s="240" t="str">
        <f t="shared" ca="1" si="68"/>
        <v>L</v>
      </c>
      <c r="GP7" s="240" t="str">
        <f t="shared" ca="1" si="68"/>
        <v>P</v>
      </c>
      <c r="GQ7" s="240" t="str">
        <f t="shared" ca="1" si="68"/>
        <v>Q</v>
      </c>
      <c r="GR7" s="240" t="str">
        <f t="shared" ca="1" si="68"/>
        <v>L</v>
      </c>
      <c r="GS7" s="240" t="str">
        <f t="shared" ca="1" si="68"/>
        <v>L</v>
      </c>
      <c r="GT7" s="240" t="str">
        <f t="shared" ca="1" si="68"/>
        <v>L</v>
      </c>
      <c r="GU7" s="240" t="str">
        <f t="shared" ca="1" si="68"/>
        <v>L</v>
      </c>
      <c r="GV7" s="240" t="str">
        <f t="shared" ca="1" si="68"/>
        <v>L</v>
      </c>
      <c r="GW7" s="240" t="str">
        <f t="shared" ca="1" si="68"/>
        <v>P</v>
      </c>
      <c r="GX7" s="240" t="str">
        <f t="shared" ca="1" si="68"/>
        <v>Q</v>
      </c>
      <c r="GY7" s="240" t="str">
        <f t="shared" ca="1" si="68"/>
        <v>L</v>
      </c>
      <c r="GZ7" s="240" t="str">
        <f t="shared" ca="1" si="68"/>
        <v>L</v>
      </c>
      <c r="HA7" s="240" t="str">
        <f t="shared" ca="1" si="68"/>
        <v>L</v>
      </c>
      <c r="HB7" s="240" t="str">
        <f t="shared" ca="1" si="68"/>
        <v>L</v>
      </c>
      <c r="HC7" s="240" t="str">
        <f t="shared" ca="1" si="68"/>
        <v>L</v>
      </c>
      <c r="HD7" s="240" t="str">
        <f t="shared" ca="1" si="68"/>
        <v>P</v>
      </c>
      <c r="HE7" s="240" t="str">
        <f t="shared" ca="1" si="68"/>
        <v>Q</v>
      </c>
      <c r="HF7" s="240" t="str">
        <f t="shared" ca="1" si="68"/>
        <v>L</v>
      </c>
      <c r="HG7" s="240" t="str">
        <f t="shared" ca="1" si="68"/>
        <v/>
      </c>
      <c r="HH7" s="240" t="str">
        <f t="shared" ca="1" si="68"/>
        <v/>
      </c>
      <c r="HI7" s="240" t="str">
        <f t="shared" ca="1" si="68"/>
        <v/>
      </c>
      <c r="HJ7" s="240" t="str">
        <f t="shared" ca="1" si="68"/>
        <v/>
      </c>
      <c r="HK7" s="240" t="str">
        <f t="shared" ca="1" si="68"/>
        <v/>
      </c>
      <c r="HL7" s="240" t="str">
        <f t="shared" ca="1" si="68"/>
        <v/>
      </c>
      <c r="HM7" s="240" t="str">
        <f t="shared" ca="1" si="68"/>
        <v/>
      </c>
      <c r="HN7" s="240" t="str">
        <f t="shared" ca="1" si="68"/>
        <v/>
      </c>
      <c r="HO7" s="240" t="str">
        <f t="shared" ca="1" si="68"/>
        <v/>
      </c>
      <c r="HP7" s="240" t="str">
        <f t="shared" ca="1" si="68"/>
        <v/>
      </c>
      <c r="HQ7" s="240" t="str">
        <f t="shared" ca="1" si="68"/>
        <v/>
      </c>
      <c r="HR7" s="240" t="str">
        <f t="shared" ca="1" si="68"/>
        <v/>
      </c>
      <c r="HS7" s="240" t="str">
        <f t="shared" ca="1" si="68"/>
        <v/>
      </c>
      <c r="HT7" s="240" t="str">
        <f t="shared" ca="1" si="68"/>
        <v/>
      </c>
      <c r="HU7" s="240" t="str">
        <f t="shared" ca="1" si="68"/>
        <v/>
      </c>
      <c r="HV7" s="240" t="str">
        <f t="shared" ca="1" si="68"/>
        <v/>
      </c>
      <c r="HW7" s="240" t="str">
        <f t="shared" ca="1" si="68"/>
        <v/>
      </c>
      <c r="HX7" s="240" t="str">
        <f t="shared" ca="1" si="68"/>
        <v/>
      </c>
      <c r="HY7" s="240" t="str">
        <f t="shared" ca="1" si="68"/>
        <v/>
      </c>
      <c r="HZ7" s="240" t="str">
        <f t="shared" ca="1" si="68"/>
        <v/>
      </c>
      <c r="IA7" s="240" t="str">
        <f t="shared" ca="1" si="68"/>
        <v/>
      </c>
      <c r="IB7" s="240" t="str">
        <f t="shared" ca="1" si="68"/>
        <v/>
      </c>
      <c r="IC7" s="240" t="str">
        <f t="shared" ca="1" si="68"/>
        <v/>
      </c>
      <c r="ID7" s="240" t="str">
        <f t="shared" ca="1" si="68"/>
        <v/>
      </c>
      <c r="IE7" s="240" t="str">
        <f t="shared" ca="1" si="68"/>
        <v/>
      </c>
      <c r="IF7" s="240" t="str">
        <f t="shared" ca="1" si="68"/>
        <v/>
      </c>
      <c r="IG7" s="240" t="str">
        <f t="shared" ca="1" si="68"/>
        <v/>
      </c>
      <c r="IH7" s="240" t="str">
        <f t="shared" ca="1" si="68"/>
        <v/>
      </c>
      <c r="II7" s="240" t="str">
        <f t="shared" ca="1" si="68"/>
        <v/>
      </c>
      <c r="IJ7" s="240" t="str">
        <f t="shared" ca="1" si="68"/>
        <v/>
      </c>
      <c r="IK7" s="240" t="str">
        <f t="shared" ca="1" si="68"/>
        <v/>
      </c>
      <c r="IL7" s="240" t="str">
        <f t="shared" ca="1" si="68"/>
        <v/>
      </c>
      <c r="IM7" s="240" t="str">
        <f t="shared" ca="1" si="68"/>
        <v/>
      </c>
      <c r="IN7" s="240" t="str">
        <f t="shared" ca="1" si="68"/>
        <v/>
      </c>
      <c r="IO7" s="240" t="str">
        <f t="shared" ca="1" si="68"/>
        <v/>
      </c>
      <c r="IP7" s="240" t="str">
        <f t="shared" ca="1" si="68"/>
        <v/>
      </c>
      <c r="IQ7" s="240" t="str">
        <f t="shared" ca="1" si="68"/>
        <v/>
      </c>
      <c r="IR7" s="240" t="str">
        <f t="shared" ca="1" si="68"/>
        <v/>
      </c>
      <c r="IS7" s="240" t="str">
        <f t="shared" ca="1" si="68"/>
        <v/>
      </c>
      <c r="IT7" s="240" t="str">
        <f t="shared" ca="1" si="68"/>
        <v/>
      </c>
      <c r="IU7" s="240" t="str">
        <f t="shared" ca="1" si="68"/>
        <v/>
      </c>
      <c r="IV7" s="240" t="str">
        <f t="shared" ca="1" si="68"/>
        <v/>
      </c>
      <c r="IW7" s="240" t="str">
        <f t="shared" ca="1" si="69"/>
        <v/>
      </c>
      <c r="IX7" s="240" t="str">
        <f t="shared" ca="1" si="69"/>
        <v/>
      </c>
      <c r="IY7" s="240" t="str">
        <f t="shared" ca="1" si="69"/>
        <v/>
      </c>
      <c r="IZ7" s="240" t="str">
        <f t="shared" ca="1" si="69"/>
        <v/>
      </c>
      <c r="JA7" s="240" t="str">
        <f t="shared" ca="1" si="69"/>
        <v/>
      </c>
      <c r="JB7" s="240" t="str">
        <f t="shared" ca="1" si="69"/>
        <v/>
      </c>
      <c r="JC7" s="240" t="str">
        <f t="shared" ca="1" si="69"/>
        <v/>
      </c>
      <c r="JD7" s="240" t="str">
        <f t="shared" ca="1" si="69"/>
        <v/>
      </c>
      <c r="JE7" s="240" t="str">
        <f t="shared" ca="1" si="69"/>
        <v/>
      </c>
      <c r="JF7" s="240" t="str">
        <f t="shared" ca="1" si="69"/>
        <v/>
      </c>
      <c r="JG7" s="240" t="str">
        <f t="shared" ca="1" si="69"/>
        <v/>
      </c>
      <c r="JH7" s="240" t="str">
        <f t="shared" ca="1" si="69"/>
        <v/>
      </c>
      <c r="JI7" s="240" t="str">
        <f t="shared" ca="1" si="69"/>
        <v/>
      </c>
      <c r="JJ7" s="240" t="str">
        <f t="shared" ca="1" si="69"/>
        <v/>
      </c>
      <c r="JK7" s="240" t="str">
        <f t="shared" ca="1" si="69"/>
        <v/>
      </c>
      <c r="JL7" s="240" t="str">
        <f t="shared" ca="1" si="69"/>
        <v/>
      </c>
      <c r="JM7" s="240" t="str">
        <f t="shared" ca="1" si="69"/>
        <v/>
      </c>
      <c r="JN7" s="240" t="str">
        <f t="shared" ca="1" si="69"/>
        <v/>
      </c>
      <c r="JO7" s="240" t="str">
        <f t="shared" ca="1" si="69"/>
        <v/>
      </c>
      <c r="JP7" s="240" t="str">
        <f t="shared" ca="1" si="69"/>
        <v/>
      </c>
      <c r="JQ7" s="240" t="str">
        <f t="shared" ca="1" si="69"/>
        <v/>
      </c>
      <c r="JR7" s="240" t="str">
        <f t="shared" ca="1" si="69"/>
        <v/>
      </c>
      <c r="JS7" s="240" t="str">
        <f t="shared" ca="1" si="69"/>
        <v/>
      </c>
      <c r="JT7" s="240" t="str">
        <f t="shared" ca="1" si="69"/>
        <v/>
      </c>
      <c r="JU7" s="240" t="str">
        <f t="shared" ca="1" si="69"/>
        <v/>
      </c>
      <c r="JV7" s="240" t="str">
        <f t="shared" ca="1" si="69"/>
        <v/>
      </c>
      <c r="JW7" s="240" t="str">
        <f t="shared" ca="1" si="69"/>
        <v/>
      </c>
      <c r="JX7" s="240" t="str">
        <f t="shared" ca="1" si="69"/>
        <v/>
      </c>
      <c r="JY7" s="240" t="str">
        <f t="shared" ca="1" si="69"/>
        <v/>
      </c>
      <c r="JZ7" s="240" t="str">
        <f t="shared" ca="1" si="69"/>
        <v/>
      </c>
      <c r="KA7" s="240" t="str">
        <f t="shared" ca="1" si="69"/>
        <v/>
      </c>
      <c r="KB7" s="240" t="str">
        <f t="shared" ca="1" si="69"/>
        <v/>
      </c>
      <c r="KC7" s="240" t="str">
        <f t="shared" ca="1" si="70"/>
        <v/>
      </c>
      <c r="KD7" s="240" t="str">
        <f t="shared" ca="1" si="70"/>
        <v/>
      </c>
      <c r="KE7" s="240" t="str">
        <f t="shared" ca="1" si="70"/>
        <v/>
      </c>
      <c r="KF7" s="240" t="str">
        <f t="shared" ca="1" si="70"/>
        <v/>
      </c>
      <c r="KG7" s="240" t="str">
        <f t="shared" ca="1" si="70"/>
        <v/>
      </c>
      <c r="KH7" s="240" t="str">
        <f t="shared" ca="1" si="70"/>
        <v/>
      </c>
      <c r="KI7" s="240" t="str">
        <f t="shared" ca="1" si="70"/>
        <v/>
      </c>
      <c r="KJ7" s="240" t="str">
        <f t="shared" ca="1" si="70"/>
        <v/>
      </c>
      <c r="KK7" s="240" t="str">
        <f t="shared" ca="1" si="70"/>
        <v/>
      </c>
      <c r="KL7" s="240" t="str">
        <f t="shared" ca="1" si="70"/>
        <v/>
      </c>
      <c r="KM7" s="240" t="str">
        <f t="shared" ca="1" si="70"/>
        <v/>
      </c>
      <c r="KN7" s="240" t="str">
        <f t="shared" ca="1" si="70"/>
        <v/>
      </c>
      <c r="KO7" s="240" t="str">
        <f t="shared" ca="1" si="70"/>
        <v/>
      </c>
      <c r="KP7" s="240" t="str">
        <f t="shared" ca="1" si="70"/>
        <v/>
      </c>
      <c r="KQ7" s="240" t="str">
        <f t="shared" ca="1" si="70"/>
        <v/>
      </c>
      <c r="KR7" s="240" t="str">
        <f t="shared" ca="1" si="70"/>
        <v/>
      </c>
      <c r="KS7" s="240" t="str">
        <f t="shared" ca="1" si="71"/>
        <v/>
      </c>
      <c r="KT7" s="240" t="str">
        <f t="shared" ca="1" si="71"/>
        <v/>
      </c>
    </row>
    <row r="8" spans="1:306" x14ac:dyDescent="0.2">
      <c r="A8">
        <f t="shared" si="73"/>
        <v>5</v>
      </c>
      <c r="B8" s="236">
        <f>カレンダー!B$20</f>
        <v>0</v>
      </c>
      <c r="C8" s="240" t="str">
        <f t="shared" ca="1" si="72"/>
        <v/>
      </c>
      <c r="D8" s="240" t="str">
        <f t="shared" ca="1" si="65"/>
        <v/>
      </c>
      <c r="E8" s="240" t="str">
        <f t="shared" ca="1" si="65"/>
        <v/>
      </c>
      <c r="F8" s="240" t="str">
        <f t="shared" ca="1" si="65"/>
        <v/>
      </c>
      <c r="G8" s="240" t="str">
        <f t="shared" ca="1" si="65"/>
        <v/>
      </c>
      <c r="H8" s="240" t="str">
        <f t="shared" ca="1" si="65"/>
        <v/>
      </c>
      <c r="I8" s="240" t="str">
        <f t="shared" ca="1" si="65"/>
        <v/>
      </c>
      <c r="J8" s="240" t="str">
        <f t="shared" ca="1" si="65"/>
        <v/>
      </c>
      <c r="K8" s="240" t="str">
        <f t="shared" ca="1" si="65"/>
        <v/>
      </c>
      <c r="L8" s="240" t="str">
        <f t="shared" ca="1" si="65"/>
        <v/>
      </c>
      <c r="M8" s="240" t="str">
        <f t="shared" ca="1" si="65"/>
        <v/>
      </c>
      <c r="N8" s="240" t="str">
        <f t="shared" ca="1" si="65"/>
        <v/>
      </c>
      <c r="O8" s="240" t="str">
        <f t="shared" ca="1" si="65"/>
        <v/>
      </c>
      <c r="P8" s="240" t="str">
        <f t="shared" ca="1" si="65"/>
        <v/>
      </c>
      <c r="Q8" s="240" t="str">
        <f t="shared" ca="1" si="65"/>
        <v/>
      </c>
      <c r="R8" s="240" t="str">
        <f t="shared" ca="1" si="65"/>
        <v/>
      </c>
      <c r="S8" s="240" t="str">
        <f t="shared" ca="1" si="65"/>
        <v/>
      </c>
      <c r="T8" s="240" t="str">
        <f t="shared" ca="1" si="65"/>
        <v/>
      </c>
      <c r="U8" s="240" t="str">
        <f t="shared" ca="1" si="65"/>
        <v/>
      </c>
      <c r="V8" s="240" t="str">
        <f t="shared" ca="1" si="65"/>
        <v/>
      </c>
      <c r="W8" s="240" t="str">
        <f t="shared" ca="1" si="65"/>
        <v/>
      </c>
      <c r="X8" s="240" t="str">
        <f t="shared" ca="1" si="65"/>
        <v/>
      </c>
      <c r="Y8" s="240" t="str">
        <f t="shared" ca="1" si="65"/>
        <v/>
      </c>
      <c r="Z8" s="240" t="str">
        <f t="shared" ca="1" si="65"/>
        <v/>
      </c>
      <c r="AA8" s="240" t="str">
        <f t="shared" ca="1" si="65"/>
        <v/>
      </c>
      <c r="AB8" s="240" t="str">
        <f t="shared" ca="1" si="65"/>
        <v/>
      </c>
      <c r="AC8" s="240" t="str">
        <f t="shared" ca="1" si="65"/>
        <v/>
      </c>
      <c r="AD8" s="240" t="str">
        <f t="shared" ca="1" si="65"/>
        <v/>
      </c>
      <c r="AE8" s="240" t="str">
        <f t="shared" ca="1" si="65"/>
        <v/>
      </c>
      <c r="AF8" s="240" t="str">
        <f t="shared" ca="1" si="65"/>
        <v/>
      </c>
      <c r="AG8" s="240" t="str">
        <f t="shared" ref="AG8:CR13" ca="1" si="77">IFERROR(IF(AND(AG33="",AG20=""),"",IF(AG33="",AG20,AG33)),"")</f>
        <v/>
      </c>
      <c r="AH8" s="240" t="str">
        <f t="shared" ca="1" si="77"/>
        <v/>
      </c>
      <c r="AI8" s="240" t="str">
        <f t="shared" ca="1" si="77"/>
        <v/>
      </c>
      <c r="AJ8" s="240" t="str">
        <f t="shared" ca="1" si="77"/>
        <v/>
      </c>
      <c r="AK8" s="240" t="str">
        <f t="shared" ca="1" si="77"/>
        <v/>
      </c>
      <c r="AL8" s="240" t="str">
        <f t="shared" ca="1" si="77"/>
        <v/>
      </c>
      <c r="AM8" s="240" t="str">
        <f t="shared" ca="1" si="77"/>
        <v/>
      </c>
      <c r="AN8" s="240" t="str">
        <f t="shared" ca="1" si="77"/>
        <v/>
      </c>
      <c r="AO8" s="240" t="str">
        <f t="shared" ca="1" si="77"/>
        <v/>
      </c>
      <c r="AP8" s="240" t="str">
        <f t="shared" ca="1" si="77"/>
        <v/>
      </c>
      <c r="AQ8" s="240" t="str">
        <f t="shared" ca="1" si="77"/>
        <v/>
      </c>
      <c r="AR8" s="240" t="str">
        <f t="shared" ca="1" si="77"/>
        <v/>
      </c>
      <c r="AS8" s="240" t="str">
        <f t="shared" ca="1" si="77"/>
        <v/>
      </c>
      <c r="AT8" s="240" t="str">
        <f t="shared" ca="1" si="77"/>
        <v/>
      </c>
      <c r="AU8" s="240" t="str">
        <f t="shared" ca="1" si="77"/>
        <v/>
      </c>
      <c r="AV8" s="240" t="str">
        <f t="shared" ca="1" si="77"/>
        <v/>
      </c>
      <c r="AW8" s="240" t="str">
        <f t="shared" ca="1" si="77"/>
        <v/>
      </c>
      <c r="AX8" s="240" t="str">
        <f t="shared" ca="1" si="77"/>
        <v/>
      </c>
      <c r="AY8" s="240" t="str">
        <f t="shared" ca="1" si="77"/>
        <v/>
      </c>
      <c r="AZ8" s="240" t="str">
        <f t="shared" ca="1" si="77"/>
        <v/>
      </c>
      <c r="BA8" s="240" t="str">
        <f t="shared" ca="1" si="77"/>
        <v/>
      </c>
      <c r="BB8" s="240" t="str">
        <f t="shared" ca="1" si="77"/>
        <v/>
      </c>
      <c r="BC8" s="240" t="str">
        <f t="shared" ca="1" si="77"/>
        <v/>
      </c>
      <c r="BD8" s="240" t="str">
        <f t="shared" ca="1" si="77"/>
        <v/>
      </c>
      <c r="BE8" s="240" t="str">
        <f t="shared" ca="1" si="77"/>
        <v/>
      </c>
      <c r="BF8" s="240" t="str">
        <f t="shared" ca="1" si="77"/>
        <v/>
      </c>
      <c r="BG8" s="240" t="str">
        <f t="shared" ca="1" si="77"/>
        <v/>
      </c>
      <c r="BH8" s="240" t="str">
        <f t="shared" ca="1" si="77"/>
        <v/>
      </c>
      <c r="BI8" s="240" t="str">
        <f t="shared" ca="1" si="77"/>
        <v/>
      </c>
      <c r="BJ8" s="240" t="str">
        <f t="shared" ca="1" si="77"/>
        <v/>
      </c>
      <c r="BK8" s="240" t="str">
        <f t="shared" ca="1" si="77"/>
        <v/>
      </c>
      <c r="BL8" s="240" t="str">
        <f t="shared" ca="1" si="77"/>
        <v/>
      </c>
      <c r="BM8" s="240" t="str">
        <f t="shared" ca="1" si="77"/>
        <v/>
      </c>
      <c r="BN8" s="240" t="str">
        <f t="shared" ca="1" si="77"/>
        <v/>
      </c>
      <c r="BO8" s="240" t="str">
        <f t="shared" ca="1" si="77"/>
        <v/>
      </c>
      <c r="BP8" s="240" t="str">
        <f t="shared" ca="1" si="77"/>
        <v/>
      </c>
      <c r="BQ8" s="240" t="str">
        <f t="shared" ca="1" si="77"/>
        <v/>
      </c>
      <c r="BR8" s="240" t="str">
        <f t="shared" ca="1" si="77"/>
        <v/>
      </c>
      <c r="BS8" s="240" t="str">
        <f t="shared" ca="1" si="77"/>
        <v/>
      </c>
      <c r="BT8" s="240" t="str">
        <f t="shared" ca="1" si="77"/>
        <v/>
      </c>
      <c r="BU8" s="240" t="str">
        <f t="shared" ca="1" si="77"/>
        <v/>
      </c>
      <c r="BV8" s="240" t="str">
        <f t="shared" ca="1" si="77"/>
        <v/>
      </c>
      <c r="BW8" s="240" t="str">
        <f t="shared" ca="1" si="77"/>
        <v/>
      </c>
      <c r="BX8" s="240" t="str">
        <f t="shared" ca="1" si="77"/>
        <v/>
      </c>
      <c r="BY8" s="240" t="str">
        <f t="shared" ca="1" si="77"/>
        <v/>
      </c>
      <c r="BZ8" s="240" t="str">
        <f t="shared" ca="1" si="77"/>
        <v/>
      </c>
      <c r="CA8" s="240" t="str">
        <f t="shared" ca="1" si="77"/>
        <v/>
      </c>
      <c r="CB8" s="240" t="str">
        <f t="shared" ca="1" si="77"/>
        <v/>
      </c>
      <c r="CC8" s="240" t="str">
        <f t="shared" ca="1" si="77"/>
        <v/>
      </c>
      <c r="CD8" s="240" t="str">
        <f t="shared" ca="1" si="77"/>
        <v/>
      </c>
      <c r="CE8" s="240" t="str">
        <f t="shared" ca="1" si="77"/>
        <v/>
      </c>
      <c r="CF8" s="240" t="str">
        <f t="shared" ca="1" si="77"/>
        <v/>
      </c>
      <c r="CG8" s="240" t="str">
        <f t="shared" ca="1" si="77"/>
        <v/>
      </c>
      <c r="CH8" s="240" t="str">
        <f t="shared" ca="1" si="77"/>
        <v/>
      </c>
      <c r="CI8" s="240" t="str">
        <f t="shared" ca="1" si="77"/>
        <v/>
      </c>
      <c r="CJ8" s="240" t="str">
        <f t="shared" ca="1" si="77"/>
        <v/>
      </c>
      <c r="CK8" s="240" t="str">
        <f t="shared" ca="1" si="77"/>
        <v/>
      </c>
      <c r="CL8" s="240" t="str">
        <f t="shared" ca="1" si="77"/>
        <v/>
      </c>
      <c r="CM8" s="240" t="str">
        <f t="shared" ca="1" si="77"/>
        <v/>
      </c>
      <c r="CN8" s="240" t="str">
        <f t="shared" ca="1" si="77"/>
        <v/>
      </c>
      <c r="CO8" s="240" t="str">
        <f t="shared" ca="1" si="77"/>
        <v/>
      </c>
      <c r="CP8" s="240" t="str">
        <f t="shared" ca="1" si="77"/>
        <v/>
      </c>
      <c r="CQ8" s="240" t="str">
        <f t="shared" ca="1" si="77"/>
        <v/>
      </c>
      <c r="CR8" s="240" t="str">
        <f t="shared" ca="1" si="77"/>
        <v/>
      </c>
      <c r="CS8" s="240" t="str">
        <f t="shared" ref="CS8:FD13" ca="1" si="78">IFERROR(IF(AND(CS33="",CS20=""),"",IF(CS33="",CS20,CS33)),"")</f>
        <v/>
      </c>
      <c r="CT8" s="240" t="str">
        <f t="shared" ca="1" si="78"/>
        <v/>
      </c>
      <c r="CU8" s="240" t="str">
        <f t="shared" ca="1" si="78"/>
        <v/>
      </c>
      <c r="CV8" s="240" t="str">
        <f t="shared" ca="1" si="78"/>
        <v/>
      </c>
      <c r="CW8" s="240" t="str">
        <f t="shared" ca="1" si="78"/>
        <v/>
      </c>
      <c r="CX8" s="240" t="str">
        <f t="shared" ca="1" si="78"/>
        <v/>
      </c>
      <c r="CY8" s="240" t="str">
        <f t="shared" ca="1" si="78"/>
        <v/>
      </c>
      <c r="CZ8" s="240" t="str">
        <f t="shared" ca="1" si="78"/>
        <v/>
      </c>
      <c r="DA8" s="240" t="str">
        <f t="shared" ca="1" si="78"/>
        <v/>
      </c>
      <c r="DB8" s="240" t="str">
        <f t="shared" ca="1" si="78"/>
        <v/>
      </c>
      <c r="DC8" s="240" t="str">
        <f t="shared" ca="1" si="78"/>
        <v/>
      </c>
      <c r="DD8" s="240" t="str">
        <f t="shared" ca="1" si="78"/>
        <v/>
      </c>
      <c r="DE8" s="240" t="str">
        <f t="shared" ca="1" si="78"/>
        <v/>
      </c>
      <c r="DF8" s="240" t="str">
        <f t="shared" ca="1" si="78"/>
        <v/>
      </c>
      <c r="DG8" s="240" t="str">
        <f t="shared" ca="1" si="78"/>
        <v/>
      </c>
      <c r="DH8" s="240" t="str">
        <f t="shared" ca="1" si="78"/>
        <v/>
      </c>
      <c r="DI8" s="240" t="str">
        <f t="shared" ca="1" si="78"/>
        <v/>
      </c>
      <c r="DJ8" s="240" t="str">
        <f t="shared" ca="1" si="78"/>
        <v/>
      </c>
      <c r="DK8" s="240" t="str">
        <f t="shared" ca="1" si="78"/>
        <v/>
      </c>
      <c r="DL8" s="240" t="str">
        <f t="shared" ca="1" si="78"/>
        <v/>
      </c>
      <c r="DM8" s="240" t="str">
        <f t="shared" ca="1" si="78"/>
        <v/>
      </c>
      <c r="DN8" s="240" t="str">
        <f t="shared" ca="1" si="78"/>
        <v/>
      </c>
      <c r="DO8" s="240" t="str">
        <f t="shared" ca="1" si="78"/>
        <v/>
      </c>
      <c r="DP8" s="240" t="str">
        <f t="shared" ca="1" si="78"/>
        <v/>
      </c>
      <c r="DQ8" s="240" t="str">
        <f t="shared" ca="1" si="78"/>
        <v/>
      </c>
      <c r="DR8" s="240" t="str">
        <f t="shared" ca="1" si="78"/>
        <v/>
      </c>
      <c r="DS8" s="240" t="str">
        <f t="shared" ca="1" si="78"/>
        <v/>
      </c>
      <c r="DT8" s="240" t="str">
        <f t="shared" ca="1" si="78"/>
        <v/>
      </c>
      <c r="DU8" s="240" t="str">
        <f t="shared" ca="1" si="78"/>
        <v/>
      </c>
      <c r="DV8" s="240" t="str">
        <f t="shared" ca="1" si="78"/>
        <v/>
      </c>
      <c r="DW8" s="240" t="str">
        <f t="shared" ca="1" si="78"/>
        <v/>
      </c>
      <c r="DX8" s="240" t="str">
        <f t="shared" ca="1" si="78"/>
        <v/>
      </c>
      <c r="DY8" s="240" t="str">
        <f t="shared" ca="1" si="78"/>
        <v/>
      </c>
      <c r="DZ8" s="240" t="str">
        <f t="shared" ca="1" si="78"/>
        <v/>
      </c>
      <c r="EA8" s="240" t="str">
        <f t="shared" ca="1" si="78"/>
        <v/>
      </c>
      <c r="EB8" s="240" t="str">
        <f t="shared" ca="1" si="76"/>
        <v/>
      </c>
      <c r="EC8" s="240" t="str">
        <f t="shared" ca="1" si="76"/>
        <v/>
      </c>
      <c r="ED8" s="240" t="str">
        <f t="shared" ca="1" si="76"/>
        <v/>
      </c>
      <c r="EE8" s="240" t="str">
        <f t="shared" ca="1" si="76"/>
        <v/>
      </c>
      <c r="EF8" s="240" t="str">
        <f t="shared" ca="1" si="76"/>
        <v/>
      </c>
      <c r="EG8" s="240" t="str">
        <f t="shared" ca="1" si="76"/>
        <v/>
      </c>
      <c r="EH8" s="240" t="str">
        <f t="shared" ca="1" si="76"/>
        <v/>
      </c>
      <c r="EI8" s="240" t="str">
        <f t="shared" ca="1" si="76"/>
        <v/>
      </c>
      <c r="EJ8" s="240" t="str">
        <f t="shared" ca="1" si="76"/>
        <v/>
      </c>
      <c r="EK8" s="240" t="str">
        <f t="shared" ca="1" si="76"/>
        <v/>
      </c>
      <c r="EL8" s="240" t="str">
        <f t="shared" ca="1" si="76"/>
        <v/>
      </c>
      <c r="EM8" s="240" t="str">
        <f t="shared" ca="1" si="76"/>
        <v/>
      </c>
      <c r="EN8" s="240" t="str">
        <f t="shared" ca="1" si="76"/>
        <v/>
      </c>
      <c r="EO8" s="240" t="str">
        <f t="shared" ca="1" si="76"/>
        <v/>
      </c>
      <c r="EP8" s="240" t="str">
        <f t="shared" ca="1" si="76"/>
        <v/>
      </c>
      <c r="EQ8" s="240" t="str">
        <f t="shared" ca="1" si="76"/>
        <v/>
      </c>
      <c r="ER8" s="240" t="str">
        <f t="shared" ca="1" si="76"/>
        <v/>
      </c>
      <c r="ES8" s="240" t="str">
        <f t="shared" ca="1" si="76"/>
        <v/>
      </c>
      <c r="ET8" s="240" t="str">
        <f t="shared" ca="1" si="76"/>
        <v/>
      </c>
      <c r="EU8" s="240" t="str">
        <f t="shared" ca="1" si="76"/>
        <v/>
      </c>
      <c r="EV8" s="240" t="str">
        <f t="shared" ca="1" si="76"/>
        <v/>
      </c>
      <c r="EW8" s="240" t="str">
        <f t="shared" ca="1" si="76"/>
        <v/>
      </c>
      <c r="EX8" s="240" t="str">
        <f t="shared" ca="1" si="76"/>
        <v/>
      </c>
      <c r="EY8" s="240" t="str">
        <f t="shared" ca="1" si="76"/>
        <v/>
      </c>
      <c r="EZ8" s="240" t="str">
        <f t="shared" ca="1" si="76"/>
        <v/>
      </c>
      <c r="FA8" s="240" t="str">
        <f t="shared" ca="1" si="76"/>
        <v/>
      </c>
      <c r="FB8" s="240" t="str">
        <f t="shared" ca="1" si="76"/>
        <v/>
      </c>
      <c r="FC8" s="240" t="str">
        <f t="shared" ca="1" si="76"/>
        <v/>
      </c>
      <c r="FD8" s="240" t="str">
        <f t="shared" ca="1" si="76"/>
        <v/>
      </c>
      <c r="FE8" s="240" t="str">
        <f t="shared" ca="1" si="76"/>
        <v/>
      </c>
      <c r="FF8" s="240" t="str">
        <f t="shared" ca="1" si="76"/>
        <v/>
      </c>
      <c r="FG8" s="240" t="str">
        <f t="shared" ca="1" si="76"/>
        <v/>
      </c>
      <c r="FH8" s="240" t="str">
        <f t="shared" ca="1" si="76"/>
        <v/>
      </c>
      <c r="FI8" s="240" t="str">
        <f t="shared" ca="1" si="76"/>
        <v/>
      </c>
      <c r="FJ8" s="240" t="str">
        <f t="shared" ca="1" si="76"/>
        <v/>
      </c>
      <c r="FK8" s="240" t="str">
        <f t="shared" ca="1" si="76"/>
        <v/>
      </c>
      <c r="FL8" s="240" t="str">
        <f t="shared" ca="1" si="76"/>
        <v/>
      </c>
      <c r="FM8" s="240" t="str">
        <f t="shared" ca="1" si="76"/>
        <v/>
      </c>
      <c r="FN8" s="240" t="str">
        <f t="shared" ca="1" si="76"/>
        <v/>
      </c>
      <c r="FO8" s="240" t="str">
        <f t="shared" ca="1" si="76"/>
        <v/>
      </c>
      <c r="FP8" s="240" t="str">
        <f t="shared" ca="1" si="76"/>
        <v/>
      </c>
      <c r="FQ8" s="240" t="str">
        <f t="shared" ca="1" si="76"/>
        <v/>
      </c>
      <c r="FR8" s="240" t="str">
        <f t="shared" ca="1" si="76"/>
        <v/>
      </c>
      <c r="FS8" s="240" t="str">
        <f t="shared" ca="1" si="76"/>
        <v/>
      </c>
      <c r="FT8" s="240" t="str">
        <f t="shared" ca="1" si="76"/>
        <v/>
      </c>
      <c r="FU8" s="240" t="str">
        <f t="shared" ca="1" si="76"/>
        <v/>
      </c>
      <c r="FV8" s="240" t="str">
        <f t="shared" ca="1" si="76"/>
        <v/>
      </c>
      <c r="FW8" s="240" t="str">
        <f t="shared" ca="1" si="76"/>
        <v/>
      </c>
      <c r="FX8" s="240" t="str">
        <f t="shared" ca="1" si="76"/>
        <v/>
      </c>
      <c r="FY8" s="240" t="str">
        <f t="shared" ca="1" si="76"/>
        <v/>
      </c>
      <c r="FZ8" s="240" t="str">
        <f t="shared" ca="1" si="76"/>
        <v/>
      </c>
      <c r="GA8" s="240" t="str">
        <f t="shared" ca="1" si="76"/>
        <v/>
      </c>
      <c r="GB8" s="240" t="str">
        <f t="shared" ca="1" si="76"/>
        <v/>
      </c>
      <c r="GC8" s="240" t="str">
        <f t="shared" ca="1" si="76"/>
        <v/>
      </c>
      <c r="GD8" s="240" t="str">
        <f t="shared" ca="1" si="76"/>
        <v/>
      </c>
      <c r="GE8" s="240" t="str">
        <f t="shared" ca="1" si="76"/>
        <v/>
      </c>
      <c r="GF8" s="240" t="str">
        <f t="shared" ca="1" si="76"/>
        <v/>
      </c>
      <c r="GG8" s="240" t="str">
        <f t="shared" ca="1" si="76"/>
        <v/>
      </c>
      <c r="GH8" s="240" t="str">
        <f t="shared" ca="1" si="76"/>
        <v/>
      </c>
      <c r="GI8" s="240" t="str">
        <f t="shared" ca="1" si="76"/>
        <v/>
      </c>
      <c r="GJ8" s="240" t="str">
        <f t="shared" ca="1" si="76"/>
        <v/>
      </c>
      <c r="GK8" s="240" t="str">
        <f t="shared" ca="1" si="76"/>
        <v/>
      </c>
      <c r="GL8" s="240" t="str">
        <f t="shared" ca="1" si="76"/>
        <v/>
      </c>
      <c r="GM8" s="240" t="str">
        <f t="shared" ca="1" si="67"/>
        <v/>
      </c>
      <c r="GN8" s="240" t="str">
        <f t="shared" ca="1" si="68"/>
        <v/>
      </c>
      <c r="GO8" s="240" t="str">
        <f t="shared" ca="1" si="68"/>
        <v/>
      </c>
      <c r="GP8" s="240" t="str">
        <f t="shared" ca="1" si="68"/>
        <v/>
      </c>
      <c r="GQ8" s="240" t="str">
        <f t="shared" ca="1" si="68"/>
        <v/>
      </c>
      <c r="GR8" s="240" t="str">
        <f t="shared" ca="1" si="68"/>
        <v/>
      </c>
      <c r="GS8" s="240" t="str">
        <f t="shared" ca="1" si="68"/>
        <v/>
      </c>
      <c r="GT8" s="240" t="str">
        <f t="shared" ca="1" si="68"/>
        <v/>
      </c>
      <c r="GU8" s="240" t="str">
        <f t="shared" ca="1" si="68"/>
        <v/>
      </c>
      <c r="GV8" s="240" t="str">
        <f t="shared" ca="1" si="68"/>
        <v/>
      </c>
      <c r="GW8" s="240" t="str">
        <f t="shared" ca="1" si="68"/>
        <v/>
      </c>
      <c r="GX8" s="240" t="str">
        <f t="shared" ca="1" si="68"/>
        <v/>
      </c>
      <c r="GY8" s="240" t="str">
        <f t="shared" ref="GY8:IV8" ca="1" si="79">IFERROR(IF(AND(GY33="",GY20=""),"",IF(GY33="",GY20,GY33)),"")</f>
        <v/>
      </c>
      <c r="GZ8" s="240" t="str">
        <f t="shared" ca="1" si="79"/>
        <v/>
      </c>
      <c r="HA8" s="240" t="str">
        <f t="shared" ca="1" si="79"/>
        <v/>
      </c>
      <c r="HB8" s="240" t="str">
        <f t="shared" ca="1" si="79"/>
        <v/>
      </c>
      <c r="HC8" s="240" t="str">
        <f t="shared" ca="1" si="79"/>
        <v/>
      </c>
      <c r="HD8" s="240" t="str">
        <f t="shared" ca="1" si="79"/>
        <v/>
      </c>
      <c r="HE8" s="240" t="str">
        <f t="shared" ca="1" si="79"/>
        <v/>
      </c>
      <c r="HF8" s="240" t="str">
        <f t="shared" ca="1" si="79"/>
        <v/>
      </c>
      <c r="HG8" s="240" t="str">
        <f t="shared" ca="1" si="79"/>
        <v/>
      </c>
      <c r="HH8" s="240" t="str">
        <f t="shared" ca="1" si="79"/>
        <v/>
      </c>
      <c r="HI8" s="240" t="str">
        <f t="shared" ca="1" si="79"/>
        <v/>
      </c>
      <c r="HJ8" s="240" t="str">
        <f t="shared" ca="1" si="79"/>
        <v/>
      </c>
      <c r="HK8" s="240" t="str">
        <f t="shared" ca="1" si="79"/>
        <v/>
      </c>
      <c r="HL8" s="240" t="str">
        <f t="shared" ca="1" si="79"/>
        <v/>
      </c>
      <c r="HM8" s="240" t="str">
        <f t="shared" ca="1" si="79"/>
        <v/>
      </c>
      <c r="HN8" s="240" t="str">
        <f t="shared" ca="1" si="79"/>
        <v/>
      </c>
      <c r="HO8" s="240" t="str">
        <f t="shared" ca="1" si="79"/>
        <v/>
      </c>
      <c r="HP8" s="240" t="str">
        <f t="shared" ca="1" si="79"/>
        <v/>
      </c>
      <c r="HQ8" s="240" t="str">
        <f t="shared" ca="1" si="79"/>
        <v/>
      </c>
      <c r="HR8" s="240" t="str">
        <f t="shared" ca="1" si="79"/>
        <v/>
      </c>
      <c r="HS8" s="240" t="str">
        <f t="shared" ca="1" si="79"/>
        <v/>
      </c>
      <c r="HT8" s="240" t="str">
        <f t="shared" ca="1" si="79"/>
        <v/>
      </c>
      <c r="HU8" s="240" t="str">
        <f t="shared" ca="1" si="79"/>
        <v/>
      </c>
      <c r="HV8" s="240" t="str">
        <f t="shared" ca="1" si="79"/>
        <v/>
      </c>
      <c r="HW8" s="240" t="str">
        <f t="shared" ca="1" si="79"/>
        <v/>
      </c>
      <c r="HX8" s="240" t="str">
        <f t="shared" ca="1" si="79"/>
        <v/>
      </c>
      <c r="HY8" s="240" t="str">
        <f t="shared" ca="1" si="79"/>
        <v/>
      </c>
      <c r="HZ8" s="240" t="str">
        <f t="shared" ca="1" si="79"/>
        <v/>
      </c>
      <c r="IA8" s="240" t="str">
        <f t="shared" ca="1" si="79"/>
        <v/>
      </c>
      <c r="IB8" s="240" t="str">
        <f t="shared" ca="1" si="79"/>
        <v/>
      </c>
      <c r="IC8" s="240" t="str">
        <f t="shared" ca="1" si="79"/>
        <v/>
      </c>
      <c r="ID8" s="240" t="str">
        <f t="shared" ca="1" si="79"/>
        <v/>
      </c>
      <c r="IE8" s="240" t="str">
        <f t="shared" ca="1" si="79"/>
        <v/>
      </c>
      <c r="IF8" s="240" t="str">
        <f t="shared" ca="1" si="79"/>
        <v/>
      </c>
      <c r="IG8" s="240" t="str">
        <f t="shared" ca="1" si="79"/>
        <v/>
      </c>
      <c r="IH8" s="240" t="str">
        <f t="shared" ca="1" si="79"/>
        <v/>
      </c>
      <c r="II8" s="240" t="str">
        <f t="shared" ca="1" si="79"/>
        <v/>
      </c>
      <c r="IJ8" s="240" t="str">
        <f t="shared" ca="1" si="79"/>
        <v/>
      </c>
      <c r="IK8" s="240" t="str">
        <f t="shared" ca="1" si="79"/>
        <v/>
      </c>
      <c r="IL8" s="240" t="str">
        <f t="shared" ca="1" si="79"/>
        <v/>
      </c>
      <c r="IM8" s="240" t="str">
        <f t="shared" ca="1" si="79"/>
        <v/>
      </c>
      <c r="IN8" s="240" t="str">
        <f t="shared" ca="1" si="79"/>
        <v/>
      </c>
      <c r="IO8" s="240" t="str">
        <f t="shared" ca="1" si="79"/>
        <v/>
      </c>
      <c r="IP8" s="240" t="str">
        <f t="shared" ca="1" si="79"/>
        <v/>
      </c>
      <c r="IQ8" s="240" t="str">
        <f t="shared" ca="1" si="79"/>
        <v/>
      </c>
      <c r="IR8" s="240" t="str">
        <f t="shared" ca="1" si="79"/>
        <v/>
      </c>
      <c r="IS8" s="240" t="str">
        <f t="shared" ca="1" si="79"/>
        <v/>
      </c>
      <c r="IT8" s="240" t="str">
        <f t="shared" ca="1" si="79"/>
        <v/>
      </c>
      <c r="IU8" s="240" t="str">
        <f t="shared" ca="1" si="79"/>
        <v/>
      </c>
      <c r="IV8" s="240" t="str">
        <f t="shared" ca="1" si="79"/>
        <v/>
      </c>
      <c r="IW8" s="240" t="str">
        <f t="shared" ref="IW8:KB12" ca="1" si="80">IFERROR(IF(AND(IW33="",IW20=""),"",IF(IW33="",IW20,IW33)),"")</f>
        <v/>
      </c>
      <c r="IX8" s="240" t="str">
        <f t="shared" ca="1" si="80"/>
        <v/>
      </c>
      <c r="IY8" s="240" t="str">
        <f t="shared" ca="1" si="80"/>
        <v/>
      </c>
      <c r="IZ8" s="240" t="str">
        <f t="shared" ca="1" si="80"/>
        <v/>
      </c>
      <c r="JA8" s="240" t="str">
        <f t="shared" ca="1" si="80"/>
        <v/>
      </c>
      <c r="JB8" s="240" t="str">
        <f t="shared" ca="1" si="80"/>
        <v/>
      </c>
      <c r="JC8" s="240" t="str">
        <f t="shared" ca="1" si="80"/>
        <v/>
      </c>
      <c r="JD8" s="240" t="str">
        <f t="shared" ca="1" si="80"/>
        <v/>
      </c>
      <c r="JE8" s="240" t="str">
        <f t="shared" ca="1" si="80"/>
        <v/>
      </c>
      <c r="JF8" s="240" t="str">
        <f t="shared" ca="1" si="80"/>
        <v/>
      </c>
      <c r="JG8" s="240" t="str">
        <f t="shared" ca="1" si="80"/>
        <v/>
      </c>
      <c r="JH8" s="240" t="str">
        <f t="shared" ca="1" si="80"/>
        <v/>
      </c>
      <c r="JI8" s="240" t="str">
        <f t="shared" ca="1" si="80"/>
        <v/>
      </c>
      <c r="JJ8" s="240" t="str">
        <f t="shared" ca="1" si="80"/>
        <v/>
      </c>
      <c r="JK8" s="240" t="str">
        <f t="shared" ca="1" si="80"/>
        <v/>
      </c>
      <c r="JL8" s="240" t="str">
        <f t="shared" ca="1" si="80"/>
        <v/>
      </c>
      <c r="JM8" s="240" t="str">
        <f t="shared" ca="1" si="80"/>
        <v/>
      </c>
      <c r="JN8" s="240" t="str">
        <f t="shared" ca="1" si="80"/>
        <v/>
      </c>
      <c r="JO8" s="240" t="str">
        <f t="shared" ca="1" si="80"/>
        <v/>
      </c>
      <c r="JP8" s="240" t="str">
        <f t="shared" ca="1" si="80"/>
        <v/>
      </c>
      <c r="JQ8" s="240" t="str">
        <f t="shared" ca="1" si="80"/>
        <v/>
      </c>
      <c r="JR8" s="240" t="str">
        <f t="shared" ca="1" si="80"/>
        <v/>
      </c>
      <c r="JS8" s="240" t="str">
        <f t="shared" ca="1" si="80"/>
        <v/>
      </c>
      <c r="JT8" s="240" t="str">
        <f t="shared" ca="1" si="80"/>
        <v/>
      </c>
      <c r="JU8" s="240" t="str">
        <f t="shared" ca="1" si="80"/>
        <v/>
      </c>
      <c r="JV8" s="240" t="str">
        <f t="shared" ca="1" si="80"/>
        <v/>
      </c>
      <c r="JW8" s="240" t="str">
        <f t="shared" ca="1" si="80"/>
        <v/>
      </c>
      <c r="JX8" s="240" t="str">
        <f t="shared" ca="1" si="80"/>
        <v/>
      </c>
      <c r="JY8" s="240" t="str">
        <f t="shared" ca="1" si="80"/>
        <v/>
      </c>
      <c r="JZ8" s="240" t="str">
        <f t="shared" ca="1" si="80"/>
        <v/>
      </c>
      <c r="KA8" s="240" t="str">
        <f t="shared" ca="1" si="80"/>
        <v/>
      </c>
      <c r="KB8" s="240" t="str">
        <f t="shared" ca="1" si="80"/>
        <v/>
      </c>
      <c r="KC8" s="240" t="str">
        <f t="shared" ref="KC8:KR12" ca="1" si="81">IFERROR(IF(AND(KC33="",KC20=""),"",IF(KC33="",KC20,KC33)),"")</f>
        <v/>
      </c>
      <c r="KD8" s="240" t="str">
        <f t="shared" ca="1" si="81"/>
        <v/>
      </c>
      <c r="KE8" s="240" t="str">
        <f t="shared" ca="1" si="81"/>
        <v/>
      </c>
      <c r="KF8" s="240" t="str">
        <f t="shared" ca="1" si="81"/>
        <v/>
      </c>
      <c r="KG8" s="240" t="str">
        <f t="shared" ca="1" si="81"/>
        <v/>
      </c>
      <c r="KH8" s="240" t="str">
        <f t="shared" ca="1" si="81"/>
        <v/>
      </c>
      <c r="KI8" s="240" t="str">
        <f t="shared" ca="1" si="81"/>
        <v/>
      </c>
      <c r="KJ8" s="240" t="str">
        <f t="shared" ca="1" si="81"/>
        <v/>
      </c>
      <c r="KK8" s="240" t="str">
        <f t="shared" ca="1" si="81"/>
        <v/>
      </c>
      <c r="KL8" s="240" t="str">
        <f t="shared" ca="1" si="81"/>
        <v/>
      </c>
      <c r="KM8" s="240" t="str">
        <f t="shared" ca="1" si="81"/>
        <v/>
      </c>
      <c r="KN8" s="240" t="str">
        <f t="shared" ca="1" si="81"/>
        <v/>
      </c>
      <c r="KO8" s="240" t="str">
        <f t="shared" ca="1" si="81"/>
        <v/>
      </c>
      <c r="KP8" s="240" t="str">
        <f t="shared" ca="1" si="81"/>
        <v/>
      </c>
      <c r="KQ8" s="240" t="str">
        <f t="shared" ca="1" si="81"/>
        <v/>
      </c>
      <c r="KR8" s="240" t="str">
        <f t="shared" ca="1" si="81"/>
        <v/>
      </c>
      <c r="KS8" s="240" t="str">
        <f t="shared" ref="KS8:KT12" ca="1" si="82">IFERROR(IF(AND(KS33="",KS20=""),"",IF(KS33="",KS20,KS33)),"")</f>
        <v/>
      </c>
      <c r="KT8" s="240" t="str">
        <f t="shared" ca="1" si="82"/>
        <v/>
      </c>
    </row>
    <row r="9" spans="1:306" x14ac:dyDescent="0.2">
      <c r="A9">
        <f t="shared" si="73"/>
        <v>6</v>
      </c>
      <c r="B9" s="236">
        <f>カレンダー!B$21</f>
        <v>0</v>
      </c>
      <c r="C9" s="240" t="str">
        <f t="shared" ca="1" si="72"/>
        <v/>
      </c>
      <c r="D9" s="240" t="str">
        <f t="shared" ca="1" si="72"/>
        <v/>
      </c>
      <c r="E9" s="240" t="str">
        <f t="shared" ca="1" si="72"/>
        <v/>
      </c>
      <c r="F9" s="240" t="str">
        <f t="shared" ca="1" si="72"/>
        <v/>
      </c>
      <c r="G9" s="240" t="str">
        <f t="shared" ca="1" si="72"/>
        <v/>
      </c>
      <c r="H9" s="240" t="str">
        <f t="shared" ca="1" si="72"/>
        <v/>
      </c>
      <c r="I9" s="240" t="str">
        <f t="shared" ca="1" si="72"/>
        <v/>
      </c>
      <c r="J9" s="240" t="str">
        <f t="shared" ca="1" si="72"/>
        <v/>
      </c>
      <c r="K9" s="240" t="str">
        <f t="shared" ca="1" si="72"/>
        <v/>
      </c>
      <c r="L9" s="240" t="str">
        <f t="shared" ca="1" si="72"/>
        <v/>
      </c>
      <c r="M9" s="240" t="str">
        <f t="shared" ca="1" si="72"/>
        <v/>
      </c>
      <c r="N9" s="240" t="str">
        <f t="shared" ca="1" si="72"/>
        <v/>
      </c>
      <c r="O9" s="240" t="str">
        <f t="shared" ca="1" si="72"/>
        <v/>
      </c>
      <c r="P9" s="240" t="str">
        <f t="shared" ca="1" si="72"/>
        <v/>
      </c>
      <c r="Q9" s="240" t="str">
        <f t="shared" ca="1" si="72"/>
        <v/>
      </c>
      <c r="R9" s="240" t="str">
        <f t="shared" ca="1" si="72"/>
        <v/>
      </c>
      <c r="S9" s="240" t="str">
        <f t="shared" ref="S9:BZ13" ca="1" si="83">IFERROR(IF(AND(S34="",S21=""),"",IF(S34="",S21,S34)),"")</f>
        <v/>
      </c>
      <c r="T9" s="240" t="str">
        <f t="shared" ca="1" si="83"/>
        <v/>
      </c>
      <c r="U9" s="240" t="str">
        <f t="shared" ca="1" si="83"/>
        <v/>
      </c>
      <c r="V9" s="240" t="str">
        <f t="shared" ca="1" si="83"/>
        <v/>
      </c>
      <c r="W9" s="240" t="str">
        <f t="shared" ca="1" si="83"/>
        <v/>
      </c>
      <c r="X9" s="240" t="str">
        <f t="shared" ca="1" si="83"/>
        <v/>
      </c>
      <c r="Y9" s="240" t="str">
        <f t="shared" ca="1" si="83"/>
        <v/>
      </c>
      <c r="Z9" s="240" t="str">
        <f t="shared" ca="1" si="83"/>
        <v/>
      </c>
      <c r="AA9" s="240" t="str">
        <f t="shared" ca="1" si="83"/>
        <v/>
      </c>
      <c r="AB9" s="240" t="str">
        <f t="shared" ca="1" si="83"/>
        <v/>
      </c>
      <c r="AC9" s="240" t="str">
        <f t="shared" ca="1" si="83"/>
        <v/>
      </c>
      <c r="AD9" s="240" t="str">
        <f t="shared" ca="1" si="83"/>
        <v/>
      </c>
      <c r="AE9" s="240" t="str">
        <f t="shared" ca="1" si="83"/>
        <v/>
      </c>
      <c r="AF9" s="240" t="str">
        <f t="shared" ca="1" si="83"/>
        <v/>
      </c>
      <c r="AG9" s="240" t="str">
        <f t="shared" ca="1" si="83"/>
        <v/>
      </c>
      <c r="AH9" s="240" t="str">
        <f t="shared" ca="1" si="83"/>
        <v/>
      </c>
      <c r="AI9" s="240" t="str">
        <f t="shared" ca="1" si="83"/>
        <v/>
      </c>
      <c r="AJ9" s="240" t="str">
        <f t="shared" ca="1" si="83"/>
        <v/>
      </c>
      <c r="AK9" s="240" t="str">
        <f t="shared" ca="1" si="83"/>
        <v/>
      </c>
      <c r="AL9" s="240" t="str">
        <f t="shared" ca="1" si="83"/>
        <v/>
      </c>
      <c r="AM9" s="240" t="str">
        <f t="shared" ca="1" si="83"/>
        <v/>
      </c>
      <c r="AN9" s="240" t="str">
        <f t="shared" ca="1" si="83"/>
        <v/>
      </c>
      <c r="AO9" s="240" t="str">
        <f t="shared" ca="1" si="83"/>
        <v/>
      </c>
      <c r="AP9" s="240" t="str">
        <f t="shared" ca="1" si="83"/>
        <v/>
      </c>
      <c r="AQ9" s="240" t="str">
        <f t="shared" ca="1" si="83"/>
        <v/>
      </c>
      <c r="AR9" s="240" t="str">
        <f t="shared" ca="1" si="83"/>
        <v/>
      </c>
      <c r="AS9" s="240" t="str">
        <f t="shared" ca="1" si="83"/>
        <v/>
      </c>
      <c r="AT9" s="240" t="str">
        <f t="shared" ca="1" si="83"/>
        <v/>
      </c>
      <c r="AU9" s="240" t="str">
        <f t="shared" ca="1" si="83"/>
        <v/>
      </c>
      <c r="AV9" s="240" t="str">
        <f t="shared" ca="1" si="83"/>
        <v/>
      </c>
      <c r="AW9" s="240" t="str">
        <f t="shared" ca="1" si="83"/>
        <v/>
      </c>
      <c r="AX9" s="240" t="str">
        <f t="shared" ca="1" si="83"/>
        <v/>
      </c>
      <c r="AY9" s="240" t="str">
        <f t="shared" ca="1" si="83"/>
        <v/>
      </c>
      <c r="AZ9" s="240" t="str">
        <f t="shared" ca="1" si="83"/>
        <v/>
      </c>
      <c r="BA9" s="240" t="str">
        <f t="shared" ca="1" si="83"/>
        <v/>
      </c>
      <c r="BB9" s="240" t="str">
        <f t="shared" ca="1" si="83"/>
        <v/>
      </c>
      <c r="BC9" s="240" t="str">
        <f t="shared" ca="1" si="83"/>
        <v/>
      </c>
      <c r="BD9" s="240" t="str">
        <f t="shared" ca="1" si="83"/>
        <v/>
      </c>
      <c r="BE9" s="240" t="str">
        <f t="shared" ca="1" si="83"/>
        <v/>
      </c>
      <c r="BF9" s="240" t="str">
        <f t="shared" ca="1" si="83"/>
        <v/>
      </c>
      <c r="BG9" s="240" t="str">
        <f t="shared" ca="1" si="83"/>
        <v/>
      </c>
      <c r="BH9" s="240" t="str">
        <f t="shared" ca="1" si="83"/>
        <v/>
      </c>
      <c r="BI9" s="240" t="str">
        <f t="shared" ca="1" si="83"/>
        <v/>
      </c>
      <c r="BJ9" s="240" t="str">
        <f t="shared" ca="1" si="83"/>
        <v/>
      </c>
      <c r="BK9" s="240" t="str">
        <f t="shared" ca="1" si="83"/>
        <v/>
      </c>
      <c r="BL9" s="240" t="str">
        <f t="shared" ca="1" si="83"/>
        <v/>
      </c>
      <c r="BM9" s="240" t="str">
        <f t="shared" ca="1" si="83"/>
        <v/>
      </c>
      <c r="BN9" s="240" t="str">
        <f t="shared" ca="1" si="83"/>
        <v/>
      </c>
      <c r="BO9" s="240" t="str">
        <f t="shared" ca="1" si="77"/>
        <v/>
      </c>
      <c r="BP9" s="240" t="str">
        <f t="shared" ca="1" si="77"/>
        <v/>
      </c>
      <c r="BQ9" s="240" t="str">
        <f t="shared" ca="1" si="77"/>
        <v/>
      </c>
      <c r="BR9" s="240" t="str">
        <f t="shared" ca="1" si="77"/>
        <v/>
      </c>
      <c r="BS9" s="240" t="str">
        <f t="shared" ca="1" si="77"/>
        <v/>
      </c>
      <c r="BT9" s="240" t="str">
        <f t="shared" ca="1" si="77"/>
        <v/>
      </c>
      <c r="BU9" s="240" t="str">
        <f t="shared" ca="1" si="77"/>
        <v/>
      </c>
      <c r="BV9" s="240" t="str">
        <f t="shared" ca="1" si="77"/>
        <v/>
      </c>
      <c r="BW9" s="240" t="str">
        <f t="shared" ca="1" si="77"/>
        <v/>
      </c>
      <c r="BX9" s="240" t="str">
        <f t="shared" ca="1" si="77"/>
        <v/>
      </c>
      <c r="BY9" s="240" t="str">
        <f t="shared" ca="1" si="77"/>
        <v/>
      </c>
      <c r="BZ9" s="240" t="str">
        <f t="shared" ca="1" si="77"/>
        <v/>
      </c>
      <c r="CA9" s="240" t="str">
        <f t="shared" ca="1" si="77"/>
        <v/>
      </c>
      <c r="CB9" s="240" t="str">
        <f t="shared" ca="1" si="77"/>
        <v/>
      </c>
      <c r="CC9" s="240" t="str">
        <f t="shared" ca="1" si="77"/>
        <v/>
      </c>
      <c r="CD9" s="240" t="str">
        <f t="shared" ca="1" si="77"/>
        <v/>
      </c>
      <c r="CE9" s="240" t="str">
        <f t="shared" ca="1" si="77"/>
        <v/>
      </c>
      <c r="CF9" s="240" t="str">
        <f t="shared" ca="1" si="77"/>
        <v/>
      </c>
      <c r="CG9" s="240" t="str">
        <f t="shared" ca="1" si="77"/>
        <v/>
      </c>
      <c r="CH9" s="240" t="str">
        <f t="shared" ca="1" si="77"/>
        <v/>
      </c>
      <c r="CI9" s="240" t="str">
        <f t="shared" ca="1" si="77"/>
        <v/>
      </c>
      <c r="CJ9" s="240" t="str">
        <f t="shared" ca="1" si="77"/>
        <v/>
      </c>
      <c r="CK9" s="240" t="str">
        <f t="shared" ca="1" si="77"/>
        <v/>
      </c>
      <c r="CL9" s="240" t="str">
        <f t="shared" ca="1" si="77"/>
        <v/>
      </c>
      <c r="CM9" s="240" t="str">
        <f t="shared" ca="1" si="77"/>
        <v/>
      </c>
      <c r="CN9" s="240" t="str">
        <f t="shared" ca="1" si="77"/>
        <v/>
      </c>
      <c r="CO9" s="240" t="str">
        <f t="shared" ca="1" si="77"/>
        <v/>
      </c>
      <c r="CP9" s="240" t="str">
        <f t="shared" ca="1" si="77"/>
        <v/>
      </c>
      <c r="CQ9" s="240" t="str">
        <f t="shared" ca="1" si="77"/>
        <v/>
      </c>
      <c r="CR9" s="240" t="str">
        <f t="shared" ca="1" si="77"/>
        <v/>
      </c>
      <c r="CS9" s="240" t="str">
        <f t="shared" ca="1" si="78"/>
        <v/>
      </c>
      <c r="CT9" s="240" t="str">
        <f t="shared" ca="1" si="78"/>
        <v/>
      </c>
      <c r="CU9" s="240" t="str">
        <f t="shared" ca="1" si="78"/>
        <v/>
      </c>
      <c r="CV9" s="240" t="str">
        <f t="shared" ca="1" si="78"/>
        <v/>
      </c>
      <c r="CW9" s="240" t="str">
        <f t="shared" ca="1" si="78"/>
        <v/>
      </c>
      <c r="CX9" s="240" t="str">
        <f t="shared" ca="1" si="78"/>
        <v/>
      </c>
      <c r="CY9" s="240" t="str">
        <f t="shared" ca="1" si="78"/>
        <v/>
      </c>
      <c r="CZ9" s="240" t="str">
        <f t="shared" ca="1" si="78"/>
        <v/>
      </c>
      <c r="DA9" s="240" t="str">
        <f t="shared" ca="1" si="78"/>
        <v/>
      </c>
      <c r="DB9" s="240" t="str">
        <f t="shared" ca="1" si="78"/>
        <v/>
      </c>
      <c r="DC9" s="240" t="str">
        <f t="shared" ca="1" si="78"/>
        <v/>
      </c>
      <c r="DD9" s="240" t="str">
        <f t="shared" ca="1" si="78"/>
        <v/>
      </c>
      <c r="DE9" s="240" t="str">
        <f t="shared" ca="1" si="78"/>
        <v/>
      </c>
      <c r="DF9" s="240" t="str">
        <f t="shared" ca="1" si="78"/>
        <v/>
      </c>
      <c r="DG9" s="240" t="str">
        <f t="shared" ca="1" si="78"/>
        <v/>
      </c>
      <c r="DH9" s="240" t="str">
        <f t="shared" ca="1" si="78"/>
        <v/>
      </c>
      <c r="DI9" s="240" t="str">
        <f t="shared" ca="1" si="78"/>
        <v/>
      </c>
      <c r="DJ9" s="240" t="str">
        <f t="shared" ca="1" si="78"/>
        <v/>
      </c>
      <c r="DK9" s="240" t="str">
        <f t="shared" ca="1" si="78"/>
        <v/>
      </c>
      <c r="DL9" s="240" t="str">
        <f t="shared" ca="1" si="78"/>
        <v/>
      </c>
      <c r="DM9" s="240" t="str">
        <f t="shared" ca="1" si="78"/>
        <v/>
      </c>
      <c r="DN9" s="240" t="str">
        <f t="shared" ca="1" si="78"/>
        <v/>
      </c>
      <c r="DO9" s="240" t="str">
        <f t="shared" ca="1" si="78"/>
        <v/>
      </c>
      <c r="DP9" s="240" t="str">
        <f t="shared" ca="1" si="78"/>
        <v/>
      </c>
      <c r="DQ9" s="240" t="str">
        <f t="shared" ca="1" si="78"/>
        <v/>
      </c>
      <c r="DR9" s="240" t="str">
        <f t="shared" ca="1" si="78"/>
        <v/>
      </c>
      <c r="DS9" s="240" t="str">
        <f t="shared" ca="1" si="78"/>
        <v/>
      </c>
      <c r="DT9" s="240" t="str">
        <f t="shared" ca="1" si="78"/>
        <v/>
      </c>
      <c r="DU9" s="240" t="str">
        <f t="shared" ca="1" si="78"/>
        <v/>
      </c>
      <c r="DV9" s="240" t="str">
        <f t="shared" ca="1" si="78"/>
        <v/>
      </c>
      <c r="DW9" s="240" t="str">
        <f t="shared" ca="1" si="78"/>
        <v/>
      </c>
      <c r="DX9" s="240" t="str">
        <f t="shared" ca="1" si="78"/>
        <v/>
      </c>
      <c r="DY9" s="240" t="str">
        <f t="shared" ca="1" si="78"/>
        <v/>
      </c>
      <c r="DZ9" s="240" t="str">
        <f t="shared" ca="1" si="78"/>
        <v/>
      </c>
      <c r="EA9" s="240" t="str">
        <f t="shared" ca="1" si="78"/>
        <v/>
      </c>
      <c r="EB9" s="240" t="str">
        <f t="shared" ca="1" si="76"/>
        <v/>
      </c>
      <c r="EC9" s="240" t="str">
        <f t="shared" ca="1" si="76"/>
        <v/>
      </c>
      <c r="ED9" s="240" t="str">
        <f t="shared" ca="1" si="76"/>
        <v/>
      </c>
      <c r="EE9" s="240" t="str">
        <f t="shared" ca="1" si="76"/>
        <v/>
      </c>
      <c r="EF9" s="240" t="str">
        <f t="shared" ca="1" si="76"/>
        <v/>
      </c>
      <c r="EG9" s="240" t="str">
        <f t="shared" ca="1" si="76"/>
        <v/>
      </c>
      <c r="EH9" s="240" t="str">
        <f t="shared" ca="1" si="76"/>
        <v/>
      </c>
      <c r="EI9" s="240" t="str">
        <f t="shared" ca="1" si="76"/>
        <v/>
      </c>
      <c r="EJ9" s="240" t="str">
        <f t="shared" ca="1" si="76"/>
        <v/>
      </c>
      <c r="EK9" s="240" t="str">
        <f t="shared" ca="1" si="76"/>
        <v/>
      </c>
      <c r="EL9" s="240" t="str">
        <f t="shared" ca="1" si="76"/>
        <v/>
      </c>
      <c r="EM9" s="240" t="str">
        <f t="shared" ca="1" si="76"/>
        <v/>
      </c>
      <c r="EN9" s="240" t="str">
        <f t="shared" ca="1" si="76"/>
        <v/>
      </c>
      <c r="EO9" s="240" t="str">
        <f t="shared" ca="1" si="76"/>
        <v/>
      </c>
      <c r="EP9" s="240" t="str">
        <f t="shared" ca="1" si="76"/>
        <v/>
      </c>
      <c r="EQ9" s="240" t="str">
        <f t="shared" ca="1" si="76"/>
        <v/>
      </c>
      <c r="ER9" s="240" t="str">
        <f t="shared" ca="1" si="76"/>
        <v/>
      </c>
      <c r="ES9" s="240" t="str">
        <f t="shared" ca="1" si="76"/>
        <v/>
      </c>
      <c r="ET9" s="240" t="str">
        <f t="shared" ca="1" si="76"/>
        <v/>
      </c>
      <c r="EU9" s="240" t="str">
        <f t="shared" ca="1" si="76"/>
        <v/>
      </c>
      <c r="EV9" s="240" t="str">
        <f t="shared" ca="1" si="76"/>
        <v/>
      </c>
      <c r="EW9" s="240" t="str">
        <f t="shared" ca="1" si="76"/>
        <v/>
      </c>
      <c r="EX9" s="240" t="str">
        <f t="shared" ca="1" si="76"/>
        <v/>
      </c>
      <c r="EY9" s="240" t="str">
        <f t="shared" ca="1" si="76"/>
        <v/>
      </c>
      <c r="EZ9" s="240" t="str">
        <f t="shared" ca="1" si="76"/>
        <v/>
      </c>
      <c r="FA9" s="240" t="str">
        <f t="shared" ca="1" si="76"/>
        <v/>
      </c>
      <c r="FB9" s="240" t="str">
        <f t="shared" ca="1" si="76"/>
        <v/>
      </c>
      <c r="FC9" s="240" t="str">
        <f t="shared" ca="1" si="76"/>
        <v/>
      </c>
      <c r="FD9" s="240" t="str">
        <f t="shared" ca="1" si="76"/>
        <v/>
      </c>
      <c r="FE9" s="240" t="str">
        <f t="shared" ca="1" si="76"/>
        <v/>
      </c>
      <c r="FF9" s="240" t="str">
        <f t="shared" ca="1" si="76"/>
        <v/>
      </c>
      <c r="FG9" s="240" t="str">
        <f t="shared" ca="1" si="76"/>
        <v/>
      </c>
      <c r="FH9" s="240" t="str">
        <f t="shared" ca="1" si="76"/>
        <v/>
      </c>
      <c r="FI9" s="240" t="str">
        <f t="shared" ca="1" si="76"/>
        <v/>
      </c>
      <c r="FJ9" s="240" t="str">
        <f t="shared" ca="1" si="76"/>
        <v/>
      </c>
      <c r="FK9" s="240" t="str">
        <f t="shared" ca="1" si="76"/>
        <v/>
      </c>
      <c r="FL9" s="240" t="str">
        <f t="shared" ca="1" si="76"/>
        <v/>
      </c>
      <c r="FM9" s="240" t="str">
        <f t="shared" ca="1" si="76"/>
        <v/>
      </c>
      <c r="FN9" s="240" t="str">
        <f t="shared" ca="1" si="76"/>
        <v/>
      </c>
      <c r="FO9" s="240" t="str">
        <f t="shared" ca="1" si="76"/>
        <v/>
      </c>
      <c r="FP9" s="240" t="str">
        <f t="shared" ca="1" si="76"/>
        <v/>
      </c>
      <c r="FQ9" s="240" t="str">
        <f t="shared" ca="1" si="76"/>
        <v/>
      </c>
      <c r="FR9" s="240" t="str">
        <f t="shared" ca="1" si="76"/>
        <v/>
      </c>
      <c r="FS9" s="240" t="str">
        <f t="shared" ca="1" si="76"/>
        <v/>
      </c>
      <c r="FT9" s="240" t="str">
        <f t="shared" ca="1" si="76"/>
        <v/>
      </c>
      <c r="FU9" s="240" t="str">
        <f t="shared" ca="1" si="76"/>
        <v/>
      </c>
      <c r="FV9" s="240" t="str">
        <f t="shared" ca="1" si="76"/>
        <v/>
      </c>
      <c r="FW9" s="240" t="str">
        <f t="shared" ca="1" si="76"/>
        <v/>
      </c>
      <c r="FX9" s="240" t="str">
        <f t="shared" ca="1" si="76"/>
        <v/>
      </c>
      <c r="FY9" s="240" t="str">
        <f t="shared" ca="1" si="76"/>
        <v/>
      </c>
      <c r="FZ9" s="240" t="str">
        <f t="shared" ca="1" si="76"/>
        <v/>
      </c>
      <c r="GA9" s="240" t="str">
        <f t="shared" ca="1" si="76"/>
        <v/>
      </c>
      <c r="GB9" s="240" t="str">
        <f t="shared" ca="1" si="76"/>
        <v/>
      </c>
      <c r="GC9" s="240" t="str">
        <f t="shared" ca="1" si="76"/>
        <v/>
      </c>
      <c r="GD9" s="240" t="str">
        <f t="shared" ca="1" si="76"/>
        <v/>
      </c>
      <c r="GE9" s="240" t="str">
        <f t="shared" ca="1" si="76"/>
        <v/>
      </c>
      <c r="GF9" s="240" t="str">
        <f t="shared" ca="1" si="76"/>
        <v/>
      </c>
      <c r="GG9" s="240" t="str">
        <f t="shared" ca="1" si="76"/>
        <v/>
      </c>
      <c r="GH9" s="240" t="str">
        <f t="shared" ca="1" si="76"/>
        <v/>
      </c>
      <c r="GI9" s="240" t="str">
        <f t="shared" ca="1" si="76"/>
        <v/>
      </c>
      <c r="GJ9" s="240" t="str">
        <f t="shared" ca="1" si="76"/>
        <v/>
      </c>
      <c r="GK9" s="240" t="str">
        <f t="shared" ca="1" si="76"/>
        <v/>
      </c>
      <c r="GL9" s="240" t="str">
        <f t="shared" ca="1" si="76"/>
        <v/>
      </c>
      <c r="GM9" s="240" t="str">
        <f t="shared" ca="1" si="67"/>
        <v/>
      </c>
      <c r="GN9" s="240" t="str">
        <f t="shared" ref="GN9:IV13" ca="1" si="84">IFERROR(IF(AND(GN34="",GN21=""),"",IF(GN34="",GN21,GN34)),"")</f>
        <v/>
      </c>
      <c r="GO9" s="240" t="str">
        <f t="shared" ca="1" si="84"/>
        <v/>
      </c>
      <c r="GP9" s="240" t="str">
        <f t="shared" ca="1" si="84"/>
        <v/>
      </c>
      <c r="GQ9" s="240" t="str">
        <f t="shared" ca="1" si="84"/>
        <v/>
      </c>
      <c r="GR9" s="240" t="str">
        <f t="shared" ca="1" si="84"/>
        <v/>
      </c>
      <c r="GS9" s="240" t="str">
        <f t="shared" ca="1" si="84"/>
        <v/>
      </c>
      <c r="GT9" s="240" t="str">
        <f t="shared" ca="1" si="84"/>
        <v/>
      </c>
      <c r="GU9" s="240" t="str">
        <f t="shared" ca="1" si="84"/>
        <v/>
      </c>
      <c r="GV9" s="240" t="str">
        <f t="shared" ca="1" si="84"/>
        <v/>
      </c>
      <c r="GW9" s="240" t="str">
        <f t="shared" ca="1" si="84"/>
        <v/>
      </c>
      <c r="GX9" s="240" t="str">
        <f t="shared" ca="1" si="84"/>
        <v/>
      </c>
      <c r="GY9" s="240" t="str">
        <f t="shared" ca="1" si="84"/>
        <v/>
      </c>
      <c r="GZ9" s="240" t="str">
        <f t="shared" ca="1" si="84"/>
        <v/>
      </c>
      <c r="HA9" s="240" t="str">
        <f t="shared" ca="1" si="84"/>
        <v/>
      </c>
      <c r="HB9" s="240" t="str">
        <f t="shared" ca="1" si="84"/>
        <v/>
      </c>
      <c r="HC9" s="240" t="str">
        <f t="shared" ca="1" si="84"/>
        <v/>
      </c>
      <c r="HD9" s="240" t="str">
        <f t="shared" ca="1" si="84"/>
        <v/>
      </c>
      <c r="HE9" s="240" t="str">
        <f t="shared" ca="1" si="84"/>
        <v/>
      </c>
      <c r="HF9" s="240" t="str">
        <f t="shared" ca="1" si="84"/>
        <v/>
      </c>
      <c r="HG9" s="240" t="str">
        <f t="shared" ca="1" si="84"/>
        <v/>
      </c>
      <c r="HH9" s="240" t="str">
        <f t="shared" ca="1" si="84"/>
        <v/>
      </c>
      <c r="HI9" s="240" t="str">
        <f t="shared" ca="1" si="84"/>
        <v/>
      </c>
      <c r="HJ9" s="240" t="str">
        <f t="shared" ca="1" si="84"/>
        <v/>
      </c>
      <c r="HK9" s="240" t="str">
        <f t="shared" ca="1" si="84"/>
        <v/>
      </c>
      <c r="HL9" s="240" t="str">
        <f t="shared" ca="1" si="84"/>
        <v/>
      </c>
      <c r="HM9" s="240" t="str">
        <f t="shared" ca="1" si="84"/>
        <v/>
      </c>
      <c r="HN9" s="240" t="str">
        <f t="shared" ca="1" si="84"/>
        <v/>
      </c>
      <c r="HO9" s="240" t="str">
        <f t="shared" ca="1" si="84"/>
        <v/>
      </c>
      <c r="HP9" s="240" t="str">
        <f t="shared" ca="1" si="84"/>
        <v/>
      </c>
      <c r="HQ9" s="240" t="str">
        <f t="shared" ca="1" si="84"/>
        <v/>
      </c>
      <c r="HR9" s="240" t="str">
        <f t="shared" ca="1" si="84"/>
        <v/>
      </c>
      <c r="HS9" s="240" t="str">
        <f t="shared" ca="1" si="84"/>
        <v/>
      </c>
      <c r="HT9" s="240" t="str">
        <f t="shared" ca="1" si="84"/>
        <v/>
      </c>
      <c r="HU9" s="240" t="str">
        <f t="shared" ca="1" si="84"/>
        <v/>
      </c>
      <c r="HV9" s="240" t="str">
        <f t="shared" ca="1" si="84"/>
        <v/>
      </c>
      <c r="HW9" s="240" t="str">
        <f t="shared" ca="1" si="84"/>
        <v/>
      </c>
      <c r="HX9" s="240" t="str">
        <f t="shared" ca="1" si="84"/>
        <v/>
      </c>
      <c r="HY9" s="240" t="str">
        <f t="shared" ca="1" si="84"/>
        <v/>
      </c>
      <c r="HZ9" s="240" t="str">
        <f t="shared" ca="1" si="84"/>
        <v/>
      </c>
      <c r="IA9" s="240" t="str">
        <f t="shared" ca="1" si="84"/>
        <v/>
      </c>
      <c r="IB9" s="240" t="str">
        <f t="shared" ca="1" si="84"/>
        <v/>
      </c>
      <c r="IC9" s="240" t="str">
        <f t="shared" ca="1" si="84"/>
        <v/>
      </c>
      <c r="ID9" s="240" t="str">
        <f t="shared" ca="1" si="84"/>
        <v/>
      </c>
      <c r="IE9" s="240" t="str">
        <f t="shared" ca="1" si="84"/>
        <v/>
      </c>
      <c r="IF9" s="240" t="str">
        <f t="shared" ca="1" si="84"/>
        <v/>
      </c>
      <c r="IG9" s="240" t="str">
        <f t="shared" ca="1" si="84"/>
        <v/>
      </c>
      <c r="IH9" s="240" t="str">
        <f t="shared" ca="1" si="84"/>
        <v/>
      </c>
      <c r="II9" s="240" t="str">
        <f t="shared" ca="1" si="84"/>
        <v/>
      </c>
      <c r="IJ9" s="240" t="str">
        <f t="shared" ca="1" si="84"/>
        <v/>
      </c>
      <c r="IK9" s="240" t="str">
        <f t="shared" ca="1" si="84"/>
        <v/>
      </c>
      <c r="IL9" s="240" t="str">
        <f t="shared" ca="1" si="84"/>
        <v/>
      </c>
      <c r="IM9" s="240" t="str">
        <f t="shared" ca="1" si="84"/>
        <v/>
      </c>
      <c r="IN9" s="240" t="str">
        <f t="shared" ca="1" si="84"/>
        <v/>
      </c>
      <c r="IO9" s="240" t="str">
        <f t="shared" ca="1" si="84"/>
        <v/>
      </c>
      <c r="IP9" s="240" t="str">
        <f t="shared" ca="1" si="84"/>
        <v/>
      </c>
      <c r="IQ9" s="240" t="str">
        <f t="shared" ca="1" si="84"/>
        <v/>
      </c>
      <c r="IR9" s="240" t="str">
        <f t="shared" ca="1" si="84"/>
        <v/>
      </c>
      <c r="IS9" s="240" t="str">
        <f t="shared" ca="1" si="84"/>
        <v/>
      </c>
      <c r="IT9" s="240" t="str">
        <f t="shared" ca="1" si="84"/>
        <v/>
      </c>
      <c r="IU9" s="240" t="str">
        <f t="shared" ca="1" si="84"/>
        <v/>
      </c>
      <c r="IV9" s="240" t="str">
        <f t="shared" ca="1" si="84"/>
        <v/>
      </c>
      <c r="IW9" s="240" t="str">
        <f t="shared" ca="1" si="80"/>
        <v/>
      </c>
      <c r="IX9" s="240" t="str">
        <f t="shared" ca="1" si="80"/>
        <v/>
      </c>
      <c r="IY9" s="240" t="str">
        <f t="shared" ca="1" si="80"/>
        <v/>
      </c>
      <c r="IZ9" s="240" t="str">
        <f t="shared" ca="1" si="80"/>
        <v/>
      </c>
      <c r="JA9" s="240" t="str">
        <f t="shared" ca="1" si="80"/>
        <v/>
      </c>
      <c r="JB9" s="240" t="str">
        <f t="shared" ca="1" si="80"/>
        <v/>
      </c>
      <c r="JC9" s="240" t="str">
        <f t="shared" ca="1" si="80"/>
        <v/>
      </c>
      <c r="JD9" s="240" t="str">
        <f t="shared" ca="1" si="80"/>
        <v/>
      </c>
      <c r="JE9" s="240" t="str">
        <f t="shared" ca="1" si="80"/>
        <v/>
      </c>
      <c r="JF9" s="240" t="str">
        <f t="shared" ca="1" si="80"/>
        <v/>
      </c>
      <c r="JG9" s="240" t="str">
        <f t="shared" ca="1" si="80"/>
        <v/>
      </c>
      <c r="JH9" s="240" t="str">
        <f t="shared" ca="1" si="80"/>
        <v/>
      </c>
      <c r="JI9" s="240" t="str">
        <f t="shared" ca="1" si="80"/>
        <v/>
      </c>
      <c r="JJ9" s="240" t="str">
        <f t="shared" ca="1" si="80"/>
        <v/>
      </c>
      <c r="JK9" s="240" t="str">
        <f t="shared" ca="1" si="80"/>
        <v/>
      </c>
      <c r="JL9" s="240" t="str">
        <f t="shared" ca="1" si="80"/>
        <v/>
      </c>
      <c r="JM9" s="240" t="str">
        <f t="shared" ca="1" si="80"/>
        <v/>
      </c>
      <c r="JN9" s="240" t="str">
        <f t="shared" ca="1" si="80"/>
        <v/>
      </c>
      <c r="JO9" s="240" t="str">
        <f t="shared" ca="1" si="80"/>
        <v/>
      </c>
      <c r="JP9" s="240" t="str">
        <f t="shared" ca="1" si="80"/>
        <v/>
      </c>
      <c r="JQ9" s="240" t="str">
        <f t="shared" ca="1" si="80"/>
        <v/>
      </c>
      <c r="JR9" s="240" t="str">
        <f t="shared" ca="1" si="80"/>
        <v/>
      </c>
      <c r="JS9" s="240" t="str">
        <f t="shared" ca="1" si="80"/>
        <v/>
      </c>
      <c r="JT9" s="240" t="str">
        <f t="shared" ca="1" si="80"/>
        <v/>
      </c>
      <c r="JU9" s="240" t="str">
        <f t="shared" ca="1" si="80"/>
        <v/>
      </c>
      <c r="JV9" s="240" t="str">
        <f t="shared" ca="1" si="80"/>
        <v/>
      </c>
      <c r="JW9" s="240" t="str">
        <f t="shared" ca="1" si="80"/>
        <v/>
      </c>
      <c r="JX9" s="240" t="str">
        <f t="shared" ca="1" si="80"/>
        <v/>
      </c>
      <c r="JY9" s="240" t="str">
        <f t="shared" ca="1" si="80"/>
        <v/>
      </c>
      <c r="JZ9" s="240" t="str">
        <f t="shared" ca="1" si="80"/>
        <v/>
      </c>
      <c r="KA9" s="240" t="str">
        <f t="shared" ca="1" si="80"/>
        <v/>
      </c>
      <c r="KB9" s="240" t="str">
        <f t="shared" ca="1" si="80"/>
        <v/>
      </c>
      <c r="KC9" s="240" t="str">
        <f t="shared" ca="1" si="81"/>
        <v/>
      </c>
      <c r="KD9" s="240" t="str">
        <f t="shared" ca="1" si="81"/>
        <v/>
      </c>
      <c r="KE9" s="240" t="str">
        <f t="shared" ca="1" si="81"/>
        <v/>
      </c>
      <c r="KF9" s="240" t="str">
        <f t="shared" ca="1" si="81"/>
        <v/>
      </c>
      <c r="KG9" s="240" t="str">
        <f t="shared" ca="1" si="81"/>
        <v/>
      </c>
      <c r="KH9" s="240" t="str">
        <f t="shared" ca="1" si="81"/>
        <v/>
      </c>
      <c r="KI9" s="240" t="str">
        <f t="shared" ca="1" si="81"/>
        <v/>
      </c>
      <c r="KJ9" s="240" t="str">
        <f t="shared" ca="1" si="81"/>
        <v/>
      </c>
      <c r="KK9" s="240" t="str">
        <f t="shared" ca="1" si="81"/>
        <v/>
      </c>
      <c r="KL9" s="240" t="str">
        <f t="shared" ca="1" si="81"/>
        <v/>
      </c>
      <c r="KM9" s="240" t="str">
        <f t="shared" ca="1" si="81"/>
        <v/>
      </c>
      <c r="KN9" s="240" t="str">
        <f t="shared" ca="1" si="81"/>
        <v/>
      </c>
      <c r="KO9" s="240" t="str">
        <f t="shared" ca="1" si="81"/>
        <v/>
      </c>
      <c r="KP9" s="240" t="str">
        <f t="shared" ca="1" si="81"/>
        <v/>
      </c>
      <c r="KQ9" s="240" t="str">
        <f t="shared" ca="1" si="81"/>
        <v/>
      </c>
      <c r="KR9" s="240" t="str">
        <f t="shared" ca="1" si="81"/>
        <v/>
      </c>
      <c r="KS9" s="240" t="str">
        <f t="shared" ca="1" si="82"/>
        <v/>
      </c>
      <c r="KT9" s="240" t="str">
        <f t="shared" ca="1" si="82"/>
        <v/>
      </c>
    </row>
    <row r="10" spans="1:306" x14ac:dyDescent="0.2">
      <c r="A10">
        <f t="shared" si="73"/>
        <v>7</v>
      </c>
      <c r="B10" s="236">
        <f>カレンダー!B$22</f>
        <v>0</v>
      </c>
      <c r="C10" s="240" t="str">
        <f t="shared" ca="1" si="72"/>
        <v/>
      </c>
      <c r="D10" s="240" t="str">
        <f t="shared" ca="1" si="72"/>
        <v/>
      </c>
      <c r="E10" s="240" t="str">
        <f t="shared" ca="1" si="72"/>
        <v/>
      </c>
      <c r="F10" s="240" t="str">
        <f t="shared" ca="1" si="72"/>
        <v/>
      </c>
      <c r="G10" s="240" t="str">
        <f t="shared" ca="1" si="72"/>
        <v/>
      </c>
      <c r="H10" s="240" t="str">
        <f t="shared" ca="1" si="72"/>
        <v/>
      </c>
      <c r="I10" s="240" t="str">
        <f t="shared" ca="1" si="72"/>
        <v/>
      </c>
      <c r="J10" s="240" t="str">
        <f t="shared" ca="1" si="72"/>
        <v/>
      </c>
      <c r="K10" s="240" t="str">
        <f t="shared" ca="1" si="72"/>
        <v/>
      </c>
      <c r="L10" s="240" t="str">
        <f t="shared" ca="1" si="72"/>
        <v/>
      </c>
      <c r="M10" s="240" t="str">
        <f t="shared" ca="1" si="72"/>
        <v/>
      </c>
      <c r="N10" s="240" t="str">
        <f t="shared" ca="1" si="72"/>
        <v/>
      </c>
      <c r="O10" s="240" t="str">
        <f t="shared" ca="1" si="72"/>
        <v/>
      </c>
      <c r="P10" s="240" t="str">
        <f t="shared" ca="1" si="72"/>
        <v/>
      </c>
      <c r="Q10" s="240" t="str">
        <f t="shared" ca="1" si="72"/>
        <v/>
      </c>
      <c r="R10" s="240" t="str">
        <f t="shared" ca="1" si="72"/>
        <v/>
      </c>
      <c r="S10" s="240" t="str">
        <f t="shared" ca="1" si="83"/>
        <v/>
      </c>
      <c r="T10" s="240" t="str">
        <f t="shared" ca="1" si="83"/>
        <v/>
      </c>
      <c r="U10" s="240" t="str">
        <f t="shared" ca="1" si="83"/>
        <v/>
      </c>
      <c r="V10" s="240" t="str">
        <f t="shared" ca="1" si="83"/>
        <v/>
      </c>
      <c r="W10" s="240" t="str">
        <f t="shared" ca="1" si="83"/>
        <v/>
      </c>
      <c r="X10" s="240" t="str">
        <f t="shared" ca="1" si="83"/>
        <v/>
      </c>
      <c r="Y10" s="240" t="str">
        <f t="shared" ca="1" si="83"/>
        <v/>
      </c>
      <c r="Z10" s="240" t="str">
        <f t="shared" ca="1" si="83"/>
        <v/>
      </c>
      <c r="AA10" s="240" t="str">
        <f t="shared" ca="1" si="83"/>
        <v/>
      </c>
      <c r="AB10" s="240" t="str">
        <f t="shared" ca="1" si="83"/>
        <v/>
      </c>
      <c r="AC10" s="240" t="str">
        <f t="shared" ca="1" si="83"/>
        <v/>
      </c>
      <c r="AD10" s="240" t="str">
        <f t="shared" ca="1" si="83"/>
        <v/>
      </c>
      <c r="AE10" s="240" t="str">
        <f t="shared" ca="1" si="83"/>
        <v/>
      </c>
      <c r="AF10" s="240" t="str">
        <f t="shared" ca="1" si="83"/>
        <v/>
      </c>
      <c r="AG10" s="240" t="str">
        <f t="shared" ca="1" si="83"/>
        <v/>
      </c>
      <c r="AH10" s="240" t="str">
        <f t="shared" ca="1" si="83"/>
        <v/>
      </c>
      <c r="AI10" s="240" t="str">
        <f t="shared" ca="1" si="83"/>
        <v/>
      </c>
      <c r="AJ10" s="240" t="str">
        <f t="shared" ca="1" si="83"/>
        <v/>
      </c>
      <c r="AK10" s="240" t="str">
        <f t="shared" ca="1" si="83"/>
        <v/>
      </c>
      <c r="AL10" s="240" t="str">
        <f t="shared" ca="1" si="83"/>
        <v/>
      </c>
      <c r="AM10" s="240" t="str">
        <f t="shared" ca="1" si="83"/>
        <v/>
      </c>
      <c r="AN10" s="240" t="str">
        <f t="shared" ca="1" si="83"/>
        <v/>
      </c>
      <c r="AO10" s="240" t="str">
        <f t="shared" ca="1" si="83"/>
        <v/>
      </c>
      <c r="AP10" s="240" t="str">
        <f t="shared" ca="1" si="83"/>
        <v/>
      </c>
      <c r="AQ10" s="240" t="str">
        <f t="shared" ca="1" si="83"/>
        <v/>
      </c>
      <c r="AR10" s="240" t="str">
        <f t="shared" ca="1" si="83"/>
        <v/>
      </c>
      <c r="AS10" s="240" t="str">
        <f t="shared" ca="1" si="83"/>
        <v/>
      </c>
      <c r="AT10" s="240" t="str">
        <f t="shared" ca="1" si="83"/>
        <v/>
      </c>
      <c r="AU10" s="240" t="str">
        <f t="shared" ca="1" si="83"/>
        <v/>
      </c>
      <c r="AV10" s="240" t="str">
        <f t="shared" ca="1" si="83"/>
        <v/>
      </c>
      <c r="AW10" s="240" t="str">
        <f t="shared" ca="1" si="83"/>
        <v/>
      </c>
      <c r="AX10" s="240" t="str">
        <f t="shared" ca="1" si="83"/>
        <v/>
      </c>
      <c r="AY10" s="240" t="str">
        <f t="shared" ca="1" si="83"/>
        <v/>
      </c>
      <c r="AZ10" s="240" t="str">
        <f t="shared" ca="1" si="83"/>
        <v/>
      </c>
      <c r="BA10" s="240" t="str">
        <f t="shared" ca="1" si="83"/>
        <v/>
      </c>
      <c r="BB10" s="240" t="str">
        <f t="shared" ca="1" si="83"/>
        <v/>
      </c>
      <c r="BC10" s="240" t="str">
        <f t="shared" ca="1" si="83"/>
        <v/>
      </c>
      <c r="BD10" s="240" t="str">
        <f t="shared" ca="1" si="83"/>
        <v/>
      </c>
      <c r="BE10" s="240" t="str">
        <f t="shared" ca="1" si="83"/>
        <v/>
      </c>
      <c r="BF10" s="240" t="str">
        <f t="shared" ca="1" si="83"/>
        <v/>
      </c>
      <c r="BG10" s="240" t="str">
        <f t="shared" ca="1" si="83"/>
        <v/>
      </c>
      <c r="BH10" s="240" t="str">
        <f t="shared" ca="1" si="83"/>
        <v/>
      </c>
      <c r="BI10" s="240" t="str">
        <f t="shared" ca="1" si="83"/>
        <v/>
      </c>
      <c r="BJ10" s="240" t="str">
        <f t="shared" ca="1" si="83"/>
        <v/>
      </c>
      <c r="BK10" s="240" t="str">
        <f t="shared" ca="1" si="83"/>
        <v/>
      </c>
      <c r="BL10" s="240" t="str">
        <f t="shared" ca="1" si="83"/>
        <v/>
      </c>
      <c r="BM10" s="240" t="str">
        <f t="shared" ca="1" si="83"/>
        <v/>
      </c>
      <c r="BN10" s="240" t="str">
        <f t="shared" ca="1" si="83"/>
        <v/>
      </c>
      <c r="BO10" s="240" t="str">
        <f t="shared" ca="1" si="83"/>
        <v/>
      </c>
      <c r="BP10" s="240" t="str">
        <f t="shared" ca="1" si="77"/>
        <v/>
      </c>
      <c r="BQ10" s="240" t="str">
        <f t="shared" ca="1" si="77"/>
        <v/>
      </c>
      <c r="BR10" s="240" t="str">
        <f t="shared" ca="1" si="77"/>
        <v/>
      </c>
      <c r="BS10" s="240" t="str">
        <f t="shared" ca="1" si="77"/>
        <v/>
      </c>
      <c r="BT10" s="240" t="str">
        <f t="shared" ca="1" si="77"/>
        <v/>
      </c>
      <c r="BU10" s="240" t="str">
        <f t="shared" ca="1" si="77"/>
        <v/>
      </c>
      <c r="BV10" s="240" t="str">
        <f t="shared" ca="1" si="77"/>
        <v/>
      </c>
      <c r="BW10" s="240" t="str">
        <f t="shared" ca="1" si="77"/>
        <v/>
      </c>
      <c r="BX10" s="240" t="str">
        <f t="shared" ca="1" si="77"/>
        <v/>
      </c>
      <c r="BY10" s="240" t="str">
        <f t="shared" ca="1" si="77"/>
        <v/>
      </c>
      <c r="BZ10" s="240" t="str">
        <f t="shared" ca="1" si="77"/>
        <v/>
      </c>
      <c r="CA10" s="240" t="str">
        <f t="shared" ca="1" si="77"/>
        <v/>
      </c>
      <c r="CB10" s="240" t="str">
        <f t="shared" ca="1" si="77"/>
        <v/>
      </c>
      <c r="CC10" s="240" t="str">
        <f t="shared" ca="1" si="77"/>
        <v/>
      </c>
      <c r="CD10" s="240" t="str">
        <f t="shared" ca="1" si="77"/>
        <v/>
      </c>
      <c r="CE10" s="240" t="str">
        <f t="shared" ca="1" si="77"/>
        <v/>
      </c>
      <c r="CF10" s="240" t="str">
        <f t="shared" ca="1" si="77"/>
        <v/>
      </c>
      <c r="CG10" s="240" t="str">
        <f t="shared" ca="1" si="77"/>
        <v/>
      </c>
      <c r="CH10" s="240" t="str">
        <f t="shared" ca="1" si="77"/>
        <v/>
      </c>
      <c r="CI10" s="240" t="str">
        <f t="shared" ca="1" si="77"/>
        <v/>
      </c>
      <c r="CJ10" s="240" t="str">
        <f t="shared" ca="1" si="77"/>
        <v/>
      </c>
      <c r="CK10" s="240" t="str">
        <f t="shared" ca="1" si="77"/>
        <v/>
      </c>
      <c r="CL10" s="240" t="str">
        <f t="shared" ca="1" si="77"/>
        <v/>
      </c>
      <c r="CM10" s="240" t="str">
        <f t="shared" ca="1" si="77"/>
        <v/>
      </c>
      <c r="CN10" s="240" t="str">
        <f t="shared" ca="1" si="77"/>
        <v/>
      </c>
      <c r="CO10" s="240" t="str">
        <f t="shared" ca="1" si="77"/>
        <v/>
      </c>
      <c r="CP10" s="240" t="str">
        <f t="shared" ca="1" si="77"/>
        <v/>
      </c>
      <c r="CQ10" s="240" t="str">
        <f t="shared" ca="1" si="77"/>
        <v/>
      </c>
      <c r="CR10" s="240" t="str">
        <f t="shared" ca="1" si="77"/>
        <v/>
      </c>
      <c r="CS10" s="240" t="str">
        <f t="shared" ca="1" si="78"/>
        <v/>
      </c>
      <c r="CT10" s="240" t="str">
        <f t="shared" ca="1" si="78"/>
        <v/>
      </c>
      <c r="CU10" s="240" t="str">
        <f t="shared" ca="1" si="78"/>
        <v/>
      </c>
      <c r="CV10" s="240" t="str">
        <f t="shared" ca="1" si="78"/>
        <v/>
      </c>
      <c r="CW10" s="240" t="str">
        <f t="shared" ca="1" si="78"/>
        <v/>
      </c>
      <c r="CX10" s="240" t="str">
        <f t="shared" ca="1" si="78"/>
        <v/>
      </c>
      <c r="CY10" s="240" t="str">
        <f t="shared" ca="1" si="78"/>
        <v/>
      </c>
      <c r="CZ10" s="240" t="str">
        <f t="shared" ca="1" si="78"/>
        <v/>
      </c>
      <c r="DA10" s="240" t="str">
        <f t="shared" ca="1" si="78"/>
        <v/>
      </c>
      <c r="DB10" s="240" t="str">
        <f t="shared" ca="1" si="78"/>
        <v/>
      </c>
      <c r="DC10" s="240" t="str">
        <f t="shared" ca="1" si="78"/>
        <v/>
      </c>
      <c r="DD10" s="240" t="str">
        <f t="shared" ca="1" si="78"/>
        <v/>
      </c>
      <c r="DE10" s="240" t="str">
        <f t="shared" ca="1" si="78"/>
        <v/>
      </c>
      <c r="DF10" s="240" t="str">
        <f t="shared" ca="1" si="78"/>
        <v/>
      </c>
      <c r="DG10" s="240" t="str">
        <f t="shared" ca="1" si="78"/>
        <v/>
      </c>
      <c r="DH10" s="240" t="str">
        <f t="shared" ca="1" si="78"/>
        <v/>
      </c>
      <c r="DI10" s="240" t="str">
        <f t="shared" ca="1" si="78"/>
        <v/>
      </c>
      <c r="DJ10" s="240" t="str">
        <f t="shared" ca="1" si="78"/>
        <v/>
      </c>
      <c r="DK10" s="240" t="str">
        <f t="shared" ca="1" si="78"/>
        <v/>
      </c>
      <c r="DL10" s="240" t="str">
        <f t="shared" ca="1" si="78"/>
        <v/>
      </c>
      <c r="DM10" s="240" t="str">
        <f t="shared" ca="1" si="78"/>
        <v/>
      </c>
      <c r="DN10" s="240" t="str">
        <f t="shared" ca="1" si="78"/>
        <v/>
      </c>
      <c r="DO10" s="240" t="str">
        <f t="shared" ca="1" si="78"/>
        <v/>
      </c>
      <c r="DP10" s="240" t="str">
        <f t="shared" ca="1" si="78"/>
        <v/>
      </c>
      <c r="DQ10" s="240" t="str">
        <f t="shared" ca="1" si="78"/>
        <v/>
      </c>
      <c r="DR10" s="240" t="str">
        <f t="shared" ca="1" si="78"/>
        <v/>
      </c>
      <c r="DS10" s="240" t="str">
        <f t="shared" ca="1" si="78"/>
        <v/>
      </c>
      <c r="DT10" s="240" t="str">
        <f t="shared" ca="1" si="78"/>
        <v/>
      </c>
      <c r="DU10" s="240" t="str">
        <f t="shared" ca="1" si="78"/>
        <v/>
      </c>
      <c r="DV10" s="240" t="str">
        <f t="shared" ca="1" si="78"/>
        <v/>
      </c>
      <c r="DW10" s="240" t="str">
        <f t="shared" ca="1" si="78"/>
        <v/>
      </c>
      <c r="DX10" s="240" t="str">
        <f t="shared" ca="1" si="78"/>
        <v/>
      </c>
      <c r="DY10" s="240" t="str">
        <f t="shared" ca="1" si="78"/>
        <v/>
      </c>
      <c r="DZ10" s="240" t="str">
        <f t="shared" ca="1" si="78"/>
        <v/>
      </c>
      <c r="EA10" s="240" t="str">
        <f t="shared" ca="1" si="78"/>
        <v/>
      </c>
      <c r="EB10" s="240" t="str">
        <f t="shared" ca="1" si="76"/>
        <v/>
      </c>
      <c r="EC10" s="240" t="str">
        <f t="shared" ca="1" si="76"/>
        <v/>
      </c>
      <c r="ED10" s="240" t="str">
        <f t="shared" ca="1" si="76"/>
        <v/>
      </c>
      <c r="EE10" s="240" t="str">
        <f t="shared" ca="1" si="76"/>
        <v/>
      </c>
      <c r="EF10" s="240" t="str">
        <f t="shared" ca="1" si="76"/>
        <v/>
      </c>
      <c r="EG10" s="240" t="str">
        <f t="shared" ca="1" si="76"/>
        <v/>
      </c>
      <c r="EH10" s="240" t="str">
        <f t="shared" ca="1" si="76"/>
        <v/>
      </c>
      <c r="EI10" s="240" t="str">
        <f t="shared" ca="1" si="76"/>
        <v/>
      </c>
      <c r="EJ10" s="240" t="str">
        <f t="shared" ca="1" si="76"/>
        <v/>
      </c>
      <c r="EK10" s="240" t="str">
        <f t="shared" ca="1" si="76"/>
        <v/>
      </c>
      <c r="EL10" s="240" t="str">
        <f t="shared" ca="1" si="76"/>
        <v/>
      </c>
      <c r="EM10" s="240" t="str">
        <f t="shared" ca="1" si="76"/>
        <v/>
      </c>
      <c r="EN10" s="240" t="str">
        <f t="shared" ca="1" si="76"/>
        <v/>
      </c>
      <c r="EO10" s="240" t="str">
        <f t="shared" ca="1" si="76"/>
        <v/>
      </c>
      <c r="EP10" s="240" t="str">
        <f t="shared" ca="1" si="76"/>
        <v/>
      </c>
      <c r="EQ10" s="240" t="str">
        <f t="shared" ca="1" si="76"/>
        <v/>
      </c>
      <c r="ER10" s="240" t="str">
        <f t="shared" ca="1" si="76"/>
        <v/>
      </c>
      <c r="ES10" s="240" t="str">
        <f t="shared" ca="1" si="76"/>
        <v/>
      </c>
      <c r="ET10" s="240" t="str">
        <f t="shared" ca="1" si="76"/>
        <v/>
      </c>
      <c r="EU10" s="240" t="str">
        <f t="shared" ca="1" si="76"/>
        <v/>
      </c>
      <c r="EV10" s="240" t="str">
        <f t="shared" ca="1" si="76"/>
        <v/>
      </c>
      <c r="EW10" s="240" t="str">
        <f t="shared" ca="1" si="76"/>
        <v/>
      </c>
      <c r="EX10" s="240" t="str">
        <f t="shared" ca="1" si="76"/>
        <v/>
      </c>
      <c r="EY10" s="240" t="str">
        <f t="shared" ca="1" si="76"/>
        <v/>
      </c>
      <c r="EZ10" s="240" t="str">
        <f t="shared" ca="1" si="76"/>
        <v/>
      </c>
      <c r="FA10" s="240" t="str">
        <f t="shared" ca="1" si="76"/>
        <v/>
      </c>
      <c r="FB10" s="240" t="str">
        <f t="shared" ca="1" si="76"/>
        <v/>
      </c>
      <c r="FC10" s="240" t="str">
        <f t="shared" ca="1" si="76"/>
        <v/>
      </c>
      <c r="FD10" s="240" t="str">
        <f t="shared" ca="1" si="76"/>
        <v/>
      </c>
      <c r="FE10" s="240" t="str">
        <f t="shared" ca="1" si="76"/>
        <v/>
      </c>
      <c r="FF10" s="240" t="str">
        <f t="shared" ca="1" si="76"/>
        <v/>
      </c>
      <c r="FG10" s="240" t="str">
        <f t="shared" ca="1" si="76"/>
        <v/>
      </c>
      <c r="FH10" s="240" t="str">
        <f t="shared" ca="1" si="76"/>
        <v/>
      </c>
      <c r="FI10" s="240" t="str">
        <f t="shared" ca="1" si="76"/>
        <v/>
      </c>
      <c r="FJ10" s="240" t="str">
        <f t="shared" ca="1" si="76"/>
        <v/>
      </c>
      <c r="FK10" s="240" t="str">
        <f t="shared" ca="1" si="76"/>
        <v/>
      </c>
      <c r="FL10" s="240" t="str">
        <f t="shared" ca="1" si="76"/>
        <v/>
      </c>
      <c r="FM10" s="240" t="str">
        <f t="shared" ca="1" si="76"/>
        <v/>
      </c>
      <c r="FN10" s="240" t="str">
        <f t="shared" ca="1" si="76"/>
        <v/>
      </c>
      <c r="FO10" s="240" t="str">
        <f t="shared" ca="1" si="76"/>
        <v/>
      </c>
      <c r="FP10" s="240" t="str">
        <f t="shared" ca="1" si="76"/>
        <v/>
      </c>
      <c r="FQ10" s="240" t="str">
        <f t="shared" ca="1" si="76"/>
        <v/>
      </c>
      <c r="FR10" s="240" t="str">
        <f t="shared" ca="1" si="76"/>
        <v/>
      </c>
      <c r="FS10" s="240" t="str">
        <f t="shared" ca="1" si="76"/>
        <v/>
      </c>
      <c r="FT10" s="240" t="str">
        <f t="shared" ca="1" si="76"/>
        <v/>
      </c>
      <c r="FU10" s="240" t="str">
        <f t="shared" ca="1" si="76"/>
        <v/>
      </c>
      <c r="FV10" s="240" t="str">
        <f t="shared" ca="1" si="76"/>
        <v/>
      </c>
      <c r="FW10" s="240" t="str">
        <f t="shared" ca="1" si="76"/>
        <v/>
      </c>
      <c r="FX10" s="240" t="str">
        <f t="shared" ca="1" si="76"/>
        <v/>
      </c>
      <c r="FY10" s="240" t="str">
        <f t="shared" ca="1" si="76"/>
        <v/>
      </c>
      <c r="FZ10" s="240" t="str">
        <f t="shared" ca="1" si="76"/>
        <v/>
      </c>
      <c r="GA10" s="240" t="str">
        <f t="shared" ca="1" si="76"/>
        <v/>
      </c>
      <c r="GB10" s="240" t="str">
        <f t="shared" ca="1" si="76"/>
        <v/>
      </c>
      <c r="GC10" s="240" t="str">
        <f t="shared" ca="1" si="76"/>
        <v/>
      </c>
      <c r="GD10" s="240" t="str">
        <f t="shared" ca="1" si="76"/>
        <v/>
      </c>
      <c r="GE10" s="240" t="str">
        <f t="shared" ca="1" si="76"/>
        <v/>
      </c>
      <c r="GF10" s="240" t="str">
        <f t="shared" ca="1" si="76"/>
        <v/>
      </c>
      <c r="GG10" s="240" t="str">
        <f t="shared" ca="1" si="76"/>
        <v/>
      </c>
      <c r="GH10" s="240" t="str">
        <f t="shared" ca="1" si="76"/>
        <v/>
      </c>
      <c r="GI10" s="240" t="str">
        <f t="shared" ca="1" si="76"/>
        <v/>
      </c>
      <c r="GJ10" s="240" t="str">
        <f t="shared" ca="1" si="76"/>
        <v/>
      </c>
      <c r="GK10" s="240" t="str">
        <f t="shared" ca="1" si="76"/>
        <v/>
      </c>
      <c r="GL10" s="240" t="str">
        <f t="shared" ca="1" si="76"/>
        <v/>
      </c>
      <c r="GM10" s="240" t="str">
        <f t="shared" ca="1" si="67"/>
        <v/>
      </c>
      <c r="GN10" s="240" t="str">
        <f t="shared" ca="1" si="84"/>
        <v/>
      </c>
      <c r="GO10" s="240" t="str">
        <f t="shared" ca="1" si="84"/>
        <v/>
      </c>
      <c r="GP10" s="240" t="str">
        <f t="shared" ca="1" si="84"/>
        <v/>
      </c>
      <c r="GQ10" s="240" t="str">
        <f t="shared" ca="1" si="84"/>
        <v/>
      </c>
      <c r="GR10" s="240" t="str">
        <f t="shared" ca="1" si="84"/>
        <v/>
      </c>
      <c r="GS10" s="240" t="str">
        <f t="shared" ca="1" si="84"/>
        <v/>
      </c>
      <c r="GT10" s="240" t="str">
        <f t="shared" ca="1" si="84"/>
        <v/>
      </c>
      <c r="GU10" s="240" t="str">
        <f t="shared" ca="1" si="84"/>
        <v/>
      </c>
      <c r="GV10" s="240" t="str">
        <f t="shared" ca="1" si="84"/>
        <v/>
      </c>
      <c r="GW10" s="240" t="str">
        <f t="shared" ca="1" si="84"/>
        <v/>
      </c>
      <c r="GX10" s="240" t="str">
        <f t="shared" ca="1" si="84"/>
        <v/>
      </c>
      <c r="GY10" s="240" t="str">
        <f t="shared" ca="1" si="84"/>
        <v/>
      </c>
      <c r="GZ10" s="240" t="str">
        <f t="shared" ca="1" si="84"/>
        <v/>
      </c>
      <c r="HA10" s="240" t="str">
        <f t="shared" ca="1" si="84"/>
        <v/>
      </c>
      <c r="HB10" s="240" t="str">
        <f t="shared" ca="1" si="84"/>
        <v/>
      </c>
      <c r="HC10" s="240" t="str">
        <f t="shared" ca="1" si="84"/>
        <v/>
      </c>
      <c r="HD10" s="240" t="str">
        <f t="shared" ca="1" si="84"/>
        <v/>
      </c>
      <c r="HE10" s="240" t="str">
        <f t="shared" ca="1" si="84"/>
        <v/>
      </c>
      <c r="HF10" s="240" t="str">
        <f t="shared" ca="1" si="84"/>
        <v/>
      </c>
      <c r="HG10" s="240" t="str">
        <f t="shared" ca="1" si="84"/>
        <v/>
      </c>
      <c r="HH10" s="240" t="str">
        <f t="shared" ca="1" si="84"/>
        <v/>
      </c>
      <c r="HI10" s="240" t="str">
        <f t="shared" ca="1" si="84"/>
        <v/>
      </c>
      <c r="HJ10" s="240" t="str">
        <f t="shared" ca="1" si="84"/>
        <v/>
      </c>
      <c r="HK10" s="240" t="str">
        <f t="shared" ca="1" si="84"/>
        <v/>
      </c>
      <c r="HL10" s="240" t="str">
        <f t="shared" ca="1" si="84"/>
        <v/>
      </c>
      <c r="HM10" s="240" t="str">
        <f t="shared" ca="1" si="84"/>
        <v/>
      </c>
      <c r="HN10" s="240" t="str">
        <f t="shared" ca="1" si="84"/>
        <v/>
      </c>
      <c r="HO10" s="240" t="str">
        <f t="shared" ca="1" si="84"/>
        <v/>
      </c>
      <c r="HP10" s="240" t="str">
        <f t="shared" ca="1" si="84"/>
        <v/>
      </c>
      <c r="HQ10" s="240" t="str">
        <f t="shared" ca="1" si="84"/>
        <v/>
      </c>
      <c r="HR10" s="240" t="str">
        <f t="shared" ca="1" si="84"/>
        <v/>
      </c>
      <c r="HS10" s="240" t="str">
        <f t="shared" ca="1" si="84"/>
        <v/>
      </c>
      <c r="HT10" s="240" t="str">
        <f t="shared" ca="1" si="84"/>
        <v/>
      </c>
      <c r="HU10" s="240" t="str">
        <f t="shared" ca="1" si="84"/>
        <v/>
      </c>
      <c r="HV10" s="240" t="str">
        <f t="shared" ca="1" si="84"/>
        <v/>
      </c>
      <c r="HW10" s="240" t="str">
        <f t="shared" ca="1" si="84"/>
        <v/>
      </c>
      <c r="HX10" s="240" t="str">
        <f t="shared" ca="1" si="84"/>
        <v/>
      </c>
      <c r="HY10" s="240" t="str">
        <f t="shared" ca="1" si="84"/>
        <v/>
      </c>
      <c r="HZ10" s="240" t="str">
        <f t="shared" ca="1" si="84"/>
        <v/>
      </c>
      <c r="IA10" s="240" t="str">
        <f t="shared" ca="1" si="84"/>
        <v/>
      </c>
      <c r="IB10" s="240" t="str">
        <f t="shared" ca="1" si="84"/>
        <v/>
      </c>
      <c r="IC10" s="240" t="str">
        <f t="shared" ca="1" si="84"/>
        <v/>
      </c>
      <c r="ID10" s="240" t="str">
        <f t="shared" ca="1" si="84"/>
        <v/>
      </c>
      <c r="IE10" s="240" t="str">
        <f t="shared" ca="1" si="84"/>
        <v/>
      </c>
      <c r="IF10" s="240" t="str">
        <f t="shared" ca="1" si="84"/>
        <v/>
      </c>
      <c r="IG10" s="240" t="str">
        <f t="shared" ca="1" si="84"/>
        <v/>
      </c>
      <c r="IH10" s="240" t="str">
        <f t="shared" ca="1" si="84"/>
        <v/>
      </c>
      <c r="II10" s="240" t="str">
        <f t="shared" ca="1" si="84"/>
        <v/>
      </c>
      <c r="IJ10" s="240" t="str">
        <f t="shared" ca="1" si="84"/>
        <v/>
      </c>
      <c r="IK10" s="240" t="str">
        <f t="shared" ca="1" si="84"/>
        <v/>
      </c>
      <c r="IL10" s="240" t="str">
        <f t="shared" ca="1" si="84"/>
        <v/>
      </c>
      <c r="IM10" s="240" t="str">
        <f t="shared" ca="1" si="84"/>
        <v/>
      </c>
      <c r="IN10" s="240" t="str">
        <f t="shared" ca="1" si="84"/>
        <v/>
      </c>
      <c r="IO10" s="240" t="str">
        <f t="shared" ca="1" si="84"/>
        <v/>
      </c>
      <c r="IP10" s="240" t="str">
        <f t="shared" ca="1" si="84"/>
        <v/>
      </c>
      <c r="IQ10" s="240" t="str">
        <f t="shared" ca="1" si="84"/>
        <v/>
      </c>
      <c r="IR10" s="240" t="str">
        <f t="shared" ca="1" si="84"/>
        <v/>
      </c>
      <c r="IS10" s="240" t="str">
        <f t="shared" ca="1" si="84"/>
        <v/>
      </c>
      <c r="IT10" s="240" t="str">
        <f t="shared" ca="1" si="84"/>
        <v/>
      </c>
      <c r="IU10" s="240" t="str">
        <f t="shared" ca="1" si="84"/>
        <v/>
      </c>
      <c r="IV10" s="240" t="str">
        <f t="shared" ca="1" si="84"/>
        <v/>
      </c>
      <c r="IW10" s="240" t="str">
        <f t="shared" ca="1" si="80"/>
        <v/>
      </c>
      <c r="IX10" s="240" t="str">
        <f t="shared" ca="1" si="80"/>
        <v/>
      </c>
      <c r="IY10" s="240" t="str">
        <f t="shared" ca="1" si="80"/>
        <v/>
      </c>
      <c r="IZ10" s="240" t="str">
        <f t="shared" ca="1" si="80"/>
        <v/>
      </c>
      <c r="JA10" s="240" t="str">
        <f t="shared" ca="1" si="80"/>
        <v/>
      </c>
      <c r="JB10" s="240" t="str">
        <f t="shared" ca="1" si="80"/>
        <v/>
      </c>
      <c r="JC10" s="240" t="str">
        <f t="shared" ca="1" si="80"/>
        <v/>
      </c>
      <c r="JD10" s="240" t="str">
        <f t="shared" ca="1" si="80"/>
        <v/>
      </c>
      <c r="JE10" s="240" t="str">
        <f t="shared" ca="1" si="80"/>
        <v/>
      </c>
      <c r="JF10" s="240" t="str">
        <f t="shared" ca="1" si="80"/>
        <v/>
      </c>
      <c r="JG10" s="240" t="str">
        <f t="shared" ca="1" si="80"/>
        <v/>
      </c>
      <c r="JH10" s="240" t="str">
        <f t="shared" ca="1" si="80"/>
        <v/>
      </c>
      <c r="JI10" s="240" t="str">
        <f t="shared" ca="1" si="80"/>
        <v/>
      </c>
      <c r="JJ10" s="240" t="str">
        <f t="shared" ca="1" si="80"/>
        <v/>
      </c>
      <c r="JK10" s="240" t="str">
        <f t="shared" ca="1" si="80"/>
        <v/>
      </c>
      <c r="JL10" s="240" t="str">
        <f t="shared" ca="1" si="80"/>
        <v/>
      </c>
      <c r="JM10" s="240" t="str">
        <f t="shared" ca="1" si="80"/>
        <v/>
      </c>
      <c r="JN10" s="240" t="str">
        <f t="shared" ca="1" si="80"/>
        <v/>
      </c>
      <c r="JO10" s="240" t="str">
        <f t="shared" ca="1" si="80"/>
        <v/>
      </c>
      <c r="JP10" s="240" t="str">
        <f t="shared" ca="1" si="80"/>
        <v/>
      </c>
      <c r="JQ10" s="240" t="str">
        <f t="shared" ca="1" si="80"/>
        <v/>
      </c>
      <c r="JR10" s="240" t="str">
        <f t="shared" ca="1" si="80"/>
        <v/>
      </c>
      <c r="JS10" s="240" t="str">
        <f t="shared" ca="1" si="80"/>
        <v/>
      </c>
      <c r="JT10" s="240" t="str">
        <f t="shared" ca="1" si="80"/>
        <v/>
      </c>
      <c r="JU10" s="240" t="str">
        <f t="shared" ca="1" si="80"/>
        <v/>
      </c>
      <c r="JV10" s="240" t="str">
        <f t="shared" ca="1" si="80"/>
        <v/>
      </c>
      <c r="JW10" s="240" t="str">
        <f t="shared" ca="1" si="80"/>
        <v/>
      </c>
      <c r="JX10" s="240" t="str">
        <f t="shared" ca="1" si="80"/>
        <v/>
      </c>
      <c r="JY10" s="240" t="str">
        <f t="shared" ca="1" si="80"/>
        <v/>
      </c>
      <c r="JZ10" s="240" t="str">
        <f t="shared" ca="1" si="80"/>
        <v/>
      </c>
      <c r="KA10" s="240" t="str">
        <f t="shared" ca="1" si="80"/>
        <v/>
      </c>
      <c r="KB10" s="240" t="str">
        <f t="shared" ca="1" si="80"/>
        <v/>
      </c>
      <c r="KC10" s="240" t="str">
        <f t="shared" ca="1" si="81"/>
        <v/>
      </c>
      <c r="KD10" s="240" t="str">
        <f t="shared" ca="1" si="81"/>
        <v/>
      </c>
      <c r="KE10" s="240" t="str">
        <f t="shared" ca="1" si="81"/>
        <v/>
      </c>
      <c r="KF10" s="240" t="str">
        <f t="shared" ca="1" si="81"/>
        <v/>
      </c>
      <c r="KG10" s="240" t="str">
        <f t="shared" ca="1" si="81"/>
        <v/>
      </c>
      <c r="KH10" s="240" t="str">
        <f t="shared" ca="1" si="81"/>
        <v/>
      </c>
      <c r="KI10" s="240" t="str">
        <f t="shared" ca="1" si="81"/>
        <v/>
      </c>
      <c r="KJ10" s="240" t="str">
        <f t="shared" ca="1" si="81"/>
        <v/>
      </c>
      <c r="KK10" s="240" t="str">
        <f t="shared" ca="1" si="81"/>
        <v/>
      </c>
      <c r="KL10" s="240" t="str">
        <f t="shared" ca="1" si="81"/>
        <v/>
      </c>
      <c r="KM10" s="240" t="str">
        <f t="shared" ca="1" si="81"/>
        <v/>
      </c>
      <c r="KN10" s="240" t="str">
        <f t="shared" ca="1" si="81"/>
        <v/>
      </c>
      <c r="KO10" s="240" t="str">
        <f t="shared" ca="1" si="81"/>
        <v/>
      </c>
      <c r="KP10" s="240" t="str">
        <f t="shared" ca="1" si="81"/>
        <v/>
      </c>
      <c r="KQ10" s="240" t="str">
        <f t="shared" ca="1" si="81"/>
        <v/>
      </c>
      <c r="KR10" s="240" t="str">
        <f t="shared" ca="1" si="81"/>
        <v/>
      </c>
      <c r="KS10" s="240" t="str">
        <f t="shared" ca="1" si="82"/>
        <v/>
      </c>
      <c r="KT10" s="240" t="str">
        <f t="shared" ca="1" si="82"/>
        <v/>
      </c>
    </row>
    <row r="11" spans="1:306" x14ac:dyDescent="0.2">
      <c r="A11">
        <f t="shared" si="73"/>
        <v>8</v>
      </c>
      <c r="B11" s="236">
        <f>カレンダー!B$23</f>
        <v>0</v>
      </c>
      <c r="C11" s="240" t="str">
        <f t="shared" ca="1" si="72"/>
        <v/>
      </c>
      <c r="D11" s="240" t="str">
        <f t="shared" ca="1" si="72"/>
        <v/>
      </c>
      <c r="E11" s="240" t="str">
        <f t="shared" ca="1" si="72"/>
        <v/>
      </c>
      <c r="F11" s="240" t="str">
        <f t="shared" ca="1" si="72"/>
        <v/>
      </c>
      <c r="G11" s="240" t="str">
        <f t="shared" ca="1" si="72"/>
        <v/>
      </c>
      <c r="H11" s="240" t="str">
        <f t="shared" ca="1" si="72"/>
        <v/>
      </c>
      <c r="I11" s="240" t="str">
        <f t="shared" ca="1" si="72"/>
        <v/>
      </c>
      <c r="J11" s="240" t="str">
        <f t="shared" ca="1" si="72"/>
        <v/>
      </c>
      <c r="K11" s="240" t="str">
        <f t="shared" ca="1" si="72"/>
        <v/>
      </c>
      <c r="L11" s="240" t="str">
        <f t="shared" ca="1" si="72"/>
        <v/>
      </c>
      <c r="M11" s="240" t="str">
        <f t="shared" ca="1" si="72"/>
        <v/>
      </c>
      <c r="N11" s="240" t="str">
        <f t="shared" ca="1" si="72"/>
        <v/>
      </c>
      <c r="O11" s="240" t="str">
        <f t="shared" ca="1" si="72"/>
        <v/>
      </c>
      <c r="P11" s="240" t="str">
        <f t="shared" ca="1" si="72"/>
        <v/>
      </c>
      <c r="Q11" s="240" t="str">
        <f t="shared" ca="1" si="72"/>
        <v/>
      </c>
      <c r="R11" s="240" t="str">
        <f t="shared" ca="1" si="72"/>
        <v/>
      </c>
      <c r="S11" s="240" t="str">
        <f t="shared" ca="1" si="83"/>
        <v/>
      </c>
      <c r="T11" s="240" t="str">
        <f t="shared" ca="1" si="83"/>
        <v/>
      </c>
      <c r="U11" s="240" t="str">
        <f t="shared" ca="1" si="83"/>
        <v/>
      </c>
      <c r="V11" s="240" t="str">
        <f t="shared" ca="1" si="83"/>
        <v/>
      </c>
      <c r="W11" s="240" t="str">
        <f t="shared" ca="1" si="83"/>
        <v/>
      </c>
      <c r="X11" s="240" t="str">
        <f t="shared" ca="1" si="83"/>
        <v/>
      </c>
      <c r="Y11" s="240" t="str">
        <f t="shared" ca="1" si="83"/>
        <v/>
      </c>
      <c r="Z11" s="240" t="str">
        <f t="shared" ca="1" si="83"/>
        <v/>
      </c>
      <c r="AA11" s="240" t="str">
        <f t="shared" ca="1" si="83"/>
        <v/>
      </c>
      <c r="AB11" s="240" t="str">
        <f t="shared" ca="1" si="83"/>
        <v/>
      </c>
      <c r="AC11" s="240" t="str">
        <f t="shared" ca="1" si="83"/>
        <v/>
      </c>
      <c r="AD11" s="240" t="str">
        <f t="shared" ca="1" si="83"/>
        <v/>
      </c>
      <c r="AE11" s="240" t="str">
        <f t="shared" ca="1" si="83"/>
        <v/>
      </c>
      <c r="AF11" s="240" t="str">
        <f t="shared" ca="1" si="83"/>
        <v/>
      </c>
      <c r="AG11" s="240" t="str">
        <f t="shared" ca="1" si="83"/>
        <v/>
      </c>
      <c r="AH11" s="240" t="str">
        <f t="shared" ca="1" si="83"/>
        <v/>
      </c>
      <c r="AI11" s="240" t="str">
        <f t="shared" ca="1" si="83"/>
        <v/>
      </c>
      <c r="AJ11" s="240" t="str">
        <f t="shared" ca="1" si="83"/>
        <v/>
      </c>
      <c r="AK11" s="240" t="str">
        <f t="shared" ca="1" si="83"/>
        <v/>
      </c>
      <c r="AL11" s="240" t="str">
        <f t="shared" ca="1" si="83"/>
        <v/>
      </c>
      <c r="AM11" s="240" t="str">
        <f t="shared" ca="1" si="83"/>
        <v/>
      </c>
      <c r="AN11" s="240" t="str">
        <f t="shared" ca="1" si="83"/>
        <v/>
      </c>
      <c r="AO11" s="240" t="str">
        <f t="shared" ca="1" si="83"/>
        <v/>
      </c>
      <c r="AP11" s="240" t="str">
        <f t="shared" ca="1" si="83"/>
        <v/>
      </c>
      <c r="AQ11" s="240" t="str">
        <f t="shared" ca="1" si="83"/>
        <v/>
      </c>
      <c r="AR11" s="240" t="str">
        <f t="shared" ca="1" si="83"/>
        <v/>
      </c>
      <c r="AS11" s="240" t="str">
        <f t="shared" ca="1" si="83"/>
        <v/>
      </c>
      <c r="AT11" s="240" t="str">
        <f t="shared" ca="1" si="83"/>
        <v/>
      </c>
      <c r="AU11" s="240" t="str">
        <f t="shared" ca="1" si="83"/>
        <v/>
      </c>
      <c r="AV11" s="240" t="str">
        <f t="shared" ca="1" si="83"/>
        <v/>
      </c>
      <c r="AW11" s="240" t="str">
        <f t="shared" ca="1" si="83"/>
        <v/>
      </c>
      <c r="AX11" s="240" t="str">
        <f t="shared" ca="1" si="83"/>
        <v/>
      </c>
      <c r="AY11" s="240" t="str">
        <f t="shared" ca="1" si="83"/>
        <v/>
      </c>
      <c r="AZ11" s="240" t="str">
        <f t="shared" ca="1" si="83"/>
        <v/>
      </c>
      <c r="BA11" s="240" t="str">
        <f t="shared" ca="1" si="83"/>
        <v/>
      </c>
      <c r="BB11" s="240" t="str">
        <f t="shared" ca="1" si="83"/>
        <v/>
      </c>
      <c r="BC11" s="240" t="str">
        <f t="shared" ca="1" si="83"/>
        <v/>
      </c>
      <c r="BD11" s="240" t="str">
        <f t="shared" ca="1" si="83"/>
        <v/>
      </c>
      <c r="BE11" s="240" t="str">
        <f t="shared" ca="1" si="83"/>
        <v/>
      </c>
      <c r="BF11" s="240" t="str">
        <f t="shared" ca="1" si="83"/>
        <v/>
      </c>
      <c r="BG11" s="240" t="str">
        <f t="shared" ca="1" si="83"/>
        <v/>
      </c>
      <c r="BH11" s="240" t="str">
        <f t="shared" ca="1" si="83"/>
        <v/>
      </c>
      <c r="BI11" s="240" t="str">
        <f t="shared" ca="1" si="83"/>
        <v/>
      </c>
      <c r="BJ11" s="240" t="str">
        <f t="shared" ca="1" si="83"/>
        <v/>
      </c>
      <c r="BK11" s="240" t="str">
        <f t="shared" ca="1" si="83"/>
        <v/>
      </c>
      <c r="BL11" s="240" t="str">
        <f t="shared" ca="1" si="83"/>
        <v/>
      </c>
      <c r="BM11" s="240" t="str">
        <f t="shared" ca="1" si="83"/>
        <v/>
      </c>
      <c r="BN11" s="240" t="str">
        <f t="shared" ca="1" si="83"/>
        <v/>
      </c>
      <c r="BO11" s="240" t="str">
        <f t="shared" ca="1" si="83"/>
        <v/>
      </c>
      <c r="BP11" s="240" t="str">
        <f t="shared" ca="1" si="77"/>
        <v/>
      </c>
      <c r="BQ11" s="240" t="str">
        <f t="shared" ca="1" si="77"/>
        <v/>
      </c>
      <c r="BR11" s="240" t="str">
        <f t="shared" ca="1" si="77"/>
        <v/>
      </c>
      <c r="BS11" s="240" t="str">
        <f t="shared" ca="1" si="77"/>
        <v/>
      </c>
      <c r="BT11" s="240" t="str">
        <f t="shared" ca="1" si="77"/>
        <v/>
      </c>
      <c r="BU11" s="240" t="str">
        <f t="shared" ca="1" si="77"/>
        <v/>
      </c>
      <c r="BV11" s="240" t="str">
        <f t="shared" ca="1" si="77"/>
        <v/>
      </c>
      <c r="BW11" s="240" t="str">
        <f t="shared" ca="1" si="77"/>
        <v/>
      </c>
      <c r="BX11" s="240" t="str">
        <f t="shared" ca="1" si="77"/>
        <v/>
      </c>
      <c r="BY11" s="240" t="str">
        <f t="shared" ca="1" si="77"/>
        <v/>
      </c>
      <c r="BZ11" s="240" t="str">
        <f t="shared" ca="1" si="77"/>
        <v/>
      </c>
      <c r="CA11" s="240" t="str">
        <f t="shared" ca="1" si="77"/>
        <v/>
      </c>
      <c r="CB11" s="240" t="str">
        <f t="shared" ca="1" si="77"/>
        <v/>
      </c>
      <c r="CC11" s="240" t="str">
        <f t="shared" ca="1" si="77"/>
        <v/>
      </c>
      <c r="CD11" s="240" t="str">
        <f t="shared" ca="1" si="77"/>
        <v/>
      </c>
      <c r="CE11" s="240" t="str">
        <f t="shared" ca="1" si="77"/>
        <v/>
      </c>
      <c r="CF11" s="240" t="str">
        <f t="shared" ca="1" si="77"/>
        <v/>
      </c>
      <c r="CG11" s="240" t="str">
        <f t="shared" ca="1" si="77"/>
        <v/>
      </c>
      <c r="CH11" s="240" t="str">
        <f t="shared" ca="1" si="77"/>
        <v/>
      </c>
      <c r="CI11" s="240" t="str">
        <f t="shared" ca="1" si="77"/>
        <v/>
      </c>
      <c r="CJ11" s="240" t="str">
        <f t="shared" ca="1" si="77"/>
        <v/>
      </c>
      <c r="CK11" s="240" t="str">
        <f t="shared" ca="1" si="77"/>
        <v/>
      </c>
      <c r="CL11" s="240" t="str">
        <f t="shared" ca="1" si="77"/>
        <v/>
      </c>
      <c r="CM11" s="240" t="str">
        <f t="shared" ca="1" si="77"/>
        <v/>
      </c>
      <c r="CN11" s="240" t="str">
        <f t="shared" ca="1" si="77"/>
        <v/>
      </c>
      <c r="CO11" s="240" t="str">
        <f t="shared" ca="1" si="77"/>
        <v/>
      </c>
      <c r="CP11" s="240" t="str">
        <f t="shared" ca="1" si="77"/>
        <v/>
      </c>
      <c r="CQ11" s="240" t="str">
        <f t="shared" ca="1" si="77"/>
        <v/>
      </c>
      <c r="CR11" s="240" t="str">
        <f t="shared" ca="1" si="77"/>
        <v/>
      </c>
      <c r="CS11" s="240" t="str">
        <f t="shared" ca="1" si="78"/>
        <v/>
      </c>
      <c r="CT11" s="240" t="str">
        <f t="shared" ca="1" si="78"/>
        <v/>
      </c>
      <c r="CU11" s="240" t="str">
        <f t="shared" ca="1" si="78"/>
        <v/>
      </c>
      <c r="CV11" s="240" t="str">
        <f t="shared" ca="1" si="78"/>
        <v/>
      </c>
      <c r="CW11" s="240" t="str">
        <f t="shared" ca="1" si="78"/>
        <v/>
      </c>
      <c r="CX11" s="240" t="str">
        <f t="shared" ca="1" si="78"/>
        <v/>
      </c>
      <c r="CY11" s="240" t="str">
        <f t="shared" ca="1" si="78"/>
        <v/>
      </c>
      <c r="CZ11" s="240" t="str">
        <f t="shared" ca="1" si="78"/>
        <v/>
      </c>
      <c r="DA11" s="240" t="str">
        <f t="shared" ca="1" si="78"/>
        <v/>
      </c>
      <c r="DB11" s="240" t="str">
        <f t="shared" ca="1" si="78"/>
        <v/>
      </c>
      <c r="DC11" s="240" t="str">
        <f t="shared" ca="1" si="78"/>
        <v/>
      </c>
      <c r="DD11" s="240" t="str">
        <f t="shared" ca="1" si="78"/>
        <v/>
      </c>
      <c r="DE11" s="240" t="str">
        <f t="shared" ca="1" si="78"/>
        <v/>
      </c>
      <c r="DF11" s="240" t="str">
        <f t="shared" ca="1" si="78"/>
        <v/>
      </c>
      <c r="DG11" s="240" t="str">
        <f t="shared" ca="1" si="78"/>
        <v/>
      </c>
      <c r="DH11" s="240" t="str">
        <f t="shared" ca="1" si="78"/>
        <v/>
      </c>
      <c r="DI11" s="240" t="str">
        <f t="shared" ca="1" si="78"/>
        <v/>
      </c>
      <c r="DJ11" s="240" t="str">
        <f t="shared" ca="1" si="78"/>
        <v/>
      </c>
      <c r="DK11" s="240" t="str">
        <f t="shared" ca="1" si="78"/>
        <v/>
      </c>
      <c r="DL11" s="240" t="str">
        <f t="shared" ca="1" si="78"/>
        <v/>
      </c>
      <c r="DM11" s="240" t="str">
        <f t="shared" ca="1" si="78"/>
        <v/>
      </c>
      <c r="DN11" s="240" t="str">
        <f t="shared" ca="1" si="78"/>
        <v/>
      </c>
      <c r="DO11" s="240" t="str">
        <f t="shared" ca="1" si="78"/>
        <v/>
      </c>
      <c r="DP11" s="240" t="str">
        <f t="shared" ca="1" si="78"/>
        <v/>
      </c>
      <c r="DQ11" s="240" t="str">
        <f t="shared" ca="1" si="78"/>
        <v/>
      </c>
      <c r="DR11" s="240" t="str">
        <f t="shared" ca="1" si="78"/>
        <v/>
      </c>
      <c r="DS11" s="240" t="str">
        <f t="shared" ca="1" si="78"/>
        <v/>
      </c>
      <c r="DT11" s="240" t="str">
        <f t="shared" ca="1" si="78"/>
        <v/>
      </c>
      <c r="DU11" s="240" t="str">
        <f t="shared" ca="1" si="78"/>
        <v/>
      </c>
      <c r="DV11" s="240" t="str">
        <f t="shared" ca="1" si="78"/>
        <v/>
      </c>
      <c r="DW11" s="240" t="str">
        <f t="shared" ca="1" si="78"/>
        <v/>
      </c>
      <c r="DX11" s="240" t="str">
        <f t="shared" ca="1" si="78"/>
        <v/>
      </c>
      <c r="DY11" s="240" t="str">
        <f t="shared" ca="1" si="78"/>
        <v/>
      </c>
      <c r="DZ11" s="240" t="str">
        <f t="shared" ca="1" si="78"/>
        <v/>
      </c>
      <c r="EA11" s="240" t="str">
        <f t="shared" ca="1" si="78"/>
        <v/>
      </c>
      <c r="EB11" s="240" t="str">
        <f t="shared" ca="1" si="76"/>
        <v/>
      </c>
      <c r="EC11" s="240" t="str">
        <f t="shared" ca="1" si="76"/>
        <v/>
      </c>
      <c r="ED11" s="240" t="str">
        <f t="shared" ref="ED11:GO13" ca="1" si="85">IFERROR(IF(AND(ED36="",ED23=""),"",IF(ED36="",ED23,ED36)),"")</f>
        <v/>
      </c>
      <c r="EE11" s="240" t="str">
        <f t="shared" ca="1" si="85"/>
        <v/>
      </c>
      <c r="EF11" s="240" t="str">
        <f t="shared" ca="1" si="85"/>
        <v/>
      </c>
      <c r="EG11" s="240" t="str">
        <f t="shared" ca="1" si="85"/>
        <v/>
      </c>
      <c r="EH11" s="240" t="str">
        <f t="shared" ca="1" si="85"/>
        <v/>
      </c>
      <c r="EI11" s="240" t="str">
        <f t="shared" ca="1" si="85"/>
        <v/>
      </c>
      <c r="EJ11" s="240" t="str">
        <f t="shared" ca="1" si="85"/>
        <v/>
      </c>
      <c r="EK11" s="240" t="str">
        <f t="shared" ca="1" si="85"/>
        <v/>
      </c>
      <c r="EL11" s="240" t="str">
        <f t="shared" ca="1" si="85"/>
        <v/>
      </c>
      <c r="EM11" s="240" t="str">
        <f t="shared" ca="1" si="85"/>
        <v/>
      </c>
      <c r="EN11" s="240" t="str">
        <f t="shared" ca="1" si="85"/>
        <v/>
      </c>
      <c r="EO11" s="240" t="str">
        <f t="shared" ca="1" si="85"/>
        <v/>
      </c>
      <c r="EP11" s="240" t="str">
        <f t="shared" ca="1" si="85"/>
        <v/>
      </c>
      <c r="EQ11" s="240" t="str">
        <f t="shared" ca="1" si="85"/>
        <v/>
      </c>
      <c r="ER11" s="240" t="str">
        <f t="shared" ca="1" si="85"/>
        <v/>
      </c>
      <c r="ES11" s="240" t="str">
        <f t="shared" ca="1" si="85"/>
        <v/>
      </c>
      <c r="ET11" s="240" t="str">
        <f t="shared" ca="1" si="85"/>
        <v/>
      </c>
      <c r="EU11" s="240" t="str">
        <f t="shared" ca="1" si="85"/>
        <v/>
      </c>
      <c r="EV11" s="240" t="str">
        <f t="shared" ca="1" si="85"/>
        <v/>
      </c>
      <c r="EW11" s="240" t="str">
        <f t="shared" ca="1" si="85"/>
        <v/>
      </c>
      <c r="EX11" s="240" t="str">
        <f t="shared" ca="1" si="85"/>
        <v/>
      </c>
      <c r="EY11" s="240" t="str">
        <f t="shared" ca="1" si="85"/>
        <v/>
      </c>
      <c r="EZ11" s="240" t="str">
        <f t="shared" ca="1" si="85"/>
        <v/>
      </c>
      <c r="FA11" s="240" t="str">
        <f t="shared" ca="1" si="85"/>
        <v/>
      </c>
      <c r="FB11" s="240" t="str">
        <f t="shared" ca="1" si="85"/>
        <v/>
      </c>
      <c r="FC11" s="240" t="str">
        <f t="shared" ca="1" si="85"/>
        <v/>
      </c>
      <c r="FD11" s="240" t="str">
        <f t="shared" ca="1" si="85"/>
        <v/>
      </c>
      <c r="FE11" s="240" t="str">
        <f t="shared" ca="1" si="85"/>
        <v/>
      </c>
      <c r="FF11" s="240" t="str">
        <f t="shared" ca="1" si="85"/>
        <v/>
      </c>
      <c r="FG11" s="240" t="str">
        <f t="shared" ca="1" si="85"/>
        <v/>
      </c>
      <c r="FH11" s="240" t="str">
        <f t="shared" ca="1" si="85"/>
        <v/>
      </c>
      <c r="FI11" s="240" t="str">
        <f t="shared" ca="1" si="85"/>
        <v/>
      </c>
      <c r="FJ11" s="240" t="str">
        <f t="shared" ca="1" si="85"/>
        <v/>
      </c>
      <c r="FK11" s="240" t="str">
        <f t="shared" ca="1" si="85"/>
        <v/>
      </c>
      <c r="FL11" s="240" t="str">
        <f t="shared" ca="1" si="85"/>
        <v/>
      </c>
      <c r="FM11" s="240" t="str">
        <f t="shared" ca="1" si="85"/>
        <v/>
      </c>
      <c r="FN11" s="240" t="str">
        <f t="shared" ca="1" si="85"/>
        <v/>
      </c>
      <c r="FO11" s="240" t="str">
        <f t="shared" ca="1" si="85"/>
        <v/>
      </c>
      <c r="FP11" s="240" t="str">
        <f t="shared" ca="1" si="85"/>
        <v/>
      </c>
      <c r="FQ11" s="240" t="str">
        <f t="shared" ca="1" si="85"/>
        <v/>
      </c>
      <c r="FR11" s="240" t="str">
        <f t="shared" ca="1" si="85"/>
        <v/>
      </c>
      <c r="FS11" s="240" t="str">
        <f t="shared" ca="1" si="85"/>
        <v/>
      </c>
      <c r="FT11" s="240" t="str">
        <f t="shared" ca="1" si="85"/>
        <v/>
      </c>
      <c r="FU11" s="240" t="str">
        <f t="shared" ca="1" si="85"/>
        <v/>
      </c>
      <c r="FV11" s="240" t="str">
        <f t="shared" ca="1" si="85"/>
        <v/>
      </c>
      <c r="FW11" s="240" t="str">
        <f t="shared" ca="1" si="85"/>
        <v/>
      </c>
      <c r="FX11" s="240" t="str">
        <f t="shared" ca="1" si="85"/>
        <v/>
      </c>
      <c r="FY11" s="240" t="str">
        <f t="shared" ca="1" si="85"/>
        <v/>
      </c>
      <c r="FZ11" s="240" t="str">
        <f t="shared" ca="1" si="85"/>
        <v/>
      </c>
      <c r="GA11" s="240" t="str">
        <f t="shared" ca="1" si="85"/>
        <v/>
      </c>
      <c r="GB11" s="240" t="str">
        <f t="shared" ca="1" si="85"/>
        <v/>
      </c>
      <c r="GC11" s="240" t="str">
        <f t="shared" ca="1" si="85"/>
        <v/>
      </c>
      <c r="GD11" s="240" t="str">
        <f t="shared" ca="1" si="85"/>
        <v/>
      </c>
      <c r="GE11" s="240" t="str">
        <f t="shared" ca="1" si="85"/>
        <v/>
      </c>
      <c r="GF11" s="240" t="str">
        <f t="shared" ca="1" si="85"/>
        <v/>
      </c>
      <c r="GG11" s="240" t="str">
        <f t="shared" ca="1" si="85"/>
        <v/>
      </c>
      <c r="GH11" s="240" t="str">
        <f t="shared" ca="1" si="85"/>
        <v/>
      </c>
      <c r="GI11" s="240" t="str">
        <f t="shared" ca="1" si="85"/>
        <v/>
      </c>
      <c r="GJ11" s="240" t="str">
        <f t="shared" ca="1" si="85"/>
        <v/>
      </c>
      <c r="GK11" s="240" t="str">
        <f t="shared" ca="1" si="85"/>
        <v/>
      </c>
      <c r="GL11" s="240" t="str">
        <f t="shared" ca="1" si="85"/>
        <v/>
      </c>
      <c r="GM11" s="240" t="str">
        <f t="shared" ca="1" si="85"/>
        <v/>
      </c>
      <c r="GN11" s="240" t="str">
        <f t="shared" ca="1" si="85"/>
        <v/>
      </c>
      <c r="GO11" s="240" t="str">
        <f t="shared" ca="1" si="85"/>
        <v/>
      </c>
      <c r="GP11" s="240" t="str">
        <f t="shared" ca="1" si="84"/>
        <v/>
      </c>
      <c r="GQ11" s="240" t="str">
        <f t="shared" ca="1" si="84"/>
        <v/>
      </c>
      <c r="GR11" s="240" t="str">
        <f t="shared" ca="1" si="84"/>
        <v/>
      </c>
      <c r="GS11" s="240" t="str">
        <f t="shared" ca="1" si="84"/>
        <v/>
      </c>
      <c r="GT11" s="240" t="str">
        <f t="shared" ca="1" si="84"/>
        <v/>
      </c>
      <c r="GU11" s="240" t="str">
        <f t="shared" ca="1" si="84"/>
        <v/>
      </c>
      <c r="GV11" s="240" t="str">
        <f t="shared" ca="1" si="84"/>
        <v/>
      </c>
      <c r="GW11" s="240" t="str">
        <f t="shared" ca="1" si="84"/>
        <v/>
      </c>
      <c r="GX11" s="240" t="str">
        <f t="shared" ca="1" si="84"/>
        <v/>
      </c>
      <c r="GY11" s="240" t="str">
        <f t="shared" ca="1" si="84"/>
        <v/>
      </c>
      <c r="GZ11" s="240" t="str">
        <f t="shared" ca="1" si="84"/>
        <v/>
      </c>
      <c r="HA11" s="240" t="str">
        <f t="shared" ca="1" si="84"/>
        <v/>
      </c>
      <c r="HB11" s="240" t="str">
        <f t="shared" ca="1" si="84"/>
        <v/>
      </c>
      <c r="HC11" s="240" t="str">
        <f t="shared" ca="1" si="84"/>
        <v/>
      </c>
      <c r="HD11" s="240" t="str">
        <f t="shared" ca="1" si="84"/>
        <v/>
      </c>
      <c r="HE11" s="240" t="str">
        <f t="shared" ca="1" si="84"/>
        <v/>
      </c>
      <c r="HF11" s="240" t="str">
        <f t="shared" ca="1" si="84"/>
        <v/>
      </c>
      <c r="HG11" s="240" t="str">
        <f t="shared" ca="1" si="84"/>
        <v/>
      </c>
      <c r="HH11" s="240" t="str">
        <f t="shared" ca="1" si="84"/>
        <v/>
      </c>
      <c r="HI11" s="240" t="str">
        <f t="shared" ca="1" si="84"/>
        <v/>
      </c>
      <c r="HJ11" s="240" t="str">
        <f t="shared" ca="1" si="84"/>
        <v/>
      </c>
      <c r="HK11" s="240" t="str">
        <f t="shared" ca="1" si="84"/>
        <v/>
      </c>
      <c r="HL11" s="240" t="str">
        <f t="shared" ca="1" si="84"/>
        <v/>
      </c>
      <c r="HM11" s="240" t="str">
        <f t="shared" ca="1" si="84"/>
        <v/>
      </c>
      <c r="HN11" s="240" t="str">
        <f t="shared" ca="1" si="84"/>
        <v/>
      </c>
      <c r="HO11" s="240" t="str">
        <f t="shared" ca="1" si="84"/>
        <v/>
      </c>
      <c r="HP11" s="240" t="str">
        <f t="shared" ca="1" si="84"/>
        <v/>
      </c>
      <c r="HQ11" s="240" t="str">
        <f t="shared" ca="1" si="84"/>
        <v/>
      </c>
      <c r="HR11" s="240" t="str">
        <f t="shared" ca="1" si="84"/>
        <v/>
      </c>
      <c r="HS11" s="240" t="str">
        <f t="shared" ca="1" si="84"/>
        <v/>
      </c>
      <c r="HT11" s="240" t="str">
        <f t="shared" ca="1" si="84"/>
        <v/>
      </c>
      <c r="HU11" s="240" t="str">
        <f t="shared" ca="1" si="84"/>
        <v/>
      </c>
      <c r="HV11" s="240" t="str">
        <f t="shared" ca="1" si="84"/>
        <v/>
      </c>
      <c r="HW11" s="240" t="str">
        <f t="shared" ca="1" si="84"/>
        <v/>
      </c>
      <c r="HX11" s="240" t="str">
        <f t="shared" ca="1" si="84"/>
        <v/>
      </c>
      <c r="HY11" s="240" t="str">
        <f t="shared" ca="1" si="84"/>
        <v/>
      </c>
      <c r="HZ11" s="240" t="str">
        <f t="shared" ca="1" si="84"/>
        <v/>
      </c>
      <c r="IA11" s="240" t="str">
        <f t="shared" ca="1" si="84"/>
        <v/>
      </c>
      <c r="IB11" s="240" t="str">
        <f t="shared" ca="1" si="84"/>
        <v/>
      </c>
      <c r="IC11" s="240" t="str">
        <f t="shared" ca="1" si="84"/>
        <v/>
      </c>
      <c r="ID11" s="240" t="str">
        <f t="shared" ca="1" si="84"/>
        <v/>
      </c>
      <c r="IE11" s="240" t="str">
        <f t="shared" ca="1" si="84"/>
        <v/>
      </c>
      <c r="IF11" s="240" t="str">
        <f t="shared" ca="1" si="84"/>
        <v/>
      </c>
      <c r="IG11" s="240" t="str">
        <f t="shared" ca="1" si="84"/>
        <v/>
      </c>
      <c r="IH11" s="240" t="str">
        <f t="shared" ca="1" si="84"/>
        <v/>
      </c>
      <c r="II11" s="240" t="str">
        <f t="shared" ca="1" si="84"/>
        <v/>
      </c>
      <c r="IJ11" s="240" t="str">
        <f t="shared" ca="1" si="84"/>
        <v/>
      </c>
      <c r="IK11" s="240" t="str">
        <f t="shared" ca="1" si="84"/>
        <v/>
      </c>
      <c r="IL11" s="240" t="str">
        <f t="shared" ca="1" si="84"/>
        <v/>
      </c>
      <c r="IM11" s="240" t="str">
        <f t="shared" ca="1" si="84"/>
        <v/>
      </c>
      <c r="IN11" s="240" t="str">
        <f t="shared" ca="1" si="84"/>
        <v/>
      </c>
      <c r="IO11" s="240" t="str">
        <f t="shared" ca="1" si="84"/>
        <v/>
      </c>
      <c r="IP11" s="240" t="str">
        <f t="shared" ca="1" si="84"/>
        <v/>
      </c>
      <c r="IQ11" s="240" t="str">
        <f t="shared" ca="1" si="84"/>
        <v/>
      </c>
      <c r="IR11" s="240" t="str">
        <f t="shared" ca="1" si="84"/>
        <v/>
      </c>
      <c r="IS11" s="240" t="str">
        <f t="shared" ca="1" si="84"/>
        <v/>
      </c>
      <c r="IT11" s="240" t="str">
        <f t="shared" ca="1" si="84"/>
        <v/>
      </c>
      <c r="IU11" s="240" t="str">
        <f t="shared" ca="1" si="84"/>
        <v/>
      </c>
      <c r="IV11" s="240" t="str">
        <f t="shared" ca="1" si="84"/>
        <v/>
      </c>
      <c r="IW11" s="240" t="str">
        <f t="shared" ca="1" si="80"/>
        <v/>
      </c>
      <c r="IX11" s="240" t="str">
        <f t="shared" ca="1" si="80"/>
        <v/>
      </c>
      <c r="IY11" s="240" t="str">
        <f t="shared" ca="1" si="80"/>
        <v/>
      </c>
      <c r="IZ11" s="240" t="str">
        <f t="shared" ca="1" si="80"/>
        <v/>
      </c>
      <c r="JA11" s="240" t="str">
        <f t="shared" ca="1" si="80"/>
        <v/>
      </c>
      <c r="JB11" s="240" t="str">
        <f t="shared" ca="1" si="80"/>
        <v/>
      </c>
      <c r="JC11" s="240" t="str">
        <f t="shared" ca="1" si="80"/>
        <v/>
      </c>
      <c r="JD11" s="240" t="str">
        <f t="shared" ca="1" si="80"/>
        <v/>
      </c>
      <c r="JE11" s="240" t="str">
        <f t="shared" ca="1" si="80"/>
        <v/>
      </c>
      <c r="JF11" s="240" t="str">
        <f t="shared" ca="1" si="80"/>
        <v/>
      </c>
      <c r="JG11" s="240" t="str">
        <f t="shared" ca="1" si="80"/>
        <v/>
      </c>
      <c r="JH11" s="240" t="str">
        <f t="shared" ca="1" si="80"/>
        <v/>
      </c>
      <c r="JI11" s="240" t="str">
        <f t="shared" ca="1" si="80"/>
        <v/>
      </c>
      <c r="JJ11" s="240" t="str">
        <f t="shared" ca="1" si="80"/>
        <v/>
      </c>
      <c r="JK11" s="240" t="str">
        <f t="shared" ca="1" si="80"/>
        <v/>
      </c>
      <c r="JL11" s="240" t="str">
        <f t="shared" ca="1" si="80"/>
        <v/>
      </c>
      <c r="JM11" s="240" t="str">
        <f t="shared" ca="1" si="80"/>
        <v/>
      </c>
      <c r="JN11" s="240" t="str">
        <f t="shared" ca="1" si="80"/>
        <v/>
      </c>
      <c r="JO11" s="240" t="str">
        <f t="shared" ca="1" si="80"/>
        <v/>
      </c>
      <c r="JP11" s="240" t="str">
        <f t="shared" ca="1" si="80"/>
        <v/>
      </c>
      <c r="JQ11" s="240" t="str">
        <f t="shared" ca="1" si="80"/>
        <v/>
      </c>
      <c r="JR11" s="240" t="str">
        <f t="shared" ca="1" si="80"/>
        <v/>
      </c>
      <c r="JS11" s="240" t="str">
        <f t="shared" ca="1" si="80"/>
        <v/>
      </c>
      <c r="JT11" s="240" t="str">
        <f t="shared" ca="1" si="80"/>
        <v/>
      </c>
      <c r="JU11" s="240" t="str">
        <f t="shared" ca="1" si="80"/>
        <v/>
      </c>
      <c r="JV11" s="240" t="str">
        <f t="shared" ca="1" si="80"/>
        <v/>
      </c>
      <c r="JW11" s="240" t="str">
        <f t="shared" ca="1" si="80"/>
        <v/>
      </c>
      <c r="JX11" s="240" t="str">
        <f t="shared" ca="1" si="80"/>
        <v/>
      </c>
      <c r="JY11" s="240" t="str">
        <f t="shared" ca="1" si="80"/>
        <v/>
      </c>
      <c r="JZ11" s="240" t="str">
        <f t="shared" ca="1" si="80"/>
        <v/>
      </c>
      <c r="KA11" s="240" t="str">
        <f t="shared" ca="1" si="80"/>
        <v/>
      </c>
      <c r="KB11" s="240" t="str">
        <f t="shared" ca="1" si="80"/>
        <v/>
      </c>
      <c r="KC11" s="240" t="str">
        <f t="shared" ca="1" si="81"/>
        <v/>
      </c>
      <c r="KD11" s="240" t="str">
        <f t="shared" ca="1" si="81"/>
        <v/>
      </c>
      <c r="KE11" s="240" t="str">
        <f t="shared" ca="1" si="81"/>
        <v/>
      </c>
      <c r="KF11" s="240" t="str">
        <f t="shared" ca="1" si="81"/>
        <v/>
      </c>
      <c r="KG11" s="240" t="str">
        <f t="shared" ca="1" si="81"/>
        <v/>
      </c>
      <c r="KH11" s="240" t="str">
        <f t="shared" ca="1" si="81"/>
        <v/>
      </c>
      <c r="KI11" s="240" t="str">
        <f t="shared" ca="1" si="81"/>
        <v/>
      </c>
      <c r="KJ11" s="240" t="str">
        <f t="shared" ca="1" si="81"/>
        <v/>
      </c>
      <c r="KK11" s="240" t="str">
        <f t="shared" ca="1" si="81"/>
        <v/>
      </c>
      <c r="KL11" s="240" t="str">
        <f t="shared" ca="1" si="81"/>
        <v/>
      </c>
      <c r="KM11" s="240" t="str">
        <f t="shared" ca="1" si="81"/>
        <v/>
      </c>
      <c r="KN11" s="240" t="str">
        <f t="shared" ca="1" si="81"/>
        <v/>
      </c>
      <c r="KO11" s="240" t="str">
        <f t="shared" ca="1" si="81"/>
        <v/>
      </c>
      <c r="KP11" s="240" t="str">
        <f t="shared" ca="1" si="81"/>
        <v/>
      </c>
      <c r="KQ11" s="240" t="str">
        <f t="shared" ca="1" si="81"/>
        <v/>
      </c>
      <c r="KR11" s="240" t="str">
        <f t="shared" ca="1" si="81"/>
        <v/>
      </c>
      <c r="KS11" s="240" t="str">
        <f t="shared" ca="1" si="82"/>
        <v/>
      </c>
      <c r="KT11" s="240" t="str">
        <f t="shared" ca="1" si="82"/>
        <v/>
      </c>
    </row>
    <row r="12" spans="1:306" x14ac:dyDescent="0.2">
      <c r="A12">
        <f t="shared" si="73"/>
        <v>9</v>
      </c>
      <c r="B12" s="236">
        <f>カレンダー!B$24</f>
        <v>0</v>
      </c>
      <c r="C12" s="240" t="str">
        <f t="shared" ca="1" si="72"/>
        <v/>
      </c>
      <c r="D12" s="240" t="str">
        <f t="shared" ca="1" si="72"/>
        <v/>
      </c>
      <c r="E12" s="240" t="str">
        <f t="shared" ca="1" si="72"/>
        <v/>
      </c>
      <c r="F12" s="240" t="str">
        <f t="shared" ca="1" si="72"/>
        <v/>
      </c>
      <c r="G12" s="240" t="str">
        <f t="shared" ca="1" si="72"/>
        <v/>
      </c>
      <c r="H12" s="240" t="str">
        <f t="shared" ca="1" si="72"/>
        <v/>
      </c>
      <c r="I12" s="240" t="str">
        <f t="shared" ca="1" si="72"/>
        <v/>
      </c>
      <c r="J12" s="240" t="str">
        <f t="shared" ca="1" si="72"/>
        <v/>
      </c>
      <c r="K12" s="240" t="str">
        <f t="shared" ca="1" si="72"/>
        <v/>
      </c>
      <c r="L12" s="240" t="str">
        <f t="shared" ca="1" si="72"/>
        <v/>
      </c>
      <c r="M12" s="240" t="str">
        <f t="shared" ca="1" si="72"/>
        <v/>
      </c>
      <c r="N12" s="240" t="str">
        <f t="shared" ca="1" si="72"/>
        <v/>
      </c>
      <c r="O12" s="240" t="str">
        <f t="shared" ca="1" si="72"/>
        <v/>
      </c>
      <c r="P12" s="240" t="str">
        <f t="shared" ca="1" si="72"/>
        <v/>
      </c>
      <c r="Q12" s="240" t="str">
        <f t="shared" ca="1" si="72"/>
        <v/>
      </c>
      <c r="R12" s="240" t="str">
        <f t="shared" ca="1" si="72"/>
        <v/>
      </c>
      <c r="S12" s="240" t="str">
        <f t="shared" ca="1" si="83"/>
        <v/>
      </c>
      <c r="T12" s="240" t="str">
        <f t="shared" ca="1" si="83"/>
        <v/>
      </c>
      <c r="U12" s="240" t="str">
        <f t="shared" ca="1" si="83"/>
        <v/>
      </c>
      <c r="V12" s="240" t="str">
        <f t="shared" ca="1" si="83"/>
        <v/>
      </c>
      <c r="W12" s="240" t="str">
        <f t="shared" ca="1" si="83"/>
        <v/>
      </c>
      <c r="X12" s="240" t="str">
        <f t="shared" ca="1" si="83"/>
        <v/>
      </c>
      <c r="Y12" s="240" t="str">
        <f t="shared" ca="1" si="83"/>
        <v/>
      </c>
      <c r="Z12" s="240" t="str">
        <f t="shared" ca="1" si="83"/>
        <v/>
      </c>
      <c r="AA12" s="240" t="str">
        <f t="shared" ca="1" si="83"/>
        <v/>
      </c>
      <c r="AB12" s="240" t="str">
        <f t="shared" ca="1" si="83"/>
        <v/>
      </c>
      <c r="AC12" s="240" t="str">
        <f t="shared" ca="1" si="83"/>
        <v/>
      </c>
      <c r="AD12" s="240" t="str">
        <f t="shared" ca="1" si="83"/>
        <v/>
      </c>
      <c r="AE12" s="240" t="str">
        <f t="shared" ca="1" si="83"/>
        <v/>
      </c>
      <c r="AF12" s="240" t="str">
        <f t="shared" ca="1" si="83"/>
        <v/>
      </c>
      <c r="AG12" s="240" t="str">
        <f t="shared" ca="1" si="83"/>
        <v/>
      </c>
      <c r="AH12" s="240" t="str">
        <f t="shared" ca="1" si="83"/>
        <v/>
      </c>
      <c r="AI12" s="240" t="str">
        <f t="shared" ca="1" si="83"/>
        <v/>
      </c>
      <c r="AJ12" s="240" t="str">
        <f t="shared" ca="1" si="83"/>
        <v/>
      </c>
      <c r="AK12" s="240" t="str">
        <f t="shared" ca="1" si="83"/>
        <v/>
      </c>
      <c r="AL12" s="240" t="str">
        <f t="shared" ca="1" si="83"/>
        <v/>
      </c>
      <c r="AM12" s="240" t="str">
        <f t="shared" ca="1" si="83"/>
        <v/>
      </c>
      <c r="AN12" s="240" t="str">
        <f t="shared" ca="1" si="83"/>
        <v/>
      </c>
      <c r="AO12" s="240" t="str">
        <f t="shared" ca="1" si="83"/>
        <v/>
      </c>
      <c r="AP12" s="240" t="str">
        <f t="shared" ca="1" si="83"/>
        <v/>
      </c>
      <c r="AQ12" s="240" t="str">
        <f t="shared" ca="1" si="83"/>
        <v/>
      </c>
      <c r="AR12" s="240" t="str">
        <f t="shared" ca="1" si="83"/>
        <v/>
      </c>
      <c r="AS12" s="240" t="str">
        <f t="shared" ca="1" si="83"/>
        <v/>
      </c>
      <c r="AT12" s="240" t="str">
        <f t="shared" ca="1" si="83"/>
        <v/>
      </c>
      <c r="AU12" s="240" t="str">
        <f t="shared" ca="1" si="83"/>
        <v/>
      </c>
      <c r="AV12" s="240" t="str">
        <f t="shared" ca="1" si="83"/>
        <v/>
      </c>
      <c r="AW12" s="240" t="str">
        <f t="shared" ca="1" si="83"/>
        <v/>
      </c>
      <c r="AX12" s="240" t="str">
        <f t="shared" ca="1" si="83"/>
        <v/>
      </c>
      <c r="AY12" s="240" t="str">
        <f t="shared" ca="1" si="83"/>
        <v/>
      </c>
      <c r="AZ12" s="240" t="str">
        <f t="shared" ca="1" si="83"/>
        <v/>
      </c>
      <c r="BA12" s="240" t="str">
        <f t="shared" ca="1" si="83"/>
        <v/>
      </c>
      <c r="BB12" s="240" t="str">
        <f t="shared" ca="1" si="83"/>
        <v/>
      </c>
      <c r="BC12" s="240" t="str">
        <f t="shared" ca="1" si="83"/>
        <v/>
      </c>
      <c r="BD12" s="240" t="str">
        <f t="shared" ca="1" si="83"/>
        <v/>
      </c>
      <c r="BE12" s="240" t="str">
        <f t="shared" ca="1" si="83"/>
        <v/>
      </c>
      <c r="BF12" s="240" t="str">
        <f t="shared" ca="1" si="83"/>
        <v/>
      </c>
      <c r="BG12" s="240" t="str">
        <f t="shared" ca="1" si="83"/>
        <v/>
      </c>
      <c r="BH12" s="240" t="str">
        <f t="shared" ca="1" si="83"/>
        <v/>
      </c>
      <c r="BI12" s="240" t="str">
        <f t="shared" ca="1" si="83"/>
        <v/>
      </c>
      <c r="BJ12" s="240" t="str">
        <f t="shared" ca="1" si="83"/>
        <v/>
      </c>
      <c r="BK12" s="240" t="str">
        <f t="shared" ca="1" si="83"/>
        <v/>
      </c>
      <c r="BL12" s="240" t="str">
        <f t="shared" ca="1" si="83"/>
        <v/>
      </c>
      <c r="BM12" s="240" t="str">
        <f t="shared" ca="1" si="83"/>
        <v/>
      </c>
      <c r="BN12" s="240" t="str">
        <f t="shared" ca="1" si="83"/>
        <v/>
      </c>
      <c r="BO12" s="240" t="str">
        <f t="shared" ca="1" si="83"/>
        <v/>
      </c>
      <c r="BP12" s="240" t="str">
        <f t="shared" ca="1" si="77"/>
        <v/>
      </c>
      <c r="BQ12" s="240" t="str">
        <f t="shared" ca="1" si="77"/>
        <v/>
      </c>
      <c r="BR12" s="240" t="str">
        <f t="shared" ca="1" si="77"/>
        <v/>
      </c>
      <c r="BS12" s="240" t="str">
        <f t="shared" ca="1" si="77"/>
        <v/>
      </c>
      <c r="BT12" s="240" t="str">
        <f t="shared" ca="1" si="77"/>
        <v/>
      </c>
      <c r="BU12" s="240" t="str">
        <f t="shared" ca="1" si="77"/>
        <v/>
      </c>
      <c r="BV12" s="240" t="str">
        <f t="shared" ca="1" si="77"/>
        <v/>
      </c>
      <c r="BW12" s="240" t="str">
        <f t="shared" ca="1" si="77"/>
        <v/>
      </c>
      <c r="BX12" s="240" t="str">
        <f t="shared" ca="1" si="77"/>
        <v/>
      </c>
      <c r="BY12" s="240" t="str">
        <f t="shared" ca="1" si="77"/>
        <v/>
      </c>
      <c r="BZ12" s="240" t="str">
        <f t="shared" ca="1" si="77"/>
        <v/>
      </c>
      <c r="CA12" s="240" t="str">
        <f t="shared" ca="1" si="77"/>
        <v/>
      </c>
      <c r="CB12" s="240" t="str">
        <f t="shared" ca="1" si="77"/>
        <v/>
      </c>
      <c r="CC12" s="240" t="str">
        <f t="shared" ca="1" si="77"/>
        <v/>
      </c>
      <c r="CD12" s="240" t="str">
        <f t="shared" ca="1" si="77"/>
        <v/>
      </c>
      <c r="CE12" s="240" t="str">
        <f t="shared" ca="1" si="77"/>
        <v/>
      </c>
      <c r="CF12" s="240" t="str">
        <f t="shared" ca="1" si="77"/>
        <v/>
      </c>
      <c r="CG12" s="240" t="str">
        <f t="shared" ca="1" si="77"/>
        <v/>
      </c>
      <c r="CH12" s="240" t="str">
        <f t="shared" ca="1" si="77"/>
        <v/>
      </c>
      <c r="CI12" s="240" t="str">
        <f t="shared" ca="1" si="77"/>
        <v/>
      </c>
      <c r="CJ12" s="240" t="str">
        <f t="shared" ca="1" si="77"/>
        <v/>
      </c>
      <c r="CK12" s="240" t="str">
        <f t="shared" ca="1" si="77"/>
        <v/>
      </c>
      <c r="CL12" s="240" t="str">
        <f t="shared" ca="1" si="77"/>
        <v/>
      </c>
      <c r="CM12" s="240" t="str">
        <f t="shared" ca="1" si="77"/>
        <v/>
      </c>
      <c r="CN12" s="240" t="str">
        <f t="shared" ca="1" si="77"/>
        <v/>
      </c>
      <c r="CO12" s="240" t="str">
        <f t="shared" ca="1" si="77"/>
        <v/>
      </c>
      <c r="CP12" s="240" t="str">
        <f t="shared" ca="1" si="77"/>
        <v/>
      </c>
      <c r="CQ12" s="240" t="str">
        <f t="shared" ca="1" si="77"/>
        <v/>
      </c>
      <c r="CR12" s="240" t="str">
        <f t="shared" ca="1" si="77"/>
        <v/>
      </c>
      <c r="CS12" s="240" t="str">
        <f t="shared" ca="1" si="78"/>
        <v/>
      </c>
      <c r="CT12" s="240" t="str">
        <f t="shared" ca="1" si="78"/>
        <v/>
      </c>
      <c r="CU12" s="240" t="str">
        <f t="shared" ca="1" si="78"/>
        <v/>
      </c>
      <c r="CV12" s="240" t="str">
        <f t="shared" ca="1" si="78"/>
        <v/>
      </c>
      <c r="CW12" s="240" t="str">
        <f t="shared" ca="1" si="78"/>
        <v/>
      </c>
      <c r="CX12" s="240" t="str">
        <f t="shared" ca="1" si="78"/>
        <v/>
      </c>
      <c r="CY12" s="240" t="str">
        <f t="shared" ca="1" si="78"/>
        <v/>
      </c>
      <c r="CZ12" s="240" t="str">
        <f t="shared" ca="1" si="78"/>
        <v/>
      </c>
      <c r="DA12" s="240" t="str">
        <f t="shared" ca="1" si="78"/>
        <v/>
      </c>
      <c r="DB12" s="240" t="str">
        <f t="shared" ca="1" si="78"/>
        <v/>
      </c>
      <c r="DC12" s="240" t="str">
        <f t="shared" ca="1" si="78"/>
        <v/>
      </c>
      <c r="DD12" s="240" t="str">
        <f t="shared" ca="1" si="78"/>
        <v/>
      </c>
      <c r="DE12" s="240" t="str">
        <f t="shared" ca="1" si="78"/>
        <v/>
      </c>
      <c r="DF12" s="240" t="str">
        <f t="shared" ca="1" si="78"/>
        <v/>
      </c>
      <c r="DG12" s="240" t="str">
        <f t="shared" ca="1" si="78"/>
        <v/>
      </c>
      <c r="DH12" s="240" t="str">
        <f t="shared" ca="1" si="78"/>
        <v/>
      </c>
      <c r="DI12" s="240" t="str">
        <f t="shared" ca="1" si="78"/>
        <v/>
      </c>
      <c r="DJ12" s="240" t="str">
        <f t="shared" ca="1" si="78"/>
        <v/>
      </c>
      <c r="DK12" s="240" t="str">
        <f t="shared" ca="1" si="78"/>
        <v/>
      </c>
      <c r="DL12" s="240" t="str">
        <f t="shared" ca="1" si="78"/>
        <v/>
      </c>
      <c r="DM12" s="240" t="str">
        <f t="shared" ca="1" si="78"/>
        <v/>
      </c>
      <c r="DN12" s="240" t="str">
        <f t="shared" ca="1" si="78"/>
        <v/>
      </c>
      <c r="DO12" s="240" t="str">
        <f t="shared" ca="1" si="78"/>
        <v/>
      </c>
      <c r="DP12" s="240" t="str">
        <f t="shared" ca="1" si="78"/>
        <v/>
      </c>
      <c r="DQ12" s="240" t="str">
        <f t="shared" ca="1" si="78"/>
        <v/>
      </c>
      <c r="DR12" s="240" t="str">
        <f t="shared" ca="1" si="78"/>
        <v/>
      </c>
      <c r="DS12" s="240" t="str">
        <f t="shared" ca="1" si="78"/>
        <v/>
      </c>
      <c r="DT12" s="240" t="str">
        <f t="shared" ca="1" si="78"/>
        <v/>
      </c>
      <c r="DU12" s="240" t="str">
        <f t="shared" ca="1" si="78"/>
        <v/>
      </c>
      <c r="DV12" s="240" t="str">
        <f t="shared" ca="1" si="78"/>
        <v/>
      </c>
      <c r="DW12" s="240" t="str">
        <f t="shared" ca="1" si="78"/>
        <v/>
      </c>
      <c r="DX12" s="240" t="str">
        <f t="shared" ca="1" si="78"/>
        <v/>
      </c>
      <c r="DY12" s="240" t="str">
        <f t="shared" ca="1" si="78"/>
        <v/>
      </c>
      <c r="DZ12" s="240" t="str">
        <f t="shared" ca="1" si="78"/>
        <v/>
      </c>
      <c r="EA12" s="240" t="str">
        <f t="shared" ca="1" si="78"/>
        <v/>
      </c>
      <c r="EB12" s="240" t="str">
        <f t="shared" ca="1" si="78"/>
        <v/>
      </c>
      <c r="EC12" s="240" t="str">
        <f t="shared" ca="1" si="78"/>
        <v/>
      </c>
      <c r="ED12" s="240" t="str">
        <f t="shared" ca="1" si="78"/>
        <v/>
      </c>
      <c r="EE12" s="240" t="str">
        <f t="shared" ca="1" si="78"/>
        <v/>
      </c>
      <c r="EF12" s="240" t="str">
        <f t="shared" ca="1" si="78"/>
        <v/>
      </c>
      <c r="EG12" s="240" t="str">
        <f t="shared" ca="1" si="78"/>
        <v/>
      </c>
      <c r="EH12" s="240" t="str">
        <f t="shared" ca="1" si="78"/>
        <v/>
      </c>
      <c r="EI12" s="240" t="str">
        <f t="shared" ca="1" si="78"/>
        <v/>
      </c>
      <c r="EJ12" s="240" t="str">
        <f t="shared" ca="1" si="78"/>
        <v/>
      </c>
      <c r="EK12" s="240" t="str">
        <f t="shared" ca="1" si="78"/>
        <v/>
      </c>
      <c r="EL12" s="240" t="str">
        <f t="shared" ca="1" si="78"/>
        <v/>
      </c>
      <c r="EM12" s="240" t="str">
        <f t="shared" ca="1" si="78"/>
        <v/>
      </c>
      <c r="EN12" s="240" t="str">
        <f t="shared" ca="1" si="78"/>
        <v/>
      </c>
      <c r="EO12" s="240" t="str">
        <f t="shared" ca="1" si="78"/>
        <v/>
      </c>
      <c r="EP12" s="240" t="str">
        <f t="shared" ca="1" si="78"/>
        <v/>
      </c>
      <c r="EQ12" s="240" t="str">
        <f t="shared" ca="1" si="78"/>
        <v/>
      </c>
      <c r="ER12" s="240" t="str">
        <f t="shared" ca="1" si="78"/>
        <v/>
      </c>
      <c r="ES12" s="240" t="str">
        <f t="shared" ca="1" si="78"/>
        <v/>
      </c>
      <c r="ET12" s="240" t="str">
        <f t="shared" ca="1" si="78"/>
        <v/>
      </c>
      <c r="EU12" s="240" t="str">
        <f t="shared" ca="1" si="78"/>
        <v/>
      </c>
      <c r="EV12" s="240" t="str">
        <f t="shared" ca="1" si="78"/>
        <v/>
      </c>
      <c r="EW12" s="240" t="str">
        <f t="shared" ca="1" si="78"/>
        <v/>
      </c>
      <c r="EX12" s="240" t="str">
        <f t="shared" ca="1" si="78"/>
        <v/>
      </c>
      <c r="EY12" s="240" t="str">
        <f t="shared" ca="1" si="78"/>
        <v/>
      </c>
      <c r="EZ12" s="240" t="str">
        <f t="shared" ca="1" si="78"/>
        <v/>
      </c>
      <c r="FA12" s="240" t="str">
        <f t="shared" ca="1" si="78"/>
        <v/>
      </c>
      <c r="FB12" s="240" t="str">
        <f t="shared" ca="1" si="78"/>
        <v/>
      </c>
      <c r="FC12" s="240" t="str">
        <f t="shared" ca="1" si="78"/>
        <v/>
      </c>
      <c r="FD12" s="240" t="str">
        <f t="shared" ca="1" si="78"/>
        <v/>
      </c>
      <c r="FE12" s="240" t="str">
        <f t="shared" ca="1" si="85"/>
        <v/>
      </c>
      <c r="FF12" s="240" t="str">
        <f t="shared" ca="1" si="85"/>
        <v/>
      </c>
      <c r="FG12" s="240" t="str">
        <f t="shared" ca="1" si="85"/>
        <v/>
      </c>
      <c r="FH12" s="240" t="str">
        <f t="shared" ca="1" si="85"/>
        <v/>
      </c>
      <c r="FI12" s="240" t="str">
        <f t="shared" ca="1" si="85"/>
        <v/>
      </c>
      <c r="FJ12" s="240" t="str">
        <f t="shared" ca="1" si="85"/>
        <v/>
      </c>
      <c r="FK12" s="240" t="str">
        <f t="shared" ca="1" si="85"/>
        <v/>
      </c>
      <c r="FL12" s="240" t="str">
        <f t="shared" ca="1" si="85"/>
        <v/>
      </c>
      <c r="FM12" s="240" t="str">
        <f t="shared" ca="1" si="85"/>
        <v/>
      </c>
      <c r="FN12" s="240" t="str">
        <f t="shared" ca="1" si="85"/>
        <v/>
      </c>
      <c r="FO12" s="240" t="str">
        <f t="shared" ca="1" si="85"/>
        <v/>
      </c>
      <c r="FP12" s="240" t="str">
        <f t="shared" ca="1" si="85"/>
        <v/>
      </c>
      <c r="FQ12" s="240" t="str">
        <f t="shared" ca="1" si="85"/>
        <v/>
      </c>
      <c r="FR12" s="240" t="str">
        <f t="shared" ca="1" si="85"/>
        <v/>
      </c>
      <c r="FS12" s="240" t="str">
        <f t="shared" ca="1" si="85"/>
        <v/>
      </c>
      <c r="FT12" s="240" t="str">
        <f t="shared" ca="1" si="85"/>
        <v/>
      </c>
      <c r="FU12" s="240" t="str">
        <f t="shared" ca="1" si="85"/>
        <v/>
      </c>
      <c r="FV12" s="240" t="str">
        <f t="shared" ca="1" si="85"/>
        <v/>
      </c>
      <c r="FW12" s="240" t="str">
        <f t="shared" ca="1" si="85"/>
        <v/>
      </c>
      <c r="FX12" s="240" t="str">
        <f t="shared" ca="1" si="85"/>
        <v/>
      </c>
      <c r="FY12" s="240" t="str">
        <f t="shared" ca="1" si="85"/>
        <v/>
      </c>
      <c r="FZ12" s="240" t="str">
        <f t="shared" ca="1" si="85"/>
        <v/>
      </c>
      <c r="GA12" s="240" t="str">
        <f t="shared" ca="1" si="85"/>
        <v/>
      </c>
      <c r="GB12" s="240" t="str">
        <f t="shared" ca="1" si="85"/>
        <v/>
      </c>
      <c r="GC12" s="240" t="str">
        <f t="shared" ca="1" si="85"/>
        <v/>
      </c>
      <c r="GD12" s="240" t="str">
        <f t="shared" ca="1" si="85"/>
        <v/>
      </c>
      <c r="GE12" s="240" t="str">
        <f t="shared" ca="1" si="85"/>
        <v/>
      </c>
      <c r="GF12" s="240" t="str">
        <f t="shared" ca="1" si="85"/>
        <v/>
      </c>
      <c r="GG12" s="240" t="str">
        <f t="shared" ca="1" si="85"/>
        <v/>
      </c>
      <c r="GH12" s="240" t="str">
        <f t="shared" ca="1" si="85"/>
        <v/>
      </c>
      <c r="GI12" s="240" t="str">
        <f t="shared" ca="1" si="85"/>
        <v/>
      </c>
      <c r="GJ12" s="240" t="str">
        <f t="shared" ca="1" si="85"/>
        <v/>
      </c>
      <c r="GK12" s="240" t="str">
        <f t="shared" ca="1" si="85"/>
        <v/>
      </c>
      <c r="GL12" s="240" t="str">
        <f t="shared" ca="1" si="85"/>
        <v/>
      </c>
      <c r="GM12" s="240" t="str">
        <f t="shared" ca="1" si="85"/>
        <v/>
      </c>
      <c r="GN12" s="240" t="str">
        <f t="shared" ca="1" si="85"/>
        <v/>
      </c>
      <c r="GO12" s="240" t="str">
        <f t="shared" ca="1" si="85"/>
        <v/>
      </c>
      <c r="GP12" s="240" t="str">
        <f t="shared" ca="1" si="84"/>
        <v/>
      </c>
      <c r="GQ12" s="240" t="str">
        <f t="shared" ca="1" si="84"/>
        <v/>
      </c>
      <c r="GR12" s="240" t="str">
        <f t="shared" ca="1" si="84"/>
        <v/>
      </c>
      <c r="GS12" s="240" t="str">
        <f t="shared" ca="1" si="84"/>
        <v/>
      </c>
      <c r="GT12" s="240" t="str">
        <f t="shared" ca="1" si="84"/>
        <v/>
      </c>
      <c r="GU12" s="240" t="str">
        <f t="shared" ca="1" si="84"/>
        <v/>
      </c>
      <c r="GV12" s="240" t="str">
        <f t="shared" ca="1" si="84"/>
        <v/>
      </c>
      <c r="GW12" s="240" t="str">
        <f t="shared" ca="1" si="84"/>
        <v/>
      </c>
      <c r="GX12" s="240" t="str">
        <f t="shared" ca="1" si="84"/>
        <v/>
      </c>
      <c r="GY12" s="240" t="str">
        <f t="shared" ca="1" si="84"/>
        <v/>
      </c>
      <c r="GZ12" s="240" t="str">
        <f t="shared" ca="1" si="84"/>
        <v/>
      </c>
      <c r="HA12" s="240" t="str">
        <f t="shared" ca="1" si="84"/>
        <v/>
      </c>
      <c r="HB12" s="240" t="str">
        <f t="shared" ca="1" si="84"/>
        <v/>
      </c>
      <c r="HC12" s="240" t="str">
        <f t="shared" ca="1" si="84"/>
        <v/>
      </c>
      <c r="HD12" s="240" t="str">
        <f t="shared" ca="1" si="84"/>
        <v/>
      </c>
      <c r="HE12" s="240" t="str">
        <f t="shared" ca="1" si="84"/>
        <v/>
      </c>
      <c r="HF12" s="240" t="str">
        <f t="shared" ca="1" si="84"/>
        <v/>
      </c>
      <c r="HG12" s="240" t="str">
        <f t="shared" ca="1" si="84"/>
        <v/>
      </c>
      <c r="HH12" s="240" t="str">
        <f t="shared" ca="1" si="84"/>
        <v/>
      </c>
      <c r="HI12" s="240" t="str">
        <f t="shared" ca="1" si="84"/>
        <v/>
      </c>
      <c r="HJ12" s="240" t="str">
        <f t="shared" ca="1" si="84"/>
        <v/>
      </c>
      <c r="HK12" s="240" t="str">
        <f t="shared" ca="1" si="84"/>
        <v/>
      </c>
      <c r="HL12" s="240" t="str">
        <f t="shared" ca="1" si="84"/>
        <v/>
      </c>
      <c r="HM12" s="240" t="str">
        <f t="shared" ca="1" si="84"/>
        <v/>
      </c>
      <c r="HN12" s="240" t="str">
        <f t="shared" ca="1" si="84"/>
        <v/>
      </c>
      <c r="HO12" s="240" t="str">
        <f t="shared" ca="1" si="84"/>
        <v/>
      </c>
      <c r="HP12" s="240" t="str">
        <f t="shared" ca="1" si="84"/>
        <v/>
      </c>
      <c r="HQ12" s="240" t="str">
        <f t="shared" ca="1" si="84"/>
        <v/>
      </c>
      <c r="HR12" s="240" t="str">
        <f t="shared" ca="1" si="84"/>
        <v/>
      </c>
      <c r="HS12" s="240" t="str">
        <f t="shared" ca="1" si="84"/>
        <v/>
      </c>
      <c r="HT12" s="240" t="str">
        <f t="shared" ca="1" si="84"/>
        <v/>
      </c>
      <c r="HU12" s="240" t="str">
        <f t="shared" ca="1" si="84"/>
        <v/>
      </c>
      <c r="HV12" s="240" t="str">
        <f t="shared" ca="1" si="84"/>
        <v/>
      </c>
      <c r="HW12" s="240" t="str">
        <f t="shared" ca="1" si="84"/>
        <v/>
      </c>
      <c r="HX12" s="240" t="str">
        <f t="shared" ca="1" si="84"/>
        <v/>
      </c>
      <c r="HY12" s="240" t="str">
        <f t="shared" ca="1" si="84"/>
        <v/>
      </c>
      <c r="HZ12" s="240" t="str">
        <f t="shared" ca="1" si="84"/>
        <v/>
      </c>
      <c r="IA12" s="240" t="str">
        <f t="shared" ca="1" si="84"/>
        <v/>
      </c>
      <c r="IB12" s="240" t="str">
        <f t="shared" ca="1" si="84"/>
        <v/>
      </c>
      <c r="IC12" s="240" t="str">
        <f t="shared" ca="1" si="84"/>
        <v/>
      </c>
      <c r="ID12" s="240" t="str">
        <f t="shared" ca="1" si="84"/>
        <v/>
      </c>
      <c r="IE12" s="240" t="str">
        <f t="shared" ca="1" si="84"/>
        <v/>
      </c>
      <c r="IF12" s="240" t="str">
        <f t="shared" ca="1" si="84"/>
        <v/>
      </c>
      <c r="IG12" s="240" t="str">
        <f t="shared" ca="1" si="84"/>
        <v/>
      </c>
      <c r="IH12" s="240" t="str">
        <f t="shared" ca="1" si="84"/>
        <v/>
      </c>
      <c r="II12" s="240" t="str">
        <f t="shared" ca="1" si="84"/>
        <v/>
      </c>
      <c r="IJ12" s="240" t="str">
        <f t="shared" ca="1" si="84"/>
        <v/>
      </c>
      <c r="IK12" s="240" t="str">
        <f t="shared" ca="1" si="84"/>
        <v/>
      </c>
      <c r="IL12" s="240" t="str">
        <f t="shared" ca="1" si="84"/>
        <v/>
      </c>
      <c r="IM12" s="240" t="str">
        <f t="shared" ca="1" si="84"/>
        <v/>
      </c>
      <c r="IN12" s="240" t="str">
        <f t="shared" ca="1" si="84"/>
        <v/>
      </c>
      <c r="IO12" s="240" t="str">
        <f t="shared" ca="1" si="84"/>
        <v/>
      </c>
      <c r="IP12" s="240" t="str">
        <f t="shared" ca="1" si="84"/>
        <v/>
      </c>
      <c r="IQ12" s="240" t="str">
        <f t="shared" ca="1" si="84"/>
        <v/>
      </c>
      <c r="IR12" s="240" t="str">
        <f t="shared" ca="1" si="84"/>
        <v/>
      </c>
      <c r="IS12" s="240" t="str">
        <f t="shared" ca="1" si="84"/>
        <v/>
      </c>
      <c r="IT12" s="240" t="str">
        <f t="shared" ca="1" si="84"/>
        <v/>
      </c>
      <c r="IU12" s="240" t="str">
        <f t="shared" ca="1" si="84"/>
        <v/>
      </c>
      <c r="IV12" s="240" t="str">
        <f t="shared" ca="1" si="84"/>
        <v/>
      </c>
      <c r="IW12" s="240" t="str">
        <f t="shared" ca="1" si="80"/>
        <v/>
      </c>
      <c r="IX12" s="240" t="str">
        <f t="shared" ca="1" si="80"/>
        <v/>
      </c>
      <c r="IY12" s="240" t="str">
        <f t="shared" ca="1" si="80"/>
        <v/>
      </c>
      <c r="IZ12" s="240" t="str">
        <f t="shared" ca="1" si="80"/>
        <v/>
      </c>
      <c r="JA12" s="240" t="str">
        <f t="shared" ca="1" si="80"/>
        <v/>
      </c>
      <c r="JB12" s="240" t="str">
        <f t="shared" ca="1" si="80"/>
        <v/>
      </c>
      <c r="JC12" s="240" t="str">
        <f t="shared" ca="1" si="80"/>
        <v/>
      </c>
      <c r="JD12" s="240" t="str">
        <f t="shared" ca="1" si="80"/>
        <v/>
      </c>
      <c r="JE12" s="240" t="str">
        <f t="shared" ca="1" si="80"/>
        <v/>
      </c>
      <c r="JF12" s="240" t="str">
        <f t="shared" ca="1" si="80"/>
        <v/>
      </c>
      <c r="JG12" s="240" t="str">
        <f t="shared" ca="1" si="80"/>
        <v/>
      </c>
      <c r="JH12" s="240" t="str">
        <f t="shared" ca="1" si="80"/>
        <v/>
      </c>
      <c r="JI12" s="240" t="str">
        <f t="shared" ca="1" si="80"/>
        <v/>
      </c>
      <c r="JJ12" s="240" t="str">
        <f t="shared" ca="1" si="80"/>
        <v/>
      </c>
      <c r="JK12" s="240" t="str">
        <f t="shared" ca="1" si="80"/>
        <v/>
      </c>
      <c r="JL12" s="240" t="str">
        <f t="shared" ca="1" si="80"/>
        <v/>
      </c>
      <c r="JM12" s="240" t="str">
        <f t="shared" ca="1" si="80"/>
        <v/>
      </c>
      <c r="JN12" s="240" t="str">
        <f t="shared" ca="1" si="80"/>
        <v/>
      </c>
      <c r="JO12" s="240" t="str">
        <f t="shared" ca="1" si="80"/>
        <v/>
      </c>
      <c r="JP12" s="240" t="str">
        <f t="shared" ca="1" si="80"/>
        <v/>
      </c>
      <c r="JQ12" s="240" t="str">
        <f t="shared" ca="1" si="80"/>
        <v/>
      </c>
      <c r="JR12" s="240" t="str">
        <f t="shared" ca="1" si="80"/>
        <v/>
      </c>
      <c r="JS12" s="240" t="str">
        <f t="shared" ca="1" si="80"/>
        <v/>
      </c>
      <c r="JT12" s="240" t="str">
        <f t="shared" ca="1" si="80"/>
        <v/>
      </c>
      <c r="JU12" s="240" t="str">
        <f t="shared" ca="1" si="80"/>
        <v/>
      </c>
      <c r="JV12" s="240" t="str">
        <f t="shared" ca="1" si="80"/>
        <v/>
      </c>
      <c r="JW12" s="240" t="str">
        <f t="shared" ca="1" si="80"/>
        <v/>
      </c>
      <c r="JX12" s="240" t="str">
        <f t="shared" ca="1" si="80"/>
        <v/>
      </c>
      <c r="JY12" s="240" t="str">
        <f t="shared" ca="1" si="80"/>
        <v/>
      </c>
      <c r="JZ12" s="240" t="str">
        <f t="shared" ca="1" si="80"/>
        <v/>
      </c>
      <c r="KA12" s="240" t="str">
        <f t="shared" ca="1" si="80"/>
        <v/>
      </c>
      <c r="KB12" s="240" t="str">
        <f t="shared" ca="1" si="80"/>
        <v/>
      </c>
      <c r="KC12" s="240" t="str">
        <f t="shared" ca="1" si="81"/>
        <v/>
      </c>
      <c r="KD12" s="240" t="str">
        <f t="shared" ca="1" si="81"/>
        <v/>
      </c>
      <c r="KE12" s="240" t="str">
        <f t="shared" ca="1" si="81"/>
        <v/>
      </c>
      <c r="KF12" s="240" t="str">
        <f t="shared" ca="1" si="81"/>
        <v/>
      </c>
      <c r="KG12" s="240" t="str">
        <f t="shared" ca="1" si="81"/>
        <v/>
      </c>
      <c r="KH12" s="240" t="str">
        <f t="shared" ca="1" si="81"/>
        <v/>
      </c>
      <c r="KI12" s="240" t="str">
        <f t="shared" ca="1" si="81"/>
        <v/>
      </c>
      <c r="KJ12" s="240" t="str">
        <f t="shared" ca="1" si="81"/>
        <v/>
      </c>
      <c r="KK12" s="240" t="str">
        <f t="shared" ca="1" si="81"/>
        <v/>
      </c>
      <c r="KL12" s="240" t="str">
        <f t="shared" ca="1" si="81"/>
        <v/>
      </c>
      <c r="KM12" s="240" t="str">
        <f t="shared" ca="1" si="81"/>
        <v/>
      </c>
      <c r="KN12" s="240" t="str">
        <f t="shared" ca="1" si="81"/>
        <v/>
      </c>
      <c r="KO12" s="240" t="str">
        <f t="shared" ca="1" si="81"/>
        <v/>
      </c>
      <c r="KP12" s="240" t="str">
        <f t="shared" ca="1" si="81"/>
        <v/>
      </c>
      <c r="KQ12" s="240" t="str">
        <f t="shared" ca="1" si="81"/>
        <v/>
      </c>
      <c r="KR12" s="240" t="str">
        <f t="shared" ca="1" si="81"/>
        <v/>
      </c>
      <c r="KS12" s="240" t="str">
        <f t="shared" ca="1" si="82"/>
        <v/>
      </c>
      <c r="KT12" s="240" t="str">
        <f t="shared" ca="1" si="82"/>
        <v/>
      </c>
    </row>
    <row r="13" spans="1:306" x14ac:dyDescent="0.2">
      <c r="A13">
        <f t="shared" si="73"/>
        <v>10</v>
      </c>
      <c r="B13" s="236">
        <f>カレンダー!B$25</f>
        <v>0</v>
      </c>
      <c r="C13" s="240" t="str">
        <f t="shared" ca="1" si="72"/>
        <v/>
      </c>
      <c r="D13" s="240" t="str">
        <f t="shared" ca="1" si="72"/>
        <v/>
      </c>
      <c r="E13" s="240" t="str">
        <f t="shared" ca="1" si="72"/>
        <v/>
      </c>
      <c r="F13" s="240" t="str">
        <f t="shared" ca="1" si="72"/>
        <v/>
      </c>
      <c r="G13" s="240" t="str">
        <f t="shared" ca="1" si="72"/>
        <v/>
      </c>
      <c r="H13" s="240" t="str">
        <f t="shared" ca="1" si="72"/>
        <v/>
      </c>
      <c r="I13" s="240" t="str">
        <f t="shared" ca="1" si="72"/>
        <v/>
      </c>
      <c r="J13" s="240" t="str">
        <f t="shared" ca="1" si="72"/>
        <v/>
      </c>
      <c r="K13" s="240" t="str">
        <f t="shared" ca="1" si="72"/>
        <v/>
      </c>
      <c r="L13" s="240" t="str">
        <f t="shared" ca="1" si="72"/>
        <v/>
      </c>
      <c r="M13" s="240" t="str">
        <f t="shared" ca="1" si="72"/>
        <v/>
      </c>
      <c r="N13" s="240" t="str">
        <f t="shared" ca="1" si="72"/>
        <v/>
      </c>
      <c r="O13" s="240" t="str">
        <f t="shared" ca="1" si="72"/>
        <v/>
      </c>
      <c r="P13" s="240" t="str">
        <f t="shared" ca="1" si="72"/>
        <v/>
      </c>
      <c r="Q13" s="240" t="str">
        <f t="shared" ca="1" si="72"/>
        <v/>
      </c>
      <c r="R13" s="240" t="str">
        <f t="shared" ca="1" si="72"/>
        <v/>
      </c>
      <c r="S13" s="240" t="str">
        <f t="shared" ca="1" si="83"/>
        <v/>
      </c>
      <c r="T13" s="240" t="str">
        <f t="shared" ca="1" si="83"/>
        <v/>
      </c>
      <c r="U13" s="240" t="str">
        <f t="shared" ca="1" si="83"/>
        <v/>
      </c>
      <c r="V13" s="240" t="str">
        <f t="shared" ca="1" si="83"/>
        <v/>
      </c>
      <c r="W13" s="240" t="str">
        <f t="shared" ca="1" si="83"/>
        <v/>
      </c>
      <c r="X13" s="240" t="str">
        <f t="shared" ca="1" si="83"/>
        <v/>
      </c>
      <c r="Y13" s="240" t="str">
        <f t="shared" ca="1" si="83"/>
        <v/>
      </c>
      <c r="Z13" s="240" t="str">
        <f t="shared" ca="1" si="83"/>
        <v/>
      </c>
      <c r="AA13" s="240" t="str">
        <f t="shared" ca="1" si="83"/>
        <v/>
      </c>
      <c r="AB13" s="240" t="str">
        <f t="shared" ca="1" si="83"/>
        <v/>
      </c>
      <c r="AC13" s="240" t="str">
        <f t="shared" ca="1" si="83"/>
        <v/>
      </c>
      <c r="AD13" s="240" t="str">
        <f t="shared" ca="1" si="83"/>
        <v/>
      </c>
      <c r="AE13" s="240" t="str">
        <f t="shared" ca="1" si="83"/>
        <v/>
      </c>
      <c r="AF13" s="240" t="str">
        <f t="shared" ca="1" si="83"/>
        <v/>
      </c>
      <c r="AG13" s="240" t="str">
        <f t="shared" ca="1" si="83"/>
        <v/>
      </c>
      <c r="AH13" s="240" t="str">
        <f t="shared" ca="1" si="83"/>
        <v/>
      </c>
      <c r="AI13" s="240" t="str">
        <f t="shared" ca="1" si="83"/>
        <v/>
      </c>
      <c r="AJ13" s="240" t="str">
        <f t="shared" ca="1" si="83"/>
        <v/>
      </c>
      <c r="AK13" s="240" t="str">
        <f t="shared" ca="1" si="83"/>
        <v/>
      </c>
      <c r="AL13" s="240" t="str">
        <f t="shared" ca="1" si="83"/>
        <v/>
      </c>
      <c r="AM13" s="240" t="str">
        <f t="shared" ca="1" si="83"/>
        <v/>
      </c>
      <c r="AN13" s="240" t="str">
        <f t="shared" ca="1" si="83"/>
        <v/>
      </c>
      <c r="AO13" s="240" t="str">
        <f t="shared" ca="1" si="83"/>
        <v/>
      </c>
      <c r="AP13" s="240" t="str">
        <f t="shared" ca="1" si="83"/>
        <v/>
      </c>
      <c r="AQ13" s="240" t="str">
        <f t="shared" ca="1" si="83"/>
        <v/>
      </c>
      <c r="AR13" s="240" t="str">
        <f t="shared" ca="1" si="83"/>
        <v/>
      </c>
      <c r="AS13" s="240" t="str">
        <f t="shared" ca="1" si="83"/>
        <v/>
      </c>
      <c r="AT13" s="240" t="str">
        <f t="shared" ca="1" si="83"/>
        <v/>
      </c>
      <c r="AU13" s="240" t="str">
        <f t="shared" ca="1" si="83"/>
        <v/>
      </c>
      <c r="AV13" s="240" t="str">
        <f t="shared" ca="1" si="83"/>
        <v/>
      </c>
      <c r="AW13" s="240" t="str">
        <f t="shared" ca="1" si="83"/>
        <v/>
      </c>
      <c r="AX13" s="240" t="str">
        <f t="shared" ca="1" si="83"/>
        <v/>
      </c>
      <c r="AY13" s="240" t="str">
        <f t="shared" ca="1" si="83"/>
        <v/>
      </c>
      <c r="AZ13" s="240" t="str">
        <f t="shared" ca="1" si="83"/>
        <v/>
      </c>
      <c r="BA13" s="240" t="str">
        <f t="shared" ca="1" si="83"/>
        <v/>
      </c>
      <c r="BB13" s="240" t="str">
        <f t="shared" ca="1" si="83"/>
        <v/>
      </c>
      <c r="BC13" s="240" t="str">
        <f t="shared" ca="1" si="83"/>
        <v/>
      </c>
      <c r="BD13" s="240" t="str">
        <f t="shared" ca="1" si="83"/>
        <v/>
      </c>
      <c r="BE13" s="240" t="str">
        <f t="shared" ca="1" si="83"/>
        <v/>
      </c>
      <c r="BF13" s="240" t="str">
        <f t="shared" ca="1" si="83"/>
        <v/>
      </c>
      <c r="BG13" s="240" t="str">
        <f t="shared" ca="1" si="83"/>
        <v/>
      </c>
      <c r="BH13" s="240" t="str">
        <f t="shared" ca="1" si="83"/>
        <v/>
      </c>
      <c r="BI13" s="240" t="str">
        <f t="shared" ca="1" si="83"/>
        <v/>
      </c>
      <c r="BJ13" s="240" t="str">
        <f t="shared" ca="1" si="83"/>
        <v/>
      </c>
      <c r="BK13" s="240" t="str">
        <f t="shared" ca="1" si="83"/>
        <v/>
      </c>
      <c r="BL13" s="240" t="str">
        <f t="shared" ca="1" si="83"/>
        <v/>
      </c>
      <c r="BM13" s="240" t="str">
        <f t="shared" ca="1" si="83"/>
        <v/>
      </c>
      <c r="BN13" s="240" t="str">
        <f t="shared" ca="1" si="83"/>
        <v/>
      </c>
      <c r="BO13" s="240" t="str">
        <f t="shared" ca="1" si="83"/>
        <v/>
      </c>
      <c r="BP13" s="240" t="str">
        <f t="shared" ca="1" si="83"/>
        <v/>
      </c>
      <c r="BQ13" s="240" t="str">
        <f t="shared" ca="1" si="83"/>
        <v/>
      </c>
      <c r="BR13" s="240" t="str">
        <f t="shared" ca="1" si="83"/>
        <v/>
      </c>
      <c r="BS13" s="240" t="str">
        <f t="shared" ca="1" si="83"/>
        <v/>
      </c>
      <c r="BT13" s="240" t="str">
        <f t="shared" ca="1" si="83"/>
        <v/>
      </c>
      <c r="BU13" s="240" t="str">
        <f t="shared" ca="1" si="83"/>
        <v/>
      </c>
      <c r="BV13" s="240" t="str">
        <f t="shared" ca="1" si="83"/>
        <v/>
      </c>
      <c r="BW13" s="240" t="str">
        <f t="shared" ca="1" si="83"/>
        <v/>
      </c>
      <c r="BX13" s="240" t="str">
        <f t="shared" ca="1" si="83"/>
        <v/>
      </c>
      <c r="BY13" s="240" t="str">
        <f t="shared" ca="1" si="83"/>
        <v/>
      </c>
      <c r="BZ13" s="240" t="str">
        <f t="shared" ca="1" si="83"/>
        <v/>
      </c>
      <c r="CA13" s="240" t="str">
        <f t="shared" ca="1" si="77"/>
        <v/>
      </c>
      <c r="CB13" s="240" t="str">
        <f t="shared" ca="1" si="77"/>
        <v/>
      </c>
      <c r="CC13" s="240" t="str">
        <f t="shared" ca="1" si="77"/>
        <v/>
      </c>
      <c r="CD13" s="240" t="str">
        <f t="shared" ca="1" si="77"/>
        <v/>
      </c>
      <c r="CE13" s="240" t="str">
        <f t="shared" ca="1" si="77"/>
        <v/>
      </c>
      <c r="CF13" s="240" t="str">
        <f t="shared" ca="1" si="77"/>
        <v/>
      </c>
      <c r="CG13" s="240" t="str">
        <f t="shared" ca="1" si="77"/>
        <v/>
      </c>
      <c r="CH13" s="240" t="str">
        <f t="shared" ca="1" si="77"/>
        <v/>
      </c>
      <c r="CI13" s="240" t="str">
        <f t="shared" ca="1" si="77"/>
        <v/>
      </c>
      <c r="CJ13" s="240" t="str">
        <f t="shared" ca="1" si="77"/>
        <v/>
      </c>
      <c r="CK13" s="240" t="str">
        <f t="shared" ca="1" si="77"/>
        <v/>
      </c>
      <c r="CL13" s="240" t="str">
        <f t="shared" ca="1" si="77"/>
        <v/>
      </c>
      <c r="CM13" s="240" t="str">
        <f t="shared" ca="1" si="77"/>
        <v/>
      </c>
      <c r="CN13" s="240" t="str">
        <f t="shared" ca="1" si="77"/>
        <v/>
      </c>
      <c r="CO13" s="240" t="str">
        <f t="shared" ca="1" si="77"/>
        <v/>
      </c>
      <c r="CP13" s="240" t="str">
        <f t="shared" ca="1" si="77"/>
        <v/>
      </c>
      <c r="CQ13" s="240" t="str">
        <f t="shared" ca="1" si="77"/>
        <v/>
      </c>
      <c r="CR13" s="240" t="str">
        <f t="shared" ca="1" si="77"/>
        <v/>
      </c>
      <c r="CS13" s="240" t="str">
        <f t="shared" ca="1" si="78"/>
        <v/>
      </c>
      <c r="CT13" s="240" t="str">
        <f t="shared" ca="1" si="78"/>
        <v/>
      </c>
      <c r="CU13" s="240" t="str">
        <f t="shared" ca="1" si="78"/>
        <v/>
      </c>
      <c r="CV13" s="240" t="str">
        <f t="shared" ca="1" si="78"/>
        <v/>
      </c>
      <c r="CW13" s="240" t="str">
        <f t="shared" ca="1" si="78"/>
        <v/>
      </c>
      <c r="CX13" s="240" t="str">
        <f t="shared" ca="1" si="78"/>
        <v/>
      </c>
      <c r="CY13" s="240" t="str">
        <f t="shared" ca="1" si="78"/>
        <v/>
      </c>
      <c r="CZ13" s="240" t="str">
        <f t="shared" ca="1" si="78"/>
        <v/>
      </c>
      <c r="DA13" s="240" t="str">
        <f t="shared" ca="1" si="78"/>
        <v/>
      </c>
      <c r="DB13" s="240" t="str">
        <f t="shared" ca="1" si="78"/>
        <v/>
      </c>
      <c r="DC13" s="240" t="str">
        <f t="shared" ca="1" si="78"/>
        <v/>
      </c>
      <c r="DD13" s="240" t="str">
        <f t="shared" ca="1" si="78"/>
        <v/>
      </c>
      <c r="DE13" s="240" t="str">
        <f t="shared" ca="1" si="78"/>
        <v/>
      </c>
      <c r="DF13" s="240" t="str">
        <f t="shared" ca="1" si="78"/>
        <v/>
      </c>
      <c r="DG13" s="240" t="str">
        <f t="shared" ca="1" si="78"/>
        <v/>
      </c>
      <c r="DH13" s="240" t="str">
        <f t="shared" ca="1" si="78"/>
        <v/>
      </c>
      <c r="DI13" s="240" t="str">
        <f t="shared" ca="1" si="78"/>
        <v/>
      </c>
      <c r="DJ13" s="240" t="str">
        <f t="shared" ca="1" si="78"/>
        <v/>
      </c>
      <c r="DK13" s="240" t="str">
        <f t="shared" ca="1" si="78"/>
        <v/>
      </c>
      <c r="DL13" s="240" t="str">
        <f t="shared" ca="1" si="78"/>
        <v/>
      </c>
      <c r="DM13" s="240" t="str">
        <f t="shared" ca="1" si="78"/>
        <v/>
      </c>
      <c r="DN13" s="240" t="str">
        <f t="shared" ca="1" si="78"/>
        <v/>
      </c>
      <c r="DO13" s="240" t="str">
        <f t="shared" ca="1" si="78"/>
        <v/>
      </c>
      <c r="DP13" s="240" t="str">
        <f t="shared" ca="1" si="78"/>
        <v/>
      </c>
      <c r="DQ13" s="240" t="str">
        <f t="shared" ca="1" si="78"/>
        <v/>
      </c>
      <c r="DR13" s="240" t="str">
        <f t="shared" ca="1" si="78"/>
        <v/>
      </c>
      <c r="DS13" s="240" t="str">
        <f t="shared" ca="1" si="78"/>
        <v/>
      </c>
      <c r="DT13" s="240" t="str">
        <f t="shared" ca="1" si="78"/>
        <v/>
      </c>
      <c r="DU13" s="240" t="str">
        <f t="shared" ca="1" si="78"/>
        <v/>
      </c>
      <c r="DV13" s="240" t="str">
        <f t="shared" ca="1" si="78"/>
        <v/>
      </c>
      <c r="DW13" s="240" t="str">
        <f t="shared" ca="1" si="78"/>
        <v/>
      </c>
      <c r="DX13" s="240" t="str">
        <f t="shared" ca="1" si="78"/>
        <v/>
      </c>
      <c r="DY13" s="240" t="str">
        <f t="shared" ca="1" si="78"/>
        <v/>
      </c>
      <c r="DZ13" s="240" t="str">
        <f t="shared" ca="1" si="78"/>
        <v/>
      </c>
      <c r="EA13" s="240" t="str">
        <f t="shared" ca="1" si="78"/>
        <v/>
      </c>
      <c r="EB13" s="240" t="str">
        <f t="shared" ca="1" si="78"/>
        <v/>
      </c>
      <c r="EC13" s="240" t="str">
        <f t="shared" ca="1" si="78"/>
        <v/>
      </c>
      <c r="ED13" s="240" t="str">
        <f t="shared" ca="1" si="78"/>
        <v/>
      </c>
      <c r="EE13" s="240" t="str">
        <f t="shared" ca="1" si="78"/>
        <v/>
      </c>
      <c r="EF13" s="240" t="str">
        <f t="shared" ca="1" si="78"/>
        <v/>
      </c>
      <c r="EG13" s="240" t="str">
        <f t="shared" ca="1" si="78"/>
        <v/>
      </c>
      <c r="EH13" s="240" t="str">
        <f t="shared" ca="1" si="78"/>
        <v/>
      </c>
      <c r="EI13" s="240" t="str">
        <f t="shared" ca="1" si="78"/>
        <v/>
      </c>
      <c r="EJ13" s="240" t="str">
        <f t="shared" ca="1" si="78"/>
        <v/>
      </c>
      <c r="EK13" s="240" t="str">
        <f t="shared" ca="1" si="78"/>
        <v/>
      </c>
      <c r="EL13" s="240" t="str">
        <f t="shared" ca="1" si="78"/>
        <v/>
      </c>
      <c r="EM13" s="240" t="str">
        <f t="shared" ca="1" si="78"/>
        <v/>
      </c>
      <c r="EN13" s="240" t="str">
        <f t="shared" ca="1" si="78"/>
        <v/>
      </c>
      <c r="EO13" s="240" t="str">
        <f t="shared" ca="1" si="78"/>
        <v/>
      </c>
      <c r="EP13" s="240" t="str">
        <f t="shared" ca="1" si="78"/>
        <v/>
      </c>
      <c r="EQ13" s="240" t="str">
        <f t="shared" ca="1" si="78"/>
        <v/>
      </c>
      <c r="ER13" s="240" t="str">
        <f t="shared" ref="ER13:GM13" ca="1" si="86">IFERROR(IF(AND(ER38="",ER25=""),"",IF(ER38="",ER25,ER38)),"")</f>
        <v/>
      </c>
      <c r="ES13" s="240" t="str">
        <f t="shared" ca="1" si="86"/>
        <v/>
      </c>
      <c r="ET13" s="240" t="str">
        <f t="shared" ca="1" si="86"/>
        <v/>
      </c>
      <c r="EU13" s="240" t="str">
        <f t="shared" ca="1" si="86"/>
        <v/>
      </c>
      <c r="EV13" s="240" t="str">
        <f t="shared" ca="1" si="86"/>
        <v/>
      </c>
      <c r="EW13" s="240" t="str">
        <f t="shared" ca="1" si="86"/>
        <v/>
      </c>
      <c r="EX13" s="240" t="str">
        <f t="shared" ca="1" si="86"/>
        <v/>
      </c>
      <c r="EY13" s="240" t="str">
        <f t="shared" ca="1" si="86"/>
        <v/>
      </c>
      <c r="EZ13" s="240" t="str">
        <f t="shared" ca="1" si="86"/>
        <v/>
      </c>
      <c r="FA13" s="240" t="str">
        <f t="shared" ca="1" si="86"/>
        <v/>
      </c>
      <c r="FB13" s="240" t="str">
        <f t="shared" ca="1" si="86"/>
        <v/>
      </c>
      <c r="FC13" s="240" t="str">
        <f t="shared" ca="1" si="86"/>
        <v/>
      </c>
      <c r="FD13" s="240" t="str">
        <f t="shared" ca="1" si="86"/>
        <v/>
      </c>
      <c r="FE13" s="240" t="str">
        <f t="shared" ca="1" si="86"/>
        <v/>
      </c>
      <c r="FF13" s="240" t="str">
        <f t="shared" ca="1" si="86"/>
        <v/>
      </c>
      <c r="FG13" s="240" t="str">
        <f t="shared" ca="1" si="86"/>
        <v/>
      </c>
      <c r="FH13" s="240" t="str">
        <f t="shared" ca="1" si="86"/>
        <v/>
      </c>
      <c r="FI13" s="240" t="str">
        <f t="shared" ca="1" si="86"/>
        <v/>
      </c>
      <c r="FJ13" s="240" t="str">
        <f t="shared" ca="1" si="86"/>
        <v/>
      </c>
      <c r="FK13" s="240" t="str">
        <f t="shared" ca="1" si="86"/>
        <v/>
      </c>
      <c r="FL13" s="240" t="str">
        <f t="shared" ca="1" si="86"/>
        <v/>
      </c>
      <c r="FM13" s="240" t="str">
        <f t="shared" ca="1" si="86"/>
        <v/>
      </c>
      <c r="FN13" s="240" t="str">
        <f t="shared" ca="1" si="86"/>
        <v/>
      </c>
      <c r="FO13" s="240" t="str">
        <f t="shared" ca="1" si="86"/>
        <v/>
      </c>
      <c r="FP13" s="240" t="str">
        <f t="shared" ca="1" si="86"/>
        <v/>
      </c>
      <c r="FQ13" s="240" t="str">
        <f t="shared" ca="1" si="86"/>
        <v/>
      </c>
      <c r="FR13" s="240" t="str">
        <f t="shared" ca="1" si="86"/>
        <v/>
      </c>
      <c r="FS13" s="240" t="str">
        <f t="shared" ca="1" si="86"/>
        <v/>
      </c>
      <c r="FT13" s="240" t="str">
        <f t="shared" ca="1" si="86"/>
        <v/>
      </c>
      <c r="FU13" s="240" t="str">
        <f t="shared" ca="1" si="86"/>
        <v/>
      </c>
      <c r="FV13" s="240" t="str">
        <f t="shared" ca="1" si="86"/>
        <v/>
      </c>
      <c r="FW13" s="240" t="str">
        <f t="shared" ca="1" si="86"/>
        <v/>
      </c>
      <c r="FX13" s="240" t="str">
        <f t="shared" ca="1" si="86"/>
        <v/>
      </c>
      <c r="FY13" s="240" t="str">
        <f t="shared" ca="1" si="86"/>
        <v/>
      </c>
      <c r="FZ13" s="240" t="str">
        <f t="shared" ca="1" si="86"/>
        <v/>
      </c>
      <c r="GA13" s="240" t="str">
        <f t="shared" ca="1" si="86"/>
        <v/>
      </c>
      <c r="GB13" s="240" t="str">
        <f t="shared" ca="1" si="86"/>
        <v/>
      </c>
      <c r="GC13" s="240" t="str">
        <f t="shared" ca="1" si="86"/>
        <v/>
      </c>
      <c r="GD13" s="240" t="str">
        <f t="shared" ca="1" si="86"/>
        <v/>
      </c>
      <c r="GE13" s="240" t="str">
        <f t="shared" ca="1" si="86"/>
        <v/>
      </c>
      <c r="GF13" s="240" t="str">
        <f t="shared" ca="1" si="86"/>
        <v/>
      </c>
      <c r="GG13" s="240" t="str">
        <f t="shared" ca="1" si="86"/>
        <v/>
      </c>
      <c r="GH13" s="240" t="str">
        <f t="shared" ca="1" si="86"/>
        <v/>
      </c>
      <c r="GI13" s="240" t="str">
        <f t="shared" ca="1" si="86"/>
        <v/>
      </c>
      <c r="GJ13" s="240" t="str">
        <f t="shared" ca="1" si="86"/>
        <v/>
      </c>
      <c r="GK13" s="240" t="str">
        <f t="shared" ca="1" si="86"/>
        <v/>
      </c>
      <c r="GL13" s="240" t="str">
        <f t="shared" ca="1" si="86"/>
        <v/>
      </c>
      <c r="GM13" s="240" t="str">
        <f t="shared" ca="1" si="86"/>
        <v/>
      </c>
      <c r="GN13" s="240" t="str">
        <f t="shared" ca="1" si="85"/>
        <v/>
      </c>
      <c r="GO13" s="240" t="str">
        <f t="shared" ca="1" si="85"/>
        <v/>
      </c>
      <c r="GP13" s="240" t="str">
        <f t="shared" ca="1" si="84"/>
        <v/>
      </c>
      <c r="GQ13" s="240" t="str">
        <f t="shared" ca="1" si="84"/>
        <v/>
      </c>
      <c r="GR13" s="240" t="str">
        <f t="shared" ca="1" si="84"/>
        <v/>
      </c>
      <c r="GS13" s="240" t="str">
        <f t="shared" ca="1" si="84"/>
        <v/>
      </c>
      <c r="GT13" s="240" t="str">
        <f t="shared" ca="1" si="84"/>
        <v/>
      </c>
      <c r="GU13" s="240" t="str">
        <f t="shared" ca="1" si="84"/>
        <v/>
      </c>
      <c r="GV13" s="240" t="str">
        <f t="shared" ca="1" si="84"/>
        <v/>
      </c>
      <c r="GW13" s="240" t="str">
        <f t="shared" ca="1" si="84"/>
        <v/>
      </c>
      <c r="GX13" s="240" t="str">
        <f t="shared" ca="1" si="84"/>
        <v/>
      </c>
      <c r="GY13" s="240" t="str">
        <f t="shared" ca="1" si="84"/>
        <v/>
      </c>
      <c r="GZ13" s="240" t="str">
        <f t="shared" ca="1" si="84"/>
        <v/>
      </c>
      <c r="HA13" s="240" t="str">
        <f t="shared" ca="1" si="84"/>
        <v/>
      </c>
      <c r="HB13" s="240" t="str">
        <f t="shared" ca="1" si="84"/>
        <v/>
      </c>
      <c r="HC13" s="240" t="str">
        <f t="shared" ca="1" si="84"/>
        <v/>
      </c>
      <c r="HD13" s="240" t="str">
        <f t="shared" ca="1" si="84"/>
        <v/>
      </c>
      <c r="HE13" s="240" t="str">
        <f t="shared" ref="HE13:IV13" ca="1" si="87">IFERROR(IF(AND(HE38="",HE25=""),"",IF(HE38="",HE25,HE38)),"")</f>
        <v/>
      </c>
      <c r="HF13" s="240" t="str">
        <f t="shared" ca="1" si="87"/>
        <v/>
      </c>
      <c r="HG13" s="240" t="str">
        <f t="shared" ca="1" si="87"/>
        <v/>
      </c>
      <c r="HH13" s="240" t="str">
        <f t="shared" ca="1" si="87"/>
        <v/>
      </c>
      <c r="HI13" s="240" t="str">
        <f t="shared" ca="1" si="87"/>
        <v/>
      </c>
      <c r="HJ13" s="240" t="str">
        <f t="shared" ca="1" si="87"/>
        <v/>
      </c>
      <c r="HK13" s="240" t="str">
        <f t="shared" ca="1" si="87"/>
        <v/>
      </c>
      <c r="HL13" s="240" t="str">
        <f t="shared" ca="1" si="87"/>
        <v/>
      </c>
      <c r="HM13" s="240" t="str">
        <f t="shared" ca="1" si="87"/>
        <v/>
      </c>
      <c r="HN13" s="240" t="str">
        <f t="shared" ca="1" si="87"/>
        <v/>
      </c>
      <c r="HO13" s="240" t="str">
        <f t="shared" ca="1" si="87"/>
        <v/>
      </c>
      <c r="HP13" s="240" t="str">
        <f t="shared" ca="1" si="87"/>
        <v/>
      </c>
      <c r="HQ13" s="240" t="str">
        <f t="shared" ca="1" si="87"/>
        <v/>
      </c>
      <c r="HR13" s="240" t="str">
        <f t="shared" ca="1" si="87"/>
        <v/>
      </c>
      <c r="HS13" s="240" t="str">
        <f t="shared" ca="1" si="87"/>
        <v/>
      </c>
      <c r="HT13" s="240" t="str">
        <f t="shared" ca="1" si="87"/>
        <v/>
      </c>
      <c r="HU13" s="240" t="str">
        <f t="shared" ca="1" si="87"/>
        <v/>
      </c>
      <c r="HV13" s="240" t="str">
        <f t="shared" ca="1" si="87"/>
        <v/>
      </c>
      <c r="HW13" s="240" t="str">
        <f t="shared" ca="1" si="87"/>
        <v/>
      </c>
      <c r="HX13" s="240" t="str">
        <f t="shared" ca="1" si="87"/>
        <v/>
      </c>
      <c r="HY13" s="240" t="str">
        <f t="shared" ca="1" si="87"/>
        <v/>
      </c>
      <c r="HZ13" s="240" t="str">
        <f t="shared" ca="1" si="87"/>
        <v/>
      </c>
      <c r="IA13" s="240" t="str">
        <f t="shared" ca="1" si="87"/>
        <v/>
      </c>
      <c r="IB13" s="240" t="str">
        <f t="shared" ca="1" si="87"/>
        <v/>
      </c>
      <c r="IC13" s="240" t="str">
        <f t="shared" ca="1" si="87"/>
        <v/>
      </c>
      <c r="ID13" s="240" t="str">
        <f t="shared" ca="1" si="87"/>
        <v/>
      </c>
      <c r="IE13" s="240" t="str">
        <f t="shared" ca="1" si="87"/>
        <v/>
      </c>
      <c r="IF13" s="240" t="str">
        <f t="shared" ca="1" si="87"/>
        <v/>
      </c>
      <c r="IG13" s="240" t="str">
        <f t="shared" ca="1" si="87"/>
        <v/>
      </c>
      <c r="IH13" s="240" t="str">
        <f t="shared" ca="1" si="87"/>
        <v/>
      </c>
      <c r="II13" s="240" t="str">
        <f t="shared" ca="1" si="87"/>
        <v/>
      </c>
      <c r="IJ13" s="240" t="str">
        <f t="shared" ca="1" si="87"/>
        <v/>
      </c>
      <c r="IK13" s="240" t="str">
        <f t="shared" ca="1" si="87"/>
        <v/>
      </c>
      <c r="IL13" s="240" t="str">
        <f t="shared" ca="1" si="87"/>
        <v/>
      </c>
      <c r="IM13" s="240" t="str">
        <f t="shared" ca="1" si="87"/>
        <v/>
      </c>
      <c r="IN13" s="240" t="str">
        <f t="shared" ca="1" si="87"/>
        <v/>
      </c>
      <c r="IO13" s="240" t="str">
        <f t="shared" ca="1" si="87"/>
        <v/>
      </c>
      <c r="IP13" s="240" t="str">
        <f t="shared" ca="1" si="87"/>
        <v/>
      </c>
      <c r="IQ13" s="240" t="str">
        <f t="shared" ca="1" si="87"/>
        <v/>
      </c>
      <c r="IR13" s="240" t="str">
        <f t="shared" ca="1" si="87"/>
        <v/>
      </c>
      <c r="IS13" s="240" t="str">
        <f t="shared" ca="1" si="87"/>
        <v/>
      </c>
      <c r="IT13" s="240" t="str">
        <f t="shared" ca="1" si="87"/>
        <v/>
      </c>
      <c r="IU13" s="240" t="str">
        <f t="shared" ca="1" si="87"/>
        <v/>
      </c>
      <c r="IV13" s="240" t="str">
        <f t="shared" ca="1" si="87"/>
        <v/>
      </c>
      <c r="IW13" s="240" t="str">
        <f t="shared" ref="IW13:KC13" ca="1" si="88">IFERROR(IF(AND(IW38="",IW25=""),"",IF(IW38="",IW25,IW38)),"")</f>
        <v/>
      </c>
      <c r="IX13" s="240" t="str">
        <f t="shared" ca="1" si="88"/>
        <v/>
      </c>
      <c r="IY13" s="240" t="str">
        <f t="shared" ca="1" si="88"/>
        <v/>
      </c>
      <c r="IZ13" s="240" t="str">
        <f t="shared" ca="1" si="88"/>
        <v/>
      </c>
      <c r="JA13" s="240" t="str">
        <f t="shared" ca="1" si="88"/>
        <v/>
      </c>
      <c r="JB13" s="240" t="str">
        <f t="shared" ca="1" si="88"/>
        <v/>
      </c>
      <c r="JC13" s="240" t="str">
        <f t="shared" ca="1" si="88"/>
        <v/>
      </c>
      <c r="JD13" s="240" t="str">
        <f t="shared" ca="1" si="88"/>
        <v/>
      </c>
      <c r="JE13" s="240" t="str">
        <f t="shared" ca="1" si="88"/>
        <v/>
      </c>
      <c r="JF13" s="240" t="str">
        <f t="shared" ca="1" si="88"/>
        <v/>
      </c>
      <c r="JG13" s="240" t="str">
        <f t="shared" ca="1" si="88"/>
        <v/>
      </c>
      <c r="JH13" s="240" t="str">
        <f t="shared" ca="1" si="88"/>
        <v/>
      </c>
      <c r="JI13" s="240" t="str">
        <f t="shared" ca="1" si="88"/>
        <v/>
      </c>
      <c r="JJ13" s="240" t="str">
        <f t="shared" ca="1" si="88"/>
        <v/>
      </c>
      <c r="JK13" s="240" t="str">
        <f t="shared" ca="1" si="88"/>
        <v/>
      </c>
      <c r="JL13" s="240" t="str">
        <f t="shared" ca="1" si="88"/>
        <v/>
      </c>
      <c r="JM13" s="240" t="str">
        <f t="shared" ca="1" si="88"/>
        <v/>
      </c>
      <c r="JN13" s="240" t="str">
        <f t="shared" ca="1" si="88"/>
        <v/>
      </c>
      <c r="JO13" s="240" t="str">
        <f t="shared" ca="1" si="88"/>
        <v/>
      </c>
      <c r="JP13" s="240" t="str">
        <f t="shared" ca="1" si="88"/>
        <v/>
      </c>
      <c r="JQ13" s="240" t="str">
        <f t="shared" ca="1" si="88"/>
        <v/>
      </c>
      <c r="JR13" s="240" t="str">
        <f t="shared" ca="1" si="88"/>
        <v/>
      </c>
      <c r="JS13" s="240" t="str">
        <f t="shared" ca="1" si="88"/>
        <v/>
      </c>
      <c r="JT13" s="240" t="str">
        <f t="shared" ca="1" si="88"/>
        <v/>
      </c>
      <c r="JU13" s="240" t="str">
        <f t="shared" ca="1" si="88"/>
        <v/>
      </c>
      <c r="JV13" s="240" t="str">
        <f t="shared" ca="1" si="88"/>
        <v/>
      </c>
      <c r="JW13" s="240" t="str">
        <f t="shared" ca="1" si="88"/>
        <v/>
      </c>
      <c r="JX13" s="240" t="str">
        <f t="shared" ca="1" si="88"/>
        <v/>
      </c>
      <c r="JY13" s="240" t="str">
        <f t="shared" ca="1" si="88"/>
        <v/>
      </c>
      <c r="JZ13" s="240" t="str">
        <f t="shared" ca="1" si="88"/>
        <v/>
      </c>
      <c r="KA13" s="240" t="str">
        <f t="shared" ca="1" si="88"/>
        <v/>
      </c>
      <c r="KB13" s="240" t="str">
        <f t="shared" ca="1" si="88"/>
        <v/>
      </c>
      <c r="KC13" s="240" t="str">
        <f t="shared" ca="1" si="88"/>
        <v/>
      </c>
      <c r="KD13" s="240" t="str">
        <f t="shared" ref="KD13:KT13" ca="1" si="89">IFERROR(IF(AND(KD38="",KD25=""),"",IF(KD38="",KD25,KD38)),"")</f>
        <v/>
      </c>
      <c r="KE13" s="240" t="str">
        <f t="shared" ca="1" si="89"/>
        <v/>
      </c>
      <c r="KF13" s="240" t="str">
        <f t="shared" ca="1" si="89"/>
        <v/>
      </c>
      <c r="KG13" s="240" t="str">
        <f t="shared" ca="1" si="89"/>
        <v/>
      </c>
      <c r="KH13" s="240" t="str">
        <f t="shared" ca="1" si="89"/>
        <v/>
      </c>
      <c r="KI13" s="240" t="str">
        <f t="shared" ca="1" si="89"/>
        <v/>
      </c>
      <c r="KJ13" s="240" t="str">
        <f t="shared" ca="1" si="89"/>
        <v/>
      </c>
      <c r="KK13" s="240" t="str">
        <f t="shared" ca="1" si="89"/>
        <v/>
      </c>
      <c r="KL13" s="240" t="str">
        <f t="shared" ca="1" si="89"/>
        <v/>
      </c>
      <c r="KM13" s="240" t="str">
        <f t="shared" ca="1" si="89"/>
        <v/>
      </c>
      <c r="KN13" s="240" t="str">
        <f t="shared" ca="1" si="89"/>
        <v/>
      </c>
      <c r="KO13" s="240" t="str">
        <f t="shared" ca="1" si="89"/>
        <v/>
      </c>
      <c r="KP13" s="240" t="str">
        <f t="shared" ca="1" si="89"/>
        <v/>
      </c>
      <c r="KQ13" s="240" t="str">
        <f t="shared" ca="1" si="89"/>
        <v/>
      </c>
      <c r="KR13" s="240" t="str">
        <f t="shared" ca="1" si="89"/>
        <v/>
      </c>
      <c r="KS13" s="240" t="str">
        <f t="shared" ca="1" si="89"/>
        <v/>
      </c>
      <c r="KT13" s="240" t="str">
        <f t="shared" ca="1" si="89"/>
        <v/>
      </c>
    </row>
    <row r="14" spans="1:306" x14ac:dyDescent="0.2">
      <c r="B14" s="244"/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  <c r="AO14" s="240"/>
      <c r="AP14" s="240"/>
      <c r="AQ14" s="240"/>
      <c r="AR14" s="240"/>
      <c r="AS14" s="240"/>
      <c r="AT14" s="240"/>
      <c r="AU14" s="240"/>
      <c r="AV14" s="240"/>
      <c r="AW14" s="240"/>
      <c r="AX14" s="240"/>
      <c r="AY14" s="240"/>
      <c r="AZ14" s="240"/>
      <c r="BA14" s="240"/>
      <c r="BB14" s="240"/>
      <c r="BC14" s="240"/>
      <c r="BD14" s="240"/>
      <c r="BE14" s="240"/>
      <c r="BF14" s="240"/>
      <c r="BG14" s="240"/>
      <c r="BH14" s="240"/>
      <c r="BI14" s="240"/>
      <c r="BJ14" s="240"/>
      <c r="BK14" s="240"/>
      <c r="BL14" s="240"/>
      <c r="BM14" s="240"/>
      <c r="BN14" s="240"/>
      <c r="BO14" s="240"/>
      <c r="BP14" s="240"/>
      <c r="BQ14" s="240"/>
      <c r="BR14" s="240"/>
      <c r="BS14" s="240"/>
      <c r="BT14" s="240"/>
      <c r="BU14" s="240"/>
      <c r="BV14" s="240"/>
      <c r="BW14" s="240"/>
      <c r="BX14" s="240"/>
      <c r="BY14" s="240"/>
      <c r="BZ14" s="240"/>
      <c r="CA14" s="240"/>
      <c r="CB14" s="240"/>
      <c r="CC14" s="240"/>
      <c r="CD14" s="240"/>
      <c r="CE14" s="240"/>
      <c r="CF14" s="240"/>
      <c r="CG14" s="240"/>
      <c r="CH14" s="240"/>
      <c r="CI14" s="240"/>
      <c r="CJ14" s="240"/>
      <c r="CK14" s="240"/>
      <c r="CL14" s="240"/>
      <c r="CM14" s="240"/>
      <c r="CN14" s="240"/>
      <c r="CO14" s="240"/>
      <c r="CP14" s="240"/>
      <c r="CQ14" s="240"/>
      <c r="CR14" s="240"/>
      <c r="CS14" s="240"/>
      <c r="CT14" s="240"/>
      <c r="CU14" s="240"/>
      <c r="CV14" s="240"/>
      <c r="CW14" s="240"/>
      <c r="CX14" s="240"/>
      <c r="CY14" s="240"/>
      <c r="CZ14" s="240"/>
      <c r="DA14" s="240"/>
      <c r="DB14" s="240"/>
      <c r="DC14" s="240"/>
      <c r="DD14" s="240"/>
      <c r="DE14" s="240"/>
      <c r="DF14" s="240"/>
      <c r="DG14" s="240"/>
      <c r="DH14" s="240"/>
      <c r="DI14" s="240"/>
      <c r="DJ14" s="240"/>
      <c r="DK14" s="240"/>
      <c r="DL14" s="240"/>
      <c r="DM14" s="240"/>
      <c r="DN14" s="240"/>
      <c r="DO14" s="240"/>
      <c r="DP14" s="240"/>
      <c r="DQ14" s="240"/>
      <c r="DR14" s="240"/>
      <c r="DS14" s="240"/>
      <c r="DT14" s="240"/>
      <c r="DU14" s="240"/>
      <c r="DV14" s="240"/>
      <c r="DW14" s="240"/>
      <c r="DX14" s="240"/>
      <c r="DY14" s="240"/>
      <c r="DZ14" s="240"/>
      <c r="EA14" s="240"/>
      <c r="EB14" s="240"/>
      <c r="EC14" s="240"/>
      <c r="ED14" s="240"/>
      <c r="EE14" s="240"/>
      <c r="EF14" s="240"/>
      <c r="EG14" s="240"/>
      <c r="EH14" s="240"/>
      <c r="EI14" s="240"/>
      <c r="EJ14" s="240"/>
      <c r="EK14" s="240"/>
      <c r="EL14" s="240"/>
      <c r="EM14" s="240"/>
      <c r="EN14" s="240"/>
      <c r="EO14" s="240"/>
      <c r="EP14" s="240"/>
      <c r="EQ14" s="240"/>
      <c r="ER14" s="240"/>
      <c r="ES14" s="240"/>
      <c r="ET14" s="240"/>
      <c r="EU14" s="240"/>
      <c r="EV14" s="240"/>
      <c r="EW14" s="240"/>
      <c r="EX14" s="240"/>
      <c r="EY14" s="240"/>
      <c r="EZ14" s="240"/>
      <c r="FA14" s="240"/>
      <c r="FB14" s="240"/>
      <c r="FC14" s="240"/>
      <c r="FD14" s="240"/>
      <c r="FE14" s="240"/>
      <c r="FF14" s="240"/>
      <c r="FG14" s="240"/>
      <c r="FH14" s="240"/>
      <c r="FI14" s="240"/>
      <c r="FJ14" s="240"/>
      <c r="FK14" s="240"/>
      <c r="FL14" s="240"/>
      <c r="FM14" s="240"/>
      <c r="FN14" s="240"/>
      <c r="FO14" s="240"/>
      <c r="FP14" s="240"/>
      <c r="FQ14" s="240"/>
      <c r="FR14" s="240"/>
      <c r="FS14" s="240"/>
      <c r="FT14" s="240"/>
      <c r="FU14" s="240"/>
      <c r="FV14" s="240"/>
      <c r="FW14" s="240"/>
      <c r="FX14" s="240"/>
      <c r="FY14" s="240"/>
      <c r="FZ14" s="240"/>
      <c r="GA14" s="240"/>
      <c r="GB14" s="240"/>
      <c r="GC14" s="240"/>
      <c r="GD14" s="240"/>
      <c r="GE14" s="240"/>
      <c r="GF14" s="240"/>
      <c r="GG14" s="240"/>
      <c r="GH14" s="240"/>
      <c r="GI14" s="240"/>
      <c r="GJ14" s="240"/>
      <c r="GK14" s="240"/>
      <c r="GL14" s="240"/>
      <c r="GM14" s="240"/>
      <c r="GN14" s="240"/>
      <c r="GO14" s="240"/>
      <c r="GP14" s="240"/>
      <c r="GQ14" s="240"/>
      <c r="GR14" s="240"/>
      <c r="GS14" s="240"/>
      <c r="GT14" s="240"/>
      <c r="GU14" s="240"/>
      <c r="GV14" s="240"/>
      <c r="GW14" s="240"/>
      <c r="GX14" s="240"/>
      <c r="GY14" s="240"/>
      <c r="GZ14" s="240"/>
      <c r="HA14" s="240"/>
      <c r="HB14" s="240"/>
      <c r="HC14" s="240"/>
      <c r="HD14" s="240"/>
      <c r="HE14" s="240"/>
      <c r="HF14" s="240"/>
      <c r="HG14" s="240"/>
      <c r="HH14" s="240"/>
      <c r="HI14" s="240"/>
      <c r="HJ14" s="240"/>
      <c r="HK14" s="240"/>
      <c r="HL14" s="240"/>
      <c r="HM14" s="240"/>
      <c r="HN14" s="240"/>
      <c r="HO14" s="240"/>
      <c r="HP14" s="240"/>
      <c r="HQ14" s="240"/>
      <c r="HR14" s="240"/>
      <c r="HS14" s="240"/>
      <c r="HT14" s="240"/>
      <c r="HU14" s="240"/>
      <c r="HV14" s="240"/>
      <c r="HW14" s="240"/>
      <c r="HX14" s="240"/>
      <c r="HY14" s="240"/>
      <c r="HZ14" s="240"/>
      <c r="IA14" s="240"/>
      <c r="IB14" s="240"/>
      <c r="IC14" s="240"/>
      <c r="ID14" s="240"/>
      <c r="IE14" s="240"/>
      <c r="IF14" s="240"/>
      <c r="IG14" s="240"/>
      <c r="IH14" s="240"/>
      <c r="II14" s="240"/>
      <c r="IJ14" s="240"/>
      <c r="IK14" s="240"/>
      <c r="IL14" s="240"/>
      <c r="IM14" s="240"/>
      <c r="IN14" s="240"/>
      <c r="IO14" s="240"/>
      <c r="IP14" s="240"/>
      <c r="IQ14" s="240"/>
      <c r="IR14" s="240"/>
      <c r="IS14" s="240"/>
      <c r="IT14" s="240"/>
      <c r="IU14" s="240"/>
      <c r="IV14" s="240"/>
      <c r="IW14" s="240"/>
      <c r="IX14" s="240"/>
      <c r="IY14" s="240"/>
      <c r="IZ14" s="240"/>
      <c r="JA14" s="240"/>
      <c r="JB14" s="240"/>
      <c r="JC14" s="240"/>
      <c r="JD14" s="240"/>
      <c r="JE14" s="240"/>
      <c r="JF14" s="240"/>
      <c r="JG14" s="240"/>
      <c r="JH14" s="240"/>
      <c r="JI14" s="240"/>
      <c r="JJ14" s="240"/>
      <c r="JK14" s="240"/>
      <c r="JL14" s="240"/>
      <c r="JM14" s="240"/>
      <c r="JN14" s="240"/>
      <c r="JO14" s="240"/>
      <c r="JP14" s="240"/>
      <c r="JQ14" s="240"/>
      <c r="JR14" s="240"/>
      <c r="JS14" s="240"/>
      <c r="JT14" s="240"/>
      <c r="JU14" s="240"/>
      <c r="JV14" s="240"/>
      <c r="JW14" s="240"/>
      <c r="JX14" s="240"/>
      <c r="JY14" s="240"/>
      <c r="JZ14" s="240"/>
      <c r="KA14" s="240"/>
      <c r="KB14" s="240"/>
      <c r="KC14" s="240"/>
      <c r="KD14" s="240"/>
      <c r="KE14" s="240"/>
      <c r="KF14" s="240"/>
      <c r="KG14" s="240"/>
      <c r="KH14" s="240"/>
      <c r="KI14" s="240"/>
      <c r="KJ14" s="240"/>
      <c r="KK14" s="240"/>
      <c r="KL14" s="240"/>
      <c r="KM14" s="240"/>
      <c r="KN14" s="240"/>
      <c r="KO14" s="240"/>
      <c r="KP14" s="240"/>
      <c r="KQ14" s="240"/>
      <c r="KR14" s="240"/>
      <c r="KS14" s="240"/>
      <c r="KT14" s="240"/>
    </row>
    <row r="15" spans="1:306" x14ac:dyDescent="0.2">
      <c r="B15" s="244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0"/>
      <c r="AQ15" s="240"/>
      <c r="AR15" s="240"/>
      <c r="AS15" s="240"/>
      <c r="AT15" s="240"/>
      <c r="AU15" s="240"/>
      <c r="AV15" s="240"/>
      <c r="AW15" s="240"/>
      <c r="AX15" s="240"/>
      <c r="AY15" s="240"/>
      <c r="AZ15" s="240"/>
      <c r="BA15" s="240"/>
      <c r="BB15" s="240"/>
      <c r="BC15" s="240"/>
      <c r="BD15" s="240"/>
      <c r="BE15" s="240"/>
      <c r="BF15" s="240"/>
      <c r="BG15" s="240"/>
      <c r="BH15" s="240"/>
      <c r="BI15" s="240"/>
      <c r="BJ15" s="240"/>
      <c r="BK15" s="240"/>
      <c r="BL15" s="240"/>
      <c r="BM15" s="240"/>
      <c r="BN15" s="240"/>
      <c r="BO15" s="240"/>
      <c r="BP15" s="240"/>
      <c r="BQ15" s="240"/>
      <c r="BR15" s="240"/>
      <c r="BS15" s="240"/>
      <c r="BT15" s="240"/>
      <c r="BU15" s="240"/>
      <c r="BV15" s="240"/>
      <c r="BW15" s="240"/>
      <c r="BX15" s="240"/>
      <c r="BY15" s="240"/>
      <c r="BZ15" s="240"/>
      <c r="CA15" s="240"/>
      <c r="CB15" s="240"/>
      <c r="CC15" s="240"/>
      <c r="CD15" s="240"/>
      <c r="CE15" s="240"/>
      <c r="CF15" s="240"/>
      <c r="CG15" s="240"/>
      <c r="CH15" s="240"/>
      <c r="CI15" s="240"/>
      <c r="CJ15" s="240"/>
      <c r="CK15" s="240"/>
      <c r="CL15" s="240"/>
      <c r="CM15" s="240"/>
      <c r="CN15" s="240"/>
      <c r="CO15" s="240"/>
      <c r="CP15" s="240"/>
      <c r="CQ15" s="240"/>
      <c r="CR15" s="240"/>
      <c r="CS15" s="240"/>
      <c r="CT15" s="240"/>
      <c r="CU15" s="240"/>
      <c r="CV15" s="240"/>
      <c r="CW15" s="240"/>
      <c r="CX15" s="240"/>
      <c r="CY15" s="240"/>
      <c r="CZ15" s="240"/>
      <c r="DA15" s="240"/>
      <c r="DB15" s="240"/>
      <c r="DC15" s="240"/>
      <c r="DD15" s="240"/>
      <c r="DE15" s="240"/>
      <c r="DF15" s="240"/>
      <c r="DG15" s="240"/>
      <c r="DH15" s="240"/>
      <c r="DI15" s="240"/>
      <c r="DJ15" s="240"/>
      <c r="DK15" s="240"/>
      <c r="DL15" s="240"/>
      <c r="DM15" s="240"/>
      <c r="DN15" s="240"/>
      <c r="DO15" s="240"/>
      <c r="DP15" s="240"/>
      <c r="DQ15" s="240"/>
      <c r="DR15" s="240"/>
      <c r="DS15" s="240"/>
      <c r="DT15" s="240"/>
      <c r="DU15" s="240"/>
      <c r="DV15" s="240"/>
      <c r="DW15" s="240"/>
      <c r="DX15" s="240"/>
      <c r="DY15" s="240"/>
      <c r="DZ15" s="240"/>
      <c r="EA15" s="240"/>
      <c r="EB15" s="240"/>
      <c r="EC15" s="240"/>
      <c r="ED15" s="240"/>
      <c r="EE15" s="240"/>
      <c r="EF15" s="240"/>
      <c r="EG15" s="240"/>
      <c r="EH15" s="240"/>
      <c r="EI15" s="240"/>
      <c r="EJ15" s="240"/>
      <c r="EK15" s="240"/>
      <c r="EL15" s="240"/>
      <c r="EM15" s="240"/>
      <c r="EN15" s="240"/>
      <c r="EO15" s="240"/>
      <c r="EP15" s="240"/>
      <c r="EQ15" s="240"/>
      <c r="ER15" s="240"/>
      <c r="ES15" s="240"/>
      <c r="ET15" s="240"/>
      <c r="EU15" s="240"/>
      <c r="EV15" s="240"/>
      <c r="EW15" s="240"/>
      <c r="EX15" s="240"/>
      <c r="EY15" s="240"/>
      <c r="EZ15" s="240"/>
      <c r="FA15" s="240"/>
      <c r="FB15" s="240"/>
      <c r="FC15" s="240"/>
      <c r="FD15" s="240"/>
      <c r="FE15" s="240"/>
      <c r="FF15" s="240"/>
      <c r="FG15" s="240"/>
      <c r="FH15" s="240"/>
      <c r="FI15" s="240"/>
      <c r="FJ15" s="240"/>
      <c r="FK15" s="240"/>
      <c r="FL15" s="240"/>
      <c r="FM15" s="240"/>
      <c r="FN15" s="240"/>
      <c r="FO15" s="240"/>
      <c r="FP15" s="240"/>
      <c r="FQ15" s="240"/>
      <c r="FR15" s="240"/>
      <c r="FS15" s="240"/>
      <c r="FT15" s="240"/>
      <c r="FU15" s="240"/>
      <c r="FV15" s="240"/>
      <c r="FW15" s="240"/>
      <c r="FX15" s="240"/>
      <c r="FY15" s="240"/>
      <c r="FZ15" s="240"/>
      <c r="GA15" s="240"/>
      <c r="GB15" s="240"/>
      <c r="GC15" s="240"/>
      <c r="GD15" s="240"/>
      <c r="GE15" s="240"/>
      <c r="GF15" s="240"/>
      <c r="GG15" s="240"/>
      <c r="GH15" s="240"/>
      <c r="GI15" s="240"/>
      <c r="GJ15" s="240"/>
      <c r="GK15" s="240"/>
      <c r="GL15" s="240"/>
      <c r="GM15" s="240"/>
      <c r="GN15" s="240"/>
      <c r="GO15" s="240"/>
      <c r="GP15" s="240"/>
      <c r="GQ15" s="240"/>
      <c r="GR15" s="240"/>
      <c r="GS15" s="240"/>
      <c r="GT15" s="240"/>
      <c r="GU15" s="240"/>
      <c r="GV15" s="240"/>
      <c r="GW15" s="240"/>
      <c r="GX15" s="240"/>
      <c r="GY15" s="240"/>
      <c r="GZ15" s="240"/>
      <c r="HA15" s="240"/>
      <c r="HB15" s="240"/>
      <c r="HC15" s="240"/>
      <c r="HD15" s="240"/>
      <c r="HE15" s="240"/>
      <c r="HF15" s="240"/>
      <c r="HG15" s="240"/>
      <c r="HH15" s="240"/>
      <c r="HI15" s="240"/>
      <c r="HJ15" s="240"/>
      <c r="HK15" s="240"/>
      <c r="HL15" s="240"/>
      <c r="HM15" s="240"/>
      <c r="HN15" s="240"/>
      <c r="HO15" s="240"/>
      <c r="HP15" s="240"/>
      <c r="HQ15" s="240"/>
      <c r="HR15" s="240"/>
      <c r="HS15" s="240"/>
      <c r="HT15" s="240"/>
      <c r="HU15" s="240"/>
      <c r="HV15" s="240"/>
      <c r="HW15" s="240"/>
      <c r="HX15" s="240"/>
      <c r="HY15" s="240"/>
      <c r="HZ15" s="240"/>
      <c r="IA15" s="240"/>
      <c r="IB15" s="240"/>
      <c r="IC15" s="240"/>
      <c r="ID15" s="240"/>
      <c r="IE15" s="240"/>
      <c r="IF15" s="240"/>
      <c r="IG15" s="240"/>
      <c r="IH15" s="240"/>
      <c r="II15" s="240"/>
      <c r="IJ15" s="240"/>
      <c r="IK15" s="240"/>
      <c r="IL15" s="240"/>
      <c r="IM15" s="240"/>
      <c r="IN15" s="240"/>
      <c r="IO15" s="240"/>
      <c r="IP15" s="240"/>
      <c r="IQ15" s="240"/>
      <c r="IR15" s="240"/>
      <c r="IS15" s="240"/>
      <c r="IT15" s="240"/>
      <c r="IU15" s="240"/>
      <c r="IV15" s="240"/>
      <c r="IW15" s="240"/>
      <c r="IX15" s="240"/>
      <c r="IY15" s="240"/>
      <c r="IZ15" s="240"/>
      <c r="JA15" s="240"/>
      <c r="JB15" s="240"/>
      <c r="JC15" s="240"/>
      <c r="JD15" s="240"/>
      <c r="JE15" s="240"/>
      <c r="JF15" s="240"/>
      <c r="JG15" s="240"/>
      <c r="JH15" s="240"/>
      <c r="JI15" s="240"/>
      <c r="JJ15" s="240"/>
      <c r="JK15" s="240"/>
      <c r="JL15" s="240"/>
      <c r="JM15" s="240"/>
      <c r="JN15" s="240"/>
      <c r="JO15" s="240"/>
      <c r="JP15" s="240"/>
      <c r="JQ15" s="240"/>
      <c r="JR15" s="240"/>
      <c r="JS15" s="240"/>
      <c r="JT15" s="240"/>
      <c r="JU15" s="240"/>
      <c r="JV15" s="240"/>
      <c r="JW15" s="240"/>
      <c r="JX15" s="240"/>
      <c r="JY15" s="240"/>
      <c r="JZ15" s="240"/>
      <c r="KA15" s="240"/>
      <c r="KB15" s="240"/>
      <c r="KC15" s="240"/>
      <c r="KD15" s="240"/>
      <c r="KE15" s="240"/>
      <c r="KF15" s="240"/>
      <c r="KG15" s="240"/>
      <c r="KH15" s="240"/>
      <c r="KI15" s="240"/>
      <c r="KJ15" s="240"/>
      <c r="KK15" s="240"/>
      <c r="KL15" s="240"/>
      <c r="KM15" s="240"/>
      <c r="KN15" s="240"/>
      <c r="KO15" s="240"/>
      <c r="KP15" s="240"/>
      <c r="KQ15" s="240"/>
      <c r="KR15" s="240"/>
      <c r="KS15" s="240"/>
      <c r="KT15" s="240"/>
    </row>
    <row r="16" spans="1:306" x14ac:dyDescent="0.2">
      <c r="A16">
        <v>1</v>
      </c>
      <c r="B16" s="236" t="str">
        <f>カレンダー!B$16</f>
        <v>ラグジュアリープールヴィラ(単泊)</v>
      </c>
      <c r="C16" s="241" t="str">
        <f ca="1">IFERROR(VLOOKUP($B16,INDIRECT(C$2&amp;"!$C$39:$AH$63"),DAY(C$3)+1,FALSE),"")</f>
        <v>Q</v>
      </c>
      <c r="D16" s="241" t="str">
        <f t="shared" ref="D16:BO20" ca="1" si="90">IFERROR(VLOOKUP($B16,INDIRECT(D$2&amp;"!$C$39:$AH$63"),DAY(D$3)+1,FALSE),"")</f>
        <v>Q</v>
      </c>
      <c r="E16" s="241" t="str">
        <f t="shared" ca="1" si="90"/>
        <v>G</v>
      </c>
      <c r="F16" s="241" t="str">
        <f t="shared" ca="1" si="90"/>
        <v>G</v>
      </c>
      <c r="G16" s="241" t="str">
        <f t="shared" ca="1" si="90"/>
        <v>G</v>
      </c>
      <c r="H16" s="241" t="str">
        <f t="shared" ca="1" si="90"/>
        <v>H</v>
      </c>
      <c r="I16" s="241" t="str">
        <f t="shared" ca="1" si="90"/>
        <v>G</v>
      </c>
      <c r="J16" s="241" t="str">
        <f t="shared" ca="1" si="90"/>
        <v>P</v>
      </c>
      <c r="K16" s="241" t="str">
        <f t="shared" ca="1" si="90"/>
        <v>I</v>
      </c>
      <c r="L16" s="241" t="str">
        <f t="shared" ca="1" si="90"/>
        <v>K</v>
      </c>
      <c r="M16" s="241" t="str">
        <f t="shared" ca="1" si="90"/>
        <v>H</v>
      </c>
      <c r="N16" s="241" t="str">
        <f t="shared" ca="1" si="90"/>
        <v>E</v>
      </c>
      <c r="O16" s="241" t="str">
        <f t="shared" ca="1" si="90"/>
        <v>H</v>
      </c>
      <c r="P16" s="241" t="str">
        <f t="shared" ca="1" si="90"/>
        <v>M</v>
      </c>
      <c r="Q16" s="241" t="str">
        <f t="shared" ca="1" si="90"/>
        <v>L</v>
      </c>
      <c r="R16" s="241" t="str">
        <f t="shared" ca="1" si="90"/>
        <v>I</v>
      </c>
      <c r="S16" s="241" t="str">
        <f t="shared" ca="1" si="90"/>
        <v>F</v>
      </c>
      <c r="T16" s="241" t="str">
        <f t="shared" ca="1" si="90"/>
        <v>F</v>
      </c>
      <c r="U16" s="241" t="str">
        <f t="shared" ca="1" si="90"/>
        <v>E</v>
      </c>
      <c r="V16" s="241" t="str">
        <f t="shared" ca="1" si="90"/>
        <v>F</v>
      </c>
      <c r="W16" s="241" t="str">
        <f t="shared" ca="1" si="90"/>
        <v>N</v>
      </c>
      <c r="X16" s="241" t="str">
        <f t="shared" ca="1" si="90"/>
        <v>Q</v>
      </c>
      <c r="Y16" s="241" t="str">
        <f t="shared" ca="1" si="90"/>
        <v>J</v>
      </c>
      <c r="Z16" s="241" t="str">
        <f t="shared" ca="1" si="90"/>
        <v>J</v>
      </c>
      <c r="AA16" s="241" t="str">
        <f t="shared" ca="1" si="90"/>
        <v>G</v>
      </c>
      <c r="AB16" s="241" t="str">
        <f t="shared" ca="1" si="90"/>
        <v>D</v>
      </c>
      <c r="AC16" s="241" t="str">
        <f t="shared" ca="1" si="90"/>
        <v>D</v>
      </c>
      <c r="AD16" s="241" t="str">
        <f t="shared" ca="1" si="90"/>
        <v>I</v>
      </c>
      <c r="AE16" s="241" t="str">
        <f t="shared" ca="1" si="90"/>
        <v>J</v>
      </c>
      <c r="AF16" s="241" t="str">
        <f t="shared" ca="1" si="90"/>
        <v>D</v>
      </c>
      <c r="AG16" s="241" t="str">
        <f t="shared" ca="1" si="90"/>
        <v>D</v>
      </c>
      <c r="AH16" s="241" t="str">
        <f t="shared" ca="1" si="90"/>
        <v>D</v>
      </c>
      <c r="AI16" s="241" t="str">
        <f t="shared" ca="1" si="90"/>
        <v>E</v>
      </c>
      <c r="AJ16" s="241" t="str">
        <f t="shared" ca="1" si="90"/>
        <v>D</v>
      </c>
      <c r="AK16" s="241" t="str">
        <f t="shared" ca="1" si="90"/>
        <v>F</v>
      </c>
      <c r="AL16" s="241" t="str">
        <f t="shared" ca="1" si="90"/>
        <v>I</v>
      </c>
      <c r="AM16" s="241" t="str">
        <f t="shared" ca="1" si="90"/>
        <v>E</v>
      </c>
      <c r="AN16" s="241" t="str">
        <f t="shared" ca="1" si="90"/>
        <v>C</v>
      </c>
      <c r="AO16" s="241" t="str">
        <f t="shared" ca="1" si="90"/>
        <v>C</v>
      </c>
      <c r="AP16" s="241" t="str">
        <f t="shared" ca="1" si="90"/>
        <v>D</v>
      </c>
      <c r="AQ16" s="241" t="str">
        <f t="shared" ca="1" si="90"/>
        <v>D</v>
      </c>
      <c r="AR16" s="241" t="str">
        <f t="shared" ca="1" si="90"/>
        <v>I</v>
      </c>
      <c r="AS16" s="241" t="str">
        <f t="shared" ca="1" si="90"/>
        <v>K</v>
      </c>
      <c r="AT16" s="241" t="str">
        <f t="shared" ca="1" si="90"/>
        <v>B</v>
      </c>
      <c r="AU16" s="241" t="str">
        <f t="shared" ca="1" si="90"/>
        <v>B</v>
      </c>
      <c r="AV16" s="241" t="str">
        <f t="shared" ca="1" si="90"/>
        <v>C</v>
      </c>
      <c r="AW16" s="241" t="str">
        <f t="shared" ca="1" si="90"/>
        <v>E</v>
      </c>
      <c r="AX16" s="241" t="str">
        <f t="shared" ca="1" si="90"/>
        <v>G</v>
      </c>
      <c r="AY16" s="241" t="str">
        <f t="shared" ca="1" si="90"/>
        <v>E</v>
      </c>
      <c r="AZ16" s="241" t="str">
        <f t="shared" ca="1" si="90"/>
        <v>I</v>
      </c>
      <c r="BA16" s="241" t="str">
        <f t="shared" ca="1" si="90"/>
        <v>H</v>
      </c>
      <c r="BB16" s="241" t="str">
        <f t="shared" ca="1" si="90"/>
        <v>H</v>
      </c>
      <c r="BC16" s="241" t="str">
        <f t="shared" ca="1" si="90"/>
        <v>G</v>
      </c>
      <c r="BD16" s="241" t="str">
        <f t="shared" ca="1" si="90"/>
        <v>I</v>
      </c>
      <c r="BE16" s="241" t="str">
        <f t="shared" ca="1" si="90"/>
        <v>L</v>
      </c>
      <c r="BF16" s="241" t="str">
        <f t="shared" ca="1" si="90"/>
        <v>T</v>
      </c>
      <c r="BG16" s="241" t="str">
        <f t="shared" ca="1" si="90"/>
        <v>T</v>
      </c>
      <c r="BH16" s="241" t="str">
        <f t="shared" ca="1" si="90"/>
        <v>V</v>
      </c>
      <c r="BI16" s="241" t="str">
        <f t="shared" ca="1" si="90"/>
        <v>V</v>
      </c>
      <c r="BJ16" s="241" t="str">
        <f t="shared" ca="1" si="90"/>
        <v>W</v>
      </c>
      <c r="BK16" s="241" t="str">
        <f t="shared" ca="1" si="90"/>
        <v>X</v>
      </c>
      <c r="BL16" s="241" t="str">
        <f t="shared" ca="1" si="90"/>
        <v>Y</v>
      </c>
      <c r="BM16" s="241" t="str">
        <f t="shared" ca="1" si="90"/>
        <v>X</v>
      </c>
      <c r="BN16" s="241" t="str">
        <f t="shared" ca="1" si="90"/>
        <v>U</v>
      </c>
      <c r="BO16" s="241" t="str">
        <f t="shared" ca="1" si="90"/>
        <v>H</v>
      </c>
      <c r="BP16" s="241" t="str">
        <f t="shared" ref="BP16:EA19" ca="1" si="91">IFERROR(VLOOKUP($B16,INDIRECT(BP$2&amp;"!$C$39:$AH$63"),DAY(BP$3)+1,FALSE),"")</f>
        <v>H</v>
      </c>
      <c r="BQ16" s="241" t="str">
        <f t="shared" ca="1" si="91"/>
        <v>E</v>
      </c>
      <c r="BR16" s="241" t="str">
        <f t="shared" ca="1" si="91"/>
        <v>B</v>
      </c>
      <c r="BS16" s="241" t="str">
        <f t="shared" ca="1" si="91"/>
        <v>C</v>
      </c>
      <c r="BT16" s="241" t="str">
        <f t="shared" ca="1" si="91"/>
        <v>G</v>
      </c>
      <c r="BU16" s="241" t="str">
        <f t="shared" ca="1" si="91"/>
        <v>I</v>
      </c>
      <c r="BV16" s="241" t="str">
        <f t="shared" ca="1" si="91"/>
        <v>I</v>
      </c>
      <c r="BW16" s="241" t="str">
        <f t="shared" ca="1" si="91"/>
        <v>C</v>
      </c>
      <c r="BX16" s="241" t="str">
        <f t="shared" ca="1" si="91"/>
        <v>C</v>
      </c>
      <c r="BY16" s="241" t="str">
        <f t="shared" ca="1" si="91"/>
        <v>C</v>
      </c>
      <c r="BZ16" s="241" t="str">
        <f t="shared" ca="1" si="91"/>
        <v>C</v>
      </c>
      <c r="CA16" s="241" t="str">
        <f t="shared" ca="1" si="91"/>
        <v>G</v>
      </c>
      <c r="CB16" s="241" t="str">
        <f t="shared" ca="1" si="91"/>
        <v>I</v>
      </c>
      <c r="CC16" s="241" t="str">
        <f t="shared" ca="1" si="91"/>
        <v>B</v>
      </c>
      <c r="CD16" s="241" t="str">
        <f t="shared" ca="1" si="91"/>
        <v>C</v>
      </c>
      <c r="CE16" s="241" t="str">
        <f t="shared" ca="1" si="91"/>
        <v>B</v>
      </c>
      <c r="CF16" s="241" t="str">
        <f t="shared" ca="1" si="91"/>
        <v>B</v>
      </c>
      <c r="CG16" s="241" t="str">
        <f t="shared" ca="1" si="91"/>
        <v>C</v>
      </c>
      <c r="CH16" s="241" t="str">
        <f t="shared" ca="1" si="91"/>
        <v>G</v>
      </c>
      <c r="CI16" s="241" t="str">
        <f t="shared" ca="1" si="91"/>
        <v>I</v>
      </c>
      <c r="CJ16" s="241" t="str">
        <f t="shared" ca="1" si="91"/>
        <v>C</v>
      </c>
      <c r="CK16" s="241" t="str">
        <f t="shared" ca="1" si="91"/>
        <v>C</v>
      </c>
      <c r="CL16" s="241" t="str">
        <f t="shared" ca="1" si="91"/>
        <v>C</v>
      </c>
      <c r="CM16" s="241" t="str">
        <f t="shared" ca="1" si="91"/>
        <v>C</v>
      </c>
      <c r="CN16" s="241" t="str">
        <f t="shared" ca="1" si="91"/>
        <v>C</v>
      </c>
      <c r="CO16" s="241" t="str">
        <f t="shared" ca="1" si="91"/>
        <v>G</v>
      </c>
      <c r="CP16" s="241" t="str">
        <f t="shared" ca="1" si="91"/>
        <v>I</v>
      </c>
      <c r="CQ16" s="241" t="str">
        <f t="shared" ca="1" si="91"/>
        <v>H</v>
      </c>
      <c r="CR16" s="241" t="str">
        <f t="shared" ca="1" si="91"/>
        <v>H</v>
      </c>
      <c r="CS16" s="241" t="str">
        <f t="shared" ca="1" si="91"/>
        <v>H</v>
      </c>
      <c r="CT16" s="241" t="str">
        <f t="shared" ca="1" si="91"/>
        <v>H</v>
      </c>
      <c r="CU16" s="241" t="str">
        <f t="shared" ca="1" si="91"/>
        <v>H</v>
      </c>
      <c r="CV16" s="241" t="str">
        <f t="shared" ca="1" si="91"/>
        <v>L</v>
      </c>
      <c r="CW16" s="241" t="str">
        <f t="shared" ca="1" si="91"/>
        <v>N</v>
      </c>
      <c r="CX16" s="241" t="str">
        <f t="shared" ca="1" si="91"/>
        <v>H</v>
      </c>
      <c r="CY16" s="241" t="str">
        <f t="shared" ca="1" si="91"/>
        <v>H</v>
      </c>
      <c r="CZ16" s="241" t="str">
        <f t="shared" ca="1" si="91"/>
        <v>L</v>
      </c>
      <c r="DA16" s="241" t="str">
        <f t="shared" ca="1" si="91"/>
        <v>L</v>
      </c>
      <c r="DB16" s="241" t="str">
        <f t="shared" ca="1" si="91"/>
        <v>H</v>
      </c>
      <c r="DC16" s="241" t="str">
        <f t="shared" ca="1" si="91"/>
        <v>L</v>
      </c>
      <c r="DD16" s="241" t="str">
        <f t="shared" ca="1" si="91"/>
        <v>N</v>
      </c>
      <c r="DE16" s="241" t="str">
        <f t="shared" ca="1" si="91"/>
        <v>H</v>
      </c>
      <c r="DF16" s="241" t="str">
        <f t="shared" ca="1" si="91"/>
        <v>H</v>
      </c>
      <c r="DG16" s="241" t="str">
        <f t="shared" ca="1" si="91"/>
        <v>H</v>
      </c>
      <c r="DH16" s="241" t="str">
        <f t="shared" ca="1" si="91"/>
        <v>H</v>
      </c>
      <c r="DI16" s="241" t="str">
        <f t="shared" ca="1" si="91"/>
        <v>H</v>
      </c>
      <c r="DJ16" s="241" t="str">
        <f t="shared" ca="1" si="91"/>
        <v>L</v>
      </c>
      <c r="DK16" s="241" t="str">
        <f t="shared" ca="1" si="91"/>
        <v>N</v>
      </c>
      <c r="DL16" s="241" t="str">
        <f t="shared" ca="1" si="91"/>
        <v>L</v>
      </c>
      <c r="DM16" s="241" t="str">
        <f t="shared" ca="1" si="91"/>
        <v>L</v>
      </c>
      <c r="DN16" s="241" t="str">
        <f t="shared" ca="1" si="91"/>
        <v>H</v>
      </c>
      <c r="DO16" s="241" t="str">
        <f t="shared" ca="1" si="91"/>
        <v>H</v>
      </c>
      <c r="DP16" s="241" t="str">
        <f t="shared" ca="1" si="91"/>
        <v>H</v>
      </c>
      <c r="DQ16" s="241" t="str">
        <f t="shared" ca="1" si="91"/>
        <v>L</v>
      </c>
      <c r="DR16" s="241" t="str">
        <f t="shared" ca="1" si="91"/>
        <v>N</v>
      </c>
      <c r="DS16" s="241" t="str">
        <f t="shared" ca="1" si="91"/>
        <v>L</v>
      </c>
      <c r="DT16" s="241" t="str">
        <f t="shared" ca="1" si="91"/>
        <v>L</v>
      </c>
      <c r="DU16" s="241" t="str">
        <f t="shared" ca="1" si="91"/>
        <v>L</v>
      </c>
      <c r="DV16" s="241" t="str">
        <f t="shared" ca="1" si="91"/>
        <v>L</v>
      </c>
      <c r="DW16" s="241" t="str">
        <f t="shared" ca="1" si="91"/>
        <v>L</v>
      </c>
      <c r="DX16" s="241" t="str">
        <f t="shared" ca="1" si="91"/>
        <v>P</v>
      </c>
      <c r="DY16" s="241" t="str">
        <f t="shared" ca="1" si="91"/>
        <v>Q</v>
      </c>
      <c r="DZ16" s="241" t="str">
        <f t="shared" ca="1" si="91"/>
        <v>L</v>
      </c>
      <c r="EA16" s="241" t="str">
        <f t="shared" ca="1" si="91"/>
        <v>L</v>
      </c>
      <c r="EB16" s="241" t="str">
        <f t="shared" ref="EB16:GM22" ca="1" si="92">IFERROR(VLOOKUP($B16,INDIRECT(EB$2&amp;"!$C$39:$AH$63"),DAY(EB$3)+1,FALSE),"")</f>
        <v>L</v>
      </c>
      <c r="EC16" s="241" t="str">
        <f t="shared" ca="1" si="92"/>
        <v>L</v>
      </c>
      <c r="ED16" s="241" t="str">
        <f t="shared" ca="1" si="92"/>
        <v>L</v>
      </c>
      <c r="EE16" s="241" t="str">
        <f t="shared" ca="1" si="92"/>
        <v>P</v>
      </c>
      <c r="EF16" s="241" t="str">
        <f t="shared" ca="1" si="92"/>
        <v>Q</v>
      </c>
      <c r="EG16" s="241" t="str">
        <f t="shared" ca="1" si="92"/>
        <v>L</v>
      </c>
      <c r="EH16" s="241" t="str">
        <f t="shared" ca="1" si="92"/>
        <v>L</v>
      </c>
      <c r="EI16" s="241" t="str">
        <f t="shared" ca="1" si="92"/>
        <v>L</v>
      </c>
      <c r="EJ16" s="241" t="str">
        <f t="shared" ca="1" si="92"/>
        <v>L</v>
      </c>
      <c r="EK16" s="241" t="str">
        <f t="shared" ca="1" si="92"/>
        <v>P</v>
      </c>
      <c r="EL16" s="241" t="str">
        <f t="shared" ca="1" si="92"/>
        <v>P</v>
      </c>
      <c r="EM16" s="241" t="str">
        <f t="shared" ca="1" si="92"/>
        <v>Q</v>
      </c>
      <c r="EN16" s="241" t="str">
        <f t="shared" ca="1" si="92"/>
        <v>L</v>
      </c>
      <c r="EO16" s="241" t="str">
        <f t="shared" ca="1" si="92"/>
        <v>L</v>
      </c>
      <c r="EP16" s="241" t="str">
        <f t="shared" ca="1" si="92"/>
        <v>L</v>
      </c>
      <c r="EQ16" s="241" t="str">
        <f t="shared" ca="1" si="92"/>
        <v>L</v>
      </c>
      <c r="ER16" s="241" t="str">
        <f t="shared" ca="1" si="92"/>
        <v>L</v>
      </c>
      <c r="ES16" s="241" t="str">
        <f t="shared" ca="1" si="92"/>
        <v>P</v>
      </c>
      <c r="ET16" s="241" t="str">
        <f t="shared" ca="1" si="92"/>
        <v>Q</v>
      </c>
      <c r="EU16" s="241" t="str">
        <f t="shared" ca="1" si="92"/>
        <v>M</v>
      </c>
      <c r="EV16" s="241" t="str">
        <f t="shared" ca="1" si="92"/>
        <v>M</v>
      </c>
      <c r="EW16" s="241" t="str">
        <f t="shared" ca="1" si="92"/>
        <v>M</v>
      </c>
      <c r="EX16" s="241" t="str">
        <f t="shared" ca="1" si="92"/>
        <v>K</v>
      </c>
      <c r="EY16" s="241" t="str">
        <f t="shared" ca="1" si="92"/>
        <v>K</v>
      </c>
      <c r="EZ16" s="241" t="str">
        <f t="shared" ca="1" si="92"/>
        <v>O</v>
      </c>
      <c r="FA16" s="241" t="str">
        <f t="shared" ca="1" si="92"/>
        <v>Q</v>
      </c>
      <c r="FB16" s="241" t="str">
        <f t="shared" ca="1" si="92"/>
        <v>K</v>
      </c>
      <c r="FC16" s="241" t="str">
        <f t="shared" ca="1" si="92"/>
        <v>K</v>
      </c>
      <c r="FD16" s="241" t="str">
        <f t="shared" ca="1" si="92"/>
        <v>K</v>
      </c>
      <c r="FE16" s="241" t="str">
        <f t="shared" ca="1" si="92"/>
        <v>K</v>
      </c>
      <c r="FF16" s="241" t="str">
        <f t="shared" ca="1" si="92"/>
        <v>K</v>
      </c>
      <c r="FG16" s="241" t="str">
        <f t="shared" ca="1" si="92"/>
        <v>O</v>
      </c>
      <c r="FH16" s="241" t="str">
        <f t="shared" ca="1" si="92"/>
        <v>Q</v>
      </c>
      <c r="FI16" s="241" t="str">
        <f t="shared" ca="1" si="92"/>
        <v>K</v>
      </c>
      <c r="FJ16" s="241" t="str">
        <f t="shared" ca="1" si="92"/>
        <v>K</v>
      </c>
      <c r="FK16" s="241" t="str">
        <f t="shared" ca="1" si="92"/>
        <v>K</v>
      </c>
      <c r="FL16" s="241" t="str">
        <f t="shared" ca="1" si="92"/>
        <v>K</v>
      </c>
      <c r="FM16" s="241" t="str">
        <f t="shared" ca="1" si="92"/>
        <v>K</v>
      </c>
      <c r="FN16" s="241" t="str">
        <f t="shared" ca="1" si="92"/>
        <v>O</v>
      </c>
      <c r="FO16" s="241" t="str">
        <f t="shared" ca="1" si="92"/>
        <v>Q</v>
      </c>
      <c r="FP16" s="241" t="str">
        <f t="shared" ca="1" si="92"/>
        <v>K</v>
      </c>
      <c r="FQ16" s="241" t="str">
        <f t="shared" ca="1" si="92"/>
        <v>K</v>
      </c>
      <c r="FR16" s="241" t="str">
        <f t="shared" ca="1" si="92"/>
        <v>K</v>
      </c>
      <c r="FS16" s="241" t="str">
        <f t="shared" ca="1" si="92"/>
        <v>K</v>
      </c>
      <c r="FT16" s="241" t="str">
        <f t="shared" ca="1" si="92"/>
        <v>K</v>
      </c>
      <c r="FU16" s="241" t="str">
        <f t="shared" ca="1" si="92"/>
        <v>O</v>
      </c>
      <c r="FV16" s="241" t="str">
        <f t="shared" ca="1" si="92"/>
        <v>U</v>
      </c>
      <c r="FW16" s="241" t="str">
        <f t="shared" ca="1" si="92"/>
        <v>U</v>
      </c>
      <c r="FX16" s="241" t="str">
        <f t="shared" ca="1" si="92"/>
        <v>U</v>
      </c>
      <c r="FY16" s="241" t="str">
        <f t="shared" ca="1" si="92"/>
        <v>U</v>
      </c>
      <c r="FZ16" s="241" t="str">
        <f t="shared" ca="1" si="92"/>
        <v>U</v>
      </c>
      <c r="GA16" s="241" t="str">
        <f t="shared" ca="1" si="92"/>
        <v>U</v>
      </c>
      <c r="GB16" s="241" t="str">
        <f t="shared" ca="1" si="92"/>
        <v>Z</v>
      </c>
      <c r="GC16" s="241" t="str">
        <f t="shared" ca="1" si="92"/>
        <v>Z</v>
      </c>
      <c r="GD16" s="241" t="str">
        <f t="shared" ca="1" si="92"/>
        <v>Z</v>
      </c>
      <c r="GE16" s="241" t="str">
        <f t="shared" ca="1" si="92"/>
        <v>Z</v>
      </c>
      <c r="GF16" s="241" t="str">
        <f t="shared" ca="1" si="92"/>
        <v>Z</v>
      </c>
      <c r="GG16" s="241" t="str">
        <f t="shared" ca="1" si="92"/>
        <v>Z</v>
      </c>
      <c r="GH16" s="241" t="str">
        <f t="shared" ca="1" si="92"/>
        <v>L</v>
      </c>
      <c r="GI16" s="241" t="str">
        <f t="shared" ca="1" si="92"/>
        <v>P</v>
      </c>
      <c r="GJ16" s="241" t="str">
        <f t="shared" ca="1" si="92"/>
        <v>Q</v>
      </c>
      <c r="GK16" s="241" t="str">
        <f t="shared" ca="1" si="92"/>
        <v>L</v>
      </c>
      <c r="GL16" s="241" t="str">
        <f t="shared" ca="1" si="92"/>
        <v>L</v>
      </c>
      <c r="GM16" s="241" t="str">
        <f t="shared" ca="1" si="92"/>
        <v>L</v>
      </c>
      <c r="GN16" s="241" t="str">
        <f t="shared" ref="GN16:IV20" ca="1" si="93">IFERROR(VLOOKUP($B16,INDIRECT(GN$2&amp;"!$C$39:$AH$63"),DAY(GN$3)+1,FALSE),"")</f>
        <v>L</v>
      </c>
      <c r="GO16" s="241" t="str">
        <f t="shared" ca="1" si="93"/>
        <v>L</v>
      </c>
      <c r="GP16" s="241" t="str">
        <f t="shared" ca="1" si="93"/>
        <v>P</v>
      </c>
      <c r="GQ16" s="241" t="str">
        <f t="shared" ca="1" si="93"/>
        <v>Q</v>
      </c>
      <c r="GR16" s="241" t="str">
        <f t="shared" ca="1" si="93"/>
        <v>L</v>
      </c>
      <c r="GS16" s="241" t="str">
        <f t="shared" ca="1" si="93"/>
        <v>L</v>
      </c>
      <c r="GT16" s="241" t="str">
        <f t="shared" ca="1" si="93"/>
        <v>L</v>
      </c>
      <c r="GU16" s="241" t="str">
        <f t="shared" ca="1" si="93"/>
        <v>L</v>
      </c>
      <c r="GV16" s="241" t="str">
        <f t="shared" ca="1" si="93"/>
        <v>L</v>
      </c>
      <c r="GW16" s="241" t="str">
        <f t="shared" ca="1" si="93"/>
        <v>P</v>
      </c>
      <c r="GX16" s="241" t="str">
        <f t="shared" ca="1" si="93"/>
        <v>Q</v>
      </c>
      <c r="GY16" s="241" t="str">
        <f t="shared" ca="1" si="93"/>
        <v>L</v>
      </c>
      <c r="GZ16" s="241" t="str">
        <f t="shared" ca="1" si="93"/>
        <v>L</v>
      </c>
      <c r="HA16" s="241" t="str">
        <f t="shared" ca="1" si="93"/>
        <v>L</v>
      </c>
      <c r="HB16" s="241" t="str">
        <f t="shared" ca="1" si="93"/>
        <v>L</v>
      </c>
      <c r="HC16" s="241" t="str">
        <f t="shared" ca="1" si="93"/>
        <v>L</v>
      </c>
      <c r="HD16" s="241" t="str">
        <f t="shared" ca="1" si="93"/>
        <v>P</v>
      </c>
      <c r="HE16" s="241" t="str">
        <f t="shared" ca="1" si="93"/>
        <v>Q</v>
      </c>
      <c r="HF16" s="241" t="str">
        <f t="shared" ca="1" si="93"/>
        <v>L</v>
      </c>
      <c r="HG16" s="241" t="str">
        <f t="shared" ca="1" si="93"/>
        <v/>
      </c>
      <c r="HH16" s="241" t="str">
        <f t="shared" ca="1" si="93"/>
        <v/>
      </c>
      <c r="HI16" s="241" t="str">
        <f t="shared" ca="1" si="93"/>
        <v/>
      </c>
      <c r="HJ16" s="241" t="str">
        <f t="shared" ca="1" si="93"/>
        <v/>
      </c>
      <c r="HK16" s="241" t="str">
        <f t="shared" ca="1" si="93"/>
        <v/>
      </c>
      <c r="HL16" s="241" t="str">
        <f t="shared" ca="1" si="93"/>
        <v/>
      </c>
      <c r="HM16" s="241" t="str">
        <f t="shared" ca="1" si="93"/>
        <v/>
      </c>
      <c r="HN16" s="241" t="str">
        <f t="shared" ca="1" si="93"/>
        <v/>
      </c>
      <c r="HO16" s="241" t="str">
        <f t="shared" ca="1" si="93"/>
        <v/>
      </c>
      <c r="HP16" s="241" t="str">
        <f t="shared" ca="1" si="93"/>
        <v/>
      </c>
      <c r="HQ16" s="241" t="str">
        <f t="shared" ca="1" si="93"/>
        <v/>
      </c>
      <c r="HR16" s="241" t="str">
        <f t="shared" ca="1" si="93"/>
        <v/>
      </c>
      <c r="HS16" s="241" t="str">
        <f t="shared" ca="1" si="93"/>
        <v/>
      </c>
      <c r="HT16" s="241" t="str">
        <f t="shared" ca="1" si="93"/>
        <v/>
      </c>
      <c r="HU16" s="241" t="str">
        <f t="shared" ca="1" si="93"/>
        <v/>
      </c>
      <c r="HV16" s="241" t="str">
        <f t="shared" ca="1" si="93"/>
        <v/>
      </c>
      <c r="HW16" s="241" t="str">
        <f t="shared" ca="1" si="93"/>
        <v/>
      </c>
      <c r="HX16" s="241" t="str">
        <f t="shared" ca="1" si="93"/>
        <v/>
      </c>
      <c r="HY16" s="241" t="str">
        <f t="shared" ca="1" si="93"/>
        <v/>
      </c>
      <c r="HZ16" s="241" t="str">
        <f t="shared" ca="1" si="93"/>
        <v/>
      </c>
      <c r="IA16" s="241" t="str">
        <f t="shared" ca="1" si="93"/>
        <v/>
      </c>
      <c r="IB16" s="241" t="str">
        <f t="shared" ca="1" si="93"/>
        <v/>
      </c>
      <c r="IC16" s="241" t="str">
        <f t="shared" ca="1" si="93"/>
        <v/>
      </c>
      <c r="ID16" s="241" t="str">
        <f t="shared" ca="1" si="93"/>
        <v/>
      </c>
      <c r="IE16" s="241" t="str">
        <f t="shared" ca="1" si="93"/>
        <v/>
      </c>
      <c r="IF16" s="241" t="str">
        <f t="shared" ca="1" si="93"/>
        <v/>
      </c>
      <c r="IG16" s="241" t="str">
        <f t="shared" ca="1" si="93"/>
        <v/>
      </c>
      <c r="IH16" s="241" t="str">
        <f t="shared" ca="1" si="93"/>
        <v/>
      </c>
      <c r="II16" s="241" t="str">
        <f t="shared" ca="1" si="93"/>
        <v/>
      </c>
      <c r="IJ16" s="241" t="str">
        <f t="shared" ca="1" si="93"/>
        <v/>
      </c>
      <c r="IK16" s="241" t="str">
        <f t="shared" ca="1" si="93"/>
        <v/>
      </c>
      <c r="IL16" s="241" t="str">
        <f t="shared" ca="1" si="93"/>
        <v/>
      </c>
      <c r="IM16" s="241" t="str">
        <f t="shared" ca="1" si="93"/>
        <v/>
      </c>
      <c r="IN16" s="241" t="str">
        <f t="shared" ca="1" si="93"/>
        <v/>
      </c>
      <c r="IO16" s="241" t="str">
        <f t="shared" ca="1" si="93"/>
        <v/>
      </c>
      <c r="IP16" s="241" t="str">
        <f t="shared" ca="1" si="93"/>
        <v/>
      </c>
      <c r="IQ16" s="241" t="str">
        <f t="shared" ca="1" si="93"/>
        <v/>
      </c>
      <c r="IR16" s="241" t="str">
        <f t="shared" ca="1" si="93"/>
        <v/>
      </c>
      <c r="IS16" s="241" t="str">
        <f t="shared" ca="1" si="93"/>
        <v/>
      </c>
      <c r="IT16" s="241" t="str">
        <f t="shared" ca="1" si="93"/>
        <v/>
      </c>
      <c r="IU16" s="241" t="str">
        <f t="shared" ca="1" si="93"/>
        <v/>
      </c>
      <c r="IV16" s="241" t="str">
        <f t="shared" ca="1" si="93"/>
        <v/>
      </c>
      <c r="IW16" s="241" t="str">
        <f t="shared" ref="IW16:KB24" ca="1" si="94">IFERROR(VLOOKUP($B16,INDIRECT(IW$2&amp;"!$C$39:$AH$63"),DAY(IW$3)+1,FALSE),"")</f>
        <v/>
      </c>
      <c r="IX16" s="241" t="str">
        <f t="shared" ca="1" si="94"/>
        <v/>
      </c>
      <c r="IY16" s="241" t="str">
        <f t="shared" ca="1" si="94"/>
        <v/>
      </c>
      <c r="IZ16" s="241" t="str">
        <f t="shared" ca="1" si="94"/>
        <v/>
      </c>
      <c r="JA16" s="241" t="str">
        <f t="shared" ca="1" si="94"/>
        <v/>
      </c>
      <c r="JB16" s="241" t="str">
        <f t="shared" ca="1" si="94"/>
        <v/>
      </c>
      <c r="JC16" s="241" t="str">
        <f t="shared" ca="1" si="94"/>
        <v/>
      </c>
      <c r="JD16" s="241" t="str">
        <f t="shared" ca="1" si="94"/>
        <v/>
      </c>
      <c r="JE16" s="241" t="str">
        <f t="shared" ca="1" si="94"/>
        <v/>
      </c>
      <c r="JF16" s="241" t="str">
        <f t="shared" ca="1" si="94"/>
        <v/>
      </c>
      <c r="JG16" s="241" t="str">
        <f t="shared" ca="1" si="94"/>
        <v/>
      </c>
      <c r="JH16" s="241" t="str">
        <f t="shared" ca="1" si="94"/>
        <v/>
      </c>
      <c r="JI16" s="241" t="str">
        <f t="shared" ca="1" si="94"/>
        <v/>
      </c>
      <c r="JJ16" s="241" t="str">
        <f t="shared" ca="1" si="94"/>
        <v/>
      </c>
      <c r="JK16" s="241" t="str">
        <f t="shared" ca="1" si="94"/>
        <v/>
      </c>
      <c r="JL16" s="241" t="str">
        <f t="shared" ca="1" si="94"/>
        <v/>
      </c>
      <c r="JM16" s="241" t="str">
        <f t="shared" ca="1" si="94"/>
        <v/>
      </c>
      <c r="JN16" s="241" t="str">
        <f t="shared" ca="1" si="94"/>
        <v/>
      </c>
      <c r="JO16" s="241" t="str">
        <f t="shared" ca="1" si="94"/>
        <v/>
      </c>
      <c r="JP16" s="241" t="str">
        <f t="shared" ca="1" si="94"/>
        <v/>
      </c>
      <c r="JQ16" s="241" t="str">
        <f t="shared" ca="1" si="94"/>
        <v/>
      </c>
      <c r="JR16" s="241" t="str">
        <f t="shared" ca="1" si="94"/>
        <v/>
      </c>
      <c r="JS16" s="241" t="str">
        <f t="shared" ca="1" si="94"/>
        <v/>
      </c>
      <c r="JT16" s="241" t="str">
        <f t="shared" ca="1" si="94"/>
        <v/>
      </c>
      <c r="JU16" s="241" t="str">
        <f t="shared" ca="1" si="94"/>
        <v/>
      </c>
      <c r="JV16" s="241" t="str">
        <f t="shared" ca="1" si="94"/>
        <v/>
      </c>
      <c r="JW16" s="241" t="str">
        <f t="shared" ca="1" si="94"/>
        <v/>
      </c>
      <c r="JX16" s="241" t="str">
        <f t="shared" ca="1" si="94"/>
        <v/>
      </c>
      <c r="JY16" s="241" t="str">
        <f t="shared" ca="1" si="94"/>
        <v/>
      </c>
      <c r="JZ16" s="241" t="str">
        <f t="shared" ca="1" si="94"/>
        <v/>
      </c>
      <c r="KA16" s="241" t="str">
        <f t="shared" ca="1" si="94"/>
        <v/>
      </c>
      <c r="KB16" s="241" t="str">
        <f t="shared" ca="1" si="94"/>
        <v/>
      </c>
      <c r="KC16" s="241" t="str">
        <f t="shared" ref="KC16:KR25" ca="1" si="95">IFERROR(VLOOKUP($B16,INDIRECT(KC$2&amp;"!$C$39:$AH$63"),DAY(KC$3)+1,FALSE),"")</f>
        <v/>
      </c>
      <c r="KD16" s="241" t="str">
        <f t="shared" ca="1" si="95"/>
        <v/>
      </c>
      <c r="KE16" s="241" t="str">
        <f t="shared" ca="1" si="95"/>
        <v/>
      </c>
      <c r="KF16" s="241" t="str">
        <f t="shared" ca="1" si="95"/>
        <v/>
      </c>
      <c r="KG16" s="241" t="str">
        <f t="shared" ca="1" si="95"/>
        <v/>
      </c>
      <c r="KH16" s="241" t="str">
        <f t="shared" ca="1" si="95"/>
        <v/>
      </c>
      <c r="KI16" s="241" t="str">
        <f t="shared" ca="1" si="95"/>
        <v/>
      </c>
      <c r="KJ16" s="241" t="str">
        <f t="shared" ca="1" si="95"/>
        <v/>
      </c>
      <c r="KK16" s="241" t="str">
        <f t="shared" ca="1" si="95"/>
        <v/>
      </c>
      <c r="KL16" s="241" t="str">
        <f t="shared" ca="1" si="95"/>
        <v/>
      </c>
      <c r="KM16" s="241" t="str">
        <f t="shared" ca="1" si="95"/>
        <v/>
      </c>
      <c r="KN16" s="241" t="str">
        <f t="shared" ca="1" si="95"/>
        <v/>
      </c>
      <c r="KO16" s="241" t="str">
        <f t="shared" ca="1" si="95"/>
        <v/>
      </c>
      <c r="KP16" s="241" t="str">
        <f t="shared" ca="1" si="95"/>
        <v/>
      </c>
      <c r="KQ16" s="241" t="str">
        <f t="shared" ca="1" si="95"/>
        <v/>
      </c>
      <c r="KR16" s="241" t="str">
        <f t="shared" ca="1" si="95"/>
        <v/>
      </c>
      <c r="KS16" s="241" t="str">
        <f t="shared" ref="KS16:KT25" ca="1" si="96">IFERROR(VLOOKUP($B16,INDIRECT(KS$2&amp;"!$C$39:$AH$63"),DAY(KS$3)+1,FALSE),"")</f>
        <v/>
      </c>
      <c r="KT16" s="241" t="str">
        <f t="shared" ca="1" si="96"/>
        <v/>
      </c>
    </row>
    <row r="17" spans="1:306" x14ac:dyDescent="0.2">
      <c r="A17">
        <f>A16+1</f>
        <v>2</v>
      </c>
      <c r="B17" s="236" t="str">
        <f>カレンダー!B$17</f>
        <v>ラグジュアリープールヴィラ(連泊)</v>
      </c>
      <c r="C17" s="241" t="str">
        <f t="shared" ref="C17:R25" ca="1" si="97">IFERROR(VLOOKUP($B17,INDIRECT(C$2&amp;"!$C$39:$AH$63"),DAY(C$3)+1,FALSE),"")</f>
        <v>Q</v>
      </c>
      <c r="D17" s="241" t="str">
        <f t="shared" ca="1" si="97"/>
        <v>Q</v>
      </c>
      <c r="E17" s="241" t="str">
        <f t="shared" ca="1" si="97"/>
        <v>G</v>
      </c>
      <c r="F17" s="241" t="str">
        <f t="shared" ca="1" si="97"/>
        <v>G</v>
      </c>
      <c r="G17" s="241" t="str">
        <f t="shared" ca="1" si="97"/>
        <v>G</v>
      </c>
      <c r="H17" s="241" t="str">
        <f t="shared" ca="1" si="97"/>
        <v>H</v>
      </c>
      <c r="I17" s="241" t="str">
        <f t="shared" ca="1" si="97"/>
        <v>G</v>
      </c>
      <c r="J17" s="241" t="str">
        <f t="shared" ca="1" si="97"/>
        <v>P</v>
      </c>
      <c r="K17" s="241" t="str">
        <f t="shared" ca="1" si="97"/>
        <v>I</v>
      </c>
      <c r="L17" s="241" t="str">
        <f t="shared" ca="1" si="97"/>
        <v>K</v>
      </c>
      <c r="M17" s="241" t="str">
        <f t="shared" ca="1" si="97"/>
        <v>H</v>
      </c>
      <c r="N17" s="241" t="str">
        <f t="shared" ca="1" si="97"/>
        <v>E</v>
      </c>
      <c r="O17" s="241" t="str">
        <f t="shared" ca="1" si="97"/>
        <v>H</v>
      </c>
      <c r="P17" s="241" t="str">
        <f t="shared" ca="1" si="97"/>
        <v>M</v>
      </c>
      <c r="Q17" s="241" t="str">
        <f t="shared" ca="1" si="97"/>
        <v>L</v>
      </c>
      <c r="R17" s="241" t="str">
        <f t="shared" ca="1" si="97"/>
        <v>I</v>
      </c>
      <c r="S17" s="241" t="str">
        <f t="shared" ca="1" si="90"/>
        <v>F</v>
      </c>
      <c r="T17" s="241" t="str">
        <f t="shared" ca="1" si="90"/>
        <v>F</v>
      </c>
      <c r="U17" s="241" t="str">
        <f t="shared" ca="1" si="90"/>
        <v>E</v>
      </c>
      <c r="V17" s="241" t="str">
        <f t="shared" ca="1" si="90"/>
        <v>F</v>
      </c>
      <c r="W17" s="241" t="str">
        <f t="shared" ca="1" si="90"/>
        <v>N</v>
      </c>
      <c r="X17" s="241" t="str">
        <f t="shared" ca="1" si="90"/>
        <v>Q</v>
      </c>
      <c r="Y17" s="241" t="str">
        <f t="shared" ca="1" si="90"/>
        <v>J</v>
      </c>
      <c r="Z17" s="241" t="str">
        <f t="shared" ca="1" si="90"/>
        <v>J</v>
      </c>
      <c r="AA17" s="241" t="str">
        <f t="shared" ca="1" si="90"/>
        <v>G</v>
      </c>
      <c r="AB17" s="241" t="str">
        <f t="shared" ca="1" si="90"/>
        <v>D</v>
      </c>
      <c r="AC17" s="241" t="str">
        <f t="shared" ca="1" si="90"/>
        <v>D</v>
      </c>
      <c r="AD17" s="241" t="str">
        <f t="shared" ca="1" si="90"/>
        <v>I</v>
      </c>
      <c r="AE17" s="241" t="str">
        <f t="shared" ca="1" si="90"/>
        <v>J</v>
      </c>
      <c r="AF17" s="241" t="str">
        <f t="shared" ca="1" si="90"/>
        <v>D</v>
      </c>
      <c r="AG17" s="241" t="str">
        <f t="shared" ca="1" si="90"/>
        <v>D</v>
      </c>
      <c r="AH17" s="241" t="str">
        <f t="shared" ca="1" si="90"/>
        <v>D</v>
      </c>
      <c r="AI17" s="241" t="str">
        <f t="shared" ca="1" si="90"/>
        <v>E</v>
      </c>
      <c r="AJ17" s="241" t="str">
        <f t="shared" ca="1" si="90"/>
        <v>D</v>
      </c>
      <c r="AK17" s="241" t="str">
        <f t="shared" ca="1" si="90"/>
        <v>F</v>
      </c>
      <c r="AL17" s="241" t="str">
        <f t="shared" ca="1" si="90"/>
        <v>I</v>
      </c>
      <c r="AM17" s="241" t="str">
        <f t="shared" ca="1" si="90"/>
        <v>E</v>
      </c>
      <c r="AN17" s="241" t="str">
        <f t="shared" ca="1" si="90"/>
        <v>C</v>
      </c>
      <c r="AO17" s="241" t="str">
        <f t="shared" ca="1" si="90"/>
        <v>C</v>
      </c>
      <c r="AP17" s="241" t="str">
        <f t="shared" ca="1" si="90"/>
        <v>D</v>
      </c>
      <c r="AQ17" s="241" t="str">
        <f t="shared" ca="1" si="90"/>
        <v>D</v>
      </c>
      <c r="AR17" s="241" t="str">
        <f t="shared" ca="1" si="90"/>
        <v>I</v>
      </c>
      <c r="AS17" s="241" t="str">
        <f t="shared" ca="1" si="90"/>
        <v>K</v>
      </c>
      <c r="AT17" s="241" t="str">
        <f t="shared" ca="1" si="90"/>
        <v>B</v>
      </c>
      <c r="AU17" s="241" t="str">
        <f t="shared" ca="1" si="90"/>
        <v>B</v>
      </c>
      <c r="AV17" s="241" t="str">
        <f t="shared" ca="1" si="90"/>
        <v>C</v>
      </c>
      <c r="AW17" s="241" t="str">
        <f t="shared" ca="1" si="90"/>
        <v>E</v>
      </c>
      <c r="AX17" s="241" t="str">
        <f t="shared" ca="1" si="90"/>
        <v>G</v>
      </c>
      <c r="AY17" s="241" t="str">
        <f t="shared" ca="1" si="90"/>
        <v>E</v>
      </c>
      <c r="AZ17" s="241" t="str">
        <f t="shared" ca="1" si="90"/>
        <v>I</v>
      </c>
      <c r="BA17" s="241" t="str">
        <f t="shared" ca="1" si="90"/>
        <v>H</v>
      </c>
      <c r="BB17" s="241" t="str">
        <f t="shared" ca="1" si="90"/>
        <v>H</v>
      </c>
      <c r="BC17" s="241" t="str">
        <f t="shared" ca="1" si="90"/>
        <v>G</v>
      </c>
      <c r="BD17" s="241" t="str">
        <f t="shared" ca="1" si="90"/>
        <v>I</v>
      </c>
      <c r="BE17" s="241" t="str">
        <f t="shared" ca="1" si="90"/>
        <v>L</v>
      </c>
      <c r="BF17" s="241" t="str">
        <f t="shared" ca="1" si="90"/>
        <v>T</v>
      </c>
      <c r="BG17" s="241" t="str">
        <f t="shared" ca="1" si="90"/>
        <v>T</v>
      </c>
      <c r="BH17" s="241" t="str">
        <f t="shared" ca="1" si="90"/>
        <v>V</v>
      </c>
      <c r="BI17" s="241" t="str">
        <f t="shared" ca="1" si="90"/>
        <v>V</v>
      </c>
      <c r="BJ17" s="241" t="str">
        <f t="shared" ca="1" si="90"/>
        <v>W</v>
      </c>
      <c r="BK17" s="241" t="str">
        <f t="shared" ca="1" si="90"/>
        <v>X</v>
      </c>
      <c r="BL17" s="241" t="str">
        <f t="shared" ca="1" si="90"/>
        <v>Y</v>
      </c>
      <c r="BM17" s="241" t="str">
        <f t="shared" ca="1" si="90"/>
        <v>X</v>
      </c>
      <c r="BN17" s="241" t="str">
        <f t="shared" ca="1" si="90"/>
        <v>U</v>
      </c>
      <c r="BO17" s="241" t="str">
        <f t="shared" ca="1" si="90"/>
        <v>H</v>
      </c>
      <c r="BP17" s="241" t="str">
        <f t="shared" ca="1" si="91"/>
        <v>H</v>
      </c>
      <c r="BQ17" s="241" t="str">
        <f t="shared" ca="1" si="91"/>
        <v>E</v>
      </c>
      <c r="BR17" s="241" t="str">
        <f t="shared" ca="1" si="91"/>
        <v>B</v>
      </c>
      <c r="BS17" s="241" t="str">
        <f t="shared" ca="1" si="91"/>
        <v>C</v>
      </c>
      <c r="BT17" s="241" t="str">
        <f t="shared" ca="1" si="91"/>
        <v>G</v>
      </c>
      <c r="BU17" s="241" t="str">
        <f t="shared" ca="1" si="91"/>
        <v>I</v>
      </c>
      <c r="BV17" s="241" t="str">
        <f t="shared" ca="1" si="91"/>
        <v>I</v>
      </c>
      <c r="BW17" s="241" t="str">
        <f t="shared" ca="1" si="91"/>
        <v>C</v>
      </c>
      <c r="BX17" s="241" t="str">
        <f t="shared" ca="1" si="91"/>
        <v>C</v>
      </c>
      <c r="BY17" s="241" t="str">
        <f t="shared" ca="1" si="91"/>
        <v>C</v>
      </c>
      <c r="BZ17" s="241" t="str">
        <f t="shared" ca="1" si="91"/>
        <v>C</v>
      </c>
      <c r="CA17" s="241" t="str">
        <f t="shared" ca="1" si="91"/>
        <v>G</v>
      </c>
      <c r="CB17" s="241" t="str">
        <f t="shared" ca="1" si="91"/>
        <v>I</v>
      </c>
      <c r="CC17" s="241" t="str">
        <f t="shared" ca="1" si="91"/>
        <v>B</v>
      </c>
      <c r="CD17" s="241" t="str">
        <f t="shared" ca="1" si="91"/>
        <v>C</v>
      </c>
      <c r="CE17" s="241" t="str">
        <f t="shared" ca="1" si="91"/>
        <v>B</v>
      </c>
      <c r="CF17" s="241" t="str">
        <f t="shared" ca="1" si="91"/>
        <v>B</v>
      </c>
      <c r="CG17" s="241" t="str">
        <f t="shared" ca="1" si="91"/>
        <v>C</v>
      </c>
      <c r="CH17" s="241" t="str">
        <f t="shared" ca="1" si="91"/>
        <v>G</v>
      </c>
      <c r="CI17" s="241" t="str">
        <f t="shared" ca="1" si="91"/>
        <v>I</v>
      </c>
      <c r="CJ17" s="241" t="str">
        <f t="shared" ca="1" si="91"/>
        <v>C</v>
      </c>
      <c r="CK17" s="241" t="str">
        <f t="shared" ca="1" si="91"/>
        <v>C</v>
      </c>
      <c r="CL17" s="241" t="str">
        <f t="shared" ca="1" si="91"/>
        <v>C</v>
      </c>
      <c r="CM17" s="241" t="str">
        <f t="shared" ca="1" si="91"/>
        <v>C</v>
      </c>
      <c r="CN17" s="241" t="str">
        <f t="shared" ca="1" si="91"/>
        <v>C</v>
      </c>
      <c r="CO17" s="241" t="str">
        <f t="shared" ca="1" si="91"/>
        <v>G</v>
      </c>
      <c r="CP17" s="241" t="str">
        <f t="shared" ca="1" si="91"/>
        <v>I</v>
      </c>
      <c r="CQ17" s="241" t="str">
        <f t="shared" ca="1" si="91"/>
        <v>H</v>
      </c>
      <c r="CR17" s="241" t="str">
        <f t="shared" ca="1" si="91"/>
        <v>H</v>
      </c>
      <c r="CS17" s="241" t="str">
        <f t="shared" ca="1" si="91"/>
        <v>H</v>
      </c>
      <c r="CT17" s="241" t="str">
        <f t="shared" ca="1" si="91"/>
        <v>H</v>
      </c>
      <c r="CU17" s="241" t="str">
        <f t="shared" ca="1" si="91"/>
        <v>H</v>
      </c>
      <c r="CV17" s="241" t="str">
        <f t="shared" ca="1" si="91"/>
        <v>L</v>
      </c>
      <c r="CW17" s="241" t="str">
        <f t="shared" ca="1" si="91"/>
        <v>N</v>
      </c>
      <c r="CX17" s="241" t="str">
        <f t="shared" ca="1" si="91"/>
        <v>H</v>
      </c>
      <c r="CY17" s="241" t="str">
        <f t="shared" ca="1" si="91"/>
        <v>H</v>
      </c>
      <c r="CZ17" s="241" t="str">
        <f t="shared" ca="1" si="91"/>
        <v>L</v>
      </c>
      <c r="DA17" s="241" t="str">
        <f t="shared" ca="1" si="91"/>
        <v>L</v>
      </c>
      <c r="DB17" s="241" t="str">
        <f t="shared" ca="1" si="91"/>
        <v>H</v>
      </c>
      <c r="DC17" s="241" t="str">
        <f t="shared" ca="1" si="91"/>
        <v>L</v>
      </c>
      <c r="DD17" s="241" t="str">
        <f t="shared" ca="1" si="91"/>
        <v>N</v>
      </c>
      <c r="DE17" s="241" t="str">
        <f t="shared" ca="1" si="91"/>
        <v>H</v>
      </c>
      <c r="DF17" s="241" t="str">
        <f t="shared" ca="1" si="91"/>
        <v>H</v>
      </c>
      <c r="DG17" s="241" t="str">
        <f t="shared" ca="1" si="91"/>
        <v>H</v>
      </c>
      <c r="DH17" s="241" t="str">
        <f t="shared" ca="1" si="91"/>
        <v>H</v>
      </c>
      <c r="DI17" s="241" t="str">
        <f t="shared" ca="1" si="91"/>
        <v>H</v>
      </c>
      <c r="DJ17" s="241" t="str">
        <f t="shared" ca="1" si="91"/>
        <v>L</v>
      </c>
      <c r="DK17" s="241" t="str">
        <f t="shared" ca="1" si="91"/>
        <v>N</v>
      </c>
      <c r="DL17" s="241" t="str">
        <f t="shared" ca="1" si="91"/>
        <v>L</v>
      </c>
      <c r="DM17" s="241" t="str">
        <f t="shared" ca="1" si="91"/>
        <v>L</v>
      </c>
      <c r="DN17" s="241" t="str">
        <f t="shared" ca="1" si="91"/>
        <v>H</v>
      </c>
      <c r="DO17" s="241" t="str">
        <f t="shared" ca="1" si="91"/>
        <v>H</v>
      </c>
      <c r="DP17" s="241" t="str">
        <f t="shared" ca="1" si="91"/>
        <v>H</v>
      </c>
      <c r="DQ17" s="241" t="str">
        <f t="shared" ca="1" si="91"/>
        <v>L</v>
      </c>
      <c r="DR17" s="241" t="str">
        <f t="shared" ca="1" si="91"/>
        <v>N</v>
      </c>
      <c r="DS17" s="241" t="str">
        <f t="shared" ca="1" si="91"/>
        <v>L</v>
      </c>
      <c r="DT17" s="241" t="str">
        <f t="shared" ca="1" si="91"/>
        <v>L</v>
      </c>
      <c r="DU17" s="241" t="str">
        <f t="shared" ca="1" si="91"/>
        <v>L</v>
      </c>
      <c r="DV17" s="241" t="str">
        <f t="shared" ca="1" si="91"/>
        <v>L</v>
      </c>
      <c r="DW17" s="241" t="str">
        <f t="shared" ca="1" si="91"/>
        <v>L</v>
      </c>
      <c r="DX17" s="241" t="str">
        <f t="shared" ca="1" si="91"/>
        <v>P</v>
      </c>
      <c r="DY17" s="241" t="str">
        <f t="shared" ca="1" si="91"/>
        <v>Q</v>
      </c>
      <c r="DZ17" s="241" t="str">
        <f t="shared" ca="1" si="91"/>
        <v>L</v>
      </c>
      <c r="EA17" s="241" t="str">
        <f t="shared" ca="1" si="91"/>
        <v>L</v>
      </c>
      <c r="EB17" s="241" t="str">
        <f t="shared" ca="1" si="92"/>
        <v>L</v>
      </c>
      <c r="EC17" s="241" t="str">
        <f t="shared" ca="1" si="92"/>
        <v>L</v>
      </c>
      <c r="ED17" s="241" t="str">
        <f t="shared" ca="1" si="92"/>
        <v>L</v>
      </c>
      <c r="EE17" s="241" t="str">
        <f t="shared" ca="1" si="92"/>
        <v>P</v>
      </c>
      <c r="EF17" s="241" t="str">
        <f t="shared" ca="1" si="92"/>
        <v>Q</v>
      </c>
      <c r="EG17" s="241" t="str">
        <f t="shared" ca="1" si="92"/>
        <v>L</v>
      </c>
      <c r="EH17" s="241" t="str">
        <f t="shared" ca="1" si="92"/>
        <v>L</v>
      </c>
      <c r="EI17" s="241" t="str">
        <f t="shared" ca="1" si="92"/>
        <v>L</v>
      </c>
      <c r="EJ17" s="241" t="str">
        <f t="shared" ca="1" si="92"/>
        <v>L</v>
      </c>
      <c r="EK17" s="241" t="str">
        <f t="shared" ca="1" si="92"/>
        <v>P</v>
      </c>
      <c r="EL17" s="241" t="str">
        <f t="shared" ca="1" si="92"/>
        <v>P</v>
      </c>
      <c r="EM17" s="241" t="str">
        <f t="shared" ca="1" si="92"/>
        <v>Q</v>
      </c>
      <c r="EN17" s="241" t="str">
        <f t="shared" ca="1" si="92"/>
        <v>L</v>
      </c>
      <c r="EO17" s="241" t="str">
        <f t="shared" ca="1" si="92"/>
        <v>L</v>
      </c>
      <c r="EP17" s="241" t="str">
        <f t="shared" ca="1" si="92"/>
        <v>L</v>
      </c>
      <c r="EQ17" s="241" t="str">
        <f t="shared" ca="1" si="92"/>
        <v>L</v>
      </c>
      <c r="ER17" s="241" t="str">
        <f t="shared" ca="1" si="92"/>
        <v>L</v>
      </c>
      <c r="ES17" s="241" t="str">
        <f t="shared" ca="1" si="92"/>
        <v>P</v>
      </c>
      <c r="ET17" s="241" t="str">
        <f t="shared" ca="1" si="92"/>
        <v>Q</v>
      </c>
      <c r="EU17" s="241" t="str">
        <f t="shared" ca="1" si="92"/>
        <v>M</v>
      </c>
      <c r="EV17" s="241" t="str">
        <f t="shared" ca="1" si="92"/>
        <v>M</v>
      </c>
      <c r="EW17" s="241" t="str">
        <f t="shared" ca="1" si="92"/>
        <v>M</v>
      </c>
      <c r="EX17" s="241" t="str">
        <f t="shared" ca="1" si="92"/>
        <v>K</v>
      </c>
      <c r="EY17" s="241" t="str">
        <f t="shared" ca="1" si="92"/>
        <v>K</v>
      </c>
      <c r="EZ17" s="241" t="str">
        <f t="shared" ca="1" si="92"/>
        <v>O</v>
      </c>
      <c r="FA17" s="241" t="str">
        <f t="shared" ca="1" si="92"/>
        <v>Q</v>
      </c>
      <c r="FB17" s="241" t="str">
        <f t="shared" ca="1" si="92"/>
        <v>K</v>
      </c>
      <c r="FC17" s="241" t="str">
        <f t="shared" ca="1" si="92"/>
        <v>K</v>
      </c>
      <c r="FD17" s="241" t="str">
        <f t="shared" ca="1" si="92"/>
        <v>K</v>
      </c>
      <c r="FE17" s="241" t="str">
        <f t="shared" ca="1" si="92"/>
        <v>K</v>
      </c>
      <c r="FF17" s="241" t="str">
        <f t="shared" ca="1" si="92"/>
        <v>K</v>
      </c>
      <c r="FG17" s="241" t="str">
        <f t="shared" ca="1" si="92"/>
        <v>O</v>
      </c>
      <c r="FH17" s="241" t="str">
        <f t="shared" ca="1" si="92"/>
        <v>Q</v>
      </c>
      <c r="FI17" s="241" t="str">
        <f t="shared" ca="1" si="92"/>
        <v>K</v>
      </c>
      <c r="FJ17" s="241" t="str">
        <f t="shared" ca="1" si="92"/>
        <v>K</v>
      </c>
      <c r="FK17" s="241" t="str">
        <f t="shared" ca="1" si="92"/>
        <v>K</v>
      </c>
      <c r="FL17" s="241" t="str">
        <f t="shared" ca="1" si="92"/>
        <v>K</v>
      </c>
      <c r="FM17" s="241" t="str">
        <f t="shared" ca="1" si="92"/>
        <v>K</v>
      </c>
      <c r="FN17" s="241" t="str">
        <f t="shared" ca="1" si="92"/>
        <v>O</v>
      </c>
      <c r="FO17" s="241" t="str">
        <f t="shared" ca="1" si="92"/>
        <v>Q</v>
      </c>
      <c r="FP17" s="241" t="str">
        <f t="shared" ca="1" si="92"/>
        <v>K</v>
      </c>
      <c r="FQ17" s="241" t="str">
        <f t="shared" ca="1" si="92"/>
        <v>K</v>
      </c>
      <c r="FR17" s="241" t="str">
        <f t="shared" ca="1" si="92"/>
        <v>K</v>
      </c>
      <c r="FS17" s="241" t="str">
        <f t="shared" ca="1" si="92"/>
        <v>K</v>
      </c>
      <c r="FT17" s="241" t="str">
        <f t="shared" ca="1" si="92"/>
        <v>K</v>
      </c>
      <c r="FU17" s="241" t="str">
        <f t="shared" ca="1" si="92"/>
        <v>O</v>
      </c>
      <c r="FV17" s="241" t="str">
        <f t="shared" ca="1" si="92"/>
        <v>U</v>
      </c>
      <c r="FW17" s="241" t="str">
        <f t="shared" ca="1" si="92"/>
        <v>U</v>
      </c>
      <c r="FX17" s="241" t="str">
        <f t="shared" ca="1" si="92"/>
        <v>U</v>
      </c>
      <c r="FY17" s="241" t="str">
        <f t="shared" ca="1" si="92"/>
        <v>U</v>
      </c>
      <c r="FZ17" s="241" t="str">
        <f t="shared" ca="1" si="92"/>
        <v>U</v>
      </c>
      <c r="GA17" s="241" t="str">
        <f t="shared" ca="1" si="92"/>
        <v>U</v>
      </c>
      <c r="GB17" s="241" t="str">
        <f t="shared" ca="1" si="92"/>
        <v>Z</v>
      </c>
      <c r="GC17" s="241" t="str">
        <f t="shared" ca="1" si="92"/>
        <v>Z</v>
      </c>
      <c r="GD17" s="241" t="str">
        <f t="shared" ca="1" si="92"/>
        <v>Z</v>
      </c>
      <c r="GE17" s="241" t="str">
        <f t="shared" ca="1" si="92"/>
        <v>Z</v>
      </c>
      <c r="GF17" s="241" t="str">
        <f t="shared" ca="1" si="92"/>
        <v>Z</v>
      </c>
      <c r="GG17" s="241" t="str">
        <f t="shared" ca="1" si="92"/>
        <v>Z</v>
      </c>
      <c r="GH17" s="241" t="str">
        <f t="shared" ca="1" si="92"/>
        <v>L</v>
      </c>
      <c r="GI17" s="241" t="str">
        <f t="shared" ca="1" si="92"/>
        <v>P</v>
      </c>
      <c r="GJ17" s="241" t="str">
        <f t="shared" ca="1" si="92"/>
        <v>Q</v>
      </c>
      <c r="GK17" s="241" t="str">
        <f t="shared" ca="1" si="92"/>
        <v>L</v>
      </c>
      <c r="GL17" s="241" t="str">
        <f t="shared" ca="1" si="92"/>
        <v>L</v>
      </c>
      <c r="GM17" s="241" t="str">
        <f t="shared" ca="1" si="92"/>
        <v>L</v>
      </c>
      <c r="GN17" s="241" t="str">
        <f t="shared" ca="1" si="93"/>
        <v>L</v>
      </c>
      <c r="GO17" s="241" t="str">
        <f t="shared" ca="1" si="93"/>
        <v>L</v>
      </c>
      <c r="GP17" s="241" t="str">
        <f t="shared" ca="1" si="93"/>
        <v>P</v>
      </c>
      <c r="GQ17" s="241" t="str">
        <f t="shared" ca="1" si="93"/>
        <v>Q</v>
      </c>
      <c r="GR17" s="241" t="str">
        <f t="shared" ca="1" si="93"/>
        <v>L</v>
      </c>
      <c r="GS17" s="241" t="str">
        <f t="shared" ca="1" si="93"/>
        <v>L</v>
      </c>
      <c r="GT17" s="241" t="str">
        <f t="shared" ca="1" si="93"/>
        <v>L</v>
      </c>
      <c r="GU17" s="241" t="str">
        <f t="shared" ca="1" si="93"/>
        <v>L</v>
      </c>
      <c r="GV17" s="241" t="str">
        <f t="shared" ca="1" si="93"/>
        <v>L</v>
      </c>
      <c r="GW17" s="241" t="str">
        <f t="shared" ca="1" si="93"/>
        <v>P</v>
      </c>
      <c r="GX17" s="241" t="str">
        <f t="shared" ca="1" si="93"/>
        <v>Q</v>
      </c>
      <c r="GY17" s="241" t="str">
        <f t="shared" ca="1" si="93"/>
        <v>L</v>
      </c>
      <c r="GZ17" s="241" t="str">
        <f t="shared" ca="1" si="93"/>
        <v>L</v>
      </c>
      <c r="HA17" s="241" t="str">
        <f t="shared" ca="1" si="93"/>
        <v>L</v>
      </c>
      <c r="HB17" s="241" t="str">
        <f t="shared" ca="1" si="93"/>
        <v>L</v>
      </c>
      <c r="HC17" s="241" t="str">
        <f t="shared" ca="1" si="93"/>
        <v>L</v>
      </c>
      <c r="HD17" s="241" t="str">
        <f t="shared" ca="1" si="93"/>
        <v>P</v>
      </c>
      <c r="HE17" s="241" t="str">
        <f t="shared" ca="1" si="93"/>
        <v>Q</v>
      </c>
      <c r="HF17" s="241" t="str">
        <f t="shared" ca="1" si="93"/>
        <v>L</v>
      </c>
      <c r="HG17" s="241" t="str">
        <f t="shared" ca="1" si="93"/>
        <v/>
      </c>
      <c r="HH17" s="241" t="str">
        <f t="shared" ca="1" si="93"/>
        <v/>
      </c>
      <c r="HI17" s="241" t="str">
        <f t="shared" ca="1" si="93"/>
        <v/>
      </c>
      <c r="HJ17" s="241" t="str">
        <f t="shared" ca="1" si="93"/>
        <v/>
      </c>
      <c r="HK17" s="241" t="str">
        <f t="shared" ca="1" si="93"/>
        <v/>
      </c>
      <c r="HL17" s="241" t="str">
        <f t="shared" ca="1" si="93"/>
        <v/>
      </c>
      <c r="HM17" s="241" t="str">
        <f t="shared" ca="1" si="93"/>
        <v/>
      </c>
      <c r="HN17" s="241" t="str">
        <f t="shared" ca="1" si="93"/>
        <v/>
      </c>
      <c r="HO17" s="241" t="str">
        <f t="shared" ca="1" si="93"/>
        <v/>
      </c>
      <c r="HP17" s="241" t="str">
        <f t="shared" ca="1" si="93"/>
        <v/>
      </c>
      <c r="HQ17" s="241" t="str">
        <f t="shared" ca="1" si="93"/>
        <v/>
      </c>
      <c r="HR17" s="241" t="str">
        <f t="shared" ca="1" si="93"/>
        <v/>
      </c>
      <c r="HS17" s="241" t="str">
        <f t="shared" ca="1" si="93"/>
        <v/>
      </c>
      <c r="HT17" s="241" t="str">
        <f t="shared" ca="1" si="93"/>
        <v/>
      </c>
      <c r="HU17" s="241" t="str">
        <f t="shared" ca="1" si="93"/>
        <v/>
      </c>
      <c r="HV17" s="241" t="str">
        <f t="shared" ca="1" si="93"/>
        <v/>
      </c>
      <c r="HW17" s="241" t="str">
        <f t="shared" ca="1" si="93"/>
        <v/>
      </c>
      <c r="HX17" s="241" t="str">
        <f t="shared" ca="1" si="93"/>
        <v/>
      </c>
      <c r="HY17" s="241" t="str">
        <f t="shared" ca="1" si="93"/>
        <v/>
      </c>
      <c r="HZ17" s="241" t="str">
        <f t="shared" ca="1" si="93"/>
        <v/>
      </c>
      <c r="IA17" s="241" t="str">
        <f t="shared" ca="1" si="93"/>
        <v/>
      </c>
      <c r="IB17" s="241" t="str">
        <f t="shared" ca="1" si="93"/>
        <v/>
      </c>
      <c r="IC17" s="241" t="str">
        <f t="shared" ca="1" si="93"/>
        <v/>
      </c>
      <c r="ID17" s="241" t="str">
        <f t="shared" ca="1" si="93"/>
        <v/>
      </c>
      <c r="IE17" s="241" t="str">
        <f t="shared" ca="1" si="93"/>
        <v/>
      </c>
      <c r="IF17" s="241" t="str">
        <f t="shared" ca="1" si="93"/>
        <v/>
      </c>
      <c r="IG17" s="241" t="str">
        <f t="shared" ca="1" si="93"/>
        <v/>
      </c>
      <c r="IH17" s="241" t="str">
        <f t="shared" ca="1" si="93"/>
        <v/>
      </c>
      <c r="II17" s="241" t="str">
        <f t="shared" ca="1" si="93"/>
        <v/>
      </c>
      <c r="IJ17" s="241" t="str">
        <f t="shared" ca="1" si="93"/>
        <v/>
      </c>
      <c r="IK17" s="241" t="str">
        <f t="shared" ca="1" si="93"/>
        <v/>
      </c>
      <c r="IL17" s="241" t="str">
        <f t="shared" ca="1" si="93"/>
        <v/>
      </c>
      <c r="IM17" s="241" t="str">
        <f t="shared" ca="1" si="93"/>
        <v/>
      </c>
      <c r="IN17" s="241" t="str">
        <f t="shared" ca="1" si="93"/>
        <v/>
      </c>
      <c r="IO17" s="241" t="str">
        <f t="shared" ca="1" si="93"/>
        <v/>
      </c>
      <c r="IP17" s="241" t="str">
        <f t="shared" ca="1" si="93"/>
        <v/>
      </c>
      <c r="IQ17" s="241" t="str">
        <f t="shared" ca="1" si="93"/>
        <v/>
      </c>
      <c r="IR17" s="241" t="str">
        <f t="shared" ca="1" si="93"/>
        <v/>
      </c>
      <c r="IS17" s="241" t="str">
        <f t="shared" ca="1" si="93"/>
        <v/>
      </c>
      <c r="IT17" s="241" t="str">
        <f t="shared" ca="1" si="93"/>
        <v/>
      </c>
      <c r="IU17" s="241" t="str">
        <f t="shared" ca="1" si="93"/>
        <v/>
      </c>
      <c r="IV17" s="241" t="str">
        <f t="shared" ca="1" si="93"/>
        <v/>
      </c>
      <c r="IW17" s="241" t="str">
        <f t="shared" ca="1" si="94"/>
        <v/>
      </c>
      <c r="IX17" s="241" t="str">
        <f t="shared" ca="1" si="94"/>
        <v/>
      </c>
      <c r="IY17" s="241" t="str">
        <f t="shared" ca="1" si="94"/>
        <v/>
      </c>
      <c r="IZ17" s="241" t="str">
        <f t="shared" ca="1" si="94"/>
        <v/>
      </c>
      <c r="JA17" s="241" t="str">
        <f t="shared" ca="1" si="94"/>
        <v/>
      </c>
      <c r="JB17" s="241" t="str">
        <f t="shared" ca="1" si="94"/>
        <v/>
      </c>
      <c r="JC17" s="241" t="str">
        <f t="shared" ca="1" si="94"/>
        <v/>
      </c>
      <c r="JD17" s="241" t="str">
        <f t="shared" ca="1" si="94"/>
        <v/>
      </c>
      <c r="JE17" s="241" t="str">
        <f t="shared" ca="1" si="94"/>
        <v/>
      </c>
      <c r="JF17" s="241" t="str">
        <f t="shared" ca="1" si="94"/>
        <v/>
      </c>
      <c r="JG17" s="241" t="str">
        <f t="shared" ca="1" si="94"/>
        <v/>
      </c>
      <c r="JH17" s="241" t="str">
        <f t="shared" ca="1" si="94"/>
        <v/>
      </c>
      <c r="JI17" s="241" t="str">
        <f t="shared" ca="1" si="94"/>
        <v/>
      </c>
      <c r="JJ17" s="241" t="str">
        <f t="shared" ca="1" si="94"/>
        <v/>
      </c>
      <c r="JK17" s="241" t="str">
        <f t="shared" ca="1" si="94"/>
        <v/>
      </c>
      <c r="JL17" s="241" t="str">
        <f t="shared" ca="1" si="94"/>
        <v/>
      </c>
      <c r="JM17" s="241" t="str">
        <f t="shared" ca="1" si="94"/>
        <v/>
      </c>
      <c r="JN17" s="241" t="str">
        <f t="shared" ca="1" si="94"/>
        <v/>
      </c>
      <c r="JO17" s="241" t="str">
        <f t="shared" ca="1" si="94"/>
        <v/>
      </c>
      <c r="JP17" s="241" t="str">
        <f t="shared" ca="1" si="94"/>
        <v/>
      </c>
      <c r="JQ17" s="241" t="str">
        <f t="shared" ca="1" si="94"/>
        <v/>
      </c>
      <c r="JR17" s="241" t="str">
        <f t="shared" ca="1" si="94"/>
        <v/>
      </c>
      <c r="JS17" s="241" t="str">
        <f t="shared" ca="1" si="94"/>
        <v/>
      </c>
      <c r="JT17" s="241" t="str">
        <f t="shared" ca="1" si="94"/>
        <v/>
      </c>
      <c r="JU17" s="241" t="str">
        <f t="shared" ca="1" si="94"/>
        <v/>
      </c>
      <c r="JV17" s="241" t="str">
        <f t="shared" ca="1" si="94"/>
        <v/>
      </c>
      <c r="JW17" s="241" t="str">
        <f t="shared" ca="1" si="94"/>
        <v/>
      </c>
      <c r="JX17" s="241" t="str">
        <f t="shared" ca="1" si="94"/>
        <v/>
      </c>
      <c r="JY17" s="241" t="str">
        <f t="shared" ca="1" si="94"/>
        <v/>
      </c>
      <c r="JZ17" s="241" t="str">
        <f t="shared" ca="1" si="94"/>
        <v/>
      </c>
      <c r="KA17" s="241" t="str">
        <f t="shared" ca="1" si="94"/>
        <v/>
      </c>
      <c r="KB17" s="241" t="str">
        <f t="shared" ca="1" si="94"/>
        <v/>
      </c>
      <c r="KC17" s="241" t="str">
        <f t="shared" ca="1" si="95"/>
        <v/>
      </c>
      <c r="KD17" s="241" t="str">
        <f t="shared" ca="1" si="95"/>
        <v/>
      </c>
      <c r="KE17" s="241" t="str">
        <f t="shared" ca="1" si="95"/>
        <v/>
      </c>
      <c r="KF17" s="241" t="str">
        <f t="shared" ca="1" si="95"/>
        <v/>
      </c>
      <c r="KG17" s="241" t="str">
        <f t="shared" ca="1" si="95"/>
        <v/>
      </c>
      <c r="KH17" s="241" t="str">
        <f t="shared" ca="1" si="95"/>
        <v/>
      </c>
      <c r="KI17" s="241" t="str">
        <f t="shared" ca="1" si="95"/>
        <v/>
      </c>
      <c r="KJ17" s="241" t="str">
        <f t="shared" ca="1" si="95"/>
        <v/>
      </c>
      <c r="KK17" s="241" t="str">
        <f t="shared" ca="1" si="95"/>
        <v/>
      </c>
      <c r="KL17" s="241" t="str">
        <f t="shared" ca="1" si="95"/>
        <v/>
      </c>
      <c r="KM17" s="241" t="str">
        <f t="shared" ca="1" si="95"/>
        <v/>
      </c>
      <c r="KN17" s="241" t="str">
        <f t="shared" ca="1" si="95"/>
        <v/>
      </c>
      <c r="KO17" s="241" t="str">
        <f t="shared" ca="1" si="95"/>
        <v/>
      </c>
      <c r="KP17" s="241" t="str">
        <f t="shared" ca="1" si="95"/>
        <v/>
      </c>
      <c r="KQ17" s="241" t="str">
        <f t="shared" ca="1" si="95"/>
        <v/>
      </c>
      <c r="KR17" s="241" t="str">
        <f t="shared" ca="1" si="95"/>
        <v/>
      </c>
      <c r="KS17" s="241" t="str">
        <f t="shared" ca="1" si="96"/>
        <v/>
      </c>
      <c r="KT17" s="241" t="str">
        <f t="shared" ca="1" si="96"/>
        <v/>
      </c>
    </row>
    <row r="18" spans="1:306" x14ac:dyDescent="0.2">
      <c r="A18">
        <f t="shared" ref="A18:A25" si="98">A17+1</f>
        <v>3</v>
      </c>
      <c r="B18" s="236" t="str">
        <f>カレンダー!B$18</f>
        <v>with SAUNA(単泊)</v>
      </c>
      <c r="C18" s="241" t="str">
        <f t="shared" ca="1" si="97"/>
        <v>Q</v>
      </c>
      <c r="D18" s="241" t="str">
        <f t="shared" ca="1" si="97"/>
        <v>Q</v>
      </c>
      <c r="E18" s="241" t="str">
        <f t="shared" ca="1" si="97"/>
        <v>G</v>
      </c>
      <c r="F18" s="241" t="str">
        <f t="shared" ca="1" si="97"/>
        <v>G</v>
      </c>
      <c r="G18" s="241" t="str">
        <f t="shared" ca="1" si="97"/>
        <v>G</v>
      </c>
      <c r="H18" s="241" t="str">
        <f t="shared" ca="1" si="97"/>
        <v>H</v>
      </c>
      <c r="I18" s="241" t="str">
        <f t="shared" ca="1" si="97"/>
        <v>G</v>
      </c>
      <c r="J18" s="241" t="str">
        <f t="shared" ca="1" si="97"/>
        <v>P</v>
      </c>
      <c r="K18" s="241" t="str">
        <f t="shared" ca="1" si="97"/>
        <v>I</v>
      </c>
      <c r="L18" s="241" t="str">
        <f t="shared" ca="1" si="97"/>
        <v>K</v>
      </c>
      <c r="M18" s="241" t="str">
        <f t="shared" ca="1" si="97"/>
        <v>H</v>
      </c>
      <c r="N18" s="241" t="str">
        <f t="shared" ca="1" si="97"/>
        <v>E</v>
      </c>
      <c r="O18" s="241" t="str">
        <f t="shared" ca="1" si="97"/>
        <v>H</v>
      </c>
      <c r="P18" s="241" t="str">
        <f t="shared" ca="1" si="97"/>
        <v>M</v>
      </c>
      <c r="Q18" s="241" t="str">
        <f t="shared" ca="1" si="97"/>
        <v>L</v>
      </c>
      <c r="R18" s="241" t="str">
        <f t="shared" ca="1" si="97"/>
        <v>I</v>
      </c>
      <c r="S18" s="241" t="str">
        <f t="shared" ca="1" si="90"/>
        <v>F</v>
      </c>
      <c r="T18" s="241" t="str">
        <f t="shared" ca="1" si="90"/>
        <v>F</v>
      </c>
      <c r="U18" s="241" t="str">
        <f t="shared" ca="1" si="90"/>
        <v>E</v>
      </c>
      <c r="V18" s="241" t="str">
        <f t="shared" ca="1" si="90"/>
        <v>F</v>
      </c>
      <c r="W18" s="241" t="str">
        <f t="shared" ca="1" si="90"/>
        <v>N</v>
      </c>
      <c r="X18" s="241" t="str">
        <f t="shared" ca="1" si="90"/>
        <v>Q</v>
      </c>
      <c r="Y18" s="241" t="str">
        <f t="shared" ca="1" si="90"/>
        <v>J</v>
      </c>
      <c r="Z18" s="241" t="str">
        <f t="shared" ca="1" si="90"/>
        <v>J</v>
      </c>
      <c r="AA18" s="241" t="str">
        <f t="shared" ca="1" si="90"/>
        <v>G</v>
      </c>
      <c r="AB18" s="241" t="str">
        <f t="shared" ca="1" si="90"/>
        <v>D</v>
      </c>
      <c r="AC18" s="241" t="str">
        <f t="shared" ca="1" si="90"/>
        <v>D</v>
      </c>
      <c r="AD18" s="241" t="str">
        <f t="shared" ca="1" si="90"/>
        <v>I</v>
      </c>
      <c r="AE18" s="241" t="str">
        <f t="shared" ca="1" si="90"/>
        <v>J</v>
      </c>
      <c r="AF18" s="241" t="str">
        <f t="shared" ca="1" si="90"/>
        <v>D</v>
      </c>
      <c r="AG18" s="241" t="str">
        <f t="shared" ca="1" si="90"/>
        <v>D</v>
      </c>
      <c r="AH18" s="241" t="str">
        <f t="shared" ca="1" si="90"/>
        <v>D</v>
      </c>
      <c r="AI18" s="241" t="str">
        <f t="shared" ca="1" si="90"/>
        <v>E</v>
      </c>
      <c r="AJ18" s="241" t="str">
        <f t="shared" ca="1" si="90"/>
        <v>D</v>
      </c>
      <c r="AK18" s="241" t="str">
        <f t="shared" ca="1" si="90"/>
        <v>F</v>
      </c>
      <c r="AL18" s="241" t="str">
        <f t="shared" ca="1" si="90"/>
        <v>I</v>
      </c>
      <c r="AM18" s="241" t="str">
        <f t="shared" ca="1" si="90"/>
        <v>E</v>
      </c>
      <c r="AN18" s="241" t="str">
        <f t="shared" ca="1" si="90"/>
        <v>C</v>
      </c>
      <c r="AO18" s="241" t="str">
        <f t="shared" ca="1" si="90"/>
        <v>C</v>
      </c>
      <c r="AP18" s="241" t="str">
        <f t="shared" ca="1" si="90"/>
        <v>D</v>
      </c>
      <c r="AQ18" s="241" t="str">
        <f t="shared" ca="1" si="90"/>
        <v>D</v>
      </c>
      <c r="AR18" s="241" t="str">
        <f t="shared" ca="1" si="90"/>
        <v>I</v>
      </c>
      <c r="AS18" s="241" t="str">
        <f t="shared" ca="1" si="90"/>
        <v>K</v>
      </c>
      <c r="AT18" s="241" t="str">
        <f t="shared" ca="1" si="90"/>
        <v>B</v>
      </c>
      <c r="AU18" s="241" t="str">
        <f t="shared" ca="1" si="90"/>
        <v>B</v>
      </c>
      <c r="AV18" s="241" t="str">
        <f t="shared" ca="1" si="90"/>
        <v>C</v>
      </c>
      <c r="AW18" s="241" t="str">
        <f t="shared" ca="1" si="90"/>
        <v>E</v>
      </c>
      <c r="AX18" s="241" t="str">
        <f t="shared" ca="1" si="90"/>
        <v>G</v>
      </c>
      <c r="AY18" s="241" t="str">
        <f t="shared" ca="1" si="90"/>
        <v>E</v>
      </c>
      <c r="AZ18" s="241" t="str">
        <f t="shared" ca="1" si="90"/>
        <v>I</v>
      </c>
      <c r="BA18" s="241" t="str">
        <f t="shared" ca="1" si="90"/>
        <v>H</v>
      </c>
      <c r="BB18" s="241" t="str">
        <f t="shared" ca="1" si="90"/>
        <v>H</v>
      </c>
      <c r="BC18" s="241" t="str">
        <f t="shared" ca="1" si="90"/>
        <v>G</v>
      </c>
      <c r="BD18" s="241" t="str">
        <f t="shared" ca="1" si="90"/>
        <v>I</v>
      </c>
      <c r="BE18" s="241" t="str">
        <f t="shared" ca="1" si="90"/>
        <v>L</v>
      </c>
      <c r="BF18" s="241" t="str">
        <f t="shared" ca="1" si="90"/>
        <v>T</v>
      </c>
      <c r="BG18" s="241" t="str">
        <f t="shared" ca="1" si="90"/>
        <v>T</v>
      </c>
      <c r="BH18" s="241" t="str">
        <f t="shared" ca="1" si="90"/>
        <v>V</v>
      </c>
      <c r="BI18" s="241" t="str">
        <f t="shared" ca="1" si="90"/>
        <v>V</v>
      </c>
      <c r="BJ18" s="241" t="str">
        <f t="shared" ca="1" si="90"/>
        <v>W</v>
      </c>
      <c r="BK18" s="241" t="str">
        <f t="shared" ca="1" si="90"/>
        <v>X</v>
      </c>
      <c r="BL18" s="241" t="str">
        <f t="shared" ca="1" si="90"/>
        <v>Y</v>
      </c>
      <c r="BM18" s="241" t="str">
        <f t="shared" ca="1" si="90"/>
        <v>X</v>
      </c>
      <c r="BN18" s="241" t="str">
        <f t="shared" ca="1" si="90"/>
        <v>U</v>
      </c>
      <c r="BO18" s="241" t="str">
        <f t="shared" ca="1" si="90"/>
        <v>H</v>
      </c>
      <c r="BP18" s="241" t="str">
        <f t="shared" ca="1" si="91"/>
        <v>H</v>
      </c>
      <c r="BQ18" s="241" t="str">
        <f t="shared" ca="1" si="91"/>
        <v>E</v>
      </c>
      <c r="BR18" s="241" t="str">
        <f t="shared" ca="1" si="91"/>
        <v>B</v>
      </c>
      <c r="BS18" s="241" t="str">
        <f t="shared" ca="1" si="91"/>
        <v>C</v>
      </c>
      <c r="BT18" s="241" t="str">
        <f t="shared" ca="1" si="91"/>
        <v>G</v>
      </c>
      <c r="BU18" s="241" t="str">
        <f t="shared" ca="1" si="91"/>
        <v>I</v>
      </c>
      <c r="BV18" s="241" t="str">
        <f t="shared" ca="1" si="91"/>
        <v>I</v>
      </c>
      <c r="BW18" s="241" t="str">
        <f t="shared" ca="1" si="91"/>
        <v>C</v>
      </c>
      <c r="BX18" s="241" t="str">
        <f t="shared" ca="1" si="91"/>
        <v>C</v>
      </c>
      <c r="BY18" s="241" t="str">
        <f t="shared" ca="1" si="91"/>
        <v>C</v>
      </c>
      <c r="BZ18" s="241" t="str">
        <f t="shared" ca="1" si="91"/>
        <v>C</v>
      </c>
      <c r="CA18" s="241" t="str">
        <f t="shared" ca="1" si="91"/>
        <v>G</v>
      </c>
      <c r="CB18" s="241" t="str">
        <f t="shared" ca="1" si="91"/>
        <v>I</v>
      </c>
      <c r="CC18" s="241" t="str">
        <f t="shared" ca="1" si="91"/>
        <v>B</v>
      </c>
      <c r="CD18" s="241" t="str">
        <f t="shared" ca="1" si="91"/>
        <v>C</v>
      </c>
      <c r="CE18" s="241" t="str">
        <f t="shared" ca="1" si="91"/>
        <v>B</v>
      </c>
      <c r="CF18" s="241" t="str">
        <f t="shared" ca="1" si="91"/>
        <v>B</v>
      </c>
      <c r="CG18" s="241" t="str">
        <f t="shared" ca="1" si="91"/>
        <v>C</v>
      </c>
      <c r="CH18" s="241" t="str">
        <f t="shared" ca="1" si="91"/>
        <v>G</v>
      </c>
      <c r="CI18" s="241" t="str">
        <f t="shared" ca="1" si="91"/>
        <v>I</v>
      </c>
      <c r="CJ18" s="241" t="str">
        <f t="shared" ca="1" si="91"/>
        <v>C</v>
      </c>
      <c r="CK18" s="241" t="str">
        <f t="shared" ca="1" si="91"/>
        <v>C</v>
      </c>
      <c r="CL18" s="241" t="str">
        <f t="shared" ca="1" si="91"/>
        <v>C</v>
      </c>
      <c r="CM18" s="241" t="str">
        <f t="shared" ca="1" si="91"/>
        <v>C</v>
      </c>
      <c r="CN18" s="241" t="str">
        <f t="shared" ca="1" si="91"/>
        <v>C</v>
      </c>
      <c r="CO18" s="241" t="str">
        <f t="shared" ca="1" si="91"/>
        <v>G</v>
      </c>
      <c r="CP18" s="241" t="str">
        <f t="shared" ca="1" si="91"/>
        <v>I</v>
      </c>
      <c r="CQ18" s="241" t="str">
        <f t="shared" ca="1" si="91"/>
        <v>H</v>
      </c>
      <c r="CR18" s="241" t="str">
        <f t="shared" ca="1" si="91"/>
        <v>H</v>
      </c>
      <c r="CS18" s="241" t="str">
        <f t="shared" ca="1" si="91"/>
        <v>H</v>
      </c>
      <c r="CT18" s="241" t="str">
        <f t="shared" ca="1" si="91"/>
        <v>H</v>
      </c>
      <c r="CU18" s="241" t="str">
        <f t="shared" ca="1" si="91"/>
        <v>H</v>
      </c>
      <c r="CV18" s="241" t="str">
        <f t="shared" ca="1" si="91"/>
        <v>L</v>
      </c>
      <c r="CW18" s="241" t="str">
        <f t="shared" ca="1" si="91"/>
        <v>N</v>
      </c>
      <c r="CX18" s="241" t="str">
        <f t="shared" ca="1" si="91"/>
        <v>H</v>
      </c>
      <c r="CY18" s="241" t="str">
        <f t="shared" ca="1" si="91"/>
        <v>H</v>
      </c>
      <c r="CZ18" s="241" t="str">
        <f t="shared" ca="1" si="91"/>
        <v>L</v>
      </c>
      <c r="DA18" s="241" t="str">
        <f t="shared" ca="1" si="91"/>
        <v>L</v>
      </c>
      <c r="DB18" s="241" t="str">
        <f t="shared" ca="1" si="91"/>
        <v>H</v>
      </c>
      <c r="DC18" s="241" t="str">
        <f t="shared" ca="1" si="91"/>
        <v>L</v>
      </c>
      <c r="DD18" s="241" t="str">
        <f t="shared" ca="1" si="91"/>
        <v>N</v>
      </c>
      <c r="DE18" s="241" t="str">
        <f t="shared" ca="1" si="91"/>
        <v>H</v>
      </c>
      <c r="DF18" s="241" t="str">
        <f t="shared" ca="1" si="91"/>
        <v>H</v>
      </c>
      <c r="DG18" s="241" t="str">
        <f t="shared" ca="1" si="91"/>
        <v>H</v>
      </c>
      <c r="DH18" s="241" t="str">
        <f t="shared" ca="1" si="91"/>
        <v>H</v>
      </c>
      <c r="DI18" s="241" t="str">
        <f t="shared" ca="1" si="91"/>
        <v>H</v>
      </c>
      <c r="DJ18" s="241" t="str">
        <f t="shared" ca="1" si="91"/>
        <v>L</v>
      </c>
      <c r="DK18" s="241" t="str">
        <f t="shared" ca="1" si="91"/>
        <v>N</v>
      </c>
      <c r="DL18" s="241" t="str">
        <f t="shared" ca="1" si="91"/>
        <v>L</v>
      </c>
      <c r="DM18" s="241" t="str">
        <f t="shared" ca="1" si="91"/>
        <v>L</v>
      </c>
      <c r="DN18" s="241" t="str">
        <f t="shared" ca="1" si="91"/>
        <v>H</v>
      </c>
      <c r="DO18" s="241" t="str">
        <f t="shared" ca="1" si="91"/>
        <v>H</v>
      </c>
      <c r="DP18" s="241" t="str">
        <f t="shared" ca="1" si="91"/>
        <v>H</v>
      </c>
      <c r="DQ18" s="241" t="str">
        <f t="shared" ca="1" si="91"/>
        <v>L</v>
      </c>
      <c r="DR18" s="241" t="str">
        <f t="shared" ca="1" si="91"/>
        <v>N</v>
      </c>
      <c r="DS18" s="241" t="str">
        <f t="shared" ca="1" si="91"/>
        <v>L</v>
      </c>
      <c r="DT18" s="241" t="str">
        <f t="shared" ca="1" si="91"/>
        <v>L</v>
      </c>
      <c r="DU18" s="241" t="str">
        <f t="shared" ca="1" si="91"/>
        <v>L</v>
      </c>
      <c r="DV18" s="241" t="str">
        <f t="shared" ca="1" si="91"/>
        <v>L</v>
      </c>
      <c r="DW18" s="241" t="str">
        <f t="shared" ca="1" si="91"/>
        <v>L</v>
      </c>
      <c r="DX18" s="241" t="str">
        <f t="shared" ca="1" si="91"/>
        <v>P</v>
      </c>
      <c r="DY18" s="241" t="str">
        <f t="shared" ca="1" si="91"/>
        <v>Q</v>
      </c>
      <c r="DZ18" s="241" t="str">
        <f t="shared" ca="1" si="91"/>
        <v>L</v>
      </c>
      <c r="EA18" s="241" t="str">
        <f t="shared" ca="1" si="91"/>
        <v>L</v>
      </c>
      <c r="EB18" s="241" t="str">
        <f t="shared" ca="1" si="92"/>
        <v>L</v>
      </c>
      <c r="EC18" s="241" t="str">
        <f t="shared" ca="1" si="92"/>
        <v>L</v>
      </c>
      <c r="ED18" s="241" t="str">
        <f t="shared" ca="1" si="92"/>
        <v>L</v>
      </c>
      <c r="EE18" s="241" t="str">
        <f t="shared" ca="1" si="92"/>
        <v>P</v>
      </c>
      <c r="EF18" s="241" t="str">
        <f t="shared" ca="1" si="92"/>
        <v>Q</v>
      </c>
      <c r="EG18" s="241" t="str">
        <f t="shared" ca="1" si="92"/>
        <v>L</v>
      </c>
      <c r="EH18" s="241" t="str">
        <f t="shared" ca="1" si="92"/>
        <v>L</v>
      </c>
      <c r="EI18" s="241" t="str">
        <f t="shared" ca="1" si="92"/>
        <v>L</v>
      </c>
      <c r="EJ18" s="241" t="str">
        <f t="shared" ca="1" si="92"/>
        <v>L</v>
      </c>
      <c r="EK18" s="241" t="str">
        <f t="shared" ca="1" si="92"/>
        <v>P</v>
      </c>
      <c r="EL18" s="241" t="str">
        <f t="shared" ca="1" si="92"/>
        <v>P</v>
      </c>
      <c r="EM18" s="241" t="str">
        <f t="shared" ca="1" si="92"/>
        <v>Q</v>
      </c>
      <c r="EN18" s="241" t="str">
        <f t="shared" ca="1" si="92"/>
        <v>L</v>
      </c>
      <c r="EO18" s="241" t="str">
        <f t="shared" ca="1" si="92"/>
        <v>L</v>
      </c>
      <c r="EP18" s="241" t="str">
        <f t="shared" ca="1" si="92"/>
        <v>L</v>
      </c>
      <c r="EQ18" s="241" t="str">
        <f t="shared" ca="1" si="92"/>
        <v>L</v>
      </c>
      <c r="ER18" s="241" t="str">
        <f t="shared" ca="1" si="92"/>
        <v>L</v>
      </c>
      <c r="ES18" s="241" t="str">
        <f t="shared" ca="1" si="92"/>
        <v>P</v>
      </c>
      <c r="ET18" s="241" t="str">
        <f t="shared" ca="1" si="92"/>
        <v>Q</v>
      </c>
      <c r="EU18" s="241" t="str">
        <f t="shared" ca="1" si="92"/>
        <v>M</v>
      </c>
      <c r="EV18" s="241" t="str">
        <f t="shared" ca="1" si="92"/>
        <v>M</v>
      </c>
      <c r="EW18" s="241" t="str">
        <f t="shared" ca="1" si="92"/>
        <v>M</v>
      </c>
      <c r="EX18" s="241" t="str">
        <f t="shared" ca="1" si="92"/>
        <v>K</v>
      </c>
      <c r="EY18" s="241" t="str">
        <f t="shared" ca="1" si="92"/>
        <v>K</v>
      </c>
      <c r="EZ18" s="241" t="str">
        <f t="shared" ca="1" si="92"/>
        <v>O</v>
      </c>
      <c r="FA18" s="241" t="str">
        <f t="shared" ca="1" si="92"/>
        <v>Q</v>
      </c>
      <c r="FB18" s="241" t="str">
        <f t="shared" ca="1" si="92"/>
        <v>K</v>
      </c>
      <c r="FC18" s="241" t="str">
        <f t="shared" ca="1" si="92"/>
        <v>K</v>
      </c>
      <c r="FD18" s="241" t="str">
        <f t="shared" ca="1" si="92"/>
        <v>K</v>
      </c>
      <c r="FE18" s="241" t="str">
        <f t="shared" ca="1" si="92"/>
        <v>K</v>
      </c>
      <c r="FF18" s="241" t="str">
        <f t="shared" ca="1" si="92"/>
        <v>K</v>
      </c>
      <c r="FG18" s="241" t="str">
        <f t="shared" ca="1" si="92"/>
        <v>O</v>
      </c>
      <c r="FH18" s="241" t="str">
        <f t="shared" ca="1" si="92"/>
        <v>Q</v>
      </c>
      <c r="FI18" s="241" t="str">
        <f t="shared" ca="1" si="92"/>
        <v>K</v>
      </c>
      <c r="FJ18" s="241" t="str">
        <f t="shared" ca="1" si="92"/>
        <v>K</v>
      </c>
      <c r="FK18" s="241" t="str">
        <f t="shared" ca="1" si="92"/>
        <v>K</v>
      </c>
      <c r="FL18" s="241" t="str">
        <f t="shared" ca="1" si="92"/>
        <v>K</v>
      </c>
      <c r="FM18" s="241" t="str">
        <f t="shared" ca="1" si="92"/>
        <v>K</v>
      </c>
      <c r="FN18" s="241" t="str">
        <f t="shared" ca="1" si="92"/>
        <v>O</v>
      </c>
      <c r="FO18" s="241" t="str">
        <f t="shared" ca="1" si="92"/>
        <v>Q</v>
      </c>
      <c r="FP18" s="241" t="str">
        <f t="shared" ca="1" si="92"/>
        <v>K</v>
      </c>
      <c r="FQ18" s="241" t="str">
        <f t="shared" ca="1" si="92"/>
        <v>K</v>
      </c>
      <c r="FR18" s="241" t="str">
        <f t="shared" ca="1" si="92"/>
        <v>K</v>
      </c>
      <c r="FS18" s="241" t="str">
        <f t="shared" ca="1" si="92"/>
        <v>K</v>
      </c>
      <c r="FT18" s="241" t="str">
        <f t="shared" ca="1" si="92"/>
        <v>K</v>
      </c>
      <c r="FU18" s="241" t="str">
        <f t="shared" ca="1" si="92"/>
        <v>O</v>
      </c>
      <c r="FV18" s="241" t="str">
        <f t="shared" ca="1" si="92"/>
        <v>U</v>
      </c>
      <c r="FW18" s="241" t="str">
        <f t="shared" ca="1" si="92"/>
        <v>U</v>
      </c>
      <c r="FX18" s="241" t="str">
        <f t="shared" ca="1" si="92"/>
        <v>U</v>
      </c>
      <c r="FY18" s="241" t="str">
        <f t="shared" ca="1" si="92"/>
        <v>U</v>
      </c>
      <c r="FZ18" s="241" t="str">
        <f t="shared" ca="1" si="92"/>
        <v>U</v>
      </c>
      <c r="GA18" s="241" t="str">
        <f t="shared" ca="1" si="92"/>
        <v>U</v>
      </c>
      <c r="GB18" s="241" t="str">
        <f t="shared" ca="1" si="92"/>
        <v>Z</v>
      </c>
      <c r="GC18" s="241" t="str">
        <f t="shared" ca="1" si="92"/>
        <v>Z</v>
      </c>
      <c r="GD18" s="241" t="str">
        <f t="shared" ca="1" si="92"/>
        <v>Z</v>
      </c>
      <c r="GE18" s="241" t="str">
        <f t="shared" ca="1" si="92"/>
        <v>Z</v>
      </c>
      <c r="GF18" s="241" t="str">
        <f t="shared" ca="1" si="92"/>
        <v>Z</v>
      </c>
      <c r="GG18" s="241" t="str">
        <f t="shared" ca="1" si="92"/>
        <v>Z</v>
      </c>
      <c r="GH18" s="241" t="str">
        <f t="shared" ca="1" si="92"/>
        <v>L</v>
      </c>
      <c r="GI18" s="241" t="str">
        <f t="shared" ca="1" si="92"/>
        <v>P</v>
      </c>
      <c r="GJ18" s="241" t="str">
        <f t="shared" ca="1" si="92"/>
        <v>Q</v>
      </c>
      <c r="GK18" s="241" t="str">
        <f t="shared" ca="1" si="92"/>
        <v>L</v>
      </c>
      <c r="GL18" s="241" t="str">
        <f t="shared" ca="1" si="92"/>
        <v>L</v>
      </c>
      <c r="GM18" s="241" t="str">
        <f t="shared" ca="1" si="92"/>
        <v>L</v>
      </c>
      <c r="GN18" s="241" t="str">
        <f t="shared" ca="1" si="93"/>
        <v>L</v>
      </c>
      <c r="GO18" s="241" t="str">
        <f t="shared" ca="1" si="93"/>
        <v>L</v>
      </c>
      <c r="GP18" s="241" t="str">
        <f t="shared" ca="1" si="93"/>
        <v>P</v>
      </c>
      <c r="GQ18" s="241" t="str">
        <f t="shared" ca="1" si="93"/>
        <v>Q</v>
      </c>
      <c r="GR18" s="241" t="str">
        <f t="shared" ca="1" si="93"/>
        <v>L</v>
      </c>
      <c r="GS18" s="241" t="str">
        <f t="shared" ca="1" si="93"/>
        <v>L</v>
      </c>
      <c r="GT18" s="241" t="str">
        <f t="shared" ca="1" si="93"/>
        <v>L</v>
      </c>
      <c r="GU18" s="241" t="str">
        <f t="shared" ca="1" si="93"/>
        <v>L</v>
      </c>
      <c r="GV18" s="241" t="str">
        <f t="shared" ca="1" si="93"/>
        <v>L</v>
      </c>
      <c r="GW18" s="241" t="str">
        <f t="shared" ca="1" si="93"/>
        <v>P</v>
      </c>
      <c r="GX18" s="241" t="str">
        <f t="shared" ca="1" si="93"/>
        <v>Q</v>
      </c>
      <c r="GY18" s="241" t="str">
        <f t="shared" ca="1" si="93"/>
        <v>L</v>
      </c>
      <c r="GZ18" s="241" t="str">
        <f t="shared" ca="1" si="93"/>
        <v>L</v>
      </c>
      <c r="HA18" s="241" t="str">
        <f t="shared" ca="1" si="93"/>
        <v>L</v>
      </c>
      <c r="HB18" s="241" t="str">
        <f t="shared" ca="1" si="93"/>
        <v>L</v>
      </c>
      <c r="HC18" s="241" t="str">
        <f t="shared" ca="1" si="93"/>
        <v>L</v>
      </c>
      <c r="HD18" s="241" t="str">
        <f t="shared" ca="1" si="93"/>
        <v>P</v>
      </c>
      <c r="HE18" s="241" t="str">
        <f t="shared" ca="1" si="93"/>
        <v>Q</v>
      </c>
      <c r="HF18" s="241" t="str">
        <f t="shared" ca="1" si="93"/>
        <v>L</v>
      </c>
      <c r="HG18" s="241" t="str">
        <f t="shared" ca="1" si="93"/>
        <v/>
      </c>
      <c r="HH18" s="241" t="str">
        <f t="shared" ca="1" si="93"/>
        <v/>
      </c>
      <c r="HI18" s="241" t="str">
        <f t="shared" ca="1" si="93"/>
        <v/>
      </c>
      <c r="HJ18" s="241" t="str">
        <f t="shared" ca="1" si="93"/>
        <v/>
      </c>
      <c r="HK18" s="241" t="str">
        <f t="shared" ca="1" si="93"/>
        <v/>
      </c>
      <c r="HL18" s="241" t="str">
        <f t="shared" ca="1" si="93"/>
        <v/>
      </c>
      <c r="HM18" s="241" t="str">
        <f t="shared" ca="1" si="93"/>
        <v/>
      </c>
      <c r="HN18" s="241" t="str">
        <f t="shared" ca="1" si="93"/>
        <v/>
      </c>
      <c r="HO18" s="241" t="str">
        <f t="shared" ca="1" si="93"/>
        <v/>
      </c>
      <c r="HP18" s="241" t="str">
        <f t="shared" ca="1" si="93"/>
        <v/>
      </c>
      <c r="HQ18" s="241" t="str">
        <f t="shared" ca="1" si="93"/>
        <v/>
      </c>
      <c r="HR18" s="241" t="str">
        <f t="shared" ca="1" si="93"/>
        <v/>
      </c>
      <c r="HS18" s="241" t="str">
        <f t="shared" ca="1" si="93"/>
        <v/>
      </c>
      <c r="HT18" s="241" t="str">
        <f t="shared" ca="1" si="93"/>
        <v/>
      </c>
      <c r="HU18" s="241" t="str">
        <f t="shared" ca="1" si="93"/>
        <v/>
      </c>
      <c r="HV18" s="241" t="str">
        <f t="shared" ca="1" si="93"/>
        <v/>
      </c>
      <c r="HW18" s="241" t="str">
        <f t="shared" ca="1" si="93"/>
        <v/>
      </c>
      <c r="HX18" s="241" t="str">
        <f t="shared" ca="1" si="93"/>
        <v/>
      </c>
      <c r="HY18" s="241" t="str">
        <f t="shared" ca="1" si="93"/>
        <v/>
      </c>
      <c r="HZ18" s="241" t="str">
        <f t="shared" ca="1" si="93"/>
        <v/>
      </c>
      <c r="IA18" s="241" t="str">
        <f t="shared" ca="1" si="93"/>
        <v/>
      </c>
      <c r="IB18" s="241" t="str">
        <f t="shared" ca="1" si="93"/>
        <v/>
      </c>
      <c r="IC18" s="241" t="str">
        <f t="shared" ca="1" si="93"/>
        <v/>
      </c>
      <c r="ID18" s="241" t="str">
        <f t="shared" ca="1" si="93"/>
        <v/>
      </c>
      <c r="IE18" s="241" t="str">
        <f t="shared" ca="1" si="93"/>
        <v/>
      </c>
      <c r="IF18" s="241" t="str">
        <f t="shared" ca="1" si="93"/>
        <v/>
      </c>
      <c r="IG18" s="241" t="str">
        <f t="shared" ca="1" si="93"/>
        <v/>
      </c>
      <c r="IH18" s="241" t="str">
        <f t="shared" ca="1" si="93"/>
        <v/>
      </c>
      <c r="II18" s="241" t="str">
        <f t="shared" ca="1" si="93"/>
        <v/>
      </c>
      <c r="IJ18" s="241" t="str">
        <f t="shared" ca="1" si="93"/>
        <v/>
      </c>
      <c r="IK18" s="241" t="str">
        <f t="shared" ca="1" si="93"/>
        <v/>
      </c>
      <c r="IL18" s="241" t="str">
        <f t="shared" ca="1" si="93"/>
        <v/>
      </c>
      <c r="IM18" s="241" t="str">
        <f t="shared" ca="1" si="93"/>
        <v/>
      </c>
      <c r="IN18" s="241" t="str">
        <f t="shared" ca="1" si="93"/>
        <v/>
      </c>
      <c r="IO18" s="241" t="str">
        <f t="shared" ca="1" si="93"/>
        <v/>
      </c>
      <c r="IP18" s="241" t="str">
        <f t="shared" ca="1" si="93"/>
        <v/>
      </c>
      <c r="IQ18" s="241" t="str">
        <f t="shared" ca="1" si="93"/>
        <v/>
      </c>
      <c r="IR18" s="241" t="str">
        <f t="shared" ca="1" si="93"/>
        <v/>
      </c>
      <c r="IS18" s="241" t="str">
        <f t="shared" ca="1" si="93"/>
        <v/>
      </c>
      <c r="IT18" s="241" t="str">
        <f t="shared" ca="1" si="93"/>
        <v/>
      </c>
      <c r="IU18" s="241" t="str">
        <f t="shared" ca="1" si="93"/>
        <v/>
      </c>
      <c r="IV18" s="241" t="str">
        <f t="shared" ca="1" si="93"/>
        <v/>
      </c>
      <c r="IW18" s="241" t="str">
        <f t="shared" ca="1" si="94"/>
        <v/>
      </c>
      <c r="IX18" s="241" t="str">
        <f t="shared" ca="1" si="94"/>
        <v/>
      </c>
      <c r="IY18" s="241" t="str">
        <f t="shared" ca="1" si="94"/>
        <v/>
      </c>
      <c r="IZ18" s="241" t="str">
        <f t="shared" ca="1" si="94"/>
        <v/>
      </c>
      <c r="JA18" s="241" t="str">
        <f t="shared" ca="1" si="94"/>
        <v/>
      </c>
      <c r="JB18" s="241" t="str">
        <f t="shared" ca="1" si="94"/>
        <v/>
      </c>
      <c r="JC18" s="241" t="str">
        <f t="shared" ca="1" si="94"/>
        <v/>
      </c>
      <c r="JD18" s="241" t="str">
        <f t="shared" ca="1" si="94"/>
        <v/>
      </c>
      <c r="JE18" s="241" t="str">
        <f t="shared" ca="1" si="94"/>
        <v/>
      </c>
      <c r="JF18" s="241" t="str">
        <f t="shared" ca="1" si="94"/>
        <v/>
      </c>
      <c r="JG18" s="241" t="str">
        <f t="shared" ca="1" si="94"/>
        <v/>
      </c>
      <c r="JH18" s="241" t="str">
        <f t="shared" ca="1" si="94"/>
        <v/>
      </c>
      <c r="JI18" s="241" t="str">
        <f t="shared" ca="1" si="94"/>
        <v/>
      </c>
      <c r="JJ18" s="241" t="str">
        <f t="shared" ca="1" si="94"/>
        <v/>
      </c>
      <c r="JK18" s="241" t="str">
        <f t="shared" ca="1" si="94"/>
        <v/>
      </c>
      <c r="JL18" s="241" t="str">
        <f t="shared" ca="1" si="94"/>
        <v/>
      </c>
      <c r="JM18" s="241" t="str">
        <f t="shared" ca="1" si="94"/>
        <v/>
      </c>
      <c r="JN18" s="241" t="str">
        <f t="shared" ca="1" si="94"/>
        <v/>
      </c>
      <c r="JO18" s="241" t="str">
        <f t="shared" ca="1" si="94"/>
        <v/>
      </c>
      <c r="JP18" s="241" t="str">
        <f t="shared" ca="1" si="94"/>
        <v/>
      </c>
      <c r="JQ18" s="241" t="str">
        <f t="shared" ca="1" si="94"/>
        <v/>
      </c>
      <c r="JR18" s="241" t="str">
        <f t="shared" ca="1" si="94"/>
        <v/>
      </c>
      <c r="JS18" s="241" t="str">
        <f t="shared" ca="1" si="94"/>
        <v/>
      </c>
      <c r="JT18" s="241" t="str">
        <f t="shared" ca="1" si="94"/>
        <v/>
      </c>
      <c r="JU18" s="241" t="str">
        <f t="shared" ca="1" si="94"/>
        <v/>
      </c>
      <c r="JV18" s="241" t="str">
        <f t="shared" ca="1" si="94"/>
        <v/>
      </c>
      <c r="JW18" s="241" t="str">
        <f t="shared" ca="1" si="94"/>
        <v/>
      </c>
      <c r="JX18" s="241" t="str">
        <f t="shared" ca="1" si="94"/>
        <v/>
      </c>
      <c r="JY18" s="241" t="str">
        <f t="shared" ca="1" si="94"/>
        <v/>
      </c>
      <c r="JZ18" s="241" t="str">
        <f t="shared" ca="1" si="94"/>
        <v/>
      </c>
      <c r="KA18" s="241" t="str">
        <f t="shared" ca="1" si="94"/>
        <v/>
      </c>
      <c r="KB18" s="241" t="str">
        <f t="shared" ca="1" si="94"/>
        <v/>
      </c>
      <c r="KC18" s="241" t="str">
        <f t="shared" ca="1" si="95"/>
        <v/>
      </c>
      <c r="KD18" s="241" t="str">
        <f t="shared" ca="1" si="95"/>
        <v/>
      </c>
      <c r="KE18" s="241" t="str">
        <f t="shared" ca="1" si="95"/>
        <v/>
      </c>
      <c r="KF18" s="241" t="str">
        <f t="shared" ca="1" si="95"/>
        <v/>
      </c>
      <c r="KG18" s="241" t="str">
        <f t="shared" ca="1" si="95"/>
        <v/>
      </c>
      <c r="KH18" s="241" t="str">
        <f t="shared" ca="1" si="95"/>
        <v/>
      </c>
      <c r="KI18" s="241" t="str">
        <f t="shared" ca="1" si="95"/>
        <v/>
      </c>
      <c r="KJ18" s="241" t="str">
        <f t="shared" ca="1" si="95"/>
        <v/>
      </c>
      <c r="KK18" s="241" t="str">
        <f t="shared" ca="1" si="95"/>
        <v/>
      </c>
      <c r="KL18" s="241" t="str">
        <f t="shared" ca="1" si="95"/>
        <v/>
      </c>
      <c r="KM18" s="241" t="str">
        <f t="shared" ca="1" si="95"/>
        <v/>
      </c>
      <c r="KN18" s="241" t="str">
        <f t="shared" ca="1" si="95"/>
        <v/>
      </c>
      <c r="KO18" s="241" t="str">
        <f t="shared" ca="1" si="95"/>
        <v/>
      </c>
      <c r="KP18" s="241" t="str">
        <f t="shared" ca="1" si="95"/>
        <v/>
      </c>
      <c r="KQ18" s="241" t="str">
        <f t="shared" ca="1" si="95"/>
        <v/>
      </c>
      <c r="KR18" s="241" t="str">
        <f t="shared" ca="1" si="95"/>
        <v/>
      </c>
      <c r="KS18" s="241" t="str">
        <f t="shared" ca="1" si="96"/>
        <v/>
      </c>
      <c r="KT18" s="241" t="str">
        <f t="shared" ca="1" si="96"/>
        <v/>
      </c>
    </row>
    <row r="19" spans="1:306" x14ac:dyDescent="0.2">
      <c r="A19">
        <f t="shared" si="98"/>
        <v>4</v>
      </c>
      <c r="B19" s="236" t="str">
        <f>カレンダー!B$19</f>
        <v>with SAUNA(連泊)</v>
      </c>
      <c r="C19" s="241" t="str">
        <f t="shared" ca="1" si="97"/>
        <v>Q</v>
      </c>
      <c r="D19" s="241" t="str">
        <f t="shared" ca="1" si="90"/>
        <v>Q</v>
      </c>
      <c r="E19" s="241" t="str">
        <f t="shared" ca="1" si="90"/>
        <v>G</v>
      </c>
      <c r="F19" s="241" t="str">
        <f t="shared" ca="1" si="90"/>
        <v>G</v>
      </c>
      <c r="G19" s="241" t="str">
        <f t="shared" ca="1" si="90"/>
        <v>G</v>
      </c>
      <c r="H19" s="241" t="str">
        <f t="shared" ca="1" si="90"/>
        <v>H</v>
      </c>
      <c r="I19" s="241" t="str">
        <f t="shared" ca="1" si="90"/>
        <v>G</v>
      </c>
      <c r="J19" s="241" t="str">
        <f t="shared" ca="1" si="90"/>
        <v>P</v>
      </c>
      <c r="K19" s="241" t="str">
        <f t="shared" ca="1" si="90"/>
        <v>I</v>
      </c>
      <c r="L19" s="241" t="str">
        <f t="shared" ca="1" si="90"/>
        <v>K</v>
      </c>
      <c r="M19" s="241" t="str">
        <f t="shared" ca="1" si="90"/>
        <v>H</v>
      </c>
      <c r="N19" s="241" t="str">
        <f t="shared" ca="1" si="90"/>
        <v>E</v>
      </c>
      <c r="O19" s="241" t="str">
        <f t="shared" ca="1" si="90"/>
        <v>H</v>
      </c>
      <c r="P19" s="241" t="str">
        <f t="shared" ca="1" si="90"/>
        <v>M</v>
      </c>
      <c r="Q19" s="241" t="str">
        <f t="shared" ca="1" si="90"/>
        <v>L</v>
      </c>
      <c r="R19" s="241" t="str">
        <f t="shared" ca="1" si="90"/>
        <v>I</v>
      </c>
      <c r="S19" s="241" t="str">
        <f t="shared" ca="1" si="90"/>
        <v>F</v>
      </c>
      <c r="T19" s="241" t="str">
        <f t="shared" ca="1" si="90"/>
        <v>F</v>
      </c>
      <c r="U19" s="241" t="str">
        <f t="shared" ca="1" si="90"/>
        <v>E</v>
      </c>
      <c r="V19" s="241" t="str">
        <f t="shared" ca="1" si="90"/>
        <v>F</v>
      </c>
      <c r="W19" s="241" t="str">
        <f t="shared" ca="1" si="90"/>
        <v>N</v>
      </c>
      <c r="X19" s="241" t="str">
        <f t="shared" ca="1" si="90"/>
        <v>Q</v>
      </c>
      <c r="Y19" s="241" t="str">
        <f t="shared" ca="1" si="90"/>
        <v>J</v>
      </c>
      <c r="Z19" s="241" t="str">
        <f t="shared" ca="1" si="90"/>
        <v>J</v>
      </c>
      <c r="AA19" s="241" t="str">
        <f t="shared" ca="1" si="90"/>
        <v>G</v>
      </c>
      <c r="AB19" s="241" t="str">
        <f t="shared" ca="1" si="90"/>
        <v>D</v>
      </c>
      <c r="AC19" s="241" t="str">
        <f t="shared" ca="1" si="90"/>
        <v>D</v>
      </c>
      <c r="AD19" s="241" t="str">
        <f t="shared" ca="1" si="90"/>
        <v>I</v>
      </c>
      <c r="AE19" s="241" t="str">
        <f t="shared" ca="1" si="90"/>
        <v>J</v>
      </c>
      <c r="AF19" s="241" t="str">
        <f t="shared" ca="1" si="90"/>
        <v>D</v>
      </c>
      <c r="AG19" s="241" t="str">
        <f t="shared" ca="1" si="90"/>
        <v>D</v>
      </c>
      <c r="AH19" s="241" t="str">
        <f t="shared" ca="1" si="90"/>
        <v>D</v>
      </c>
      <c r="AI19" s="241" t="str">
        <f t="shared" ca="1" si="90"/>
        <v>E</v>
      </c>
      <c r="AJ19" s="241" t="str">
        <f t="shared" ca="1" si="90"/>
        <v>D</v>
      </c>
      <c r="AK19" s="241" t="str">
        <f t="shared" ca="1" si="90"/>
        <v>F</v>
      </c>
      <c r="AL19" s="241" t="str">
        <f t="shared" ca="1" si="90"/>
        <v>I</v>
      </c>
      <c r="AM19" s="241" t="str">
        <f t="shared" ca="1" si="90"/>
        <v>E</v>
      </c>
      <c r="AN19" s="241" t="str">
        <f t="shared" ca="1" si="90"/>
        <v>C</v>
      </c>
      <c r="AO19" s="241" t="str">
        <f t="shared" ca="1" si="90"/>
        <v>C</v>
      </c>
      <c r="AP19" s="241" t="str">
        <f t="shared" ca="1" si="90"/>
        <v>D</v>
      </c>
      <c r="AQ19" s="241" t="str">
        <f t="shared" ca="1" si="90"/>
        <v>D</v>
      </c>
      <c r="AR19" s="241" t="str">
        <f t="shared" ca="1" si="90"/>
        <v>I</v>
      </c>
      <c r="AS19" s="241" t="str">
        <f t="shared" ca="1" si="90"/>
        <v>K</v>
      </c>
      <c r="AT19" s="241" t="str">
        <f t="shared" ca="1" si="90"/>
        <v>B</v>
      </c>
      <c r="AU19" s="241" t="str">
        <f t="shared" ca="1" si="90"/>
        <v>B</v>
      </c>
      <c r="AV19" s="241" t="str">
        <f t="shared" ca="1" si="90"/>
        <v>C</v>
      </c>
      <c r="AW19" s="241" t="str">
        <f t="shared" ca="1" si="90"/>
        <v>E</v>
      </c>
      <c r="AX19" s="241" t="str">
        <f t="shared" ca="1" si="90"/>
        <v>G</v>
      </c>
      <c r="AY19" s="241" t="str">
        <f t="shared" ca="1" si="90"/>
        <v>E</v>
      </c>
      <c r="AZ19" s="241" t="str">
        <f t="shared" ca="1" si="90"/>
        <v>I</v>
      </c>
      <c r="BA19" s="241" t="str">
        <f t="shared" ca="1" si="90"/>
        <v>H</v>
      </c>
      <c r="BB19" s="241" t="str">
        <f t="shared" ca="1" si="90"/>
        <v>H</v>
      </c>
      <c r="BC19" s="241" t="str">
        <f t="shared" ca="1" si="90"/>
        <v>G</v>
      </c>
      <c r="BD19" s="241" t="str">
        <f t="shared" ca="1" si="90"/>
        <v>I</v>
      </c>
      <c r="BE19" s="241" t="str">
        <f t="shared" ca="1" si="90"/>
        <v>L</v>
      </c>
      <c r="BF19" s="241" t="str">
        <f t="shared" ca="1" si="90"/>
        <v>T</v>
      </c>
      <c r="BG19" s="241" t="str">
        <f t="shared" ca="1" si="90"/>
        <v>T</v>
      </c>
      <c r="BH19" s="241" t="str">
        <f t="shared" ca="1" si="90"/>
        <v>V</v>
      </c>
      <c r="BI19" s="241" t="str">
        <f t="shared" ca="1" si="90"/>
        <v>V</v>
      </c>
      <c r="BJ19" s="241" t="str">
        <f t="shared" ca="1" si="90"/>
        <v>W</v>
      </c>
      <c r="BK19" s="241" t="str">
        <f t="shared" ca="1" si="90"/>
        <v>X</v>
      </c>
      <c r="BL19" s="241" t="str">
        <f t="shared" ca="1" si="90"/>
        <v>Y</v>
      </c>
      <c r="BM19" s="241" t="str">
        <f t="shared" ca="1" si="90"/>
        <v>X</v>
      </c>
      <c r="BN19" s="241" t="str">
        <f t="shared" ca="1" si="90"/>
        <v>U</v>
      </c>
      <c r="BO19" s="241" t="str">
        <f t="shared" ca="1" si="90"/>
        <v>H</v>
      </c>
      <c r="BP19" s="241" t="str">
        <f t="shared" ca="1" si="91"/>
        <v>H</v>
      </c>
      <c r="BQ19" s="241" t="str">
        <f t="shared" ca="1" si="91"/>
        <v>E</v>
      </c>
      <c r="BR19" s="241" t="str">
        <f t="shared" ca="1" si="91"/>
        <v>B</v>
      </c>
      <c r="BS19" s="241" t="str">
        <f t="shared" ca="1" si="91"/>
        <v>C</v>
      </c>
      <c r="BT19" s="241" t="str">
        <f t="shared" ca="1" si="91"/>
        <v>G</v>
      </c>
      <c r="BU19" s="241" t="str">
        <f t="shared" ca="1" si="91"/>
        <v>I</v>
      </c>
      <c r="BV19" s="241" t="str">
        <f t="shared" ca="1" si="91"/>
        <v>I</v>
      </c>
      <c r="BW19" s="241" t="str">
        <f t="shared" ca="1" si="91"/>
        <v>C</v>
      </c>
      <c r="BX19" s="241" t="str">
        <f t="shared" ca="1" si="91"/>
        <v>C</v>
      </c>
      <c r="BY19" s="241" t="str">
        <f t="shared" ca="1" si="91"/>
        <v>C</v>
      </c>
      <c r="BZ19" s="241" t="str">
        <f t="shared" ca="1" si="91"/>
        <v>C</v>
      </c>
      <c r="CA19" s="241" t="str">
        <f t="shared" ca="1" si="91"/>
        <v>G</v>
      </c>
      <c r="CB19" s="241" t="str">
        <f t="shared" ca="1" si="91"/>
        <v>I</v>
      </c>
      <c r="CC19" s="241" t="str">
        <f t="shared" ca="1" si="91"/>
        <v>B</v>
      </c>
      <c r="CD19" s="241" t="str">
        <f t="shared" ca="1" si="91"/>
        <v>C</v>
      </c>
      <c r="CE19" s="241" t="str">
        <f t="shared" ca="1" si="91"/>
        <v>B</v>
      </c>
      <c r="CF19" s="241" t="str">
        <f t="shared" ca="1" si="91"/>
        <v>B</v>
      </c>
      <c r="CG19" s="241" t="str">
        <f t="shared" ca="1" si="91"/>
        <v>C</v>
      </c>
      <c r="CH19" s="241" t="str">
        <f t="shared" ca="1" si="91"/>
        <v>G</v>
      </c>
      <c r="CI19" s="241" t="str">
        <f t="shared" ca="1" si="91"/>
        <v>I</v>
      </c>
      <c r="CJ19" s="241" t="str">
        <f t="shared" ca="1" si="91"/>
        <v>C</v>
      </c>
      <c r="CK19" s="241" t="str">
        <f t="shared" ca="1" si="91"/>
        <v>C</v>
      </c>
      <c r="CL19" s="241" t="str">
        <f t="shared" ca="1" si="91"/>
        <v>C</v>
      </c>
      <c r="CM19" s="241" t="str">
        <f t="shared" ca="1" si="91"/>
        <v>C</v>
      </c>
      <c r="CN19" s="241" t="str">
        <f t="shared" ca="1" si="91"/>
        <v>C</v>
      </c>
      <c r="CO19" s="241" t="str">
        <f t="shared" ca="1" si="91"/>
        <v>G</v>
      </c>
      <c r="CP19" s="241" t="str">
        <f t="shared" ca="1" si="91"/>
        <v>I</v>
      </c>
      <c r="CQ19" s="241" t="str">
        <f t="shared" ca="1" si="91"/>
        <v>H</v>
      </c>
      <c r="CR19" s="241" t="str">
        <f t="shared" ca="1" si="91"/>
        <v>H</v>
      </c>
      <c r="CS19" s="241" t="str">
        <f t="shared" ca="1" si="91"/>
        <v>H</v>
      </c>
      <c r="CT19" s="241" t="str">
        <f t="shared" ca="1" si="91"/>
        <v>H</v>
      </c>
      <c r="CU19" s="241" t="str">
        <f t="shared" ca="1" si="91"/>
        <v>H</v>
      </c>
      <c r="CV19" s="241" t="str">
        <f t="shared" ca="1" si="91"/>
        <v>L</v>
      </c>
      <c r="CW19" s="241" t="str">
        <f t="shared" ca="1" si="91"/>
        <v>N</v>
      </c>
      <c r="CX19" s="241" t="str">
        <f t="shared" ca="1" si="91"/>
        <v>H</v>
      </c>
      <c r="CY19" s="241" t="str">
        <f t="shared" ca="1" si="91"/>
        <v>H</v>
      </c>
      <c r="CZ19" s="241" t="str">
        <f t="shared" ca="1" si="91"/>
        <v>L</v>
      </c>
      <c r="DA19" s="241" t="str">
        <f t="shared" ca="1" si="91"/>
        <v>L</v>
      </c>
      <c r="DB19" s="241" t="str">
        <f t="shared" ca="1" si="91"/>
        <v>H</v>
      </c>
      <c r="DC19" s="241" t="str">
        <f t="shared" ca="1" si="91"/>
        <v>L</v>
      </c>
      <c r="DD19" s="241" t="str">
        <f t="shared" ca="1" si="91"/>
        <v>N</v>
      </c>
      <c r="DE19" s="241" t="str">
        <f t="shared" ca="1" si="91"/>
        <v>H</v>
      </c>
      <c r="DF19" s="241" t="str">
        <f t="shared" ca="1" si="91"/>
        <v>H</v>
      </c>
      <c r="DG19" s="241" t="str">
        <f t="shared" ca="1" si="91"/>
        <v>H</v>
      </c>
      <c r="DH19" s="241" t="str">
        <f t="shared" ca="1" si="91"/>
        <v>H</v>
      </c>
      <c r="DI19" s="241" t="str">
        <f t="shared" ca="1" si="91"/>
        <v>H</v>
      </c>
      <c r="DJ19" s="241" t="str">
        <f t="shared" ca="1" si="91"/>
        <v>L</v>
      </c>
      <c r="DK19" s="241" t="str">
        <f t="shared" ca="1" si="91"/>
        <v>N</v>
      </c>
      <c r="DL19" s="241" t="str">
        <f t="shared" ca="1" si="91"/>
        <v>L</v>
      </c>
      <c r="DM19" s="241" t="str">
        <f t="shared" ca="1" si="91"/>
        <v>L</v>
      </c>
      <c r="DN19" s="241" t="str">
        <f t="shared" ca="1" si="91"/>
        <v>H</v>
      </c>
      <c r="DO19" s="241" t="str">
        <f t="shared" ca="1" si="91"/>
        <v>H</v>
      </c>
      <c r="DP19" s="241" t="str">
        <f t="shared" ca="1" si="91"/>
        <v>H</v>
      </c>
      <c r="DQ19" s="241" t="str">
        <f t="shared" ca="1" si="91"/>
        <v>L</v>
      </c>
      <c r="DR19" s="241" t="str">
        <f t="shared" ca="1" si="91"/>
        <v>N</v>
      </c>
      <c r="DS19" s="241" t="str">
        <f t="shared" ca="1" si="91"/>
        <v>L</v>
      </c>
      <c r="DT19" s="241" t="str">
        <f t="shared" ca="1" si="91"/>
        <v>L</v>
      </c>
      <c r="DU19" s="241" t="str">
        <f t="shared" ca="1" si="91"/>
        <v>L</v>
      </c>
      <c r="DV19" s="241" t="str">
        <f t="shared" ca="1" si="91"/>
        <v>L</v>
      </c>
      <c r="DW19" s="241" t="str">
        <f t="shared" ca="1" si="91"/>
        <v>L</v>
      </c>
      <c r="DX19" s="241" t="str">
        <f t="shared" ca="1" si="91"/>
        <v>P</v>
      </c>
      <c r="DY19" s="241" t="str">
        <f t="shared" ca="1" si="91"/>
        <v>Q</v>
      </c>
      <c r="DZ19" s="241" t="str">
        <f t="shared" ca="1" si="91"/>
        <v>L</v>
      </c>
      <c r="EA19" s="241" t="str">
        <f t="shared" ref="EA19:GL23" ca="1" si="99">IFERROR(VLOOKUP($B19,INDIRECT(EA$2&amp;"!$C$39:$AH$63"),DAY(EA$3)+1,FALSE),"")</f>
        <v>L</v>
      </c>
      <c r="EB19" s="241" t="str">
        <f t="shared" ca="1" si="99"/>
        <v>L</v>
      </c>
      <c r="EC19" s="241" t="str">
        <f t="shared" ca="1" si="99"/>
        <v>L</v>
      </c>
      <c r="ED19" s="241" t="str">
        <f t="shared" ca="1" si="99"/>
        <v>L</v>
      </c>
      <c r="EE19" s="241" t="str">
        <f t="shared" ca="1" si="99"/>
        <v>P</v>
      </c>
      <c r="EF19" s="241" t="str">
        <f t="shared" ca="1" si="99"/>
        <v>Q</v>
      </c>
      <c r="EG19" s="241" t="str">
        <f t="shared" ca="1" si="99"/>
        <v>L</v>
      </c>
      <c r="EH19" s="241" t="str">
        <f t="shared" ca="1" si="99"/>
        <v>L</v>
      </c>
      <c r="EI19" s="241" t="str">
        <f t="shared" ca="1" si="99"/>
        <v>L</v>
      </c>
      <c r="EJ19" s="241" t="str">
        <f t="shared" ca="1" si="99"/>
        <v>L</v>
      </c>
      <c r="EK19" s="241" t="str">
        <f t="shared" ca="1" si="99"/>
        <v>P</v>
      </c>
      <c r="EL19" s="241" t="str">
        <f t="shared" ca="1" si="99"/>
        <v>P</v>
      </c>
      <c r="EM19" s="241" t="str">
        <f t="shared" ca="1" si="99"/>
        <v>Q</v>
      </c>
      <c r="EN19" s="241" t="str">
        <f t="shared" ca="1" si="99"/>
        <v>L</v>
      </c>
      <c r="EO19" s="241" t="str">
        <f t="shared" ca="1" si="99"/>
        <v>L</v>
      </c>
      <c r="EP19" s="241" t="str">
        <f t="shared" ca="1" si="99"/>
        <v>L</v>
      </c>
      <c r="EQ19" s="241" t="str">
        <f t="shared" ca="1" si="99"/>
        <v>L</v>
      </c>
      <c r="ER19" s="241" t="str">
        <f t="shared" ca="1" si="99"/>
        <v>L</v>
      </c>
      <c r="ES19" s="241" t="str">
        <f t="shared" ca="1" si="99"/>
        <v>P</v>
      </c>
      <c r="ET19" s="241" t="str">
        <f t="shared" ca="1" si="99"/>
        <v>Q</v>
      </c>
      <c r="EU19" s="241" t="str">
        <f t="shared" ca="1" si="99"/>
        <v>M</v>
      </c>
      <c r="EV19" s="241" t="str">
        <f t="shared" ca="1" si="99"/>
        <v>M</v>
      </c>
      <c r="EW19" s="241" t="str">
        <f t="shared" ca="1" si="99"/>
        <v>M</v>
      </c>
      <c r="EX19" s="241" t="str">
        <f t="shared" ca="1" si="99"/>
        <v>K</v>
      </c>
      <c r="EY19" s="241" t="str">
        <f t="shared" ca="1" si="99"/>
        <v>K</v>
      </c>
      <c r="EZ19" s="241" t="str">
        <f t="shared" ca="1" si="99"/>
        <v>O</v>
      </c>
      <c r="FA19" s="241" t="str">
        <f t="shared" ca="1" si="99"/>
        <v>Q</v>
      </c>
      <c r="FB19" s="241" t="str">
        <f t="shared" ca="1" si="99"/>
        <v>K</v>
      </c>
      <c r="FC19" s="241" t="str">
        <f t="shared" ca="1" si="99"/>
        <v>K</v>
      </c>
      <c r="FD19" s="241" t="str">
        <f t="shared" ca="1" si="99"/>
        <v>K</v>
      </c>
      <c r="FE19" s="241" t="str">
        <f t="shared" ca="1" si="99"/>
        <v>K</v>
      </c>
      <c r="FF19" s="241" t="str">
        <f t="shared" ca="1" si="99"/>
        <v>K</v>
      </c>
      <c r="FG19" s="241" t="str">
        <f t="shared" ca="1" si="99"/>
        <v>O</v>
      </c>
      <c r="FH19" s="241" t="str">
        <f t="shared" ca="1" si="99"/>
        <v>Q</v>
      </c>
      <c r="FI19" s="241" t="str">
        <f t="shared" ca="1" si="99"/>
        <v>K</v>
      </c>
      <c r="FJ19" s="241" t="str">
        <f t="shared" ca="1" si="99"/>
        <v>K</v>
      </c>
      <c r="FK19" s="241" t="str">
        <f t="shared" ca="1" si="99"/>
        <v>K</v>
      </c>
      <c r="FL19" s="241" t="str">
        <f t="shared" ca="1" si="99"/>
        <v>K</v>
      </c>
      <c r="FM19" s="241" t="str">
        <f t="shared" ca="1" si="99"/>
        <v>K</v>
      </c>
      <c r="FN19" s="241" t="str">
        <f t="shared" ca="1" si="99"/>
        <v>O</v>
      </c>
      <c r="FO19" s="241" t="str">
        <f t="shared" ca="1" si="99"/>
        <v>Q</v>
      </c>
      <c r="FP19" s="241" t="str">
        <f t="shared" ca="1" si="99"/>
        <v>K</v>
      </c>
      <c r="FQ19" s="241" t="str">
        <f t="shared" ca="1" si="99"/>
        <v>K</v>
      </c>
      <c r="FR19" s="241" t="str">
        <f t="shared" ca="1" si="99"/>
        <v>K</v>
      </c>
      <c r="FS19" s="241" t="str">
        <f t="shared" ca="1" si="99"/>
        <v>K</v>
      </c>
      <c r="FT19" s="241" t="str">
        <f t="shared" ca="1" si="99"/>
        <v>K</v>
      </c>
      <c r="FU19" s="241" t="str">
        <f t="shared" ca="1" si="99"/>
        <v>O</v>
      </c>
      <c r="FV19" s="241" t="str">
        <f t="shared" ca="1" si="99"/>
        <v>U</v>
      </c>
      <c r="FW19" s="241" t="str">
        <f t="shared" ca="1" si="99"/>
        <v>U</v>
      </c>
      <c r="FX19" s="241" t="str">
        <f t="shared" ca="1" si="99"/>
        <v>U</v>
      </c>
      <c r="FY19" s="241" t="str">
        <f t="shared" ca="1" si="99"/>
        <v>U</v>
      </c>
      <c r="FZ19" s="241" t="str">
        <f t="shared" ca="1" si="99"/>
        <v>U</v>
      </c>
      <c r="GA19" s="241" t="str">
        <f t="shared" ca="1" si="99"/>
        <v>U</v>
      </c>
      <c r="GB19" s="241" t="str">
        <f t="shared" ca="1" si="99"/>
        <v>Z</v>
      </c>
      <c r="GC19" s="241" t="str">
        <f t="shared" ca="1" si="99"/>
        <v>Z</v>
      </c>
      <c r="GD19" s="241" t="str">
        <f t="shared" ca="1" si="99"/>
        <v>Z</v>
      </c>
      <c r="GE19" s="241" t="str">
        <f t="shared" ca="1" si="99"/>
        <v>Z</v>
      </c>
      <c r="GF19" s="241" t="str">
        <f t="shared" ca="1" si="99"/>
        <v>Z</v>
      </c>
      <c r="GG19" s="241" t="str">
        <f t="shared" ca="1" si="99"/>
        <v>Z</v>
      </c>
      <c r="GH19" s="241" t="str">
        <f t="shared" ca="1" si="99"/>
        <v>L</v>
      </c>
      <c r="GI19" s="241" t="str">
        <f t="shared" ca="1" si="99"/>
        <v>P</v>
      </c>
      <c r="GJ19" s="241" t="str">
        <f t="shared" ca="1" si="99"/>
        <v>Q</v>
      </c>
      <c r="GK19" s="241" t="str">
        <f t="shared" ca="1" si="99"/>
        <v>L</v>
      </c>
      <c r="GL19" s="241" t="str">
        <f t="shared" ca="1" si="99"/>
        <v>L</v>
      </c>
      <c r="GM19" s="241" t="str">
        <f t="shared" ca="1" si="92"/>
        <v>L</v>
      </c>
      <c r="GN19" s="241" t="str">
        <f t="shared" ca="1" si="93"/>
        <v>L</v>
      </c>
      <c r="GO19" s="241" t="str">
        <f t="shared" ca="1" si="93"/>
        <v>L</v>
      </c>
      <c r="GP19" s="241" t="str">
        <f t="shared" ca="1" si="93"/>
        <v>P</v>
      </c>
      <c r="GQ19" s="241" t="str">
        <f t="shared" ca="1" si="93"/>
        <v>Q</v>
      </c>
      <c r="GR19" s="241" t="str">
        <f t="shared" ca="1" si="93"/>
        <v>L</v>
      </c>
      <c r="GS19" s="241" t="str">
        <f t="shared" ca="1" si="93"/>
        <v>L</v>
      </c>
      <c r="GT19" s="241" t="str">
        <f t="shared" ca="1" si="93"/>
        <v>L</v>
      </c>
      <c r="GU19" s="241" t="str">
        <f t="shared" ca="1" si="93"/>
        <v>L</v>
      </c>
      <c r="GV19" s="241" t="str">
        <f t="shared" ca="1" si="93"/>
        <v>L</v>
      </c>
      <c r="GW19" s="241" t="str">
        <f t="shared" ca="1" si="93"/>
        <v>P</v>
      </c>
      <c r="GX19" s="241" t="str">
        <f t="shared" ca="1" si="93"/>
        <v>Q</v>
      </c>
      <c r="GY19" s="241" t="str">
        <f t="shared" ca="1" si="93"/>
        <v>L</v>
      </c>
      <c r="GZ19" s="241" t="str">
        <f t="shared" ca="1" si="93"/>
        <v>L</v>
      </c>
      <c r="HA19" s="241" t="str">
        <f t="shared" ca="1" si="93"/>
        <v>L</v>
      </c>
      <c r="HB19" s="241" t="str">
        <f t="shared" ca="1" si="93"/>
        <v>L</v>
      </c>
      <c r="HC19" s="241" t="str">
        <f t="shared" ca="1" si="93"/>
        <v>L</v>
      </c>
      <c r="HD19" s="241" t="str">
        <f t="shared" ca="1" si="93"/>
        <v>P</v>
      </c>
      <c r="HE19" s="241" t="str">
        <f t="shared" ca="1" si="93"/>
        <v>Q</v>
      </c>
      <c r="HF19" s="241" t="str">
        <f t="shared" ca="1" si="93"/>
        <v>L</v>
      </c>
      <c r="HG19" s="241" t="str">
        <f t="shared" ca="1" si="93"/>
        <v/>
      </c>
      <c r="HH19" s="241" t="str">
        <f t="shared" ca="1" si="93"/>
        <v/>
      </c>
      <c r="HI19" s="241" t="str">
        <f t="shared" ca="1" si="93"/>
        <v/>
      </c>
      <c r="HJ19" s="241" t="str">
        <f t="shared" ca="1" si="93"/>
        <v/>
      </c>
      <c r="HK19" s="241" t="str">
        <f t="shared" ca="1" si="93"/>
        <v/>
      </c>
      <c r="HL19" s="241" t="str">
        <f t="shared" ca="1" si="93"/>
        <v/>
      </c>
      <c r="HM19" s="241" t="str">
        <f t="shared" ca="1" si="93"/>
        <v/>
      </c>
      <c r="HN19" s="241" t="str">
        <f t="shared" ca="1" si="93"/>
        <v/>
      </c>
      <c r="HO19" s="241" t="str">
        <f t="shared" ca="1" si="93"/>
        <v/>
      </c>
      <c r="HP19" s="241" t="str">
        <f t="shared" ca="1" si="93"/>
        <v/>
      </c>
      <c r="HQ19" s="241" t="str">
        <f t="shared" ca="1" si="93"/>
        <v/>
      </c>
      <c r="HR19" s="241" t="str">
        <f t="shared" ca="1" si="93"/>
        <v/>
      </c>
      <c r="HS19" s="241" t="str">
        <f t="shared" ca="1" si="93"/>
        <v/>
      </c>
      <c r="HT19" s="241" t="str">
        <f t="shared" ca="1" si="93"/>
        <v/>
      </c>
      <c r="HU19" s="241" t="str">
        <f t="shared" ca="1" si="93"/>
        <v/>
      </c>
      <c r="HV19" s="241" t="str">
        <f t="shared" ca="1" si="93"/>
        <v/>
      </c>
      <c r="HW19" s="241" t="str">
        <f t="shared" ca="1" si="93"/>
        <v/>
      </c>
      <c r="HX19" s="241" t="str">
        <f t="shared" ca="1" si="93"/>
        <v/>
      </c>
      <c r="HY19" s="241" t="str">
        <f t="shared" ca="1" si="93"/>
        <v/>
      </c>
      <c r="HZ19" s="241" t="str">
        <f t="shared" ca="1" si="93"/>
        <v/>
      </c>
      <c r="IA19" s="241" t="str">
        <f t="shared" ca="1" si="93"/>
        <v/>
      </c>
      <c r="IB19" s="241" t="str">
        <f t="shared" ca="1" si="93"/>
        <v/>
      </c>
      <c r="IC19" s="241" t="str">
        <f t="shared" ca="1" si="93"/>
        <v/>
      </c>
      <c r="ID19" s="241" t="str">
        <f t="shared" ca="1" si="93"/>
        <v/>
      </c>
      <c r="IE19" s="241" t="str">
        <f t="shared" ca="1" si="93"/>
        <v/>
      </c>
      <c r="IF19" s="241" t="str">
        <f t="shared" ca="1" si="93"/>
        <v/>
      </c>
      <c r="IG19" s="241" t="str">
        <f t="shared" ca="1" si="93"/>
        <v/>
      </c>
      <c r="IH19" s="241" t="str">
        <f t="shared" ca="1" si="93"/>
        <v/>
      </c>
      <c r="II19" s="241" t="str">
        <f t="shared" ca="1" si="93"/>
        <v/>
      </c>
      <c r="IJ19" s="241" t="str">
        <f t="shared" ca="1" si="93"/>
        <v/>
      </c>
      <c r="IK19" s="241" t="str">
        <f t="shared" ca="1" si="93"/>
        <v/>
      </c>
      <c r="IL19" s="241" t="str">
        <f t="shared" ca="1" si="93"/>
        <v/>
      </c>
      <c r="IM19" s="241" t="str">
        <f t="shared" ca="1" si="93"/>
        <v/>
      </c>
      <c r="IN19" s="241" t="str">
        <f t="shared" ca="1" si="93"/>
        <v/>
      </c>
      <c r="IO19" s="241" t="str">
        <f t="shared" ca="1" si="93"/>
        <v/>
      </c>
      <c r="IP19" s="241" t="str">
        <f t="shared" ca="1" si="93"/>
        <v/>
      </c>
      <c r="IQ19" s="241" t="str">
        <f t="shared" ca="1" si="93"/>
        <v/>
      </c>
      <c r="IR19" s="241" t="str">
        <f t="shared" ca="1" si="93"/>
        <v/>
      </c>
      <c r="IS19" s="241" t="str">
        <f t="shared" ca="1" si="93"/>
        <v/>
      </c>
      <c r="IT19" s="241" t="str">
        <f t="shared" ca="1" si="93"/>
        <v/>
      </c>
      <c r="IU19" s="241" t="str">
        <f t="shared" ca="1" si="93"/>
        <v/>
      </c>
      <c r="IV19" s="241" t="str">
        <f t="shared" ca="1" si="93"/>
        <v/>
      </c>
      <c r="IW19" s="241" t="str">
        <f t="shared" ca="1" si="94"/>
        <v/>
      </c>
      <c r="IX19" s="241" t="str">
        <f t="shared" ca="1" si="94"/>
        <v/>
      </c>
      <c r="IY19" s="241" t="str">
        <f t="shared" ca="1" si="94"/>
        <v/>
      </c>
      <c r="IZ19" s="241" t="str">
        <f t="shared" ca="1" si="94"/>
        <v/>
      </c>
      <c r="JA19" s="241" t="str">
        <f t="shared" ca="1" si="94"/>
        <v/>
      </c>
      <c r="JB19" s="241" t="str">
        <f t="shared" ca="1" si="94"/>
        <v/>
      </c>
      <c r="JC19" s="241" t="str">
        <f t="shared" ca="1" si="94"/>
        <v/>
      </c>
      <c r="JD19" s="241" t="str">
        <f t="shared" ca="1" si="94"/>
        <v/>
      </c>
      <c r="JE19" s="241" t="str">
        <f t="shared" ca="1" si="94"/>
        <v/>
      </c>
      <c r="JF19" s="241" t="str">
        <f t="shared" ca="1" si="94"/>
        <v/>
      </c>
      <c r="JG19" s="241" t="str">
        <f t="shared" ca="1" si="94"/>
        <v/>
      </c>
      <c r="JH19" s="241" t="str">
        <f t="shared" ca="1" si="94"/>
        <v/>
      </c>
      <c r="JI19" s="241" t="str">
        <f t="shared" ca="1" si="94"/>
        <v/>
      </c>
      <c r="JJ19" s="241" t="str">
        <f t="shared" ca="1" si="94"/>
        <v/>
      </c>
      <c r="JK19" s="241" t="str">
        <f t="shared" ca="1" si="94"/>
        <v/>
      </c>
      <c r="JL19" s="241" t="str">
        <f t="shared" ca="1" si="94"/>
        <v/>
      </c>
      <c r="JM19" s="241" t="str">
        <f t="shared" ca="1" si="94"/>
        <v/>
      </c>
      <c r="JN19" s="241" t="str">
        <f t="shared" ca="1" si="94"/>
        <v/>
      </c>
      <c r="JO19" s="241" t="str">
        <f t="shared" ca="1" si="94"/>
        <v/>
      </c>
      <c r="JP19" s="241" t="str">
        <f t="shared" ca="1" si="94"/>
        <v/>
      </c>
      <c r="JQ19" s="241" t="str">
        <f t="shared" ca="1" si="94"/>
        <v/>
      </c>
      <c r="JR19" s="241" t="str">
        <f t="shared" ca="1" si="94"/>
        <v/>
      </c>
      <c r="JS19" s="241" t="str">
        <f t="shared" ca="1" si="94"/>
        <v/>
      </c>
      <c r="JT19" s="241" t="str">
        <f t="shared" ca="1" si="94"/>
        <v/>
      </c>
      <c r="JU19" s="241" t="str">
        <f t="shared" ca="1" si="94"/>
        <v/>
      </c>
      <c r="JV19" s="241" t="str">
        <f t="shared" ca="1" si="94"/>
        <v/>
      </c>
      <c r="JW19" s="241" t="str">
        <f t="shared" ca="1" si="94"/>
        <v/>
      </c>
      <c r="JX19" s="241" t="str">
        <f t="shared" ca="1" si="94"/>
        <v/>
      </c>
      <c r="JY19" s="241" t="str">
        <f t="shared" ca="1" si="94"/>
        <v/>
      </c>
      <c r="JZ19" s="241" t="str">
        <f t="shared" ca="1" si="94"/>
        <v/>
      </c>
      <c r="KA19" s="241" t="str">
        <f t="shared" ca="1" si="94"/>
        <v/>
      </c>
      <c r="KB19" s="241" t="str">
        <f t="shared" ca="1" si="94"/>
        <v/>
      </c>
      <c r="KC19" s="241" t="str">
        <f t="shared" ca="1" si="95"/>
        <v/>
      </c>
      <c r="KD19" s="241" t="str">
        <f t="shared" ca="1" si="95"/>
        <v/>
      </c>
      <c r="KE19" s="241" t="str">
        <f t="shared" ca="1" si="95"/>
        <v/>
      </c>
      <c r="KF19" s="241" t="str">
        <f t="shared" ca="1" si="95"/>
        <v/>
      </c>
      <c r="KG19" s="241" t="str">
        <f t="shared" ca="1" si="95"/>
        <v/>
      </c>
      <c r="KH19" s="241" t="str">
        <f t="shared" ca="1" si="95"/>
        <v/>
      </c>
      <c r="KI19" s="241" t="str">
        <f t="shared" ca="1" si="95"/>
        <v/>
      </c>
      <c r="KJ19" s="241" t="str">
        <f t="shared" ca="1" si="95"/>
        <v/>
      </c>
      <c r="KK19" s="241" t="str">
        <f t="shared" ca="1" si="95"/>
        <v/>
      </c>
      <c r="KL19" s="241" t="str">
        <f t="shared" ca="1" si="95"/>
        <v/>
      </c>
      <c r="KM19" s="241" t="str">
        <f t="shared" ca="1" si="95"/>
        <v/>
      </c>
      <c r="KN19" s="241" t="str">
        <f t="shared" ca="1" si="95"/>
        <v/>
      </c>
      <c r="KO19" s="241" t="str">
        <f t="shared" ca="1" si="95"/>
        <v/>
      </c>
      <c r="KP19" s="241" t="str">
        <f t="shared" ca="1" si="95"/>
        <v/>
      </c>
      <c r="KQ19" s="241" t="str">
        <f t="shared" ca="1" si="95"/>
        <v/>
      </c>
      <c r="KR19" s="241" t="str">
        <f t="shared" ca="1" si="95"/>
        <v/>
      </c>
      <c r="KS19" s="241" t="str">
        <f t="shared" ca="1" si="96"/>
        <v/>
      </c>
      <c r="KT19" s="241" t="str">
        <f t="shared" ca="1" si="96"/>
        <v/>
      </c>
    </row>
    <row r="20" spans="1:306" x14ac:dyDescent="0.2">
      <c r="A20">
        <f t="shared" si="98"/>
        <v>5</v>
      </c>
      <c r="B20" s="236">
        <f>カレンダー!B$20</f>
        <v>0</v>
      </c>
      <c r="C20" s="241" t="str">
        <f t="shared" ca="1" si="97"/>
        <v/>
      </c>
      <c r="D20" s="241" t="str">
        <f t="shared" ca="1" si="90"/>
        <v/>
      </c>
      <c r="E20" s="241" t="str">
        <f t="shared" ca="1" si="90"/>
        <v/>
      </c>
      <c r="F20" s="241" t="str">
        <f t="shared" ca="1" si="90"/>
        <v/>
      </c>
      <c r="G20" s="241" t="str">
        <f t="shared" ca="1" si="90"/>
        <v/>
      </c>
      <c r="H20" s="241" t="str">
        <f t="shared" ca="1" si="90"/>
        <v/>
      </c>
      <c r="I20" s="241" t="str">
        <f t="shared" ca="1" si="90"/>
        <v/>
      </c>
      <c r="J20" s="241" t="str">
        <f t="shared" ca="1" si="90"/>
        <v/>
      </c>
      <c r="K20" s="241" t="str">
        <f t="shared" ca="1" si="90"/>
        <v/>
      </c>
      <c r="L20" s="241" t="str">
        <f t="shared" ca="1" si="90"/>
        <v/>
      </c>
      <c r="M20" s="241" t="str">
        <f t="shared" ca="1" si="90"/>
        <v/>
      </c>
      <c r="N20" s="241" t="str">
        <f t="shared" ca="1" si="90"/>
        <v/>
      </c>
      <c r="O20" s="241" t="str">
        <f t="shared" ca="1" si="90"/>
        <v/>
      </c>
      <c r="P20" s="241" t="str">
        <f t="shared" ca="1" si="90"/>
        <v/>
      </c>
      <c r="Q20" s="241" t="str">
        <f t="shared" ca="1" si="90"/>
        <v/>
      </c>
      <c r="R20" s="241" t="str">
        <f t="shared" ca="1" si="90"/>
        <v/>
      </c>
      <c r="S20" s="241" t="str">
        <f t="shared" ca="1" si="90"/>
        <v/>
      </c>
      <c r="T20" s="241" t="str">
        <f t="shared" ca="1" si="90"/>
        <v/>
      </c>
      <c r="U20" s="241" t="str">
        <f t="shared" ca="1" si="90"/>
        <v/>
      </c>
      <c r="V20" s="241" t="str">
        <f t="shared" ca="1" si="90"/>
        <v/>
      </c>
      <c r="W20" s="241" t="str">
        <f t="shared" ca="1" si="90"/>
        <v/>
      </c>
      <c r="X20" s="241" t="str">
        <f t="shared" ca="1" si="90"/>
        <v/>
      </c>
      <c r="Y20" s="241" t="str">
        <f t="shared" ca="1" si="90"/>
        <v/>
      </c>
      <c r="Z20" s="241" t="str">
        <f t="shared" ca="1" si="90"/>
        <v/>
      </c>
      <c r="AA20" s="241" t="str">
        <f t="shared" ca="1" si="90"/>
        <v/>
      </c>
      <c r="AB20" s="241" t="str">
        <f t="shared" ca="1" si="90"/>
        <v/>
      </c>
      <c r="AC20" s="241" t="str">
        <f t="shared" ca="1" si="90"/>
        <v/>
      </c>
      <c r="AD20" s="241" t="str">
        <f t="shared" ca="1" si="90"/>
        <v/>
      </c>
      <c r="AE20" s="241" t="str">
        <f t="shared" ca="1" si="90"/>
        <v/>
      </c>
      <c r="AF20" s="241" t="str">
        <f t="shared" ca="1" si="90"/>
        <v/>
      </c>
      <c r="AG20" s="241" t="str">
        <f t="shared" ref="AG20:CR25" ca="1" si="100">IFERROR(VLOOKUP($B20,INDIRECT(AG$2&amp;"!$C$39:$AH$63"),DAY(AG$3)+1,FALSE),"")</f>
        <v/>
      </c>
      <c r="AH20" s="241" t="str">
        <f t="shared" ca="1" si="100"/>
        <v/>
      </c>
      <c r="AI20" s="241" t="str">
        <f t="shared" ca="1" si="100"/>
        <v/>
      </c>
      <c r="AJ20" s="241" t="str">
        <f t="shared" ca="1" si="100"/>
        <v/>
      </c>
      <c r="AK20" s="241" t="str">
        <f t="shared" ca="1" si="100"/>
        <v/>
      </c>
      <c r="AL20" s="241" t="str">
        <f t="shared" ca="1" si="100"/>
        <v/>
      </c>
      <c r="AM20" s="241" t="str">
        <f t="shared" ca="1" si="100"/>
        <v/>
      </c>
      <c r="AN20" s="241" t="str">
        <f t="shared" ca="1" si="100"/>
        <v/>
      </c>
      <c r="AO20" s="241" t="str">
        <f t="shared" ca="1" si="100"/>
        <v/>
      </c>
      <c r="AP20" s="241" t="str">
        <f t="shared" ca="1" si="100"/>
        <v/>
      </c>
      <c r="AQ20" s="241" t="str">
        <f t="shared" ca="1" si="100"/>
        <v/>
      </c>
      <c r="AR20" s="241" t="str">
        <f t="shared" ca="1" si="100"/>
        <v/>
      </c>
      <c r="AS20" s="241" t="str">
        <f t="shared" ca="1" si="100"/>
        <v/>
      </c>
      <c r="AT20" s="241" t="str">
        <f t="shared" ca="1" si="100"/>
        <v/>
      </c>
      <c r="AU20" s="241" t="str">
        <f t="shared" ca="1" si="100"/>
        <v/>
      </c>
      <c r="AV20" s="241" t="str">
        <f t="shared" ca="1" si="100"/>
        <v/>
      </c>
      <c r="AW20" s="241" t="str">
        <f t="shared" ca="1" si="100"/>
        <v/>
      </c>
      <c r="AX20" s="241" t="str">
        <f t="shared" ca="1" si="100"/>
        <v/>
      </c>
      <c r="AY20" s="241" t="str">
        <f t="shared" ca="1" si="100"/>
        <v/>
      </c>
      <c r="AZ20" s="241" t="str">
        <f t="shared" ca="1" si="100"/>
        <v/>
      </c>
      <c r="BA20" s="241" t="str">
        <f t="shared" ca="1" si="100"/>
        <v/>
      </c>
      <c r="BB20" s="241" t="str">
        <f t="shared" ca="1" si="100"/>
        <v/>
      </c>
      <c r="BC20" s="241" t="str">
        <f t="shared" ca="1" si="100"/>
        <v/>
      </c>
      <c r="BD20" s="241" t="str">
        <f t="shared" ca="1" si="100"/>
        <v/>
      </c>
      <c r="BE20" s="241" t="str">
        <f t="shared" ca="1" si="100"/>
        <v/>
      </c>
      <c r="BF20" s="241" t="str">
        <f t="shared" ca="1" si="100"/>
        <v/>
      </c>
      <c r="BG20" s="241" t="str">
        <f t="shared" ca="1" si="100"/>
        <v/>
      </c>
      <c r="BH20" s="241" t="str">
        <f t="shared" ca="1" si="100"/>
        <v/>
      </c>
      <c r="BI20" s="241" t="str">
        <f t="shared" ca="1" si="100"/>
        <v/>
      </c>
      <c r="BJ20" s="241" t="str">
        <f t="shared" ca="1" si="100"/>
        <v/>
      </c>
      <c r="BK20" s="241" t="str">
        <f t="shared" ca="1" si="100"/>
        <v/>
      </c>
      <c r="BL20" s="241" t="str">
        <f t="shared" ca="1" si="100"/>
        <v/>
      </c>
      <c r="BM20" s="241" t="str">
        <f t="shared" ca="1" si="100"/>
        <v/>
      </c>
      <c r="BN20" s="241" t="str">
        <f t="shared" ca="1" si="100"/>
        <v/>
      </c>
      <c r="BO20" s="241" t="str">
        <f t="shared" ca="1" si="100"/>
        <v/>
      </c>
      <c r="BP20" s="241" t="str">
        <f t="shared" ca="1" si="100"/>
        <v/>
      </c>
      <c r="BQ20" s="241" t="str">
        <f t="shared" ca="1" si="100"/>
        <v/>
      </c>
      <c r="BR20" s="241" t="str">
        <f t="shared" ca="1" si="100"/>
        <v/>
      </c>
      <c r="BS20" s="241" t="str">
        <f t="shared" ca="1" si="100"/>
        <v/>
      </c>
      <c r="BT20" s="241" t="str">
        <f t="shared" ca="1" si="100"/>
        <v/>
      </c>
      <c r="BU20" s="241" t="str">
        <f t="shared" ca="1" si="100"/>
        <v/>
      </c>
      <c r="BV20" s="241" t="str">
        <f t="shared" ca="1" si="100"/>
        <v/>
      </c>
      <c r="BW20" s="241" t="str">
        <f t="shared" ca="1" si="100"/>
        <v/>
      </c>
      <c r="BX20" s="241" t="str">
        <f t="shared" ca="1" si="100"/>
        <v/>
      </c>
      <c r="BY20" s="241" t="str">
        <f t="shared" ca="1" si="100"/>
        <v/>
      </c>
      <c r="BZ20" s="241" t="str">
        <f t="shared" ca="1" si="100"/>
        <v/>
      </c>
      <c r="CA20" s="241" t="str">
        <f t="shared" ca="1" si="100"/>
        <v/>
      </c>
      <c r="CB20" s="241" t="str">
        <f t="shared" ca="1" si="100"/>
        <v/>
      </c>
      <c r="CC20" s="241" t="str">
        <f t="shared" ca="1" si="100"/>
        <v/>
      </c>
      <c r="CD20" s="241" t="str">
        <f t="shared" ca="1" si="100"/>
        <v/>
      </c>
      <c r="CE20" s="241" t="str">
        <f t="shared" ca="1" si="100"/>
        <v/>
      </c>
      <c r="CF20" s="241" t="str">
        <f t="shared" ca="1" si="100"/>
        <v/>
      </c>
      <c r="CG20" s="241" t="str">
        <f t="shared" ca="1" si="100"/>
        <v/>
      </c>
      <c r="CH20" s="241" t="str">
        <f t="shared" ca="1" si="100"/>
        <v/>
      </c>
      <c r="CI20" s="241" t="str">
        <f t="shared" ca="1" si="100"/>
        <v/>
      </c>
      <c r="CJ20" s="241" t="str">
        <f t="shared" ca="1" si="100"/>
        <v/>
      </c>
      <c r="CK20" s="241" t="str">
        <f t="shared" ca="1" si="100"/>
        <v/>
      </c>
      <c r="CL20" s="241" t="str">
        <f t="shared" ca="1" si="100"/>
        <v/>
      </c>
      <c r="CM20" s="241" t="str">
        <f t="shared" ca="1" si="100"/>
        <v/>
      </c>
      <c r="CN20" s="241" t="str">
        <f t="shared" ca="1" si="100"/>
        <v/>
      </c>
      <c r="CO20" s="241" t="str">
        <f t="shared" ca="1" si="100"/>
        <v/>
      </c>
      <c r="CP20" s="241" t="str">
        <f t="shared" ca="1" si="100"/>
        <v/>
      </c>
      <c r="CQ20" s="241" t="str">
        <f t="shared" ca="1" si="100"/>
        <v/>
      </c>
      <c r="CR20" s="241" t="str">
        <f t="shared" ca="1" si="100"/>
        <v/>
      </c>
      <c r="CS20" s="241" t="str">
        <f t="shared" ref="CS20:FD25" ca="1" si="101">IFERROR(VLOOKUP($B20,INDIRECT(CS$2&amp;"!$C$39:$AH$63"),DAY(CS$3)+1,FALSE),"")</f>
        <v/>
      </c>
      <c r="CT20" s="241" t="str">
        <f t="shared" ca="1" si="101"/>
        <v/>
      </c>
      <c r="CU20" s="241" t="str">
        <f t="shared" ca="1" si="101"/>
        <v/>
      </c>
      <c r="CV20" s="241" t="str">
        <f t="shared" ca="1" si="101"/>
        <v/>
      </c>
      <c r="CW20" s="241" t="str">
        <f t="shared" ca="1" si="101"/>
        <v/>
      </c>
      <c r="CX20" s="241" t="str">
        <f t="shared" ca="1" si="101"/>
        <v/>
      </c>
      <c r="CY20" s="241" t="str">
        <f t="shared" ca="1" si="101"/>
        <v/>
      </c>
      <c r="CZ20" s="241" t="str">
        <f t="shared" ca="1" si="101"/>
        <v/>
      </c>
      <c r="DA20" s="241" t="str">
        <f t="shared" ca="1" si="101"/>
        <v/>
      </c>
      <c r="DB20" s="241" t="str">
        <f t="shared" ca="1" si="101"/>
        <v/>
      </c>
      <c r="DC20" s="241" t="str">
        <f t="shared" ca="1" si="101"/>
        <v/>
      </c>
      <c r="DD20" s="241" t="str">
        <f t="shared" ca="1" si="101"/>
        <v/>
      </c>
      <c r="DE20" s="241" t="str">
        <f t="shared" ca="1" si="101"/>
        <v/>
      </c>
      <c r="DF20" s="241" t="str">
        <f t="shared" ca="1" si="101"/>
        <v/>
      </c>
      <c r="DG20" s="241" t="str">
        <f t="shared" ca="1" si="101"/>
        <v/>
      </c>
      <c r="DH20" s="241" t="str">
        <f t="shared" ca="1" si="101"/>
        <v/>
      </c>
      <c r="DI20" s="241" t="str">
        <f t="shared" ca="1" si="101"/>
        <v/>
      </c>
      <c r="DJ20" s="241" t="str">
        <f t="shared" ca="1" si="101"/>
        <v/>
      </c>
      <c r="DK20" s="241" t="str">
        <f t="shared" ca="1" si="101"/>
        <v/>
      </c>
      <c r="DL20" s="241" t="str">
        <f t="shared" ca="1" si="101"/>
        <v/>
      </c>
      <c r="DM20" s="241" t="str">
        <f t="shared" ca="1" si="101"/>
        <v/>
      </c>
      <c r="DN20" s="241" t="str">
        <f t="shared" ca="1" si="101"/>
        <v/>
      </c>
      <c r="DO20" s="241" t="str">
        <f t="shared" ca="1" si="101"/>
        <v/>
      </c>
      <c r="DP20" s="241" t="str">
        <f t="shared" ca="1" si="101"/>
        <v/>
      </c>
      <c r="DQ20" s="241" t="str">
        <f t="shared" ca="1" si="101"/>
        <v/>
      </c>
      <c r="DR20" s="241" t="str">
        <f t="shared" ca="1" si="101"/>
        <v/>
      </c>
      <c r="DS20" s="241" t="str">
        <f t="shared" ca="1" si="101"/>
        <v/>
      </c>
      <c r="DT20" s="241" t="str">
        <f t="shared" ca="1" si="101"/>
        <v/>
      </c>
      <c r="DU20" s="241" t="str">
        <f t="shared" ca="1" si="101"/>
        <v/>
      </c>
      <c r="DV20" s="241" t="str">
        <f t="shared" ca="1" si="101"/>
        <v/>
      </c>
      <c r="DW20" s="241" t="str">
        <f t="shared" ca="1" si="101"/>
        <v/>
      </c>
      <c r="DX20" s="241" t="str">
        <f t="shared" ca="1" si="101"/>
        <v/>
      </c>
      <c r="DY20" s="241" t="str">
        <f t="shared" ca="1" si="101"/>
        <v/>
      </c>
      <c r="DZ20" s="241" t="str">
        <f t="shared" ca="1" si="101"/>
        <v/>
      </c>
      <c r="EA20" s="241" t="str">
        <f t="shared" ca="1" si="101"/>
        <v/>
      </c>
      <c r="EB20" s="241" t="str">
        <f t="shared" ca="1" si="99"/>
        <v/>
      </c>
      <c r="EC20" s="241" t="str">
        <f t="shared" ca="1" si="99"/>
        <v/>
      </c>
      <c r="ED20" s="241" t="str">
        <f t="shared" ca="1" si="99"/>
        <v/>
      </c>
      <c r="EE20" s="241" t="str">
        <f t="shared" ca="1" si="99"/>
        <v/>
      </c>
      <c r="EF20" s="241" t="str">
        <f t="shared" ca="1" si="99"/>
        <v/>
      </c>
      <c r="EG20" s="241" t="str">
        <f t="shared" ca="1" si="99"/>
        <v/>
      </c>
      <c r="EH20" s="241" t="str">
        <f t="shared" ca="1" si="99"/>
        <v/>
      </c>
      <c r="EI20" s="241" t="str">
        <f t="shared" ca="1" si="99"/>
        <v/>
      </c>
      <c r="EJ20" s="241" t="str">
        <f t="shared" ca="1" si="99"/>
        <v/>
      </c>
      <c r="EK20" s="241" t="str">
        <f t="shared" ca="1" si="99"/>
        <v/>
      </c>
      <c r="EL20" s="241" t="str">
        <f t="shared" ca="1" si="99"/>
        <v/>
      </c>
      <c r="EM20" s="241" t="str">
        <f t="shared" ca="1" si="99"/>
        <v/>
      </c>
      <c r="EN20" s="241" t="str">
        <f t="shared" ca="1" si="99"/>
        <v/>
      </c>
      <c r="EO20" s="241" t="str">
        <f t="shared" ca="1" si="99"/>
        <v/>
      </c>
      <c r="EP20" s="241" t="str">
        <f t="shared" ca="1" si="99"/>
        <v/>
      </c>
      <c r="EQ20" s="241" t="str">
        <f t="shared" ca="1" si="99"/>
        <v/>
      </c>
      <c r="ER20" s="241" t="str">
        <f t="shared" ca="1" si="99"/>
        <v/>
      </c>
      <c r="ES20" s="241" t="str">
        <f t="shared" ca="1" si="99"/>
        <v/>
      </c>
      <c r="ET20" s="241" t="str">
        <f t="shared" ca="1" si="99"/>
        <v/>
      </c>
      <c r="EU20" s="241" t="str">
        <f t="shared" ca="1" si="99"/>
        <v/>
      </c>
      <c r="EV20" s="241" t="str">
        <f t="shared" ca="1" si="99"/>
        <v/>
      </c>
      <c r="EW20" s="241" t="str">
        <f t="shared" ca="1" si="99"/>
        <v/>
      </c>
      <c r="EX20" s="241" t="str">
        <f t="shared" ca="1" si="99"/>
        <v/>
      </c>
      <c r="EY20" s="241" t="str">
        <f t="shared" ca="1" si="99"/>
        <v/>
      </c>
      <c r="EZ20" s="241" t="str">
        <f t="shared" ca="1" si="99"/>
        <v/>
      </c>
      <c r="FA20" s="241" t="str">
        <f t="shared" ca="1" si="99"/>
        <v/>
      </c>
      <c r="FB20" s="241" t="str">
        <f t="shared" ca="1" si="99"/>
        <v/>
      </c>
      <c r="FC20" s="241" t="str">
        <f t="shared" ca="1" si="99"/>
        <v/>
      </c>
      <c r="FD20" s="241" t="str">
        <f t="shared" ca="1" si="99"/>
        <v/>
      </c>
      <c r="FE20" s="241" t="str">
        <f t="shared" ca="1" si="99"/>
        <v/>
      </c>
      <c r="FF20" s="241" t="str">
        <f t="shared" ca="1" si="99"/>
        <v/>
      </c>
      <c r="FG20" s="241" t="str">
        <f t="shared" ca="1" si="99"/>
        <v/>
      </c>
      <c r="FH20" s="241" t="str">
        <f t="shared" ca="1" si="99"/>
        <v/>
      </c>
      <c r="FI20" s="241" t="str">
        <f t="shared" ca="1" si="99"/>
        <v/>
      </c>
      <c r="FJ20" s="241" t="str">
        <f t="shared" ca="1" si="99"/>
        <v/>
      </c>
      <c r="FK20" s="241" t="str">
        <f t="shared" ca="1" si="99"/>
        <v/>
      </c>
      <c r="FL20" s="241" t="str">
        <f t="shared" ca="1" si="99"/>
        <v/>
      </c>
      <c r="FM20" s="241" t="str">
        <f t="shared" ca="1" si="99"/>
        <v/>
      </c>
      <c r="FN20" s="241" t="str">
        <f t="shared" ca="1" si="99"/>
        <v/>
      </c>
      <c r="FO20" s="241" t="str">
        <f t="shared" ca="1" si="99"/>
        <v/>
      </c>
      <c r="FP20" s="241" t="str">
        <f t="shared" ca="1" si="99"/>
        <v/>
      </c>
      <c r="FQ20" s="241" t="str">
        <f t="shared" ca="1" si="99"/>
        <v/>
      </c>
      <c r="FR20" s="241" t="str">
        <f t="shared" ca="1" si="99"/>
        <v/>
      </c>
      <c r="FS20" s="241" t="str">
        <f t="shared" ca="1" si="99"/>
        <v/>
      </c>
      <c r="FT20" s="241" t="str">
        <f t="shared" ca="1" si="99"/>
        <v/>
      </c>
      <c r="FU20" s="241" t="str">
        <f t="shared" ca="1" si="99"/>
        <v/>
      </c>
      <c r="FV20" s="241" t="str">
        <f t="shared" ca="1" si="99"/>
        <v/>
      </c>
      <c r="FW20" s="241" t="str">
        <f t="shared" ca="1" si="99"/>
        <v/>
      </c>
      <c r="FX20" s="241" t="str">
        <f t="shared" ca="1" si="99"/>
        <v/>
      </c>
      <c r="FY20" s="241" t="str">
        <f t="shared" ca="1" si="99"/>
        <v/>
      </c>
      <c r="FZ20" s="241" t="str">
        <f t="shared" ca="1" si="99"/>
        <v/>
      </c>
      <c r="GA20" s="241" t="str">
        <f t="shared" ca="1" si="99"/>
        <v/>
      </c>
      <c r="GB20" s="241" t="str">
        <f t="shared" ca="1" si="99"/>
        <v/>
      </c>
      <c r="GC20" s="241" t="str">
        <f t="shared" ca="1" si="99"/>
        <v/>
      </c>
      <c r="GD20" s="241" t="str">
        <f t="shared" ca="1" si="99"/>
        <v/>
      </c>
      <c r="GE20" s="241" t="str">
        <f t="shared" ca="1" si="99"/>
        <v/>
      </c>
      <c r="GF20" s="241" t="str">
        <f t="shared" ca="1" si="99"/>
        <v/>
      </c>
      <c r="GG20" s="241" t="str">
        <f t="shared" ca="1" si="99"/>
        <v/>
      </c>
      <c r="GH20" s="241" t="str">
        <f t="shared" ca="1" si="99"/>
        <v/>
      </c>
      <c r="GI20" s="241" t="str">
        <f t="shared" ca="1" si="99"/>
        <v/>
      </c>
      <c r="GJ20" s="241" t="str">
        <f t="shared" ca="1" si="99"/>
        <v/>
      </c>
      <c r="GK20" s="241" t="str">
        <f t="shared" ca="1" si="99"/>
        <v/>
      </c>
      <c r="GL20" s="241" t="str">
        <f t="shared" ca="1" si="99"/>
        <v/>
      </c>
      <c r="GM20" s="241" t="str">
        <f t="shared" ca="1" si="92"/>
        <v/>
      </c>
      <c r="GN20" s="241" t="str">
        <f t="shared" ca="1" si="93"/>
        <v/>
      </c>
      <c r="GO20" s="241" t="str">
        <f t="shared" ca="1" si="93"/>
        <v/>
      </c>
      <c r="GP20" s="241" t="str">
        <f t="shared" ca="1" si="93"/>
        <v/>
      </c>
      <c r="GQ20" s="241" t="str">
        <f t="shared" ca="1" si="93"/>
        <v/>
      </c>
      <c r="GR20" s="241" t="str">
        <f t="shared" ca="1" si="93"/>
        <v/>
      </c>
      <c r="GS20" s="241" t="str">
        <f t="shared" ca="1" si="93"/>
        <v/>
      </c>
      <c r="GT20" s="241" t="str">
        <f t="shared" ca="1" si="93"/>
        <v/>
      </c>
      <c r="GU20" s="241" t="str">
        <f t="shared" ca="1" si="93"/>
        <v/>
      </c>
      <c r="GV20" s="241" t="str">
        <f t="shared" ca="1" si="93"/>
        <v/>
      </c>
      <c r="GW20" s="241" t="str">
        <f t="shared" ca="1" si="93"/>
        <v/>
      </c>
      <c r="GX20" s="241" t="str">
        <f t="shared" ca="1" si="93"/>
        <v/>
      </c>
      <c r="GY20" s="241" t="str">
        <f t="shared" ref="GY20:JJ21" ca="1" si="102">IFERROR(VLOOKUP($B20,INDIRECT(GY$2&amp;"!$C$39:$AH$63"),DAY(GY$3)+1,FALSE),"")</f>
        <v/>
      </c>
      <c r="GZ20" s="241" t="str">
        <f t="shared" ca="1" si="102"/>
        <v/>
      </c>
      <c r="HA20" s="241" t="str">
        <f t="shared" ca="1" si="102"/>
        <v/>
      </c>
      <c r="HB20" s="241" t="str">
        <f t="shared" ca="1" si="102"/>
        <v/>
      </c>
      <c r="HC20" s="241" t="str">
        <f t="shared" ca="1" si="102"/>
        <v/>
      </c>
      <c r="HD20" s="241" t="str">
        <f t="shared" ca="1" si="102"/>
        <v/>
      </c>
      <c r="HE20" s="241" t="str">
        <f t="shared" ca="1" si="102"/>
        <v/>
      </c>
      <c r="HF20" s="241" t="str">
        <f t="shared" ca="1" si="102"/>
        <v/>
      </c>
      <c r="HG20" s="241" t="str">
        <f t="shared" ca="1" si="102"/>
        <v/>
      </c>
      <c r="HH20" s="241" t="str">
        <f t="shared" ca="1" si="102"/>
        <v/>
      </c>
      <c r="HI20" s="241" t="str">
        <f t="shared" ca="1" si="102"/>
        <v/>
      </c>
      <c r="HJ20" s="241" t="str">
        <f t="shared" ca="1" si="102"/>
        <v/>
      </c>
      <c r="HK20" s="241" t="str">
        <f t="shared" ca="1" si="102"/>
        <v/>
      </c>
      <c r="HL20" s="241" t="str">
        <f t="shared" ca="1" si="102"/>
        <v/>
      </c>
      <c r="HM20" s="241" t="str">
        <f t="shared" ca="1" si="102"/>
        <v/>
      </c>
      <c r="HN20" s="241" t="str">
        <f t="shared" ca="1" si="102"/>
        <v/>
      </c>
      <c r="HO20" s="241" t="str">
        <f t="shared" ca="1" si="102"/>
        <v/>
      </c>
      <c r="HP20" s="241" t="str">
        <f t="shared" ca="1" si="102"/>
        <v/>
      </c>
      <c r="HQ20" s="241" t="str">
        <f t="shared" ca="1" si="102"/>
        <v/>
      </c>
      <c r="HR20" s="241" t="str">
        <f t="shared" ca="1" si="102"/>
        <v/>
      </c>
      <c r="HS20" s="241" t="str">
        <f t="shared" ca="1" si="102"/>
        <v/>
      </c>
      <c r="HT20" s="241" t="str">
        <f t="shared" ca="1" si="102"/>
        <v/>
      </c>
      <c r="HU20" s="241" t="str">
        <f t="shared" ca="1" si="102"/>
        <v/>
      </c>
      <c r="HV20" s="241" t="str">
        <f t="shared" ca="1" si="102"/>
        <v/>
      </c>
      <c r="HW20" s="241" t="str">
        <f t="shared" ca="1" si="102"/>
        <v/>
      </c>
      <c r="HX20" s="241" t="str">
        <f t="shared" ca="1" si="102"/>
        <v/>
      </c>
      <c r="HY20" s="241" t="str">
        <f t="shared" ca="1" si="102"/>
        <v/>
      </c>
      <c r="HZ20" s="241" t="str">
        <f t="shared" ca="1" si="102"/>
        <v/>
      </c>
      <c r="IA20" s="241" t="str">
        <f t="shared" ca="1" si="102"/>
        <v/>
      </c>
      <c r="IB20" s="241" t="str">
        <f t="shared" ca="1" si="102"/>
        <v/>
      </c>
      <c r="IC20" s="241" t="str">
        <f t="shared" ca="1" si="102"/>
        <v/>
      </c>
      <c r="ID20" s="241" t="str">
        <f t="shared" ca="1" si="102"/>
        <v/>
      </c>
      <c r="IE20" s="241" t="str">
        <f t="shared" ca="1" si="102"/>
        <v/>
      </c>
      <c r="IF20" s="241" t="str">
        <f t="shared" ca="1" si="102"/>
        <v/>
      </c>
      <c r="IG20" s="241" t="str">
        <f t="shared" ca="1" si="102"/>
        <v/>
      </c>
      <c r="IH20" s="241" t="str">
        <f t="shared" ca="1" si="102"/>
        <v/>
      </c>
      <c r="II20" s="241" t="str">
        <f t="shared" ca="1" si="102"/>
        <v/>
      </c>
      <c r="IJ20" s="241" t="str">
        <f t="shared" ca="1" si="102"/>
        <v/>
      </c>
      <c r="IK20" s="241" t="str">
        <f t="shared" ca="1" si="102"/>
        <v/>
      </c>
      <c r="IL20" s="241" t="str">
        <f t="shared" ca="1" si="102"/>
        <v/>
      </c>
      <c r="IM20" s="241" t="str">
        <f t="shared" ca="1" si="102"/>
        <v/>
      </c>
      <c r="IN20" s="241" t="str">
        <f t="shared" ca="1" si="102"/>
        <v/>
      </c>
      <c r="IO20" s="241" t="str">
        <f t="shared" ca="1" si="102"/>
        <v/>
      </c>
      <c r="IP20" s="241" t="str">
        <f t="shared" ca="1" si="102"/>
        <v/>
      </c>
      <c r="IQ20" s="241" t="str">
        <f t="shared" ca="1" si="102"/>
        <v/>
      </c>
      <c r="IR20" s="241" t="str">
        <f t="shared" ca="1" si="102"/>
        <v/>
      </c>
      <c r="IS20" s="241" t="str">
        <f t="shared" ca="1" si="102"/>
        <v/>
      </c>
      <c r="IT20" s="241" t="str">
        <f t="shared" ca="1" si="102"/>
        <v/>
      </c>
      <c r="IU20" s="241" t="str">
        <f t="shared" ca="1" si="102"/>
        <v/>
      </c>
      <c r="IV20" s="241" t="str">
        <f t="shared" ca="1" si="102"/>
        <v/>
      </c>
      <c r="IW20" s="241" t="str">
        <f t="shared" ca="1" si="102"/>
        <v/>
      </c>
      <c r="IX20" s="241" t="str">
        <f t="shared" ca="1" si="102"/>
        <v/>
      </c>
      <c r="IY20" s="241" t="str">
        <f t="shared" ca="1" si="102"/>
        <v/>
      </c>
      <c r="IZ20" s="241" t="str">
        <f t="shared" ca="1" si="102"/>
        <v/>
      </c>
      <c r="JA20" s="241" t="str">
        <f t="shared" ca="1" si="102"/>
        <v/>
      </c>
      <c r="JB20" s="241" t="str">
        <f t="shared" ca="1" si="102"/>
        <v/>
      </c>
      <c r="JC20" s="241" t="str">
        <f t="shared" ca="1" si="102"/>
        <v/>
      </c>
      <c r="JD20" s="241" t="str">
        <f t="shared" ca="1" si="102"/>
        <v/>
      </c>
      <c r="JE20" s="241" t="str">
        <f t="shared" ca="1" si="102"/>
        <v/>
      </c>
      <c r="JF20" s="241" t="str">
        <f t="shared" ca="1" si="102"/>
        <v/>
      </c>
      <c r="JG20" s="241" t="str">
        <f t="shared" ca="1" si="102"/>
        <v/>
      </c>
      <c r="JH20" s="241" t="str">
        <f t="shared" ca="1" si="102"/>
        <v/>
      </c>
      <c r="JI20" s="241" t="str">
        <f t="shared" ca="1" si="102"/>
        <v/>
      </c>
      <c r="JJ20" s="241" t="str">
        <f t="shared" ca="1" si="102"/>
        <v/>
      </c>
      <c r="JK20" s="241" t="str">
        <f t="shared" ca="1" si="94"/>
        <v/>
      </c>
      <c r="JL20" s="241" t="str">
        <f t="shared" ca="1" si="94"/>
        <v/>
      </c>
      <c r="JM20" s="241" t="str">
        <f t="shared" ca="1" si="94"/>
        <v/>
      </c>
      <c r="JN20" s="241" t="str">
        <f t="shared" ca="1" si="94"/>
        <v/>
      </c>
      <c r="JO20" s="241" t="str">
        <f t="shared" ca="1" si="94"/>
        <v/>
      </c>
      <c r="JP20" s="241" t="str">
        <f t="shared" ca="1" si="94"/>
        <v/>
      </c>
      <c r="JQ20" s="241" t="str">
        <f t="shared" ca="1" si="94"/>
        <v/>
      </c>
      <c r="JR20" s="241" t="str">
        <f t="shared" ca="1" si="94"/>
        <v/>
      </c>
      <c r="JS20" s="241" t="str">
        <f t="shared" ca="1" si="94"/>
        <v/>
      </c>
      <c r="JT20" s="241" t="str">
        <f t="shared" ca="1" si="94"/>
        <v/>
      </c>
      <c r="JU20" s="241" t="str">
        <f t="shared" ca="1" si="94"/>
        <v/>
      </c>
      <c r="JV20" s="241" t="str">
        <f t="shared" ca="1" si="94"/>
        <v/>
      </c>
      <c r="JW20" s="241" t="str">
        <f t="shared" ca="1" si="94"/>
        <v/>
      </c>
      <c r="JX20" s="241" t="str">
        <f t="shared" ca="1" si="94"/>
        <v/>
      </c>
      <c r="JY20" s="241" t="str">
        <f t="shared" ca="1" si="94"/>
        <v/>
      </c>
      <c r="JZ20" s="241" t="str">
        <f t="shared" ca="1" si="94"/>
        <v/>
      </c>
      <c r="KA20" s="241" t="str">
        <f t="shared" ca="1" si="94"/>
        <v/>
      </c>
      <c r="KB20" s="241" t="str">
        <f t="shared" ca="1" si="94"/>
        <v/>
      </c>
      <c r="KC20" s="241" t="str">
        <f t="shared" ca="1" si="95"/>
        <v/>
      </c>
      <c r="KD20" s="241" t="str">
        <f t="shared" ca="1" si="95"/>
        <v/>
      </c>
      <c r="KE20" s="241" t="str">
        <f t="shared" ca="1" si="95"/>
        <v/>
      </c>
      <c r="KF20" s="241" t="str">
        <f t="shared" ca="1" si="95"/>
        <v/>
      </c>
      <c r="KG20" s="241" t="str">
        <f t="shared" ca="1" si="95"/>
        <v/>
      </c>
      <c r="KH20" s="241" t="str">
        <f t="shared" ca="1" si="95"/>
        <v/>
      </c>
      <c r="KI20" s="241" t="str">
        <f t="shared" ca="1" si="95"/>
        <v/>
      </c>
      <c r="KJ20" s="241" t="str">
        <f t="shared" ca="1" si="95"/>
        <v/>
      </c>
      <c r="KK20" s="241" t="str">
        <f t="shared" ca="1" si="95"/>
        <v/>
      </c>
      <c r="KL20" s="241" t="str">
        <f t="shared" ca="1" si="95"/>
        <v/>
      </c>
      <c r="KM20" s="241" t="str">
        <f t="shared" ca="1" si="95"/>
        <v/>
      </c>
      <c r="KN20" s="241" t="str">
        <f t="shared" ca="1" si="95"/>
        <v/>
      </c>
      <c r="KO20" s="241" t="str">
        <f t="shared" ca="1" si="95"/>
        <v/>
      </c>
      <c r="KP20" s="241" t="str">
        <f t="shared" ca="1" si="95"/>
        <v/>
      </c>
      <c r="KQ20" s="241" t="str">
        <f t="shared" ca="1" si="95"/>
        <v/>
      </c>
      <c r="KR20" s="241" t="str">
        <f t="shared" ca="1" si="95"/>
        <v/>
      </c>
      <c r="KS20" s="241" t="str">
        <f t="shared" ca="1" si="96"/>
        <v/>
      </c>
      <c r="KT20" s="241" t="str">
        <f t="shared" ca="1" si="96"/>
        <v/>
      </c>
    </row>
    <row r="21" spans="1:306" x14ac:dyDescent="0.2">
      <c r="A21">
        <f t="shared" si="98"/>
        <v>6</v>
      </c>
      <c r="B21" s="236">
        <f>カレンダー!B$21</f>
        <v>0</v>
      </c>
      <c r="C21" s="241" t="str">
        <f t="shared" ca="1" si="97"/>
        <v/>
      </c>
      <c r="D21" s="241" t="str">
        <f t="shared" ca="1" si="97"/>
        <v/>
      </c>
      <c r="E21" s="241" t="str">
        <f t="shared" ca="1" si="97"/>
        <v/>
      </c>
      <c r="F21" s="241" t="str">
        <f t="shared" ca="1" si="97"/>
        <v/>
      </c>
      <c r="G21" s="241" t="str">
        <f t="shared" ca="1" si="97"/>
        <v/>
      </c>
      <c r="H21" s="241" t="str">
        <f t="shared" ca="1" si="97"/>
        <v/>
      </c>
      <c r="I21" s="241" t="str">
        <f t="shared" ca="1" si="97"/>
        <v/>
      </c>
      <c r="J21" s="241" t="str">
        <f t="shared" ca="1" si="97"/>
        <v/>
      </c>
      <c r="K21" s="241" t="str">
        <f t="shared" ca="1" si="97"/>
        <v/>
      </c>
      <c r="L21" s="241" t="str">
        <f t="shared" ca="1" si="97"/>
        <v/>
      </c>
      <c r="M21" s="241" t="str">
        <f t="shared" ca="1" si="97"/>
        <v/>
      </c>
      <c r="N21" s="241" t="str">
        <f t="shared" ca="1" si="97"/>
        <v/>
      </c>
      <c r="O21" s="241" t="str">
        <f t="shared" ca="1" si="97"/>
        <v/>
      </c>
      <c r="P21" s="241" t="str">
        <f t="shared" ca="1" si="97"/>
        <v/>
      </c>
      <c r="Q21" s="241" t="str">
        <f t="shared" ca="1" si="97"/>
        <v/>
      </c>
      <c r="R21" s="241" t="str">
        <f t="shared" ca="1" si="97"/>
        <v/>
      </c>
      <c r="S21" s="241" t="str">
        <f t="shared" ref="S21:BZ25" ca="1" si="103">IFERROR(VLOOKUP($B21,INDIRECT(S$2&amp;"!$C$39:$AH$63"),DAY(S$3)+1,FALSE),"")</f>
        <v/>
      </c>
      <c r="T21" s="241" t="str">
        <f t="shared" ca="1" si="103"/>
        <v/>
      </c>
      <c r="U21" s="241" t="str">
        <f t="shared" ca="1" si="103"/>
        <v/>
      </c>
      <c r="V21" s="241" t="str">
        <f t="shared" ca="1" si="103"/>
        <v/>
      </c>
      <c r="W21" s="241" t="str">
        <f t="shared" ca="1" si="103"/>
        <v/>
      </c>
      <c r="X21" s="241" t="str">
        <f t="shared" ca="1" si="103"/>
        <v/>
      </c>
      <c r="Y21" s="241" t="str">
        <f t="shared" ca="1" si="103"/>
        <v/>
      </c>
      <c r="Z21" s="241" t="str">
        <f t="shared" ca="1" si="103"/>
        <v/>
      </c>
      <c r="AA21" s="241" t="str">
        <f t="shared" ca="1" si="103"/>
        <v/>
      </c>
      <c r="AB21" s="241" t="str">
        <f t="shared" ca="1" si="103"/>
        <v/>
      </c>
      <c r="AC21" s="241" t="str">
        <f t="shared" ca="1" si="103"/>
        <v/>
      </c>
      <c r="AD21" s="241" t="str">
        <f t="shared" ca="1" si="103"/>
        <v/>
      </c>
      <c r="AE21" s="241" t="str">
        <f t="shared" ca="1" si="103"/>
        <v/>
      </c>
      <c r="AF21" s="241" t="str">
        <f t="shared" ca="1" si="103"/>
        <v/>
      </c>
      <c r="AG21" s="241" t="str">
        <f t="shared" ca="1" si="103"/>
        <v/>
      </c>
      <c r="AH21" s="241" t="str">
        <f t="shared" ca="1" si="103"/>
        <v/>
      </c>
      <c r="AI21" s="241" t="str">
        <f t="shared" ca="1" si="103"/>
        <v/>
      </c>
      <c r="AJ21" s="241" t="str">
        <f t="shared" ca="1" si="103"/>
        <v/>
      </c>
      <c r="AK21" s="241" t="str">
        <f t="shared" ca="1" si="103"/>
        <v/>
      </c>
      <c r="AL21" s="241" t="str">
        <f t="shared" ca="1" si="103"/>
        <v/>
      </c>
      <c r="AM21" s="241" t="str">
        <f t="shared" ca="1" si="103"/>
        <v/>
      </c>
      <c r="AN21" s="241" t="str">
        <f t="shared" ca="1" si="103"/>
        <v/>
      </c>
      <c r="AO21" s="241" t="str">
        <f t="shared" ca="1" si="103"/>
        <v/>
      </c>
      <c r="AP21" s="241" t="str">
        <f t="shared" ca="1" si="103"/>
        <v/>
      </c>
      <c r="AQ21" s="241" t="str">
        <f t="shared" ca="1" si="103"/>
        <v/>
      </c>
      <c r="AR21" s="241" t="str">
        <f t="shared" ca="1" si="103"/>
        <v/>
      </c>
      <c r="AS21" s="241" t="str">
        <f t="shared" ca="1" si="103"/>
        <v/>
      </c>
      <c r="AT21" s="241" t="str">
        <f t="shared" ca="1" si="103"/>
        <v/>
      </c>
      <c r="AU21" s="241" t="str">
        <f t="shared" ca="1" si="103"/>
        <v/>
      </c>
      <c r="AV21" s="241" t="str">
        <f t="shared" ca="1" si="103"/>
        <v/>
      </c>
      <c r="AW21" s="241" t="str">
        <f t="shared" ca="1" si="103"/>
        <v/>
      </c>
      <c r="AX21" s="241" t="str">
        <f t="shared" ca="1" si="103"/>
        <v/>
      </c>
      <c r="AY21" s="241" t="str">
        <f t="shared" ca="1" si="103"/>
        <v/>
      </c>
      <c r="AZ21" s="241" t="str">
        <f t="shared" ca="1" si="103"/>
        <v/>
      </c>
      <c r="BA21" s="241" t="str">
        <f t="shared" ca="1" si="103"/>
        <v/>
      </c>
      <c r="BB21" s="241" t="str">
        <f t="shared" ca="1" si="103"/>
        <v/>
      </c>
      <c r="BC21" s="241" t="str">
        <f t="shared" ca="1" si="103"/>
        <v/>
      </c>
      <c r="BD21" s="241" t="str">
        <f t="shared" ca="1" si="103"/>
        <v/>
      </c>
      <c r="BE21" s="241" t="str">
        <f t="shared" ca="1" si="103"/>
        <v/>
      </c>
      <c r="BF21" s="241" t="str">
        <f t="shared" ca="1" si="103"/>
        <v/>
      </c>
      <c r="BG21" s="241" t="str">
        <f t="shared" ca="1" si="103"/>
        <v/>
      </c>
      <c r="BH21" s="241" t="str">
        <f t="shared" ca="1" si="103"/>
        <v/>
      </c>
      <c r="BI21" s="241" t="str">
        <f t="shared" ca="1" si="103"/>
        <v/>
      </c>
      <c r="BJ21" s="241" t="str">
        <f t="shared" ca="1" si="103"/>
        <v/>
      </c>
      <c r="BK21" s="241" t="str">
        <f t="shared" ca="1" si="103"/>
        <v/>
      </c>
      <c r="BL21" s="241" t="str">
        <f t="shared" ca="1" si="103"/>
        <v/>
      </c>
      <c r="BM21" s="241" t="str">
        <f t="shared" ca="1" si="103"/>
        <v/>
      </c>
      <c r="BN21" s="241" t="str">
        <f t="shared" ca="1" si="103"/>
        <v/>
      </c>
      <c r="BO21" s="241" t="str">
        <f t="shared" ca="1" si="100"/>
        <v/>
      </c>
      <c r="BP21" s="241" t="str">
        <f t="shared" ca="1" si="100"/>
        <v/>
      </c>
      <c r="BQ21" s="241" t="str">
        <f t="shared" ca="1" si="100"/>
        <v/>
      </c>
      <c r="BR21" s="241" t="str">
        <f t="shared" ca="1" si="100"/>
        <v/>
      </c>
      <c r="BS21" s="241" t="str">
        <f t="shared" ca="1" si="100"/>
        <v/>
      </c>
      <c r="BT21" s="241" t="str">
        <f t="shared" ca="1" si="100"/>
        <v/>
      </c>
      <c r="BU21" s="241" t="str">
        <f t="shared" ca="1" si="100"/>
        <v/>
      </c>
      <c r="BV21" s="241" t="str">
        <f t="shared" ca="1" si="100"/>
        <v/>
      </c>
      <c r="BW21" s="241" t="str">
        <f t="shared" ca="1" si="100"/>
        <v/>
      </c>
      <c r="BX21" s="241" t="str">
        <f t="shared" ca="1" si="100"/>
        <v/>
      </c>
      <c r="BY21" s="241" t="str">
        <f t="shared" ca="1" si="100"/>
        <v/>
      </c>
      <c r="BZ21" s="241" t="str">
        <f t="shared" ca="1" si="100"/>
        <v/>
      </c>
      <c r="CA21" s="241" t="str">
        <f t="shared" ca="1" si="100"/>
        <v/>
      </c>
      <c r="CB21" s="241" t="str">
        <f t="shared" ca="1" si="100"/>
        <v/>
      </c>
      <c r="CC21" s="241" t="str">
        <f t="shared" ca="1" si="100"/>
        <v/>
      </c>
      <c r="CD21" s="241" t="str">
        <f t="shared" ca="1" si="100"/>
        <v/>
      </c>
      <c r="CE21" s="241" t="str">
        <f t="shared" ca="1" si="100"/>
        <v/>
      </c>
      <c r="CF21" s="241" t="str">
        <f t="shared" ca="1" si="100"/>
        <v/>
      </c>
      <c r="CG21" s="241" t="str">
        <f t="shared" ca="1" si="100"/>
        <v/>
      </c>
      <c r="CH21" s="241" t="str">
        <f t="shared" ca="1" si="100"/>
        <v/>
      </c>
      <c r="CI21" s="241" t="str">
        <f t="shared" ca="1" si="100"/>
        <v/>
      </c>
      <c r="CJ21" s="241" t="str">
        <f t="shared" ca="1" si="100"/>
        <v/>
      </c>
      <c r="CK21" s="241" t="str">
        <f t="shared" ca="1" si="100"/>
        <v/>
      </c>
      <c r="CL21" s="241" t="str">
        <f t="shared" ca="1" si="100"/>
        <v/>
      </c>
      <c r="CM21" s="241" t="str">
        <f t="shared" ca="1" si="100"/>
        <v/>
      </c>
      <c r="CN21" s="241" t="str">
        <f t="shared" ca="1" si="100"/>
        <v/>
      </c>
      <c r="CO21" s="241" t="str">
        <f t="shared" ca="1" si="100"/>
        <v/>
      </c>
      <c r="CP21" s="241" t="str">
        <f t="shared" ca="1" si="100"/>
        <v/>
      </c>
      <c r="CQ21" s="241" t="str">
        <f t="shared" ca="1" si="100"/>
        <v/>
      </c>
      <c r="CR21" s="241" t="str">
        <f t="shared" ca="1" si="100"/>
        <v/>
      </c>
      <c r="CS21" s="241" t="str">
        <f t="shared" ca="1" si="101"/>
        <v/>
      </c>
      <c r="CT21" s="241" t="str">
        <f t="shared" ca="1" si="101"/>
        <v/>
      </c>
      <c r="CU21" s="241" t="str">
        <f t="shared" ca="1" si="101"/>
        <v/>
      </c>
      <c r="CV21" s="241" t="str">
        <f t="shared" ca="1" si="101"/>
        <v/>
      </c>
      <c r="CW21" s="241" t="str">
        <f t="shared" ca="1" si="101"/>
        <v/>
      </c>
      <c r="CX21" s="241" t="str">
        <f t="shared" ca="1" si="101"/>
        <v/>
      </c>
      <c r="CY21" s="241" t="str">
        <f t="shared" ca="1" si="101"/>
        <v/>
      </c>
      <c r="CZ21" s="241" t="str">
        <f t="shared" ca="1" si="101"/>
        <v/>
      </c>
      <c r="DA21" s="241" t="str">
        <f t="shared" ca="1" si="101"/>
        <v/>
      </c>
      <c r="DB21" s="241" t="str">
        <f t="shared" ca="1" si="101"/>
        <v/>
      </c>
      <c r="DC21" s="241" t="str">
        <f t="shared" ca="1" si="101"/>
        <v/>
      </c>
      <c r="DD21" s="241" t="str">
        <f t="shared" ca="1" si="101"/>
        <v/>
      </c>
      <c r="DE21" s="241" t="str">
        <f t="shared" ca="1" si="101"/>
        <v/>
      </c>
      <c r="DF21" s="241" t="str">
        <f t="shared" ca="1" si="101"/>
        <v/>
      </c>
      <c r="DG21" s="241" t="str">
        <f t="shared" ca="1" si="101"/>
        <v/>
      </c>
      <c r="DH21" s="241" t="str">
        <f t="shared" ca="1" si="101"/>
        <v/>
      </c>
      <c r="DI21" s="241" t="str">
        <f t="shared" ca="1" si="101"/>
        <v/>
      </c>
      <c r="DJ21" s="241" t="str">
        <f t="shared" ca="1" si="101"/>
        <v/>
      </c>
      <c r="DK21" s="241" t="str">
        <f t="shared" ca="1" si="101"/>
        <v/>
      </c>
      <c r="DL21" s="241" t="str">
        <f t="shared" ca="1" si="101"/>
        <v/>
      </c>
      <c r="DM21" s="241" t="str">
        <f t="shared" ca="1" si="101"/>
        <v/>
      </c>
      <c r="DN21" s="241" t="str">
        <f t="shared" ca="1" si="101"/>
        <v/>
      </c>
      <c r="DO21" s="241" t="str">
        <f t="shared" ca="1" si="101"/>
        <v/>
      </c>
      <c r="DP21" s="241" t="str">
        <f t="shared" ca="1" si="101"/>
        <v/>
      </c>
      <c r="DQ21" s="241" t="str">
        <f t="shared" ca="1" si="101"/>
        <v/>
      </c>
      <c r="DR21" s="241" t="str">
        <f t="shared" ca="1" si="101"/>
        <v/>
      </c>
      <c r="DS21" s="241" t="str">
        <f t="shared" ca="1" si="101"/>
        <v/>
      </c>
      <c r="DT21" s="241" t="str">
        <f t="shared" ca="1" si="101"/>
        <v/>
      </c>
      <c r="DU21" s="241" t="str">
        <f t="shared" ca="1" si="101"/>
        <v/>
      </c>
      <c r="DV21" s="241" t="str">
        <f t="shared" ca="1" si="101"/>
        <v/>
      </c>
      <c r="DW21" s="241" t="str">
        <f t="shared" ca="1" si="101"/>
        <v/>
      </c>
      <c r="DX21" s="241" t="str">
        <f t="shared" ca="1" si="101"/>
        <v/>
      </c>
      <c r="DY21" s="241" t="str">
        <f t="shared" ca="1" si="101"/>
        <v/>
      </c>
      <c r="DZ21" s="241" t="str">
        <f t="shared" ca="1" si="101"/>
        <v/>
      </c>
      <c r="EA21" s="241" t="str">
        <f t="shared" ca="1" si="101"/>
        <v/>
      </c>
      <c r="EB21" s="241" t="str">
        <f t="shared" ca="1" si="99"/>
        <v/>
      </c>
      <c r="EC21" s="241" t="str">
        <f t="shared" ca="1" si="99"/>
        <v/>
      </c>
      <c r="ED21" s="241" t="str">
        <f t="shared" ca="1" si="99"/>
        <v/>
      </c>
      <c r="EE21" s="241" t="str">
        <f t="shared" ca="1" si="99"/>
        <v/>
      </c>
      <c r="EF21" s="241" t="str">
        <f t="shared" ca="1" si="99"/>
        <v/>
      </c>
      <c r="EG21" s="241" t="str">
        <f t="shared" ca="1" si="99"/>
        <v/>
      </c>
      <c r="EH21" s="241" t="str">
        <f t="shared" ca="1" si="99"/>
        <v/>
      </c>
      <c r="EI21" s="241" t="str">
        <f t="shared" ca="1" si="99"/>
        <v/>
      </c>
      <c r="EJ21" s="241" t="str">
        <f t="shared" ca="1" si="99"/>
        <v/>
      </c>
      <c r="EK21" s="241" t="str">
        <f t="shared" ca="1" si="99"/>
        <v/>
      </c>
      <c r="EL21" s="241" t="str">
        <f t="shared" ca="1" si="99"/>
        <v/>
      </c>
      <c r="EM21" s="241" t="str">
        <f t="shared" ca="1" si="99"/>
        <v/>
      </c>
      <c r="EN21" s="241" t="str">
        <f t="shared" ca="1" si="99"/>
        <v/>
      </c>
      <c r="EO21" s="241" t="str">
        <f t="shared" ca="1" si="99"/>
        <v/>
      </c>
      <c r="EP21" s="241" t="str">
        <f t="shared" ca="1" si="99"/>
        <v/>
      </c>
      <c r="EQ21" s="241" t="str">
        <f t="shared" ca="1" si="99"/>
        <v/>
      </c>
      <c r="ER21" s="241" t="str">
        <f t="shared" ca="1" si="99"/>
        <v/>
      </c>
      <c r="ES21" s="241" t="str">
        <f t="shared" ca="1" si="99"/>
        <v/>
      </c>
      <c r="ET21" s="241" t="str">
        <f t="shared" ca="1" si="99"/>
        <v/>
      </c>
      <c r="EU21" s="241" t="str">
        <f t="shared" ca="1" si="99"/>
        <v/>
      </c>
      <c r="EV21" s="241" t="str">
        <f t="shared" ca="1" si="99"/>
        <v/>
      </c>
      <c r="EW21" s="241" t="str">
        <f t="shared" ca="1" si="99"/>
        <v/>
      </c>
      <c r="EX21" s="241" t="str">
        <f t="shared" ca="1" si="99"/>
        <v/>
      </c>
      <c r="EY21" s="241" t="str">
        <f t="shared" ca="1" si="99"/>
        <v/>
      </c>
      <c r="EZ21" s="241" t="str">
        <f t="shared" ca="1" si="99"/>
        <v/>
      </c>
      <c r="FA21" s="241" t="str">
        <f t="shared" ca="1" si="99"/>
        <v/>
      </c>
      <c r="FB21" s="241" t="str">
        <f t="shared" ca="1" si="99"/>
        <v/>
      </c>
      <c r="FC21" s="241" t="str">
        <f t="shared" ca="1" si="99"/>
        <v/>
      </c>
      <c r="FD21" s="241" t="str">
        <f t="shared" ca="1" si="99"/>
        <v/>
      </c>
      <c r="FE21" s="241" t="str">
        <f t="shared" ca="1" si="99"/>
        <v/>
      </c>
      <c r="FF21" s="241" t="str">
        <f t="shared" ca="1" si="99"/>
        <v/>
      </c>
      <c r="FG21" s="241" t="str">
        <f t="shared" ca="1" si="99"/>
        <v/>
      </c>
      <c r="FH21" s="241" t="str">
        <f t="shared" ca="1" si="99"/>
        <v/>
      </c>
      <c r="FI21" s="241" t="str">
        <f t="shared" ca="1" si="99"/>
        <v/>
      </c>
      <c r="FJ21" s="241" t="str">
        <f t="shared" ca="1" si="99"/>
        <v/>
      </c>
      <c r="FK21" s="241" t="str">
        <f t="shared" ca="1" si="99"/>
        <v/>
      </c>
      <c r="FL21" s="241" t="str">
        <f t="shared" ca="1" si="99"/>
        <v/>
      </c>
      <c r="FM21" s="241" t="str">
        <f t="shared" ca="1" si="99"/>
        <v/>
      </c>
      <c r="FN21" s="241" t="str">
        <f t="shared" ca="1" si="99"/>
        <v/>
      </c>
      <c r="FO21" s="241" t="str">
        <f t="shared" ca="1" si="99"/>
        <v/>
      </c>
      <c r="FP21" s="241" t="str">
        <f t="shared" ca="1" si="99"/>
        <v/>
      </c>
      <c r="FQ21" s="241" t="str">
        <f t="shared" ca="1" si="99"/>
        <v/>
      </c>
      <c r="FR21" s="241" t="str">
        <f t="shared" ca="1" si="99"/>
        <v/>
      </c>
      <c r="FS21" s="241" t="str">
        <f t="shared" ca="1" si="99"/>
        <v/>
      </c>
      <c r="FT21" s="241" t="str">
        <f t="shared" ca="1" si="99"/>
        <v/>
      </c>
      <c r="FU21" s="241" t="str">
        <f t="shared" ca="1" si="99"/>
        <v/>
      </c>
      <c r="FV21" s="241" t="str">
        <f t="shared" ca="1" si="99"/>
        <v/>
      </c>
      <c r="FW21" s="241" t="str">
        <f t="shared" ca="1" si="99"/>
        <v/>
      </c>
      <c r="FX21" s="241" t="str">
        <f t="shared" ca="1" si="99"/>
        <v/>
      </c>
      <c r="FY21" s="241" t="str">
        <f t="shared" ca="1" si="99"/>
        <v/>
      </c>
      <c r="FZ21" s="241" t="str">
        <f t="shared" ca="1" si="99"/>
        <v/>
      </c>
      <c r="GA21" s="241" t="str">
        <f t="shared" ca="1" si="99"/>
        <v/>
      </c>
      <c r="GB21" s="241" t="str">
        <f t="shared" ca="1" si="99"/>
        <v/>
      </c>
      <c r="GC21" s="241" t="str">
        <f t="shared" ca="1" si="99"/>
        <v/>
      </c>
      <c r="GD21" s="241" t="str">
        <f t="shared" ca="1" si="99"/>
        <v/>
      </c>
      <c r="GE21" s="241" t="str">
        <f t="shared" ca="1" si="99"/>
        <v/>
      </c>
      <c r="GF21" s="241" t="str">
        <f t="shared" ca="1" si="99"/>
        <v/>
      </c>
      <c r="GG21" s="241" t="str">
        <f t="shared" ca="1" si="99"/>
        <v/>
      </c>
      <c r="GH21" s="241" t="str">
        <f t="shared" ca="1" si="99"/>
        <v/>
      </c>
      <c r="GI21" s="241" t="str">
        <f t="shared" ca="1" si="99"/>
        <v/>
      </c>
      <c r="GJ21" s="241" t="str">
        <f t="shared" ca="1" si="99"/>
        <v/>
      </c>
      <c r="GK21" s="241" t="str">
        <f t="shared" ca="1" si="99"/>
        <v/>
      </c>
      <c r="GL21" s="241" t="str">
        <f t="shared" ca="1" si="99"/>
        <v/>
      </c>
      <c r="GM21" s="241" t="str">
        <f t="shared" ca="1" si="92"/>
        <v/>
      </c>
      <c r="GN21" s="241" t="str">
        <f t="shared" ref="GN21:IV25" ca="1" si="104">IFERROR(VLOOKUP($B21,INDIRECT(GN$2&amp;"!$C$39:$AH$63"),DAY(GN$3)+1,FALSE),"")</f>
        <v/>
      </c>
      <c r="GO21" s="241" t="str">
        <f t="shared" ca="1" si="104"/>
        <v/>
      </c>
      <c r="GP21" s="241" t="str">
        <f t="shared" ca="1" si="104"/>
        <v/>
      </c>
      <c r="GQ21" s="241" t="str">
        <f t="shared" ca="1" si="104"/>
        <v/>
      </c>
      <c r="GR21" s="241" t="str">
        <f t="shared" ca="1" si="104"/>
        <v/>
      </c>
      <c r="GS21" s="241" t="str">
        <f t="shared" ca="1" si="104"/>
        <v/>
      </c>
      <c r="GT21" s="241" t="str">
        <f t="shared" ca="1" si="104"/>
        <v/>
      </c>
      <c r="GU21" s="241" t="str">
        <f t="shared" ca="1" si="104"/>
        <v/>
      </c>
      <c r="GV21" s="241" t="str">
        <f t="shared" ca="1" si="104"/>
        <v/>
      </c>
      <c r="GW21" s="241" t="str">
        <f t="shared" ca="1" si="104"/>
        <v/>
      </c>
      <c r="GX21" s="241" t="str">
        <f t="shared" ca="1" si="104"/>
        <v/>
      </c>
      <c r="GY21" s="241" t="str">
        <f t="shared" ca="1" si="104"/>
        <v/>
      </c>
      <c r="GZ21" s="241" t="str">
        <f t="shared" ca="1" si="104"/>
        <v/>
      </c>
      <c r="HA21" s="241" t="str">
        <f t="shared" ca="1" si="104"/>
        <v/>
      </c>
      <c r="HB21" s="241" t="str">
        <f t="shared" ca="1" si="104"/>
        <v/>
      </c>
      <c r="HC21" s="241" t="str">
        <f t="shared" ca="1" si="104"/>
        <v/>
      </c>
      <c r="HD21" s="241" t="str">
        <f t="shared" ca="1" si="104"/>
        <v/>
      </c>
      <c r="HE21" s="241" t="str">
        <f t="shared" ca="1" si="104"/>
        <v/>
      </c>
      <c r="HF21" s="241" t="str">
        <f t="shared" ca="1" si="104"/>
        <v/>
      </c>
      <c r="HG21" s="241" t="str">
        <f t="shared" ca="1" si="104"/>
        <v/>
      </c>
      <c r="HH21" s="241" t="str">
        <f t="shared" ca="1" si="104"/>
        <v/>
      </c>
      <c r="HI21" s="241" t="str">
        <f t="shared" ca="1" si="104"/>
        <v/>
      </c>
      <c r="HJ21" s="241" t="str">
        <f t="shared" ca="1" si="104"/>
        <v/>
      </c>
      <c r="HK21" s="241" t="str">
        <f t="shared" ca="1" si="104"/>
        <v/>
      </c>
      <c r="HL21" s="241" t="str">
        <f t="shared" ca="1" si="104"/>
        <v/>
      </c>
      <c r="HM21" s="241" t="str">
        <f t="shared" ca="1" si="104"/>
        <v/>
      </c>
      <c r="HN21" s="241" t="str">
        <f t="shared" ca="1" si="104"/>
        <v/>
      </c>
      <c r="HO21" s="241" t="str">
        <f t="shared" ca="1" si="104"/>
        <v/>
      </c>
      <c r="HP21" s="241" t="str">
        <f t="shared" ca="1" si="104"/>
        <v/>
      </c>
      <c r="HQ21" s="241" t="str">
        <f t="shared" ca="1" si="104"/>
        <v/>
      </c>
      <c r="HR21" s="241" t="str">
        <f t="shared" ca="1" si="104"/>
        <v/>
      </c>
      <c r="HS21" s="241" t="str">
        <f t="shared" ca="1" si="104"/>
        <v/>
      </c>
      <c r="HT21" s="241" t="str">
        <f t="shared" ca="1" si="104"/>
        <v/>
      </c>
      <c r="HU21" s="241" t="str">
        <f t="shared" ca="1" si="104"/>
        <v/>
      </c>
      <c r="HV21" s="241" t="str">
        <f t="shared" ca="1" si="104"/>
        <v/>
      </c>
      <c r="HW21" s="241" t="str">
        <f t="shared" ca="1" si="104"/>
        <v/>
      </c>
      <c r="HX21" s="241" t="str">
        <f t="shared" ca="1" si="104"/>
        <v/>
      </c>
      <c r="HY21" s="241" t="str">
        <f t="shared" ca="1" si="104"/>
        <v/>
      </c>
      <c r="HZ21" s="241" t="str">
        <f t="shared" ca="1" si="104"/>
        <v/>
      </c>
      <c r="IA21" s="241" t="str">
        <f t="shared" ca="1" si="104"/>
        <v/>
      </c>
      <c r="IB21" s="241" t="str">
        <f t="shared" ca="1" si="104"/>
        <v/>
      </c>
      <c r="IC21" s="241" t="str">
        <f t="shared" ca="1" si="104"/>
        <v/>
      </c>
      <c r="ID21" s="241" t="str">
        <f t="shared" ca="1" si="104"/>
        <v/>
      </c>
      <c r="IE21" s="241" t="str">
        <f t="shared" ca="1" si="104"/>
        <v/>
      </c>
      <c r="IF21" s="241" t="str">
        <f t="shared" ca="1" si="104"/>
        <v/>
      </c>
      <c r="IG21" s="241" t="str">
        <f t="shared" ca="1" si="104"/>
        <v/>
      </c>
      <c r="IH21" s="241" t="str">
        <f t="shared" ca="1" si="104"/>
        <v/>
      </c>
      <c r="II21" s="241" t="str">
        <f t="shared" ca="1" si="104"/>
        <v/>
      </c>
      <c r="IJ21" s="241" t="str">
        <f t="shared" ca="1" si="104"/>
        <v/>
      </c>
      <c r="IK21" s="241" t="str">
        <f t="shared" ca="1" si="104"/>
        <v/>
      </c>
      <c r="IL21" s="241" t="str">
        <f t="shared" ca="1" si="104"/>
        <v/>
      </c>
      <c r="IM21" s="241" t="str">
        <f t="shared" ca="1" si="104"/>
        <v/>
      </c>
      <c r="IN21" s="241" t="str">
        <f t="shared" ca="1" si="104"/>
        <v/>
      </c>
      <c r="IO21" s="241" t="str">
        <f t="shared" ca="1" si="104"/>
        <v/>
      </c>
      <c r="IP21" s="241" t="str">
        <f t="shared" ca="1" si="104"/>
        <v/>
      </c>
      <c r="IQ21" s="241" t="str">
        <f t="shared" ca="1" si="104"/>
        <v/>
      </c>
      <c r="IR21" s="241" t="str">
        <f t="shared" ca="1" si="104"/>
        <v/>
      </c>
      <c r="IS21" s="241" t="str">
        <f t="shared" ca="1" si="104"/>
        <v/>
      </c>
      <c r="IT21" s="241" t="str">
        <f t="shared" ca="1" si="104"/>
        <v/>
      </c>
      <c r="IU21" s="241" t="str">
        <f t="shared" ca="1" si="104"/>
        <v/>
      </c>
      <c r="IV21" s="241" t="str">
        <f t="shared" ca="1" si="104"/>
        <v/>
      </c>
      <c r="IW21" s="241" t="str">
        <f t="shared" ca="1" si="102"/>
        <v/>
      </c>
      <c r="IX21" s="241" t="str">
        <f t="shared" ca="1" si="102"/>
        <v/>
      </c>
      <c r="IY21" s="241" t="str">
        <f t="shared" ca="1" si="102"/>
        <v/>
      </c>
      <c r="IZ21" s="241" t="str">
        <f t="shared" ca="1" si="102"/>
        <v/>
      </c>
      <c r="JA21" s="241" t="str">
        <f t="shared" ca="1" si="102"/>
        <v/>
      </c>
      <c r="JB21" s="241" t="str">
        <f t="shared" ca="1" si="102"/>
        <v/>
      </c>
      <c r="JC21" s="241" t="str">
        <f t="shared" ca="1" si="102"/>
        <v/>
      </c>
      <c r="JD21" s="241" t="str">
        <f t="shared" ca="1" si="102"/>
        <v/>
      </c>
      <c r="JE21" s="241" t="str">
        <f t="shared" ca="1" si="102"/>
        <v/>
      </c>
      <c r="JF21" s="241" t="str">
        <f t="shared" ca="1" si="102"/>
        <v/>
      </c>
      <c r="JG21" s="241" t="str">
        <f t="shared" ca="1" si="102"/>
        <v/>
      </c>
      <c r="JH21" s="241" t="str">
        <f t="shared" ca="1" si="102"/>
        <v/>
      </c>
      <c r="JI21" s="241" t="str">
        <f t="shared" ca="1" si="102"/>
        <v/>
      </c>
      <c r="JJ21" s="241" t="str">
        <f t="shared" ca="1" si="102"/>
        <v/>
      </c>
      <c r="JK21" s="241" t="str">
        <f t="shared" ca="1" si="94"/>
        <v/>
      </c>
      <c r="JL21" s="241" t="str">
        <f t="shared" ca="1" si="94"/>
        <v/>
      </c>
      <c r="JM21" s="241" t="str">
        <f t="shared" ca="1" si="94"/>
        <v/>
      </c>
      <c r="JN21" s="241" t="str">
        <f t="shared" ca="1" si="94"/>
        <v/>
      </c>
      <c r="JO21" s="241" t="str">
        <f t="shared" ca="1" si="94"/>
        <v/>
      </c>
      <c r="JP21" s="241" t="str">
        <f t="shared" ca="1" si="94"/>
        <v/>
      </c>
      <c r="JQ21" s="241" t="str">
        <f t="shared" ca="1" si="94"/>
        <v/>
      </c>
      <c r="JR21" s="241" t="str">
        <f t="shared" ca="1" si="94"/>
        <v/>
      </c>
      <c r="JS21" s="241" t="str">
        <f t="shared" ca="1" si="94"/>
        <v/>
      </c>
      <c r="JT21" s="241" t="str">
        <f t="shared" ca="1" si="94"/>
        <v/>
      </c>
      <c r="JU21" s="241" t="str">
        <f t="shared" ca="1" si="94"/>
        <v/>
      </c>
      <c r="JV21" s="241" t="str">
        <f t="shared" ca="1" si="94"/>
        <v/>
      </c>
      <c r="JW21" s="241" t="str">
        <f t="shared" ca="1" si="94"/>
        <v/>
      </c>
      <c r="JX21" s="241" t="str">
        <f t="shared" ca="1" si="94"/>
        <v/>
      </c>
      <c r="JY21" s="241" t="str">
        <f t="shared" ca="1" si="94"/>
        <v/>
      </c>
      <c r="JZ21" s="241" t="str">
        <f t="shared" ca="1" si="94"/>
        <v/>
      </c>
      <c r="KA21" s="241" t="str">
        <f t="shared" ca="1" si="94"/>
        <v/>
      </c>
      <c r="KB21" s="241" t="str">
        <f t="shared" ca="1" si="94"/>
        <v/>
      </c>
      <c r="KC21" s="241" t="str">
        <f t="shared" ca="1" si="95"/>
        <v/>
      </c>
      <c r="KD21" s="241" t="str">
        <f t="shared" ca="1" si="95"/>
        <v/>
      </c>
      <c r="KE21" s="241" t="str">
        <f t="shared" ca="1" si="95"/>
        <v/>
      </c>
      <c r="KF21" s="241" t="str">
        <f t="shared" ca="1" si="95"/>
        <v/>
      </c>
      <c r="KG21" s="241" t="str">
        <f t="shared" ca="1" si="95"/>
        <v/>
      </c>
      <c r="KH21" s="241" t="str">
        <f t="shared" ca="1" si="95"/>
        <v/>
      </c>
      <c r="KI21" s="241" t="str">
        <f t="shared" ca="1" si="95"/>
        <v/>
      </c>
      <c r="KJ21" s="241" t="str">
        <f t="shared" ca="1" si="95"/>
        <v/>
      </c>
      <c r="KK21" s="241" t="str">
        <f t="shared" ca="1" si="95"/>
        <v/>
      </c>
      <c r="KL21" s="241" t="str">
        <f t="shared" ca="1" si="95"/>
        <v/>
      </c>
      <c r="KM21" s="241" t="str">
        <f t="shared" ca="1" si="95"/>
        <v/>
      </c>
      <c r="KN21" s="241" t="str">
        <f t="shared" ca="1" si="95"/>
        <v/>
      </c>
      <c r="KO21" s="241" t="str">
        <f t="shared" ca="1" si="95"/>
        <v/>
      </c>
      <c r="KP21" s="241" t="str">
        <f t="shared" ca="1" si="95"/>
        <v/>
      </c>
      <c r="KQ21" s="241" t="str">
        <f t="shared" ca="1" si="95"/>
        <v/>
      </c>
      <c r="KR21" s="241" t="str">
        <f t="shared" ca="1" si="95"/>
        <v/>
      </c>
      <c r="KS21" s="241" t="str">
        <f t="shared" ca="1" si="96"/>
        <v/>
      </c>
      <c r="KT21" s="241" t="str">
        <f t="shared" ca="1" si="96"/>
        <v/>
      </c>
    </row>
    <row r="22" spans="1:306" x14ac:dyDescent="0.2">
      <c r="A22">
        <f t="shared" si="98"/>
        <v>7</v>
      </c>
      <c r="B22" s="236">
        <f>カレンダー!B$22</f>
        <v>0</v>
      </c>
      <c r="C22" s="241" t="str">
        <f t="shared" ca="1" si="97"/>
        <v/>
      </c>
      <c r="D22" s="241" t="str">
        <f t="shared" ca="1" si="97"/>
        <v/>
      </c>
      <c r="E22" s="241" t="str">
        <f t="shared" ca="1" si="97"/>
        <v/>
      </c>
      <c r="F22" s="241" t="str">
        <f t="shared" ca="1" si="97"/>
        <v/>
      </c>
      <c r="G22" s="241" t="str">
        <f t="shared" ca="1" si="97"/>
        <v/>
      </c>
      <c r="H22" s="241" t="str">
        <f t="shared" ca="1" si="97"/>
        <v/>
      </c>
      <c r="I22" s="241" t="str">
        <f t="shared" ca="1" si="97"/>
        <v/>
      </c>
      <c r="J22" s="241" t="str">
        <f t="shared" ca="1" si="97"/>
        <v/>
      </c>
      <c r="K22" s="241" t="str">
        <f t="shared" ca="1" si="97"/>
        <v/>
      </c>
      <c r="L22" s="241" t="str">
        <f t="shared" ca="1" si="97"/>
        <v/>
      </c>
      <c r="M22" s="241" t="str">
        <f t="shared" ca="1" si="97"/>
        <v/>
      </c>
      <c r="N22" s="241" t="str">
        <f t="shared" ca="1" si="97"/>
        <v/>
      </c>
      <c r="O22" s="241" t="str">
        <f t="shared" ca="1" si="97"/>
        <v/>
      </c>
      <c r="P22" s="241" t="str">
        <f t="shared" ca="1" si="97"/>
        <v/>
      </c>
      <c r="Q22" s="241" t="str">
        <f t="shared" ca="1" si="97"/>
        <v/>
      </c>
      <c r="R22" s="241" t="str">
        <f t="shared" ca="1" si="97"/>
        <v/>
      </c>
      <c r="S22" s="241" t="str">
        <f t="shared" ca="1" si="103"/>
        <v/>
      </c>
      <c r="T22" s="241" t="str">
        <f t="shared" ca="1" si="103"/>
        <v/>
      </c>
      <c r="U22" s="241" t="str">
        <f t="shared" ca="1" si="103"/>
        <v/>
      </c>
      <c r="V22" s="241" t="str">
        <f t="shared" ca="1" si="103"/>
        <v/>
      </c>
      <c r="W22" s="241" t="str">
        <f t="shared" ca="1" si="103"/>
        <v/>
      </c>
      <c r="X22" s="241" t="str">
        <f t="shared" ca="1" si="103"/>
        <v/>
      </c>
      <c r="Y22" s="241" t="str">
        <f t="shared" ca="1" si="103"/>
        <v/>
      </c>
      <c r="Z22" s="241" t="str">
        <f t="shared" ca="1" si="103"/>
        <v/>
      </c>
      <c r="AA22" s="241" t="str">
        <f t="shared" ca="1" si="103"/>
        <v/>
      </c>
      <c r="AB22" s="241" t="str">
        <f t="shared" ca="1" si="103"/>
        <v/>
      </c>
      <c r="AC22" s="241" t="str">
        <f t="shared" ca="1" si="103"/>
        <v/>
      </c>
      <c r="AD22" s="241" t="str">
        <f t="shared" ca="1" si="103"/>
        <v/>
      </c>
      <c r="AE22" s="241" t="str">
        <f t="shared" ca="1" si="103"/>
        <v/>
      </c>
      <c r="AF22" s="241" t="str">
        <f t="shared" ca="1" si="103"/>
        <v/>
      </c>
      <c r="AG22" s="241" t="str">
        <f t="shared" ca="1" si="103"/>
        <v/>
      </c>
      <c r="AH22" s="241" t="str">
        <f t="shared" ca="1" si="103"/>
        <v/>
      </c>
      <c r="AI22" s="241" t="str">
        <f t="shared" ca="1" si="103"/>
        <v/>
      </c>
      <c r="AJ22" s="241" t="str">
        <f t="shared" ca="1" si="103"/>
        <v/>
      </c>
      <c r="AK22" s="241" t="str">
        <f t="shared" ca="1" si="103"/>
        <v/>
      </c>
      <c r="AL22" s="241" t="str">
        <f t="shared" ca="1" si="103"/>
        <v/>
      </c>
      <c r="AM22" s="241" t="str">
        <f t="shared" ca="1" si="103"/>
        <v/>
      </c>
      <c r="AN22" s="241" t="str">
        <f t="shared" ca="1" si="103"/>
        <v/>
      </c>
      <c r="AO22" s="241" t="str">
        <f t="shared" ca="1" si="103"/>
        <v/>
      </c>
      <c r="AP22" s="241" t="str">
        <f t="shared" ca="1" si="103"/>
        <v/>
      </c>
      <c r="AQ22" s="241" t="str">
        <f t="shared" ca="1" si="103"/>
        <v/>
      </c>
      <c r="AR22" s="241" t="str">
        <f t="shared" ca="1" si="103"/>
        <v/>
      </c>
      <c r="AS22" s="241" t="str">
        <f t="shared" ca="1" si="103"/>
        <v/>
      </c>
      <c r="AT22" s="241" t="str">
        <f t="shared" ca="1" si="103"/>
        <v/>
      </c>
      <c r="AU22" s="241" t="str">
        <f t="shared" ca="1" si="103"/>
        <v/>
      </c>
      <c r="AV22" s="241" t="str">
        <f t="shared" ca="1" si="103"/>
        <v/>
      </c>
      <c r="AW22" s="241" t="str">
        <f t="shared" ca="1" si="103"/>
        <v/>
      </c>
      <c r="AX22" s="241" t="str">
        <f t="shared" ca="1" si="103"/>
        <v/>
      </c>
      <c r="AY22" s="241" t="str">
        <f t="shared" ca="1" si="103"/>
        <v/>
      </c>
      <c r="AZ22" s="241" t="str">
        <f t="shared" ca="1" si="103"/>
        <v/>
      </c>
      <c r="BA22" s="241" t="str">
        <f t="shared" ca="1" si="103"/>
        <v/>
      </c>
      <c r="BB22" s="241" t="str">
        <f t="shared" ca="1" si="103"/>
        <v/>
      </c>
      <c r="BC22" s="241" t="str">
        <f t="shared" ca="1" si="103"/>
        <v/>
      </c>
      <c r="BD22" s="241" t="str">
        <f t="shared" ca="1" si="103"/>
        <v/>
      </c>
      <c r="BE22" s="241" t="str">
        <f t="shared" ca="1" si="103"/>
        <v/>
      </c>
      <c r="BF22" s="241" t="str">
        <f t="shared" ca="1" si="103"/>
        <v/>
      </c>
      <c r="BG22" s="241" t="str">
        <f t="shared" ca="1" si="103"/>
        <v/>
      </c>
      <c r="BH22" s="241" t="str">
        <f t="shared" ca="1" si="103"/>
        <v/>
      </c>
      <c r="BI22" s="241" t="str">
        <f t="shared" ca="1" si="103"/>
        <v/>
      </c>
      <c r="BJ22" s="241" t="str">
        <f t="shared" ca="1" si="103"/>
        <v/>
      </c>
      <c r="BK22" s="241" t="str">
        <f t="shared" ca="1" si="103"/>
        <v/>
      </c>
      <c r="BL22" s="241" t="str">
        <f t="shared" ca="1" si="103"/>
        <v/>
      </c>
      <c r="BM22" s="241" t="str">
        <f t="shared" ca="1" si="103"/>
        <v/>
      </c>
      <c r="BN22" s="241" t="str">
        <f t="shared" ca="1" si="103"/>
        <v/>
      </c>
      <c r="BO22" s="241" t="str">
        <f t="shared" ca="1" si="103"/>
        <v/>
      </c>
      <c r="BP22" s="241" t="str">
        <f t="shared" ca="1" si="100"/>
        <v/>
      </c>
      <c r="BQ22" s="241" t="str">
        <f t="shared" ca="1" si="100"/>
        <v/>
      </c>
      <c r="BR22" s="241" t="str">
        <f t="shared" ca="1" si="100"/>
        <v/>
      </c>
      <c r="BS22" s="241" t="str">
        <f t="shared" ca="1" si="100"/>
        <v/>
      </c>
      <c r="BT22" s="241" t="str">
        <f t="shared" ca="1" si="100"/>
        <v/>
      </c>
      <c r="BU22" s="241" t="str">
        <f t="shared" ca="1" si="100"/>
        <v/>
      </c>
      <c r="BV22" s="241" t="str">
        <f t="shared" ca="1" si="100"/>
        <v/>
      </c>
      <c r="BW22" s="241" t="str">
        <f t="shared" ca="1" si="100"/>
        <v/>
      </c>
      <c r="BX22" s="241" t="str">
        <f t="shared" ca="1" si="100"/>
        <v/>
      </c>
      <c r="BY22" s="241" t="str">
        <f t="shared" ca="1" si="100"/>
        <v/>
      </c>
      <c r="BZ22" s="241" t="str">
        <f t="shared" ca="1" si="100"/>
        <v/>
      </c>
      <c r="CA22" s="241" t="str">
        <f t="shared" ca="1" si="100"/>
        <v/>
      </c>
      <c r="CB22" s="241" t="str">
        <f t="shared" ca="1" si="100"/>
        <v/>
      </c>
      <c r="CC22" s="241" t="str">
        <f t="shared" ca="1" si="100"/>
        <v/>
      </c>
      <c r="CD22" s="241" t="str">
        <f t="shared" ca="1" si="100"/>
        <v/>
      </c>
      <c r="CE22" s="241" t="str">
        <f t="shared" ca="1" si="100"/>
        <v/>
      </c>
      <c r="CF22" s="241" t="str">
        <f t="shared" ca="1" si="100"/>
        <v/>
      </c>
      <c r="CG22" s="241" t="str">
        <f t="shared" ca="1" si="100"/>
        <v/>
      </c>
      <c r="CH22" s="241" t="str">
        <f t="shared" ca="1" si="100"/>
        <v/>
      </c>
      <c r="CI22" s="241" t="str">
        <f t="shared" ca="1" si="100"/>
        <v/>
      </c>
      <c r="CJ22" s="241" t="str">
        <f t="shared" ca="1" si="100"/>
        <v/>
      </c>
      <c r="CK22" s="241" t="str">
        <f t="shared" ca="1" si="100"/>
        <v/>
      </c>
      <c r="CL22" s="241" t="str">
        <f t="shared" ca="1" si="100"/>
        <v/>
      </c>
      <c r="CM22" s="241" t="str">
        <f t="shared" ca="1" si="100"/>
        <v/>
      </c>
      <c r="CN22" s="241" t="str">
        <f t="shared" ca="1" si="100"/>
        <v/>
      </c>
      <c r="CO22" s="241" t="str">
        <f t="shared" ca="1" si="100"/>
        <v/>
      </c>
      <c r="CP22" s="241" t="str">
        <f t="shared" ca="1" si="100"/>
        <v/>
      </c>
      <c r="CQ22" s="241" t="str">
        <f t="shared" ca="1" si="100"/>
        <v/>
      </c>
      <c r="CR22" s="241" t="str">
        <f t="shared" ca="1" si="100"/>
        <v/>
      </c>
      <c r="CS22" s="241" t="str">
        <f t="shared" ca="1" si="101"/>
        <v/>
      </c>
      <c r="CT22" s="241" t="str">
        <f t="shared" ca="1" si="101"/>
        <v/>
      </c>
      <c r="CU22" s="241" t="str">
        <f t="shared" ca="1" si="101"/>
        <v/>
      </c>
      <c r="CV22" s="241" t="str">
        <f t="shared" ca="1" si="101"/>
        <v/>
      </c>
      <c r="CW22" s="241" t="str">
        <f t="shared" ca="1" si="101"/>
        <v/>
      </c>
      <c r="CX22" s="241" t="str">
        <f t="shared" ca="1" si="101"/>
        <v/>
      </c>
      <c r="CY22" s="241" t="str">
        <f t="shared" ca="1" si="101"/>
        <v/>
      </c>
      <c r="CZ22" s="241" t="str">
        <f t="shared" ca="1" si="101"/>
        <v/>
      </c>
      <c r="DA22" s="241" t="str">
        <f t="shared" ca="1" si="101"/>
        <v/>
      </c>
      <c r="DB22" s="241" t="str">
        <f t="shared" ca="1" si="101"/>
        <v/>
      </c>
      <c r="DC22" s="241" t="str">
        <f t="shared" ca="1" si="101"/>
        <v/>
      </c>
      <c r="DD22" s="241" t="str">
        <f t="shared" ca="1" si="101"/>
        <v/>
      </c>
      <c r="DE22" s="241" t="str">
        <f t="shared" ca="1" si="101"/>
        <v/>
      </c>
      <c r="DF22" s="241" t="str">
        <f t="shared" ca="1" si="101"/>
        <v/>
      </c>
      <c r="DG22" s="241" t="str">
        <f t="shared" ca="1" si="101"/>
        <v/>
      </c>
      <c r="DH22" s="241" t="str">
        <f t="shared" ca="1" si="101"/>
        <v/>
      </c>
      <c r="DI22" s="241" t="str">
        <f t="shared" ca="1" si="101"/>
        <v/>
      </c>
      <c r="DJ22" s="241" t="str">
        <f t="shared" ca="1" si="101"/>
        <v/>
      </c>
      <c r="DK22" s="241" t="str">
        <f t="shared" ca="1" si="101"/>
        <v/>
      </c>
      <c r="DL22" s="241" t="str">
        <f t="shared" ca="1" si="101"/>
        <v/>
      </c>
      <c r="DM22" s="241" t="str">
        <f t="shared" ca="1" si="101"/>
        <v/>
      </c>
      <c r="DN22" s="241" t="str">
        <f t="shared" ca="1" si="101"/>
        <v/>
      </c>
      <c r="DO22" s="241" t="str">
        <f t="shared" ca="1" si="101"/>
        <v/>
      </c>
      <c r="DP22" s="241" t="str">
        <f t="shared" ca="1" si="101"/>
        <v/>
      </c>
      <c r="DQ22" s="241" t="str">
        <f t="shared" ca="1" si="101"/>
        <v/>
      </c>
      <c r="DR22" s="241" t="str">
        <f t="shared" ca="1" si="101"/>
        <v/>
      </c>
      <c r="DS22" s="241" t="str">
        <f t="shared" ca="1" si="101"/>
        <v/>
      </c>
      <c r="DT22" s="241" t="str">
        <f t="shared" ca="1" si="101"/>
        <v/>
      </c>
      <c r="DU22" s="241" t="str">
        <f t="shared" ca="1" si="101"/>
        <v/>
      </c>
      <c r="DV22" s="241" t="str">
        <f t="shared" ca="1" si="101"/>
        <v/>
      </c>
      <c r="DW22" s="241" t="str">
        <f t="shared" ca="1" si="101"/>
        <v/>
      </c>
      <c r="DX22" s="241" t="str">
        <f t="shared" ca="1" si="101"/>
        <v/>
      </c>
      <c r="DY22" s="241" t="str">
        <f t="shared" ca="1" si="101"/>
        <v/>
      </c>
      <c r="DZ22" s="241" t="str">
        <f t="shared" ca="1" si="101"/>
        <v/>
      </c>
      <c r="EA22" s="241" t="str">
        <f t="shared" ca="1" si="101"/>
        <v/>
      </c>
      <c r="EB22" s="241" t="str">
        <f t="shared" ca="1" si="99"/>
        <v/>
      </c>
      <c r="EC22" s="241" t="str">
        <f t="shared" ca="1" si="99"/>
        <v/>
      </c>
      <c r="ED22" s="241" t="str">
        <f t="shared" ca="1" si="99"/>
        <v/>
      </c>
      <c r="EE22" s="241" t="str">
        <f t="shared" ca="1" si="99"/>
        <v/>
      </c>
      <c r="EF22" s="241" t="str">
        <f t="shared" ca="1" si="99"/>
        <v/>
      </c>
      <c r="EG22" s="241" t="str">
        <f t="shared" ca="1" si="99"/>
        <v/>
      </c>
      <c r="EH22" s="241" t="str">
        <f t="shared" ca="1" si="99"/>
        <v/>
      </c>
      <c r="EI22" s="241" t="str">
        <f t="shared" ca="1" si="99"/>
        <v/>
      </c>
      <c r="EJ22" s="241" t="str">
        <f t="shared" ca="1" si="99"/>
        <v/>
      </c>
      <c r="EK22" s="241" t="str">
        <f t="shared" ca="1" si="99"/>
        <v/>
      </c>
      <c r="EL22" s="241" t="str">
        <f t="shared" ca="1" si="99"/>
        <v/>
      </c>
      <c r="EM22" s="241" t="str">
        <f t="shared" ca="1" si="99"/>
        <v/>
      </c>
      <c r="EN22" s="241" t="str">
        <f t="shared" ca="1" si="99"/>
        <v/>
      </c>
      <c r="EO22" s="241" t="str">
        <f t="shared" ca="1" si="99"/>
        <v/>
      </c>
      <c r="EP22" s="241" t="str">
        <f t="shared" ca="1" si="99"/>
        <v/>
      </c>
      <c r="EQ22" s="241" t="str">
        <f t="shared" ca="1" si="99"/>
        <v/>
      </c>
      <c r="ER22" s="241" t="str">
        <f t="shared" ca="1" si="99"/>
        <v/>
      </c>
      <c r="ES22" s="241" t="str">
        <f t="shared" ca="1" si="99"/>
        <v/>
      </c>
      <c r="ET22" s="241" t="str">
        <f t="shared" ca="1" si="99"/>
        <v/>
      </c>
      <c r="EU22" s="241" t="str">
        <f t="shared" ca="1" si="99"/>
        <v/>
      </c>
      <c r="EV22" s="241" t="str">
        <f t="shared" ca="1" si="99"/>
        <v/>
      </c>
      <c r="EW22" s="241" t="str">
        <f t="shared" ca="1" si="99"/>
        <v/>
      </c>
      <c r="EX22" s="241" t="str">
        <f t="shared" ca="1" si="99"/>
        <v/>
      </c>
      <c r="EY22" s="241" t="str">
        <f t="shared" ca="1" si="99"/>
        <v/>
      </c>
      <c r="EZ22" s="241" t="str">
        <f t="shared" ca="1" si="99"/>
        <v/>
      </c>
      <c r="FA22" s="241" t="str">
        <f t="shared" ca="1" si="99"/>
        <v/>
      </c>
      <c r="FB22" s="241" t="str">
        <f t="shared" ca="1" si="99"/>
        <v/>
      </c>
      <c r="FC22" s="241" t="str">
        <f t="shared" ca="1" si="99"/>
        <v/>
      </c>
      <c r="FD22" s="241" t="str">
        <f t="shared" ca="1" si="99"/>
        <v/>
      </c>
      <c r="FE22" s="241" t="str">
        <f t="shared" ca="1" si="99"/>
        <v/>
      </c>
      <c r="FF22" s="241" t="str">
        <f t="shared" ca="1" si="99"/>
        <v/>
      </c>
      <c r="FG22" s="241" t="str">
        <f t="shared" ca="1" si="99"/>
        <v/>
      </c>
      <c r="FH22" s="241" t="str">
        <f t="shared" ca="1" si="99"/>
        <v/>
      </c>
      <c r="FI22" s="241" t="str">
        <f t="shared" ca="1" si="99"/>
        <v/>
      </c>
      <c r="FJ22" s="241" t="str">
        <f t="shared" ca="1" si="99"/>
        <v/>
      </c>
      <c r="FK22" s="241" t="str">
        <f t="shared" ca="1" si="99"/>
        <v/>
      </c>
      <c r="FL22" s="241" t="str">
        <f t="shared" ca="1" si="99"/>
        <v/>
      </c>
      <c r="FM22" s="241" t="str">
        <f t="shared" ca="1" si="99"/>
        <v/>
      </c>
      <c r="FN22" s="241" t="str">
        <f t="shared" ca="1" si="99"/>
        <v/>
      </c>
      <c r="FO22" s="241" t="str">
        <f t="shared" ca="1" si="99"/>
        <v/>
      </c>
      <c r="FP22" s="241" t="str">
        <f t="shared" ca="1" si="99"/>
        <v/>
      </c>
      <c r="FQ22" s="241" t="str">
        <f t="shared" ca="1" si="99"/>
        <v/>
      </c>
      <c r="FR22" s="241" t="str">
        <f t="shared" ca="1" si="99"/>
        <v/>
      </c>
      <c r="FS22" s="241" t="str">
        <f t="shared" ca="1" si="99"/>
        <v/>
      </c>
      <c r="FT22" s="241" t="str">
        <f t="shared" ca="1" si="99"/>
        <v/>
      </c>
      <c r="FU22" s="241" t="str">
        <f t="shared" ca="1" si="99"/>
        <v/>
      </c>
      <c r="FV22" s="241" t="str">
        <f t="shared" ca="1" si="99"/>
        <v/>
      </c>
      <c r="FW22" s="241" t="str">
        <f t="shared" ca="1" si="99"/>
        <v/>
      </c>
      <c r="FX22" s="241" t="str">
        <f t="shared" ca="1" si="99"/>
        <v/>
      </c>
      <c r="FY22" s="241" t="str">
        <f t="shared" ca="1" si="99"/>
        <v/>
      </c>
      <c r="FZ22" s="241" t="str">
        <f t="shared" ca="1" si="99"/>
        <v/>
      </c>
      <c r="GA22" s="241" t="str">
        <f t="shared" ca="1" si="99"/>
        <v/>
      </c>
      <c r="GB22" s="241" t="str">
        <f t="shared" ca="1" si="99"/>
        <v/>
      </c>
      <c r="GC22" s="241" t="str">
        <f t="shared" ca="1" si="99"/>
        <v/>
      </c>
      <c r="GD22" s="241" t="str">
        <f t="shared" ca="1" si="99"/>
        <v/>
      </c>
      <c r="GE22" s="241" t="str">
        <f t="shared" ca="1" si="99"/>
        <v/>
      </c>
      <c r="GF22" s="241" t="str">
        <f t="shared" ca="1" si="99"/>
        <v/>
      </c>
      <c r="GG22" s="241" t="str">
        <f t="shared" ca="1" si="99"/>
        <v/>
      </c>
      <c r="GH22" s="241" t="str">
        <f t="shared" ca="1" si="99"/>
        <v/>
      </c>
      <c r="GI22" s="241" t="str">
        <f t="shared" ca="1" si="99"/>
        <v/>
      </c>
      <c r="GJ22" s="241" t="str">
        <f t="shared" ca="1" si="99"/>
        <v/>
      </c>
      <c r="GK22" s="241" t="str">
        <f t="shared" ca="1" si="99"/>
        <v/>
      </c>
      <c r="GL22" s="241" t="str">
        <f t="shared" ca="1" si="99"/>
        <v/>
      </c>
      <c r="GM22" s="241" t="str">
        <f t="shared" ca="1" si="92"/>
        <v/>
      </c>
      <c r="GN22" s="241" t="str">
        <f t="shared" ca="1" si="104"/>
        <v/>
      </c>
      <c r="GO22" s="241" t="str">
        <f t="shared" ca="1" si="104"/>
        <v/>
      </c>
      <c r="GP22" s="241" t="str">
        <f t="shared" ca="1" si="104"/>
        <v/>
      </c>
      <c r="GQ22" s="241" t="str">
        <f t="shared" ca="1" si="104"/>
        <v/>
      </c>
      <c r="GR22" s="241" t="str">
        <f t="shared" ca="1" si="104"/>
        <v/>
      </c>
      <c r="GS22" s="241" t="str">
        <f t="shared" ca="1" si="104"/>
        <v/>
      </c>
      <c r="GT22" s="241" t="str">
        <f t="shared" ca="1" si="104"/>
        <v/>
      </c>
      <c r="GU22" s="241" t="str">
        <f t="shared" ca="1" si="104"/>
        <v/>
      </c>
      <c r="GV22" s="241" t="str">
        <f t="shared" ca="1" si="104"/>
        <v/>
      </c>
      <c r="GW22" s="241" t="str">
        <f t="shared" ca="1" si="104"/>
        <v/>
      </c>
      <c r="GX22" s="241" t="str">
        <f t="shared" ca="1" si="104"/>
        <v/>
      </c>
      <c r="GY22" s="241" t="str">
        <f t="shared" ca="1" si="104"/>
        <v/>
      </c>
      <c r="GZ22" s="241" t="str">
        <f t="shared" ca="1" si="104"/>
        <v/>
      </c>
      <c r="HA22" s="241" t="str">
        <f t="shared" ca="1" si="104"/>
        <v/>
      </c>
      <c r="HB22" s="241" t="str">
        <f t="shared" ca="1" si="104"/>
        <v/>
      </c>
      <c r="HC22" s="241" t="str">
        <f t="shared" ca="1" si="104"/>
        <v/>
      </c>
      <c r="HD22" s="241" t="str">
        <f t="shared" ca="1" si="104"/>
        <v/>
      </c>
      <c r="HE22" s="241" t="str">
        <f t="shared" ca="1" si="104"/>
        <v/>
      </c>
      <c r="HF22" s="241" t="str">
        <f t="shared" ca="1" si="104"/>
        <v/>
      </c>
      <c r="HG22" s="241" t="str">
        <f t="shared" ca="1" si="104"/>
        <v/>
      </c>
      <c r="HH22" s="241" t="str">
        <f t="shared" ca="1" si="104"/>
        <v/>
      </c>
      <c r="HI22" s="241" t="str">
        <f t="shared" ca="1" si="104"/>
        <v/>
      </c>
      <c r="HJ22" s="241" t="str">
        <f t="shared" ca="1" si="104"/>
        <v/>
      </c>
      <c r="HK22" s="241" t="str">
        <f t="shared" ca="1" si="104"/>
        <v/>
      </c>
      <c r="HL22" s="241" t="str">
        <f t="shared" ca="1" si="104"/>
        <v/>
      </c>
      <c r="HM22" s="241" t="str">
        <f t="shared" ca="1" si="104"/>
        <v/>
      </c>
      <c r="HN22" s="241" t="str">
        <f t="shared" ca="1" si="104"/>
        <v/>
      </c>
      <c r="HO22" s="241" t="str">
        <f t="shared" ca="1" si="104"/>
        <v/>
      </c>
      <c r="HP22" s="241" t="str">
        <f t="shared" ca="1" si="104"/>
        <v/>
      </c>
      <c r="HQ22" s="241" t="str">
        <f t="shared" ca="1" si="104"/>
        <v/>
      </c>
      <c r="HR22" s="241" t="str">
        <f t="shared" ca="1" si="104"/>
        <v/>
      </c>
      <c r="HS22" s="241" t="str">
        <f t="shared" ca="1" si="104"/>
        <v/>
      </c>
      <c r="HT22" s="241" t="str">
        <f t="shared" ca="1" si="104"/>
        <v/>
      </c>
      <c r="HU22" s="241" t="str">
        <f t="shared" ca="1" si="104"/>
        <v/>
      </c>
      <c r="HV22" s="241" t="str">
        <f t="shared" ca="1" si="104"/>
        <v/>
      </c>
      <c r="HW22" s="241" t="str">
        <f t="shared" ca="1" si="104"/>
        <v/>
      </c>
      <c r="HX22" s="241" t="str">
        <f t="shared" ca="1" si="104"/>
        <v/>
      </c>
      <c r="HY22" s="241" t="str">
        <f t="shared" ca="1" si="104"/>
        <v/>
      </c>
      <c r="HZ22" s="241" t="str">
        <f t="shared" ca="1" si="104"/>
        <v/>
      </c>
      <c r="IA22" s="241" t="str">
        <f t="shared" ca="1" si="104"/>
        <v/>
      </c>
      <c r="IB22" s="241" t="str">
        <f t="shared" ca="1" si="104"/>
        <v/>
      </c>
      <c r="IC22" s="241" t="str">
        <f t="shared" ca="1" si="104"/>
        <v/>
      </c>
      <c r="ID22" s="241" t="str">
        <f t="shared" ca="1" si="104"/>
        <v/>
      </c>
      <c r="IE22" s="241" t="str">
        <f t="shared" ca="1" si="104"/>
        <v/>
      </c>
      <c r="IF22" s="241" t="str">
        <f t="shared" ca="1" si="104"/>
        <v/>
      </c>
      <c r="IG22" s="241" t="str">
        <f t="shared" ca="1" si="104"/>
        <v/>
      </c>
      <c r="IH22" s="241" t="str">
        <f t="shared" ca="1" si="104"/>
        <v/>
      </c>
      <c r="II22" s="241" t="str">
        <f t="shared" ca="1" si="104"/>
        <v/>
      </c>
      <c r="IJ22" s="241" t="str">
        <f t="shared" ca="1" si="104"/>
        <v/>
      </c>
      <c r="IK22" s="241" t="str">
        <f t="shared" ca="1" si="104"/>
        <v/>
      </c>
      <c r="IL22" s="241" t="str">
        <f t="shared" ca="1" si="104"/>
        <v/>
      </c>
      <c r="IM22" s="241" t="str">
        <f t="shared" ca="1" si="104"/>
        <v/>
      </c>
      <c r="IN22" s="241" t="str">
        <f t="shared" ca="1" si="104"/>
        <v/>
      </c>
      <c r="IO22" s="241" t="str">
        <f t="shared" ca="1" si="104"/>
        <v/>
      </c>
      <c r="IP22" s="241" t="str">
        <f t="shared" ca="1" si="104"/>
        <v/>
      </c>
      <c r="IQ22" s="241" t="str">
        <f t="shared" ca="1" si="104"/>
        <v/>
      </c>
      <c r="IR22" s="241" t="str">
        <f t="shared" ca="1" si="104"/>
        <v/>
      </c>
      <c r="IS22" s="241" t="str">
        <f t="shared" ca="1" si="104"/>
        <v/>
      </c>
      <c r="IT22" s="241" t="str">
        <f t="shared" ca="1" si="104"/>
        <v/>
      </c>
      <c r="IU22" s="241" t="str">
        <f t="shared" ca="1" si="104"/>
        <v/>
      </c>
      <c r="IV22" s="241" t="str">
        <f t="shared" ca="1" si="104"/>
        <v/>
      </c>
      <c r="IW22" s="241" t="str">
        <f t="shared" ca="1" si="94"/>
        <v/>
      </c>
      <c r="IX22" s="241" t="str">
        <f t="shared" ca="1" si="94"/>
        <v/>
      </c>
      <c r="IY22" s="241" t="str">
        <f t="shared" ca="1" si="94"/>
        <v/>
      </c>
      <c r="IZ22" s="241" t="str">
        <f t="shared" ca="1" si="94"/>
        <v/>
      </c>
      <c r="JA22" s="241" t="str">
        <f t="shared" ca="1" si="94"/>
        <v/>
      </c>
      <c r="JB22" s="241" t="str">
        <f t="shared" ca="1" si="94"/>
        <v/>
      </c>
      <c r="JC22" s="241" t="str">
        <f t="shared" ca="1" si="94"/>
        <v/>
      </c>
      <c r="JD22" s="241" t="str">
        <f t="shared" ca="1" si="94"/>
        <v/>
      </c>
      <c r="JE22" s="241" t="str">
        <f t="shared" ca="1" si="94"/>
        <v/>
      </c>
      <c r="JF22" s="241" t="str">
        <f t="shared" ca="1" si="94"/>
        <v/>
      </c>
      <c r="JG22" s="241" t="str">
        <f t="shared" ca="1" si="94"/>
        <v/>
      </c>
      <c r="JH22" s="241" t="str">
        <f t="shared" ca="1" si="94"/>
        <v/>
      </c>
      <c r="JI22" s="241" t="str">
        <f t="shared" ca="1" si="94"/>
        <v/>
      </c>
      <c r="JJ22" s="241" t="str">
        <f t="shared" ca="1" si="94"/>
        <v/>
      </c>
      <c r="JK22" s="241" t="str">
        <f t="shared" ca="1" si="94"/>
        <v/>
      </c>
      <c r="JL22" s="241" t="str">
        <f t="shared" ca="1" si="94"/>
        <v/>
      </c>
      <c r="JM22" s="241" t="str">
        <f t="shared" ca="1" si="94"/>
        <v/>
      </c>
      <c r="JN22" s="241" t="str">
        <f t="shared" ca="1" si="94"/>
        <v/>
      </c>
      <c r="JO22" s="241" t="str">
        <f t="shared" ca="1" si="94"/>
        <v/>
      </c>
      <c r="JP22" s="241" t="str">
        <f t="shared" ca="1" si="94"/>
        <v/>
      </c>
      <c r="JQ22" s="241" t="str">
        <f t="shared" ca="1" si="94"/>
        <v/>
      </c>
      <c r="JR22" s="241" t="str">
        <f t="shared" ca="1" si="94"/>
        <v/>
      </c>
      <c r="JS22" s="241" t="str">
        <f t="shared" ca="1" si="94"/>
        <v/>
      </c>
      <c r="JT22" s="241" t="str">
        <f t="shared" ca="1" si="94"/>
        <v/>
      </c>
      <c r="JU22" s="241" t="str">
        <f t="shared" ca="1" si="94"/>
        <v/>
      </c>
      <c r="JV22" s="241" t="str">
        <f t="shared" ca="1" si="94"/>
        <v/>
      </c>
      <c r="JW22" s="241" t="str">
        <f t="shared" ca="1" si="94"/>
        <v/>
      </c>
      <c r="JX22" s="241" t="str">
        <f t="shared" ca="1" si="94"/>
        <v/>
      </c>
      <c r="JY22" s="241" t="str">
        <f t="shared" ca="1" si="94"/>
        <v/>
      </c>
      <c r="JZ22" s="241" t="str">
        <f t="shared" ca="1" si="94"/>
        <v/>
      </c>
      <c r="KA22" s="241" t="str">
        <f t="shared" ca="1" si="94"/>
        <v/>
      </c>
      <c r="KB22" s="241" t="str">
        <f t="shared" ca="1" si="94"/>
        <v/>
      </c>
      <c r="KC22" s="241" t="str">
        <f t="shared" ca="1" si="95"/>
        <v/>
      </c>
      <c r="KD22" s="241" t="str">
        <f t="shared" ca="1" si="95"/>
        <v/>
      </c>
      <c r="KE22" s="241" t="str">
        <f t="shared" ca="1" si="95"/>
        <v/>
      </c>
      <c r="KF22" s="241" t="str">
        <f t="shared" ca="1" si="95"/>
        <v/>
      </c>
      <c r="KG22" s="241" t="str">
        <f t="shared" ca="1" si="95"/>
        <v/>
      </c>
      <c r="KH22" s="241" t="str">
        <f t="shared" ca="1" si="95"/>
        <v/>
      </c>
      <c r="KI22" s="241" t="str">
        <f t="shared" ca="1" si="95"/>
        <v/>
      </c>
      <c r="KJ22" s="241" t="str">
        <f t="shared" ca="1" si="95"/>
        <v/>
      </c>
      <c r="KK22" s="241" t="str">
        <f t="shared" ca="1" si="95"/>
        <v/>
      </c>
      <c r="KL22" s="241" t="str">
        <f t="shared" ca="1" si="95"/>
        <v/>
      </c>
      <c r="KM22" s="241" t="str">
        <f t="shared" ca="1" si="95"/>
        <v/>
      </c>
      <c r="KN22" s="241" t="str">
        <f t="shared" ca="1" si="95"/>
        <v/>
      </c>
      <c r="KO22" s="241" t="str">
        <f t="shared" ca="1" si="95"/>
        <v/>
      </c>
      <c r="KP22" s="241" t="str">
        <f t="shared" ca="1" si="95"/>
        <v/>
      </c>
      <c r="KQ22" s="241" t="str">
        <f t="shared" ca="1" si="95"/>
        <v/>
      </c>
      <c r="KR22" s="241" t="str">
        <f t="shared" ca="1" si="95"/>
        <v/>
      </c>
      <c r="KS22" s="241" t="str">
        <f t="shared" ca="1" si="96"/>
        <v/>
      </c>
      <c r="KT22" s="241" t="str">
        <f t="shared" ca="1" si="96"/>
        <v/>
      </c>
    </row>
    <row r="23" spans="1:306" x14ac:dyDescent="0.2">
      <c r="A23">
        <f t="shared" si="98"/>
        <v>8</v>
      </c>
      <c r="B23" s="236">
        <f>カレンダー!B$23</f>
        <v>0</v>
      </c>
      <c r="C23" s="241" t="str">
        <f t="shared" ca="1" si="97"/>
        <v/>
      </c>
      <c r="D23" s="241" t="str">
        <f t="shared" ca="1" si="97"/>
        <v/>
      </c>
      <c r="E23" s="241" t="str">
        <f t="shared" ca="1" si="97"/>
        <v/>
      </c>
      <c r="F23" s="241" t="str">
        <f t="shared" ca="1" si="97"/>
        <v/>
      </c>
      <c r="G23" s="241" t="str">
        <f t="shared" ca="1" si="97"/>
        <v/>
      </c>
      <c r="H23" s="241" t="str">
        <f t="shared" ca="1" si="97"/>
        <v/>
      </c>
      <c r="I23" s="241" t="str">
        <f t="shared" ca="1" si="97"/>
        <v/>
      </c>
      <c r="J23" s="241" t="str">
        <f t="shared" ca="1" si="97"/>
        <v/>
      </c>
      <c r="K23" s="241" t="str">
        <f t="shared" ca="1" si="97"/>
        <v/>
      </c>
      <c r="L23" s="241" t="str">
        <f t="shared" ca="1" si="97"/>
        <v/>
      </c>
      <c r="M23" s="241" t="str">
        <f t="shared" ca="1" si="97"/>
        <v/>
      </c>
      <c r="N23" s="241" t="str">
        <f t="shared" ca="1" si="97"/>
        <v/>
      </c>
      <c r="O23" s="241" t="str">
        <f t="shared" ca="1" si="97"/>
        <v/>
      </c>
      <c r="P23" s="241" t="str">
        <f t="shared" ca="1" si="97"/>
        <v/>
      </c>
      <c r="Q23" s="241" t="str">
        <f t="shared" ca="1" si="97"/>
        <v/>
      </c>
      <c r="R23" s="241" t="str">
        <f t="shared" ca="1" si="97"/>
        <v/>
      </c>
      <c r="S23" s="241" t="str">
        <f t="shared" ca="1" si="103"/>
        <v/>
      </c>
      <c r="T23" s="241" t="str">
        <f t="shared" ca="1" si="103"/>
        <v/>
      </c>
      <c r="U23" s="241" t="str">
        <f t="shared" ca="1" si="103"/>
        <v/>
      </c>
      <c r="V23" s="241" t="str">
        <f t="shared" ca="1" si="103"/>
        <v/>
      </c>
      <c r="W23" s="241" t="str">
        <f t="shared" ca="1" si="103"/>
        <v/>
      </c>
      <c r="X23" s="241" t="str">
        <f t="shared" ca="1" si="103"/>
        <v/>
      </c>
      <c r="Y23" s="241" t="str">
        <f t="shared" ca="1" si="103"/>
        <v/>
      </c>
      <c r="Z23" s="241" t="str">
        <f t="shared" ca="1" si="103"/>
        <v/>
      </c>
      <c r="AA23" s="241" t="str">
        <f t="shared" ca="1" si="103"/>
        <v/>
      </c>
      <c r="AB23" s="241" t="str">
        <f t="shared" ca="1" si="103"/>
        <v/>
      </c>
      <c r="AC23" s="241" t="str">
        <f t="shared" ca="1" si="103"/>
        <v/>
      </c>
      <c r="AD23" s="241" t="str">
        <f t="shared" ca="1" si="103"/>
        <v/>
      </c>
      <c r="AE23" s="241" t="str">
        <f t="shared" ca="1" si="103"/>
        <v/>
      </c>
      <c r="AF23" s="241" t="str">
        <f t="shared" ca="1" si="103"/>
        <v/>
      </c>
      <c r="AG23" s="241" t="str">
        <f t="shared" ca="1" si="103"/>
        <v/>
      </c>
      <c r="AH23" s="241" t="str">
        <f t="shared" ca="1" si="103"/>
        <v/>
      </c>
      <c r="AI23" s="241" t="str">
        <f t="shared" ca="1" si="103"/>
        <v/>
      </c>
      <c r="AJ23" s="241" t="str">
        <f t="shared" ca="1" si="103"/>
        <v/>
      </c>
      <c r="AK23" s="241" t="str">
        <f t="shared" ca="1" si="103"/>
        <v/>
      </c>
      <c r="AL23" s="241" t="str">
        <f t="shared" ca="1" si="103"/>
        <v/>
      </c>
      <c r="AM23" s="241" t="str">
        <f t="shared" ca="1" si="103"/>
        <v/>
      </c>
      <c r="AN23" s="241" t="str">
        <f t="shared" ca="1" si="103"/>
        <v/>
      </c>
      <c r="AO23" s="241" t="str">
        <f t="shared" ca="1" si="103"/>
        <v/>
      </c>
      <c r="AP23" s="241" t="str">
        <f t="shared" ca="1" si="103"/>
        <v/>
      </c>
      <c r="AQ23" s="241" t="str">
        <f t="shared" ca="1" si="103"/>
        <v/>
      </c>
      <c r="AR23" s="241" t="str">
        <f t="shared" ca="1" si="103"/>
        <v/>
      </c>
      <c r="AS23" s="241" t="str">
        <f t="shared" ca="1" si="103"/>
        <v/>
      </c>
      <c r="AT23" s="241" t="str">
        <f t="shared" ca="1" si="103"/>
        <v/>
      </c>
      <c r="AU23" s="241" t="str">
        <f t="shared" ca="1" si="103"/>
        <v/>
      </c>
      <c r="AV23" s="241" t="str">
        <f t="shared" ca="1" si="103"/>
        <v/>
      </c>
      <c r="AW23" s="241" t="str">
        <f t="shared" ca="1" si="103"/>
        <v/>
      </c>
      <c r="AX23" s="241" t="str">
        <f t="shared" ca="1" si="103"/>
        <v/>
      </c>
      <c r="AY23" s="241" t="str">
        <f t="shared" ca="1" si="103"/>
        <v/>
      </c>
      <c r="AZ23" s="241" t="str">
        <f t="shared" ca="1" si="103"/>
        <v/>
      </c>
      <c r="BA23" s="241" t="str">
        <f t="shared" ca="1" si="103"/>
        <v/>
      </c>
      <c r="BB23" s="241" t="str">
        <f t="shared" ca="1" si="103"/>
        <v/>
      </c>
      <c r="BC23" s="241" t="str">
        <f t="shared" ca="1" si="103"/>
        <v/>
      </c>
      <c r="BD23" s="241" t="str">
        <f t="shared" ca="1" si="103"/>
        <v/>
      </c>
      <c r="BE23" s="241" t="str">
        <f t="shared" ca="1" si="103"/>
        <v/>
      </c>
      <c r="BF23" s="241" t="str">
        <f t="shared" ca="1" si="103"/>
        <v/>
      </c>
      <c r="BG23" s="241" t="str">
        <f t="shared" ca="1" si="103"/>
        <v/>
      </c>
      <c r="BH23" s="241" t="str">
        <f t="shared" ca="1" si="103"/>
        <v/>
      </c>
      <c r="BI23" s="241" t="str">
        <f t="shared" ca="1" si="103"/>
        <v/>
      </c>
      <c r="BJ23" s="241" t="str">
        <f t="shared" ca="1" si="103"/>
        <v/>
      </c>
      <c r="BK23" s="241" t="str">
        <f t="shared" ca="1" si="103"/>
        <v/>
      </c>
      <c r="BL23" s="241" t="str">
        <f t="shared" ca="1" si="103"/>
        <v/>
      </c>
      <c r="BM23" s="241" t="str">
        <f t="shared" ca="1" si="103"/>
        <v/>
      </c>
      <c r="BN23" s="241" t="str">
        <f t="shared" ca="1" si="103"/>
        <v/>
      </c>
      <c r="BO23" s="241" t="str">
        <f t="shared" ca="1" si="103"/>
        <v/>
      </c>
      <c r="BP23" s="241" t="str">
        <f t="shared" ca="1" si="100"/>
        <v/>
      </c>
      <c r="BQ23" s="241" t="str">
        <f t="shared" ca="1" si="100"/>
        <v/>
      </c>
      <c r="BR23" s="241" t="str">
        <f t="shared" ca="1" si="100"/>
        <v/>
      </c>
      <c r="BS23" s="241" t="str">
        <f t="shared" ca="1" si="100"/>
        <v/>
      </c>
      <c r="BT23" s="241" t="str">
        <f t="shared" ca="1" si="100"/>
        <v/>
      </c>
      <c r="BU23" s="241" t="str">
        <f t="shared" ca="1" si="100"/>
        <v/>
      </c>
      <c r="BV23" s="241" t="str">
        <f t="shared" ca="1" si="100"/>
        <v/>
      </c>
      <c r="BW23" s="241" t="str">
        <f t="shared" ca="1" si="100"/>
        <v/>
      </c>
      <c r="BX23" s="241" t="str">
        <f t="shared" ca="1" si="100"/>
        <v/>
      </c>
      <c r="BY23" s="241" t="str">
        <f t="shared" ca="1" si="100"/>
        <v/>
      </c>
      <c r="BZ23" s="241" t="str">
        <f t="shared" ca="1" si="100"/>
        <v/>
      </c>
      <c r="CA23" s="241" t="str">
        <f t="shared" ca="1" si="100"/>
        <v/>
      </c>
      <c r="CB23" s="241" t="str">
        <f t="shared" ca="1" si="100"/>
        <v/>
      </c>
      <c r="CC23" s="241" t="str">
        <f t="shared" ca="1" si="100"/>
        <v/>
      </c>
      <c r="CD23" s="241" t="str">
        <f t="shared" ca="1" si="100"/>
        <v/>
      </c>
      <c r="CE23" s="241" t="str">
        <f t="shared" ca="1" si="100"/>
        <v/>
      </c>
      <c r="CF23" s="241" t="str">
        <f t="shared" ca="1" si="100"/>
        <v/>
      </c>
      <c r="CG23" s="241" t="str">
        <f t="shared" ca="1" si="100"/>
        <v/>
      </c>
      <c r="CH23" s="241" t="str">
        <f t="shared" ca="1" si="100"/>
        <v/>
      </c>
      <c r="CI23" s="241" t="str">
        <f t="shared" ca="1" si="100"/>
        <v/>
      </c>
      <c r="CJ23" s="241" t="str">
        <f t="shared" ca="1" si="100"/>
        <v/>
      </c>
      <c r="CK23" s="241" t="str">
        <f t="shared" ca="1" si="100"/>
        <v/>
      </c>
      <c r="CL23" s="241" t="str">
        <f t="shared" ca="1" si="100"/>
        <v/>
      </c>
      <c r="CM23" s="241" t="str">
        <f t="shared" ca="1" si="100"/>
        <v/>
      </c>
      <c r="CN23" s="241" t="str">
        <f t="shared" ca="1" si="100"/>
        <v/>
      </c>
      <c r="CO23" s="241" t="str">
        <f t="shared" ca="1" si="100"/>
        <v/>
      </c>
      <c r="CP23" s="241" t="str">
        <f t="shared" ca="1" si="100"/>
        <v/>
      </c>
      <c r="CQ23" s="241" t="str">
        <f t="shared" ca="1" si="100"/>
        <v/>
      </c>
      <c r="CR23" s="241" t="str">
        <f t="shared" ca="1" si="100"/>
        <v/>
      </c>
      <c r="CS23" s="241" t="str">
        <f t="shared" ca="1" si="101"/>
        <v/>
      </c>
      <c r="CT23" s="241" t="str">
        <f t="shared" ca="1" si="101"/>
        <v/>
      </c>
      <c r="CU23" s="241" t="str">
        <f t="shared" ca="1" si="101"/>
        <v/>
      </c>
      <c r="CV23" s="241" t="str">
        <f t="shared" ca="1" si="101"/>
        <v/>
      </c>
      <c r="CW23" s="241" t="str">
        <f t="shared" ca="1" si="101"/>
        <v/>
      </c>
      <c r="CX23" s="241" t="str">
        <f t="shared" ca="1" si="101"/>
        <v/>
      </c>
      <c r="CY23" s="241" t="str">
        <f t="shared" ca="1" si="101"/>
        <v/>
      </c>
      <c r="CZ23" s="241" t="str">
        <f t="shared" ca="1" si="101"/>
        <v/>
      </c>
      <c r="DA23" s="241" t="str">
        <f t="shared" ca="1" si="101"/>
        <v/>
      </c>
      <c r="DB23" s="241" t="str">
        <f t="shared" ca="1" si="101"/>
        <v/>
      </c>
      <c r="DC23" s="241" t="str">
        <f t="shared" ca="1" si="101"/>
        <v/>
      </c>
      <c r="DD23" s="241" t="str">
        <f t="shared" ca="1" si="101"/>
        <v/>
      </c>
      <c r="DE23" s="241" t="str">
        <f t="shared" ca="1" si="101"/>
        <v/>
      </c>
      <c r="DF23" s="241" t="str">
        <f t="shared" ca="1" si="101"/>
        <v/>
      </c>
      <c r="DG23" s="241" t="str">
        <f t="shared" ca="1" si="101"/>
        <v/>
      </c>
      <c r="DH23" s="241" t="str">
        <f t="shared" ca="1" si="101"/>
        <v/>
      </c>
      <c r="DI23" s="241" t="str">
        <f t="shared" ca="1" si="101"/>
        <v/>
      </c>
      <c r="DJ23" s="241" t="str">
        <f t="shared" ca="1" si="101"/>
        <v/>
      </c>
      <c r="DK23" s="241" t="str">
        <f t="shared" ca="1" si="101"/>
        <v/>
      </c>
      <c r="DL23" s="241" t="str">
        <f t="shared" ca="1" si="101"/>
        <v/>
      </c>
      <c r="DM23" s="241" t="str">
        <f t="shared" ca="1" si="101"/>
        <v/>
      </c>
      <c r="DN23" s="241" t="str">
        <f t="shared" ca="1" si="101"/>
        <v/>
      </c>
      <c r="DO23" s="241" t="str">
        <f t="shared" ca="1" si="101"/>
        <v/>
      </c>
      <c r="DP23" s="241" t="str">
        <f t="shared" ca="1" si="101"/>
        <v/>
      </c>
      <c r="DQ23" s="241" t="str">
        <f t="shared" ca="1" si="101"/>
        <v/>
      </c>
      <c r="DR23" s="241" t="str">
        <f t="shared" ca="1" si="101"/>
        <v/>
      </c>
      <c r="DS23" s="241" t="str">
        <f t="shared" ca="1" si="101"/>
        <v/>
      </c>
      <c r="DT23" s="241" t="str">
        <f t="shared" ca="1" si="101"/>
        <v/>
      </c>
      <c r="DU23" s="241" t="str">
        <f t="shared" ca="1" si="101"/>
        <v/>
      </c>
      <c r="DV23" s="241" t="str">
        <f t="shared" ca="1" si="101"/>
        <v/>
      </c>
      <c r="DW23" s="241" t="str">
        <f t="shared" ca="1" si="101"/>
        <v/>
      </c>
      <c r="DX23" s="241" t="str">
        <f t="shared" ca="1" si="101"/>
        <v/>
      </c>
      <c r="DY23" s="241" t="str">
        <f t="shared" ca="1" si="101"/>
        <v/>
      </c>
      <c r="DZ23" s="241" t="str">
        <f t="shared" ca="1" si="101"/>
        <v/>
      </c>
      <c r="EA23" s="241" t="str">
        <f t="shared" ca="1" si="101"/>
        <v/>
      </c>
      <c r="EB23" s="241" t="str">
        <f t="shared" ca="1" si="99"/>
        <v/>
      </c>
      <c r="EC23" s="241" t="str">
        <f t="shared" ca="1" si="99"/>
        <v/>
      </c>
      <c r="ED23" s="241" t="str">
        <f t="shared" ref="ED23:GO25" ca="1" si="105">IFERROR(VLOOKUP($B23,INDIRECT(ED$2&amp;"!$C$39:$AH$63"),DAY(ED$3)+1,FALSE),"")</f>
        <v/>
      </c>
      <c r="EE23" s="241" t="str">
        <f t="shared" ca="1" si="105"/>
        <v/>
      </c>
      <c r="EF23" s="241" t="str">
        <f t="shared" ca="1" si="105"/>
        <v/>
      </c>
      <c r="EG23" s="241" t="str">
        <f t="shared" ca="1" si="105"/>
        <v/>
      </c>
      <c r="EH23" s="241" t="str">
        <f t="shared" ca="1" si="105"/>
        <v/>
      </c>
      <c r="EI23" s="241" t="str">
        <f t="shared" ca="1" si="105"/>
        <v/>
      </c>
      <c r="EJ23" s="241" t="str">
        <f t="shared" ca="1" si="105"/>
        <v/>
      </c>
      <c r="EK23" s="241" t="str">
        <f t="shared" ca="1" si="105"/>
        <v/>
      </c>
      <c r="EL23" s="241" t="str">
        <f t="shared" ca="1" si="105"/>
        <v/>
      </c>
      <c r="EM23" s="241" t="str">
        <f t="shared" ca="1" si="105"/>
        <v/>
      </c>
      <c r="EN23" s="241" t="str">
        <f t="shared" ca="1" si="105"/>
        <v/>
      </c>
      <c r="EO23" s="241" t="str">
        <f t="shared" ca="1" si="105"/>
        <v/>
      </c>
      <c r="EP23" s="241" t="str">
        <f t="shared" ca="1" si="105"/>
        <v/>
      </c>
      <c r="EQ23" s="241" t="str">
        <f t="shared" ca="1" si="105"/>
        <v/>
      </c>
      <c r="ER23" s="241" t="str">
        <f t="shared" ca="1" si="105"/>
        <v/>
      </c>
      <c r="ES23" s="241" t="str">
        <f t="shared" ca="1" si="105"/>
        <v/>
      </c>
      <c r="ET23" s="241" t="str">
        <f t="shared" ca="1" si="105"/>
        <v/>
      </c>
      <c r="EU23" s="241" t="str">
        <f t="shared" ca="1" si="105"/>
        <v/>
      </c>
      <c r="EV23" s="241" t="str">
        <f t="shared" ca="1" si="105"/>
        <v/>
      </c>
      <c r="EW23" s="241" t="str">
        <f t="shared" ca="1" si="105"/>
        <v/>
      </c>
      <c r="EX23" s="241" t="str">
        <f t="shared" ca="1" si="105"/>
        <v/>
      </c>
      <c r="EY23" s="241" t="str">
        <f t="shared" ca="1" si="105"/>
        <v/>
      </c>
      <c r="EZ23" s="241" t="str">
        <f t="shared" ca="1" si="105"/>
        <v/>
      </c>
      <c r="FA23" s="241" t="str">
        <f t="shared" ca="1" si="105"/>
        <v/>
      </c>
      <c r="FB23" s="241" t="str">
        <f t="shared" ca="1" si="105"/>
        <v/>
      </c>
      <c r="FC23" s="241" t="str">
        <f t="shared" ca="1" si="105"/>
        <v/>
      </c>
      <c r="FD23" s="241" t="str">
        <f t="shared" ca="1" si="105"/>
        <v/>
      </c>
      <c r="FE23" s="241" t="str">
        <f t="shared" ca="1" si="105"/>
        <v/>
      </c>
      <c r="FF23" s="241" t="str">
        <f t="shared" ca="1" si="105"/>
        <v/>
      </c>
      <c r="FG23" s="241" t="str">
        <f t="shared" ca="1" si="105"/>
        <v/>
      </c>
      <c r="FH23" s="241" t="str">
        <f t="shared" ca="1" si="105"/>
        <v/>
      </c>
      <c r="FI23" s="241" t="str">
        <f t="shared" ca="1" si="105"/>
        <v/>
      </c>
      <c r="FJ23" s="241" t="str">
        <f t="shared" ca="1" si="105"/>
        <v/>
      </c>
      <c r="FK23" s="241" t="str">
        <f t="shared" ca="1" si="105"/>
        <v/>
      </c>
      <c r="FL23" s="241" t="str">
        <f t="shared" ca="1" si="105"/>
        <v/>
      </c>
      <c r="FM23" s="241" t="str">
        <f t="shared" ca="1" si="105"/>
        <v/>
      </c>
      <c r="FN23" s="241" t="str">
        <f t="shared" ca="1" si="105"/>
        <v/>
      </c>
      <c r="FO23" s="241" t="str">
        <f t="shared" ca="1" si="105"/>
        <v/>
      </c>
      <c r="FP23" s="241" t="str">
        <f t="shared" ca="1" si="105"/>
        <v/>
      </c>
      <c r="FQ23" s="241" t="str">
        <f t="shared" ca="1" si="105"/>
        <v/>
      </c>
      <c r="FR23" s="241" t="str">
        <f t="shared" ca="1" si="105"/>
        <v/>
      </c>
      <c r="FS23" s="241" t="str">
        <f t="shared" ca="1" si="105"/>
        <v/>
      </c>
      <c r="FT23" s="241" t="str">
        <f t="shared" ca="1" si="105"/>
        <v/>
      </c>
      <c r="FU23" s="241" t="str">
        <f t="shared" ca="1" si="105"/>
        <v/>
      </c>
      <c r="FV23" s="241" t="str">
        <f t="shared" ca="1" si="105"/>
        <v/>
      </c>
      <c r="FW23" s="241" t="str">
        <f t="shared" ca="1" si="105"/>
        <v/>
      </c>
      <c r="FX23" s="241" t="str">
        <f t="shared" ca="1" si="105"/>
        <v/>
      </c>
      <c r="FY23" s="241" t="str">
        <f t="shared" ca="1" si="105"/>
        <v/>
      </c>
      <c r="FZ23" s="241" t="str">
        <f t="shared" ca="1" si="105"/>
        <v/>
      </c>
      <c r="GA23" s="241" t="str">
        <f t="shared" ca="1" si="105"/>
        <v/>
      </c>
      <c r="GB23" s="241" t="str">
        <f t="shared" ca="1" si="105"/>
        <v/>
      </c>
      <c r="GC23" s="241" t="str">
        <f t="shared" ca="1" si="105"/>
        <v/>
      </c>
      <c r="GD23" s="241" t="str">
        <f t="shared" ca="1" si="105"/>
        <v/>
      </c>
      <c r="GE23" s="241" t="str">
        <f t="shared" ca="1" si="105"/>
        <v/>
      </c>
      <c r="GF23" s="241" t="str">
        <f t="shared" ca="1" si="105"/>
        <v/>
      </c>
      <c r="GG23" s="241" t="str">
        <f t="shared" ca="1" si="105"/>
        <v/>
      </c>
      <c r="GH23" s="241" t="str">
        <f t="shared" ca="1" si="105"/>
        <v/>
      </c>
      <c r="GI23" s="241" t="str">
        <f t="shared" ca="1" si="105"/>
        <v/>
      </c>
      <c r="GJ23" s="241" t="str">
        <f t="shared" ca="1" si="105"/>
        <v/>
      </c>
      <c r="GK23" s="241" t="str">
        <f t="shared" ca="1" si="105"/>
        <v/>
      </c>
      <c r="GL23" s="241" t="str">
        <f t="shared" ca="1" si="105"/>
        <v/>
      </c>
      <c r="GM23" s="241" t="str">
        <f t="shared" ca="1" si="105"/>
        <v/>
      </c>
      <c r="GN23" s="241" t="str">
        <f t="shared" ca="1" si="105"/>
        <v/>
      </c>
      <c r="GO23" s="241" t="str">
        <f t="shared" ca="1" si="105"/>
        <v/>
      </c>
      <c r="GP23" s="241" t="str">
        <f t="shared" ca="1" si="104"/>
        <v/>
      </c>
      <c r="GQ23" s="241" t="str">
        <f t="shared" ca="1" si="104"/>
        <v/>
      </c>
      <c r="GR23" s="241" t="str">
        <f t="shared" ca="1" si="104"/>
        <v/>
      </c>
      <c r="GS23" s="241" t="str">
        <f t="shared" ca="1" si="104"/>
        <v/>
      </c>
      <c r="GT23" s="241" t="str">
        <f t="shared" ca="1" si="104"/>
        <v/>
      </c>
      <c r="GU23" s="241" t="str">
        <f t="shared" ca="1" si="104"/>
        <v/>
      </c>
      <c r="GV23" s="241" t="str">
        <f t="shared" ca="1" si="104"/>
        <v/>
      </c>
      <c r="GW23" s="241" t="str">
        <f t="shared" ca="1" si="104"/>
        <v/>
      </c>
      <c r="GX23" s="241" t="str">
        <f t="shared" ca="1" si="104"/>
        <v/>
      </c>
      <c r="GY23" s="241" t="str">
        <f t="shared" ca="1" si="104"/>
        <v/>
      </c>
      <c r="GZ23" s="241" t="str">
        <f t="shared" ca="1" si="104"/>
        <v/>
      </c>
      <c r="HA23" s="241" t="str">
        <f t="shared" ca="1" si="104"/>
        <v/>
      </c>
      <c r="HB23" s="241" t="str">
        <f t="shared" ca="1" si="104"/>
        <v/>
      </c>
      <c r="HC23" s="241" t="str">
        <f t="shared" ca="1" si="104"/>
        <v/>
      </c>
      <c r="HD23" s="241" t="str">
        <f t="shared" ca="1" si="104"/>
        <v/>
      </c>
      <c r="HE23" s="241" t="str">
        <f t="shared" ca="1" si="104"/>
        <v/>
      </c>
      <c r="HF23" s="241" t="str">
        <f t="shared" ca="1" si="104"/>
        <v/>
      </c>
      <c r="HG23" s="241" t="str">
        <f t="shared" ca="1" si="104"/>
        <v/>
      </c>
      <c r="HH23" s="241" t="str">
        <f t="shared" ca="1" si="104"/>
        <v/>
      </c>
      <c r="HI23" s="241" t="str">
        <f t="shared" ca="1" si="104"/>
        <v/>
      </c>
      <c r="HJ23" s="241" t="str">
        <f t="shared" ca="1" si="104"/>
        <v/>
      </c>
      <c r="HK23" s="241" t="str">
        <f t="shared" ca="1" si="104"/>
        <v/>
      </c>
      <c r="HL23" s="241" t="str">
        <f t="shared" ca="1" si="104"/>
        <v/>
      </c>
      <c r="HM23" s="241" t="str">
        <f t="shared" ca="1" si="104"/>
        <v/>
      </c>
      <c r="HN23" s="241" t="str">
        <f t="shared" ca="1" si="104"/>
        <v/>
      </c>
      <c r="HO23" s="241" t="str">
        <f t="shared" ca="1" si="104"/>
        <v/>
      </c>
      <c r="HP23" s="241" t="str">
        <f t="shared" ca="1" si="104"/>
        <v/>
      </c>
      <c r="HQ23" s="241" t="str">
        <f t="shared" ca="1" si="104"/>
        <v/>
      </c>
      <c r="HR23" s="241" t="str">
        <f t="shared" ca="1" si="104"/>
        <v/>
      </c>
      <c r="HS23" s="241" t="str">
        <f t="shared" ca="1" si="104"/>
        <v/>
      </c>
      <c r="HT23" s="241" t="str">
        <f t="shared" ca="1" si="104"/>
        <v/>
      </c>
      <c r="HU23" s="241" t="str">
        <f t="shared" ca="1" si="104"/>
        <v/>
      </c>
      <c r="HV23" s="241" t="str">
        <f t="shared" ca="1" si="104"/>
        <v/>
      </c>
      <c r="HW23" s="241" t="str">
        <f t="shared" ca="1" si="104"/>
        <v/>
      </c>
      <c r="HX23" s="241" t="str">
        <f t="shared" ca="1" si="104"/>
        <v/>
      </c>
      <c r="HY23" s="241" t="str">
        <f t="shared" ca="1" si="104"/>
        <v/>
      </c>
      <c r="HZ23" s="241" t="str">
        <f t="shared" ca="1" si="104"/>
        <v/>
      </c>
      <c r="IA23" s="241" t="str">
        <f t="shared" ca="1" si="104"/>
        <v/>
      </c>
      <c r="IB23" s="241" t="str">
        <f t="shared" ca="1" si="104"/>
        <v/>
      </c>
      <c r="IC23" s="241" t="str">
        <f t="shared" ca="1" si="104"/>
        <v/>
      </c>
      <c r="ID23" s="241" t="str">
        <f t="shared" ca="1" si="104"/>
        <v/>
      </c>
      <c r="IE23" s="241" t="str">
        <f t="shared" ca="1" si="104"/>
        <v/>
      </c>
      <c r="IF23" s="241" t="str">
        <f t="shared" ca="1" si="104"/>
        <v/>
      </c>
      <c r="IG23" s="241" t="str">
        <f t="shared" ca="1" si="104"/>
        <v/>
      </c>
      <c r="IH23" s="241" t="str">
        <f t="shared" ca="1" si="104"/>
        <v/>
      </c>
      <c r="II23" s="241" t="str">
        <f t="shared" ca="1" si="104"/>
        <v/>
      </c>
      <c r="IJ23" s="241" t="str">
        <f t="shared" ca="1" si="104"/>
        <v/>
      </c>
      <c r="IK23" s="241" t="str">
        <f t="shared" ca="1" si="104"/>
        <v/>
      </c>
      <c r="IL23" s="241" t="str">
        <f t="shared" ca="1" si="104"/>
        <v/>
      </c>
      <c r="IM23" s="241" t="str">
        <f t="shared" ca="1" si="104"/>
        <v/>
      </c>
      <c r="IN23" s="241" t="str">
        <f t="shared" ca="1" si="104"/>
        <v/>
      </c>
      <c r="IO23" s="241" t="str">
        <f t="shared" ca="1" si="104"/>
        <v/>
      </c>
      <c r="IP23" s="241" t="str">
        <f t="shared" ca="1" si="104"/>
        <v/>
      </c>
      <c r="IQ23" s="241" t="str">
        <f t="shared" ca="1" si="104"/>
        <v/>
      </c>
      <c r="IR23" s="241" t="str">
        <f t="shared" ca="1" si="104"/>
        <v/>
      </c>
      <c r="IS23" s="241" t="str">
        <f t="shared" ca="1" si="104"/>
        <v/>
      </c>
      <c r="IT23" s="241" t="str">
        <f t="shared" ca="1" si="104"/>
        <v/>
      </c>
      <c r="IU23" s="241" t="str">
        <f t="shared" ca="1" si="104"/>
        <v/>
      </c>
      <c r="IV23" s="241" t="str">
        <f t="shared" ca="1" si="104"/>
        <v/>
      </c>
      <c r="IW23" s="241" t="str">
        <f t="shared" ca="1" si="94"/>
        <v/>
      </c>
      <c r="IX23" s="241" t="str">
        <f t="shared" ca="1" si="94"/>
        <v/>
      </c>
      <c r="IY23" s="241" t="str">
        <f t="shared" ca="1" si="94"/>
        <v/>
      </c>
      <c r="IZ23" s="241" t="str">
        <f t="shared" ca="1" si="94"/>
        <v/>
      </c>
      <c r="JA23" s="241" t="str">
        <f t="shared" ca="1" si="94"/>
        <v/>
      </c>
      <c r="JB23" s="241" t="str">
        <f t="shared" ca="1" si="94"/>
        <v/>
      </c>
      <c r="JC23" s="241" t="str">
        <f t="shared" ca="1" si="94"/>
        <v/>
      </c>
      <c r="JD23" s="241" t="str">
        <f t="shared" ca="1" si="94"/>
        <v/>
      </c>
      <c r="JE23" s="241" t="str">
        <f t="shared" ca="1" si="94"/>
        <v/>
      </c>
      <c r="JF23" s="241" t="str">
        <f t="shared" ca="1" si="94"/>
        <v/>
      </c>
      <c r="JG23" s="241" t="str">
        <f t="shared" ca="1" si="94"/>
        <v/>
      </c>
      <c r="JH23" s="241" t="str">
        <f t="shared" ca="1" si="94"/>
        <v/>
      </c>
      <c r="JI23" s="241" t="str">
        <f t="shared" ca="1" si="94"/>
        <v/>
      </c>
      <c r="JJ23" s="241" t="str">
        <f t="shared" ca="1" si="94"/>
        <v/>
      </c>
      <c r="JK23" s="241" t="str">
        <f t="shared" ca="1" si="94"/>
        <v/>
      </c>
      <c r="JL23" s="241" t="str">
        <f t="shared" ca="1" si="94"/>
        <v/>
      </c>
      <c r="JM23" s="241" t="str">
        <f t="shared" ca="1" si="94"/>
        <v/>
      </c>
      <c r="JN23" s="241" t="str">
        <f t="shared" ca="1" si="94"/>
        <v/>
      </c>
      <c r="JO23" s="241" t="str">
        <f t="shared" ca="1" si="94"/>
        <v/>
      </c>
      <c r="JP23" s="241" t="str">
        <f t="shared" ca="1" si="94"/>
        <v/>
      </c>
      <c r="JQ23" s="241" t="str">
        <f t="shared" ca="1" si="94"/>
        <v/>
      </c>
      <c r="JR23" s="241" t="str">
        <f t="shared" ca="1" si="94"/>
        <v/>
      </c>
      <c r="JS23" s="241" t="str">
        <f t="shared" ca="1" si="94"/>
        <v/>
      </c>
      <c r="JT23" s="241" t="str">
        <f t="shared" ca="1" si="94"/>
        <v/>
      </c>
      <c r="JU23" s="241" t="str">
        <f t="shared" ca="1" si="94"/>
        <v/>
      </c>
      <c r="JV23" s="241" t="str">
        <f t="shared" ca="1" si="94"/>
        <v/>
      </c>
      <c r="JW23" s="241" t="str">
        <f t="shared" ca="1" si="94"/>
        <v/>
      </c>
      <c r="JX23" s="241" t="str">
        <f t="shared" ca="1" si="94"/>
        <v/>
      </c>
      <c r="JY23" s="241" t="str">
        <f t="shared" ca="1" si="94"/>
        <v/>
      </c>
      <c r="JZ23" s="241" t="str">
        <f t="shared" ca="1" si="94"/>
        <v/>
      </c>
      <c r="KA23" s="241" t="str">
        <f t="shared" ca="1" si="94"/>
        <v/>
      </c>
      <c r="KB23" s="241" t="str">
        <f t="shared" ca="1" si="94"/>
        <v/>
      </c>
      <c r="KC23" s="241" t="str">
        <f t="shared" ca="1" si="95"/>
        <v/>
      </c>
      <c r="KD23" s="241" t="str">
        <f t="shared" ca="1" si="95"/>
        <v/>
      </c>
      <c r="KE23" s="241" t="str">
        <f t="shared" ca="1" si="95"/>
        <v/>
      </c>
      <c r="KF23" s="241" t="str">
        <f t="shared" ca="1" si="95"/>
        <v/>
      </c>
      <c r="KG23" s="241" t="str">
        <f t="shared" ca="1" si="95"/>
        <v/>
      </c>
      <c r="KH23" s="241" t="str">
        <f t="shared" ca="1" si="95"/>
        <v/>
      </c>
      <c r="KI23" s="241" t="str">
        <f t="shared" ca="1" si="95"/>
        <v/>
      </c>
      <c r="KJ23" s="241" t="str">
        <f t="shared" ca="1" si="95"/>
        <v/>
      </c>
      <c r="KK23" s="241" t="str">
        <f t="shared" ca="1" si="95"/>
        <v/>
      </c>
      <c r="KL23" s="241" t="str">
        <f t="shared" ca="1" si="95"/>
        <v/>
      </c>
      <c r="KM23" s="241" t="str">
        <f t="shared" ca="1" si="95"/>
        <v/>
      </c>
      <c r="KN23" s="241" t="str">
        <f t="shared" ca="1" si="95"/>
        <v/>
      </c>
      <c r="KO23" s="241" t="str">
        <f t="shared" ca="1" si="95"/>
        <v/>
      </c>
      <c r="KP23" s="241" t="str">
        <f t="shared" ca="1" si="95"/>
        <v/>
      </c>
      <c r="KQ23" s="241" t="str">
        <f t="shared" ca="1" si="95"/>
        <v/>
      </c>
      <c r="KR23" s="241" t="str">
        <f t="shared" ca="1" si="95"/>
        <v/>
      </c>
      <c r="KS23" s="241" t="str">
        <f t="shared" ca="1" si="96"/>
        <v/>
      </c>
      <c r="KT23" s="241" t="str">
        <f t="shared" ca="1" si="96"/>
        <v/>
      </c>
    </row>
    <row r="24" spans="1:306" x14ac:dyDescent="0.2">
      <c r="A24">
        <f t="shared" si="98"/>
        <v>9</v>
      </c>
      <c r="B24" s="236">
        <f>カレンダー!B$24</f>
        <v>0</v>
      </c>
      <c r="C24" s="241" t="str">
        <f t="shared" ca="1" si="97"/>
        <v/>
      </c>
      <c r="D24" s="241" t="str">
        <f t="shared" ca="1" si="97"/>
        <v/>
      </c>
      <c r="E24" s="241" t="str">
        <f t="shared" ca="1" si="97"/>
        <v/>
      </c>
      <c r="F24" s="241" t="str">
        <f t="shared" ca="1" si="97"/>
        <v/>
      </c>
      <c r="G24" s="241" t="str">
        <f t="shared" ca="1" si="97"/>
        <v/>
      </c>
      <c r="H24" s="241" t="str">
        <f t="shared" ca="1" si="97"/>
        <v/>
      </c>
      <c r="I24" s="241" t="str">
        <f t="shared" ca="1" si="97"/>
        <v/>
      </c>
      <c r="J24" s="241" t="str">
        <f t="shared" ca="1" si="97"/>
        <v/>
      </c>
      <c r="K24" s="241" t="str">
        <f t="shared" ca="1" si="97"/>
        <v/>
      </c>
      <c r="L24" s="241" t="str">
        <f t="shared" ca="1" si="97"/>
        <v/>
      </c>
      <c r="M24" s="241" t="str">
        <f t="shared" ca="1" si="97"/>
        <v/>
      </c>
      <c r="N24" s="241" t="str">
        <f t="shared" ca="1" si="97"/>
        <v/>
      </c>
      <c r="O24" s="241" t="str">
        <f t="shared" ca="1" si="97"/>
        <v/>
      </c>
      <c r="P24" s="241" t="str">
        <f t="shared" ca="1" si="97"/>
        <v/>
      </c>
      <c r="Q24" s="241" t="str">
        <f t="shared" ca="1" si="97"/>
        <v/>
      </c>
      <c r="R24" s="241" t="str">
        <f t="shared" ca="1" si="97"/>
        <v/>
      </c>
      <c r="S24" s="241" t="str">
        <f t="shared" ca="1" si="103"/>
        <v/>
      </c>
      <c r="T24" s="241" t="str">
        <f t="shared" ca="1" si="103"/>
        <v/>
      </c>
      <c r="U24" s="241" t="str">
        <f t="shared" ca="1" si="103"/>
        <v/>
      </c>
      <c r="V24" s="241" t="str">
        <f t="shared" ca="1" si="103"/>
        <v/>
      </c>
      <c r="W24" s="241" t="str">
        <f t="shared" ca="1" si="103"/>
        <v/>
      </c>
      <c r="X24" s="241" t="str">
        <f t="shared" ca="1" si="103"/>
        <v/>
      </c>
      <c r="Y24" s="241" t="str">
        <f t="shared" ca="1" si="103"/>
        <v/>
      </c>
      <c r="Z24" s="241" t="str">
        <f t="shared" ca="1" si="103"/>
        <v/>
      </c>
      <c r="AA24" s="241" t="str">
        <f t="shared" ca="1" si="103"/>
        <v/>
      </c>
      <c r="AB24" s="241" t="str">
        <f t="shared" ca="1" si="103"/>
        <v/>
      </c>
      <c r="AC24" s="241" t="str">
        <f t="shared" ca="1" si="103"/>
        <v/>
      </c>
      <c r="AD24" s="241" t="str">
        <f t="shared" ca="1" si="103"/>
        <v/>
      </c>
      <c r="AE24" s="241" t="str">
        <f t="shared" ca="1" si="103"/>
        <v/>
      </c>
      <c r="AF24" s="241" t="str">
        <f t="shared" ca="1" si="103"/>
        <v/>
      </c>
      <c r="AG24" s="241" t="str">
        <f t="shared" ca="1" si="103"/>
        <v/>
      </c>
      <c r="AH24" s="241" t="str">
        <f t="shared" ca="1" si="103"/>
        <v/>
      </c>
      <c r="AI24" s="241" t="str">
        <f t="shared" ca="1" si="103"/>
        <v/>
      </c>
      <c r="AJ24" s="241" t="str">
        <f t="shared" ca="1" si="103"/>
        <v/>
      </c>
      <c r="AK24" s="241" t="str">
        <f t="shared" ca="1" si="103"/>
        <v/>
      </c>
      <c r="AL24" s="241" t="str">
        <f t="shared" ca="1" si="103"/>
        <v/>
      </c>
      <c r="AM24" s="241" t="str">
        <f t="shared" ca="1" si="103"/>
        <v/>
      </c>
      <c r="AN24" s="241" t="str">
        <f t="shared" ca="1" si="103"/>
        <v/>
      </c>
      <c r="AO24" s="241" t="str">
        <f t="shared" ca="1" si="103"/>
        <v/>
      </c>
      <c r="AP24" s="241" t="str">
        <f t="shared" ca="1" si="103"/>
        <v/>
      </c>
      <c r="AQ24" s="241" t="str">
        <f t="shared" ca="1" si="103"/>
        <v/>
      </c>
      <c r="AR24" s="241" t="str">
        <f t="shared" ca="1" si="103"/>
        <v/>
      </c>
      <c r="AS24" s="241" t="str">
        <f t="shared" ca="1" si="103"/>
        <v/>
      </c>
      <c r="AT24" s="241" t="str">
        <f t="shared" ca="1" si="103"/>
        <v/>
      </c>
      <c r="AU24" s="241" t="str">
        <f t="shared" ca="1" si="103"/>
        <v/>
      </c>
      <c r="AV24" s="241" t="str">
        <f t="shared" ca="1" si="103"/>
        <v/>
      </c>
      <c r="AW24" s="241" t="str">
        <f t="shared" ca="1" si="103"/>
        <v/>
      </c>
      <c r="AX24" s="241" t="str">
        <f t="shared" ca="1" si="103"/>
        <v/>
      </c>
      <c r="AY24" s="241" t="str">
        <f t="shared" ca="1" si="103"/>
        <v/>
      </c>
      <c r="AZ24" s="241" t="str">
        <f t="shared" ca="1" si="103"/>
        <v/>
      </c>
      <c r="BA24" s="241" t="str">
        <f t="shared" ca="1" si="103"/>
        <v/>
      </c>
      <c r="BB24" s="241" t="str">
        <f t="shared" ca="1" si="103"/>
        <v/>
      </c>
      <c r="BC24" s="241" t="str">
        <f t="shared" ca="1" si="103"/>
        <v/>
      </c>
      <c r="BD24" s="241" t="str">
        <f t="shared" ca="1" si="103"/>
        <v/>
      </c>
      <c r="BE24" s="241" t="str">
        <f t="shared" ca="1" si="103"/>
        <v/>
      </c>
      <c r="BF24" s="241" t="str">
        <f t="shared" ca="1" si="103"/>
        <v/>
      </c>
      <c r="BG24" s="241" t="str">
        <f t="shared" ca="1" si="103"/>
        <v/>
      </c>
      <c r="BH24" s="241" t="str">
        <f t="shared" ca="1" si="103"/>
        <v/>
      </c>
      <c r="BI24" s="241" t="str">
        <f t="shared" ca="1" si="103"/>
        <v/>
      </c>
      <c r="BJ24" s="241" t="str">
        <f t="shared" ca="1" si="103"/>
        <v/>
      </c>
      <c r="BK24" s="241" t="str">
        <f t="shared" ca="1" si="103"/>
        <v/>
      </c>
      <c r="BL24" s="241" t="str">
        <f t="shared" ca="1" si="103"/>
        <v/>
      </c>
      <c r="BM24" s="241" t="str">
        <f t="shared" ca="1" si="103"/>
        <v/>
      </c>
      <c r="BN24" s="241" t="str">
        <f t="shared" ca="1" si="103"/>
        <v/>
      </c>
      <c r="BO24" s="241" t="str">
        <f t="shared" ca="1" si="103"/>
        <v/>
      </c>
      <c r="BP24" s="241" t="str">
        <f t="shared" ca="1" si="100"/>
        <v/>
      </c>
      <c r="BQ24" s="241" t="str">
        <f t="shared" ca="1" si="100"/>
        <v/>
      </c>
      <c r="BR24" s="241" t="str">
        <f t="shared" ca="1" si="100"/>
        <v/>
      </c>
      <c r="BS24" s="241" t="str">
        <f t="shared" ca="1" si="100"/>
        <v/>
      </c>
      <c r="BT24" s="241" t="str">
        <f t="shared" ca="1" si="100"/>
        <v/>
      </c>
      <c r="BU24" s="241" t="str">
        <f t="shared" ca="1" si="100"/>
        <v/>
      </c>
      <c r="BV24" s="241" t="str">
        <f t="shared" ca="1" si="100"/>
        <v/>
      </c>
      <c r="BW24" s="241" t="str">
        <f t="shared" ca="1" si="100"/>
        <v/>
      </c>
      <c r="BX24" s="241" t="str">
        <f t="shared" ca="1" si="100"/>
        <v/>
      </c>
      <c r="BY24" s="241" t="str">
        <f t="shared" ca="1" si="100"/>
        <v/>
      </c>
      <c r="BZ24" s="241" t="str">
        <f t="shared" ca="1" si="100"/>
        <v/>
      </c>
      <c r="CA24" s="241" t="str">
        <f t="shared" ca="1" si="100"/>
        <v/>
      </c>
      <c r="CB24" s="241" t="str">
        <f t="shared" ca="1" si="100"/>
        <v/>
      </c>
      <c r="CC24" s="241" t="str">
        <f t="shared" ca="1" si="100"/>
        <v/>
      </c>
      <c r="CD24" s="241" t="str">
        <f t="shared" ca="1" si="100"/>
        <v/>
      </c>
      <c r="CE24" s="241" t="str">
        <f t="shared" ca="1" si="100"/>
        <v/>
      </c>
      <c r="CF24" s="241" t="str">
        <f t="shared" ca="1" si="100"/>
        <v/>
      </c>
      <c r="CG24" s="241" t="str">
        <f t="shared" ca="1" si="100"/>
        <v/>
      </c>
      <c r="CH24" s="241" t="str">
        <f t="shared" ca="1" si="100"/>
        <v/>
      </c>
      <c r="CI24" s="241" t="str">
        <f t="shared" ca="1" si="100"/>
        <v/>
      </c>
      <c r="CJ24" s="241" t="str">
        <f t="shared" ca="1" si="100"/>
        <v/>
      </c>
      <c r="CK24" s="241" t="str">
        <f t="shared" ca="1" si="100"/>
        <v/>
      </c>
      <c r="CL24" s="241" t="str">
        <f t="shared" ca="1" si="100"/>
        <v/>
      </c>
      <c r="CM24" s="241" t="str">
        <f t="shared" ca="1" si="100"/>
        <v/>
      </c>
      <c r="CN24" s="241" t="str">
        <f t="shared" ca="1" si="100"/>
        <v/>
      </c>
      <c r="CO24" s="241" t="str">
        <f t="shared" ca="1" si="100"/>
        <v/>
      </c>
      <c r="CP24" s="241" t="str">
        <f t="shared" ca="1" si="100"/>
        <v/>
      </c>
      <c r="CQ24" s="241" t="str">
        <f t="shared" ca="1" si="100"/>
        <v/>
      </c>
      <c r="CR24" s="241" t="str">
        <f t="shared" ca="1" si="100"/>
        <v/>
      </c>
      <c r="CS24" s="241" t="str">
        <f t="shared" ca="1" si="101"/>
        <v/>
      </c>
      <c r="CT24" s="241" t="str">
        <f t="shared" ca="1" si="101"/>
        <v/>
      </c>
      <c r="CU24" s="241" t="str">
        <f t="shared" ca="1" si="101"/>
        <v/>
      </c>
      <c r="CV24" s="241" t="str">
        <f t="shared" ca="1" si="101"/>
        <v/>
      </c>
      <c r="CW24" s="241" t="str">
        <f t="shared" ca="1" si="101"/>
        <v/>
      </c>
      <c r="CX24" s="241" t="str">
        <f t="shared" ca="1" si="101"/>
        <v/>
      </c>
      <c r="CY24" s="241" t="str">
        <f t="shared" ca="1" si="101"/>
        <v/>
      </c>
      <c r="CZ24" s="241" t="str">
        <f t="shared" ca="1" si="101"/>
        <v/>
      </c>
      <c r="DA24" s="241" t="str">
        <f t="shared" ca="1" si="101"/>
        <v/>
      </c>
      <c r="DB24" s="241" t="str">
        <f t="shared" ca="1" si="101"/>
        <v/>
      </c>
      <c r="DC24" s="241" t="str">
        <f t="shared" ca="1" si="101"/>
        <v/>
      </c>
      <c r="DD24" s="241" t="str">
        <f t="shared" ca="1" si="101"/>
        <v/>
      </c>
      <c r="DE24" s="241" t="str">
        <f t="shared" ca="1" si="101"/>
        <v/>
      </c>
      <c r="DF24" s="241" t="str">
        <f t="shared" ca="1" si="101"/>
        <v/>
      </c>
      <c r="DG24" s="241" t="str">
        <f t="shared" ca="1" si="101"/>
        <v/>
      </c>
      <c r="DH24" s="241" t="str">
        <f t="shared" ca="1" si="101"/>
        <v/>
      </c>
      <c r="DI24" s="241" t="str">
        <f t="shared" ca="1" si="101"/>
        <v/>
      </c>
      <c r="DJ24" s="241" t="str">
        <f t="shared" ca="1" si="101"/>
        <v/>
      </c>
      <c r="DK24" s="241" t="str">
        <f t="shared" ca="1" si="101"/>
        <v/>
      </c>
      <c r="DL24" s="241" t="str">
        <f t="shared" ca="1" si="101"/>
        <v/>
      </c>
      <c r="DM24" s="241" t="str">
        <f t="shared" ca="1" si="101"/>
        <v/>
      </c>
      <c r="DN24" s="241" t="str">
        <f t="shared" ca="1" si="101"/>
        <v/>
      </c>
      <c r="DO24" s="241" t="str">
        <f t="shared" ca="1" si="101"/>
        <v/>
      </c>
      <c r="DP24" s="241" t="str">
        <f t="shared" ca="1" si="101"/>
        <v/>
      </c>
      <c r="DQ24" s="241" t="str">
        <f t="shared" ca="1" si="101"/>
        <v/>
      </c>
      <c r="DR24" s="241" t="str">
        <f t="shared" ca="1" si="101"/>
        <v/>
      </c>
      <c r="DS24" s="241" t="str">
        <f t="shared" ca="1" si="101"/>
        <v/>
      </c>
      <c r="DT24" s="241" t="str">
        <f t="shared" ca="1" si="101"/>
        <v/>
      </c>
      <c r="DU24" s="241" t="str">
        <f t="shared" ca="1" si="101"/>
        <v/>
      </c>
      <c r="DV24" s="241" t="str">
        <f t="shared" ca="1" si="101"/>
        <v/>
      </c>
      <c r="DW24" s="241" t="str">
        <f t="shared" ca="1" si="101"/>
        <v/>
      </c>
      <c r="DX24" s="241" t="str">
        <f t="shared" ca="1" si="101"/>
        <v/>
      </c>
      <c r="DY24" s="241" t="str">
        <f t="shared" ca="1" si="101"/>
        <v/>
      </c>
      <c r="DZ24" s="241" t="str">
        <f t="shared" ca="1" si="101"/>
        <v/>
      </c>
      <c r="EA24" s="241" t="str">
        <f t="shared" ca="1" si="101"/>
        <v/>
      </c>
      <c r="EB24" s="241" t="str">
        <f t="shared" ca="1" si="101"/>
        <v/>
      </c>
      <c r="EC24" s="241" t="str">
        <f t="shared" ca="1" si="101"/>
        <v/>
      </c>
      <c r="ED24" s="241" t="str">
        <f t="shared" ca="1" si="101"/>
        <v/>
      </c>
      <c r="EE24" s="241" t="str">
        <f t="shared" ca="1" si="101"/>
        <v/>
      </c>
      <c r="EF24" s="241" t="str">
        <f t="shared" ca="1" si="101"/>
        <v/>
      </c>
      <c r="EG24" s="241" t="str">
        <f t="shared" ca="1" si="101"/>
        <v/>
      </c>
      <c r="EH24" s="241" t="str">
        <f t="shared" ca="1" si="101"/>
        <v/>
      </c>
      <c r="EI24" s="241" t="str">
        <f t="shared" ca="1" si="101"/>
        <v/>
      </c>
      <c r="EJ24" s="241" t="str">
        <f t="shared" ca="1" si="101"/>
        <v/>
      </c>
      <c r="EK24" s="241" t="str">
        <f t="shared" ca="1" si="101"/>
        <v/>
      </c>
      <c r="EL24" s="241" t="str">
        <f t="shared" ca="1" si="101"/>
        <v/>
      </c>
      <c r="EM24" s="241" t="str">
        <f t="shared" ca="1" si="101"/>
        <v/>
      </c>
      <c r="EN24" s="241" t="str">
        <f t="shared" ca="1" si="101"/>
        <v/>
      </c>
      <c r="EO24" s="241" t="str">
        <f t="shared" ca="1" si="101"/>
        <v/>
      </c>
      <c r="EP24" s="241" t="str">
        <f t="shared" ca="1" si="101"/>
        <v/>
      </c>
      <c r="EQ24" s="241" t="str">
        <f t="shared" ca="1" si="101"/>
        <v/>
      </c>
      <c r="ER24" s="241" t="str">
        <f t="shared" ca="1" si="101"/>
        <v/>
      </c>
      <c r="ES24" s="241" t="str">
        <f t="shared" ca="1" si="101"/>
        <v/>
      </c>
      <c r="ET24" s="241" t="str">
        <f t="shared" ca="1" si="101"/>
        <v/>
      </c>
      <c r="EU24" s="241" t="str">
        <f t="shared" ca="1" si="101"/>
        <v/>
      </c>
      <c r="EV24" s="241" t="str">
        <f t="shared" ca="1" si="101"/>
        <v/>
      </c>
      <c r="EW24" s="241" t="str">
        <f t="shared" ca="1" si="101"/>
        <v/>
      </c>
      <c r="EX24" s="241" t="str">
        <f t="shared" ca="1" si="101"/>
        <v/>
      </c>
      <c r="EY24" s="241" t="str">
        <f t="shared" ca="1" si="101"/>
        <v/>
      </c>
      <c r="EZ24" s="241" t="str">
        <f t="shared" ca="1" si="101"/>
        <v/>
      </c>
      <c r="FA24" s="241" t="str">
        <f t="shared" ca="1" si="101"/>
        <v/>
      </c>
      <c r="FB24" s="241" t="str">
        <f t="shared" ca="1" si="101"/>
        <v/>
      </c>
      <c r="FC24" s="241" t="str">
        <f t="shared" ca="1" si="101"/>
        <v/>
      </c>
      <c r="FD24" s="241" t="str">
        <f t="shared" ca="1" si="101"/>
        <v/>
      </c>
      <c r="FE24" s="241" t="str">
        <f t="shared" ca="1" si="105"/>
        <v/>
      </c>
      <c r="FF24" s="241" t="str">
        <f t="shared" ca="1" si="105"/>
        <v/>
      </c>
      <c r="FG24" s="241" t="str">
        <f t="shared" ca="1" si="105"/>
        <v/>
      </c>
      <c r="FH24" s="241" t="str">
        <f t="shared" ca="1" si="105"/>
        <v/>
      </c>
      <c r="FI24" s="241" t="str">
        <f t="shared" ca="1" si="105"/>
        <v/>
      </c>
      <c r="FJ24" s="241" t="str">
        <f t="shared" ca="1" si="105"/>
        <v/>
      </c>
      <c r="FK24" s="241" t="str">
        <f t="shared" ca="1" si="105"/>
        <v/>
      </c>
      <c r="FL24" s="241" t="str">
        <f t="shared" ca="1" si="105"/>
        <v/>
      </c>
      <c r="FM24" s="241" t="str">
        <f t="shared" ca="1" si="105"/>
        <v/>
      </c>
      <c r="FN24" s="241" t="str">
        <f t="shared" ca="1" si="105"/>
        <v/>
      </c>
      <c r="FO24" s="241" t="str">
        <f t="shared" ca="1" si="105"/>
        <v/>
      </c>
      <c r="FP24" s="241" t="str">
        <f t="shared" ca="1" si="105"/>
        <v/>
      </c>
      <c r="FQ24" s="241" t="str">
        <f t="shared" ca="1" si="105"/>
        <v/>
      </c>
      <c r="FR24" s="241" t="str">
        <f t="shared" ca="1" si="105"/>
        <v/>
      </c>
      <c r="FS24" s="241" t="str">
        <f t="shared" ca="1" si="105"/>
        <v/>
      </c>
      <c r="FT24" s="241" t="str">
        <f t="shared" ca="1" si="105"/>
        <v/>
      </c>
      <c r="FU24" s="241" t="str">
        <f t="shared" ca="1" si="105"/>
        <v/>
      </c>
      <c r="FV24" s="241" t="str">
        <f t="shared" ca="1" si="105"/>
        <v/>
      </c>
      <c r="FW24" s="241" t="str">
        <f t="shared" ca="1" si="105"/>
        <v/>
      </c>
      <c r="FX24" s="241" t="str">
        <f t="shared" ca="1" si="105"/>
        <v/>
      </c>
      <c r="FY24" s="241" t="str">
        <f t="shared" ca="1" si="105"/>
        <v/>
      </c>
      <c r="FZ24" s="241" t="str">
        <f t="shared" ca="1" si="105"/>
        <v/>
      </c>
      <c r="GA24" s="241" t="str">
        <f t="shared" ca="1" si="105"/>
        <v/>
      </c>
      <c r="GB24" s="241" t="str">
        <f t="shared" ca="1" si="105"/>
        <v/>
      </c>
      <c r="GC24" s="241" t="str">
        <f t="shared" ca="1" si="105"/>
        <v/>
      </c>
      <c r="GD24" s="241" t="str">
        <f t="shared" ca="1" si="105"/>
        <v/>
      </c>
      <c r="GE24" s="241" t="str">
        <f t="shared" ca="1" si="105"/>
        <v/>
      </c>
      <c r="GF24" s="241" t="str">
        <f t="shared" ca="1" si="105"/>
        <v/>
      </c>
      <c r="GG24" s="241" t="str">
        <f t="shared" ca="1" si="105"/>
        <v/>
      </c>
      <c r="GH24" s="241" t="str">
        <f t="shared" ca="1" si="105"/>
        <v/>
      </c>
      <c r="GI24" s="241" t="str">
        <f t="shared" ca="1" si="105"/>
        <v/>
      </c>
      <c r="GJ24" s="241" t="str">
        <f t="shared" ca="1" si="105"/>
        <v/>
      </c>
      <c r="GK24" s="241" t="str">
        <f t="shared" ca="1" si="105"/>
        <v/>
      </c>
      <c r="GL24" s="241" t="str">
        <f t="shared" ca="1" si="105"/>
        <v/>
      </c>
      <c r="GM24" s="241" t="str">
        <f t="shared" ca="1" si="105"/>
        <v/>
      </c>
      <c r="GN24" s="241" t="str">
        <f t="shared" ca="1" si="105"/>
        <v/>
      </c>
      <c r="GO24" s="241" t="str">
        <f t="shared" ca="1" si="105"/>
        <v/>
      </c>
      <c r="GP24" s="241" t="str">
        <f t="shared" ca="1" si="104"/>
        <v/>
      </c>
      <c r="GQ24" s="241" t="str">
        <f t="shared" ca="1" si="104"/>
        <v/>
      </c>
      <c r="GR24" s="241" t="str">
        <f t="shared" ca="1" si="104"/>
        <v/>
      </c>
      <c r="GS24" s="241" t="str">
        <f t="shared" ca="1" si="104"/>
        <v/>
      </c>
      <c r="GT24" s="241" t="str">
        <f t="shared" ca="1" si="104"/>
        <v/>
      </c>
      <c r="GU24" s="241" t="str">
        <f t="shared" ca="1" si="104"/>
        <v/>
      </c>
      <c r="GV24" s="241" t="str">
        <f t="shared" ca="1" si="104"/>
        <v/>
      </c>
      <c r="GW24" s="241" t="str">
        <f t="shared" ca="1" si="104"/>
        <v/>
      </c>
      <c r="GX24" s="241" t="str">
        <f t="shared" ca="1" si="104"/>
        <v/>
      </c>
      <c r="GY24" s="241" t="str">
        <f t="shared" ca="1" si="104"/>
        <v/>
      </c>
      <c r="GZ24" s="241" t="str">
        <f t="shared" ca="1" si="104"/>
        <v/>
      </c>
      <c r="HA24" s="241" t="str">
        <f t="shared" ca="1" si="104"/>
        <v/>
      </c>
      <c r="HB24" s="241" t="str">
        <f t="shared" ca="1" si="104"/>
        <v/>
      </c>
      <c r="HC24" s="241" t="str">
        <f t="shared" ca="1" si="104"/>
        <v/>
      </c>
      <c r="HD24" s="241" t="str">
        <f t="shared" ca="1" si="104"/>
        <v/>
      </c>
      <c r="HE24" s="241" t="str">
        <f t="shared" ca="1" si="104"/>
        <v/>
      </c>
      <c r="HF24" s="241" t="str">
        <f t="shared" ca="1" si="104"/>
        <v/>
      </c>
      <c r="HG24" s="241" t="str">
        <f t="shared" ca="1" si="104"/>
        <v/>
      </c>
      <c r="HH24" s="241" t="str">
        <f t="shared" ca="1" si="104"/>
        <v/>
      </c>
      <c r="HI24" s="241" t="str">
        <f t="shared" ca="1" si="104"/>
        <v/>
      </c>
      <c r="HJ24" s="241" t="str">
        <f t="shared" ca="1" si="104"/>
        <v/>
      </c>
      <c r="HK24" s="241" t="str">
        <f t="shared" ca="1" si="104"/>
        <v/>
      </c>
      <c r="HL24" s="241" t="str">
        <f t="shared" ca="1" si="104"/>
        <v/>
      </c>
      <c r="HM24" s="241" t="str">
        <f t="shared" ca="1" si="104"/>
        <v/>
      </c>
      <c r="HN24" s="241" t="str">
        <f t="shared" ca="1" si="104"/>
        <v/>
      </c>
      <c r="HO24" s="241" t="str">
        <f t="shared" ca="1" si="104"/>
        <v/>
      </c>
      <c r="HP24" s="241" t="str">
        <f t="shared" ca="1" si="104"/>
        <v/>
      </c>
      <c r="HQ24" s="241" t="str">
        <f t="shared" ca="1" si="104"/>
        <v/>
      </c>
      <c r="HR24" s="241" t="str">
        <f t="shared" ca="1" si="104"/>
        <v/>
      </c>
      <c r="HS24" s="241" t="str">
        <f t="shared" ca="1" si="104"/>
        <v/>
      </c>
      <c r="HT24" s="241" t="str">
        <f t="shared" ca="1" si="104"/>
        <v/>
      </c>
      <c r="HU24" s="241" t="str">
        <f t="shared" ca="1" si="104"/>
        <v/>
      </c>
      <c r="HV24" s="241" t="str">
        <f t="shared" ca="1" si="104"/>
        <v/>
      </c>
      <c r="HW24" s="241" t="str">
        <f t="shared" ca="1" si="104"/>
        <v/>
      </c>
      <c r="HX24" s="241" t="str">
        <f t="shared" ca="1" si="104"/>
        <v/>
      </c>
      <c r="HY24" s="241" t="str">
        <f t="shared" ca="1" si="104"/>
        <v/>
      </c>
      <c r="HZ24" s="241" t="str">
        <f t="shared" ca="1" si="104"/>
        <v/>
      </c>
      <c r="IA24" s="241" t="str">
        <f t="shared" ca="1" si="104"/>
        <v/>
      </c>
      <c r="IB24" s="241" t="str">
        <f t="shared" ca="1" si="104"/>
        <v/>
      </c>
      <c r="IC24" s="241" t="str">
        <f t="shared" ca="1" si="104"/>
        <v/>
      </c>
      <c r="ID24" s="241" t="str">
        <f t="shared" ca="1" si="104"/>
        <v/>
      </c>
      <c r="IE24" s="241" t="str">
        <f t="shared" ca="1" si="104"/>
        <v/>
      </c>
      <c r="IF24" s="241" t="str">
        <f t="shared" ca="1" si="104"/>
        <v/>
      </c>
      <c r="IG24" s="241" t="str">
        <f t="shared" ca="1" si="104"/>
        <v/>
      </c>
      <c r="IH24" s="241" t="str">
        <f t="shared" ca="1" si="104"/>
        <v/>
      </c>
      <c r="II24" s="241" t="str">
        <f t="shared" ca="1" si="104"/>
        <v/>
      </c>
      <c r="IJ24" s="241" t="str">
        <f t="shared" ca="1" si="104"/>
        <v/>
      </c>
      <c r="IK24" s="241" t="str">
        <f t="shared" ca="1" si="104"/>
        <v/>
      </c>
      <c r="IL24" s="241" t="str">
        <f t="shared" ca="1" si="104"/>
        <v/>
      </c>
      <c r="IM24" s="241" t="str">
        <f t="shared" ca="1" si="104"/>
        <v/>
      </c>
      <c r="IN24" s="241" t="str">
        <f t="shared" ca="1" si="104"/>
        <v/>
      </c>
      <c r="IO24" s="241" t="str">
        <f t="shared" ca="1" si="104"/>
        <v/>
      </c>
      <c r="IP24" s="241" t="str">
        <f t="shared" ca="1" si="104"/>
        <v/>
      </c>
      <c r="IQ24" s="241" t="str">
        <f t="shared" ca="1" si="104"/>
        <v/>
      </c>
      <c r="IR24" s="241" t="str">
        <f t="shared" ca="1" si="104"/>
        <v/>
      </c>
      <c r="IS24" s="241" t="str">
        <f t="shared" ca="1" si="104"/>
        <v/>
      </c>
      <c r="IT24" s="241" t="str">
        <f t="shared" ca="1" si="104"/>
        <v/>
      </c>
      <c r="IU24" s="241" t="str">
        <f t="shared" ca="1" si="104"/>
        <v/>
      </c>
      <c r="IV24" s="241" t="str">
        <f t="shared" ca="1" si="104"/>
        <v/>
      </c>
      <c r="IW24" s="241" t="str">
        <f t="shared" ca="1" si="94"/>
        <v/>
      </c>
      <c r="IX24" s="241" t="str">
        <f t="shared" ca="1" si="94"/>
        <v/>
      </c>
      <c r="IY24" s="241" t="str">
        <f t="shared" ca="1" si="94"/>
        <v/>
      </c>
      <c r="IZ24" s="241" t="str">
        <f t="shared" ca="1" si="94"/>
        <v/>
      </c>
      <c r="JA24" s="241" t="str">
        <f t="shared" ca="1" si="94"/>
        <v/>
      </c>
      <c r="JB24" s="241" t="str">
        <f t="shared" ca="1" si="94"/>
        <v/>
      </c>
      <c r="JC24" s="241" t="str">
        <f t="shared" ca="1" si="94"/>
        <v/>
      </c>
      <c r="JD24" s="241" t="str">
        <f t="shared" ca="1" si="94"/>
        <v/>
      </c>
      <c r="JE24" s="241" t="str">
        <f t="shared" ca="1" si="94"/>
        <v/>
      </c>
      <c r="JF24" s="241" t="str">
        <f t="shared" ca="1" si="94"/>
        <v/>
      </c>
      <c r="JG24" s="241" t="str">
        <f t="shared" ca="1" si="94"/>
        <v/>
      </c>
      <c r="JH24" s="241" t="str">
        <f t="shared" ca="1" si="94"/>
        <v/>
      </c>
      <c r="JI24" s="241" t="str">
        <f t="shared" ca="1" si="94"/>
        <v/>
      </c>
      <c r="JJ24" s="241" t="str">
        <f t="shared" ca="1" si="94"/>
        <v/>
      </c>
      <c r="JK24" s="241" t="str">
        <f t="shared" ca="1" si="94"/>
        <v/>
      </c>
      <c r="JL24" s="241" t="str">
        <f t="shared" ca="1" si="94"/>
        <v/>
      </c>
      <c r="JM24" s="241" t="str">
        <f t="shared" ca="1" si="94"/>
        <v/>
      </c>
      <c r="JN24" s="241" t="str">
        <f t="shared" ca="1" si="94"/>
        <v/>
      </c>
      <c r="JO24" s="241" t="str">
        <f t="shared" ca="1" si="94"/>
        <v/>
      </c>
      <c r="JP24" s="241" t="str">
        <f t="shared" ca="1" si="94"/>
        <v/>
      </c>
      <c r="JQ24" s="241" t="str">
        <f t="shared" ca="1" si="94"/>
        <v/>
      </c>
      <c r="JR24" s="241" t="str">
        <f t="shared" ca="1" si="94"/>
        <v/>
      </c>
      <c r="JS24" s="241" t="str">
        <f t="shared" ca="1" si="94"/>
        <v/>
      </c>
      <c r="JT24" s="241" t="str">
        <f t="shared" ca="1" si="94"/>
        <v/>
      </c>
      <c r="JU24" s="241" t="str">
        <f t="shared" ca="1" si="94"/>
        <v/>
      </c>
      <c r="JV24" s="241" t="str">
        <f t="shared" ca="1" si="94"/>
        <v/>
      </c>
      <c r="JW24" s="241" t="str">
        <f t="shared" ca="1" si="94"/>
        <v/>
      </c>
      <c r="JX24" s="241" t="str">
        <f t="shared" ref="JX24:KB24" ca="1" si="106">IFERROR(VLOOKUP($B24,INDIRECT(JX$2&amp;"!$C$39:$AH$63"),DAY(JX$3)+1,FALSE),"")</f>
        <v/>
      </c>
      <c r="JY24" s="241" t="str">
        <f t="shared" ca="1" si="106"/>
        <v/>
      </c>
      <c r="JZ24" s="241" t="str">
        <f t="shared" ca="1" si="106"/>
        <v/>
      </c>
      <c r="KA24" s="241" t="str">
        <f t="shared" ca="1" si="106"/>
        <v/>
      </c>
      <c r="KB24" s="241" t="str">
        <f t="shared" ca="1" si="106"/>
        <v/>
      </c>
      <c r="KC24" s="241" t="str">
        <f t="shared" ca="1" si="95"/>
        <v/>
      </c>
      <c r="KD24" s="241" t="str">
        <f t="shared" ca="1" si="95"/>
        <v/>
      </c>
      <c r="KE24" s="241" t="str">
        <f t="shared" ca="1" si="95"/>
        <v/>
      </c>
      <c r="KF24" s="241" t="str">
        <f t="shared" ca="1" si="95"/>
        <v/>
      </c>
      <c r="KG24" s="241" t="str">
        <f t="shared" ca="1" si="95"/>
        <v/>
      </c>
      <c r="KH24" s="241" t="str">
        <f t="shared" ca="1" si="95"/>
        <v/>
      </c>
      <c r="KI24" s="241" t="str">
        <f t="shared" ca="1" si="95"/>
        <v/>
      </c>
      <c r="KJ24" s="241" t="str">
        <f t="shared" ca="1" si="95"/>
        <v/>
      </c>
      <c r="KK24" s="241" t="str">
        <f t="shared" ca="1" si="95"/>
        <v/>
      </c>
      <c r="KL24" s="241" t="str">
        <f t="shared" ca="1" si="95"/>
        <v/>
      </c>
      <c r="KM24" s="241" t="str">
        <f t="shared" ca="1" si="95"/>
        <v/>
      </c>
      <c r="KN24" s="241" t="str">
        <f t="shared" ca="1" si="95"/>
        <v/>
      </c>
      <c r="KO24" s="241" t="str">
        <f t="shared" ca="1" si="95"/>
        <v/>
      </c>
      <c r="KP24" s="241" t="str">
        <f t="shared" ca="1" si="95"/>
        <v/>
      </c>
      <c r="KQ24" s="241" t="str">
        <f t="shared" ca="1" si="95"/>
        <v/>
      </c>
      <c r="KR24" s="241" t="str">
        <f t="shared" ca="1" si="95"/>
        <v/>
      </c>
      <c r="KS24" s="241" t="str">
        <f t="shared" ca="1" si="96"/>
        <v/>
      </c>
      <c r="KT24" s="241" t="str">
        <f t="shared" ca="1" si="96"/>
        <v/>
      </c>
    </row>
    <row r="25" spans="1:306" x14ac:dyDescent="0.2">
      <c r="A25">
        <f t="shared" si="98"/>
        <v>10</v>
      </c>
      <c r="B25" s="236">
        <f>カレンダー!B$25</f>
        <v>0</v>
      </c>
      <c r="C25" s="241" t="str">
        <f t="shared" ca="1" si="97"/>
        <v/>
      </c>
      <c r="D25" s="241" t="str">
        <f t="shared" ca="1" si="97"/>
        <v/>
      </c>
      <c r="E25" s="241" t="str">
        <f t="shared" ca="1" si="97"/>
        <v/>
      </c>
      <c r="F25" s="241" t="str">
        <f t="shared" ca="1" si="97"/>
        <v/>
      </c>
      <c r="G25" s="241" t="str">
        <f t="shared" ca="1" si="97"/>
        <v/>
      </c>
      <c r="H25" s="241" t="str">
        <f t="shared" ca="1" si="97"/>
        <v/>
      </c>
      <c r="I25" s="241" t="str">
        <f t="shared" ca="1" si="97"/>
        <v/>
      </c>
      <c r="J25" s="241" t="str">
        <f t="shared" ca="1" si="97"/>
        <v/>
      </c>
      <c r="K25" s="241" t="str">
        <f t="shared" ca="1" si="97"/>
        <v/>
      </c>
      <c r="L25" s="241" t="str">
        <f t="shared" ca="1" si="97"/>
        <v/>
      </c>
      <c r="M25" s="241" t="str">
        <f t="shared" ca="1" si="97"/>
        <v/>
      </c>
      <c r="N25" s="241" t="str">
        <f t="shared" ca="1" si="97"/>
        <v/>
      </c>
      <c r="O25" s="241" t="str">
        <f t="shared" ca="1" si="97"/>
        <v/>
      </c>
      <c r="P25" s="241" t="str">
        <f t="shared" ca="1" si="97"/>
        <v/>
      </c>
      <c r="Q25" s="241" t="str">
        <f t="shared" ca="1" si="97"/>
        <v/>
      </c>
      <c r="R25" s="241" t="str">
        <f t="shared" ca="1" si="97"/>
        <v/>
      </c>
      <c r="S25" s="241" t="str">
        <f t="shared" ca="1" si="103"/>
        <v/>
      </c>
      <c r="T25" s="241" t="str">
        <f t="shared" ca="1" si="103"/>
        <v/>
      </c>
      <c r="U25" s="241" t="str">
        <f t="shared" ca="1" si="103"/>
        <v/>
      </c>
      <c r="V25" s="241" t="str">
        <f t="shared" ca="1" si="103"/>
        <v/>
      </c>
      <c r="W25" s="241" t="str">
        <f t="shared" ca="1" si="103"/>
        <v/>
      </c>
      <c r="X25" s="241" t="str">
        <f t="shared" ca="1" si="103"/>
        <v/>
      </c>
      <c r="Y25" s="241" t="str">
        <f t="shared" ca="1" si="103"/>
        <v/>
      </c>
      <c r="Z25" s="241" t="str">
        <f t="shared" ca="1" si="103"/>
        <v/>
      </c>
      <c r="AA25" s="241" t="str">
        <f t="shared" ca="1" si="103"/>
        <v/>
      </c>
      <c r="AB25" s="241" t="str">
        <f t="shared" ca="1" si="103"/>
        <v/>
      </c>
      <c r="AC25" s="241" t="str">
        <f t="shared" ca="1" si="103"/>
        <v/>
      </c>
      <c r="AD25" s="241" t="str">
        <f t="shared" ca="1" si="103"/>
        <v/>
      </c>
      <c r="AE25" s="241" t="str">
        <f t="shared" ca="1" si="103"/>
        <v/>
      </c>
      <c r="AF25" s="241" t="str">
        <f t="shared" ca="1" si="103"/>
        <v/>
      </c>
      <c r="AG25" s="241" t="str">
        <f t="shared" ca="1" si="103"/>
        <v/>
      </c>
      <c r="AH25" s="241" t="str">
        <f t="shared" ca="1" si="103"/>
        <v/>
      </c>
      <c r="AI25" s="241" t="str">
        <f t="shared" ca="1" si="103"/>
        <v/>
      </c>
      <c r="AJ25" s="241" t="str">
        <f t="shared" ca="1" si="103"/>
        <v/>
      </c>
      <c r="AK25" s="241" t="str">
        <f t="shared" ca="1" si="103"/>
        <v/>
      </c>
      <c r="AL25" s="241" t="str">
        <f t="shared" ca="1" si="103"/>
        <v/>
      </c>
      <c r="AM25" s="241" t="str">
        <f t="shared" ca="1" si="103"/>
        <v/>
      </c>
      <c r="AN25" s="241" t="str">
        <f t="shared" ca="1" si="103"/>
        <v/>
      </c>
      <c r="AO25" s="241" t="str">
        <f t="shared" ca="1" si="103"/>
        <v/>
      </c>
      <c r="AP25" s="241" t="str">
        <f t="shared" ca="1" si="103"/>
        <v/>
      </c>
      <c r="AQ25" s="241" t="str">
        <f t="shared" ca="1" si="103"/>
        <v/>
      </c>
      <c r="AR25" s="241" t="str">
        <f t="shared" ca="1" si="103"/>
        <v/>
      </c>
      <c r="AS25" s="241" t="str">
        <f t="shared" ca="1" si="103"/>
        <v/>
      </c>
      <c r="AT25" s="241" t="str">
        <f t="shared" ca="1" si="103"/>
        <v/>
      </c>
      <c r="AU25" s="241" t="str">
        <f t="shared" ca="1" si="103"/>
        <v/>
      </c>
      <c r="AV25" s="241" t="str">
        <f t="shared" ca="1" si="103"/>
        <v/>
      </c>
      <c r="AW25" s="241" t="str">
        <f t="shared" ca="1" si="103"/>
        <v/>
      </c>
      <c r="AX25" s="241" t="str">
        <f t="shared" ca="1" si="103"/>
        <v/>
      </c>
      <c r="AY25" s="241" t="str">
        <f t="shared" ca="1" si="103"/>
        <v/>
      </c>
      <c r="AZ25" s="241" t="str">
        <f t="shared" ca="1" si="103"/>
        <v/>
      </c>
      <c r="BA25" s="241" t="str">
        <f t="shared" ca="1" si="103"/>
        <v/>
      </c>
      <c r="BB25" s="241" t="str">
        <f t="shared" ca="1" si="103"/>
        <v/>
      </c>
      <c r="BC25" s="241" t="str">
        <f t="shared" ca="1" si="103"/>
        <v/>
      </c>
      <c r="BD25" s="241" t="str">
        <f t="shared" ca="1" si="103"/>
        <v/>
      </c>
      <c r="BE25" s="241" t="str">
        <f t="shared" ca="1" si="103"/>
        <v/>
      </c>
      <c r="BF25" s="241" t="str">
        <f t="shared" ca="1" si="103"/>
        <v/>
      </c>
      <c r="BG25" s="241" t="str">
        <f t="shared" ca="1" si="103"/>
        <v/>
      </c>
      <c r="BH25" s="241" t="str">
        <f t="shared" ca="1" si="103"/>
        <v/>
      </c>
      <c r="BI25" s="241" t="str">
        <f t="shared" ca="1" si="103"/>
        <v/>
      </c>
      <c r="BJ25" s="241" t="str">
        <f t="shared" ca="1" si="103"/>
        <v/>
      </c>
      <c r="BK25" s="241" t="str">
        <f t="shared" ca="1" si="103"/>
        <v/>
      </c>
      <c r="BL25" s="241" t="str">
        <f t="shared" ca="1" si="103"/>
        <v/>
      </c>
      <c r="BM25" s="241" t="str">
        <f t="shared" ca="1" si="103"/>
        <v/>
      </c>
      <c r="BN25" s="241" t="str">
        <f t="shared" ca="1" si="103"/>
        <v/>
      </c>
      <c r="BO25" s="241" t="str">
        <f t="shared" ca="1" si="103"/>
        <v/>
      </c>
      <c r="BP25" s="241" t="str">
        <f t="shared" ca="1" si="103"/>
        <v/>
      </c>
      <c r="BQ25" s="241" t="str">
        <f t="shared" ca="1" si="103"/>
        <v/>
      </c>
      <c r="BR25" s="241" t="str">
        <f t="shared" ca="1" si="103"/>
        <v/>
      </c>
      <c r="BS25" s="241" t="str">
        <f t="shared" ca="1" si="103"/>
        <v/>
      </c>
      <c r="BT25" s="241" t="str">
        <f t="shared" ca="1" si="103"/>
        <v/>
      </c>
      <c r="BU25" s="241" t="str">
        <f t="shared" ca="1" si="103"/>
        <v/>
      </c>
      <c r="BV25" s="241" t="str">
        <f t="shared" ca="1" si="103"/>
        <v/>
      </c>
      <c r="BW25" s="241" t="str">
        <f t="shared" ca="1" si="103"/>
        <v/>
      </c>
      <c r="BX25" s="241" t="str">
        <f t="shared" ca="1" si="103"/>
        <v/>
      </c>
      <c r="BY25" s="241" t="str">
        <f t="shared" ca="1" si="103"/>
        <v/>
      </c>
      <c r="BZ25" s="241" t="str">
        <f t="shared" ca="1" si="103"/>
        <v/>
      </c>
      <c r="CA25" s="241" t="str">
        <f t="shared" ca="1" si="100"/>
        <v/>
      </c>
      <c r="CB25" s="241" t="str">
        <f t="shared" ca="1" si="100"/>
        <v/>
      </c>
      <c r="CC25" s="241" t="str">
        <f t="shared" ca="1" si="100"/>
        <v/>
      </c>
      <c r="CD25" s="241" t="str">
        <f t="shared" ca="1" si="100"/>
        <v/>
      </c>
      <c r="CE25" s="241" t="str">
        <f t="shared" ca="1" si="100"/>
        <v/>
      </c>
      <c r="CF25" s="241" t="str">
        <f t="shared" ca="1" si="100"/>
        <v/>
      </c>
      <c r="CG25" s="241" t="str">
        <f t="shared" ca="1" si="100"/>
        <v/>
      </c>
      <c r="CH25" s="241" t="str">
        <f t="shared" ca="1" si="100"/>
        <v/>
      </c>
      <c r="CI25" s="241" t="str">
        <f t="shared" ca="1" si="100"/>
        <v/>
      </c>
      <c r="CJ25" s="241" t="str">
        <f t="shared" ca="1" si="100"/>
        <v/>
      </c>
      <c r="CK25" s="241" t="str">
        <f t="shared" ca="1" si="100"/>
        <v/>
      </c>
      <c r="CL25" s="241" t="str">
        <f t="shared" ca="1" si="100"/>
        <v/>
      </c>
      <c r="CM25" s="241" t="str">
        <f t="shared" ca="1" si="100"/>
        <v/>
      </c>
      <c r="CN25" s="241" t="str">
        <f t="shared" ca="1" si="100"/>
        <v/>
      </c>
      <c r="CO25" s="241" t="str">
        <f t="shared" ca="1" si="100"/>
        <v/>
      </c>
      <c r="CP25" s="241" t="str">
        <f t="shared" ca="1" si="100"/>
        <v/>
      </c>
      <c r="CQ25" s="241" t="str">
        <f t="shared" ca="1" si="100"/>
        <v/>
      </c>
      <c r="CR25" s="241" t="str">
        <f t="shared" ca="1" si="100"/>
        <v/>
      </c>
      <c r="CS25" s="241" t="str">
        <f t="shared" ca="1" si="101"/>
        <v/>
      </c>
      <c r="CT25" s="241" t="str">
        <f t="shared" ca="1" si="101"/>
        <v/>
      </c>
      <c r="CU25" s="241" t="str">
        <f t="shared" ca="1" si="101"/>
        <v/>
      </c>
      <c r="CV25" s="241" t="str">
        <f t="shared" ca="1" si="101"/>
        <v/>
      </c>
      <c r="CW25" s="241" t="str">
        <f t="shared" ca="1" si="101"/>
        <v/>
      </c>
      <c r="CX25" s="241" t="str">
        <f t="shared" ca="1" si="101"/>
        <v/>
      </c>
      <c r="CY25" s="241" t="str">
        <f t="shared" ca="1" si="101"/>
        <v/>
      </c>
      <c r="CZ25" s="241" t="str">
        <f t="shared" ca="1" si="101"/>
        <v/>
      </c>
      <c r="DA25" s="241" t="str">
        <f t="shared" ca="1" si="101"/>
        <v/>
      </c>
      <c r="DB25" s="241" t="str">
        <f t="shared" ca="1" si="101"/>
        <v/>
      </c>
      <c r="DC25" s="241" t="str">
        <f t="shared" ca="1" si="101"/>
        <v/>
      </c>
      <c r="DD25" s="241" t="str">
        <f t="shared" ca="1" si="101"/>
        <v/>
      </c>
      <c r="DE25" s="241" t="str">
        <f t="shared" ca="1" si="101"/>
        <v/>
      </c>
      <c r="DF25" s="241" t="str">
        <f t="shared" ca="1" si="101"/>
        <v/>
      </c>
      <c r="DG25" s="241" t="str">
        <f t="shared" ca="1" si="101"/>
        <v/>
      </c>
      <c r="DH25" s="241" t="str">
        <f t="shared" ca="1" si="101"/>
        <v/>
      </c>
      <c r="DI25" s="241" t="str">
        <f t="shared" ca="1" si="101"/>
        <v/>
      </c>
      <c r="DJ25" s="241" t="str">
        <f t="shared" ca="1" si="101"/>
        <v/>
      </c>
      <c r="DK25" s="241" t="str">
        <f t="shared" ca="1" si="101"/>
        <v/>
      </c>
      <c r="DL25" s="241" t="str">
        <f t="shared" ca="1" si="101"/>
        <v/>
      </c>
      <c r="DM25" s="241" t="str">
        <f t="shared" ca="1" si="101"/>
        <v/>
      </c>
      <c r="DN25" s="241" t="str">
        <f t="shared" ca="1" si="101"/>
        <v/>
      </c>
      <c r="DO25" s="241" t="str">
        <f t="shared" ca="1" si="101"/>
        <v/>
      </c>
      <c r="DP25" s="241" t="str">
        <f t="shared" ca="1" si="101"/>
        <v/>
      </c>
      <c r="DQ25" s="241" t="str">
        <f t="shared" ca="1" si="101"/>
        <v/>
      </c>
      <c r="DR25" s="241" t="str">
        <f t="shared" ca="1" si="101"/>
        <v/>
      </c>
      <c r="DS25" s="241" t="str">
        <f t="shared" ca="1" si="101"/>
        <v/>
      </c>
      <c r="DT25" s="241" t="str">
        <f t="shared" ca="1" si="101"/>
        <v/>
      </c>
      <c r="DU25" s="241" t="str">
        <f t="shared" ca="1" si="101"/>
        <v/>
      </c>
      <c r="DV25" s="241" t="str">
        <f t="shared" ca="1" si="101"/>
        <v/>
      </c>
      <c r="DW25" s="241" t="str">
        <f t="shared" ca="1" si="101"/>
        <v/>
      </c>
      <c r="DX25" s="241" t="str">
        <f t="shared" ca="1" si="101"/>
        <v/>
      </c>
      <c r="DY25" s="241" t="str">
        <f t="shared" ca="1" si="101"/>
        <v/>
      </c>
      <c r="DZ25" s="241" t="str">
        <f t="shared" ca="1" si="101"/>
        <v/>
      </c>
      <c r="EA25" s="241" t="str">
        <f t="shared" ca="1" si="101"/>
        <v/>
      </c>
      <c r="EB25" s="241" t="str">
        <f t="shared" ca="1" si="101"/>
        <v/>
      </c>
      <c r="EC25" s="241" t="str">
        <f t="shared" ca="1" si="101"/>
        <v/>
      </c>
      <c r="ED25" s="241" t="str">
        <f t="shared" ca="1" si="101"/>
        <v/>
      </c>
      <c r="EE25" s="241" t="str">
        <f t="shared" ca="1" si="101"/>
        <v/>
      </c>
      <c r="EF25" s="241" t="str">
        <f t="shared" ca="1" si="101"/>
        <v/>
      </c>
      <c r="EG25" s="241" t="str">
        <f t="shared" ca="1" si="101"/>
        <v/>
      </c>
      <c r="EH25" s="241" t="str">
        <f t="shared" ca="1" si="101"/>
        <v/>
      </c>
      <c r="EI25" s="241" t="str">
        <f t="shared" ca="1" si="101"/>
        <v/>
      </c>
      <c r="EJ25" s="241" t="str">
        <f t="shared" ca="1" si="101"/>
        <v/>
      </c>
      <c r="EK25" s="241" t="str">
        <f t="shared" ca="1" si="101"/>
        <v/>
      </c>
      <c r="EL25" s="241" t="str">
        <f t="shared" ca="1" si="101"/>
        <v/>
      </c>
      <c r="EM25" s="241" t="str">
        <f t="shared" ca="1" si="101"/>
        <v/>
      </c>
      <c r="EN25" s="241" t="str">
        <f t="shared" ca="1" si="101"/>
        <v/>
      </c>
      <c r="EO25" s="241" t="str">
        <f t="shared" ca="1" si="101"/>
        <v/>
      </c>
      <c r="EP25" s="241" t="str">
        <f t="shared" ca="1" si="101"/>
        <v/>
      </c>
      <c r="EQ25" s="241" t="str">
        <f t="shared" ca="1" si="101"/>
        <v/>
      </c>
      <c r="ER25" s="241" t="str">
        <f t="shared" ref="ER25:GM25" ca="1" si="107">IFERROR(VLOOKUP($B25,INDIRECT(ER$2&amp;"!$C$39:$AH$63"),DAY(ER$3)+1,FALSE),"")</f>
        <v/>
      </c>
      <c r="ES25" s="241" t="str">
        <f t="shared" ca="1" si="107"/>
        <v/>
      </c>
      <c r="ET25" s="241" t="str">
        <f t="shared" ca="1" si="107"/>
        <v/>
      </c>
      <c r="EU25" s="241" t="str">
        <f t="shared" ca="1" si="107"/>
        <v/>
      </c>
      <c r="EV25" s="241" t="str">
        <f t="shared" ca="1" si="107"/>
        <v/>
      </c>
      <c r="EW25" s="241" t="str">
        <f t="shared" ca="1" si="107"/>
        <v/>
      </c>
      <c r="EX25" s="241" t="str">
        <f t="shared" ca="1" si="107"/>
        <v/>
      </c>
      <c r="EY25" s="241" t="str">
        <f t="shared" ca="1" si="107"/>
        <v/>
      </c>
      <c r="EZ25" s="241" t="str">
        <f t="shared" ca="1" si="107"/>
        <v/>
      </c>
      <c r="FA25" s="241" t="str">
        <f t="shared" ca="1" si="107"/>
        <v/>
      </c>
      <c r="FB25" s="241" t="str">
        <f t="shared" ca="1" si="107"/>
        <v/>
      </c>
      <c r="FC25" s="241" t="str">
        <f t="shared" ca="1" si="107"/>
        <v/>
      </c>
      <c r="FD25" s="241" t="str">
        <f t="shared" ca="1" si="107"/>
        <v/>
      </c>
      <c r="FE25" s="241" t="str">
        <f t="shared" ca="1" si="107"/>
        <v/>
      </c>
      <c r="FF25" s="241" t="str">
        <f t="shared" ca="1" si="107"/>
        <v/>
      </c>
      <c r="FG25" s="241" t="str">
        <f t="shared" ca="1" si="107"/>
        <v/>
      </c>
      <c r="FH25" s="241" t="str">
        <f t="shared" ca="1" si="107"/>
        <v/>
      </c>
      <c r="FI25" s="241" t="str">
        <f t="shared" ca="1" si="107"/>
        <v/>
      </c>
      <c r="FJ25" s="241" t="str">
        <f t="shared" ca="1" si="107"/>
        <v/>
      </c>
      <c r="FK25" s="241" t="str">
        <f t="shared" ca="1" si="107"/>
        <v/>
      </c>
      <c r="FL25" s="241" t="str">
        <f t="shared" ca="1" si="107"/>
        <v/>
      </c>
      <c r="FM25" s="241" t="str">
        <f t="shared" ca="1" si="107"/>
        <v/>
      </c>
      <c r="FN25" s="241" t="str">
        <f t="shared" ca="1" si="107"/>
        <v/>
      </c>
      <c r="FO25" s="241" t="str">
        <f t="shared" ca="1" si="107"/>
        <v/>
      </c>
      <c r="FP25" s="241" t="str">
        <f t="shared" ca="1" si="107"/>
        <v/>
      </c>
      <c r="FQ25" s="241" t="str">
        <f t="shared" ca="1" si="107"/>
        <v/>
      </c>
      <c r="FR25" s="241" t="str">
        <f t="shared" ca="1" si="107"/>
        <v/>
      </c>
      <c r="FS25" s="241" t="str">
        <f t="shared" ca="1" si="107"/>
        <v/>
      </c>
      <c r="FT25" s="241" t="str">
        <f t="shared" ca="1" si="107"/>
        <v/>
      </c>
      <c r="FU25" s="241" t="str">
        <f t="shared" ca="1" si="107"/>
        <v/>
      </c>
      <c r="FV25" s="241" t="str">
        <f t="shared" ca="1" si="107"/>
        <v/>
      </c>
      <c r="FW25" s="241" t="str">
        <f t="shared" ca="1" si="107"/>
        <v/>
      </c>
      <c r="FX25" s="241" t="str">
        <f t="shared" ca="1" si="107"/>
        <v/>
      </c>
      <c r="FY25" s="241" t="str">
        <f t="shared" ca="1" si="107"/>
        <v/>
      </c>
      <c r="FZ25" s="241" t="str">
        <f t="shared" ca="1" si="107"/>
        <v/>
      </c>
      <c r="GA25" s="241" t="str">
        <f t="shared" ca="1" si="107"/>
        <v/>
      </c>
      <c r="GB25" s="241" t="str">
        <f t="shared" ca="1" si="107"/>
        <v/>
      </c>
      <c r="GC25" s="241" t="str">
        <f t="shared" ca="1" si="107"/>
        <v/>
      </c>
      <c r="GD25" s="241" t="str">
        <f t="shared" ca="1" si="107"/>
        <v/>
      </c>
      <c r="GE25" s="241" t="str">
        <f t="shared" ca="1" si="107"/>
        <v/>
      </c>
      <c r="GF25" s="241" t="str">
        <f t="shared" ca="1" si="107"/>
        <v/>
      </c>
      <c r="GG25" s="241" t="str">
        <f t="shared" ca="1" si="107"/>
        <v/>
      </c>
      <c r="GH25" s="241" t="str">
        <f t="shared" ca="1" si="107"/>
        <v/>
      </c>
      <c r="GI25" s="241" t="str">
        <f t="shared" ca="1" si="107"/>
        <v/>
      </c>
      <c r="GJ25" s="241" t="str">
        <f t="shared" ca="1" si="107"/>
        <v/>
      </c>
      <c r="GK25" s="241" t="str">
        <f t="shared" ca="1" si="107"/>
        <v/>
      </c>
      <c r="GL25" s="241" t="str">
        <f t="shared" ca="1" si="107"/>
        <v/>
      </c>
      <c r="GM25" s="241" t="str">
        <f t="shared" ca="1" si="107"/>
        <v/>
      </c>
      <c r="GN25" s="241" t="str">
        <f t="shared" ca="1" si="105"/>
        <v/>
      </c>
      <c r="GO25" s="241" t="str">
        <f t="shared" ca="1" si="105"/>
        <v/>
      </c>
      <c r="GP25" s="241" t="str">
        <f t="shared" ca="1" si="104"/>
        <v/>
      </c>
      <c r="GQ25" s="241" t="str">
        <f t="shared" ca="1" si="104"/>
        <v/>
      </c>
      <c r="GR25" s="241" t="str">
        <f t="shared" ca="1" si="104"/>
        <v/>
      </c>
      <c r="GS25" s="241" t="str">
        <f t="shared" ca="1" si="104"/>
        <v/>
      </c>
      <c r="GT25" s="241" t="str">
        <f t="shared" ca="1" si="104"/>
        <v/>
      </c>
      <c r="GU25" s="241" t="str">
        <f t="shared" ca="1" si="104"/>
        <v/>
      </c>
      <c r="GV25" s="241" t="str">
        <f t="shared" ca="1" si="104"/>
        <v/>
      </c>
      <c r="GW25" s="241" t="str">
        <f t="shared" ca="1" si="104"/>
        <v/>
      </c>
      <c r="GX25" s="241" t="str">
        <f t="shared" ca="1" si="104"/>
        <v/>
      </c>
      <c r="GY25" s="241" t="str">
        <f t="shared" ca="1" si="104"/>
        <v/>
      </c>
      <c r="GZ25" s="241" t="str">
        <f t="shared" ca="1" si="104"/>
        <v/>
      </c>
      <c r="HA25" s="241" t="str">
        <f t="shared" ca="1" si="104"/>
        <v/>
      </c>
      <c r="HB25" s="241" t="str">
        <f t="shared" ca="1" si="104"/>
        <v/>
      </c>
      <c r="HC25" s="241" t="str">
        <f t="shared" ca="1" si="104"/>
        <v/>
      </c>
      <c r="HD25" s="241" t="str">
        <f t="shared" ca="1" si="104"/>
        <v/>
      </c>
      <c r="HE25" s="241" t="str">
        <f t="shared" ref="HE25:JP25" ca="1" si="108">IFERROR(VLOOKUP($B25,INDIRECT(HE$2&amp;"!$C$39:$AH$63"),DAY(HE$3)+1,FALSE),"")</f>
        <v/>
      </c>
      <c r="HF25" s="241" t="str">
        <f t="shared" ca="1" si="108"/>
        <v/>
      </c>
      <c r="HG25" s="241" t="str">
        <f t="shared" ca="1" si="108"/>
        <v/>
      </c>
      <c r="HH25" s="241" t="str">
        <f t="shared" ca="1" si="108"/>
        <v/>
      </c>
      <c r="HI25" s="241" t="str">
        <f t="shared" ca="1" si="108"/>
        <v/>
      </c>
      <c r="HJ25" s="241" t="str">
        <f t="shared" ca="1" si="108"/>
        <v/>
      </c>
      <c r="HK25" s="241" t="str">
        <f t="shared" ca="1" si="108"/>
        <v/>
      </c>
      <c r="HL25" s="241" t="str">
        <f t="shared" ca="1" si="108"/>
        <v/>
      </c>
      <c r="HM25" s="241" t="str">
        <f t="shared" ca="1" si="108"/>
        <v/>
      </c>
      <c r="HN25" s="241" t="str">
        <f t="shared" ca="1" si="108"/>
        <v/>
      </c>
      <c r="HO25" s="241" t="str">
        <f t="shared" ca="1" si="108"/>
        <v/>
      </c>
      <c r="HP25" s="241" t="str">
        <f t="shared" ca="1" si="108"/>
        <v/>
      </c>
      <c r="HQ25" s="241" t="str">
        <f t="shared" ca="1" si="108"/>
        <v/>
      </c>
      <c r="HR25" s="241" t="str">
        <f t="shared" ca="1" si="108"/>
        <v/>
      </c>
      <c r="HS25" s="241" t="str">
        <f t="shared" ca="1" si="108"/>
        <v/>
      </c>
      <c r="HT25" s="241" t="str">
        <f t="shared" ca="1" si="108"/>
        <v/>
      </c>
      <c r="HU25" s="241" t="str">
        <f t="shared" ca="1" si="108"/>
        <v/>
      </c>
      <c r="HV25" s="241" t="str">
        <f t="shared" ca="1" si="108"/>
        <v/>
      </c>
      <c r="HW25" s="241" t="str">
        <f t="shared" ca="1" si="108"/>
        <v/>
      </c>
      <c r="HX25" s="241" t="str">
        <f t="shared" ca="1" si="108"/>
        <v/>
      </c>
      <c r="HY25" s="241" t="str">
        <f t="shared" ca="1" si="108"/>
        <v/>
      </c>
      <c r="HZ25" s="241" t="str">
        <f t="shared" ca="1" si="108"/>
        <v/>
      </c>
      <c r="IA25" s="241" t="str">
        <f t="shared" ca="1" si="108"/>
        <v/>
      </c>
      <c r="IB25" s="241" t="str">
        <f t="shared" ca="1" si="108"/>
        <v/>
      </c>
      <c r="IC25" s="241" t="str">
        <f t="shared" ca="1" si="108"/>
        <v/>
      </c>
      <c r="ID25" s="241" t="str">
        <f t="shared" ca="1" si="108"/>
        <v/>
      </c>
      <c r="IE25" s="241" t="str">
        <f t="shared" ca="1" si="108"/>
        <v/>
      </c>
      <c r="IF25" s="241" t="str">
        <f t="shared" ca="1" si="108"/>
        <v/>
      </c>
      <c r="IG25" s="241" t="str">
        <f t="shared" ca="1" si="108"/>
        <v/>
      </c>
      <c r="IH25" s="241" t="str">
        <f t="shared" ca="1" si="108"/>
        <v/>
      </c>
      <c r="II25" s="241" t="str">
        <f t="shared" ca="1" si="108"/>
        <v/>
      </c>
      <c r="IJ25" s="241" t="str">
        <f t="shared" ca="1" si="108"/>
        <v/>
      </c>
      <c r="IK25" s="241" t="str">
        <f t="shared" ca="1" si="108"/>
        <v/>
      </c>
      <c r="IL25" s="241" t="str">
        <f t="shared" ca="1" si="108"/>
        <v/>
      </c>
      <c r="IM25" s="241" t="str">
        <f t="shared" ca="1" si="108"/>
        <v/>
      </c>
      <c r="IN25" s="241" t="str">
        <f t="shared" ca="1" si="108"/>
        <v/>
      </c>
      <c r="IO25" s="241" t="str">
        <f t="shared" ca="1" si="108"/>
        <v/>
      </c>
      <c r="IP25" s="241" t="str">
        <f t="shared" ca="1" si="108"/>
        <v/>
      </c>
      <c r="IQ25" s="241" t="str">
        <f t="shared" ca="1" si="108"/>
        <v/>
      </c>
      <c r="IR25" s="241" t="str">
        <f t="shared" ca="1" si="108"/>
        <v/>
      </c>
      <c r="IS25" s="241" t="str">
        <f t="shared" ca="1" si="108"/>
        <v/>
      </c>
      <c r="IT25" s="241" t="str">
        <f t="shared" ca="1" si="108"/>
        <v/>
      </c>
      <c r="IU25" s="241" t="str">
        <f t="shared" ca="1" si="108"/>
        <v/>
      </c>
      <c r="IV25" s="241" t="str">
        <f t="shared" ca="1" si="108"/>
        <v/>
      </c>
      <c r="IW25" s="241" t="str">
        <f t="shared" ca="1" si="108"/>
        <v/>
      </c>
      <c r="IX25" s="241" t="str">
        <f t="shared" ca="1" si="108"/>
        <v/>
      </c>
      <c r="IY25" s="241" t="str">
        <f t="shared" ca="1" si="108"/>
        <v/>
      </c>
      <c r="IZ25" s="241" t="str">
        <f t="shared" ca="1" si="108"/>
        <v/>
      </c>
      <c r="JA25" s="241" t="str">
        <f t="shared" ca="1" si="108"/>
        <v/>
      </c>
      <c r="JB25" s="241" t="str">
        <f t="shared" ca="1" si="108"/>
        <v/>
      </c>
      <c r="JC25" s="241" t="str">
        <f t="shared" ca="1" si="108"/>
        <v/>
      </c>
      <c r="JD25" s="241" t="str">
        <f t="shared" ca="1" si="108"/>
        <v/>
      </c>
      <c r="JE25" s="241" t="str">
        <f t="shared" ca="1" si="108"/>
        <v/>
      </c>
      <c r="JF25" s="241" t="str">
        <f t="shared" ca="1" si="108"/>
        <v/>
      </c>
      <c r="JG25" s="241" t="str">
        <f t="shared" ca="1" si="108"/>
        <v/>
      </c>
      <c r="JH25" s="241" t="str">
        <f t="shared" ca="1" si="108"/>
        <v/>
      </c>
      <c r="JI25" s="241" t="str">
        <f t="shared" ca="1" si="108"/>
        <v/>
      </c>
      <c r="JJ25" s="241" t="str">
        <f t="shared" ca="1" si="108"/>
        <v/>
      </c>
      <c r="JK25" s="241" t="str">
        <f t="shared" ca="1" si="108"/>
        <v/>
      </c>
      <c r="JL25" s="241" t="str">
        <f t="shared" ca="1" si="108"/>
        <v/>
      </c>
      <c r="JM25" s="241" t="str">
        <f t="shared" ca="1" si="108"/>
        <v/>
      </c>
      <c r="JN25" s="241" t="str">
        <f t="shared" ca="1" si="108"/>
        <v/>
      </c>
      <c r="JO25" s="241" t="str">
        <f t="shared" ca="1" si="108"/>
        <v/>
      </c>
      <c r="JP25" s="241" t="str">
        <f t="shared" ca="1" si="108"/>
        <v/>
      </c>
      <c r="JQ25" s="241" t="str">
        <f t="shared" ref="JQ25:KB25" ca="1" si="109">IFERROR(VLOOKUP($B25,INDIRECT(JQ$2&amp;"!$C$39:$AH$63"),DAY(JQ$3)+1,FALSE),"")</f>
        <v/>
      </c>
      <c r="JR25" s="241" t="str">
        <f t="shared" ca="1" si="109"/>
        <v/>
      </c>
      <c r="JS25" s="241" t="str">
        <f t="shared" ca="1" si="109"/>
        <v/>
      </c>
      <c r="JT25" s="241" t="str">
        <f t="shared" ca="1" si="109"/>
        <v/>
      </c>
      <c r="JU25" s="241" t="str">
        <f t="shared" ca="1" si="109"/>
        <v/>
      </c>
      <c r="JV25" s="241" t="str">
        <f t="shared" ca="1" si="109"/>
        <v/>
      </c>
      <c r="JW25" s="241" t="str">
        <f t="shared" ca="1" si="109"/>
        <v/>
      </c>
      <c r="JX25" s="241" t="str">
        <f t="shared" ca="1" si="109"/>
        <v/>
      </c>
      <c r="JY25" s="241" t="str">
        <f t="shared" ca="1" si="109"/>
        <v/>
      </c>
      <c r="JZ25" s="241" t="str">
        <f t="shared" ca="1" si="109"/>
        <v/>
      </c>
      <c r="KA25" s="241" t="str">
        <f t="shared" ca="1" si="109"/>
        <v/>
      </c>
      <c r="KB25" s="241" t="str">
        <f t="shared" ca="1" si="109"/>
        <v/>
      </c>
      <c r="KC25" s="241" t="str">
        <f t="shared" ca="1" si="95"/>
        <v/>
      </c>
      <c r="KD25" s="241" t="str">
        <f t="shared" ca="1" si="95"/>
        <v/>
      </c>
      <c r="KE25" s="241" t="str">
        <f t="shared" ca="1" si="95"/>
        <v/>
      </c>
      <c r="KF25" s="241" t="str">
        <f t="shared" ca="1" si="95"/>
        <v/>
      </c>
      <c r="KG25" s="241" t="str">
        <f t="shared" ca="1" si="95"/>
        <v/>
      </c>
      <c r="KH25" s="241" t="str">
        <f t="shared" ca="1" si="95"/>
        <v/>
      </c>
      <c r="KI25" s="241" t="str">
        <f t="shared" ca="1" si="95"/>
        <v/>
      </c>
      <c r="KJ25" s="241" t="str">
        <f t="shared" ca="1" si="95"/>
        <v/>
      </c>
      <c r="KK25" s="241" t="str">
        <f t="shared" ca="1" si="95"/>
        <v/>
      </c>
      <c r="KL25" s="241" t="str">
        <f t="shared" ca="1" si="95"/>
        <v/>
      </c>
      <c r="KM25" s="241" t="str">
        <f t="shared" ca="1" si="95"/>
        <v/>
      </c>
      <c r="KN25" s="241" t="str">
        <f t="shared" ca="1" si="95"/>
        <v/>
      </c>
      <c r="KO25" s="241" t="str">
        <f t="shared" ca="1" si="95"/>
        <v/>
      </c>
      <c r="KP25" s="241" t="str">
        <f t="shared" ca="1" si="95"/>
        <v/>
      </c>
      <c r="KQ25" s="241" t="str">
        <f t="shared" ca="1" si="95"/>
        <v/>
      </c>
      <c r="KR25" s="241" t="str">
        <f t="shared" ca="1" si="95"/>
        <v/>
      </c>
      <c r="KS25" s="241" t="str">
        <f t="shared" ca="1" si="96"/>
        <v/>
      </c>
      <c r="KT25" s="241" t="str">
        <f t="shared" ca="1" si="96"/>
        <v/>
      </c>
    </row>
    <row r="29" spans="1:306" x14ac:dyDescent="0.2">
      <c r="A29">
        <v>1</v>
      </c>
      <c r="B29" s="236" t="str">
        <f>カレンダー!B$16</f>
        <v>ラグジュアリープールヴィラ(単泊)</v>
      </c>
      <c r="C29" s="241" t="str">
        <f ca="1">IFERROR(IF(VLOOKUP($B29,INDIRECT(C$2&amp;"!$C$85:$AH$108"),DAY(C$3)+1,FALSE)="","",VLOOKUP($B29,INDIRECT(C$2&amp;"!$C$85:$AH$108"),DAY(C$3)+1,FALSE)),"")</f>
        <v/>
      </c>
      <c r="D29" s="241" t="str">
        <f t="shared" ref="D29:BO33" ca="1" si="110">IFERROR(IF(VLOOKUP($B29,INDIRECT(D$2&amp;"!$C$85:$AH$108"),DAY(D$3)+1,FALSE)="","",VLOOKUP($B29,INDIRECT(D$2&amp;"!$C$85:$AH$108"),DAY(D$3)+1,FALSE)),"")</f>
        <v/>
      </c>
      <c r="E29" s="241" t="str">
        <f t="shared" ca="1" si="110"/>
        <v/>
      </c>
      <c r="F29" s="241" t="str">
        <f t="shared" ca="1" si="110"/>
        <v/>
      </c>
      <c r="G29" s="241" t="str">
        <f t="shared" ca="1" si="110"/>
        <v/>
      </c>
      <c r="H29" s="241" t="str">
        <f t="shared" ca="1" si="110"/>
        <v/>
      </c>
      <c r="I29" s="241" t="str">
        <f t="shared" ca="1" si="110"/>
        <v/>
      </c>
      <c r="J29" s="241" t="str">
        <f t="shared" ca="1" si="110"/>
        <v/>
      </c>
      <c r="K29" s="241" t="str">
        <f t="shared" ca="1" si="110"/>
        <v/>
      </c>
      <c r="L29" s="241" t="str">
        <f t="shared" ca="1" si="110"/>
        <v/>
      </c>
      <c r="M29" s="241" t="str">
        <f t="shared" ca="1" si="110"/>
        <v/>
      </c>
      <c r="N29" s="241" t="str">
        <f t="shared" ca="1" si="110"/>
        <v/>
      </c>
      <c r="O29" s="241" t="str">
        <f t="shared" ca="1" si="110"/>
        <v/>
      </c>
      <c r="P29" s="241" t="str">
        <f t="shared" ca="1" si="110"/>
        <v/>
      </c>
      <c r="Q29" s="241" t="str">
        <f t="shared" ca="1" si="110"/>
        <v/>
      </c>
      <c r="R29" s="241" t="str">
        <f t="shared" ca="1" si="110"/>
        <v/>
      </c>
      <c r="S29" s="241" t="str">
        <f t="shared" ca="1" si="110"/>
        <v>E</v>
      </c>
      <c r="T29" s="241" t="str">
        <f t="shared" ca="1" si="110"/>
        <v>E</v>
      </c>
      <c r="U29" s="241" t="str">
        <f t="shared" ca="1" si="110"/>
        <v/>
      </c>
      <c r="V29" s="241" t="str">
        <f t="shared" ca="1" si="110"/>
        <v/>
      </c>
      <c r="W29" s="241" t="str">
        <f t="shared" ca="1" si="110"/>
        <v/>
      </c>
      <c r="X29" s="241" t="str">
        <f t="shared" ca="1" si="110"/>
        <v/>
      </c>
      <c r="Y29" s="241" t="str">
        <f t="shared" ca="1" si="110"/>
        <v>H</v>
      </c>
      <c r="Z29" s="241" t="str">
        <f t="shared" ca="1" si="110"/>
        <v>H</v>
      </c>
      <c r="AA29" s="241" t="str">
        <f t="shared" ca="1" si="110"/>
        <v/>
      </c>
      <c r="AB29" s="241" t="str">
        <f t="shared" ca="1" si="110"/>
        <v>C</v>
      </c>
      <c r="AC29" s="241" t="str">
        <f t="shared" ca="1" si="110"/>
        <v>C</v>
      </c>
      <c r="AD29" s="241" t="str">
        <f t="shared" ca="1" si="110"/>
        <v/>
      </c>
      <c r="AE29" s="241" t="str">
        <f t="shared" ca="1" si="110"/>
        <v/>
      </c>
      <c r="AF29" s="241" t="str">
        <f t="shared" ca="1" si="110"/>
        <v/>
      </c>
      <c r="AG29" s="241" t="str">
        <f t="shared" ca="1" si="110"/>
        <v/>
      </c>
      <c r="AH29" s="241" t="str">
        <f t="shared" ca="1" si="110"/>
        <v/>
      </c>
      <c r="AI29" s="241" t="str">
        <f t="shared" ca="1" si="110"/>
        <v/>
      </c>
      <c r="AJ29" s="241" t="str">
        <f t="shared" ca="1" si="110"/>
        <v/>
      </c>
      <c r="AK29" s="241" t="str">
        <f t="shared" ca="1" si="110"/>
        <v/>
      </c>
      <c r="AL29" s="241" t="str">
        <f t="shared" ca="1" si="110"/>
        <v/>
      </c>
      <c r="AM29" s="241" t="str">
        <f t="shared" ca="1" si="110"/>
        <v/>
      </c>
      <c r="AN29" s="241" t="str">
        <f t="shared" ca="1" si="110"/>
        <v/>
      </c>
      <c r="AO29" s="241" t="str">
        <f t="shared" ca="1" si="110"/>
        <v/>
      </c>
      <c r="AP29" s="241" t="str">
        <f t="shared" ca="1" si="110"/>
        <v/>
      </c>
      <c r="AQ29" s="241" t="str">
        <f t="shared" ca="1" si="110"/>
        <v/>
      </c>
      <c r="AR29" s="241" t="str">
        <f t="shared" ca="1" si="110"/>
        <v/>
      </c>
      <c r="AS29" s="241" t="str">
        <f t="shared" ca="1" si="110"/>
        <v/>
      </c>
      <c r="AT29" s="241" t="str">
        <f t="shared" ca="1" si="110"/>
        <v/>
      </c>
      <c r="AU29" s="241" t="str">
        <f t="shared" ca="1" si="110"/>
        <v/>
      </c>
      <c r="AV29" s="241" t="str">
        <f t="shared" ca="1" si="110"/>
        <v>B</v>
      </c>
      <c r="AW29" s="241" t="str">
        <f t="shared" ca="1" si="110"/>
        <v/>
      </c>
      <c r="AX29" s="241" t="str">
        <f t="shared" ca="1" si="110"/>
        <v/>
      </c>
      <c r="AY29" s="241" t="str">
        <f t="shared" ca="1" si="110"/>
        <v/>
      </c>
      <c r="AZ29" s="241" t="str">
        <f t="shared" ca="1" si="110"/>
        <v/>
      </c>
      <c r="BA29" s="241" t="str">
        <f t="shared" ca="1" si="110"/>
        <v/>
      </c>
      <c r="BB29" s="241" t="str">
        <f t="shared" ca="1" si="110"/>
        <v/>
      </c>
      <c r="BC29" s="241" t="str">
        <f t="shared" ca="1" si="110"/>
        <v/>
      </c>
      <c r="BD29" s="241" t="str">
        <f t="shared" ca="1" si="110"/>
        <v/>
      </c>
      <c r="BE29" s="241" t="str">
        <f t="shared" ca="1" si="110"/>
        <v>M</v>
      </c>
      <c r="BF29" s="241" t="str">
        <f t="shared" ca="1" si="110"/>
        <v/>
      </c>
      <c r="BG29" s="241" t="str">
        <f t="shared" ca="1" si="110"/>
        <v/>
      </c>
      <c r="BH29" s="241" t="str">
        <f t="shared" ca="1" si="110"/>
        <v>W</v>
      </c>
      <c r="BI29" s="241" t="str">
        <f t="shared" ca="1" si="110"/>
        <v>W</v>
      </c>
      <c r="BJ29" s="241" t="str">
        <f t="shared" ca="1" si="110"/>
        <v>X</v>
      </c>
      <c r="BK29" s="241" t="str">
        <f t="shared" ca="1" si="110"/>
        <v/>
      </c>
      <c r="BL29" s="241" t="str">
        <f t="shared" ca="1" si="110"/>
        <v/>
      </c>
      <c r="BM29" s="241" t="str">
        <f t="shared" ca="1" si="110"/>
        <v>Y</v>
      </c>
      <c r="BN29" s="241" t="str">
        <f t="shared" ca="1" si="110"/>
        <v/>
      </c>
      <c r="BO29" s="241" t="str">
        <f t="shared" ca="1" si="110"/>
        <v/>
      </c>
      <c r="BP29" s="241" t="str">
        <f t="shared" ref="BP29:EA32" ca="1" si="111">IFERROR(IF(VLOOKUP($B29,INDIRECT(BP$2&amp;"!$C$85:$AH$108"),DAY(BP$3)+1,FALSE)="","",VLOOKUP($B29,INDIRECT(BP$2&amp;"!$C$85:$AH$108"),DAY(BP$3)+1,FALSE)),"")</f>
        <v/>
      </c>
      <c r="BQ29" s="241" t="str">
        <f t="shared" ca="1" si="111"/>
        <v/>
      </c>
      <c r="BR29" s="241" t="str">
        <f t="shared" ca="1" si="111"/>
        <v/>
      </c>
      <c r="BS29" s="241" t="str">
        <f t="shared" ca="1" si="111"/>
        <v/>
      </c>
      <c r="BT29" s="241" t="str">
        <f t="shared" ca="1" si="111"/>
        <v/>
      </c>
      <c r="BU29" s="241" t="str">
        <f t="shared" ca="1" si="111"/>
        <v/>
      </c>
      <c r="BV29" s="241" t="str">
        <f t="shared" ca="1" si="111"/>
        <v/>
      </c>
      <c r="BW29" s="241" t="str">
        <f t="shared" ca="1" si="111"/>
        <v/>
      </c>
      <c r="BX29" s="241" t="str">
        <f t="shared" ca="1" si="111"/>
        <v/>
      </c>
      <c r="BY29" s="241" t="str">
        <f t="shared" ca="1" si="111"/>
        <v/>
      </c>
      <c r="BZ29" s="241" t="str">
        <f t="shared" ca="1" si="111"/>
        <v/>
      </c>
      <c r="CA29" s="241" t="str">
        <f t="shared" ca="1" si="111"/>
        <v/>
      </c>
      <c r="CB29" s="241" t="str">
        <f t="shared" ca="1" si="111"/>
        <v/>
      </c>
      <c r="CC29" s="241" t="str">
        <f t="shared" ca="1" si="111"/>
        <v/>
      </c>
      <c r="CD29" s="241" t="str">
        <f t="shared" ca="1" si="111"/>
        <v/>
      </c>
      <c r="CE29" s="241" t="str">
        <f t="shared" ca="1" si="111"/>
        <v/>
      </c>
      <c r="CF29" s="241" t="str">
        <f t="shared" ca="1" si="111"/>
        <v/>
      </c>
      <c r="CG29" s="241" t="str">
        <f t="shared" ca="1" si="111"/>
        <v/>
      </c>
      <c r="CH29" s="241" t="str">
        <f t="shared" ca="1" si="111"/>
        <v/>
      </c>
      <c r="CI29" s="241" t="str">
        <f t="shared" ca="1" si="111"/>
        <v/>
      </c>
      <c r="CJ29" s="241" t="str">
        <f t="shared" ca="1" si="111"/>
        <v/>
      </c>
      <c r="CK29" s="241" t="str">
        <f t="shared" ca="1" si="111"/>
        <v/>
      </c>
      <c r="CL29" s="241" t="str">
        <f t="shared" ca="1" si="111"/>
        <v/>
      </c>
      <c r="CM29" s="241" t="str">
        <f t="shared" ca="1" si="111"/>
        <v/>
      </c>
      <c r="CN29" s="241" t="str">
        <f t="shared" ca="1" si="111"/>
        <v/>
      </c>
      <c r="CO29" s="241" t="str">
        <f t="shared" ca="1" si="111"/>
        <v/>
      </c>
      <c r="CP29" s="241" t="str">
        <f t="shared" ca="1" si="111"/>
        <v/>
      </c>
      <c r="CQ29" s="241" t="str">
        <f t="shared" ca="1" si="111"/>
        <v/>
      </c>
      <c r="CR29" s="241" t="str">
        <f t="shared" ca="1" si="111"/>
        <v/>
      </c>
      <c r="CS29" s="241" t="str">
        <f t="shared" ca="1" si="111"/>
        <v/>
      </c>
      <c r="CT29" s="241" t="str">
        <f t="shared" ca="1" si="111"/>
        <v/>
      </c>
      <c r="CU29" s="241" t="str">
        <f t="shared" ca="1" si="111"/>
        <v/>
      </c>
      <c r="CV29" s="241" t="str">
        <f t="shared" ca="1" si="111"/>
        <v/>
      </c>
      <c r="CW29" s="241" t="str">
        <f t="shared" ca="1" si="111"/>
        <v/>
      </c>
      <c r="CX29" s="241" t="str">
        <f t="shared" ca="1" si="111"/>
        <v/>
      </c>
      <c r="CY29" s="241" t="str">
        <f t="shared" ca="1" si="111"/>
        <v/>
      </c>
      <c r="CZ29" s="241" t="str">
        <f t="shared" ca="1" si="111"/>
        <v/>
      </c>
      <c r="DA29" s="241" t="str">
        <f t="shared" ca="1" si="111"/>
        <v/>
      </c>
      <c r="DB29" s="241" t="str">
        <f t="shared" ca="1" si="111"/>
        <v/>
      </c>
      <c r="DC29" s="241" t="str">
        <f t="shared" ca="1" si="111"/>
        <v/>
      </c>
      <c r="DD29" s="241" t="str">
        <f t="shared" ca="1" si="111"/>
        <v/>
      </c>
      <c r="DE29" s="241" t="str">
        <f t="shared" ca="1" si="111"/>
        <v>I</v>
      </c>
      <c r="DF29" s="241" t="str">
        <f t="shared" ca="1" si="111"/>
        <v>I</v>
      </c>
      <c r="DG29" s="241" t="str">
        <f t="shared" ca="1" si="111"/>
        <v>I</v>
      </c>
      <c r="DH29" s="241" t="str">
        <f t="shared" ca="1" si="111"/>
        <v/>
      </c>
      <c r="DI29" s="241" t="str">
        <f t="shared" ca="1" si="111"/>
        <v/>
      </c>
      <c r="DJ29" s="241" t="str">
        <f t="shared" ca="1" si="111"/>
        <v/>
      </c>
      <c r="DK29" s="241" t="str">
        <f t="shared" ca="1" si="111"/>
        <v/>
      </c>
      <c r="DL29" s="241" t="str">
        <f t="shared" ca="1" si="111"/>
        <v/>
      </c>
      <c r="DM29" s="241" t="str">
        <f t="shared" ca="1" si="111"/>
        <v/>
      </c>
      <c r="DN29" s="241" t="str">
        <f t="shared" ca="1" si="111"/>
        <v/>
      </c>
      <c r="DO29" s="241" t="str">
        <f t="shared" ca="1" si="111"/>
        <v/>
      </c>
      <c r="DP29" s="241" t="str">
        <f t="shared" ca="1" si="111"/>
        <v/>
      </c>
      <c r="DQ29" s="241" t="str">
        <f t="shared" ca="1" si="111"/>
        <v/>
      </c>
      <c r="DR29" s="241" t="str">
        <f t="shared" ca="1" si="111"/>
        <v/>
      </c>
      <c r="DS29" s="241" t="str">
        <f t="shared" ca="1" si="111"/>
        <v/>
      </c>
      <c r="DT29" s="241" t="str">
        <f t="shared" ca="1" si="111"/>
        <v/>
      </c>
      <c r="DU29" s="241" t="str">
        <f t="shared" ca="1" si="111"/>
        <v/>
      </c>
      <c r="DV29" s="241" t="str">
        <f t="shared" ca="1" si="111"/>
        <v/>
      </c>
      <c r="DW29" s="241" t="str">
        <f t="shared" ca="1" si="111"/>
        <v/>
      </c>
      <c r="DX29" s="241" t="str">
        <f t="shared" ca="1" si="111"/>
        <v/>
      </c>
      <c r="DY29" s="241" t="str">
        <f t="shared" ca="1" si="111"/>
        <v/>
      </c>
      <c r="DZ29" s="241" t="str">
        <f t="shared" ca="1" si="111"/>
        <v/>
      </c>
      <c r="EA29" s="241" t="str">
        <f t="shared" ca="1" si="111"/>
        <v/>
      </c>
      <c r="EB29" s="241" t="str">
        <f t="shared" ref="EB29:GM38" ca="1" si="112">IFERROR(IF(VLOOKUP($B29,INDIRECT(EB$2&amp;"!$C$85:$AH$108"),DAY(EB$3)+1,FALSE)="","",VLOOKUP($B29,INDIRECT(EB$2&amp;"!$C$85:$AH$108"),DAY(EB$3)+1,FALSE)),"")</f>
        <v/>
      </c>
      <c r="EC29" s="241" t="str">
        <f t="shared" ca="1" si="112"/>
        <v/>
      </c>
      <c r="ED29" s="241" t="str">
        <f t="shared" ca="1" si="112"/>
        <v/>
      </c>
      <c r="EE29" s="241" t="str">
        <f t="shared" ca="1" si="112"/>
        <v/>
      </c>
      <c r="EF29" s="241" t="str">
        <f t="shared" ca="1" si="112"/>
        <v/>
      </c>
      <c r="EG29" s="241" t="str">
        <f t="shared" ca="1" si="112"/>
        <v/>
      </c>
      <c r="EH29" s="241" t="str">
        <f t="shared" ca="1" si="112"/>
        <v/>
      </c>
      <c r="EI29" s="241" t="str">
        <f t="shared" ca="1" si="112"/>
        <v/>
      </c>
      <c r="EJ29" s="241" t="str">
        <f t="shared" ca="1" si="112"/>
        <v/>
      </c>
      <c r="EK29" s="241" t="str">
        <f t="shared" ca="1" si="112"/>
        <v/>
      </c>
      <c r="EL29" s="241" t="str">
        <f t="shared" ca="1" si="112"/>
        <v/>
      </c>
      <c r="EM29" s="241" t="str">
        <f t="shared" ca="1" si="112"/>
        <v/>
      </c>
      <c r="EN29" s="241" t="str">
        <f t="shared" ca="1" si="112"/>
        <v/>
      </c>
      <c r="EO29" s="241" t="str">
        <f t="shared" ca="1" si="112"/>
        <v/>
      </c>
      <c r="EP29" s="241" t="str">
        <f t="shared" ca="1" si="112"/>
        <v/>
      </c>
      <c r="EQ29" s="241" t="str">
        <f t="shared" ca="1" si="112"/>
        <v/>
      </c>
      <c r="ER29" s="241" t="str">
        <f t="shared" ca="1" si="112"/>
        <v/>
      </c>
      <c r="ES29" s="241" t="str">
        <f t="shared" ca="1" si="112"/>
        <v/>
      </c>
      <c r="ET29" s="241" t="str">
        <f t="shared" ca="1" si="112"/>
        <v/>
      </c>
      <c r="EU29" s="241" t="str">
        <f t="shared" ca="1" si="112"/>
        <v/>
      </c>
      <c r="EV29" s="241" t="str">
        <f t="shared" ca="1" si="112"/>
        <v/>
      </c>
      <c r="EW29" s="241" t="str">
        <f t="shared" ca="1" si="112"/>
        <v/>
      </c>
      <c r="EX29" s="241" t="str">
        <f t="shared" ca="1" si="112"/>
        <v/>
      </c>
      <c r="EY29" s="241" t="str">
        <f t="shared" ca="1" si="112"/>
        <v/>
      </c>
      <c r="EZ29" s="241" t="str">
        <f t="shared" ca="1" si="112"/>
        <v/>
      </c>
      <c r="FA29" s="241" t="str">
        <f t="shared" ca="1" si="112"/>
        <v/>
      </c>
      <c r="FB29" s="241" t="str">
        <f t="shared" ca="1" si="112"/>
        <v/>
      </c>
      <c r="FC29" s="241" t="str">
        <f t="shared" ca="1" si="112"/>
        <v/>
      </c>
      <c r="FD29" s="241" t="str">
        <f t="shared" ca="1" si="112"/>
        <v/>
      </c>
      <c r="FE29" s="241" t="str">
        <f t="shared" ca="1" si="112"/>
        <v/>
      </c>
      <c r="FF29" s="241" t="str">
        <f t="shared" ca="1" si="112"/>
        <v/>
      </c>
      <c r="FG29" s="241" t="str">
        <f t="shared" ca="1" si="112"/>
        <v/>
      </c>
      <c r="FH29" s="241" t="str">
        <f t="shared" ca="1" si="112"/>
        <v/>
      </c>
      <c r="FI29" s="241" t="str">
        <f t="shared" ca="1" si="112"/>
        <v/>
      </c>
      <c r="FJ29" s="241" t="str">
        <f t="shared" ca="1" si="112"/>
        <v/>
      </c>
      <c r="FK29" s="241" t="str">
        <f t="shared" ca="1" si="112"/>
        <v/>
      </c>
      <c r="FL29" s="241" t="str">
        <f t="shared" ca="1" si="112"/>
        <v/>
      </c>
      <c r="FM29" s="241" t="str">
        <f t="shared" ca="1" si="112"/>
        <v/>
      </c>
      <c r="FN29" s="241" t="str">
        <f t="shared" ca="1" si="112"/>
        <v/>
      </c>
      <c r="FO29" s="241" t="str">
        <f t="shared" ca="1" si="112"/>
        <v/>
      </c>
      <c r="FP29" s="241" t="str">
        <f t="shared" ca="1" si="112"/>
        <v/>
      </c>
      <c r="FQ29" s="241" t="str">
        <f t="shared" ca="1" si="112"/>
        <v/>
      </c>
      <c r="FR29" s="241" t="str">
        <f t="shared" ca="1" si="112"/>
        <v/>
      </c>
      <c r="FS29" s="241" t="str">
        <f t="shared" ca="1" si="112"/>
        <v/>
      </c>
      <c r="FT29" s="241" t="str">
        <f t="shared" ca="1" si="112"/>
        <v/>
      </c>
      <c r="FU29" s="241" t="str">
        <f t="shared" ca="1" si="112"/>
        <v/>
      </c>
      <c r="FV29" s="241" t="str">
        <f t="shared" ca="1" si="112"/>
        <v/>
      </c>
      <c r="FW29" s="241" t="str">
        <f t="shared" ca="1" si="112"/>
        <v/>
      </c>
      <c r="FX29" s="241" t="str">
        <f t="shared" ca="1" si="112"/>
        <v/>
      </c>
      <c r="FY29" s="241" t="str">
        <f t="shared" ca="1" si="112"/>
        <v/>
      </c>
      <c r="FZ29" s="241" t="str">
        <f t="shared" ca="1" si="112"/>
        <v/>
      </c>
      <c r="GA29" s="241" t="str">
        <f t="shared" ca="1" si="112"/>
        <v/>
      </c>
      <c r="GB29" s="241" t="str">
        <f t="shared" ca="1" si="112"/>
        <v/>
      </c>
      <c r="GC29" s="241" t="str">
        <f t="shared" ca="1" si="112"/>
        <v/>
      </c>
      <c r="GD29" s="241" t="str">
        <f t="shared" ca="1" si="112"/>
        <v/>
      </c>
      <c r="GE29" s="241" t="str">
        <f t="shared" ca="1" si="112"/>
        <v/>
      </c>
      <c r="GF29" s="241" t="str">
        <f t="shared" ca="1" si="112"/>
        <v/>
      </c>
      <c r="GG29" s="241" t="str">
        <f t="shared" ca="1" si="112"/>
        <v/>
      </c>
      <c r="GH29" s="241" t="str">
        <f t="shared" ca="1" si="112"/>
        <v/>
      </c>
      <c r="GI29" s="241" t="str">
        <f t="shared" ca="1" si="112"/>
        <v/>
      </c>
      <c r="GJ29" s="241" t="str">
        <f t="shared" ca="1" si="112"/>
        <v/>
      </c>
      <c r="GK29" s="241" t="str">
        <f t="shared" ca="1" si="112"/>
        <v/>
      </c>
      <c r="GL29" s="241" t="str">
        <f t="shared" ca="1" si="112"/>
        <v/>
      </c>
      <c r="GM29" s="241" t="str">
        <f t="shared" ca="1" si="112"/>
        <v/>
      </c>
      <c r="GN29" s="241" t="str">
        <f t="shared" ref="GN29:IV33" ca="1" si="113">IFERROR(IF(VLOOKUP($B29,INDIRECT(GN$2&amp;"!$C$85:$AH$108"),DAY(GN$3)+1,FALSE)="","",VLOOKUP($B29,INDIRECT(GN$2&amp;"!$C$85:$AH$108"),DAY(GN$3)+1,FALSE)),"")</f>
        <v/>
      </c>
      <c r="GO29" s="241" t="str">
        <f t="shared" ca="1" si="113"/>
        <v/>
      </c>
      <c r="GP29" s="241" t="str">
        <f t="shared" ca="1" si="113"/>
        <v/>
      </c>
      <c r="GQ29" s="241" t="str">
        <f t="shared" ca="1" si="113"/>
        <v/>
      </c>
      <c r="GR29" s="241" t="str">
        <f t="shared" ca="1" si="113"/>
        <v/>
      </c>
      <c r="GS29" s="241" t="str">
        <f t="shared" ca="1" si="113"/>
        <v/>
      </c>
      <c r="GT29" s="241" t="str">
        <f t="shared" ca="1" si="113"/>
        <v/>
      </c>
      <c r="GU29" s="241" t="str">
        <f t="shared" ca="1" si="113"/>
        <v/>
      </c>
      <c r="GV29" s="241" t="str">
        <f t="shared" ca="1" si="113"/>
        <v/>
      </c>
      <c r="GW29" s="241" t="str">
        <f t="shared" ca="1" si="113"/>
        <v/>
      </c>
      <c r="GX29" s="241" t="str">
        <f t="shared" ca="1" si="113"/>
        <v/>
      </c>
      <c r="GY29" s="241" t="str">
        <f t="shared" ca="1" si="113"/>
        <v/>
      </c>
      <c r="GZ29" s="241" t="str">
        <f t="shared" ca="1" si="113"/>
        <v/>
      </c>
      <c r="HA29" s="241" t="str">
        <f t="shared" ca="1" si="113"/>
        <v/>
      </c>
      <c r="HB29" s="241" t="str">
        <f t="shared" ca="1" si="113"/>
        <v/>
      </c>
      <c r="HC29" s="241" t="str">
        <f t="shared" ca="1" si="113"/>
        <v/>
      </c>
      <c r="HD29" s="241" t="str">
        <f t="shared" ca="1" si="113"/>
        <v/>
      </c>
      <c r="HE29" s="241" t="str">
        <f t="shared" ca="1" si="113"/>
        <v/>
      </c>
      <c r="HF29" s="241" t="str">
        <f t="shared" ca="1" si="113"/>
        <v/>
      </c>
      <c r="HG29" s="241" t="str">
        <f t="shared" ca="1" si="113"/>
        <v/>
      </c>
      <c r="HH29" s="241" t="str">
        <f t="shared" ca="1" si="113"/>
        <v/>
      </c>
      <c r="HI29" s="241" t="str">
        <f t="shared" ca="1" si="113"/>
        <v/>
      </c>
      <c r="HJ29" s="241" t="str">
        <f t="shared" ca="1" si="113"/>
        <v/>
      </c>
      <c r="HK29" s="241" t="str">
        <f t="shared" ca="1" si="113"/>
        <v/>
      </c>
      <c r="HL29" s="241" t="str">
        <f t="shared" ca="1" si="113"/>
        <v/>
      </c>
      <c r="HM29" s="241" t="str">
        <f t="shared" ca="1" si="113"/>
        <v/>
      </c>
      <c r="HN29" s="241" t="str">
        <f t="shared" ca="1" si="113"/>
        <v/>
      </c>
      <c r="HO29" s="241" t="str">
        <f t="shared" ca="1" si="113"/>
        <v/>
      </c>
      <c r="HP29" s="241" t="str">
        <f t="shared" ca="1" si="113"/>
        <v/>
      </c>
      <c r="HQ29" s="241" t="str">
        <f t="shared" ca="1" si="113"/>
        <v/>
      </c>
      <c r="HR29" s="241" t="str">
        <f t="shared" ca="1" si="113"/>
        <v/>
      </c>
      <c r="HS29" s="241" t="str">
        <f t="shared" ca="1" si="113"/>
        <v/>
      </c>
      <c r="HT29" s="241" t="str">
        <f t="shared" ca="1" si="113"/>
        <v/>
      </c>
      <c r="HU29" s="241" t="str">
        <f t="shared" ca="1" si="113"/>
        <v/>
      </c>
      <c r="HV29" s="241" t="str">
        <f t="shared" ca="1" si="113"/>
        <v/>
      </c>
      <c r="HW29" s="241" t="str">
        <f t="shared" ca="1" si="113"/>
        <v/>
      </c>
      <c r="HX29" s="241" t="str">
        <f t="shared" ca="1" si="113"/>
        <v/>
      </c>
      <c r="HY29" s="241" t="str">
        <f t="shared" ca="1" si="113"/>
        <v/>
      </c>
      <c r="HZ29" s="241" t="str">
        <f t="shared" ca="1" si="113"/>
        <v/>
      </c>
      <c r="IA29" s="241" t="str">
        <f t="shared" ca="1" si="113"/>
        <v/>
      </c>
      <c r="IB29" s="241" t="str">
        <f t="shared" ca="1" si="113"/>
        <v/>
      </c>
      <c r="IC29" s="241" t="str">
        <f t="shared" ca="1" si="113"/>
        <v/>
      </c>
      <c r="ID29" s="241" t="str">
        <f t="shared" ca="1" si="113"/>
        <v/>
      </c>
      <c r="IE29" s="241" t="str">
        <f t="shared" ca="1" si="113"/>
        <v/>
      </c>
      <c r="IF29" s="241" t="str">
        <f t="shared" ca="1" si="113"/>
        <v/>
      </c>
      <c r="IG29" s="241" t="str">
        <f t="shared" ca="1" si="113"/>
        <v/>
      </c>
      <c r="IH29" s="241" t="str">
        <f t="shared" ca="1" si="113"/>
        <v/>
      </c>
      <c r="II29" s="241" t="str">
        <f t="shared" ca="1" si="113"/>
        <v/>
      </c>
      <c r="IJ29" s="241" t="str">
        <f t="shared" ca="1" si="113"/>
        <v/>
      </c>
      <c r="IK29" s="241" t="str">
        <f t="shared" ca="1" si="113"/>
        <v/>
      </c>
      <c r="IL29" s="241" t="str">
        <f t="shared" ca="1" si="113"/>
        <v/>
      </c>
      <c r="IM29" s="241" t="str">
        <f t="shared" ca="1" si="113"/>
        <v/>
      </c>
      <c r="IN29" s="241" t="str">
        <f t="shared" ca="1" si="113"/>
        <v/>
      </c>
      <c r="IO29" s="241" t="str">
        <f t="shared" ca="1" si="113"/>
        <v/>
      </c>
      <c r="IP29" s="241" t="str">
        <f t="shared" ca="1" si="113"/>
        <v/>
      </c>
      <c r="IQ29" s="241" t="str">
        <f t="shared" ca="1" si="113"/>
        <v/>
      </c>
      <c r="IR29" s="241" t="str">
        <f t="shared" ca="1" si="113"/>
        <v/>
      </c>
      <c r="IS29" s="241" t="str">
        <f t="shared" ca="1" si="113"/>
        <v/>
      </c>
      <c r="IT29" s="241" t="str">
        <f t="shared" ca="1" si="113"/>
        <v/>
      </c>
      <c r="IU29" s="241" t="str">
        <f t="shared" ca="1" si="113"/>
        <v/>
      </c>
      <c r="IV29" s="241" t="str">
        <f t="shared" ca="1" si="113"/>
        <v/>
      </c>
    </row>
    <row r="30" spans="1:306" x14ac:dyDescent="0.2">
      <c r="A30">
        <f>A29+1</f>
        <v>2</v>
      </c>
      <c r="B30" s="236" t="str">
        <f>カレンダー!B$17</f>
        <v>ラグジュアリープールヴィラ(連泊)</v>
      </c>
      <c r="C30" s="241" t="str">
        <f t="shared" ref="C30:R38" ca="1" si="114">IFERROR(IF(VLOOKUP($B30,INDIRECT(C$2&amp;"!$C$85:$AH$108"),DAY(C$3)+1,FALSE)="","",VLOOKUP($B30,INDIRECT(C$2&amp;"!$C$85:$AH$108"),DAY(C$3)+1,FALSE)),"")</f>
        <v/>
      </c>
      <c r="D30" s="241" t="str">
        <f t="shared" ca="1" si="114"/>
        <v/>
      </c>
      <c r="E30" s="241" t="str">
        <f t="shared" ca="1" si="114"/>
        <v/>
      </c>
      <c r="F30" s="241" t="str">
        <f t="shared" ca="1" si="114"/>
        <v/>
      </c>
      <c r="G30" s="241" t="str">
        <f t="shared" ca="1" si="114"/>
        <v/>
      </c>
      <c r="H30" s="241" t="str">
        <f t="shared" ca="1" si="114"/>
        <v/>
      </c>
      <c r="I30" s="241" t="str">
        <f t="shared" ca="1" si="114"/>
        <v/>
      </c>
      <c r="J30" s="241" t="str">
        <f t="shared" ca="1" si="114"/>
        <v/>
      </c>
      <c r="K30" s="241" t="str">
        <f t="shared" ca="1" si="114"/>
        <v/>
      </c>
      <c r="L30" s="241" t="str">
        <f t="shared" ca="1" si="114"/>
        <v/>
      </c>
      <c r="M30" s="241" t="str">
        <f t="shared" ca="1" si="114"/>
        <v/>
      </c>
      <c r="N30" s="241" t="str">
        <f t="shared" ca="1" si="114"/>
        <v/>
      </c>
      <c r="O30" s="241" t="str">
        <f t="shared" ca="1" si="114"/>
        <v/>
      </c>
      <c r="P30" s="241" t="str">
        <f t="shared" ca="1" si="114"/>
        <v/>
      </c>
      <c r="Q30" s="241" t="str">
        <f t="shared" ca="1" si="110"/>
        <v/>
      </c>
      <c r="R30" s="241" t="str">
        <f t="shared" ca="1" si="114"/>
        <v/>
      </c>
      <c r="S30" s="241" t="str">
        <f t="shared" ca="1" si="110"/>
        <v>E</v>
      </c>
      <c r="T30" s="241" t="str">
        <f t="shared" ca="1" si="110"/>
        <v>E</v>
      </c>
      <c r="U30" s="241" t="str">
        <f t="shared" ca="1" si="110"/>
        <v/>
      </c>
      <c r="V30" s="241" t="str">
        <f t="shared" ca="1" si="110"/>
        <v/>
      </c>
      <c r="W30" s="241" t="str">
        <f t="shared" ca="1" si="110"/>
        <v/>
      </c>
      <c r="X30" s="241" t="str">
        <f t="shared" ca="1" si="110"/>
        <v/>
      </c>
      <c r="Y30" s="241" t="str">
        <f t="shared" ca="1" si="110"/>
        <v>H</v>
      </c>
      <c r="Z30" s="241" t="str">
        <f t="shared" ca="1" si="110"/>
        <v>H</v>
      </c>
      <c r="AA30" s="241" t="str">
        <f t="shared" ca="1" si="110"/>
        <v/>
      </c>
      <c r="AB30" s="241" t="str">
        <f t="shared" ca="1" si="110"/>
        <v>C</v>
      </c>
      <c r="AC30" s="241" t="str">
        <f t="shared" ca="1" si="110"/>
        <v>C</v>
      </c>
      <c r="AD30" s="241" t="str">
        <f t="shared" ca="1" si="110"/>
        <v/>
      </c>
      <c r="AE30" s="241" t="str">
        <f t="shared" ca="1" si="110"/>
        <v/>
      </c>
      <c r="AF30" s="241" t="str">
        <f t="shared" ca="1" si="110"/>
        <v/>
      </c>
      <c r="AG30" s="241" t="str">
        <f t="shared" ca="1" si="110"/>
        <v/>
      </c>
      <c r="AH30" s="241" t="str">
        <f t="shared" ca="1" si="110"/>
        <v/>
      </c>
      <c r="AI30" s="241" t="str">
        <f t="shared" ca="1" si="110"/>
        <v/>
      </c>
      <c r="AJ30" s="241" t="str">
        <f t="shared" ca="1" si="110"/>
        <v/>
      </c>
      <c r="AK30" s="241" t="str">
        <f t="shared" ca="1" si="110"/>
        <v/>
      </c>
      <c r="AL30" s="241" t="str">
        <f t="shared" ca="1" si="110"/>
        <v/>
      </c>
      <c r="AM30" s="241" t="str">
        <f t="shared" ca="1" si="110"/>
        <v/>
      </c>
      <c r="AN30" s="241" t="str">
        <f t="shared" ca="1" si="110"/>
        <v/>
      </c>
      <c r="AO30" s="241" t="str">
        <f t="shared" ca="1" si="110"/>
        <v/>
      </c>
      <c r="AP30" s="241" t="str">
        <f t="shared" ca="1" si="110"/>
        <v/>
      </c>
      <c r="AQ30" s="241" t="str">
        <f t="shared" ca="1" si="110"/>
        <v/>
      </c>
      <c r="AR30" s="241" t="str">
        <f t="shared" ca="1" si="110"/>
        <v/>
      </c>
      <c r="AS30" s="241" t="str">
        <f t="shared" ca="1" si="110"/>
        <v/>
      </c>
      <c r="AT30" s="241" t="str">
        <f t="shared" ca="1" si="110"/>
        <v/>
      </c>
      <c r="AU30" s="241" t="str">
        <f t="shared" ca="1" si="110"/>
        <v/>
      </c>
      <c r="AV30" s="241" t="str">
        <f t="shared" ca="1" si="110"/>
        <v>B</v>
      </c>
      <c r="AW30" s="241" t="str">
        <f t="shared" ca="1" si="110"/>
        <v/>
      </c>
      <c r="AX30" s="241" t="str">
        <f t="shared" ca="1" si="110"/>
        <v/>
      </c>
      <c r="AY30" s="241" t="str">
        <f t="shared" ca="1" si="110"/>
        <v/>
      </c>
      <c r="AZ30" s="241" t="str">
        <f t="shared" ca="1" si="110"/>
        <v/>
      </c>
      <c r="BA30" s="241" t="str">
        <f t="shared" ca="1" si="110"/>
        <v/>
      </c>
      <c r="BB30" s="241" t="str">
        <f t="shared" ca="1" si="110"/>
        <v/>
      </c>
      <c r="BC30" s="241" t="str">
        <f t="shared" ca="1" si="110"/>
        <v/>
      </c>
      <c r="BD30" s="241" t="str">
        <f t="shared" ca="1" si="110"/>
        <v/>
      </c>
      <c r="BE30" s="241" t="str">
        <f t="shared" ca="1" si="110"/>
        <v>M</v>
      </c>
      <c r="BF30" s="241" t="str">
        <f t="shared" ca="1" si="110"/>
        <v/>
      </c>
      <c r="BG30" s="241" t="str">
        <f t="shared" ca="1" si="110"/>
        <v/>
      </c>
      <c r="BH30" s="241" t="str">
        <f t="shared" ca="1" si="110"/>
        <v>W</v>
      </c>
      <c r="BI30" s="241" t="str">
        <f t="shared" ca="1" si="110"/>
        <v>W</v>
      </c>
      <c r="BJ30" s="241" t="str">
        <f t="shared" ca="1" si="110"/>
        <v>X</v>
      </c>
      <c r="BK30" s="241" t="str">
        <f t="shared" ca="1" si="110"/>
        <v/>
      </c>
      <c r="BL30" s="241" t="str">
        <f t="shared" ca="1" si="110"/>
        <v/>
      </c>
      <c r="BM30" s="241" t="str">
        <f t="shared" ca="1" si="110"/>
        <v>Y</v>
      </c>
      <c r="BN30" s="241" t="str">
        <f t="shared" ca="1" si="110"/>
        <v/>
      </c>
      <c r="BO30" s="241" t="str">
        <f t="shared" ca="1" si="110"/>
        <v/>
      </c>
      <c r="BP30" s="241" t="str">
        <f t="shared" ca="1" si="111"/>
        <v/>
      </c>
      <c r="BQ30" s="241" t="str">
        <f t="shared" ca="1" si="111"/>
        <v/>
      </c>
      <c r="BR30" s="241" t="str">
        <f t="shared" ca="1" si="111"/>
        <v/>
      </c>
      <c r="BS30" s="241" t="str">
        <f t="shared" ca="1" si="111"/>
        <v/>
      </c>
      <c r="BT30" s="241" t="str">
        <f t="shared" ca="1" si="111"/>
        <v/>
      </c>
      <c r="BU30" s="241" t="str">
        <f t="shared" ca="1" si="111"/>
        <v/>
      </c>
      <c r="BV30" s="241" t="str">
        <f t="shared" ca="1" si="111"/>
        <v/>
      </c>
      <c r="BW30" s="241" t="str">
        <f t="shared" ca="1" si="111"/>
        <v/>
      </c>
      <c r="BX30" s="241" t="str">
        <f t="shared" ca="1" si="111"/>
        <v/>
      </c>
      <c r="BY30" s="241" t="str">
        <f t="shared" ca="1" si="111"/>
        <v/>
      </c>
      <c r="BZ30" s="241" t="str">
        <f t="shared" ca="1" si="111"/>
        <v/>
      </c>
      <c r="CA30" s="241" t="str">
        <f t="shared" ca="1" si="111"/>
        <v/>
      </c>
      <c r="CB30" s="241" t="str">
        <f t="shared" ca="1" si="111"/>
        <v/>
      </c>
      <c r="CC30" s="241" t="str">
        <f t="shared" ca="1" si="111"/>
        <v/>
      </c>
      <c r="CD30" s="241" t="str">
        <f t="shared" ca="1" si="111"/>
        <v/>
      </c>
      <c r="CE30" s="241" t="str">
        <f t="shared" ca="1" si="111"/>
        <v/>
      </c>
      <c r="CF30" s="241" t="str">
        <f t="shared" ca="1" si="111"/>
        <v/>
      </c>
      <c r="CG30" s="241" t="str">
        <f t="shared" ca="1" si="111"/>
        <v/>
      </c>
      <c r="CH30" s="241" t="str">
        <f t="shared" ca="1" si="111"/>
        <v/>
      </c>
      <c r="CI30" s="241" t="str">
        <f t="shared" ca="1" si="111"/>
        <v/>
      </c>
      <c r="CJ30" s="241" t="str">
        <f t="shared" ca="1" si="111"/>
        <v/>
      </c>
      <c r="CK30" s="241" t="str">
        <f t="shared" ca="1" si="111"/>
        <v/>
      </c>
      <c r="CL30" s="241" t="str">
        <f t="shared" ca="1" si="111"/>
        <v/>
      </c>
      <c r="CM30" s="241" t="str">
        <f t="shared" ca="1" si="111"/>
        <v/>
      </c>
      <c r="CN30" s="241" t="str">
        <f t="shared" ca="1" si="111"/>
        <v/>
      </c>
      <c r="CO30" s="241" t="str">
        <f t="shared" ca="1" si="111"/>
        <v/>
      </c>
      <c r="CP30" s="241" t="str">
        <f t="shared" ca="1" si="111"/>
        <v/>
      </c>
      <c r="CQ30" s="241" t="str">
        <f t="shared" ca="1" si="111"/>
        <v/>
      </c>
      <c r="CR30" s="241" t="str">
        <f t="shared" ca="1" si="111"/>
        <v/>
      </c>
      <c r="CS30" s="241" t="str">
        <f t="shared" ca="1" si="111"/>
        <v/>
      </c>
      <c r="CT30" s="241" t="str">
        <f t="shared" ca="1" si="111"/>
        <v/>
      </c>
      <c r="CU30" s="241" t="str">
        <f t="shared" ca="1" si="111"/>
        <v/>
      </c>
      <c r="CV30" s="241" t="str">
        <f t="shared" ca="1" si="111"/>
        <v/>
      </c>
      <c r="CW30" s="241" t="str">
        <f t="shared" ca="1" si="111"/>
        <v/>
      </c>
      <c r="CX30" s="241" t="str">
        <f t="shared" ca="1" si="111"/>
        <v/>
      </c>
      <c r="CY30" s="241" t="str">
        <f t="shared" ca="1" si="111"/>
        <v/>
      </c>
      <c r="CZ30" s="241" t="str">
        <f t="shared" ca="1" si="111"/>
        <v/>
      </c>
      <c r="DA30" s="241" t="str">
        <f t="shared" ca="1" si="111"/>
        <v/>
      </c>
      <c r="DB30" s="241" t="str">
        <f t="shared" ca="1" si="111"/>
        <v/>
      </c>
      <c r="DC30" s="241" t="str">
        <f t="shared" ca="1" si="111"/>
        <v/>
      </c>
      <c r="DD30" s="241" t="str">
        <f t="shared" ca="1" si="111"/>
        <v/>
      </c>
      <c r="DE30" s="241" t="str">
        <f t="shared" ca="1" si="111"/>
        <v>I</v>
      </c>
      <c r="DF30" s="241" t="str">
        <f t="shared" ca="1" si="111"/>
        <v>I</v>
      </c>
      <c r="DG30" s="241" t="str">
        <f t="shared" ca="1" si="111"/>
        <v>I</v>
      </c>
      <c r="DH30" s="241" t="str">
        <f t="shared" ca="1" si="111"/>
        <v/>
      </c>
      <c r="DI30" s="241" t="str">
        <f t="shared" ca="1" si="111"/>
        <v/>
      </c>
      <c r="DJ30" s="241" t="str">
        <f t="shared" ca="1" si="111"/>
        <v/>
      </c>
      <c r="DK30" s="241" t="str">
        <f t="shared" ca="1" si="111"/>
        <v/>
      </c>
      <c r="DL30" s="241" t="str">
        <f t="shared" ca="1" si="111"/>
        <v/>
      </c>
      <c r="DM30" s="241" t="str">
        <f t="shared" ca="1" si="111"/>
        <v/>
      </c>
      <c r="DN30" s="241" t="str">
        <f t="shared" ca="1" si="111"/>
        <v/>
      </c>
      <c r="DO30" s="241" t="str">
        <f t="shared" ca="1" si="111"/>
        <v/>
      </c>
      <c r="DP30" s="241" t="str">
        <f t="shared" ca="1" si="111"/>
        <v/>
      </c>
      <c r="DQ30" s="241" t="str">
        <f t="shared" ca="1" si="111"/>
        <v/>
      </c>
      <c r="DR30" s="241" t="str">
        <f t="shared" ca="1" si="111"/>
        <v/>
      </c>
      <c r="DS30" s="241" t="str">
        <f t="shared" ca="1" si="111"/>
        <v/>
      </c>
      <c r="DT30" s="241" t="str">
        <f t="shared" ca="1" si="111"/>
        <v/>
      </c>
      <c r="DU30" s="241" t="str">
        <f t="shared" ca="1" si="111"/>
        <v/>
      </c>
      <c r="DV30" s="241" t="str">
        <f t="shared" ca="1" si="111"/>
        <v/>
      </c>
      <c r="DW30" s="241" t="str">
        <f t="shared" ca="1" si="111"/>
        <v/>
      </c>
      <c r="DX30" s="241" t="str">
        <f t="shared" ca="1" si="111"/>
        <v/>
      </c>
      <c r="DY30" s="241" t="str">
        <f t="shared" ca="1" si="111"/>
        <v/>
      </c>
      <c r="DZ30" s="241" t="str">
        <f t="shared" ca="1" si="111"/>
        <v/>
      </c>
      <c r="EA30" s="241" t="str">
        <f t="shared" ca="1" si="111"/>
        <v/>
      </c>
      <c r="EB30" s="241" t="str">
        <f t="shared" ca="1" si="112"/>
        <v/>
      </c>
      <c r="EC30" s="241" t="str">
        <f t="shared" ca="1" si="112"/>
        <v/>
      </c>
      <c r="ED30" s="241" t="str">
        <f t="shared" ca="1" si="112"/>
        <v/>
      </c>
      <c r="EE30" s="241" t="str">
        <f t="shared" ca="1" si="112"/>
        <v/>
      </c>
      <c r="EF30" s="241" t="str">
        <f t="shared" ca="1" si="112"/>
        <v/>
      </c>
      <c r="EG30" s="241" t="str">
        <f t="shared" ca="1" si="112"/>
        <v/>
      </c>
      <c r="EH30" s="241" t="str">
        <f t="shared" ca="1" si="112"/>
        <v/>
      </c>
      <c r="EI30" s="241" t="str">
        <f t="shared" ca="1" si="112"/>
        <v/>
      </c>
      <c r="EJ30" s="241" t="str">
        <f t="shared" ca="1" si="112"/>
        <v/>
      </c>
      <c r="EK30" s="241" t="str">
        <f t="shared" ca="1" si="112"/>
        <v/>
      </c>
      <c r="EL30" s="241" t="str">
        <f t="shared" ca="1" si="112"/>
        <v/>
      </c>
      <c r="EM30" s="241" t="str">
        <f t="shared" ca="1" si="112"/>
        <v/>
      </c>
      <c r="EN30" s="241" t="str">
        <f t="shared" ca="1" si="112"/>
        <v/>
      </c>
      <c r="EO30" s="241" t="str">
        <f t="shared" ca="1" si="112"/>
        <v/>
      </c>
      <c r="EP30" s="241" t="str">
        <f t="shared" ca="1" si="112"/>
        <v/>
      </c>
      <c r="EQ30" s="241" t="str">
        <f t="shared" ca="1" si="112"/>
        <v/>
      </c>
      <c r="ER30" s="241" t="str">
        <f t="shared" ca="1" si="112"/>
        <v/>
      </c>
      <c r="ES30" s="241" t="str">
        <f t="shared" ca="1" si="112"/>
        <v/>
      </c>
      <c r="ET30" s="241" t="str">
        <f t="shared" ca="1" si="112"/>
        <v/>
      </c>
      <c r="EU30" s="241" t="str">
        <f t="shared" ca="1" si="112"/>
        <v/>
      </c>
      <c r="EV30" s="241" t="str">
        <f t="shared" ca="1" si="112"/>
        <v/>
      </c>
      <c r="EW30" s="241" t="str">
        <f t="shared" ca="1" si="112"/>
        <v/>
      </c>
      <c r="EX30" s="241" t="str">
        <f t="shared" ca="1" si="112"/>
        <v/>
      </c>
      <c r="EY30" s="241" t="str">
        <f t="shared" ca="1" si="112"/>
        <v/>
      </c>
      <c r="EZ30" s="241" t="str">
        <f t="shared" ca="1" si="112"/>
        <v/>
      </c>
      <c r="FA30" s="241" t="str">
        <f t="shared" ca="1" si="112"/>
        <v/>
      </c>
      <c r="FB30" s="241" t="str">
        <f t="shared" ca="1" si="112"/>
        <v/>
      </c>
      <c r="FC30" s="241" t="str">
        <f t="shared" ca="1" si="112"/>
        <v/>
      </c>
      <c r="FD30" s="241" t="str">
        <f t="shared" ca="1" si="112"/>
        <v/>
      </c>
      <c r="FE30" s="241" t="str">
        <f t="shared" ca="1" si="112"/>
        <v/>
      </c>
      <c r="FF30" s="241" t="str">
        <f t="shared" ca="1" si="112"/>
        <v/>
      </c>
      <c r="FG30" s="241" t="str">
        <f t="shared" ca="1" si="112"/>
        <v/>
      </c>
      <c r="FH30" s="241" t="str">
        <f t="shared" ca="1" si="112"/>
        <v/>
      </c>
      <c r="FI30" s="241" t="str">
        <f t="shared" ca="1" si="112"/>
        <v/>
      </c>
      <c r="FJ30" s="241" t="str">
        <f t="shared" ca="1" si="112"/>
        <v/>
      </c>
      <c r="FK30" s="241" t="str">
        <f t="shared" ca="1" si="112"/>
        <v/>
      </c>
      <c r="FL30" s="241" t="str">
        <f t="shared" ca="1" si="112"/>
        <v/>
      </c>
      <c r="FM30" s="241" t="str">
        <f t="shared" ca="1" si="112"/>
        <v/>
      </c>
      <c r="FN30" s="241" t="str">
        <f t="shared" ca="1" si="112"/>
        <v/>
      </c>
      <c r="FO30" s="241" t="str">
        <f t="shared" ca="1" si="112"/>
        <v/>
      </c>
      <c r="FP30" s="241" t="str">
        <f t="shared" ca="1" si="112"/>
        <v/>
      </c>
      <c r="FQ30" s="241" t="str">
        <f t="shared" ca="1" si="112"/>
        <v/>
      </c>
      <c r="FR30" s="241" t="str">
        <f t="shared" ca="1" si="112"/>
        <v/>
      </c>
      <c r="FS30" s="241" t="str">
        <f t="shared" ca="1" si="112"/>
        <v/>
      </c>
      <c r="FT30" s="241" t="str">
        <f t="shared" ca="1" si="112"/>
        <v/>
      </c>
      <c r="FU30" s="241" t="str">
        <f t="shared" ca="1" si="112"/>
        <v/>
      </c>
      <c r="FV30" s="241" t="str">
        <f t="shared" ca="1" si="112"/>
        <v/>
      </c>
      <c r="FW30" s="241" t="str">
        <f t="shared" ca="1" si="112"/>
        <v/>
      </c>
      <c r="FX30" s="241" t="str">
        <f t="shared" ca="1" si="112"/>
        <v/>
      </c>
      <c r="FY30" s="241" t="str">
        <f t="shared" ca="1" si="112"/>
        <v/>
      </c>
      <c r="FZ30" s="241" t="str">
        <f t="shared" ca="1" si="112"/>
        <v/>
      </c>
      <c r="GA30" s="241" t="str">
        <f t="shared" ca="1" si="112"/>
        <v/>
      </c>
      <c r="GB30" s="241" t="str">
        <f t="shared" ca="1" si="112"/>
        <v/>
      </c>
      <c r="GC30" s="241" t="str">
        <f t="shared" ca="1" si="112"/>
        <v/>
      </c>
      <c r="GD30" s="241" t="str">
        <f t="shared" ca="1" si="112"/>
        <v/>
      </c>
      <c r="GE30" s="241" t="str">
        <f t="shared" ca="1" si="112"/>
        <v/>
      </c>
      <c r="GF30" s="241" t="str">
        <f t="shared" ca="1" si="112"/>
        <v/>
      </c>
      <c r="GG30" s="241" t="str">
        <f t="shared" ca="1" si="112"/>
        <v/>
      </c>
      <c r="GH30" s="241" t="str">
        <f t="shared" ca="1" si="112"/>
        <v/>
      </c>
      <c r="GI30" s="241" t="str">
        <f t="shared" ca="1" si="112"/>
        <v/>
      </c>
      <c r="GJ30" s="241" t="str">
        <f t="shared" ca="1" si="112"/>
        <v/>
      </c>
      <c r="GK30" s="241" t="str">
        <f t="shared" ca="1" si="112"/>
        <v/>
      </c>
      <c r="GL30" s="241" t="str">
        <f t="shared" ca="1" si="112"/>
        <v/>
      </c>
      <c r="GM30" s="241" t="str">
        <f t="shared" ca="1" si="112"/>
        <v/>
      </c>
      <c r="GN30" s="241" t="str">
        <f t="shared" ca="1" si="113"/>
        <v/>
      </c>
      <c r="GO30" s="241" t="str">
        <f t="shared" ca="1" si="113"/>
        <v/>
      </c>
      <c r="GP30" s="241" t="str">
        <f t="shared" ca="1" si="113"/>
        <v/>
      </c>
      <c r="GQ30" s="241" t="str">
        <f t="shared" ca="1" si="113"/>
        <v/>
      </c>
      <c r="GR30" s="241" t="str">
        <f t="shared" ca="1" si="113"/>
        <v/>
      </c>
      <c r="GS30" s="241" t="str">
        <f t="shared" ca="1" si="113"/>
        <v/>
      </c>
      <c r="GT30" s="241" t="str">
        <f t="shared" ca="1" si="113"/>
        <v/>
      </c>
      <c r="GU30" s="241" t="str">
        <f t="shared" ca="1" si="113"/>
        <v/>
      </c>
      <c r="GV30" s="241" t="str">
        <f t="shared" ca="1" si="113"/>
        <v/>
      </c>
      <c r="GW30" s="241" t="str">
        <f t="shared" ca="1" si="113"/>
        <v/>
      </c>
      <c r="GX30" s="241" t="str">
        <f t="shared" ca="1" si="113"/>
        <v/>
      </c>
      <c r="GY30" s="241" t="str">
        <f t="shared" ca="1" si="113"/>
        <v/>
      </c>
      <c r="GZ30" s="241" t="str">
        <f t="shared" ca="1" si="113"/>
        <v/>
      </c>
      <c r="HA30" s="241" t="str">
        <f t="shared" ca="1" si="113"/>
        <v/>
      </c>
      <c r="HB30" s="241" t="str">
        <f t="shared" ca="1" si="113"/>
        <v/>
      </c>
      <c r="HC30" s="241" t="str">
        <f t="shared" ca="1" si="113"/>
        <v/>
      </c>
      <c r="HD30" s="241" t="str">
        <f t="shared" ca="1" si="113"/>
        <v/>
      </c>
      <c r="HE30" s="241" t="str">
        <f t="shared" ca="1" si="113"/>
        <v/>
      </c>
      <c r="HF30" s="241" t="str">
        <f t="shared" ca="1" si="113"/>
        <v/>
      </c>
      <c r="HG30" s="241" t="str">
        <f t="shared" ca="1" si="113"/>
        <v/>
      </c>
      <c r="HH30" s="241" t="str">
        <f t="shared" ca="1" si="113"/>
        <v/>
      </c>
      <c r="HI30" s="241" t="str">
        <f t="shared" ca="1" si="113"/>
        <v/>
      </c>
      <c r="HJ30" s="241" t="str">
        <f t="shared" ca="1" si="113"/>
        <v/>
      </c>
      <c r="HK30" s="241" t="str">
        <f t="shared" ca="1" si="113"/>
        <v/>
      </c>
      <c r="HL30" s="241" t="str">
        <f t="shared" ca="1" si="113"/>
        <v/>
      </c>
      <c r="HM30" s="241" t="str">
        <f t="shared" ca="1" si="113"/>
        <v/>
      </c>
      <c r="HN30" s="241" t="str">
        <f t="shared" ca="1" si="113"/>
        <v/>
      </c>
      <c r="HO30" s="241" t="str">
        <f t="shared" ca="1" si="113"/>
        <v/>
      </c>
      <c r="HP30" s="241" t="str">
        <f t="shared" ca="1" si="113"/>
        <v/>
      </c>
      <c r="HQ30" s="241" t="str">
        <f t="shared" ca="1" si="113"/>
        <v/>
      </c>
      <c r="HR30" s="241" t="str">
        <f t="shared" ca="1" si="113"/>
        <v/>
      </c>
      <c r="HS30" s="241" t="str">
        <f t="shared" ca="1" si="113"/>
        <v/>
      </c>
      <c r="HT30" s="241" t="str">
        <f t="shared" ca="1" si="113"/>
        <v/>
      </c>
      <c r="HU30" s="241" t="str">
        <f t="shared" ca="1" si="113"/>
        <v/>
      </c>
      <c r="HV30" s="241" t="str">
        <f t="shared" ca="1" si="113"/>
        <v/>
      </c>
      <c r="HW30" s="241" t="str">
        <f t="shared" ca="1" si="113"/>
        <v/>
      </c>
      <c r="HX30" s="241" t="str">
        <f t="shared" ca="1" si="113"/>
        <v/>
      </c>
      <c r="HY30" s="241" t="str">
        <f t="shared" ca="1" si="113"/>
        <v/>
      </c>
      <c r="HZ30" s="241" t="str">
        <f t="shared" ca="1" si="113"/>
        <v/>
      </c>
      <c r="IA30" s="241" t="str">
        <f t="shared" ca="1" si="113"/>
        <v/>
      </c>
      <c r="IB30" s="241" t="str">
        <f t="shared" ca="1" si="113"/>
        <v/>
      </c>
      <c r="IC30" s="241" t="str">
        <f t="shared" ca="1" si="113"/>
        <v/>
      </c>
      <c r="ID30" s="241" t="str">
        <f t="shared" ca="1" si="113"/>
        <v/>
      </c>
      <c r="IE30" s="241" t="str">
        <f t="shared" ca="1" si="113"/>
        <v/>
      </c>
      <c r="IF30" s="241" t="str">
        <f t="shared" ca="1" si="113"/>
        <v/>
      </c>
      <c r="IG30" s="241" t="str">
        <f t="shared" ca="1" si="113"/>
        <v/>
      </c>
      <c r="IH30" s="241" t="str">
        <f t="shared" ca="1" si="113"/>
        <v/>
      </c>
      <c r="II30" s="241" t="str">
        <f t="shared" ca="1" si="113"/>
        <v/>
      </c>
      <c r="IJ30" s="241" t="str">
        <f t="shared" ca="1" si="113"/>
        <v/>
      </c>
      <c r="IK30" s="241" t="str">
        <f t="shared" ca="1" si="113"/>
        <v/>
      </c>
      <c r="IL30" s="241" t="str">
        <f t="shared" ca="1" si="113"/>
        <v/>
      </c>
      <c r="IM30" s="241" t="str">
        <f t="shared" ca="1" si="113"/>
        <v/>
      </c>
      <c r="IN30" s="241" t="str">
        <f t="shared" ca="1" si="113"/>
        <v/>
      </c>
      <c r="IO30" s="241" t="str">
        <f t="shared" ca="1" si="113"/>
        <v/>
      </c>
      <c r="IP30" s="241" t="str">
        <f t="shared" ca="1" si="113"/>
        <v/>
      </c>
      <c r="IQ30" s="241" t="str">
        <f t="shared" ca="1" si="113"/>
        <v/>
      </c>
      <c r="IR30" s="241" t="str">
        <f t="shared" ca="1" si="113"/>
        <v/>
      </c>
      <c r="IS30" s="241" t="str">
        <f t="shared" ca="1" si="113"/>
        <v/>
      </c>
      <c r="IT30" s="241" t="str">
        <f t="shared" ca="1" si="113"/>
        <v/>
      </c>
      <c r="IU30" s="241" t="str">
        <f t="shared" ca="1" si="113"/>
        <v/>
      </c>
      <c r="IV30" s="241" t="str">
        <f t="shared" ca="1" si="113"/>
        <v/>
      </c>
    </row>
    <row r="31" spans="1:306" x14ac:dyDescent="0.2">
      <c r="A31">
        <f t="shared" ref="A31:A38" si="115">A30+1</f>
        <v>3</v>
      </c>
      <c r="B31" s="236" t="str">
        <f>カレンダー!B$18</f>
        <v>with SAUNA(単泊)</v>
      </c>
      <c r="C31" s="241" t="str">
        <f t="shared" ca="1" si="114"/>
        <v/>
      </c>
      <c r="D31" s="241" t="str">
        <f t="shared" ca="1" si="110"/>
        <v/>
      </c>
      <c r="E31" s="241" t="str">
        <f t="shared" ca="1" si="110"/>
        <v/>
      </c>
      <c r="F31" s="241" t="str">
        <f t="shared" ca="1" si="110"/>
        <v/>
      </c>
      <c r="G31" s="241" t="str">
        <f t="shared" ca="1" si="110"/>
        <v/>
      </c>
      <c r="H31" s="241" t="str">
        <f t="shared" ca="1" si="110"/>
        <v/>
      </c>
      <c r="I31" s="241" t="str">
        <f t="shared" ca="1" si="110"/>
        <v/>
      </c>
      <c r="J31" s="241" t="str">
        <f t="shared" ca="1" si="110"/>
        <v/>
      </c>
      <c r="K31" s="241" t="str">
        <f t="shared" ca="1" si="110"/>
        <v/>
      </c>
      <c r="L31" s="241" t="str">
        <f t="shared" ca="1" si="110"/>
        <v/>
      </c>
      <c r="M31" s="241" t="str">
        <f t="shared" ca="1" si="110"/>
        <v/>
      </c>
      <c r="N31" s="241" t="str">
        <f t="shared" ca="1" si="110"/>
        <v/>
      </c>
      <c r="O31" s="241" t="str">
        <f t="shared" ca="1" si="110"/>
        <v/>
      </c>
      <c r="P31" s="241" t="str">
        <f t="shared" ca="1" si="110"/>
        <v/>
      </c>
      <c r="Q31" s="241" t="str">
        <f t="shared" ca="1" si="110"/>
        <v/>
      </c>
      <c r="R31" s="241" t="str">
        <f t="shared" ca="1" si="110"/>
        <v/>
      </c>
      <c r="S31" s="241" t="str">
        <f t="shared" ca="1" si="110"/>
        <v>E</v>
      </c>
      <c r="T31" s="241" t="str">
        <f t="shared" ca="1" si="110"/>
        <v>E</v>
      </c>
      <c r="U31" s="241" t="str">
        <f t="shared" ca="1" si="110"/>
        <v/>
      </c>
      <c r="V31" s="241" t="str">
        <f t="shared" ca="1" si="110"/>
        <v/>
      </c>
      <c r="W31" s="241" t="str">
        <f t="shared" ca="1" si="110"/>
        <v/>
      </c>
      <c r="X31" s="241" t="str">
        <f t="shared" ca="1" si="110"/>
        <v/>
      </c>
      <c r="Y31" s="241" t="str">
        <f t="shared" ca="1" si="110"/>
        <v>H</v>
      </c>
      <c r="Z31" s="241" t="str">
        <f t="shared" ca="1" si="110"/>
        <v>H</v>
      </c>
      <c r="AA31" s="241" t="str">
        <f t="shared" ca="1" si="110"/>
        <v/>
      </c>
      <c r="AB31" s="241" t="str">
        <f t="shared" ca="1" si="110"/>
        <v>C</v>
      </c>
      <c r="AC31" s="241" t="str">
        <f t="shared" ca="1" si="110"/>
        <v>C</v>
      </c>
      <c r="AD31" s="241" t="str">
        <f t="shared" ca="1" si="110"/>
        <v/>
      </c>
      <c r="AE31" s="241" t="str">
        <f t="shared" ca="1" si="110"/>
        <v/>
      </c>
      <c r="AF31" s="241" t="str">
        <f t="shared" ca="1" si="110"/>
        <v/>
      </c>
      <c r="AG31" s="241" t="str">
        <f t="shared" ca="1" si="110"/>
        <v/>
      </c>
      <c r="AH31" s="241" t="str">
        <f t="shared" ca="1" si="110"/>
        <v/>
      </c>
      <c r="AI31" s="241" t="str">
        <f t="shared" ca="1" si="110"/>
        <v/>
      </c>
      <c r="AJ31" s="241" t="str">
        <f t="shared" ca="1" si="110"/>
        <v/>
      </c>
      <c r="AK31" s="241" t="str">
        <f t="shared" ca="1" si="110"/>
        <v/>
      </c>
      <c r="AL31" s="241" t="str">
        <f t="shared" ca="1" si="110"/>
        <v/>
      </c>
      <c r="AM31" s="241" t="str">
        <f t="shared" ca="1" si="110"/>
        <v/>
      </c>
      <c r="AN31" s="241" t="str">
        <f t="shared" ca="1" si="110"/>
        <v/>
      </c>
      <c r="AO31" s="241" t="str">
        <f t="shared" ca="1" si="110"/>
        <v/>
      </c>
      <c r="AP31" s="241" t="str">
        <f t="shared" ca="1" si="110"/>
        <v/>
      </c>
      <c r="AQ31" s="241" t="str">
        <f t="shared" ca="1" si="110"/>
        <v/>
      </c>
      <c r="AR31" s="241" t="str">
        <f t="shared" ca="1" si="110"/>
        <v/>
      </c>
      <c r="AS31" s="241" t="str">
        <f t="shared" ca="1" si="110"/>
        <v/>
      </c>
      <c r="AT31" s="241" t="str">
        <f t="shared" ca="1" si="110"/>
        <v/>
      </c>
      <c r="AU31" s="241" t="str">
        <f t="shared" ca="1" si="110"/>
        <v/>
      </c>
      <c r="AV31" s="241" t="str">
        <f t="shared" ca="1" si="110"/>
        <v>B</v>
      </c>
      <c r="AW31" s="241" t="str">
        <f t="shared" ca="1" si="110"/>
        <v/>
      </c>
      <c r="AX31" s="241" t="str">
        <f t="shared" ca="1" si="110"/>
        <v/>
      </c>
      <c r="AY31" s="241" t="str">
        <f t="shared" ca="1" si="110"/>
        <v/>
      </c>
      <c r="AZ31" s="241" t="str">
        <f t="shared" ca="1" si="110"/>
        <v/>
      </c>
      <c r="BA31" s="241" t="str">
        <f t="shared" ca="1" si="110"/>
        <v/>
      </c>
      <c r="BB31" s="241" t="str">
        <f t="shared" ca="1" si="110"/>
        <v/>
      </c>
      <c r="BC31" s="241" t="str">
        <f t="shared" ca="1" si="110"/>
        <v/>
      </c>
      <c r="BD31" s="241" t="str">
        <f t="shared" ca="1" si="110"/>
        <v/>
      </c>
      <c r="BE31" s="241" t="str">
        <f t="shared" ca="1" si="110"/>
        <v>M</v>
      </c>
      <c r="BF31" s="241" t="str">
        <f t="shared" ca="1" si="110"/>
        <v/>
      </c>
      <c r="BG31" s="241" t="str">
        <f t="shared" ca="1" si="110"/>
        <v/>
      </c>
      <c r="BH31" s="241" t="str">
        <f t="shared" ca="1" si="110"/>
        <v>W</v>
      </c>
      <c r="BI31" s="241" t="str">
        <f t="shared" ca="1" si="110"/>
        <v>W</v>
      </c>
      <c r="BJ31" s="241" t="str">
        <f t="shared" ca="1" si="110"/>
        <v>X</v>
      </c>
      <c r="BK31" s="241" t="str">
        <f t="shared" ca="1" si="110"/>
        <v/>
      </c>
      <c r="BL31" s="241" t="str">
        <f t="shared" ca="1" si="110"/>
        <v/>
      </c>
      <c r="BM31" s="241" t="str">
        <f t="shared" ca="1" si="110"/>
        <v>Y</v>
      </c>
      <c r="BN31" s="241" t="str">
        <f t="shared" ca="1" si="110"/>
        <v/>
      </c>
      <c r="BO31" s="241" t="str">
        <f t="shared" ca="1" si="110"/>
        <v/>
      </c>
      <c r="BP31" s="241" t="str">
        <f t="shared" ca="1" si="111"/>
        <v/>
      </c>
      <c r="BQ31" s="241" t="str">
        <f t="shared" ca="1" si="111"/>
        <v/>
      </c>
      <c r="BR31" s="241" t="str">
        <f t="shared" ca="1" si="111"/>
        <v/>
      </c>
      <c r="BS31" s="241" t="str">
        <f t="shared" ca="1" si="111"/>
        <v/>
      </c>
      <c r="BT31" s="241" t="str">
        <f t="shared" ca="1" si="111"/>
        <v/>
      </c>
      <c r="BU31" s="241" t="str">
        <f t="shared" ca="1" si="111"/>
        <v/>
      </c>
      <c r="BV31" s="241" t="str">
        <f t="shared" ca="1" si="111"/>
        <v/>
      </c>
      <c r="BW31" s="241" t="str">
        <f t="shared" ca="1" si="111"/>
        <v/>
      </c>
      <c r="BX31" s="241" t="str">
        <f t="shared" ca="1" si="111"/>
        <v/>
      </c>
      <c r="BY31" s="241" t="str">
        <f t="shared" ca="1" si="111"/>
        <v/>
      </c>
      <c r="BZ31" s="241" t="str">
        <f t="shared" ca="1" si="111"/>
        <v/>
      </c>
      <c r="CA31" s="241" t="str">
        <f t="shared" ca="1" si="111"/>
        <v/>
      </c>
      <c r="CB31" s="241" t="str">
        <f t="shared" ca="1" si="111"/>
        <v/>
      </c>
      <c r="CC31" s="241" t="str">
        <f t="shared" ca="1" si="111"/>
        <v/>
      </c>
      <c r="CD31" s="241" t="str">
        <f t="shared" ca="1" si="111"/>
        <v/>
      </c>
      <c r="CE31" s="241" t="str">
        <f t="shared" ca="1" si="111"/>
        <v/>
      </c>
      <c r="CF31" s="241" t="str">
        <f t="shared" ca="1" si="111"/>
        <v/>
      </c>
      <c r="CG31" s="241" t="str">
        <f t="shared" ca="1" si="111"/>
        <v/>
      </c>
      <c r="CH31" s="241" t="str">
        <f t="shared" ca="1" si="111"/>
        <v/>
      </c>
      <c r="CI31" s="241" t="str">
        <f t="shared" ca="1" si="111"/>
        <v/>
      </c>
      <c r="CJ31" s="241" t="str">
        <f t="shared" ca="1" si="111"/>
        <v/>
      </c>
      <c r="CK31" s="241" t="str">
        <f t="shared" ca="1" si="111"/>
        <v/>
      </c>
      <c r="CL31" s="241" t="str">
        <f t="shared" ca="1" si="111"/>
        <v/>
      </c>
      <c r="CM31" s="241" t="str">
        <f t="shared" ca="1" si="111"/>
        <v/>
      </c>
      <c r="CN31" s="241" t="str">
        <f t="shared" ca="1" si="111"/>
        <v/>
      </c>
      <c r="CO31" s="241" t="str">
        <f t="shared" ca="1" si="111"/>
        <v/>
      </c>
      <c r="CP31" s="241" t="str">
        <f t="shared" ca="1" si="111"/>
        <v/>
      </c>
      <c r="CQ31" s="241" t="str">
        <f t="shared" ca="1" si="111"/>
        <v/>
      </c>
      <c r="CR31" s="241" t="str">
        <f t="shared" ca="1" si="111"/>
        <v/>
      </c>
      <c r="CS31" s="241" t="str">
        <f t="shared" ca="1" si="111"/>
        <v/>
      </c>
      <c r="CT31" s="241" t="str">
        <f t="shared" ca="1" si="111"/>
        <v/>
      </c>
      <c r="CU31" s="241" t="str">
        <f t="shared" ca="1" si="111"/>
        <v/>
      </c>
      <c r="CV31" s="241" t="str">
        <f t="shared" ca="1" si="111"/>
        <v/>
      </c>
      <c r="CW31" s="241" t="str">
        <f t="shared" ca="1" si="111"/>
        <v/>
      </c>
      <c r="CX31" s="241" t="str">
        <f t="shared" ca="1" si="111"/>
        <v/>
      </c>
      <c r="CY31" s="241" t="str">
        <f t="shared" ca="1" si="111"/>
        <v/>
      </c>
      <c r="CZ31" s="241" t="str">
        <f t="shared" ca="1" si="111"/>
        <v/>
      </c>
      <c r="DA31" s="241" t="str">
        <f t="shared" ca="1" si="111"/>
        <v/>
      </c>
      <c r="DB31" s="241" t="str">
        <f t="shared" ca="1" si="111"/>
        <v/>
      </c>
      <c r="DC31" s="241" t="str">
        <f t="shared" ca="1" si="111"/>
        <v/>
      </c>
      <c r="DD31" s="241" t="str">
        <f t="shared" ca="1" si="111"/>
        <v/>
      </c>
      <c r="DE31" s="241" t="str">
        <f t="shared" ca="1" si="111"/>
        <v>I</v>
      </c>
      <c r="DF31" s="241" t="str">
        <f t="shared" ca="1" si="111"/>
        <v>I</v>
      </c>
      <c r="DG31" s="241" t="str">
        <f t="shared" ca="1" si="111"/>
        <v>I</v>
      </c>
      <c r="DH31" s="241" t="str">
        <f t="shared" ca="1" si="111"/>
        <v/>
      </c>
      <c r="DI31" s="241" t="str">
        <f t="shared" ca="1" si="111"/>
        <v/>
      </c>
      <c r="DJ31" s="241" t="str">
        <f t="shared" ca="1" si="111"/>
        <v/>
      </c>
      <c r="DK31" s="241" t="str">
        <f t="shared" ca="1" si="111"/>
        <v/>
      </c>
      <c r="DL31" s="241" t="str">
        <f t="shared" ca="1" si="111"/>
        <v/>
      </c>
      <c r="DM31" s="241" t="str">
        <f t="shared" ca="1" si="111"/>
        <v/>
      </c>
      <c r="DN31" s="241" t="str">
        <f t="shared" ca="1" si="111"/>
        <v/>
      </c>
      <c r="DO31" s="241" t="str">
        <f t="shared" ca="1" si="111"/>
        <v/>
      </c>
      <c r="DP31" s="241" t="str">
        <f t="shared" ca="1" si="111"/>
        <v/>
      </c>
      <c r="DQ31" s="241" t="str">
        <f t="shared" ca="1" si="111"/>
        <v/>
      </c>
      <c r="DR31" s="241" t="str">
        <f t="shared" ca="1" si="111"/>
        <v/>
      </c>
      <c r="DS31" s="241" t="str">
        <f t="shared" ca="1" si="111"/>
        <v/>
      </c>
      <c r="DT31" s="241" t="str">
        <f t="shared" ca="1" si="111"/>
        <v/>
      </c>
      <c r="DU31" s="241" t="str">
        <f t="shared" ca="1" si="111"/>
        <v/>
      </c>
      <c r="DV31" s="241" t="str">
        <f t="shared" ca="1" si="111"/>
        <v/>
      </c>
      <c r="DW31" s="241" t="str">
        <f t="shared" ca="1" si="111"/>
        <v/>
      </c>
      <c r="DX31" s="241" t="str">
        <f t="shared" ca="1" si="111"/>
        <v/>
      </c>
      <c r="DY31" s="241" t="str">
        <f t="shared" ca="1" si="111"/>
        <v/>
      </c>
      <c r="DZ31" s="241" t="str">
        <f t="shared" ca="1" si="111"/>
        <v/>
      </c>
      <c r="EA31" s="241" t="str">
        <f t="shared" ca="1" si="111"/>
        <v/>
      </c>
      <c r="EB31" s="241" t="str">
        <f t="shared" ca="1" si="112"/>
        <v/>
      </c>
      <c r="EC31" s="241" t="str">
        <f t="shared" ca="1" si="112"/>
        <v/>
      </c>
      <c r="ED31" s="241" t="str">
        <f t="shared" ca="1" si="112"/>
        <v/>
      </c>
      <c r="EE31" s="241" t="str">
        <f t="shared" ca="1" si="112"/>
        <v/>
      </c>
      <c r="EF31" s="241" t="str">
        <f t="shared" ca="1" si="112"/>
        <v/>
      </c>
      <c r="EG31" s="241" t="str">
        <f t="shared" ca="1" si="112"/>
        <v/>
      </c>
      <c r="EH31" s="241" t="str">
        <f t="shared" ca="1" si="112"/>
        <v/>
      </c>
      <c r="EI31" s="241" t="str">
        <f t="shared" ca="1" si="112"/>
        <v/>
      </c>
      <c r="EJ31" s="241" t="str">
        <f t="shared" ca="1" si="112"/>
        <v/>
      </c>
      <c r="EK31" s="241" t="str">
        <f t="shared" ca="1" si="112"/>
        <v/>
      </c>
      <c r="EL31" s="241" t="str">
        <f t="shared" ca="1" si="112"/>
        <v/>
      </c>
      <c r="EM31" s="241" t="str">
        <f t="shared" ca="1" si="112"/>
        <v/>
      </c>
      <c r="EN31" s="241" t="str">
        <f t="shared" ca="1" si="112"/>
        <v/>
      </c>
      <c r="EO31" s="241" t="str">
        <f t="shared" ca="1" si="112"/>
        <v/>
      </c>
      <c r="EP31" s="241" t="str">
        <f t="shared" ca="1" si="112"/>
        <v/>
      </c>
      <c r="EQ31" s="241" t="str">
        <f t="shared" ca="1" si="112"/>
        <v/>
      </c>
      <c r="ER31" s="241" t="str">
        <f t="shared" ca="1" si="112"/>
        <v/>
      </c>
      <c r="ES31" s="241" t="str">
        <f t="shared" ca="1" si="112"/>
        <v/>
      </c>
      <c r="ET31" s="241" t="str">
        <f t="shared" ca="1" si="112"/>
        <v/>
      </c>
      <c r="EU31" s="241" t="str">
        <f t="shared" ca="1" si="112"/>
        <v/>
      </c>
      <c r="EV31" s="241" t="str">
        <f t="shared" ca="1" si="112"/>
        <v/>
      </c>
      <c r="EW31" s="241" t="str">
        <f t="shared" ca="1" si="112"/>
        <v/>
      </c>
      <c r="EX31" s="241" t="str">
        <f t="shared" ca="1" si="112"/>
        <v/>
      </c>
      <c r="EY31" s="241" t="str">
        <f t="shared" ca="1" si="112"/>
        <v/>
      </c>
      <c r="EZ31" s="241" t="str">
        <f t="shared" ca="1" si="112"/>
        <v/>
      </c>
      <c r="FA31" s="241" t="str">
        <f t="shared" ca="1" si="112"/>
        <v/>
      </c>
      <c r="FB31" s="241" t="str">
        <f t="shared" ca="1" si="112"/>
        <v/>
      </c>
      <c r="FC31" s="241" t="str">
        <f t="shared" ca="1" si="112"/>
        <v/>
      </c>
      <c r="FD31" s="241" t="str">
        <f t="shared" ca="1" si="112"/>
        <v/>
      </c>
      <c r="FE31" s="241" t="str">
        <f t="shared" ca="1" si="112"/>
        <v/>
      </c>
      <c r="FF31" s="241" t="str">
        <f t="shared" ca="1" si="112"/>
        <v/>
      </c>
      <c r="FG31" s="241" t="str">
        <f t="shared" ca="1" si="112"/>
        <v/>
      </c>
      <c r="FH31" s="241" t="str">
        <f t="shared" ca="1" si="112"/>
        <v/>
      </c>
      <c r="FI31" s="241" t="str">
        <f t="shared" ca="1" si="112"/>
        <v/>
      </c>
      <c r="FJ31" s="241" t="str">
        <f t="shared" ca="1" si="112"/>
        <v/>
      </c>
      <c r="FK31" s="241" t="str">
        <f t="shared" ca="1" si="112"/>
        <v/>
      </c>
      <c r="FL31" s="241" t="str">
        <f t="shared" ca="1" si="112"/>
        <v/>
      </c>
      <c r="FM31" s="241" t="str">
        <f t="shared" ca="1" si="112"/>
        <v/>
      </c>
      <c r="FN31" s="241" t="str">
        <f t="shared" ca="1" si="112"/>
        <v/>
      </c>
      <c r="FO31" s="241" t="str">
        <f t="shared" ca="1" si="112"/>
        <v/>
      </c>
      <c r="FP31" s="241" t="str">
        <f t="shared" ca="1" si="112"/>
        <v/>
      </c>
      <c r="FQ31" s="241" t="str">
        <f t="shared" ca="1" si="112"/>
        <v/>
      </c>
      <c r="FR31" s="241" t="str">
        <f t="shared" ca="1" si="112"/>
        <v/>
      </c>
      <c r="FS31" s="241" t="str">
        <f t="shared" ca="1" si="112"/>
        <v/>
      </c>
      <c r="FT31" s="241" t="str">
        <f t="shared" ca="1" si="112"/>
        <v/>
      </c>
      <c r="FU31" s="241" t="str">
        <f t="shared" ca="1" si="112"/>
        <v/>
      </c>
      <c r="FV31" s="241" t="str">
        <f t="shared" ca="1" si="112"/>
        <v/>
      </c>
      <c r="FW31" s="241" t="str">
        <f t="shared" ca="1" si="112"/>
        <v/>
      </c>
      <c r="FX31" s="241" t="str">
        <f t="shared" ca="1" si="112"/>
        <v/>
      </c>
      <c r="FY31" s="241" t="str">
        <f t="shared" ca="1" si="112"/>
        <v/>
      </c>
      <c r="FZ31" s="241" t="str">
        <f t="shared" ca="1" si="112"/>
        <v/>
      </c>
      <c r="GA31" s="241" t="str">
        <f t="shared" ca="1" si="112"/>
        <v/>
      </c>
      <c r="GB31" s="241" t="str">
        <f t="shared" ca="1" si="112"/>
        <v/>
      </c>
      <c r="GC31" s="241" t="str">
        <f t="shared" ca="1" si="112"/>
        <v/>
      </c>
      <c r="GD31" s="241" t="str">
        <f t="shared" ca="1" si="112"/>
        <v/>
      </c>
      <c r="GE31" s="241" t="str">
        <f t="shared" ca="1" si="112"/>
        <v/>
      </c>
      <c r="GF31" s="241" t="str">
        <f t="shared" ca="1" si="112"/>
        <v/>
      </c>
      <c r="GG31" s="241" t="str">
        <f t="shared" ca="1" si="112"/>
        <v/>
      </c>
      <c r="GH31" s="241" t="str">
        <f t="shared" ca="1" si="112"/>
        <v/>
      </c>
      <c r="GI31" s="241" t="str">
        <f t="shared" ca="1" si="112"/>
        <v/>
      </c>
      <c r="GJ31" s="241" t="str">
        <f t="shared" ca="1" si="112"/>
        <v/>
      </c>
      <c r="GK31" s="241" t="str">
        <f t="shared" ca="1" si="112"/>
        <v/>
      </c>
      <c r="GL31" s="241" t="str">
        <f t="shared" ca="1" si="112"/>
        <v/>
      </c>
      <c r="GM31" s="241" t="str">
        <f t="shared" ca="1" si="112"/>
        <v/>
      </c>
      <c r="GN31" s="241" t="str">
        <f t="shared" ca="1" si="113"/>
        <v/>
      </c>
      <c r="GO31" s="241" t="str">
        <f t="shared" ca="1" si="113"/>
        <v/>
      </c>
      <c r="GP31" s="241" t="str">
        <f t="shared" ca="1" si="113"/>
        <v/>
      </c>
      <c r="GQ31" s="241" t="str">
        <f t="shared" ca="1" si="113"/>
        <v/>
      </c>
      <c r="GR31" s="241" t="str">
        <f t="shared" ca="1" si="113"/>
        <v/>
      </c>
      <c r="GS31" s="241" t="str">
        <f t="shared" ca="1" si="113"/>
        <v/>
      </c>
      <c r="GT31" s="241" t="str">
        <f t="shared" ca="1" si="113"/>
        <v/>
      </c>
      <c r="GU31" s="241" t="str">
        <f t="shared" ca="1" si="113"/>
        <v/>
      </c>
      <c r="GV31" s="241" t="str">
        <f t="shared" ca="1" si="113"/>
        <v/>
      </c>
      <c r="GW31" s="241" t="str">
        <f t="shared" ca="1" si="113"/>
        <v/>
      </c>
      <c r="GX31" s="241" t="str">
        <f t="shared" ca="1" si="113"/>
        <v/>
      </c>
      <c r="GY31" s="241" t="str">
        <f t="shared" ca="1" si="113"/>
        <v/>
      </c>
      <c r="GZ31" s="241" t="str">
        <f t="shared" ca="1" si="113"/>
        <v/>
      </c>
      <c r="HA31" s="241" t="str">
        <f t="shared" ca="1" si="113"/>
        <v/>
      </c>
      <c r="HB31" s="241" t="str">
        <f t="shared" ca="1" si="113"/>
        <v/>
      </c>
      <c r="HC31" s="241" t="str">
        <f t="shared" ca="1" si="113"/>
        <v/>
      </c>
      <c r="HD31" s="241" t="str">
        <f t="shared" ca="1" si="113"/>
        <v/>
      </c>
      <c r="HE31" s="241" t="str">
        <f t="shared" ca="1" si="113"/>
        <v/>
      </c>
      <c r="HF31" s="241" t="str">
        <f t="shared" ca="1" si="113"/>
        <v/>
      </c>
      <c r="HG31" s="241" t="str">
        <f t="shared" ca="1" si="113"/>
        <v/>
      </c>
      <c r="HH31" s="241" t="str">
        <f t="shared" ca="1" si="113"/>
        <v/>
      </c>
      <c r="HI31" s="241" t="str">
        <f t="shared" ca="1" si="113"/>
        <v/>
      </c>
      <c r="HJ31" s="241" t="str">
        <f t="shared" ca="1" si="113"/>
        <v/>
      </c>
      <c r="HK31" s="241" t="str">
        <f t="shared" ca="1" si="113"/>
        <v/>
      </c>
      <c r="HL31" s="241" t="str">
        <f t="shared" ca="1" si="113"/>
        <v/>
      </c>
      <c r="HM31" s="241" t="str">
        <f t="shared" ca="1" si="113"/>
        <v/>
      </c>
      <c r="HN31" s="241" t="str">
        <f t="shared" ca="1" si="113"/>
        <v/>
      </c>
      <c r="HO31" s="241" t="str">
        <f t="shared" ca="1" si="113"/>
        <v/>
      </c>
      <c r="HP31" s="241" t="str">
        <f t="shared" ca="1" si="113"/>
        <v/>
      </c>
      <c r="HQ31" s="241" t="str">
        <f t="shared" ca="1" si="113"/>
        <v/>
      </c>
      <c r="HR31" s="241" t="str">
        <f t="shared" ca="1" si="113"/>
        <v/>
      </c>
      <c r="HS31" s="241" t="str">
        <f t="shared" ca="1" si="113"/>
        <v/>
      </c>
      <c r="HT31" s="241" t="str">
        <f t="shared" ca="1" si="113"/>
        <v/>
      </c>
      <c r="HU31" s="241" t="str">
        <f t="shared" ca="1" si="113"/>
        <v/>
      </c>
      <c r="HV31" s="241" t="str">
        <f t="shared" ca="1" si="113"/>
        <v/>
      </c>
      <c r="HW31" s="241" t="str">
        <f t="shared" ca="1" si="113"/>
        <v/>
      </c>
      <c r="HX31" s="241" t="str">
        <f t="shared" ca="1" si="113"/>
        <v/>
      </c>
      <c r="HY31" s="241" t="str">
        <f t="shared" ca="1" si="113"/>
        <v/>
      </c>
      <c r="HZ31" s="241" t="str">
        <f t="shared" ca="1" si="113"/>
        <v/>
      </c>
      <c r="IA31" s="241" t="str">
        <f t="shared" ca="1" si="113"/>
        <v/>
      </c>
      <c r="IB31" s="241" t="str">
        <f t="shared" ca="1" si="113"/>
        <v/>
      </c>
      <c r="IC31" s="241" t="str">
        <f t="shared" ca="1" si="113"/>
        <v/>
      </c>
      <c r="ID31" s="241" t="str">
        <f t="shared" ca="1" si="113"/>
        <v/>
      </c>
      <c r="IE31" s="241" t="str">
        <f t="shared" ca="1" si="113"/>
        <v/>
      </c>
      <c r="IF31" s="241" t="str">
        <f t="shared" ca="1" si="113"/>
        <v/>
      </c>
      <c r="IG31" s="241" t="str">
        <f t="shared" ca="1" si="113"/>
        <v/>
      </c>
      <c r="IH31" s="241" t="str">
        <f t="shared" ca="1" si="113"/>
        <v/>
      </c>
      <c r="II31" s="241" t="str">
        <f t="shared" ca="1" si="113"/>
        <v/>
      </c>
      <c r="IJ31" s="241" t="str">
        <f t="shared" ca="1" si="113"/>
        <v/>
      </c>
      <c r="IK31" s="241" t="str">
        <f t="shared" ca="1" si="113"/>
        <v/>
      </c>
      <c r="IL31" s="241" t="str">
        <f t="shared" ca="1" si="113"/>
        <v/>
      </c>
      <c r="IM31" s="241" t="str">
        <f t="shared" ca="1" si="113"/>
        <v/>
      </c>
      <c r="IN31" s="241" t="str">
        <f t="shared" ca="1" si="113"/>
        <v/>
      </c>
      <c r="IO31" s="241" t="str">
        <f t="shared" ca="1" si="113"/>
        <v/>
      </c>
      <c r="IP31" s="241" t="str">
        <f t="shared" ca="1" si="113"/>
        <v/>
      </c>
      <c r="IQ31" s="241" t="str">
        <f t="shared" ca="1" si="113"/>
        <v/>
      </c>
      <c r="IR31" s="241" t="str">
        <f t="shared" ca="1" si="113"/>
        <v/>
      </c>
      <c r="IS31" s="241" t="str">
        <f t="shared" ca="1" si="113"/>
        <v/>
      </c>
      <c r="IT31" s="241" t="str">
        <f t="shared" ca="1" si="113"/>
        <v/>
      </c>
      <c r="IU31" s="241" t="str">
        <f t="shared" ca="1" si="113"/>
        <v/>
      </c>
      <c r="IV31" s="241" t="str">
        <f t="shared" ca="1" si="113"/>
        <v/>
      </c>
    </row>
    <row r="32" spans="1:306" x14ac:dyDescent="0.2">
      <c r="A32">
        <f t="shared" si="115"/>
        <v>4</v>
      </c>
      <c r="B32" s="236" t="str">
        <f>カレンダー!B$19</f>
        <v>with SAUNA(連泊)</v>
      </c>
      <c r="C32" s="241" t="str">
        <f t="shared" ca="1" si="114"/>
        <v/>
      </c>
      <c r="D32" s="241" t="str">
        <f t="shared" ca="1" si="110"/>
        <v/>
      </c>
      <c r="E32" s="241" t="str">
        <f t="shared" ca="1" si="110"/>
        <v/>
      </c>
      <c r="F32" s="241" t="str">
        <f t="shared" ca="1" si="110"/>
        <v/>
      </c>
      <c r="G32" s="241" t="str">
        <f t="shared" ca="1" si="110"/>
        <v/>
      </c>
      <c r="H32" s="241" t="str">
        <f t="shared" ca="1" si="110"/>
        <v/>
      </c>
      <c r="I32" s="241" t="str">
        <f t="shared" ca="1" si="110"/>
        <v/>
      </c>
      <c r="J32" s="241" t="str">
        <f t="shared" ca="1" si="110"/>
        <v/>
      </c>
      <c r="K32" s="241" t="str">
        <f t="shared" ca="1" si="110"/>
        <v/>
      </c>
      <c r="L32" s="241" t="str">
        <f t="shared" ca="1" si="110"/>
        <v/>
      </c>
      <c r="M32" s="241" t="str">
        <f t="shared" ca="1" si="110"/>
        <v/>
      </c>
      <c r="N32" s="241" t="str">
        <f t="shared" ca="1" si="110"/>
        <v/>
      </c>
      <c r="O32" s="241" t="str">
        <f t="shared" ca="1" si="110"/>
        <v/>
      </c>
      <c r="P32" s="241" t="str">
        <f t="shared" ca="1" si="110"/>
        <v/>
      </c>
      <c r="Q32" s="241" t="str">
        <f t="shared" ca="1" si="110"/>
        <v/>
      </c>
      <c r="R32" s="241" t="str">
        <f t="shared" ca="1" si="110"/>
        <v/>
      </c>
      <c r="S32" s="241" t="str">
        <f t="shared" ca="1" si="110"/>
        <v>E</v>
      </c>
      <c r="T32" s="241" t="str">
        <f t="shared" ca="1" si="110"/>
        <v>E</v>
      </c>
      <c r="U32" s="241" t="str">
        <f t="shared" ca="1" si="110"/>
        <v/>
      </c>
      <c r="V32" s="241" t="str">
        <f t="shared" ca="1" si="110"/>
        <v/>
      </c>
      <c r="W32" s="241" t="str">
        <f t="shared" ca="1" si="110"/>
        <v/>
      </c>
      <c r="X32" s="241" t="str">
        <f t="shared" ca="1" si="110"/>
        <v/>
      </c>
      <c r="Y32" s="241" t="str">
        <f t="shared" ca="1" si="110"/>
        <v>H</v>
      </c>
      <c r="Z32" s="241" t="str">
        <f t="shared" ca="1" si="110"/>
        <v>H</v>
      </c>
      <c r="AA32" s="241" t="str">
        <f t="shared" ca="1" si="110"/>
        <v/>
      </c>
      <c r="AB32" s="241" t="str">
        <f t="shared" ca="1" si="110"/>
        <v>C</v>
      </c>
      <c r="AC32" s="241" t="str">
        <f t="shared" ca="1" si="110"/>
        <v>C</v>
      </c>
      <c r="AD32" s="241" t="str">
        <f t="shared" ca="1" si="110"/>
        <v/>
      </c>
      <c r="AE32" s="241" t="str">
        <f t="shared" ca="1" si="110"/>
        <v/>
      </c>
      <c r="AF32" s="241" t="str">
        <f t="shared" ca="1" si="110"/>
        <v/>
      </c>
      <c r="AG32" s="241" t="str">
        <f t="shared" ca="1" si="110"/>
        <v/>
      </c>
      <c r="AH32" s="241" t="str">
        <f t="shared" ca="1" si="110"/>
        <v/>
      </c>
      <c r="AI32" s="241" t="str">
        <f t="shared" ca="1" si="110"/>
        <v/>
      </c>
      <c r="AJ32" s="241" t="str">
        <f t="shared" ca="1" si="110"/>
        <v/>
      </c>
      <c r="AK32" s="241" t="str">
        <f t="shared" ca="1" si="110"/>
        <v/>
      </c>
      <c r="AL32" s="241" t="str">
        <f t="shared" ca="1" si="110"/>
        <v/>
      </c>
      <c r="AM32" s="241" t="str">
        <f t="shared" ca="1" si="110"/>
        <v/>
      </c>
      <c r="AN32" s="241" t="str">
        <f t="shared" ca="1" si="110"/>
        <v/>
      </c>
      <c r="AO32" s="241" t="str">
        <f t="shared" ca="1" si="110"/>
        <v/>
      </c>
      <c r="AP32" s="241" t="str">
        <f t="shared" ca="1" si="110"/>
        <v/>
      </c>
      <c r="AQ32" s="241" t="str">
        <f t="shared" ca="1" si="110"/>
        <v/>
      </c>
      <c r="AR32" s="241" t="str">
        <f t="shared" ca="1" si="110"/>
        <v/>
      </c>
      <c r="AS32" s="241" t="str">
        <f t="shared" ca="1" si="110"/>
        <v/>
      </c>
      <c r="AT32" s="241" t="str">
        <f t="shared" ca="1" si="110"/>
        <v/>
      </c>
      <c r="AU32" s="241" t="str">
        <f t="shared" ca="1" si="110"/>
        <v/>
      </c>
      <c r="AV32" s="241" t="str">
        <f t="shared" ca="1" si="110"/>
        <v>B</v>
      </c>
      <c r="AW32" s="241" t="str">
        <f t="shared" ca="1" si="110"/>
        <v/>
      </c>
      <c r="AX32" s="241" t="str">
        <f t="shared" ca="1" si="110"/>
        <v/>
      </c>
      <c r="AY32" s="241" t="str">
        <f t="shared" ca="1" si="110"/>
        <v/>
      </c>
      <c r="AZ32" s="241" t="str">
        <f t="shared" ca="1" si="110"/>
        <v/>
      </c>
      <c r="BA32" s="241" t="str">
        <f t="shared" ca="1" si="110"/>
        <v/>
      </c>
      <c r="BB32" s="241" t="str">
        <f t="shared" ca="1" si="110"/>
        <v/>
      </c>
      <c r="BC32" s="241" t="str">
        <f t="shared" ca="1" si="110"/>
        <v/>
      </c>
      <c r="BD32" s="241" t="str">
        <f t="shared" ca="1" si="110"/>
        <v/>
      </c>
      <c r="BE32" s="241" t="str">
        <f t="shared" ca="1" si="110"/>
        <v>M</v>
      </c>
      <c r="BF32" s="241" t="str">
        <f t="shared" ca="1" si="110"/>
        <v/>
      </c>
      <c r="BG32" s="241" t="str">
        <f t="shared" ca="1" si="110"/>
        <v/>
      </c>
      <c r="BH32" s="241" t="str">
        <f t="shared" ca="1" si="110"/>
        <v>W</v>
      </c>
      <c r="BI32" s="241" t="str">
        <f t="shared" ca="1" si="110"/>
        <v>W</v>
      </c>
      <c r="BJ32" s="241" t="str">
        <f t="shared" ca="1" si="110"/>
        <v>X</v>
      </c>
      <c r="BK32" s="241" t="str">
        <f t="shared" ca="1" si="110"/>
        <v/>
      </c>
      <c r="BL32" s="241" t="str">
        <f t="shared" ca="1" si="110"/>
        <v/>
      </c>
      <c r="BM32" s="241" t="str">
        <f t="shared" ca="1" si="110"/>
        <v>Y</v>
      </c>
      <c r="BN32" s="241" t="str">
        <f t="shared" ca="1" si="110"/>
        <v/>
      </c>
      <c r="BO32" s="241" t="str">
        <f t="shared" ca="1" si="110"/>
        <v/>
      </c>
      <c r="BP32" s="241" t="str">
        <f t="shared" ca="1" si="111"/>
        <v/>
      </c>
      <c r="BQ32" s="241" t="str">
        <f t="shared" ca="1" si="111"/>
        <v/>
      </c>
      <c r="BR32" s="241" t="str">
        <f t="shared" ca="1" si="111"/>
        <v/>
      </c>
      <c r="BS32" s="241" t="str">
        <f t="shared" ca="1" si="111"/>
        <v/>
      </c>
      <c r="BT32" s="241" t="str">
        <f t="shared" ca="1" si="111"/>
        <v/>
      </c>
      <c r="BU32" s="241" t="str">
        <f t="shared" ca="1" si="111"/>
        <v/>
      </c>
      <c r="BV32" s="241" t="str">
        <f t="shared" ca="1" si="111"/>
        <v/>
      </c>
      <c r="BW32" s="241" t="str">
        <f t="shared" ca="1" si="111"/>
        <v/>
      </c>
      <c r="BX32" s="241" t="str">
        <f t="shared" ca="1" si="111"/>
        <v/>
      </c>
      <c r="BY32" s="241" t="str">
        <f t="shared" ca="1" si="111"/>
        <v/>
      </c>
      <c r="BZ32" s="241" t="str">
        <f t="shared" ca="1" si="111"/>
        <v/>
      </c>
      <c r="CA32" s="241" t="str">
        <f t="shared" ca="1" si="111"/>
        <v/>
      </c>
      <c r="CB32" s="241" t="str">
        <f t="shared" ca="1" si="111"/>
        <v/>
      </c>
      <c r="CC32" s="241" t="str">
        <f t="shared" ca="1" si="111"/>
        <v/>
      </c>
      <c r="CD32" s="241" t="str">
        <f t="shared" ca="1" si="111"/>
        <v/>
      </c>
      <c r="CE32" s="241" t="str">
        <f t="shared" ca="1" si="111"/>
        <v/>
      </c>
      <c r="CF32" s="241" t="str">
        <f t="shared" ca="1" si="111"/>
        <v/>
      </c>
      <c r="CG32" s="241" t="str">
        <f t="shared" ca="1" si="111"/>
        <v/>
      </c>
      <c r="CH32" s="241" t="str">
        <f t="shared" ca="1" si="111"/>
        <v/>
      </c>
      <c r="CI32" s="241" t="str">
        <f t="shared" ca="1" si="111"/>
        <v/>
      </c>
      <c r="CJ32" s="241" t="str">
        <f t="shared" ca="1" si="111"/>
        <v/>
      </c>
      <c r="CK32" s="241" t="str">
        <f t="shared" ca="1" si="111"/>
        <v/>
      </c>
      <c r="CL32" s="241" t="str">
        <f t="shared" ca="1" si="111"/>
        <v/>
      </c>
      <c r="CM32" s="241" t="str">
        <f t="shared" ca="1" si="111"/>
        <v/>
      </c>
      <c r="CN32" s="241" t="str">
        <f t="shared" ca="1" si="111"/>
        <v/>
      </c>
      <c r="CO32" s="241" t="str">
        <f t="shared" ca="1" si="111"/>
        <v/>
      </c>
      <c r="CP32" s="241" t="str">
        <f t="shared" ca="1" si="111"/>
        <v/>
      </c>
      <c r="CQ32" s="241" t="str">
        <f t="shared" ca="1" si="111"/>
        <v/>
      </c>
      <c r="CR32" s="241" t="str">
        <f t="shared" ca="1" si="111"/>
        <v/>
      </c>
      <c r="CS32" s="241" t="str">
        <f t="shared" ca="1" si="111"/>
        <v/>
      </c>
      <c r="CT32" s="241" t="str">
        <f t="shared" ca="1" si="111"/>
        <v/>
      </c>
      <c r="CU32" s="241" t="str">
        <f t="shared" ca="1" si="111"/>
        <v/>
      </c>
      <c r="CV32" s="241" t="str">
        <f t="shared" ca="1" si="111"/>
        <v/>
      </c>
      <c r="CW32" s="241" t="str">
        <f t="shared" ca="1" si="111"/>
        <v/>
      </c>
      <c r="CX32" s="241" t="str">
        <f t="shared" ca="1" si="111"/>
        <v/>
      </c>
      <c r="CY32" s="241" t="str">
        <f t="shared" ca="1" si="111"/>
        <v/>
      </c>
      <c r="CZ32" s="241" t="str">
        <f t="shared" ca="1" si="111"/>
        <v/>
      </c>
      <c r="DA32" s="241" t="str">
        <f t="shared" ca="1" si="111"/>
        <v/>
      </c>
      <c r="DB32" s="241" t="str">
        <f t="shared" ca="1" si="111"/>
        <v/>
      </c>
      <c r="DC32" s="241" t="str">
        <f t="shared" ca="1" si="111"/>
        <v/>
      </c>
      <c r="DD32" s="241" t="str">
        <f t="shared" ca="1" si="111"/>
        <v/>
      </c>
      <c r="DE32" s="241" t="str">
        <f t="shared" ca="1" si="111"/>
        <v>I</v>
      </c>
      <c r="DF32" s="241" t="str">
        <f t="shared" ca="1" si="111"/>
        <v>I</v>
      </c>
      <c r="DG32" s="241" t="str">
        <f t="shared" ca="1" si="111"/>
        <v>I</v>
      </c>
      <c r="DH32" s="241" t="str">
        <f t="shared" ca="1" si="111"/>
        <v/>
      </c>
      <c r="DI32" s="241" t="str">
        <f t="shared" ca="1" si="111"/>
        <v/>
      </c>
      <c r="DJ32" s="241" t="str">
        <f t="shared" ca="1" si="111"/>
        <v/>
      </c>
      <c r="DK32" s="241" t="str">
        <f t="shared" ca="1" si="111"/>
        <v/>
      </c>
      <c r="DL32" s="241" t="str">
        <f t="shared" ca="1" si="111"/>
        <v/>
      </c>
      <c r="DM32" s="241" t="str">
        <f t="shared" ca="1" si="111"/>
        <v/>
      </c>
      <c r="DN32" s="241" t="str">
        <f t="shared" ca="1" si="111"/>
        <v/>
      </c>
      <c r="DO32" s="241" t="str">
        <f t="shared" ca="1" si="111"/>
        <v/>
      </c>
      <c r="DP32" s="241" t="str">
        <f t="shared" ca="1" si="111"/>
        <v/>
      </c>
      <c r="DQ32" s="241" t="str">
        <f t="shared" ca="1" si="111"/>
        <v/>
      </c>
      <c r="DR32" s="241" t="str">
        <f t="shared" ca="1" si="111"/>
        <v/>
      </c>
      <c r="DS32" s="241" t="str">
        <f t="shared" ca="1" si="111"/>
        <v/>
      </c>
      <c r="DT32" s="241" t="str">
        <f t="shared" ca="1" si="111"/>
        <v/>
      </c>
      <c r="DU32" s="241" t="str">
        <f t="shared" ca="1" si="111"/>
        <v/>
      </c>
      <c r="DV32" s="241" t="str">
        <f t="shared" ca="1" si="111"/>
        <v/>
      </c>
      <c r="DW32" s="241" t="str">
        <f t="shared" ca="1" si="111"/>
        <v/>
      </c>
      <c r="DX32" s="241" t="str">
        <f t="shared" ca="1" si="111"/>
        <v/>
      </c>
      <c r="DY32" s="241" t="str">
        <f t="shared" ca="1" si="111"/>
        <v/>
      </c>
      <c r="DZ32" s="241" t="str">
        <f t="shared" ca="1" si="111"/>
        <v/>
      </c>
      <c r="EA32" s="241" t="str">
        <f t="shared" ref="EA32:GL36" ca="1" si="116">IFERROR(IF(VLOOKUP($B32,INDIRECT(EA$2&amp;"!$C$85:$AH$108"),DAY(EA$3)+1,FALSE)="","",VLOOKUP($B32,INDIRECT(EA$2&amp;"!$C$85:$AH$108"),DAY(EA$3)+1,FALSE)),"")</f>
        <v/>
      </c>
      <c r="EB32" s="241" t="str">
        <f t="shared" ca="1" si="116"/>
        <v/>
      </c>
      <c r="EC32" s="241" t="str">
        <f t="shared" ca="1" si="116"/>
        <v/>
      </c>
      <c r="ED32" s="241" t="str">
        <f t="shared" ca="1" si="116"/>
        <v/>
      </c>
      <c r="EE32" s="241" t="str">
        <f t="shared" ca="1" si="116"/>
        <v/>
      </c>
      <c r="EF32" s="241" t="str">
        <f t="shared" ca="1" si="116"/>
        <v/>
      </c>
      <c r="EG32" s="241" t="str">
        <f t="shared" ca="1" si="116"/>
        <v/>
      </c>
      <c r="EH32" s="241" t="str">
        <f t="shared" ca="1" si="116"/>
        <v/>
      </c>
      <c r="EI32" s="241" t="str">
        <f t="shared" ca="1" si="116"/>
        <v/>
      </c>
      <c r="EJ32" s="241" t="str">
        <f t="shared" ca="1" si="116"/>
        <v/>
      </c>
      <c r="EK32" s="241" t="str">
        <f t="shared" ca="1" si="116"/>
        <v/>
      </c>
      <c r="EL32" s="241" t="str">
        <f t="shared" ca="1" si="116"/>
        <v/>
      </c>
      <c r="EM32" s="241" t="str">
        <f t="shared" ca="1" si="116"/>
        <v/>
      </c>
      <c r="EN32" s="241" t="str">
        <f t="shared" ca="1" si="116"/>
        <v/>
      </c>
      <c r="EO32" s="241" t="str">
        <f t="shared" ca="1" si="116"/>
        <v/>
      </c>
      <c r="EP32" s="241" t="str">
        <f t="shared" ca="1" si="116"/>
        <v/>
      </c>
      <c r="EQ32" s="241" t="str">
        <f t="shared" ca="1" si="116"/>
        <v/>
      </c>
      <c r="ER32" s="241" t="str">
        <f t="shared" ca="1" si="116"/>
        <v/>
      </c>
      <c r="ES32" s="241" t="str">
        <f t="shared" ca="1" si="116"/>
        <v/>
      </c>
      <c r="ET32" s="241" t="str">
        <f t="shared" ca="1" si="116"/>
        <v/>
      </c>
      <c r="EU32" s="241" t="str">
        <f t="shared" ca="1" si="116"/>
        <v/>
      </c>
      <c r="EV32" s="241" t="str">
        <f t="shared" ca="1" si="116"/>
        <v/>
      </c>
      <c r="EW32" s="241" t="str">
        <f t="shared" ca="1" si="116"/>
        <v/>
      </c>
      <c r="EX32" s="241" t="str">
        <f t="shared" ca="1" si="116"/>
        <v/>
      </c>
      <c r="EY32" s="241" t="str">
        <f t="shared" ca="1" si="116"/>
        <v/>
      </c>
      <c r="EZ32" s="241" t="str">
        <f t="shared" ca="1" si="116"/>
        <v/>
      </c>
      <c r="FA32" s="241" t="str">
        <f t="shared" ca="1" si="116"/>
        <v/>
      </c>
      <c r="FB32" s="241" t="str">
        <f t="shared" ca="1" si="116"/>
        <v/>
      </c>
      <c r="FC32" s="241" t="str">
        <f t="shared" ca="1" si="116"/>
        <v/>
      </c>
      <c r="FD32" s="241" t="str">
        <f t="shared" ca="1" si="116"/>
        <v/>
      </c>
      <c r="FE32" s="241" t="str">
        <f t="shared" ca="1" si="116"/>
        <v/>
      </c>
      <c r="FF32" s="241" t="str">
        <f t="shared" ca="1" si="116"/>
        <v/>
      </c>
      <c r="FG32" s="241" t="str">
        <f t="shared" ca="1" si="116"/>
        <v/>
      </c>
      <c r="FH32" s="241" t="str">
        <f t="shared" ca="1" si="116"/>
        <v/>
      </c>
      <c r="FI32" s="241" t="str">
        <f t="shared" ca="1" si="116"/>
        <v/>
      </c>
      <c r="FJ32" s="241" t="str">
        <f t="shared" ca="1" si="116"/>
        <v/>
      </c>
      <c r="FK32" s="241" t="str">
        <f t="shared" ca="1" si="116"/>
        <v/>
      </c>
      <c r="FL32" s="241" t="str">
        <f t="shared" ca="1" si="116"/>
        <v/>
      </c>
      <c r="FM32" s="241" t="str">
        <f t="shared" ca="1" si="116"/>
        <v/>
      </c>
      <c r="FN32" s="241" t="str">
        <f t="shared" ca="1" si="116"/>
        <v/>
      </c>
      <c r="FO32" s="241" t="str">
        <f t="shared" ca="1" si="116"/>
        <v/>
      </c>
      <c r="FP32" s="241" t="str">
        <f t="shared" ca="1" si="116"/>
        <v/>
      </c>
      <c r="FQ32" s="241" t="str">
        <f t="shared" ca="1" si="116"/>
        <v/>
      </c>
      <c r="FR32" s="241" t="str">
        <f t="shared" ca="1" si="116"/>
        <v/>
      </c>
      <c r="FS32" s="241" t="str">
        <f t="shared" ca="1" si="116"/>
        <v/>
      </c>
      <c r="FT32" s="241" t="str">
        <f t="shared" ca="1" si="116"/>
        <v/>
      </c>
      <c r="FU32" s="241" t="str">
        <f t="shared" ca="1" si="116"/>
        <v/>
      </c>
      <c r="FV32" s="241" t="str">
        <f t="shared" ca="1" si="116"/>
        <v/>
      </c>
      <c r="FW32" s="241" t="str">
        <f t="shared" ca="1" si="116"/>
        <v/>
      </c>
      <c r="FX32" s="241" t="str">
        <f t="shared" ca="1" si="116"/>
        <v/>
      </c>
      <c r="FY32" s="241" t="str">
        <f t="shared" ca="1" si="116"/>
        <v/>
      </c>
      <c r="FZ32" s="241" t="str">
        <f t="shared" ca="1" si="116"/>
        <v/>
      </c>
      <c r="GA32" s="241" t="str">
        <f t="shared" ca="1" si="116"/>
        <v/>
      </c>
      <c r="GB32" s="241" t="str">
        <f t="shared" ca="1" si="116"/>
        <v/>
      </c>
      <c r="GC32" s="241" t="str">
        <f t="shared" ca="1" si="116"/>
        <v/>
      </c>
      <c r="GD32" s="241" t="str">
        <f t="shared" ca="1" si="116"/>
        <v/>
      </c>
      <c r="GE32" s="241" t="str">
        <f t="shared" ca="1" si="116"/>
        <v/>
      </c>
      <c r="GF32" s="241" t="str">
        <f t="shared" ca="1" si="116"/>
        <v/>
      </c>
      <c r="GG32" s="241" t="str">
        <f t="shared" ca="1" si="116"/>
        <v/>
      </c>
      <c r="GH32" s="241" t="str">
        <f t="shared" ca="1" si="116"/>
        <v/>
      </c>
      <c r="GI32" s="241" t="str">
        <f t="shared" ca="1" si="116"/>
        <v/>
      </c>
      <c r="GJ32" s="241" t="str">
        <f t="shared" ca="1" si="116"/>
        <v/>
      </c>
      <c r="GK32" s="241" t="str">
        <f t="shared" ca="1" si="116"/>
        <v/>
      </c>
      <c r="GL32" s="241" t="str">
        <f t="shared" ca="1" si="116"/>
        <v/>
      </c>
      <c r="GM32" s="241" t="str">
        <f t="shared" ca="1" si="112"/>
        <v/>
      </c>
      <c r="GN32" s="241" t="str">
        <f t="shared" ca="1" si="113"/>
        <v/>
      </c>
      <c r="GO32" s="241" t="str">
        <f t="shared" ca="1" si="113"/>
        <v/>
      </c>
      <c r="GP32" s="241" t="str">
        <f t="shared" ca="1" si="113"/>
        <v/>
      </c>
      <c r="GQ32" s="241" t="str">
        <f t="shared" ca="1" si="113"/>
        <v/>
      </c>
      <c r="GR32" s="241" t="str">
        <f t="shared" ca="1" si="113"/>
        <v/>
      </c>
      <c r="GS32" s="241" t="str">
        <f t="shared" ca="1" si="113"/>
        <v/>
      </c>
      <c r="GT32" s="241" t="str">
        <f t="shared" ca="1" si="113"/>
        <v/>
      </c>
      <c r="GU32" s="241" t="str">
        <f t="shared" ca="1" si="113"/>
        <v/>
      </c>
      <c r="GV32" s="241" t="str">
        <f t="shared" ca="1" si="113"/>
        <v/>
      </c>
      <c r="GW32" s="241" t="str">
        <f t="shared" ca="1" si="113"/>
        <v/>
      </c>
      <c r="GX32" s="241" t="str">
        <f t="shared" ca="1" si="113"/>
        <v/>
      </c>
      <c r="GY32" s="241" t="str">
        <f t="shared" ca="1" si="113"/>
        <v/>
      </c>
      <c r="GZ32" s="241" t="str">
        <f t="shared" ca="1" si="113"/>
        <v/>
      </c>
      <c r="HA32" s="241" t="str">
        <f t="shared" ca="1" si="113"/>
        <v/>
      </c>
      <c r="HB32" s="241" t="str">
        <f t="shared" ca="1" si="113"/>
        <v/>
      </c>
      <c r="HC32" s="241" t="str">
        <f t="shared" ca="1" si="113"/>
        <v/>
      </c>
      <c r="HD32" s="241" t="str">
        <f t="shared" ca="1" si="113"/>
        <v/>
      </c>
      <c r="HE32" s="241" t="str">
        <f t="shared" ca="1" si="113"/>
        <v/>
      </c>
      <c r="HF32" s="241" t="str">
        <f t="shared" ca="1" si="113"/>
        <v/>
      </c>
      <c r="HG32" s="241" t="str">
        <f t="shared" ca="1" si="113"/>
        <v/>
      </c>
      <c r="HH32" s="241" t="str">
        <f t="shared" ca="1" si="113"/>
        <v/>
      </c>
      <c r="HI32" s="241" t="str">
        <f t="shared" ca="1" si="113"/>
        <v/>
      </c>
      <c r="HJ32" s="241" t="str">
        <f t="shared" ca="1" si="113"/>
        <v/>
      </c>
      <c r="HK32" s="241" t="str">
        <f t="shared" ca="1" si="113"/>
        <v/>
      </c>
      <c r="HL32" s="241" t="str">
        <f t="shared" ca="1" si="113"/>
        <v/>
      </c>
      <c r="HM32" s="241" t="str">
        <f t="shared" ca="1" si="113"/>
        <v/>
      </c>
      <c r="HN32" s="241" t="str">
        <f t="shared" ca="1" si="113"/>
        <v/>
      </c>
      <c r="HO32" s="241" t="str">
        <f t="shared" ca="1" si="113"/>
        <v/>
      </c>
      <c r="HP32" s="241" t="str">
        <f t="shared" ca="1" si="113"/>
        <v/>
      </c>
      <c r="HQ32" s="241" t="str">
        <f t="shared" ca="1" si="113"/>
        <v/>
      </c>
      <c r="HR32" s="241" t="str">
        <f t="shared" ca="1" si="113"/>
        <v/>
      </c>
      <c r="HS32" s="241" t="str">
        <f t="shared" ca="1" si="113"/>
        <v/>
      </c>
      <c r="HT32" s="241" t="str">
        <f t="shared" ca="1" si="113"/>
        <v/>
      </c>
      <c r="HU32" s="241" t="str">
        <f t="shared" ca="1" si="113"/>
        <v/>
      </c>
      <c r="HV32" s="241" t="str">
        <f t="shared" ca="1" si="113"/>
        <v/>
      </c>
      <c r="HW32" s="241" t="str">
        <f t="shared" ca="1" si="113"/>
        <v/>
      </c>
      <c r="HX32" s="241" t="str">
        <f t="shared" ca="1" si="113"/>
        <v/>
      </c>
      <c r="HY32" s="241" t="str">
        <f t="shared" ca="1" si="113"/>
        <v/>
      </c>
      <c r="HZ32" s="241" t="str">
        <f t="shared" ca="1" si="113"/>
        <v/>
      </c>
      <c r="IA32" s="241" t="str">
        <f t="shared" ca="1" si="113"/>
        <v/>
      </c>
      <c r="IB32" s="241" t="str">
        <f t="shared" ca="1" si="113"/>
        <v/>
      </c>
      <c r="IC32" s="241" t="str">
        <f t="shared" ca="1" si="113"/>
        <v/>
      </c>
      <c r="ID32" s="241" t="str">
        <f t="shared" ca="1" si="113"/>
        <v/>
      </c>
      <c r="IE32" s="241" t="str">
        <f t="shared" ca="1" si="113"/>
        <v/>
      </c>
      <c r="IF32" s="241" t="str">
        <f t="shared" ca="1" si="113"/>
        <v/>
      </c>
      <c r="IG32" s="241" t="str">
        <f t="shared" ca="1" si="113"/>
        <v/>
      </c>
      <c r="IH32" s="241" t="str">
        <f t="shared" ca="1" si="113"/>
        <v/>
      </c>
      <c r="II32" s="241" t="str">
        <f t="shared" ca="1" si="113"/>
        <v/>
      </c>
      <c r="IJ32" s="241" t="str">
        <f t="shared" ca="1" si="113"/>
        <v/>
      </c>
      <c r="IK32" s="241" t="str">
        <f t="shared" ca="1" si="113"/>
        <v/>
      </c>
      <c r="IL32" s="241" t="str">
        <f t="shared" ca="1" si="113"/>
        <v/>
      </c>
      <c r="IM32" s="241" t="str">
        <f t="shared" ca="1" si="113"/>
        <v/>
      </c>
      <c r="IN32" s="241" t="str">
        <f t="shared" ca="1" si="113"/>
        <v/>
      </c>
      <c r="IO32" s="241" t="str">
        <f t="shared" ca="1" si="113"/>
        <v/>
      </c>
      <c r="IP32" s="241" t="str">
        <f t="shared" ca="1" si="113"/>
        <v/>
      </c>
      <c r="IQ32" s="241" t="str">
        <f t="shared" ca="1" si="113"/>
        <v/>
      </c>
      <c r="IR32" s="241" t="str">
        <f t="shared" ca="1" si="113"/>
        <v/>
      </c>
      <c r="IS32" s="241" t="str">
        <f t="shared" ca="1" si="113"/>
        <v/>
      </c>
      <c r="IT32" s="241" t="str">
        <f t="shared" ca="1" si="113"/>
        <v/>
      </c>
      <c r="IU32" s="241" t="str">
        <f t="shared" ca="1" si="113"/>
        <v/>
      </c>
      <c r="IV32" s="241" t="str">
        <f t="shared" ca="1" si="113"/>
        <v/>
      </c>
    </row>
    <row r="33" spans="1:256" x14ac:dyDescent="0.2">
      <c r="A33">
        <f t="shared" si="115"/>
        <v>5</v>
      </c>
      <c r="B33" s="236">
        <f>カレンダー!B$20</f>
        <v>0</v>
      </c>
      <c r="C33" s="241" t="str">
        <f t="shared" ca="1" si="114"/>
        <v/>
      </c>
      <c r="D33" s="241" t="str">
        <f t="shared" ca="1" si="110"/>
        <v/>
      </c>
      <c r="E33" s="241" t="str">
        <f t="shared" ca="1" si="110"/>
        <v/>
      </c>
      <c r="F33" s="241" t="str">
        <f t="shared" ca="1" si="110"/>
        <v/>
      </c>
      <c r="G33" s="241" t="str">
        <f t="shared" ca="1" si="110"/>
        <v/>
      </c>
      <c r="H33" s="241" t="str">
        <f t="shared" ca="1" si="110"/>
        <v/>
      </c>
      <c r="I33" s="241" t="str">
        <f t="shared" ca="1" si="110"/>
        <v/>
      </c>
      <c r="J33" s="241" t="str">
        <f t="shared" ca="1" si="110"/>
        <v/>
      </c>
      <c r="K33" s="241" t="str">
        <f t="shared" ca="1" si="110"/>
        <v/>
      </c>
      <c r="L33" s="241" t="str">
        <f t="shared" ca="1" si="110"/>
        <v/>
      </c>
      <c r="M33" s="241" t="str">
        <f t="shared" ca="1" si="110"/>
        <v/>
      </c>
      <c r="N33" s="241" t="str">
        <f t="shared" ca="1" si="110"/>
        <v/>
      </c>
      <c r="O33" s="241" t="str">
        <f t="shared" ca="1" si="110"/>
        <v/>
      </c>
      <c r="P33" s="241" t="str">
        <f t="shared" ca="1" si="110"/>
        <v/>
      </c>
      <c r="Q33" s="241" t="str">
        <f t="shared" ref="Q33:CB37" ca="1" si="117">IFERROR(IF(VLOOKUP($B33,INDIRECT(Q$2&amp;"!$C$85:$AH$108"),DAY(Q$3)+1,FALSE)="","",VLOOKUP($B33,INDIRECT(Q$2&amp;"!$C$85:$AH$108"),DAY(Q$3)+1,FALSE)),"")</f>
        <v/>
      </c>
      <c r="R33" s="241" t="str">
        <f t="shared" ca="1" si="117"/>
        <v/>
      </c>
      <c r="S33" s="241" t="str">
        <f t="shared" ca="1" si="117"/>
        <v/>
      </c>
      <c r="T33" s="241" t="str">
        <f t="shared" ca="1" si="117"/>
        <v/>
      </c>
      <c r="U33" s="241" t="str">
        <f t="shared" ca="1" si="117"/>
        <v/>
      </c>
      <c r="V33" s="241" t="str">
        <f t="shared" ca="1" si="117"/>
        <v/>
      </c>
      <c r="W33" s="241" t="str">
        <f t="shared" ca="1" si="117"/>
        <v/>
      </c>
      <c r="X33" s="241" t="str">
        <f t="shared" ca="1" si="117"/>
        <v/>
      </c>
      <c r="Y33" s="241" t="str">
        <f t="shared" ca="1" si="117"/>
        <v/>
      </c>
      <c r="Z33" s="241" t="str">
        <f t="shared" ca="1" si="117"/>
        <v/>
      </c>
      <c r="AA33" s="241" t="str">
        <f t="shared" ca="1" si="117"/>
        <v/>
      </c>
      <c r="AB33" s="241" t="str">
        <f t="shared" ca="1" si="117"/>
        <v/>
      </c>
      <c r="AC33" s="241" t="str">
        <f t="shared" ca="1" si="117"/>
        <v/>
      </c>
      <c r="AD33" s="241" t="str">
        <f t="shared" ca="1" si="117"/>
        <v/>
      </c>
      <c r="AE33" s="241" t="str">
        <f t="shared" ca="1" si="117"/>
        <v/>
      </c>
      <c r="AF33" s="241" t="str">
        <f t="shared" ca="1" si="117"/>
        <v/>
      </c>
      <c r="AG33" s="241" t="str">
        <f t="shared" ca="1" si="117"/>
        <v/>
      </c>
      <c r="AH33" s="241" t="str">
        <f t="shared" ca="1" si="117"/>
        <v/>
      </c>
      <c r="AI33" s="241" t="str">
        <f t="shared" ca="1" si="117"/>
        <v/>
      </c>
      <c r="AJ33" s="241" t="str">
        <f t="shared" ca="1" si="117"/>
        <v/>
      </c>
      <c r="AK33" s="241" t="str">
        <f t="shared" ca="1" si="117"/>
        <v/>
      </c>
      <c r="AL33" s="241" t="str">
        <f t="shared" ca="1" si="117"/>
        <v/>
      </c>
      <c r="AM33" s="241" t="str">
        <f t="shared" ca="1" si="117"/>
        <v/>
      </c>
      <c r="AN33" s="241" t="str">
        <f t="shared" ca="1" si="117"/>
        <v/>
      </c>
      <c r="AO33" s="241" t="str">
        <f t="shared" ca="1" si="117"/>
        <v/>
      </c>
      <c r="AP33" s="241" t="str">
        <f t="shared" ca="1" si="117"/>
        <v/>
      </c>
      <c r="AQ33" s="241" t="str">
        <f t="shared" ca="1" si="117"/>
        <v/>
      </c>
      <c r="AR33" s="241" t="str">
        <f t="shared" ca="1" si="117"/>
        <v/>
      </c>
      <c r="AS33" s="241" t="str">
        <f t="shared" ca="1" si="117"/>
        <v/>
      </c>
      <c r="AT33" s="241" t="str">
        <f t="shared" ca="1" si="117"/>
        <v/>
      </c>
      <c r="AU33" s="241" t="str">
        <f t="shared" ca="1" si="117"/>
        <v/>
      </c>
      <c r="AV33" s="241" t="str">
        <f t="shared" ca="1" si="117"/>
        <v/>
      </c>
      <c r="AW33" s="241" t="str">
        <f t="shared" ca="1" si="117"/>
        <v/>
      </c>
      <c r="AX33" s="241" t="str">
        <f t="shared" ca="1" si="117"/>
        <v/>
      </c>
      <c r="AY33" s="241" t="str">
        <f t="shared" ca="1" si="117"/>
        <v/>
      </c>
      <c r="AZ33" s="241" t="str">
        <f t="shared" ca="1" si="117"/>
        <v/>
      </c>
      <c r="BA33" s="241" t="str">
        <f t="shared" ca="1" si="117"/>
        <v/>
      </c>
      <c r="BB33" s="241" t="str">
        <f t="shared" ca="1" si="117"/>
        <v/>
      </c>
      <c r="BC33" s="241" t="str">
        <f t="shared" ca="1" si="117"/>
        <v/>
      </c>
      <c r="BD33" s="241" t="str">
        <f t="shared" ca="1" si="117"/>
        <v/>
      </c>
      <c r="BE33" s="241" t="str">
        <f t="shared" ca="1" si="117"/>
        <v/>
      </c>
      <c r="BF33" s="241" t="str">
        <f t="shared" ca="1" si="117"/>
        <v/>
      </c>
      <c r="BG33" s="241" t="str">
        <f t="shared" ca="1" si="117"/>
        <v/>
      </c>
      <c r="BH33" s="241" t="str">
        <f t="shared" ca="1" si="117"/>
        <v/>
      </c>
      <c r="BI33" s="241" t="str">
        <f t="shared" ca="1" si="117"/>
        <v/>
      </c>
      <c r="BJ33" s="241" t="str">
        <f t="shared" ca="1" si="117"/>
        <v/>
      </c>
      <c r="BK33" s="241" t="str">
        <f t="shared" ca="1" si="117"/>
        <v/>
      </c>
      <c r="BL33" s="241" t="str">
        <f t="shared" ca="1" si="117"/>
        <v/>
      </c>
      <c r="BM33" s="241" t="str">
        <f t="shared" ca="1" si="117"/>
        <v/>
      </c>
      <c r="BN33" s="241" t="str">
        <f t="shared" ca="1" si="117"/>
        <v/>
      </c>
      <c r="BO33" s="241" t="str">
        <f t="shared" ca="1" si="117"/>
        <v/>
      </c>
      <c r="BP33" s="241" t="str">
        <f t="shared" ca="1" si="117"/>
        <v/>
      </c>
      <c r="BQ33" s="241" t="str">
        <f t="shared" ca="1" si="117"/>
        <v/>
      </c>
      <c r="BR33" s="241" t="str">
        <f t="shared" ca="1" si="117"/>
        <v/>
      </c>
      <c r="BS33" s="241" t="str">
        <f t="shared" ca="1" si="117"/>
        <v/>
      </c>
      <c r="BT33" s="241" t="str">
        <f t="shared" ca="1" si="117"/>
        <v/>
      </c>
      <c r="BU33" s="241" t="str">
        <f t="shared" ca="1" si="117"/>
        <v/>
      </c>
      <c r="BV33" s="241" t="str">
        <f t="shared" ca="1" si="117"/>
        <v/>
      </c>
      <c r="BW33" s="241" t="str">
        <f t="shared" ca="1" si="117"/>
        <v/>
      </c>
      <c r="BX33" s="241" t="str">
        <f t="shared" ca="1" si="117"/>
        <v/>
      </c>
      <c r="BY33" s="241" t="str">
        <f t="shared" ca="1" si="117"/>
        <v/>
      </c>
      <c r="BZ33" s="241" t="str">
        <f t="shared" ca="1" si="117"/>
        <v/>
      </c>
      <c r="CA33" s="241" t="str">
        <f t="shared" ca="1" si="117"/>
        <v/>
      </c>
      <c r="CB33" s="241" t="str">
        <f t="shared" ca="1" si="117"/>
        <v/>
      </c>
      <c r="CC33" s="241" t="str">
        <f t="shared" ref="CC33:EA36" ca="1" si="118">IFERROR(IF(VLOOKUP($B33,INDIRECT(CC$2&amp;"!$C$85:$AH$108"),DAY(CC$3)+1,FALSE)="","",VLOOKUP($B33,INDIRECT(CC$2&amp;"!$C$85:$AH$108"),DAY(CC$3)+1,FALSE)),"")</f>
        <v/>
      </c>
      <c r="CD33" s="241" t="str">
        <f t="shared" ca="1" si="118"/>
        <v/>
      </c>
      <c r="CE33" s="241" t="str">
        <f t="shared" ca="1" si="118"/>
        <v/>
      </c>
      <c r="CF33" s="241" t="str">
        <f t="shared" ca="1" si="118"/>
        <v/>
      </c>
      <c r="CG33" s="241" t="str">
        <f t="shared" ca="1" si="118"/>
        <v/>
      </c>
      <c r="CH33" s="241" t="str">
        <f t="shared" ca="1" si="118"/>
        <v/>
      </c>
      <c r="CI33" s="241" t="str">
        <f t="shared" ca="1" si="118"/>
        <v/>
      </c>
      <c r="CJ33" s="241" t="str">
        <f t="shared" ca="1" si="118"/>
        <v/>
      </c>
      <c r="CK33" s="241" t="str">
        <f t="shared" ca="1" si="118"/>
        <v/>
      </c>
      <c r="CL33" s="241" t="str">
        <f t="shared" ca="1" si="118"/>
        <v/>
      </c>
      <c r="CM33" s="241" t="str">
        <f t="shared" ca="1" si="118"/>
        <v/>
      </c>
      <c r="CN33" s="241" t="str">
        <f t="shared" ca="1" si="118"/>
        <v/>
      </c>
      <c r="CO33" s="241" t="str">
        <f t="shared" ca="1" si="118"/>
        <v/>
      </c>
      <c r="CP33" s="241" t="str">
        <f t="shared" ca="1" si="118"/>
        <v/>
      </c>
      <c r="CQ33" s="241" t="str">
        <f t="shared" ca="1" si="118"/>
        <v/>
      </c>
      <c r="CR33" s="241" t="str">
        <f t="shared" ca="1" si="118"/>
        <v/>
      </c>
      <c r="CS33" s="241" t="str">
        <f t="shared" ca="1" si="118"/>
        <v/>
      </c>
      <c r="CT33" s="241" t="str">
        <f t="shared" ca="1" si="118"/>
        <v/>
      </c>
      <c r="CU33" s="241" t="str">
        <f t="shared" ca="1" si="118"/>
        <v/>
      </c>
      <c r="CV33" s="241" t="str">
        <f t="shared" ca="1" si="118"/>
        <v/>
      </c>
      <c r="CW33" s="241" t="str">
        <f t="shared" ca="1" si="118"/>
        <v/>
      </c>
      <c r="CX33" s="241" t="str">
        <f t="shared" ca="1" si="118"/>
        <v/>
      </c>
      <c r="CY33" s="241" t="str">
        <f t="shared" ca="1" si="118"/>
        <v/>
      </c>
      <c r="CZ33" s="241" t="str">
        <f t="shared" ca="1" si="118"/>
        <v/>
      </c>
      <c r="DA33" s="241" t="str">
        <f t="shared" ca="1" si="118"/>
        <v/>
      </c>
      <c r="DB33" s="241" t="str">
        <f t="shared" ca="1" si="118"/>
        <v/>
      </c>
      <c r="DC33" s="241" t="str">
        <f t="shared" ca="1" si="118"/>
        <v/>
      </c>
      <c r="DD33" s="241" t="str">
        <f t="shared" ca="1" si="118"/>
        <v/>
      </c>
      <c r="DE33" s="241" t="str">
        <f t="shared" ca="1" si="118"/>
        <v/>
      </c>
      <c r="DF33" s="241" t="str">
        <f t="shared" ca="1" si="118"/>
        <v/>
      </c>
      <c r="DG33" s="241" t="str">
        <f t="shared" ca="1" si="118"/>
        <v/>
      </c>
      <c r="DH33" s="241" t="str">
        <f t="shared" ca="1" si="118"/>
        <v/>
      </c>
      <c r="DI33" s="241" t="str">
        <f t="shared" ca="1" si="118"/>
        <v/>
      </c>
      <c r="DJ33" s="241" t="str">
        <f t="shared" ca="1" si="118"/>
        <v/>
      </c>
      <c r="DK33" s="241" t="str">
        <f t="shared" ca="1" si="118"/>
        <v/>
      </c>
      <c r="DL33" s="241" t="str">
        <f t="shared" ca="1" si="118"/>
        <v/>
      </c>
      <c r="DM33" s="241" t="str">
        <f t="shared" ca="1" si="118"/>
        <v/>
      </c>
      <c r="DN33" s="241" t="str">
        <f t="shared" ca="1" si="118"/>
        <v/>
      </c>
      <c r="DO33" s="241" t="str">
        <f t="shared" ca="1" si="118"/>
        <v/>
      </c>
      <c r="DP33" s="241" t="str">
        <f t="shared" ca="1" si="118"/>
        <v/>
      </c>
      <c r="DQ33" s="241" t="str">
        <f t="shared" ca="1" si="118"/>
        <v/>
      </c>
      <c r="DR33" s="241" t="str">
        <f t="shared" ca="1" si="118"/>
        <v/>
      </c>
      <c r="DS33" s="241" t="str">
        <f t="shared" ca="1" si="118"/>
        <v/>
      </c>
      <c r="DT33" s="241" t="str">
        <f t="shared" ca="1" si="118"/>
        <v/>
      </c>
      <c r="DU33" s="241" t="str">
        <f t="shared" ca="1" si="118"/>
        <v/>
      </c>
      <c r="DV33" s="241" t="str">
        <f t="shared" ca="1" si="118"/>
        <v/>
      </c>
      <c r="DW33" s="241" t="str">
        <f t="shared" ca="1" si="118"/>
        <v/>
      </c>
      <c r="DX33" s="241" t="str">
        <f t="shared" ca="1" si="118"/>
        <v/>
      </c>
      <c r="DY33" s="241" t="str">
        <f t="shared" ca="1" si="118"/>
        <v/>
      </c>
      <c r="DZ33" s="241" t="str">
        <f t="shared" ca="1" si="118"/>
        <v/>
      </c>
      <c r="EA33" s="241" t="str">
        <f t="shared" ca="1" si="118"/>
        <v/>
      </c>
      <c r="EB33" s="241" t="str">
        <f t="shared" ca="1" si="116"/>
        <v/>
      </c>
      <c r="EC33" s="241" t="str">
        <f t="shared" ca="1" si="116"/>
        <v/>
      </c>
      <c r="ED33" s="241" t="str">
        <f t="shared" ca="1" si="116"/>
        <v/>
      </c>
      <c r="EE33" s="241" t="str">
        <f t="shared" ca="1" si="116"/>
        <v/>
      </c>
      <c r="EF33" s="241" t="str">
        <f t="shared" ca="1" si="116"/>
        <v/>
      </c>
      <c r="EG33" s="241" t="str">
        <f t="shared" ca="1" si="116"/>
        <v/>
      </c>
      <c r="EH33" s="241" t="str">
        <f t="shared" ca="1" si="116"/>
        <v/>
      </c>
      <c r="EI33" s="241" t="str">
        <f t="shared" ca="1" si="116"/>
        <v/>
      </c>
      <c r="EJ33" s="241" t="str">
        <f t="shared" ca="1" si="116"/>
        <v/>
      </c>
      <c r="EK33" s="241" t="str">
        <f t="shared" ca="1" si="116"/>
        <v/>
      </c>
      <c r="EL33" s="241" t="str">
        <f t="shared" ca="1" si="116"/>
        <v/>
      </c>
      <c r="EM33" s="241" t="str">
        <f t="shared" ca="1" si="116"/>
        <v/>
      </c>
      <c r="EN33" s="241" t="str">
        <f t="shared" ca="1" si="116"/>
        <v/>
      </c>
      <c r="EO33" s="241" t="str">
        <f t="shared" ca="1" si="116"/>
        <v/>
      </c>
      <c r="EP33" s="241" t="str">
        <f t="shared" ca="1" si="116"/>
        <v/>
      </c>
      <c r="EQ33" s="241" t="str">
        <f t="shared" ca="1" si="116"/>
        <v/>
      </c>
      <c r="ER33" s="241" t="str">
        <f t="shared" ca="1" si="116"/>
        <v/>
      </c>
      <c r="ES33" s="241" t="str">
        <f t="shared" ca="1" si="116"/>
        <v/>
      </c>
      <c r="ET33" s="241" t="str">
        <f t="shared" ca="1" si="116"/>
        <v/>
      </c>
      <c r="EU33" s="241" t="str">
        <f t="shared" ca="1" si="116"/>
        <v/>
      </c>
      <c r="EV33" s="241" t="str">
        <f t="shared" ca="1" si="116"/>
        <v/>
      </c>
      <c r="EW33" s="241" t="str">
        <f t="shared" ca="1" si="116"/>
        <v/>
      </c>
      <c r="EX33" s="241" t="str">
        <f t="shared" ca="1" si="116"/>
        <v/>
      </c>
      <c r="EY33" s="241" t="str">
        <f t="shared" ca="1" si="116"/>
        <v/>
      </c>
      <c r="EZ33" s="241" t="str">
        <f t="shared" ca="1" si="116"/>
        <v/>
      </c>
      <c r="FA33" s="241" t="str">
        <f t="shared" ca="1" si="116"/>
        <v/>
      </c>
      <c r="FB33" s="241" t="str">
        <f t="shared" ca="1" si="116"/>
        <v/>
      </c>
      <c r="FC33" s="241" t="str">
        <f t="shared" ca="1" si="116"/>
        <v/>
      </c>
      <c r="FD33" s="241" t="str">
        <f t="shared" ca="1" si="116"/>
        <v/>
      </c>
      <c r="FE33" s="241" t="str">
        <f t="shared" ca="1" si="116"/>
        <v/>
      </c>
      <c r="FF33" s="241" t="str">
        <f t="shared" ca="1" si="116"/>
        <v/>
      </c>
      <c r="FG33" s="241" t="str">
        <f t="shared" ca="1" si="116"/>
        <v/>
      </c>
      <c r="FH33" s="241" t="str">
        <f t="shared" ca="1" si="116"/>
        <v/>
      </c>
      <c r="FI33" s="241" t="str">
        <f t="shared" ca="1" si="116"/>
        <v/>
      </c>
      <c r="FJ33" s="241" t="str">
        <f t="shared" ca="1" si="116"/>
        <v/>
      </c>
      <c r="FK33" s="241" t="str">
        <f t="shared" ca="1" si="116"/>
        <v/>
      </c>
      <c r="FL33" s="241" t="str">
        <f t="shared" ca="1" si="116"/>
        <v/>
      </c>
      <c r="FM33" s="241" t="str">
        <f t="shared" ca="1" si="116"/>
        <v/>
      </c>
      <c r="FN33" s="241" t="str">
        <f t="shared" ca="1" si="116"/>
        <v/>
      </c>
      <c r="FO33" s="241" t="str">
        <f t="shared" ca="1" si="116"/>
        <v/>
      </c>
      <c r="FP33" s="241" t="str">
        <f t="shared" ca="1" si="116"/>
        <v/>
      </c>
      <c r="FQ33" s="241" t="str">
        <f t="shared" ca="1" si="116"/>
        <v/>
      </c>
      <c r="FR33" s="241" t="str">
        <f t="shared" ca="1" si="116"/>
        <v/>
      </c>
      <c r="FS33" s="241" t="str">
        <f t="shared" ca="1" si="116"/>
        <v/>
      </c>
      <c r="FT33" s="241" t="str">
        <f t="shared" ca="1" si="116"/>
        <v/>
      </c>
      <c r="FU33" s="241" t="str">
        <f t="shared" ca="1" si="116"/>
        <v/>
      </c>
      <c r="FV33" s="241" t="str">
        <f t="shared" ca="1" si="116"/>
        <v/>
      </c>
      <c r="FW33" s="241" t="str">
        <f t="shared" ca="1" si="116"/>
        <v/>
      </c>
      <c r="FX33" s="241" t="str">
        <f t="shared" ca="1" si="116"/>
        <v/>
      </c>
      <c r="FY33" s="241" t="str">
        <f t="shared" ca="1" si="116"/>
        <v/>
      </c>
      <c r="FZ33" s="241" t="str">
        <f t="shared" ca="1" si="116"/>
        <v/>
      </c>
      <c r="GA33" s="241" t="str">
        <f t="shared" ca="1" si="116"/>
        <v/>
      </c>
      <c r="GB33" s="241" t="str">
        <f t="shared" ca="1" si="116"/>
        <v/>
      </c>
      <c r="GC33" s="241" t="str">
        <f t="shared" ca="1" si="116"/>
        <v/>
      </c>
      <c r="GD33" s="241" t="str">
        <f t="shared" ca="1" si="116"/>
        <v/>
      </c>
      <c r="GE33" s="241" t="str">
        <f t="shared" ca="1" si="116"/>
        <v/>
      </c>
      <c r="GF33" s="241" t="str">
        <f t="shared" ca="1" si="116"/>
        <v/>
      </c>
      <c r="GG33" s="241" t="str">
        <f t="shared" ca="1" si="116"/>
        <v/>
      </c>
      <c r="GH33" s="241" t="str">
        <f t="shared" ca="1" si="116"/>
        <v/>
      </c>
      <c r="GI33" s="241" t="str">
        <f t="shared" ca="1" si="116"/>
        <v/>
      </c>
      <c r="GJ33" s="241" t="str">
        <f t="shared" ca="1" si="116"/>
        <v/>
      </c>
      <c r="GK33" s="241" t="str">
        <f t="shared" ca="1" si="116"/>
        <v/>
      </c>
      <c r="GL33" s="241" t="str">
        <f t="shared" ca="1" si="116"/>
        <v/>
      </c>
      <c r="GM33" s="241" t="str">
        <f t="shared" ca="1" si="112"/>
        <v/>
      </c>
      <c r="GN33" s="241" t="str">
        <f t="shared" ca="1" si="113"/>
        <v/>
      </c>
      <c r="GO33" s="241" t="str">
        <f t="shared" ca="1" si="113"/>
        <v/>
      </c>
      <c r="GP33" s="241" t="str">
        <f t="shared" ca="1" si="113"/>
        <v/>
      </c>
      <c r="GQ33" s="241" t="str">
        <f t="shared" ca="1" si="113"/>
        <v/>
      </c>
      <c r="GR33" s="241" t="str">
        <f t="shared" ca="1" si="113"/>
        <v/>
      </c>
      <c r="GS33" s="241" t="str">
        <f t="shared" ca="1" si="113"/>
        <v/>
      </c>
      <c r="GT33" s="241" t="str">
        <f t="shared" ca="1" si="113"/>
        <v/>
      </c>
      <c r="GU33" s="241" t="str">
        <f t="shared" ca="1" si="113"/>
        <v/>
      </c>
      <c r="GV33" s="241" t="str">
        <f t="shared" ca="1" si="113"/>
        <v/>
      </c>
      <c r="GW33" s="241" t="str">
        <f t="shared" ca="1" si="113"/>
        <v/>
      </c>
      <c r="GX33" s="241" t="str">
        <f t="shared" ca="1" si="113"/>
        <v/>
      </c>
      <c r="GY33" s="241" t="str">
        <f t="shared" ref="GY33:IV37" ca="1" si="119">IFERROR(IF(VLOOKUP($B33,INDIRECT(GY$2&amp;"!$C$85:$AH$108"),DAY(GY$3)+1,FALSE)="","",VLOOKUP($B33,INDIRECT(GY$2&amp;"!$C$85:$AH$108"),DAY(GY$3)+1,FALSE)),"")</f>
        <v/>
      </c>
      <c r="GZ33" s="241" t="str">
        <f t="shared" ca="1" si="119"/>
        <v/>
      </c>
      <c r="HA33" s="241" t="str">
        <f t="shared" ca="1" si="119"/>
        <v/>
      </c>
      <c r="HB33" s="241" t="str">
        <f t="shared" ca="1" si="119"/>
        <v/>
      </c>
      <c r="HC33" s="241" t="str">
        <f t="shared" ca="1" si="119"/>
        <v/>
      </c>
      <c r="HD33" s="241" t="str">
        <f t="shared" ca="1" si="119"/>
        <v/>
      </c>
      <c r="HE33" s="241" t="str">
        <f t="shared" ca="1" si="119"/>
        <v/>
      </c>
      <c r="HF33" s="241" t="str">
        <f t="shared" ca="1" si="119"/>
        <v/>
      </c>
      <c r="HG33" s="241" t="str">
        <f t="shared" ca="1" si="119"/>
        <v/>
      </c>
      <c r="HH33" s="241" t="str">
        <f t="shared" ca="1" si="119"/>
        <v/>
      </c>
      <c r="HI33" s="241" t="str">
        <f t="shared" ca="1" si="119"/>
        <v/>
      </c>
      <c r="HJ33" s="241" t="str">
        <f t="shared" ca="1" si="119"/>
        <v/>
      </c>
      <c r="HK33" s="241" t="str">
        <f t="shared" ca="1" si="119"/>
        <v/>
      </c>
      <c r="HL33" s="241" t="str">
        <f t="shared" ca="1" si="119"/>
        <v/>
      </c>
      <c r="HM33" s="241" t="str">
        <f t="shared" ca="1" si="119"/>
        <v/>
      </c>
      <c r="HN33" s="241" t="str">
        <f t="shared" ca="1" si="119"/>
        <v/>
      </c>
      <c r="HO33" s="241" t="str">
        <f t="shared" ca="1" si="119"/>
        <v/>
      </c>
      <c r="HP33" s="241" t="str">
        <f t="shared" ca="1" si="119"/>
        <v/>
      </c>
      <c r="HQ33" s="241" t="str">
        <f t="shared" ca="1" si="119"/>
        <v/>
      </c>
      <c r="HR33" s="241" t="str">
        <f t="shared" ca="1" si="119"/>
        <v/>
      </c>
      <c r="HS33" s="241" t="str">
        <f t="shared" ca="1" si="119"/>
        <v/>
      </c>
      <c r="HT33" s="241" t="str">
        <f t="shared" ca="1" si="119"/>
        <v/>
      </c>
      <c r="HU33" s="241" t="str">
        <f t="shared" ca="1" si="119"/>
        <v/>
      </c>
      <c r="HV33" s="241" t="str">
        <f t="shared" ca="1" si="119"/>
        <v/>
      </c>
      <c r="HW33" s="241" t="str">
        <f t="shared" ca="1" si="119"/>
        <v/>
      </c>
      <c r="HX33" s="241" t="str">
        <f t="shared" ca="1" si="119"/>
        <v/>
      </c>
      <c r="HY33" s="241" t="str">
        <f t="shared" ca="1" si="119"/>
        <v/>
      </c>
      <c r="HZ33" s="241" t="str">
        <f t="shared" ca="1" si="119"/>
        <v/>
      </c>
      <c r="IA33" s="241" t="str">
        <f t="shared" ca="1" si="119"/>
        <v/>
      </c>
      <c r="IB33" s="241" t="str">
        <f t="shared" ca="1" si="119"/>
        <v/>
      </c>
      <c r="IC33" s="241" t="str">
        <f t="shared" ca="1" si="119"/>
        <v/>
      </c>
      <c r="ID33" s="241" t="str">
        <f t="shared" ca="1" si="119"/>
        <v/>
      </c>
      <c r="IE33" s="241" t="str">
        <f t="shared" ca="1" si="119"/>
        <v/>
      </c>
      <c r="IF33" s="241" t="str">
        <f t="shared" ca="1" si="119"/>
        <v/>
      </c>
      <c r="IG33" s="241" t="str">
        <f t="shared" ca="1" si="119"/>
        <v/>
      </c>
      <c r="IH33" s="241" t="str">
        <f t="shared" ca="1" si="119"/>
        <v/>
      </c>
      <c r="II33" s="241" t="str">
        <f t="shared" ca="1" si="119"/>
        <v/>
      </c>
      <c r="IJ33" s="241" t="str">
        <f t="shared" ca="1" si="119"/>
        <v/>
      </c>
      <c r="IK33" s="241" t="str">
        <f t="shared" ca="1" si="119"/>
        <v/>
      </c>
      <c r="IL33" s="241" t="str">
        <f t="shared" ca="1" si="119"/>
        <v/>
      </c>
      <c r="IM33" s="241" t="str">
        <f t="shared" ca="1" si="119"/>
        <v/>
      </c>
      <c r="IN33" s="241" t="str">
        <f t="shared" ca="1" si="119"/>
        <v/>
      </c>
      <c r="IO33" s="241" t="str">
        <f t="shared" ca="1" si="119"/>
        <v/>
      </c>
      <c r="IP33" s="241" t="str">
        <f t="shared" ca="1" si="119"/>
        <v/>
      </c>
      <c r="IQ33" s="241" t="str">
        <f t="shared" ca="1" si="119"/>
        <v/>
      </c>
      <c r="IR33" s="241" t="str">
        <f t="shared" ca="1" si="119"/>
        <v/>
      </c>
      <c r="IS33" s="241" t="str">
        <f t="shared" ca="1" si="119"/>
        <v/>
      </c>
      <c r="IT33" s="241" t="str">
        <f t="shared" ca="1" si="119"/>
        <v/>
      </c>
      <c r="IU33" s="241" t="str">
        <f t="shared" ca="1" si="119"/>
        <v/>
      </c>
      <c r="IV33" s="241" t="str">
        <f t="shared" ca="1" si="119"/>
        <v/>
      </c>
    </row>
    <row r="34" spans="1:256" x14ac:dyDescent="0.2">
      <c r="A34">
        <f t="shared" si="115"/>
        <v>6</v>
      </c>
      <c r="B34" s="236">
        <f>カレンダー!B$21</f>
        <v>0</v>
      </c>
      <c r="C34" s="241" t="str">
        <f t="shared" ca="1" si="114"/>
        <v/>
      </c>
      <c r="D34" s="241" t="str">
        <f t="shared" ca="1" si="114"/>
        <v/>
      </c>
      <c r="E34" s="241" t="str">
        <f t="shared" ca="1" si="114"/>
        <v/>
      </c>
      <c r="F34" s="241" t="str">
        <f t="shared" ca="1" si="114"/>
        <v/>
      </c>
      <c r="G34" s="241" t="str">
        <f t="shared" ca="1" si="114"/>
        <v/>
      </c>
      <c r="H34" s="241" t="str">
        <f t="shared" ca="1" si="114"/>
        <v/>
      </c>
      <c r="I34" s="241" t="str">
        <f t="shared" ca="1" si="114"/>
        <v/>
      </c>
      <c r="J34" s="241" t="str">
        <f t="shared" ca="1" si="114"/>
        <v/>
      </c>
      <c r="K34" s="241" t="str">
        <f t="shared" ca="1" si="114"/>
        <v/>
      </c>
      <c r="L34" s="241" t="str">
        <f t="shared" ca="1" si="114"/>
        <v/>
      </c>
      <c r="M34" s="241" t="str">
        <f t="shared" ca="1" si="114"/>
        <v/>
      </c>
      <c r="N34" s="241" t="str">
        <f t="shared" ca="1" si="114"/>
        <v/>
      </c>
      <c r="O34" s="241" t="str">
        <f t="shared" ca="1" si="114"/>
        <v/>
      </c>
      <c r="P34" s="241" t="str">
        <f t="shared" ca="1" si="114"/>
        <v/>
      </c>
      <c r="Q34" s="241" t="str">
        <f t="shared" ca="1" si="114"/>
        <v/>
      </c>
      <c r="R34" s="241" t="str">
        <f t="shared" ca="1" si="114"/>
        <v/>
      </c>
      <c r="S34" s="241" t="str">
        <f t="shared" ca="1" si="117"/>
        <v/>
      </c>
      <c r="T34" s="241" t="str">
        <f t="shared" ca="1" si="117"/>
        <v/>
      </c>
      <c r="U34" s="241" t="str">
        <f t="shared" ca="1" si="117"/>
        <v/>
      </c>
      <c r="V34" s="241" t="str">
        <f t="shared" ca="1" si="117"/>
        <v/>
      </c>
      <c r="W34" s="241" t="str">
        <f t="shared" ca="1" si="117"/>
        <v/>
      </c>
      <c r="X34" s="241" t="str">
        <f t="shared" ca="1" si="117"/>
        <v/>
      </c>
      <c r="Y34" s="241" t="str">
        <f t="shared" ca="1" si="117"/>
        <v/>
      </c>
      <c r="Z34" s="241" t="str">
        <f t="shared" ca="1" si="117"/>
        <v/>
      </c>
      <c r="AA34" s="241" t="str">
        <f t="shared" ca="1" si="117"/>
        <v/>
      </c>
      <c r="AB34" s="241" t="str">
        <f t="shared" ca="1" si="117"/>
        <v/>
      </c>
      <c r="AC34" s="241" t="str">
        <f t="shared" ca="1" si="117"/>
        <v/>
      </c>
      <c r="AD34" s="241" t="str">
        <f t="shared" ca="1" si="117"/>
        <v/>
      </c>
      <c r="AE34" s="241" t="str">
        <f t="shared" ca="1" si="117"/>
        <v/>
      </c>
      <c r="AF34" s="241" t="str">
        <f t="shared" ca="1" si="117"/>
        <v/>
      </c>
      <c r="AG34" s="241" t="str">
        <f t="shared" ca="1" si="117"/>
        <v/>
      </c>
      <c r="AH34" s="241" t="str">
        <f t="shared" ca="1" si="117"/>
        <v/>
      </c>
      <c r="AI34" s="241" t="str">
        <f t="shared" ca="1" si="117"/>
        <v/>
      </c>
      <c r="AJ34" s="241" t="str">
        <f t="shared" ca="1" si="117"/>
        <v/>
      </c>
      <c r="AK34" s="241" t="str">
        <f t="shared" ca="1" si="117"/>
        <v/>
      </c>
      <c r="AL34" s="241" t="str">
        <f t="shared" ca="1" si="117"/>
        <v/>
      </c>
      <c r="AM34" s="241" t="str">
        <f t="shared" ca="1" si="117"/>
        <v/>
      </c>
      <c r="AN34" s="241" t="str">
        <f t="shared" ca="1" si="117"/>
        <v/>
      </c>
      <c r="AO34" s="241" t="str">
        <f t="shared" ca="1" si="117"/>
        <v/>
      </c>
      <c r="AP34" s="241" t="str">
        <f t="shared" ca="1" si="117"/>
        <v/>
      </c>
      <c r="AQ34" s="241" t="str">
        <f t="shared" ca="1" si="117"/>
        <v/>
      </c>
      <c r="AR34" s="241" t="str">
        <f t="shared" ca="1" si="117"/>
        <v/>
      </c>
      <c r="AS34" s="241" t="str">
        <f t="shared" ca="1" si="117"/>
        <v/>
      </c>
      <c r="AT34" s="241" t="str">
        <f t="shared" ca="1" si="117"/>
        <v/>
      </c>
      <c r="AU34" s="241" t="str">
        <f t="shared" ca="1" si="117"/>
        <v/>
      </c>
      <c r="AV34" s="241" t="str">
        <f t="shared" ca="1" si="117"/>
        <v/>
      </c>
      <c r="AW34" s="241" t="str">
        <f t="shared" ca="1" si="117"/>
        <v/>
      </c>
      <c r="AX34" s="241" t="str">
        <f t="shared" ca="1" si="117"/>
        <v/>
      </c>
      <c r="AY34" s="241" t="str">
        <f t="shared" ca="1" si="117"/>
        <v/>
      </c>
      <c r="AZ34" s="241" t="str">
        <f t="shared" ca="1" si="117"/>
        <v/>
      </c>
      <c r="BA34" s="241" t="str">
        <f t="shared" ca="1" si="117"/>
        <v/>
      </c>
      <c r="BB34" s="241" t="str">
        <f t="shared" ca="1" si="117"/>
        <v/>
      </c>
      <c r="BC34" s="241" t="str">
        <f t="shared" ca="1" si="117"/>
        <v/>
      </c>
      <c r="BD34" s="241" t="str">
        <f t="shared" ca="1" si="117"/>
        <v/>
      </c>
      <c r="BE34" s="241" t="str">
        <f t="shared" ca="1" si="117"/>
        <v/>
      </c>
      <c r="BF34" s="241" t="str">
        <f t="shared" ca="1" si="117"/>
        <v/>
      </c>
      <c r="BG34" s="241" t="str">
        <f t="shared" ca="1" si="117"/>
        <v/>
      </c>
      <c r="BH34" s="241" t="str">
        <f t="shared" ca="1" si="117"/>
        <v/>
      </c>
      <c r="BI34" s="241" t="str">
        <f t="shared" ca="1" si="117"/>
        <v/>
      </c>
      <c r="BJ34" s="241" t="str">
        <f t="shared" ca="1" si="117"/>
        <v/>
      </c>
      <c r="BK34" s="241" t="str">
        <f t="shared" ca="1" si="117"/>
        <v/>
      </c>
      <c r="BL34" s="241" t="str">
        <f t="shared" ca="1" si="117"/>
        <v/>
      </c>
      <c r="BM34" s="241" t="str">
        <f t="shared" ca="1" si="117"/>
        <v/>
      </c>
      <c r="BN34" s="241" t="str">
        <f t="shared" ca="1" si="117"/>
        <v/>
      </c>
      <c r="BO34" s="241" t="str">
        <f t="shared" ca="1" si="117"/>
        <v/>
      </c>
      <c r="BP34" s="241" t="str">
        <f t="shared" ca="1" si="117"/>
        <v/>
      </c>
      <c r="BQ34" s="241" t="str">
        <f t="shared" ca="1" si="117"/>
        <v/>
      </c>
      <c r="BR34" s="241" t="str">
        <f t="shared" ca="1" si="117"/>
        <v/>
      </c>
      <c r="BS34" s="241" t="str">
        <f t="shared" ca="1" si="117"/>
        <v/>
      </c>
      <c r="BT34" s="241" t="str">
        <f t="shared" ca="1" si="117"/>
        <v/>
      </c>
      <c r="BU34" s="241" t="str">
        <f t="shared" ca="1" si="117"/>
        <v/>
      </c>
      <c r="BV34" s="241" t="str">
        <f t="shared" ca="1" si="117"/>
        <v/>
      </c>
      <c r="BW34" s="241" t="str">
        <f t="shared" ca="1" si="117"/>
        <v/>
      </c>
      <c r="BX34" s="241" t="str">
        <f t="shared" ca="1" si="117"/>
        <v/>
      </c>
      <c r="BY34" s="241" t="str">
        <f t="shared" ca="1" si="117"/>
        <v/>
      </c>
      <c r="BZ34" s="241" t="str">
        <f t="shared" ca="1" si="117"/>
        <v/>
      </c>
      <c r="CA34" s="241" t="str">
        <f t="shared" ca="1" si="117"/>
        <v/>
      </c>
      <c r="CB34" s="241" t="str">
        <f t="shared" ca="1" si="117"/>
        <v/>
      </c>
      <c r="CC34" s="241" t="str">
        <f t="shared" ca="1" si="118"/>
        <v/>
      </c>
      <c r="CD34" s="241" t="str">
        <f t="shared" ca="1" si="118"/>
        <v/>
      </c>
      <c r="CE34" s="241" t="str">
        <f t="shared" ca="1" si="118"/>
        <v/>
      </c>
      <c r="CF34" s="241" t="str">
        <f t="shared" ca="1" si="118"/>
        <v/>
      </c>
      <c r="CG34" s="241" t="str">
        <f t="shared" ca="1" si="118"/>
        <v/>
      </c>
      <c r="CH34" s="241" t="str">
        <f t="shared" ca="1" si="118"/>
        <v/>
      </c>
      <c r="CI34" s="241" t="str">
        <f t="shared" ca="1" si="118"/>
        <v/>
      </c>
      <c r="CJ34" s="241" t="str">
        <f t="shared" ca="1" si="118"/>
        <v/>
      </c>
      <c r="CK34" s="241" t="str">
        <f t="shared" ca="1" si="118"/>
        <v/>
      </c>
      <c r="CL34" s="241" t="str">
        <f t="shared" ca="1" si="118"/>
        <v/>
      </c>
      <c r="CM34" s="241" t="str">
        <f t="shared" ca="1" si="118"/>
        <v/>
      </c>
      <c r="CN34" s="241" t="str">
        <f t="shared" ca="1" si="118"/>
        <v/>
      </c>
      <c r="CO34" s="241" t="str">
        <f t="shared" ca="1" si="118"/>
        <v/>
      </c>
      <c r="CP34" s="241" t="str">
        <f t="shared" ca="1" si="118"/>
        <v/>
      </c>
      <c r="CQ34" s="241" t="str">
        <f t="shared" ca="1" si="118"/>
        <v/>
      </c>
      <c r="CR34" s="241" t="str">
        <f t="shared" ca="1" si="118"/>
        <v/>
      </c>
      <c r="CS34" s="241" t="str">
        <f t="shared" ca="1" si="118"/>
        <v/>
      </c>
      <c r="CT34" s="241" t="str">
        <f t="shared" ca="1" si="118"/>
        <v/>
      </c>
      <c r="CU34" s="241" t="str">
        <f t="shared" ca="1" si="118"/>
        <v/>
      </c>
      <c r="CV34" s="241" t="str">
        <f t="shared" ca="1" si="118"/>
        <v/>
      </c>
      <c r="CW34" s="241" t="str">
        <f t="shared" ca="1" si="118"/>
        <v/>
      </c>
      <c r="CX34" s="241" t="str">
        <f t="shared" ca="1" si="118"/>
        <v/>
      </c>
      <c r="CY34" s="241" t="str">
        <f t="shared" ca="1" si="118"/>
        <v/>
      </c>
      <c r="CZ34" s="241" t="str">
        <f t="shared" ca="1" si="118"/>
        <v/>
      </c>
      <c r="DA34" s="241" t="str">
        <f t="shared" ca="1" si="118"/>
        <v/>
      </c>
      <c r="DB34" s="241" t="str">
        <f t="shared" ca="1" si="118"/>
        <v/>
      </c>
      <c r="DC34" s="241" t="str">
        <f t="shared" ca="1" si="118"/>
        <v/>
      </c>
      <c r="DD34" s="241" t="str">
        <f t="shared" ca="1" si="118"/>
        <v/>
      </c>
      <c r="DE34" s="241" t="str">
        <f t="shared" ca="1" si="118"/>
        <v/>
      </c>
      <c r="DF34" s="241" t="str">
        <f t="shared" ca="1" si="118"/>
        <v/>
      </c>
      <c r="DG34" s="241" t="str">
        <f t="shared" ca="1" si="118"/>
        <v/>
      </c>
      <c r="DH34" s="241" t="str">
        <f t="shared" ca="1" si="118"/>
        <v/>
      </c>
      <c r="DI34" s="241" t="str">
        <f t="shared" ca="1" si="118"/>
        <v/>
      </c>
      <c r="DJ34" s="241" t="str">
        <f t="shared" ca="1" si="118"/>
        <v/>
      </c>
      <c r="DK34" s="241" t="str">
        <f t="shared" ca="1" si="118"/>
        <v/>
      </c>
      <c r="DL34" s="241" t="str">
        <f t="shared" ca="1" si="118"/>
        <v/>
      </c>
      <c r="DM34" s="241" t="str">
        <f t="shared" ca="1" si="118"/>
        <v/>
      </c>
      <c r="DN34" s="241" t="str">
        <f t="shared" ca="1" si="118"/>
        <v/>
      </c>
      <c r="DO34" s="241" t="str">
        <f t="shared" ca="1" si="118"/>
        <v/>
      </c>
      <c r="DP34" s="241" t="str">
        <f t="shared" ca="1" si="118"/>
        <v/>
      </c>
      <c r="DQ34" s="241" t="str">
        <f t="shared" ca="1" si="118"/>
        <v/>
      </c>
      <c r="DR34" s="241" t="str">
        <f t="shared" ca="1" si="118"/>
        <v/>
      </c>
      <c r="DS34" s="241" t="str">
        <f t="shared" ca="1" si="118"/>
        <v/>
      </c>
      <c r="DT34" s="241" t="str">
        <f t="shared" ca="1" si="118"/>
        <v/>
      </c>
      <c r="DU34" s="241" t="str">
        <f t="shared" ca="1" si="118"/>
        <v/>
      </c>
      <c r="DV34" s="241" t="str">
        <f t="shared" ca="1" si="118"/>
        <v/>
      </c>
      <c r="DW34" s="241" t="str">
        <f t="shared" ca="1" si="118"/>
        <v/>
      </c>
      <c r="DX34" s="241" t="str">
        <f t="shared" ca="1" si="118"/>
        <v/>
      </c>
      <c r="DY34" s="241" t="str">
        <f t="shared" ca="1" si="118"/>
        <v/>
      </c>
      <c r="DZ34" s="241" t="str">
        <f t="shared" ca="1" si="118"/>
        <v/>
      </c>
      <c r="EA34" s="241" t="str">
        <f t="shared" ca="1" si="118"/>
        <v/>
      </c>
      <c r="EB34" s="241" t="str">
        <f t="shared" ca="1" si="116"/>
        <v/>
      </c>
      <c r="EC34" s="241" t="str">
        <f t="shared" ca="1" si="116"/>
        <v/>
      </c>
      <c r="ED34" s="241" t="str">
        <f t="shared" ca="1" si="116"/>
        <v/>
      </c>
      <c r="EE34" s="241" t="str">
        <f t="shared" ca="1" si="116"/>
        <v/>
      </c>
      <c r="EF34" s="241" t="str">
        <f t="shared" ca="1" si="116"/>
        <v/>
      </c>
      <c r="EG34" s="241" t="str">
        <f t="shared" ca="1" si="116"/>
        <v/>
      </c>
      <c r="EH34" s="241" t="str">
        <f t="shared" ca="1" si="116"/>
        <v/>
      </c>
      <c r="EI34" s="241" t="str">
        <f t="shared" ca="1" si="116"/>
        <v/>
      </c>
      <c r="EJ34" s="241" t="str">
        <f t="shared" ca="1" si="116"/>
        <v/>
      </c>
      <c r="EK34" s="241" t="str">
        <f t="shared" ca="1" si="116"/>
        <v/>
      </c>
      <c r="EL34" s="241" t="str">
        <f t="shared" ca="1" si="116"/>
        <v/>
      </c>
      <c r="EM34" s="241" t="str">
        <f t="shared" ca="1" si="116"/>
        <v/>
      </c>
      <c r="EN34" s="241" t="str">
        <f t="shared" ca="1" si="116"/>
        <v/>
      </c>
      <c r="EO34" s="241" t="str">
        <f t="shared" ca="1" si="116"/>
        <v/>
      </c>
      <c r="EP34" s="241" t="str">
        <f t="shared" ca="1" si="116"/>
        <v/>
      </c>
      <c r="EQ34" s="241" t="str">
        <f t="shared" ca="1" si="116"/>
        <v/>
      </c>
      <c r="ER34" s="241" t="str">
        <f t="shared" ca="1" si="116"/>
        <v/>
      </c>
      <c r="ES34" s="241" t="str">
        <f t="shared" ca="1" si="116"/>
        <v/>
      </c>
      <c r="ET34" s="241" t="str">
        <f t="shared" ca="1" si="116"/>
        <v/>
      </c>
      <c r="EU34" s="241" t="str">
        <f t="shared" ca="1" si="116"/>
        <v/>
      </c>
      <c r="EV34" s="241" t="str">
        <f t="shared" ca="1" si="116"/>
        <v/>
      </c>
      <c r="EW34" s="241" t="str">
        <f t="shared" ca="1" si="116"/>
        <v/>
      </c>
      <c r="EX34" s="241" t="str">
        <f t="shared" ca="1" si="116"/>
        <v/>
      </c>
      <c r="EY34" s="241" t="str">
        <f t="shared" ca="1" si="116"/>
        <v/>
      </c>
      <c r="EZ34" s="241" t="str">
        <f t="shared" ca="1" si="116"/>
        <v/>
      </c>
      <c r="FA34" s="241" t="str">
        <f t="shared" ca="1" si="116"/>
        <v/>
      </c>
      <c r="FB34" s="241" t="str">
        <f t="shared" ca="1" si="116"/>
        <v/>
      </c>
      <c r="FC34" s="241" t="str">
        <f t="shared" ca="1" si="116"/>
        <v/>
      </c>
      <c r="FD34" s="241" t="str">
        <f t="shared" ca="1" si="116"/>
        <v/>
      </c>
      <c r="FE34" s="241" t="str">
        <f t="shared" ca="1" si="116"/>
        <v/>
      </c>
      <c r="FF34" s="241" t="str">
        <f t="shared" ca="1" si="116"/>
        <v/>
      </c>
      <c r="FG34" s="241" t="str">
        <f t="shared" ca="1" si="116"/>
        <v/>
      </c>
      <c r="FH34" s="241" t="str">
        <f t="shared" ca="1" si="116"/>
        <v/>
      </c>
      <c r="FI34" s="241" t="str">
        <f t="shared" ca="1" si="116"/>
        <v/>
      </c>
      <c r="FJ34" s="241" t="str">
        <f t="shared" ca="1" si="116"/>
        <v/>
      </c>
      <c r="FK34" s="241" t="str">
        <f t="shared" ca="1" si="116"/>
        <v/>
      </c>
      <c r="FL34" s="241" t="str">
        <f t="shared" ca="1" si="116"/>
        <v/>
      </c>
      <c r="FM34" s="241" t="str">
        <f t="shared" ca="1" si="116"/>
        <v/>
      </c>
      <c r="FN34" s="241" t="str">
        <f t="shared" ca="1" si="116"/>
        <v/>
      </c>
      <c r="FO34" s="241" t="str">
        <f t="shared" ca="1" si="116"/>
        <v/>
      </c>
      <c r="FP34" s="241" t="str">
        <f t="shared" ca="1" si="116"/>
        <v/>
      </c>
      <c r="FQ34" s="241" t="str">
        <f t="shared" ca="1" si="116"/>
        <v/>
      </c>
      <c r="FR34" s="241" t="str">
        <f t="shared" ca="1" si="116"/>
        <v/>
      </c>
      <c r="FS34" s="241" t="str">
        <f t="shared" ca="1" si="116"/>
        <v/>
      </c>
      <c r="FT34" s="241" t="str">
        <f t="shared" ca="1" si="116"/>
        <v/>
      </c>
      <c r="FU34" s="241" t="str">
        <f t="shared" ca="1" si="116"/>
        <v/>
      </c>
      <c r="FV34" s="241" t="str">
        <f t="shared" ca="1" si="116"/>
        <v/>
      </c>
      <c r="FW34" s="241" t="str">
        <f t="shared" ca="1" si="116"/>
        <v/>
      </c>
      <c r="FX34" s="241" t="str">
        <f t="shared" ca="1" si="116"/>
        <v/>
      </c>
      <c r="FY34" s="241" t="str">
        <f t="shared" ca="1" si="116"/>
        <v/>
      </c>
      <c r="FZ34" s="241" t="str">
        <f t="shared" ca="1" si="116"/>
        <v/>
      </c>
      <c r="GA34" s="241" t="str">
        <f t="shared" ca="1" si="116"/>
        <v/>
      </c>
      <c r="GB34" s="241" t="str">
        <f t="shared" ca="1" si="116"/>
        <v/>
      </c>
      <c r="GC34" s="241" t="str">
        <f t="shared" ca="1" si="116"/>
        <v/>
      </c>
      <c r="GD34" s="241" t="str">
        <f t="shared" ca="1" si="116"/>
        <v/>
      </c>
      <c r="GE34" s="241" t="str">
        <f t="shared" ca="1" si="116"/>
        <v/>
      </c>
      <c r="GF34" s="241" t="str">
        <f t="shared" ca="1" si="116"/>
        <v/>
      </c>
      <c r="GG34" s="241" t="str">
        <f t="shared" ca="1" si="116"/>
        <v/>
      </c>
      <c r="GH34" s="241" t="str">
        <f t="shared" ca="1" si="116"/>
        <v/>
      </c>
      <c r="GI34" s="241" t="str">
        <f t="shared" ca="1" si="116"/>
        <v/>
      </c>
      <c r="GJ34" s="241" t="str">
        <f t="shared" ca="1" si="116"/>
        <v/>
      </c>
      <c r="GK34" s="241" t="str">
        <f t="shared" ca="1" si="116"/>
        <v/>
      </c>
      <c r="GL34" s="241" t="str">
        <f t="shared" ca="1" si="116"/>
        <v/>
      </c>
      <c r="GM34" s="241" t="str">
        <f t="shared" ca="1" si="112"/>
        <v/>
      </c>
      <c r="GN34" s="241" t="str">
        <f t="shared" ref="GN34:IV38" ca="1" si="120">IFERROR(IF(VLOOKUP($B34,INDIRECT(GN$2&amp;"!$C$85:$AH$108"),DAY(GN$3)+1,FALSE)="","",VLOOKUP($B34,INDIRECT(GN$2&amp;"!$C$85:$AH$108"),DAY(GN$3)+1,FALSE)),"")</f>
        <v/>
      </c>
      <c r="GO34" s="241" t="str">
        <f t="shared" ca="1" si="120"/>
        <v/>
      </c>
      <c r="GP34" s="241" t="str">
        <f t="shared" ca="1" si="120"/>
        <v/>
      </c>
      <c r="GQ34" s="241" t="str">
        <f t="shared" ca="1" si="120"/>
        <v/>
      </c>
      <c r="GR34" s="241" t="str">
        <f t="shared" ca="1" si="120"/>
        <v/>
      </c>
      <c r="GS34" s="241" t="str">
        <f t="shared" ca="1" si="120"/>
        <v/>
      </c>
      <c r="GT34" s="241" t="str">
        <f t="shared" ca="1" si="120"/>
        <v/>
      </c>
      <c r="GU34" s="241" t="str">
        <f t="shared" ca="1" si="120"/>
        <v/>
      </c>
      <c r="GV34" s="241" t="str">
        <f t="shared" ca="1" si="120"/>
        <v/>
      </c>
      <c r="GW34" s="241" t="str">
        <f t="shared" ca="1" si="120"/>
        <v/>
      </c>
      <c r="GX34" s="241" t="str">
        <f t="shared" ca="1" si="120"/>
        <v/>
      </c>
      <c r="GY34" s="241" t="str">
        <f t="shared" ca="1" si="120"/>
        <v/>
      </c>
      <c r="GZ34" s="241" t="str">
        <f t="shared" ca="1" si="120"/>
        <v/>
      </c>
      <c r="HA34" s="241" t="str">
        <f t="shared" ca="1" si="120"/>
        <v/>
      </c>
      <c r="HB34" s="241" t="str">
        <f t="shared" ca="1" si="120"/>
        <v/>
      </c>
      <c r="HC34" s="241" t="str">
        <f t="shared" ca="1" si="120"/>
        <v/>
      </c>
      <c r="HD34" s="241" t="str">
        <f t="shared" ca="1" si="120"/>
        <v/>
      </c>
      <c r="HE34" s="241" t="str">
        <f t="shared" ca="1" si="120"/>
        <v/>
      </c>
      <c r="HF34" s="241" t="str">
        <f t="shared" ca="1" si="120"/>
        <v/>
      </c>
      <c r="HG34" s="241" t="str">
        <f t="shared" ca="1" si="120"/>
        <v/>
      </c>
      <c r="HH34" s="241" t="str">
        <f t="shared" ca="1" si="120"/>
        <v/>
      </c>
      <c r="HI34" s="241" t="str">
        <f t="shared" ca="1" si="120"/>
        <v/>
      </c>
      <c r="HJ34" s="241" t="str">
        <f t="shared" ca="1" si="120"/>
        <v/>
      </c>
      <c r="HK34" s="241" t="str">
        <f t="shared" ca="1" si="120"/>
        <v/>
      </c>
      <c r="HL34" s="241" t="str">
        <f t="shared" ca="1" si="120"/>
        <v/>
      </c>
      <c r="HM34" s="241" t="str">
        <f t="shared" ca="1" si="120"/>
        <v/>
      </c>
      <c r="HN34" s="241" t="str">
        <f t="shared" ca="1" si="120"/>
        <v/>
      </c>
      <c r="HO34" s="241" t="str">
        <f t="shared" ca="1" si="120"/>
        <v/>
      </c>
      <c r="HP34" s="241" t="str">
        <f t="shared" ca="1" si="120"/>
        <v/>
      </c>
      <c r="HQ34" s="241" t="str">
        <f t="shared" ca="1" si="120"/>
        <v/>
      </c>
      <c r="HR34" s="241" t="str">
        <f t="shared" ca="1" si="120"/>
        <v/>
      </c>
      <c r="HS34" s="241" t="str">
        <f t="shared" ca="1" si="120"/>
        <v/>
      </c>
      <c r="HT34" s="241" t="str">
        <f t="shared" ca="1" si="120"/>
        <v/>
      </c>
      <c r="HU34" s="241" t="str">
        <f t="shared" ca="1" si="120"/>
        <v/>
      </c>
      <c r="HV34" s="241" t="str">
        <f t="shared" ca="1" si="120"/>
        <v/>
      </c>
      <c r="HW34" s="241" t="str">
        <f t="shared" ca="1" si="120"/>
        <v/>
      </c>
      <c r="HX34" s="241" t="str">
        <f t="shared" ca="1" si="120"/>
        <v/>
      </c>
      <c r="HY34" s="241" t="str">
        <f t="shared" ca="1" si="120"/>
        <v/>
      </c>
      <c r="HZ34" s="241" t="str">
        <f t="shared" ca="1" si="120"/>
        <v/>
      </c>
      <c r="IA34" s="241" t="str">
        <f t="shared" ca="1" si="120"/>
        <v/>
      </c>
      <c r="IB34" s="241" t="str">
        <f t="shared" ca="1" si="120"/>
        <v/>
      </c>
      <c r="IC34" s="241" t="str">
        <f t="shared" ca="1" si="120"/>
        <v/>
      </c>
      <c r="ID34" s="241" t="str">
        <f t="shared" ca="1" si="120"/>
        <v/>
      </c>
      <c r="IE34" s="241" t="str">
        <f t="shared" ca="1" si="120"/>
        <v/>
      </c>
      <c r="IF34" s="241" t="str">
        <f t="shared" ca="1" si="120"/>
        <v/>
      </c>
      <c r="IG34" s="241" t="str">
        <f t="shared" ca="1" si="120"/>
        <v/>
      </c>
      <c r="IH34" s="241" t="str">
        <f t="shared" ca="1" si="120"/>
        <v/>
      </c>
      <c r="II34" s="241" t="str">
        <f t="shared" ca="1" si="120"/>
        <v/>
      </c>
      <c r="IJ34" s="241" t="str">
        <f t="shared" ca="1" si="120"/>
        <v/>
      </c>
      <c r="IK34" s="241" t="str">
        <f t="shared" ca="1" si="120"/>
        <v/>
      </c>
      <c r="IL34" s="241" t="str">
        <f t="shared" ca="1" si="120"/>
        <v/>
      </c>
      <c r="IM34" s="241" t="str">
        <f t="shared" ca="1" si="120"/>
        <v/>
      </c>
      <c r="IN34" s="241" t="str">
        <f t="shared" ca="1" si="120"/>
        <v/>
      </c>
      <c r="IO34" s="241" t="str">
        <f t="shared" ca="1" si="120"/>
        <v/>
      </c>
      <c r="IP34" s="241" t="str">
        <f t="shared" ca="1" si="120"/>
        <v/>
      </c>
      <c r="IQ34" s="241" t="str">
        <f t="shared" ca="1" si="120"/>
        <v/>
      </c>
      <c r="IR34" s="241" t="str">
        <f t="shared" ca="1" si="120"/>
        <v/>
      </c>
      <c r="IS34" s="241" t="str">
        <f t="shared" ca="1" si="120"/>
        <v/>
      </c>
      <c r="IT34" s="241" t="str">
        <f t="shared" ca="1" si="120"/>
        <v/>
      </c>
      <c r="IU34" s="241" t="str">
        <f t="shared" ca="1" si="120"/>
        <v/>
      </c>
      <c r="IV34" s="241" t="str">
        <f t="shared" ca="1" si="120"/>
        <v/>
      </c>
    </row>
    <row r="35" spans="1:256" x14ac:dyDescent="0.2">
      <c r="A35">
        <f t="shared" si="115"/>
        <v>7</v>
      </c>
      <c r="B35" s="236">
        <f>カレンダー!B$22</f>
        <v>0</v>
      </c>
      <c r="C35" s="241" t="str">
        <f t="shared" ca="1" si="114"/>
        <v/>
      </c>
      <c r="D35" s="241" t="str">
        <f t="shared" ca="1" si="114"/>
        <v/>
      </c>
      <c r="E35" s="241" t="str">
        <f t="shared" ca="1" si="114"/>
        <v/>
      </c>
      <c r="F35" s="241" t="str">
        <f t="shared" ca="1" si="114"/>
        <v/>
      </c>
      <c r="G35" s="241" t="str">
        <f t="shared" ca="1" si="114"/>
        <v/>
      </c>
      <c r="H35" s="241" t="str">
        <f t="shared" ca="1" si="114"/>
        <v/>
      </c>
      <c r="I35" s="241" t="str">
        <f t="shared" ca="1" si="114"/>
        <v/>
      </c>
      <c r="J35" s="241" t="str">
        <f t="shared" ca="1" si="114"/>
        <v/>
      </c>
      <c r="K35" s="241" t="str">
        <f t="shared" ca="1" si="114"/>
        <v/>
      </c>
      <c r="L35" s="241" t="str">
        <f t="shared" ca="1" si="114"/>
        <v/>
      </c>
      <c r="M35" s="241" t="str">
        <f t="shared" ca="1" si="114"/>
        <v/>
      </c>
      <c r="N35" s="241" t="str">
        <f t="shared" ca="1" si="114"/>
        <v/>
      </c>
      <c r="O35" s="241" t="str">
        <f t="shared" ca="1" si="114"/>
        <v/>
      </c>
      <c r="P35" s="241" t="str">
        <f t="shared" ca="1" si="114"/>
        <v/>
      </c>
      <c r="Q35" s="241" t="str">
        <f t="shared" ca="1" si="114"/>
        <v/>
      </c>
      <c r="R35" s="241" t="str">
        <f t="shared" ca="1" si="114"/>
        <v/>
      </c>
      <c r="S35" s="241" t="str">
        <f t="shared" ca="1" si="117"/>
        <v/>
      </c>
      <c r="T35" s="241" t="str">
        <f t="shared" ca="1" si="117"/>
        <v/>
      </c>
      <c r="U35" s="241" t="str">
        <f t="shared" ca="1" si="117"/>
        <v/>
      </c>
      <c r="V35" s="241" t="str">
        <f t="shared" ca="1" si="117"/>
        <v/>
      </c>
      <c r="W35" s="241" t="str">
        <f t="shared" ca="1" si="117"/>
        <v/>
      </c>
      <c r="X35" s="241" t="str">
        <f t="shared" ca="1" si="117"/>
        <v/>
      </c>
      <c r="Y35" s="241" t="str">
        <f t="shared" ca="1" si="117"/>
        <v/>
      </c>
      <c r="Z35" s="241" t="str">
        <f t="shared" ca="1" si="117"/>
        <v/>
      </c>
      <c r="AA35" s="241" t="str">
        <f t="shared" ca="1" si="117"/>
        <v/>
      </c>
      <c r="AB35" s="241" t="str">
        <f t="shared" ca="1" si="117"/>
        <v/>
      </c>
      <c r="AC35" s="241" t="str">
        <f t="shared" ca="1" si="117"/>
        <v/>
      </c>
      <c r="AD35" s="241" t="str">
        <f t="shared" ca="1" si="117"/>
        <v/>
      </c>
      <c r="AE35" s="241" t="str">
        <f t="shared" ca="1" si="117"/>
        <v/>
      </c>
      <c r="AF35" s="241" t="str">
        <f t="shared" ca="1" si="117"/>
        <v/>
      </c>
      <c r="AG35" s="241" t="str">
        <f t="shared" ca="1" si="117"/>
        <v/>
      </c>
      <c r="AH35" s="241" t="str">
        <f t="shared" ca="1" si="117"/>
        <v/>
      </c>
      <c r="AI35" s="241" t="str">
        <f t="shared" ca="1" si="117"/>
        <v/>
      </c>
      <c r="AJ35" s="241" t="str">
        <f t="shared" ca="1" si="117"/>
        <v/>
      </c>
      <c r="AK35" s="241" t="str">
        <f t="shared" ca="1" si="117"/>
        <v/>
      </c>
      <c r="AL35" s="241" t="str">
        <f t="shared" ca="1" si="117"/>
        <v/>
      </c>
      <c r="AM35" s="241" t="str">
        <f t="shared" ca="1" si="117"/>
        <v/>
      </c>
      <c r="AN35" s="241" t="str">
        <f t="shared" ca="1" si="117"/>
        <v/>
      </c>
      <c r="AO35" s="241" t="str">
        <f t="shared" ca="1" si="117"/>
        <v/>
      </c>
      <c r="AP35" s="241" t="str">
        <f t="shared" ca="1" si="117"/>
        <v/>
      </c>
      <c r="AQ35" s="241" t="str">
        <f t="shared" ca="1" si="117"/>
        <v/>
      </c>
      <c r="AR35" s="241" t="str">
        <f t="shared" ca="1" si="117"/>
        <v/>
      </c>
      <c r="AS35" s="241" t="str">
        <f t="shared" ca="1" si="117"/>
        <v/>
      </c>
      <c r="AT35" s="241" t="str">
        <f t="shared" ca="1" si="117"/>
        <v/>
      </c>
      <c r="AU35" s="241" t="str">
        <f t="shared" ca="1" si="117"/>
        <v/>
      </c>
      <c r="AV35" s="241" t="str">
        <f t="shared" ca="1" si="117"/>
        <v/>
      </c>
      <c r="AW35" s="241" t="str">
        <f t="shared" ca="1" si="117"/>
        <v/>
      </c>
      <c r="AX35" s="241" t="str">
        <f t="shared" ca="1" si="117"/>
        <v/>
      </c>
      <c r="AY35" s="241" t="str">
        <f t="shared" ca="1" si="117"/>
        <v/>
      </c>
      <c r="AZ35" s="241" t="str">
        <f t="shared" ca="1" si="117"/>
        <v/>
      </c>
      <c r="BA35" s="241" t="str">
        <f t="shared" ca="1" si="117"/>
        <v/>
      </c>
      <c r="BB35" s="241" t="str">
        <f t="shared" ca="1" si="117"/>
        <v/>
      </c>
      <c r="BC35" s="241" t="str">
        <f t="shared" ca="1" si="117"/>
        <v/>
      </c>
      <c r="BD35" s="241" t="str">
        <f t="shared" ca="1" si="117"/>
        <v/>
      </c>
      <c r="BE35" s="241" t="str">
        <f t="shared" ca="1" si="117"/>
        <v/>
      </c>
      <c r="BF35" s="241" t="str">
        <f t="shared" ca="1" si="117"/>
        <v/>
      </c>
      <c r="BG35" s="241" t="str">
        <f t="shared" ca="1" si="117"/>
        <v/>
      </c>
      <c r="BH35" s="241" t="str">
        <f t="shared" ca="1" si="117"/>
        <v/>
      </c>
      <c r="BI35" s="241" t="str">
        <f t="shared" ca="1" si="117"/>
        <v/>
      </c>
      <c r="BJ35" s="241" t="str">
        <f t="shared" ca="1" si="117"/>
        <v/>
      </c>
      <c r="BK35" s="241" t="str">
        <f t="shared" ca="1" si="117"/>
        <v/>
      </c>
      <c r="BL35" s="241" t="str">
        <f t="shared" ca="1" si="117"/>
        <v/>
      </c>
      <c r="BM35" s="241" t="str">
        <f t="shared" ca="1" si="117"/>
        <v/>
      </c>
      <c r="BN35" s="241" t="str">
        <f t="shared" ca="1" si="117"/>
        <v/>
      </c>
      <c r="BO35" s="241" t="str">
        <f t="shared" ca="1" si="117"/>
        <v/>
      </c>
      <c r="BP35" s="241" t="str">
        <f t="shared" ca="1" si="117"/>
        <v/>
      </c>
      <c r="BQ35" s="241" t="str">
        <f t="shared" ca="1" si="117"/>
        <v/>
      </c>
      <c r="BR35" s="241" t="str">
        <f t="shared" ca="1" si="117"/>
        <v/>
      </c>
      <c r="BS35" s="241" t="str">
        <f t="shared" ca="1" si="117"/>
        <v/>
      </c>
      <c r="BT35" s="241" t="str">
        <f t="shared" ca="1" si="117"/>
        <v/>
      </c>
      <c r="BU35" s="241" t="str">
        <f t="shared" ca="1" si="117"/>
        <v/>
      </c>
      <c r="BV35" s="241" t="str">
        <f t="shared" ca="1" si="117"/>
        <v/>
      </c>
      <c r="BW35" s="241" t="str">
        <f t="shared" ca="1" si="117"/>
        <v/>
      </c>
      <c r="BX35" s="241" t="str">
        <f t="shared" ca="1" si="117"/>
        <v/>
      </c>
      <c r="BY35" s="241" t="str">
        <f t="shared" ca="1" si="117"/>
        <v/>
      </c>
      <c r="BZ35" s="241" t="str">
        <f t="shared" ca="1" si="117"/>
        <v/>
      </c>
      <c r="CA35" s="241" t="str">
        <f t="shared" ca="1" si="117"/>
        <v/>
      </c>
      <c r="CB35" s="241" t="str">
        <f t="shared" ca="1" si="117"/>
        <v/>
      </c>
      <c r="CC35" s="241" t="str">
        <f t="shared" ca="1" si="118"/>
        <v/>
      </c>
      <c r="CD35" s="241" t="str">
        <f t="shared" ca="1" si="118"/>
        <v/>
      </c>
      <c r="CE35" s="241" t="str">
        <f t="shared" ca="1" si="118"/>
        <v/>
      </c>
      <c r="CF35" s="241" t="str">
        <f t="shared" ca="1" si="118"/>
        <v/>
      </c>
      <c r="CG35" s="241" t="str">
        <f t="shared" ca="1" si="118"/>
        <v/>
      </c>
      <c r="CH35" s="241" t="str">
        <f t="shared" ca="1" si="118"/>
        <v/>
      </c>
      <c r="CI35" s="241" t="str">
        <f t="shared" ca="1" si="118"/>
        <v/>
      </c>
      <c r="CJ35" s="241" t="str">
        <f t="shared" ca="1" si="118"/>
        <v/>
      </c>
      <c r="CK35" s="241" t="str">
        <f t="shared" ca="1" si="118"/>
        <v/>
      </c>
      <c r="CL35" s="241" t="str">
        <f t="shared" ca="1" si="118"/>
        <v/>
      </c>
      <c r="CM35" s="241" t="str">
        <f t="shared" ca="1" si="118"/>
        <v/>
      </c>
      <c r="CN35" s="241" t="str">
        <f t="shared" ca="1" si="118"/>
        <v/>
      </c>
      <c r="CO35" s="241" t="str">
        <f t="shared" ca="1" si="118"/>
        <v/>
      </c>
      <c r="CP35" s="241" t="str">
        <f t="shared" ca="1" si="118"/>
        <v/>
      </c>
      <c r="CQ35" s="241" t="str">
        <f t="shared" ca="1" si="118"/>
        <v/>
      </c>
      <c r="CR35" s="241" t="str">
        <f t="shared" ca="1" si="118"/>
        <v/>
      </c>
      <c r="CS35" s="241" t="str">
        <f t="shared" ca="1" si="118"/>
        <v/>
      </c>
      <c r="CT35" s="241" t="str">
        <f t="shared" ca="1" si="118"/>
        <v/>
      </c>
      <c r="CU35" s="241" t="str">
        <f t="shared" ca="1" si="118"/>
        <v/>
      </c>
      <c r="CV35" s="241" t="str">
        <f t="shared" ca="1" si="118"/>
        <v/>
      </c>
      <c r="CW35" s="241" t="str">
        <f t="shared" ca="1" si="118"/>
        <v/>
      </c>
      <c r="CX35" s="241" t="str">
        <f t="shared" ca="1" si="118"/>
        <v/>
      </c>
      <c r="CY35" s="241" t="str">
        <f t="shared" ca="1" si="118"/>
        <v/>
      </c>
      <c r="CZ35" s="241" t="str">
        <f t="shared" ca="1" si="118"/>
        <v/>
      </c>
      <c r="DA35" s="241" t="str">
        <f t="shared" ca="1" si="118"/>
        <v/>
      </c>
      <c r="DB35" s="241" t="str">
        <f t="shared" ca="1" si="118"/>
        <v/>
      </c>
      <c r="DC35" s="241" t="str">
        <f t="shared" ca="1" si="118"/>
        <v/>
      </c>
      <c r="DD35" s="241" t="str">
        <f t="shared" ca="1" si="118"/>
        <v/>
      </c>
      <c r="DE35" s="241" t="str">
        <f t="shared" ca="1" si="118"/>
        <v/>
      </c>
      <c r="DF35" s="241" t="str">
        <f t="shared" ca="1" si="118"/>
        <v/>
      </c>
      <c r="DG35" s="241" t="str">
        <f t="shared" ca="1" si="118"/>
        <v/>
      </c>
      <c r="DH35" s="241" t="str">
        <f t="shared" ca="1" si="118"/>
        <v/>
      </c>
      <c r="DI35" s="241" t="str">
        <f t="shared" ca="1" si="118"/>
        <v/>
      </c>
      <c r="DJ35" s="241" t="str">
        <f t="shared" ca="1" si="118"/>
        <v/>
      </c>
      <c r="DK35" s="241" t="str">
        <f t="shared" ca="1" si="118"/>
        <v/>
      </c>
      <c r="DL35" s="241" t="str">
        <f t="shared" ca="1" si="118"/>
        <v/>
      </c>
      <c r="DM35" s="241" t="str">
        <f t="shared" ca="1" si="118"/>
        <v/>
      </c>
      <c r="DN35" s="241" t="str">
        <f t="shared" ca="1" si="118"/>
        <v/>
      </c>
      <c r="DO35" s="241" t="str">
        <f t="shared" ca="1" si="118"/>
        <v/>
      </c>
      <c r="DP35" s="241" t="str">
        <f t="shared" ca="1" si="118"/>
        <v/>
      </c>
      <c r="DQ35" s="241" t="str">
        <f t="shared" ca="1" si="118"/>
        <v/>
      </c>
      <c r="DR35" s="241" t="str">
        <f t="shared" ca="1" si="118"/>
        <v/>
      </c>
      <c r="DS35" s="241" t="str">
        <f t="shared" ca="1" si="118"/>
        <v/>
      </c>
      <c r="DT35" s="241" t="str">
        <f t="shared" ca="1" si="118"/>
        <v/>
      </c>
      <c r="DU35" s="241" t="str">
        <f t="shared" ca="1" si="118"/>
        <v/>
      </c>
      <c r="DV35" s="241" t="str">
        <f t="shared" ca="1" si="118"/>
        <v/>
      </c>
      <c r="DW35" s="241" t="str">
        <f t="shared" ca="1" si="118"/>
        <v/>
      </c>
      <c r="DX35" s="241" t="str">
        <f t="shared" ca="1" si="118"/>
        <v/>
      </c>
      <c r="DY35" s="241" t="str">
        <f t="shared" ca="1" si="118"/>
        <v/>
      </c>
      <c r="DZ35" s="241" t="str">
        <f t="shared" ca="1" si="118"/>
        <v/>
      </c>
      <c r="EA35" s="241" t="str">
        <f t="shared" ca="1" si="118"/>
        <v/>
      </c>
      <c r="EB35" s="241" t="str">
        <f t="shared" ca="1" si="116"/>
        <v/>
      </c>
      <c r="EC35" s="241" t="str">
        <f t="shared" ca="1" si="116"/>
        <v/>
      </c>
      <c r="ED35" s="241" t="str">
        <f t="shared" ca="1" si="116"/>
        <v/>
      </c>
      <c r="EE35" s="241" t="str">
        <f t="shared" ca="1" si="116"/>
        <v/>
      </c>
      <c r="EF35" s="241" t="str">
        <f t="shared" ca="1" si="116"/>
        <v/>
      </c>
      <c r="EG35" s="241" t="str">
        <f t="shared" ca="1" si="116"/>
        <v/>
      </c>
      <c r="EH35" s="241" t="str">
        <f t="shared" ca="1" si="116"/>
        <v/>
      </c>
      <c r="EI35" s="241" t="str">
        <f t="shared" ca="1" si="116"/>
        <v/>
      </c>
      <c r="EJ35" s="241" t="str">
        <f t="shared" ca="1" si="116"/>
        <v/>
      </c>
      <c r="EK35" s="241" t="str">
        <f t="shared" ca="1" si="116"/>
        <v/>
      </c>
      <c r="EL35" s="241" t="str">
        <f t="shared" ca="1" si="116"/>
        <v/>
      </c>
      <c r="EM35" s="241" t="str">
        <f t="shared" ca="1" si="116"/>
        <v/>
      </c>
      <c r="EN35" s="241" t="str">
        <f t="shared" ca="1" si="116"/>
        <v/>
      </c>
      <c r="EO35" s="241" t="str">
        <f t="shared" ca="1" si="116"/>
        <v/>
      </c>
      <c r="EP35" s="241" t="str">
        <f t="shared" ca="1" si="116"/>
        <v/>
      </c>
      <c r="EQ35" s="241" t="str">
        <f t="shared" ca="1" si="116"/>
        <v/>
      </c>
      <c r="ER35" s="241" t="str">
        <f t="shared" ca="1" si="116"/>
        <v/>
      </c>
      <c r="ES35" s="241" t="str">
        <f t="shared" ca="1" si="116"/>
        <v/>
      </c>
      <c r="ET35" s="241" t="str">
        <f t="shared" ca="1" si="116"/>
        <v/>
      </c>
      <c r="EU35" s="241" t="str">
        <f t="shared" ca="1" si="116"/>
        <v/>
      </c>
      <c r="EV35" s="241" t="str">
        <f t="shared" ca="1" si="116"/>
        <v/>
      </c>
      <c r="EW35" s="241" t="str">
        <f t="shared" ca="1" si="116"/>
        <v/>
      </c>
      <c r="EX35" s="241" t="str">
        <f t="shared" ca="1" si="116"/>
        <v/>
      </c>
      <c r="EY35" s="241" t="str">
        <f t="shared" ca="1" si="116"/>
        <v/>
      </c>
      <c r="EZ35" s="241" t="str">
        <f t="shared" ca="1" si="116"/>
        <v/>
      </c>
      <c r="FA35" s="241" t="str">
        <f t="shared" ca="1" si="116"/>
        <v/>
      </c>
      <c r="FB35" s="241" t="str">
        <f t="shared" ca="1" si="116"/>
        <v/>
      </c>
      <c r="FC35" s="241" t="str">
        <f t="shared" ca="1" si="116"/>
        <v/>
      </c>
      <c r="FD35" s="241" t="str">
        <f t="shared" ca="1" si="116"/>
        <v/>
      </c>
      <c r="FE35" s="241" t="str">
        <f t="shared" ca="1" si="116"/>
        <v/>
      </c>
      <c r="FF35" s="241" t="str">
        <f t="shared" ca="1" si="116"/>
        <v/>
      </c>
      <c r="FG35" s="241" t="str">
        <f t="shared" ca="1" si="116"/>
        <v/>
      </c>
      <c r="FH35" s="241" t="str">
        <f t="shared" ca="1" si="116"/>
        <v/>
      </c>
      <c r="FI35" s="241" t="str">
        <f t="shared" ca="1" si="116"/>
        <v/>
      </c>
      <c r="FJ35" s="241" t="str">
        <f t="shared" ca="1" si="116"/>
        <v/>
      </c>
      <c r="FK35" s="241" t="str">
        <f t="shared" ca="1" si="116"/>
        <v/>
      </c>
      <c r="FL35" s="241" t="str">
        <f t="shared" ca="1" si="116"/>
        <v/>
      </c>
      <c r="FM35" s="241" t="str">
        <f t="shared" ca="1" si="116"/>
        <v/>
      </c>
      <c r="FN35" s="241" t="str">
        <f t="shared" ca="1" si="116"/>
        <v/>
      </c>
      <c r="FO35" s="241" t="str">
        <f t="shared" ca="1" si="116"/>
        <v/>
      </c>
      <c r="FP35" s="241" t="str">
        <f t="shared" ca="1" si="116"/>
        <v/>
      </c>
      <c r="FQ35" s="241" t="str">
        <f t="shared" ca="1" si="116"/>
        <v/>
      </c>
      <c r="FR35" s="241" t="str">
        <f t="shared" ca="1" si="116"/>
        <v/>
      </c>
      <c r="FS35" s="241" t="str">
        <f t="shared" ca="1" si="116"/>
        <v/>
      </c>
      <c r="FT35" s="241" t="str">
        <f t="shared" ca="1" si="116"/>
        <v/>
      </c>
      <c r="FU35" s="241" t="str">
        <f t="shared" ca="1" si="116"/>
        <v/>
      </c>
      <c r="FV35" s="241" t="str">
        <f t="shared" ca="1" si="116"/>
        <v/>
      </c>
      <c r="FW35" s="241" t="str">
        <f t="shared" ca="1" si="116"/>
        <v/>
      </c>
      <c r="FX35" s="241" t="str">
        <f t="shared" ca="1" si="116"/>
        <v/>
      </c>
      <c r="FY35" s="241" t="str">
        <f t="shared" ca="1" si="116"/>
        <v/>
      </c>
      <c r="FZ35" s="241" t="str">
        <f t="shared" ca="1" si="116"/>
        <v/>
      </c>
      <c r="GA35" s="241" t="str">
        <f t="shared" ca="1" si="116"/>
        <v/>
      </c>
      <c r="GB35" s="241" t="str">
        <f t="shared" ca="1" si="116"/>
        <v/>
      </c>
      <c r="GC35" s="241" t="str">
        <f t="shared" ca="1" si="116"/>
        <v/>
      </c>
      <c r="GD35" s="241" t="str">
        <f t="shared" ca="1" si="116"/>
        <v/>
      </c>
      <c r="GE35" s="241" t="str">
        <f t="shared" ca="1" si="116"/>
        <v/>
      </c>
      <c r="GF35" s="241" t="str">
        <f t="shared" ca="1" si="116"/>
        <v/>
      </c>
      <c r="GG35" s="241" t="str">
        <f t="shared" ca="1" si="116"/>
        <v/>
      </c>
      <c r="GH35" s="241" t="str">
        <f t="shared" ca="1" si="116"/>
        <v/>
      </c>
      <c r="GI35" s="241" t="str">
        <f t="shared" ca="1" si="116"/>
        <v/>
      </c>
      <c r="GJ35" s="241" t="str">
        <f t="shared" ca="1" si="116"/>
        <v/>
      </c>
      <c r="GK35" s="241" t="str">
        <f t="shared" ca="1" si="116"/>
        <v/>
      </c>
      <c r="GL35" s="241" t="str">
        <f t="shared" ca="1" si="116"/>
        <v/>
      </c>
      <c r="GM35" s="241" t="str">
        <f t="shared" ca="1" si="112"/>
        <v/>
      </c>
      <c r="GN35" s="241" t="str">
        <f t="shared" ca="1" si="120"/>
        <v/>
      </c>
      <c r="GO35" s="241" t="str">
        <f t="shared" ca="1" si="120"/>
        <v/>
      </c>
      <c r="GP35" s="241" t="str">
        <f t="shared" ca="1" si="120"/>
        <v/>
      </c>
      <c r="GQ35" s="241" t="str">
        <f t="shared" ca="1" si="120"/>
        <v/>
      </c>
      <c r="GR35" s="241" t="str">
        <f t="shared" ca="1" si="120"/>
        <v/>
      </c>
      <c r="GS35" s="241" t="str">
        <f t="shared" ca="1" si="120"/>
        <v/>
      </c>
      <c r="GT35" s="241" t="str">
        <f t="shared" ca="1" si="120"/>
        <v/>
      </c>
      <c r="GU35" s="241" t="str">
        <f t="shared" ca="1" si="120"/>
        <v/>
      </c>
      <c r="GV35" s="241" t="str">
        <f t="shared" ca="1" si="120"/>
        <v/>
      </c>
      <c r="GW35" s="241" t="str">
        <f t="shared" ca="1" si="120"/>
        <v/>
      </c>
      <c r="GX35" s="241" t="str">
        <f t="shared" ca="1" si="120"/>
        <v/>
      </c>
      <c r="GY35" s="241" t="str">
        <f t="shared" ca="1" si="119"/>
        <v/>
      </c>
      <c r="GZ35" s="241" t="str">
        <f t="shared" ca="1" si="119"/>
        <v/>
      </c>
      <c r="HA35" s="241" t="str">
        <f t="shared" ca="1" si="119"/>
        <v/>
      </c>
      <c r="HB35" s="241" t="str">
        <f t="shared" ca="1" si="119"/>
        <v/>
      </c>
      <c r="HC35" s="241" t="str">
        <f t="shared" ca="1" si="119"/>
        <v/>
      </c>
      <c r="HD35" s="241" t="str">
        <f t="shared" ca="1" si="119"/>
        <v/>
      </c>
      <c r="HE35" s="241" t="str">
        <f t="shared" ca="1" si="119"/>
        <v/>
      </c>
      <c r="HF35" s="241" t="str">
        <f t="shared" ca="1" si="119"/>
        <v/>
      </c>
      <c r="HG35" s="241" t="str">
        <f t="shared" ca="1" si="119"/>
        <v/>
      </c>
      <c r="HH35" s="241" t="str">
        <f t="shared" ca="1" si="119"/>
        <v/>
      </c>
      <c r="HI35" s="241" t="str">
        <f t="shared" ca="1" si="119"/>
        <v/>
      </c>
      <c r="HJ35" s="241" t="str">
        <f t="shared" ca="1" si="119"/>
        <v/>
      </c>
      <c r="HK35" s="241" t="str">
        <f t="shared" ca="1" si="119"/>
        <v/>
      </c>
      <c r="HL35" s="241" t="str">
        <f t="shared" ca="1" si="119"/>
        <v/>
      </c>
      <c r="HM35" s="241" t="str">
        <f t="shared" ca="1" si="119"/>
        <v/>
      </c>
      <c r="HN35" s="241" t="str">
        <f t="shared" ca="1" si="119"/>
        <v/>
      </c>
      <c r="HO35" s="241" t="str">
        <f t="shared" ca="1" si="119"/>
        <v/>
      </c>
      <c r="HP35" s="241" t="str">
        <f t="shared" ca="1" si="119"/>
        <v/>
      </c>
      <c r="HQ35" s="241" t="str">
        <f t="shared" ca="1" si="119"/>
        <v/>
      </c>
      <c r="HR35" s="241" t="str">
        <f t="shared" ca="1" si="119"/>
        <v/>
      </c>
      <c r="HS35" s="241" t="str">
        <f t="shared" ca="1" si="119"/>
        <v/>
      </c>
      <c r="HT35" s="241" t="str">
        <f t="shared" ca="1" si="119"/>
        <v/>
      </c>
      <c r="HU35" s="241" t="str">
        <f t="shared" ca="1" si="119"/>
        <v/>
      </c>
      <c r="HV35" s="241" t="str">
        <f t="shared" ca="1" si="119"/>
        <v/>
      </c>
      <c r="HW35" s="241" t="str">
        <f t="shared" ca="1" si="119"/>
        <v/>
      </c>
      <c r="HX35" s="241" t="str">
        <f t="shared" ca="1" si="119"/>
        <v/>
      </c>
      <c r="HY35" s="241" t="str">
        <f t="shared" ca="1" si="119"/>
        <v/>
      </c>
      <c r="HZ35" s="241" t="str">
        <f t="shared" ca="1" si="119"/>
        <v/>
      </c>
      <c r="IA35" s="241" t="str">
        <f t="shared" ca="1" si="119"/>
        <v/>
      </c>
      <c r="IB35" s="241" t="str">
        <f t="shared" ca="1" si="119"/>
        <v/>
      </c>
      <c r="IC35" s="241" t="str">
        <f t="shared" ca="1" si="119"/>
        <v/>
      </c>
      <c r="ID35" s="241" t="str">
        <f t="shared" ca="1" si="119"/>
        <v/>
      </c>
      <c r="IE35" s="241" t="str">
        <f t="shared" ca="1" si="119"/>
        <v/>
      </c>
      <c r="IF35" s="241" t="str">
        <f t="shared" ca="1" si="119"/>
        <v/>
      </c>
      <c r="IG35" s="241" t="str">
        <f t="shared" ca="1" si="119"/>
        <v/>
      </c>
      <c r="IH35" s="241" t="str">
        <f t="shared" ca="1" si="119"/>
        <v/>
      </c>
      <c r="II35" s="241" t="str">
        <f t="shared" ca="1" si="119"/>
        <v/>
      </c>
      <c r="IJ35" s="241" t="str">
        <f t="shared" ca="1" si="119"/>
        <v/>
      </c>
      <c r="IK35" s="241" t="str">
        <f t="shared" ca="1" si="119"/>
        <v/>
      </c>
      <c r="IL35" s="241" t="str">
        <f t="shared" ca="1" si="119"/>
        <v/>
      </c>
      <c r="IM35" s="241" t="str">
        <f t="shared" ca="1" si="119"/>
        <v/>
      </c>
      <c r="IN35" s="241" t="str">
        <f t="shared" ca="1" si="119"/>
        <v/>
      </c>
      <c r="IO35" s="241" t="str">
        <f t="shared" ca="1" si="119"/>
        <v/>
      </c>
      <c r="IP35" s="241" t="str">
        <f t="shared" ca="1" si="119"/>
        <v/>
      </c>
      <c r="IQ35" s="241" t="str">
        <f t="shared" ca="1" si="119"/>
        <v/>
      </c>
      <c r="IR35" s="241" t="str">
        <f t="shared" ca="1" si="119"/>
        <v/>
      </c>
      <c r="IS35" s="241" t="str">
        <f t="shared" ca="1" si="119"/>
        <v/>
      </c>
      <c r="IT35" s="241" t="str">
        <f t="shared" ca="1" si="119"/>
        <v/>
      </c>
      <c r="IU35" s="241" t="str">
        <f t="shared" ca="1" si="119"/>
        <v/>
      </c>
      <c r="IV35" s="241" t="str">
        <f t="shared" ca="1" si="119"/>
        <v/>
      </c>
    </row>
    <row r="36" spans="1:256" x14ac:dyDescent="0.2">
      <c r="A36">
        <f t="shared" si="115"/>
        <v>8</v>
      </c>
      <c r="B36" s="236">
        <f>カレンダー!B$23</f>
        <v>0</v>
      </c>
      <c r="C36" s="241" t="str">
        <f t="shared" ca="1" si="114"/>
        <v/>
      </c>
      <c r="D36" s="241" t="str">
        <f t="shared" ca="1" si="114"/>
        <v/>
      </c>
      <c r="E36" s="241" t="str">
        <f t="shared" ca="1" si="114"/>
        <v/>
      </c>
      <c r="F36" s="241" t="str">
        <f t="shared" ca="1" si="114"/>
        <v/>
      </c>
      <c r="G36" s="241" t="str">
        <f t="shared" ca="1" si="114"/>
        <v/>
      </c>
      <c r="H36" s="241" t="str">
        <f t="shared" ca="1" si="114"/>
        <v/>
      </c>
      <c r="I36" s="241" t="str">
        <f t="shared" ca="1" si="114"/>
        <v/>
      </c>
      <c r="J36" s="241" t="str">
        <f t="shared" ca="1" si="114"/>
        <v/>
      </c>
      <c r="K36" s="241" t="str">
        <f t="shared" ca="1" si="114"/>
        <v/>
      </c>
      <c r="L36" s="241" t="str">
        <f t="shared" ca="1" si="114"/>
        <v/>
      </c>
      <c r="M36" s="241" t="str">
        <f t="shared" ca="1" si="114"/>
        <v/>
      </c>
      <c r="N36" s="241" t="str">
        <f t="shared" ca="1" si="114"/>
        <v/>
      </c>
      <c r="O36" s="241" t="str">
        <f t="shared" ca="1" si="114"/>
        <v/>
      </c>
      <c r="P36" s="241" t="str">
        <f t="shared" ca="1" si="114"/>
        <v/>
      </c>
      <c r="Q36" s="241" t="str">
        <f t="shared" ca="1" si="114"/>
        <v/>
      </c>
      <c r="R36" s="241" t="str">
        <f t="shared" ca="1" si="114"/>
        <v/>
      </c>
      <c r="S36" s="241" t="str">
        <f t="shared" ca="1" si="117"/>
        <v/>
      </c>
      <c r="T36" s="241" t="str">
        <f t="shared" ca="1" si="117"/>
        <v/>
      </c>
      <c r="U36" s="241" t="str">
        <f t="shared" ca="1" si="117"/>
        <v/>
      </c>
      <c r="V36" s="241" t="str">
        <f t="shared" ca="1" si="117"/>
        <v/>
      </c>
      <c r="W36" s="241" t="str">
        <f t="shared" ca="1" si="117"/>
        <v/>
      </c>
      <c r="X36" s="241" t="str">
        <f t="shared" ca="1" si="117"/>
        <v/>
      </c>
      <c r="Y36" s="241" t="str">
        <f t="shared" ca="1" si="117"/>
        <v/>
      </c>
      <c r="Z36" s="241" t="str">
        <f t="shared" ca="1" si="117"/>
        <v/>
      </c>
      <c r="AA36" s="241" t="str">
        <f t="shared" ca="1" si="117"/>
        <v/>
      </c>
      <c r="AB36" s="241" t="str">
        <f t="shared" ca="1" si="117"/>
        <v/>
      </c>
      <c r="AC36" s="241" t="str">
        <f t="shared" ca="1" si="117"/>
        <v/>
      </c>
      <c r="AD36" s="241" t="str">
        <f t="shared" ca="1" si="117"/>
        <v/>
      </c>
      <c r="AE36" s="241" t="str">
        <f t="shared" ca="1" si="117"/>
        <v/>
      </c>
      <c r="AF36" s="241" t="str">
        <f t="shared" ca="1" si="117"/>
        <v/>
      </c>
      <c r="AG36" s="241" t="str">
        <f t="shared" ca="1" si="117"/>
        <v/>
      </c>
      <c r="AH36" s="241" t="str">
        <f t="shared" ca="1" si="117"/>
        <v/>
      </c>
      <c r="AI36" s="241" t="str">
        <f t="shared" ca="1" si="117"/>
        <v/>
      </c>
      <c r="AJ36" s="241" t="str">
        <f t="shared" ca="1" si="117"/>
        <v/>
      </c>
      <c r="AK36" s="241" t="str">
        <f t="shared" ca="1" si="117"/>
        <v/>
      </c>
      <c r="AL36" s="241" t="str">
        <f t="shared" ca="1" si="117"/>
        <v/>
      </c>
      <c r="AM36" s="241" t="str">
        <f t="shared" ca="1" si="117"/>
        <v/>
      </c>
      <c r="AN36" s="241" t="str">
        <f t="shared" ca="1" si="117"/>
        <v/>
      </c>
      <c r="AO36" s="241" t="str">
        <f t="shared" ca="1" si="117"/>
        <v/>
      </c>
      <c r="AP36" s="241" t="str">
        <f t="shared" ca="1" si="117"/>
        <v/>
      </c>
      <c r="AQ36" s="241" t="str">
        <f t="shared" ca="1" si="117"/>
        <v/>
      </c>
      <c r="AR36" s="241" t="str">
        <f t="shared" ca="1" si="117"/>
        <v/>
      </c>
      <c r="AS36" s="241" t="str">
        <f t="shared" ca="1" si="117"/>
        <v/>
      </c>
      <c r="AT36" s="241" t="str">
        <f t="shared" ca="1" si="117"/>
        <v/>
      </c>
      <c r="AU36" s="241" t="str">
        <f t="shared" ca="1" si="117"/>
        <v/>
      </c>
      <c r="AV36" s="241" t="str">
        <f t="shared" ca="1" si="117"/>
        <v/>
      </c>
      <c r="AW36" s="241" t="str">
        <f t="shared" ca="1" si="117"/>
        <v/>
      </c>
      <c r="AX36" s="241" t="str">
        <f t="shared" ca="1" si="117"/>
        <v/>
      </c>
      <c r="AY36" s="241" t="str">
        <f t="shared" ca="1" si="117"/>
        <v/>
      </c>
      <c r="AZ36" s="241" t="str">
        <f t="shared" ca="1" si="117"/>
        <v/>
      </c>
      <c r="BA36" s="241" t="str">
        <f t="shared" ca="1" si="117"/>
        <v/>
      </c>
      <c r="BB36" s="241" t="str">
        <f t="shared" ca="1" si="117"/>
        <v/>
      </c>
      <c r="BC36" s="241" t="str">
        <f t="shared" ca="1" si="117"/>
        <v/>
      </c>
      <c r="BD36" s="241" t="str">
        <f t="shared" ca="1" si="117"/>
        <v/>
      </c>
      <c r="BE36" s="241" t="str">
        <f t="shared" ca="1" si="117"/>
        <v/>
      </c>
      <c r="BF36" s="241" t="str">
        <f t="shared" ca="1" si="117"/>
        <v/>
      </c>
      <c r="BG36" s="241" t="str">
        <f t="shared" ca="1" si="117"/>
        <v/>
      </c>
      <c r="BH36" s="241" t="str">
        <f t="shared" ca="1" si="117"/>
        <v/>
      </c>
      <c r="BI36" s="241" t="str">
        <f t="shared" ca="1" si="117"/>
        <v/>
      </c>
      <c r="BJ36" s="241" t="str">
        <f t="shared" ca="1" si="117"/>
        <v/>
      </c>
      <c r="BK36" s="241" t="str">
        <f t="shared" ca="1" si="117"/>
        <v/>
      </c>
      <c r="BL36" s="241" t="str">
        <f t="shared" ca="1" si="117"/>
        <v/>
      </c>
      <c r="BM36" s="241" t="str">
        <f t="shared" ca="1" si="117"/>
        <v/>
      </c>
      <c r="BN36" s="241" t="str">
        <f t="shared" ca="1" si="117"/>
        <v/>
      </c>
      <c r="BO36" s="241" t="str">
        <f t="shared" ca="1" si="117"/>
        <v/>
      </c>
      <c r="BP36" s="241" t="str">
        <f t="shared" ca="1" si="117"/>
        <v/>
      </c>
      <c r="BQ36" s="241" t="str">
        <f t="shared" ca="1" si="117"/>
        <v/>
      </c>
      <c r="BR36" s="241" t="str">
        <f t="shared" ca="1" si="117"/>
        <v/>
      </c>
      <c r="BS36" s="241" t="str">
        <f t="shared" ca="1" si="117"/>
        <v/>
      </c>
      <c r="BT36" s="241" t="str">
        <f t="shared" ca="1" si="117"/>
        <v/>
      </c>
      <c r="BU36" s="241" t="str">
        <f t="shared" ca="1" si="117"/>
        <v/>
      </c>
      <c r="BV36" s="241" t="str">
        <f t="shared" ca="1" si="117"/>
        <v/>
      </c>
      <c r="BW36" s="241" t="str">
        <f t="shared" ca="1" si="117"/>
        <v/>
      </c>
      <c r="BX36" s="241" t="str">
        <f t="shared" ca="1" si="117"/>
        <v/>
      </c>
      <c r="BY36" s="241" t="str">
        <f t="shared" ca="1" si="117"/>
        <v/>
      </c>
      <c r="BZ36" s="241" t="str">
        <f t="shared" ca="1" si="117"/>
        <v/>
      </c>
      <c r="CA36" s="241" t="str">
        <f t="shared" ca="1" si="117"/>
        <v/>
      </c>
      <c r="CB36" s="241" t="str">
        <f t="shared" ca="1" si="117"/>
        <v/>
      </c>
      <c r="CC36" s="241" t="str">
        <f t="shared" ca="1" si="118"/>
        <v/>
      </c>
      <c r="CD36" s="241" t="str">
        <f t="shared" ca="1" si="118"/>
        <v/>
      </c>
      <c r="CE36" s="241" t="str">
        <f t="shared" ca="1" si="118"/>
        <v/>
      </c>
      <c r="CF36" s="241" t="str">
        <f t="shared" ca="1" si="118"/>
        <v/>
      </c>
      <c r="CG36" s="241" t="str">
        <f t="shared" ca="1" si="118"/>
        <v/>
      </c>
      <c r="CH36" s="241" t="str">
        <f t="shared" ca="1" si="118"/>
        <v/>
      </c>
      <c r="CI36" s="241" t="str">
        <f t="shared" ca="1" si="118"/>
        <v/>
      </c>
      <c r="CJ36" s="241" t="str">
        <f t="shared" ca="1" si="118"/>
        <v/>
      </c>
      <c r="CK36" s="241" t="str">
        <f t="shared" ca="1" si="118"/>
        <v/>
      </c>
      <c r="CL36" s="241" t="str">
        <f t="shared" ca="1" si="118"/>
        <v/>
      </c>
      <c r="CM36" s="241" t="str">
        <f t="shared" ca="1" si="118"/>
        <v/>
      </c>
      <c r="CN36" s="241" t="str">
        <f t="shared" ca="1" si="118"/>
        <v/>
      </c>
      <c r="CO36" s="241" t="str">
        <f t="shared" ca="1" si="118"/>
        <v/>
      </c>
      <c r="CP36" s="241" t="str">
        <f t="shared" ca="1" si="118"/>
        <v/>
      </c>
      <c r="CQ36" s="241" t="str">
        <f t="shared" ca="1" si="118"/>
        <v/>
      </c>
      <c r="CR36" s="241" t="str">
        <f t="shared" ca="1" si="118"/>
        <v/>
      </c>
      <c r="CS36" s="241" t="str">
        <f t="shared" ca="1" si="118"/>
        <v/>
      </c>
      <c r="CT36" s="241" t="str">
        <f t="shared" ca="1" si="118"/>
        <v/>
      </c>
      <c r="CU36" s="241" t="str">
        <f t="shared" ca="1" si="118"/>
        <v/>
      </c>
      <c r="CV36" s="241" t="str">
        <f t="shared" ca="1" si="118"/>
        <v/>
      </c>
      <c r="CW36" s="241" t="str">
        <f t="shared" ca="1" si="118"/>
        <v/>
      </c>
      <c r="CX36" s="241" t="str">
        <f t="shared" ca="1" si="118"/>
        <v/>
      </c>
      <c r="CY36" s="241" t="str">
        <f t="shared" ca="1" si="118"/>
        <v/>
      </c>
      <c r="CZ36" s="241" t="str">
        <f t="shared" ca="1" si="118"/>
        <v/>
      </c>
      <c r="DA36" s="241" t="str">
        <f t="shared" ca="1" si="118"/>
        <v/>
      </c>
      <c r="DB36" s="241" t="str">
        <f t="shared" ca="1" si="118"/>
        <v/>
      </c>
      <c r="DC36" s="241" t="str">
        <f t="shared" ca="1" si="118"/>
        <v/>
      </c>
      <c r="DD36" s="241" t="str">
        <f t="shared" ca="1" si="118"/>
        <v/>
      </c>
      <c r="DE36" s="241" t="str">
        <f t="shared" ca="1" si="118"/>
        <v/>
      </c>
      <c r="DF36" s="241" t="str">
        <f t="shared" ca="1" si="118"/>
        <v/>
      </c>
      <c r="DG36" s="241" t="str">
        <f t="shared" ca="1" si="118"/>
        <v/>
      </c>
      <c r="DH36" s="241" t="str">
        <f t="shared" ca="1" si="118"/>
        <v/>
      </c>
      <c r="DI36" s="241" t="str">
        <f t="shared" ca="1" si="118"/>
        <v/>
      </c>
      <c r="DJ36" s="241" t="str">
        <f t="shared" ca="1" si="118"/>
        <v/>
      </c>
      <c r="DK36" s="241" t="str">
        <f t="shared" ca="1" si="118"/>
        <v/>
      </c>
      <c r="DL36" s="241" t="str">
        <f t="shared" ca="1" si="118"/>
        <v/>
      </c>
      <c r="DM36" s="241" t="str">
        <f t="shared" ca="1" si="118"/>
        <v/>
      </c>
      <c r="DN36" s="241" t="str">
        <f t="shared" ca="1" si="118"/>
        <v/>
      </c>
      <c r="DO36" s="241" t="str">
        <f t="shared" ca="1" si="118"/>
        <v/>
      </c>
      <c r="DP36" s="241" t="str">
        <f t="shared" ca="1" si="118"/>
        <v/>
      </c>
      <c r="DQ36" s="241" t="str">
        <f t="shared" ca="1" si="118"/>
        <v/>
      </c>
      <c r="DR36" s="241" t="str">
        <f t="shared" ca="1" si="118"/>
        <v/>
      </c>
      <c r="DS36" s="241" t="str">
        <f t="shared" ca="1" si="118"/>
        <v/>
      </c>
      <c r="DT36" s="241" t="str">
        <f t="shared" ca="1" si="118"/>
        <v/>
      </c>
      <c r="DU36" s="241" t="str">
        <f t="shared" ca="1" si="118"/>
        <v/>
      </c>
      <c r="DV36" s="241" t="str">
        <f t="shared" ca="1" si="118"/>
        <v/>
      </c>
      <c r="DW36" s="241" t="str">
        <f t="shared" ca="1" si="118"/>
        <v/>
      </c>
      <c r="DX36" s="241" t="str">
        <f t="shared" ca="1" si="118"/>
        <v/>
      </c>
      <c r="DY36" s="241" t="str">
        <f t="shared" ca="1" si="118"/>
        <v/>
      </c>
      <c r="DZ36" s="241" t="str">
        <f t="shared" ca="1" si="118"/>
        <v/>
      </c>
      <c r="EA36" s="241" t="str">
        <f t="shared" ca="1" si="118"/>
        <v/>
      </c>
      <c r="EB36" s="241" t="str">
        <f t="shared" ca="1" si="116"/>
        <v/>
      </c>
      <c r="EC36" s="241" t="str">
        <f t="shared" ca="1" si="116"/>
        <v/>
      </c>
      <c r="ED36" s="241" t="str">
        <f t="shared" ref="ED36:ES38" ca="1" si="121">IFERROR(IF(VLOOKUP($B36,INDIRECT(ED$2&amp;"!$C$85:$AH$108"),DAY(ED$3)+1,FALSE)="","",VLOOKUP($B36,INDIRECT(ED$2&amp;"!$C$85:$AH$108"),DAY(ED$3)+1,FALSE)),"")</f>
        <v/>
      </c>
      <c r="EE36" s="241" t="str">
        <f t="shared" ca="1" si="121"/>
        <v/>
      </c>
      <c r="EF36" s="241" t="str">
        <f t="shared" ca="1" si="121"/>
        <v/>
      </c>
      <c r="EG36" s="241" t="str">
        <f t="shared" ca="1" si="121"/>
        <v/>
      </c>
      <c r="EH36" s="241" t="str">
        <f t="shared" ca="1" si="121"/>
        <v/>
      </c>
      <c r="EI36" s="241" t="str">
        <f t="shared" ca="1" si="121"/>
        <v/>
      </c>
      <c r="EJ36" s="241" t="str">
        <f t="shared" ca="1" si="121"/>
        <v/>
      </c>
      <c r="EK36" s="241" t="str">
        <f t="shared" ca="1" si="121"/>
        <v/>
      </c>
      <c r="EL36" s="241" t="str">
        <f t="shared" ca="1" si="121"/>
        <v/>
      </c>
      <c r="EM36" s="241" t="str">
        <f t="shared" ca="1" si="121"/>
        <v/>
      </c>
      <c r="EN36" s="241" t="str">
        <f t="shared" ca="1" si="121"/>
        <v/>
      </c>
      <c r="EO36" s="241" t="str">
        <f t="shared" ca="1" si="121"/>
        <v/>
      </c>
      <c r="EP36" s="241" t="str">
        <f t="shared" ca="1" si="121"/>
        <v/>
      </c>
      <c r="EQ36" s="241" t="str">
        <f t="shared" ca="1" si="121"/>
        <v/>
      </c>
      <c r="ER36" s="241" t="str">
        <f t="shared" ca="1" si="121"/>
        <v/>
      </c>
      <c r="ES36" s="241" t="str">
        <f t="shared" ca="1" si="121"/>
        <v/>
      </c>
      <c r="ET36" s="241" t="str">
        <f t="shared" ref="ET36:FI38" ca="1" si="122">IFERROR(IF(VLOOKUP($B36,INDIRECT(ET$2&amp;"!$C$85:$AH$108"),DAY(ET$3)+1,FALSE)="","",VLOOKUP($B36,INDIRECT(ET$2&amp;"!$C$85:$AH$108"),DAY(ET$3)+1,FALSE)),"")</f>
        <v/>
      </c>
      <c r="EU36" s="241" t="str">
        <f t="shared" ca="1" si="122"/>
        <v/>
      </c>
      <c r="EV36" s="241" t="str">
        <f t="shared" ca="1" si="122"/>
        <v/>
      </c>
      <c r="EW36" s="241" t="str">
        <f t="shared" ca="1" si="122"/>
        <v/>
      </c>
      <c r="EX36" s="241" t="str">
        <f t="shared" ca="1" si="122"/>
        <v/>
      </c>
      <c r="EY36" s="241" t="str">
        <f t="shared" ca="1" si="122"/>
        <v/>
      </c>
      <c r="EZ36" s="241" t="str">
        <f t="shared" ca="1" si="122"/>
        <v/>
      </c>
      <c r="FA36" s="241" t="str">
        <f t="shared" ca="1" si="122"/>
        <v/>
      </c>
      <c r="FB36" s="241" t="str">
        <f t="shared" ca="1" si="122"/>
        <v/>
      </c>
      <c r="FC36" s="241" t="str">
        <f t="shared" ca="1" si="122"/>
        <v/>
      </c>
      <c r="FD36" s="241" t="str">
        <f t="shared" ca="1" si="122"/>
        <v/>
      </c>
      <c r="FE36" s="241" t="str">
        <f t="shared" ca="1" si="122"/>
        <v/>
      </c>
      <c r="FF36" s="241" t="str">
        <f t="shared" ca="1" si="122"/>
        <v/>
      </c>
      <c r="FG36" s="241" t="str">
        <f t="shared" ca="1" si="122"/>
        <v/>
      </c>
      <c r="FH36" s="241" t="str">
        <f t="shared" ca="1" si="122"/>
        <v/>
      </c>
      <c r="FI36" s="241" t="str">
        <f t="shared" ca="1" si="122"/>
        <v/>
      </c>
      <c r="FJ36" s="241" t="str">
        <f t="shared" ref="FJ36:FY38" ca="1" si="123">IFERROR(IF(VLOOKUP($B36,INDIRECT(FJ$2&amp;"!$C$85:$AH$108"),DAY(FJ$3)+1,FALSE)="","",VLOOKUP($B36,INDIRECT(FJ$2&amp;"!$C$85:$AH$108"),DAY(FJ$3)+1,FALSE)),"")</f>
        <v/>
      </c>
      <c r="FK36" s="241" t="str">
        <f t="shared" ca="1" si="123"/>
        <v/>
      </c>
      <c r="FL36" s="241" t="str">
        <f t="shared" ca="1" si="123"/>
        <v/>
      </c>
      <c r="FM36" s="241" t="str">
        <f t="shared" ca="1" si="123"/>
        <v/>
      </c>
      <c r="FN36" s="241" t="str">
        <f t="shared" ca="1" si="123"/>
        <v/>
      </c>
      <c r="FO36" s="241" t="str">
        <f t="shared" ca="1" si="123"/>
        <v/>
      </c>
      <c r="FP36" s="241" t="str">
        <f t="shared" ca="1" si="123"/>
        <v/>
      </c>
      <c r="FQ36" s="241" t="str">
        <f t="shared" ca="1" si="123"/>
        <v/>
      </c>
      <c r="FR36" s="241" t="str">
        <f t="shared" ca="1" si="123"/>
        <v/>
      </c>
      <c r="FS36" s="241" t="str">
        <f t="shared" ca="1" si="123"/>
        <v/>
      </c>
      <c r="FT36" s="241" t="str">
        <f t="shared" ca="1" si="123"/>
        <v/>
      </c>
      <c r="FU36" s="241" t="str">
        <f t="shared" ca="1" si="123"/>
        <v/>
      </c>
      <c r="FV36" s="241" t="str">
        <f t="shared" ca="1" si="123"/>
        <v/>
      </c>
      <c r="FW36" s="241" t="str">
        <f t="shared" ca="1" si="123"/>
        <v/>
      </c>
      <c r="FX36" s="241" t="str">
        <f t="shared" ca="1" si="123"/>
        <v/>
      </c>
      <c r="FY36" s="241" t="str">
        <f t="shared" ca="1" si="123"/>
        <v/>
      </c>
      <c r="FZ36" s="241" t="str">
        <f t="shared" ref="FZ36:GL38" ca="1" si="124">IFERROR(IF(VLOOKUP($B36,INDIRECT(FZ$2&amp;"!$C$85:$AH$108"),DAY(FZ$3)+1,FALSE)="","",VLOOKUP($B36,INDIRECT(FZ$2&amp;"!$C$85:$AH$108"),DAY(FZ$3)+1,FALSE)),"")</f>
        <v/>
      </c>
      <c r="GA36" s="241" t="str">
        <f t="shared" ca="1" si="124"/>
        <v/>
      </c>
      <c r="GB36" s="241" t="str">
        <f t="shared" ca="1" si="124"/>
        <v/>
      </c>
      <c r="GC36" s="241" t="str">
        <f t="shared" ca="1" si="124"/>
        <v/>
      </c>
      <c r="GD36" s="241" t="str">
        <f t="shared" ca="1" si="124"/>
        <v/>
      </c>
      <c r="GE36" s="241" t="str">
        <f t="shared" ca="1" si="124"/>
        <v/>
      </c>
      <c r="GF36" s="241" t="str">
        <f t="shared" ca="1" si="124"/>
        <v/>
      </c>
      <c r="GG36" s="241" t="str">
        <f t="shared" ca="1" si="124"/>
        <v/>
      </c>
      <c r="GH36" s="241" t="str">
        <f t="shared" ca="1" si="124"/>
        <v/>
      </c>
      <c r="GI36" s="241" t="str">
        <f t="shared" ca="1" si="124"/>
        <v/>
      </c>
      <c r="GJ36" s="241" t="str">
        <f t="shared" ca="1" si="124"/>
        <v/>
      </c>
      <c r="GK36" s="241" t="str">
        <f t="shared" ca="1" si="124"/>
        <v/>
      </c>
      <c r="GL36" s="241" t="str">
        <f t="shared" ca="1" si="124"/>
        <v/>
      </c>
      <c r="GM36" s="241" t="str">
        <f t="shared" ca="1" si="112"/>
        <v/>
      </c>
      <c r="GN36" s="241" t="str">
        <f t="shared" ca="1" si="120"/>
        <v/>
      </c>
      <c r="GO36" s="241" t="str">
        <f t="shared" ca="1" si="120"/>
        <v/>
      </c>
      <c r="GP36" s="241" t="str">
        <f t="shared" ca="1" si="120"/>
        <v/>
      </c>
      <c r="GQ36" s="241" t="str">
        <f t="shared" ca="1" si="120"/>
        <v/>
      </c>
      <c r="GR36" s="241" t="str">
        <f t="shared" ca="1" si="120"/>
        <v/>
      </c>
      <c r="GS36" s="241" t="str">
        <f t="shared" ca="1" si="120"/>
        <v/>
      </c>
      <c r="GT36" s="241" t="str">
        <f t="shared" ca="1" si="120"/>
        <v/>
      </c>
      <c r="GU36" s="241" t="str">
        <f t="shared" ca="1" si="120"/>
        <v/>
      </c>
      <c r="GV36" s="241" t="str">
        <f t="shared" ca="1" si="120"/>
        <v/>
      </c>
      <c r="GW36" s="241" t="str">
        <f t="shared" ca="1" si="120"/>
        <v/>
      </c>
      <c r="GX36" s="241" t="str">
        <f t="shared" ca="1" si="120"/>
        <v/>
      </c>
      <c r="GY36" s="241" t="str">
        <f t="shared" ca="1" si="120"/>
        <v/>
      </c>
      <c r="GZ36" s="241" t="str">
        <f t="shared" ca="1" si="120"/>
        <v/>
      </c>
      <c r="HA36" s="241" t="str">
        <f t="shared" ca="1" si="120"/>
        <v/>
      </c>
      <c r="HB36" s="241" t="str">
        <f t="shared" ca="1" si="120"/>
        <v/>
      </c>
      <c r="HC36" s="241" t="str">
        <f t="shared" ca="1" si="120"/>
        <v/>
      </c>
      <c r="HD36" s="241" t="str">
        <f t="shared" ca="1" si="120"/>
        <v/>
      </c>
      <c r="HE36" s="241" t="str">
        <f t="shared" ca="1" si="120"/>
        <v/>
      </c>
      <c r="HF36" s="241" t="str">
        <f t="shared" ca="1" si="120"/>
        <v/>
      </c>
      <c r="HG36" s="241" t="str">
        <f t="shared" ca="1" si="120"/>
        <v/>
      </c>
      <c r="HH36" s="241" t="str">
        <f t="shared" ca="1" si="120"/>
        <v/>
      </c>
      <c r="HI36" s="241" t="str">
        <f t="shared" ca="1" si="120"/>
        <v/>
      </c>
      <c r="HJ36" s="241" t="str">
        <f t="shared" ca="1" si="120"/>
        <v/>
      </c>
      <c r="HK36" s="241" t="str">
        <f t="shared" ca="1" si="120"/>
        <v/>
      </c>
      <c r="HL36" s="241" t="str">
        <f t="shared" ca="1" si="120"/>
        <v/>
      </c>
      <c r="HM36" s="241" t="str">
        <f t="shared" ca="1" si="120"/>
        <v/>
      </c>
      <c r="HN36" s="241" t="str">
        <f t="shared" ca="1" si="120"/>
        <v/>
      </c>
      <c r="HO36" s="241" t="str">
        <f t="shared" ca="1" si="120"/>
        <v/>
      </c>
      <c r="HP36" s="241" t="str">
        <f t="shared" ca="1" si="120"/>
        <v/>
      </c>
      <c r="HQ36" s="241" t="str">
        <f t="shared" ca="1" si="120"/>
        <v/>
      </c>
      <c r="HR36" s="241" t="str">
        <f t="shared" ca="1" si="120"/>
        <v/>
      </c>
      <c r="HS36" s="241" t="str">
        <f t="shared" ca="1" si="120"/>
        <v/>
      </c>
      <c r="HT36" s="241" t="str">
        <f t="shared" ca="1" si="120"/>
        <v/>
      </c>
      <c r="HU36" s="241" t="str">
        <f t="shared" ca="1" si="120"/>
        <v/>
      </c>
      <c r="HV36" s="241" t="str">
        <f t="shared" ca="1" si="120"/>
        <v/>
      </c>
      <c r="HW36" s="241" t="str">
        <f t="shared" ca="1" si="120"/>
        <v/>
      </c>
      <c r="HX36" s="241" t="str">
        <f t="shared" ca="1" si="120"/>
        <v/>
      </c>
      <c r="HY36" s="241" t="str">
        <f t="shared" ca="1" si="120"/>
        <v/>
      </c>
      <c r="HZ36" s="241" t="str">
        <f t="shared" ca="1" si="120"/>
        <v/>
      </c>
      <c r="IA36" s="241" t="str">
        <f t="shared" ca="1" si="120"/>
        <v/>
      </c>
      <c r="IB36" s="241" t="str">
        <f t="shared" ca="1" si="120"/>
        <v/>
      </c>
      <c r="IC36" s="241" t="str">
        <f t="shared" ca="1" si="120"/>
        <v/>
      </c>
      <c r="ID36" s="241" t="str">
        <f t="shared" ca="1" si="120"/>
        <v/>
      </c>
      <c r="IE36" s="241" t="str">
        <f t="shared" ca="1" si="120"/>
        <v/>
      </c>
      <c r="IF36" s="241" t="str">
        <f t="shared" ca="1" si="120"/>
        <v/>
      </c>
      <c r="IG36" s="241" t="str">
        <f t="shared" ca="1" si="120"/>
        <v/>
      </c>
      <c r="IH36" s="241" t="str">
        <f t="shared" ca="1" si="120"/>
        <v/>
      </c>
      <c r="II36" s="241" t="str">
        <f t="shared" ca="1" si="120"/>
        <v/>
      </c>
      <c r="IJ36" s="241" t="str">
        <f t="shared" ca="1" si="120"/>
        <v/>
      </c>
      <c r="IK36" s="241" t="str">
        <f t="shared" ca="1" si="120"/>
        <v/>
      </c>
      <c r="IL36" s="241" t="str">
        <f t="shared" ca="1" si="120"/>
        <v/>
      </c>
      <c r="IM36" s="241" t="str">
        <f t="shared" ca="1" si="120"/>
        <v/>
      </c>
      <c r="IN36" s="241" t="str">
        <f t="shared" ca="1" si="120"/>
        <v/>
      </c>
      <c r="IO36" s="241" t="str">
        <f t="shared" ca="1" si="120"/>
        <v/>
      </c>
      <c r="IP36" s="241" t="str">
        <f t="shared" ca="1" si="120"/>
        <v/>
      </c>
      <c r="IQ36" s="241" t="str">
        <f t="shared" ca="1" si="120"/>
        <v/>
      </c>
      <c r="IR36" s="241" t="str">
        <f t="shared" ca="1" si="120"/>
        <v/>
      </c>
      <c r="IS36" s="241" t="str">
        <f t="shared" ca="1" si="120"/>
        <v/>
      </c>
      <c r="IT36" s="241" t="str">
        <f t="shared" ca="1" si="120"/>
        <v/>
      </c>
      <c r="IU36" s="241" t="str">
        <f t="shared" ca="1" si="120"/>
        <v/>
      </c>
      <c r="IV36" s="241" t="str">
        <f t="shared" ca="1" si="120"/>
        <v/>
      </c>
    </row>
    <row r="37" spans="1:256" x14ac:dyDescent="0.2">
      <c r="A37">
        <f t="shared" si="115"/>
        <v>9</v>
      </c>
      <c r="B37" s="236">
        <f>カレンダー!B$24</f>
        <v>0</v>
      </c>
      <c r="C37" s="241" t="str">
        <f t="shared" ca="1" si="114"/>
        <v/>
      </c>
      <c r="D37" s="241" t="str">
        <f t="shared" ca="1" si="114"/>
        <v/>
      </c>
      <c r="E37" s="241" t="str">
        <f t="shared" ca="1" si="114"/>
        <v/>
      </c>
      <c r="F37" s="241" t="str">
        <f t="shared" ca="1" si="114"/>
        <v/>
      </c>
      <c r="G37" s="241" t="str">
        <f t="shared" ca="1" si="114"/>
        <v/>
      </c>
      <c r="H37" s="241" t="str">
        <f t="shared" ca="1" si="114"/>
        <v/>
      </c>
      <c r="I37" s="241" t="str">
        <f t="shared" ca="1" si="114"/>
        <v/>
      </c>
      <c r="J37" s="241" t="str">
        <f t="shared" ca="1" si="114"/>
        <v/>
      </c>
      <c r="K37" s="241" t="str">
        <f t="shared" ca="1" si="114"/>
        <v/>
      </c>
      <c r="L37" s="241" t="str">
        <f t="shared" ca="1" si="114"/>
        <v/>
      </c>
      <c r="M37" s="241" t="str">
        <f t="shared" ca="1" si="114"/>
        <v/>
      </c>
      <c r="N37" s="241" t="str">
        <f t="shared" ca="1" si="114"/>
        <v/>
      </c>
      <c r="O37" s="241" t="str">
        <f t="shared" ca="1" si="114"/>
        <v/>
      </c>
      <c r="P37" s="241" t="str">
        <f t="shared" ca="1" si="114"/>
        <v/>
      </c>
      <c r="Q37" s="241" t="str">
        <f t="shared" ca="1" si="114"/>
        <v/>
      </c>
      <c r="R37" s="241" t="str">
        <f t="shared" ca="1" si="114"/>
        <v/>
      </c>
      <c r="S37" s="241" t="str">
        <f t="shared" ca="1" si="117"/>
        <v/>
      </c>
      <c r="T37" s="241" t="str">
        <f t="shared" ca="1" si="117"/>
        <v/>
      </c>
      <c r="U37" s="241" t="str">
        <f t="shared" ca="1" si="117"/>
        <v/>
      </c>
      <c r="V37" s="241" t="str">
        <f t="shared" ca="1" si="117"/>
        <v/>
      </c>
      <c r="W37" s="241" t="str">
        <f t="shared" ca="1" si="117"/>
        <v/>
      </c>
      <c r="X37" s="241" t="str">
        <f t="shared" ref="X37:AM38" ca="1" si="125">IFERROR(IF(VLOOKUP($B37,INDIRECT(X$2&amp;"!$C$85:$AH$108"),DAY(X$3)+1,FALSE)="","",VLOOKUP($B37,INDIRECT(X$2&amp;"!$C$85:$AH$108"),DAY(X$3)+1,FALSE)),"")</f>
        <v/>
      </c>
      <c r="Y37" s="241" t="str">
        <f t="shared" ca="1" si="125"/>
        <v/>
      </c>
      <c r="Z37" s="241" t="str">
        <f t="shared" ca="1" si="125"/>
        <v/>
      </c>
      <c r="AA37" s="241" t="str">
        <f t="shared" ca="1" si="125"/>
        <v/>
      </c>
      <c r="AB37" s="241" t="str">
        <f t="shared" ca="1" si="125"/>
        <v/>
      </c>
      <c r="AC37" s="241" t="str">
        <f t="shared" ca="1" si="125"/>
        <v/>
      </c>
      <c r="AD37" s="241" t="str">
        <f t="shared" ca="1" si="125"/>
        <v/>
      </c>
      <c r="AE37" s="241" t="str">
        <f t="shared" ca="1" si="125"/>
        <v/>
      </c>
      <c r="AF37" s="241" t="str">
        <f t="shared" ca="1" si="125"/>
        <v/>
      </c>
      <c r="AG37" s="241" t="str">
        <f t="shared" ca="1" si="125"/>
        <v/>
      </c>
      <c r="AH37" s="241" t="str">
        <f t="shared" ca="1" si="125"/>
        <v/>
      </c>
      <c r="AI37" s="241" t="str">
        <f t="shared" ca="1" si="125"/>
        <v/>
      </c>
      <c r="AJ37" s="241" t="str">
        <f t="shared" ca="1" si="125"/>
        <v/>
      </c>
      <c r="AK37" s="241" t="str">
        <f t="shared" ca="1" si="125"/>
        <v/>
      </c>
      <c r="AL37" s="241" t="str">
        <f t="shared" ca="1" si="125"/>
        <v/>
      </c>
      <c r="AM37" s="241" t="str">
        <f t="shared" ca="1" si="125"/>
        <v/>
      </c>
      <c r="AN37" s="241" t="str">
        <f t="shared" ref="AN37:BC38" ca="1" si="126">IFERROR(IF(VLOOKUP($B37,INDIRECT(AN$2&amp;"!$C$85:$AH$108"),DAY(AN$3)+1,FALSE)="","",VLOOKUP($B37,INDIRECT(AN$2&amp;"!$C$85:$AH$108"),DAY(AN$3)+1,FALSE)),"")</f>
        <v/>
      </c>
      <c r="AO37" s="241" t="str">
        <f t="shared" ca="1" si="126"/>
        <v/>
      </c>
      <c r="AP37" s="241" t="str">
        <f t="shared" ca="1" si="126"/>
        <v/>
      </c>
      <c r="AQ37" s="241" t="str">
        <f t="shared" ca="1" si="126"/>
        <v/>
      </c>
      <c r="AR37" s="241" t="str">
        <f t="shared" ca="1" si="126"/>
        <v/>
      </c>
      <c r="AS37" s="241" t="str">
        <f t="shared" ca="1" si="126"/>
        <v/>
      </c>
      <c r="AT37" s="241" t="str">
        <f t="shared" ca="1" si="126"/>
        <v/>
      </c>
      <c r="AU37" s="241" t="str">
        <f t="shared" ca="1" si="126"/>
        <v/>
      </c>
      <c r="AV37" s="241" t="str">
        <f t="shared" ca="1" si="126"/>
        <v/>
      </c>
      <c r="AW37" s="241" t="str">
        <f t="shared" ca="1" si="126"/>
        <v/>
      </c>
      <c r="AX37" s="241" t="str">
        <f t="shared" ca="1" si="126"/>
        <v/>
      </c>
      <c r="AY37" s="241" t="str">
        <f t="shared" ca="1" si="126"/>
        <v/>
      </c>
      <c r="AZ37" s="241" t="str">
        <f t="shared" ca="1" si="126"/>
        <v/>
      </c>
      <c r="BA37" s="241" t="str">
        <f t="shared" ca="1" si="126"/>
        <v/>
      </c>
      <c r="BB37" s="241" t="str">
        <f t="shared" ca="1" si="126"/>
        <v/>
      </c>
      <c r="BC37" s="241" t="str">
        <f t="shared" ca="1" si="126"/>
        <v/>
      </c>
      <c r="BD37" s="241" t="str">
        <f t="shared" ref="BD37:BS38" ca="1" si="127">IFERROR(IF(VLOOKUP($B37,INDIRECT(BD$2&amp;"!$C$85:$AH$108"),DAY(BD$3)+1,FALSE)="","",VLOOKUP($B37,INDIRECT(BD$2&amp;"!$C$85:$AH$108"),DAY(BD$3)+1,FALSE)),"")</f>
        <v/>
      </c>
      <c r="BE37" s="241" t="str">
        <f t="shared" ca="1" si="127"/>
        <v/>
      </c>
      <c r="BF37" s="241" t="str">
        <f t="shared" ca="1" si="127"/>
        <v/>
      </c>
      <c r="BG37" s="241" t="str">
        <f t="shared" ca="1" si="127"/>
        <v/>
      </c>
      <c r="BH37" s="241" t="str">
        <f t="shared" ca="1" si="127"/>
        <v/>
      </c>
      <c r="BI37" s="241" t="str">
        <f t="shared" ca="1" si="127"/>
        <v/>
      </c>
      <c r="BJ37" s="241" t="str">
        <f t="shared" ca="1" si="127"/>
        <v/>
      </c>
      <c r="BK37" s="241" t="str">
        <f t="shared" ca="1" si="127"/>
        <v/>
      </c>
      <c r="BL37" s="241" t="str">
        <f t="shared" ca="1" si="127"/>
        <v/>
      </c>
      <c r="BM37" s="241" t="str">
        <f t="shared" ca="1" si="127"/>
        <v/>
      </c>
      <c r="BN37" s="241" t="str">
        <f t="shared" ca="1" si="127"/>
        <v/>
      </c>
      <c r="BO37" s="241" t="str">
        <f t="shared" ca="1" si="127"/>
        <v/>
      </c>
      <c r="BP37" s="241" t="str">
        <f t="shared" ca="1" si="127"/>
        <v/>
      </c>
      <c r="BQ37" s="241" t="str">
        <f t="shared" ca="1" si="127"/>
        <v/>
      </c>
      <c r="BR37" s="241" t="str">
        <f t="shared" ca="1" si="127"/>
        <v/>
      </c>
      <c r="BS37" s="241" t="str">
        <f t="shared" ca="1" si="127"/>
        <v/>
      </c>
      <c r="BT37" s="241" t="str">
        <f t="shared" ref="BT37:EE38" ca="1" si="128">IFERROR(IF(VLOOKUP($B37,INDIRECT(BT$2&amp;"!$C$85:$AH$108"),DAY(BT$3)+1,FALSE)="","",VLOOKUP($B37,INDIRECT(BT$2&amp;"!$C$85:$AH$108"),DAY(BT$3)+1,FALSE)),"")</f>
        <v/>
      </c>
      <c r="BU37" s="241" t="str">
        <f t="shared" ca="1" si="128"/>
        <v/>
      </c>
      <c r="BV37" s="241" t="str">
        <f t="shared" ca="1" si="128"/>
        <v/>
      </c>
      <c r="BW37" s="241" t="str">
        <f t="shared" ca="1" si="128"/>
        <v/>
      </c>
      <c r="BX37" s="241" t="str">
        <f t="shared" ca="1" si="128"/>
        <v/>
      </c>
      <c r="BY37" s="241" t="str">
        <f t="shared" ca="1" si="128"/>
        <v/>
      </c>
      <c r="BZ37" s="241" t="str">
        <f t="shared" ca="1" si="128"/>
        <v/>
      </c>
      <c r="CA37" s="241" t="str">
        <f t="shared" ca="1" si="128"/>
        <v/>
      </c>
      <c r="CB37" s="241" t="str">
        <f t="shared" ca="1" si="128"/>
        <v/>
      </c>
      <c r="CC37" s="241" t="str">
        <f t="shared" ca="1" si="128"/>
        <v/>
      </c>
      <c r="CD37" s="241" t="str">
        <f t="shared" ca="1" si="128"/>
        <v/>
      </c>
      <c r="CE37" s="241" t="str">
        <f t="shared" ca="1" si="128"/>
        <v/>
      </c>
      <c r="CF37" s="241" t="str">
        <f t="shared" ca="1" si="128"/>
        <v/>
      </c>
      <c r="CG37" s="241" t="str">
        <f t="shared" ca="1" si="128"/>
        <v/>
      </c>
      <c r="CH37" s="241" t="str">
        <f t="shared" ca="1" si="128"/>
        <v/>
      </c>
      <c r="CI37" s="241" t="str">
        <f t="shared" ca="1" si="128"/>
        <v/>
      </c>
      <c r="CJ37" s="241" t="str">
        <f t="shared" ca="1" si="128"/>
        <v/>
      </c>
      <c r="CK37" s="241" t="str">
        <f t="shared" ca="1" si="128"/>
        <v/>
      </c>
      <c r="CL37" s="241" t="str">
        <f t="shared" ca="1" si="128"/>
        <v/>
      </c>
      <c r="CM37" s="241" t="str">
        <f t="shared" ca="1" si="128"/>
        <v/>
      </c>
      <c r="CN37" s="241" t="str">
        <f t="shared" ca="1" si="128"/>
        <v/>
      </c>
      <c r="CO37" s="241" t="str">
        <f t="shared" ca="1" si="128"/>
        <v/>
      </c>
      <c r="CP37" s="241" t="str">
        <f t="shared" ca="1" si="128"/>
        <v/>
      </c>
      <c r="CQ37" s="241" t="str">
        <f t="shared" ca="1" si="128"/>
        <v/>
      </c>
      <c r="CR37" s="241" t="str">
        <f t="shared" ca="1" si="128"/>
        <v/>
      </c>
      <c r="CS37" s="241" t="str">
        <f t="shared" ca="1" si="128"/>
        <v/>
      </c>
      <c r="CT37" s="241" t="str">
        <f t="shared" ca="1" si="128"/>
        <v/>
      </c>
      <c r="CU37" s="241" t="str">
        <f t="shared" ca="1" si="128"/>
        <v/>
      </c>
      <c r="CV37" s="241" t="str">
        <f t="shared" ca="1" si="128"/>
        <v/>
      </c>
      <c r="CW37" s="241" t="str">
        <f t="shared" ca="1" si="128"/>
        <v/>
      </c>
      <c r="CX37" s="241" t="str">
        <f t="shared" ca="1" si="128"/>
        <v/>
      </c>
      <c r="CY37" s="241" t="str">
        <f t="shared" ca="1" si="128"/>
        <v/>
      </c>
      <c r="CZ37" s="241" t="str">
        <f t="shared" ca="1" si="128"/>
        <v/>
      </c>
      <c r="DA37" s="241" t="str">
        <f t="shared" ca="1" si="128"/>
        <v/>
      </c>
      <c r="DB37" s="241" t="str">
        <f t="shared" ca="1" si="128"/>
        <v/>
      </c>
      <c r="DC37" s="241" t="str">
        <f t="shared" ca="1" si="128"/>
        <v/>
      </c>
      <c r="DD37" s="241" t="str">
        <f t="shared" ca="1" si="128"/>
        <v/>
      </c>
      <c r="DE37" s="241" t="str">
        <f t="shared" ca="1" si="128"/>
        <v/>
      </c>
      <c r="DF37" s="241" t="str">
        <f t="shared" ca="1" si="128"/>
        <v/>
      </c>
      <c r="DG37" s="241" t="str">
        <f t="shared" ca="1" si="128"/>
        <v/>
      </c>
      <c r="DH37" s="241" t="str">
        <f t="shared" ca="1" si="128"/>
        <v/>
      </c>
      <c r="DI37" s="241" t="str">
        <f t="shared" ca="1" si="128"/>
        <v/>
      </c>
      <c r="DJ37" s="241" t="str">
        <f t="shared" ca="1" si="128"/>
        <v/>
      </c>
      <c r="DK37" s="241" t="str">
        <f t="shared" ca="1" si="128"/>
        <v/>
      </c>
      <c r="DL37" s="241" t="str">
        <f t="shared" ca="1" si="128"/>
        <v/>
      </c>
      <c r="DM37" s="241" t="str">
        <f t="shared" ca="1" si="128"/>
        <v/>
      </c>
      <c r="DN37" s="241" t="str">
        <f t="shared" ca="1" si="128"/>
        <v/>
      </c>
      <c r="DO37" s="241" t="str">
        <f t="shared" ca="1" si="128"/>
        <v/>
      </c>
      <c r="DP37" s="241" t="str">
        <f t="shared" ca="1" si="128"/>
        <v/>
      </c>
      <c r="DQ37" s="241" t="str">
        <f t="shared" ca="1" si="128"/>
        <v/>
      </c>
      <c r="DR37" s="241" t="str">
        <f t="shared" ca="1" si="128"/>
        <v/>
      </c>
      <c r="DS37" s="241" t="str">
        <f t="shared" ca="1" si="128"/>
        <v/>
      </c>
      <c r="DT37" s="241" t="str">
        <f t="shared" ca="1" si="128"/>
        <v/>
      </c>
      <c r="DU37" s="241" t="str">
        <f t="shared" ca="1" si="128"/>
        <v/>
      </c>
      <c r="DV37" s="241" t="str">
        <f t="shared" ca="1" si="128"/>
        <v/>
      </c>
      <c r="DW37" s="241" t="str">
        <f t="shared" ca="1" si="128"/>
        <v/>
      </c>
      <c r="DX37" s="241" t="str">
        <f t="shared" ca="1" si="128"/>
        <v/>
      </c>
      <c r="DY37" s="241" t="str">
        <f t="shared" ca="1" si="128"/>
        <v/>
      </c>
      <c r="DZ37" s="241" t="str">
        <f t="shared" ca="1" si="128"/>
        <v/>
      </c>
      <c r="EA37" s="241" t="str">
        <f t="shared" ca="1" si="128"/>
        <v/>
      </c>
      <c r="EB37" s="241" t="str">
        <f t="shared" ca="1" si="128"/>
        <v/>
      </c>
      <c r="EC37" s="241" t="str">
        <f t="shared" ca="1" si="128"/>
        <v/>
      </c>
      <c r="ED37" s="241" t="str">
        <f t="shared" ca="1" si="128"/>
        <v/>
      </c>
      <c r="EE37" s="241" t="str">
        <f t="shared" ca="1" si="128"/>
        <v/>
      </c>
      <c r="EF37" s="241" t="str">
        <f t="shared" ca="1" si="121"/>
        <v/>
      </c>
      <c r="EG37" s="241" t="str">
        <f t="shared" ca="1" si="121"/>
        <v/>
      </c>
      <c r="EH37" s="241" t="str">
        <f t="shared" ca="1" si="121"/>
        <v/>
      </c>
      <c r="EI37" s="241" t="str">
        <f t="shared" ca="1" si="121"/>
        <v/>
      </c>
      <c r="EJ37" s="241" t="str">
        <f t="shared" ca="1" si="121"/>
        <v/>
      </c>
      <c r="EK37" s="241" t="str">
        <f t="shared" ca="1" si="121"/>
        <v/>
      </c>
      <c r="EL37" s="241" t="str">
        <f t="shared" ca="1" si="121"/>
        <v/>
      </c>
      <c r="EM37" s="241" t="str">
        <f t="shared" ca="1" si="121"/>
        <v/>
      </c>
      <c r="EN37" s="241" t="str">
        <f t="shared" ca="1" si="121"/>
        <v/>
      </c>
      <c r="EO37" s="241" t="str">
        <f t="shared" ca="1" si="121"/>
        <v/>
      </c>
      <c r="EP37" s="241" t="str">
        <f t="shared" ca="1" si="121"/>
        <v/>
      </c>
      <c r="EQ37" s="241" t="str">
        <f t="shared" ca="1" si="121"/>
        <v/>
      </c>
      <c r="ER37" s="241" t="str">
        <f t="shared" ca="1" si="121"/>
        <v/>
      </c>
      <c r="ES37" s="241" t="str">
        <f t="shared" ca="1" si="121"/>
        <v/>
      </c>
      <c r="ET37" s="241" t="str">
        <f t="shared" ca="1" si="122"/>
        <v/>
      </c>
      <c r="EU37" s="241" t="str">
        <f t="shared" ca="1" si="122"/>
        <v/>
      </c>
      <c r="EV37" s="241" t="str">
        <f t="shared" ca="1" si="122"/>
        <v/>
      </c>
      <c r="EW37" s="241" t="str">
        <f t="shared" ca="1" si="122"/>
        <v/>
      </c>
      <c r="EX37" s="241" t="str">
        <f t="shared" ca="1" si="122"/>
        <v/>
      </c>
      <c r="EY37" s="241" t="str">
        <f t="shared" ca="1" si="122"/>
        <v/>
      </c>
      <c r="EZ37" s="241" t="str">
        <f t="shared" ca="1" si="122"/>
        <v/>
      </c>
      <c r="FA37" s="241" t="str">
        <f t="shared" ca="1" si="122"/>
        <v/>
      </c>
      <c r="FB37" s="241" t="str">
        <f t="shared" ca="1" si="122"/>
        <v/>
      </c>
      <c r="FC37" s="241" t="str">
        <f t="shared" ca="1" si="122"/>
        <v/>
      </c>
      <c r="FD37" s="241" t="str">
        <f t="shared" ca="1" si="122"/>
        <v/>
      </c>
      <c r="FE37" s="241" t="str">
        <f t="shared" ca="1" si="122"/>
        <v/>
      </c>
      <c r="FF37" s="241" t="str">
        <f t="shared" ca="1" si="122"/>
        <v/>
      </c>
      <c r="FG37" s="241" t="str">
        <f t="shared" ca="1" si="122"/>
        <v/>
      </c>
      <c r="FH37" s="241" t="str">
        <f t="shared" ca="1" si="122"/>
        <v/>
      </c>
      <c r="FI37" s="241" t="str">
        <f t="shared" ca="1" si="122"/>
        <v/>
      </c>
      <c r="FJ37" s="241" t="str">
        <f t="shared" ca="1" si="123"/>
        <v/>
      </c>
      <c r="FK37" s="241" t="str">
        <f t="shared" ca="1" si="123"/>
        <v/>
      </c>
      <c r="FL37" s="241" t="str">
        <f t="shared" ca="1" si="123"/>
        <v/>
      </c>
      <c r="FM37" s="241" t="str">
        <f t="shared" ca="1" si="123"/>
        <v/>
      </c>
      <c r="FN37" s="241" t="str">
        <f t="shared" ca="1" si="123"/>
        <v/>
      </c>
      <c r="FO37" s="241" t="str">
        <f t="shared" ca="1" si="123"/>
        <v/>
      </c>
      <c r="FP37" s="241" t="str">
        <f t="shared" ca="1" si="123"/>
        <v/>
      </c>
      <c r="FQ37" s="241" t="str">
        <f t="shared" ca="1" si="123"/>
        <v/>
      </c>
      <c r="FR37" s="241" t="str">
        <f t="shared" ca="1" si="123"/>
        <v/>
      </c>
      <c r="FS37" s="241" t="str">
        <f t="shared" ca="1" si="123"/>
        <v/>
      </c>
      <c r="FT37" s="241" t="str">
        <f t="shared" ca="1" si="123"/>
        <v/>
      </c>
      <c r="FU37" s="241" t="str">
        <f t="shared" ca="1" si="123"/>
        <v/>
      </c>
      <c r="FV37" s="241" t="str">
        <f t="shared" ca="1" si="123"/>
        <v/>
      </c>
      <c r="FW37" s="241" t="str">
        <f t="shared" ca="1" si="123"/>
        <v/>
      </c>
      <c r="FX37" s="241" t="str">
        <f t="shared" ca="1" si="123"/>
        <v/>
      </c>
      <c r="FY37" s="241" t="str">
        <f t="shared" ca="1" si="123"/>
        <v/>
      </c>
      <c r="FZ37" s="241" t="str">
        <f t="shared" ca="1" si="124"/>
        <v/>
      </c>
      <c r="GA37" s="241" t="str">
        <f t="shared" ca="1" si="124"/>
        <v/>
      </c>
      <c r="GB37" s="241" t="str">
        <f t="shared" ca="1" si="124"/>
        <v/>
      </c>
      <c r="GC37" s="241" t="str">
        <f t="shared" ca="1" si="124"/>
        <v/>
      </c>
      <c r="GD37" s="241" t="str">
        <f t="shared" ca="1" si="124"/>
        <v/>
      </c>
      <c r="GE37" s="241" t="str">
        <f t="shared" ca="1" si="124"/>
        <v/>
      </c>
      <c r="GF37" s="241" t="str">
        <f t="shared" ca="1" si="124"/>
        <v/>
      </c>
      <c r="GG37" s="241" t="str">
        <f t="shared" ca="1" si="124"/>
        <v/>
      </c>
      <c r="GH37" s="241" t="str">
        <f t="shared" ca="1" si="124"/>
        <v/>
      </c>
      <c r="GI37" s="241" t="str">
        <f t="shared" ca="1" si="124"/>
        <v/>
      </c>
      <c r="GJ37" s="241" t="str">
        <f t="shared" ca="1" si="124"/>
        <v/>
      </c>
      <c r="GK37" s="241" t="str">
        <f t="shared" ca="1" si="124"/>
        <v/>
      </c>
      <c r="GL37" s="241" t="str">
        <f t="shared" ca="1" si="124"/>
        <v/>
      </c>
      <c r="GM37" s="241" t="str">
        <f t="shared" ca="1" si="112"/>
        <v/>
      </c>
      <c r="GN37" s="241" t="str">
        <f t="shared" ca="1" si="120"/>
        <v/>
      </c>
      <c r="GO37" s="241" t="str">
        <f t="shared" ca="1" si="120"/>
        <v/>
      </c>
      <c r="GP37" s="241" t="str">
        <f t="shared" ca="1" si="120"/>
        <v/>
      </c>
      <c r="GQ37" s="241" t="str">
        <f t="shared" ca="1" si="120"/>
        <v/>
      </c>
      <c r="GR37" s="241" t="str">
        <f t="shared" ca="1" si="120"/>
        <v/>
      </c>
      <c r="GS37" s="241" t="str">
        <f t="shared" ca="1" si="120"/>
        <v/>
      </c>
      <c r="GT37" s="241" t="str">
        <f t="shared" ca="1" si="120"/>
        <v/>
      </c>
      <c r="GU37" s="241" t="str">
        <f t="shared" ca="1" si="120"/>
        <v/>
      </c>
      <c r="GV37" s="241" t="str">
        <f t="shared" ca="1" si="120"/>
        <v/>
      </c>
      <c r="GW37" s="241" t="str">
        <f t="shared" ca="1" si="120"/>
        <v/>
      </c>
      <c r="GX37" s="241" t="str">
        <f t="shared" ca="1" si="120"/>
        <v/>
      </c>
      <c r="GY37" s="241" t="str">
        <f t="shared" ca="1" si="119"/>
        <v/>
      </c>
      <c r="GZ37" s="241" t="str">
        <f t="shared" ca="1" si="119"/>
        <v/>
      </c>
      <c r="HA37" s="241" t="str">
        <f t="shared" ca="1" si="119"/>
        <v/>
      </c>
      <c r="HB37" s="241" t="str">
        <f t="shared" ca="1" si="119"/>
        <v/>
      </c>
      <c r="HC37" s="241" t="str">
        <f t="shared" ca="1" si="119"/>
        <v/>
      </c>
      <c r="HD37" s="241" t="str">
        <f t="shared" ca="1" si="119"/>
        <v/>
      </c>
      <c r="HE37" s="241" t="str">
        <f t="shared" ca="1" si="119"/>
        <v/>
      </c>
      <c r="HF37" s="241" t="str">
        <f t="shared" ca="1" si="119"/>
        <v/>
      </c>
      <c r="HG37" s="241" t="str">
        <f t="shared" ca="1" si="119"/>
        <v/>
      </c>
      <c r="HH37" s="241" t="str">
        <f t="shared" ca="1" si="119"/>
        <v/>
      </c>
      <c r="HI37" s="241" t="str">
        <f t="shared" ca="1" si="119"/>
        <v/>
      </c>
      <c r="HJ37" s="241" t="str">
        <f t="shared" ca="1" si="119"/>
        <v/>
      </c>
      <c r="HK37" s="241" t="str">
        <f t="shared" ca="1" si="119"/>
        <v/>
      </c>
      <c r="HL37" s="241" t="str">
        <f t="shared" ca="1" si="119"/>
        <v/>
      </c>
      <c r="HM37" s="241" t="str">
        <f t="shared" ca="1" si="119"/>
        <v/>
      </c>
      <c r="HN37" s="241" t="str">
        <f t="shared" ca="1" si="119"/>
        <v/>
      </c>
      <c r="HO37" s="241" t="str">
        <f t="shared" ca="1" si="119"/>
        <v/>
      </c>
      <c r="HP37" s="241" t="str">
        <f t="shared" ca="1" si="119"/>
        <v/>
      </c>
      <c r="HQ37" s="241" t="str">
        <f t="shared" ca="1" si="119"/>
        <v/>
      </c>
      <c r="HR37" s="241" t="str">
        <f t="shared" ca="1" si="119"/>
        <v/>
      </c>
      <c r="HS37" s="241" t="str">
        <f t="shared" ca="1" si="119"/>
        <v/>
      </c>
      <c r="HT37" s="241" t="str">
        <f t="shared" ca="1" si="119"/>
        <v/>
      </c>
      <c r="HU37" s="241" t="str">
        <f t="shared" ca="1" si="119"/>
        <v/>
      </c>
      <c r="HV37" s="241" t="str">
        <f t="shared" ca="1" si="119"/>
        <v/>
      </c>
      <c r="HW37" s="241" t="str">
        <f t="shared" ca="1" si="119"/>
        <v/>
      </c>
      <c r="HX37" s="241" t="str">
        <f t="shared" ca="1" si="119"/>
        <v/>
      </c>
      <c r="HY37" s="241" t="str">
        <f t="shared" ca="1" si="119"/>
        <v/>
      </c>
      <c r="HZ37" s="241" t="str">
        <f t="shared" ca="1" si="119"/>
        <v/>
      </c>
      <c r="IA37" s="241" t="str">
        <f t="shared" ca="1" si="119"/>
        <v/>
      </c>
      <c r="IB37" s="241" t="str">
        <f t="shared" ca="1" si="119"/>
        <v/>
      </c>
      <c r="IC37" s="241" t="str">
        <f t="shared" ca="1" si="119"/>
        <v/>
      </c>
      <c r="ID37" s="241" t="str">
        <f t="shared" ca="1" si="119"/>
        <v/>
      </c>
      <c r="IE37" s="241" t="str">
        <f t="shared" ca="1" si="119"/>
        <v/>
      </c>
      <c r="IF37" s="241" t="str">
        <f t="shared" ca="1" si="119"/>
        <v/>
      </c>
      <c r="IG37" s="241" t="str">
        <f t="shared" ca="1" si="119"/>
        <v/>
      </c>
      <c r="IH37" s="241" t="str">
        <f t="shared" ca="1" si="119"/>
        <v/>
      </c>
      <c r="II37" s="241" t="str">
        <f t="shared" ca="1" si="119"/>
        <v/>
      </c>
      <c r="IJ37" s="241" t="str">
        <f t="shared" ca="1" si="119"/>
        <v/>
      </c>
      <c r="IK37" s="241" t="str">
        <f t="shared" ca="1" si="119"/>
        <v/>
      </c>
      <c r="IL37" s="241" t="str">
        <f t="shared" ca="1" si="119"/>
        <v/>
      </c>
      <c r="IM37" s="241" t="str">
        <f t="shared" ca="1" si="119"/>
        <v/>
      </c>
      <c r="IN37" s="241" t="str">
        <f t="shared" ca="1" si="119"/>
        <v/>
      </c>
      <c r="IO37" s="241" t="str">
        <f t="shared" ca="1" si="119"/>
        <v/>
      </c>
      <c r="IP37" s="241" t="str">
        <f t="shared" ca="1" si="119"/>
        <v/>
      </c>
      <c r="IQ37" s="241" t="str">
        <f t="shared" ca="1" si="119"/>
        <v/>
      </c>
      <c r="IR37" s="241" t="str">
        <f t="shared" ca="1" si="119"/>
        <v/>
      </c>
      <c r="IS37" s="241" t="str">
        <f t="shared" ca="1" si="119"/>
        <v/>
      </c>
      <c r="IT37" s="241" t="str">
        <f t="shared" ca="1" si="119"/>
        <v/>
      </c>
      <c r="IU37" s="241" t="str">
        <f t="shared" ca="1" si="119"/>
        <v/>
      </c>
      <c r="IV37" s="241" t="str">
        <f t="shared" ca="1" si="119"/>
        <v/>
      </c>
    </row>
    <row r="38" spans="1:256" x14ac:dyDescent="0.2">
      <c r="A38">
        <f t="shared" si="115"/>
        <v>10</v>
      </c>
      <c r="B38" s="236">
        <f>カレンダー!B$25</f>
        <v>0</v>
      </c>
      <c r="C38" s="241" t="str">
        <f t="shared" ca="1" si="114"/>
        <v/>
      </c>
      <c r="D38" s="241" t="str">
        <f t="shared" ca="1" si="114"/>
        <v/>
      </c>
      <c r="E38" s="241" t="str">
        <f t="shared" ca="1" si="114"/>
        <v/>
      </c>
      <c r="F38" s="241" t="str">
        <f t="shared" ca="1" si="114"/>
        <v/>
      </c>
      <c r="G38" s="241" t="str">
        <f t="shared" ca="1" si="114"/>
        <v/>
      </c>
      <c r="H38" s="241" t="str">
        <f t="shared" ca="1" si="114"/>
        <v/>
      </c>
      <c r="I38" s="241" t="str">
        <f t="shared" ca="1" si="114"/>
        <v/>
      </c>
      <c r="J38" s="241" t="str">
        <f t="shared" ca="1" si="114"/>
        <v/>
      </c>
      <c r="K38" s="241" t="str">
        <f t="shared" ca="1" si="114"/>
        <v/>
      </c>
      <c r="L38" s="241" t="str">
        <f t="shared" ca="1" si="114"/>
        <v/>
      </c>
      <c r="M38" s="241" t="str">
        <f t="shared" ca="1" si="114"/>
        <v/>
      </c>
      <c r="N38" s="241" t="str">
        <f t="shared" ca="1" si="114"/>
        <v/>
      </c>
      <c r="O38" s="241" t="str">
        <f t="shared" ca="1" si="114"/>
        <v/>
      </c>
      <c r="P38" s="241" t="str">
        <f t="shared" ca="1" si="114"/>
        <v/>
      </c>
      <c r="Q38" s="241" t="str">
        <f t="shared" ca="1" si="114"/>
        <v/>
      </c>
      <c r="R38" s="241" t="str">
        <f t="shared" ca="1" si="114"/>
        <v/>
      </c>
      <c r="S38" s="241" t="str">
        <f t="shared" ref="S38:AH38" ca="1" si="129">IFERROR(IF(VLOOKUP($B38,INDIRECT(S$2&amp;"!$C$85:$AH$108"),DAY(S$3)+1,FALSE)="","",VLOOKUP($B38,INDIRECT(S$2&amp;"!$C$85:$AH$108"),DAY(S$3)+1,FALSE)),"")</f>
        <v/>
      </c>
      <c r="T38" s="241" t="str">
        <f t="shared" ca="1" si="129"/>
        <v/>
      </c>
      <c r="U38" s="241" t="str">
        <f t="shared" ca="1" si="129"/>
        <v/>
      </c>
      <c r="V38" s="241" t="str">
        <f t="shared" ca="1" si="129"/>
        <v/>
      </c>
      <c r="W38" s="241" t="str">
        <f t="shared" ca="1" si="129"/>
        <v/>
      </c>
      <c r="X38" s="241" t="str">
        <f t="shared" ca="1" si="129"/>
        <v/>
      </c>
      <c r="Y38" s="241" t="str">
        <f t="shared" ca="1" si="129"/>
        <v/>
      </c>
      <c r="Z38" s="241" t="str">
        <f t="shared" ca="1" si="129"/>
        <v/>
      </c>
      <c r="AA38" s="241" t="str">
        <f t="shared" ca="1" si="129"/>
        <v/>
      </c>
      <c r="AB38" s="241" t="str">
        <f t="shared" ca="1" si="129"/>
        <v/>
      </c>
      <c r="AC38" s="241" t="str">
        <f t="shared" ca="1" si="129"/>
        <v/>
      </c>
      <c r="AD38" s="241" t="str">
        <f t="shared" ca="1" si="129"/>
        <v/>
      </c>
      <c r="AE38" s="241" t="str">
        <f t="shared" ca="1" si="129"/>
        <v/>
      </c>
      <c r="AF38" s="241" t="str">
        <f t="shared" ca="1" si="129"/>
        <v/>
      </c>
      <c r="AG38" s="241" t="str">
        <f t="shared" ca="1" si="129"/>
        <v/>
      </c>
      <c r="AH38" s="241" t="str">
        <f t="shared" ca="1" si="129"/>
        <v/>
      </c>
      <c r="AI38" s="241" t="str">
        <f t="shared" ca="1" si="125"/>
        <v/>
      </c>
      <c r="AJ38" s="241" t="str">
        <f t="shared" ca="1" si="125"/>
        <v/>
      </c>
      <c r="AK38" s="241" t="str">
        <f t="shared" ca="1" si="125"/>
        <v/>
      </c>
      <c r="AL38" s="241" t="str">
        <f t="shared" ca="1" si="125"/>
        <v/>
      </c>
      <c r="AM38" s="241" t="str">
        <f t="shared" ca="1" si="125"/>
        <v/>
      </c>
      <c r="AN38" s="241" t="str">
        <f t="shared" ca="1" si="126"/>
        <v/>
      </c>
      <c r="AO38" s="241" t="str">
        <f t="shared" ca="1" si="126"/>
        <v/>
      </c>
      <c r="AP38" s="241" t="str">
        <f t="shared" ca="1" si="126"/>
        <v/>
      </c>
      <c r="AQ38" s="241" t="str">
        <f t="shared" ca="1" si="126"/>
        <v/>
      </c>
      <c r="AR38" s="241" t="str">
        <f t="shared" ca="1" si="126"/>
        <v/>
      </c>
      <c r="AS38" s="241" t="str">
        <f t="shared" ca="1" si="126"/>
        <v/>
      </c>
      <c r="AT38" s="241" t="str">
        <f t="shared" ca="1" si="126"/>
        <v/>
      </c>
      <c r="AU38" s="241" t="str">
        <f t="shared" ca="1" si="126"/>
        <v/>
      </c>
      <c r="AV38" s="241" t="str">
        <f t="shared" ca="1" si="126"/>
        <v/>
      </c>
      <c r="AW38" s="241" t="str">
        <f t="shared" ca="1" si="126"/>
        <v/>
      </c>
      <c r="AX38" s="241" t="str">
        <f t="shared" ca="1" si="126"/>
        <v/>
      </c>
      <c r="AY38" s="241" t="str">
        <f t="shared" ca="1" si="126"/>
        <v/>
      </c>
      <c r="AZ38" s="241" t="str">
        <f t="shared" ca="1" si="126"/>
        <v/>
      </c>
      <c r="BA38" s="241" t="str">
        <f t="shared" ca="1" si="126"/>
        <v/>
      </c>
      <c r="BB38" s="241" t="str">
        <f t="shared" ca="1" si="126"/>
        <v/>
      </c>
      <c r="BC38" s="241" t="str">
        <f t="shared" ca="1" si="126"/>
        <v/>
      </c>
      <c r="BD38" s="241" t="str">
        <f t="shared" ca="1" si="127"/>
        <v/>
      </c>
      <c r="BE38" s="241" t="str">
        <f t="shared" ca="1" si="127"/>
        <v/>
      </c>
      <c r="BF38" s="241" t="str">
        <f t="shared" ca="1" si="127"/>
        <v/>
      </c>
      <c r="BG38" s="241" t="str">
        <f t="shared" ca="1" si="127"/>
        <v/>
      </c>
      <c r="BH38" s="241" t="str">
        <f t="shared" ca="1" si="127"/>
        <v/>
      </c>
      <c r="BI38" s="241" t="str">
        <f t="shared" ca="1" si="127"/>
        <v/>
      </c>
      <c r="BJ38" s="241" t="str">
        <f t="shared" ca="1" si="127"/>
        <v/>
      </c>
      <c r="BK38" s="241" t="str">
        <f t="shared" ca="1" si="127"/>
        <v/>
      </c>
      <c r="BL38" s="241" t="str">
        <f t="shared" ca="1" si="127"/>
        <v/>
      </c>
      <c r="BM38" s="241" t="str">
        <f t="shared" ca="1" si="127"/>
        <v/>
      </c>
      <c r="BN38" s="241" t="str">
        <f t="shared" ca="1" si="127"/>
        <v/>
      </c>
      <c r="BO38" s="241" t="str">
        <f t="shared" ca="1" si="127"/>
        <v/>
      </c>
      <c r="BP38" s="241" t="str">
        <f t="shared" ca="1" si="127"/>
        <v/>
      </c>
      <c r="BQ38" s="241" t="str">
        <f t="shared" ca="1" si="127"/>
        <v/>
      </c>
      <c r="BR38" s="241" t="str">
        <f t="shared" ca="1" si="127"/>
        <v/>
      </c>
      <c r="BS38" s="241" t="str">
        <f t="shared" ca="1" si="127"/>
        <v/>
      </c>
      <c r="BT38" s="241" t="str">
        <f t="shared" ca="1" si="128"/>
        <v/>
      </c>
      <c r="BU38" s="241" t="str">
        <f t="shared" ca="1" si="128"/>
        <v/>
      </c>
      <c r="BV38" s="241" t="str">
        <f t="shared" ca="1" si="128"/>
        <v/>
      </c>
      <c r="BW38" s="241" t="str">
        <f t="shared" ca="1" si="128"/>
        <v/>
      </c>
      <c r="BX38" s="241" t="str">
        <f t="shared" ca="1" si="128"/>
        <v/>
      </c>
      <c r="BY38" s="241" t="str">
        <f t="shared" ca="1" si="128"/>
        <v/>
      </c>
      <c r="BZ38" s="241" t="str">
        <f t="shared" ca="1" si="128"/>
        <v/>
      </c>
      <c r="CA38" s="241" t="str">
        <f t="shared" ca="1" si="128"/>
        <v/>
      </c>
      <c r="CB38" s="241" t="str">
        <f t="shared" ca="1" si="128"/>
        <v/>
      </c>
      <c r="CC38" s="241" t="str">
        <f t="shared" ca="1" si="128"/>
        <v/>
      </c>
      <c r="CD38" s="241" t="str">
        <f t="shared" ca="1" si="128"/>
        <v/>
      </c>
      <c r="CE38" s="241" t="str">
        <f t="shared" ca="1" si="128"/>
        <v/>
      </c>
      <c r="CF38" s="241" t="str">
        <f t="shared" ca="1" si="128"/>
        <v/>
      </c>
      <c r="CG38" s="241" t="str">
        <f t="shared" ca="1" si="128"/>
        <v/>
      </c>
      <c r="CH38" s="241" t="str">
        <f t="shared" ca="1" si="128"/>
        <v/>
      </c>
      <c r="CI38" s="241" t="str">
        <f t="shared" ca="1" si="128"/>
        <v/>
      </c>
      <c r="CJ38" s="241" t="str">
        <f t="shared" ca="1" si="128"/>
        <v/>
      </c>
      <c r="CK38" s="241" t="str">
        <f t="shared" ca="1" si="128"/>
        <v/>
      </c>
      <c r="CL38" s="241" t="str">
        <f t="shared" ca="1" si="128"/>
        <v/>
      </c>
      <c r="CM38" s="241" t="str">
        <f t="shared" ca="1" si="128"/>
        <v/>
      </c>
      <c r="CN38" s="241" t="str">
        <f t="shared" ca="1" si="128"/>
        <v/>
      </c>
      <c r="CO38" s="241" t="str">
        <f t="shared" ca="1" si="128"/>
        <v/>
      </c>
      <c r="CP38" s="241" t="str">
        <f t="shared" ca="1" si="128"/>
        <v/>
      </c>
      <c r="CQ38" s="241" t="str">
        <f t="shared" ca="1" si="128"/>
        <v/>
      </c>
      <c r="CR38" s="241" t="str">
        <f t="shared" ca="1" si="128"/>
        <v/>
      </c>
      <c r="CS38" s="241" t="str">
        <f t="shared" ca="1" si="128"/>
        <v/>
      </c>
      <c r="CT38" s="241" t="str">
        <f t="shared" ca="1" si="128"/>
        <v/>
      </c>
      <c r="CU38" s="241" t="str">
        <f t="shared" ca="1" si="128"/>
        <v/>
      </c>
      <c r="CV38" s="241" t="str">
        <f t="shared" ca="1" si="128"/>
        <v/>
      </c>
      <c r="CW38" s="241" t="str">
        <f t="shared" ca="1" si="128"/>
        <v/>
      </c>
      <c r="CX38" s="241" t="str">
        <f t="shared" ca="1" si="128"/>
        <v/>
      </c>
      <c r="CY38" s="241" t="str">
        <f t="shared" ca="1" si="128"/>
        <v/>
      </c>
      <c r="CZ38" s="241" t="str">
        <f t="shared" ca="1" si="128"/>
        <v/>
      </c>
      <c r="DA38" s="241" t="str">
        <f t="shared" ca="1" si="128"/>
        <v/>
      </c>
      <c r="DB38" s="241" t="str">
        <f t="shared" ca="1" si="128"/>
        <v/>
      </c>
      <c r="DC38" s="241" t="str">
        <f t="shared" ca="1" si="128"/>
        <v/>
      </c>
      <c r="DD38" s="241" t="str">
        <f t="shared" ca="1" si="128"/>
        <v/>
      </c>
      <c r="DE38" s="241" t="str">
        <f t="shared" ca="1" si="128"/>
        <v/>
      </c>
      <c r="DF38" s="241" t="str">
        <f t="shared" ca="1" si="128"/>
        <v/>
      </c>
      <c r="DG38" s="241" t="str">
        <f t="shared" ca="1" si="128"/>
        <v/>
      </c>
      <c r="DH38" s="241" t="str">
        <f t="shared" ca="1" si="128"/>
        <v/>
      </c>
      <c r="DI38" s="241" t="str">
        <f t="shared" ca="1" si="128"/>
        <v/>
      </c>
      <c r="DJ38" s="241" t="str">
        <f t="shared" ca="1" si="128"/>
        <v/>
      </c>
      <c r="DK38" s="241" t="str">
        <f t="shared" ca="1" si="128"/>
        <v/>
      </c>
      <c r="DL38" s="241" t="str">
        <f t="shared" ca="1" si="128"/>
        <v/>
      </c>
      <c r="DM38" s="241" t="str">
        <f t="shared" ca="1" si="128"/>
        <v/>
      </c>
      <c r="DN38" s="241" t="str">
        <f t="shared" ca="1" si="128"/>
        <v/>
      </c>
      <c r="DO38" s="241" t="str">
        <f t="shared" ca="1" si="128"/>
        <v/>
      </c>
      <c r="DP38" s="241" t="str">
        <f t="shared" ca="1" si="128"/>
        <v/>
      </c>
      <c r="DQ38" s="241" t="str">
        <f t="shared" ca="1" si="128"/>
        <v/>
      </c>
      <c r="DR38" s="241" t="str">
        <f t="shared" ca="1" si="128"/>
        <v/>
      </c>
      <c r="DS38" s="241" t="str">
        <f t="shared" ca="1" si="128"/>
        <v/>
      </c>
      <c r="DT38" s="241" t="str">
        <f t="shared" ca="1" si="128"/>
        <v/>
      </c>
      <c r="DU38" s="241" t="str">
        <f t="shared" ca="1" si="128"/>
        <v/>
      </c>
      <c r="DV38" s="241" t="str">
        <f t="shared" ca="1" si="128"/>
        <v/>
      </c>
      <c r="DW38" s="241" t="str">
        <f t="shared" ca="1" si="128"/>
        <v/>
      </c>
      <c r="DX38" s="241" t="str">
        <f t="shared" ca="1" si="128"/>
        <v/>
      </c>
      <c r="DY38" s="241" t="str">
        <f t="shared" ca="1" si="128"/>
        <v/>
      </c>
      <c r="DZ38" s="241" t="str">
        <f t="shared" ca="1" si="128"/>
        <v/>
      </c>
      <c r="EA38" s="241" t="str">
        <f t="shared" ca="1" si="128"/>
        <v/>
      </c>
      <c r="EB38" s="241" t="str">
        <f t="shared" ca="1" si="128"/>
        <v/>
      </c>
      <c r="EC38" s="241" t="str">
        <f t="shared" ca="1" si="128"/>
        <v/>
      </c>
      <c r="ED38" s="241" t="str">
        <f t="shared" ca="1" si="128"/>
        <v/>
      </c>
      <c r="EE38" s="241" t="str">
        <f t="shared" ca="1" si="128"/>
        <v/>
      </c>
      <c r="EF38" s="241" t="str">
        <f t="shared" ca="1" si="121"/>
        <v/>
      </c>
      <c r="EG38" s="241" t="str">
        <f t="shared" ca="1" si="121"/>
        <v/>
      </c>
      <c r="EH38" s="241" t="str">
        <f t="shared" ca="1" si="121"/>
        <v/>
      </c>
      <c r="EI38" s="241" t="str">
        <f t="shared" ca="1" si="121"/>
        <v/>
      </c>
      <c r="EJ38" s="241" t="str">
        <f t="shared" ca="1" si="121"/>
        <v/>
      </c>
      <c r="EK38" s="241" t="str">
        <f t="shared" ca="1" si="121"/>
        <v/>
      </c>
      <c r="EL38" s="241" t="str">
        <f t="shared" ca="1" si="121"/>
        <v/>
      </c>
      <c r="EM38" s="241" t="str">
        <f t="shared" ca="1" si="121"/>
        <v/>
      </c>
      <c r="EN38" s="241" t="str">
        <f t="shared" ca="1" si="121"/>
        <v/>
      </c>
      <c r="EO38" s="241" t="str">
        <f t="shared" ca="1" si="121"/>
        <v/>
      </c>
      <c r="EP38" s="241" t="str">
        <f t="shared" ca="1" si="121"/>
        <v/>
      </c>
      <c r="EQ38" s="241" t="str">
        <f t="shared" ca="1" si="121"/>
        <v/>
      </c>
      <c r="ER38" s="241" t="str">
        <f t="shared" ca="1" si="121"/>
        <v/>
      </c>
      <c r="ES38" s="241" t="str">
        <f t="shared" ca="1" si="121"/>
        <v/>
      </c>
      <c r="ET38" s="241" t="str">
        <f t="shared" ca="1" si="122"/>
        <v/>
      </c>
      <c r="EU38" s="241" t="str">
        <f t="shared" ca="1" si="122"/>
        <v/>
      </c>
      <c r="EV38" s="241" t="str">
        <f t="shared" ca="1" si="122"/>
        <v/>
      </c>
      <c r="EW38" s="241" t="str">
        <f t="shared" ca="1" si="122"/>
        <v/>
      </c>
      <c r="EX38" s="241" t="str">
        <f t="shared" ca="1" si="122"/>
        <v/>
      </c>
      <c r="EY38" s="241" t="str">
        <f t="shared" ca="1" si="122"/>
        <v/>
      </c>
      <c r="EZ38" s="241" t="str">
        <f t="shared" ca="1" si="122"/>
        <v/>
      </c>
      <c r="FA38" s="241" t="str">
        <f t="shared" ca="1" si="122"/>
        <v/>
      </c>
      <c r="FB38" s="241" t="str">
        <f t="shared" ca="1" si="122"/>
        <v/>
      </c>
      <c r="FC38" s="241" t="str">
        <f t="shared" ca="1" si="122"/>
        <v/>
      </c>
      <c r="FD38" s="241" t="str">
        <f t="shared" ca="1" si="122"/>
        <v/>
      </c>
      <c r="FE38" s="241" t="str">
        <f t="shared" ca="1" si="122"/>
        <v/>
      </c>
      <c r="FF38" s="241" t="str">
        <f t="shared" ca="1" si="122"/>
        <v/>
      </c>
      <c r="FG38" s="241" t="str">
        <f t="shared" ca="1" si="122"/>
        <v/>
      </c>
      <c r="FH38" s="241" t="str">
        <f t="shared" ca="1" si="122"/>
        <v/>
      </c>
      <c r="FI38" s="241" t="str">
        <f t="shared" ca="1" si="122"/>
        <v/>
      </c>
      <c r="FJ38" s="241" t="str">
        <f t="shared" ca="1" si="123"/>
        <v/>
      </c>
      <c r="FK38" s="241" t="str">
        <f t="shared" ca="1" si="123"/>
        <v/>
      </c>
      <c r="FL38" s="241" t="str">
        <f t="shared" ca="1" si="123"/>
        <v/>
      </c>
      <c r="FM38" s="241" t="str">
        <f t="shared" ca="1" si="123"/>
        <v/>
      </c>
      <c r="FN38" s="241" t="str">
        <f t="shared" ca="1" si="123"/>
        <v/>
      </c>
      <c r="FO38" s="241" t="str">
        <f t="shared" ca="1" si="123"/>
        <v/>
      </c>
      <c r="FP38" s="241" t="str">
        <f t="shared" ca="1" si="123"/>
        <v/>
      </c>
      <c r="FQ38" s="241" t="str">
        <f t="shared" ca="1" si="123"/>
        <v/>
      </c>
      <c r="FR38" s="241" t="str">
        <f t="shared" ca="1" si="123"/>
        <v/>
      </c>
      <c r="FS38" s="241" t="str">
        <f t="shared" ca="1" si="123"/>
        <v/>
      </c>
      <c r="FT38" s="241" t="str">
        <f t="shared" ca="1" si="123"/>
        <v/>
      </c>
      <c r="FU38" s="241" t="str">
        <f t="shared" ca="1" si="123"/>
        <v/>
      </c>
      <c r="FV38" s="241" t="str">
        <f t="shared" ca="1" si="123"/>
        <v/>
      </c>
      <c r="FW38" s="241" t="str">
        <f t="shared" ca="1" si="123"/>
        <v/>
      </c>
      <c r="FX38" s="241" t="str">
        <f t="shared" ca="1" si="123"/>
        <v/>
      </c>
      <c r="FY38" s="241" t="str">
        <f t="shared" ca="1" si="123"/>
        <v/>
      </c>
      <c r="FZ38" s="241" t="str">
        <f t="shared" ca="1" si="124"/>
        <v/>
      </c>
      <c r="GA38" s="241" t="str">
        <f t="shared" ca="1" si="124"/>
        <v/>
      </c>
      <c r="GB38" s="241" t="str">
        <f t="shared" ca="1" si="124"/>
        <v/>
      </c>
      <c r="GC38" s="241" t="str">
        <f t="shared" ca="1" si="124"/>
        <v/>
      </c>
      <c r="GD38" s="241" t="str">
        <f t="shared" ca="1" si="124"/>
        <v/>
      </c>
      <c r="GE38" s="241" t="str">
        <f t="shared" ca="1" si="124"/>
        <v/>
      </c>
      <c r="GF38" s="241" t="str">
        <f t="shared" ca="1" si="124"/>
        <v/>
      </c>
      <c r="GG38" s="241" t="str">
        <f t="shared" ca="1" si="124"/>
        <v/>
      </c>
      <c r="GH38" s="241" t="str">
        <f t="shared" ca="1" si="124"/>
        <v/>
      </c>
      <c r="GI38" s="241" t="str">
        <f t="shared" ca="1" si="124"/>
        <v/>
      </c>
      <c r="GJ38" s="241" t="str">
        <f t="shared" ca="1" si="124"/>
        <v/>
      </c>
      <c r="GK38" s="241" t="str">
        <f t="shared" ca="1" si="124"/>
        <v/>
      </c>
      <c r="GL38" s="241" t="str">
        <f t="shared" ca="1" si="124"/>
        <v/>
      </c>
      <c r="GM38" s="241" t="str">
        <f t="shared" ca="1" si="112"/>
        <v/>
      </c>
      <c r="GN38" s="241" t="str">
        <f t="shared" ca="1" si="120"/>
        <v/>
      </c>
      <c r="GO38" s="241" t="str">
        <f t="shared" ca="1" si="120"/>
        <v/>
      </c>
      <c r="GP38" s="241" t="str">
        <f t="shared" ca="1" si="120"/>
        <v/>
      </c>
      <c r="GQ38" s="241" t="str">
        <f t="shared" ca="1" si="120"/>
        <v/>
      </c>
      <c r="GR38" s="241" t="str">
        <f t="shared" ca="1" si="120"/>
        <v/>
      </c>
      <c r="GS38" s="241" t="str">
        <f t="shared" ca="1" si="120"/>
        <v/>
      </c>
      <c r="GT38" s="241" t="str">
        <f t="shared" ca="1" si="120"/>
        <v/>
      </c>
      <c r="GU38" s="241" t="str">
        <f t="shared" ca="1" si="120"/>
        <v/>
      </c>
      <c r="GV38" s="241" t="str">
        <f t="shared" ca="1" si="120"/>
        <v/>
      </c>
      <c r="GW38" s="241" t="str">
        <f t="shared" ca="1" si="120"/>
        <v/>
      </c>
      <c r="GX38" s="241" t="str">
        <f t="shared" ca="1" si="120"/>
        <v/>
      </c>
      <c r="GY38" s="241" t="str">
        <f t="shared" ca="1" si="120"/>
        <v/>
      </c>
      <c r="GZ38" s="241" t="str">
        <f t="shared" ca="1" si="120"/>
        <v/>
      </c>
      <c r="HA38" s="241" t="str">
        <f t="shared" ca="1" si="120"/>
        <v/>
      </c>
      <c r="HB38" s="241" t="str">
        <f t="shared" ca="1" si="120"/>
        <v/>
      </c>
      <c r="HC38" s="241" t="str">
        <f t="shared" ca="1" si="120"/>
        <v/>
      </c>
      <c r="HD38" s="241" t="str">
        <f t="shared" ca="1" si="120"/>
        <v/>
      </c>
      <c r="HE38" s="241" t="str">
        <f t="shared" ca="1" si="120"/>
        <v/>
      </c>
      <c r="HF38" s="241" t="str">
        <f t="shared" ca="1" si="120"/>
        <v/>
      </c>
      <c r="HG38" s="241" t="str">
        <f t="shared" ca="1" si="120"/>
        <v/>
      </c>
      <c r="HH38" s="241" t="str">
        <f t="shared" ca="1" si="120"/>
        <v/>
      </c>
      <c r="HI38" s="241" t="str">
        <f t="shared" ca="1" si="120"/>
        <v/>
      </c>
      <c r="HJ38" s="241" t="str">
        <f t="shared" ca="1" si="120"/>
        <v/>
      </c>
      <c r="HK38" s="241" t="str">
        <f t="shared" ca="1" si="120"/>
        <v/>
      </c>
      <c r="HL38" s="241" t="str">
        <f t="shared" ca="1" si="120"/>
        <v/>
      </c>
      <c r="HM38" s="241" t="str">
        <f t="shared" ca="1" si="120"/>
        <v/>
      </c>
      <c r="HN38" s="241" t="str">
        <f t="shared" ca="1" si="120"/>
        <v/>
      </c>
      <c r="HO38" s="241" t="str">
        <f t="shared" ca="1" si="120"/>
        <v/>
      </c>
      <c r="HP38" s="241" t="str">
        <f t="shared" ca="1" si="120"/>
        <v/>
      </c>
      <c r="HQ38" s="241" t="str">
        <f t="shared" ca="1" si="120"/>
        <v/>
      </c>
      <c r="HR38" s="241" t="str">
        <f t="shared" ca="1" si="120"/>
        <v/>
      </c>
      <c r="HS38" s="241" t="str">
        <f t="shared" ca="1" si="120"/>
        <v/>
      </c>
      <c r="HT38" s="241" t="str">
        <f t="shared" ca="1" si="120"/>
        <v/>
      </c>
      <c r="HU38" s="241" t="str">
        <f t="shared" ca="1" si="120"/>
        <v/>
      </c>
      <c r="HV38" s="241" t="str">
        <f t="shared" ca="1" si="120"/>
        <v/>
      </c>
      <c r="HW38" s="241" t="str">
        <f t="shared" ca="1" si="120"/>
        <v/>
      </c>
      <c r="HX38" s="241" t="str">
        <f t="shared" ca="1" si="120"/>
        <v/>
      </c>
      <c r="HY38" s="241" t="str">
        <f t="shared" ca="1" si="120"/>
        <v/>
      </c>
      <c r="HZ38" s="241" t="str">
        <f t="shared" ca="1" si="120"/>
        <v/>
      </c>
      <c r="IA38" s="241" t="str">
        <f t="shared" ca="1" si="120"/>
        <v/>
      </c>
      <c r="IB38" s="241" t="str">
        <f t="shared" ca="1" si="120"/>
        <v/>
      </c>
      <c r="IC38" s="241" t="str">
        <f t="shared" ca="1" si="120"/>
        <v/>
      </c>
      <c r="ID38" s="241" t="str">
        <f t="shared" ca="1" si="120"/>
        <v/>
      </c>
      <c r="IE38" s="241" t="str">
        <f t="shared" ca="1" si="120"/>
        <v/>
      </c>
      <c r="IF38" s="241" t="str">
        <f t="shared" ca="1" si="120"/>
        <v/>
      </c>
      <c r="IG38" s="241" t="str">
        <f t="shared" ca="1" si="120"/>
        <v/>
      </c>
      <c r="IH38" s="241" t="str">
        <f t="shared" ca="1" si="120"/>
        <v/>
      </c>
      <c r="II38" s="241" t="str">
        <f t="shared" ca="1" si="120"/>
        <v/>
      </c>
      <c r="IJ38" s="241" t="str">
        <f t="shared" ca="1" si="120"/>
        <v/>
      </c>
      <c r="IK38" s="241" t="str">
        <f t="shared" ca="1" si="120"/>
        <v/>
      </c>
      <c r="IL38" s="241" t="str">
        <f t="shared" ca="1" si="120"/>
        <v/>
      </c>
      <c r="IM38" s="241" t="str">
        <f t="shared" ca="1" si="120"/>
        <v/>
      </c>
      <c r="IN38" s="241" t="str">
        <f t="shared" ca="1" si="120"/>
        <v/>
      </c>
      <c r="IO38" s="241" t="str">
        <f t="shared" ca="1" si="120"/>
        <v/>
      </c>
      <c r="IP38" s="241" t="str">
        <f t="shared" ca="1" si="120"/>
        <v/>
      </c>
      <c r="IQ38" s="241" t="str">
        <f t="shared" ca="1" si="120"/>
        <v/>
      </c>
      <c r="IR38" s="241" t="str">
        <f t="shared" ca="1" si="120"/>
        <v/>
      </c>
      <c r="IS38" s="241" t="str">
        <f t="shared" ca="1" si="120"/>
        <v/>
      </c>
      <c r="IT38" s="241" t="str">
        <f t="shared" ca="1" si="120"/>
        <v/>
      </c>
      <c r="IU38" s="241" t="str">
        <f t="shared" ca="1" si="120"/>
        <v/>
      </c>
      <c r="IV38" s="241" t="str">
        <f t="shared" ca="1" si="120"/>
        <v/>
      </c>
    </row>
    <row r="40" spans="1:256" x14ac:dyDescent="0.2">
      <c r="B40" s="236" t="s">
        <v>201</v>
      </c>
      <c r="AZ40" s="243" t="s">
        <v>8</v>
      </c>
      <c r="BA40" s="243" t="s">
        <v>23</v>
      </c>
      <c r="BB40" s="243" t="s">
        <v>17</v>
      </c>
      <c r="BC40" s="243" t="s">
        <v>17</v>
      </c>
      <c r="BD40" s="243" t="s">
        <v>17</v>
      </c>
      <c r="BE40" s="243" t="s">
        <v>17</v>
      </c>
      <c r="BF40" s="243" t="s">
        <v>14</v>
      </c>
      <c r="BG40" s="243" t="s">
        <v>15</v>
      </c>
      <c r="BH40" s="243" t="s">
        <v>20</v>
      </c>
      <c r="BI40" s="243" t="s">
        <v>18</v>
      </c>
      <c r="BJ40" s="243" t="s">
        <v>11</v>
      </c>
      <c r="BK40" s="243" t="s">
        <v>15</v>
      </c>
      <c r="BL40" s="243" t="s">
        <v>15</v>
      </c>
      <c r="BM40" s="243" t="s">
        <v>20</v>
      </c>
      <c r="BN40" s="243" t="s">
        <v>21</v>
      </c>
      <c r="BO40" s="243" t="s">
        <v>25</v>
      </c>
      <c r="BP40" s="243" t="s">
        <v>24</v>
      </c>
      <c r="BQ40" s="243" t="s">
        <v>18</v>
      </c>
      <c r="BR40" s="243" t="s">
        <v>20</v>
      </c>
      <c r="BS40" s="243" t="s">
        <v>18</v>
      </c>
      <c r="BT40" s="243" t="s">
        <v>16</v>
      </c>
      <c r="BU40" s="243" t="s">
        <v>20</v>
      </c>
      <c r="BV40" s="243" t="s">
        <v>26</v>
      </c>
      <c r="BW40" s="243" t="s">
        <v>25</v>
      </c>
      <c r="BX40" s="243" t="s">
        <v>15</v>
      </c>
      <c r="BY40" s="243" t="s">
        <v>15</v>
      </c>
      <c r="BZ40" s="243" t="s">
        <v>11</v>
      </c>
      <c r="CA40" s="243" t="s">
        <v>12</v>
      </c>
      <c r="CB40" s="243" t="s">
        <v>16</v>
      </c>
      <c r="CC40" s="243" t="s">
        <v>16</v>
      </c>
      <c r="CD40" s="243" t="s">
        <v>13</v>
      </c>
      <c r="CE40" s="243" t="s">
        <v>14</v>
      </c>
      <c r="CF40" s="243" t="s">
        <v>13</v>
      </c>
      <c r="CG40" s="243" t="s">
        <v>14</v>
      </c>
      <c r="CH40" s="243" t="s">
        <v>10</v>
      </c>
      <c r="CI40" s="243" t="s">
        <v>24</v>
      </c>
      <c r="CJ40" s="243" t="s">
        <v>25</v>
      </c>
      <c r="CK40" s="243" t="s">
        <v>22</v>
      </c>
      <c r="CL40" s="243" t="s">
        <v>10</v>
      </c>
      <c r="CM40" s="243" t="s">
        <v>10</v>
      </c>
      <c r="CN40" s="243" t="s">
        <v>7</v>
      </c>
      <c r="CO40" s="243" t="s">
        <v>12</v>
      </c>
      <c r="CP40" s="243" t="s">
        <v>12</v>
      </c>
      <c r="CQ40" s="243" t="s">
        <v>20</v>
      </c>
      <c r="CR40" s="243" t="s">
        <v>20</v>
      </c>
      <c r="CS40" s="243" t="s">
        <v>18</v>
      </c>
      <c r="CT40" s="243" t="s">
        <v>11</v>
      </c>
      <c r="CU40" s="243" t="s">
        <v>11</v>
      </c>
      <c r="CV40" s="243" t="s">
        <v>11</v>
      </c>
      <c r="CW40" s="243" t="s">
        <v>12</v>
      </c>
      <c r="CX40" s="243" t="s">
        <v>16</v>
      </c>
      <c r="CY40" s="243" t="s">
        <v>13</v>
      </c>
      <c r="CZ40" s="243" t="s">
        <v>13</v>
      </c>
      <c r="DA40" s="243" t="s">
        <v>13</v>
      </c>
      <c r="DB40" s="243" t="s">
        <v>6</v>
      </c>
      <c r="DC40" s="243" t="s">
        <v>6</v>
      </c>
      <c r="DD40" s="243" t="s">
        <v>16</v>
      </c>
      <c r="DE40" s="243" t="s">
        <v>16</v>
      </c>
      <c r="DF40" s="243" t="s">
        <v>6</v>
      </c>
      <c r="DG40" s="243" t="s">
        <v>6</v>
      </c>
      <c r="DH40" s="243" t="s">
        <v>6</v>
      </c>
      <c r="DI40" s="243" t="s">
        <v>6</v>
      </c>
      <c r="DJ40" s="243" t="s">
        <v>6</v>
      </c>
      <c r="DK40" s="243" t="s">
        <v>14</v>
      </c>
      <c r="DL40" s="243" t="s">
        <v>17</v>
      </c>
      <c r="DM40" s="243" t="s">
        <v>15</v>
      </c>
      <c r="DN40" s="243" t="s">
        <v>17</v>
      </c>
      <c r="DO40" s="243" t="s">
        <v>6</v>
      </c>
      <c r="DP40" s="243" t="s">
        <v>6</v>
      </c>
      <c r="DQ40" s="243" t="s">
        <v>6</v>
      </c>
      <c r="DR40" s="243" t="s">
        <v>10</v>
      </c>
      <c r="DS40" s="243" t="s">
        <v>12</v>
      </c>
      <c r="DT40" s="243" t="s">
        <v>6</v>
      </c>
      <c r="DU40" s="243" t="s">
        <v>6</v>
      </c>
      <c r="DV40" s="243" t="s">
        <v>6</v>
      </c>
      <c r="DW40" s="243" t="s">
        <v>7</v>
      </c>
      <c r="DX40" s="243" t="s">
        <v>7</v>
      </c>
      <c r="DY40" s="243" t="s">
        <v>10</v>
      </c>
      <c r="DZ40" s="243" t="s">
        <v>12</v>
      </c>
      <c r="EA40" s="243" t="s">
        <v>6</v>
      </c>
      <c r="EB40" s="243" t="s">
        <v>6</v>
      </c>
      <c r="EC40" s="243" t="s">
        <v>6</v>
      </c>
      <c r="ED40" s="243" t="s">
        <v>6</v>
      </c>
      <c r="EE40" s="243" t="s">
        <v>6</v>
      </c>
      <c r="EF40" s="243" t="s">
        <v>10</v>
      </c>
      <c r="EG40" s="243" t="s">
        <v>12</v>
      </c>
      <c r="EH40" s="243" t="s">
        <v>6</v>
      </c>
      <c r="EI40" s="243" t="s">
        <v>6</v>
      </c>
      <c r="EJ40" s="243" t="s">
        <v>6</v>
      </c>
      <c r="EK40" s="243" t="s">
        <v>6</v>
      </c>
      <c r="EL40" s="243" t="s">
        <v>6</v>
      </c>
      <c r="EM40" s="243" t="s">
        <v>10</v>
      </c>
      <c r="EN40" s="243" t="s">
        <v>12</v>
      </c>
      <c r="EO40" s="243" t="s">
        <v>10</v>
      </c>
      <c r="EP40" s="243" t="s">
        <v>10</v>
      </c>
      <c r="EQ40" s="243" t="s">
        <v>10</v>
      </c>
      <c r="ER40" s="243" t="s">
        <v>10</v>
      </c>
      <c r="ES40" s="243" t="s">
        <v>12</v>
      </c>
      <c r="ET40" s="243" t="s">
        <v>23</v>
      </c>
      <c r="EU40" s="243" t="s">
        <v>23</v>
      </c>
      <c r="EV40" s="243" t="s">
        <v>23</v>
      </c>
      <c r="EW40" s="243" t="s">
        <v>23</v>
      </c>
      <c r="EX40" s="243" t="s">
        <v>27</v>
      </c>
      <c r="EY40" s="243" t="s">
        <v>29</v>
      </c>
      <c r="EZ40" s="243" t="s">
        <v>28</v>
      </c>
      <c r="FA40" s="243" t="s">
        <v>26</v>
      </c>
      <c r="FB40" s="243" t="s">
        <v>23</v>
      </c>
      <c r="FC40" s="243" t="s">
        <v>6</v>
      </c>
      <c r="FD40" s="243" t="s">
        <v>6</v>
      </c>
      <c r="FE40" s="243" t="s">
        <v>6</v>
      </c>
      <c r="FF40" s="243" t="s">
        <v>6</v>
      </c>
      <c r="FG40" s="243" t="s">
        <v>6</v>
      </c>
      <c r="FH40" s="243" t="s">
        <v>10</v>
      </c>
      <c r="FI40" s="243" t="s">
        <v>12</v>
      </c>
      <c r="FJ40" s="243" t="s">
        <v>12</v>
      </c>
      <c r="FK40" s="243" t="s">
        <v>6</v>
      </c>
      <c r="FL40" s="243" t="s">
        <v>6</v>
      </c>
      <c r="FM40" s="243" t="s">
        <v>6</v>
      </c>
      <c r="FN40" s="243" t="s">
        <v>6</v>
      </c>
      <c r="FO40" s="243" t="s">
        <v>10</v>
      </c>
      <c r="FP40" s="243" t="s">
        <v>12</v>
      </c>
      <c r="FQ40" s="243" t="s">
        <v>6</v>
      </c>
      <c r="FR40" s="243" t="s">
        <v>6</v>
      </c>
      <c r="FS40" s="243" t="s">
        <v>6</v>
      </c>
      <c r="FT40" s="243" t="s">
        <v>6</v>
      </c>
      <c r="FU40" s="243" t="s">
        <v>6</v>
      </c>
      <c r="FV40" s="243" t="s">
        <v>10</v>
      </c>
      <c r="FW40" s="243" t="s">
        <v>12</v>
      </c>
      <c r="FX40" s="243" t="s">
        <v>6</v>
      </c>
      <c r="FY40" s="243" t="s">
        <v>6</v>
      </c>
      <c r="FZ40" s="243" t="s">
        <v>6</v>
      </c>
      <c r="GA40" s="243" t="s">
        <v>6</v>
      </c>
      <c r="GB40" s="243" t="s">
        <v>6</v>
      </c>
      <c r="GC40" s="243" t="s">
        <v>10</v>
      </c>
      <c r="GD40" s="243" t="s">
        <v>12</v>
      </c>
    </row>
    <row r="41" spans="1:256" x14ac:dyDescent="0.2">
      <c r="B41" s="236" t="s">
        <v>202</v>
      </c>
      <c r="AZ41" s="243" t="s">
        <v>8</v>
      </c>
      <c r="BA41" s="243" t="s">
        <v>23</v>
      </c>
      <c r="BB41" s="243" t="s">
        <v>17</v>
      </c>
      <c r="BC41" s="243" t="s">
        <v>17</v>
      </c>
      <c r="BD41" s="243" t="s">
        <v>17</v>
      </c>
      <c r="BE41" s="243" t="s">
        <v>17</v>
      </c>
      <c r="BF41" s="243" t="s">
        <v>14</v>
      </c>
      <c r="BG41" s="243" t="s">
        <v>15</v>
      </c>
      <c r="BH41" s="243" t="s">
        <v>20</v>
      </c>
      <c r="BI41" s="243" t="s">
        <v>18</v>
      </c>
      <c r="BJ41" s="243" t="s">
        <v>11</v>
      </c>
      <c r="BK41" s="243" t="s">
        <v>15</v>
      </c>
      <c r="BL41" s="243" t="s">
        <v>15</v>
      </c>
      <c r="BM41" s="243" t="s">
        <v>20</v>
      </c>
      <c r="BN41" s="243" t="s">
        <v>21</v>
      </c>
      <c r="BO41" s="243" t="s">
        <v>25</v>
      </c>
      <c r="BP41" s="243" t="s">
        <v>24</v>
      </c>
      <c r="BQ41" s="243" t="s">
        <v>18</v>
      </c>
      <c r="BR41" s="243" t="s">
        <v>20</v>
      </c>
      <c r="BS41" s="243" t="s">
        <v>18</v>
      </c>
      <c r="BT41" s="243" t="s">
        <v>16</v>
      </c>
      <c r="BU41" s="243" t="s">
        <v>20</v>
      </c>
      <c r="BV41" s="243" t="s">
        <v>26</v>
      </c>
      <c r="BW41" s="243" t="s">
        <v>25</v>
      </c>
      <c r="BX41" s="243" t="s">
        <v>15</v>
      </c>
      <c r="BY41" s="243" t="s">
        <v>15</v>
      </c>
      <c r="BZ41" s="243" t="s">
        <v>11</v>
      </c>
      <c r="CA41" s="243" t="s">
        <v>12</v>
      </c>
      <c r="CB41" s="243" t="s">
        <v>16</v>
      </c>
      <c r="CC41" s="243" t="s">
        <v>16</v>
      </c>
      <c r="CD41" s="243" t="s">
        <v>13</v>
      </c>
      <c r="CE41" s="243" t="s">
        <v>14</v>
      </c>
      <c r="CF41" s="243" t="s">
        <v>13</v>
      </c>
      <c r="CG41" s="243" t="s">
        <v>14</v>
      </c>
      <c r="CH41" s="243" t="s">
        <v>10</v>
      </c>
      <c r="CI41" s="243" t="s">
        <v>24</v>
      </c>
      <c r="CJ41" s="243" t="s">
        <v>25</v>
      </c>
      <c r="CK41" s="243" t="s">
        <v>22</v>
      </c>
      <c r="CL41" s="243" t="s">
        <v>10</v>
      </c>
      <c r="CM41" s="243" t="s">
        <v>10</v>
      </c>
      <c r="CN41" s="243" t="s">
        <v>7</v>
      </c>
      <c r="CO41" s="243" t="s">
        <v>12</v>
      </c>
      <c r="CP41" s="243" t="s">
        <v>12</v>
      </c>
      <c r="CQ41" s="243" t="s">
        <v>20</v>
      </c>
      <c r="CR41" s="243" t="s">
        <v>20</v>
      </c>
      <c r="CS41" s="243" t="s">
        <v>18</v>
      </c>
      <c r="CT41" s="243" t="s">
        <v>11</v>
      </c>
      <c r="CU41" s="243" t="s">
        <v>11</v>
      </c>
      <c r="CV41" s="243" t="s">
        <v>11</v>
      </c>
      <c r="CW41" s="243" t="s">
        <v>12</v>
      </c>
      <c r="CX41" s="243" t="s">
        <v>16</v>
      </c>
      <c r="CY41" s="243" t="s">
        <v>13</v>
      </c>
      <c r="CZ41" s="243" t="s">
        <v>13</v>
      </c>
      <c r="DA41" s="243" t="s">
        <v>13</v>
      </c>
      <c r="DB41" s="243" t="s">
        <v>6</v>
      </c>
      <c r="DC41" s="243" t="s">
        <v>6</v>
      </c>
      <c r="DD41" s="243" t="s">
        <v>16</v>
      </c>
      <c r="DE41" s="243" t="s">
        <v>16</v>
      </c>
      <c r="DF41" s="243" t="s">
        <v>6</v>
      </c>
      <c r="DG41" s="243" t="s">
        <v>6</v>
      </c>
      <c r="DH41" s="243" t="s">
        <v>6</v>
      </c>
      <c r="DI41" s="243" t="s">
        <v>6</v>
      </c>
      <c r="DJ41" s="243" t="s">
        <v>6</v>
      </c>
      <c r="DK41" s="243" t="s">
        <v>14</v>
      </c>
      <c r="DL41" s="243" t="s">
        <v>17</v>
      </c>
      <c r="DM41" s="243" t="s">
        <v>15</v>
      </c>
      <c r="DN41" s="243" t="s">
        <v>17</v>
      </c>
      <c r="DO41" s="243" t="s">
        <v>6</v>
      </c>
      <c r="DP41" s="243" t="s">
        <v>6</v>
      </c>
      <c r="DQ41" s="243" t="s">
        <v>6</v>
      </c>
      <c r="DR41" s="243" t="s">
        <v>10</v>
      </c>
      <c r="DS41" s="243" t="s">
        <v>12</v>
      </c>
      <c r="DT41" s="243" t="s">
        <v>6</v>
      </c>
      <c r="DU41" s="243" t="s">
        <v>6</v>
      </c>
      <c r="DV41" s="243" t="s">
        <v>6</v>
      </c>
      <c r="DW41" s="243" t="s">
        <v>7</v>
      </c>
      <c r="DX41" s="243" t="s">
        <v>7</v>
      </c>
      <c r="DY41" s="243" t="s">
        <v>10</v>
      </c>
      <c r="DZ41" s="243" t="s">
        <v>12</v>
      </c>
      <c r="EA41" s="243" t="s">
        <v>6</v>
      </c>
      <c r="EB41" s="243" t="s">
        <v>6</v>
      </c>
      <c r="EC41" s="243" t="s">
        <v>6</v>
      </c>
      <c r="ED41" s="243" t="s">
        <v>6</v>
      </c>
      <c r="EE41" s="243" t="s">
        <v>6</v>
      </c>
      <c r="EF41" s="243" t="s">
        <v>10</v>
      </c>
      <c r="EG41" s="243" t="s">
        <v>12</v>
      </c>
      <c r="EH41" s="243" t="s">
        <v>6</v>
      </c>
      <c r="EI41" s="243" t="s">
        <v>6</v>
      </c>
      <c r="EJ41" s="243" t="s">
        <v>6</v>
      </c>
      <c r="EK41" s="243" t="s">
        <v>6</v>
      </c>
      <c r="EL41" s="243" t="s">
        <v>6</v>
      </c>
      <c r="EM41" s="243" t="s">
        <v>10</v>
      </c>
      <c r="EN41" s="243" t="s">
        <v>12</v>
      </c>
      <c r="EO41" s="243" t="s">
        <v>10</v>
      </c>
      <c r="EP41" s="243" t="s">
        <v>10</v>
      </c>
      <c r="EQ41" s="243" t="s">
        <v>10</v>
      </c>
      <c r="ER41" s="243" t="s">
        <v>10</v>
      </c>
      <c r="ES41" s="243" t="s">
        <v>12</v>
      </c>
      <c r="ET41" s="243" t="s">
        <v>23</v>
      </c>
      <c r="EU41" s="243" t="s">
        <v>23</v>
      </c>
      <c r="EV41" s="243" t="s">
        <v>23</v>
      </c>
      <c r="EW41" s="243" t="s">
        <v>23</v>
      </c>
      <c r="EX41" s="243" t="s">
        <v>27</v>
      </c>
      <c r="EY41" s="243" t="s">
        <v>29</v>
      </c>
      <c r="EZ41" s="243" t="s">
        <v>28</v>
      </c>
      <c r="FA41" s="243" t="s">
        <v>26</v>
      </c>
      <c r="FB41" s="243" t="s">
        <v>23</v>
      </c>
      <c r="FC41" s="243" t="s">
        <v>6</v>
      </c>
      <c r="FD41" s="243" t="s">
        <v>6</v>
      </c>
      <c r="FE41" s="243" t="s">
        <v>6</v>
      </c>
      <c r="FF41" s="243" t="s">
        <v>6</v>
      </c>
      <c r="FG41" s="243" t="s">
        <v>6</v>
      </c>
      <c r="FH41" s="243" t="s">
        <v>10</v>
      </c>
      <c r="FI41" s="243" t="s">
        <v>12</v>
      </c>
      <c r="FJ41" s="243" t="s">
        <v>12</v>
      </c>
      <c r="FK41" s="243" t="s">
        <v>6</v>
      </c>
      <c r="FL41" s="243" t="s">
        <v>6</v>
      </c>
      <c r="FM41" s="243" t="s">
        <v>6</v>
      </c>
      <c r="FN41" s="243" t="s">
        <v>6</v>
      </c>
      <c r="FO41" s="243" t="s">
        <v>10</v>
      </c>
      <c r="FP41" s="243" t="s">
        <v>12</v>
      </c>
      <c r="FQ41" s="243" t="s">
        <v>6</v>
      </c>
      <c r="FR41" s="243" t="s">
        <v>6</v>
      </c>
      <c r="FS41" s="243" t="s">
        <v>6</v>
      </c>
      <c r="FT41" s="243" t="s">
        <v>6</v>
      </c>
      <c r="FU41" s="243" t="s">
        <v>6</v>
      </c>
      <c r="FV41" s="243" t="s">
        <v>10</v>
      </c>
      <c r="FW41" s="243" t="s">
        <v>12</v>
      </c>
      <c r="FX41" s="243" t="s">
        <v>6</v>
      </c>
      <c r="FY41" s="243" t="s">
        <v>6</v>
      </c>
      <c r="FZ41" s="243" t="s">
        <v>6</v>
      </c>
      <c r="GA41" s="243" t="s">
        <v>6</v>
      </c>
      <c r="GB41" s="243" t="s">
        <v>6</v>
      </c>
      <c r="GC41" s="243" t="s">
        <v>10</v>
      </c>
      <c r="GD41" s="243" t="s">
        <v>12</v>
      </c>
    </row>
    <row r="42" spans="1:256" x14ac:dyDescent="0.2">
      <c r="B42" s="236" t="s">
        <v>203</v>
      </c>
      <c r="AZ42" s="243" t="s">
        <v>8</v>
      </c>
      <c r="BA42" s="243" t="s">
        <v>23</v>
      </c>
      <c r="BB42" s="243" t="s">
        <v>17</v>
      </c>
      <c r="BC42" s="243" t="s">
        <v>17</v>
      </c>
      <c r="BD42" s="243" t="s">
        <v>17</v>
      </c>
      <c r="BE42" s="243" t="s">
        <v>17</v>
      </c>
      <c r="BF42" s="243" t="s">
        <v>14</v>
      </c>
      <c r="BG42" s="243" t="s">
        <v>15</v>
      </c>
      <c r="BH42" s="243" t="s">
        <v>20</v>
      </c>
      <c r="BI42" s="243" t="s">
        <v>18</v>
      </c>
      <c r="BJ42" s="243" t="s">
        <v>11</v>
      </c>
      <c r="BK42" s="243" t="s">
        <v>15</v>
      </c>
      <c r="BL42" s="243" t="s">
        <v>15</v>
      </c>
      <c r="BM42" s="243" t="s">
        <v>20</v>
      </c>
      <c r="BN42" s="243" t="s">
        <v>21</v>
      </c>
      <c r="BO42" s="243" t="s">
        <v>25</v>
      </c>
      <c r="BP42" s="243" t="s">
        <v>24</v>
      </c>
      <c r="BQ42" s="243" t="s">
        <v>18</v>
      </c>
      <c r="BR42" s="243" t="s">
        <v>20</v>
      </c>
      <c r="BS42" s="243" t="s">
        <v>18</v>
      </c>
      <c r="BT42" s="243" t="s">
        <v>16</v>
      </c>
      <c r="BU42" s="243" t="s">
        <v>20</v>
      </c>
      <c r="BV42" s="243" t="s">
        <v>26</v>
      </c>
      <c r="BW42" s="243" t="s">
        <v>25</v>
      </c>
      <c r="BX42" s="243" t="s">
        <v>15</v>
      </c>
      <c r="BY42" s="243" t="s">
        <v>15</v>
      </c>
      <c r="BZ42" s="243" t="s">
        <v>11</v>
      </c>
      <c r="CA42" s="243" t="s">
        <v>12</v>
      </c>
      <c r="CB42" s="243" t="s">
        <v>16</v>
      </c>
      <c r="CC42" s="243" t="s">
        <v>16</v>
      </c>
      <c r="CD42" s="243" t="s">
        <v>13</v>
      </c>
      <c r="CE42" s="243" t="s">
        <v>14</v>
      </c>
      <c r="CF42" s="243" t="s">
        <v>13</v>
      </c>
      <c r="CG42" s="243" t="s">
        <v>14</v>
      </c>
      <c r="CH42" s="243" t="s">
        <v>10</v>
      </c>
      <c r="CI42" s="243" t="s">
        <v>24</v>
      </c>
      <c r="CJ42" s="243" t="s">
        <v>25</v>
      </c>
      <c r="CK42" s="243" t="s">
        <v>22</v>
      </c>
      <c r="CL42" s="243" t="s">
        <v>10</v>
      </c>
      <c r="CM42" s="243" t="s">
        <v>10</v>
      </c>
      <c r="CN42" s="243" t="s">
        <v>7</v>
      </c>
      <c r="CO42" s="243" t="s">
        <v>12</v>
      </c>
      <c r="CP42" s="243" t="s">
        <v>12</v>
      </c>
      <c r="CQ42" s="243" t="s">
        <v>20</v>
      </c>
      <c r="CR42" s="243" t="s">
        <v>20</v>
      </c>
      <c r="CS42" s="243" t="s">
        <v>18</v>
      </c>
      <c r="CT42" s="243" t="s">
        <v>11</v>
      </c>
      <c r="CU42" s="243" t="s">
        <v>11</v>
      </c>
      <c r="CV42" s="243" t="s">
        <v>11</v>
      </c>
      <c r="CW42" s="243" t="s">
        <v>12</v>
      </c>
      <c r="CX42" s="243" t="s">
        <v>16</v>
      </c>
      <c r="CY42" s="243" t="s">
        <v>13</v>
      </c>
      <c r="CZ42" s="243" t="s">
        <v>13</v>
      </c>
      <c r="DA42" s="243" t="s">
        <v>13</v>
      </c>
      <c r="DB42" s="243" t="s">
        <v>6</v>
      </c>
      <c r="DC42" s="243" t="s">
        <v>6</v>
      </c>
      <c r="DD42" s="243" t="s">
        <v>16</v>
      </c>
      <c r="DE42" s="243" t="s">
        <v>16</v>
      </c>
      <c r="DF42" s="243" t="s">
        <v>6</v>
      </c>
      <c r="DG42" s="243" t="s">
        <v>6</v>
      </c>
      <c r="DH42" s="243" t="s">
        <v>6</v>
      </c>
      <c r="DI42" s="243" t="s">
        <v>6</v>
      </c>
      <c r="DJ42" s="243" t="s">
        <v>6</v>
      </c>
      <c r="DK42" s="243" t="s">
        <v>14</v>
      </c>
      <c r="DL42" s="243" t="s">
        <v>17</v>
      </c>
      <c r="DM42" s="243" t="s">
        <v>15</v>
      </c>
      <c r="DN42" s="243" t="s">
        <v>17</v>
      </c>
      <c r="DO42" s="243" t="s">
        <v>6</v>
      </c>
      <c r="DP42" s="243" t="s">
        <v>6</v>
      </c>
      <c r="DQ42" s="243" t="s">
        <v>6</v>
      </c>
      <c r="DR42" s="243" t="s">
        <v>10</v>
      </c>
      <c r="DS42" s="243" t="s">
        <v>12</v>
      </c>
      <c r="DT42" s="243" t="s">
        <v>6</v>
      </c>
      <c r="DU42" s="243" t="s">
        <v>6</v>
      </c>
      <c r="DV42" s="243" t="s">
        <v>6</v>
      </c>
      <c r="DW42" s="243" t="s">
        <v>7</v>
      </c>
      <c r="DX42" s="243" t="s">
        <v>7</v>
      </c>
      <c r="DY42" s="243" t="s">
        <v>10</v>
      </c>
      <c r="DZ42" s="243" t="s">
        <v>12</v>
      </c>
      <c r="EA42" s="243" t="s">
        <v>6</v>
      </c>
      <c r="EB42" s="243" t="s">
        <v>6</v>
      </c>
      <c r="EC42" s="243" t="s">
        <v>6</v>
      </c>
      <c r="ED42" s="243" t="s">
        <v>6</v>
      </c>
      <c r="EE42" s="243" t="s">
        <v>6</v>
      </c>
      <c r="EF42" s="243" t="s">
        <v>10</v>
      </c>
      <c r="EG42" s="243" t="s">
        <v>12</v>
      </c>
      <c r="EH42" s="243" t="s">
        <v>6</v>
      </c>
      <c r="EI42" s="243" t="s">
        <v>6</v>
      </c>
      <c r="EJ42" s="243" t="s">
        <v>6</v>
      </c>
      <c r="EK42" s="243" t="s">
        <v>6</v>
      </c>
      <c r="EL42" s="243" t="s">
        <v>6</v>
      </c>
      <c r="EM42" s="243" t="s">
        <v>10</v>
      </c>
      <c r="EN42" s="243" t="s">
        <v>12</v>
      </c>
      <c r="EO42" s="243" t="s">
        <v>10</v>
      </c>
      <c r="EP42" s="243" t="s">
        <v>10</v>
      </c>
      <c r="EQ42" s="243" t="s">
        <v>10</v>
      </c>
      <c r="ER42" s="243" t="s">
        <v>10</v>
      </c>
      <c r="ES42" s="243" t="s">
        <v>12</v>
      </c>
      <c r="ET42" s="243" t="s">
        <v>23</v>
      </c>
      <c r="EU42" s="243" t="s">
        <v>23</v>
      </c>
      <c r="EV42" s="243" t="s">
        <v>23</v>
      </c>
      <c r="EW42" s="243" t="s">
        <v>23</v>
      </c>
      <c r="EX42" s="243" t="s">
        <v>27</v>
      </c>
      <c r="EY42" s="243" t="s">
        <v>29</v>
      </c>
      <c r="EZ42" s="243" t="s">
        <v>28</v>
      </c>
      <c r="FA42" s="243" t="s">
        <v>26</v>
      </c>
      <c r="FB42" s="243" t="s">
        <v>23</v>
      </c>
      <c r="FC42" s="243" t="s">
        <v>6</v>
      </c>
      <c r="FD42" s="243" t="s">
        <v>6</v>
      </c>
      <c r="FE42" s="243" t="s">
        <v>6</v>
      </c>
      <c r="FF42" s="243" t="s">
        <v>6</v>
      </c>
      <c r="FG42" s="243" t="s">
        <v>6</v>
      </c>
      <c r="FH42" s="243" t="s">
        <v>10</v>
      </c>
      <c r="FI42" s="243" t="s">
        <v>12</v>
      </c>
      <c r="FJ42" s="243" t="s">
        <v>12</v>
      </c>
      <c r="FK42" s="243" t="s">
        <v>6</v>
      </c>
      <c r="FL42" s="243" t="s">
        <v>6</v>
      </c>
      <c r="FM42" s="243" t="s">
        <v>6</v>
      </c>
      <c r="FN42" s="243" t="s">
        <v>6</v>
      </c>
      <c r="FO42" s="243" t="s">
        <v>10</v>
      </c>
      <c r="FP42" s="243" t="s">
        <v>12</v>
      </c>
      <c r="FQ42" s="243" t="s">
        <v>6</v>
      </c>
      <c r="FR42" s="243" t="s">
        <v>6</v>
      </c>
      <c r="FS42" s="243" t="s">
        <v>6</v>
      </c>
      <c r="FT42" s="243" t="s">
        <v>6</v>
      </c>
      <c r="FU42" s="243" t="s">
        <v>6</v>
      </c>
      <c r="FV42" s="243" t="s">
        <v>10</v>
      </c>
      <c r="FW42" s="243" t="s">
        <v>12</v>
      </c>
      <c r="FX42" s="243" t="s">
        <v>6</v>
      </c>
      <c r="FY42" s="243" t="s">
        <v>6</v>
      </c>
      <c r="FZ42" s="243" t="s">
        <v>6</v>
      </c>
      <c r="GA42" s="243" t="s">
        <v>6</v>
      </c>
      <c r="GB42" s="243" t="s">
        <v>6</v>
      </c>
      <c r="GC42" s="243" t="s">
        <v>10</v>
      </c>
      <c r="GD42" s="243" t="s">
        <v>12</v>
      </c>
    </row>
    <row r="43" spans="1:256" x14ac:dyDescent="0.2">
      <c r="B43" s="236" t="s">
        <v>204</v>
      </c>
      <c r="AZ43" s="243" t="s">
        <v>8</v>
      </c>
      <c r="BA43" s="243" t="s">
        <v>23</v>
      </c>
      <c r="BB43" s="243" t="s">
        <v>17</v>
      </c>
      <c r="BC43" s="243" t="s">
        <v>17</v>
      </c>
      <c r="BD43" s="243" t="s">
        <v>17</v>
      </c>
      <c r="BE43" s="243" t="s">
        <v>17</v>
      </c>
      <c r="BF43" s="243" t="s">
        <v>14</v>
      </c>
      <c r="BG43" s="243" t="s">
        <v>15</v>
      </c>
      <c r="BH43" s="243" t="s">
        <v>20</v>
      </c>
      <c r="BI43" s="243" t="s">
        <v>18</v>
      </c>
      <c r="BJ43" s="243" t="s">
        <v>11</v>
      </c>
      <c r="BK43" s="243" t="s">
        <v>15</v>
      </c>
      <c r="BL43" s="243" t="s">
        <v>15</v>
      </c>
      <c r="BM43" s="243" t="s">
        <v>20</v>
      </c>
      <c r="BN43" s="243" t="s">
        <v>21</v>
      </c>
      <c r="BO43" s="243" t="s">
        <v>25</v>
      </c>
      <c r="BP43" s="243" t="s">
        <v>24</v>
      </c>
      <c r="BQ43" s="243" t="s">
        <v>18</v>
      </c>
      <c r="BR43" s="243" t="s">
        <v>20</v>
      </c>
      <c r="BS43" s="243" t="s">
        <v>18</v>
      </c>
      <c r="BT43" s="243" t="s">
        <v>16</v>
      </c>
      <c r="BU43" s="243" t="s">
        <v>20</v>
      </c>
      <c r="BV43" s="243" t="s">
        <v>26</v>
      </c>
      <c r="BW43" s="243" t="s">
        <v>25</v>
      </c>
      <c r="BX43" s="243" t="s">
        <v>15</v>
      </c>
      <c r="BY43" s="243" t="s">
        <v>15</v>
      </c>
      <c r="BZ43" s="243" t="s">
        <v>11</v>
      </c>
      <c r="CA43" s="243" t="s">
        <v>12</v>
      </c>
      <c r="CB43" s="243" t="s">
        <v>16</v>
      </c>
      <c r="CC43" s="243" t="s">
        <v>16</v>
      </c>
      <c r="CD43" s="243" t="s">
        <v>13</v>
      </c>
      <c r="CE43" s="243" t="s">
        <v>14</v>
      </c>
      <c r="CF43" s="243" t="s">
        <v>13</v>
      </c>
      <c r="CG43" s="243" t="s">
        <v>14</v>
      </c>
      <c r="CH43" s="243" t="s">
        <v>10</v>
      </c>
      <c r="CI43" s="243" t="s">
        <v>24</v>
      </c>
      <c r="CJ43" s="243" t="s">
        <v>25</v>
      </c>
      <c r="CK43" s="243" t="s">
        <v>22</v>
      </c>
      <c r="CL43" s="243" t="s">
        <v>10</v>
      </c>
      <c r="CM43" s="243" t="s">
        <v>10</v>
      </c>
      <c r="CN43" s="243" t="s">
        <v>7</v>
      </c>
      <c r="CO43" s="243" t="s">
        <v>12</v>
      </c>
      <c r="CP43" s="243" t="s">
        <v>12</v>
      </c>
      <c r="CQ43" s="243" t="s">
        <v>20</v>
      </c>
      <c r="CR43" s="243" t="s">
        <v>20</v>
      </c>
      <c r="CS43" s="243" t="s">
        <v>18</v>
      </c>
      <c r="CT43" s="243" t="s">
        <v>11</v>
      </c>
      <c r="CU43" s="243" t="s">
        <v>11</v>
      </c>
      <c r="CV43" s="243" t="s">
        <v>11</v>
      </c>
      <c r="CW43" s="243" t="s">
        <v>12</v>
      </c>
      <c r="CX43" s="243" t="s">
        <v>16</v>
      </c>
      <c r="CY43" s="243" t="s">
        <v>13</v>
      </c>
      <c r="CZ43" s="243" t="s">
        <v>13</v>
      </c>
      <c r="DA43" s="243" t="s">
        <v>13</v>
      </c>
      <c r="DB43" s="243" t="s">
        <v>6</v>
      </c>
      <c r="DC43" s="243" t="s">
        <v>6</v>
      </c>
      <c r="DD43" s="243" t="s">
        <v>16</v>
      </c>
      <c r="DE43" s="243" t="s">
        <v>16</v>
      </c>
      <c r="DF43" s="243" t="s">
        <v>6</v>
      </c>
      <c r="DG43" s="243" t="s">
        <v>6</v>
      </c>
      <c r="DH43" s="243" t="s">
        <v>6</v>
      </c>
      <c r="DI43" s="243" t="s">
        <v>6</v>
      </c>
      <c r="DJ43" s="243" t="s">
        <v>6</v>
      </c>
      <c r="DK43" s="243" t="s">
        <v>14</v>
      </c>
      <c r="DL43" s="243" t="s">
        <v>17</v>
      </c>
      <c r="DM43" s="243" t="s">
        <v>15</v>
      </c>
      <c r="DN43" s="243" t="s">
        <v>17</v>
      </c>
      <c r="DO43" s="243" t="s">
        <v>6</v>
      </c>
      <c r="DP43" s="243" t="s">
        <v>6</v>
      </c>
      <c r="DQ43" s="243" t="s">
        <v>6</v>
      </c>
      <c r="DR43" s="243" t="s">
        <v>10</v>
      </c>
      <c r="DS43" s="243" t="s">
        <v>12</v>
      </c>
      <c r="DT43" s="243" t="s">
        <v>6</v>
      </c>
      <c r="DU43" s="243" t="s">
        <v>6</v>
      </c>
      <c r="DV43" s="243" t="s">
        <v>6</v>
      </c>
      <c r="DW43" s="243" t="s">
        <v>7</v>
      </c>
      <c r="DX43" s="243" t="s">
        <v>7</v>
      </c>
      <c r="DY43" s="243" t="s">
        <v>10</v>
      </c>
      <c r="DZ43" s="243" t="s">
        <v>12</v>
      </c>
      <c r="EA43" s="243" t="s">
        <v>6</v>
      </c>
      <c r="EB43" s="243" t="s">
        <v>6</v>
      </c>
      <c r="EC43" s="243" t="s">
        <v>6</v>
      </c>
      <c r="ED43" s="243" t="s">
        <v>6</v>
      </c>
      <c r="EE43" s="243" t="s">
        <v>6</v>
      </c>
      <c r="EF43" s="243" t="s">
        <v>10</v>
      </c>
      <c r="EG43" s="243" t="s">
        <v>12</v>
      </c>
      <c r="EH43" s="243" t="s">
        <v>6</v>
      </c>
      <c r="EI43" s="243" t="s">
        <v>6</v>
      </c>
      <c r="EJ43" s="243" t="s">
        <v>6</v>
      </c>
      <c r="EK43" s="243" t="s">
        <v>6</v>
      </c>
      <c r="EL43" s="243" t="s">
        <v>6</v>
      </c>
      <c r="EM43" s="243" t="s">
        <v>10</v>
      </c>
      <c r="EN43" s="243" t="s">
        <v>12</v>
      </c>
      <c r="EO43" s="243" t="s">
        <v>10</v>
      </c>
      <c r="EP43" s="243" t="s">
        <v>10</v>
      </c>
      <c r="EQ43" s="243" t="s">
        <v>10</v>
      </c>
      <c r="ER43" s="243" t="s">
        <v>10</v>
      </c>
      <c r="ES43" s="243" t="s">
        <v>12</v>
      </c>
      <c r="ET43" s="243" t="s">
        <v>23</v>
      </c>
      <c r="EU43" s="243" t="s">
        <v>23</v>
      </c>
      <c r="EV43" s="243" t="s">
        <v>23</v>
      </c>
      <c r="EW43" s="243" t="s">
        <v>23</v>
      </c>
      <c r="EX43" s="243" t="s">
        <v>27</v>
      </c>
      <c r="EY43" s="243" t="s">
        <v>29</v>
      </c>
      <c r="EZ43" s="243" t="s">
        <v>28</v>
      </c>
      <c r="FA43" s="243" t="s">
        <v>26</v>
      </c>
      <c r="FB43" s="243" t="s">
        <v>23</v>
      </c>
      <c r="FC43" s="243" t="s">
        <v>6</v>
      </c>
      <c r="FD43" s="243" t="s">
        <v>6</v>
      </c>
      <c r="FE43" s="243" t="s">
        <v>6</v>
      </c>
      <c r="FF43" s="243" t="s">
        <v>6</v>
      </c>
      <c r="FG43" s="243" t="s">
        <v>6</v>
      </c>
      <c r="FH43" s="243" t="s">
        <v>10</v>
      </c>
      <c r="FI43" s="243" t="s">
        <v>12</v>
      </c>
      <c r="FJ43" s="243" t="s">
        <v>12</v>
      </c>
      <c r="FK43" s="243" t="s">
        <v>6</v>
      </c>
      <c r="FL43" s="243" t="s">
        <v>6</v>
      </c>
      <c r="FM43" s="243" t="s">
        <v>6</v>
      </c>
      <c r="FN43" s="243" t="s">
        <v>6</v>
      </c>
      <c r="FO43" s="243" t="s">
        <v>10</v>
      </c>
      <c r="FP43" s="243" t="s">
        <v>12</v>
      </c>
      <c r="FQ43" s="243" t="s">
        <v>6</v>
      </c>
      <c r="FR43" s="243" t="s">
        <v>6</v>
      </c>
      <c r="FS43" s="243" t="s">
        <v>6</v>
      </c>
      <c r="FT43" s="243" t="s">
        <v>6</v>
      </c>
      <c r="FU43" s="243" t="s">
        <v>6</v>
      </c>
      <c r="FV43" s="243" t="s">
        <v>10</v>
      </c>
      <c r="FW43" s="243" t="s">
        <v>12</v>
      </c>
      <c r="FX43" s="243" t="s">
        <v>6</v>
      </c>
      <c r="FY43" s="243" t="s">
        <v>6</v>
      </c>
      <c r="FZ43" s="243" t="s">
        <v>6</v>
      </c>
      <c r="GA43" s="243" t="s">
        <v>6</v>
      </c>
      <c r="GB43" s="243" t="s">
        <v>6</v>
      </c>
      <c r="GC43" s="243" t="s">
        <v>10</v>
      </c>
      <c r="GD43" s="243" t="s">
        <v>12</v>
      </c>
    </row>
    <row r="45" spans="1:256" x14ac:dyDescent="0.2">
      <c r="A45">
        <f ca="1">SUM(C45:IV45)</f>
        <v>-130</v>
      </c>
      <c r="B45" s="236" t="s">
        <v>201</v>
      </c>
      <c r="C45" s="241" t="str">
        <f t="shared" ref="C45:BN48" si="130">IF(ISBLANK(C40),"",IF(C40=C4,0,-1))</f>
        <v/>
      </c>
      <c r="D45" s="241" t="str">
        <f t="shared" si="130"/>
        <v/>
      </c>
      <c r="E45" s="241" t="str">
        <f t="shared" si="130"/>
        <v/>
      </c>
      <c r="F45" s="241" t="str">
        <f t="shared" si="130"/>
        <v/>
      </c>
      <c r="G45" s="241" t="str">
        <f t="shared" si="130"/>
        <v/>
      </c>
      <c r="H45" s="241" t="str">
        <f t="shared" si="130"/>
        <v/>
      </c>
      <c r="I45" s="241" t="str">
        <f t="shared" si="130"/>
        <v/>
      </c>
      <c r="J45" s="241" t="str">
        <f t="shared" si="130"/>
        <v/>
      </c>
      <c r="K45" s="241" t="str">
        <f t="shared" si="130"/>
        <v/>
      </c>
      <c r="L45" s="241" t="str">
        <f t="shared" si="130"/>
        <v/>
      </c>
      <c r="M45" s="241" t="str">
        <f t="shared" si="130"/>
        <v/>
      </c>
      <c r="N45" s="241" t="str">
        <f t="shared" si="130"/>
        <v/>
      </c>
      <c r="O45" s="241" t="str">
        <f t="shared" si="130"/>
        <v/>
      </c>
      <c r="P45" s="241" t="str">
        <f t="shared" si="130"/>
        <v/>
      </c>
      <c r="Q45" s="241" t="str">
        <f t="shared" si="130"/>
        <v/>
      </c>
      <c r="R45" s="241" t="str">
        <f t="shared" si="130"/>
        <v/>
      </c>
      <c r="S45" s="241" t="str">
        <f t="shared" si="130"/>
        <v/>
      </c>
      <c r="T45" s="241" t="str">
        <f t="shared" si="130"/>
        <v/>
      </c>
      <c r="U45" s="241" t="str">
        <f t="shared" si="130"/>
        <v/>
      </c>
      <c r="V45" s="241" t="str">
        <f t="shared" si="130"/>
        <v/>
      </c>
      <c r="W45" s="241" t="str">
        <f t="shared" si="130"/>
        <v/>
      </c>
      <c r="X45" s="241" t="str">
        <f t="shared" si="130"/>
        <v/>
      </c>
      <c r="Y45" s="241" t="str">
        <f t="shared" si="130"/>
        <v/>
      </c>
      <c r="Z45" s="241" t="str">
        <f t="shared" si="130"/>
        <v/>
      </c>
      <c r="AA45" s="241" t="str">
        <f t="shared" si="130"/>
        <v/>
      </c>
      <c r="AB45" s="241" t="str">
        <f t="shared" si="130"/>
        <v/>
      </c>
      <c r="AC45" s="241" t="str">
        <f t="shared" si="130"/>
        <v/>
      </c>
      <c r="AD45" s="241" t="str">
        <f t="shared" si="130"/>
        <v/>
      </c>
      <c r="AE45" s="241" t="str">
        <f t="shared" si="130"/>
        <v/>
      </c>
      <c r="AF45" s="241" t="str">
        <f t="shared" si="130"/>
        <v/>
      </c>
      <c r="AG45" s="241" t="str">
        <f t="shared" si="130"/>
        <v/>
      </c>
      <c r="AH45" s="241" t="str">
        <f t="shared" si="130"/>
        <v/>
      </c>
      <c r="AI45" s="241" t="str">
        <f t="shared" si="130"/>
        <v/>
      </c>
      <c r="AJ45" s="241" t="str">
        <f t="shared" si="130"/>
        <v/>
      </c>
      <c r="AK45" s="241" t="str">
        <f t="shared" si="130"/>
        <v/>
      </c>
      <c r="AL45" s="241" t="str">
        <f t="shared" si="130"/>
        <v/>
      </c>
      <c r="AM45" s="241" t="str">
        <f t="shared" si="130"/>
        <v/>
      </c>
      <c r="AN45" s="241" t="str">
        <f t="shared" si="130"/>
        <v/>
      </c>
      <c r="AO45" s="241" t="str">
        <f t="shared" si="130"/>
        <v/>
      </c>
      <c r="AP45" s="241" t="str">
        <f t="shared" si="130"/>
        <v/>
      </c>
      <c r="AQ45" s="241" t="str">
        <f t="shared" si="130"/>
        <v/>
      </c>
      <c r="AR45" s="241" t="str">
        <f t="shared" si="130"/>
        <v/>
      </c>
      <c r="AS45" s="241" t="str">
        <f t="shared" si="130"/>
        <v/>
      </c>
      <c r="AT45" s="241" t="str">
        <f t="shared" si="130"/>
        <v/>
      </c>
      <c r="AU45" s="241" t="str">
        <f t="shared" si="130"/>
        <v/>
      </c>
      <c r="AV45" s="241" t="str">
        <f t="shared" si="130"/>
        <v/>
      </c>
      <c r="AW45" s="241" t="str">
        <f t="shared" si="130"/>
        <v/>
      </c>
      <c r="AX45" s="241" t="str">
        <f t="shared" si="130"/>
        <v/>
      </c>
      <c r="AY45" s="241" t="str">
        <f t="shared" si="130"/>
        <v/>
      </c>
      <c r="AZ45" s="241">
        <f t="shared" ca="1" si="130"/>
        <v>-1</v>
      </c>
      <c r="BA45" s="241">
        <f t="shared" ca="1" si="130"/>
        <v>-1</v>
      </c>
      <c r="BB45" s="241">
        <f t="shared" ca="1" si="130"/>
        <v>-1</v>
      </c>
      <c r="BC45" s="241">
        <f t="shared" ca="1" si="130"/>
        <v>-1</v>
      </c>
      <c r="BD45" s="241">
        <f t="shared" ca="1" si="130"/>
        <v>-1</v>
      </c>
      <c r="BE45" s="241">
        <f t="shared" ca="1" si="130"/>
        <v>-1</v>
      </c>
      <c r="BF45" s="241">
        <f t="shared" ca="1" si="130"/>
        <v>-1</v>
      </c>
      <c r="BG45" s="241">
        <f t="shared" ca="1" si="130"/>
        <v>-1</v>
      </c>
      <c r="BH45" s="241">
        <f t="shared" ca="1" si="130"/>
        <v>-1</v>
      </c>
      <c r="BI45" s="241">
        <f t="shared" ca="1" si="130"/>
        <v>-1</v>
      </c>
      <c r="BJ45" s="241">
        <f t="shared" ca="1" si="130"/>
        <v>-1</v>
      </c>
      <c r="BK45" s="241">
        <f t="shared" ca="1" si="130"/>
        <v>-1</v>
      </c>
      <c r="BL45" s="241">
        <f t="shared" ca="1" si="130"/>
        <v>-1</v>
      </c>
      <c r="BM45" s="241">
        <f t="shared" ca="1" si="130"/>
        <v>-1</v>
      </c>
      <c r="BN45" s="241">
        <f t="shared" ca="1" si="130"/>
        <v>-1</v>
      </c>
      <c r="BO45" s="241">
        <f t="shared" ref="BO45:DZ48" ca="1" si="131">IF(ISBLANK(BO40),"",IF(BO40=BO4,0,-1))</f>
        <v>-1</v>
      </c>
      <c r="BP45" s="241">
        <f t="shared" ca="1" si="131"/>
        <v>-1</v>
      </c>
      <c r="BQ45" s="241">
        <f t="shared" ca="1" si="131"/>
        <v>-1</v>
      </c>
      <c r="BR45" s="241">
        <f t="shared" ca="1" si="131"/>
        <v>-1</v>
      </c>
      <c r="BS45" s="241">
        <f t="shared" ca="1" si="131"/>
        <v>-1</v>
      </c>
      <c r="BT45" s="241">
        <f t="shared" ca="1" si="131"/>
        <v>-1</v>
      </c>
      <c r="BU45" s="241">
        <f t="shared" ca="1" si="131"/>
        <v>-1</v>
      </c>
      <c r="BV45" s="241">
        <f t="shared" ca="1" si="131"/>
        <v>-1</v>
      </c>
      <c r="BW45" s="241">
        <f t="shared" ca="1" si="131"/>
        <v>-1</v>
      </c>
      <c r="BX45" s="241">
        <f t="shared" ca="1" si="131"/>
        <v>-1</v>
      </c>
      <c r="BY45" s="241">
        <f t="shared" ca="1" si="131"/>
        <v>-1</v>
      </c>
      <c r="BZ45" s="241">
        <f t="shared" ca="1" si="131"/>
        <v>-1</v>
      </c>
      <c r="CA45" s="241">
        <f t="shared" ca="1" si="131"/>
        <v>-1</v>
      </c>
      <c r="CB45" s="241">
        <f t="shared" ca="1" si="131"/>
        <v>-1</v>
      </c>
      <c r="CC45" s="241">
        <f t="shared" ca="1" si="131"/>
        <v>-1</v>
      </c>
      <c r="CD45" s="241">
        <f t="shared" ca="1" si="131"/>
        <v>-1</v>
      </c>
      <c r="CE45" s="241">
        <f t="shared" ca="1" si="131"/>
        <v>-1</v>
      </c>
      <c r="CF45" s="241">
        <f t="shared" ca="1" si="131"/>
        <v>-1</v>
      </c>
      <c r="CG45" s="241">
        <f t="shared" ca="1" si="131"/>
        <v>-1</v>
      </c>
      <c r="CH45" s="241">
        <f t="shared" ca="1" si="131"/>
        <v>0</v>
      </c>
      <c r="CI45" s="241">
        <f t="shared" ca="1" si="131"/>
        <v>-1</v>
      </c>
      <c r="CJ45" s="241">
        <f t="shared" ca="1" si="131"/>
        <v>-1</v>
      </c>
      <c r="CK45" s="241">
        <f t="shared" ca="1" si="131"/>
        <v>-1</v>
      </c>
      <c r="CL45" s="241">
        <f t="shared" ca="1" si="131"/>
        <v>-1</v>
      </c>
      <c r="CM45" s="241">
        <f t="shared" ca="1" si="131"/>
        <v>-1</v>
      </c>
      <c r="CN45" s="241">
        <f t="shared" ca="1" si="131"/>
        <v>-1</v>
      </c>
      <c r="CO45" s="241">
        <f t="shared" ca="1" si="131"/>
        <v>-1</v>
      </c>
      <c r="CP45" s="241">
        <f t="shared" ca="1" si="131"/>
        <v>0</v>
      </c>
      <c r="CQ45" s="241">
        <f t="shared" ca="1" si="131"/>
        <v>-1</v>
      </c>
      <c r="CR45" s="241">
        <f t="shared" ca="1" si="131"/>
        <v>-1</v>
      </c>
      <c r="CS45" s="241">
        <f t="shared" ca="1" si="131"/>
        <v>-1</v>
      </c>
      <c r="CT45" s="241">
        <f t="shared" ca="1" si="131"/>
        <v>0</v>
      </c>
      <c r="CU45" s="241">
        <f t="shared" ca="1" si="131"/>
        <v>0</v>
      </c>
      <c r="CV45" s="241">
        <f t="shared" ca="1" si="131"/>
        <v>-1</v>
      </c>
      <c r="CW45" s="241">
        <f t="shared" ca="1" si="131"/>
        <v>-1</v>
      </c>
      <c r="CX45" s="241">
        <f t="shared" ca="1" si="131"/>
        <v>-1</v>
      </c>
      <c r="CY45" s="241">
        <f t="shared" ca="1" si="131"/>
        <v>-1</v>
      </c>
      <c r="CZ45" s="241">
        <f t="shared" ca="1" si="131"/>
        <v>-1</v>
      </c>
      <c r="DA45" s="241">
        <f t="shared" ca="1" si="131"/>
        <v>-1</v>
      </c>
      <c r="DB45" s="241">
        <f t="shared" ca="1" si="131"/>
        <v>-1</v>
      </c>
      <c r="DC45" s="241">
        <f t="shared" ca="1" si="131"/>
        <v>-1</v>
      </c>
      <c r="DD45" s="241">
        <f t="shared" ca="1" si="131"/>
        <v>-1</v>
      </c>
      <c r="DE45" s="241">
        <f t="shared" ca="1" si="131"/>
        <v>-1</v>
      </c>
      <c r="DF45" s="241">
        <f t="shared" ca="1" si="131"/>
        <v>-1</v>
      </c>
      <c r="DG45" s="241">
        <f t="shared" ca="1" si="131"/>
        <v>-1</v>
      </c>
      <c r="DH45" s="241">
        <f t="shared" ca="1" si="131"/>
        <v>-1</v>
      </c>
      <c r="DI45" s="241">
        <f t="shared" ca="1" si="131"/>
        <v>-1</v>
      </c>
      <c r="DJ45" s="241">
        <f t="shared" ca="1" si="131"/>
        <v>-1</v>
      </c>
      <c r="DK45" s="241">
        <f t="shared" ca="1" si="131"/>
        <v>-1</v>
      </c>
      <c r="DL45" s="241">
        <f t="shared" ca="1" si="131"/>
        <v>-1</v>
      </c>
      <c r="DM45" s="241">
        <f t="shared" ca="1" si="131"/>
        <v>0</v>
      </c>
      <c r="DN45" s="241">
        <f t="shared" ca="1" si="131"/>
        <v>-1</v>
      </c>
      <c r="DO45" s="241">
        <f t="shared" ca="1" si="131"/>
        <v>-1</v>
      </c>
      <c r="DP45" s="241">
        <f t="shared" ca="1" si="131"/>
        <v>-1</v>
      </c>
      <c r="DQ45" s="241">
        <f t="shared" ca="1" si="131"/>
        <v>-1</v>
      </c>
      <c r="DR45" s="241">
        <f t="shared" ca="1" si="131"/>
        <v>-1</v>
      </c>
      <c r="DS45" s="241">
        <f t="shared" ca="1" si="131"/>
        <v>-1</v>
      </c>
      <c r="DT45" s="241">
        <f t="shared" ca="1" si="131"/>
        <v>-1</v>
      </c>
      <c r="DU45" s="241">
        <f t="shared" ca="1" si="131"/>
        <v>-1</v>
      </c>
      <c r="DV45" s="241">
        <f t="shared" ca="1" si="131"/>
        <v>-1</v>
      </c>
      <c r="DW45" s="241">
        <f t="shared" ca="1" si="131"/>
        <v>-1</v>
      </c>
      <c r="DX45" s="241">
        <f t="shared" ca="1" si="131"/>
        <v>-1</v>
      </c>
      <c r="DY45" s="241">
        <f t="shared" ca="1" si="131"/>
        <v>-1</v>
      </c>
      <c r="DZ45" s="241">
        <f t="shared" ca="1" si="131"/>
        <v>-1</v>
      </c>
      <c r="EA45" s="241">
        <f t="shared" ref="EA45:GL48" ca="1" si="132">IF(ISBLANK(EA40),"",IF(EA40=EA4,0,-1))</f>
        <v>-1</v>
      </c>
      <c r="EB45" s="241">
        <f t="shared" ca="1" si="132"/>
        <v>-1</v>
      </c>
      <c r="EC45" s="241">
        <f t="shared" ca="1" si="132"/>
        <v>-1</v>
      </c>
      <c r="ED45" s="241">
        <f t="shared" ca="1" si="132"/>
        <v>-1</v>
      </c>
      <c r="EE45" s="241">
        <f t="shared" ca="1" si="132"/>
        <v>-1</v>
      </c>
      <c r="EF45" s="241">
        <f t="shared" ca="1" si="132"/>
        <v>-1</v>
      </c>
      <c r="EG45" s="241">
        <f t="shared" ca="1" si="132"/>
        <v>-1</v>
      </c>
      <c r="EH45" s="241">
        <f t="shared" ca="1" si="132"/>
        <v>-1</v>
      </c>
      <c r="EI45" s="241">
        <f t="shared" ca="1" si="132"/>
        <v>-1</v>
      </c>
      <c r="EJ45" s="241">
        <f t="shared" ca="1" si="132"/>
        <v>-1</v>
      </c>
      <c r="EK45" s="241">
        <f t="shared" ca="1" si="132"/>
        <v>-1</v>
      </c>
      <c r="EL45" s="241">
        <f t="shared" ca="1" si="132"/>
        <v>-1</v>
      </c>
      <c r="EM45" s="241">
        <f t="shared" ca="1" si="132"/>
        <v>-1</v>
      </c>
      <c r="EN45" s="241">
        <f t="shared" ca="1" si="132"/>
        <v>-1</v>
      </c>
      <c r="EO45" s="241">
        <f t="shared" ca="1" si="132"/>
        <v>-1</v>
      </c>
      <c r="EP45" s="241">
        <f t="shared" ca="1" si="132"/>
        <v>-1</v>
      </c>
      <c r="EQ45" s="241">
        <f t="shared" ca="1" si="132"/>
        <v>-1</v>
      </c>
      <c r="ER45" s="241">
        <f t="shared" ca="1" si="132"/>
        <v>-1</v>
      </c>
      <c r="ES45" s="241">
        <f t="shared" ca="1" si="132"/>
        <v>-1</v>
      </c>
      <c r="ET45" s="241">
        <f t="shared" ca="1" si="132"/>
        <v>-1</v>
      </c>
      <c r="EU45" s="241">
        <f t="shared" ca="1" si="132"/>
        <v>-1</v>
      </c>
      <c r="EV45" s="241">
        <f t="shared" ca="1" si="132"/>
        <v>-1</v>
      </c>
      <c r="EW45" s="241">
        <f t="shared" ca="1" si="132"/>
        <v>-1</v>
      </c>
      <c r="EX45" s="241">
        <f t="shared" ca="1" si="132"/>
        <v>-1</v>
      </c>
      <c r="EY45" s="241">
        <f t="shared" ca="1" si="132"/>
        <v>-1</v>
      </c>
      <c r="EZ45" s="241">
        <f t="shared" ca="1" si="132"/>
        <v>-1</v>
      </c>
      <c r="FA45" s="241">
        <f t="shared" ca="1" si="132"/>
        <v>-1</v>
      </c>
      <c r="FB45" s="241">
        <f t="shared" ca="1" si="132"/>
        <v>-1</v>
      </c>
      <c r="FC45" s="241">
        <f t="shared" ca="1" si="132"/>
        <v>-1</v>
      </c>
      <c r="FD45" s="241">
        <f t="shared" ca="1" si="132"/>
        <v>-1</v>
      </c>
      <c r="FE45" s="241">
        <f t="shared" ca="1" si="132"/>
        <v>-1</v>
      </c>
      <c r="FF45" s="241">
        <f t="shared" ca="1" si="132"/>
        <v>-1</v>
      </c>
      <c r="FG45" s="241">
        <f t="shared" ca="1" si="132"/>
        <v>-1</v>
      </c>
      <c r="FH45" s="241">
        <f t="shared" ca="1" si="132"/>
        <v>-1</v>
      </c>
      <c r="FI45" s="241">
        <f t="shared" ca="1" si="132"/>
        <v>-1</v>
      </c>
      <c r="FJ45" s="241">
        <f t="shared" ca="1" si="132"/>
        <v>-1</v>
      </c>
      <c r="FK45" s="241">
        <f t="shared" ca="1" si="132"/>
        <v>-1</v>
      </c>
      <c r="FL45" s="241">
        <f t="shared" ca="1" si="132"/>
        <v>-1</v>
      </c>
      <c r="FM45" s="241">
        <f t="shared" ca="1" si="132"/>
        <v>-1</v>
      </c>
      <c r="FN45" s="241">
        <f t="shared" ca="1" si="132"/>
        <v>-1</v>
      </c>
      <c r="FO45" s="241">
        <f t="shared" ca="1" si="132"/>
        <v>-1</v>
      </c>
      <c r="FP45" s="241">
        <f t="shared" ca="1" si="132"/>
        <v>-1</v>
      </c>
      <c r="FQ45" s="241">
        <f t="shared" ca="1" si="132"/>
        <v>-1</v>
      </c>
      <c r="FR45" s="241">
        <f t="shared" ca="1" si="132"/>
        <v>-1</v>
      </c>
      <c r="FS45" s="241">
        <f t="shared" ca="1" si="132"/>
        <v>-1</v>
      </c>
      <c r="FT45" s="241">
        <f t="shared" ca="1" si="132"/>
        <v>-1</v>
      </c>
      <c r="FU45" s="241">
        <f t="shared" ca="1" si="132"/>
        <v>-1</v>
      </c>
      <c r="FV45" s="241">
        <f t="shared" ca="1" si="132"/>
        <v>-1</v>
      </c>
      <c r="FW45" s="241">
        <f t="shared" ca="1" si="132"/>
        <v>-1</v>
      </c>
      <c r="FX45" s="241">
        <f t="shared" ca="1" si="132"/>
        <v>-1</v>
      </c>
      <c r="FY45" s="241">
        <f t="shared" ca="1" si="132"/>
        <v>-1</v>
      </c>
      <c r="FZ45" s="241">
        <f t="shared" ca="1" si="132"/>
        <v>-1</v>
      </c>
      <c r="GA45" s="241">
        <f t="shared" ca="1" si="132"/>
        <v>-1</v>
      </c>
      <c r="GB45" s="241">
        <f t="shared" ca="1" si="132"/>
        <v>-1</v>
      </c>
      <c r="GC45" s="241">
        <f t="shared" ca="1" si="132"/>
        <v>-1</v>
      </c>
      <c r="GD45" s="241">
        <f t="shared" ca="1" si="132"/>
        <v>-1</v>
      </c>
      <c r="GE45" s="241" t="str">
        <f t="shared" si="132"/>
        <v/>
      </c>
      <c r="GF45" s="241" t="str">
        <f t="shared" si="132"/>
        <v/>
      </c>
      <c r="GG45" s="241" t="str">
        <f t="shared" si="132"/>
        <v/>
      </c>
      <c r="GH45" s="241" t="str">
        <f t="shared" si="132"/>
        <v/>
      </c>
      <c r="GI45" s="241" t="str">
        <f t="shared" si="132"/>
        <v/>
      </c>
      <c r="GJ45" s="241" t="str">
        <f t="shared" si="132"/>
        <v/>
      </c>
      <c r="GK45" s="241" t="str">
        <f t="shared" si="132"/>
        <v/>
      </c>
      <c r="GL45" s="241" t="str">
        <f t="shared" si="132"/>
        <v/>
      </c>
      <c r="GM45" s="241" t="str">
        <f t="shared" ref="GM45:IU47" si="133">IF(ISBLANK(GM40),"",IF(GM40=GM4,0,-1))</f>
        <v/>
      </c>
      <c r="GN45" s="241" t="str">
        <f t="shared" si="133"/>
        <v/>
      </c>
      <c r="GO45" s="241" t="str">
        <f t="shared" si="133"/>
        <v/>
      </c>
      <c r="GP45" s="241" t="str">
        <f t="shared" si="133"/>
        <v/>
      </c>
      <c r="GQ45" s="241" t="str">
        <f t="shared" si="133"/>
        <v/>
      </c>
      <c r="GR45" s="241" t="str">
        <f t="shared" si="133"/>
        <v/>
      </c>
      <c r="GS45" s="241" t="str">
        <f t="shared" si="133"/>
        <v/>
      </c>
      <c r="GT45" s="241" t="str">
        <f t="shared" si="133"/>
        <v/>
      </c>
      <c r="GU45" s="241" t="str">
        <f t="shared" si="133"/>
        <v/>
      </c>
      <c r="GV45" s="241" t="str">
        <f t="shared" si="133"/>
        <v/>
      </c>
      <c r="GW45" s="241" t="str">
        <f t="shared" si="133"/>
        <v/>
      </c>
      <c r="GX45" s="241" t="str">
        <f t="shared" si="133"/>
        <v/>
      </c>
      <c r="GY45" s="241" t="str">
        <f t="shared" si="133"/>
        <v/>
      </c>
      <c r="GZ45" s="241" t="str">
        <f t="shared" si="133"/>
        <v/>
      </c>
      <c r="HA45" s="241" t="str">
        <f t="shared" si="133"/>
        <v/>
      </c>
      <c r="HB45" s="241" t="str">
        <f t="shared" si="133"/>
        <v/>
      </c>
      <c r="HC45" s="241" t="str">
        <f t="shared" si="133"/>
        <v/>
      </c>
      <c r="HD45" s="241" t="str">
        <f t="shared" si="133"/>
        <v/>
      </c>
      <c r="HE45" s="241" t="str">
        <f t="shared" si="133"/>
        <v/>
      </c>
      <c r="HF45" s="241" t="str">
        <f t="shared" si="133"/>
        <v/>
      </c>
      <c r="HG45" s="241" t="str">
        <f t="shared" si="133"/>
        <v/>
      </c>
      <c r="HH45" s="241" t="str">
        <f t="shared" si="133"/>
        <v/>
      </c>
      <c r="HI45" s="241" t="str">
        <f t="shared" si="133"/>
        <v/>
      </c>
      <c r="HJ45" s="241" t="str">
        <f t="shared" si="133"/>
        <v/>
      </c>
      <c r="HK45" s="241" t="str">
        <f t="shared" si="133"/>
        <v/>
      </c>
      <c r="HL45" s="241" t="str">
        <f t="shared" si="133"/>
        <v/>
      </c>
      <c r="HM45" s="241" t="str">
        <f t="shared" si="133"/>
        <v/>
      </c>
      <c r="HN45" s="241" t="str">
        <f t="shared" si="133"/>
        <v/>
      </c>
      <c r="HO45" s="241" t="str">
        <f t="shared" si="133"/>
        <v/>
      </c>
      <c r="HP45" s="241" t="str">
        <f t="shared" si="133"/>
        <v/>
      </c>
      <c r="HQ45" s="241" t="str">
        <f t="shared" si="133"/>
        <v/>
      </c>
      <c r="HR45" s="241" t="str">
        <f t="shared" si="133"/>
        <v/>
      </c>
      <c r="HS45" s="241" t="str">
        <f t="shared" si="133"/>
        <v/>
      </c>
      <c r="HT45" s="241" t="str">
        <f t="shared" si="133"/>
        <v/>
      </c>
      <c r="HU45" s="241" t="str">
        <f t="shared" si="133"/>
        <v/>
      </c>
      <c r="HV45" s="241" t="str">
        <f t="shared" si="133"/>
        <v/>
      </c>
      <c r="HW45" s="241" t="str">
        <f t="shared" si="133"/>
        <v/>
      </c>
      <c r="HX45" s="241" t="str">
        <f t="shared" si="133"/>
        <v/>
      </c>
      <c r="HY45" s="241" t="str">
        <f t="shared" si="133"/>
        <v/>
      </c>
      <c r="HZ45" s="241" t="str">
        <f t="shared" si="133"/>
        <v/>
      </c>
      <c r="IA45" s="241" t="str">
        <f t="shared" si="133"/>
        <v/>
      </c>
      <c r="IB45" s="241" t="str">
        <f t="shared" si="133"/>
        <v/>
      </c>
      <c r="IC45" s="241" t="str">
        <f t="shared" si="133"/>
        <v/>
      </c>
      <c r="ID45" s="241" t="str">
        <f t="shared" si="133"/>
        <v/>
      </c>
      <c r="IE45" s="241" t="str">
        <f t="shared" si="133"/>
        <v/>
      </c>
      <c r="IF45" s="241" t="str">
        <f t="shared" si="133"/>
        <v/>
      </c>
      <c r="IG45" s="241" t="str">
        <f t="shared" si="133"/>
        <v/>
      </c>
      <c r="IH45" s="241" t="str">
        <f t="shared" si="133"/>
        <v/>
      </c>
      <c r="II45" s="241" t="str">
        <f t="shared" si="133"/>
        <v/>
      </c>
      <c r="IJ45" s="241" t="str">
        <f t="shared" si="133"/>
        <v/>
      </c>
      <c r="IK45" s="241" t="str">
        <f t="shared" si="133"/>
        <v/>
      </c>
      <c r="IL45" s="241" t="str">
        <f t="shared" si="133"/>
        <v/>
      </c>
      <c r="IM45" s="241" t="str">
        <f t="shared" si="133"/>
        <v/>
      </c>
      <c r="IN45" s="241" t="str">
        <f t="shared" si="133"/>
        <v/>
      </c>
      <c r="IO45" s="241" t="str">
        <f t="shared" si="133"/>
        <v/>
      </c>
      <c r="IP45" s="241" t="str">
        <f t="shared" si="133"/>
        <v/>
      </c>
      <c r="IQ45" s="241" t="str">
        <f t="shared" si="133"/>
        <v/>
      </c>
      <c r="IR45" s="241" t="str">
        <f t="shared" si="133"/>
        <v/>
      </c>
      <c r="IS45" s="241" t="str">
        <f t="shared" si="133"/>
        <v/>
      </c>
      <c r="IT45" s="241" t="str">
        <f t="shared" si="133"/>
        <v/>
      </c>
      <c r="IU45" s="241" t="str">
        <f t="shared" si="133"/>
        <v/>
      </c>
      <c r="IV45" s="241" t="str">
        <f>IF(ISBLANK(IV40),"",IF(IV40=IV4,0,-1))</f>
        <v/>
      </c>
    </row>
    <row r="46" spans="1:256" x14ac:dyDescent="0.2">
      <c r="A46">
        <f t="shared" ref="A46:A48" ca="1" si="134">SUM(C46:IV46)</f>
        <v>-130</v>
      </c>
      <c r="B46" s="236" t="s">
        <v>202</v>
      </c>
      <c r="C46" s="241" t="str">
        <f t="shared" si="130"/>
        <v/>
      </c>
      <c r="D46" s="241" t="str">
        <f t="shared" si="130"/>
        <v/>
      </c>
      <c r="E46" s="241" t="str">
        <f t="shared" si="130"/>
        <v/>
      </c>
      <c r="F46" s="241" t="str">
        <f t="shared" si="130"/>
        <v/>
      </c>
      <c r="G46" s="241" t="str">
        <f t="shared" si="130"/>
        <v/>
      </c>
      <c r="H46" s="241" t="str">
        <f t="shared" si="130"/>
        <v/>
      </c>
      <c r="I46" s="241" t="str">
        <f t="shared" si="130"/>
        <v/>
      </c>
      <c r="J46" s="241" t="str">
        <f t="shared" si="130"/>
        <v/>
      </c>
      <c r="K46" s="241" t="str">
        <f t="shared" si="130"/>
        <v/>
      </c>
      <c r="L46" s="241" t="str">
        <f t="shared" si="130"/>
        <v/>
      </c>
      <c r="M46" s="241" t="str">
        <f t="shared" si="130"/>
        <v/>
      </c>
      <c r="N46" s="241" t="str">
        <f t="shared" si="130"/>
        <v/>
      </c>
      <c r="O46" s="241" t="str">
        <f t="shared" si="130"/>
        <v/>
      </c>
      <c r="P46" s="241" t="str">
        <f t="shared" si="130"/>
        <v/>
      </c>
      <c r="Q46" s="241" t="str">
        <f t="shared" si="130"/>
        <v/>
      </c>
      <c r="R46" s="241" t="str">
        <f t="shared" si="130"/>
        <v/>
      </c>
      <c r="S46" s="241" t="str">
        <f t="shared" si="130"/>
        <v/>
      </c>
      <c r="T46" s="241" t="str">
        <f t="shared" si="130"/>
        <v/>
      </c>
      <c r="U46" s="241" t="str">
        <f t="shared" si="130"/>
        <v/>
      </c>
      <c r="V46" s="241" t="str">
        <f t="shared" si="130"/>
        <v/>
      </c>
      <c r="W46" s="241" t="str">
        <f t="shared" si="130"/>
        <v/>
      </c>
      <c r="X46" s="241" t="str">
        <f t="shared" si="130"/>
        <v/>
      </c>
      <c r="Y46" s="241" t="str">
        <f t="shared" si="130"/>
        <v/>
      </c>
      <c r="Z46" s="241" t="str">
        <f t="shared" si="130"/>
        <v/>
      </c>
      <c r="AA46" s="241" t="str">
        <f t="shared" si="130"/>
        <v/>
      </c>
      <c r="AB46" s="241" t="str">
        <f t="shared" si="130"/>
        <v/>
      </c>
      <c r="AC46" s="241" t="str">
        <f t="shared" si="130"/>
        <v/>
      </c>
      <c r="AD46" s="241" t="str">
        <f t="shared" si="130"/>
        <v/>
      </c>
      <c r="AE46" s="241" t="str">
        <f t="shared" si="130"/>
        <v/>
      </c>
      <c r="AF46" s="241" t="str">
        <f t="shared" si="130"/>
        <v/>
      </c>
      <c r="AG46" s="241" t="str">
        <f t="shared" si="130"/>
        <v/>
      </c>
      <c r="AH46" s="241" t="str">
        <f t="shared" si="130"/>
        <v/>
      </c>
      <c r="AI46" s="241" t="str">
        <f t="shared" si="130"/>
        <v/>
      </c>
      <c r="AJ46" s="241" t="str">
        <f t="shared" si="130"/>
        <v/>
      </c>
      <c r="AK46" s="241" t="str">
        <f t="shared" si="130"/>
        <v/>
      </c>
      <c r="AL46" s="241" t="str">
        <f t="shared" si="130"/>
        <v/>
      </c>
      <c r="AM46" s="241" t="str">
        <f t="shared" si="130"/>
        <v/>
      </c>
      <c r="AN46" s="241" t="str">
        <f t="shared" si="130"/>
        <v/>
      </c>
      <c r="AO46" s="241" t="str">
        <f t="shared" si="130"/>
        <v/>
      </c>
      <c r="AP46" s="241" t="str">
        <f t="shared" si="130"/>
        <v/>
      </c>
      <c r="AQ46" s="241" t="str">
        <f t="shared" si="130"/>
        <v/>
      </c>
      <c r="AR46" s="241" t="str">
        <f t="shared" si="130"/>
        <v/>
      </c>
      <c r="AS46" s="241" t="str">
        <f t="shared" si="130"/>
        <v/>
      </c>
      <c r="AT46" s="241" t="str">
        <f t="shared" si="130"/>
        <v/>
      </c>
      <c r="AU46" s="241" t="str">
        <f t="shared" si="130"/>
        <v/>
      </c>
      <c r="AV46" s="241" t="str">
        <f t="shared" si="130"/>
        <v/>
      </c>
      <c r="AW46" s="241" t="str">
        <f t="shared" si="130"/>
        <v/>
      </c>
      <c r="AX46" s="241" t="str">
        <f t="shared" si="130"/>
        <v/>
      </c>
      <c r="AY46" s="241" t="str">
        <f t="shared" si="130"/>
        <v/>
      </c>
      <c r="AZ46" s="241">
        <f t="shared" ca="1" si="130"/>
        <v>-1</v>
      </c>
      <c r="BA46" s="241">
        <f t="shared" ca="1" si="130"/>
        <v>-1</v>
      </c>
      <c r="BB46" s="241">
        <f t="shared" ca="1" si="130"/>
        <v>-1</v>
      </c>
      <c r="BC46" s="241">
        <f t="shared" ca="1" si="130"/>
        <v>-1</v>
      </c>
      <c r="BD46" s="241">
        <f t="shared" ca="1" si="130"/>
        <v>-1</v>
      </c>
      <c r="BE46" s="241">
        <f t="shared" ca="1" si="130"/>
        <v>-1</v>
      </c>
      <c r="BF46" s="241">
        <f t="shared" ca="1" si="130"/>
        <v>-1</v>
      </c>
      <c r="BG46" s="241">
        <f t="shared" ca="1" si="130"/>
        <v>-1</v>
      </c>
      <c r="BH46" s="241">
        <f t="shared" ca="1" si="130"/>
        <v>-1</v>
      </c>
      <c r="BI46" s="241">
        <f t="shared" ca="1" si="130"/>
        <v>-1</v>
      </c>
      <c r="BJ46" s="241">
        <f t="shared" ca="1" si="130"/>
        <v>-1</v>
      </c>
      <c r="BK46" s="241">
        <f t="shared" ca="1" si="130"/>
        <v>-1</v>
      </c>
      <c r="BL46" s="241">
        <f t="shared" ca="1" si="130"/>
        <v>-1</v>
      </c>
      <c r="BM46" s="241">
        <f t="shared" ca="1" si="130"/>
        <v>-1</v>
      </c>
      <c r="BN46" s="241">
        <f t="shared" ca="1" si="130"/>
        <v>-1</v>
      </c>
      <c r="BO46" s="241">
        <f t="shared" ca="1" si="131"/>
        <v>-1</v>
      </c>
      <c r="BP46" s="241">
        <f t="shared" ca="1" si="131"/>
        <v>-1</v>
      </c>
      <c r="BQ46" s="241">
        <f t="shared" ca="1" si="131"/>
        <v>-1</v>
      </c>
      <c r="BR46" s="241">
        <f t="shared" ca="1" si="131"/>
        <v>-1</v>
      </c>
      <c r="BS46" s="241">
        <f t="shared" ca="1" si="131"/>
        <v>-1</v>
      </c>
      <c r="BT46" s="241">
        <f t="shared" ca="1" si="131"/>
        <v>-1</v>
      </c>
      <c r="BU46" s="241">
        <f t="shared" ca="1" si="131"/>
        <v>-1</v>
      </c>
      <c r="BV46" s="241">
        <f t="shared" ca="1" si="131"/>
        <v>-1</v>
      </c>
      <c r="BW46" s="241">
        <f t="shared" ca="1" si="131"/>
        <v>-1</v>
      </c>
      <c r="BX46" s="241">
        <f t="shared" ca="1" si="131"/>
        <v>-1</v>
      </c>
      <c r="BY46" s="241">
        <f t="shared" ca="1" si="131"/>
        <v>-1</v>
      </c>
      <c r="BZ46" s="241">
        <f t="shared" ca="1" si="131"/>
        <v>-1</v>
      </c>
      <c r="CA46" s="241">
        <f t="shared" ca="1" si="131"/>
        <v>-1</v>
      </c>
      <c r="CB46" s="241">
        <f t="shared" ca="1" si="131"/>
        <v>-1</v>
      </c>
      <c r="CC46" s="241">
        <f t="shared" ca="1" si="131"/>
        <v>-1</v>
      </c>
      <c r="CD46" s="241">
        <f t="shared" ca="1" si="131"/>
        <v>-1</v>
      </c>
      <c r="CE46" s="241">
        <f t="shared" ca="1" si="131"/>
        <v>-1</v>
      </c>
      <c r="CF46" s="241">
        <f t="shared" ca="1" si="131"/>
        <v>-1</v>
      </c>
      <c r="CG46" s="241">
        <f t="shared" ca="1" si="131"/>
        <v>-1</v>
      </c>
      <c r="CH46" s="241">
        <f t="shared" ca="1" si="131"/>
        <v>0</v>
      </c>
      <c r="CI46" s="241">
        <f t="shared" ca="1" si="131"/>
        <v>-1</v>
      </c>
      <c r="CJ46" s="241">
        <f t="shared" ca="1" si="131"/>
        <v>-1</v>
      </c>
      <c r="CK46" s="241">
        <f t="shared" ca="1" si="131"/>
        <v>-1</v>
      </c>
      <c r="CL46" s="241">
        <f t="shared" ca="1" si="131"/>
        <v>-1</v>
      </c>
      <c r="CM46" s="241">
        <f t="shared" ca="1" si="131"/>
        <v>-1</v>
      </c>
      <c r="CN46" s="241">
        <f t="shared" ca="1" si="131"/>
        <v>-1</v>
      </c>
      <c r="CO46" s="241">
        <f t="shared" ca="1" si="131"/>
        <v>-1</v>
      </c>
      <c r="CP46" s="241">
        <f t="shared" ca="1" si="131"/>
        <v>0</v>
      </c>
      <c r="CQ46" s="241">
        <f t="shared" ca="1" si="131"/>
        <v>-1</v>
      </c>
      <c r="CR46" s="241">
        <f t="shared" ca="1" si="131"/>
        <v>-1</v>
      </c>
      <c r="CS46" s="241">
        <f t="shared" ca="1" si="131"/>
        <v>-1</v>
      </c>
      <c r="CT46" s="241">
        <f t="shared" ca="1" si="131"/>
        <v>0</v>
      </c>
      <c r="CU46" s="241">
        <f t="shared" ca="1" si="131"/>
        <v>0</v>
      </c>
      <c r="CV46" s="241">
        <f t="shared" ca="1" si="131"/>
        <v>-1</v>
      </c>
      <c r="CW46" s="241">
        <f t="shared" ca="1" si="131"/>
        <v>-1</v>
      </c>
      <c r="CX46" s="241">
        <f t="shared" ca="1" si="131"/>
        <v>-1</v>
      </c>
      <c r="CY46" s="241">
        <f t="shared" ca="1" si="131"/>
        <v>-1</v>
      </c>
      <c r="CZ46" s="241">
        <f t="shared" ca="1" si="131"/>
        <v>-1</v>
      </c>
      <c r="DA46" s="241">
        <f t="shared" ca="1" si="131"/>
        <v>-1</v>
      </c>
      <c r="DB46" s="241">
        <f t="shared" ca="1" si="131"/>
        <v>-1</v>
      </c>
      <c r="DC46" s="241">
        <f t="shared" ca="1" si="131"/>
        <v>-1</v>
      </c>
      <c r="DD46" s="241">
        <f t="shared" ca="1" si="131"/>
        <v>-1</v>
      </c>
      <c r="DE46" s="241">
        <f t="shared" ca="1" si="131"/>
        <v>-1</v>
      </c>
      <c r="DF46" s="241">
        <f t="shared" ca="1" si="131"/>
        <v>-1</v>
      </c>
      <c r="DG46" s="241">
        <f t="shared" ca="1" si="131"/>
        <v>-1</v>
      </c>
      <c r="DH46" s="241">
        <f t="shared" ca="1" si="131"/>
        <v>-1</v>
      </c>
      <c r="DI46" s="241">
        <f t="shared" ca="1" si="131"/>
        <v>-1</v>
      </c>
      <c r="DJ46" s="241">
        <f t="shared" ca="1" si="131"/>
        <v>-1</v>
      </c>
      <c r="DK46" s="241">
        <f t="shared" ca="1" si="131"/>
        <v>-1</v>
      </c>
      <c r="DL46" s="241">
        <f t="shared" ca="1" si="131"/>
        <v>-1</v>
      </c>
      <c r="DM46" s="241">
        <f t="shared" ca="1" si="131"/>
        <v>0</v>
      </c>
      <c r="DN46" s="241">
        <f t="shared" ca="1" si="131"/>
        <v>-1</v>
      </c>
      <c r="DO46" s="241">
        <f t="shared" ca="1" si="131"/>
        <v>-1</v>
      </c>
      <c r="DP46" s="241">
        <f t="shared" ca="1" si="131"/>
        <v>-1</v>
      </c>
      <c r="DQ46" s="241">
        <f t="shared" ca="1" si="131"/>
        <v>-1</v>
      </c>
      <c r="DR46" s="241">
        <f t="shared" ca="1" si="131"/>
        <v>-1</v>
      </c>
      <c r="DS46" s="241">
        <f t="shared" ca="1" si="131"/>
        <v>-1</v>
      </c>
      <c r="DT46" s="241">
        <f t="shared" ca="1" si="131"/>
        <v>-1</v>
      </c>
      <c r="DU46" s="241">
        <f t="shared" ca="1" si="131"/>
        <v>-1</v>
      </c>
      <c r="DV46" s="241">
        <f t="shared" ca="1" si="131"/>
        <v>-1</v>
      </c>
      <c r="DW46" s="241">
        <f t="shared" ca="1" si="131"/>
        <v>-1</v>
      </c>
      <c r="DX46" s="241">
        <f t="shared" ca="1" si="131"/>
        <v>-1</v>
      </c>
      <c r="DY46" s="241">
        <f t="shared" ca="1" si="131"/>
        <v>-1</v>
      </c>
      <c r="DZ46" s="241">
        <f t="shared" ca="1" si="131"/>
        <v>-1</v>
      </c>
      <c r="EA46" s="241">
        <f t="shared" ca="1" si="132"/>
        <v>-1</v>
      </c>
      <c r="EB46" s="241">
        <f t="shared" ca="1" si="132"/>
        <v>-1</v>
      </c>
      <c r="EC46" s="241">
        <f t="shared" ca="1" si="132"/>
        <v>-1</v>
      </c>
      <c r="ED46" s="241">
        <f t="shared" ca="1" si="132"/>
        <v>-1</v>
      </c>
      <c r="EE46" s="241">
        <f t="shared" ca="1" si="132"/>
        <v>-1</v>
      </c>
      <c r="EF46" s="241">
        <f t="shared" ca="1" si="132"/>
        <v>-1</v>
      </c>
      <c r="EG46" s="241">
        <f t="shared" ca="1" si="132"/>
        <v>-1</v>
      </c>
      <c r="EH46" s="241">
        <f t="shared" ca="1" si="132"/>
        <v>-1</v>
      </c>
      <c r="EI46" s="241">
        <f t="shared" ca="1" si="132"/>
        <v>-1</v>
      </c>
      <c r="EJ46" s="241">
        <f t="shared" ca="1" si="132"/>
        <v>-1</v>
      </c>
      <c r="EK46" s="241">
        <f t="shared" ca="1" si="132"/>
        <v>-1</v>
      </c>
      <c r="EL46" s="241">
        <f t="shared" ca="1" si="132"/>
        <v>-1</v>
      </c>
      <c r="EM46" s="241">
        <f t="shared" ca="1" si="132"/>
        <v>-1</v>
      </c>
      <c r="EN46" s="241">
        <f t="shared" ca="1" si="132"/>
        <v>-1</v>
      </c>
      <c r="EO46" s="241">
        <f t="shared" ca="1" si="132"/>
        <v>-1</v>
      </c>
      <c r="EP46" s="241">
        <f t="shared" ca="1" si="132"/>
        <v>-1</v>
      </c>
      <c r="EQ46" s="241">
        <f t="shared" ca="1" si="132"/>
        <v>-1</v>
      </c>
      <c r="ER46" s="241">
        <f t="shared" ca="1" si="132"/>
        <v>-1</v>
      </c>
      <c r="ES46" s="241">
        <f t="shared" ca="1" si="132"/>
        <v>-1</v>
      </c>
      <c r="ET46" s="241">
        <f t="shared" ca="1" si="132"/>
        <v>-1</v>
      </c>
      <c r="EU46" s="241">
        <f t="shared" ca="1" si="132"/>
        <v>-1</v>
      </c>
      <c r="EV46" s="241">
        <f t="shared" ca="1" si="132"/>
        <v>-1</v>
      </c>
      <c r="EW46" s="241">
        <f t="shared" ca="1" si="132"/>
        <v>-1</v>
      </c>
      <c r="EX46" s="241">
        <f t="shared" ca="1" si="132"/>
        <v>-1</v>
      </c>
      <c r="EY46" s="241">
        <f t="shared" ca="1" si="132"/>
        <v>-1</v>
      </c>
      <c r="EZ46" s="241">
        <f t="shared" ca="1" si="132"/>
        <v>-1</v>
      </c>
      <c r="FA46" s="241">
        <f t="shared" ca="1" si="132"/>
        <v>-1</v>
      </c>
      <c r="FB46" s="241">
        <f t="shared" ca="1" si="132"/>
        <v>-1</v>
      </c>
      <c r="FC46" s="241">
        <f t="shared" ca="1" si="132"/>
        <v>-1</v>
      </c>
      <c r="FD46" s="241">
        <f t="shared" ca="1" si="132"/>
        <v>-1</v>
      </c>
      <c r="FE46" s="241">
        <f t="shared" ca="1" si="132"/>
        <v>-1</v>
      </c>
      <c r="FF46" s="241">
        <f t="shared" ca="1" si="132"/>
        <v>-1</v>
      </c>
      <c r="FG46" s="241">
        <f t="shared" ca="1" si="132"/>
        <v>-1</v>
      </c>
      <c r="FH46" s="241">
        <f t="shared" ca="1" si="132"/>
        <v>-1</v>
      </c>
      <c r="FI46" s="241">
        <f t="shared" ca="1" si="132"/>
        <v>-1</v>
      </c>
      <c r="FJ46" s="241">
        <f t="shared" ca="1" si="132"/>
        <v>-1</v>
      </c>
      <c r="FK46" s="241">
        <f t="shared" ca="1" si="132"/>
        <v>-1</v>
      </c>
      <c r="FL46" s="241">
        <f t="shared" ca="1" si="132"/>
        <v>-1</v>
      </c>
      <c r="FM46" s="241">
        <f t="shared" ca="1" si="132"/>
        <v>-1</v>
      </c>
      <c r="FN46" s="241">
        <f t="shared" ca="1" si="132"/>
        <v>-1</v>
      </c>
      <c r="FO46" s="241">
        <f t="shared" ca="1" si="132"/>
        <v>-1</v>
      </c>
      <c r="FP46" s="241">
        <f t="shared" ca="1" si="132"/>
        <v>-1</v>
      </c>
      <c r="FQ46" s="241">
        <f t="shared" ca="1" si="132"/>
        <v>-1</v>
      </c>
      <c r="FR46" s="241">
        <f t="shared" ca="1" si="132"/>
        <v>-1</v>
      </c>
      <c r="FS46" s="241">
        <f t="shared" ca="1" si="132"/>
        <v>-1</v>
      </c>
      <c r="FT46" s="241">
        <f t="shared" ca="1" si="132"/>
        <v>-1</v>
      </c>
      <c r="FU46" s="241">
        <f t="shared" ca="1" si="132"/>
        <v>-1</v>
      </c>
      <c r="FV46" s="241">
        <f t="shared" ca="1" si="132"/>
        <v>-1</v>
      </c>
      <c r="FW46" s="241">
        <f t="shared" ca="1" si="132"/>
        <v>-1</v>
      </c>
      <c r="FX46" s="241">
        <f t="shared" ca="1" si="132"/>
        <v>-1</v>
      </c>
      <c r="FY46" s="241">
        <f t="shared" ca="1" si="132"/>
        <v>-1</v>
      </c>
      <c r="FZ46" s="241">
        <f t="shared" ca="1" si="132"/>
        <v>-1</v>
      </c>
      <c r="GA46" s="241">
        <f t="shared" ca="1" si="132"/>
        <v>-1</v>
      </c>
      <c r="GB46" s="241">
        <f t="shared" ca="1" si="132"/>
        <v>-1</v>
      </c>
      <c r="GC46" s="241">
        <f t="shared" ca="1" si="132"/>
        <v>-1</v>
      </c>
      <c r="GD46" s="241">
        <f t="shared" ca="1" si="132"/>
        <v>-1</v>
      </c>
      <c r="GE46" s="241" t="str">
        <f t="shared" si="132"/>
        <v/>
      </c>
      <c r="GF46" s="241" t="str">
        <f t="shared" si="132"/>
        <v/>
      </c>
      <c r="GG46" s="241" t="str">
        <f t="shared" si="132"/>
        <v/>
      </c>
      <c r="GH46" s="241" t="str">
        <f t="shared" si="132"/>
        <v/>
      </c>
      <c r="GI46" s="241" t="str">
        <f t="shared" si="132"/>
        <v/>
      </c>
      <c r="GJ46" s="241" t="str">
        <f t="shared" si="132"/>
        <v/>
      </c>
      <c r="GK46" s="241" t="str">
        <f t="shared" si="132"/>
        <v/>
      </c>
      <c r="GL46" s="241" t="str">
        <f t="shared" si="132"/>
        <v/>
      </c>
      <c r="GM46" s="241" t="str">
        <f t="shared" si="133"/>
        <v/>
      </c>
      <c r="GN46" s="241" t="str">
        <f t="shared" si="133"/>
        <v/>
      </c>
      <c r="GO46" s="241" t="str">
        <f t="shared" si="133"/>
        <v/>
      </c>
      <c r="GP46" s="241" t="str">
        <f t="shared" si="133"/>
        <v/>
      </c>
      <c r="GQ46" s="241" t="str">
        <f t="shared" si="133"/>
        <v/>
      </c>
      <c r="GR46" s="241" t="str">
        <f t="shared" si="133"/>
        <v/>
      </c>
      <c r="GS46" s="241" t="str">
        <f t="shared" si="133"/>
        <v/>
      </c>
      <c r="GT46" s="241" t="str">
        <f t="shared" si="133"/>
        <v/>
      </c>
      <c r="GU46" s="241" t="str">
        <f t="shared" si="133"/>
        <v/>
      </c>
      <c r="GV46" s="241" t="str">
        <f t="shared" si="133"/>
        <v/>
      </c>
      <c r="GW46" s="241" t="str">
        <f t="shared" si="133"/>
        <v/>
      </c>
      <c r="GX46" s="241" t="str">
        <f t="shared" si="133"/>
        <v/>
      </c>
      <c r="GY46" s="241" t="str">
        <f t="shared" si="133"/>
        <v/>
      </c>
      <c r="GZ46" s="241" t="str">
        <f t="shared" si="133"/>
        <v/>
      </c>
      <c r="HA46" s="241" t="str">
        <f t="shared" si="133"/>
        <v/>
      </c>
      <c r="HB46" s="241" t="str">
        <f t="shared" si="133"/>
        <v/>
      </c>
      <c r="HC46" s="241" t="str">
        <f t="shared" si="133"/>
        <v/>
      </c>
      <c r="HD46" s="241" t="str">
        <f t="shared" si="133"/>
        <v/>
      </c>
      <c r="HE46" s="241" t="str">
        <f t="shared" si="133"/>
        <v/>
      </c>
      <c r="HF46" s="241" t="str">
        <f t="shared" si="133"/>
        <v/>
      </c>
      <c r="HG46" s="241" t="str">
        <f t="shared" si="133"/>
        <v/>
      </c>
      <c r="HH46" s="241" t="str">
        <f t="shared" si="133"/>
        <v/>
      </c>
      <c r="HI46" s="241" t="str">
        <f t="shared" si="133"/>
        <v/>
      </c>
      <c r="HJ46" s="241" t="str">
        <f t="shared" si="133"/>
        <v/>
      </c>
      <c r="HK46" s="241" t="str">
        <f t="shared" si="133"/>
        <v/>
      </c>
      <c r="HL46" s="241" t="str">
        <f t="shared" si="133"/>
        <v/>
      </c>
      <c r="HM46" s="241" t="str">
        <f t="shared" si="133"/>
        <v/>
      </c>
      <c r="HN46" s="241" t="str">
        <f t="shared" si="133"/>
        <v/>
      </c>
      <c r="HO46" s="241" t="str">
        <f t="shared" si="133"/>
        <v/>
      </c>
      <c r="HP46" s="241" t="str">
        <f t="shared" si="133"/>
        <v/>
      </c>
      <c r="HQ46" s="241" t="str">
        <f t="shared" si="133"/>
        <v/>
      </c>
      <c r="HR46" s="241" t="str">
        <f t="shared" si="133"/>
        <v/>
      </c>
      <c r="HS46" s="241" t="str">
        <f t="shared" si="133"/>
        <v/>
      </c>
      <c r="HT46" s="241" t="str">
        <f t="shared" si="133"/>
        <v/>
      </c>
      <c r="HU46" s="241" t="str">
        <f t="shared" si="133"/>
        <v/>
      </c>
      <c r="HV46" s="241" t="str">
        <f t="shared" si="133"/>
        <v/>
      </c>
      <c r="HW46" s="241" t="str">
        <f t="shared" si="133"/>
        <v/>
      </c>
      <c r="HX46" s="241" t="str">
        <f t="shared" si="133"/>
        <v/>
      </c>
      <c r="HY46" s="241" t="str">
        <f t="shared" si="133"/>
        <v/>
      </c>
      <c r="HZ46" s="241" t="str">
        <f t="shared" si="133"/>
        <v/>
      </c>
      <c r="IA46" s="241" t="str">
        <f t="shared" si="133"/>
        <v/>
      </c>
      <c r="IB46" s="241" t="str">
        <f t="shared" si="133"/>
        <v/>
      </c>
      <c r="IC46" s="241" t="str">
        <f t="shared" si="133"/>
        <v/>
      </c>
      <c r="ID46" s="241" t="str">
        <f t="shared" si="133"/>
        <v/>
      </c>
      <c r="IE46" s="241" t="str">
        <f t="shared" si="133"/>
        <v/>
      </c>
      <c r="IF46" s="241" t="str">
        <f t="shared" si="133"/>
        <v/>
      </c>
      <c r="IG46" s="241" t="str">
        <f t="shared" si="133"/>
        <v/>
      </c>
      <c r="IH46" s="241" t="str">
        <f t="shared" si="133"/>
        <v/>
      </c>
      <c r="II46" s="241" t="str">
        <f t="shared" si="133"/>
        <v/>
      </c>
      <c r="IJ46" s="241" t="str">
        <f t="shared" si="133"/>
        <v/>
      </c>
      <c r="IK46" s="241" t="str">
        <f t="shared" si="133"/>
        <v/>
      </c>
      <c r="IL46" s="241" t="str">
        <f t="shared" si="133"/>
        <v/>
      </c>
      <c r="IM46" s="241" t="str">
        <f t="shared" si="133"/>
        <v/>
      </c>
      <c r="IN46" s="241" t="str">
        <f t="shared" si="133"/>
        <v/>
      </c>
      <c r="IO46" s="241" t="str">
        <f t="shared" si="133"/>
        <v/>
      </c>
      <c r="IP46" s="241" t="str">
        <f t="shared" si="133"/>
        <v/>
      </c>
      <c r="IQ46" s="241" t="str">
        <f t="shared" si="133"/>
        <v/>
      </c>
      <c r="IR46" s="241" t="str">
        <f t="shared" si="133"/>
        <v/>
      </c>
      <c r="IS46" s="241" t="str">
        <f t="shared" si="133"/>
        <v/>
      </c>
      <c r="IT46" s="241" t="str">
        <f t="shared" si="133"/>
        <v/>
      </c>
      <c r="IU46" s="241" t="str">
        <f t="shared" si="133"/>
        <v/>
      </c>
      <c r="IV46" s="241" t="str">
        <f t="shared" ref="IV46:IV48" si="135">IF(ISBLANK(IV41),"",IF(IV41=IV5,0,-1))</f>
        <v/>
      </c>
    </row>
    <row r="47" spans="1:256" x14ac:dyDescent="0.2">
      <c r="A47">
        <f t="shared" ca="1" si="134"/>
        <v>-130</v>
      </c>
      <c r="B47" s="236" t="s">
        <v>203</v>
      </c>
      <c r="C47" s="241" t="str">
        <f t="shared" si="130"/>
        <v/>
      </c>
      <c r="D47" s="241" t="str">
        <f t="shared" si="130"/>
        <v/>
      </c>
      <c r="E47" s="241" t="str">
        <f t="shared" si="130"/>
        <v/>
      </c>
      <c r="F47" s="241" t="str">
        <f t="shared" si="130"/>
        <v/>
      </c>
      <c r="G47" s="241" t="str">
        <f t="shared" si="130"/>
        <v/>
      </c>
      <c r="H47" s="241" t="str">
        <f t="shared" si="130"/>
        <v/>
      </c>
      <c r="I47" s="241" t="str">
        <f t="shared" si="130"/>
        <v/>
      </c>
      <c r="J47" s="241" t="str">
        <f t="shared" si="130"/>
        <v/>
      </c>
      <c r="K47" s="241" t="str">
        <f t="shared" si="130"/>
        <v/>
      </c>
      <c r="L47" s="241" t="str">
        <f t="shared" si="130"/>
        <v/>
      </c>
      <c r="M47" s="241" t="str">
        <f t="shared" si="130"/>
        <v/>
      </c>
      <c r="N47" s="241" t="str">
        <f t="shared" si="130"/>
        <v/>
      </c>
      <c r="O47" s="241" t="str">
        <f t="shared" si="130"/>
        <v/>
      </c>
      <c r="P47" s="241" t="str">
        <f t="shared" si="130"/>
        <v/>
      </c>
      <c r="Q47" s="241" t="str">
        <f t="shared" si="130"/>
        <v/>
      </c>
      <c r="R47" s="241" t="str">
        <f t="shared" si="130"/>
        <v/>
      </c>
      <c r="S47" s="241" t="str">
        <f t="shared" si="130"/>
        <v/>
      </c>
      <c r="T47" s="241" t="str">
        <f t="shared" si="130"/>
        <v/>
      </c>
      <c r="U47" s="241" t="str">
        <f t="shared" si="130"/>
        <v/>
      </c>
      <c r="V47" s="241" t="str">
        <f t="shared" si="130"/>
        <v/>
      </c>
      <c r="W47" s="241" t="str">
        <f t="shared" si="130"/>
        <v/>
      </c>
      <c r="X47" s="241" t="str">
        <f t="shared" si="130"/>
        <v/>
      </c>
      <c r="Y47" s="241" t="str">
        <f t="shared" si="130"/>
        <v/>
      </c>
      <c r="Z47" s="241" t="str">
        <f t="shared" si="130"/>
        <v/>
      </c>
      <c r="AA47" s="241" t="str">
        <f t="shared" si="130"/>
        <v/>
      </c>
      <c r="AB47" s="241" t="str">
        <f t="shared" si="130"/>
        <v/>
      </c>
      <c r="AC47" s="241" t="str">
        <f t="shared" si="130"/>
        <v/>
      </c>
      <c r="AD47" s="241" t="str">
        <f t="shared" si="130"/>
        <v/>
      </c>
      <c r="AE47" s="241" t="str">
        <f t="shared" si="130"/>
        <v/>
      </c>
      <c r="AF47" s="241" t="str">
        <f t="shared" si="130"/>
        <v/>
      </c>
      <c r="AG47" s="241" t="str">
        <f t="shared" si="130"/>
        <v/>
      </c>
      <c r="AH47" s="241" t="str">
        <f t="shared" si="130"/>
        <v/>
      </c>
      <c r="AI47" s="241" t="str">
        <f t="shared" si="130"/>
        <v/>
      </c>
      <c r="AJ47" s="241" t="str">
        <f t="shared" si="130"/>
        <v/>
      </c>
      <c r="AK47" s="241" t="str">
        <f t="shared" si="130"/>
        <v/>
      </c>
      <c r="AL47" s="241" t="str">
        <f t="shared" si="130"/>
        <v/>
      </c>
      <c r="AM47" s="241" t="str">
        <f t="shared" si="130"/>
        <v/>
      </c>
      <c r="AN47" s="241" t="str">
        <f t="shared" si="130"/>
        <v/>
      </c>
      <c r="AO47" s="241" t="str">
        <f t="shared" si="130"/>
        <v/>
      </c>
      <c r="AP47" s="241" t="str">
        <f t="shared" si="130"/>
        <v/>
      </c>
      <c r="AQ47" s="241" t="str">
        <f t="shared" si="130"/>
        <v/>
      </c>
      <c r="AR47" s="241" t="str">
        <f t="shared" si="130"/>
        <v/>
      </c>
      <c r="AS47" s="241" t="str">
        <f t="shared" si="130"/>
        <v/>
      </c>
      <c r="AT47" s="241" t="str">
        <f t="shared" si="130"/>
        <v/>
      </c>
      <c r="AU47" s="241" t="str">
        <f t="shared" si="130"/>
        <v/>
      </c>
      <c r="AV47" s="241" t="str">
        <f t="shared" si="130"/>
        <v/>
      </c>
      <c r="AW47" s="241" t="str">
        <f t="shared" si="130"/>
        <v/>
      </c>
      <c r="AX47" s="241" t="str">
        <f t="shared" si="130"/>
        <v/>
      </c>
      <c r="AY47" s="241" t="str">
        <f t="shared" si="130"/>
        <v/>
      </c>
      <c r="AZ47" s="241">
        <f t="shared" ca="1" si="130"/>
        <v>-1</v>
      </c>
      <c r="BA47" s="241">
        <f t="shared" ca="1" si="130"/>
        <v>-1</v>
      </c>
      <c r="BB47" s="241">
        <f t="shared" ca="1" si="130"/>
        <v>-1</v>
      </c>
      <c r="BC47" s="241">
        <f t="shared" ca="1" si="130"/>
        <v>-1</v>
      </c>
      <c r="BD47" s="241">
        <f t="shared" ca="1" si="130"/>
        <v>-1</v>
      </c>
      <c r="BE47" s="241">
        <f t="shared" ca="1" si="130"/>
        <v>-1</v>
      </c>
      <c r="BF47" s="241">
        <f t="shared" ca="1" si="130"/>
        <v>-1</v>
      </c>
      <c r="BG47" s="241">
        <f t="shared" ca="1" si="130"/>
        <v>-1</v>
      </c>
      <c r="BH47" s="241">
        <f t="shared" ca="1" si="130"/>
        <v>-1</v>
      </c>
      <c r="BI47" s="241">
        <f t="shared" ca="1" si="130"/>
        <v>-1</v>
      </c>
      <c r="BJ47" s="241">
        <f t="shared" ca="1" si="130"/>
        <v>-1</v>
      </c>
      <c r="BK47" s="241">
        <f t="shared" ca="1" si="130"/>
        <v>-1</v>
      </c>
      <c r="BL47" s="241">
        <f t="shared" ca="1" si="130"/>
        <v>-1</v>
      </c>
      <c r="BM47" s="241">
        <f t="shared" ca="1" si="130"/>
        <v>-1</v>
      </c>
      <c r="BN47" s="241">
        <f t="shared" ca="1" si="130"/>
        <v>-1</v>
      </c>
      <c r="BO47" s="241">
        <f t="shared" ca="1" si="131"/>
        <v>-1</v>
      </c>
      <c r="BP47" s="241">
        <f t="shared" ca="1" si="131"/>
        <v>-1</v>
      </c>
      <c r="BQ47" s="241">
        <f t="shared" ca="1" si="131"/>
        <v>-1</v>
      </c>
      <c r="BR47" s="241">
        <f t="shared" ca="1" si="131"/>
        <v>-1</v>
      </c>
      <c r="BS47" s="241">
        <f t="shared" ca="1" si="131"/>
        <v>-1</v>
      </c>
      <c r="BT47" s="241">
        <f t="shared" ca="1" si="131"/>
        <v>-1</v>
      </c>
      <c r="BU47" s="241">
        <f t="shared" ca="1" si="131"/>
        <v>-1</v>
      </c>
      <c r="BV47" s="241">
        <f t="shared" ca="1" si="131"/>
        <v>-1</v>
      </c>
      <c r="BW47" s="241">
        <f t="shared" ca="1" si="131"/>
        <v>-1</v>
      </c>
      <c r="BX47" s="241">
        <f t="shared" ca="1" si="131"/>
        <v>-1</v>
      </c>
      <c r="BY47" s="241">
        <f t="shared" ca="1" si="131"/>
        <v>-1</v>
      </c>
      <c r="BZ47" s="241">
        <f t="shared" ca="1" si="131"/>
        <v>-1</v>
      </c>
      <c r="CA47" s="241">
        <f t="shared" ca="1" si="131"/>
        <v>-1</v>
      </c>
      <c r="CB47" s="241">
        <f t="shared" ca="1" si="131"/>
        <v>-1</v>
      </c>
      <c r="CC47" s="241">
        <f t="shared" ca="1" si="131"/>
        <v>-1</v>
      </c>
      <c r="CD47" s="241">
        <f t="shared" ca="1" si="131"/>
        <v>-1</v>
      </c>
      <c r="CE47" s="241">
        <f t="shared" ca="1" si="131"/>
        <v>-1</v>
      </c>
      <c r="CF47" s="241">
        <f t="shared" ca="1" si="131"/>
        <v>-1</v>
      </c>
      <c r="CG47" s="241">
        <f t="shared" ca="1" si="131"/>
        <v>-1</v>
      </c>
      <c r="CH47" s="241">
        <f t="shared" ca="1" si="131"/>
        <v>0</v>
      </c>
      <c r="CI47" s="241">
        <f t="shared" ca="1" si="131"/>
        <v>-1</v>
      </c>
      <c r="CJ47" s="241">
        <f t="shared" ca="1" si="131"/>
        <v>-1</v>
      </c>
      <c r="CK47" s="241">
        <f t="shared" ca="1" si="131"/>
        <v>-1</v>
      </c>
      <c r="CL47" s="241">
        <f t="shared" ca="1" si="131"/>
        <v>-1</v>
      </c>
      <c r="CM47" s="241">
        <f t="shared" ca="1" si="131"/>
        <v>-1</v>
      </c>
      <c r="CN47" s="241">
        <f t="shared" ca="1" si="131"/>
        <v>-1</v>
      </c>
      <c r="CO47" s="241">
        <f t="shared" ca="1" si="131"/>
        <v>-1</v>
      </c>
      <c r="CP47" s="241">
        <f t="shared" ca="1" si="131"/>
        <v>0</v>
      </c>
      <c r="CQ47" s="241">
        <f t="shared" ca="1" si="131"/>
        <v>-1</v>
      </c>
      <c r="CR47" s="241">
        <f t="shared" ca="1" si="131"/>
        <v>-1</v>
      </c>
      <c r="CS47" s="241">
        <f t="shared" ca="1" si="131"/>
        <v>-1</v>
      </c>
      <c r="CT47" s="241">
        <f t="shared" ca="1" si="131"/>
        <v>0</v>
      </c>
      <c r="CU47" s="241">
        <f t="shared" ca="1" si="131"/>
        <v>0</v>
      </c>
      <c r="CV47" s="241">
        <f t="shared" ca="1" si="131"/>
        <v>-1</v>
      </c>
      <c r="CW47" s="241">
        <f t="shared" ca="1" si="131"/>
        <v>-1</v>
      </c>
      <c r="CX47" s="241">
        <f t="shared" ca="1" si="131"/>
        <v>-1</v>
      </c>
      <c r="CY47" s="241">
        <f t="shared" ca="1" si="131"/>
        <v>-1</v>
      </c>
      <c r="CZ47" s="241">
        <f t="shared" ca="1" si="131"/>
        <v>-1</v>
      </c>
      <c r="DA47" s="241">
        <f t="shared" ca="1" si="131"/>
        <v>-1</v>
      </c>
      <c r="DB47" s="241">
        <f t="shared" ca="1" si="131"/>
        <v>-1</v>
      </c>
      <c r="DC47" s="241">
        <f t="shared" ca="1" si="131"/>
        <v>-1</v>
      </c>
      <c r="DD47" s="241">
        <f t="shared" ca="1" si="131"/>
        <v>-1</v>
      </c>
      <c r="DE47" s="241">
        <f t="shared" ca="1" si="131"/>
        <v>-1</v>
      </c>
      <c r="DF47" s="241">
        <f t="shared" ca="1" si="131"/>
        <v>-1</v>
      </c>
      <c r="DG47" s="241">
        <f t="shared" ca="1" si="131"/>
        <v>-1</v>
      </c>
      <c r="DH47" s="241">
        <f t="shared" ca="1" si="131"/>
        <v>-1</v>
      </c>
      <c r="DI47" s="241">
        <f t="shared" ca="1" si="131"/>
        <v>-1</v>
      </c>
      <c r="DJ47" s="241">
        <f t="shared" ca="1" si="131"/>
        <v>-1</v>
      </c>
      <c r="DK47" s="241">
        <f t="shared" ca="1" si="131"/>
        <v>-1</v>
      </c>
      <c r="DL47" s="241">
        <f t="shared" ca="1" si="131"/>
        <v>-1</v>
      </c>
      <c r="DM47" s="241">
        <f t="shared" ca="1" si="131"/>
        <v>0</v>
      </c>
      <c r="DN47" s="241">
        <f t="shared" ca="1" si="131"/>
        <v>-1</v>
      </c>
      <c r="DO47" s="241">
        <f t="shared" ca="1" si="131"/>
        <v>-1</v>
      </c>
      <c r="DP47" s="241">
        <f t="shared" ca="1" si="131"/>
        <v>-1</v>
      </c>
      <c r="DQ47" s="241">
        <f t="shared" ca="1" si="131"/>
        <v>-1</v>
      </c>
      <c r="DR47" s="241">
        <f t="shared" ca="1" si="131"/>
        <v>-1</v>
      </c>
      <c r="DS47" s="241">
        <f t="shared" ca="1" si="131"/>
        <v>-1</v>
      </c>
      <c r="DT47" s="241">
        <f t="shared" ca="1" si="131"/>
        <v>-1</v>
      </c>
      <c r="DU47" s="241">
        <f t="shared" ca="1" si="131"/>
        <v>-1</v>
      </c>
      <c r="DV47" s="241">
        <f t="shared" ca="1" si="131"/>
        <v>-1</v>
      </c>
      <c r="DW47" s="241">
        <f t="shared" ca="1" si="131"/>
        <v>-1</v>
      </c>
      <c r="DX47" s="241">
        <f t="shared" ca="1" si="131"/>
        <v>-1</v>
      </c>
      <c r="DY47" s="241">
        <f t="shared" ca="1" si="131"/>
        <v>-1</v>
      </c>
      <c r="DZ47" s="241">
        <f t="shared" ca="1" si="131"/>
        <v>-1</v>
      </c>
      <c r="EA47" s="241">
        <f t="shared" ca="1" si="132"/>
        <v>-1</v>
      </c>
      <c r="EB47" s="241">
        <f t="shared" ca="1" si="132"/>
        <v>-1</v>
      </c>
      <c r="EC47" s="241">
        <f t="shared" ca="1" si="132"/>
        <v>-1</v>
      </c>
      <c r="ED47" s="241">
        <f t="shared" ca="1" si="132"/>
        <v>-1</v>
      </c>
      <c r="EE47" s="241">
        <f t="shared" ca="1" si="132"/>
        <v>-1</v>
      </c>
      <c r="EF47" s="241">
        <f t="shared" ca="1" si="132"/>
        <v>-1</v>
      </c>
      <c r="EG47" s="241">
        <f t="shared" ca="1" si="132"/>
        <v>-1</v>
      </c>
      <c r="EH47" s="241">
        <f t="shared" ca="1" si="132"/>
        <v>-1</v>
      </c>
      <c r="EI47" s="241">
        <f t="shared" ca="1" si="132"/>
        <v>-1</v>
      </c>
      <c r="EJ47" s="241">
        <f t="shared" ca="1" si="132"/>
        <v>-1</v>
      </c>
      <c r="EK47" s="241">
        <f t="shared" ca="1" si="132"/>
        <v>-1</v>
      </c>
      <c r="EL47" s="241">
        <f t="shared" ca="1" si="132"/>
        <v>-1</v>
      </c>
      <c r="EM47" s="241">
        <f t="shared" ca="1" si="132"/>
        <v>-1</v>
      </c>
      <c r="EN47" s="241">
        <f t="shared" ca="1" si="132"/>
        <v>-1</v>
      </c>
      <c r="EO47" s="241">
        <f t="shared" ca="1" si="132"/>
        <v>-1</v>
      </c>
      <c r="EP47" s="241">
        <f t="shared" ca="1" si="132"/>
        <v>-1</v>
      </c>
      <c r="EQ47" s="241">
        <f t="shared" ca="1" si="132"/>
        <v>-1</v>
      </c>
      <c r="ER47" s="241">
        <f t="shared" ca="1" si="132"/>
        <v>-1</v>
      </c>
      <c r="ES47" s="241">
        <f t="shared" ca="1" si="132"/>
        <v>-1</v>
      </c>
      <c r="ET47" s="241">
        <f t="shared" ca="1" si="132"/>
        <v>-1</v>
      </c>
      <c r="EU47" s="241">
        <f t="shared" ca="1" si="132"/>
        <v>-1</v>
      </c>
      <c r="EV47" s="241">
        <f t="shared" ca="1" si="132"/>
        <v>-1</v>
      </c>
      <c r="EW47" s="241">
        <f t="shared" ca="1" si="132"/>
        <v>-1</v>
      </c>
      <c r="EX47" s="241">
        <f t="shared" ca="1" si="132"/>
        <v>-1</v>
      </c>
      <c r="EY47" s="241">
        <f t="shared" ca="1" si="132"/>
        <v>-1</v>
      </c>
      <c r="EZ47" s="241">
        <f t="shared" ca="1" si="132"/>
        <v>-1</v>
      </c>
      <c r="FA47" s="241">
        <f t="shared" ca="1" si="132"/>
        <v>-1</v>
      </c>
      <c r="FB47" s="241">
        <f t="shared" ca="1" si="132"/>
        <v>-1</v>
      </c>
      <c r="FC47" s="241">
        <f t="shared" ca="1" si="132"/>
        <v>-1</v>
      </c>
      <c r="FD47" s="241">
        <f t="shared" ca="1" si="132"/>
        <v>-1</v>
      </c>
      <c r="FE47" s="241">
        <f t="shared" ca="1" si="132"/>
        <v>-1</v>
      </c>
      <c r="FF47" s="241">
        <f t="shared" ca="1" si="132"/>
        <v>-1</v>
      </c>
      <c r="FG47" s="241">
        <f t="shared" ca="1" si="132"/>
        <v>-1</v>
      </c>
      <c r="FH47" s="241">
        <f t="shared" ca="1" si="132"/>
        <v>-1</v>
      </c>
      <c r="FI47" s="241">
        <f t="shared" ca="1" si="132"/>
        <v>-1</v>
      </c>
      <c r="FJ47" s="241">
        <f t="shared" ca="1" si="132"/>
        <v>-1</v>
      </c>
      <c r="FK47" s="241">
        <f t="shared" ca="1" si="132"/>
        <v>-1</v>
      </c>
      <c r="FL47" s="241">
        <f t="shared" ca="1" si="132"/>
        <v>-1</v>
      </c>
      <c r="FM47" s="241">
        <f t="shared" ca="1" si="132"/>
        <v>-1</v>
      </c>
      <c r="FN47" s="241">
        <f t="shared" ca="1" si="132"/>
        <v>-1</v>
      </c>
      <c r="FO47" s="241">
        <f t="shared" ca="1" si="132"/>
        <v>-1</v>
      </c>
      <c r="FP47" s="241">
        <f t="shared" ca="1" si="132"/>
        <v>-1</v>
      </c>
      <c r="FQ47" s="241">
        <f t="shared" ca="1" si="132"/>
        <v>-1</v>
      </c>
      <c r="FR47" s="241">
        <f t="shared" ca="1" si="132"/>
        <v>-1</v>
      </c>
      <c r="FS47" s="241">
        <f t="shared" ca="1" si="132"/>
        <v>-1</v>
      </c>
      <c r="FT47" s="241">
        <f t="shared" ca="1" si="132"/>
        <v>-1</v>
      </c>
      <c r="FU47" s="241">
        <f t="shared" ca="1" si="132"/>
        <v>-1</v>
      </c>
      <c r="FV47" s="241">
        <f t="shared" ca="1" si="132"/>
        <v>-1</v>
      </c>
      <c r="FW47" s="241">
        <f t="shared" ca="1" si="132"/>
        <v>-1</v>
      </c>
      <c r="FX47" s="241">
        <f t="shared" ca="1" si="132"/>
        <v>-1</v>
      </c>
      <c r="FY47" s="241">
        <f t="shared" ca="1" si="132"/>
        <v>-1</v>
      </c>
      <c r="FZ47" s="241">
        <f t="shared" ca="1" si="132"/>
        <v>-1</v>
      </c>
      <c r="GA47" s="241">
        <f t="shared" ca="1" si="132"/>
        <v>-1</v>
      </c>
      <c r="GB47" s="241">
        <f t="shared" ca="1" si="132"/>
        <v>-1</v>
      </c>
      <c r="GC47" s="241">
        <f t="shared" ca="1" si="132"/>
        <v>-1</v>
      </c>
      <c r="GD47" s="241">
        <f t="shared" ca="1" si="132"/>
        <v>-1</v>
      </c>
      <c r="GE47" s="241" t="str">
        <f t="shared" si="132"/>
        <v/>
      </c>
      <c r="GF47" s="241" t="str">
        <f t="shared" si="132"/>
        <v/>
      </c>
      <c r="GG47" s="241" t="str">
        <f t="shared" si="132"/>
        <v/>
      </c>
      <c r="GH47" s="241" t="str">
        <f t="shared" si="132"/>
        <v/>
      </c>
      <c r="GI47" s="241" t="str">
        <f t="shared" si="132"/>
        <v/>
      </c>
      <c r="GJ47" s="241" t="str">
        <f t="shared" si="132"/>
        <v/>
      </c>
      <c r="GK47" s="241" t="str">
        <f t="shared" si="132"/>
        <v/>
      </c>
      <c r="GL47" s="241" t="str">
        <f t="shared" si="132"/>
        <v/>
      </c>
      <c r="GM47" s="241" t="str">
        <f t="shared" si="133"/>
        <v/>
      </c>
      <c r="GN47" s="241" t="str">
        <f t="shared" si="133"/>
        <v/>
      </c>
      <c r="GO47" s="241" t="str">
        <f t="shared" si="133"/>
        <v/>
      </c>
      <c r="GP47" s="241" t="str">
        <f t="shared" si="133"/>
        <v/>
      </c>
      <c r="GQ47" s="241" t="str">
        <f t="shared" si="133"/>
        <v/>
      </c>
      <c r="GR47" s="241" t="str">
        <f t="shared" si="133"/>
        <v/>
      </c>
      <c r="GS47" s="241" t="str">
        <f t="shared" si="133"/>
        <v/>
      </c>
      <c r="GT47" s="241" t="str">
        <f t="shared" si="133"/>
        <v/>
      </c>
      <c r="GU47" s="241" t="str">
        <f t="shared" si="133"/>
        <v/>
      </c>
      <c r="GV47" s="241" t="str">
        <f t="shared" si="133"/>
        <v/>
      </c>
      <c r="GW47" s="241" t="str">
        <f t="shared" si="133"/>
        <v/>
      </c>
      <c r="GX47" s="241" t="str">
        <f t="shared" si="133"/>
        <v/>
      </c>
      <c r="GY47" s="241" t="str">
        <f t="shared" si="133"/>
        <v/>
      </c>
      <c r="GZ47" s="241" t="str">
        <f t="shared" si="133"/>
        <v/>
      </c>
      <c r="HA47" s="241" t="str">
        <f t="shared" si="133"/>
        <v/>
      </c>
      <c r="HB47" s="241" t="str">
        <f t="shared" si="133"/>
        <v/>
      </c>
      <c r="HC47" s="241" t="str">
        <f t="shared" si="133"/>
        <v/>
      </c>
      <c r="HD47" s="241" t="str">
        <f t="shared" si="133"/>
        <v/>
      </c>
      <c r="HE47" s="241" t="str">
        <f t="shared" si="133"/>
        <v/>
      </c>
      <c r="HF47" s="241" t="str">
        <f t="shared" si="133"/>
        <v/>
      </c>
      <c r="HG47" s="241" t="str">
        <f t="shared" si="133"/>
        <v/>
      </c>
      <c r="HH47" s="241" t="str">
        <f t="shared" si="133"/>
        <v/>
      </c>
      <c r="HI47" s="241" t="str">
        <f t="shared" si="133"/>
        <v/>
      </c>
      <c r="HJ47" s="241" t="str">
        <f t="shared" si="133"/>
        <v/>
      </c>
      <c r="HK47" s="241" t="str">
        <f t="shared" si="133"/>
        <v/>
      </c>
      <c r="HL47" s="241" t="str">
        <f t="shared" si="133"/>
        <v/>
      </c>
      <c r="HM47" s="241" t="str">
        <f t="shared" si="133"/>
        <v/>
      </c>
      <c r="HN47" s="241" t="str">
        <f t="shared" si="133"/>
        <v/>
      </c>
      <c r="HO47" s="241" t="str">
        <f t="shared" si="133"/>
        <v/>
      </c>
      <c r="HP47" s="241" t="str">
        <f t="shared" si="133"/>
        <v/>
      </c>
      <c r="HQ47" s="241" t="str">
        <f t="shared" si="133"/>
        <v/>
      </c>
      <c r="HR47" s="241" t="str">
        <f t="shared" si="133"/>
        <v/>
      </c>
      <c r="HS47" s="241" t="str">
        <f t="shared" si="133"/>
        <v/>
      </c>
      <c r="HT47" s="241" t="str">
        <f t="shared" si="133"/>
        <v/>
      </c>
      <c r="HU47" s="241" t="str">
        <f t="shared" si="133"/>
        <v/>
      </c>
      <c r="HV47" s="241" t="str">
        <f t="shared" si="133"/>
        <v/>
      </c>
      <c r="HW47" s="241" t="str">
        <f t="shared" si="133"/>
        <v/>
      </c>
      <c r="HX47" s="241" t="str">
        <f t="shared" si="133"/>
        <v/>
      </c>
      <c r="HY47" s="241" t="str">
        <f t="shared" si="133"/>
        <v/>
      </c>
      <c r="HZ47" s="241" t="str">
        <f t="shared" si="133"/>
        <v/>
      </c>
      <c r="IA47" s="241" t="str">
        <f t="shared" si="133"/>
        <v/>
      </c>
      <c r="IB47" s="241" t="str">
        <f t="shared" si="133"/>
        <v/>
      </c>
      <c r="IC47" s="241" t="str">
        <f t="shared" si="133"/>
        <v/>
      </c>
      <c r="ID47" s="241" t="str">
        <f t="shared" si="133"/>
        <v/>
      </c>
      <c r="IE47" s="241" t="str">
        <f t="shared" si="133"/>
        <v/>
      </c>
      <c r="IF47" s="241" t="str">
        <f t="shared" si="133"/>
        <v/>
      </c>
      <c r="IG47" s="241" t="str">
        <f t="shared" si="133"/>
        <v/>
      </c>
      <c r="IH47" s="241" t="str">
        <f t="shared" si="133"/>
        <v/>
      </c>
      <c r="II47" s="241" t="str">
        <f t="shared" si="133"/>
        <v/>
      </c>
      <c r="IJ47" s="241" t="str">
        <f t="shared" si="133"/>
        <v/>
      </c>
      <c r="IK47" s="241" t="str">
        <f t="shared" si="133"/>
        <v/>
      </c>
      <c r="IL47" s="241" t="str">
        <f t="shared" si="133"/>
        <v/>
      </c>
      <c r="IM47" s="241" t="str">
        <f t="shared" si="133"/>
        <v/>
      </c>
      <c r="IN47" s="241" t="str">
        <f t="shared" si="133"/>
        <v/>
      </c>
      <c r="IO47" s="241" t="str">
        <f t="shared" si="133"/>
        <v/>
      </c>
      <c r="IP47" s="241" t="str">
        <f t="shared" si="133"/>
        <v/>
      </c>
      <c r="IQ47" s="241" t="str">
        <f t="shared" si="133"/>
        <v/>
      </c>
      <c r="IR47" s="241" t="str">
        <f t="shared" si="133"/>
        <v/>
      </c>
      <c r="IS47" s="241" t="str">
        <f t="shared" si="133"/>
        <v/>
      </c>
      <c r="IT47" s="241" t="str">
        <f t="shared" si="133"/>
        <v/>
      </c>
      <c r="IU47" s="241" t="str">
        <f t="shared" si="133"/>
        <v/>
      </c>
      <c r="IV47" s="241" t="str">
        <f t="shared" si="135"/>
        <v/>
      </c>
    </row>
    <row r="48" spans="1:256" x14ac:dyDescent="0.2">
      <c r="A48">
        <f t="shared" ca="1" si="134"/>
        <v>-130</v>
      </c>
      <c r="B48" s="236" t="s">
        <v>204</v>
      </c>
      <c r="C48" s="241" t="str">
        <f t="shared" si="130"/>
        <v/>
      </c>
      <c r="D48" s="241" t="str">
        <f t="shared" si="130"/>
        <v/>
      </c>
      <c r="E48" s="241" t="str">
        <f t="shared" si="130"/>
        <v/>
      </c>
      <c r="F48" s="241" t="str">
        <f t="shared" si="130"/>
        <v/>
      </c>
      <c r="G48" s="241" t="str">
        <f t="shared" si="130"/>
        <v/>
      </c>
      <c r="H48" s="241" t="str">
        <f t="shared" si="130"/>
        <v/>
      </c>
      <c r="I48" s="241" t="str">
        <f t="shared" si="130"/>
        <v/>
      </c>
      <c r="J48" s="241" t="str">
        <f t="shared" si="130"/>
        <v/>
      </c>
      <c r="K48" s="241" t="str">
        <f t="shared" si="130"/>
        <v/>
      </c>
      <c r="L48" s="241" t="str">
        <f t="shared" si="130"/>
        <v/>
      </c>
      <c r="M48" s="241" t="str">
        <f t="shared" si="130"/>
        <v/>
      </c>
      <c r="N48" s="241" t="str">
        <f t="shared" si="130"/>
        <v/>
      </c>
      <c r="O48" s="241" t="str">
        <f t="shared" si="130"/>
        <v/>
      </c>
      <c r="P48" s="241" t="str">
        <f t="shared" si="130"/>
        <v/>
      </c>
      <c r="Q48" s="241" t="str">
        <f t="shared" si="130"/>
        <v/>
      </c>
      <c r="R48" s="241" t="str">
        <f t="shared" si="130"/>
        <v/>
      </c>
      <c r="S48" s="241" t="str">
        <f t="shared" si="130"/>
        <v/>
      </c>
      <c r="T48" s="241" t="str">
        <f t="shared" si="130"/>
        <v/>
      </c>
      <c r="U48" s="241" t="str">
        <f t="shared" si="130"/>
        <v/>
      </c>
      <c r="V48" s="241" t="str">
        <f t="shared" si="130"/>
        <v/>
      </c>
      <c r="W48" s="241" t="str">
        <f t="shared" si="130"/>
        <v/>
      </c>
      <c r="X48" s="241" t="str">
        <f t="shared" si="130"/>
        <v/>
      </c>
      <c r="Y48" s="241" t="str">
        <f t="shared" si="130"/>
        <v/>
      </c>
      <c r="Z48" s="241" t="str">
        <f t="shared" si="130"/>
        <v/>
      </c>
      <c r="AA48" s="241" t="str">
        <f t="shared" si="130"/>
        <v/>
      </c>
      <c r="AB48" s="241" t="str">
        <f t="shared" si="130"/>
        <v/>
      </c>
      <c r="AC48" s="241" t="str">
        <f t="shared" si="130"/>
        <v/>
      </c>
      <c r="AD48" s="241" t="str">
        <f t="shared" si="130"/>
        <v/>
      </c>
      <c r="AE48" s="241" t="str">
        <f t="shared" si="130"/>
        <v/>
      </c>
      <c r="AF48" s="241" t="str">
        <f t="shared" si="130"/>
        <v/>
      </c>
      <c r="AG48" s="241" t="str">
        <f t="shared" si="130"/>
        <v/>
      </c>
      <c r="AH48" s="241" t="str">
        <f t="shared" si="130"/>
        <v/>
      </c>
      <c r="AI48" s="241" t="str">
        <f t="shared" si="130"/>
        <v/>
      </c>
      <c r="AJ48" s="241" t="str">
        <f t="shared" si="130"/>
        <v/>
      </c>
      <c r="AK48" s="241" t="str">
        <f t="shared" si="130"/>
        <v/>
      </c>
      <c r="AL48" s="241" t="str">
        <f t="shared" si="130"/>
        <v/>
      </c>
      <c r="AM48" s="241" t="str">
        <f t="shared" si="130"/>
        <v/>
      </c>
      <c r="AN48" s="241" t="str">
        <f t="shared" si="130"/>
        <v/>
      </c>
      <c r="AO48" s="241" t="str">
        <f t="shared" si="130"/>
        <v/>
      </c>
      <c r="AP48" s="241" t="str">
        <f t="shared" si="130"/>
        <v/>
      </c>
      <c r="AQ48" s="241" t="str">
        <f t="shared" si="130"/>
        <v/>
      </c>
      <c r="AR48" s="241" t="str">
        <f t="shared" si="130"/>
        <v/>
      </c>
      <c r="AS48" s="241" t="str">
        <f t="shared" si="130"/>
        <v/>
      </c>
      <c r="AT48" s="241" t="str">
        <f t="shared" si="130"/>
        <v/>
      </c>
      <c r="AU48" s="241" t="str">
        <f t="shared" si="130"/>
        <v/>
      </c>
      <c r="AV48" s="241" t="str">
        <f t="shared" si="130"/>
        <v/>
      </c>
      <c r="AW48" s="241" t="str">
        <f t="shared" si="130"/>
        <v/>
      </c>
      <c r="AX48" s="241" t="str">
        <f t="shared" si="130"/>
        <v/>
      </c>
      <c r="AY48" s="241" t="str">
        <f t="shared" si="130"/>
        <v/>
      </c>
      <c r="AZ48" s="241">
        <f t="shared" ca="1" si="130"/>
        <v>-1</v>
      </c>
      <c r="BA48" s="241">
        <f t="shared" ca="1" si="130"/>
        <v>-1</v>
      </c>
      <c r="BB48" s="241">
        <f t="shared" ca="1" si="130"/>
        <v>-1</v>
      </c>
      <c r="BC48" s="241">
        <f t="shared" ca="1" si="130"/>
        <v>-1</v>
      </c>
      <c r="BD48" s="241">
        <f t="shared" ca="1" si="130"/>
        <v>-1</v>
      </c>
      <c r="BE48" s="241">
        <f t="shared" ca="1" si="130"/>
        <v>-1</v>
      </c>
      <c r="BF48" s="241">
        <f t="shared" ca="1" si="130"/>
        <v>-1</v>
      </c>
      <c r="BG48" s="241">
        <f t="shared" ca="1" si="130"/>
        <v>-1</v>
      </c>
      <c r="BH48" s="241">
        <f t="shared" ca="1" si="130"/>
        <v>-1</v>
      </c>
      <c r="BI48" s="241">
        <f t="shared" ca="1" si="130"/>
        <v>-1</v>
      </c>
      <c r="BJ48" s="241">
        <f t="shared" ca="1" si="130"/>
        <v>-1</v>
      </c>
      <c r="BK48" s="241">
        <f t="shared" ca="1" si="130"/>
        <v>-1</v>
      </c>
      <c r="BL48" s="241">
        <f t="shared" ca="1" si="130"/>
        <v>-1</v>
      </c>
      <c r="BM48" s="241">
        <f t="shared" ca="1" si="130"/>
        <v>-1</v>
      </c>
      <c r="BN48" s="241">
        <f t="shared" ref="BN48:DY48" ca="1" si="136">IF(ISBLANK(BN43),"",IF(BN43=BN7,0,-1))</f>
        <v>-1</v>
      </c>
      <c r="BO48" s="241">
        <f t="shared" ca="1" si="136"/>
        <v>-1</v>
      </c>
      <c r="BP48" s="241">
        <f t="shared" ca="1" si="136"/>
        <v>-1</v>
      </c>
      <c r="BQ48" s="241">
        <f t="shared" ca="1" si="136"/>
        <v>-1</v>
      </c>
      <c r="BR48" s="241">
        <f t="shared" ca="1" si="136"/>
        <v>-1</v>
      </c>
      <c r="BS48" s="241">
        <f t="shared" ca="1" si="136"/>
        <v>-1</v>
      </c>
      <c r="BT48" s="241">
        <f t="shared" ca="1" si="136"/>
        <v>-1</v>
      </c>
      <c r="BU48" s="241">
        <f t="shared" ca="1" si="136"/>
        <v>-1</v>
      </c>
      <c r="BV48" s="241">
        <f t="shared" ca="1" si="136"/>
        <v>-1</v>
      </c>
      <c r="BW48" s="241">
        <f t="shared" ca="1" si="136"/>
        <v>-1</v>
      </c>
      <c r="BX48" s="241">
        <f t="shared" ca="1" si="136"/>
        <v>-1</v>
      </c>
      <c r="BY48" s="241">
        <f t="shared" ca="1" si="136"/>
        <v>-1</v>
      </c>
      <c r="BZ48" s="241">
        <f t="shared" ca="1" si="136"/>
        <v>-1</v>
      </c>
      <c r="CA48" s="241">
        <f t="shared" ca="1" si="136"/>
        <v>-1</v>
      </c>
      <c r="CB48" s="241">
        <f t="shared" ca="1" si="136"/>
        <v>-1</v>
      </c>
      <c r="CC48" s="241">
        <f t="shared" ca="1" si="136"/>
        <v>-1</v>
      </c>
      <c r="CD48" s="241">
        <f t="shared" ca="1" si="136"/>
        <v>-1</v>
      </c>
      <c r="CE48" s="241">
        <f t="shared" ca="1" si="136"/>
        <v>-1</v>
      </c>
      <c r="CF48" s="241">
        <f t="shared" ca="1" si="136"/>
        <v>-1</v>
      </c>
      <c r="CG48" s="241">
        <f t="shared" ca="1" si="136"/>
        <v>-1</v>
      </c>
      <c r="CH48" s="241">
        <f t="shared" ca="1" si="136"/>
        <v>0</v>
      </c>
      <c r="CI48" s="241">
        <f t="shared" ca="1" si="136"/>
        <v>-1</v>
      </c>
      <c r="CJ48" s="241">
        <f t="shared" ca="1" si="136"/>
        <v>-1</v>
      </c>
      <c r="CK48" s="241">
        <f t="shared" ca="1" si="136"/>
        <v>-1</v>
      </c>
      <c r="CL48" s="241">
        <f t="shared" ca="1" si="136"/>
        <v>-1</v>
      </c>
      <c r="CM48" s="241">
        <f t="shared" ca="1" si="136"/>
        <v>-1</v>
      </c>
      <c r="CN48" s="241">
        <f t="shared" ca="1" si="136"/>
        <v>-1</v>
      </c>
      <c r="CO48" s="241">
        <f t="shared" ca="1" si="136"/>
        <v>-1</v>
      </c>
      <c r="CP48" s="241">
        <f t="shared" ca="1" si="136"/>
        <v>0</v>
      </c>
      <c r="CQ48" s="241">
        <f t="shared" ca="1" si="136"/>
        <v>-1</v>
      </c>
      <c r="CR48" s="241">
        <f t="shared" ca="1" si="136"/>
        <v>-1</v>
      </c>
      <c r="CS48" s="241">
        <f t="shared" ca="1" si="136"/>
        <v>-1</v>
      </c>
      <c r="CT48" s="241">
        <f t="shared" ca="1" si="136"/>
        <v>0</v>
      </c>
      <c r="CU48" s="241">
        <f t="shared" ca="1" si="136"/>
        <v>0</v>
      </c>
      <c r="CV48" s="241">
        <f t="shared" ca="1" si="136"/>
        <v>-1</v>
      </c>
      <c r="CW48" s="241">
        <f t="shared" ca="1" si="136"/>
        <v>-1</v>
      </c>
      <c r="CX48" s="241">
        <f t="shared" ca="1" si="136"/>
        <v>-1</v>
      </c>
      <c r="CY48" s="241">
        <f t="shared" ca="1" si="136"/>
        <v>-1</v>
      </c>
      <c r="CZ48" s="241">
        <f t="shared" ca="1" si="136"/>
        <v>-1</v>
      </c>
      <c r="DA48" s="241">
        <f t="shared" ca="1" si="136"/>
        <v>-1</v>
      </c>
      <c r="DB48" s="241">
        <f t="shared" ca="1" si="136"/>
        <v>-1</v>
      </c>
      <c r="DC48" s="241">
        <f t="shared" ca="1" si="136"/>
        <v>-1</v>
      </c>
      <c r="DD48" s="241">
        <f t="shared" ca="1" si="136"/>
        <v>-1</v>
      </c>
      <c r="DE48" s="241">
        <f t="shared" ca="1" si="136"/>
        <v>-1</v>
      </c>
      <c r="DF48" s="241">
        <f t="shared" ca="1" si="136"/>
        <v>-1</v>
      </c>
      <c r="DG48" s="241">
        <f t="shared" ca="1" si="136"/>
        <v>-1</v>
      </c>
      <c r="DH48" s="241">
        <f t="shared" ca="1" si="136"/>
        <v>-1</v>
      </c>
      <c r="DI48" s="241">
        <f t="shared" ca="1" si="136"/>
        <v>-1</v>
      </c>
      <c r="DJ48" s="241">
        <f t="shared" ca="1" si="136"/>
        <v>-1</v>
      </c>
      <c r="DK48" s="241">
        <f t="shared" ca="1" si="136"/>
        <v>-1</v>
      </c>
      <c r="DL48" s="241">
        <f t="shared" ca="1" si="136"/>
        <v>-1</v>
      </c>
      <c r="DM48" s="241">
        <f t="shared" ca="1" si="136"/>
        <v>0</v>
      </c>
      <c r="DN48" s="241">
        <f t="shared" ca="1" si="136"/>
        <v>-1</v>
      </c>
      <c r="DO48" s="241">
        <f t="shared" ca="1" si="136"/>
        <v>-1</v>
      </c>
      <c r="DP48" s="241">
        <f t="shared" ca="1" si="136"/>
        <v>-1</v>
      </c>
      <c r="DQ48" s="241">
        <f t="shared" ca="1" si="136"/>
        <v>-1</v>
      </c>
      <c r="DR48" s="241">
        <f t="shared" ca="1" si="136"/>
        <v>-1</v>
      </c>
      <c r="DS48" s="241">
        <f t="shared" ca="1" si="136"/>
        <v>-1</v>
      </c>
      <c r="DT48" s="241">
        <f t="shared" ca="1" si="136"/>
        <v>-1</v>
      </c>
      <c r="DU48" s="241">
        <f t="shared" ca="1" si="136"/>
        <v>-1</v>
      </c>
      <c r="DV48" s="241">
        <f t="shared" ca="1" si="136"/>
        <v>-1</v>
      </c>
      <c r="DW48" s="241">
        <f t="shared" ca="1" si="136"/>
        <v>-1</v>
      </c>
      <c r="DX48" s="241">
        <f t="shared" ca="1" si="136"/>
        <v>-1</v>
      </c>
      <c r="DY48" s="241">
        <f t="shared" ca="1" si="136"/>
        <v>-1</v>
      </c>
      <c r="DZ48" s="241">
        <f t="shared" ca="1" si="131"/>
        <v>-1</v>
      </c>
      <c r="EA48" s="241">
        <f t="shared" ca="1" si="132"/>
        <v>-1</v>
      </c>
      <c r="EB48" s="241">
        <f t="shared" ca="1" si="132"/>
        <v>-1</v>
      </c>
      <c r="EC48" s="241">
        <f t="shared" ca="1" si="132"/>
        <v>-1</v>
      </c>
      <c r="ED48" s="241">
        <f t="shared" ca="1" si="132"/>
        <v>-1</v>
      </c>
      <c r="EE48" s="241">
        <f t="shared" ca="1" si="132"/>
        <v>-1</v>
      </c>
      <c r="EF48" s="241">
        <f t="shared" ca="1" si="132"/>
        <v>-1</v>
      </c>
      <c r="EG48" s="241">
        <f t="shared" ca="1" si="132"/>
        <v>-1</v>
      </c>
      <c r="EH48" s="241">
        <f t="shared" ca="1" si="132"/>
        <v>-1</v>
      </c>
      <c r="EI48" s="241">
        <f t="shared" ca="1" si="132"/>
        <v>-1</v>
      </c>
      <c r="EJ48" s="241">
        <f t="shared" ca="1" si="132"/>
        <v>-1</v>
      </c>
      <c r="EK48" s="241">
        <f t="shared" ca="1" si="132"/>
        <v>-1</v>
      </c>
      <c r="EL48" s="241">
        <f t="shared" ca="1" si="132"/>
        <v>-1</v>
      </c>
      <c r="EM48" s="241">
        <f t="shared" ca="1" si="132"/>
        <v>-1</v>
      </c>
      <c r="EN48" s="241">
        <f t="shared" ca="1" si="132"/>
        <v>-1</v>
      </c>
      <c r="EO48" s="241">
        <f t="shared" ca="1" si="132"/>
        <v>-1</v>
      </c>
      <c r="EP48" s="241">
        <f t="shared" ca="1" si="132"/>
        <v>-1</v>
      </c>
      <c r="EQ48" s="241">
        <f t="shared" ca="1" si="132"/>
        <v>-1</v>
      </c>
      <c r="ER48" s="241">
        <f t="shared" ca="1" si="132"/>
        <v>-1</v>
      </c>
      <c r="ES48" s="241">
        <f t="shared" ca="1" si="132"/>
        <v>-1</v>
      </c>
      <c r="ET48" s="241">
        <f t="shared" ca="1" si="132"/>
        <v>-1</v>
      </c>
      <c r="EU48" s="241">
        <f t="shared" ca="1" si="132"/>
        <v>-1</v>
      </c>
      <c r="EV48" s="241">
        <f t="shared" ca="1" si="132"/>
        <v>-1</v>
      </c>
      <c r="EW48" s="241">
        <f t="shared" ca="1" si="132"/>
        <v>-1</v>
      </c>
      <c r="EX48" s="241">
        <f t="shared" ca="1" si="132"/>
        <v>-1</v>
      </c>
      <c r="EY48" s="241">
        <f t="shared" ca="1" si="132"/>
        <v>-1</v>
      </c>
      <c r="EZ48" s="241">
        <f t="shared" ca="1" si="132"/>
        <v>-1</v>
      </c>
      <c r="FA48" s="241">
        <f t="shared" ca="1" si="132"/>
        <v>-1</v>
      </c>
      <c r="FB48" s="241">
        <f t="shared" ca="1" si="132"/>
        <v>-1</v>
      </c>
      <c r="FC48" s="241">
        <f t="shared" ca="1" si="132"/>
        <v>-1</v>
      </c>
      <c r="FD48" s="241">
        <f t="shared" ca="1" si="132"/>
        <v>-1</v>
      </c>
      <c r="FE48" s="241">
        <f t="shared" ca="1" si="132"/>
        <v>-1</v>
      </c>
      <c r="FF48" s="241">
        <f t="shared" ca="1" si="132"/>
        <v>-1</v>
      </c>
      <c r="FG48" s="241">
        <f t="shared" ca="1" si="132"/>
        <v>-1</v>
      </c>
      <c r="FH48" s="241">
        <f t="shared" ca="1" si="132"/>
        <v>-1</v>
      </c>
      <c r="FI48" s="241">
        <f t="shared" ca="1" si="132"/>
        <v>-1</v>
      </c>
      <c r="FJ48" s="241">
        <f t="shared" ca="1" si="132"/>
        <v>-1</v>
      </c>
      <c r="FK48" s="241">
        <f t="shared" ca="1" si="132"/>
        <v>-1</v>
      </c>
      <c r="FL48" s="241">
        <f t="shared" ca="1" si="132"/>
        <v>-1</v>
      </c>
      <c r="FM48" s="241">
        <f t="shared" ca="1" si="132"/>
        <v>-1</v>
      </c>
      <c r="FN48" s="241">
        <f t="shared" ca="1" si="132"/>
        <v>-1</v>
      </c>
      <c r="FO48" s="241">
        <f t="shared" ca="1" si="132"/>
        <v>-1</v>
      </c>
      <c r="FP48" s="241">
        <f t="shared" ca="1" si="132"/>
        <v>-1</v>
      </c>
      <c r="FQ48" s="241">
        <f t="shared" ca="1" si="132"/>
        <v>-1</v>
      </c>
      <c r="FR48" s="241">
        <f t="shared" ca="1" si="132"/>
        <v>-1</v>
      </c>
      <c r="FS48" s="241">
        <f t="shared" ca="1" si="132"/>
        <v>-1</v>
      </c>
      <c r="FT48" s="241">
        <f t="shared" ca="1" si="132"/>
        <v>-1</v>
      </c>
      <c r="FU48" s="241">
        <f t="shared" ca="1" si="132"/>
        <v>-1</v>
      </c>
      <c r="FV48" s="241">
        <f t="shared" ca="1" si="132"/>
        <v>-1</v>
      </c>
      <c r="FW48" s="241">
        <f t="shared" ca="1" si="132"/>
        <v>-1</v>
      </c>
      <c r="FX48" s="241">
        <f t="shared" ca="1" si="132"/>
        <v>-1</v>
      </c>
      <c r="FY48" s="241">
        <f t="shared" ca="1" si="132"/>
        <v>-1</v>
      </c>
      <c r="FZ48" s="241">
        <f t="shared" ca="1" si="132"/>
        <v>-1</v>
      </c>
      <c r="GA48" s="241">
        <f t="shared" ca="1" si="132"/>
        <v>-1</v>
      </c>
      <c r="GB48" s="241">
        <f t="shared" ca="1" si="132"/>
        <v>-1</v>
      </c>
      <c r="GC48" s="241">
        <f t="shared" ca="1" si="132"/>
        <v>-1</v>
      </c>
      <c r="GD48" s="241">
        <f t="shared" ca="1" si="132"/>
        <v>-1</v>
      </c>
      <c r="GE48" s="241" t="str">
        <f t="shared" si="132"/>
        <v/>
      </c>
      <c r="GF48" s="241" t="str">
        <f t="shared" si="132"/>
        <v/>
      </c>
      <c r="GG48" s="241" t="str">
        <f t="shared" si="132"/>
        <v/>
      </c>
      <c r="GH48" s="241" t="str">
        <f t="shared" si="132"/>
        <v/>
      </c>
      <c r="GI48" s="241" t="str">
        <f t="shared" si="132"/>
        <v/>
      </c>
      <c r="GJ48" s="241" t="str">
        <f t="shared" si="132"/>
        <v/>
      </c>
      <c r="GK48" s="241" t="str">
        <f t="shared" si="132"/>
        <v/>
      </c>
      <c r="GL48" s="241" t="str">
        <f t="shared" ref="GL48:IU48" si="137">IF(ISBLANK(GL43),"",IF(GL43=GL7,0,-1))</f>
        <v/>
      </c>
      <c r="GM48" s="241" t="str">
        <f t="shared" si="137"/>
        <v/>
      </c>
      <c r="GN48" s="241" t="str">
        <f t="shared" si="137"/>
        <v/>
      </c>
      <c r="GO48" s="241" t="str">
        <f t="shared" si="137"/>
        <v/>
      </c>
      <c r="GP48" s="241" t="str">
        <f t="shared" si="137"/>
        <v/>
      </c>
      <c r="GQ48" s="241" t="str">
        <f t="shared" si="137"/>
        <v/>
      </c>
      <c r="GR48" s="241" t="str">
        <f t="shared" si="137"/>
        <v/>
      </c>
      <c r="GS48" s="241" t="str">
        <f t="shared" si="137"/>
        <v/>
      </c>
      <c r="GT48" s="241" t="str">
        <f t="shared" si="137"/>
        <v/>
      </c>
      <c r="GU48" s="241" t="str">
        <f t="shared" si="137"/>
        <v/>
      </c>
      <c r="GV48" s="241" t="str">
        <f t="shared" si="137"/>
        <v/>
      </c>
      <c r="GW48" s="241" t="str">
        <f t="shared" si="137"/>
        <v/>
      </c>
      <c r="GX48" s="241" t="str">
        <f t="shared" si="137"/>
        <v/>
      </c>
      <c r="GY48" s="241" t="str">
        <f t="shared" si="137"/>
        <v/>
      </c>
      <c r="GZ48" s="241" t="str">
        <f t="shared" si="137"/>
        <v/>
      </c>
      <c r="HA48" s="241" t="str">
        <f t="shared" si="137"/>
        <v/>
      </c>
      <c r="HB48" s="241" t="str">
        <f t="shared" si="137"/>
        <v/>
      </c>
      <c r="HC48" s="241" t="str">
        <f t="shared" si="137"/>
        <v/>
      </c>
      <c r="HD48" s="241" t="str">
        <f t="shared" si="137"/>
        <v/>
      </c>
      <c r="HE48" s="241" t="str">
        <f t="shared" si="137"/>
        <v/>
      </c>
      <c r="HF48" s="241" t="str">
        <f t="shared" si="137"/>
        <v/>
      </c>
      <c r="HG48" s="241" t="str">
        <f t="shared" si="137"/>
        <v/>
      </c>
      <c r="HH48" s="241" t="str">
        <f t="shared" si="137"/>
        <v/>
      </c>
      <c r="HI48" s="241" t="str">
        <f t="shared" si="137"/>
        <v/>
      </c>
      <c r="HJ48" s="241" t="str">
        <f t="shared" si="137"/>
        <v/>
      </c>
      <c r="HK48" s="241" t="str">
        <f t="shared" si="137"/>
        <v/>
      </c>
      <c r="HL48" s="241" t="str">
        <f t="shared" si="137"/>
        <v/>
      </c>
      <c r="HM48" s="241" t="str">
        <f t="shared" si="137"/>
        <v/>
      </c>
      <c r="HN48" s="241" t="str">
        <f t="shared" si="137"/>
        <v/>
      </c>
      <c r="HO48" s="241" t="str">
        <f t="shared" si="137"/>
        <v/>
      </c>
      <c r="HP48" s="241" t="str">
        <f t="shared" si="137"/>
        <v/>
      </c>
      <c r="HQ48" s="241" t="str">
        <f t="shared" si="137"/>
        <v/>
      </c>
      <c r="HR48" s="241" t="str">
        <f t="shared" si="137"/>
        <v/>
      </c>
      <c r="HS48" s="241" t="str">
        <f t="shared" si="137"/>
        <v/>
      </c>
      <c r="HT48" s="241" t="str">
        <f t="shared" si="137"/>
        <v/>
      </c>
      <c r="HU48" s="241" t="str">
        <f t="shared" si="137"/>
        <v/>
      </c>
      <c r="HV48" s="241" t="str">
        <f t="shared" si="137"/>
        <v/>
      </c>
      <c r="HW48" s="241" t="str">
        <f t="shared" si="137"/>
        <v/>
      </c>
      <c r="HX48" s="241" t="str">
        <f t="shared" si="137"/>
        <v/>
      </c>
      <c r="HY48" s="241" t="str">
        <f t="shared" si="137"/>
        <v/>
      </c>
      <c r="HZ48" s="241" t="str">
        <f t="shared" si="137"/>
        <v/>
      </c>
      <c r="IA48" s="241" t="str">
        <f t="shared" si="137"/>
        <v/>
      </c>
      <c r="IB48" s="241" t="str">
        <f t="shared" si="137"/>
        <v/>
      </c>
      <c r="IC48" s="241" t="str">
        <f t="shared" si="137"/>
        <v/>
      </c>
      <c r="ID48" s="241" t="str">
        <f t="shared" si="137"/>
        <v/>
      </c>
      <c r="IE48" s="241" t="str">
        <f t="shared" si="137"/>
        <v/>
      </c>
      <c r="IF48" s="241" t="str">
        <f t="shared" si="137"/>
        <v/>
      </c>
      <c r="IG48" s="241" t="str">
        <f t="shared" si="137"/>
        <v/>
      </c>
      <c r="IH48" s="241" t="str">
        <f t="shared" si="137"/>
        <v/>
      </c>
      <c r="II48" s="241" t="str">
        <f t="shared" si="137"/>
        <v/>
      </c>
      <c r="IJ48" s="241" t="str">
        <f t="shared" si="137"/>
        <v/>
      </c>
      <c r="IK48" s="241" t="str">
        <f t="shared" si="137"/>
        <v/>
      </c>
      <c r="IL48" s="241" t="str">
        <f t="shared" si="137"/>
        <v/>
      </c>
      <c r="IM48" s="241" t="str">
        <f t="shared" si="137"/>
        <v/>
      </c>
      <c r="IN48" s="241" t="str">
        <f t="shared" si="137"/>
        <v/>
      </c>
      <c r="IO48" s="241" t="str">
        <f t="shared" si="137"/>
        <v/>
      </c>
      <c r="IP48" s="241" t="str">
        <f t="shared" si="137"/>
        <v/>
      </c>
      <c r="IQ48" s="241" t="str">
        <f t="shared" si="137"/>
        <v/>
      </c>
      <c r="IR48" s="241" t="str">
        <f t="shared" si="137"/>
        <v/>
      </c>
      <c r="IS48" s="241" t="str">
        <f t="shared" si="137"/>
        <v/>
      </c>
      <c r="IT48" s="241" t="str">
        <f t="shared" si="137"/>
        <v/>
      </c>
      <c r="IU48" s="241" t="str">
        <f t="shared" si="137"/>
        <v/>
      </c>
      <c r="IV48" s="241" t="str">
        <f t="shared" si="135"/>
        <v/>
      </c>
    </row>
    <row r="50" spans="156:186" x14ac:dyDescent="0.2">
      <c r="EZ50" s="243" t="s">
        <v>6</v>
      </c>
      <c r="FA50" s="243" t="s">
        <v>6</v>
      </c>
      <c r="FB50" s="243" t="s">
        <v>7</v>
      </c>
      <c r="FC50" s="243" t="s">
        <v>7</v>
      </c>
      <c r="FD50" s="243" t="s">
        <v>10</v>
      </c>
      <c r="FE50" s="243" t="s">
        <v>12</v>
      </c>
      <c r="FF50" s="243" t="s">
        <v>6</v>
      </c>
      <c r="FG50" s="243" t="s">
        <v>6</v>
      </c>
      <c r="FH50" s="243" t="s">
        <v>6</v>
      </c>
      <c r="FI50" s="243" t="s">
        <v>6</v>
      </c>
      <c r="FJ50" s="243" t="s">
        <v>6</v>
      </c>
      <c r="FK50" s="243" t="s">
        <v>10</v>
      </c>
      <c r="FL50" s="243" t="s">
        <v>12</v>
      </c>
      <c r="FM50" s="243" t="s">
        <v>6</v>
      </c>
      <c r="FN50" s="243" t="s">
        <v>6</v>
      </c>
      <c r="FO50" s="243" t="s">
        <v>6</v>
      </c>
      <c r="FP50" s="243" t="s">
        <v>6</v>
      </c>
      <c r="FQ50" s="243" t="s">
        <v>6</v>
      </c>
      <c r="FR50" s="243" t="s">
        <v>10</v>
      </c>
      <c r="FS50" s="243" t="s">
        <v>12</v>
      </c>
      <c r="FT50" s="243" t="s">
        <v>10</v>
      </c>
      <c r="FU50" s="243" t="s">
        <v>10</v>
      </c>
      <c r="FV50" s="243" t="s">
        <v>10</v>
      </c>
      <c r="FW50" s="243" t="s">
        <v>10</v>
      </c>
      <c r="FX50" s="243" t="s">
        <v>12</v>
      </c>
      <c r="FY50" s="243" t="s">
        <v>23</v>
      </c>
      <c r="FZ50" s="243" t="s">
        <v>23</v>
      </c>
      <c r="GA50" s="243" t="s">
        <v>23</v>
      </c>
      <c r="GB50" s="243" t="s">
        <v>23</v>
      </c>
      <c r="GC50" s="243" t="s">
        <v>27</v>
      </c>
      <c r="GD50" s="243" t="s">
        <v>29</v>
      </c>
    </row>
    <row r="51" spans="156:186" x14ac:dyDescent="0.2">
      <c r="EZ51" s="243" t="s">
        <v>6</v>
      </c>
      <c r="FA51" s="243" t="s">
        <v>6</v>
      </c>
      <c r="FB51" s="243" t="s">
        <v>7</v>
      </c>
      <c r="FC51" s="243" t="s">
        <v>7</v>
      </c>
      <c r="FD51" s="243" t="s">
        <v>10</v>
      </c>
      <c r="FE51" s="243" t="s">
        <v>12</v>
      </c>
      <c r="FF51" s="243" t="s">
        <v>6</v>
      </c>
      <c r="FG51" s="243" t="s">
        <v>6</v>
      </c>
      <c r="FH51" s="243" t="s">
        <v>6</v>
      </c>
      <c r="FI51" s="243" t="s">
        <v>6</v>
      </c>
      <c r="FJ51" s="243" t="s">
        <v>6</v>
      </c>
      <c r="FK51" s="243" t="s">
        <v>10</v>
      </c>
      <c r="FL51" s="243" t="s">
        <v>12</v>
      </c>
      <c r="FM51" s="243" t="s">
        <v>6</v>
      </c>
      <c r="FN51" s="243" t="s">
        <v>6</v>
      </c>
      <c r="FO51" s="243" t="s">
        <v>6</v>
      </c>
      <c r="FP51" s="243" t="s">
        <v>6</v>
      </c>
      <c r="FQ51" s="243" t="s">
        <v>6</v>
      </c>
      <c r="FR51" s="243" t="s">
        <v>10</v>
      </c>
      <c r="FS51" s="243" t="s">
        <v>12</v>
      </c>
      <c r="FT51" s="243" t="s">
        <v>10</v>
      </c>
      <c r="FU51" s="243" t="s">
        <v>10</v>
      </c>
      <c r="FV51" s="243" t="s">
        <v>10</v>
      </c>
      <c r="FW51" s="243" t="s">
        <v>10</v>
      </c>
      <c r="FX51" s="243" t="s">
        <v>12</v>
      </c>
      <c r="FY51" s="243" t="s">
        <v>23</v>
      </c>
      <c r="FZ51" s="243" t="s">
        <v>23</v>
      </c>
      <c r="GA51" s="243" t="s">
        <v>23</v>
      </c>
      <c r="GB51" s="243" t="s">
        <v>23</v>
      </c>
      <c r="GC51" s="243" t="s">
        <v>27</v>
      </c>
      <c r="GD51" s="243" t="s">
        <v>29</v>
      </c>
    </row>
    <row r="52" spans="156:186" x14ac:dyDescent="0.2">
      <c r="EZ52" s="243" t="s">
        <v>6</v>
      </c>
      <c r="FA52" s="243" t="s">
        <v>6</v>
      </c>
      <c r="FB52" s="243" t="s">
        <v>7</v>
      </c>
      <c r="FC52" s="243" t="s">
        <v>7</v>
      </c>
      <c r="FD52" s="243" t="s">
        <v>10</v>
      </c>
      <c r="FE52" s="243" t="s">
        <v>12</v>
      </c>
      <c r="FF52" s="243" t="s">
        <v>6</v>
      </c>
      <c r="FG52" s="243" t="s">
        <v>6</v>
      </c>
      <c r="FH52" s="243" t="s">
        <v>6</v>
      </c>
      <c r="FI52" s="243" t="s">
        <v>6</v>
      </c>
      <c r="FJ52" s="243" t="s">
        <v>6</v>
      </c>
      <c r="FK52" s="243" t="s">
        <v>10</v>
      </c>
      <c r="FL52" s="243" t="s">
        <v>12</v>
      </c>
      <c r="FM52" s="243" t="s">
        <v>6</v>
      </c>
      <c r="FN52" s="243" t="s">
        <v>6</v>
      </c>
      <c r="FO52" s="243" t="s">
        <v>6</v>
      </c>
      <c r="FP52" s="243" t="s">
        <v>6</v>
      </c>
      <c r="FQ52" s="243" t="s">
        <v>6</v>
      </c>
      <c r="FR52" s="243" t="s">
        <v>10</v>
      </c>
      <c r="FS52" s="243" t="s">
        <v>12</v>
      </c>
      <c r="FT52" s="243" t="s">
        <v>10</v>
      </c>
      <c r="FU52" s="243" t="s">
        <v>10</v>
      </c>
      <c r="FV52" s="243" t="s">
        <v>10</v>
      </c>
      <c r="FW52" s="243" t="s">
        <v>10</v>
      </c>
      <c r="FX52" s="243" t="s">
        <v>12</v>
      </c>
      <c r="FY52" s="243" t="s">
        <v>23</v>
      </c>
      <c r="FZ52" s="243" t="s">
        <v>23</v>
      </c>
      <c r="GA52" s="243" t="s">
        <v>23</v>
      </c>
      <c r="GB52" s="243" t="s">
        <v>23</v>
      </c>
      <c r="GC52" s="243" t="s">
        <v>27</v>
      </c>
      <c r="GD52" s="243" t="s">
        <v>29</v>
      </c>
    </row>
    <row r="53" spans="156:186" x14ac:dyDescent="0.2">
      <c r="EZ53" s="243" t="s">
        <v>6</v>
      </c>
      <c r="FA53" s="243" t="s">
        <v>6</v>
      </c>
      <c r="FB53" s="243" t="s">
        <v>7</v>
      </c>
      <c r="FC53" s="243" t="s">
        <v>7</v>
      </c>
      <c r="FD53" s="243" t="s">
        <v>10</v>
      </c>
      <c r="FE53" s="243" t="s">
        <v>12</v>
      </c>
      <c r="FF53" s="243" t="s">
        <v>6</v>
      </c>
      <c r="FG53" s="243" t="s">
        <v>6</v>
      </c>
      <c r="FH53" s="243" t="s">
        <v>6</v>
      </c>
      <c r="FI53" s="243" t="s">
        <v>6</v>
      </c>
      <c r="FJ53" s="243" t="s">
        <v>6</v>
      </c>
      <c r="FK53" s="243" t="s">
        <v>10</v>
      </c>
      <c r="FL53" s="243" t="s">
        <v>12</v>
      </c>
      <c r="FM53" s="243" t="s">
        <v>6</v>
      </c>
      <c r="FN53" s="243" t="s">
        <v>6</v>
      </c>
      <c r="FO53" s="243" t="s">
        <v>6</v>
      </c>
      <c r="FP53" s="243" t="s">
        <v>6</v>
      </c>
      <c r="FQ53" s="243" t="s">
        <v>6</v>
      </c>
      <c r="FR53" s="243" t="s">
        <v>10</v>
      </c>
      <c r="FS53" s="243" t="s">
        <v>12</v>
      </c>
      <c r="FT53" s="243" t="s">
        <v>10</v>
      </c>
      <c r="FU53" s="243" t="s">
        <v>10</v>
      </c>
      <c r="FV53" s="243" t="s">
        <v>10</v>
      </c>
      <c r="FW53" s="243" t="s">
        <v>10</v>
      </c>
      <c r="FX53" s="243" t="s">
        <v>12</v>
      </c>
      <c r="FY53" s="243" t="s">
        <v>23</v>
      </c>
      <c r="FZ53" s="243" t="s">
        <v>23</v>
      </c>
      <c r="GA53" s="243" t="s">
        <v>23</v>
      </c>
      <c r="GB53" s="243" t="s">
        <v>23</v>
      </c>
      <c r="GC53" s="243" t="s">
        <v>27</v>
      </c>
      <c r="GD53" s="243" t="s">
        <v>29</v>
      </c>
    </row>
  </sheetData>
  <phoneticPr fontId="5"/>
  <conditionalFormatting sqref="C4:KT13">
    <cfRule type="expression" dxfId="8004" priority="1">
      <formula>C29&lt;&gt;""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1C43-B5BC-4A4A-8693-7B8A97ACEBA4}">
  <sheetPr codeName="Sheet2">
    <tabColor rgb="FFFFFF00"/>
  </sheetPr>
  <dimension ref="A1:BC72"/>
  <sheetViews>
    <sheetView zoomScale="115" zoomScaleNormal="115" workbookViewId="0">
      <selection activeCell="B70" sqref="B70"/>
    </sheetView>
  </sheetViews>
  <sheetFormatPr defaultColWidth="9.08984375" defaultRowHeight="9.5" outlineLevelRow="1" x14ac:dyDescent="0.2"/>
  <cols>
    <col min="1" max="1" width="6.26953125" style="169" customWidth="1"/>
    <col min="2" max="2" width="16.453125" style="169" customWidth="1"/>
    <col min="3" max="29" width="7.453125" style="169" customWidth="1"/>
    <col min="30" max="16384" width="9.08984375" style="169"/>
  </cols>
  <sheetData>
    <row r="1" spans="1:55" s="155" customFormat="1" ht="14.25" customHeight="1" outlineLevel="1" thickBot="1" x14ac:dyDescent="0.25">
      <c r="B1" s="151">
        <v>45870</v>
      </c>
      <c r="C1" s="152">
        <f>B1-1</f>
        <v>45869</v>
      </c>
      <c r="D1" s="314" t="s">
        <v>0</v>
      </c>
      <c r="E1" s="314"/>
      <c r="F1" s="315" t="s">
        <v>84</v>
      </c>
      <c r="G1" s="316"/>
      <c r="H1" s="317"/>
      <c r="I1" s="153" t="s">
        <v>1</v>
      </c>
      <c r="J1" s="154"/>
    </row>
    <row r="2" spans="1:55" s="155" customFormat="1" ht="10.25" customHeight="1" outlineLevel="1" x14ac:dyDescent="0.2">
      <c r="B2" s="156" t="s">
        <v>198</v>
      </c>
      <c r="C2" s="157" t="s">
        <v>3</v>
      </c>
      <c r="D2" s="158" t="s">
        <v>4</v>
      </c>
      <c r="E2" s="159" t="s">
        <v>5</v>
      </c>
      <c r="F2" s="159" t="s">
        <v>6</v>
      </c>
      <c r="G2" s="159" t="s">
        <v>7</v>
      </c>
      <c r="H2" s="159" t="s">
        <v>8</v>
      </c>
      <c r="I2" s="159" t="s">
        <v>9</v>
      </c>
      <c r="J2" s="159" t="s">
        <v>10</v>
      </c>
      <c r="K2" s="159" t="s">
        <v>11</v>
      </c>
      <c r="L2" s="159" t="s">
        <v>12</v>
      </c>
      <c r="M2" s="159" t="s">
        <v>13</v>
      </c>
      <c r="N2" s="159" t="s">
        <v>14</v>
      </c>
      <c r="O2" s="159" t="s">
        <v>15</v>
      </c>
      <c r="P2" s="159" t="s">
        <v>66</v>
      </c>
      <c r="Q2" s="159" t="s">
        <v>17</v>
      </c>
      <c r="R2" s="159" t="s">
        <v>18</v>
      </c>
      <c r="S2" s="159" t="s">
        <v>19</v>
      </c>
      <c r="T2" s="159" t="s">
        <v>20</v>
      </c>
      <c r="U2" s="159" t="s">
        <v>21</v>
      </c>
      <c r="V2" s="159" t="s">
        <v>22</v>
      </c>
      <c r="W2" s="160" t="s">
        <v>23</v>
      </c>
      <c r="X2" s="158" t="s">
        <v>24</v>
      </c>
      <c r="Y2" s="159" t="s">
        <v>25</v>
      </c>
      <c r="Z2" s="159" t="s">
        <v>26</v>
      </c>
      <c r="AA2" s="159" t="s">
        <v>27</v>
      </c>
      <c r="AB2" s="159" t="s">
        <v>28</v>
      </c>
      <c r="AC2" s="161" t="s">
        <v>29</v>
      </c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</row>
    <row r="3" spans="1:55" s="168" customFormat="1" ht="14.25" customHeight="1" outlineLevel="1" x14ac:dyDescent="0.2">
      <c r="A3" s="168">
        <v>1</v>
      </c>
      <c r="B3" s="163" t="s">
        <v>186</v>
      </c>
      <c r="C3" s="164">
        <v>2</v>
      </c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6"/>
      <c r="AD3" s="167"/>
      <c r="AE3" s="167"/>
      <c r="AF3" s="167"/>
      <c r="AG3" s="167"/>
      <c r="AH3" s="167"/>
      <c r="AI3" s="167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7"/>
      <c r="AU3" s="167"/>
      <c r="AV3" s="167"/>
      <c r="AW3" s="167"/>
      <c r="AX3" s="167"/>
      <c r="AY3" s="167"/>
      <c r="AZ3" s="167"/>
      <c r="BA3" s="167"/>
      <c r="BB3" s="167"/>
      <c r="BC3" s="167"/>
    </row>
    <row r="4" spans="1:55" s="168" customFormat="1" ht="14.25" customHeight="1" outlineLevel="1" x14ac:dyDescent="0.2">
      <c r="A4" s="168">
        <v>12</v>
      </c>
      <c r="B4" s="163" t="s">
        <v>200</v>
      </c>
      <c r="C4" s="164">
        <v>2</v>
      </c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6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</row>
    <row r="5" spans="1:55" s="168" customFormat="1" ht="14.25" customHeight="1" outlineLevel="1" x14ac:dyDescent="0.2">
      <c r="A5" s="168">
        <v>6</v>
      </c>
      <c r="B5" s="163"/>
      <c r="C5" s="164">
        <v>2</v>
      </c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6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7"/>
      <c r="AZ5" s="167"/>
      <c r="BA5" s="167"/>
      <c r="BB5" s="167"/>
      <c r="BC5" s="167"/>
    </row>
    <row r="6" spans="1:55" s="168" customFormat="1" ht="14.25" customHeight="1" outlineLevel="1" x14ac:dyDescent="0.2">
      <c r="A6" s="168">
        <v>13</v>
      </c>
      <c r="B6" s="163"/>
      <c r="C6" s="164">
        <v>2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6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</row>
    <row r="7" spans="1:55" s="168" customFormat="1" ht="14.25" customHeight="1" outlineLevel="1" x14ac:dyDescent="0.2">
      <c r="A7" s="168">
        <v>8</v>
      </c>
      <c r="B7" s="163"/>
      <c r="C7" s="164">
        <v>1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6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</row>
    <row r="8" spans="1:55" s="168" customFormat="1" ht="14.25" customHeight="1" outlineLevel="1" x14ac:dyDescent="0.2">
      <c r="A8" s="168">
        <v>14</v>
      </c>
      <c r="B8" s="163"/>
      <c r="C8" s="164">
        <v>4</v>
      </c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6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</row>
    <row r="10" spans="1:55" x14ac:dyDescent="0.2">
      <c r="C10" s="318" t="str">
        <f>TEXT(EDATE(B1,0),"yyyy年m月")</f>
        <v>2025年8月</v>
      </c>
      <c r="D10" s="318"/>
      <c r="E10" s="318"/>
      <c r="F10" s="318"/>
      <c r="G10" s="318"/>
      <c r="H10" s="318"/>
      <c r="I10" s="318"/>
      <c r="K10" s="318" t="str">
        <f>TEXT(EDATE(C10,1),"yyyy年m月")</f>
        <v>2025年9月</v>
      </c>
      <c r="L10" s="318"/>
      <c r="M10" s="318"/>
      <c r="N10" s="318"/>
      <c r="O10" s="318"/>
      <c r="P10" s="318"/>
      <c r="Q10" s="318"/>
      <c r="S10" s="318" t="str">
        <f>TEXT(EDATE(K10,1),"yyyy年m月")</f>
        <v>2025年10月</v>
      </c>
      <c r="T10" s="318"/>
      <c r="U10" s="318"/>
      <c r="V10" s="318"/>
      <c r="W10" s="318"/>
      <c r="X10" s="318"/>
      <c r="Y10" s="318"/>
    </row>
    <row r="11" spans="1:55" x14ac:dyDescent="0.15">
      <c r="B11" s="319" t="s">
        <v>94</v>
      </c>
      <c r="C11" s="171" t="s">
        <v>95</v>
      </c>
      <c r="D11" s="172" t="s">
        <v>96</v>
      </c>
      <c r="E11" s="172" t="s">
        <v>97</v>
      </c>
      <c r="F11" s="172" t="s">
        <v>98</v>
      </c>
      <c r="G11" s="172" t="s">
        <v>99</v>
      </c>
      <c r="H11" s="172" t="s">
        <v>100</v>
      </c>
      <c r="I11" s="173" t="s">
        <v>101</v>
      </c>
      <c r="K11" s="171" t="s">
        <v>95</v>
      </c>
      <c r="L11" s="172" t="s">
        <v>96</v>
      </c>
      <c r="M11" s="172" t="s">
        <v>97</v>
      </c>
      <c r="N11" s="172" t="s">
        <v>98</v>
      </c>
      <c r="O11" s="172" t="s">
        <v>99</v>
      </c>
      <c r="P11" s="172" t="s">
        <v>100</v>
      </c>
      <c r="Q11" s="173" t="s">
        <v>101</v>
      </c>
      <c r="S11" s="171" t="s">
        <v>95</v>
      </c>
      <c r="T11" s="172" t="s">
        <v>96</v>
      </c>
      <c r="U11" s="172" t="s">
        <v>97</v>
      </c>
      <c r="V11" s="172" t="s">
        <v>98</v>
      </c>
      <c r="W11" s="172" t="s">
        <v>99</v>
      </c>
      <c r="X11" s="172" t="s">
        <v>100</v>
      </c>
      <c r="Y11" s="173" t="s">
        <v>101</v>
      </c>
    </row>
    <row r="12" spans="1:55" ht="10" thickBot="1" x14ac:dyDescent="0.25">
      <c r="B12" s="319"/>
      <c r="C12" s="174">
        <f>$C$10-WEEKDAY($C$10)+1</f>
        <v>45865</v>
      </c>
      <c r="D12" s="174">
        <f>$C$10-WEEKDAY($C$10)+2</f>
        <v>45866</v>
      </c>
      <c r="E12" s="174">
        <f>$C$10-WEEKDAY($C$10)+3</f>
        <v>45867</v>
      </c>
      <c r="F12" s="174">
        <f>$C$10-WEEKDAY($C$10)+4</f>
        <v>45868</v>
      </c>
      <c r="G12" s="174">
        <f>$C$10-WEEKDAY($C$10)+5</f>
        <v>45869</v>
      </c>
      <c r="H12" s="174">
        <f>$C$10-WEEKDAY($C$10)+6</f>
        <v>45870</v>
      </c>
      <c r="I12" s="174">
        <f>$C$10-WEEKDAY($C$10)+7</f>
        <v>45871</v>
      </c>
      <c r="J12" s="232"/>
      <c r="K12" s="174">
        <f>$K$10-WEEKDAY($K$10)+1</f>
        <v>45900</v>
      </c>
      <c r="L12" s="174">
        <f>$K$10-WEEKDAY($K$10)+2</f>
        <v>45901</v>
      </c>
      <c r="M12" s="174">
        <f>$K$10-WEEKDAY($K$10)+3</f>
        <v>45902</v>
      </c>
      <c r="N12" s="174">
        <f>$K$10-WEEKDAY($K$10)+4</f>
        <v>45903</v>
      </c>
      <c r="O12" s="174">
        <f>$K$10-WEEKDAY($K$10)+5</f>
        <v>45904</v>
      </c>
      <c r="P12" s="174">
        <f>$K$10-WEEKDAY($K$10)+6</f>
        <v>45905</v>
      </c>
      <c r="Q12" s="174">
        <f>$K$10-WEEKDAY($K$10)+7</f>
        <v>45906</v>
      </c>
      <c r="R12" s="170"/>
      <c r="S12" s="174">
        <f>$S$10-WEEKDAY($S$10)+1</f>
        <v>45928</v>
      </c>
      <c r="T12" s="174">
        <f>$S$10-WEEKDAY($S$10)+2</f>
        <v>45929</v>
      </c>
      <c r="U12" s="174">
        <f>$S$10-WEEKDAY($S$10)+3</f>
        <v>45930</v>
      </c>
      <c r="V12" s="174">
        <f>$S$10-WEEKDAY($S$10)+4</f>
        <v>45931</v>
      </c>
      <c r="W12" s="174">
        <f>$S$10-WEEKDAY($S$10)+5</f>
        <v>45932</v>
      </c>
      <c r="X12" s="174">
        <f>$S$10-WEEKDAY($S$10)+6</f>
        <v>45933</v>
      </c>
      <c r="Y12" s="174">
        <f>$S$10-WEEKDAY($S$10)+7</f>
        <v>45934</v>
      </c>
    </row>
    <row r="13" spans="1:55" s="176" customFormat="1" ht="9" customHeight="1" x14ac:dyDescent="0.2">
      <c r="B13" s="233" t="s">
        <v>202</v>
      </c>
      <c r="C13" s="175" t="str">
        <f>IF(TEXT(カレンダー!C12,"yyyy年m月")=TEXT($C$10,"yyyy年m月"),INDEX(横カレンダー!$C$4:$IV$13,MATCH($B$13,横カレンダー!$B$4:$B$13,0),MATCH(カレンダー!C12,横カレンダー!$C$3:$IV$3,0)),"")</f>
        <v/>
      </c>
      <c r="D13" s="175" t="str">
        <f>IF(TEXT(カレンダー!D12,"yyyy年m月")=TEXT($C$10,"yyyy年m月"),INDEX(横カレンダー!$C$4:$IV$13,MATCH($B$13,横カレンダー!$B$4:$B$13,0),MATCH(カレンダー!D12,横カレンダー!$C$3:$IV$3,0)),"")</f>
        <v/>
      </c>
      <c r="E13" s="175" t="str">
        <f>IF(TEXT(カレンダー!E12,"yyyy年m月")=TEXT($C$10,"yyyy年m月"),INDEX(横カレンダー!$C$4:$IV$13,MATCH($B$13,横カレンダー!$B$4:$B$13,0),MATCH(カレンダー!E12,横カレンダー!$C$3:$IV$3,0)),"")</f>
        <v/>
      </c>
      <c r="F13" s="175" t="str">
        <f>IF(TEXT(カレンダー!F12,"yyyy年m月")=TEXT($C$10,"yyyy年m月"),INDEX(横カレンダー!$C$4:$IV$13,MATCH($B$13,横カレンダー!$B$4:$B$13,0),MATCH(カレンダー!F12,横カレンダー!$C$3:$IV$3,0)),"")</f>
        <v/>
      </c>
      <c r="G13" s="175" t="str">
        <f>IF(TEXT(カレンダー!G12,"yyyy年m月")=TEXT($C$10,"yyyy年m月"),INDEX(横カレンダー!$C$4:$IV$13,MATCH($B$13,横カレンダー!$B$4:$B$13,0),MATCH(カレンダー!G12,横カレンダー!$C$3:$IV$3,0)),"")</f>
        <v/>
      </c>
      <c r="H13" s="175" t="e">
        <f>IF(TEXT(カレンダー!H12,"yyyy年m月")=TEXT($C$10,"yyyy年m月"),INDEX(横カレンダー!$C$4:$IV$13,MATCH($B$13,横カレンダー!$B$4:$B$13,0),MATCH(カレンダー!H12,横カレンダー!$C$3:$IV$3,0)),"")</f>
        <v>#N/A</v>
      </c>
      <c r="I13" s="175" t="e">
        <f>IF(TEXT(カレンダー!I12,"yyyy年m月")=TEXT($C$10,"yyyy年m月"),INDEX(横カレンダー!$C$4:$IV$13,MATCH($B$13,横カレンダー!$B$4:$B$13,0),MATCH(カレンダー!I12,横カレンダー!$C$3:$IV$3,0)),"")</f>
        <v>#N/A</v>
      </c>
      <c r="K13" s="175" t="str">
        <f>IF(TEXT(カレンダー!K12,"yyyy年m月")=TEXT($K$10,"yyyy年m月"),INDEX(横カレンダー!$C$4:$IV$13,MATCH($B$13,横カレンダー!$B$4:$B$13,0),MATCH(カレンダー!K12,横カレンダー!$C$3:$IV$3,0)),"")</f>
        <v/>
      </c>
      <c r="L13" s="175" t="e">
        <f>IF(TEXT(カレンダー!L12,"yyyy年m月")=TEXT($K$10,"yyyy年m月"),INDEX(横カレンダー!$C$4:$IV$13,MATCH($B$13,横カレンダー!$B$4:$B$13,0),MATCH(カレンダー!L12,横カレンダー!$C$3:$IV$3,0)),"")</f>
        <v>#N/A</v>
      </c>
      <c r="M13" s="175" t="e">
        <f>IF(TEXT(カレンダー!M12,"yyyy年m月")=TEXT($K$10,"yyyy年m月"),INDEX(横カレンダー!$C$4:$IV$13,MATCH($B$13,横カレンダー!$B$4:$B$13,0),MATCH(カレンダー!M12,横カレンダー!$C$3:$IV$3,0)),"")</f>
        <v>#N/A</v>
      </c>
      <c r="N13" s="175" t="e">
        <f>IF(TEXT(カレンダー!N12,"yyyy年m月")=TEXT($K$10,"yyyy年m月"),INDEX(横カレンダー!$C$4:$IV$13,MATCH($B$13,横カレンダー!$B$4:$B$13,0),MATCH(カレンダー!N12,横カレンダー!$C$3:$IV$3,0)),"")</f>
        <v>#N/A</v>
      </c>
      <c r="O13" s="175" t="e">
        <f>IF(TEXT(カレンダー!O12,"yyyy年m月")=TEXT($K$10,"yyyy年m月"),INDEX(横カレンダー!$C$4:$IV$13,MATCH($B$13,横カレンダー!$B$4:$B$13,0),MATCH(カレンダー!O12,横カレンダー!$C$3:$IV$3,0)),"")</f>
        <v>#N/A</v>
      </c>
      <c r="P13" s="175" t="e">
        <f>IF(TEXT(カレンダー!P12,"yyyy年m月")=TEXT($K$10,"yyyy年m月"),INDEX(横カレンダー!$C$4:$IV$13,MATCH($B$13,横カレンダー!$B$4:$B$13,0),MATCH(カレンダー!P12,横カレンダー!$C$3:$IV$3,0)),"")</f>
        <v>#N/A</v>
      </c>
      <c r="Q13" s="175" t="e">
        <f>IF(TEXT(カレンダー!Q12,"yyyy年m月")=TEXT($K$10,"yyyy年m月"),INDEX(横カレンダー!$C$4:$IV$13,MATCH($B$13,横カレンダー!$B$4:$B$13,0),MATCH(カレンダー!Q12,横カレンダー!$C$3:$IV$3,0)),"")</f>
        <v>#N/A</v>
      </c>
      <c r="S13" s="175" t="str">
        <f>IF(TEXT(カレンダー!S12,"yyyy年m月")=TEXT($S$10,"yyyy年m月"),INDEX(横カレンダー!$C$4:$IV$13,MATCH($B$13,横カレンダー!$B$4:$B$13,0),MATCH(カレンダー!S12,横カレンダー!$C$3:$IV$3,0)),"")</f>
        <v/>
      </c>
      <c r="T13" s="175" t="str">
        <f>IF(TEXT(カレンダー!T12,"yyyy年m月")=TEXT($S$10,"yyyy年m月"),INDEX(横カレンダー!$C$4:$IV$13,MATCH($B$13,横カレンダー!$B$4:$B$13,0),MATCH(カレンダー!T12,横カレンダー!$C$3:$IV$3,0)),"")</f>
        <v/>
      </c>
      <c r="U13" s="175" t="str">
        <f>IF(TEXT(カレンダー!U12,"yyyy年m月")=TEXT($S$10,"yyyy年m月"),INDEX(横カレンダー!$C$4:$IV$13,MATCH($B$13,横カレンダー!$B$4:$B$13,0),MATCH(カレンダー!U12,横カレンダー!$C$3:$IV$3,0)),"")</f>
        <v/>
      </c>
      <c r="V13" s="175" t="e">
        <f>IF(TEXT(カレンダー!V12,"yyyy年m月")=TEXT($S$10,"yyyy年m月"),INDEX(横カレンダー!$C$4:$IV$13,MATCH($B$13,横カレンダー!$B$4:$B$13,0),MATCH(カレンダー!V12,横カレンダー!$C$3:$IV$3,0)),"")</f>
        <v>#N/A</v>
      </c>
      <c r="W13" s="175" t="e">
        <f>IF(TEXT(カレンダー!W12,"yyyy年m月")=TEXT($S$10,"yyyy年m月"),INDEX(横カレンダー!$C$4:$IV$13,MATCH($B$13,横カレンダー!$B$4:$B$13,0),MATCH(カレンダー!W12,横カレンダー!$C$3:$IV$3,0)),"")</f>
        <v>#N/A</v>
      </c>
      <c r="X13" s="175" t="e">
        <f>IF(TEXT(カレンダー!X12,"yyyy年m月")=TEXT($S$10,"yyyy年m月"),INDEX(横カレンダー!$C$4:$IV$13,MATCH($B$13,横カレンダー!$B$4:$B$13,0),MATCH(カレンダー!X12,横カレンダー!$C$3:$IV$3,0)),"")</f>
        <v>#N/A</v>
      </c>
      <c r="Y13" s="175" t="e">
        <f>IF(TEXT(カレンダー!Y12,"yyyy年m月")=TEXT($S$10,"yyyy年m月"),INDEX(横カレンダー!$C$4:$IV$13,MATCH($B$13,横カレンダー!$B$4:$B$13,0),MATCH(カレンダー!Y12,横カレンダー!$C$3:$IV$3,0)),"")</f>
        <v>#N/A</v>
      </c>
    </row>
    <row r="14" spans="1:55" s="170" customFormat="1" x14ac:dyDescent="0.2">
      <c r="B14" s="177" t="e">
        <f>MATCH($B$13,B3:B8,0)+1</f>
        <v>#N/A</v>
      </c>
      <c r="C14" s="174">
        <f>$C$10-WEEKDAY($C$10)+8</f>
        <v>45872</v>
      </c>
      <c r="D14" s="174">
        <f>$C$10-WEEKDAY($C$10)+9</f>
        <v>45873</v>
      </c>
      <c r="E14" s="174">
        <f>$C$10-WEEKDAY($C$10)+10</f>
        <v>45874</v>
      </c>
      <c r="F14" s="174">
        <f>$C$10-WEEKDAY($C$10)+11</f>
        <v>45875</v>
      </c>
      <c r="G14" s="174">
        <f>$C$10-WEEKDAY($C$10)+12</f>
        <v>45876</v>
      </c>
      <c r="H14" s="174">
        <f>$C$10-WEEKDAY($C$10)+13</f>
        <v>45877</v>
      </c>
      <c r="I14" s="174">
        <f>$C$10-WEEKDAY($C$10)+14</f>
        <v>45878</v>
      </c>
      <c r="K14" s="174">
        <f>$K$10-WEEKDAY($K$10)+8</f>
        <v>45907</v>
      </c>
      <c r="L14" s="174">
        <f>$K$10-WEEKDAY($K$10)+9</f>
        <v>45908</v>
      </c>
      <c r="M14" s="174">
        <f>$K$10-WEEKDAY($K$10)+10</f>
        <v>45909</v>
      </c>
      <c r="N14" s="174">
        <f>$K$10-WEEKDAY($K$10)+11</f>
        <v>45910</v>
      </c>
      <c r="O14" s="174">
        <f>$K$10-WEEKDAY($K$10)+12</f>
        <v>45911</v>
      </c>
      <c r="P14" s="174">
        <f>$K$10-WEEKDAY($K$10)+13</f>
        <v>45912</v>
      </c>
      <c r="Q14" s="174">
        <f>$K$10-WEEKDAY($K$10)+14</f>
        <v>45913</v>
      </c>
      <c r="S14" s="174">
        <f>$S$10-WEEKDAY($S$10)+8</f>
        <v>45935</v>
      </c>
      <c r="T14" s="174">
        <f>$S$10-WEEKDAY($S$10)+9</f>
        <v>45936</v>
      </c>
      <c r="U14" s="174">
        <f>$S$10-WEEKDAY($S$10)+10</f>
        <v>45937</v>
      </c>
      <c r="V14" s="174">
        <f>$S$10-WEEKDAY($S$10)+11</f>
        <v>45938</v>
      </c>
      <c r="W14" s="174">
        <f>$S$10-WEEKDAY($S$10)+12</f>
        <v>45939</v>
      </c>
      <c r="X14" s="174">
        <f>$S$10-WEEKDAY($S$10)+13</f>
        <v>45940</v>
      </c>
      <c r="Y14" s="174">
        <f>$S$10-WEEKDAY($S$10)+14</f>
        <v>45941</v>
      </c>
    </row>
    <row r="15" spans="1:55" s="176" customFormat="1" ht="11.5" x14ac:dyDescent="0.2">
      <c r="B15" s="176" t="s">
        <v>199</v>
      </c>
      <c r="C15" s="175" t="e">
        <f>IF(TEXT(カレンダー!C14,"yyyy年m月")=TEXT($C$10,"yyyy年m月"),INDEX(横カレンダー!$C$4:$IV$13,MATCH($B$13,横カレンダー!$B$4:$B$13,0),MATCH(カレンダー!C14,横カレンダー!$C$3:$IV$3,0)),"")</f>
        <v>#N/A</v>
      </c>
      <c r="D15" s="175" t="e">
        <f>IF(TEXT(カレンダー!D14,"yyyy年m月")=TEXT($C$10,"yyyy年m月"),INDEX(横カレンダー!$C$4:$IV$13,MATCH($B$13,横カレンダー!$B$4:$B$13,0),MATCH(カレンダー!D14,横カレンダー!$C$3:$IV$3,0)),"")</f>
        <v>#N/A</v>
      </c>
      <c r="E15" s="175" t="e">
        <f>IF(TEXT(カレンダー!E14,"yyyy年m月")=TEXT($C$10,"yyyy年m月"),INDEX(横カレンダー!$C$4:$IV$13,MATCH($B$13,横カレンダー!$B$4:$B$13,0),MATCH(カレンダー!E14,横カレンダー!$C$3:$IV$3,0)),"")</f>
        <v>#N/A</v>
      </c>
      <c r="F15" s="175" t="e">
        <f>IF(TEXT(カレンダー!F14,"yyyy年m月")=TEXT($C$10,"yyyy年m月"),INDEX(横カレンダー!$C$4:$IV$13,MATCH($B$13,横カレンダー!$B$4:$B$13,0),MATCH(カレンダー!F14,横カレンダー!$C$3:$IV$3,0)),"")</f>
        <v>#N/A</v>
      </c>
      <c r="G15" s="175" t="e">
        <f>IF(TEXT(カレンダー!G14,"yyyy年m月")=TEXT($C$10,"yyyy年m月"),INDEX(横カレンダー!$C$4:$IV$13,MATCH($B$13,横カレンダー!$B$4:$B$13,0),MATCH(カレンダー!G14,横カレンダー!$C$3:$IV$3,0)),"")</f>
        <v>#N/A</v>
      </c>
      <c r="H15" s="175" t="e">
        <f>IF(TEXT(カレンダー!H14,"yyyy年m月")=TEXT($C$10,"yyyy年m月"),INDEX(横カレンダー!$C$4:$IV$13,MATCH($B$13,横カレンダー!$B$4:$B$13,0),MATCH(カレンダー!H14,横カレンダー!$C$3:$IV$3,0)),"")</f>
        <v>#N/A</v>
      </c>
      <c r="I15" s="175" t="e">
        <f>IF(TEXT(カレンダー!I14,"yyyy年m月")=TEXT($C$10,"yyyy年m月"),INDEX(横カレンダー!$C$4:$IV$13,MATCH($B$13,横カレンダー!$B$4:$B$13,0),MATCH(カレンダー!I14,横カレンダー!$C$3:$IV$3,0)),"")</f>
        <v>#N/A</v>
      </c>
      <c r="K15" s="175" t="e">
        <f>IF(TEXT(カレンダー!K14,"yyyy年m月")=TEXT($K$10,"yyyy年m月"),INDEX(横カレンダー!$C$4:$IV$13,MATCH($B$13,横カレンダー!$B$4:$B$13,0),MATCH(カレンダー!K14,横カレンダー!$C$3:$IV$3,0)),"")</f>
        <v>#N/A</v>
      </c>
      <c r="L15" s="175" t="e">
        <f>IF(TEXT(カレンダー!L14,"yyyy年m月")=TEXT($K$10,"yyyy年m月"),INDEX(横カレンダー!$C$4:$IV$13,MATCH($B$13,横カレンダー!$B$4:$B$13,0),MATCH(カレンダー!L14,横カレンダー!$C$3:$IV$3,0)),"")</f>
        <v>#N/A</v>
      </c>
      <c r="M15" s="175" t="e">
        <f>IF(TEXT(カレンダー!M14,"yyyy年m月")=TEXT($K$10,"yyyy年m月"),INDEX(横カレンダー!$C$4:$IV$13,MATCH($B$13,横カレンダー!$B$4:$B$13,0),MATCH(カレンダー!M14,横カレンダー!$C$3:$IV$3,0)),"")</f>
        <v>#N/A</v>
      </c>
      <c r="N15" s="175" t="e">
        <f>IF(TEXT(カレンダー!N14,"yyyy年m月")=TEXT($K$10,"yyyy年m月"),INDEX(横カレンダー!$C$4:$IV$13,MATCH($B$13,横カレンダー!$B$4:$B$13,0),MATCH(カレンダー!N14,横カレンダー!$C$3:$IV$3,0)),"")</f>
        <v>#N/A</v>
      </c>
      <c r="O15" s="175" t="e">
        <f>IF(TEXT(カレンダー!O14,"yyyy年m月")=TEXT($K$10,"yyyy年m月"),INDEX(横カレンダー!$C$4:$IV$13,MATCH($B$13,横カレンダー!$B$4:$B$13,0),MATCH(カレンダー!O14,横カレンダー!$C$3:$IV$3,0)),"")</f>
        <v>#N/A</v>
      </c>
      <c r="P15" s="175" t="e">
        <f>IF(TEXT(カレンダー!P14,"yyyy年m月")=TEXT($K$10,"yyyy年m月"),INDEX(横カレンダー!$C$4:$IV$13,MATCH($B$13,横カレンダー!$B$4:$B$13,0),MATCH(カレンダー!P14,横カレンダー!$C$3:$IV$3,0)),"")</f>
        <v>#N/A</v>
      </c>
      <c r="Q15" s="175" t="e">
        <f>IF(TEXT(カレンダー!Q14,"yyyy年m月")=TEXT($K$10,"yyyy年m月"),INDEX(横カレンダー!$C$4:$IV$13,MATCH($B$13,横カレンダー!$B$4:$B$13,0),MATCH(カレンダー!Q14,横カレンダー!$C$3:$IV$3,0)),"")</f>
        <v>#N/A</v>
      </c>
      <c r="S15" s="175" t="e">
        <f>IF(TEXT(カレンダー!S14,"yyyy年m月")=TEXT($S$10,"yyyy年m月"),INDEX(横カレンダー!$C$4:$IV$13,MATCH($B$13,横カレンダー!$B$4:$B$13,0),MATCH(カレンダー!S14,横カレンダー!$C$3:$IV$3,0)),"")</f>
        <v>#N/A</v>
      </c>
      <c r="T15" s="175" t="e">
        <f>IF(TEXT(カレンダー!T14,"yyyy年m月")=TEXT($S$10,"yyyy年m月"),INDEX(横カレンダー!$C$4:$IV$13,MATCH($B$13,横カレンダー!$B$4:$B$13,0),MATCH(カレンダー!T14,横カレンダー!$C$3:$IV$3,0)),"")</f>
        <v>#N/A</v>
      </c>
      <c r="U15" s="175" t="e">
        <f>IF(TEXT(カレンダー!U14,"yyyy年m月")=TEXT($S$10,"yyyy年m月"),INDEX(横カレンダー!$C$4:$IV$13,MATCH($B$13,横カレンダー!$B$4:$B$13,0),MATCH(カレンダー!U14,横カレンダー!$C$3:$IV$3,0)),"")</f>
        <v>#N/A</v>
      </c>
      <c r="V15" s="175" t="e">
        <f>IF(TEXT(カレンダー!V14,"yyyy年m月")=TEXT($S$10,"yyyy年m月"),INDEX(横カレンダー!$C$4:$IV$13,MATCH($B$13,横カレンダー!$B$4:$B$13,0),MATCH(カレンダー!V14,横カレンダー!$C$3:$IV$3,0)),"")</f>
        <v>#N/A</v>
      </c>
      <c r="W15" s="175" t="e">
        <f>IF(TEXT(カレンダー!W14,"yyyy年m月")=TEXT($S$10,"yyyy年m月"),INDEX(横カレンダー!$C$4:$IV$13,MATCH($B$13,横カレンダー!$B$4:$B$13,0),MATCH(カレンダー!W14,横カレンダー!$C$3:$IV$3,0)),"")</f>
        <v>#N/A</v>
      </c>
      <c r="X15" s="175" t="e">
        <f>IF(TEXT(カレンダー!X14,"yyyy年m月")=TEXT($S$10,"yyyy年m月"),INDEX(横カレンダー!$C$4:$IV$13,MATCH($B$13,横カレンダー!$B$4:$B$13,0),MATCH(カレンダー!X14,横カレンダー!$C$3:$IV$3,0)),"")</f>
        <v>#N/A</v>
      </c>
      <c r="Y15" s="175" t="e">
        <f>IF(TEXT(カレンダー!Y14,"yyyy年m月")=TEXT($S$10,"yyyy年m月"),INDEX(横カレンダー!$C$4:$IV$13,MATCH($B$13,横カレンダー!$B$4:$B$13,0),MATCH(カレンダー!Y14,横カレンダー!$C$3:$IV$3,0)),"")</f>
        <v>#N/A</v>
      </c>
    </row>
    <row r="16" spans="1:55" s="170" customFormat="1" ht="9" customHeight="1" x14ac:dyDescent="0.2">
      <c r="A16" s="234">
        <v>1</v>
      </c>
      <c r="B16" s="234" t="s">
        <v>201</v>
      </c>
      <c r="C16" s="174">
        <f>$C$10-WEEKDAY($C$10)+15</f>
        <v>45879</v>
      </c>
      <c r="D16" s="174">
        <f>$C$10-WEEKDAY($C$10)+16</f>
        <v>45880</v>
      </c>
      <c r="E16" s="174">
        <f>$C$10-WEEKDAY($C$10)+17</f>
        <v>45881</v>
      </c>
      <c r="F16" s="174">
        <f>$C$10-WEEKDAY($C$10)+18</f>
        <v>45882</v>
      </c>
      <c r="G16" s="174">
        <f>$C$10-WEEKDAY($C$10)+19</f>
        <v>45883</v>
      </c>
      <c r="H16" s="174">
        <f>$C$10-WEEKDAY($C$10)+20</f>
        <v>45884</v>
      </c>
      <c r="I16" s="174">
        <f>$C$10-WEEKDAY($C$10)+21</f>
        <v>45885</v>
      </c>
      <c r="K16" s="174">
        <f>$K$10-WEEKDAY($K$10)+15</f>
        <v>45914</v>
      </c>
      <c r="L16" s="174">
        <f>$K$10-WEEKDAY($K$10)+16</f>
        <v>45915</v>
      </c>
      <c r="M16" s="174">
        <f>$K$10-WEEKDAY($K$10)+17</f>
        <v>45916</v>
      </c>
      <c r="N16" s="174">
        <f>$K$10-WEEKDAY($K$10)+18</f>
        <v>45917</v>
      </c>
      <c r="O16" s="174">
        <f>$K$10-WEEKDAY($K$10)+19</f>
        <v>45918</v>
      </c>
      <c r="P16" s="174">
        <f>$K$10-WEEKDAY($K$10)+20</f>
        <v>45919</v>
      </c>
      <c r="Q16" s="174">
        <f>$K$10-WEEKDAY($K$10)+21</f>
        <v>45920</v>
      </c>
      <c r="S16" s="174">
        <f>$S$10-WEEKDAY($S$10)+15</f>
        <v>45942</v>
      </c>
      <c r="T16" s="174">
        <f>$S$10-WEEKDAY($S$10)+16</f>
        <v>45943</v>
      </c>
      <c r="U16" s="174">
        <f>$S$10-WEEKDAY($S$10)+17</f>
        <v>45944</v>
      </c>
      <c r="V16" s="174">
        <f>$S$10-WEEKDAY($S$10)+18</f>
        <v>45945</v>
      </c>
      <c r="W16" s="174">
        <f>$S$10-WEEKDAY($S$10)+19</f>
        <v>45946</v>
      </c>
      <c r="X16" s="174">
        <f>$S$10-WEEKDAY($S$10)+20</f>
        <v>45947</v>
      </c>
      <c r="Y16" s="174">
        <f>$S$10-WEEKDAY($S$10)+21</f>
        <v>45948</v>
      </c>
    </row>
    <row r="17" spans="1:25" s="176" customFormat="1" ht="11.5" x14ac:dyDescent="0.2">
      <c r="A17" s="235">
        <v>12</v>
      </c>
      <c r="B17" s="235" t="s">
        <v>202</v>
      </c>
      <c r="C17" s="175" t="e">
        <f>IF(TEXT(カレンダー!C16,"yyyy年m月")=TEXT($C$10,"yyyy年m月"),INDEX(横カレンダー!$C$4:$IV$13,MATCH($B$13,横カレンダー!$B$4:$B$13,0),MATCH(カレンダー!C16,横カレンダー!$C$3:$IV$3,0)),"")</f>
        <v>#N/A</v>
      </c>
      <c r="D17" s="175" t="e">
        <f>IF(TEXT(カレンダー!D16,"yyyy年m月")=TEXT($C$10,"yyyy年m月"),INDEX(横カレンダー!$C$4:$IV$13,MATCH($B$13,横カレンダー!$B$4:$B$13,0),MATCH(カレンダー!D16,横カレンダー!$C$3:$IV$3,0)),"")</f>
        <v>#N/A</v>
      </c>
      <c r="E17" s="175" t="e">
        <f>IF(TEXT(カレンダー!E16,"yyyy年m月")=TEXT($C$10,"yyyy年m月"),INDEX(横カレンダー!$C$4:$IV$13,MATCH($B$13,横カレンダー!$B$4:$B$13,0),MATCH(カレンダー!E16,横カレンダー!$C$3:$IV$3,0)),"")</f>
        <v>#N/A</v>
      </c>
      <c r="F17" s="175" t="e">
        <f>IF(TEXT(カレンダー!F16,"yyyy年m月")=TEXT($C$10,"yyyy年m月"),INDEX(横カレンダー!$C$4:$IV$13,MATCH($B$13,横カレンダー!$B$4:$B$13,0),MATCH(カレンダー!F16,横カレンダー!$C$3:$IV$3,0)),"")</f>
        <v>#N/A</v>
      </c>
      <c r="G17" s="175" t="e">
        <f>IF(TEXT(カレンダー!G16,"yyyy年m月")=TEXT($C$10,"yyyy年m月"),INDEX(横カレンダー!$C$4:$IV$13,MATCH($B$13,横カレンダー!$B$4:$B$13,0),MATCH(カレンダー!G16,横カレンダー!$C$3:$IV$3,0)),"")</f>
        <v>#N/A</v>
      </c>
      <c r="H17" s="175" t="e">
        <f>IF(TEXT(カレンダー!H16,"yyyy年m月")=TEXT($C$10,"yyyy年m月"),INDEX(横カレンダー!$C$4:$IV$13,MATCH($B$13,横カレンダー!$B$4:$B$13,0),MATCH(カレンダー!H16,横カレンダー!$C$3:$IV$3,0)),"")</f>
        <v>#N/A</v>
      </c>
      <c r="I17" s="175" t="e">
        <f>IF(TEXT(カレンダー!I16,"yyyy年m月")=TEXT($C$10,"yyyy年m月"),INDEX(横カレンダー!$C$4:$IV$13,MATCH($B$13,横カレンダー!$B$4:$B$13,0),MATCH(カレンダー!I16,横カレンダー!$C$3:$IV$3,0)),"")</f>
        <v>#N/A</v>
      </c>
      <c r="K17" s="175" t="e">
        <f>IF(TEXT(カレンダー!K16,"yyyy年m月")=TEXT($K$10,"yyyy年m月"),INDEX(横カレンダー!$C$4:$IV$13,MATCH($B$13,横カレンダー!$B$4:$B$13,0),MATCH(カレンダー!K16,横カレンダー!$C$3:$IV$3,0)),"")</f>
        <v>#N/A</v>
      </c>
      <c r="L17" s="175" t="e">
        <f>IF(TEXT(カレンダー!L16,"yyyy年m月")=TEXT($K$10,"yyyy年m月"),INDEX(横カレンダー!$C$4:$IV$13,MATCH($B$13,横カレンダー!$B$4:$B$13,0),MATCH(カレンダー!L16,横カレンダー!$C$3:$IV$3,0)),"")</f>
        <v>#N/A</v>
      </c>
      <c r="M17" s="175" t="e">
        <f>IF(TEXT(カレンダー!M16,"yyyy年m月")=TEXT($K$10,"yyyy年m月"),INDEX(横カレンダー!$C$4:$IV$13,MATCH($B$13,横カレンダー!$B$4:$B$13,0),MATCH(カレンダー!M16,横カレンダー!$C$3:$IV$3,0)),"")</f>
        <v>#N/A</v>
      </c>
      <c r="N17" s="175" t="e">
        <f>IF(TEXT(カレンダー!N16,"yyyy年m月")=TEXT($K$10,"yyyy年m月"),INDEX(横カレンダー!$C$4:$IV$13,MATCH($B$13,横カレンダー!$B$4:$B$13,0),MATCH(カレンダー!N16,横カレンダー!$C$3:$IV$3,0)),"")</f>
        <v>#N/A</v>
      </c>
      <c r="O17" s="175" t="e">
        <f>IF(TEXT(カレンダー!O16,"yyyy年m月")=TEXT($K$10,"yyyy年m月"),INDEX(横カレンダー!$C$4:$IV$13,MATCH($B$13,横カレンダー!$B$4:$B$13,0),MATCH(カレンダー!O16,横カレンダー!$C$3:$IV$3,0)),"")</f>
        <v>#N/A</v>
      </c>
      <c r="P17" s="175" t="e">
        <f>IF(TEXT(カレンダー!P16,"yyyy年m月")=TEXT($K$10,"yyyy年m月"),INDEX(横カレンダー!$C$4:$IV$13,MATCH($B$13,横カレンダー!$B$4:$B$13,0),MATCH(カレンダー!P16,横カレンダー!$C$3:$IV$3,0)),"")</f>
        <v>#N/A</v>
      </c>
      <c r="Q17" s="175" t="e">
        <f>IF(TEXT(カレンダー!Q16,"yyyy年m月")=TEXT($K$10,"yyyy年m月"),INDEX(横カレンダー!$C$4:$IV$13,MATCH($B$13,横カレンダー!$B$4:$B$13,0),MATCH(カレンダー!Q16,横カレンダー!$C$3:$IV$3,0)),"")</f>
        <v>#N/A</v>
      </c>
      <c r="S17" s="175" t="e">
        <f>IF(TEXT(カレンダー!S16,"yyyy年m月")=TEXT($S$10,"yyyy年m月"),INDEX(横カレンダー!$C$4:$IV$13,MATCH($B$13,横カレンダー!$B$4:$B$13,0),MATCH(カレンダー!S16,横カレンダー!$C$3:$IV$3,0)),"")</f>
        <v>#N/A</v>
      </c>
      <c r="T17" s="175" t="e">
        <f>IF(TEXT(カレンダー!T16,"yyyy年m月")=TEXT($S$10,"yyyy年m月"),INDEX(横カレンダー!$C$4:$IV$13,MATCH($B$13,横カレンダー!$B$4:$B$13,0),MATCH(カレンダー!T16,横カレンダー!$C$3:$IV$3,0)),"")</f>
        <v>#N/A</v>
      </c>
      <c r="U17" s="175" t="e">
        <f>IF(TEXT(カレンダー!U16,"yyyy年m月")=TEXT($S$10,"yyyy年m月"),INDEX(横カレンダー!$C$4:$IV$13,MATCH($B$13,横カレンダー!$B$4:$B$13,0),MATCH(カレンダー!U16,横カレンダー!$C$3:$IV$3,0)),"")</f>
        <v>#N/A</v>
      </c>
      <c r="V17" s="175" t="e">
        <f>IF(TEXT(カレンダー!V16,"yyyy年m月")=TEXT($S$10,"yyyy年m月"),INDEX(横カレンダー!$C$4:$IV$13,MATCH($B$13,横カレンダー!$B$4:$B$13,0),MATCH(カレンダー!V16,横カレンダー!$C$3:$IV$3,0)),"")</f>
        <v>#N/A</v>
      </c>
      <c r="W17" s="175" t="e">
        <f>IF(TEXT(カレンダー!W16,"yyyy年m月")=TEXT($S$10,"yyyy年m月"),INDEX(横カレンダー!$C$4:$IV$13,MATCH($B$13,横カレンダー!$B$4:$B$13,0),MATCH(カレンダー!W16,横カレンダー!$C$3:$IV$3,0)),"")</f>
        <v>#N/A</v>
      </c>
      <c r="X17" s="175" t="e">
        <f>IF(TEXT(カレンダー!X16,"yyyy年m月")=TEXT($S$10,"yyyy年m月"),INDEX(横カレンダー!$C$4:$IV$13,MATCH($B$13,横カレンダー!$B$4:$B$13,0),MATCH(カレンダー!X16,横カレンダー!$C$3:$IV$3,0)),"")</f>
        <v>#N/A</v>
      </c>
      <c r="Y17" s="175" t="e">
        <f>IF(TEXT(カレンダー!Y16,"yyyy年m月")=TEXT($S$10,"yyyy年m月"),INDEX(横カレンダー!$C$4:$IV$13,MATCH($B$13,横カレンダー!$B$4:$B$13,0),MATCH(カレンダー!Y16,横カレンダー!$C$3:$IV$3,0)),"")</f>
        <v>#N/A</v>
      </c>
    </row>
    <row r="18" spans="1:25" s="170" customFormat="1" x14ac:dyDescent="0.2">
      <c r="A18" s="234">
        <v>6</v>
      </c>
      <c r="B18" s="234" t="s">
        <v>203</v>
      </c>
      <c r="C18" s="174">
        <f>$C$10-WEEKDAY($C$10)+22</f>
        <v>45886</v>
      </c>
      <c r="D18" s="174">
        <f>$C$10-WEEKDAY($C$10)+23</f>
        <v>45887</v>
      </c>
      <c r="E18" s="174">
        <f>$C$10-WEEKDAY($C$10)+24</f>
        <v>45888</v>
      </c>
      <c r="F18" s="174">
        <f>$C$10-WEEKDAY($C$10)+25</f>
        <v>45889</v>
      </c>
      <c r="G18" s="174">
        <f>$C$10-WEEKDAY($C$10)+26</f>
        <v>45890</v>
      </c>
      <c r="H18" s="174">
        <f>$C$10-WEEKDAY($C$10)+27</f>
        <v>45891</v>
      </c>
      <c r="I18" s="174">
        <f>$C$10-WEEKDAY($C$10)+28</f>
        <v>45892</v>
      </c>
      <c r="K18" s="174">
        <f>$K$10-WEEKDAY($K$10)+22</f>
        <v>45921</v>
      </c>
      <c r="L18" s="174">
        <f>$K$10-WEEKDAY($K$10)+23</f>
        <v>45922</v>
      </c>
      <c r="M18" s="174">
        <f>$K$10-WEEKDAY($K$10)+24</f>
        <v>45923</v>
      </c>
      <c r="N18" s="174">
        <f>$K$10-WEEKDAY($K$10)+25</f>
        <v>45924</v>
      </c>
      <c r="O18" s="174">
        <f>$K$10-WEEKDAY($K$10)+26</f>
        <v>45925</v>
      </c>
      <c r="P18" s="174">
        <f>$K$10-WEEKDAY($K$10)+27</f>
        <v>45926</v>
      </c>
      <c r="Q18" s="174">
        <f>$K$10-WEEKDAY($K$10)+28</f>
        <v>45927</v>
      </c>
      <c r="S18" s="174">
        <f>$S$10-WEEKDAY($S$10)+22</f>
        <v>45949</v>
      </c>
      <c r="T18" s="174">
        <f>$S$10-WEEKDAY($S$10)+23</f>
        <v>45950</v>
      </c>
      <c r="U18" s="174">
        <f>$S$10-WEEKDAY($S$10)+24</f>
        <v>45951</v>
      </c>
      <c r="V18" s="174">
        <f>$S$10-WEEKDAY($S$10)+25</f>
        <v>45952</v>
      </c>
      <c r="W18" s="174">
        <f>$S$10-WEEKDAY($S$10)+26</f>
        <v>45953</v>
      </c>
      <c r="X18" s="174">
        <f>$S$10-WEEKDAY($S$10)+27</f>
        <v>45954</v>
      </c>
      <c r="Y18" s="174">
        <f>$S$10-WEEKDAY($S$10)+28</f>
        <v>45955</v>
      </c>
    </row>
    <row r="19" spans="1:25" s="176" customFormat="1" ht="9" customHeight="1" x14ac:dyDescent="0.2">
      <c r="A19" s="235">
        <v>13</v>
      </c>
      <c r="B19" s="235" t="s">
        <v>204</v>
      </c>
      <c r="C19" s="175" t="e">
        <f>IF(TEXT(カレンダー!C18,"yyyy年m月")=TEXT($C$10,"yyyy年m月"),INDEX(横カレンダー!$C$4:$IV$13,MATCH($B$13,横カレンダー!$B$4:$B$13,0),MATCH(カレンダー!C18,横カレンダー!$C$3:$IV$3,0)),"")</f>
        <v>#N/A</v>
      </c>
      <c r="D19" s="175" t="e">
        <f>IF(TEXT(カレンダー!D18,"yyyy年m月")=TEXT($C$10,"yyyy年m月"),INDEX(横カレンダー!$C$4:$IV$13,MATCH($B$13,横カレンダー!$B$4:$B$13,0),MATCH(カレンダー!D18,横カレンダー!$C$3:$IV$3,0)),"")</f>
        <v>#N/A</v>
      </c>
      <c r="E19" s="175" t="e">
        <f>IF(TEXT(カレンダー!E18,"yyyy年m月")=TEXT($C$10,"yyyy年m月"),INDEX(横カレンダー!$C$4:$IV$13,MATCH($B$13,横カレンダー!$B$4:$B$13,0),MATCH(カレンダー!E18,横カレンダー!$C$3:$IV$3,0)),"")</f>
        <v>#N/A</v>
      </c>
      <c r="F19" s="175" t="e">
        <f>IF(TEXT(カレンダー!F18,"yyyy年m月")=TEXT($C$10,"yyyy年m月"),INDEX(横カレンダー!$C$4:$IV$13,MATCH($B$13,横カレンダー!$B$4:$B$13,0),MATCH(カレンダー!F18,横カレンダー!$C$3:$IV$3,0)),"")</f>
        <v>#N/A</v>
      </c>
      <c r="G19" s="175" t="e">
        <f>IF(TEXT(カレンダー!G18,"yyyy年m月")=TEXT($C$10,"yyyy年m月"),INDEX(横カレンダー!$C$4:$IV$13,MATCH($B$13,横カレンダー!$B$4:$B$13,0),MATCH(カレンダー!G18,横カレンダー!$C$3:$IV$3,0)),"")</f>
        <v>#N/A</v>
      </c>
      <c r="H19" s="175" t="e">
        <f>IF(TEXT(カレンダー!H18,"yyyy年m月")=TEXT($C$10,"yyyy年m月"),INDEX(横カレンダー!$C$4:$IV$13,MATCH($B$13,横カレンダー!$B$4:$B$13,0),MATCH(カレンダー!H18,横カレンダー!$C$3:$IV$3,0)),"")</f>
        <v>#N/A</v>
      </c>
      <c r="I19" s="175" t="e">
        <f>IF(TEXT(カレンダー!I18,"yyyy年m月")=TEXT($C$10,"yyyy年m月"),INDEX(横カレンダー!$C$4:$IV$13,MATCH($B$13,横カレンダー!$B$4:$B$13,0),MATCH(カレンダー!I18,横カレンダー!$C$3:$IV$3,0)),"")</f>
        <v>#N/A</v>
      </c>
      <c r="K19" s="175" t="e">
        <f>IF(TEXT(カレンダー!K18,"yyyy年m月")=TEXT($K$10,"yyyy年m月"),INDEX(横カレンダー!$C$4:$IV$13,MATCH($B$13,横カレンダー!$B$4:$B$13,0),MATCH(カレンダー!K18,横カレンダー!$C$3:$IV$3,0)),"")</f>
        <v>#N/A</v>
      </c>
      <c r="L19" s="175" t="e">
        <f>IF(TEXT(カレンダー!L18,"yyyy年m月")=TEXT($K$10,"yyyy年m月"),INDEX(横カレンダー!$C$4:$IV$13,MATCH($B$13,横カレンダー!$B$4:$B$13,0),MATCH(カレンダー!L18,横カレンダー!$C$3:$IV$3,0)),"")</f>
        <v>#N/A</v>
      </c>
      <c r="M19" s="175" t="e">
        <f>IF(TEXT(カレンダー!M18,"yyyy年m月")=TEXT($K$10,"yyyy年m月"),INDEX(横カレンダー!$C$4:$IV$13,MATCH($B$13,横カレンダー!$B$4:$B$13,0),MATCH(カレンダー!M18,横カレンダー!$C$3:$IV$3,0)),"")</f>
        <v>#N/A</v>
      </c>
      <c r="N19" s="175" t="e">
        <f>IF(TEXT(カレンダー!N18,"yyyy年m月")=TEXT($K$10,"yyyy年m月"),INDEX(横カレンダー!$C$4:$IV$13,MATCH($B$13,横カレンダー!$B$4:$B$13,0),MATCH(カレンダー!N18,横カレンダー!$C$3:$IV$3,0)),"")</f>
        <v>#N/A</v>
      </c>
      <c r="O19" s="175" t="e">
        <f>IF(TEXT(カレンダー!O18,"yyyy年m月")=TEXT($K$10,"yyyy年m月"),INDEX(横カレンダー!$C$4:$IV$13,MATCH($B$13,横カレンダー!$B$4:$B$13,0),MATCH(カレンダー!O18,横カレンダー!$C$3:$IV$3,0)),"")</f>
        <v>#N/A</v>
      </c>
      <c r="P19" s="175" t="e">
        <f>IF(TEXT(カレンダー!P18,"yyyy年m月")=TEXT($K$10,"yyyy年m月"),INDEX(横カレンダー!$C$4:$IV$13,MATCH($B$13,横カレンダー!$B$4:$B$13,0),MATCH(カレンダー!P18,横カレンダー!$C$3:$IV$3,0)),"")</f>
        <v>#N/A</v>
      </c>
      <c r="Q19" s="175" t="e">
        <f>IF(TEXT(カレンダー!Q18,"yyyy年m月")=TEXT($K$10,"yyyy年m月"),INDEX(横カレンダー!$C$4:$IV$13,MATCH($B$13,横カレンダー!$B$4:$B$13,0),MATCH(カレンダー!Q18,横カレンダー!$C$3:$IV$3,0)),"")</f>
        <v>#N/A</v>
      </c>
      <c r="S19" s="175" t="e">
        <f>IF(TEXT(カレンダー!S18,"yyyy年m月")=TEXT($S$10,"yyyy年m月"),INDEX(横カレンダー!$C$4:$IV$13,MATCH($B$13,横カレンダー!$B$4:$B$13,0),MATCH(カレンダー!S18,横カレンダー!$C$3:$IV$3,0)),"")</f>
        <v>#N/A</v>
      </c>
      <c r="T19" s="175" t="e">
        <f>IF(TEXT(カレンダー!T18,"yyyy年m月")=TEXT($S$10,"yyyy年m月"),INDEX(横カレンダー!$C$4:$IV$13,MATCH($B$13,横カレンダー!$B$4:$B$13,0),MATCH(カレンダー!T18,横カレンダー!$C$3:$IV$3,0)),"")</f>
        <v>#N/A</v>
      </c>
      <c r="U19" s="175" t="e">
        <f>IF(TEXT(カレンダー!U18,"yyyy年m月")=TEXT($S$10,"yyyy年m月"),INDEX(横カレンダー!$C$4:$IV$13,MATCH($B$13,横カレンダー!$B$4:$B$13,0),MATCH(カレンダー!U18,横カレンダー!$C$3:$IV$3,0)),"")</f>
        <v>#N/A</v>
      </c>
      <c r="V19" s="175" t="e">
        <f>IF(TEXT(カレンダー!V18,"yyyy年m月")=TEXT($S$10,"yyyy年m月"),INDEX(横カレンダー!$C$4:$IV$13,MATCH($B$13,横カレンダー!$B$4:$B$13,0),MATCH(カレンダー!V18,横カレンダー!$C$3:$IV$3,0)),"")</f>
        <v>#N/A</v>
      </c>
      <c r="W19" s="175" t="e">
        <f>IF(TEXT(カレンダー!W18,"yyyy年m月")=TEXT($S$10,"yyyy年m月"),INDEX(横カレンダー!$C$4:$IV$13,MATCH($B$13,横カレンダー!$B$4:$B$13,0),MATCH(カレンダー!W18,横カレンダー!$C$3:$IV$3,0)),"")</f>
        <v>#N/A</v>
      </c>
      <c r="X19" s="175" t="e">
        <f>IF(TEXT(カレンダー!X18,"yyyy年m月")=TEXT($S$10,"yyyy年m月"),INDEX(横カレンダー!$C$4:$IV$13,MATCH($B$13,横カレンダー!$B$4:$B$13,0),MATCH(カレンダー!X18,横カレンダー!$C$3:$IV$3,0)),"")</f>
        <v>#N/A</v>
      </c>
      <c r="Y19" s="175" t="e">
        <f>IF(TEXT(カレンダー!Y18,"yyyy年m月")=TEXT($S$10,"yyyy年m月"),INDEX(横カレンダー!$C$4:$IV$13,MATCH($B$13,横カレンダー!$B$4:$B$13,0),MATCH(カレンダー!Y18,横カレンダー!$C$3:$IV$3,0)),"")</f>
        <v>#N/A</v>
      </c>
    </row>
    <row r="20" spans="1:25" s="170" customFormat="1" x14ac:dyDescent="0.2">
      <c r="A20" s="234">
        <v>8</v>
      </c>
      <c r="B20" s="234"/>
      <c r="C20" s="174">
        <f>$C$10-WEEKDAY($C$10)+29</f>
        <v>45893</v>
      </c>
      <c r="D20" s="174">
        <f>$C$10-WEEKDAY($C$10)+30</f>
        <v>45894</v>
      </c>
      <c r="E20" s="174">
        <f>$C$10-WEEKDAY($C$10)+31</f>
        <v>45895</v>
      </c>
      <c r="F20" s="174">
        <f>$C$10-WEEKDAY($C$10)+32</f>
        <v>45896</v>
      </c>
      <c r="G20" s="174">
        <f>$C$10-WEEKDAY($C$10)+33</f>
        <v>45897</v>
      </c>
      <c r="H20" s="174">
        <f>$C$10-WEEKDAY($C$10)+34</f>
        <v>45898</v>
      </c>
      <c r="I20" s="174">
        <f>$C$10-WEEKDAY($C$10)+35</f>
        <v>45899</v>
      </c>
      <c r="K20" s="174">
        <f>$K$10-WEEKDAY($K$10)+29</f>
        <v>45928</v>
      </c>
      <c r="L20" s="174">
        <f>$K$10-WEEKDAY($K$10)+30</f>
        <v>45929</v>
      </c>
      <c r="M20" s="174">
        <f>$K$10-WEEKDAY($K$10)+31</f>
        <v>45930</v>
      </c>
      <c r="N20" s="174">
        <f>$K$10-WEEKDAY($K$10)+32</f>
        <v>45931</v>
      </c>
      <c r="O20" s="174">
        <f>$K$10-WEEKDAY($K$10)+33</f>
        <v>45932</v>
      </c>
      <c r="P20" s="174">
        <f>$K$10-WEEKDAY($K$10)+34</f>
        <v>45933</v>
      </c>
      <c r="Q20" s="174">
        <f>$K$10-WEEKDAY($K$10)+35</f>
        <v>45934</v>
      </c>
      <c r="S20" s="174">
        <f>$S$10-WEEKDAY($S$10)+29</f>
        <v>45956</v>
      </c>
      <c r="T20" s="174">
        <f>$S$10-WEEKDAY($S$10)+30</f>
        <v>45957</v>
      </c>
      <c r="U20" s="174">
        <f>$S$10-WEEKDAY($S$10)+31</f>
        <v>45958</v>
      </c>
      <c r="V20" s="174">
        <f>$S$10-WEEKDAY($S$10)+32</f>
        <v>45959</v>
      </c>
      <c r="W20" s="174">
        <f>$S$10-WEEKDAY($S$10)+33</f>
        <v>45960</v>
      </c>
      <c r="X20" s="174">
        <f>$S$10-WEEKDAY($S$10)+34</f>
        <v>45961</v>
      </c>
      <c r="Y20" s="174">
        <f>$S$10-WEEKDAY($S$10)+35</f>
        <v>45962</v>
      </c>
    </row>
    <row r="21" spans="1:25" s="176" customFormat="1" ht="11.5" x14ac:dyDescent="0.2">
      <c r="A21" s="235">
        <v>14</v>
      </c>
      <c r="B21" s="235"/>
      <c r="C21" s="175" t="e">
        <f>IF(TEXT(カレンダー!C20,"yyyy年m月")=TEXT($C$10,"yyyy年m月"),INDEX(横カレンダー!$C$4:$IV$13,MATCH($B$13,横カレンダー!$B$4:$B$13,0),MATCH(カレンダー!C20,横カレンダー!$C$3:$IV$3,0)),"")</f>
        <v>#N/A</v>
      </c>
      <c r="D21" s="175" t="e">
        <f>IF(TEXT(カレンダー!D20,"yyyy年m月")=TEXT($C$10,"yyyy年m月"),INDEX(横カレンダー!$C$4:$IV$13,MATCH($B$13,横カレンダー!$B$4:$B$13,0),MATCH(カレンダー!D20,横カレンダー!$C$3:$IV$3,0)),"")</f>
        <v>#N/A</v>
      </c>
      <c r="E21" s="175" t="e">
        <f>IF(TEXT(カレンダー!E20,"yyyy年m月")=TEXT($C$10,"yyyy年m月"),INDEX(横カレンダー!$C$4:$IV$13,MATCH($B$13,横カレンダー!$B$4:$B$13,0),MATCH(カレンダー!E20,横カレンダー!$C$3:$IV$3,0)),"")</f>
        <v>#N/A</v>
      </c>
      <c r="F21" s="175" t="e">
        <f>IF(TEXT(カレンダー!F20,"yyyy年m月")=TEXT($C$10,"yyyy年m月"),INDEX(横カレンダー!$C$4:$IV$13,MATCH($B$13,横カレンダー!$B$4:$B$13,0),MATCH(カレンダー!F20,横カレンダー!$C$3:$IV$3,0)),"")</f>
        <v>#N/A</v>
      </c>
      <c r="G21" s="175" t="e">
        <f>IF(TEXT(カレンダー!G20,"yyyy年m月")=TEXT($C$10,"yyyy年m月"),INDEX(横カレンダー!$C$4:$IV$13,MATCH($B$13,横カレンダー!$B$4:$B$13,0),MATCH(カレンダー!G20,横カレンダー!$C$3:$IV$3,0)),"")</f>
        <v>#N/A</v>
      </c>
      <c r="H21" s="175" t="e">
        <f>IF(TEXT(カレンダー!H20,"yyyy年m月")=TEXT($C$10,"yyyy年m月"),INDEX(横カレンダー!$C$4:$IV$13,MATCH($B$13,横カレンダー!$B$4:$B$13,0),MATCH(カレンダー!H20,横カレンダー!$C$3:$IV$3,0)),"")</f>
        <v>#N/A</v>
      </c>
      <c r="I21" s="175" t="e">
        <f>IF(TEXT(カレンダー!I20,"yyyy年m月")=TEXT($C$10,"yyyy年m月"),INDEX(横カレンダー!$C$4:$IV$13,MATCH($B$13,横カレンダー!$B$4:$B$13,0),MATCH(カレンダー!I20,横カレンダー!$C$3:$IV$3,0)),"")</f>
        <v>#N/A</v>
      </c>
      <c r="K21" s="175" t="e">
        <f>IF(TEXT(カレンダー!K20,"yyyy年m月")=TEXT($K$10,"yyyy年m月"),INDEX(横カレンダー!$C$4:$IV$13,MATCH($B$13,横カレンダー!$B$4:$B$13,0),MATCH(カレンダー!K20,横カレンダー!$C$3:$IV$3,0)),"")</f>
        <v>#N/A</v>
      </c>
      <c r="L21" s="175" t="e">
        <f>IF(TEXT(カレンダー!L20,"yyyy年m月")=TEXT($K$10,"yyyy年m月"),INDEX(横カレンダー!$C$4:$IV$13,MATCH($B$13,横カレンダー!$B$4:$B$13,0),MATCH(カレンダー!L20,横カレンダー!$C$3:$IV$3,0)),"")</f>
        <v>#N/A</v>
      </c>
      <c r="M21" s="175" t="e">
        <f>IF(TEXT(カレンダー!M20,"yyyy年m月")=TEXT($K$10,"yyyy年m月"),INDEX(横カレンダー!$C$4:$IV$13,MATCH($B$13,横カレンダー!$B$4:$B$13,0),MATCH(カレンダー!M20,横カレンダー!$C$3:$IV$3,0)),"")</f>
        <v>#N/A</v>
      </c>
      <c r="N21" s="175" t="str">
        <f>IF(TEXT(カレンダー!N20,"yyyy年m月")=TEXT($K$10,"yyyy年m月"),INDEX(横カレンダー!$C$4:$IV$13,MATCH($B$13,横カレンダー!$B$4:$B$13,0),MATCH(カレンダー!N20,横カレンダー!$C$3:$IV$3,0)),"")</f>
        <v/>
      </c>
      <c r="O21" s="175" t="str">
        <f>IF(TEXT(カレンダー!O20,"yyyy年m月")=TEXT($K$10,"yyyy年m月"),INDEX(横カレンダー!$C$4:$IV$13,MATCH($B$13,横カレンダー!$B$4:$B$13,0),MATCH(カレンダー!O20,横カレンダー!$C$3:$IV$3,0)),"")</f>
        <v/>
      </c>
      <c r="P21" s="175" t="str">
        <f>IF(TEXT(カレンダー!P20,"yyyy年m月")=TEXT($K$10,"yyyy年m月"),INDEX(横カレンダー!$C$4:$IV$13,MATCH($B$13,横カレンダー!$B$4:$B$13,0),MATCH(カレンダー!P20,横カレンダー!$C$3:$IV$3,0)),"")</f>
        <v/>
      </c>
      <c r="Q21" s="175" t="str">
        <f>IF(TEXT(カレンダー!Q20,"yyyy年m月")=TEXT($K$10,"yyyy年m月"),INDEX(横カレンダー!$C$4:$IV$13,MATCH($B$13,横カレンダー!$B$4:$B$13,0),MATCH(カレンダー!Q20,横カレンダー!$C$3:$IV$3,0)),"")</f>
        <v/>
      </c>
      <c r="S21" s="175" t="e">
        <f>IF(TEXT(カレンダー!S20,"yyyy年m月")=TEXT($S$10,"yyyy年m月"),INDEX(横カレンダー!$C$4:$IV$13,MATCH($B$13,横カレンダー!$B$4:$B$13,0),MATCH(カレンダー!S20,横カレンダー!$C$3:$IV$3,0)),"")</f>
        <v>#N/A</v>
      </c>
      <c r="T21" s="175" t="e">
        <f>IF(TEXT(カレンダー!T20,"yyyy年m月")=TEXT($S$10,"yyyy年m月"),INDEX(横カレンダー!$C$4:$IV$13,MATCH($B$13,横カレンダー!$B$4:$B$13,0),MATCH(カレンダー!T20,横カレンダー!$C$3:$IV$3,0)),"")</f>
        <v>#N/A</v>
      </c>
      <c r="U21" s="175" t="e">
        <f>IF(TEXT(カレンダー!U20,"yyyy年m月")=TEXT($S$10,"yyyy年m月"),INDEX(横カレンダー!$C$4:$IV$13,MATCH($B$13,横カレンダー!$B$4:$B$13,0),MATCH(カレンダー!U20,横カレンダー!$C$3:$IV$3,0)),"")</f>
        <v>#N/A</v>
      </c>
      <c r="V21" s="175" t="e">
        <f>IF(TEXT(カレンダー!V20,"yyyy年m月")=TEXT($S$10,"yyyy年m月"),INDEX(横カレンダー!$C$4:$IV$13,MATCH($B$13,横カレンダー!$B$4:$B$13,0),MATCH(カレンダー!V20,横カレンダー!$C$3:$IV$3,0)),"")</f>
        <v>#N/A</v>
      </c>
      <c r="W21" s="175" t="e">
        <f>IF(TEXT(カレンダー!W20,"yyyy年m月")=TEXT($S$10,"yyyy年m月"),INDEX(横カレンダー!$C$4:$IV$13,MATCH($B$13,横カレンダー!$B$4:$B$13,0),MATCH(カレンダー!W20,横カレンダー!$C$3:$IV$3,0)),"")</f>
        <v>#N/A</v>
      </c>
      <c r="X21" s="175" t="e">
        <f>IF(TEXT(カレンダー!X20,"yyyy年m月")=TEXT($S$10,"yyyy年m月"),INDEX(横カレンダー!$C$4:$IV$13,MATCH($B$13,横カレンダー!$B$4:$B$13,0),MATCH(カレンダー!X20,横カレンダー!$C$3:$IV$3,0)),"")</f>
        <v>#N/A</v>
      </c>
      <c r="Y21" s="175" t="str">
        <f>IF(TEXT(カレンダー!Y20,"yyyy年m月")=TEXT($S$10,"yyyy年m月"),INDEX(横カレンダー!$C$4:$IV$13,MATCH($B$13,横カレンダー!$B$4:$B$13,0),MATCH(カレンダー!Y20,横カレンダー!$C$3:$IV$3,0)),"")</f>
        <v/>
      </c>
    </row>
    <row r="22" spans="1:25" s="170" customFormat="1" ht="9" customHeight="1" x14ac:dyDescent="0.2">
      <c r="C22" s="174">
        <f>$C$10-WEEKDAY($C$10)+36</f>
        <v>45900</v>
      </c>
      <c r="D22" s="174">
        <f>$C$10-WEEKDAY($C$10)+37</f>
        <v>45901</v>
      </c>
      <c r="E22" s="174">
        <f>$C$10-WEEKDAY($C$10)+38</f>
        <v>45902</v>
      </c>
      <c r="F22" s="174">
        <f>$C$10-WEEKDAY($C$10)+39</f>
        <v>45903</v>
      </c>
      <c r="G22" s="174">
        <f>$C$10-WEEKDAY($C$10)+40</f>
        <v>45904</v>
      </c>
      <c r="H22" s="174">
        <f>$C$10-WEEKDAY($C$10)+41</f>
        <v>45905</v>
      </c>
      <c r="I22" s="174">
        <f>$C$10-WEEKDAY($C$10)+42</f>
        <v>45906</v>
      </c>
      <c r="K22" s="174">
        <f>$K$10-WEEKDAY($K$10)+36</f>
        <v>45935</v>
      </c>
      <c r="L22" s="174">
        <f>$K$10-WEEKDAY($K$10)+37</f>
        <v>45936</v>
      </c>
      <c r="M22" s="174">
        <f>$K$10-WEEKDAY($K$10)+38</f>
        <v>45937</v>
      </c>
      <c r="N22" s="174">
        <f>$K$10-WEEKDAY($K$10)+39</f>
        <v>45938</v>
      </c>
      <c r="O22" s="174">
        <f>$K$10-WEEKDAY($K$10)+40</f>
        <v>45939</v>
      </c>
      <c r="P22" s="174">
        <f>$K$10-WEEKDAY($K$10)+41</f>
        <v>45940</v>
      </c>
      <c r="Q22" s="174">
        <f>$K$10-WEEKDAY($K$10)+42</f>
        <v>45941</v>
      </c>
      <c r="S22" s="174">
        <f>$S$10-WEEKDAY($S$10)+36</f>
        <v>45963</v>
      </c>
      <c r="T22" s="174">
        <f>$S$10-WEEKDAY($S$10)+37</f>
        <v>45964</v>
      </c>
      <c r="U22" s="174">
        <f>$S$10-WEEKDAY($S$10)+38</f>
        <v>45965</v>
      </c>
      <c r="V22" s="174">
        <f>$S$10-WEEKDAY($S$10)+39</f>
        <v>45966</v>
      </c>
      <c r="W22" s="174">
        <f>$S$10-WEEKDAY($S$10)+40</f>
        <v>45967</v>
      </c>
      <c r="X22" s="174">
        <f>$S$10-WEEKDAY($S$10)+41</f>
        <v>45968</v>
      </c>
      <c r="Y22" s="174">
        <f>$S$10-WEEKDAY($S$10)+42</f>
        <v>45969</v>
      </c>
    </row>
    <row r="23" spans="1:25" s="176" customFormat="1" ht="11.5" x14ac:dyDescent="0.2">
      <c r="C23" s="175" t="e">
        <f>IF(TEXT(カレンダー!C22,"yyyy年m月")=TEXT($C$10,"yyyy年m月"),INDEX(横カレンダー!$C$4:$IV$13,MATCH($B$13,横カレンダー!$B$4:$B$13,0),MATCH(カレンダー!C22,横カレンダー!$C$3:$IV$3,0)),"")</f>
        <v>#N/A</v>
      </c>
      <c r="D23" s="175" t="str">
        <f>IF(TEXT(カレンダー!D22,"yyyy年m月")=TEXT($C$10,"yyyy年m月"),INDEX(横カレンダー!$C$4:$IV$13,MATCH($B$13,横カレンダー!$B$4:$B$13,0),MATCH(カレンダー!D22,横カレンダー!$C$3:$IV$3,0)),"")</f>
        <v/>
      </c>
      <c r="E23" s="175" t="str">
        <f>IF(TEXT(カレンダー!E22,"yyyy年m月")=TEXT($C$10,"yyyy年m月"),INDEX(横カレンダー!$C$4:$IV$13,MATCH($B$13,横カレンダー!$B$4:$B$13,0),MATCH(カレンダー!E22,横カレンダー!$C$3:$IV$3,0)),"")</f>
        <v/>
      </c>
      <c r="F23" s="175" t="str">
        <f>IF(TEXT(カレンダー!F22,"yyyy年m月")=TEXT($C$10,"yyyy年m月"),INDEX(横カレンダー!$C$4:$IV$13,MATCH($B$13,横カレンダー!$B$4:$B$13,0),MATCH(カレンダー!F22,横カレンダー!$C$3:$IV$3,0)),"")</f>
        <v/>
      </c>
      <c r="G23" s="175" t="str">
        <f>IF(TEXT(カレンダー!G22,"yyyy年m月")=TEXT($C$10,"yyyy年m月"),INDEX(横カレンダー!$C$4:$IV$13,MATCH($B$13,横カレンダー!$B$4:$B$13,0),MATCH(カレンダー!G22,横カレンダー!$C$3:$IV$3,0)),"")</f>
        <v/>
      </c>
      <c r="H23" s="175" t="str">
        <f>IF(TEXT(カレンダー!H22,"yyyy年m月")=TEXT($C$10,"yyyy年m月"),INDEX(横カレンダー!$C$4:$IV$13,MATCH($B$13,横カレンダー!$B$4:$B$13,0),MATCH(カレンダー!H22,横カレンダー!$C$3:$IV$3,0)),"")</f>
        <v/>
      </c>
      <c r="I23" s="175" t="str">
        <f>IF(TEXT(カレンダー!I22,"yyyy年m月")=TEXT($C$10,"yyyy年m月"),INDEX(横カレンダー!$C$4:$IV$13,MATCH($B$13,横カレンダー!$B$4:$B$13,0),MATCH(カレンダー!I22,横カレンダー!$C$3:$IV$3,0)),"")</f>
        <v/>
      </c>
      <c r="K23" s="175" t="str">
        <f>IF(TEXT(カレンダー!K22,"yyyy年m月")=TEXT($K$10,"yyyy年m月"),INDEX(横カレンダー!$C$4:$IV$13,MATCH($B$13,横カレンダー!$B$4:$B$13,0),MATCH(カレンダー!K22,横カレンダー!$C$3:$IV$3,0)),"")</f>
        <v/>
      </c>
      <c r="L23" s="175" t="str">
        <f>IF(TEXT(カレンダー!L22,"yyyy年m月")=TEXT($K$10,"yyyy年m月"),INDEX(横カレンダー!$C$4:$IV$13,MATCH($B$13,横カレンダー!$B$4:$B$13,0),MATCH(カレンダー!L22,横カレンダー!$C$3:$IV$3,0)),"")</f>
        <v/>
      </c>
      <c r="M23" s="175" t="str">
        <f>IF(TEXT(カレンダー!M22,"yyyy年m月")=TEXT($K$10,"yyyy年m月"),INDEX(横カレンダー!$C$4:$IV$13,MATCH($B$13,横カレンダー!$B$4:$B$13,0),MATCH(カレンダー!M22,横カレンダー!$C$3:$IV$3,0)),"")</f>
        <v/>
      </c>
      <c r="N23" s="175" t="str">
        <f>IF(TEXT(カレンダー!N22,"yyyy年m月")=TEXT($K$10,"yyyy年m月"),INDEX(横カレンダー!$C$4:$IV$13,MATCH($B$13,横カレンダー!$B$4:$B$13,0),MATCH(カレンダー!N22,横カレンダー!$C$3:$IV$3,0)),"")</f>
        <v/>
      </c>
      <c r="O23" s="175" t="str">
        <f>IF(TEXT(カレンダー!O22,"yyyy年m月")=TEXT($K$10,"yyyy年m月"),INDEX(横カレンダー!$C$4:$IV$13,MATCH($B$13,横カレンダー!$B$4:$B$13,0),MATCH(カレンダー!O22,横カレンダー!$C$3:$IV$3,0)),"")</f>
        <v/>
      </c>
      <c r="P23" s="175" t="str">
        <f>IF(TEXT(カレンダー!P22,"yyyy年m月")=TEXT($K$10,"yyyy年m月"),INDEX(横カレンダー!$C$4:$IV$13,MATCH($B$13,横カレンダー!$B$4:$B$13,0),MATCH(カレンダー!P22,横カレンダー!$C$3:$IV$3,0)),"")</f>
        <v/>
      </c>
      <c r="Q23" s="175" t="str">
        <f>IF(TEXT(カレンダー!Q22,"yyyy年m月")=TEXT($K$10,"yyyy年m月"),INDEX(横カレンダー!$C$4:$IV$13,MATCH($B$13,横カレンダー!$B$4:$B$13,0),MATCH(カレンダー!Q22,横カレンダー!$C$3:$IV$3,0)),"")</f>
        <v/>
      </c>
      <c r="S23" s="175" t="str">
        <f>IF(TEXT(カレンダー!S22,"yyyy年m月")=TEXT($S$10,"yyyy年m月"),INDEX(横カレンダー!$C$4:$IV$13,MATCH($B$13,横カレンダー!$B$4:$B$13,0),MATCH(カレンダー!S22,横カレンダー!$C$3:$IV$3,0)),"")</f>
        <v/>
      </c>
      <c r="T23" s="175" t="str">
        <f>IF(TEXT(カレンダー!T22,"yyyy年m月")=TEXT($S$10,"yyyy年m月"),INDEX(横カレンダー!$C$4:$IV$13,MATCH($B$13,横カレンダー!$B$4:$B$13,0),MATCH(カレンダー!T22,横カレンダー!$C$3:$IV$3,0)),"")</f>
        <v/>
      </c>
      <c r="U23" s="175" t="str">
        <f>IF(TEXT(カレンダー!U22,"yyyy年m月")=TEXT($S$10,"yyyy年m月"),INDEX(横カレンダー!$C$4:$IV$13,MATCH($B$13,横カレンダー!$B$4:$B$13,0),MATCH(カレンダー!U22,横カレンダー!$C$3:$IV$3,0)),"")</f>
        <v/>
      </c>
      <c r="V23" s="175" t="str">
        <f>IF(TEXT(カレンダー!V22,"yyyy年m月")=TEXT($S$10,"yyyy年m月"),INDEX(横カレンダー!$C$4:$IV$13,MATCH($B$13,横カレンダー!$B$4:$B$13,0),MATCH(カレンダー!V22,横カレンダー!$C$3:$IV$3,0)),"")</f>
        <v/>
      </c>
      <c r="W23" s="175" t="str">
        <f>IF(TEXT(カレンダー!W22,"yyyy年m月")=TEXT($S$10,"yyyy年m月"),INDEX(横カレンダー!$C$4:$IV$13,MATCH($B$13,横カレンダー!$B$4:$B$13,0),MATCH(カレンダー!W22,横カレンダー!$C$3:$IV$3,0)),"")</f>
        <v/>
      </c>
      <c r="X23" s="175" t="str">
        <f>IF(TEXT(カレンダー!X22,"yyyy年m月")=TEXT($S$10,"yyyy年m月"),INDEX(横カレンダー!$C$4:$IV$13,MATCH($B$13,横カレンダー!$B$4:$B$13,0),MATCH(カレンダー!X22,横カレンダー!$C$3:$IV$3,0)),"")</f>
        <v/>
      </c>
      <c r="Y23" s="175" t="str">
        <f>IF(TEXT(カレンダー!Y22,"yyyy年m月")=TEXT($S$10,"yyyy年m月"),INDEX(横カレンダー!$C$4:$IV$13,MATCH($B$13,横カレンダー!$B$4:$B$13,0),MATCH(カレンダー!Y22,横カレンダー!$C$3:$IV$3,0)),"")</f>
        <v/>
      </c>
    </row>
    <row r="25" spans="1:25" ht="9" customHeight="1" x14ac:dyDescent="0.2"/>
    <row r="26" spans="1:25" x14ac:dyDescent="0.2">
      <c r="C26" s="318" t="str">
        <f>TEXT(EDATE(C10,3),"yyyy年m月")</f>
        <v>2025年11月</v>
      </c>
      <c r="D26" s="318"/>
      <c r="E26" s="318"/>
      <c r="F26" s="318"/>
      <c r="G26" s="318"/>
      <c r="H26" s="318"/>
      <c r="I26" s="318"/>
      <c r="K26" s="318" t="str">
        <f>TEXT(EDATE(K10,3),"yyyy年m月")</f>
        <v>2025年12月</v>
      </c>
      <c r="L26" s="318"/>
      <c r="M26" s="318"/>
      <c r="N26" s="318"/>
      <c r="O26" s="318"/>
      <c r="P26" s="318"/>
      <c r="Q26" s="318"/>
      <c r="S26" s="318" t="str">
        <f>TEXT(EDATE(S10,3),"yyyy年m月")</f>
        <v>2026年1月</v>
      </c>
      <c r="T26" s="318"/>
      <c r="U26" s="318"/>
      <c r="V26" s="318"/>
      <c r="W26" s="318"/>
      <c r="X26" s="318"/>
      <c r="Y26" s="318"/>
    </row>
    <row r="27" spans="1:25" x14ac:dyDescent="0.15">
      <c r="C27" s="171" t="s">
        <v>95</v>
      </c>
      <c r="D27" s="172" t="s">
        <v>96</v>
      </c>
      <c r="E27" s="172" t="s">
        <v>97</v>
      </c>
      <c r="F27" s="172" t="s">
        <v>98</v>
      </c>
      <c r="G27" s="172" t="s">
        <v>99</v>
      </c>
      <c r="H27" s="172" t="s">
        <v>100</v>
      </c>
      <c r="I27" s="173" t="s">
        <v>101</v>
      </c>
      <c r="K27" s="171" t="s">
        <v>95</v>
      </c>
      <c r="L27" s="172" t="s">
        <v>96</v>
      </c>
      <c r="M27" s="172" t="s">
        <v>97</v>
      </c>
      <c r="N27" s="172" t="s">
        <v>98</v>
      </c>
      <c r="O27" s="172" t="s">
        <v>99</v>
      </c>
      <c r="P27" s="172" t="s">
        <v>100</v>
      </c>
      <c r="Q27" s="173" t="s">
        <v>101</v>
      </c>
      <c r="S27" s="171" t="s">
        <v>95</v>
      </c>
      <c r="T27" s="172" t="s">
        <v>96</v>
      </c>
      <c r="U27" s="172" t="s">
        <v>97</v>
      </c>
      <c r="V27" s="172" t="s">
        <v>98</v>
      </c>
      <c r="W27" s="172" t="s">
        <v>99</v>
      </c>
      <c r="X27" s="172" t="s">
        <v>100</v>
      </c>
      <c r="Y27" s="173" t="s">
        <v>101</v>
      </c>
    </row>
    <row r="28" spans="1:25" s="170" customFormat="1" ht="9" customHeight="1" x14ac:dyDescent="0.2">
      <c r="C28" s="174">
        <f>$C$26-WEEKDAY($C$26)+1</f>
        <v>45956</v>
      </c>
      <c r="D28" s="174">
        <f>$C$26-WEEKDAY($C$26)+2</f>
        <v>45957</v>
      </c>
      <c r="E28" s="174">
        <f>$C$26-WEEKDAY($C$26)+3</f>
        <v>45958</v>
      </c>
      <c r="F28" s="174">
        <f>$C$26-WEEKDAY($C$26)+4</f>
        <v>45959</v>
      </c>
      <c r="G28" s="174">
        <f>$C$26-WEEKDAY($C$26)+5</f>
        <v>45960</v>
      </c>
      <c r="H28" s="174">
        <f>$C$26-WEEKDAY($C$26)+6</f>
        <v>45961</v>
      </c>
      <c r="I28" s="174">
        <f>$C$26-WEEKDAY($C$26)+7</f>
        <v>45962</v>
      </c>
      <c r="K28" s="174">
        <f>$K$26-WEEKDAY($K$26)+1</f>
        <v>45991</v>
      </c>
      <c r="L28" s="174">
        <f>$K$26-WEEKDAY($K$26)+2</f>
        <v>45992</v>
      </c>
      <c r="M28" s="174">
        <f>$K$26-WEEKDAY($K$26)+3</f>
        <v>45993</v>
      </c>
      <c r="N28" s="174">
        <f>$K$26-WEEKDAY($K$26)+4</f>
        <v>45994</v>
      </c>
      <c r="O28" s="174">
        <f>$K$26-WEEKDAY($K$26)+5</f>
        <v>45995</v>
      </c>
      <c r="P28" s="174">
        <f>$K$26-WEEKDAY($K$26)+6</f>
        <v>45996</v>
      </c>
      <c r="Q28" s="174">
        <f>$K$26-WEEKDAY($K$26)+7</f>
        <v>45997</v>
      </c>
      <c r="S28" s="174">
        <f>$S$26-WEEKDAY($S$26)+1</f>
        <v>46019</v>
      </c>
      <c r="T28" s="174">
        <f>$S$26-WEEKDAY($S$26)+2</f>
        <v>46020</v>
      </c>
      <c r="U28" s="174">
        <f>$S$26-WEEKDAY($S$26)+3</f>
        <v>46021</v>
      </c>
      <c r="V28" s="174">
        <f>$S$26-WEEKDAY($S$26)+4</f>
        <v>46022</v>
      </c>
      <c r="W28" s="174">
        <f>$S$26-WEEKDAY($S$26)+5</f>
        <v>46023</v>
      </c>
      <c r="X28" s="174">
        <f>$S$26-WEEKDAY($S$26)+6</f>
        <v>46024</v>
      </c>
      <c r="Y28" s="174">
        <f>$S$26-WEEKDAY($S$26)+7</f>
        <v>46025</v>
      </c>
    </row>
    <row r="29" spans="1:25" ht="11.5" x14ac:dyDescent="0.2">
      <c r="C29" s="175" t="str">
        <f>IF(TEXT(カレンダー!C28,"yyyy年m月")=TEXT($C$26,"yyyy年m月"),INDEX(横カレンダー!$C$4:$IV$13,MATCH($B$13,横カレンダー!$B$4:$B$13,0),MATCH(カレンダー!C28,横カレンダー!$C$3:$IV$3,0)),"")</f>
        <v/>
      </c>
      <c r="D29" s="175" t="str">
        <f>IF(TEXT(カレンダー!D28,"yyyy年m月")=TEXT($C$26,"yyyy年m月"),INDEX(横カレンダー!$C$4:$IV$13,MATCH($B$13,横カレンダー!$B$4:$B$13,0),MATCH(カレンダー!D28,横カレンダー!$C$3:$IV$3,0)),"")</f>
        <v/>
      </c>
      <c r="E29" s="175" t="str">
        <f>IF(TEXT(カレンダー!E28,"yyyy年m月")=TEXT($C$26,"yyyy年m月"),INDEX(横カレンダー!$C$4:$IV$13,MATCH($B$13,横カレンダー!$B$4:$B$13,0),MATCH(カレンダー!E28,横カレンダー!$C$3:$IV$3,0)),"")</f>
        <v/>
      </c>
      <c r="F29" s="175" t="str">
        <f>IF(TEXT(カレンダー!F28,"yyyy年m月")=TEXT($C$26,"yyyy年m月"),INDEX(横カレンダー!$C$4:$IV$13,MATCH($B$13,横カレンダー!$B$4:$B$13,0),MATCH(カレンダー!F28,横カレンダー!$C$3:$IV$3,0)),"")</f>
        <v/>
      </c>
      <c r="G29" s="175" t="str">
        <f>IF(TEXT(カレンダー!G28,"yyyy年m月")=TEXT($C$26,"yyyy年m月"),INDEX(横カレンダー!$C$4:$IV$13,MATCH($B$13,横カレンダー!$B$4:$B$13,0),MATCH(カレンダー!G28,横カレンダー!$C$3:$IV$3,0)),"")</f>
        <v/>
      </c>
      <c r="H29" s="175" t="str">
        <f>IF(TEXT(カレンダー!H28,"yyyy年m月")=TEXT($C$26,"yyyy年m月"),INDEX(横カレンダー!$C$4:$IV$13,MATCH($B$13,横カレンダー!$B$4:$B$13,0),MATCH(カレンダー!H28,横カレンダー!$C$3:$IV$3,0)),"")</f>
        <v/>
      </c>
      <c r="I29" s="175">
        <f>IF(TEXT(カレンダー!I28,"yyyy年m月")=TEXT($C$26,"yyyy年m月"),INDEX(横カレンダー!$C$4:$IV$13,MATCH($B$13,横カレンダー!$B$4:$B$13,0),MATCH(カレンダー!I28,横カレンダー!$C$3:$IV$3,0)),"")</f>
        <v>0</v>
      </c>
      <c r="K29" s="175" t="str">
        <f>IF(TEXT(カレンダー!K28,"yyyy年m月")=TEXT($K$26,"yyyy年m月"),INDEX(横カレンダー!$C$4:$IV$13,MATCH($B$13,横カレンダー!$B$4:$B$13,0),MATCH(カレンダー!K28,横カレンダー!$C$3:$IV$3,0)),"")</f>
        <v/>
      </c>
      <c r="L29" s="175" t="str">
        <f ca="1">IF(TEXT(カレンダー!L28,"yyyy年m月")=TEXT($K$26,"yyyy年m月"),INDEX(横カレンダー!$C$4:$IV$13,MATCH($B$13,横カレンダー!$B$4:$B$13,0),MATCH(カレンダー!L28,横カレンダー!$C$3:$IV$3,0)),"")</f>
        <v>D</v>
      </c>
      <c r="M29" s="175" t="str">
        <f ca="1">IF(TEXT(カレンダー!M28,"yyyy年m月")=TEXT($K$26,"yyyy年m月"),INDEX(横カレンダー!$C$4:$IV$13,MATCH($B$13,横カレンダー!$B$4:$B$13,0),MATCH(カレンダー!M28,横カレンダー!$C$3:$IV$3,0)),"")</f>
        <v>D</v>
      </c>
      <c r="N29" s="175" t="str">
        <f ca="1">IF(TEXT(カレンダー!N28,"yyyy年m月")=TEXT($K$26,"yyyy年m月"),INDEX(横カレンダー!$C$4:$IV$13,MATCH($B$13,横カレンダー!$B$4:$B$13,0),MATCH(カレンダー!N28,横カレンダー!$C$3:$IV$3,0)),"")</f>
        <v>E</v>
      </c>
      <c r="O29" s="175" t="str">
        <f ca="1">IF(TEXT(カレンダー!O28,"yyyy年m月")=TEXT($K$26,"yyyy年m月"),INDEX(横カレンダー!$C$4:$IV$13,MATCH($B$13,横カレンダー!$B$4:$B$13,0),MATCH(カレンダー!O28,横カレンダー!$C$3:$IV$3,0)),"")</f>
        <v>D</v>
      </c>
      <c r="P29" s="175" t="str">
        <f ca="1">IF(TEXT(カレンダー!P28,"yyyy年m月")=TEXT($K$26,"yyyy年m月"),INDEX(横カレンダー!$C$4:$IV$13,MATCH($B$13,横カレンダー!$B$4:$B$13,0),MATCH(カレンダー!P28,横カレンダー!$C$3:$IV$3,0)),"")</f>
        <v>F</v>
      </c>
      <c r="Q29" s="175" t="str">
        <f ca="1">IF(TEXT(カレンダー!Q28,"yyyy年m月")=TEXT($K$26,"yyyy年m月"),INDEX(横カレンダー!$C$4:$IV$13,MATCH($B$13,横カレンダー!$B$4:$B$13,0),MATCH(カレンダー!Q28,横カレンダー!$C$3:$IV$3,0)),"")</f>
        <v>I</v>
      </c>
      <c r="S29" s="175" t="str">
        <f>IF(TEXT(カレンダー!S28,"yyyy年m月")=TEXT($S$26,"yyyy年m月"),INDEX(横カレンダー!$C$4:$IV$13,MATCH($B$13,横カレンダー!$B$4:$B$13,0),MATCH(カレンダー!S28,横カレンダー!$C$3:$IV$3,0)),"")</f>
        <v/>
      </c>
      <c r="T29" s="175" t="str">
        <f>IF(TEXT(カレンダー!T28,"yyyy年m月")=TEXT($S$26,"yyyy年m月"),INDEX(横カレンダー!$C$4:$IV$13,MATCH($B$13,横カレンダー!$B$4:$B$13,0),MATCH(カレンダー!T28,横カレンダー!$C$3:$IV$3,0)),"")</f>
        <v/>
      </c>
      <c r="U29" s="175" t="str">
        <f>IF(TEXT(カレンダー!U28,"yyyy年m月")=TEXT($S$26,"yyyy年m月"),INDEX(横カレンダー!$C$4:$IV$13,MATCH($B$13,横カレンダー!$B$4:$B$13,0),MATCH(カレンダー!U28,横カレンダー!$C$3:$IV$3,0)),"")</f>
        <v/>
      </c>
      <c r="V29" s="175" t="str">
        <f>IF(TEXT(カレンダー!V28,"yyyy年m月")=TEXT($S$26,"yyyy年m月"),INDEX(横カレンダー!$C$4:$IV$13,MATCH($B$13,横カレンダー!$B$4:$B$13,0),MATCH(カレンダー!V28,横カレンダー!$C$3:$IV$3,0)),"")</f>
        <v/>
      </c>
      <c r="W29" s="175" t="str">
        <f ca="1">IF(TEXT(カレンダー!W28,"yyyy年m月")=TEXT($S$26,"yyyy年m月"),INDEX(横カレンダー!$C$4:$IV$13,MATCH($B$13,横カレンダー!$B$4:$B$13,0),MATCH(カレンダー!W28,横カレンダー!$C$3:$IV$3,0)),"")</f>
        <v>Y</v>
      </c>
      <c r="X29" s="175" t="str">
        <f ca="1">IF(TEXT(カレンダー!X28,"yyyy年m月")=TEXT($S$26,"yyyy年m月"),INDEX(横カレンダー!$C$4:$IV$13,MATCH($B$13,横カレンダー!$B$4:$B$13,0),MATCH(カレンダー!X28,横カレンダー!$C$3:$IV$3,0)),"")</f>
        <v>Y</v>
      </c>
      <c r="Y29" s="175" t="str">
        <f ca="1">IF(TEXT(カレンダー!Y28,"yyyy年m月")=TEXT($S$26,"yyyy年m月"),INDEX(横カレンダー!$C$4:$IV$13,MATCH($B$13,横カレンダー!$B$4:$B$13,0),MATCH(カレンダー!Y28,横カレンダー!$C$3:$IV$3,0)),"")</f>
        <v>U</v>
      </c>
    </row>
    <row r="30" spans="1:25" s="170" customFormat="1" x14ac:dyDescent="0.2">
      <c r="C30" s="174">
        <f>$C$26-WEEKDAY($C$26)+8</f>
        <v>45963</v>
      </c>
      <c r="D30" s="174">
        <f>$C$26-WEEKDAY($C$26)+9</f>
        <v>45964</v>
      </c>
      <c r="E30" s="174">
        <f>$C$26-WEEKDAY($C$26)+10</f>
        <v>45965</v>
      </c>
      <c r="F30" s="174">
        <f>$C$26-WEEKDAY($C$26)+11</f>
        <v>45966</v>
      </c>
      <c r="G30" s="174">
        <f>$C$26-WEEKDAY($C$26)+12</f>
        <v>45967</v>
      </c>
      <c r="H30" s="174">
        <f>$C$26-WEEKDAY($C$26)+13</f>
        <v>45968</v>
      </c>
      <c r="I30" s="174">
        <f>$C$26-WEEKDAY($C$26)+14</f>
        <v>45969</v>
      </c>
      <c r="K30" s="174">
        <f>$K$26-WEEKDAY($K$26)+8</f>
        <v>45998</v>
      </c>
      <c r="L30" s="174">
        <f>$K$26-WEEKDAY($K$26)+9</f>
        <v>45999</v>
      </c>
      <c r="M30" s="174">
        <f>$K$26-WEEKDAY($K$26)+10</f>
        <v>46000</v>
      </c>
      <c r="N30" s="174">
        <f>$K$26-WEEKDAY($K$26)+11</f>
        <v>46001</v>
      </c>
      <c r="O30" s="174">
        <f>$K$26-WEEKDAY($K$26)+12</f>
        <v>46002</v>
      </c>
      <c r="P30" s="174">
        <f>$K$26-WEEKDAY($K$26)+13</f>
        <v>46003</v>
      </c>
      <c r="Q30" s="174">
        <f>$K$26-WEEKDAY($K$26)+14</f>
        <v>46004</v>
      </c>
      <c r="S30" s="174">
        <f>$S$26-WEEKDAY($S$26)+8</f>
        <v>46026</v>
      </c>
      <c r="T30" s="174">
        <f>$S$26-WEEKDAY($S$26)+9</f>
        <v>46027</v>
      </c>
      <c r="U30" s="174">
        <f>$S$26-WEEKDAY($S$26)+10</f>
        <v>46028</v>
      </c>
      <c r="V30" s="174">
        <f>$S$26-WEEKDAY($S$26)+11</f>
        <v>46029</v>
      </c>
      <c r="W30" s="174">
        <f>$S$26-WEEKDAY($S$26)+12</f>
        <v>46030</v>
      </c>
      <c r="X30" s="174">
        <f>$S$26-WEEKDAY($S$26)+13</f>
        <v>46031</v>
      </c>
      <c r="Y30" s="174">
        <f>$S$26-WEEKDAY($S$26)+14</f>
        <v>46032</v>
      </c>
    </row>
    <row r="31" spans="1:25" ht="11.5" x14ac:dyDescent="0.2">
      <c r="C31" s="175">
        <f>IF(TEXT(カレンダー!C30,"yyyy年m月")=TEXT($C$26,"yyyy年m月"),INDEX(横カレンダー!$C$4:$IV$13,MATCH($B$13,横カレンダー!$B$4:$B$13,0),MATCH(カレンダー!C30,横カレンダー!$C$3:$IV$3,0)),"")</f>
        <v>0</v>
      </c>
      <c r="D31" s="175">
        <f>IF(TEXT(カレンダー!D30,"yyyy年m月")=TEXT($C$26,"yyyy年m月"),INDEX(横カレンダー!$C$4:$IV$13,MATCH($B$13,横カレンダー!$B$4:$B$13,0),MATCH(カレンダー!D30,横カレンダー!$C$3:$IV$3,0)),"")</f>
        <v>0</v>
      </c>
      <c r="E31" s="175">
        <f>IF(TEXT(カレンダー!E30,"yyyy年m月")=TEXT($C$26,"yyyy年m月"),INDEX(横カレンダー!$C$4:$IV$13,MATCH($B$13,横カレンダー!$B$4:$B$13,0),MATCH(カレンダー!E30,横カレンダー!$C$3:$IV$3,0)),"")</f>
        <v>0</v>
      </c>
      <c r="F31" s="175">
        <f>IF(TEXT(カレンダー!F30,"yyyy年m月")=TEXT($C$26,"yyyy年m月"),INDEX(横カレンダー!$C$4:$IV$13,MATCH($B$13,横カレンダー!$B$4:$B$13,0),MATCH(カレンダー!F30,横カレンダー!$C$3:$IV$3,0)),"")</f>
        <v>0</v>
      </c>
      <c r="G31" s="175" t="str">
        <f ca="1">IF(TEXT(カレンダー!G30,"yyyy年m月")=TEXT($C$26,"yyyy年m月"),INDEX(横カレンダー!$C$4:$IV$13,MATCH($B$13,横カレンダー!$B$4:$B$13,0),MATCH(カレンダー!G30,横カレンダー!$C$3:$IV$3,0)),"")</f>
        <v>H</v>
      </c>
      <c r="H31" s="175" t="str">
        <f ca="1">IF(TEXT(カレンダー!H30,"yyyy年m月")=TEXT($C$26,"yyyy年m月"),INDEX(横カレンダー!$C$4:$IV$13,MATCH($B$13,横カレンダー!$B$4:$B$13,0),MATCH(カレンダー!H30,横カレンダー!$C$3:$IV$3,0)),"")</f>
        <v>G</v>
      </c>
      <c r="I31" s="175" t="str">
        <f ca="1">IF(TEXT(カレンダー!I30,"yyyy年m月")=TEXT($C$26,"yyyy年m月"),INDEX(横カレンダー!$C$4:$IV$13,MATCH($B$13,横カレンダー!$B$4:$B$13,0),MATCH(カレンダー!I30,横カレンダー!$C$3:$IV$3,0)),"")</f>
        <v>P</v>
      </c>
      <c r="K31" s="175" t="str">
        <f ca="1">IF(TEXT(カレンダー!K30,"yyyy年m月")=TEXT($K$26,"yyyy年m月"),INDEX(横カレンダー!$C$4:$IV$13,MATCH($B$13,横カレンダー!$B$4:$B$13,0),MATCH(カレンダー!K30,横カレンダー!$C$3:$IV$3,0)),"")</f>
        <v>E</v>
      </c>
      <c r="L31" s="175" t="str">
        <f ca="1">IF(TEXT(カレンダー!L30,"yyyy年m月")=TEXT($K$26,"yyyy年m月"),INDEX(横カレンダー!$C$4:$IV$13,MATCH($B$13,横カレンダー!$B$4:$B$13,0),MATCH(カレンダー!L30,横カレンダー!$C$3:$IV$3,0)),"")</f>
        <v>C</v>
      </c>
      <c r="M31" s="175" t="str">
        <f ca="1">IF(TEXT(カレンダー!M30,"yyyy年m月")=TEXT($K$26,"yyyy年m月"),INDEX(横カレンダー!$C$4:$IV$13,MATCH($B$13,横カレンダー!$B$4:$B$13,0),MATCH(カレンダー!M30,横カレンダー!$C$3:$IV$3,0)),"")</f>
        <v>C</v>
      </c>
      <c r="N31" s="175" t="str">
        <f ca="1">IF(TEXT(カレンダー!N30,"yyyy年m月")=TEXT($K$26,"yyyy年m月"),INDEX(横カレンダー!$C$4:$IV$13,MATCH($B$13,横カレンダー!$B$4:$B$13,0),MATCH(カレンダー!N30,横カレンダー!$C$3:$IV$3,0)),"")</f>
        <v>D</v>
      </c>
      <c r="O31" s="175" t="str">
        <f ca="1">IF(TEXT(カレンダー!O30,"yyyy年m月")=TEXT($K$26,"yyyy年m月"),INDEX(横カレンダー!$C$4:$IV$13,MATCH($B$13,横カレンダー!$B$4:$B$13,0),MATCH(カレンダー!O30,横カレンダー!$C$3:$IV$3,0)),"")</f>
        <v>D</v>
      </c>
      <c r="P31" s="175" t="str">
        <f ca="1">IF(TEXT(カレンダー!P30,"yyyy年m月")=TEXT($K$26,"yyyy年m月"),INDEX(横カレンダー!$C$4:$IV$13,MATCH($B$13,横カレンダー!$B$4:$B$13,0),MATCH(カレンダー!P30,横カレンダー!$C$3:$IV$3,0)),"")</f>
        <v>I</v>
      </c>
      <c r="Q31" s="175" t="str">
        <f ca="1">IF(TEXT(カレンダー!Q30,"yyyy年m月")=TEXT($K$26,"yyyy年m月"),INDEX(横カレンダー!$C$4:$IV$13,MATCH($B$13,横カレンダー!$B$4:$B$13,0),MATCH(カレンダー!Q30,横カレンダー!$C$3:$IV$3,0)),"")</f>
        <v>K</v>
      </c>
      <c r="S31" s="175" t="str">
        <f ca="1">IF(TEXT(カレンダー!S30,"yyyy年m月")=TEXT($S$26,"yyyy年m月"),INDEX(横カレンダー!$C$4:$IV$13,MATCH($B$13,横カレンダー!$B$4:$B$13,0),MATCH(カレンダー!S30,横カレンダー!$C$3:$IV$3,0)),"")</f>
        <v>H</v>
      </c>
      <c r="T31" s="175" t="str">
        <f ca="1">IF(TEXT(カレンダー!T30,"yyyy年m月")=TEXT($S$26,"yyyy年m月"),INDEX(横カレンダー!$C$4:$IV$13,MATCH($B$13,横カレンダー!$B$4:$B$13,0),MATCH(カレンダー!T30,横カレンダー!$C$3:$IV$3,0)),"")</f>
        <v>H</v>
      </c>
      <c r="U31" s="175" t="str">
        <f ca="1">IF(TEXT(カレンダー!U30,"yyyy年m月")=TEXT($S$26,"yyyy年m月"),INDEX(横カレンダー!$C$4:$IV$13,MATCH($B$13,横カレンダー!$B$4:$B$13,0),MATCH(カレンダー!U30,横カレンダー!$C$3:$IV$3,0)),"")</f>
        <v>E</v>
      </c>
      <c r="V31" s="175" t="str">
        <f ca="1">IF(TEXT(カレンダー!V30,"yyyy年m月")=TEXT($S$26,"yyyy年m月"),INDEX(横カレンダー!$C$4:$IV$13,MATCH($B$13,横カレンダー!$B$4:$B$13,0),MATCH(カレンダー!V30,横カレンダー!$C$3:$IV$3,0)),"")</f>
        <v>B</v>
      </c>
      <c r="W31" s="175" t="str">
        <f ca="1">IF(TEXT(カレンダー!W30,"yyyy年m月")=TEXT($S$26,"yyyy年m月"),INDEX(横カレンダー!$C$4:$IV$13,MATCH($B$13,横カレンダー!$B$4:$B$13,0),MATCH(カレンダー!W30,横カレンダー!$C$3:$IV$3,0)),"")</f>
        <v>C</v>
      </c>
      <c r="X31" s="175" t="str">
        <f ca="1">IF(TEXT(カレンダー!X30,"yyyy年m月")=TEXT($S$26,"yyyy年m月"),INDEX(横カレンダー!$C$4:$IV$13,MATCH($B$13,横カレンダー!$B$4:$B$13,0),MATCH(カレンダー!X30,横カレンダー!$C$3:$IV$3,0)),"")</f>
        <v>G</v>
      </c>
      <c r="Y31" s="175" t="str">
        <f ca="1">IF(TEXT(カレンダー!Y30,"yyyy年m月")=TEXT($S$26,"yyyy年m月"),INDEX(横カレンダー!$C$4:$IV$13,MATCH($B$13,横カレンダー!$B$4:$B$13,0),MATCH(カレンダー!Y30,横カレンダー!$C$3:$IV$3,0)),"")</f>
        <v>I</v>
      </c>
    </row>
    <row r="32" spans="1:25" s="170" customFormat="1" x14ac:dyDescent="0.2">
      <c r="C32" s="174">
        <f>$C$26-WEEKDAY($C$26)+15</f>
        <v>45970</v>
      </c>
      <c r="D32" s="174">
        <f>$C$26-WEEKDAY($C$26)+16</f>
        <v>45971</v>
      </c>
      <c r="E32" s="174">
        <f>$C$26-WEEKDAY($C$26)+17</f>
        <v>45972</v>
      </c>
      <c r="F32" s="174">
        <f>$C$26-WEEKDAY($C$26)+18</f>
        <v>45973</v>
      </c>
      <c r="G32" s="174">
        <f>$C$26-WEEKDAY($C$26)+19</f>
        <v>45974</v>
      </c>
      <c r="H32" s="174">
        <f>$C$26-WEEKDAY($C$26)+20</f>
        <v>45975</v>
      </c>
      <c r="I32" s="174">
        <f>$C$26-WEEKDAY($C$26)+21</f>
        <v>45976</v>
      </c>
      <c r="K32" s="174">
        <f>$K$26-WEEKDAY($K$26)+15</f>
        <v>46005</v>
      </c>
      <c r="L32" s="174">
        <f>$K$26-WEEKDAY($K$26)+16</f>
        <v>46006</v>
      </c>
      <c r="M32" s="174">
        <f>$K$26-WEEKDAY($K$26)+17</f>
        <v>46007</v>
      </c>
      <c r="N32" s="174">
        <f>$K$26-WEEKDAY($K$26)+18</f>
        <v>46008</v>
      </c>
      <c r="O32" s="174">
        <f>$K$26-WEEKDAY($K$26)+19</f>
        <v>46009</v>
      </c>
      <c r="P32" s="174">
        <f>$K$26-WEEKDAY($K$26)+20</f>
        <v>46010</v>
      </c>
      <c r="Q32" s="174">
        <f>$K$26-WEEKDAY($K$26)+21</f>
        <v>46011</v>
      </c>
      <c r="S32" s="174">
        <f>$S$26-WEEKDAY($S$26)+15</f>
        <v>46033</v>
      </c>
      <c r="T32" s="174">
        <f>$S$26-WEEKDAY($S$26)+16</f>
        <v>46034</v>
      </c>
      <c r="U32" s="174">
        <f>$S$26-WEEKDAY($S$26)+17</f>
        <v>46035</v>
      </c>
      <c r="V32" s="174">
        <f>$S$26-WEEKDAY($S$26)+18</f>
        <v>46036</v>
      </c>
      <c r="W32" s="174">
        <f>$S$26-WEEKDAY($S$26)+19</f>
        <v>46037</v>
      </c>
      <c r="X32" s="174">
        <f>$S$26-WEEKDAY($S$26)+20</f>
        <v>46038</v>
      </c>
      <c r="Y32" s="174">
        <f>$S$26-WEEKDAY($S$26)+21</f>
        <v>46039</v>
      </c>
    </row>
    <row r="33" spans="3:25" ht="11.5" x14ac:dyDescent="0.2">
      <c r="C33" s="175" t="str">
        <f ca="1">IF(TEXT(カレンダー!C32,"yyyy年m月")=TEXT($C$26,"yyyy年m月"),INDEX(横カレンダー!$C$4:$IV$13,MATCH($B$13,横カレンダー!$B$4:$B$13,0),MATCH(カレンダー!C32,横カレンダー!$C$3:$IV$3,0)),"")</f>
        <v>I</v>
      </c>
      <c r="D33" s="175" t="str">
        <f ca="1">IF(TEXT(カレンダー!D32,"yyyy年m月")=TEXT($C$26,"yyyy年m月"),INDEX(横カレンダー!$C$4:$IV$13,MATCH($B$13,横カレンダー!$B$4:$B$13,0),MATCH(カレンダー!D32,横カレンダー!$C$3:$IV$3,0)),"")</f>
        <v>K</v>
      </c>
      <c r="E33" s="175" t="str">
        <f ca="1">IF(TEXT(カレンダー!E32,"yyyy年m月")=TEXT($C$26,"yyyy年m月"),INDEX(横カレンダー!$C$4:$IV$13,MATCH($B$13,横カレンダー!$B$4:$B$13,0),MATCH(カレンダー!E32,横カレンダー!$C$3:$IV$3,0)),"")</f>
        <v>H</v>
      </c>
      <c r="F33" s="175" t="str">
        <f ca="1">IF(TEXT(カレンダー!F32,"yyyy年m月")=TEXT($C$26,"yyyy年m月"),INDEX(横カレンダー!$C$4:$IV$13,MATCH($B$13,横カレンダー!$B$4:$B$13,0),MATCH(カレンダー!F32,横カレンダー!$C$3:$IV$3,0)),"")</f>
        <v>E</v>
      </c>
      <c r="G33" s="175" t="str">
        <f ca="1">IF(TEXT(カレンダー!G32,"yyyy年m月")=TEXT($C$26,"yyyy年m月"),INDEX(横カレンダー!$C$4:$IV$13,MATCH($B$13,横カレンダー!$B$4:$B$13,0),MATCH(カレンダー!G32,横カレンダー!$C$3:$IV$3,0)),"")</f>
        <v>H</v>
      </c>
      <c r="H33" s="175" t="str">
        <f ca="1">IF(TEXT(カレンダー!H32,"yyyy年m月")=TEXT($C$26,"yyyy年m月"),INDEX(横カレンダー!$C$4:$IV$13,MATCH($B$13,横カレンダー!$B$4:$B$13,0),MATCH(カレンダー!H32,横カレンダー!$C$3:$IV$3,0)),"")</f>
        <v>M</v>
      </c>
      <c r="I33" s="175" t="str">
        <f ca="1">IF(TEXT(カレンダー!I32,"yyyy年m月")=TEXT($C$26,"yyyy年m月"),INDEX(横カレンダー!$C$4:$IV$13,MATCH($B$13,横カレンダー!$B$4:$B$13,0),MATCH(カレンダー!I32,横カレンダー!$C$3:$IV$3,0)),"")</f>
        <v>L</v>
      </c>
      <c r="K33" s="175" t="str">
        <f ca="1">IF(TEXT(カレンダー!K32,"yyyy年m月")=TEXT($K$26,"yyyy年m月"),INDEX(横カレンダー!$C$4:$IV$13,MATCH($B$13,横カレンダー!$B$4:$B$13,0),MATCH(カレンダー!K32,横カレンダー!$C$3:$IV$3,0)),"")</f>
        <v>B</v>
      </c>
      <c r="L33" s="175" t="str">
        <f ca="1">IF(TEXT(カレンダー!L32,"yyyy年m月")=TEXT($K$26,"yyyy年m月"),INDEX(横カレンダー!$C$4:$IV$13,MATCH($B$13,横カレンダー!$B$4:$B$13,0),MATCH(カレンダー!L32,横カレンダー!$C$3:$IV$3,0)),"")</f>
        <v>B</v>
      </c>
      <c r="M33" s="175" t="str">
        <f ca="1">IF(TEXT(カレンダー!M32,"yyyy年m月")=TEXT($K$26,"yyyy年m月"),INDEX(横カレンダー!$C$4:$IV$13,MATCH($B$13,横カレンダー!$B$4:$B$13,0),MATCH(カレンダー!M32,横カレンダー!$C$3:$IV$3,0)),"")</f>
        <v>B</v>
      </c>
      <c r="N33" s="175" t="str">
        <f ca="1">IF(TEXT(カレンダー!N32,"yyyy年m月")=TEXT($K$26,"yyyy年m月"),INDEX(横カレンダー!$C$4:$IV$13,MATCH($B$13,横カレンダー!$B$4:$B$13,0),MATCH(カレンダー!N32,横カレンダー!$C$3:$IV$3,0)),"")</f>
        <v>E</v>
      </c>
      <c r="O33" s="175" t="str">
        <f ca="1">IF(TEXT(カレンダー!O32,"yyyy年m月")=TEXT($K$26,"yyyy年m月"),INDEX(横カレンダー!$C$4:$IV$13,MATCH($B$13,横カレンダー!$B$4:$B$13,0),MATCH(カレンダー!O32,横カレンダー!$C$3:$IV$3,0)),"")</f>
        <v>G</v>
      </c>
      <c r="P33" s="175" t="str">
        <f ca="1">IF(TEXT(カレンダー!P32,"yyyy年m月")=TEXT($K$26,"yyyy年m月"),INDEX(横カレンダー!$C$4:$IV$13,MATCH($B$13,横カレンダー!$B$4:$B$13,0),MATCH(カレンダー!P32,横カレンダー!$C$3:$IV$3,0)),"")</f>
        <v>E</v>
      </c>
      <c r="Q33" s="175" t="str">
        <f ca="1">IF(TEXT(カレンダー!Q32,"yyyy年m月")=TEXT($K$26,"yyyy年m月"),INDEX(横カレンダー!$C$4:$IV$13,MATCH($B$13,横カレンダー!$B$4:$B$13,0),MATCH(カレンダー!Q32,横カレンダー!$C$3:$IV$3,0)),"")</f>
        <v>I</v>
      </c>
      <c r="S33" s="175" t="str">
        <f ca="1">IF(TEXT(カレンダー!S32,"yyyy年m月")=TEXT($S$26,"yyyy年m月"),INDEX(横カレンダー!$C$4:$IV$13,MATCH($B$13,横カレンダー!$B$4:$B$13,0),MATCH(カレンダー!S32,横カレンダー!$C$3:$IV$3,0)),"")</f>
        <v>I</v>
      </c>
      <c r="T33" s="175" t="str">
        <f ca="1">IF(TEXT(カレンダー!T32,"yyyy年m月")=TEXT($S$26,"yyyy年m月"),INDEX(横カレンダー!$C$4:$IV$13,MATCH($B$13,横カレンダー!$B$4:$B$13,0),MATCH(カレンダー!T32,横カレンダー!$C$3:$IV$3,0)),"")</f>
        <v>C</v>
      </c>
      <c r="U33" s="175" t="str">
        <f ca="1">IF(TEXT(カレンダー!U32,"yyyy年m月")=TEXT($S$26,"yyyy年m月"),INDEX(横カレンダー!$C$4:$IV$13,MATCH($B$13,横カレンダー!$B$4:$B$13,0),MATCH(カレンダー!U32,横カレンダー!$C$3:$IV$3,0)),"")</f>
        <v>C</v>
      </c>
      <c r="V33" s="175" t="str">
        <f ca="1">IF(TEXT(カレンダー!V32,"yyyy年m月")=TEXT($S$26,"yyyy年m月"),INDEX(横カレンダー!$C$4:$IV$13,MATCH($B$13,横カレンダー!$B$4:$B$13,0),MATCH(カレンダー!V32,横カレンダー!$C$3:$IV$3,0)),"")</f>
        <v>C</v>
      </c>
      <c r="W33" s="175" t="str">
        <f ca="1">IF(TEXT(カレンダー!W32,"yyyy年m月")=TEXT($S$26,"yyyy年m月"),INDEX(横カレンダー!$C$4:$IV$13,MATCH($B$13,横カレンダー!$B$4:$B$13,0),MATCH(カレンダー!W32,横カレンダー!$C$3:$IV$3,0)),"")</f>
        <v>C</v>
      </c>
      <c r="X33" s="175" t="str">
        <f ca="1">IF(TEXT(カレンダー!X32,"yyyy年m月")=TEXT($S$26,"yyyy年m月"),INDEX(横カレンダー!$C$4:$IV$13,MATCH($B$13,横カレンダー!$B$4:$B$13,0),MATCH(カレンダー!X32,横カレンダー!$C$3:$IV$3,0)),"")</f>
        <v>G</v>
      </c>
      <c r="Y33" s="175" t="str">
        <f ca="1">IF(TEXT(カレンダー!Y32,"yyyy年m月")=TEXT($S$26,"yyyy年m月"),INDEX(横カレンダー!$C$4:$IV$13,MATCH($B$13,横カレンダー!$B$4:$B$13,0),MATCH(カレンダー!Y32,横カレンダー!$C$3:$IV$3,0)),"")</f>
        <v>I</v>
      </c>
    </row>
    <row r="34" spans="3:25" s="170" customFormat="1" x14ac:dyDescent="0.2">
      <c r="C34" s="174">
        <f>$C$26-WEEKDAY($C$26)+22</f>
        <v>45977</v>
      </c>
      <c r="D34" s="174">
        <f>$C$26-WEEKDAY($C$26)+23</f>
        <v>45978</v>
      </c>
      <c r="E34" s="174">
        <f>$C$26-WEEKDAY($C$26)+24</f>
        <v>45979</v>
      </c>
      <c r="F34" s="174">
        <f>$C$26-WEEKDAY($C$26)+25</f>
        <v>45980</v>
      </c>
      <c r="G34" s="174">
        <f>$C$26-WEEKDAY($C$26)+26</f>
        <v>45981</v>
      </c>
      <c r="H34" s="174">
        <f>$C$26-WEEKDAY($C$26)+27</f>
        <v>45982</v>
      </c>
      <c r="I34" s="174">
        <f>$C$26-WEEKDAY($C$26)+28</f>
        <v>45983</v>
      </c>
      <c r="K34" s="174">
        <f>$K$26-WEEKDAY($K$26)+22</f>
        <v>46012</v>
      </c>
      <c r="L34" s="174">
        <f>$K$26-WEEKDAY($K$26)+23</f>
        <v>46013</v>
      </c>
      <c r="M34" s="174">
        <f>$K$26-WEEKDAY($K$26)+24</f>
        <v>46014</v>
      </c>
      <c r="N34" s="174">
        <f>$K$26-WEEKDAY($K$26)+25</f>
        <v>46015</v>
      </c>
      <c r="O34" s="174">
        <f>$K$26-WEEKDAY($K$26)+26</f>
        <v>46016</v>
      </c>
      <c r="P34" s="174">
        <f>$K$26-WEEKDAY($K$26)+27</f>
        <v>46017</v>
      </c>
      <c r="Q34" s="174">
        <f>$K$26-WEEKDAY($K$26)+28</f>
        <v>46018</v>
      </c>
      <c r="S34" s="174">
        <f>$S$26-WEEKDAY($S$26)+22</f>
        <v>46040</v>
      </c>
      <c r="T34" s="174">
        <f>$S$26-WEEKDAY($S$26)+23</f>
        <v>46041</v>
      </c>
      <c r="U34" s="174">
        <f>$S$26-WEEKDAY($S$26)+24</f>
        <v>46042</v>
      </c>
      <c r="V34" s="174">
        <f>$S$26-WEEKDAY($S$26)+25</f>
        <v>46043</v>
      </c>
      <c r="W34" s="174">
        <f>$S$26-WEEKDAY($S$26)+26</f>
        <v>46044</v>
      </c>
      <c r="X34" s="174">
        <f>$S$26-WEEKDAY($S$26)+27</f>
        <v>46045</v>
      </c>
      <c r="Y34" s="174">
        <f>$S$26-WEEKDAY($S$26)+28</f>
        <v>46046</v>
      </c>
    </row>
    <row r="35" spans="3:25" ht="9" customHeight="1" x14ac:dyDescent="0.2">
      <c r="C35" s="175" t="str">
        <f ca="1">IF(TEXT(カレンダー!C34,"yyyy年m月")=TEXT($C$26,"yyyy年m月"),INDEX(横カレンダー!$C$4:$IV$13,MATCH($B$13,横カレンダー!$B$4:$B$13,0),MATCH(カレンダー!C34,横カレンダー!$C$3:$IV$3,0)),"")</f>
        <v>I</v>
      </c>
      <c r="D35" s="175" t="str">
        <f ca="1">IF(TEXT(カレンダー!D34,"yyyy年m月")=TEXT($C$26,"yyyy年m月"),INDEX(横カレンダー!$C$4:$IV$13,MATCH($B$13,横カレンダー!$B$4:$B$13,0),MATCH(カレンダー!D34,横カレンダー!$C$3:$IV$3,0)),"")</f>
        <v>E</v>
      </c>
      <c r="E35" s="175" t="str">
        <f ca="1">IF(TEXT(カレンダー!E34,"yyyy年m月")=TEXT($C$26,"yyyy年m月"),INDEX(横カレンダー!$C$4:$IV$13,MATCH($B$13,横カレンダー!$B$4:$B$13,0),MATCH(カレンダー!E34,横カレンダー!$C$3:$IV$3,0)),"")</f>
        <v>E</v>
      </c>
      <c r="F35" s="175" t="str">
        <f ca="1">IF(TEXT(カレンダー!F34,"yyyy年m月")=TEXT($C$26,"yyyy年m月"),INDEX(横カレンダー!$C$4:$IV$13,MATCH($B$13,横カレンダー!$B$4:$B$13,0),MATCH(カレンダー!F34,横カレンダー!$C$3:$IV$3,0)),"")</f>
        <v>E</v>
      </c>
      <c r="G35" s="175" t="str">
        <f ca="1">IF(TEXT(カレンダー!G34,"yyyy年m月")=TEXT($C$26,"yyyy年m月"),INDEX(横カレンダー!$C$4:$IV$13,MATCH($B$13,横カレンダー!$B$4:$B$13,0),MATCH(カレンダー!G34,横カレンダー!$C$3:$IV$3,0)),"")</f>
        <v>F</v>
      </c>
      <c r="H35" s="175" t="str">
        <f ca="1">IF(TEXT(カレンダー!H34,"yyyy年m月")=TEXT($C$26,"yyyy年m月"),INDEX(横カレンダー!$C$4:$IV$13,MATCH($B$13,横カレンダー!$B$4:$B$13,0),MATCH(カレンダー!H34,横カレンダー!$C$3:$IV$3,0)),"")</f>
        <v>N</v>
      </c>
      <c r="I35" s="175" t="str">
        <f ca="1">IF(TEXT(カレンダー!I34,"yyyy年m月")=TEXT($C$26,"yyyy年m月"),INDEX(横カレンダー!$C$4:$IV$13,MATCH($B$13,横カレンダー!$B$4:$B$13,0),MATCH(カレンダー!I34,横カレンダー!$C$3:$IV$3,0)),"")</f>
        <v>Q</v>
      </c>
      <c r="K35" s="175" t="str">
        <f ca="1">IF(TEXT(カレンダー!K34,"yyyy年m月")=TEXT($K$26,"yyyy年m月"),INDEX(横カレンダー!$C$4:$IV$13,MATCH($B$13,横カレンダー!$B$4:$B$13,0),MATCH(カレンダー!K34,横カレンダー!$C$3:$IV$3,0)),"")</f>
        <v>H</v>
      </c>
      <c r="L35" s="175" t="str">
        <f ca="1">IF(TEXT(カレンダー!L34,"yyyy年m月")=TEXT($K$26,"yyyy年m月"),INDEX(横カレンダー!$C$4:$IV$13,MATCH($B$13,横カレンダー!$B$4:$B$13,0),MATCH(カレンダー!L34,横カレンダー!$C$3:$IV$3,0)),"")</f>
        <v>H</v>
      </c>
      <c r="M35" s="175" t="str">
        <f ca="1">IF(TEXT(カレンダー!M34,"yyyy年m月")=TEXT($K$26,"yyyy年m月"),INDEX(横カレンダー!$C$4:$IV$13,MATCH($B$13,横カレンダー!$B$4:$B$13,0),MATCH(カレンダー!M34,横カレンダー!$C$3:$IV$3,0)),"")</f>
        <v>G</v>
      </c>
      <c r="N35" s="175" t="str">
        <f ca="1">IF(TEXT(カレンダー!N34,"yyyy年m月")=TEXT($K$26,"yyyy年m月"),INDEX(横カレンダー!$C$4:$IV$13,MATCH($B$13,横カレンダー!$B$4:$B$13,0),MATCH(カレンダー!N34,横カレンダー!$C$3:$IV$3,0)),"")</f>
        <v>I</v>
      </c>
      <c r="O35" s="175" t="str">
        <f ca="1">IF(TEXT(カレンダー!O34,"yyyy年m月")=TEXT($K$26,"yyyy年m月"),INDEX(横カレンダー!$C$4:$IV$13,MATCH($B$13,横カレンダー!$B$4:$B$13,0),MATCH(カレンダー!O34,横カレンダー!$C$3:$IV$3,0)),"")</f>
        <v>M</v>
      </c>
      <c r="P35" s="175" t="str">
        <f ca="1">IF(TEXT(カレンダー!P34,"yyyy年m月")=TEXT($K$26,"yyyy年m月"),INDEX(横カレンダー!$C$4:$IV$13,MATCH($B$13,横カレンダー!$B$4:$B$13,0),MATCH(カレンダー!P34,横カレンダー!$C$3:$IV$3,0)),"")</f>
        <v>T</v>
      </c>
      <c r="Q35" s="175" t="str">
        <f ca="1">IF(TEXT(カレンダー!Q34,"yyyy年m月")=TEXT($K$26,"yyyy年m月"),INDEX(横カレンダー!$C$4:$IV$13,MATCH($B$13,横カレンダー!$B$4:$B$13,0),MATCH(カレンダー!Q34,横カレンダー!$C$3:$IV$3,0)),"")</f>
        <v>T</v>
      </c>
      <c r="S35" s="175" t="str">
        <f ca="1">IF(TEXT(カレンダー!S34,"yyyy年m月")=TEXT($S$26,"yyyy年m月"),INDEX(横カレンダー!$C$4:$IV$13,MATCH($B$13,横カレンダー!$B$4:$B$13,0),MATCH(カレンダー!S34,横カレンダー!$C$3:$IV$3,0)),"")</f>
        <v>B</v>
      </c>
      <c r="T35" s="175" t="str">
        <f ca="1">IF(TEXT(カレンダー!T34,"yyyy年m月")=TEXT($S$26,"yyyy年m月"),INDEX(横カレンダー!$C$4:$IV$13,MATCH($B$13,横カレンダー!$B$4:$B$13,0),MATCH(カレンダー!T34,横カレンダー!$C$3:$IV$3,0)),"")</f>
        <v>C</v>
      </c>
      <c r="U35" s="175" t="str">
        <f ca="1">IF(TEXT(カレンダー!U34,"yyyy年m月")=TEXT($S$26,"yyyy年m月"),INDEX(横カレンダー!$C$4:$IV$13,MATCH($B$13,横カレンダー!$B$4:$B$13,0),MATCH(カレンダー!U34,横カレンダー!$C$3:$IV$3,0)),"")</f>
        <v>B</v>
      </c>
      <c r="V35" s="175" t="str">
        <f ca="1">IF(TEXT(カレンダー!V34,"yyyy年m月")=TEXT($S$26,"yyyy年m月"),INDEX(横カレンダー!$C$4:$IV$13,MATCH($B$13,横カレンダー!$B$4:$B$13,0),MATCH(カレンダー!V34,横カレンダー!$C$3:$IV$3,0)),"")</f>
        <v>B</v>
      </c>
      <c r="W35" s="175" t="str">
        <f ca="1">IF(TEXT(カレンダー!W34,"yyyy年m月")=TEXT($S$26,"yyyy年m月"),INDEX(横カレンダー!$C$4:$IV$13,MATCH($B$13,横カレンダー!$B$4:$B$13,0),MATCH(カレンダー!W34,横カレンダー!$C$3:$IV$3,0)),"")</f>
        <v>C</v>
      </c>
      <c r="X35" s="175" t="str">
        <f ca="1">IF(TEXT(カレンダー!X34,"yyyy年m月")=TEXT($S$26,"yyyy年m月"),INDEX(横カレンダー!$C$4:$IV$13,MATCH($B$13,横カレンダー!$B$4:$B$13,0),MATCH(カレンダー!X34,横カレンダー!$C$3:$IV$3,0)),"")</f>
        <v>G</v>
      </c>
      <c r="Y35" s="175" t="str">
        <f ca="1">IF(TEXT(カレンダー!Y34,"yyyy年m月")=TEXT($S$26,"yyyy年m月"),INDEX(横カレンダー!$C$4:$IV$13,MATCH($B$13,横カレンダー!$B$4:$B$13,0),MATCH(カレンダー!Y34,横カレンダー!$C$3:$IV$3,0)),"")</f>
        <v>I</v>
      </c>
    </row>
    <row r="36" spans="3:25" s="170" customFormat="1" x14ac:dyDescent="0.2">
      <c r="C36" s="174">
        <f>$C$26-WEEKDAY($C$26)+29</f>
        <v>45984</v>
      </c>
      <c r="D36" s="174">
        <f>$C$26-WEEKDAY($C$26)+30</f>
        <v>45985</v>
      </c>
      <c r="E36" s="174">
        <f>$C$26-WEEKDAY($C$26)+31</f>
        <v>45986</v>
      </c>
      <c r="F36" s="174">
        <f>$C$26-WEEKDAY($C$26)+32</f>
        <v>45987</v>
      </c>
      <c r="G36" s="174">
        <f>$C$26-WEEKDAY($C$26)+33</f>
        <v>45988</v>
      </c>
      <c r="H36" s="174">
        <f>$C$26-WEEKDAY($C$26)+34</f>
        <v>45989</v>
      </c>
      <c r="I36" s="174">
        <f>$C$26-WEEKDAY($C$26)+35</f>
        <v>45990</v>
      </c>
      <c r="K36" s="174">
        <f>$K$26-WEEKDAY($K$26)+29</f>
        <v>46019</v>
      </c>
      <c r="L36" s="174">
        <f>$K$26-WEEKDAY($K$26)+30</f>
        <v>46020</v>
      </c>
      <c r="M36" s="174">
        <f>$K$26-WEEKDAY($K$26)+31</f>
        <v>46021</v>
      </c>
      <c r="N36" s="174">
        <f>$K$26-WEEKDAY($K$26)+32</f>
        <v>46022</v>
      </c>
      <c r="O36" s="174">
        <f>$K$26-WEEKDAY($K$26)+33</f>
        <v>46023</v>
      </c>
      <c r="P36" s="174">
        <f>$K$26-WEEKDAY($K$26)+34</f>
        <v>46024</v>
      </c>
      <c r="Q36" s="174">
        <f>$K$26-WEEKDAY($K$26)+35</f>
        <v>46025</v>
      </c>
      <c r="S36" s="174">
        <f>$S$26-WEEKDAY($S$26)+29</f>
        <v>46047</v>
      </c>
      <c r="T36" s="174">
        <f>$S$26-WEEKDAY($S$26)+30</f>
        <v>46048</v>
      </c>
      <c r="U36" s="174">
        <f>$S$26-WEEKDAY($S$26)+31</f>
        <v>46049</v>
      </c>
      <c r="V36" s="174">
        <f>$S$26-WEEKDAY($S$26)+32</f>
        <v>46050</v>
      </c>
      <c r="W36" s="174">
        <f>$S$26-WEEKDAY($S$26)+33</f>
        <v>46051</v>
      </c>
      <c r="X36" s="174">
        <f>$S$26-WEEKDAY($S$26)+34</f>
        <v>46052</v>
      </c>
      <c r="Y36" s="174">
        <f>$S$26-WEEKDAY($S$26)+35</f>
        <v>46053</v>
      </c>
    </row>
    <row r="37" spans="3:25" ht="11.5" x14ac:dyDescent="0.2">
      <c r="C37" s="175" t="str">
        <f ca="1">IF(TEXT(カレンダー!C36,"yyyy年m月")=TEXT($C$26,"yyyy年m月"),INDEX(横カレンダー!$C$4:$IV$13,MATCH($B$13,横カレンダー!$B$4:$B$13,0),MATCH(カレンダー!C36,横カレンダー!$C$3:$IV$3,0)),"")</f>
        <v>H</v>
      </c>
      <c r="D37" s="175" t="str">
        <f ca="1">IF(TEXT(カレンダー!D36,"yyyy年m月")=TEXT($C$26,"yyyy年m月"),INDEX(横カレンダー!$C$4:$IV$13,MATCH($B$13,横カレンダー!$B$4:$B$13,0),MATCH(カレンダー!D36,横カレンダー!$C$3:$IV$3,0)),"")</f>
        <v>H</v>
      </c>
      <c r="E37" s="175" t="str">
        <f ca="1">IF(TEXT(カレンダー!E36,"yyyy年m月")=TEXT($C$26,"yyyy年m月"),INDEX(横カレンダー!$C$4:$IV$13,MATCH($B$13,横カレンダー!$B$4:$B$13,0),MATCH(カレンダー!E36,横カレンダー!$C$3:$IV$3,0)),"")</f>
        <v>G</v>
      </c>
      <c r="F37" s="175" t="str">
        <f ca="1">IF(TEXT(カレンダー!F36,"yyyy年m月")=TEXT($C$26,"yyyy年m月"),INDEX(横カレンダー!$C$4:$IV$13,MATCH($B$13,横カレンダー!$B$4:$B$13,0),MATCH(カレンダー!F36,横カレンダー!$C$3:$IV$3,0)),"")</f>
        <v>C</v>
      </c>
      <c r="G37" s="175" t="str">
        <f ca="1">IF(TEXT(カレンダー!G36,"yyyy年m月")=TEXT($C$26,"yyyy年m月"),INDEX(横カレンダー!$C$4:$IV$13,MATCH($B$13,横カレンダー!$B$4:$B$13,0),MATCH(カレンダー!G36,横カレンダー!$C$3:$IV$3,0)),"")</f>
        <v>C</v>
      </c>
      <c r="H37" s="175" t="str">
        <f ca="1">IF(TEXT(カレンダー!H36,"yyyy年m月")=TEXT($C$26,"yyyy年m月"),INDEX(横カレンダー!$C$4:$IV$13,MATCH($B$13,横カレンダー!$B$4:$B$13,0),MATCH(カレンダー!H36,横カレンダー!$C$3:$IV$3,0)),"")</f>
        <v>I</v>
      </c>
      <c r="I37" s="175" t="str">
        <f ca="1">IF(TEXT(カレンダー!I36,"yyyy年m月")=TEXT($C$26,"yyyy年m月"),INDEX(横カレンダー!$C$4:$IV$13,MATCH($B$13,横カレンダー!$B$4:$B$13,0),MATCH(カレンダー!I36,横カレンダー!$C$3:$IV$3,0)),"")</f>
        <v>J</v>
      </c>
      <c r="K37" s="175" t="str">
        <f ca="1">IF(TEXT(カレンダー!K36,"yyyy年m月")=TEXT($K$26,"yyyy年m月"),INDEX(横カレンダー!$C$4:$IV$13,MATCH($B$13,横カレンダー!$B$4:$B$13,0),MATCH(カレンダー!K36,横カレンダー!$C$3:$IV$3,0)),"")</f>
        <v>W</v>
      </c>
      <c r="L37" s="175" t="str">
        <f ca="1">IF(TEXT(カレンダー!L36,"yyyy年m月")=TEXT($K$26,"yyyy年m月"),INDEX(横カレンダー!$C$4:$IV$13,MATCH($B$13,横カレンダー!$B$4:$B$13,0),MATCH(カレンダー!L36,横カレンダー!$C$3:$IV$3,0)),"")</f>
        <v>W</v>
      </c>
      <c r="M37" s="175" t="str">
        <f ca="1">IF(TEXT(カレンダー!M36,"yyyy年m月")=TEXT($K$26,"yyyy年m月"),INDEX(横カレンダー!$C$4:$IV$13,MATCH($B$13,横カレンダー!$B$4:$B$13,0),MATCH(カレンダー!M36,横カレンダー!$C$3:$IV$3,0)),"")</f>
        <v>X</v>
      </c>
      <c r="N37" s="175" t="str">
        <f ca="1">IF(TEXT(カレンダー!N36,"yyyy年m月")=TEXT($K$26,"yyyy年m月"),INDEX(横カレンダー!$C$4:$IV$13,MATCH($B$13,横カレンダー!$B$4:$B$13,0),MATCH(カレンダー!N36,横カレンダー!$C$3:$IV$3,0)),"")</f>
        <v>X</v>
      </c>
      <c r="O37" s="175" t="str">
        <f>IF(TEXT(カレンダー!O36,"yyyy年m月")=TEXT($K$26,"yyyy年m月"),INDEX(横カレンダー!$C$4:$IV$13,MATCH($B$13,横カレンダー!$B$4:$B$13,0),MATCH(カレンダー!O36,横カレンダー!$C$3:$IV$3,0)),"")</f>
        <v/>
      </c>
      <c r="P37" s="175" t="str">
        <f>IF(TEXT(カレンダー!P36,"yyyy年m月")=TEXT($K$26,"yyyy年m月"),INDEX(横カレンダー!$C$4:$IV$13,MATCH($B$13,横カレンダー!$B$4:$B$13,0),MATCH(カレンダー!P36,横カレンダー!$C$3:$IV$3,0)),"")</f>
        <v/>
      </c>
      <c r="Q37" s="175" t="str">
        <f>IF(TEXT(カレンダー!Q36,"yyyy年m月")=TEXT($K$26,"yyyy年m月"),INDEX(横カレンダー!$C$4:$IV$13,MATCH($B$13,横カレンダー!$B$4:$B$13,0),MATCH(カレンダー!Q36,横カレンダー!$C$3:$IV$3,0)),"")</f>
        <v/>
      </c>
      <c r="S37" s="175" t="str">
        <f ca="1">IF(TEXT(カレンダー!S36,"yyyy年m月")=TEXT($S$26,"yyyy年m月"),INDEX(横カレンダー!$C$4:$IV$13,MATCH($B$13,横カレンダー!$B$4:$B$13,0),MATCH(カレンダー!S36,横カレンダー!$C$3:$IV$3,0)),"")</f>
        <v>C</v>
      </c>
      <c r="T37" s="175" t="str">
        <f ca="1">IF(TEXT(カレンダー!T36,"yyyy年m月")=TEXT($S$26,"yyyy年m月"),INDEX(横カレンダー!$C$4:$IV$13,MATCH($B$13,横カレンダー!$B$4:$B$13,0),MATCH(カレンダー!T36,横カレンダー!$C$3:$IV$3,0)),"")</f>
        <v>C</v>
      </c>
      <c r="U37" s="175" t="str">
        <f ca="1">IF(TEXT(カレンダー!U36,"yyyy年m月")=TEXT($S$26,"yyyy年m月"),INDEX(横カレンダー!$C$4:$IV$13,MATCH($B$13,横カレンダー!$B$4:$B$13,0),MATCH(カレンダー!U36,横カレンダー!$C$3:$IV$3,0)),"")</f>
        <v>C</v>
      </c>
      <c r="V37" s="175" t="str">
        <f ca="1">IF(TEXT(カレンダー!V36,"yyyy年m月")=TEXT($S$26,"yyyy年m月"),INDEX(横カレンダー!$C$4:$IV$13,MATCH($B$13,横カレンダー!$B$4:$B$13,0),MATCH(カレンダー!V36,横カレンダー!$C$3:$IV$3,0)),"")</f>
        <v>C</v>
      </c>
      <c r="W37" s="175" t="str">
        <f ca="1">IF(TEXT(カレンダー!W36,"yyyy年m月")=TEXT($S$26,"yyyy年m月"),INDEX(横カレンダー!$C$4:$IV$13,MATCH($B$13,横カレンダー!$B$4:$B$13,0),MATCH(カレンダー!W36,横カレンダー!$C$3:$IV$3,0)),"")</f>
        <v>C</v>
      </c>
      <c r="X37" s="175" t="str">
        <f ca="1">IF(TEXT(カレンダー!X36,"yyyy年m月")=TEXT($S$26,"yyyy年m月"),INDEX(横カレンダー!$C$4:$IV$13,MATCH($B$13,横カレンダー!$B$4:$B$13,0),MATCH(カレンダー!X36,横カレンダー!$C$3:$IV$3,0)),"")</f>
        <v>G</v>
      </c>
      <c r="Y37" s="175" t="str">
        <f ca="1">IF(TEXT(カレンダー!Y36,"yyyy年m月")=TEXT($S$26,"yyyy年m月"),INDEX(横カレンダー!$C$4:$IV$13,MATCH($B$13,横カレンダー!$B$4:$B$13,0),MATCH(カレンダー!Y36,横カレンダー!$C$3:$IV$3,0)),"")</f>
        <v>I</v>
      </c>
    </row>
    <row r="38" spans="3:25" s="170" customFormat="1" ht="9" customHeight="1" x14ac:dyDescent="0.2">
      <c r="C38" s="174">
        <f>$C$26-WEEKDAY($C$26)+36</f>
        <v>45991</v>
      </c>
      <c r="D38" s="174">
        <f>$C$26-WEEKDAY($C$26)+37</f>
        <v>45992</v>
      </c>
      <c r="E38" s="174">
        <f>$C$26-WEEKDAY($C$26)+38</f>
        <v>45993</v>
      </c>
      <c r="F38" s="174">
        <f>$C$26-WEEKDAY($C$26)+39</f>
        <v>45994</v>
      </c>
      <c r="G38" s="174">
        <f>$C$26-WEEKDAY($C$26)+40</f>
        <v>45995</v>
      </c>
      <c r="H38" s="174">
        <f>$C$26-WEEKDAY($C$26)+41</f>
        <v>45996</v>
      </c>
      <c r="I38" s="174">
        <f>$C$26-WEEKDAY($C$26)+42</f>
        <v>45997</v>
      </c>
      <c r="K38" s="174">
        <f>$K$26-WEEKDAY($K$26)+36</f>
        <v>46026</v>
      </c>
      <c r="L38" s="174">
        <f>$K$26-WEEKDAY($K$26)+37</f>
        <v>46027</v>
      </c>
      <c r="M38" s="174">
        <f>$K$26-WEEKDAY($K$26)+38</f>
        <v>46028</v>
      </c>
      <c r="N38" s="174">
        <f>$K$26-WEEKDAY($K$26)+39</f>
        <v>46029</v>
      </c>
      <c r="O38" s="174">
        <f>$K$26-WEEKDAY($K$26)+40</f>
        <v>46030</v>
      </c>
      <c r="P38" s="174">
        <f>$K$26-WEEKDAY($K$26)+41</f>
        <v>46031</v>
      </c>
      <c r="Q38" s="174">
        <f>$K$26-WEEKDAY($K$26)+42</f>
        <v>46032</v>
      </c>
      <c r="S38" s="174">
        <f>$S$26-WEEKDAY($S$26)+36</f>
        <v>46054</v>
      </c>
      <c r="T38" s="174">
        <f>$S$26-WEEKDAY($S$26)+37</f>
        <v>46055</v>
      </c>
      <c r="U38" s="174">
        <f>$S$26-WEEKDAY($S$26)+38</f>
        <v>46056</v>
      </c>
      <c r="V38" s="174">
        <f>$S$26-WEEKDAY($S$26)+39</f>
        <v>46057</v>
      </c>
      <c r="W38" s="174">
        <f>$S$26-WEEKDAY($S$26)+40</f>
        <v>46058</v>
      </c>
      <c r="X38" s="174">
        <f>$S$26-WEEKDAY($S$26)+41</f>
        <v>46059</v>
      </c>
      <c r="Y38" s="174">
        <f>$S$26-WEEKDAY($S$26)+42</f>
        <v>46060</v>
      </c>
    </row>
    <row r="39" spans="3:25" ht="11.5" x14ac:dyDescent="0.2">
      <c r="C39" s="175" t="str">
        <f ca="1">IF(TEXT(カレンダー!C38,"yyyy年m月")=TEXT($C$26,"yyyy年m月"),INDEX(横カレンダー!$C$4:$IV$13,MATCH($B$13,横カレンダー!$B$4:$B$13,0),MATCH(カレンダー!C38,横カレンダー!$C$3:$IV$3,0)),"")</f>
        <v>D</v>
      </c>
      <c r="D39" s="175" t="str">
        <f>IF(TEXT(カレンダー!D38,"yyyy年m月")=TEXT($C$26,"yyyy年m月"),INDEX(横カレンダー!$C$4:$IV$13,MATCH($B$13,横カレンダー!$B$4:$B$13,0),MATCH(カレンダー!D38,横カレンダー!$C$3:$IV$3,0)),"")</f>
        <v/>
      </c>
      <c r="E39" s="175" t="str">
        <f>IF(TEXT(カレンダー!E38,"yyyy年m月")=TEXT($C$26,"yyyy年m月"),INDEX(横カレンダー!$C$4:$IV$13,MATCH($B$13,横カレンダー!$B$4:$B$13,0),MATCH(カレンダー!E38,横カレンダー!$C$3:$IV$3,0)),"")</f>
        <v/>
      </c>
      <c r="F39" s="175" t="str">
        <f>IF(TEXT(カレンダー!F38,"yyyy年m月")=TEXT($C$26,"yyyy年m月"),INDEX(横カレンダー!$C$4:$IV$13,MATCH($B$13,横カレンダー!$B$4:$B$13,0),MATCH(カレンダー!F38,横カレンダー!$C$3:$IV$3,0)),"")</f>
        <v/>
      </c>
      <c r="G39" s="175" t="str">
        <f>IF(TEXT(カレンダー!G38,"yyyy年m月")=TEXT($C$26,"yyyy年m月"),INDEX(横カレンダー!$C$4:$IV$13,MATCH($B$13,横カレンダー!$B$4:$B$13,0),MATCH(カレンダー!G38,横カレンダー!$C$3:$IV$3,0)),"")</f>
        <v/>
      </c>
      <c r="H39" s="175" t="str">
        <f>IF(TEXT(カレンダー!H38,"yyyy年m月")=TEXT($C$26,"yyyy年m月"),INDEX(横カレンダー!$C$4:$IV$13,MATCH($B$13,横カレンダー!$B$4:$B$13,0),MATCH(カレンダー!H38,横カレンダー!$C$3:$IV$3,0)),"")</f>
        <v/>
      </c>
      <c r="I39" s="175" t="str">
        <f>IF(TEXT(カレンダー!I38,"yyyy年m月")=TEXT($C$26,"yyyy年m月"),INDEX(横カレンダー!$C$4:$IV$13,MATCH($B$13,横カレンダー!$B$4:$B$13,0),MATCH(カレンダー!I38,横カレンダー!$C$3:$IV$3,0)),"")</f>
        <v/>
      </c>
      <c r="K39" s="175" t="str">
        <f>IF(TEXT(カレンダー!K38,"yyyy年m月")=TEXT($K$26,"yyyy年m月"),INDEX(横カレンダー!$C$4:$IV$13,MATCH($B$13,横カレンダー!$B$4:$B$13,0),MATCH(カレンダー!K38,横カレンダー!$C$3:$IV$3,0)),"")</f>
        <v/>
      </c>
      <c r="L39" s="175" t="str">
        <f>IF(TEXT(カレンダー!L38,"yyyy年m月")=TEXT($K$26,"yyyy年m月"),INDEX(横カレンダー!$C$4:$IV$13,MATCH($B$13,横カレンダー!$B$4:$B$13,0),MATCH(カレンダー!L38,横カレンダー!$C$3:$IV$3,0)),"")</f>
        <v/>
      </c>
      <c r="M39" s="175" t="str">
        <f>IF(TEXT(カレンダー!M38,"yyyy年m月")=TEXT($K$26,"yyyy年m月"),INDEX(横カレンダー!$C$4:$IV$13,MATCH($B$13,横カレンダー!$B$4:$B$13,0),MATCH(カレンダー!M38,横カレンダー!$C$3:$IV$3,0)),"")</f>
        <v/>
      </c>
      <c r="N39" s="175" t="str">
        <f>IF(TEXT(カレンダー!N38,"yyyy年m月")=TEXT($K$26,"yyyy年m月"),INDEX(横カレンダー!$C$4:$IV$13,MATCH($B$13,横カレンダー!$B$4:$B$13,0),MATCH(カレンダー!N38,横カレンダー!$C$3:$IV$3,0)),"")</f>
        <v/>
      </c>
      <c r="O39" s="175" t="str">
        <f>IF(TEXT(カレンダー!O38,"yyyy年m月")=TEXT($K$26,"yyyy年m月"),INDEX(横カレンダー!$C$4:$IV$13,MATCH($B$13,横カレンダー!$B$4:$B$13,0),MATCH(カレンダー!O38,横カレンダー!$C$3:$IV$3,0)),"")</f>
        <v/>
      </c>
      <c r="P39" s="175" t="str">
        <f>IF(TEXT(カレンダー!P38,"yyyy年m月")=TEXT($K$26,"yyyy年m月"),INDEX(横カレンダー!$C$4:$IV$13,MATCH($B$13,横カレンダー!$B$4:$B$13,0),MATCH(カレンダー!P38,横カレンダー!$C$3:$IV$3,0)),"")</f>
        <v/>
      </c>
      <c r="Q39" s="175" t="str">
        <f>IF(TEXT(カレンダー!Q38,"yyyy年m月")=TEXT($K$26,"yyyy年m月"),INDEX(横カレンダー!$C$4:$IV$13,MATCH($B$13,横カレンダー!$B$4:$B$13,0),MATCH(カレンダー!Q38,横カレンダー!$C$3:$IV$3,0)),"")</f>
        <v/>
      </c>
      <c r="S39" s="175" t="str">
        <f>IF(TEXT(カレンダー!S38,"yyyy年m月")=TEXT($S$26,"yyyy年m月"),INDEX(横カレンダー!$C$4:$IV$13,MATCH($B$13,横カレンダー!$B$4:$B$13,0),MATCH(カレンダー!S38,横カレンダー!$C$3:$IV$3,0)),"")</f>
        <v/>
      </c>
      <c r="T39" s="175" t="str">
        <f>IF(TEXT(カレンダー!T38,"yyyy年m月")=TEXT($S$26,"yyyy年m月"),INDEX(横カレンダー!$C$4:$IV$13,MATCH($B$13,横カレンダー!$B$4:$B$13,0),MATCH(カレンダー!T38,横カレンダー!$C$3:$IV$3,0)),"")</f>
        <v/>
      </c>
      <c r="U39" s="175" t="str">
        <f>IF(TEXT(カレンダー!U38,"yyyy年m月")=TEXT($S$26,"yyyy年m月"),INDEX(横カレンダー!$C$4:$IV$13,MATCH($B$13,横カレンダー!$B$4:$B$13,0),MATCH(カレンダー!U38,横カレンダー!$C$3:$IV$3,0)),"")</f>
        <v/>
      </c>
      <c r="V39" s="175" t="str">
        <f>IF(TEXT(カレンダー!V38,"yyyy年m月")=TEXT($S$26,"yyyy年m月"),INDEX(横カレンダー!$C$4:$IV$13,MATCH($B$13,横カレンダー!$B$4:$B$13,0),MATCH(カレンダー!V38,横カレンダー!$C$3:$IV$3,0)),"")</f>
        <v/>
      </c>
      <c r="W39" s="175" t="str">
        <f>IF(TEXT(カレンダー!W38,"yyyy年m月")=TEXT($S$26,"yyyy年m月"),INDEX(横カレンダー!$C$4:$IV$13,MATCH($B$13,横カレンダー!$B$4:$B$13,0),MATCH(カレンダー!W38,横カレンダー!$C$3:$IV$3,0)),"")</f>
        <v/>
      </c>
      <c r="X39" s="175" t="str">
        <f>IF(TEXT(カレンダー!X38,"yyyy年m月")=TEXT($S$26,"yyyy年m月"),INDEX(横カレンダー!$C$4:$IV$13,MATCH($B$13,横カレンダー!$B$4:$B$13,0),MATCH(カレンダー!X38,横カレンダー!$C$3:$IV$3,0)),"")</f>
        <v/>
      </c>
      <c r="Y39" s="175" t="str">
        <f>IF(TEXT(カレンダー!Y38,"yyyy年m月")=TEXT($S$26,"yyyy年m月"),INDEX(横カレンダー!$C$4:$IV$13,MATCH($B$13,横カレンダー!$B$4:$B$13,0),MATCH(カレンダー!Y38,横カレンダー!$C$3:$IV$3,0)),"")</f>
        <v/>
      </c>
    </row>
    <row r="41" spans="3:25" ht="9" customHeight="1" x14ac:dyDescent="0.2"/>
    <row r="42" spans="3:25" x14ac:dyDescent="0.2">
      <c r="C42" s="318" t="str">
        <f>TEXT(EDATE(C26,3),"yyyy年m月")</f>
        <v>2026年2月</v>
      </c>
      <c r="D42" s="318"/>
      <c r="E42" s="318"/>
      <c r="F42" s="318"/>
      <c r="G42" s="318"/>
      <c r="H42" s="318"/>
      <c r="I42" s="318"/>
      <c r="K42" s="318" t="str">
        <f>TEXT(EDATE(K26,3),"yyyy年m月")</f>
        <v>2026年3月</v>
      </c>
      <c r="L42" s="318"/>
      <c r="M42" s="318"/>
      <c r="N42" s="318"/>
      <c r="O42" s="318"/>
      <c r="P42" s="318"/>
      <c r="Q42" s="318"/>
      <c r="S42" s="318" t="str">
        <f>TEXT(EDATE(S26,3),"yyyy年m月")</f>
        <v>2026年4月</v>
      </c>
      <c r="T42" s="318"/>
      <c r="U42" s="318"/>
      <c r="V42" s="318"/>
      <c r="W42" s="318"/>
      <c r="X42" s="318"/>
      <c r="Y42" s="318"/>
    </row>
    <row r="43" spans="3:25" x14ac:dyDescent="0.15">
      <c r="C43" s="171" t="s">
        <v>95</v>
      </c>
      <c r="D43" s="172" t="s">
        <v>96</v>
      </c>
      <c r="E43" s="172" t="s">
        <v>97</v>
      </c>
      <c r="F43" s="172" t="s">
        <v>98</v>
      </c>
      <c r="G43" s="172" t="s">
        <v>99</v>
      </c>
      <c r="H43" s="172" t="s">
        <v>100</v>
      </c>
      <c r="I43" s="173" t="s">
        <v>101</v>
      </c>
      <c r="K43" s="171" t="s">
        <v>95</v>
      </c>
      <c r="L43" s="172" t="s">
        <v>96</v>
      </c>
      <c r="M43" s="172" t="s">
        <v>97</v>
      </c>
      <c r="N43" s="172" t="s">
        <v>98</v>
      </c>
      <c r="O43" s="172" t="s">
        <v>99</v>
      </c>
      <c r="P43" s="172" t="s">
        <v>100</v>
      </c>
      <c r="Q43" s="173" t="s">
        <v>101</v>
      </c>
      <c r="S43" s="171" t="s">
        <v>95</v>
      </c>
      <c r="T43" s="172" t="s">
        <v>96</v>
      </c>
      <c r="U43" s="172" t="s">
        <v>97</v>
      </c>
      <c r="V43" s="172" t="s">
        <v>98</v>
      </c>
      <c r="W43" s="172" t="s">
        <v>99</v>
      </c>
      <c r="X43" s="172" t="s">
        <v>100</v>
      </c>
      <c r="Y43" s="173" t="s">
        <v>101</v>
      </c>
    </row>
    <row r="44" spans="3:25" s="170" customFormat="1" ht="9" customHeight="1" x14ac:dyDescent="0.2">
      <c r="C44" s="174">
        <f>$C$42-WEEKDAY($C$42)+1</f>
        <v>46054</v>
      </c>
      <c r="D44" s="174">
        <f>$C$42-WEEKDAY($C$42)+2</f>
        <v>46055</v>
      </c>
      <c r="E44" s="174">
        <f>$C$42-WEEKDAY($C$42)+3</f>
        <v>46056</v>
      </c>
      <c r="F44" s="174">
        <f>$C$42-WEEKDAY($C$42)+4</f>
        <v>46057</v>
      </c>
      <c r="G44" s="174">
        <f>$C$42-WEEKDAY($C$42)+5</f>
        <v>46058</v>
      </c>
      <c r="H44" s="174">
        <f>$C$42-WEEKDAY($C$42)+6</f>
        <v>46059</v>
      </c>
      <c r="I44" s="174">
        <f>$C$42-WEEKDAY($C$42)+7</f>
        <v>46060</v>
      </c>
      <c r="K44" s="174">
        <f>$K$42-WEEKDAY($K$42)+1</f>
        <v>46082</v>
      </c>
      <c r="L44" s="174">
        <f>$K$42-WEEKDAY($K$42)+2</f>
        <v>46083</v>
      </c>
      <c r="M44" s="174">
        <f>$K$42-WEEKDAY($K$42)+3</f>
        <v>46084</v>
      </c>
      <c r="N44" s="174">
        <f>$K$42-WEEKDAY($K$42)+4</f>
        <v>46085</v>
      </c>
      <c r="O44" s="174">
        <f>$K$42-WEEKDAY($K$42)+5</f>
        <v>46086</v>
      </c>
      <c r="P44" s="174">
        <f>$K$42-WEEKDAY($K$42)+6</f>
        <v>46087</v>
      </c>
      <c r="Q44" s="174">
        <f>$K$42-WEEKDAY($K$42)+7</f>
        <v>46088</v>
      </c>
      <c r="S44" s="174">
        <f>$S$42-WEEKDAY($S$42)+1</f>
        <v>46110</v>
      </c>
      <c r="T44" s="174">
        <f>$S$42-WEEKDAY($S$42)+2</f>
        <v>46111</v>
      </c>
      <c r="U44" s="174">
        <f>$S$42-WEEKDAY($S$42)+3</f>
        <v>46112</v>
      </c>
      <c r="V44" s="174">
        <f>$S$42-WEEKDAY($S$42)+4</f>
        <v>46113</v>
      </c>
      <c r="W44" s="174">
        <f>$S$42-WEEKDAY($S$42)+5</f>
        <v>46114</v>
      </c>
      <c r="X44" s="174">
        <f>$S$42-WEEKDAY($S$42)+6</f>
        <v>46115</v>
      </c>
      <c r="Y44" s="174">
        <f>$S$42-WEEKDAY($S$42)+7</f>
        <v>46116</v>
      </c>
    </row>
    <row r="45" spans="3:25" ht="11.5" x14ac:dyDescent="0.2">
      <c r="C45" s="175" t="str">
        <f ca="1">IF(TEXT(カレンダー!C44,"yyyy年m月")=TEXT($C$42,"yyyy年m月"),INDEX(横カレンダー!$C$4:$IV$13,MATCH($B$13,横カレンダー!$B$4:$B$13,0),MATCH(カレンダー!C44,横カレンダー!$C$3:$IV$3,0)),"")</f>
        <v>H</v>
      </c>
      <c r="D45" s="175" t="str">
        <f ca="1">IF(TEXT(カレンダー!D44,"yyyy年m月")=TEXT($C$42,"yyyy年m月"),INDEX(横カレンダー!$C$4:$IV$13,MATCH($B$13,横カレンダー!$B$4:$B$13,0),MATCH(カレンダー!D44,横カレンダー!$C$3:$IV$3,0)),"")</f>
        <v>H</v>
      </c>
      <c r="E45" s="175" t="str">
        <f ca="1">IF(TEXT(カレンダー!E44,"yyyy年m月")=TEXT($C$42,"yyyy年m月"),INDEX(横カレンダー!$C$4:$IV$13,MATCH($B$13,横カレンダー!$B$4:$B$13,0),MATCH(カレンダー!E44,横カレンダー!$C$3:$IV$3,0)),"")</f>
        <v>H</v>
      </c>
      <c r="F45" s="175" t="str">
        <f ca="1">IF(TEXT(カレンダー!F44,"yyyy年m月")=TEXT($C$42,"yyyy年m月"),INDEX(横カレンダー!$C$4:$IV$13,MATCH($B$13,横カレンダー!$B$4:$B$13,0),MATCH(カレンダー!F44,横カレンダー!$C$3:$IV$3,0)),"")</f>
        <v>H</v>
      </c>
      <c r="G45" s="175" t="str">
        <f ca="1">IF(TEXT(カレンダー!G44,"yyyy年m月")=TEXT($C$42,"yyyy年m月"),INDEX(横カレンダー!$C$4:$IV$13,MATCH($B$13,横カレンダー!$B$4:$B$13,0),MATCH(カレンダー!G44,横カレンダー!$C$3:$IV$3,0)),"")</f>
        <v>H</v>
      </c>
      <c r="H45" s="175" t="str">
        <f ca="1">IF(TEXT(カレンダー!H44,"yyyy年m月")=TEXT($C$42,"yyyy年m月"),INDEX(横カレンダー!$C$4:$IV$13,MATCH($B$13,横カレンダー!$B$4:$B$13,0),MATCH(カレンダー!H44,横カレンダー!$C$3:$IV$3,0)),"")</f>
        <v>L</v>
      </c>
      <c r="I45" s="175" t="str">
        <f ca="1">IF(TEXT(カレンダー!I44,"yyyy年m月")=TEXT($C$42,"yyyy年m月"),INDEX(横カレンダー!$C$4:$IV$13,MATCH($B$13,横カレンダー!$B$4:$B$13,0),MATCH(カレンダー!I44,横カレンダー!$C$3:$IV$3,0)),"")</f>
        <v>N</v>
      </c>
      <c r="K45" s="175" t="str">
        <f ca="1">IF(TEXT(カレンダー!K44,"yyyy年m月")=TEXT($K$42,"yyyy年m月"),INDEX(横カレンダー!$C$4:$IV$13,MATCH($B$13,横カレンダー!$B$4:$B$13,0),MATCH(カレンダー!K44,横カレンダー!$C$3:$IV$3,0)),"")</f>
        <v>L</v>
      </c>
      <c r="L45" s="175" t="str">
        <f ca="1">IF(TEXT(カレンダー!L44,"yyyy年m月")=TEXT($K$42,"yyyy年m月"),INDEX(横カレンダー!$C$4:$IV$13,MATCH($B$13,横カレンダー!$B$4:$B$13,0),MATCH(カレンダー!L44,横カレンダー!$C$3:$IV$3,0)),"")</f>
        <v>L</v>
      </c>
      <c r="M45" s="175" t="str">
        <f ca="1">IF(TEXT(カレンダー!M44,"yyyy年m月")=TEXT($K$42,"yyyy年m月"),INDEX(横カレンダー!$C$4:$IV$13,MATCH($B$13,横カレンダー!$B$4:$B$13,0),MATCH(カレンダー!M44,横カレンダー!$C$3:$IV$3,0)),"")</f>
        <v>L</v>
      </c>
      <c r="N45" s="175" t="str">
        <f ca="1">IF(TEXT(カレンダー!N44,"yyyy年m月")=TEXT($K$42,"yyyy年m月"),INDEX(横カレンダー!$C$4:$IV$13,MATCH($B$13,横カレンダー!$B$4:$B$13,0),MATCH(カレンダー!N44,横カレンダー!$C$3:$IV$3,0)),"")</f>
        <v>L</v>
      </c>
      <c r="O45" s="175" t="str">
        <f ca="1">IF(TEXT(カレンダー!O44,"yyyy年m月")=TEXT($K$42,"yyyy年m月"),INDEX(横カレンダー!$C$4:$IV$13,MATCH($B$13,横カレンダー!$B$4:$B$13,0),MATCH(カレンダー!O44,横カレンダー!$C$3:$IV$3,0)),"")</f>
        <v>L</v>
      </c>
      <c r="P45" s="175" t="str">
        <f ca="1">IF(TEXT(カレンダー!P44,"yyyy年m月")=TEXT($K$42,"yyyy年m月"),INDEX(横カレンダー!$C$4:$IV$13,MATCH($B$13,横カレンダー!$B$4:$B$13,0),MATCH(カレンダー!P44,横カレンダー!$C$3:$IV$3,0)),"")</f>
        <v>P</v>
      </c>
      <c r="Q45" s="175" t="str">
        <f ca="1">IF(TEXT(カレンダー!Q44,"yyyy年m月")=TEXT($K$42,"yyyy年m月"),INDEX(横カレンダー!$C$4:$IV$13,MATCH($B$13,横カレンダー!$B$4:$B$13,0),MATCH(カレンダー!Q44,横カレンダー!$C$3:$IV$3,0)),"")</f>
        <v>Q</v>
      </c>
      <c r="S45" s="175" t="str">
        <f>IF(TEXT(カレンダー!S44,"yyyy年m月")=TEXT($S$42,"yyyy年m月"),INDEX(横カレンダー!$C$4:$IV$13,MATCH($B$13,横カレンダー!$B$4:$B$13,0),MATCH(カレンダー!S44,横カレンダー!$C$3:$IV$3,0)),"")</f>
        <v/>
      </c>
      <c r="T45" s="175" t="str">
        <f>IF(TEXT(カレンダー!T44,"yyyy年m月")=TEXT($S$42,"yyyy年m月"),INDEX(横カレンダー!$C$4:$IV$13,MATCH($B$13,横カレンダー!$B$4:$B$13,0),MATCH(カレンダー!T44,横カレンダー!$C$3:$IV$3,0)),"")</f>
        <v/>
      </c>
      <c r="U45" s="175" t="str">
        <f>IF(TEXT(カレンダー!U44,"yyyy年m月")=TEXT($S$42,"yyyy年m月"),INDEX(横カレンダー!$C$4:$IV$13,MATCH($B$13,横カレンダー!$B$4:$B$13,0),MATCH(カレンダー!U44,横カレンダー!$C$3:$IV$3,0)),"")</f>
        <v/>
      </c>
      <c r="V45" s="175" t="str">
        <f ca="1">IF(TEXT(カレンダー!V44,"yyyy年m月")=TEXT($S$42,"yyyy年m月"),INDEX(横カレンダー!$C$4:$IV$13,MATCH($B$13,横カレンダー!$B$4:$B$13,0),MATCH(カレンダー!V44,横カレンダー!$C$3:$IV$3,0)),"")</f>
        <v>K</v>
      </c>
      <c r="W45" s="175" t="str">
        <f ca="1">IF(TEXT(カレンダー!W44,"yyyy年m月")=TEXT($S$42,"yyyy年m月"),INDEX(横カレンダー!$C$4:$IV$13,MATCH($B$13,横カレンダー!$B$4:$B$13,0),MATCH(カレンダー!W44,横カレンダー!$C$3:$IV$3,0)),"")</f>
        <v>K</v>
      </c>
      <c r="X45" s="175" t="str">
        <f ca="1">IF(TEXT(カレンダー!X44,"yyyy年m月")=TEXT($S$42,"yyyy年m月"),INDEX(横カレンダー!$C$4:$IV$13,MATCH($B$13,横カレンダー!$B$4:$B$13,0),MATCH(カレンダー!X44,横カレンダー!$C$3:$IV$3,0)),"")</f>
        <v>O</v>
      </c>
      <c r="Y45" s="175" t="str">
        <f ca="1">IF(TEXT(カレンダー!Y44,"yyyy年m月")=TEXT($S$42,"yyyy年m月"),INDEX(横カレンダー!$C$4:$IV$13,MATCH($B$13,横カレンダー!$B$4:$B$13,0),MATCH(カレンダー!Y44,横カレンダー!$C$3:$IV$3,0)),"")</f>
        <v>Q</v>
      </c>
    </row>
    <row r="46" spans="3:25" s="170" customFormat="1" x14ac:dyDescent="0.2">
      <c r="C46" s="174">
        <f>$C$42-WEEKDAY($C$42)+8</f>
        <v>46061</v>
      </c>
      <c r="D46" s="174">
        <f>$C$42-WEEKDAY($C$42)+9</f>
        <v>46062</v>
      </c>
      <c r="E46" s="174">
        <f>$C$42-WEEKDAY($C$42)+10</f>
        <v>46063</v>
      </c>
      <c r="F46" s="174">
        <f>$C$42-WEEKDAY($C$42)+11</f>
        <v>46064</v>
      </c>
      <c r="G46" s="174">
        <f>$C$42-WEEKDAY($C$42)+12</f>
        <v>46065</v>
      </c>
      <c r="H46" s="174">
        <f>$C$42-WEEKDAY($C$42)+13</f>
        <v>46066</v>
      </c>
      <c r="I46" s="174">
        <f>$C$42-WEEKDAY($C$42)+14</f>
        <v>46067</v>
      </c>
      <c r="K46" s="174">
        <f>$K$42-WEEKDAY($K$42)+8</f>
        <v>46089</v>
      </c>
      <c r="L46" s="174">
        <f>$K$42-WEEKDAY($K$42)+9</f>
        <v>46090</v>
      </c>
      <c r="M46" s="174">
        <f>$K$42-WEEKDAY($K$42)+10</f>
        <v>46091</v>
      </c>
      <c r="N46" s="174">
        <f>$K$42-WEEKDAY($K$42)+11</f>
        <v>46092</v>
      </c>
      <c r="O46" s="174">
        <f>$K$42-WEEKDAY($K$42)+12</f>
        <v>46093</v>
      </c>
      <c r="P46" s="174">
        <f>$K$42-WEEKDAY($K$42)+13</f>
        <v>46094</v>
      </c>
      <c r="Q46" s="174">
        <f>$K$42-WEEKDAY($K$42)+14</f>
        <v>46095</v>
      </c>
      <c r="S46" s="174">
        <f>$S$42-WEEKDAY($S$42)+8</f>
        <v>46117</v>
      </c>
      <c r="T46" s="174">
        <f>$S$42-WEEKDAY($S$42)+9</f>
        <v>46118</v>
      </c>
      <c r="U46" s="174">
        <f>$S$42-WEEKDAY($S$42)+10</f>
        <v>46119</v>
      </c>
      <c r="V46" s="174">
        <f>$S$42-WEEKDAY($S$42)+11</f>
        <v>46120</v>
      </c>
      <c r="W46" s="174">
        <f>$S$42-WEEKDAY($S$42)+12</f>
        <v>46121</v>
      </c>
      <c r="X46" s="174">
        <f>$S$42-WEEKDAY($S$42)+13</f>
        <v>46122</v>
      </c>
      <c r="Y46" s="174">
        <f>$S$42-WEEKDAY($S$42)+14</f>
        <v>46123</v>
      </c>
    </row>
    <row r="47" spans="3:25" ht="9" customHeight="1" x14ac:dyDescent="0.2">
      <c r="C47" s="175" t="str">
        <f ca="1">IF(TEXT(カレンダー!C46,"yyyy年m月")=TEXT($C$42,"yyyy年m月"),INDEX(横カレンダー!$C$4:$IV$13,MATCH($B$13,横カレンダー!$B$4:$B$13,0),MATCH(カレンダー!C46,横カレンダー!$C$3:$IV$3,0)),"")</f>
        <v>H</v>
      </c>
      <c r="D47" s="175" t="str">
        <f ca="1">IF(TEXT(カレンダー!D46,"yyyy年m月")=TEXT($C$42,"yyyy年m月"),INDEX(横カレンダー!$C$4:$IV$13,MATCH($B$13,横カレンダー!$B$4:$B$13,0),MATCH(カレンダー!D46,横カレンダー!$C$3:$IV$3,0)),"")</f>
        <v>H</v>
      </c>
      <c r="E47" s="175" t="str">
        <f ca="1">IF(TEXT(カレンダー!E46,"yyyy年m月")=TEXT($C$42,"yyyy年m月"),INDEX(横カレンダー!$C$4:$IV$13,MATCH($B$13,横カレンダー!$B$4:$B$13,0),MATCH(カレンダー!E46,横カレンダー!$C$3:$IV$3,0)),"")</f>
        <v>L</v>
      </c>
      <c r="F47" s="175" t="str">
        <f ca="1">IF(TEXT(カレンダー!F46,"yyyy年m月")=TEXT($C$42,"yyyy年m月"),INDEX(横カレンダー!$C$4:$IV$13,MATCH($B$13,横カレンダー!$B$4:$B$13,0),MATCH(カレンダー!F46,横カレンダー!$C$3:$IV$3,0)),"")</f>
        <v>L</v>
      </c>
      <c r="G47" s="175" t="str">
        <f ca="1">IF(TEXT(カレンダー!G46,"yyyy年m月")=TEXT($C$42,"yyyy年m月"),INDEX(横カレンダー!$C$4:$IV$13,MATCH($B$13,横カレンダー!$B$4:$B$13,0),MATCH(カレンダー!G46,横カレンダー!$C$3:$IV$3,0)),"")</f>
        <v>H</v>
      </c>
      <c r="H47" s="175" t="str">
        <f ca="1">IF(TEXT(カレンダー!H46,"yyyy年m月")=TEXT($C$42,"yyyy年m月"),INDEX(横カレンダー!$C$4:$IV$13,MATCH($B$13,横カレンダー!$B$4:$B$13,0),MATCH(カレンダー!H46,横カレンダー!$C$3:$IV$3,0)),"")</f>
        <v>L</v>
      </c>
      <c r="I47" s="175" t="str">
        <f ca="1">IF(TEXT(カレンダー!I46,"yyyy年m月")=TEXT($C$42,"yyyy年m月"),INDEX(横カレンダー!$C$4:$IV$13,MATCH($B$13,横カレンダー!$B$4:$B$13,0),MATCH(カレンダー!I46,横カレンダー!$C$3:$IV$3,0)),"")</f>
        <v>N</v>
      </c>
      <c r="K47" s="175" t="str">
        <f ca="1">IF(TEXT(カレンダー!K46,"yyyy年m月")=TEXT($K$42,"yyyy年m月"),INDEX(横カレンダー!$C$4:$IV$13,MATCH($B$13,横カレンダー!$B$4:$B$13,0),MATCH(カレンダー!K46,横カレンダー!$C$3:$IV$3,0)),"")</f>
        <v>L</v>
      </c>
      <c r="L47" s="175" t="str">
        <f ca="1">IF(TEXT(カレンダー!L46,"yyyy年m月")=TEXT($K$42,"yyyy年m月"),INDEX(横カレンダー!$C$4:$IV$13,MATCH($B$13,横カレンダー!$B$4:$B$13,0),MATCH(カレンダー!L46,横カレンダー!$C$3:$IV$3,0)),"")</f>
        <v>L</v>
      </c>
      <c r="M47" s="175" t="str">
        <f ca="1">IF(TEXT(カレンダー!M46,"yyyy年m月")=TEXT($K$42,"yyyy年m月"),INDEX(横カレンダー!$C$4:$IV$13,MATCH($B$13,横カレンダー!$B$4:$B$13,0),MATCH(カレンダー!M46,横カレンダー!$C$3:$IV$3,0)),"")</f>
        <v>L</v>
      </c>
      <c r="N47" s="175" t="str">
        <f ca="1">IF(TEXT(カレンダー!N46,"yyyy年m月")=TEXT($K$42,"yyyy年m月"),INDEX(横カレンダー!$C$4:$IV$13,MATCH($B$13,横カレンダー!$B$4:$B$13,0),MATCH(カレンダー!N46,横カレンダー!$C$3:$IV$3,0)),"")</f>
        <v>L</v>
      </c>
      <c r="O47" s="175" t="str">
        <f ca="1">IF(TEXT(カレンダー!O46,"yyyy年m月")=TEXT($K$42,"yyyy年m月"),INDEX(横カレンダー!$C$4:$IV$13,MATCH($B$13,横カレンダー!$B$4:$B$13,0),MATCH(カレンダー!O46,横カレンダー!$C$3:$IV$3,0)),"")</f>
        <v>L</v>
      </c>
      <c r="P47" s="175" t="str">
        <f ca="1">IF(TEXT(カレンダー!P46,"yyyy年m月")=TEXT($K$42,"yyyy年m月"),INDEX(横カレンダー!$C$4:$IV$13,MATCH($B$13,横カレンダー!$B$4:$B$13,0),MATCH(カレンダー!P46,横カレンダー!$C$3:$IV$3,0)),"")</f>
        <v>P</v>
      </c>
      <c r="Q47" s="175" t="str">
        <f ca="1">IF(TEXT(カレンダー!Q46,"yyyy年m月")=TEXT($K$42,"yyyy年m月"),INDEX(横カレンダー!$C$4:$IV$13,MATCH($B$13,横カレンダー!$B$4:$B$13,0),MATCH(カレンダー!Q46,横カレンダー!$C$3:$IV$3,0)),"")</f>
        <v>Q</v>
      </c>
      <c r="S47" s="175" t="str">
        <f ca="1">IF(TEXT(カレンダー!S46,"yyyy年m月")=TEXT($S$42,"yyyy年m月"),INDEX(横カレンダー!$C$4:$IV$13,MATCH($B$13,横カレンダー!$B$4:$B$13,0),MATCH(カレンダー!S46,横カレンダー!$C$3:$IV$3,0)),"")</f>
        <v>K</v>
      </c>
      <c r="T47" s="175" t="str">
        <f ca="1">IF(TEXT(カレンダー!T46,"yyyy年m月")=TEXT($S$42,"yyyy年m月"),INDEX(横カレンダー!$C$4:$IV$13,MATCH($B$13,横カレンダー!$B$4:$B$13,0),MATCH(カレンダー!T46,横カレンダー!$C$3:$IV$3,0)),"")</f>
        <v>K</v>
      </c>
      <c r="U47" s="175" t="str">
        <f ca="1">IF(TEXT(カレンダー!U46,"yyyy年m月")=TEXT($S$42,"yyyy年m月"),INDEX(横カレンダー!$C$4:$IV$13,MATCH($B$13,横カレンダー!$B$4:$B$13,0),MATCH(カレンダー!U46,横カレンダー!$C$3:$IV$3,0)),"")</f>
        <v>K</v>
      </c>
      <c r="V47" s="175" t="str">
        <f ca="1">IF(TEXT(カレンダー!V46,"yyyy年m月")=TEXT($S$42,"yyyy年m月"),INDEX(横カレンダー!$C$4:$IV$13,MATCH($B$13,横カレンダー!$B$4:$B$13,0),MATCH(カレンダー!V46,横カレンダー!$C$3:$IV$3,0)),"")</f>
        <v>K</v>
      </c>
      <c r="W47" s="175" t="str">
        <f ca="1">IF(TEXT(カレンダー!W46,"yyyy年m月")=TEXT($S$42,"yyyy年m月"),INDEX(横カレンダー!$C$4:$IV$13,MATCH($B$13,横カレンダー!$B$4:$B$13,0),MATCH(カレンダー!W46,横カレンダー!$C$3:$IV$3,0)),"")</f>
        <v>K</v>
      </c>
      <c r="X47" s="175" t="str">
        <f ca="1">IF(TEXT(カレンダー!X46,"yyyy年m月")=TEXT($S$42,"yyyy年m月"),INDEX(横カレンダー!$C$4:$IV$13,MATCH($B$13,横カレンダー!$B$4:$B$13,0),MATCH(カレンダー!X46,横カレンダー!$C$3:$IV$3,0)),"")</f>
        <v>O</v>
      </c>
      <c r="Y47" s="175" t="str">
        <f ca="1">IF(TEXT(カレンダー!Y46,"yyyy年m月")=TEXT($S$42,"yyyy年m月"),INDEX(横カレンダー!$C$4:$IV$13,MATCH($B$13,横カレンダー!$B$4:$B$13,0),MATCH(カレンダー!Y46,横カレンダー!$C$3:$IV$3,0)),"")</f>
        <v>Q</v>
      </c>
    </row>
    <row r="48" spans="3:25" s="170" customFormat="1" x14ac:dyDescent="0.2">
      <c r="C48" s="174">
        <f>$C$42-WEEKDAY($C$42)+15</f>
        <v>46068</v>
      </c>
      <c r="D48" s="174">
        <f>$C$42-WEEKDAY($C$42)+16</f>
        <v>46069</v>
      </c>
      <c r="E48" s="174">
        <f>$C$42-WEEKDAY($C$42)+17</f>
        <v>46070</v>
      </c>
      <c r="F48" s="174">
        <f>$C$42-WEEKDAY($C$42)+18</f>
        <v>46071</v>
      </c>
      <c r="G48" s="174">
        <f>$C$42-WEEKDAY($C$42)+19</f>
        <v>46072</v>
      </c>
      <c r="H48" s="174">
        <f>$C$42-WEEKDAY($C$42)+20</f>
        <v>46073</v>
      </c>
      <c r="I48" s="174">
        <f>$C$42-WEEKDAY($C$42)+21</f>
        <v>46074</v>
      </c>
      <c r="K48" s="174">
        <f>$K$42-WEEKDAY($K$42)+15</f>
        <v>46096</v>
      </c>
      <c r="L48" s="174">
        <f>$K$42-WEEKDAY($K$42)+16</f>
        <v>46097</v>
      </c>
      <c r="M48" s="174">
        <f>$K$42-WEEKDAY($K$42)+17</f>
        <v>46098</v>
      </c>
      <c r="N48" s="174">
        <f>$K$42-WEEKDAY($K$42)+18</f>
        <v>46099</v>
      </c>
      <c r="O48" s="174">
        <f>$K$42-WEEKDAY($K$42)+19</f>
        <v>46100</v>
      </c>
      <c r="P48" s="174">
        <f>$K$42-WEEKDAY($K$42)+20</f>
        <v>46101</v>
      </c>
      <c r="Q48" s="174">
        <f>$K$42-WEEKDAY($K$42)+21</f>
        <v>46102</v>
      </c>
      <c r="S48" s="174">
        <f>$S$42-WEEKDAY($S$42)+15</f>
        <v>46124</v>
      </c>
      <c r="T48" s="174">
        <f>$S$42-WEEKDAY($S$42)+16</f>
        <v>46125</v>
      </c>
      <c r="U48" s="174">
        <f>$S$42-WEEKDAY($S$42)+17</f>
        <v>46126</v>
      </c>
      <c r="V48" s="174">
        <f>$S$42-WEEKDAY($S$42)+18</f>
        <v>46127</v>
      </c>
      <c r="W48" s="174">
        <f>$S$42-WEEKDAY($S$42)+19</f>
        <v>46128</v>
      </c>
      <c r="X48" s="174">
        <f>$S$42-WEEKDAY($S$42)+20</f>
        <v>46129</v>
      </c>
      <c r="Y48" s="174">
        <f>$S$42-WEEKDAY($S$42)+21</f>
        <v>46130</v>
      </c>
    </row>
    <row r="49" spans="3:25" ht="11.5" x14ac:dyDescent="0.2">
      <c r="C49" s="175" t="str">
        <f ca="1">IF(TEXT(カレンダー!C48,"yyyy年m月")=TEXT($C$42,"yyyy年m月"),INDEX(横カレンダー!$C$4:$IV$13,MATCH($B$13,横カレンダー!$B$4:$B$13,0),MATCH(カレンダー!C48,横カレンダー!$C$3:$IV$3,0)),"")</f>
        <v>I</v>
      </c>
      <c r="D49" s="175" t="str">
        <f ca="1">IF(TEXT(カレンダー!D48,"yyyy年m月")=TEXT($C$42,"yyyy年m月"),INDEX(横カレンダー!$C$4:$IV$13,MATCH($B$13,横カレンダー!$B$4:$B$13,0),MATCH(カレンダー!D48,横カレンダー!$C$3:$IV$3,0)),"")</f>
        <v>I</v>
      </c>
      <c r="E49" s="175" t="str">
        <f ca="1">IF(TEXT(カレンダー!E48,"yyyy年m月")=TEXT($C$42,"yyyy年m月"),INDEX(横カレンダー!$C$4:$IV$13,MATCH($B$13,横カレンダー!$B$4:$B$13,0),MATCH(カレンダー!E48,横カレンダー!$C$3:$IV$3,0)),"")</f>
        <v>I</v>
      </c>
      <c r="F49" s="175" t="str">
        <f ca="1">IF(TEXT(カレンダー!F48,"yyyy年m月")=TEXT($C$42,"yyyy年m月"),INDEX(横カレンダー!$C$4:$IV$13,MATCH($B$13,横カレンダー!$B$4:$B$13,0),MATCH(カレンダー!F48,横カレンダー!$C$3:$IV$3,0)),"")</f>
        <v>H</v>
      </c>
      <c r="G49" s="175" t="str">
        <f ca="1">IF(TEXT(カレンダー!G48,"yyyy年m月")=TEXT($C$42,"yyyy年m月"),INDEX(横カレンダー!$C$4:$IV$13,MATCH($B$13,横カレンダー!$B$4:$B$13,0),MATCH(カレンダー!G48,横カレンダー!$C$3:$IV$3,0)),"")</f>
        <v>H</v>
      </c>
      <c r="H49" s="175" t="str">
        <f ca="1">IF(TEXT(カレンダー!H48,"yyyy年m月")=TEXT($C$42,"yyyy年m月"),INDEX(横カレンダー!$C$4:$IV$13,MATCH($B$13,横カレンダー!$B$4:$B$13,0),MATCH(カレンダー!H48,横カレンダー!$C$3:$IV$3,0)),"")</f>
        <v>L</v>
      </c>
      <c r="I49" s="175" t="str">
        <f ca="1">IF(TEXT(カレンダー!I48,"yyyy年m月")=TEXT($C$42,"yyyy年m月"),INDEX(横カレンダー!$C$4:$IV$13,MATCH($B$13,横カレンダー!$B$4:$B$13,0),MATCH(カレンダー!I48,横カレンダー!$C$3:$IV$3,0)),"")</f>
        <v>N</v>
      </c>
      <c r="K49" s="175" t="str">
        <f ca="1">IF(TEXT(カレンダー!K48,"yyyy年m月")=TEXT($K$42,"yyyy年m月"),INDEX(横カレンダー!$C$4:$IV$13,MATCH($B$13,横カレンダー!$B$4:$B$13,0),MATCH(カレンダー!K48,横カレンダー!$C$3:$IV$3,0)),"")</f>
        <v>L</v>
      </c>
      <c r="L49" s="175" t="str">
        <f ca="1">IF(TEXT(カレンダー!L48,"yyyy年m月")=TEXT($K$42,"yyyy年m月"),INDEX(横カレンダー!$C$4:$IV$13,MATCH($B$13,横カレンダー!$B$4:$B$13,0),MATCH(カレンダー!L48,横カレンダー!$C$3:$IV$3,0)),"")</f>
        <v>L</v>
      </c>
      <c r="M49" s="175" t="str">
        <f ca="1">IF(TEXT(カレンダー!M48,"yyyy年m月")=TEXT($K$42,"yyyy年m月"),INDEX(横カレンダー!$C$4:$IV$13,MATCH($B$13,横カレンダー!$B$4:$B$13,0),MATCH(カレンダー!M48,横カレンダー!$C$3:$IV$3,0)),"")</f>
        <v>L</v>
      </c>
      <c r="N49" s="175" t="str">
        <f ca="1">IF(TEXT(カレンダー!N48,"yyyy年m月")=TEXT($K$42,"yyyy年m月"),INDEX(横カレンダー!$C$4:$IV$13,MATCH($B$13,横カレンダー!$B$4:$B$13,0),MATCH(カレンダー!N48,横カレンダー!$C$3:$IV$3,0)),"")</f>
        <v>L</v>
      </c>
      <c r="O49" s="175" t="str">
        <f ca="1">IF(TEXT(カレンダー!O48,"yyyy年m月")=TEXT($K$42,"yyyy年m月"),INDEX(横カレンダー!$C$4:$IV$13,MATCH($B$13,横カレンダー!$B$4:$B$13,0),MATCH(カレンダー!O48,横カレンダー!$C$3:$IV$3,0)),"")</f>
        <v>P</v>
      </c>
      <c r="P49" s="175" t="str">
        <f ca="1">IF(TEXT(カレンダー!P48,"yyyy年m月")=TEXT($K$42,"yyyy年m月"),INDEX(横カレンダー!$C$4:$IV$13,MATCH($B$13,横カレンダー!$B$4:$B$13,0),MATCH(カレンダー!P48,横カレンダー!$C$3:$IV$3,0)),"")</f>
        <v>P</v>
      </c>
      <c r="Q49" s="175" t="str">
        <f ca="1">IF(TEXT(カレンダー!Q48,"yyyy年m月")=TEXT($K$42,"yyyy年m月"),INDEX(横カレンダー!$C$4:$IV$13,MATCH($B$13,横カレンダー!$B$4:$B$13,0),MATCH(カレンダー!Q48,横カレンダー!$C$3:$IV$3,0)),"")</f>
        <v>Q</v>
      </c>
      <c r="S49" s="175" t="str">
        <f ca="1">IF(TEXT(カレンダー!S48,"yyyy年m月")=TEXT($S$42,"yyyy年m月"),INDEX(横カレンダー!$C$4:$IV$13,MATCH($B$13,横カレンダー!$B$4:$B$13,0),MATCH(カレンダー!S48,横カレンダー!$C$3:$IV$3,0)),"")</f>
        <v>K</v>
      </c>
      <c r="T49" s="175" t="str">
        <f ca="1">IF(TEXT(カレンダー!T48,"yyyy年m月")=TEXT($S$42,"yyyy年m月"),INDEX(横カレンダー!$C$4:$IV$13,MATCH($B$13,横カレンダー!$B$4:$B$13,0),MATCH(カレンダー!T48,横カレンダー!$C$3:$IV$3,0)),"")</f>
        <v>K</v>
      </c>
      <c r="U49" s="175" t="str">
        <f ca="1">IF(TEXT(カレンダー!U48,"yyyy年m月")=TEXT($S$42,"yyyy年m月"),INDEX(横カレンダー!$C$4:$IV$13,MATCH($B$13,横カレンダー!$B$4:$B$13,0),MATCH(カレンダー!U48,横カレンダー!$C$3:$IV$3,0)),"")</f>
        <v>K</v>
      </c>
      <c r="V49" s="175" t="str">
        <f ca="1">IF(TEXT(カレンダー!V48,"yyyy年m月")=TEXT($S$42,"yyyy年m月"),INDEX(横カレンダー!$C$4:$IV$13,MATCH($B$13,横カレンダー!$B$4:$B$13,0),MATCH(カレンダー!V48,横カレンダー!$C$3:$IV$3,0)),"")</f>
        <v>K</v>
      </c>
      <c r="W49" s="175" t="str">
        <f ca="1">IF(TEXT(カレンダー!W48,"yyyy年m月")=TEXT($S$42,"yyyy年m月"),INDEX(横カレンダー!$C$4:$IV$13,MATCH($B$13,横カレンダー!$B$4:$B$13,0),MATCH(カレンダー!W48,横カレンダー!$C$3:$IV$3,0)),"")</f>
        <v>K</v>
      </c>
      <c r="X49" s="175" t="str">
        <f ca="1">IF(TEXT(カレンダー!X48,"yyyy年m月")=TEXT($S$42,"yyyy年m月"),INDEX(横カレンダー!$C$4:$IV$13,MATCH($B$13,横カレンダー!$B$4:$B$13,0),MATCH(カレンダー!X48,横カレンダー!$C$3:$IV$3,0)),"")</f>
        <v>O</v>
      </c>
      <c r="Y49" s="175" t="str">
        <f ca="1">IF(TEXT(カレンダー!Y48,"yyyy年m月")=TEXT($S$42,"yyyy年m月"),INDEX(横カレンダー!$C$4:$IV$13,MATCH($B$13,横カレンダー!$B$4:$B$13,0),MATCH(カレンダー!Y48,横カレンダー!$C$3:$IV$3,0)),"")</f>
        <v>Q</v>
      </c>
    </row>
    <row r="50" spans="3:25" s="170" customFormat="1" ht="9" customHeight="1" x14ac:dyDescent="0.2">
      <c r="C50" s="174">
        <f>$C$42-WEEKDAY($C$42)+22</f>
        <v>46075</v>
      </c>
      <c r="D50" s="174">
        <f>$C$42-WEEKDAY($C$42)+23</f>
        <v>46076</v>
      </c>
      <c r="E50" s="174">
        <f>$C$42-WEEKDAY($C$42)+24</f>
        <v>46077</v>
      </c>
      <c r="F50" s="174">
        <f>$C$42-WEEKDAY($C$42)+25</f>
        <v>46078</v>
      </c>
      <c r="G50" s="174">
        <f>$C$42-WEEKDAY($C$42)+26</f>
        <v>46079</v>
      </c>
      <c r="H50" s="174">
        <f>$C$42-WEEKDAY($C$42)+27</f>
        <v>46080</v>
      </c>
      <c r="I50" s="174">
        <f>$C$42-WEEKDAY($C$42)+28</f>
        <v>46081</v>
      </c>
      <c r="K50" s="174">
        <f>$K$42-WEEKDAY($K$42)+22</f>
        <v>46103</v>
      </c>
      <c r="L50" s="174">
        <f>$K$42-WEEKDAY($K$42)+23</f>
        <v>46104</v>
      </c>
      <c r="M50" s="174">
        <f>$K$42-WEEKDAY($K$42)+24</f>
        <v>46105</v>
      </c>
      <c r="N50" s="174">
        <f>$K$42-WEEKDAY($K$42)+25</f>
        <v>46106</v>
      </c>
      <c r="O50" s="174">
        <f>$K$42-WEEKDAY($K$42)+26</f>
        <v>46107</v>
      </c>
      <c r="P50" s="174">
        <f>$K$42-WEEKDAY($K$42)+27</f>
        <v>46108</v>
      </c>
      <c r="Q50" s="174">
        <f>$K$42-WEEKDAY($K$42)+28</f>
        <v>46109</v>
      </c>
      <c r="S50" s="174">
        <f>$S$42-WEEKDAY($S$42)+22</f>
        <v>46131</v>
      </c>
      <c r="T50" s="174">
        <f>$S$42-WEEKDAY($S$42)+23</f>
        <v>46132</v>
      </c>
      <c r="U50" s="174">
        <f>$S$42-WEEKDAY($S$42)+24</f>
        <v>46133</v>
      </c>
      <c r="V50" s="174">
        <f>$S$42-WEEKDAY($S$42)+25</f>
        <v>46134</v>
      </c>
      <c r="W50" s="174">
        <f>$S$42-WEEKDAY($S$42)+26</f>
        <v>46135</v>
      </c>
      <c r="X50" s="174">
        <f>$S$42-WEEKDAY($S$42)+27</f>
        <v>46136</v>
      </c>
      <c r="Y50" s="174">
        <f>$S$42-WEEKDAY($S$42)+28</f>
        <v>46137</v>
      </c>
    </row>
    <row r="51" spans="3:25" ht="11.5" x14ac:dyDescent="0.2">
      <c r="C51" s="175" t="str">
        <f ca="1">IF(TEXT(カレンダー!C50,"yyyy年m月")=TEXT($C$42,"yyyy年m月"),INDEX(横カレンダー!$C$4:$IV$13,MATCH($B$13,横カレンダー!$B$4:$B$13,0),MATCH(カレンダー!C50,横カレンダー!$C$3:$IV$3,0)),"")</f>
        <v>L</v>
      </c>
      <c r="D51" s="175" t="str">
        <f ca="1">IF(TEXT(カレンダー!D50,"yyyy年m月")=TEXT($C$42,"yyyy年m月"),INDEX(横カレンダー!$C$4:$IV$13,MATCH($B$13,横カレンダー!$B$4:$B$13,0),MATCH(カレンダー!D50,横カレンダー!$C$3:$IV$3,0)),"")</f>
        <v>L</v>
      </c>
      <c r="E51" s="175" t="str">
        <f ca="1">IF(TEXT(カレンダー!E50,"yyyy年m月")=TEXT($C$42,"yyyy年m月"),INDEX(横カレンダー!$C$4:$IV$13,MATCH($B$13,横カレンダー!$B$4:$B$13,0),MATCH(カレンダー!E50,横カレンダー!$C$3:$IV$3,0)),"")</f>
        <v>H</v>
      </c>
      <c r="F51" s="175" t="str">
        <f ca="1">IF(TEXT(カレンダー!F50,"yyyy年m月")=TEXT($C$42,"yyyy年m月"),INDEX(横カレンダー!$C$4:$IV$13,MATCH($B$13,横カレンダー!$B$4:$B$13,0),MATCH(カレンダー!F50,横カレンダー!$C$3:$IV$3,0)),"")</f>
        <v>H</v>
      </c>
      <c r="G51" s="175" t="str">
        <f ca="1">IF(TEXT(カレンダー!G50,"yyyy年m月")=TEXT($C$42,"yyyy年m月"),INDEX(横カレンダー!$C$4:$IV$13,MATCH($B$13,横カレンダー!$B$4:$B$13,0),MATCH(カレンダー!G50,横カレンダー!$C$3:$IV$3,0)),"")</f>
        <v>H</v>
      </c>
      <c r="H51" s="175" t="str">
        <f ca="1">IF(TEXT(カレンダー!H50,"yyyy年m月")=TEXT($C$42,"yyyy年m月"),INDEX(横カレンダー!$C$4:$IV$13,MATCH($B$13,横カレンダー!$B$4:$B$13,0),MATCH(カレンダー!H50,横カレンダー!$C$3:$IV$3,0)),"")</f>
        <v>L</v>
      </c>
      <c r="I51" s="175" t="str">
        <f ca="1">IF(TEXT(カレンダー!I50,"yyyy年m月")=TEXT($C$42,"yyyy年m月"),INDEX(横カレンダー!$C$4:$IV$13,MATCH($B$13,横カレンダー!$B$4:$B$13,0),MATCH(カレンダー!I50,横カレンダー!$C$3:$IV$3,0)),"")</f>
        <v>N</v>
      </c>
      <c r="K51" s="175" t="str">
        <f ca="1">IF(TEXT(カレンダー!K50,"yyyy年m月")=TEXT($K$42,"yyyy年m月"),INDEX(横カレンダー!$C$4:$IV$13,MATCH($B$13,横カレンダー!$B$4:$B$13,0),MATCH(カレンダー!K50,横カレンダー!$C$3:$IV$3,0)),"")</f>
        <v>L</v>
      </c>
      <c r="L51" s="175" t="str">
        <f ca="1">IF(TEXT(カレンダー!L50,"yyyy年m月")=TEXT($K$42,"yyyy年m月"),INDEX(横カレンダー!$C$4:$IV$13,MATCH($B$13,横カレンダー!$B$4:$B$13,0),MATCH(カレンダー!L50,横カレンダー!$C$3:$IV$3,0)),"")</f>
        <v>L</v>
      </c>
      <c r="M51" s="175" t="str">
        <f ca="1">IF(TEXT(カレンダー!M50,"yyyy年m月")=TEXT($K$42,"yyyy年m月"),INDEX(横カレンダー!$C$4:$IV$13,MATCH($B$13,横カレンダー!$B$4:$B$13,0),MATCH(カレンダー!M50,横カレンダー!$C$3:$IV$3,0)),"")</f>
        <v>L</v>
      </c>
      <c r="N51" s="175" t="str">
        <f ca="1">IF(TEXT(カレンダー!N50,"yyyy年m月")=TEXT($K$42,"yyyy年m月"),INDEX(横カレンダー!$C$4:$IV$13,MATCH($B$13,横カレンダー!$B$4:$B$13,0),MATCH(カレンダー!N50,横カレンダー!$C$3:$IV$3,0)),"")</f>
        <v>L</v>
      </c>
      <c r="O51" s="175" t="str">
        <f ca="1">IF(TEXT(カレンダー!O50,"yyyy年m月")=TEXT($K$42,"yyyy年m月"),INDEX(横カレンダー!$C$4:$IV$13,MATCH($B$13,横カレンダー!$B$4:$B$13,0),MATCH(カレンダー!O50,横カレンダー!$C$3:$IV$3,0)),"")</f>
        <v>L</v>
      </c>
      <c r="P51" s="175" t="str">
        <f ca="1">IF(TEXT(カレンダー!P50,"yyyy年m月")=TEXT($K$42,"yyyy年m月"),INDEX(横カレンダー!$C$4:$IV$13,MATCH($B$13,横カレンダー!$B$4:$B$13,0),MATCH(カレンダー!P50,横カレンダー!$C$3:$IV$3,0)),"")</f>
        <v>P</v>
      </c>
      <c r="Q51" s="175" t="str">
        <f ca="1">IF(TEXT(カレンダー!Q50,"yyyy年m月")=TEXT($K$42,"yyyy年m月"),INDEX(横カレンダー!$C$4:$IV$13,MATCH($B$13,横カレンダー!$B$4:$B$13,0),MATCH(カレンダー!Q50,横カレンダー!$C$3:$IV$3,0)),"")</f>
        <v>Q</v>
      </c>
      <c r="S51" s="175" t="str">
        <f ca="1">IF(TEXT(カレンダー!S50,"yyyy年m月")=TEXT($S$42,"yyyy年m月"),INDEX(横カレンダー!$C$4:$IV$13,MATCH($B$13,横カレンダー!$B$4:$B$13,0),MATCH(カレンダー!S50,横カレンダー!$C$3:$IV$3,0)),"")</f>
        <v>K</v>
      </c>
      <c r="T51" s="175" t="str">
        <f ca="1">IF(TEXT(カレンダー!T50,"yyyy年m月")=TEXT($S$42,"yyyy年m月"),INDEX(横カレンダー!$C$4:$IV$13,MATCH($B$13,横カレンダー!$B$4:$B$13,0),MATCH(カレンダー!T50,横カレンダー!$C$3:$IV$3,0)),"")</f>
        <v>K</v>
      </c>
      <c r="U51" s="175" t="str">
        <f ca="1">IF(TEXT(カレンダー!U50,"yyyy年m月")=TEXT($S$42,"yyyy年m月"),INDEX(横カレンダー!$C$4:$IV$13,MATCH($B$13,横カレンダー!$B$4:$B$13,0),MATCH(カレンダー!U50,横カレンダー!$C$3:$IV$3,0)),"")</f>
        <v>K</v>
      </c>
      <c r="V51" s="175" t="str">
        <f ca="1">IF(TEXT(カレンダー!V50,"yyyy年m月")=TEXT($S$42,"yyyy年m月"),INDEX(横カレンダー!$C$4:$IV$13,MATCH($B$13,横カレンダー!$B$4:$B$13,0),MATCH(カレンダー!V50,横カレンダー!$C$3:$IV$3,0)),"")</f>
        <v>K</v>
      </c>
      <c r="W51" s="175" t="str">
        <f ca="1">IF(TEXT(カレンダー!W50,"yyyy年m月")=TEXT($S$42,"yyyy年m月"),INDEX(横カレンダー!$C$4:$IV$13,MATCH($B$13,横カレンダー!$B$4:$B$13,0),MATCH(カレンダー!W50,横カレンダー!$C$3:$IV$3,0)),"")</f>
        <v>K</v>
      </c>
      <c r="X51" s="175" t="str">
        <f ca="1">IF(TEXT(カレンダー!X50,"yyyy年m月")=TEXT($S$42,"yyyy年m月"),INDEX(横カレンダー!$C$4:$IV$13,MATCH($B$13,横カレンダー!$B$4:$B$13,0),MATCH(カレンダー!X50,横カレンダー!$C$3:$IV$3,0)),"")</f>
        <v>O</v>
      </c>
      <c r="Y51" s="175" t="str">
        <f ca="1">IF(TEXT(カレンダー!Y50,"yyyy年m月")=TEXT($S$42,"yyyy年m月"),INDEX(横カレンダー!$C$4:$IV$13,MATCH($B$13,横カレンダー!$B$4:$B$13,0),MATCH(カレンダー!Y50,横カレンダー!$C$3:$IV$3,0)),"")</f>
        <v>U</v>
      </c>
    </row>
    <row r="52" spans="3:25" s="170" customFormat="1" x14ac:dyDescent="0.2">
      <c r="C52" s="174">
        <f>$C$42-WEEKDAY($C$42)+29</f>
        <v>46082</v>
      </c>
      <c r="D52" s="174">
        <f>$C$42-WEEKDAY($C$42)+30</f>
        <v>46083</v>
      </c>
      <c r="E52" s="174">
        <f>$C$42-WEEKDAY($C$42)+31</f>
        <v>46084</v>
      </c>
      <c r="F52" s="174">
        <f>$C$42-WEEKDAY($C$42)+32</f>
        <v>46085</v>
      </c>
      <c r="G52" s="174">
        <f>$C$42-WEEKDAY($C$42)+33</f>
        <v>46086</v>
      </c>
      <c r="H52" s="174">
        <f>$C$42-WEEKDAY($C$42)+34</f>
        <v>46087</v>
      </c>
      <c r="I52" s="174">
        <f>$C$42-WEEKDAY($C$42)+35</f>
        <v>46088</v>
      </c>
      <c r="K52" s="174">
        <f>$K$42-WEEKDAY($K$42)+29</f>
        <v>46110</v>
      </c>
      <c r="L52" s="174">
        <f>$K$42-WEEKDAY($K$42)+30</f>
        <v>46111</v>
      </c>
      <c r="M52" s="174">
        <f>$K$42-WEEKDAY($K$42)+31</f>
        <v>46112</v>
      </c>
      <c r="N52" s="174">
        <f>$K$42-WEEKDAY($K$42)+32</f>
        <v>46113</v>
      </c>
      <c r="O52" s="174">
        <f>$K$42-WEEKDAY($K$42)+33</f>
        <v>46114</v>
      </c>
      <c r="P52" s="174">
        <f>$K$42-WEEKDAY($K$42)+34</f>
        <v>46115</v>
      </c>
      <c r="Q52" s="174">
        <f>$K$42-WEEKDAY($K$42)+35</f>
        <v>46116</v>
      </c>
      <c r="S52" s="174">
        <f>$S$42-WEEKDAY($S$42)+29</f>
        <v>46138</v>
      </c>
      <c r="T52" s="174">
        <f>$S$42-WEEKDAY($S$42)+30</f>
        <v>46139</v>
      </c>
      <c r="U52" s="174">
        <f>$S$42-WEEKDAY($S$42)+31</f>
        <v>46140</v>
      </c>
      <c r="V52" s="174">
        <f>$S$42-WEEKDAY($S$42)+32</f>
        <v>46141</v>
      </c>
      <c r="W52" s="174">
        <f>$S$42-WEEKDAY($S$42)+33</f>
        <v>46142</v>
      </c>
      <c r="X52" s="174">
        <f>$S$42-WEEKDAY($S$42)+34</f>
        <v>46143</v>
      </c>
      <c r="Y52" s="174">
        <f>$S$42-WEEKDAY($S$42)+35</f>
        <v>46144</v>
      </c>
    </row>
    <row r="53" spans="3:25" ht="11.5" x14ac:dyDescent="0.2">
      <c r="C53" s="175" t="str">
        <f>IF(TEXT(カレンダー!C52,"yyyy年m月")=TEXT($C$42,"yyyy年m月"),INDEX(横カレンダー!$C$4:$IV$13,MATCH($B$13,横カレンダー!$B$4:$B$13,0),MATCH(カレンダー!C52,横カレンダー!$C$3:$IV$3,0)),"")</f>
        <v/>
      </c>
      <c r="D53" s="175" t="str">
        <f>IF(TEXT(カレンダー!D52,"yyyy年m月")=TEXT($C$42,"yyyy年m月"),INDEX(横カレンダー!$C$4:$IV$13,MATCH($B$13,横カレンダー!$B$4:$B$13,0),MATCH(カレンダー!D52,横カレンダー!$C$3:$IV$3,0)),"")</f>
        <v/>
      </c>
      <c r="E53" s="175" t="str">
        <f>IF(TEXT(カレンダー!E52,"yyyy年m月")=TEXT($C$42,"yyyy年m月"),INDEX(横カレンダー!$C$4:$IV$13,MATCH($B$13,横カレンダー!$B$4:$B$13,0),MATCH(カレンダー!E52,横カレンダー!$C$3:$IV$3,0)),"")</f>
        <v/>
      </c>
      <c r="F53" s="175" t="str">
        <f>IF(TEXT(カレンダー!F52,"yyyy年m月")=TEXT($C$42,"yyyy年m月"),INDEX(横カレンダー!$C$4:$IV$13,MATCH($B$13,横カレンダー!$B$4:$B$13,0),MATCH(カレンダー!F52,横カレンダー!$C$3:$IV$3,0)),"")</f>
        <v/>
      </c>
      <c r="G53" s="175" t="str">
        <f>IF(TEXT(カレンダー!G52,"yyyy年m月")=TEXT($C$42,"yyyy年m月"),INDEX(横カレンダー!$C$4:$IV$13,MATCH($B$13,横カレンダー!$B$4:$B$13,0),MATCH(カレンダー!G52,横カレンダー!$C$3:$IV$3,0)),"")</f>
        <v/>
      </c>
      <c r="H53" s="175" t="str">
        <f>IF(TEXT(カレンダー!H52,"yyyy年m月")=TEXT($C$42,"yyyy年m月"),INDEX(横カレンダー!$C$4:$IV$13,MATCH($B$13,横カレンダー!$B$4:$B$13,0),MATCH(カレンダー!H52,横カレンダー!$C$3:$IV$3,0)),"")</f>
        <v/>
      </c>
      <c r="I53" s="175" t="str">
        <f>IF(TEXT(カレンダー!I52,"yyyy年m月")=TEXT($C$42,"yyyy年m月"),INDEX(横カレンダー!$C$4:$IV$13,MATCH($B$13,横カレンダー!$B$4:$B$13,0),MATCH(カレンダー!I52,横カレンダー!$C$3:$IV$3,0)),"")</f>
        <v/>
      </c>
      <c r="K53" s="175" t="str">
        <f ca="1">IF(TEXT(カレンダー!K52,"yyyy年m月")=TEXT($K$42,"yyyy年m月"),INDEX(横カレンダー!$C$4:$IV$13,MATCH($B$13,横カレンダー!$B$4:$B$13,0),MATCH(カレンダー!K52,横カレンダー!$C$3:$IV$3,0)),"")</f>
        <v>M</v>
      </c>
      <c r="L53" s="175" t="str">
        <f ca="1">IF(TEXT(カレンダー!L52,"yyyy年m月")=TEXT($K$42,"yyyy年m月"),INDEX(横カレンダー!$C$4:$IV$13,MATCH($B$13,横カレンダー!$B$4:$B$13,0),MATCH(カレンダー!L52,横カレンダー!$C$3:$IV$3,0)),"")</f>
        <v>M</v>
      </c>
      <c r="M53" s="175" t="str">
        <f ca="1">IF(TEXT(カレンダー!M52,"yyyy年m月")=TEXT($K$42,"yyyy年m月"),INDEX(横カレンダー!$C$4:$IV$13,MATCH($B$13,横カレンダー!$B$4:$B$13,0),MATCH(カレンダー!M52,横カレンダー!$C$3:$IV$3,0)),"")</f>
        <v>M</v>
      </c>
      <c r="N53" s="175" t="str">
        <f>IF(TEXT(カレンダー!N52,"yyyy年m月")=TEXT($K$42,"yyyy年m月"),INDEX(横カレンダー!$C$4:$IV$13,MATCH($B$13,横カレンダー!$B$4:$B$13,0),MATCH(カレンダー!N52,横カレンダー!$C$3:$IV$3,0)),"")</f>
        <v/>
      </c>
      <c r="O53" s="175" t="str">
        <f>IF(TEXT(カレンダー!O52,"yyyy年m月")=TEXT($K$42,"yyyy年m月"),INDEX(横カレンダー!$C$4:$IV$13,MATCH($B$13,横カレンダー!$B$4:$B$13,0),MATCH(カレンダー!O52,横カレンダー!$C$3:$IV$3,0)),"")</f>
        <v/>
      </c>
      <c r="P53" s="175" t="str">
        <f>IF(TEXT(カレンダー!P52,"yyyy年m月")=TEXT($K$42,"yyyy年m月"),INDEX(横カレンダー!$C$4:$IV$13,MATCH($B$13,横カレンダー!$B$4:$B$13,0),MATCH(カレンダー!P52,横カレンダー!$C$3:$IV$3,0)),"")</f>
        <v/>
      </c>
      <c r="Q53" s="175" t="str">
        <f>IF(TEXT(カレンダー!Q52,"yyyy年m月")=TEXT($K$42,"yyyy年m月"),INDEX(横カレンダー!$C$4:$IV$13,MATCH($B$13,横カレンダー!$B$4:$B$13,0),MATCH(カレンダー!Q52,横カレンダー!$C$3:$IV$3,0)),"")</f>
        <v/>
      </c>
      <c r="S53" s="175" t="str">
        <f ca="1">IF(TEXT(カレンダー!S52,"yyyy年m月")=TEXT($S$42,"yyyy年m月"),INDEX(横カレンダー!$C$4:$IV$13,MATCH($B$13,横カレンダー!$B$4:$B$13,0),MATCH(カレンダー!S52,横カレンダー!$C$3:$IV$3,0)),"")</f>
        <v>U</v>
      </c>
      <c r="T53" s="175" t="str">
        <f ca="1">IF(TEXT(カレンダー!T52,"yyyy年m月")=TEXT($S$42,"yyyy年m月"),INDEX(横カレンダー!$C$4:$IV$13,MATCH($B$13,横カレンダー!$B$4:$B$13,0),MATCH(カレンダー!T52,横カレンダー!$C$3:$IV$3,0)),"")</f>
        <v>U</v>
      </c>
      <c r="U53" s="175" t="str">
        <f ca="1">IF(TEXT(カレンダー!U52,"yyyy年m月")=TEXT($S$42,"yyyy年m月"),INDEX(横カレンダー!$C$4:$IV$13,MATCH($B$13,横カレンダー!$B$4:$B$13,0),MATCH(カレンダー!U52,横カレンダー!$C$3:$IV$3,0)),"")</f>
        <v>U</v>
      </c>
      <c r="V53" s="175" t="str">
        <f ca="1">IF(TEXT(カレンダー!V52,"yyyy年m月")=TEXT($S$42,"yyyy年m月"),INDEX(横カレンダー!$C$4:$IV$13,MATCH($B$13,横カレンダー!$B$4:$B$13,0),MATCH(カレンダー!V52,横カレンダー!$C$3:$IV$3,0)),"")</f>
        <v>U</v>
      </c>
      <c r="W53" s="175" t="str">
        <f ca="1">IF(TEXT(カレンダー!W52,"yyyy年m月")=TEXT($S$42,"yyyy年m月"),INDEX(横カレンダー!$C$4:$IV$13,MATCH($B$13,横カレンダー!$B$4:$B$13,0),MATCH(カレンダー!W52,横カレンダー!$C$3:$IV$3,0)),"")</f>
        <v>U</v>
      </c>
      <c r="X53" s="175" t="str">
        <f>IF(TEXT(カレンダー!X52,"yyyy年m月")=TEXT($S$42,"yyyy年m月"),INDEX(横カレンダー!$C$4:$IV$13,MATCH($B$13,横カレンダー!$B$4:$B$13,0),MATCH(カレンダー!X52,横カレンダー!$C$3:$IV$3,0)),"")</f>
        <v/>
      </c>
      <c r="Y53" s="175" t="str">
        <f>IF(TEXT(カレンダー!Y52,"yyyy年m月")=TEXT($S$42,"yyyy年m月"),INDEX(横カレンダー!$C$4:$IV$13,MATCH($B$13,横カレンダー!$B$4:$B$13,0),MATCH(カレンダー!Y52,横カレンダー!$C$3:$IV$3,0)),"")</f>
        <v/>
      </c>
    </row>
    <row r="54" spans="3:25" s="170" customFormat="1" x14ac:dyDescent="0.2">
      <c r="C54" s="174">
        <f>$C$42-WEEKDAY($C$42)+36</f>
        <v>46089</v>
      </c>
      <c r="D54" s="174">
        <f>$C$42-WEEKDAY($C$42)+37</f>
        <v>46090</v>
      </c>
      <c r="E54" s="174">
        <f>$C$42-WEEKDAY($C$42)+38</f>
        <v>46091</v>
      </c>
      <c r="F54" s="174">
        <f>$C$42-WEEKDAY($C$42)+39</f>
        <v>46092</v>
      </c>
      <c r="G54" s="174">
        <f>$C$42-WEEKDAY($C$42)+40</f>
        <v>46093</v>
      </c>
      <c r="H54" s="174">
        <f>$C$42-WEEKDAY($C$42)+41</f>
        <v>46094</v>
      </c>
      <c r="I54" s="174">
        <f>$C$42-WEEKDAY($C$42)+42</f>
        <v>46095</v>
      </c>
      <c r="K54" s="174">
        <f>$K$42-WEEKDAY($K$42)+36</f>
        <v>46117</v>
      </c>
      <c r="L54" s="174">
        <f>$K$42-WEEKDAY($K$42)+37</f>
        <v>46118</v>
      </c>
      <c r="M54" s="174">
        <f>$K$42-WEEKDAY($K$42)+38</f>
        <v>46119</v>
      </c>
      <c r="N54" s="174">
        <f>$K$42-WEEKDAY($K$42)+39</f>
        <v>46120</v>
      </c>
      <c r="O54" s="174">
        <f>$K$42-WEEKDAY($K$42)+40</f>
        <v>46121</v>
      </c>
      <c r="P54" s="174">
        <f>$K$42-WEEKDAY($K$42)+41</f>
        <v>46122</v>
      </c>
      <c r="Q54" s="174">
        <f>$K$42-WEEKDAY($K$42)+42</f>
        <v>46123</v>
      </c>
      <c r="S54" s="174">
        <f>$S$42-WEEKDAY($S$42)+36</f>
        <v>46145</v>
      </c>
      <c r="T54" s="174">
        <f>$S$42-WEEKDAY($S$42)+37</f>
        <v>46146</v>
      </c>
      <c r="U54" s="174">
        <f>$S$42-WEEKDAY($S$42)+38</f>
        <v>46147</v>
      </c>
      <c r="V54" s="174">
        <f>$S$42-WEEKDAY($S$42)+39</f>
        <v>46148</v>
      </c>
      <c r="W54" s="174">
        <f>$S$42-WEEKDAY($S$42)+40</f>
        <v>46149</v>
      </c>
      <c r="X54" s="174">
        <f>$S$42-WEEKDAY($S$42)+41</f>
        <v>46150</v>
      </c>
      <c r="Y54" s="174">
        <f>$S$42-WEEKDAY($S$42)+42</f>
        <v>46151</v>
      </c>
    </row>
    <row r="55" spans="3:25" ht="11.5" x14ac:dyDescent="0.2">
      <c r="C55" s="175" t="str">
        <f>IF(TEXT(カレンダー!C54,"yyyy年m月")=TEXT($C$42,"yyyy年m月"),INDEX(横カレンダー!$C$4:$IV$13,MATCH($B$13,横カレンダー!$B$4:$B$13,0),MATCH(カレンダー!C54,横カレンダー!$C$3:$IV$3,0)),"")</f>
        <v/>
      </c>
      <c r="D55" s="175" t="str">
        <f>IF(TEXT(カレンダー!D54,"yyyy年m月")=TEXT($C$42,"yyyy年m月"),INDEX(横カレンダー!$C$4:$IV$13,MATCH($B$13,横カレンダー!$B$4:$B$13,0),MATCH(カレンダー!D54,横カレンダー!$C$3:$IV$3,0)),"")</f>
        <v/>
      </c>
      <c r="E55" s="175" t="str">
        <f>IF(TEXT(カレンダー!E54,"yyyy年m月")=TEXT($C$42,"yyyy年m月"),INDEX(横カレンダー!$C$4:$IV$13,MATCH($B$13,横カレンダー!$B$4:$B$13,0),MATCH(カレンダー!E54,横カレンダー!$C$3:$IV$3,0)),"")</f>
        <v/>
      </c>
      <c r="F55" s="175" t="str">
        <f>IF(TEXT(カレンダー!F54,"yyyy年m月")=TEXT($C$42,"yyyy年m月"),INDEX(横カレンダー!$C$4:$IV$13,MATCH($B$13,横カレンダー!$B$4:$B$13,0),MATCH(カレンダー!F54,横カレンダー!$C$3:$IV$3,0)),"")</f>
        <v/>
      </c>
      <c r="G55" s="175" t="str">
        <f>IF(TEXT(カレンダー!G54,"yyyy年m月")=TEXT($C$42,"yyyy年m月"),INDEX(横カレンダー!$C$4:$IV$13,MATCH($B$13,横カレンダー!$B$4:$B$13,0),MATCH(カレンダー!G54,横カレンダー!$C$3:$IV$3,0)),"")</f>
        <v/>
      </c>
      <c r="H55" s="175" t="str">
        <f>IF(TEXT(カレンダー!H54,"yyyy年m月")=TEXT($C$42,"yyyy年m月"),INDEX(横カレンダー!$C$4:$IV$13,MATCH($B$13,横カレンダー!$B$4:$B$13,0),MATCH(カレンダー!H54,横カレンダー!$C$3:$IV$3,0)),"")</f>
        <v/>
      </c>
      <c r="I55" s="175" t="str">
        <f>IF(TEXT(カレンダー!I54,"yyyy年m月")=TEXT($C$42,"yyyy年m月"),INDEX(横カレンダー!$C$4:$IV$13,MATCH($B$13,横カレンダー!$B$4:$B$13,0),MATCH(カレンダー!I54,横カレンダー!$C$3:$IV$3,0)),"")</f>
        <v/>
      </c>
      <c r="K55" s="175" t="str">
        <f>IF(TEXT(カレンダー!K54,"yyyy年m月")=TEXT($K$42,"yyyy年m月"),INDEX(横カレンダー!$C$4:$IV$13,MATCH($B$13,横カレンダー!$B$4:$B$13,0),MATCH(カレンダー!K54,横カレンダー!$C$3:$IV$3,0)),"")</f>
        <v/>
      </c>
      <c r="L55" s="175" t="str">
        <f>IF(TEXT(カレンダー!L54,"yyyy年m月")=TEXT($K$42,"yyyy年m月"),INDEX(横カレンダー!$C$4:$IV$13,MATCH($B$13,横カレンダー!$B$4:$B$13,0),MATCH(カレンダー!L54,横カレンダー!$C$3:$IV$3,0)),"")</f>
        <v/>
      </c>
      <c r="M55" s="175" t="str">
        <f>IF(TEXT(カレンダー!M54,"yyyy年m月")=TEXT($K$42,"yyyy年m月"),INDEX(横カレンダー!$C$4:$IV$13,MATCH($B$13,横カレンダー!$B$4:$B$13,0),MATCH(カレンダー!M54,横カレンダー!$C$3:$IV$3,0)),"")</f>
        <v/>
      </c>
      <c r="N55" s="175" t="str">
        <f>IF(TEXT(カレンダー!N54,"yyyy年m月")=TEXT($K$42,"yyyy年m月"),INDEX(横カレンダー!$C$4:$IV$13,MATCH($B$13,横カレンダー!$B$4:$B$13,0),MATCH(カレンダー!N54,横カレンダー!$C$3:$IV$3,0)),"")</f>
        <v/>
      </c>
      <c r="O55" s="175" t="str">
        <f>IF(TEXT(カレンダー!O54,"yyyy年m月")=TEXT($K$42,"yyyy年m月"),INDEX(横カレンダー!$C$4:$IV$13,MATCH($B$13,横カレンダー!$B$4:$B$13,0),MATCH(カレンダー!O54,横カレンダー!$C$3:$IV$3,0)),"")</f>
        <v/>
      </c>
      <c r="P55" s="175" t="str">
        <f>IF(TEXT(カレンダー!P54,"yyyy年m月")=TEXT($K$42,"yyyy年m月"),INDEX(横カレンダー!$C$4:$IV$13,MATCH($B$13,横カレンダー!$B$4:$B$13,0),MATCH(カレンダー!P54,横カレンダー!$C$3:$IV$3,0)),"")</f>
        <v/>
      </c>
      <c r="Q55" s="175" t="str">
        <f>IF(TEXT(カレンダー!Q54,"yyyy年m月")=TEXT($K$42,"yyyy年m月"),INDEX(横カレンダー!$C$4:$IV$13,MATCH($B$13,横カレンダー!$B$4:$B$13,0),MATCH(カレンダー!Q54,横カレンダー!$C$3:$IV$3,0)),"")</f>
        <v/>
      </c>
      <c r="S55" s="175" t="str">
        <f>IF(TEXT(カレンダー!S54,"yyyy年m月")=TEXT($S$42,"yyyy年m月"),INDEX(横カレンダー!$C$4:$IV$13,MATCH($B$13,横カレンダー!$B$4:$B$13,0),MATCH(カレンダー!S54,横カレンダー!$C$3:$IV$3,0)),"")</f>
        <v/>
      </c>
      <c r="T55" s="175" t="str">
        <f>IF(TEXT(カレンダー!T54,"yyyy年m月")=TEXT($S$42,"yyyy年m月"),INDEX(横カレンダー!$C$4:$IV$13,MATCH($B$13,横カレンダー!$B$4:$B$13,0),MATCH(カレンダー!T54,横カレンダー!$C$3:$IV$3,0)),"")</f>
        <v/>
      </c>
      <c r="U55" s="175" t="str">
        <f>IF(TEXT(カレンダー!U54,"yyyy年m月")=TEXT($S$42,"yyyy年m月"),INDEX(横カレンダー!$C$4:$IV$13,MATCH($B$13,横カレンダー!$B$4:$B$13,0),MATCH(カレンダー!U54,横カレンダー!$C$3:$IV$3,0)),"")</f>
        <v/>
      </c>
      <c r="V55" s="175" t="str">
        <f>IF(TEXT(カレンダー!V54,"yyyy年m月")=TEXT($S$42,"yyyy年m月"),INDEX(横カレンダー!$C$4:$IV$13,MATCH($B$13,横カレンダー!$B$4:$B$13,0),MATCH(カレンダー!V54,横カレンダー!$C$3:$IV$3,0)),"")</f>
        <v/>
      </c>
      <c r="W55" s="175" t="str">
        <f>IF(TEXT(カレンダー!W54,"yyyy年m月")=TEXT($S$42,"yyyy年m月"),INDEX(横カレンダー!$C$4:$IV$13,MATCH($B$13,横カレンダー!$B$4:$B$13,0),MATCH(カレンダー!W54,横カレンダー!$C$3:$IV$3,0)),"")</f>
        <v/>
      </c>
      <c r="X55" s="175" t="str">
        <f>IF(TEXT(カレンダー!X54,"yyyy年m月")=TEXT($S$42,"yyyy年m月"),INDEX(横カレンダー!$C$4:$IV$13,MATCH($B$13,横カレンダー!$B$4:$B$13,0),MATCH(カレンダー!X54,横カレンダー!$C$3:$IV$3,0)),"")</f>
        <v/>
      </c>
      <c r="Y55" s="175" t="str">
        <f>IF(TEXT(カレンダー!Y54,"yyyy年m月")=TEXT($S$42,"yyyy年m月"),INDEX(横カレンダー!$C$4:$IV$13,MATCH($B$13,横カレンダー!$B$4:$B$13,0),MATCH(カレンダー!Y54,横カレンダー!$C$3:$IV$3,0)),"")</f>
        <v/>
      </c>
    </row>
    <row r="57" spans="3:25" ht="9" customHeight="1" x14ac:dyDescent="0.2"/>
    <row r="60" spans="3:25" ht="9" customHeight="1" x14ac:dyDescent="0.2"/>
    <row r="63" spans="3:25" ht="9" customHeight="1" x14ac:dyDescent="0.2"/>
    <row r="66" ht="9" customHeight="1" x14ac:dyDescent="0.2"/>
    <row r="69" ht="9" customHeight="1" x14ac:dyDescent="0.2"/>
    <row r="72" ht="9" customHeight="1" x14ac:dyDescent="0.2"/>
  </sheetData>
  <mergeCells count="12">
    <mergeCell ref="C42:I42"/>
    <mergeCell ref="K42:Q42"/>
    <mergeCell ref="S10:Y10"/>
    <mergeCell ref="B11:B12"/>
    <mergeCell ref="S26:Y26"/>
    <mergeCell ref="S42:Y42"/>
    <mergeCell ref="D1:E1"/>
    <mergeCell ref="F1:H1"/>
    <mergeCell ref="C10:I10"/>
    <mergeCell ref="K10:Q10"/>
    <mergeCell ref="C26:I26"/>
    <mergeCell ref="K26:Q26"/>
  </mergeCells>
  <phoneticPr fontId="5"/>
  <conditionalFormatting sqref="A11:XFD12 A14:XFD14 A16:XFD16 A18:XFD18 A20:XFD20">
    <cfRule type="expression" dxfId="8003" priority="1112">
      <formula>MONTH(A11)&lt;&gt;MONTH(A$16)</formula>
    </cfRule>
  </conditionalFormatting>
  <conditionalFormatting sqref="A22:XFD22">
    <cfRule type="expression" dxfId="8002" priority="1089">
      <formula>MONTH(A22)&lt;&gt;MONTH(A$16)</formula>
    </cfRule>
  </conditionalFormatting>
  <conditionalFormatting sqref="A28:XFD28 A30:XFD30 A32:XFD32 A34:XFD34 A36:XFD36 A38:XFD38">
    <cfRule type="expression" dxfId="8001" priority="1068">
      <formula>MONTH(A28)&lt;&gt;MONTH(A$32)</formula>
    </cfRule>
  </conditionalFormatting>
  <conditionalFormatting sqref="A44:XFD44 A46:XFD46 A48:XFD48 A50:XFD50 A52:XFD52 A54:XFD54">
    <cfRule type="expression" dxfId="8000" priority="1064">
      <formula>MONTH(A44)&lt;&gt;MONTH(A$48)</formula>
    </cfRule>
  </conditionalFormatting>
  <conditionalFormatting sqref="C27:I27">
    <cfRule type="expression" dxfId="7879" priority="1065">
      <formula>MONTH(C27)&lt;&gt;MONTH(C$16)</formula>
    </cfRule>
  </conditionalFormatting>
  <conditionalFormatting sqref="C43:I43">
    <cfRule type="expression" dxfId="7758" priority="1061">
      <formula>MONTH(C43)&lt;&gt;MONTH(C$16)</formula>
    </cfRule>
  </conditionalFormatting>
  <conditionalFormatting sqref="K12:Q12">
    <cfRule type="expression" dxfId="7617" priority="1111">
      <formula>MONTH(K12)&lt;&gt;MONTH(K$16)</formula>
    </cfRule>
  </conditionalFormatting>
  <conditionalFormatting sqref="K27:Q27">
    <cfRule type="expression" dxfId="7496" priority="1066">
      <formula>MONTH(K27)&lt;&gt;MONTH(K$16)</formula>
    </cfRule>
  </conditionalFormatting>
  <conditionalFormatting sqref="K43:Q43">
    <cfRule type="expression" dxfId="7375" priority="1062">
      <formula>MONTH(K43)&lt;&gt;MONTH(K$16)</formula>
    </cfRule>
  </conditionalFormatting>
  <conditionalFormatting sqref="S12:Y12">
    <cfRule type="expression" dxfId="7254" priority="1090">
      <formula>MONTH(S12)&lt;&gt;MONTH(S$16)</formula>
    </cfRule>
  </conditionalFormatting>
  <conditionalFormatting sqref="S27:Y27">
    <cfRule type="expression" dxfId="7133" priority="1067">
      <formula>MONTH(S27)&lt;&gt;MONTH(S$16)</formula>
    </cfRule>
  </conditionalFormatting>
  <conditionalFormatting sqref="S43:Y43">
    <cfRule type="expression" dxfId="7012" priority="1063">
      <formula>MONTH(S43)&lt;&gt;MONTH(S$16)</formula>
    </cfRule>
  </conditionalFormatting>
  <dataValidations count="2">
    <dataValidation allowBlank="1" showInputMessage="1" showErrorMessage="1" prompt="上のセルの月の曜日が、セル B3 から H3 に表示されます" sqref="C11 S11 K11 S27 K27 C27 S43 K43 C43" xr:uid="{193F9F65-B595-4638-80BA-6F84A37F5E53}"/>
    <dataValidation type="list" allowBlank="1" showInputMessage="1" showErrorMessage="1" sqref="B13" xr:uid="{B13E5081-438D-4A77-B4A4-9150C04E6977}">
      <formula1>$B$16:$B$28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94" operator="containsText" id="{CADF44C7-A459-44DF-8560-DE172223C174}">
            <xm:f>NOT(ISERROR(SEARCH("Q",C13)))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103" operator="containsText" id="{15BB19A8-3C6E-45BE-ADA5-906E6EDD5D07}">
            <xm:f>NOT(ISERROR(SEARCH("H",C13)))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102" operator="containsText" id="{0CB6C5A2-92C2-4739-9689-DCCE7D909AC0}">
            <xm:f>NOT(ISERROR(SEARCH("I",C13)))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01" operator="containsText" id="{4007B222-9235-49D5-A6E4-6F01EFE45069}">
            <xm:f>NOT(ISERROR(SEARCH("J",C13)))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100" operator="containsText" id="{05B16D5B-7C7B-43BE-A26A-5222EBA17001}">
            <xm:f>NOT(ISERROR(SEARCH("K",C13)))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99" operator="containsText" id="{6EE9A1E8-8CAD-4C63-A0F4-59A06138F4D6}">
            <xm:f>NOT(ISERROR(SEARCH("L",C13)))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98" operator="containsText" id="{DD28D43E-2111-46E8-87F6-79228FA856EA}">
            <xm:f>NOT(ISERROR(SEARCH("M",C13)))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97" operator="containsText" id="{322CD0D6-AA79-44B8-BD85-D64207161E6A}">
            <xm:f>NOT(ISERROR(SEARCH("N",C13)))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96" operator="containsText" id="{B84BB6BA-0D57-449E-B609-0B6B2806020C}">
            <xm:f>NOT(ISERROR(SEARCH("O",C13)))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95" operator="containsText" id="{055BE361-691B-4F3C-AE12-8272F9323865}">
            <xm:f>NOT(ISERROR(SEARCH("P",C13)))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ndsWith" priority="1106" operator="endsWith" id="{CF5D9C04-7813-4042-B153-7FB2E481ED31}">
            <xm:f>RIGHT(C13,LEN("E"))="E"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093" operator="containsText" id="{0D1C98F7-0ED9-47AC-B0B9-985F40AEFFDA}">
            <xm:f>NOT(ISERROR(SEARCH("R",C13)))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92" operator="containsText" id="{BA1A9D23-2DE7-42E6-A359-9728F9A42B6F}">
            <xm:f>NOT(ISERROR(SEARCH("S",C13)))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091" operator="containsText" id="{C709E054-822C-4038-AD50-CD8AD2C27F49}">
            <xm:f>NOT(ISERROR(SEARCH("T",C13)))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107" operator="containsText" id="{AB80F7C8-EA38-43D3-B9D3-8C38FBD42621}">
            <xm:f>NOT(ISERROR(SEARCH("D",C13)))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108" operator="containsText" id="{354772D9-90AE-4E3A-9608-091A7EAFB5A0}">
            <xm:f>NOT(ISERROR(SEARCH("C",C13)))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109" operator="beginsWith" id="{15FD99D1-157C-4034-A729-8E0A9C16120A}">
            <xm:f>LEFT(C13,LEN("B"))="B"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110" operator="containsText" id="{9D241E14-6222-42A0-9F34-23349D179F3D}">
            <xm:f>NOT(ISERROR(SEARCH("A",C13)))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104" operator="containsText" id="{B5B3C727-E9A5-4B53-AA45-ED0928B5A8DE}">
            <xm:f>NOT(ISERROR(SEARCH("G",C13)))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105" operator="containsText" id="{02EBF45C-85E0-4F66-808C-EFBCC73254E3}">
            <xm:f>NOT(ISERROR(SEARCH("F",C13)))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C13:I13</xm:sqref>
        </x14:conditionalFormatting>
        <x14:conditionalFormatting xmlns:xm="http://schemas.microsoft.com/office/excel/2006/main">
          <x14:cfRule type="containsText" priority="1050" operator="containsText" id="{BEF6AF80-DBAE-4355-813C-1BACDA40FA7C}">
            <xm:f>NOT(ISERROR(SEARCH("K",C15)))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endsWith" priority="1056" operator="endsWith" id="{3EC35ECB-ECBD-49FF-9E45-9D8A375029E8}">
            <xm:f>RIGHT(C15,LEN("E"))="E"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055" operator="containsText" id="{6D648AA7-A497-4AC9-9452-CFD1768691E0}">
            <xm:f>NOT(ISERROR(SEARCH("F",C15)))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054" operator="containsText" id="{8A4BB737-3061-4DB5-B8E2-5E8A589E52AC}">
            <xm:f>NOT(ISERROR(SEARCH("G",C15)))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053" operator="containsText" id="{B65DC761-9564-46D7-8E9B-7830E17A4DDA}">
            <xm:f>NOT(ISERROR(SEARCH("H",C15)))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052" operator="containsText" id="{F9EE0D98-B620-4C9E-B210-0F9AE34573E8}">
            <xm:f>NOT(ISERROR(SEARCH("I",C15)))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051" operator="containsText" id="{473E14DD-5543-4E4B-A381-776F820B7DC0}">
            <xm:f>NOT(ISERROR(SEARCH("J",C15)))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049" operator="containsText" id="{9E2432E2-1930-484A-8F45-E9894CDD4586}">
            <xm:f>NOT(ISERROR(SEARCH("L",C15)))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48" operator="containsText" id="{9A4A7B5E-E55B-4152-AEC2-B43D52A3E94C}">
            <xm:f>NOT(ISERROR(SEARCH("M",C15)))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47" operator="containsText" id="{7D83B9AB-0015-4079-95A2-5BE7A32F81E2}">
            <xm:f>NOT(ISERROR(SEARCH("N",C15)))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46" operator="containsText" id="{213B000F-FB55-4BF0-941E-CD8008AC2612}">
            <xm:f>NOT(ISERROR(SEARCH("O",C15)))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45" operator="containsText" id="{231FDFBD-7A65-47BD-8CF2-34D25BF3F971}">
            <xm:f>NOT(ISERROR(SEARCH("P",C15)))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44" operator="containsText" id="{E19FC59C-C425-4863-93BF-5BC283A4C8CD}">
            <xm:f>NOT(ISERROR(SEARCH("Q",C15)))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43" operator="containsText" id="{E7AECA3D-08A1-40B8-BA8A-15E1AFBEE021}">
            <xm:f>NOT(ISERROR(SEARCH("R",C15)))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42" operator="containsText" id="{A445C909-D6FC-4878-BB93-6B65D50941D5}">
            <xm:f>NOT(ISERROR(SEARCH("S",C15)))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041" operator="containsText" id="{61C50532-1D08-4BA6-89C1-217D478D6C90}">
            <xm:f>NOT(ISERROR(SEARCH("T",C15)))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60" operator="containsText" id="{C8FE1050-E91D-4A73-90CC-E5BABC4A02E8}">
            <xm:f>NOT(ISERROR(SEARCH("A",C15)))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059" operator="beginsWith" id="{9FB23586-E47E-4860-A0A9-AA9CD304F6F7}">
            <xm:f>LEFT(C15,LEN("B"))="B"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058" operator="containsText" id="{807EA8E2-DC8B-4D3B-8020-19D11329D6E7}">
            <xm:f>NOT(ISERROR(SEARCH("C",C15)))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057" operator="containsText" id="{CD583BC9-1CA1-4BE8-BCD6-F2EFDB4843E8}">
            <xm:f>NOT(ISERROR(SEARCH("D",C15)))</xm:f>
            <xm:f>"D"</xm:f>
            <x14:dxf>
              <fill>
                <patternFill>
                  <bgColor rgb="FF66FF99"/>
                </patternFill>
              </fill>
            </x14:dxf>
          </x14:cfRule>
          <xm:sqref>C15:I15</xm:sqref>
        </x14:conditionalFormatting>
        <x14:conditionalFormatting xmlns:xm="http://schemas.microsoft.com/office/excel/2006/main">
          <x14:cfRule type="endsWith" priority="1036" operator="endsWith" id="{33504E33-4503-4131-8399-4BDEA3909424}">
            <xm:f>RIGHT(C17,LEN("E"))="E"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037" operator="containsText" id="{C488B47F-6A98-46CB-AD52-D1E937EDEF8F}">
            <xm:f>NOT(ISERROR(SEARCH("D",C17)))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040" operator="containsText" id="{3F9A8135-ADFB-4706-8FD3-0B21D07C7232}">
            <xm:f>NOT(ISERROR(SEARCH("A",C17)))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039" operator="beginsWith" id="{B7B1C1A9-CB80-448E-B326-CB785D181B56}">
            <xm:f>LEFT(C17,LEN("B"))="B"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038" operator="containsText" id="{CCA930DB-3588-4BC8-9805-88F773A81371}">
            <xm:f>NOT(ISERROR(SEARCH("C",C17)))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032" operator="containsText" id="{3A5B4EDE-3684-44B3-BAEC-1AD52E9196C2}">
            <xm:f>NOT(ISERROR(SEARCH("I",C17)))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035" operator="containsText" id="{91363052-7320-43B9-A45E-4F31D25C38EE}">
            <xm:f>NOT(ISERROR(SEARCH("F",C17)))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034" operator="containsText" id="{BF0316B2-66EB-4625-9E7F-976342A86F2C}">
            <xm:f>NOT(ISERROR(SEARCH("G",C17)))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033" operator="containsText" id="{AC1B4D54-A4E6-45FC-AE64-8701D045DFEA}">
            <xm:f>NOT(ISERROR(SEARCH("H",C17)))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031" operator="containsText" id="{A9C52896-85B7-48BB-891D-6F691C746552}">
            <xm:f>NOT(ISERROR(SEARCH("J",C17)))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030" operator="containsText" id="{BBD3EB87-394F-4B6D-8D71-9B28B6946FB9}">
            <xm:f>NOT(ISERROR(SEARCH("K",C17)))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29" operator="containsText" id="{FBC7C5F8-7286-414C-A64E-C4D9CDCD336A}">
            <xm:f>NOT(ISERROR(SEARCH("L",C17)))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28" operator="containsText" id="{245E39EE-1D9E-4D59-8FA8-6BD233570AC4}">
            <xm:f>NOT(ISERROR(SEARCH("M",C17)))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27" operator="containsText" id="{8AB0A236-94C6-4ECA-8550-89897E99754A}">
            <xm:f>NOT(ISERROR(SEARCH("N",C17)))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26" operator="containsText" id="{EF132890-512B-4BA8-B8A8-9E7648651449}">
            <xm:f>NOT(ISERROR(SEARCH("O",C17)))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25" operator="containsText" id="{0E8A5B3E-606D-4B80-AE12-DB3BE8C05CAC}">
            <xm:f>NOT(ISERROR(SEARCH("P",C17)))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24" operator="containsText" id="{544741CB-7233-44D5-8FD3-9B5F311DD66B}">
            <xm:f>NOT(ISERROR(SEARCH("Q",C17)))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23" operator="containsText" id="{A3F97E9A-1FEA-4C66-B2FB-BE1EE16B7B30}">
            <xm:f>NOT(ISERROR(SEARCH("R",C17)))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22" operator="containsText" id="{AF7047CA-5421-400F-92B3-028E48203630}">
            <xm:f>NOT(ISERROR(SEARCH("S",C17)))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021" operator="containsText" id="{DC197A30-D778-41E9-97EB-0C178618E6DE}">
            <xm:f>NOT(ISERROR(SEARCH("T",C17)))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C17:I17</xm:sqref>
        </x14:conditionalFormatting>
        <x14:conditionalFormatting xmlns:xm="http://schemas.microsoft.com/office/excel/2006/main">
          <x14:cfRule type="endsWith" priority="1016" operator="endsWith" id="{E1966E12-40F3-4C8D-89B3-10D793AB8A78}">
            <xm:f>RIGHT(C19,LEN("E"))="E"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015" operator="containsText" id="{F3231502-131B-4800-B159-8DF6AE8E992A}">
            <xm:f>NOT(ISERROR(SEARCH("F",C19)))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014" operator="containsText" id="{712C1555-6D70-4777-94C6-033B52835271}">
            <xm:f>NOT(ISERROR(SEARCH("G",C19)))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013" operator="containsText" id="{3A8978AE-8141-4193-A35D-D789941E81EA}">
            <xm:f>NOT(ISERROR(SEARCH("H",C19)))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002" operator="containsText" id="{4E2B1ABA-F79D-445A-8968-D9D99DB68D8C}">
            <xm:f>NOT(ISERROR(SEARCH("S",C19)))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012" operator="containsText" id="{913297A9-BB5A-4A45-9B6B-47A0ADF8213A}">
            <xm:f>NOT(ISERROR(SEARCH("I",C19)))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011" operator="containsText" id="{3CB93FB6-87E1-4554-8CD2-083142D9245D}">
            <xm:f>NOT(ISERROR(SEARCH("J",C19)))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010" operator="containsText" id="{E7A483DB-440F-475A-BD58-54B0997D0036}">
            <xm:f>NOT(ISERROR(SEARCH("K",C19)))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09" operator="containsText" id="{CB952DCA-51C2-4B4D-A0DF-8B8047006E7E}">
            <xm:f>NOT(ISERROR(SEARCH("L",C19)))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08" operator="containsText" id="{BF5A9408-1F2B-43AD-ACDD-F8758CD4AF21}">
            <xm:f>NOT(ISERROR(SEARCH("M",C19)))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07" operator="containsText" id="{4D4F774E-ABC5-4ABB-B538-B7C5878A04C2}">
            <xm:f>NOT(ISERROR(SEARCH("N",C19)))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06" operator="containsText" id="{829547CF-6250-4499-A780-4D6F15B7D243}">
            <xm:f>NOT(ISERROR(SEARCH("O",C19)))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05" operator="containsText" id="{A72928D8-3AE0-45F7-AABC-200FD2AB6792}">
            <xm:f>NOT(ISERROR(SEARCH("P",C19)))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04" operator="containsText" id="{6BBDEF4D-581F-4F3C-94B7-931266BA9916}">
            <xm:f>NOT(ISERROR(SEARCH("Q",C19)))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03" operator="containsText" id="{448955FC-579D-4291-BA6F-8DDED7B37D84}">
            <xm:f>NOT(ISERROR(SEARCH("R",C19)))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01" operator="containsText" id="{26C30967-E4A6-46C7-80EE-0E5764D9E462}">
            <xm:f>NOT(ISERROR(SEARCH("T",C19)))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20" operator="containsText" id="{68F3466E-9551-4571-9CC1-D61CC540D7AA}">
            <xm:f>NOT(ISERROR(SEARCH("A",C19)))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019" operator="beginsWith" id="{96668DB0-3BD1-4DBF-A1D7-E800ADAAFB49}">
            <xm:f>LEFT(C19,LEN("B"))="B"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018" operator="containsText" id="{EE879027-557C-4772-867C-2F25CC2E55E3}">
            <xm:f>NOT(ISERROR(SEARCH("C",C19)))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017" operator="containsText" id="{1E5800FF-85F2-4116-8260-DE61664002F4}">
            <xm:f>NOT(ISERROR(SEARCH("D",C19)))</xm:f>
            <xm:f>"D"</xm:f>
            <x14:dxf>
              <fill>
                <patternFill>
                  <bgColor rgb="FF66FF99"/>
                </patternFill>
              </fill>
            </x14:dxf>
          </x14:cfRule>
          <xm:sqref>C19:I19</xm:sqref>
        </x14:conditionalFormatting>
        <x14:conditionalFormatting xmlns:xm="http://schemas.microsoft.com/office/excel/2006/main">
          <x14:cfRule type="endsWith" priority="996" operator="endsWith" id="{0607BE55-13D9-494F-AC7B-EFA74DC0EB0F}">
            <xm:f>RIGHT(C21,LEN("E"))="E"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95" operator="containsText" id="{EE3BD2D7-E124-459B-AC20-EF76F924E9AC}">
            <xm:f>NOT(ISERROR(SEARCH("F",C21)))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994" operator="containsText" id="{D1504327-3DC2-4BCA-955E-F3A42D8BAC8C}">
            <xm:f>NOT(ISERROR(SEARCH("G",C21)))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93" operator="containsText" id="{6ED798EB-472A-4CBF-80C2-8C215ABA58BF}">
            <xm:f>NOT(ISERROR(SEARCH("H",C21)))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92" operator="containsText" id="{FA40B06D-03ED-46FF-B07B-9781AFC0EF3D}">
            <xm:f>NOT(ISERROR(SEARCH("I",C21)))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91" operator="containsText" id="{D73F96C4-796C-4DA5-B347-5A0C4C93F7B3}">
            <xm:f>NOT(ISERROR(SEARCH("J",C21)))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90" operator="containsText" id="{9E94C2BA-95D8-4C49-8FC8-321B10414E7C}">
            <xm:f>NOT(ISERROR(SEARCH("K",C21)))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89" operator="containsText" id="{56D6C4F3-1905-4404-81A9-755EBDDDDCD4}">
            <xm:f>NOT(ISERROR(SEARCH("L",C21)))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88" operator="containsText" id="{DB5E75F9-87C5-4540-BD82-34A814B354F2}">
            <xm:f>NOT(ISERROR(SEARCH("M",C21)))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87" operator="containsText" id="{DFCFF811-05EE-4C69-8F0A-FB3D3E335143}">
            <xm:f>NOT(ISERROR(SEARCH("N",C21)))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86" operator="containsText" id="{42658EEE-1C3A-4E1D-AA37-914DBB3E44B5}">
            <xm:f>NOT(ISERROR(SEARCH("O",C21)))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985" operator="containsText" id="{7C283F5C-A52B-4429-B25B-06BB21D25D8E}">
            <xm:f>NOT(ISERROR(SEARCH("P",C21)))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984" operator="containsText" id="{963EB5D3-9219-4DCD-8743-274E8F8AAB17}">
            <xm:f>NOT(ISERROR(SEARCH("Q",C21)))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83" operator="containsText" id="{B8400452-E667-4C03-85B1-0DA482C758DF}">
            <xm:f>NOT(ISERROR(SEARCH("R",C21)))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982" operator="containsText" id="{B5244844-E8DC-458C-8867-82F476CBB790}">
            <xm:f>NOT(ISERROR(SEARCH("S",C21)))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981" operator="containsText" id="{475E3396-3527-4FD4-87F4-05E56320477F}">
            <xm:f>NOT(ISERROR(SEARCH("T",C21)))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00" operator="containsText" id="{4F862FAD-F993-450B-A2FA-528A193C10B5}">
            <xm:f>NOT(ISERROR(SEARCH("A",C21)))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999" operator="beginsWith" id="{D5944B39-3D33-43E8-9FC3-04E1FCF9F57B}">
            <xm:f>LEFT(C21,LEN("B"))="B"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98" operator="containsText" id="{ADF34F5E-D705-44E3-AD16-7B31B3E95C60}">
            <xm:f>NOT(ISERROR(SEARCH("C",C21)))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997" operator="containsText" id="{3DCA970D-F51F-463D-BE67-D350EC890714}">
            <xm:f>NOT(ISERROR(SEARCH("D",C21)))</xm:f>
            <xm:f>"D"</xm:f>
            <x14:dxf>
              <fill>
                <patternFill>
                  <bgColor rgb="FF66FF99"/>
                </patternFill>
              </fill>
            </x14:dxf>
          </x14:cfRule>
          <xm:sqref>C21:I21</xm:sqref>
        </x14:conditionalFormatting>
        <x14:conditionalFormatting xmlns:xm="http://schemas.microsoft.com/office/excel/2006/main">
          <x14:cfRule type="containsText" priority="971" operator="containsText" id="{748C3C66-9D66-4A56-98A8-2E75667463EC}">
            <xm:f>NOT(ISERROR(SEARCH("J",C23)))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75" operator="containsText" id="{86960FA0-7712-453A-9D7F-B94E529DDBA6}">
            <xm:f>NOT(ISERROR(SEARCH("F",C23)))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974" operator="containsText" id="{FBD4CC4B-DF83-4721-9128-64C512FE4828}">
            <xm:f>NOT(ISERROR(SEARCH("G",C23)))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72" operator="containsText" id="{BA447974-3723-4600-9187-8CAFF775E2D7}">
            <xm:f>NOT(ISERROR(SEARCH("I",C23)))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64" operator="containsText" id="{FBFDE51A-BA57-4F0E-842C-9F7C80793F3E}">
            <xm:f>NOT(ISERROR(SEARCH("Q",C23)))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70" operator="containsText" id="{F6DC0108-8ECE-4F70-8599-6D4A1E8BF52E}">
            <xm:f>NOT(ISERROR(SEARCH("K",C23)))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69" operator="containsText" id="{333FECDD-578C-4C9A-AA98-5C88CC37C4FB}">
            <xm:f>NOT(ISERROR(SEARCH("L",C23)))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65" operator="containsText" id="{4EF1644D-1344-41D5-8E3F-5B659291F4C5}">
            <xm:f>NOT(ISERROR(SEARCH("P",C23)))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968" operator="containsText" id="{76128050-D0B2-431A-9591-FAD793940A3F}">
            <xm:f>NOT(ISERROR(SEARCH("M",C23)))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67" operator="containsText" id="{28E2B5BC-48B9-4D26-AC26-73C47CACF65F}">
            <xm:f>NOT(ISERROR(SEARCH("N",C23)))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63" operator="containsText" id="{82202B29-A97F-432F-A244-ACCEB0E45EAE}">
            <xm:f>NOT(ISERROR(SEARCH("R",C23)))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966" operator="containsText" id="{FEFE6C33-0131-4E5F-B8FA-731833106239}">
            <xm:f>NOT(ISERROR(SEARCH("O",C23)))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973" operator="containsText" id="{BEE4B79D-BA40-4833-B2A8-E8DB42796FB0}">
            <xm:f>NOT(ISERROR(SEARCH("H",C23)))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61" operator="containsText" id="{542E9555-7583-4147-89B1-F3C61E7ECD2D}">
            <xm:f>NOT(ISERROR(SEARCH("T",C23)))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962" operator="containsText" id="{47691959-341A-40C5-BC1D-EA08E9AF25A1}">
            <xm:f>NOT(ISERROR(SEARCH("S",C23)))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980" operator="containsText" id="{75AAD382-2038-41CA-BC5F-6A727EADA397}">
            <xm:f>NOT(ISERROR(SEARCH("A",C23)))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979" operator="beginsWith" id="{A1354D52-5931-44DE-BB46-50BF065596B2}">
            <xm:f>LEFT(C23,LEN("B"))="B"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78" operator="containsText" id="{093D88F2-3D92-4E91-9911-47EB00417EEB}">
            <xm:f>NOT(ISERROR(SEARCH("C",C23)))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977" operator="containsText" id="{F2DABDF7-4378-497B-B9B5-FDD0D478B3F1}">
            <xm:f>NOT(ISERROR(SEARCH("D",C23)))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976" operator="endsWith" id="{B922FE2D-9803-4F6B-A744-8676C49ABA9A}">
            <xm:f>RIGHT(C23,LEN("E"))="E"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m:sqref>C23:I23</xm:sqref>
        </x14:conditionalFormatting>
        <x14:conditionalFormatting xmlns:xm="http://schemas.microsoft.com/office/excel/2006/main">
          <x14:cfRule type="containsText" priority="713" operator="containsText" id="{B4817224-1BD1-4092-97EC-51CC187AECB6}">
            <xm:f>NOT(ISERROR(SEARCH("H",C29)))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14" operator="containsText" id="{75133BBC-22F2-4474-ABFF-7B58910873CE}">
            <xm:f>NOT(ISERROR(SEARCH("G",C29)))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716" operator="endsWith" id="{F8CF5158-BDFA-4828-B611-5E72FDD87AC0}">
            <xm:f>RIGHT(C29,LEN("E"))="E"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17" operator="containsText" id="{6F34B02D-E850-4628-B3F9-34EDEFCD7372}">
            <xm:f>NOT(ISERROR(SEARCH("D",C29)))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18" operator="containsText" id="{05ED8AF7-E368-4C0D-B0F7-F186CA7B0D3B}">
            <xm:f>NOT(ISERROR(SEARCH("C",C29)))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719" operator="beginsWith" id="{085DB31A-3777-47A2-A077-458F6FEEEA5B}">
            <xm:f>LEFT(C29,LEN("B"))="B"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15" operator="containsText" id="{AA108B3B-CC1D-496B-BF9F-97C0AB9779AA}">
            <xm:f>NOT(ISERROR(SEARCH("F",C29)))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720" operator="containsText" id="{6D23764F-97C1-4213-BD85-4477EF35C4FB}">
            <xm:f>NOT(ISERROR(SEARCH("A",C29)))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02" operator="containsText" id="{5B09A1D0-6534-4B0F-9B6D-6F460D9D0504}">
            <xm:f>NOT(ISERROR(SEARCH("S",C29)))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08" operator="containsText" id="{892F7590-AB71-4DBD-9B75-76BE979A7996}">
            <xm:f>NOT(ISERROR(SEARCH("M",C29)))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01" operator="containsText" id="{4656B3CD-88CB-48D5-8824-3699522E7D43}">
            <xm:f>NOT(ISERROR(SEARCH("T",C29)))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703" operator="containsText" id="{8D439A34-55D9-4968-95F4-62836E38F610}">
            <xm:f>NOT(ISERROR(SEARCH("R",C29)))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704" operator="containsText" id="{DE08D58F-2C0C-41FC-8418-105748A9B179}">
            <xm:f>NOT(ISERROR(SEARCH("Q",C29)))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705" operator="containsText" id="{E79AFB48-8CB8-42C8-8A7B-A88BE089D5F5}">
            <xm:f>NOT(ISERROR(SEARCH("P",C29)))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06" operator="containsText" id="{3DAD91CF-99BC-4BF8-8F9B-827DB52B4348}">
            <xm:f>NOT(ISERROR(SEARCH("O",C29)))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07" operator="containsText" id="{CD0933DA-0CC0-4B89-B672-8BC3FC3D30DE}">
            <xm:f>NOT(ISERROR(SEARCH("N",C29)))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09" operator="containsText" id="{86BE4CD9-048F-4C24-834E-7A8BB2EE2483}">
            <xm:f>NOT(ISERROR(SEARCH("L",C29)))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10" operator="containsText" id="{407D7177-699E-4880-8F66-150280975393}">
            <xm:f>NOT(ISERROR(SEARCH("K",C29)))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711" operator="containsText" id="{12DDE051-4A65-4ADB-BE07-D343433E98CE}">
            <xm:f>NOT(ISERROR(SEARCH("J",C29)))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12" operator="containsText" id="{BA40C134-0E20-4290-82CE-3CAFBB5F75DE}">
            <xm:f>NOT(ISERROR(SEARCH("I",C29)))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C29:I29</xm:sqref>
        </x14:conditionalFormatting>
        <x14:conditionalFormatting xmlns:xm="http://schemas.microsoft.com/office/excel/2006/main">
          <x14:cfRule type="containsText" priority="698" operator="containsText" id="{3B763D3F-36BC-4BE3-84D8-478D93B2F47C}">
            <xm:f>NOT(ISERROR(SEARCH("C",C31)))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97" operator="containsText" id="{91C34257-191E-47FF-9E21-BDF3A6BA412B}">
            <xm:f>NOT(ISERROR(SEARCH("D",C31)))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95" operator="containsText" id="{444D776B-BB5F-49CE-B9B0-F172AE13367E}">
            <xm:f>NOT(ISERROR(SEARCH("F",C31)))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94" operator="containsText" id="{C92A305E-279B-4830-AFDF-A1CED8DEB71D}">
            <xm:f>NOT(ISERROR(SEARCH("G",C31)))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93" operator="containsText" id="{BA697856-9EFD-433B-88A1-5E04402588D3}">
            <xm:f>NOT(ISERROR(SEARCH("H",C31)))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92" operator="containsText" id="{A202BDB8-7358-404B-B4DF-B3513ECF7C41}">
            <xm:f>NOT(ISERROR(SEARCH("I",C31)))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87" operator="containsText" id="{5A8720C3-82DC-40CD-8B03-27617668A73E}">
            <xm:f>NOT(ISERROR(SEARCH("N",C31)))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beginsWith" priority="699" operator="beginsWith" id="{F0CD8181-E93C-4E67-A53B-91683AE1ED08}">
            <xm:f>LEFT(C31,LEN("B"))="B"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00" operator="containsText" id="{7576F004-6E1F-4DDF-999C-721225741514}">
            <xm:f>NOT(ISERROR(SEARCH("A",C31)))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90" operator="containsText" id="{FE5E735D-5AFD-4411-B9BD-252CCABD4602}">
            <xm:f>NOT(ISERROR(SEARCH("K",C31)))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84" operator="containsText" id="{2EA121B8-BC36-4E7B-9606-FA2E47C0E0DB}">
            <xm:f>NOT(ISERROR(SEARCH("Q",C31)))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83" operator="containsText" id="{C5F35404-BB2A-40BE-9FBC-B18EC7FE6145}">
            <xm:f>NOT(ISERROR(SEARCH("R",C31)))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91" operator="containsText" id="{9260F042-1C88-4788-819A-7787C762ED2D}">
            <xm:f>NOT(ISERROR(SEARCH("J",C31)))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endsWith" priority="696" operator="endsWith" id="{A9E9ADC5-5566-4CD8-9A96-8183BFBF20F2}">
            <xm:f>RIGHT(C31,LEN("E"))="E"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82" operator="containsText" id="{1AA08CEF-6C58-48A9-98AF-90436E304D0F}">
            <xm:f>NOT(ISERROR(SEARCH("S",C31)))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85" operator="containsText" id="{051E99EB-F5A2-42B1-BD82-A76DC84DAB19}">
            <xm:f>NOT(ISERROR(SEARCH("P",C31)))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81" operator="containsText" id="{D0B975D7-1F42-4893-B0CF-05EB9FEA1F1D}">
            <xm:f>NOT(ISERROR(SEARCH("T",C31)))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86" operator="containsText" id="{2B64E439-0AD9-4758-97A3-DD99D58F0CEF}">
            <xm:f>NOT(ISERROR(SEARCH("O",C31)))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88" operator="containsText" id="{938FC6C3-23EB-4E92-A3C3-E920270DB72E}">
            <xm:f>NOT(ISERROR(SEARCH("M",C31)))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89" operator="containsText" id="{E3A388D2-2B2C-4B54-883C-A01927BC3B6F}">
            <xm:f>NOT(ISERROR(SEARCH("L",C31)))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C31:I31</xm:sqref>
        </x14:conditionalFormatting>
        <x14:conditionalFormatting xmlns:xm="http://schemas.microsoft.com/office/excel/2006/main">
          <x14:cfRule type="containsText" priority="677" operator="containsText" id="{0988E90C-A594-4D21-A115-E2461AAB3370}">
            <xm:f>NOT(ISERROR(SEARCH("D",C33)))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679" operator="beginsWith" id="{A60A3795-3C3F-46E7-BFB5-6928E5DC4624}">
            <xm:f>LEFT(C33,LEN("B"))="B"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80" operator="containsText" id="{5EE3EA83-8FB4-4E3E-A146-D1EA5BA11110}">
            <xm:f>NOT(ISERROR(SEARCH("A",C33)))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66" operator="containsText" id="{2BA282C4-F963-4DA1-AFD9-9734A512A7D1}">
            <xm:f>NOT(ISERROR(SEARCH("O",C33)))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61" operator="containsText" id="{03344047-9496-4CB8-8419-FEA07CF93445}">
            <xm:f>NOT(ISERROR(SEARCH("T",C33)))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62" operator="containsText" id="{D9F6D8FC-1C91-481F-93AC-BD1C477B5AA1}">
            <xm:f>NOT(ISERROR(SEARCH("S",C33)))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64" operator="containsText" id="{AC3FE98E-B026-4A7E-8896-826D35200BB0}">
            <xm:f>NOT(ISERROR(SEARCH("Q",C33)))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78" operator="containsText" id="{01AE8EE9-7C15-4D9B-B703-1D2F3E18AEDE}">
            <xm:f>NOT(ISERROR(SEARCH("C",C33)))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65" operator="containsText" id="{89E715EB-C0EF-4403-8124-EB24FE3755B2}">
            <xm:f>NOT(ISERROR(SEARCH("P",C33)))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67" operator="containsText" id="{F259B5F6-B8CB-4202-AC06-0BDE872C90CB}">
            <xm:f>NOT(ISERROR(SEARCH("N",C33)))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68" operator="containsText" id="{69E2BDFA-DE39-4FC0-AF9B-72DD7663FAAC}">
            <xm:f>NOT(ISERROR(SEARCH("M",C33)))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69" operator="containsText" id="{A5E6C526-4024-4ADB-AAB5-0E2BBD961EBC}">
            <xm:f>NOT(ISERROR(SEARCH("L",C33)))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75" operator="containsText" id="{0C355E4B-ABFF-437B-8E69-739A78DBA914}">
            <xm:f>NOT(ISERROR(SEARCH("F",C33)))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63" operator="containsText" id="{F103C7A5-13C1-4620-AFAB-FA6281D88DFB}">
            <xm:f>NOT(ISERROR(SEARCH("R",C33)))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74" operator="containsText" id="{D108E398-AADF-47DA-B084-922A9C4906C0}">
            <xm:f>NOT(ISERROR(SEARCH("G",C33)))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676" operator="endsWith" id="{2F78CBF4-28D2-4AFE-926B-9A407C110C11}">
            <xm:f>RIGHT(C33,LEN("E"))="E"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73" operator="containsText" id="{5902E8FC-378B-4AB6-B481-682092803C61}">
            <xm:f>NOT(ISERROR(SEARCH("H",C33)))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72" operator="containsText" id="{289F98DE-6280-4171-8330-C5076404713C}">
            <xm:f>NOT(ISERROR(SEARCH("I",C33)))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71" operator="containsText" id="{B6977A57-831A-465F-A551-98D38B119CB2}">
            <xm:f>NOT(ISERROR(SEARCH("J",C33)))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70" operator="containsText" id="{C1130751-16DE-4D8C-8CE7-3BAF54EF9DD3}">
            <xm:f>NOT(ISERROR(SEARCH("K",C33)))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m:sqref>C33:I33</xm:sqref>
        </x14:conditionalFormatting>
        <x14:conditionalFormatting xmlns:xm="http://schemas.microsoft.com/office/excel/2006/main">
          <x14:cfRule type="containsText" priority="655" operator="containsText" id="{A83A94A3-DF79-4BCE-BF47-4EA6C594C589}">
            <xm:f>NOT(ISERROR(SEARCH("F",C35)))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54" operator="containsText" id="{52471A69-A09E-432F-B08E-103911F42FEE}">
            <xm:f>NOT(ISERROR(SEARCH("G",C35)))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53" operator="containsText" id="{4527F59C-A2F7-4EE5-AD31-5A4E47DB56BB}">
            <xm:f>NOT(ISERROR(SEARCH("H",C35)))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60" operator="containsText" id="{8BD0EF4B-4E85-470E-986C-411BDD673187}">
            <xm:f>NOT(ISERROR(SEARCH("A",C35)))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59" operator="beginsWith" id="{FF960DB6-077D-4143-9A60-30D6D8E117AA}">
            <xm:f>LEFT(C35,LEN("B"))="B"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58" operator="containsText" id="{056C35A1-540B-4987-A445-C7541A9EE221}">
            <xm:f>NOT(ISERROR(SEARCH("C",C35)))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57" operator="containsText" id="{A7D18D23-4C75-4A96-A5B2-D225BA2F8465}">
            <xm:f>NOT(ISERROR(SEARCH("D",C35)))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56" operator="endsWith" id="{5BFB8362-B41A-4879-B214-1056D6DBDC8C}">
            <xm:f>RIGHT(C35,LEN("E"))="E"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41" operator="containsText" id="{72F15653-9ED7-4A1F-8A93-9A7463B8CC98}">
            <xm:f>NOT(ISERROR(SEARCH("T",C35)))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42" operator="containsText" id="{65FCF5E3-72BF-4DE7-89F2-C3E1863CA204}">
            <xm:f>NOT(ISERROR(SEARCH("S",C35)))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43" operator="containsText" id="{747E7FCF-9E21-40F4-9FD6-27CF680B7DAD}">
            <xm:f>NOT(ISERROR(SEARCH("R",C35)))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44" operator="containsText" id="{CB3C44F7-D064-4DB7-A850-E89DA283293F}">
            <xm:f>NOT(ISERROR(SEARCH("Q",C35)))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45" operator="containsText" id="{2C150A6B-6727-4E61-A160-488F250506E1}">
            <xm:f>NOT(ISERROR(SEARCH("P",C35)))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46" operator="containsText" id="{28FC4FA5-D871-42A5-BA4D-8E4A4026931A}">
            <xm:f>NOT(ISERROR(SEARCH("O",C35)))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47" operator="containsText" id="{0E81202A-8BB9-4CB1-AD1F-CCFCFE274B03}">
            <xm:f>NOT(ISERROR(SEARCH("N",C35)))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48" operator="containsText" id="{C51FF571-7815-4BB4-8C16-BE763F699E7C}">
            <xm:f>NOT(ISERROR(SEARCH("M",C35)))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49" operator="containsText" id="{B93173CA-F9CE-40AC-887E-2A8F78480990}">
            <xm:f>NOT(ISERROR(SEARCH("L",C35)))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50" operator="containsText" id="{B279144D-054C-4117-9EF4-63DBB3B07DA2}">
            <xm:f>NOT(ISERROR(SEARCH("K",C35)))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51" operator="containsText" id="{B155BE9A-3B28-45BE-9D57-D9E03FBEAD5D}">
            <xm:f>NOT(ISERROR(SEARCH("J",C35)))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52" operator="containsText" id="{65ADECBB-EE96-4179-AE0B-A7C67C18FDC2}">
            <xm:f>NOT(ISERROR(SEARCH("I",C35)))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C35:I35</xm:sqref>
        </x14:conditionalFormatting>
        <x14:conditionalFormatting xmlns:xm="http://schemas.microsoft.com/office/excel/2006/main">
          <x14:cfRule type="containsText" priority="630" operator="containsText" id="{B47F5294-C316-4525-ACE3-38AD232A6B59}">
            <xm:f>NOT(ISERROR(SEARCH("K",C37)))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29" operator="containsText" id="{A9B32926-A06E-4972-9D0F-6621668DB78E}">
            <xm:f>NOT(ISERROR(SEARCH("L",C37)))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28" operator="containsText" id="{D0366120-558C-4A1E-A015-CBC01F79B169}">
            <xm:f>NOT(ISERROR(SEARCH("M",C37)))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27" operator="containsText" id="{15775299-1960-40BF-9252-B91CF3FCB4A9}">
            <xm:f>NOT(ISERROR(SEARCH("N",C37)))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26" operator="containsText" id="{142249AE-3CCA-4DAB-9CB5-20D5E1059F43}">
            <xm:f>NOT(ISERROR(SEARCH("O",C37)))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25" operator="containsText" id="{57BF1A55-2749-40BC-B4EA-AE1C8D874E6A}">
            <xm:f>NOT(ISERROR(SEARCH("P",C37)))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24" operator="containsText" id="{F3647FFE-B082-4C15-8F3B-DADABE734483}">
            <xm:f>NOT(ISERROR(SEARCH("Q",C37)))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23" operator="containsText" id="{C67F32CD-44DE-495B-9A05-A0F9336B1433}">
            <xm:f>NOT(ISERROR(SEARCH("R",C37)))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22" operator="containsText" id="{8AB14E3C-1AB0-4E6A-BB6C-8FCF50070687}">
            <xm:f>NOT(ISERROR(SEARCH("S",C37)))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21" operator="containsText" id="{0C805D65-26BC-42C9-B55A-ED5DC12E663A}">
            <xm:f>NOT(ISERROR(SEARCH("T",C37)))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40" operator="containsText" id="{7679671B-EFD9-4726-8CE6-B8C169B297FA}">
            <xm:f>NOT(ISERROR(SEARCH("A",C37)))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39" operator="beginsWith" id="{87390198-C874-441E-99CE-2E7EE4870185}">
            <xm:f>LEFT(C37,LEN("B"))="B"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38" operator="containsText" id="{DB7249FB-276C-4294-909A-89EBCD714FE1}">
            <xm:f>NOT(ISERROR(SEARCH("C",C37)))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37" operator="containsText" id="{1A8B35F5-CF73-41DD-B683-C2C2A6DB7DC0}">
            <xm:f>NOT(ISERROR(SEARCH("D",C37)))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36" operator="endsWith" id="{656555C3-BE14-4D1A-AFF5-D9F5D24D28A7}">
            <xm:f>RIGHT(C37,LEN("E"))="E"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35" operator="containsText" id="{0977BA2F-E451-404F-8AD0-3630C3167291}">
            <xm:f>NOT(ISERROR(SEARCH("F",C37)))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34" operator="containsText" id="{6D10B5B3-E942-4DC4-BC89-5A3778D9F11F}">
            <xm:f>NOT(ISERROR(SEARCH("G",C37)))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33" operator="containsText" id="{9C847704-FC39-4CF7-9066-1457AFD3A61D}">
            <xm:f>NOT(ISERROR(SEARCH("H",C37)))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32" operator="containsText" id="{232B536B-4D8C-4F33-88B7-474A05535A85}">
            <xm:f>NOT(ISERROR(SEARCH("I",C37)))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31" operator="containsText" id="{83ED4191-7936-4E5E-9515-D8FCABFBEC71}">
            <xm:f>NOT(ISERROR(SEARCH("J",C37)))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C37:I37</xm:sqref>
        </x14:conditionalFormatting>
        <x14:conditionalFormatting xmlns:xm="http://schemas.microsoft.com/office/excel/2006/main">
          <x14:cfRule type="containsText" priority="612" operator="containsText" id="{34E01B98-2828-49B2-AF27-380FF42081F3}">
            <xm:f>NOT(ISERROR(SEARCH("I",C39)))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17" operator="containsText" id="{B51FA549-28B4-4E90-91CB-7C5D2B87A897}">
            <xm:f>NOT(ISERROR(SEARCH("D",C39)))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16" operator="endsWith" id="{D0B16585-9A97-47E6-9E61-58769BE6D92C}">
            <xm:f>RIGHT(C39,LEN("E"))="E"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04" operator="containsText" id="{0489D64E-4BE1-4F9F-8D25-C7E712722F1A}">
            <xm:f>NOT(ISERROR(SEARCH("Q",C39)))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15" operator="containsText" id="{16251DFE-5CB9-406F-A271-07365A44FECB}">
            <xm:f>NOT(ISERROR(SEARCH("F",C39)))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14" operator="containsText" id="{8936729F-2A00-4662-B27F-3C0E8DE0B20D}">
            <xm:f>NOT(ISERROR(SEARCH("G",C39)))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13" operator="containsText" id="{05530073-D39D-470E-9A80-97102CC48BD3}">
            <xm:f>NOT(ISERROR(SEARCH("H",C39)))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08" operator="containsText" id="{1523BCAC-8A60-452F-B0CB-95D0040151C1}">
            <xm:f>NOT(ISERROR(SEARCH("M",C39)))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11" operator="containsText" id="{CB25A95A-2DB9-4291-BB9B-25473B3ABF13}">
            <xm:f>NOT(ISERROR(SEARCH("J",C39)))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05" operator="containsText" id="{D54F4978-33B1-4304-B7DF-97C3F6E1456D}">
            <xm:f>NOT(ISERROR(SEARCH("P",C39)))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06" operator="containsText" id="{F402AB93-0710-4F30-A63C-917A45B09CAC}">
            <xm:f>NOT(ISERROR(SEARCH("O",C39)))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07" operator="containsText" id="{D55D00DD-8F62-45E4-8E32-095E224BD684}">
            <xm:f>NOT(ISERROR(SEARCH("N",C39)))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01" operator="containsText" id="{285A402C-14FF-4EA5-926D-8A340866C6A5}">
            <xm:f>NOT(ISERROR(SEARCH("T",C39)))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10" operator="containsText" id="{C6AD7DC0-9106-4502-8D54-FD228CF8A687}">
            <xm:f>NOT(ISERROR(SEARCH("K",C39)))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02" operator="containsText" id="{C2FEEC78-C36C-4D2D-967E-4FC2B749C8BF}">
            <xm:f>NOT(ISERROR(SEARCH("S",C39)))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03" operator="containsText" id="{A28786B4-DD8C-41FE-BC1D-076958255CAD}">
            <xm:f>NOT(ISERROR(SEARCH("R",C39)))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09" operator="containsText" id="{3D4DD71D-CDEF-41BF-9731-FEC10976187F}">
            <xm:f>NOT(ISERROR(SEARCH("L",C39)))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18" operator="containsText" id="{99067B89-4AE1-45C1-891C-C77D5693D9B1}">
            <xm:f>NOT(ISERROR(SEARCH("C",C39)))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619" operator="beginsWith" id="{CA8FAABD-3853-4457-852A-18235FD8B406}">
            <xm:f>LEFT(C39,LEN("B"))="B"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20" operator="containsText" id="{087312FB-3430-4F41-A808-690DF70F98AD}">
            <xm:f>NOT(ISERROR(SEARCH("A",C39)))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C39:I39</xm:sqref>
        </x14:conditionalFormatting>
        <x14:conditionalFormatting xmlns:xm="http://schemas.microsoft.com/office/excel/2006/main">
          <x14:cfRule type="containsText" priority="358" operator="containsText" id="{4A2AAB82-1C99-4FE9-97F1-3E88F3007B5D}">
            <xm:f>NOT(ISERROR(SEARCH("C",C45)))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57" operator="containsText" id="{3AC504BF-9219-4D44-B005-4A6C0A1A265F}">
            <xm:f>NOT(ISERROR(SEARCH("D",C45)))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56" operator="endsWith" id="{6E67069C-C9FF-4A00-941D-39D7B65E1DED}">
            <xm:f>RIGHT(C45,LEN("E"))="E"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54" operator="containsText" id="{0C6EA924-3D77-45B1-9259-A94C99EB64F1}">
            <xm:f>NOT(ISERROR(SEARCH("G",C45)))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53" operator="containsText" id="{A1EEFBF8-9F7F-4A35-8338-734D85E0F36A}">
            <xm:f>NOT(ISERROR(SEARCH("H",C45)))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52" operator="containsText" id="{B1A1E2B6-794B-4D6E-9C28-F8A50DA67029}">
            <xm:f>NOT(ISERROR(SEARCH("I",C45)))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51" operator="containsText" id="{74654F80-9053-4694-9C76-D29DB1F524D1}">
            <xm:f>NOT(ISERROR(SEARCH("J",C45)))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50" operator="containsText" id="{F9742FD5-20D2-4AC9-8BCF-D4C4DE7E34AF}">
            <xm:f>NOT(ISERROR(SEARCH("K",C45)))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48" operator="containsText" id="{393EE6AD-46B6-44A1-B632-751FC309C2E6}">
            <xm:f>NOT(ISERROR(SEARCH("M",C45)))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55" operator="containsText" id="{929C2E39-EC1B-4647-B091-6FA96ECE0485}">
            <xm:f>NOT(ISERROR(SEARCH("F",C45)))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47" operator="containsText" id="{EF5F352E-AEFE-4801-88F4-C0F899BD5338}">
            <xm:f>NOT(ISERROR(SEARCH("N",C45)))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46" operator="containsText" id="{C46B6E09-9277-4ABB-8F7C-F46E6BBA7F27}">
            <xm:f>NOT(ISERROR(SEARCH("O",C45)))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43" operator="containsText" id="{24FC94A8-2D6C-401E-A36C-10108FD545EC}">
            <xm:f>NOT(ISERROR(SEARCH("R",C45)))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60" operator="containsText" id="{FDF8053E-206A-42B9-B818-C81F3D86C9C9}">
            <xm:f>NOT(ISERROR(SEARCH("A",C45)))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59" operator="beginsWith" id="{F10F99F5-E8E7-4B15-A8B4-C45FBEAE1A95}">
            <xm:f>LEFT(C45,LEN("B"))="B"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45" operator="containsText" id="{411A5160-AAED-4455-A79A-8AACDCD5A0BA}">
            <xm:f>NOT(ISERROR(SEARCH("P",C45)))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44" operator="containsText" id="{CC1BAECD-D215-4C04-B369-CE4113241BCF}">
            <xm:f>NOT(ISERROR(SEARCH("Q",C45)))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42" operator="containsText" id="{BD663F37-B5AC-4095-B4E6-0C5D3905A256}">
            <xm:f>NOT(ISERROR(SEARCH("S",C45)))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41" operator="containsText" id="{1797B9D2-DE85-4059-B6F7-8B9ED7E416F3}">
            <xm:f>NOT(ISERROR(SEARCH("T",C45)))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49" operator="containsText" id="{0450DF0D-B46D-4F22-8C85-C87FB6B60B70}">
            <xm:f>NOT(ISERROR(SEARCH("L",C45)))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C45:I45</xm:sqref>
        </x14:conditionalFormatting>
        <x14:conditionalFormatting xmlns:xm="http://schemas.microsoft.com/office/excel/2006/main">
          <x14:cfRule type="containsText" priority="322" operator="containsText" id="{8B1D1AF3-0929-44C8-A85E-052DAB583DFD}">
            <xm:f>NOT(ISERROR(SEARCH("S",C47)))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32" operator="containsText" id="{A79F17C0-C09B-4407-B1BC-6DC4E726D44D}">
            <xm:f>NOT(ISERROR(SEARCH("I",C47)))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24" operator="containsText" id="{DF2F3F23-E0DA-4303-B02C-A79F99681632}">
            <xm:f>NOT(ISERROR(SEARCH("Q",C47)))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25" operator="containsText" id="{9D46F8AA-28EA-4CF7-ABD9-05BAC78EF66B}">
            <xm:f>NOT(ISERROR(SEARCH("P",C47)))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26" operator="containsText" id="{C615C111-180C-4805-BFCE-575884B2F174}">
            <xm:f>NOT(ISERROR(SEARCH("O",C47)))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27" operator="containsText" id="{07174D9F-EC63-431C-BF09-39A26C22A5CF}">
            <xm:f>NOT(ISERROR(SEARCH("N",C47)))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28" operator="containsText" id="{86AD03B7-D520-4B2B-B429-87311EF76074}">
            <xm:f>NOT(ISERROR(SEARCH("M",C47)))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40" operator="containsText" id="{2DEB476F-3701-4FC3-A2E9-93FCB7FD3F2A}">
            <xm:f>NOT(ISERROR(SEARCH("A",C47)))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39" operator="beginsWith" id="{9F8D580B-53CB-4333-ADCA-2DF3AA51D239}">
            <xm:f>LEFT(C47,LEN("B"))="B"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38" operator="containsText" id="{96334E4E-C870-466C-BC27-8E66143FF9D3}">
            <xm:f>NOT(ISERROR(SEARCH("C",C47)))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37" operator="containsText" id="{9621E846-B573-4225-B2F1-2CF1B4F5EBF3}">
            <xm:f>NOT(ISERROR(SEARCH("D",C47)))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36" operator="endsWith" id="{72EDC4C6-1E7D-4080-890C-EA63AE84B874}">
            <xm:f>RIGHT(C47,LEN("E"))="E"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21" operator="containsText" id="{D0500A0D-92BA-4053-9EE4-A00EEB27F3A7}">
            <xm:f>NOT(ISERROR(SEARCH("T",C47)))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35" operator="containsText" id="{D724B5A3-9D83-4D95-8BC4-80A393206F16}">
            <xm:f>NOT(ISERROR(SEARCH("F",C47)))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34" operator="containsText" id="{AAF3E161-7DEC-4A37-9960-3EA5C1B713CF}">
            <xm:f>NOT(ISERROR(SEARCH("G",C47)))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33" operator="containsText" id="{0A8A1122-8F06-49F3-B058-80F190022CF8}">
            <xm:f>NOT(ISERROR(SEARCH("H",C47)))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23" operator="containsText" id="{1FCBB4C1-B20E-4204-8316-04FC1A59D1B5}">
            <xm:f>NOT(ISERROR(SEARCH("R",C47)))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31" operator="containsText" id="{C63DE2DB-6EF2-4EBD-9594-3CB66A6AC7C5}">
            <xm:f>NOT(ISERROR(SEARCH("J",C47)))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30" operator="containsText" id="{DABAA855-4C25-4ADC-95B6-437D897915B7}">
            <xm:f>NOT(ISERROR(SEARCH("K",C47)))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29" operator="containsText" id="{F4AAF727-6CE4-4C8F-96AB-BF00EA7B6B9C}">
            <xm:f>NOT(ISERROR(SEARCH("L",C47)))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C47:I47</xm:sqref>
        </x14:conditionalFormatting>
        <x14:conditionalFormatting xmlns:xm="http://schemas.microsoft.com/office/excel/2006/main">
          <x14:cfRule type="containsText" priority="312" operator="containsText" id="{03E6B11E-43C3-436C-9948-51242800272F}">
            <xm:f>NOT(ISERROR(SEARCH("I",C49)))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14" operator="containsText" id="{3A75D8B9-5FFB-4FF3-BE97-654249714215}">
            <xm:f>NOT(ISERROR(SEARCH("G",C49)))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15" operator="containsText" id="{0C94BB9E-44D5-42DB-AE40-E1C9B4D4B766}">
            <xm:f>NOT(ISERROR(SEARCH("F",C49)))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316" operator="endsWith" id="{4141F6F1-D43B-42FE-B7AC-2B076BBA4992}">
            <xm:f>RIGHT(C49,LEN("E"))="E"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17" operator="containsText" id="{DF7CD02B-339A-41AD-A057-2D9BB812D6AC}">
            <xm:f>NOT(ISERROR(SEARCH("D",C49)))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18" operator="containsText" id="{82ECE031-D03E-4C29-9FE1-2D4F93E864D8}">
            <xm:f>NOT(ISERROR(SEARCH("C",C49)))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319" operator="beginsWith" id="{646DCF81-290B-4AB2-9862-5A4E9C4358C7}">
            <xm:f>LEFT(C49,LEN("B"))="B"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20" operator="containsText" id="{1BBF35DC-F4DD-4F99-A450-7B465CA61E92}">
            <xm:f>NOT(ISERROR(SEARCH("A",C49)))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13" operator="containsText" id="{7903F1B4-6271-41CE-8B6C-2AE4110314ED}">
            <xm:f>NOT(ISERROR(SEARCH("H",C49)))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06" operator="containsText" id="{885F169F-10CC-44B1-B4A2-EA7D05E05F22}">
            <xm:f>NOT(ISERROR(SEARCH("O",C49)))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01" operator="containsText" id="{FE0AB49A-A67F-46D3-8674-BA782B9DF7E6}">
            <xm:f>NOT(ISERROR(SEARCH("T",C49)))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02" operator="containsText" id="{438C5CF7-A368-42B7-9C32-D98EBA250850}">
            <xm:f>NOT(ISERROR(SEARCH("S",C49)))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03" operator="containsText" id="{1B70F41E-FFC9-43C4-9DAB-69C7BBA0A243}">
            <xm:f>NOT(ISERROR(SEARCH("R",C49)))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04" operator="containsText" id="{0E543EFB-E181-448A-AFCC-BA38EF8AE998}">
            <xm:f>NOT(ISERROR(SEARCH("Q",C49)))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05" operator="containsText" id="{3236B0B0-935E-4147-8DAE-DFE3A934CE95}">
            <xm:f>NOT(ISERROR(SEARCH("P",C49)))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07" operator="containsText" id="{87880DF5-F4CF-42A4-9E6B-0CAEE7FF55F2}">
            <xm:f>NOT(ISERROR(SEARCH("N",C49)))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08" operator="containsText" id="{5C976A8E-49DD-4098-B979-2C7348AC7911}">
            <xm:f>NOT(ISERROR(SEARCH("M",C49)))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09" operator="containsText" id="{BFC81DA3-CC3F-44A1-9A30-BD042A5D7131}">
            <xm:f>NOT(ISERROR(SEARCH("L",C49)))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10" operator="containsText" id="{E9705976-B67C-4C14-BC13-1487C2FA47BE}">
            <xm:f>NOT(ISERROR(SEARCH("K",C49)))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11" operator="containsText" id="{07574B15-C3BD-4E9F-85EF-39A64A8E77DD}">
            <xm:f>NOT(ISERROR(SEARCH("J",C49)))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C49:I49</xm:sqref>
        </x14:conditionalFormatting>
        <x14:conditionalFormatting xmlns:xm="http://schemas.microsoft.com/office/excel/2006/main">
          <x14:cfRule type="containsText" priority="295" operator="containsText" id="{D80F0F7A-D4F8-4A61-9076-9429928C4DBD}">
            <xm:f>NOT(ISERROR(SEARCH("F",C51)))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84" operator="containsText" id="{089F7AB0-8213-4258-8FC9-70896EC1FC0B}">
            <xm:f>NOT(ISERROR(SEARCH("Q",C51)))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85" operator="containsText" id="{A9321F4A-7C43-4227-8626-1D2F92FC7999}">
            <xm:f>NOT(ISERROR(SEARCH("P",C51)))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87" operator="containsText" id="{D8FDF248-A730-476B-8611-6A0965240E52}">
            <xm:f>NOT(ISERROR(SEARCH("N",C51)))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88" operator="containsText" id="{E4BB6E5A-0AFC-4200-BAAD-05B2314E8BAC}">
            <xm:f>NOT(ISERROR(SEARCH("M",C51)))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81" operator="containsText" id="{82E81166-AB1D-4461-8EB2-EB86DCD2F974}">
            <xm:f>NOT(ISERROR(SEARCH("T",C51)))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82" operator="containsText" id="{4A9323D5-D059-407B-AD48-1A178EB4B386}">
            <xm:f>NOT(ISERROR(SEARCH("S",C51)))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94" operator="containsText" id="{587622C8-D608-41BA-BA65-6B6ED5B16B56}">
            <xm:f>NOT(ISERROR(SEARCH("G",C51)))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00" operator="containsText" id="{2429D6C6-8720-43A1-8BB3-9574D9FF1463}">
            <xm:f>NOT(ISERROR(SEARCH("A",C51)))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97" operator="containsText" id="{25F16ECD-D534-4E1A-A996-B3A8AD5F31CC}">
            <xm:f>NOT(ISERROR(SEARCH("D",C51)))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83" operator="containsText" id="{D7BE2201-561D-4F35-8283-BCDE6E320C24}">
            <xm:f>NOT(ISERROR(SEARCH("R",C51)))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98" operator="containsText" id="{849204DC-2C4C-49E6-B623-E8A557387B65}">
            <xm:f>NOT(ISERROR(SEARCH("C",C51)))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296" operator="endsWith" id="{9EBD6377-BA36-45A9-9E39-9CA7BBF7748D}">
            <xm:f>RIGHT(C51,LEN("E"))="E"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beginsWith" priority="299" operator="beginsWith" id="{CEC9F200-7202-4739-86BB-9B45E8DDA5ED}">
            <xm:f>LEFT(C51,LEN("B"))="B"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86" operator="containsText" id="{31AEA65B-CBDE-4505-8426-AD3104224386}">
            <xm:f>NOT(ISERROR(SEARCH("O",C51)))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93" operator="containsText" id="{08FA71A1-AF30-470D-85D2-5F4DAF9371B5}">
            <xm:f>NOT(ISERROR(SEARCH("H",C51)))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92" operator="containsText" id="{013585A9-CD39-4E4A-B492-7C8EBEB87B1B}">
            <xm:f>NOT(ISERROR(SEARCH("I",C51)))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91" operator="containsText" id="{8479B14E-7B8A-4582-BDFB-49BC0F5E6C8C}">
            <xm:f>NOT(ISERROR(SEARCH("J",C51)))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90" operator="containsText" id="{C911A0A6-600D-46D5-ACC7-016213CCA0D2}">
            <xm:f>NOT(ISERROR(SEARCH("K",C51)))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89" operator="containsText" id="{9EC4BA11-5965-4B1C-94FF-6866B07A31DD}">
            <xm:f>NOT(ISERROR(SEARCH("L",C51)))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C51:I51</xm:sqref>
        </x14:conditionalFormatting>
        <x14:conditionalFormatting xmlns:xm="http://schemas.microsoft.com/office/excel/2006/main">
          <x14:cfRule type="containsText" priority="273" operator="containsText" id="{B68EEC41-56E7-40DA-A1C8-6C0C683F998F}">
            <xm:f>NOT(ISERROR(SEARCH("H",C53)))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74" operator="containsText" id="{EE7AE514-CEA5-4375-BBBE-E99B24333B4D}">
            <xm:f>NOT(ISERROR(SEARCH("G",C53)))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66" operator="containsText" id="{838D887C-ED3D-440A-90FB-B152D85B71E9}">
            <xm:f>NOT(ISERROR(SEARCH("O",C53)))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65" operator="containsText" id="{5D7AE178-7EDE-4866-ABC6-D5BC66DBFD89}">
            <xm:f>NOT(ISERROR(SEARCH("P",C53)))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64" operator="containsText" id="{04E35CA9-4809-420C-9B36-10DE86561BAE}">
            <xm:f>NOT(ISERROR(SEARCH("Q",C53)))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63" operator="containsText" id="{71DF6152-092B-465A-A9A3-023E32C96902}">
            <xm:f>NOT(ISERROR(SEARCH("R",C53)))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62" operator="containsText" id="{2B384505-61CB-4A0C-9E5F-2259F04A8F8E}">
            <xm:f>NOT(ISERROR(SEARCH("S",C53)))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endsWith" priority="276" operator="endsWith" id="{174C7025-DC48-4E63-B2B8-A597E611A00D}">
            <xm:f>RIGHT(C53,LEN("E"))="E"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77" operator="containsText" id="{48DF0EC1-2E14-4181-8632-AB52DF554596}">
            <xm:f>NOT(ISERROR(SEARCH("D",C53)))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78" operator="containsText" id="{9D7B8763-C5AE-49FA-AB04-898B276A5B9D}">
            <xm:f>NOT(ISERROR(SEARCH("C",C53)))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61" operator="containsText" id="{A7790B41-5606-4C36-B0EE-69947C358259}">
            <xm:f>NOT(ISERROR(SEARCH("T",C53)))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80" operator="containsText" id="{E279588F-2C0B-41F8-9199-7E4C37BA9162}">
            <xm:f>NOT(ISERROR(SEARCH("A",C53)))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75" operator="containsText" id="{9007B391-962A-4DA6-AE9E-C4258276BCB3}">
            <xm:f>NOT(ISERROR(SEARCH("F",C53)))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67" operator="containsText" id="{13F2D392-F0B9-4C11-B4D8-9901ACF108DC}">
            <xm:f>NOT(ISERROR(SEARCH("N",C53)))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71" operator="containsText" id="{E50DC8A1-584F-4D1F-8E46-9888788AABE6}">
            <xm:f>NOT(ISERROR(SEARCH("J",C53)))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beginsWith" priority="279" operator="beginsWith" id="{3AD9C793-1927-4239-BCE3-C023E12BB45E}">
            <xm:f>LEFT(C53,LEN("B"))="B"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68" operator="containsText" id="{BEEA33DF-D089-4ECA-94A1-BAE4244A1073}">
            <xm:f>NOT(ISERROR(SEARCH("M",C53)))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69" operator="containsText" id="{EE4335A5-38AB-4C66-98B9-73339B869171}">
            <xm:f>NOT(ISERROR(SEARCH("L",C53)))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70" operator="containsText" id="{8251478A-9246-41C3-B246-1A1A5BC1CF61}">
            <xm:f>NOT(ISERROR(SEARCH("K",C53)))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72" operator="containsText" id="{AA5AE21A-1EB0-44FC-944D-EFFE538163BC}">
            <xm:f>NOT(ISERROR(SEARCH("I",C53)))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C53:I53</xm:sqref>
        </x14:conditionalFormatting>
        <x14:conditionalFormatting xmlns:xm="http://schemas.microsoft.com/office/excel/2006/main">
          <x14:cfRule type="containsText" priority="255" operator="containsText" id="{851DB46B-24C9-4C17-B613-D4E773417939}">
            <xm:f>NOT(ISERROR(SEARCH("F",C55)))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56" operator="endsWith" id="{80144F83-2FA3-4717-AE9A-3C58B0FB5062}">
            <xm:f>RIGHT(C55,LEN("E"))="E"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57" operator="containsText" id="{6972507F-3634-4E22-8733-B3FF2F19C113}">
            <xm:f>NOT(ISERROR(SEARCH("D",C55)))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58" operator="containsText" id="{EB9D2257-E613-47C3-A758-5357F18B23C4}">
            <xm:f>NOT(ISERROR(SEARCH("C",C55)))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59" operator="beginsWith" id="{D1DF238B-038D-4AE3-AAD4-83A3F2702C54}">
            <xm:f>LEFT(C55,LEN("B"))="B"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60" operator="containsText" id="{B667CF87-CC3D-40DD-8E0F-D7A11FDBCD19}">
            <xm:f>NOT(ISERROR(SEARCH("A",C55)))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46" operator="containsText" id="{40B701FB-3D18-41D3-9CCF-25318DB0047F}">
            <xm:f>NOT(ISERROR(SEARCH("O",C55)))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44" operator="containsText" id="{D4D80F95-5FD4-43C6-BC5D-DCCFBF9ED437}">
            <xm:f>NOT(ISERROR(SEARCH("Q",C55)))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45" operator="containsText" id="{9E5CFE4B-9A2C-4918-9748-0E2D66F4B802}">
            <xm:f>NOT(ISERROR(SEARCH("P",C55)))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54" operator="containsText" id="{A0F7B9D5-450A-4EA3-86A0-0553677A36DB}">
            <xm:f>NOT(ISERROR(SEARCH("G",C55)))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47" operator="containsText" id="{D8F325BF-8CD0-494F-898E-F9222015E0F4}">
            <xm:f>NOT(ISERROR(SEARCH("N",C55)))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41" operator="containsText" id="{669C03F5-D693-40FB-BB68-425CB5D18604}">
            <xm:f>NOT(ISERROR(SEARCH("T",C55)))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42" operator="containsText" id="{C417FF2A-67C2-4453-B461-2D71EF50D460}">
            <xm:f>NOT(ISERROR(SEARCH("S",C55)))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43" operator="containsText" id="{D0E1F5B8-7CAC-4607-8BA1-73D5E5FAB798}">
            <xm:f>NOT(ISERROR(SEARCH("R",C55)))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48" operator="containsText" id="{3B39C2D1-B6F7-4C18-827A-2D11D17CE36F}">
            <xm:f>NOT(ISERROR(SEARCH("M",C55)))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49" operator="containsText" id="{1313AAFE-E70B-4DA0-B626-1C3AF0B6DF58}">
            <xm:f>NOT(ISERROR(SEARCH("L",C55)))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50" operator="containsText" id="{44E38B9C-06F6-47ED-9282-567F2FE4511D}">
            <xm:f>NOT(ISERROR(SEARCH("K",C55)))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51" operator="containsText" id="{9066E66C-8B6A-4B03-A97D-3AF0E43B599D}">
            <xm:f>NOT(ISERROR(SEARCH("J",C55)))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52" operator="containsText" id="{E136D81C-1A26-4720-AFD5-4044687EA2F3}">
            <xm:f>NOT(ISERROR(SEARCH("I",C55)))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53" operator="containsText" id="{F95ABC8F-E19E-4DB7-8347-2FD246BE507E}">
            <xm:f>NOT(ISERROR(SEARCH("H",C55)))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C55:I55</xm:sqref>
        </x14:conditionalFormatting>
        <x14:conditionalFormatting xmlns:xm="http://schemas.microsoft.com/office/excel/2006/main">
          <x14:cfRule type="beginsWith" priority="1087" operator="beginsWith" id="{6FA1AA49-877E-42A4-A569-B66A6937757F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086" operator="containsText" id="{5F9F1BD0-047C-4F2B-8310-A217D7EC94E3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085" operator="containsText" id="{FF6CCDEA-45DB-4DFA-BA68-6FA8973D3DAA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084" operator="endsWith" id="{42BDA38D-900F-493D-A31E-DCF585A249AB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083" operator="containsText" id="{C8D7E69D-F7B5-4F60-99BF-29E4D8B9BC80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082" operator="containsText" id="{841EF31A-D583-46AE-AC25-3AC671309CC4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081" operator="containsText" id="{3FA3B4B4-036C-4228-A023-A60D84AA59C9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080" operator="containsText" id="{41510BA6-36F6-42EF-98A0-E610BF68F3E2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079" operator="containsText" id="{914FA05E-F44A-4256-A9E5-65C725634AA0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078" operator="containsText" id="{ADD665AA-4B82-4C68-B6DE-DCFF365110FD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77" operator="containsText" id="{17FD7C0F-CC5B-455C-825D-0BF273EBF19E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76" operator="containsText" id="{7F18D544-7C5F-4CC8-BE69-B0189D07C956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75" operator="containsText" id="{8187CA11-2D7B-4B8F-8238-CC34E3A522AE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74" operator="containsText" id="{C7EEAE09-6682-419B-84CB-A7C9BB78D2BB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73" operator="containsText" id="{D0651575-D103-4E2B-B5F1-E76A5FEA4864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72" operator="containsText" id="{D9E13328-5CB6-43F7-B06F-6E5E65948FAF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71" operator="containsText" id="{31A3C1D1-01EC-44D7-AB5A-5A0EAFC81BDE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70" operator="containsText" id="{33E509DA-44B8-44EA-A749-FC7ED357DEE4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069" operator="containsText" id="{E001315B-5428-44C8-87F9-E82B8D2E527D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88" operator="containsText" id="{42D66CB2-3B09-4D28-BBD7-85DC9372BC40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D2:AC2</xm:sqref>
        </x14:conditionalFormatting>
        <x14:conditionalFormatting xmlns:xm="http://schemas.microsoft.com/office/excel/2006/main">
          <x14:cfRule type="containsText" priority="949" operator="containsText" id="{D265EE71-4749-4505-A4BC-641F45041DBD}">
            <xm:f>NOT(ISERROR(SEARCH("L",K13)))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41" operator="containsText" id="{FC3E2AEE-3F89-45B4-ABE3-BD574F99EF8D}">
            <xm:f>NOT(ISERROR(SEARCH("T",K13)))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947" operator="containsText" id="{117B8EA3-55F8-479E-BD01-F213CEB6062B}">
            <xm:f>NOT(ISERROR(SEARCH("N",K13)))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46" operator="containsText" id="{040542EA-1D55-4143-A4ED-5E55A150A9B0}">
            <xm:f>NOT(ISERROR(SEARCH("O",K13)))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945" operator="containsText" id="{5C309A12-6485-43C5-AB19-59A6BB283D32}">
            <xm:f>NOT(ISERROR(SEARCH("P",K13)))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944" operator="containsText" id="{69D3B836-6D8E-4534-960D-90C5E0DF9164}">
            <xm:f>NOT(ISERROR(SEARCH("Q",K13)))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42" operator="containsText" id="{B3617619-64BB-465B-9329-45251CFEA72C}">
            <xm:f>NOT(ISERROR(SEARCH("S",K13)))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943" operator="containsText" id="{41D3BE71-0461-45ED-96A2-71479B745ECC}">
            <xm:f>NOT(ISERROR(SEARCH("R",K13)))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958" operator="containsText" id="{BC4FF8D1-000A-4887-8776-DB80FEBADFBE}">
            <xm:f>NOT(ISERROR(SEARCH("C",K13)))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948" operator="containsText" id="{8533290C-1931-41FC-A2B2-D6483A20F77A}">
            <xm:f>NOT(ISERROR(SEARCH("M",K13)))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50" operator="containsText" id="{D701D81B-250B-4EDD-B8A2-A689D0F724B9}">
            <xm:f>NOT(ISERROR(SEARCH("K",K13)))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51" operator="containsText" id="{B9DAB774-A040-445A-9177-6AC8FFE3D0BD}">
            <xm:f>NOT(ISERROR(SEARCH("J",K13)))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52" operator="containsText" id="{E35B82F3-EF33-4C58-887D-330DE35723D0}">
            <xm:f>NOT(ISERROR(SEARCH("I",K13)))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53" operator="containsText" id="{7CFF4CEB-5700-48E1-B9F4-DFEA900B7ED5}">
            <xm:f>NOT(ISERROR(SEARCH("H",K13)))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54" operator="containsText" id="{FB11B2DB-125E-4B75-A823-41CBA109FCD7}">
            <xm:f>NOT(ISERROR(SEARCH("G",K13)))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55" operator="containsText" id="{9912052B-9D9E-42DC-A880-7DB76A982892}">
            <xm:f>NOT(ISERROR(SEARCH("F",K13)))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956" operator="endsWith" id="{9D4C6A91-3052-4B16-BA8A-2CBDFFEDE94D}">
            <xm:f>RIGHT(K13,LEN("E"))="E"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57" operator="containsText" id="{A627AC07-65E3-4E90-9403-3CCD1924C88F}">
            <xm:f>NOT(ISERROR(SEARCH("D",K13)))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959" operator="beginsWith" id="{AE843FEF-A715-4431-83D8-5C3FAB297AAA}">
            <xm:f>LEFT(K13,LEN("B"))="B"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60" operator="containsText" id="{410DD116-D28A-4D79-855D-922E3568FF21}">
            <xm:f>NOT(ISERROR(SEARCH("A",K13)))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K13:Q13</xm:sqref>
        </x14:conditionalFormatting>
        <x14:conditionalFormatting xmlns:xm="http://schemas.microsoft.com/office/excel/2006/main">
          <x14:cfRule type="containsText" priority="926" operator="containsText" id="{3F308A49-45FD-4F6D-B906-0D44E47D9826}">
            <xm:f>NOT(ISERROR(SEARCH("O",K15)))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928" operator="containsText" id="{497F0A12-9E6B-41DF-8A53-B2172B51654D}">
            <xm:f>NOT(ISERROR(SEARCH("M",K15)))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23" operator="containsText" id="{441F491B-AAE5-4F33-993C-B3E0BC88E979}">
            <xm:f>NOT(ISERROR(SEARCH("R",K15)))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929" operator="containsText" id="{F1C3A5D2-0F5B-437E-B712-739992212DD0}">
            <xm:f>NOT(ISERROR(SEARCH("L",K15)))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22" operator="containsText" id="{298F4BAE-4C41-4E86-8D2C-4F78FD3A41D6}">
            <xm:f>NOT(ISERROR(SEARCH("S",K15)))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921" operator="containsText" id="{B61A1C82-C33D-4835-A746-F35B915AB3A1}">
            <xm:f>NOT(ISERROR(SEARCH("T",K15)))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924" operator="containsText" id="{2325DA07-402B-4EC2-B7D3-823D99372972}">
            <xm:f>NOT(ISERROR(SEARCH("Q",K15)))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40" operator="containsText" id="{AA913591-20BE-4645-9496-D7FB5DF76B77}">
            <xm:f>NOT(ISERROR(SEARCH("A",K15)))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927" operator="containsText" id="{CDC80148-F2B8-4E7C-A8D6-491F470B44EE}">
            <xm:f>NOT(ISERROR(SEARCH("N",K15)))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38" operator="containsText" id="{0EB96D36-4EC3-4734-9FF9-5697B8A7944F}">
            <xm:f>NOT(ISERROR(SEARCH("C",K15)))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937" operator="containsText" id="{291437C8-D4C3-4F44-A1DE-FCA65A4C09C8}">
            <xm:f>NOT(ISERROR(SEARCH("D",K15)))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936" operator="endsWith" id="{A18CACF8-EA45-458C-83AF-D5AF30223FF1}">
            <xm:f>RIGHT(K15,LEN("E"))="E"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35" operator="containsText" id="{4AC9B102-EE73-4789-B3E3-CC47F0A10803}">
            <xm:f>NOT(ISERROR(SEARCH("F",K15)))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934" operator="containsText" id="{0856D682-501D-4349-A996-755864508502}">
            <xm:f>NOT(ISERROR(SEARCH("G",K15)))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33" operator="containsText" id="{A1B3977D-2F8B-4E17-865C-7D75488C2C54}">
            <xm:f>NOT(ISERROR(SEARCH("H",K15)))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32" operator="containsText" id="{B7A251E2-48B1-4C3A-B7F0-165EB0FCBCC4}">
            <xm:f>NOT(ISERROR(SEARCH("I",K15)))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31" operator="containsText" id="{31A5ABA5-B0CA-46DB-8B41-9E3AAB3250A8}">
            <xm:f>NOT(ISERROR(SEARCH("J",K15)))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30" operator="containsText" id="{96BAAFCF-937D-47BA-9193-63A3C9021F6B}">
            <xm:f>NOT(ISERROR(SEARCH("K",K15)))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beginsWith" priority="939" operator="beginsWith" id="{938D8591-279B-4E52-9D0D-1566F4528462}">
            <xm:f>LEFT(K15,LEN("B"))="B"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25" operator="containsText" id="{F49AAC86-275A-4C41-AFF2-C30E3175578F}">
            <xm:f>NOT(ISERROR(SEARCH("P",K15)))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K15:Q15</xm:sqref>
        </x14:conditionalFormatting>
        <x14:conditionalFormatting xmlns:xm="http://schemas.microsoft.com/office/excel/2006/main">
          <x14:cfRule type="containsText" priority="915" operator="containsText" id="{ECA6856C-FF4B-4327-9999-A9D813E37D8A}">
            <xm:f>NOT(ISERROR(SEARCH("F",K17)))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916" operator="endsWith" id="{B03086B2-9053-4025-B64B-1058A771981E}">
            <xm:f>RIGHT(K17,LEN("E"))="E"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17" operator="containsText" id="{D7CBEF77-FA13-4D4C-A2B5-00E7EBCAD12F}">
            <xm:f>NOT(ISERROR(SEARCH("D",K17)))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918" operator="containsText" id="{AADF6558-4E7A-4CC1-A8E0-F3EE4053EE4D}">
            <xm:f>NOT(ISERROR(SEARCH("C",K17)))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919" operator="beginsWith" id="{1A561334-6839-4C5A-8DA2-E59AB97528E2}">
            <xm:f>LEFT(K17,LEN("B"))="B"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01" operator="containsText" id="{25BA5029-4A19-4F02-8633-A7EB81323692}">
            <xm:f>NOT(ISERROR(SEARCH("T",K17)))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902" operator="containsText" id="{0FA1121F-3952-4555-B31A-EBEE78F1AB00}">
            <xm:f>NOT(ISERROR(SEARCH("S",K17)))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903" operator="containsText" id="{6887AB8D-1A0D-47D6-94C2-C4FB4B82DC8C}">
            <xm:f>NOT(ISERROR(SEARCH("R",K17)))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904" operator="containsText" id="{094BE674-79E9-430A-8882-74B0B29781EE}">
            <xm:f>NOT(ISERROR(SEARCH("Q",K17)))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05" operator="containsText" id="{EEBC8DE9-3FEB-4EA3-AA6B-614FDDFC65AF}">
            <xm:f>NOT(ISERROR(SEARCH("P",K17)))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906" operator="containsText" id="{1E1F019F-C7A8-4AD8-A954-829175689C5C}">
            <xm:f>NOT(ISERROR(SEARCH("O",K17)))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907" operator="containsText" id="{B16562E1-BF96-447B-B441-687E9169B991}">
            <xm:f>NOT(ISERROR(SEARCH("N",K17)))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20" operator="containsText" id="{F0AAA8A1-BAFF-4487-893F-3E7B37A6C32D}">
            <xm:f>NOT(ISERROR(SEARCH("A",K17)))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908" operator="containsText" id="{D009B2D2-FF1D-4783-83F0-793438C601BF}">
            <xm:f>NOT(ISERROR(SEARCH("M",K17)))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09" operator="containsText" id="{EEFE9C82-1CCF-41D2-963B-47A5251E17E9}">
            <xm:f>NOT(ISERROR(SEARCH("L",K17)))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10" operator="containsText" id="{11FD0071-8627-44A4-BD7B-7F8864EDF3F7}">
            <xm:f>NOT(ISERROR(SEARCH("K",K17)))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11" operator="containsText" id="{CAEB5BC8-9BC5-494D-84EA-4B18276DE81A}">
            <xm:f>NOT(ISERROR(SEARCH("J",K17)))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12" operator="containsText" id="{9107E8CB-0D38-42C4-B139-AE8F1C4B89D2}">
            <xm:f>NOT(ISERROR(SEARCH("I",K17)))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13" operator="containsText" id="{66463C66-56E0-4A21-8D0A-FAFECD73FF20}">
            <xm:f>NOT(ISERROR(SEARCH("H",K17)))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14" operator="containsText" id="{4A3BC6C1-4C02-437F-9A26-8CA1FC3EEFFB}">
            <xm:f>NOT(ISERROR(SEARCH("G",K17)))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K17:Q17</xm:sqref>
        </x14:conditionalFormatting>
        <x14:conditionalFormatting xmlns:xm="http://schemas.microsoft.com/office/excel/2006/main">
          <x14:cfRule type="containsText" priority="898" operator="containsText" id="{ED9A04A2-63CC-4014-A840-F312C269819A}">
            <xm:f>NOT(ISERROR(SEARCH("C",K19)))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897" operator="containsText" id="{87B9C442-F01F-4B03-8517-F08B25E4FF33}">
            <xm:f>NOT(ISERROR(SEARCH("D",K19)))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896" operator="endsWith" id="{79A1F24E-4537-4626-9698-0CFED35D7178}">
            <xm:f>RIGHT(K19,LEN("E"))="E"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894" operator="containsText" id="{0C607D44-FFE0-4ABD-8959-F78AE05E0B97}">
            <xm:f>NOT(ISERROR(SEARCH("G",K19)))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95" operator="containsText" id="{CD0C1158-F3F0-47CA-938D-F52F6E11017E}">
            <xm:f>NOT(ISERROR(SEARCH("F",K19)))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881" operator="containsText" id="{F84141A0-CE6E-426D-A9C1-B2CDEB09A985}">
            <xm:f>NOT(ISERROR(SEARCH("T",K19)))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82" operator="containsText" id="{E23EF3D6-C151-4B86-A83D-FCCFFAAD73B5}">
            <xm:f>NOT(ISERROR(SEARCH("S",K19)))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83" operator="containsText" id="{34956717-7E22-4987-BB8B-110528E8E70C}">
            <xm:f>NOT(ISERROR(SEARCH("R",K19)))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84" operator="containsText" id="{0A862056-686E-476D-A82A-AE724DF97AE5}">
            <xm:f>NOT(ISERROR(SEARCH("Q",K19)))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899" operator="beginsWith" id="{7DC6AC45-8521-47EC-B719-99C5D6C0F898}">
            <xm:f>LEFT(K19,LEN("B"))="B"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85" operator="containsText" id="{4D5057E5-C8D3-4C49-A184-A4BE32299FC4}">
            <xm:f>NOT(ISERROR(SEARCH("P",K19)))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86" operator="containsText" id="{4EF5F588-21C1-49D6-920E-01FCBAFDCC4E}">
            <xm:f>NOT(ISERROR(SEARCH("O",K19)))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87" operator="containsText" id="{053D67BC-ED9D-4DF9-A88B-8EA1EDF5F5FC}">
            <xm:f>NOT(ISERROR(SEARCH("N",K19)))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88" operator="containsText" id="{94253E1A-E8FE-41E3-AF25-C8719C767E30}">
            <xm:f>NOT(ISERROR(SEARCH("M",K19)))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89" operator="containsText" id="{0DC46768-9C5A-4680-8E69-917BC42E8B5C}">
            <xm:f>NOT(ISERROR(SEARCH("L",K19)))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90" operator="containsText" id="{6904F40E-342D-40B1-A0AE-81501C76DA6C}">
            <xm:f>NOT(ISERROR(SEARCH("K",K19)))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91" operator="containsText" id="{64A32038-4898-4BFE-A3ED-DA808E1C7D4F}">
            <xm:f>NOT(ISERROR(SEARCH("J",K19)))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892" operator="containsText" id="{0E791D2C-73C4-4062-91C6-66772865FA70}">
            <xm:f>NOT(ISERROR(SEARCH("I",K19)))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893" operator="containsText" id="{2D7E1D04-2C0B-484B-A400-23F294461242}">
            <xm:f>NOT(ISERROR(SEARCH("H",K19)))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00" operator="containsText" id="{81320B11-AF65-4800-8FF8-8730473662C5}">
            <xm:f>NOT(ISERROR(SEARCH("A",K19)))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K19:Q19</xm:sqref>
        </x14:conditionalFormatting>
        <x14:conditionalFormatting xmlns:xm="http://schemas.microsoft.com/office/excel/2006/main">
          <x14:cfRule type="containsText" priority="874" operator="containsText" id="{B041F977-3BD7-4BE7-810B-0881C9211DDC}">
            <xm:f>NOT(ISERROR(SEARCH("G",K21)))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61" operator="containsText" id="{C0922154-14E1-4D0C-B632-4CAA26362BC1}">
            <xm:f>NOT(ISERROR(SEARCH("T",K21)))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62" operator="containsText" id="{A0AA7849-A971-4B33-9130-50918E007DCA}">
            <xm:f>NOT(ISERROR(SEARCH("S",K21)))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63" operator="containsText" id="{4A26DF70-F8E7-4B04-B1C3-DF0AE95D110A}">
            <xm:f>NOT(ISERROR(SEARCH("R",K21)))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64" operator="containsText" id="{8837BFB6-8262-4612-A1AC-FEBDAC8B4DE2}">
            <xm:f>NOT(ISERROR(SEARCH("Q",K21)))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65" operator="containsText" id="{46A63869-1FA1-41C1-8B03-EF2034299E81}">
            <xm:f>NOT(ISERROR(SEARCH("P",K21)))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66" operator="containsText" id="{FD589E34-150C-4FA8-84E7-886E425A00A8}">
            <xm:f>NOT(ISERROR(SEARCH("O",K21)))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67" operator="containsText" id="{6B490156-6688-4335-9D46-101E0461761D}">
            <xm:f>NOT(ISERROR(SEARCH("N",K21)))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68" operator="containsText" id="{A1331004-E4CF-45C7-BD75-7C3CD56D43F5}">
            <xm:f>NOT(ISERROR(SEARCH("M",K21)))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69" operator="containsText" id="{9E1F6BFD-A18E-4CB5-BC68-7BAA6DAE5C3F}">
            <xm:f>NOT(ISERROR(SEARCH("L",K21)))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70" operator="containsText" id="{A476BB90-3A13-43C2-9431-A26C18DCA1D4}">
            <xm:f>NOT(ISERROR(SEARCH("K",K21)))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71" operator="containsText" id="{5B56EF9A-EE9D-4324-ACE9-67146C862258}">
            <xm:f>NOT(ISERROR(SEARCH("J",K21)))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872" operator="containsText" id="{314E5802-245D-4B48-99EB-DCB8CB217980}">
            <xm:f>NOT(ISERROR(SEARCH("I",K21)))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873" operator="containsText" id="{81BF368A-F8A0-44EA-AFEE-B6BDD8365DA4}">
            <xm:f>NOT(ISERROR(SEARCH("H",K21)))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875" operator="containsText" id="{06F32A9F-9E5A-4805-9B1A-8BA2A7A52637}">
            <xm:f>NOT(ISERROR(SEARCH("F",K21)))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876" operator="endsWith" id="{DC7A5B57-8D26-4BCB-B624-560915E546B3}">
            <xm:f>RIGHT(K21,LEN("E"))="E"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877" operator="containsText" id="{45A97C8B-6C83-48DE-B912-46C028600313}">
            <xm:f>NOT(ISERROR(SEARCH("D",K21)))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878" operator="containsText" id="{8E53EBA1-2417-4372-ABE7-C340922C7AA3}">
            <xm:f>NOT(ISERROR(SEARCH("C",K21)))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879" operator="beginsWith" id="{78F9CAA7-91A2-4881-94AE-47B575F2E5C2}">
            <xm:f>LEFT(K21,LEN("B"))="B"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80" operator="containsText" id="{D5481196-6D1D-4654-A632-84D0B36C6C32}">
            <xm:f>NOT(ISERROR(SEARCH("A",K21)))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K21:Q21</xm:sqref>
        </x14:conditionalFormatting>
        <x14:conditionalFormatting xmlns:xm="http://schemas.microsoft.com/office/excel/2006/main">
          <x14:cfRule type="containsText" priority="842" operator="containsText" id="{98DC7AB2-EF91-46D7-A87A-C60A27087BBA}">
            <xm:f>NOT(ISERROR(SEARCH("S",K23)))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41" operator="containsText" id="{CC245580-02B1-43E9-A5BC-3D0F2BE93D81}">
            <xm:f>NOT(ISERROR(SEARCH("T",K23)))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60" operator="containsText" id="{B6DDB95A-D64C-4A2F-BC28-874536646B9B}">
            <xm:f>NOT(ISERROR(SEARCH("A",K23)))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859" operator="beginsWith" id="{2A550E6D-F169-414B-85DA-7E7397314F96}">
            <xm:f>LEFT(K23,LEN("B"))="B"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58" operator="containsText" id="{1C38AE4F-1D7C-4640-AE43-DE4FF5CB6858}">
            <xm:f>NOT(ISERROR(SEARCH("C",K23)))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857" operator="containsText" id="{5C75D705-48E4-4929-AAA3-A92C2BD4A9F1}">
            <xm:f>NOT(ISERROR(SEARCH("D",K23)))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856" operator="endsWith" id="{A4CA09B2-4470-42B8-8C3F-79087A695064}">
            <xm:f>RIGHT(K23,LEN("E"))="E"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855" operator="containsText" id="{1ED7AAE5-23B3-40EE-8695-06012043B640}">
            <xm:f>NOT(ISERROR(SEARCH("F",K23)))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854" operator="containsText" id="{3A891850-91D9-4688-9B0B-2F7F3CAA7512}">
            <xm:f>NOT(ISERROR(SEARCH("G",K23)))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53" operator="containsText" id="{383FE1D8-9642-4671-9DA0-B22F2906E739}">
            <xm:f>NOT(ISERROR(SEARCH("H",K23)))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852" operator="containsText" id="{0A64EB20-F49A-42EB-8C53-3F9A21E186D7}">
            <xm:f>NOT(ISERROR(SEARCH("I",K23)))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851" operator="containsText" id="{C97A2702-2F49-488B-9CE6-4B3EA21D2C8A}">
            <xm:f>NOT(ISERROR(SEARCH("J",K23)))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850" operator="containsText" id="{8966723A-8642-40E0-BAB9-DA77CCD5E2A8}">
            <xm:f>NOT(ISERROR(SEARCH("K",K23)))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49" operator="containsText" id="{F63D745A-FA4D-48CF-B93A-E5C58C05697B}">
            <xm:f>NOT(ISERROR(SEARCH("L",K23)))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48" operator="containsText" id="{8383E2F0-585A-450B-A33E-5EE2B5560767}">
            <xm:f>NOT(ISERROR(SEARCH("M",K23)))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47" operator="containsText" id="{FBAFF644-8AFC-4AD0-A0C1-746036EB5F83}">
            <xm:f>NOT(ISERROR(SEARCH("N",K23)))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46" operator="containsText" id="{236D422F-1194-4D99-98A2-AE4E405AD779}">
            <xm:f>NOT(ISERROR(SEARCH("O",K23)))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45" operator="containsText" id="{02A28698-19AD-42F9-809D-C6C2833EB36C}">
            <xm:f>NOT(ISERROR(SEARCH("P",K23)))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44" operator="containsText" id="{A1179DB8-D72D-4E29-A3C0-B042813E4CD1}">
            <xm:f>NOT(ISERROR(SEARCH("Q",K23)))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43" operator="containsText" id="{CD3308C4-19C9-4DE9-91A5-B284DBC70A4F}">
            <xm:f>NOT(ISERROR(SEARCH("R",K23)))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K23:Q23</xm:sqref>
        </x14:conditionalFormatting>
        <x14:conditionalFormatting xmlns:xm="http://schemas.microsoft.com/office/excel/2006/main">
          <x14:cfRule type="containsText" priority="592" operator="containsText" id="{3C7A05E5-CB89-486F-AAE5-BCECF0AEF23B}">
            <xm:f>NOT(ISERROR(SEARCH("I",K29)))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91" operator="containsText" id="{6D6A33BB-D9DD-4A73-B5D8-272B7454A4CD}">
            <xm:f>NOT(ISERROR(SEARCH("J",K29)))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90" operator="containsText" id="{9D46B9B0-D3F2-448E-9890-D051B6EFBA39}">
            <xm:f>NOT(ISERROR(SEARCH("K",K29)))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89" operator="containsText" id="{E398AEB2-413C-49B0-9133-5410493C7CAB}">
            <xm:f>NOT(ISERROR(SEARCH("L",K29)))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88" operator="containsText" id="{438A24AA-4507-46C7-A0FD-2A887A44E414}">
            <xm:f>NOT(ISERROR(SEARCH("M",K29)))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87" operator="containsText" id="{0FD27FAD-123A-4C0B-8547-C1AAEAB03376}">
            <xm:f>NOT(ISERROR(SEARCH("N",K29)))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86" operator="containsText" id="{94E0A5D9-FAEB-4CB9-9212-7141D4098916}">
            <xm:f>NOT(ISERROR(SEARCH("O",K29)))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85" operator="containsText" id="{1B89EEEB-FF13-4A2C-B185-8D761C7BE791}">
            <xm:f>NOT(ISERROR(SEARCH("P",K29)))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84" operator="containsText" id="{6BC8115E-F0B6-4138-A962-796006D2F326}">
            <xm:f>NOT(ISERROR(SEARCH("Q",K29)))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83" operator="containsText" id="{5C9A8909-9378-40B0-A53B-0DA89742C19B}">
            <xm:f>NOT(ISERROR(SEARCH("R",K29)))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82" operator="containsText" id="{3C2B29A2-591C-48CF-BFA0-DDEFDC6116CC}">
            <xm:f>NOT(ISERROR(SEARCH("S",K29)))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81" operator="containsText" id="{D854AA56-9D2B-497F-A5EF-DDCDAC84F60C}">
            <xm:f>NOT(ISERROR(SEARCH("T",K29)))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93" operator="containsText" id="{F8F2E0F3-F2FE-45EE-9881-DE538DD1CF99}">
            <xm:f>NOT(ISERROR(SEARCH("H",K29)))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00" operator="containsText" id="{FAE47D5E-B4D6-4CEF-951C-C75F0464E1E4}">
            <xm:f>NOT(ISERROR(SEARCH("A",K29)))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99" operator="beginsWith" id="{B1828949-8F0A-4E1C-8F12-FC92964B0048}">
            <xm:f>LEFT(K29,LEN("B"))="B"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98" operator="containsText" id="{71104606-86C1-4E6A-908D-A2F948E1C8CB}">
            <xm:f>NOT(ISERROR(SEARCH("C",K29)))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97" operator="containsText" id="{920981B0-9A13-4E2F-B04E-2D744DB78073}">
            <xm:f>NOT(ISERROR(SEARCH("D",K29)))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96" operator="endsWith" id="{E9EA2B27-529A-4B2A-A945-A5DE95547C89}">
            <xm:f>RIGHT(K29,LEN("E"))="E"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95" operator="containsText" id="{F56D5147-38D7-44B0-B65D-AF026FA68154}">
            <xm:f>NOT(ISERROR(SEARCH("F",K29)))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94" operator="containsText" id="{7951BB9E-AE3A-482C-B824-62CEC0F6C170}">
            <xm:f>NOT(ISERROR(SEARCH("G",K29)))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K29:Q29</xm:sqref>
        </x14:conditionalFormatting>
        <x14:conditionalFormatting xmlns:xm="http://schemas.microsoft.com/office/excel/2006/main">
          <x14:cfRule type="containsText" priority="572" operator="containsText" id="{223753A8-0821-454A-8447-9C4B64AF4A51}">
            <xm:f>NOT(ISERROR(SEARCH("I",K31)))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71" operator="containsText" id="{D0B85B73-F809-44D5-8120-C44CCF01A0A0}">
            <xm:f>NOT(ISERROR(SEARCH("J",K31)))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70" operator="containsText" id="{1AD26187-00E8-4707-927A-905D67CC9D4F}">
            <xm:f>NOT(ISERROR(SEARCH("K",K31)))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69" operator="containsText" id="{826616AF-0733-4969-801E-06842F16466D}">
            <xm:f>NOT(ISERROR(SEARCH("L",K31)))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68" operator="containsText" id="{B109FBFD-A474-47E1-9AD6-7DE21F38FC55}">
            <xm:f>NOT(ISERROR(SEARCH("M",K31)))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beginsWith" priority="579" operator="beginsWith" id="{586D996E-072D-4AED-9017-061B939A4D25}">
            <xm:f>LEFT(K31,LEN("B"))="B"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66" operator="containsText" id="{9EE360EA-BA86-46B6-958C-0729188E7337}">
            <xm:f>NOT(ISERROR(SEARCH("O",K31)))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65" operator="containsText" id="{FDB99F94-5AD0-4A3D-ABCE-B87142AC2AB4}">
            <xm:f>NOT(ISERROR(SEARCH("P",K31)))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64" operator="containsText" id="{9EF5665D-4A0E-446E-AB3F-E2ECB94130ED}">
            <xm:f>NOT(ISERROR(SEARCH("Q",K31)))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63" operator="containsText" id="{F33DAE78-25BC-4661-A11C-516D846D0017}">
            <xm:f>NOT(ISERROR(SEARCH("R",K31)))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62" operator="containsText" id="{B85304FF-67B3-4F13-9E31-258E45624605}">
            <xm:f>NOT(ISERROR(SEARCH("S",K31)))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61" operator="containsText" id="{E5B94348-6DCD-448D-8731-059FCBA925AE}">
            <xm:f>NOT(ISERROR(SEARCH("T",K31)))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67" operator="containsText" id="{DE8CF63F-41CC-4A75-98D2-915561E720B9}">
            <xm:f>NOT(ISERROR(SEARCH("N",K31)))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78" operator="containsText" id="{030CD692-8F70-4D34-A4A4-F3C0B6C5EA03}">
            <xm:f>NOT(ISERROR(SEARCH("C",K31)))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77" operator="containsText" id="{20D29B61-B5B0-489C-8DBA-14F347C37A07}">
            <xm:f>NOT(ISERROR(SEARCH("D",K31)))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76" operator="endsWith" id="{0C6F678A-06CD-4711-9C16-CFD361FB8941}">
            <xm:f>RIGHT(K31,LEN("E"))="E"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75" operator="containsText" id="{854F7419-CB1D-46ED-B282-B740EA8717AF}">
            <xm:f>NOT(ISERROR(SEARCH("F",K31)))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74" operator="containsText" id="{CB5A8EFB-594C-4F12-B158-16F84C18C0E9}">
            <xm:f>NOT(ISERROR(SEARCH("G",K31)))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80" operator="containsText" id="{2FF0666B-B73B-433E-82B7-F7AFEFE09536}">
            <xm:f>NOT(ISERROR(SEARCH("A",K31)))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73" operator="containsText" id="{BC0DDE88-33B1-4875-A1FA-D7DD1B8E8F28}">
            <xm:f>NOT(ISERROR(SEARCH("H",K31)))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K31:Q31</xm:sqref>
        </x14:conditionalFormatting>
        <x14:conditionalFormatting xmlns:xm="http://schemas.microsoft.com/office/excel/2006/main">
          <x14:cfRule type="containsText" priority="549" operator="containsText" id="{00D6083B-6ADA-40DE-B91E-283F2CFB0C08}">
            <xm:f>NOT(ISERROR(SEARCH("L",K33)))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50" operator="containsText" id="{80CF0A4C-F0A2-49B4-9C48-7C8BE67A89DD}">
            <xm:f>NOT(ISERROR(SEARCH("K",K33)))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51" operator="containsText" id="{BB00E7D6-60B7-4070-9E14-262E292C0961}">
            <xm:f>NOT(ISERROR(SEARCH("J",K33)))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52" operator="containsText" id="{35976035-25F4-4B82-852D-801E29B76614}">
            <xm:f>NOT(ISERROR(SEARCH("I",K33)))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53" operator="containsText" id="{5492282F-0863-4E36-97B7-8C5B584E900A}">
            <xm:f>NOT(ISERROR(SEARCH("H",K33)))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54" operator="containsText" id="{6E6F764A-17F0-4E99-8032-FC63F890F41B}">
            <xm:f>NOT(ISERROR(SEARCH("G",K33)))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55" operator="containsText" id="{4989F2F6-7A33-4FA6-B76F-F5E826253FB9}">
            <xm:f>NOT(ISERROR(SEARCH("F",K33)))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56" operator="endsWith" id="{3CA38805-3B5F-45CB-A021-E5B8E6C38EF5}">
            <xm:f>RIGHT(K33,LEN("E"))="E"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57" operator="containsText" id="{B47B8C30-7858-4967-B6BF-4F80C14ABF06}">
            <xm:f>NOT(ISERROR(SEARCH("D",K33)))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58" operator="containsText" id="{F72929C9-9552-486D-81D9-DF364B00B2F2}">
            <xm:f>NOT(ISERROR(SEARCH("C",K33)))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559" operator="beginsWith" id="{9D181D66-5F94-405D-A134-E7C8FE74911E}">
            <xm:f>LEFT(K33,LEN("B"))="B"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60" operator="containsText" id="{26CDF05B-541F-4ECC-A176-14DA0081F427}">
            <xm:f>NOT(ISERROR(SEARCH("A",K33)))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41" operator="containsText" id="{86F68633-23FD-44A7-B0C7-1392F23BAAE7}">
            <xm:f>NOT(ISERROR(SEARCH("T",K33)))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42" operator="containsText" id="{DC39551D-9EAB-4537-B201-700A9E196F3B}">
            <xm:f>NOT(ISERROR(SEARCH("S",K33)))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43" operator="containsText" id="{107138AC-78BF-4382-8D3E-5D4692F6288C}">
            <xm:f>NOT(ISERROR(SEARCH("R",K33)))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44" operator="containsText" id="{FE8C8D73-9F87-435A-B43F-0ABB0FEA82B2}">
            <xm:f>NOT(ISERROR(SEARCH("Q",K33)))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45" operator="containsText" id="{7F9A33D2-65C5-4AE6-BBF1-CE689C1692ED}">
            <xm:f>NOT(ISERROR(SEARCH("P",K33)))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46" operator="containsText" id="{3AE7FD28-C662-4651-B536-A08F320528C3}">
            <xm:f>NOT(ISERROR(SEARCH("O",K33)))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47" operator="containsText" id="{B4AD7CB6-CE00-4C8F-98B9-AEFB23A9F57C}">
            <xm:f>NOT(ISERROR(SEARCH("N",K33)))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48" operator="containsText" id="{8720E927-EDF1-48DA-9D5A-39884AE081C4}">
            <xm:f>NOT(ISERROR(SEARCH("M",K33)))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K33:Q33</xm:sqref>
        </x14:conditionalFormatting>
        <x14:conditionalFormatting xmlns:xm="http://schemas.microsoft.com/office/excel/2006/main">
          <x14:cfRule type="containsText" priority="532" operator="containsText" id="{9018D7EB-BEDF-4B69-B4D7-AA4EF9056BF9}">
            <xm:f>NOT(ISERROR(SEARCH("I",K35)))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31" operator="containsText" id="{7E9DF455-3B57-43D5-9E5E-45455F4D9DF6}">
            <xm:f>NOT(ISERROR(SEARCH("J",K35)))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30" operator="containsText" id="{7F081B42-4413-484A-AA94-F5E8548DF259}">
            <xm:f>NOT(ISERROR(SEARCH("K",K35)))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29" operator="containsText" id="{F3780498-7E87-45EC-8EA8-0C1214F199C4}">
            <xm:f>NOT(ISERROR(SEARCH("L",K35)))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28" operator="containsText" id="{CF5DC586-E744-48EC-90BF-9D8A548C0FB2}">
            <xm:f>NOT(ISERROR(SEARCH("M",K35)))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27" operator="containsText" id="{C41B1F5A-3563-4BD1-8420-A83BCF6E389D}">
            <xm:f>NOT(ISERROR(SEARCH("N",K35)))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26" operator="containsText" id="{1E80E3CF-4D32-4096-965B-8E04A42EFF63}">
            <xm:f>NOT(ISERROR(SEARCH("O",K35)))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25" operator="containsText" id="{25D08527-A062-4E38-BEDD-9514AE0C90DC}">
            <xm:f>NOT(ISERROR(SEARCH("P",K35)))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24" operator="containsText" id="{FBF4FD74-AB36-4D3C-9EF7-8578950153B7}">
            <xm:f>NOT(ISERROR(SEARCH("Q",K35)))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23" operator="containsText" id="{D7F4B666-BA80-409A-84CD-D3456A3529B5}">
            <xm:f>NOT(ISERROR(SEARCH("R",K35)))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22" operator="containsText" id="{79BF8101-8946-4AA5-ACE7-CA149EC9BBA3}">
            <xm:f>NOT(ISERROR(SEARCH("S",K35)))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21" operator="containsText" id="{5821B313-9D10-4CB9-B798-8BF4B5956550}">
            <xm:f>NOT(ISERROR(SEARCH("T",K35)))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34" operator="containsText" id="{9155C1CF-0F46-4CE7-987C-A19F4079880A}">
            <xm:f>NOT(ISERROR(SEARCH("G",K35)))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33" operator="containsText" id="{A5EB810F-EB24-4656-B7E0-62B5B9CE0D9B}">
            <xm:f>NOT(ISERROR(SEARCH("H",K35)))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35" operator="containsText" id="{325062BB-1683-4974-A1C3-0D7669AA230E}">
            <xm:f>NOT(ISERROR(SEARCH("F",K35)))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36" operator="endsWith" id="{D33A7EED-A47C-4A35-BCB2-A29E6D010AE4}">
            <xm:f>RIGHT(K35,LEN("E"))="E"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37" operator="containsText" id="{C48675BA-A05C-44CF-A5C3-93A0F1F5E1D2}">
            <xm:f>NOT(ISERROR(SEARCH("D",K35)))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38" operator="containsText" id="{79D867DC-8D7A-4B3F-B247-F94ECFB57386}">
            <xm:f>NOT(ISERROR(SEARCH("C",K35)))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539" operator="beginsWith" id="{B88C89C2-3C0F-40A1-82CE-D2BE32BD9C9E}">
            <xm:f>LEFT(K35,LEN("B"))="B"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40" operator="containsText" id="{EE508D17-7589-4226-984A-B4CAB1D8437F}">
            <xm:f>NOT(ISERROR(SEARCH("A",K35)))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K35:Q35</xm:sqref>
        </x14:conditionalFormatting>
        <x14:conditionalFormatting xmlns:xm="http://schemas.microsoft.com/office/excel/2006/main">
          <x14:cfRule type="containsText" priority="512" operator="containsText" id="{BB0DD642-FFFD-4732-830E-BC166385E275}">
            <xm:f>NOT(ISERROR(SEARCH("I",K37)))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11" operator="containsText" id="{333169EC-EDC8-4649-BF35-17FF0275F261}">
            <xm:f>NOT(ISERROR(SEARCH("J",K37)))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10" operator="containsText" id="{ECC913C0-41BE-49E9-80AB-C9B5DE989E26}">
            <xm:f>NOT(ISERROR(SEARCH("K",K37)))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09" operator="containsText" id="{D5D26BD9-E09A-45D1-96E9-7DA6D0027191}">
            <xm:f>NOT(ISERROR(SEARCH("L",K37)))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08" operator="containsText" id="{C7A94AA3-F14C-41A3-BD52-3079CFDE09D7}">
            <xm:f>NOT(ISERROR(SEARCH("M",K37)))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07" operator="containsText" id="{044AA9A3-5AA0-4EF0-BAC0-9601DC9B76D7}">
            <xm:f>NOT(ISERROR(SEARCH("N",K37)))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06" operator="containsText" id="{93A2406D-952B-4802-B6E9-1C35C5A556C3}">
            <xm:f>NOT(ISERROR(SEARCH("O",K37)))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05" operator="containsText" id="{1CFA6F5E-B573-49C1-8C00-F45149ABE326}">
            <xm:f>NOT(ISERROR(SEARCH("P",K37)))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04" operator="containsText" id="{FE9CCB50-E017-4E2A-874C-54596DFD67EC}">
            <xm:f>NOT(ISERROR(SEARCH("Q",K37)))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03" operator="containsText" id="{207A58F9-3052-4103-A931-58484E3BF14F}">
            <xm:f>NOT(ISERROR(SEARCH("R",K37)))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02" operator="containsText" id="{F849C7DE-80AF-4E98-9B38-13B34595E9A2}">
            <xm:f>NOT(ISERROR(SEARCH("S",K37)))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01" operator="containsText" id="{2838CE42-B1BC-4609-8DC7-BE38AB295104}">
            <xm:f>NOT(ISERROR(SEARCH("T",K37)))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20" operator="containsText" id="{B224A2B4-3E7C-417A-BDF3-87E92A899E8C}">
            <xm:f>NOT(ISERROR(SEARCH("A",K37)))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19" operator="beginsWith" id="{699FB3CB-29F2-45BB-8B97-2364A3A2E09C}">
            <xm:f>LEFT(K37,LEN("B"))="B"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18" operator="containsText" id="{F3F86028-AE16-46E9-B633-1DB9862C1A92}">
            <xm:f>NOT(ISERROR(SEARCH("C",K37)))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17" operator="containsText" id="{A8C920A3-E598-42AF-9D39-46DC5C717A60}">
            <xm:f>NOT(ISERROR(SEARCH("D",K37)))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16" operator="endsWith" id="{A8115C2F-9757-4B05-A467-120A6BACC862}">
            <xm:f>RIGHT(K37,LEN("E"))="E"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15" operator="containsText" id="{F3F5EE92-1853-4A30-9B0F-627AB5E595C7}">
            <xm:f>NOT(ISERROR(SEARCH("F",K37)))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14" operator="containsText" id="{4B45A710-6FF2-4AFA-90DA-F73490972789}">
            <xm:f>NOT(ISERROR(SEARCH("G",K37)))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13" operator="containsText" id="{173F29D2-8496-40D6-8CBE-C9AA3BBD140A}">
            <xm:f>NOT(ISERROR(SEARCH("H",K37)))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K37:Q37</xm:sqref>
        </x14:conditionalFormatting>
        <x14:conditionalFormatting xmlns:xm="http://schemas.microsoft.com/office/excel/2006/main">
          <x14:cfRule type="containsText" priority="492" operator="containsText" id="{1B3A7A07-8523-4A8C-ACA2-AF4FCBEBE943}">
            <xm:f>NOT(ISERROR(SEARCH("I",K39)))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91" operator="containsText" id="{265D9831-DE05-4953-A397-959F84CD93DA}">
            <xm:f>NOT(ISERROR(SEARCH("J",K39)))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90" operator="containsText" id="{56C80EA0-FD1E-41E5-8751-15D77005336B}">
            <xm:f>NOT(ISERROR(SEARCH("K",K39)))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89" operator="containsText" id="{A23776F5-2672-462C-A82C-4454EB849FAF}">
            <xm:f>NOT(ISERROR(SEARCH("L",K39)))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88" operator="containsText" id="{7C0A6C79-3E21-4B61-8BB5-68B1CBD60154}">
            <xm:f>NOT(ISERROR(SEARCH("M",K39)))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87" operator="containsText" id="{292FE51E-4A89-41CC-981F-DDB582EE9F06}">
            <xm:f>NOT(ISERROR(SEARCH("N",K39)))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00" operator="containsText" id="{47015186-51C5-4D13-BFDA-6227F5D9EC25}">
            <xm:f>NOT(ISERROR(SEARCH("A",K39)))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85" operator="containsText" id="{3AE2FD7C-C542-48A7-9B12-FA1BC72476DC}">
            <xm:f>NOT(ISERROR(SEARCH("P",K39)))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84" operator="containsText" id="{9120021E-A2AA-48B3-B070-D10C772E0679}">
            <xm:f>NOT(ISERROR(SEARCH("Q",K39)))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83" operator="containsText" id="{39C002CA-531A-4943-B8DB-B7B83AF294B4}">
            <xm:f>NOT(ISERROR(SEARCH("R",K39)))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82" operator="containsText" id="{4D2E2D53-7F11-42F7-BA68-F17A1D6828E4}">
            <xm:f>NOT(ISERROR(SEARCH("S",K39)))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81" operator="containsText" id="{DB119203-1042-4904-8481-2CC9582F6F29}">
            <xm:f>NOT(ISERROR(SEARCH("T",K39)))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499" operator="beginsWith" id="{106FFC66-F447-4BCF-A945-0F50D9DE0338}">
            <xm:f>LEFT(K39,LEN("B"))="B"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86" operator="containsText" id="{C3AFC93C-C39F-449C-8E67-CD7340FFCFAD}">
            <xm:f>NOT(ISERROR(SEARCH("O",K39)))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98" operator="containsText" id="{CFE478FE-B901-4F69-AC99-81494880A4A2}">
            <xm:f>NOT(ISERROR(SEARCH("C",K39)))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97" operator="containsText" id="{F64ADEC2-F41B-49BF-935D-857843CD373D}">
            <xm:f>NOT(ISERROR(SEARCH("D",K39)))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96" operator="endsWith" id="{E9FC14A1-2D1E-4AE8-9A71-906FA75FAFA1}">
            <xm:f>RIGHT(K39,LEN("E"))="E"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95" operator="containsText" id="{9841C2BD-C36E-4B60-8131-649539FDC531}">
            <xm:f>NOT(ISERROR(SEARCH("F",K39)))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94" operator="containsText" id="{978EB0B4-8476-40BF-8F9A-D66180F45116}">
            <xm:f>NOT(ISERROR(SEARCH("G",K39)))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93" operator="containsText" id="{1058070C-98FD-43DF-8E0E-5510FC6390EF}">
            <xm:f>NOT(ISERROR(SEARCH("H",K39)))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K39:Q39</xm:sqref>
        </x14:conditionalFormatting>
        <x14:conditionalFormatting xmlns:xm="http://schemas.microsoft.com/office/excel/2006/main">
          <x14:cfRule type="containsText" priority="225" operator="containsText" id="{18A33D2C-3F6E-4E45-9F06-4F5B3B3468B0}">
            <xm:f>NOT(ISERROR(SEARCH("P",K45)))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24" operator="containsText" id="{7D21DF8A-CEFD-47D8-8AA0-2CF9FD2E7D84}">
            <xm:f>NOT(ISERROR(SEARCH("Q",K45)))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34" operator="containsText" id="{64534851-A03B-42FD-86A4-560551FF95C3}">
            <xm:f>NOT(ISERROR(SEARCH("G",K45)))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33" operator="containsText" id="{E5F86749-1B3C-48A5-9AA6-6709E38C4682}">
            <xm:f>NOT(ISERROR(SEARCH("H",K45)))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32" operator="containsText" id="{8A722C22-94F0-4D74-AC7B-B05F3A6F4674}">
            <xm:f>NOT(ISERROR(SEARCH("I",K45)))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31" operator="containsText" id="{C929F740-4629-4A82-964D-D0FE439B1E82}">
            <xm:f>NOT(ISERROR(SEARCH("J",K45)))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30" operator="containsText" id="{102967EB-FA98-4A2B-83D5-9D4983CBA2A2}">
            <xm:f>NOT(ISERROR(SEARCH("K",K45)))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23" operator="containsText" id="{C6B224C0-364E-4375-944D-E80CF88E016D}">
            <xm:f>NOT(ISERROR(SEARCH("R",K45)))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29" operator="containsText" id="{7F1318B0-DF8B-4D0B-96F6-33EF018758C8}">
            <xm:f>NOT(ISERROR(SEARCH("L",K45)))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28" operator="containsText" id="{9ED27A0E-32FB-4611-8E17-4565DFBC747F}">
            <xm:f>NOT(ISERROR(SEARCH("M",K45)))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27" operator="containsText" id="{76BA6F60-7316-49DF-A7DB-5C5E2342E924}">
            <xm:f>NOT(ISERROR(SEARCH("N",K45)))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22" operator="containsText" id="{39657D6B-1863-4E18-B8E2-9B2BFC4BB4C2}">
            <xm:f>NOT(ISERROR(SEARCH("S",K45)))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26" operator="containsText" id="{DBB087AB-0839-4D10-A43B-4250AC5C5534}">
            <xm:f>NOT(ISERROR(SEARCH("O",K45)))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21" operator="containsText" id="{92418EFB-7ECA-4276-A2F0-5AA7B8A0B1E2}">
            <xm:f>NOT(ISERROR(SEARCH("T",K45)))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40" operator="containsText" id="{EC075CA5-5DCE-4032-AC82-F259C9FBECCB}">
            <xm:f>NOT(ISERROR(SEARCH("A",K45)))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35" operator="containsText" id="{EACA5A8F-DC89-4AE5-83AC-F13E18C738C2}">
            <xm:f>NOT(ISERROR(SEARCH("F",K45)))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36" operator="endsWith" id="{2C74D967-34AE-4DC3-B796-E36380C008DD}">
            <xm:f>RIGHT(K45,LEN("E"))="E"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37" operator="containsText" id="{4BAEC22F-CE4B-4A34-8E2C-FDAF2F4476E2}">
            <xm:f>NOT(ISERROR(SEARCH("D",K45)))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38" operator="containsText" id="{9358D9A2-634F-4165-BC03-E4622A944A41}">
            <xm:f>NOT(ISERROR(SEARCH("C",K45)))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39" operator="beginsWith" id="{625287A2-2FAF-42C3-AEC3-AF3952067B69}">
            <xm:f>LEFT(K45,LEN("B"))="B"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K45:Q45</xm:sqref>
        </x14:conditionalFormatting>
        <x14:conditionalFormatting xmlns:xm="http://schemas.microsoft.com/office/excel/2006/main">
          <x14:cfRule type="containsText" priority="214" operator="containsText" id="{33CEB4F0-76E1-4B88-AAF1-4CAC335B39FC}">
            <xm:f>NOT(ISERROR(SEARCH("G",K47)))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13" operator="containsText" id="{F6CB53D0-B0A2-4340-B3E4-5167878A2F91}">
            <xm:f>NOT(ISERROR(SEARCH("H",K47)))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12" operator="containsText" id="{4E14A7DA-76BB-43A6-A4A4-670F295DC20D}">
            <xm:f>NOT(ISERROR(SEARCH("I",K47)))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11" operator="containsText" id="{8958A9A9-6031-45C8-82E1-C34294633D99}">
            <xm:f>NOT(ISERROR(SEARCH("J",K47)))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10" operator="containsText" id="{99D8B98A-930A-406D-8E8B-BDBA3FFE838E}">
            <xm:f>NOT(ISERROR(SEARCH("K",K47)))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09" operator="containsText" id="{FF7DE5BE-4EFE-4326-8802-E04601004B9D}">
            <xm:f>NOT(ISERROR(SEARCH("L",K47)))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08" operator="containsText" id="{50575D3B-B523-4936-BABB-671F5CB555E2}">
            <xm:f>NOT(ISERROR(SEARCH("M",K47)))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07" operator="containsText" id="{0A16EAE1-EC9F-4E5E-97D4-0F8914E0C41C}">
            <xm:f>NOT(ISERROR(SEARCH("N",K47)))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06" operator="containsText" id="{2D581EC4-E10D-405C-AF80-D302E48DC239}">
            <xm:f>NOT(ISERROR(SEARCH("O",K47)))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20" operator="containsText" id="{BE9E4E5D-294A-45F3-9771-E8ADC7B0ED5E}">
            <xm:f>NOT(ISERROR(SEARCH("A",K47)))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01" operator="containsText" id="{5723602D-D01C-440D-B6A8-E661F94F56E7}">
            <xm:f>NOT(ISERROR(SEARCH("T",K47)))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04" operator="containsText" id="{0EF4A8EC-0DF4-4F62-9CB7-ECE15A01FAFC}">
            <xm:f>NOT(ISERROR(SEARCH("Q",K47)))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03" operator="containsText" id="{DD787BD6-D033-4B4E-B170-2304BF2E195E}">
            <xm:f>NOT(ISERROR(SEARCH("R",K47)))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02" operator="containsText" id="{A2E29931-85F7-4705-B84B-1271E701C100}">
            <xm:f>NOT(ISERROR(SEARCH("S",K47)))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05" operator="containsText" id="{3A69A6AA-75F6-4E4A-A909-89393BBA168B}">
            <xm:f>NOT(ISERROR(SEARCH("P",K47)))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beginsWith" priority="219" operator="beginsWith" id="{636DF1BB-35FD-4C60-90DA-99AFD12CFCCF}">
            <xm:f>LEFT(K47,LEN("B"))="B"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18" operator="containsText" id="{650242B1-1E79-48A0-A0A2-27C1D0E4A1D7}">
            <xm:f>NOT(ISERROR(SEARCH("C",K47)))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17" operator="containsText" id="{CA21B679-000E-4000-AD50-42273EFA951D}">
            <xm:f>NOT(ISERROR(SEARCH("D",K47)))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16" operator="endsWith" id="{E4327B44-103C-4BEC-A543-435035C85209}">
            <xm:f>RIGHT(K47,LEN("E"))="E"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15" operator="containsText" id="{FB94ECCB-0827-4567-9AB4-C451FCEF2404}">
            <xm:f>NOT(ISERROR(SEARCH("F",K47)))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K47:Q47</xm:sqref>
        </x14:conditionalFormatting>
        <x14:conditionalFormatting xmlns:xm="http://schemas.microsoft.com/office/excel/2006/main">
          <x14:cfRule type="containsText" priority="194" operator="containsText" id="{58FC2C28-1625-4B81-9D15-2D3B33D228C6}">
            <xm:f>NOT(ISERROR(SEARCH("G",K49)))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93" operator="containsText" id="{5A4F048E-DC53-4D4F-AE29-D5CAAAB0FBAA}">
            <xm:f>NOT(ISERROR(SEARCH("H",K49)))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91" operator="containsText" id="{EB9F7ED6-DE34-4DAC-AEFA-42B0C26B0540}">
            <xm:f>NOT(ISERROR(SEARCH("J",K49)))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90" operator="containsText" id="{5B300A84-544F-4FB8-AF40-39CAC31A2443}">
            <xm:f>NOT(ISERROR(SEARCH("K",K49)))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beginsWith" priority="199" operator="beginsWith" id="{21E99BE5-4FA5-4E44-BDD5-223E94F0B5A1}">
            <xm:f>LEFT(K49,LEN("B"))="B"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88" operator="containsText" id="{F93D5572-48DA-48E4-8E87-834C543E6532}">
            <xm:f>NOT(ISERROR(SEARCH("M",K49)))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87" operator="containsText" id="{3F7968EE-2458-4805-852A-29A9CA0995D5}">
            <xm:f>NOT(ISERROR(SEARCH("N",K49)))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86" operator="containsText" id="{3FEA9682-DD62-4FC8-89FC-25F1817F4B4C}">
            <xm:f>NOT(ISERROR(SEARCH("O",K49)))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85" operator="containsText" id="{940E9F4C-BA4E-49B0-AE49-2392494E6319}">
            <xm:f>NOT(ISERROR(SEARCH("P",K49)))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84" operator="containsText" id="{62B00157-B336-4CE9-ABEA-964CEE68C57E}">
            <xm:f>NOT(ISERROR(SEARCH("Q",K49)))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83" operator="containsText" id="{DE541426-0932-4B1E-B402-8BA90AC642A3}">
            <xm:f>NOT(ISERROR(SEARCH("R",K49)))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82" operator="containsText" id="{3FFB750E-B0E5-428C-9B07-E551E276B6B0}">
            <xm:f>NOT(ISERROR(SEARCH("S",K49)))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81" operator="containsText" id="{7D238C98-F55C-4AB8-9AE6-F99F693BEECD}">
            <xm:f>NOT(ISERROR(SEARCH("T",K49)))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00" operator="containsText" id="{AE2EAD84-9AC3-4FC8-86C9-7127D1FDC226}">
            <xm:f>NOT(ISERROR(SEARCH("A",K49)))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98" operator="containsText" id="{33AF8223-0FC8-4DDD-A163-723249DB2196}">
            <xm:f>NOT(ISERROR(SEARCH("C",K49)))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97" operator="containsText" id="{CCEB138F-EAC8-412F-AFDC-0E3981F78806}">
            <xm:f>NOT(ISERROR(SEARCH("D",K49)))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96" operator="endsWith" id="{4339B648-7B5F-4BD9-A166-FA05CAAA25A9}">
            <xm:f>RIGHT(K49,LEN("E"))="E"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95" operator="containsText" id="{BA278151-37B6-48F0-B352-6D43019D6F35}">
            <xm:f>NOT(ISERROR(SEARCH("F",K49)))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92" operator="containsText" id="{CFFBDD14-898E-42DD-864E-7D6940B55CEF}">
            <xm:f>NOT(ISERROR(SEARCH("I",K49)))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89" operator="containsText" id="{6C220711-8825-4178-9FC2-6964746E4203}">
            <xm:f>NOT(ISERROR(SEARCH("L",K49)))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K49:Q49</xm:sqref>
        </x14:conditionalFormatting>
        <x14:conditionalFormatting xmlns:xm="http://schemas.microsoft.com/office/excel/2006/main">
          <x14:cfRule type="containsText" priority="168" operator="containsText" id="{95F9A756-1A8C-48B2-9ACF-7F483FA20041}">
            <xm:f>NOT(ISERROR(SEARCH("M",K51)))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69" operator="containsText" id="{E9634C20-D76B-4470-B145-0A5346710CA5}">
            <xm:f>NOT(ISERROR(SEARCH("L",K51)))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70" operator="containsText" id="{5BFF7FF4-620F-401A-B33A-42489D643F35}">
            <xm:f>NOT(ISERROR(SEARCH("K",K51)))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71" operator="containsText" id="{3D64E92F-C519-40D7-B3F7-336DCBD2E2AA}">
            <xm:f>NOT(ISERROR(SEARCH("J",K51)))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72" operator="containsText" id="{A4522035-0DF0-4F21-B38F-4528FA5D7F16}">
            <xm:f>NOT(ISERROR(SEARCH("I",K51)))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73" operator="containsText" id="{566343DA-7884-4D12-B1DB-F86ECAE625AC}">
            <xm:f>NOT(ISERROR(SEARCH("H",K51)))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74" operator="containsText" id="{2EE6F4D8-B8B8-49D6-A3C2-A626D8FDBE88}">
            <xm:f>NOT(ISERROR(SEARCH("G",K51)))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75" operator="containsText" id="{522EB143-C1D9-4D72-8B1E-D9C38A5F3AAA}">
            <xm:f>NOT(ISERROR(SEARCH("F",K51)))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76" operator="endsWith" id="{10A7A799-2E13-4270-8AB7-73661C7C635B}">
            <xm:f>RIGHT(K51,LEN("E"))="E"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77" operator="containsText" id="{1F4E370C-27B3-492F-B698-BF2457FBAB5B}">
            <xm:f>NOT(ISERROR(SEARCH("D",K51)))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78" operator="containsText" id="{8D52DBBF-12F1-4296-BD2A-EEA1134FA189}">
            <xm:f>NOT(ISERROR(SEARCH("C",K51)))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79" operator="beginsWith" id="{752E48C0-5A64-4969-8785-F5CA23D9AD79}">
            <xm:f>LEFT(K51,LEN("B"))="B"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80" operator="containsText" id="{2668155C-5C6C-4E91-949C-64AB37840110}">
            <xm:f>NOT(ISERROR(SEARCH("A",K51)))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61" operator="containsText" id="{9B92215C-5B2C-48BA-AA9D-54EB9AEB6951}">
            <xm:f>NOT(ISERROR(SEARCH("T",K51)))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62" operator="containsText" id="{5C17C8FD-B1A5-48F2-96F6-FF976EAF2F9F}">
            <xm:f>NOT(ISERROR(SEARCH("S",K51)))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63" operator="containsText" id="{747E5F9B-5B8E-4A2F-A2DA-1CA89561BBE8}">
            <xm:f>NOT(ISERROR(SEARCH("R",K51)))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64" operator="containsText" id="{BA656743-F45E-42A9-94FC-430FC5CEB3B4}">
            <xm:f>NOT(ISERROR(SEARCH("Q",K51)))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65" operator="containsText" id="{024A3556-BE35-49CF-BAF0-13262902FCF5}">
            <xm:f>NOT(ISERROR(SEARCH("P",K51)))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66" operator="containsText" id="{F429EB4B-103F-4195-B9BD-8FCE5B5063F8}">
            <xm:f>NOT(ISERROR(SEARCH("O",K51)))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67" operator="containsText" id="{09E5A783-B9C2-4F1E-909E-6D77C53958FA}">
            <xm:f>NOT(ISERROR(SEARCH("N",K51)))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K51:Q51</xm:sqref>
        </x14:conditionalFormatting>
        <x14:conditionalFormatting xmlns:xm="http://schemas.microsoft.com/office/excel/2006/main">
          <x14:cfRule type="containsText" priority="153" operator="containsText" id="{BDE0871B-8CA2-489B-AA90-7B5A975B377A}">
            <xm:f>NOT(ISERROR(SEARCH("H",K53)))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52" operator="containsText" id="{8599282F-FBF9-4ED1-940D-8472ABD677CE}">
            <xm:f>NOT(ISERROR(SEARCH("I",K53)))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51" operator="containsText" id="{EAF7C7CA-D812-423B-8B84-1FC951D60B60}">
            <xm:f>NOT(ISERROR(SEARCH("J",K53)))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50" operator="containsText" id="{D0C4137C-31A0-4973-B1D9-3CF426119284}">
            <xm:f>NOT(ISERROR(SEARCH("K",K53)))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49" operator="containsText" id="{92EE1CB8-985C-47CD-BCBD-147ACD8FFC24}">
            <xm:f>NOT(ISERROR(SEARCH("L",K53)))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48" operator="containsText" id="{41CFCE27-9C38-4DEA-B3BC-7D48BB60110D}">
            <xm:f>NOT(ISERROR(SEARCH("M",K53)))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47" operator="containsText" id="{7D53DD89-8CFF-4927-9D4D-7829AAE64EC6}">
            <xm:f>NOT(ISERROR(SEARCH("N",K53)))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46" operator="containsText" id="{99B2AD1E-D78F-4F46-82C2-5EFB4B13C2B8}">
            <xm:f>NOT(ISERROR(SEARCH("O",K53)))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45" operator="containsText" id="{7686D4D0-2D34-49C8-8E49-0A807BA77761}">
            <xm:f>NOT(ISERROR(SEARCH("P",K53)))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4" operator="containsText" id="{0CF9417A-88C5-4594-8280-296CC8CE1411}">
            <xm:f>NOT(ISERROR(SEARCH("Q",K53)))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60" operator="containsText" id="{787C7344-A127-4F31-872C-FF896875EF49}">
            <xm:f>NOT(ISERROR(SEARCH("A",K53)))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43" operator="containsText" id="{334737FE-900A-40C1-9E56-911EC6E36D8A}">
            <xm:f>NOT(ISERROR(SEARCH("R",K53)))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42" operator="containsText" id="{B4BB0A0A-AE70-4549-A932-1D2F2DEF30D1}">
            <xm:f>NOT(ISERROR(SEARCH("S",K53)))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41" operator="containsText" id="{609F4D4F-9240-418C-A010-6E345C5F853E}">
            <xm:f>NOT(ISERROR(SEARCH("T",K53)))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159" operator="beginsWith" id="{D3E49B42-F96F-4958-AE5B-AE471683D59C}">
            <xm:f>LEFT(K53,LEN("B"))="B"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58" operator="containsText" id="{8038F0AA-762A-4ED6-8AEE-61AB1B423A98}">
            <xm:f>NOT(ISERROR(SEARCH("C",K53)))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57" operator="containsText" id="{D72FB3A2-2A7E-41E7-AC49-3C145358D05D}">
            <xm:f>NOT(ISERROR(SEARCH("D",K53)))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54" operator="containsText" id="{B484B3F1-B7D6-4443-B91E-2C935983658B}">
            <xm:f>NOT(ISERROR(SEARCH("G",K53)))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156" operator="endsWith" id="{1606B1AD-C6BC-474B-BB65-161711C350FF}">
            <xm:f>RIGHT(K53,LEN("E"))="E"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55" operator="containsText" id="{E941679F-3EB0-4001-91D2-C41C5B5653BF}">
            <xm:f>NOT(ISERROR(SEARCH("F",K53)))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K53:Q53</xm:sqref>
        </x14:conditionalFormatting>
        <x14:conditionalFormatting xmlns:xm="http://schemas.microsoft.com/office/excel/2006/main">
          <x14:cfRule type="containsText" priority="137" operator="containsText" id="{F99E62A2-C020-4E4E-AF3D-18966B831687}">
            <xm:f>NOT(ISERROR(SEARCH("D",K55)))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139" operator="beginsWith" id="{073CF653-3639-408F-8E15-BE6F0AD8A9CE}">
            <xm:f>LEFT(K55,LEN("B"))="B"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38" operator="containsText" id="{6C606F41-6552-4744-AE92-9100AA404AE9}">
            <xm:f>NOT(ISERROR(SEARCH("C",K55)))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136" operator="endsWith" id="{7CA0C4BA-5C9C-4D5E-A604-C585B5A9E008}">
            <xm:f>RIGHT(K55,LEN("E"))="E"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35" operator="containsText" id="{F4319CBB-36B7-4A94-87E2-C718F29423EA}">
            <xm:f>NOT(ISERROR(SEARCH("F",K55)))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34" operator="containsText" id="{7CE3BD7C-293B-4AC0-964F-C644EB248656}">
            <xm:f>NOT(ISERROR(SEARCH("G",K55)))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33" operator="containsText" id="{B976786D-EDE4-4E2E-83E4-7A3972D8C672}">
            <xm:f>NOT(ISERROR(SEARCH("H",K55)))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26" operator="containsText" id="{1DB2FB03-62BA-4CE6-B75A-FE23F6C35F71}">
            <xm:f>NOT(ISERROR(SEARCH("O",K55)))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25" operator="containsText" id="{0E5D3094-07B4-4894-9172-5F88142BBAF9}">
            <xm:f>NOT(ISERROR(SEARCH("P",K55)))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4" operator="containsText" id="{DE2156F5-D1D1-442E-9395-DE461B221A82}">
            <xm:f>NOT(ISERROR(SEARCH("Q",K55)))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3" operator="containsText" id="{496BD4B1-C035-43F2-A609-FDB264BD27A9}">
            <xm:f>NOT(ISERROR(SEARCH("R",K55)))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22" operator="containsText" id="{D2DBC720-5A1D-48D5-AA9C-1771BE42FE6A}">
            <xm:f>NOT(ISERROR(SEARCH("S",K55)))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21" operator="containsText" id="{DCF7FA45-0414-4543-9DC0-6D55250BF9AF}">
            <xm:f>NOT(ISERROR(SEARCH("T",K55)))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31" operator="containsText" id="{6777A9BB-DBC6-4E7A-8036-0DE65E8270E4}">
            <xm:f>NOT(ISERROR(SEARCH("J",K55)))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30" operator="containsText" id="{522CA8A3-6C4C-45CF-B140-6EBBF6F63D15}">
            <xm:f>NOT(ISERROR(SEARCH("K",K55)))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29" operator="containsText" id="{704B66AC-EBA7-4D6E-9A1E-F8FCB77E9D06}">
            <xm:f>NOT(ISERROR(SEARCH("L",K55)))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28" operator="containsText" id="{93ADE2B6-0477-48BC-A602-84B9D40177FB}">
            <xm:f>NOT(ISERROR(SEARCH("M",K55)))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40" operator="containsText" id="{2977D0E6-0CBE-40E1-AF40-E2A08F6658D8}">
            <xm:f>NOT(ISERROR(SEARCH("A",K55)))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27" operator="containsText" id="{56A84FBA-8D93-4AB3-BCCB-7D0D2723A808}">
            <xm:f>NOT(ISERROR(SEARCH("N",K55)))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32" operator="containsText" id="{4D8C405B-11B6-4EC0-838F-3459C951AAD9}">
            <xm:f>NOT(ISERROR(SEARCH("I",K55)))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K55:Q55</xm:sqref>
        </x14:conditionalFormatting>
        <x14:conditionalFormatting xmlns:xm="http://schemas.microsoft.com/office/excel/2006/main">
          <x14:cfRule type="containsText" priority="834" operator="containsText" id="{AEC4F16C-5E25-4856-9D7A-92FF21AD3855}">
            <xm:f>NOT(ISERROR(SEARCH("G",S13)))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21" operator="containsText" id="{02471878-29E8-44E5-9CAE-F1EB54FAE844}">
            <xm:f>NOT(ISERROR(SEARCH("T",S13)))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32" operator="containsText" id="{0BAD3614-6929-4682-B481-3EF18210257C}">
            <xm:f>NOT(ISERROR(SEARCH("I",S13)))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835" operator="containsText" id="{C9350602-B785-4BA9-B5C4-4A73F12CF617}">
            <xm:f>NOT(ISERROR(SEARCH("F",S13)))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836" operator="endsWith" id="{30AE4B8E-DD0D-4EDA-AFB2-D325AC134467}">
            <xm:f>RIGHT(S13,LEN("E"))="E"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837" operator="containsText" id="{4514928B-CB9A-48A5-8FD4-7EDB99CACF8A}">
            <xm:f>NOT(ISERROR(SEARCH("D",S13)))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838" operator="containsText" id="{13F5C435-70BB-45EC-98A9-520050EEE864}">
            <xm:f>NOT(ISERROR(SEARCH("C",S13)))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839" operator="beginsWith" id="{42A96E4D-C7BC-49A7-9E36-B78C288AA0A5}">
            <xm:f>LEFT(S13,LEN("B"))="B"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40" operator="containsText" id="{13D8AE60-1121-4B28-8FA9-084DAE49D22B}">
            <xm:f>NOT(ISERROR(SEARCH("A",S13)))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833" operator="containsText" id="{922AB1AA-65B6-406D-80F3-7968D4AF5532}">
            <xm:f>NOT(ISERROR(SEARCH("H",S13)))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822" operator="containsText" id="{1C5564DC-EAF0-45AD-A835-A46514A5C36A}">
            <xm:f>NOT(ISERROR(SEARCH("S",S13)))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23" operator="containsText" id="{7A2FFECF-83DC-4990-8897-D6000EE4BAE5}">
            <xm:f>NOT(ISERROR(SEARCH("R",S13)))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24" operator="containsText" id="{29E2BDAF-7A56-470A-A30C-53375F44F943}">
            <xm:f>NOT(ISERROR(SEARCH("Q",S13)))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25" operator="containsText" id="{F7728CF7-BB16-4C97-9E0A-4CCA7D26F3AF}">
            <xm:f>NOT(ISERROR(SEARCH("P",S13)))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26" operator="containsText" id="{E40FA645-E30E-4249-952E-8BD997E3E3E0}">
            <xm:f>NOT(ISERROR(SEARCH("O",S13)))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27" operator="containsText" id="{E520D8C5-21F3-465B-ADB4-A91BE4B89D25}">
            <xm:f>NOT(ISERROR(SEARCH("N",S13)))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28" operator="containsText" id="{7455ED8B-0554-412A-8DDD-DF7F0DDD893E}">
            <xm:f>NOT(ISERROR(SEARCH("M",S13)))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29" operator="containsText" id="{B5855088-19A0-457B-B356-9B4F4C72800F}">
            <xm:f>NOT(ISERROR(SEARCH("L",S13)))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30" operator="containsText" id="{8D194D21-1C12-4A84-A93D-1504DCB1A63E}">
            <xm:f>NOT(ISERROR(SEARCH("K",S13)))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31" operator="containsText" id="{068E9251-11F8-420F-8BE7-98C5EAF44CFB}">
            <xm:f>NOT(ISERROR(SEARCH("J",S13)))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S13:Y13</xm:sqref>
        </x14:conditionalFormatting>
        <x14:conditionalFormatting xmlns:xm="http://schemas.microsoft.com/office/excel/2006/main">
          <x14:cfRule type="containsText" priority="820" operator="containsText" id="{C95053B9-2806-4AAB-9E0D-0BD11326BCDE}">
            <xm:f>NOT(ISERROR(SEARCH("A",S15)))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819" operator="beginsWith" id="{401EB0A4-0418-4AD6-8889-2EDFC7550B72}">
            <xm:f>LEFT(S15,LEN("B"))="B"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17" operator="containsText" id="{818DD2E5-75D5-4827-99A4-483025B2A171}">
            <xm:f>NOT(ISERROR(SEARCH("D",S15)))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816" operator="endsWith" id="{43F497EC-7D7A-4E3F-A805-58ED1525A762}">
            <xm:f>RIGHT(S15,LEN("E"))="E"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815" operator="containsText" id="{6CADDCC3-E904-4C8D-B6A7-FAF135623F4F}">
            <xm:f>NOT(ISERROR(SEARCH("F",S15)))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814" operator="containsText" id="{E7868933-D05D-4B5B-BA39-667F97D5E67B}">
            <xm:f>NOT(ISERROR(SEARCH("G",S15)))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13" operator="containsText" id="{52249679-B6B2-4D77-ADF3-CF642715B74C}">
            <xm:f>NOT(ISERROR(SEARCH("H",S15)))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818" operator="containsText" id="{2C92AF57-1B9D-42B1-9A42-8615CB19CB9F}">
            <xm:f>NOT(ISERROR(SEARCH("C",S15)))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811" operator="containsText" id="{4ADAEBC9-1C11-4288-857A-FE8C98195295}">
            <xm:f>NOT(ISERROR(SEARCH("J",S15)))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812" operator="containsText" id="{48D58189-85BD-4014-AE9E-80BF9F5A65CD}">
            <xm:f>NOT(ISERROR(SEARCH("I",S15)))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810" operator="containsText" id="{768DA8EC-8694-45E0-B6D3-C9F4D447FF6C}">
            <xm:f>NOT(ISERROR(SEARCH("K",S15)))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01" operator="containsText" id="{F8187F2C-8739-45E9-8E56-543B47AB199D}">
            <xm:f>NOT(ISERROR(SEARCH("T",S15)))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02" operator="containsText" id="{11E719F6-101B-470E-8D21-E759FB07F880}">
            <xm:f>NOT(ISERROR(SEARCH("S",S15)))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03" operator="containsText" id="{72D45A0D-82F3-4E72-8763-29D30450028B}">
            <xm:f>NOT(ISERROR(SEARCH("R",S15)))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04" operator="containsText" id="{D01E6EC6-AD27-4867-BA2C-88766B36DE52}">
            <xm:f>NOT(ISERROR(SEARCH("Q",S15)))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05" operator="containsText" id="{46B9C58E-4CD2-4E03-AD42-29095B37206D}">
            <xm:f>NOT(ISERROR(SEARCH("P",S15)))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06" operator="containsText" id="{63B9B896-C371-40A2-85B2-72E91C5F853E}">
            <xm:f>NOT(ISERROR(SEARCH("O",S15)))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07" operator="containsText" id="{485103D5-61F0-4BA0-B886-26A1E28B1483}">
            <xm:f>NOT(ISERROR(SEARCH("N",S15)))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08" operator="containsText" id="{F88C371F-A103-43C2-B810-502C1EB7D398}">
            <xm:f>NOT(ISERROR(SEARCH("M",S15)))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09" operator="containsText" id="{829662C0-EF60-4DC6-885E-225DAD868C1F}">
            <xm:f>NOT(ISERROR(SEARCH("L",S15)))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S15:Y15</xm:sqref>
        </x14:conditionalFormatting>
        <x14:conditionalFormatting xmlns:xm="http://schemas.microsoft.com/office/excel/2006/main">
          <x14:cfRule type="containsText" priority="791" operator="containsText" id="{1561DD02-956D-4A7D-9A1D-6244DC4A7C6C}">
            <xm:f>NOT(ISERROR(SEARCH("J",S17)))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92" operator="containsText" id="{74714A91-8BF3-4A1E-A0B3-3E4570DCA1EB}">
            <xm:f>NOT(ISERROR(SEARCH("I",S17)))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93" operator="containsText" id="{D8BDEB23-6E9A-4DC2-9B0F-AB75812AF93C}">
            <xm:f>NOT(ISERROR(SEARCH("H",S17)))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94" operator="containsText" id="{FB575998-FF37-45CF-85DD-930411EAC28E}">
            <xm:f>NOT(ISERROR(SEARCH("G",S17)))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95" operator="containsText" id="{CCBD7B18-FEF1-41CB-9BA2-4C105E820720}">
            <xm:f>NOT(ISERROR(SEARCH("F",S17)))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796" operator="endsWith" id="{60C993B0-8280-450D-B6B0-A6C87580BAD6}">
            <xm:f>RIGHT(S17,LEN("E"))="E"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97" operator="containsText" id="{A288BC73-F846-4EF7-A605-BD121FA90163}">
            <xm:f>NOT(ISERROR(SEARCH("D",S17)))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86" operator="containsText" id="{86D13AA5-761E-4536-B57F-92D331C45D31}">
            <xm:f>NOT(ISERROR(SEARCH("O",S17)))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beginsWith" priority="799" operator="beginsWith" id="{4C09CE16-4C83-4D04-8B1E-8C0DC425D70B}">
            <xm:f>LEFT(S17,LEN("B"))="B"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00" operator="containsText" id="{7C805A07-83DF-4C19-96DF-B3C4BC020AFE}">
            <xm:f>NOT(ISERROR(SEARCH("A",S17)))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81" operator="containsText" id="{6A189865-75D5-4C5C-B26C-41E60FA78D2C}">
            <xm:f>NOT(ISERROR(SEARCH("T",S17)))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782" operator="containsText" id="{61275E82-2AC6-4C7B-B789-032CB4F4119F}">
            <xm:f>NOT(ISERROR(SEARCH("S",S17)))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83" operator="containsText" id="{C172A692-2FD5-42B5-A6E5-88E506E51DCA}">
            <xm:f>NOT(ISERROR(SEARCH("R",S17)))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784" operator="containsText" id="{A0E7DF4E-9A11-491D-BB90-DF94396A71ED}">
            <xm:f>NOT(ISERROR(SEARCH("Q",S17)))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785" operator="containsText" id="{06D53093-44E6-4FAA-9084-E565AB4BB997}">
            <xm:f>NOT(ISERROR(SEARCH("P",S17)))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87" operator="containsText" id="{8D65B65B-5743-4B37-A206-2EB47E4E32BF}">
            <xm:f>NOT(ISERROR(SEARCH("N",S17)))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88" operator="containsText" id="{F937F2CA-234E-4B11-92A9-E2FC938F89A0}">
            <xm:f>NOT(ISERROR(SEARCH("M",S17)))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89" operator="containsText" id="{73E66B9D-8ED9-4870-BE0E-573D041DA686}">
            <xm:f>NOT(ISERROR(SEARCH("L",S17)))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90" operator="containsText" id="{93F0FEA6-932D-46B9-AA4D-20FD79C61BF5}">
            <xm:f>NOT(ISERROR(SEARCH("K",S17)))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798" operator="containsText" id="{77994974-08CF-41A3-B2EE-3D001854048F}">
            <xm:f>NOT(ISERROR(SEARCH("C",S17)))</xm:f>
            <xm:f>"C"</xm:f>
            <x14:dxf>
              <fill>
                <patternFill>
                  <bgColor rgb="FFAEFEEF"/>
                </patternFill>
              </fill>
            </x14:dxf>
          </x14:cfRule>
          <xm:sqref>S17:Y17</xm:sqref>
        </x14:conditionalFormatting>
        <x14:conditionalFormatting xmlns:xm="http://schemas.microsoft.com/office/excel/2006/main">
          <x14:cfRule type="containsText" priority="770" operator="containsText" id="{29D986CB-86DD-41D9-9287-34F91439EEED}">
            <xm:f>NOT(ISERROR(SEARCH("K",S19)))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771" operator="containsText" id="{270FA2C5-2902-4E06-B095-76CE12C4B225}">
            <xm:f>NOT(ISERROR(SEARCH("J",S19)))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72" operator="containsText" id="{75257675-8EC5-4BD5-8D40-8F0CA0F5937F}">
            <xm:f>NOT(ISERROR(SEARCH("I",S19)))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74" operator="containsText" id="{8CAEADF1-0FF5-42FB-9C20-41A8C0279CA8}">
            <xm:f>NOT(ISERROR(SEARCH("G",S19)))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75" operator="containsText" id="{F2040A4E-6F02-49A7-A7D5-BB21D2DE7F71}">
            <xm:f>NOT(ISERROR(SEARCH("F",S19)))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776" operator="endsWith" id="{675BD031-D09E-4F31-8307-9993B72E58F0}">
            <xm:f>RIGHT(S19,LEN("E"))="E"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77" operator="containsText" id="{5ABA5FA3-CDF5-4A7C-8E1B-61716DE6324F}">
            <xm:f>NOT(ISERROR(SEARCH("D",S19)))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78" operator="containsText" id="{930E0C7A-2182-4140-B20F-DC56C209563A}">
            <xm:f>NOT(ISERROR(SEARCH("C",S19)))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779" operator="beginsWith" id="{7CEDE520-7D39-40CC-9D40-76E2FE7B41D6}">
            <xm:f>LEFT(S19,LEN("B"))="B"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80" operator="containsText" id="{A9B3AD5C-544D-46A3-8BDA-160CCB28CDD5}">
            <xm:f>NOT(ISERROR(SEARCH("A",S19)))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73" operator="containsText" id="{2D598905-5047-4A2C-B345-EAB898723DBF}">
            <xm:f>NOT(ISERROR(SEARCH("H",S19)))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61" operator="containsText" id="{6A64CAA9-6FE3-4960-88EF-18382E2EFDFC}">
            <xm:f>NOT(ISERROR(SEARCH("T",S19)))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762" operator="containsText" id="{16AFB1E1-EA43-41F6-8393-D2F54BD6FFAE}">
            <xm:f>NOT(ISERROR(SEARCH("S",S19)))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63" operator="containsText" id="{E4CB1102-C580-4331-9D0A-F06AB164F325}">
            <xm:f>NOT(ISERROR(SEARCH("R",S19)))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764" operator="containsText" id="{A8DCD430-A2C6-4FF2-ACAD-41DD60D44805}">
            <xm:f>NOT(ISERROR(SEARCH("Q",S19)))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765" operator="containsText" id="{BEEC4738-4359-47B5-91F6-C0327806479A}">
            <xm:f>NOT(ISERROR(SEARCH("P",S19)))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66" operator="containsText" id="{D7B43DD6-ED38-4799-A6A7-E62FCD425C28}">
            <xm:f>NOT(ISERROR(SEARCH("O",S19)))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67" operator="containsText" id="{8ABCC138-01D9-4D87-8F25-2F874FE99275}">
            <xm:f>NOT(ISERROR(SEARCH("N",S19)))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68" operator="containsText" id="{0E704A61-F70E-470A-A387-5B4AD4BD2A97}">
            <xm:f>NOT(ISERROR(SEARCH("M",S19)))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69" operator="containsText" id="{2E40B90E-21BC-4E79-8B80-EE0730BC4BE9}">
            <xm:f>NOT(ISERROR(SEARCH("L",S19)))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S19:Y19</xm:sqref>
        </x14:conditionalFormatting>
        <x14:conditionalFormatting xmlns:xm="http://schemas.microsoft.com/office/excel/2006/main">
          <x14:cfRule type="endsWith" priority="756" operator="endsWith" id="{20AA2754-49FD-414D-A7FF-CC72A29B8DBA}">
            <xm:f>RIGHT(S21,LEN("E"))="E"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43" operator="containsText" id="{E892E613-837F-41D1-AFD6-8D22DC652256}">
            <xm:f>NOT(ISERROR(SEARCH("R",S21)))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742" operator="containsText" id="{F3E2E1B0-C417-478F-9C1A-93BA558B709A}">
            <xm:f>NOT(ISERROR(SEARCH("S",S21)))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51" operator="containsText" id="{9BF65C90-4736-4F4D-BD1D-65D5AC8F9ABE}">
            <xm:f>NOT(ISERROR(SEARCH("J",S21)))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52" operator="containsText" id="{459776E7-DF4B-4834-B410-273CF2095687}">
            <xm:f>NOT(ISERROR(SEARCH("I",S21)))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53" operator="containsText" id="{23D0A80F-C324-45B9-AB87-85FE8C1D40F3}">
            <xm:f>NOT(ISERROR(SEARCH("H",S21)))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55" operator="containsText" id="{4D66B2BE-67CA-4934-8323-6C011DB45525}">
            <xm:f>NOT(ISERROR(SEARCH("F",S21)))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749" operator="containsText" id="{E8422744-8B4E-4250-92F9-9E4FC634F4F5}">
            <xm:f>NOT(ISERROR(SEARCH("L",S21)))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57" operator="containsText" id="{7E631CB9-5374-4029-97D2-510468F107D9}">
            <xm:f>NOT(ISERROR(SEARCH("D",S21)))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58" operator="containsText" id="{48062A9F-060C-4425-9B06-BB8495C8961A}">
            <xm:f>NOT(ISERROR(SEARCH("C",S21)))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759" operator="beginsWith" id="{F9A94480-A162-468E-AA6C-9267A659CD19}">
            <xm:f>LEFT(S21,LEN("B"))="B"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54" operator="containsText" id="{763BE980-896A-48C6-ADB1-31B2EEF687F4}">
            <xm:f>NOT(ISERROR(SEARCH("G",S21)))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41" operator="containsText" id="{A76F38FD-10D5-4633-BF36-41935EE21CB4}">
            <xm:f>NOT(ISERROR(SEARCH("T",S21)))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750" operator="containsText" id="{733934C4-D576-42F5-9AEA-F320953D7357}">
            <xm:f>NOT(ISERROR(SEARCH("K",S21)))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760" operator="containsText" id="{A0B198FB-BBDA-4DB0-9A04-3B5C54DBAC26}">
            <xm:f>NOT(ISERROR(SEARCH("A",S21)))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48" operator="containsText" id="{DF871FD9-EF72-41D2-A3D9-8586C8A6B5AC}">
            <xm:f>NOT(ISERROR(SEARCH("M",S21)))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47" operator="containsText" id="{7DFC1638-817B-4DE1-B729-1C0D0FC45F45}">
            <xm:f>NOT(ISERROR(SEARCH("N",S21)))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46" operator="containsText" id="{99E5552A-5DAC-41E3-8D42-E1E61F52BDE2}">
            <xm:f>NOT(ISERROR(SEARCH("O",S21)))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45" operator="containsText" id="{2EE8ECED-EB24-4E1F-839C-B3371C7D6E85}">
            <xm:f>NOT(ISERROR(SEARCH("P",S21)))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44" operator="containsText" id="{B8844FC8-BE43-4C48-AF62-9E82BECB40C7}">
            <xm:f>NOT(ISERROR(SEARCH("Q",S21)))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S21:Y21</xm:sqref>
        </x14:conditionalFormatting>
        <x14:conditionalFormatting xmlns:xm="http://schemas.microsoft.com/office/excel/2006/main">
          <x14:cfRule type="containsText" priority="723" operator="containsText" id="{7E5669AA-24EC-4907-9406-3F2835E85723}">
            <xm:f>NOT(ISERROR(SEARCH("R",S23)))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722" operator="containsText" id="{63671DC1-216C-4BE5-8FE0-FB5E4EA624AB}">
            <xm:f>NOT(ISERROR(SEARCH("S",S23)))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31" operator="containsText" id="{2DFB3407-9838-4738-A902-2FBDC08E3901}">
            <xm:f>NOT(ISERROR(SEARCH("J",S23)))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32" operator="containsText" id="{4853B8AD-BFB3-4F34-A23D-7BB165445DA2}">
            <xm:f>NOT(ISERROR(SEARCH("I",S23)))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34" operator="containsText" id="{E127C9E1-E283-46BF-9947-895669178C39}">
            <xm:f>NOT(ISERROR(SEARCH("G",S23)))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35" operator="containsText" id="{C162D79F-1306-471A-8B1C-CF385A8DD2A3}">
            <xm:f>NOT(ISERROR(SEARCH("F",S23)))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736" operator="endsWith" id="{1397EAD6-6FBB-409B-9F70-B5BDA476CBC6}">
            <xm:f>RIGHT(S23,LEN("E"))="E"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37" operator="containsText" id="{8B9C8ADE-26B3-41F8-93C0-9CDE47BB4E8C}">
            <xm:f>NOT(ISERROR(SEARCH("D",S23)))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38" operator="containsText" id="{95AF5E38-022B-44FE-910D-CC2D6105E78A}">
            <xm:f>NOT(ISERROR(SEARCH("C",S23)))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739" operator="beginsWith" id="{937BB07F-670B-41A5-A013-8A4626DDBFAE}">
            <xm:f>LEFT(S23,LEN("B"))="B"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33" operator="containsText" id="{3B1F4D51-7DE7-4416-9C1C-7EDF794CE170}">
            <xm:f>NOT(ISERROR(SEARCH("H",S23)))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21" operator="containsText" id="{00FB9753-C320-4BB1-840F-1D31CB430E8A}">
            <xm:f>NOT(ISERROR(SEARCH("T",S23)))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740" operator="containsText" id="{DD16FD55-A58E-4326-8AEC-CC233D97AF7F}">
            <xm:f>NOT(ISERROR(SEARCH("A",S23)))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30" operator="containsText" id="{56967B51-CAC6-47F7-A476-1D3BA416DB16}">
            <xm:f>NOT(ISERROR(SEARCH("K",S23)))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729" operator="containsText" id="{DC955BF2-40C6-4E65-B46F-FD78A428DFFF}">
            <xm:f>NOT(ISERROR(SEARCH("L",S23)))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28" operator="containsText" id="{16655D0F-E2F7-4064-8C3D-AADAF3075C9C}">
            <xm:f>NOT(ISERROR(SEARCH("M",S23)))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27" operator="containsText" id="{5C2134D6-46A1-4B3A-8083-49D1D89A67FE}">
            <xm:f>NOT(ISERROR(SEARCH("N",S23)))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26" operator="containsText" id="{2891BCFE-2FFB-4C00-B624-828A48C3917A}">
            <xm:f>NOT(ISERROR(SEARCH("O",S23)))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25" operator="containsText" id="{C047E07B-E6E1-4DFA-9C23-61B1E26B1102}">
            <xm:f>NOT(ISERROR(SEARCH("P",S23)))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24" operator="containsText" id="{E2D45A20-0C2A-4A4B-BA7D-55887FE94F5E}">
            <xm:f>NOT(ISERROR(SEARCH("Q",S23)))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S23:Y23</xm:sqref>
        </x14:conditionalFormatting>
        <x14:conditionalFormatting xmlns:xm="http://schemas.microsoft.com/office/excel/2006/main">
          <x14:cfRule type="beginsWith" priority="479" operator="beginsWith" id="{5145938A-B871-4CDB-84E5-47232318A5DD}">
            <xm:f>LEFT(S29,LEN("B"))="B"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78" operator="containsText" id="{7FE92FB9-E92A-4BDC-83BA-AC2317FED1D5}">
            <xm:f>NOT(ISERROR(SEARCH("C",S29)))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72" operator="containsText" id="{411088D5-51BE-4372-AD93-7D7A082E7A1A}">
            <xm:f>NOT(ISERROR(SEARCH("I",S29)))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73" operator="containsText" id="{CBC66837-A26E-45C0-ABDB-7D13AF662B54}">
            <xm:f>NOT(ISERROR(SEARCH("H",S29)))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74" operator="containsText" id="{66490F86-F781-43BA-99C0-B402A2ACEC21}">
            <xm:f>NOT(ISERROR(SEARCH("G",S29)))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70" operator="containsText" id="{C900E021-68C4-4AAB-8533-E17EBD2E6BDF}">
            <xm:f>NOT(ISERROR(SEARCH("K",S29)))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75" operator="containsText" id="{61010148-3972-4378-B117-34429EA5C7D7}">
            <xm:f>NOT(ISERROR(SEARCH("F",S29)))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76" operator="endsWith" id="{25719A0B-07B4-4995-BBCF-443CA0C6D615}">
            <xm:f>RIGHT(S29,LEN("E"))="E"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77" operator="containsText" id="{7A15083F-029D-42BA-8FAE-C0DB69BF1986}">
            <xm:f>NOT(ISERROR(SEARCH("D",S29)))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71" operator="containsText" id="{A9006B14-1818-43F2-B601-CF2C23CEDCD9}">
            <xm:f>NOT(ISERROR(SEARCH("J",S29)))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80" operator="containsText" id="{E698C4CA-8712-432F-959A-7D5FAC5AC0E2}">
            <xm:f>NOT(ISERROR(SEARCH("A",S29)))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69" operator="containsText" id="{E5EEAB26-4CC3-400F-9A40-18F5C968D1B1}">
            <xm:f>NOT(ISERROR(SEARCH("L",S29)))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68" operator="containsText" id="{EF8BE41A-1116-4EBF-AC46-6FE413237848}">
            <xm:f>NOT(ISERROR(SEARCH("M",S29)))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67" operator="containsText" id="{39DE3ABA-B2AA-4075-B0F0-4C53C53FD8C4}">
            <xm:f>NOT(ISERROR(SEARCH("N",S29)))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66" operator="containsText" id="{8576C719-0C63-4D69-BEC9-868ED32A3474}">
            <xm:f>NOT(ISERROR(SEARCH("O",S29)))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65" operator="containsText" id="{9E987199-7F46-4E92-B09C-C3DCD1F5D621}">
            <xm:f>NOT(ISERROR(SEARCH("P",S29)))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63" operator="containsText" id="{ED7279E5-1F25-476E-BD14-53A145D7E2DA}">
            <xm:f>NOT(ISERROR(SEARCH("R",S29)))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62" operator="containsText" id="{9AF174F7-6B87-49C8-AEE9-788739AD292A}">
            <xm:f>NOT(ISERROR(SEARCH("S",S29)))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61" operator="containsText" id="{B780BE59-FCB3-428E-9421-129C9B66A766}">
            <xm:f>NOT(ISERROR(SEARCH("T",S29)))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64" operator="containsText" id="{8312190D-BDFD-4D5A-91E7-6E3B9B699436}">
            <xm:f>NOT(ISERROR(SEARCH("Q",S29)))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S29:Y29</xm:sqref>
        </x14:conditionalFormatting>
        <x14:conditionalFormatting xmlns:xm="http://schemas.microsoft.com/office/excel/2006/main">
          <x14:cfRule type="containsText" priority="442" operator="containsText" id="{C64DC57A-EDE5-4C9D-8BE2-F2311E19ED34}">
            <xm:f>NOT(ISERROR(SEARCH("S",S31)))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43" operator="containsText" id="{4387885D-1622-404E-BBA9-BC44776AB072}">
            <xm:f>NOT(ISERROR(SEARCH("R",S31)))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44" operator="containsText" id="{FD0AAEDC-CB3F-4943-97F2-9A595FC76C96}">
            <xm:f>NOT(ISERROR(SEARCH("Q",S31)))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50" operator="containsText" id="{76B4DC33-901E-4B0D-9858-592644A15FFD}">
            <xm:f>NOT(ISERROR(SEARCH("K",S31)))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45" operator="containsText" id="{DC0B5723-B7DA-4AFF-A4F7-897D00AFCCC7}">
            <xm:f>NOT(ISERROR(SEARCH("P",S31)))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46" operator="containsText" id="{34A6DB93-77EE-4AF5-B43C-E6066A0D0709}">
            <xm:f>NOT(ISERROR(SEARCH("O",S31)))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47" operator="containsText" id="{50E356B7-BD0C-4587-8919-3F561D3AA44E}">
            <xm:f>NOT(ISERROR(SEARCH("N",S31)))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48" operator="containsText" id="{F1207F49-F4C9-4E24-AEE1-D40698FF5ED3}">
            <xm:f>NOT(ISERROR(SEARCH("M",S31)))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60" operator="containsText" id="{B06690CF-28E7-41C6-A939-E4A4373F5428}">
            <xm:f>NOT(ISERROR(SEARCH("A",S31)))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9" operator="containsText" id="{C98BE511-80D6-40B5-8C85-B8D336F5F46A}">
            <xm:f>NOT(ISERROR(SEARCH("L",S31)))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beginsWith" priority="459" operator="beginsWith" id="{E310F27E-DF9D-4431-A4EB-A4F5BE43333B}">
            <xm:f>LEFT(S31,LEN("B"))="B"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41" operator="containsText" id="{146A704A-2FB9-4D71-9ED1-57C928DF2DA4}">
            <xm:f>NOT(ISERROR(SEARCH("T",S31)))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58" operator="containsText" id="{61E4898D-1CC0-4EE9-952C-8AD104A828B1}">
            <xm:f>NOT(ISERROR(SEARCH("C",S31)))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57" operator="containsText" id="{01610A8D-A683-4EEA-85B4-31CF68F60F42}">
            <xm:f>NOT(ISERROR(SEARCH("D",S31)))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56" operator="endsWith" id="{876D1F8F-FA07-4CA7-8119-B1528992D656}">
            <xm:f>RIGHT(S31,LEN("E"))="E"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55" operator="containsText" id="{A2A9CC58-5D8A-4BA8-A5F0-913A1007666E}">
            <xm:f>NOT(ISERROR(SEARCH("F",S31)))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54" operator="containsText" id="{C4ED30A5-D040-4E8C-A443-0C651F775ABB}">
            <xm:f>NOT(ISERROR(SEARCH("G",S31)))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53" operator="containsText" id="{2FCBDDD8-D989-4B40-8368-E717A628D6DC}">
            <xm:f>NOT(ISERROR(SEARCH("H",S31)))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52" operator="containsText" id="{0795BB49-495C-4EA2-AFC8-9D32A0766A89}">
            <xm:f>NOT(ISERROR(SEARCH("I",S31)))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51" operator="containsText" id="{3D6B703E-2ACE-4060-9956-10F7CA332485}">
            <xm:f>NOT(ISERROR(SEARCH("J",S31)))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S31:Y31</xm:sqref>
        </x14:conditionalFormatting>
        <x14:conditionalFormatting xmlns:xm="http://schemas.microsoft.com/office/excel/2006/main">
          <x14:cfRule type="containsText" priority="440" operator="containsText" id="{6B2A9B7B-359E-4D0D-8EB5-64706AD2D5C1}">
            <xm:f>NOT(ISERROR(SEARCH("A",S33)))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30" operator="containsText" id="{0FC7C568-04EA-459B-BD53-FFB73C55135C}">
            <xm:f>NOT(ISERROR(SEARCH("K",S33)))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29" operator="containsText" id="{63564843-A0E4-4A05-A5CE-506C351A48F5}">
            <xm:f>NOT(ISERROR(SEARCH("L",S33)))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28" operator="containsText" id="{B8C0B02C-2553-48F4-A59B-72BACECAA8DF}">
            <xm:f>NOT(ISERROR(SEARCH("M",S33)))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27" operator="containsText" id="{1EFE1188-725B-434F-9ACA-FE04325D8249}">
            <xm:f>NOT(ISERROR(SEARCH("N",S33)))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26" operator="containsText" id="{7AD4B53A-163F-4486-A4BB-751ED63157F2}">
            <xm:f>NOT(ISERROR(SEARCH("O",S33)))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25" operator="containsText" id="{3B42477A-6860-497E-9863-6DF15FA9EA35}">
            <xm:f>NOT(ISERROR(SEARCH("P",S33)))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24" operator="containsText" id="{9453C616-FA40-4597-8811-11D8C4A71FFF}">
            <xm:f>NOT(ISERROR(SEARCH("Q",S33)))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23" operator="containsText" id="{7A63E7FC-2091-413C-A73E-AD37EBE60FD5}">
            <xm:f>NOT(ISERROR(SEARCH("R",S33)))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22" operator="containsText" id="{7061350D-6E69-44E9-8979-51F689C3E289}">
            <xm:f>NOT(ISERROR(SEARCH("S",S33)))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21" operator="containsText" id="{607D8826-0C92-49EE-A9F2-FE2DAB907267}">
            <xm:f>NOT(ISERROR(SEARCH("T",S33)))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31" operator="containsText" id="{7171FFBC-64DE-494B-8DDF-E394F73190B5}">
            <xm:f>NOT(ISERROR(SEARCH("J",S33)))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32" operator="containsText" id="{54E9DAC2-21DF-4552-815F-1108DD4D7432}">
            <xm:f>NOT(ISERROR(SEARCH("I",S33)))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33" operator="containsText" id="{388CE351-FA73-4218-90C1-B48D329A5F18}">
            <xm:f>NOT(ISERROR(SEARCH("H",S33)))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34" operator="containsText" id="{41440B60-96EA-494D-8032-7705FE7AEC02}">
            <xm:f>NOT(ISERROR(SEARCH("G",S33)))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35" operator="containsText" id="{AA475508-7415-4D43-B548-CC0D88278B3A}">
            <xm:f>NOT(ISERROR(SEARCH("F",S33)))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36" operator="endsWith" id="{61BDEC97-A11D-444A-A785-B1F2B3351EF8}">
            <xm:f>RIGHT(S33,LEN("E"))="E"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37" operator="containsText" id="{1DC71409-E3CF-44B8-AAEE-4917ED35070B}">
            <xm:f>NOT(ISERROR(SEARCH("D",S33)))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38" operator="containsText" id="{04F03981-7C3F-47C3-988C-0B5AE3436457}">
            <xm:f>NOT(ISERROR(SEARCH("C",S33)))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39" operator="beginsWith" id="{3026B967-2D32-4589-9B44-3A5FE3748E87}">
            <xm:f>LEFT(S33,LEN("B"))="B"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S33:Y33</xm:sqref>
        </x14:conditionalFormatting>
        <x14:conditionalFormatting xmlns:xm="http://schemas.microsoft.com/office/excel/2006/main">
          <x14:cfRule type="containsText" priority="414" operator="containsText" id="{58D94C34-6085-449D-80B9-B36E65D32307}">
            <xm:f>NOT(ISERROR(SEARCH("G",S35)))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01" operator="containsText" id="{1122402F-B474-4A66-AA5C-3C164BB5B70F}">
            <xm:f>NOT(ISERROR(SEARCH("T",S35)))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02" operator="containsText" id="{D9CB9025-99C2-43A6-9080-D1148400060C}">
            <xm:f>NOT(ISERROR(SEARCH("S",S35)))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03" operator="containsText" id="{364CFDBE-5520-4405-BA58-8FCC7497A579}">
            <xm:f>NOT(ISERROR(SEARCH("R",S35)))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04" operator="containsText" id="{A257AB88-3C54-4D4A-A79F-E799D2E53010}">
            <xm:f>NOT(ISERROR(SEARCH("Q",S35)))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18" operator="containsText" id="{2334FCC9-0BFD-464F-B28D-7DDD772CDA69}">
            <xm:f>NOT(ISERROR(SEARCH("C",S35)))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05" operator="containsText" id="{0ACDF13D-5F0B-4F89-B1A3-79ECA4EDA6B9}">
            <xm:f>NOT(ISERROR(SEARCH("P",S35)))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06" operator="containsText" id="{11F3335F-D931-4D66-98F1-0F196B58620B}">
            <xm:f>NOT(ISERROR(SEARCH("O",S35)))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07" operator="containsText" id="{7F8D8801-3618-41F1-BCA6-C256E017FBD3}">
            <xm:f>NOT(ISERROR(SEARCH("N",S35)))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08" operator="containsText" id="{A7E7FD52-2742-4451-B67A-EF2613F1A530}">
            <xm:f>NOT(ISERROR(SEARCH("M",S35)))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09" operator="containsText" id="{9F45995B-7378-488E-A1F1-DB550CC90EB7}">
            <xm:f>NOT(ISERROR(SEARCH("L",S35)))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10" operator="containsText" id="{2C476CD3-E485-45D1-8910-BCB591A1E94A}">
            <xm:f>NOT(ISERROR(SEARCH("K",S35)))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11" operator="containsText" id="{1E8BBDF3-7F66-426B-BA0A-A21F4C1CE254}">
            <xm:f>NOT(ISERROR(SEARCH("J",S35)))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12" operator="containsText" id="{C773BB3B-EEE2-414E-999A-14D06F8A3F03}">
            <xm:f>NOT(ISERROR(SEARCH("I",S35)))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13" operator="containsText" id="{12597AF9-1A12-44AA-8402-BB87EAD0D578}">
            <xm:f>NOT(ISERROR(SEARCH("H",S35)))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15" operator="containsText" id="{77101B99-E42B-4386-B52F-ECD9C69508BA}">
            <xm:f>NOT(ISERROR(SEARCH("F",S35)))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16" operator="endsWith" id="{1A0BBB59-96C6-4DBE-8FAE-2B84042B68ED}">
            <xm:f>RIGHT(S35,LEN("E"))="E"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17" operator="containsText" id="{29F042FD-B2E2-458F-966F-00D2E749279B}">
            <xm:f>NOT(ISERROR(SEARCH("D",S35)))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419" operator="beginsWith" id="{187AA893-88FC-4452-BD71-89B9C72026A9}">
            <xm:f>LEFT(S35,LEN("B"))="B"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20" operator="containsText" id="{CDAA2989-A8BF-44A6-BEA6-5823345786A2}">
            <xm:f>NOT(ISERROR(SEARCH("A",S35)))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S35:Y35</xm:sqref>
        </x14:conditionalFormatting>
        <x14:conditionalFormatting xmlns:xm="http://schemas.microsoft.com/office/excel/2006/main">
          <x14:cfRule type="containsText" priority="381" operator="containsText" id="{A5865F08-C42F-47FE-96D7-E6F5F6D3F742}">
            <xm:f>NOT(ISERROR(SEARCH("T",S37)))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97" operator="containsText" id="{2DFF210A-1CD0-4064-BCB8-8D103443AD0A}">
            <xm:f>NOT(ISERROR(SEARCH("D",S37)))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399" operator="beginsWith" id="{7C422D11-2E84-476D-8A8C-3B7F7454F064}">
            <xm:f>LEFT(S37,LEN("B"))="B"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98" operator="containsText" id="{1EBF06CA-735D-47F1-80A6-58DEC378429A}">
            <xm:f>NOT(ISERROR(SEARCH("C",S37)))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89" operator="containsText" id="{5D06EF8A-065F-406C-931B-0B69B75790FB}">
            <xm:f>NOT(ISERROR(SEARCH("L",S37)))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endsWith" priority="396" operator="endsWith" id="{C6AA0AAF-91C8-4C28-8FC6-05EF5583E11C}">
            <xm:f>RIGHT(S37,LEN("E"))="E"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95" operator="containsText" id="{7058DA3D-C1FA-42A1-B3BC-3B7FF56E6929}">
            <xm:f>NOT(ISERROR(SEARCH("F",S37)))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83" operator="containsText" id="{3E54907B-C64D-40C9-B51E-064D87E78010}">
            <xm:f>NOT(ISERROR(SEARCH("R",S37)))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92" operator="containsText" id="{FDCD5547-6D41-473A-8F47-A4DF414D3009}">
            <xm:f>NOT(ISERROR(SEARCH("I",S37)))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94" operator="containsText" id="{6D0DD622-A0E6-44A8-A814-A2232F6E0850}">
            <xm:f>NOT(ISERROR(SEARCH("G",S37)))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93" operator="containsText" id="{5B90DA29-B56A-4CEC-8C86-4D5728E5837D}">
            <xm:f>NOT(ISERROR(SEARCH("H",S37)))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00" operator="containsText" id="{0D40FF5F-64FB-46EB-9A67-B9CD68F7055A}">
            <xm:f>NOT(ISERROR(SEARCH("A",S37)))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91" operator="containsText" id="{F2ABA0FB-A7F4-45F3-96D5-5BF74BCA2E83}">
            <xm:f>NOT(ISERROR(SEARCH("J",S37)))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90" operator="containsText" id="{71931549-245C-4C70-9C28-5E3D8DB19F27}">
            <xm:f>NOT(ISERROR(SEARCH("K",S37)))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82" operator="containsText" id="{97A8BA37-2D04-4DA2-8A81-115F1D0790CA}">
            <xm:f>NOT(ISERROR(SEARCH("S",S37)))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88" operator="containsText" id="{695FC9AB-99D3-4D54-9262-867A8B2B5E6A}">
            <xm:f>NOT(ISERROR(SEARCH("M",S37)))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87" operator="containsText" id="{C3339D16-6F79-499C-A6DE-6D4A310506C6}">
            <xm:f>NOT(ISERROR(SEARCH("N",S37)))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86" operator="containsText" id="{8DD6545B-EB6B-471C-AFD3-9DD7BC13307E}">
            <xm:f>NOT(ISERROR(SEARCH("O",S37)))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85" operator="containsText" id="{08FDDEB1-A226-4DF7-A237-D116685D411C}">
            <xm:f>NOT(ISERROR(SEARCH("P",S37)))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84" operator="containsText" id="{B86A0EEB-8D48-4D52-99E9-EA780D93E079}">
            <xm:f>NOT(ISERROR(SEARCH("Q",S37)))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S37:Y37</xm:sqref>
        </x14:conditionalFormatting>
        <x14:conditionalFormatting xmlns:xm="http://schemas.microsoft.com/office/excel/2006/main">
          <x14:cfRule type="containsText" priority="368" operator="containsText" id="{45B2104F-DFFA-4149-A317-0C422FC55B05}">
            <xm:f>NOT(ISERROR(SEARCH("M",S39)))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67" operator="containsText" id="{01954AB5-67F9-4212-848A-78DBB41B6832}">
            <xm:f>NOT(ISERROR(SEARCH("N",S39)))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65" operator="containsText" id="{2CB05DC0-4B06-4404-ABAD-32190B683722}">
            <xm:f>NOT(ISERROR(SEARCH("P",S39)))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64" operator="containsText" id="{D733AA9C-6231-441F-918D-DFA1E6AF72C6}">
            <xm:f>NOT(ISERROR(SEARCH("Q",S39)))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63" operator="containsText" id="{50DF4DEB-2A9D-420C-AC7C-F354067F36A8}">
            <xm:f>NOT(ISERROR(SEARCH("R",S39)))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62" operator="containsText" id="{1DCD07F2-3650-4EF6-9271-3F431D8FE0F3}">
            <xm:f>NOT(ISERROR(SEARCH("S",S39)))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61" operator="containsText" id="{55349A74-FD84-4C17-AA36-92A0240054C0}">
            <xm:f>NOT(ISERROR(SEARCH("T",S39)))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80" operator="containsText" id="{EBBBA403-7500-4CD5-86C0-4BA7495FE607}">
            <xm:f>NOT(ISERROR(SEARCH("A",S39)))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78" operator="containsText" id="{14EC2C2E-9FE3-4F49-BD23-90635CA39E14}">
            <xm:f>NOT(ISERROR(SEARCH("C",S39)))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66" operator="containsText" id="{D985AF21-F8D1-4A19-9984-89B7B070C817}">
            <xm:f>NOT(ISERROR(SEARCH("O",S39)))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71" operator="containsText" id="{4F52DF56-0876-428C-BA88-8E87F99DBC8F}">
            <xm:f>NOT(ISERROR(SEARCH("J",S39)))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77" operator="containsText" id="{A69D9919-1FAB-40E3-BCED-E0A6B24E968B}">
            <xm:f>NOT(ISERROR(SEARCH("D",S39)))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76" operator="endsWith" id="{D7859A91-F541-4942-856A-5BF8D1BA8C0C}">
            <xm:f>RIGHT(S39,LEN("E"))="E"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75" operator="containsText" id="{C7D90780-0E5B-4180-93CE-D07803C20161}">
            <xm:f>NOT(ISERROR(SEARCH("F",S39)))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74" operator="containsText" id="{F729D35C-BE8C-4CD9-9B17-0FD285111112}">
            <xm:f>NOT(ISERROR(SEARCH("G",S39)))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beginsWith" priority="379" operator="beginsWith" id="{92D7D164-8767-48DC-9BA8-3D3491F2E88F}">
            <xm:f>LEFT(S39,LEN("B"))="B"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73" operator="containsText" id="{EDCCD045-456F-4972-86F0-336066412F41}">
            <xm:f>NOT(ISERROR(SEARCH("H",S39)))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72" operator="containsText" id="{F1C0FB2D-B1A7-4124-8B89-234BEB8E16D2}">
            <xm:f>NOT(ISERROR(SEARCH("I",S39)))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70" operator="containsText" id="{0FC73403-78F3-4A59-A632-2210600F1C47}">
            <xm:f>NOT(ISERROR(SEARCH("K",S39)))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69" operator="containsText" id="{CE17CCF5-50DA-4B55-A819-0BE249008C74}">
            <xm:f>NOT(ISERROR(SEARCH("L",S39)))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S39:Y39</xm:sqref>
        </x14:conditionalFormatting>
        <x14:conditionalFormatting xmlns:xm="http://schemas.microsoft.com/office/excel/2006/main">
          <x14:cfRule type="containsText" priority="109" operator="containsText" id="{2C3631E6-3E2A-42A5-8ADE-B37254AFF63A}">
            <xm:f>NOT(ISERROR(SEARCH("L",S45)))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8" operator="containsText" id="{BA7A68A1-DCC5-4F98-AEE9-95368F04CC26}">
            <xm:f>NOT(ISERROR(SEARCH("M",S45)))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7" operator="containsText" id="{624CA552-F48C-47E6-B7F5-C8B5D1FA0497}">
            <xm:f>NOT(ISERROR(SEARCH("N",S45)))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6" operator="containsText" id="{FD139E3E-7438-491C-A782-1175AFBFFB10}">
            <xm:f>NOT(ISERROR(SEARCH("O",S45)))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5" operator="containsText" id="{0D5E7394-A95E-42D0-AF4B-A566ECE5973D}">
            <xm:f>NOT(ISERROR(SEARCH("P",S45)))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4" operator="containsText" id="{2E2EAF9F-C31E-4230-8118-F9F65F3077BD}">
            <xm:f>NOT(ISERROR(SEARCH("Q",S45)))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0" operator="containsText" id="{A34C3B7F-C22B-462C-BDD9-02ECDDD05878}">
            <xm:f>NOT(ISERROR(SEARCH("A",S45)))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2" operator="containsText" id="{C7CBD876-D079-4A4B-81AE-3C33FF1EB79C}">
            <xm:f>NOT(ISERROR(SEARCH("S",S45)))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01" operator="containsText" id="{0496A44B-E97C-4B93-B22F-217090334B34}">
            <xm:f>NOT(ISERROR(SEARCH("T",S45)))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18" operator="containsText" id="{1854EEE0-5A48-48CA-BCA4-9A5D1CDFF365}">
            <xm:f>NOT(ISERROR(SEARCH("C",S45)))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17" operator="containsText" id="{96EF39F7-3C43-4791-8D19-7296A34D15A6}">
            <xm:f>NOT(ISERROR(SEARCH("D",S45)))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16" operator="endsWith" id="{F305DD1F-8547-4D5E-9059-C3300BC71D26}">
            <xm:f>RIGHT(S45,LEN("E"))="E"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beginsWith" priority="119" operator="beginsWith" id="{9227AA86-BC75-470C-BD1C-62DE7BE5C832}">
            <xm:f>LEFT(S45,LEN("B"))="B"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15" operator="containsText" id="{7417BB64-281F-4E85-B568-F95B6EE95915}">
            <xm:f>NOT(ISERROR(SEARCH("F",S45)))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14" operator="containsText" id="{E7DAD43B-AEB1-4EB5-AEAD-D0DFDD0CA4FD}">
            <xm:f>NOT(ISERROR(SEARCH("G",S45)))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13" operator="containsText" id="{D46D1636-7AA5-4938-B94F-9F41BF5AE7B6}">
            <xm:f>NOT(ISERROR(SEARCH("H",S45)))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12" operator="containsText" id="{882FADDE-1613-4800-808B-F9696F70844D}">
            <xm:f>NOT(ISERROR(SEARCH("I",S45)))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1" operator="containsText" id="{896260B4-5824-4BDA-A627-F1332D24B58B}">
            <xm:f>NOT(ISERROR(SEARCH("J",S45)))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10" operator="containsText" id="{736E0737-415D-4391-A9B4-2C3E674BBFC3}">
            <xm:f>NOT(ISERROR(SEARCH("K",S45)))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3" operator="containsText" id="{0128D2C4-1C93-43C7-9238-F8B677427CA1}">
            <xm:f>NOT(ISERROR(SEARCH("R",S45)))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S45:Y45</xm:sqref>
        </x14:conditionalFormatting>
        <x14:conditionalFormatting xmlns:xm="http://schemas.microsoft.com/office/excel/2006/main">
          <x14:cfRule type="containsText" priority="88" operator="containsText" id="{F7EF4BC6-0A4E-45BA-B57E-023A42E56FAE}">
            <xm:f>NOT(ISERROR(SEARCH("M",S47)))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7" operator="containsText" id="{CAF2AFB3-A071-40FA-8CC5-460C95DFB8E2}">
            <xm:f>NOT(ISERROR(SEARCH("N",S47)))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6" operator="containsText" id="{41E89395-FED7-456B-B1F3-D9894DCB27CB}">
            <xm:f>NOT(ISERROR(SEARCH("O",S47)))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5" operator="containsText" id="{43343BAF-BEB8-4B11-83E1-35FA082B97ED}">
            <xm:f>NOT(ISERROR(SEARCH("P",S47)))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4" operator="containsText" id="{C5B906C8-2E05-45E5-967B-AE58442050E4}">
            <xm:f>NOT(ISERROR(SEARCH("Q",S47)))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3" operator="containsText" id="{9012E5F5-C5FC-4C99-99F7-8DFCE5C2C924}">
            <xm:f>NOT(ISERROR(SEARCH("R",S47)))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2" operator="containsText" id="{3CD67EB5-3708-4E43-910B-7D8A77F11D79}">
            <xm:f>NOT(ISERROR(SEARCH("S",S47)))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1" operator="containsText" id="{300B54F6-C326-4CED-B99B-B472BD7D5B3F}">
            <xm:f>NOT(ISERROR(SEARCH("T",S47)))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0" operator="containsText" id="{44B5046E-748D-40BB-8CF0-01BE2B3F0C46}">
            <xm:f>NOT(ISERROR(SEARCH("A",S47)))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99" operator="beginsWith" id="{DF0E2EC8-9AB1-4271-A3EC-E4DBD53B57E4}">
            <xm:f>LEFT(S47,LEN("B"))="B"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8" operator="containsText" id="{2261EB72-31BA-4CFC-944A-CE6EF423608A}">
            <xm:f>NOT(ISERROR(SEARCH("C",S47)))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97" operator="containsText" id="{EC13CC8A-9BBE-4370-BCA1-45584D1B248F}">
            <xm:f>NOT(ISERROR(SEARCH("D",S47)))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96" operator="endsWith" id="{322B16E5-6831-466E-9550-DFA2C4EDFAE6}">
            <xm:f>RIGHT(S47,LEN("E"))="E"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5" operator="containsText" id="{25890D9C-5AA0-497B-BD30-D286EB5C9E5F}">
            <xm:f>NOT(ISERROR(SEARCH("F",S47)))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94" operator="containsText" id="{3D412902-4863-4BE2-9F17-1A747C2E5620}">
            <xm:f>NOT(ISERROR(SEARCH("G",S47)))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3" operator="containsText" id="{7912F0A3-E208-4C8D-8B96-27D42FF3308B}">
            <xm:f>NOT(ISERROR(SEARCH("H",S47)))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2" operator="containsText" id="{6B025E87-578D-4718-A39B-959E2E76E3F5}">
            <xm:f>NOT(ISERROR(SEARCH("I",S47)))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1" operator="containsText" id="{CD0DE522-4AF9-4CBB-98AF-60C6E008F321}">
            <xm:f>NOT(ISERROR(SEARCH("J",S47)))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0" operator="containsText" id="{BAC5B21B-A88D-4F46-98FC-97BF594DDF39}">
            <xm:f>NOT(ISERROR(SEARCH("K",S47)))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9" operator="containsText" id="{F8D63E19-E626-485A-9399-8E93C2F67C75}">
            <xm:f>NOT(ISERROR(SEARCH("L",S47)))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S47:Y47</xm:sqref>
        </x14:conditionalFormatting>
        <x14:conditionalFormatting xmlns:xm="http://schemas.microsoft.com/office/excel/2006/main">
          <x14:cfRule type="containsText" priority="14" operator="containsText" id="{F0C97156-D309-490D-9ECB-C51C5AF3F703}">
            <xm:f>NOT(ISERROR(SEARCH("G",S49)))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2" operator="containsText" id="{868B47FD-56A6-4200-8DBB-BA1F58C66362}">
            <xm:f>NOT(ISERROR(SEARCH("I",S49)))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" operator="containsText" id="{5094C2F7-F40B-42C7-BC7F-5F41B7401256}">
            <xm:f>NOT(ISERROR(SEARCH("J",S49)))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0" operator="containsText" id="{B143D192-CE9F-43AF-ADC5-5D26A406455C}">
            <xm:f>NOT(ISERROR(SEARCH("K",S49)))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" operator="containsText" id="{0BDDF940-1A19-4C47-99B5-290CF5B68118}">
            <xm:f>NOT(ISERROR(SEARCH("L",S49)))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" operator="containsText" id="{B0DBA4DE-1341-4B4F-A9B8-E6709BBB3418}">
            <xm:f>NOT(ISERROR(SEARCH("M",S49)))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" operator="containsText" id="{43A5301C-E999-494D-B618-F2B8CE4D3B4E}">
            <xm:f>NOT(ISERROR(SEARCH("N",S49)))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8" operator="containsText" id="{E4400E2A-6D9D-4D8D-A724-85256F0F2904}">
            <xm:f>NOT(ISERROR(SEARCH("C",S49)))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" operator="containsText" id="{27E0F0D6-8CAB-404B-8C6E-29BB5AD268DE}">
            <xm:f>NOT(ISERROR(SEARCH("P",S49)))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" operator="containsText" id="{5D0F0AD2-C3EE-4CC6-ACC1-F8BFAC689B21}">
            <xm:f>NOT(ISERROR(SEARCH("Q",S49)))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" operator="containsText" id="{2F21329C-4EA3-46ED-9BBE-0983CB938100}">
            <xm:f>NOT(ISERROR(SEARCH("R",S49)))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" operator="containsText" id="{4F80D516-CA3B-41B0-B9D6-A3A8EC10CF10}">
            <xm:f>NOT(ISERROR(SEARCH("S",S49)))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0" operator="containsText" id="{0C9BA3D7-759C-4659-B03B-251F7E83FC1D}">
            <xm:f>NOT(ISERROR(SEARCH("A",S49)))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9" operator="beginsWith" id="{C57E41DB-6E19-4720-A70F-3904379CE313}">
            <xm:f>LEFT(S49,LEN("B"))="B"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" operator="containsText" id="{BA6ADD20-796A-4D7C-96EE-2AACB2AF020A}">
            <xm:f>NOT(ISERROR(SEARCH("T",S49)))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7" operator="containsText" id="{F30F2622-9742-4DA9-BC94-E3F3CB83BBC5}">
            <xm:f>NOT(ISERROR(SEARCH("D",S49)))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6" operator="endsWith" id="{668D68A5-2464-48C8-8BB1-19AC12B7C99F}">
            <xm:f>RIGHT(S49,LEN("E"))="E"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5" operator="containsText" id="{EE3CA02D-1D9D-4372-A5F0-2060A94C4912}">
            <xm:f>NOT(ISERROR(SEARCH("F",S49)))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3" operator="containsText" id="{19476FE9-85A1-4439-83FA-D6DF3AE309F3}">
            <xm:f>NOT(ISERROR(SEARCH("H",S49)))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" operator="containsText" id="{64CD8AD0-6C63-4B39-BD92-224F4759DFCE}">
            <xm:f>NOT(ISERROR(SEARCH("O",S49)))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S49:Y49</xm:sqref>
        </x14:conditionalFormatting>
        <x14:conditionalFormatting xmlns:xm="http://schemas.microsoft.com/office/excel/2006/main">
          <x14:cfRule type="containsText" priority="68" operator="containsText" id="{17F61E62-22B0-4F11-AD11-C88E8006B6F6}">
            <xm:f>NOT(ISERROR(SEARCH("M",S51)))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7" operator="containsText" id="{15AF37DF-8BC7-47C1-A5B9-FD5BE2A9D591}">
            <xm:f>NOT(ISERROR(SEARCH("N",S51)))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6" operator="containsText" id="{6343EC23-1902-4D78-B72E-E5F3C0CEAC5F}">
            <xm:f>NOT(ISERROR(SEARCH("O",S51)))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5" operator="containsText" id="{B09D590E-19A1-40E1-A82E-91DC00359DF5}">
            <xm:f>NOT(ISERROR(SEARCH("P",S51)))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4" operator="containsText" id="{05901A7C-5793-440E-A732-342A548F4DD2}">
            <xm:f>NOT(ISERROR(SEARCH("Q",S51)))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3" operator="containsText" id="{BF1F0539-FA93-4D77-A458-CC52B9FB1B40}">
            <xm:f>NOT(ISERROR(SEARCH("R",S51)))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2" operator="containsText" id="{98664080-410F-4A8E-80F1-DF3B509E9A04}">
            <xm:f>NOT(ISERROR(SEARCH("S",S51)))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1" operator="containsText" id="{6E4FEB0B-A3ED-471F-83C3-71755AF6FB71}">
            <xm:f>NOT(ISERROR(SEARCH("T",S51)))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0" operator="containsText" id="{5F42981C-8445-4675-9039-76AB2275FCC5}">
            <xm:f>NOT(ISERROR(SEARCH("A",S51)))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79" operator="beginsWith" id="{93C6327F-C0B7-4384-98FE-FC946EAFDADB}">
            <xm:f>LEFT(S51,LEN("B"))="B"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8" operator="containsText" id="{88A28782-AD6B-4D71-8E52-403BD5F234F8}">
            <xm:f>NOT(ISERROR(SEARCH("C",S51)))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77" operator="containsText" id="{D0E1A39B-2997-4BC4-A1F3-896E8C6045B6}">
            <xm:f>NOT(ISERROR(SEARCH("D",S51)))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76" operator="endsWith" id="{D3AAA59E-D5DD-43D7-8893-66F2DEFF35D8}">
            <xm:f>RIGHT(S51,LEN("E"))="E"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5" operator="containsText" id="{47616DBB-7D3F-4EA9-92D5-7A0846EA4EB5}">
            <xm:f>NOT(ISERROR(SEARCH("F",S51)))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74" operator="containsText" id="{F08D5803-B348-4591-8A01-9A5FE21E9CD0}">
            <xm:f>NOT(ISERROR(SEARCH("G",S51)))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3" operator="containsText" id="{DD87A209-F4E7-4BBE-AB46-4604186095D1}">
            <xm:f>NOT(ISERROR(SEARCH("H",S51)))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2" operator="containsText" id="{4B7B609D-4C2D-4F75-B069-4A126FC147AB}">
            <xm:f>NOT(ISERROR(SEARCH("I",S51)))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1" operator="containsText" id="{9983D5AF-2564-410E-967B-95A26BAFF70E}">
            <xm:f>NOT(ISERROR(SEARCH("J",S51)))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0" operator="containsText" id="{3EEFA4AD-9DC2-4744-B10D-C067A3304665}">
            <xm:f>NOT(ISERROR(SEARCH("K",S51)))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9" operator="containsText" id="{C1E90F82-B42A-4E5C-9F86-93974AC16E6D}">
            <xm:f>NOT(ISERROR(SEARCH("L",S51)))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S51:Y51</xm:sqref>
        </x14:conditionalFormatting>
        <x14:conditionalFormatting xmlns:xm="http://schemas.microsoft.com/office/excel/2006/main">
          <x14:cfRule type="containsText" priority="47" operator="containsText" id="{9B207ECC-78D3-440E-B50F-2EE175CDA3C2}">
            <xm:f>NOT(ISERROR(SEARCH("N",S53)))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8" operator="containsText" id="{5848C341-7F88-4BAF-9225-DC2F9A7BBCB5}">
            <xm:f>NOT(ISERROR(SEARCH("M",S53)))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5" operator="containsText" id="{6343DB3E-8FF5-41C1-A89C-30497D5217CA}">
            <xm:f>NOT(ISERROR(SEARCH("F",S53)))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4" operator="containsText" id="{86C3A232-B11C-41E9-9030-45139227B327}">
            <xm:f>NOT(ISERROR(SEARCH("G",S53)))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7" operator="containsText" id="{D70BEC1B-447F-473A-8622-E1982F285E85}">
            <xm:f>NOT(ISERROR(SEARCH("D",S53)))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3" operator="containsText" id="{9D0B07FC-FFD3-4085-8A1E-D655C55DB729}">
            <xm:f>NOT(ISERROR(SEARCH("H",S53)))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2" operator="containsText" id="{C9FC6422-85AD-492B-B9F5-5EC654339409}">
            <xm:f>NOT(ISERROR(SEARCH("I",S53)))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1" operator="containsText" id="{FBC13996-1CCC-452F-B37D-72818E090EC9}">
            <xm:f>NOT(ISERROR(SEARCH("J",S53)))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0" operator="containsText" id="{C5A8A35E-E9AF-4074-BE14-18D570979065}">
            <xm:f>NOT(ISERROR(SEARCH("K",S53)))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9" operator="containsText" id="{13011FCB-6C91-4837-B3D9-EB8C881F16CE}">
            <xm:f>NOT(ISERROR(SEARCH("L",S53)))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6" operator="containsText" id="{13C2130D-507F-4E4D-8839-63D51F0F67AD}">
            <xm:f>NOT(ISERROR(SEARCH("O",S53)))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5" operator="containsText" id="{810873AF-2622-4423-BB59-25CF62F0B9AC}">
            <xm:f>NOT(ISERROR(SEARCH("P",S53)))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4" operator="containsText" id="{0148788B-C7B6-44AD-A6A4-490835570678}">
            <xm:f>NOT(ISERROR(SEARCH("Q",S53)))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3" operator="containsText" id="{BC408CEA-AFC1-460F-84AD-52F041BB5098}">
            <xm:f>NOT(ISERROR(SEARCH("R",S53)))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2" operator="containsText" id="{8508E270-6D0A-40CF-A835-097CD36BA97C}">
            <xm:f>NOT(ISERROR(SEARCH("S",S53)))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1" operator="containsText" id="{14C9597E-D2B2-4690-8F5B-24F703EB724E}">
            <xm:f>NOT(ISERROR(SEARCH("T",S53)))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59" operator="beginsWith" id="{B20178D6-5BAF-4D70-8112-3D453C8CD579}">
            <xm:f>LEFT(S53,LEN("B"))="B"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8" operator="containsText" id="{F178EED9-4F0E-4B4C-AD43-7114AEBC95C7}">
            <xm:f>NOT(ISERROR(SEARCH("C",S53)))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0" operator="containsText" id="{E85C4249-48DF-4D79-A4A7-2091387997BA}">
            <xm:f>NOT(ISERROR(SEARCH("A",S53)))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endsWith" priority="56" operator="endsWith" id="{1DEF468A-4912-49E7-BC8D-1892CB322DA0}">
            <xm:f>RIGHT(S53,LEN("E"))="E"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m:sqref>S53:Y53</xm:sqref>
        </x14:conditionalFormatting>
        <x14:conditionalFormatting xmlns:xm="http://schemas.microsoft.com/office/excel/2006/main">
          <x14:cfRule type="containsText" priority="31" operator="containsText" id="{5063B99A-2417-4783-AB1D-BC8BDC946FD0}">
            <xm:f>NOT(ISERROR(SEARCH("J",S55)))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0" operator="containsText" id="{3FCE52C8-1F92-4283-9EE0-F61B885F0C2D}">
            <xm:f>NOT(ISERROR(SEARCH("K",S55)))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9" operator="containsText" id="{765B1F38-BC2C-40D9-A381-C7FCCE1CC893}">
            <xm:f>NOT(ISERROR(SEARCH("L",S55)))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8" operator="containsText" id="{019B5374-1391-4DB1-8D3F-F0036D9F1520}">
            <xm:f>NOT(ISERROR(SEARCH("M",S55)))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6" operator="containsText" id="{46290C2C-8D77-403E-B263-9B409717ECFD}">
            <xm:f>NOT(ISERROR(SEARCH("O",S55)))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5" operator="containsText" id="{C16AC34F-1B11-4ABD-A6FE-DE4CC1FAE632}">
            <xm:f>NOT(ISERROR(SEARCH("P",S55)))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4" operator="containsText" id="{B0E25A04-F310-4016-BFE3-0545C3A002E3}">
            <xm:f>NOT(ISERROR(SEARCH("Q",S55)))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0" operator="containsText" id="{BA84B14F-E2CC-4871-90FD-64794CA7DD18}">
            <xm:f>NOT(ISERROR(SEARCH("A",S55)))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3" operator="containsText" id="{1D3A946B-CC2B-4EBF-B88C-1C989635486B}">
            <xm:f>NOT(ISERROR(SEARCH("R",S55)))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2" operator="containsText" id="{34CF597E-4AA4-4B11-9C18-7F5F9304BDAF}">
            <xm:f>NOT(ISERROR(SEARCH("S",S55)))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beginsWith" priority="39" operator="beginsWith" id="{4A81DFE5-3F18-486B-9F6F-30380FFE6288}">
            <xm:f>LEFT(S55,LEN("B"))="B"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8" operator="containsText" id="{CCA7697F-79B0-461B-8FA3-135E0BBC0761}">
            <xm:f>NOT(ISERROR(SEARCH("C",S55)))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7" operator="containsText" id="{D4D1EC9A-A19C-4FD9-83B2-FF6FD7342987}">
            <xm:f>NOT(ISERROR(SEARCH("D",S55)))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1" operator="containsText" id="{342A1722-B7EA-44F9-8824-F08313DA2B95}">
            <xm:f>NOT(ISERROR(SEARCH("T",S55)))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endsWith" priority="36" operator="endsWith" id="{5680ACC1-7B1A-4B6D-B60F-8A51EFB2B7CB}">
            <xm:f>RIGHT(S55,LEN("E"))="E"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5" operator="containsText" id="{7AA45892-1367-4C46-A100-5863469E0F54}">
            <xm:f>NOT(ISERROR(SEARCH("F",S55)))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4" operator="containsText" id="{E9A8F073-6DB4-40C9-B086-8C2E6D5ED8CA}">
            <xm:f>NOT(ISERROR(SEARCH("G",S55)))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3" operator="containsText" id="{4976E3D8-AE16-4651-9B42-27068D134353}">
            <xm:f>NOT(ISERROR(SEARCH("H",S55)))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2" operator="containsText" id="{E477CE5C-789E-4C69-AA30-0AAA5855AF77}">
            <xm:f>NOT(ISERROR(SEARCH("I",S55)))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7" operator="containsText" id="{EE413C0B-24B7-4052-9D58-947C4663F519}">
            <xm:f>NOT(ISERROR(SEARCH("N",S55)))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S55:Y55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7FF5-0C83-46D7-8A1D-E5AF5A714017}">
  <sheetPr codeName="Sheet3">
    <tabColor rgb="FF00B0F0"/>
    <pageSetUpPr fitToPage="1"/>
  </sheetPr>
  <dimension ref="A1:BC124"/>
  <sheetViews>
    <sheetView zoomScale="70" zoomScaleNormal="70" workbookViewId="0">
      <pane xSplit="3" ySplit="29" topLeftCell="D30" activePane="bottomRight" state="frozen"/>
      <selection activeCell="K70" sqref="K70"/>
      <selection pane="topRight" activeCell="K70" sqref="K70"/>
      <selection pane="bottomLeft" activeCell="K70" sqref="K70"/>
      <selection pane="bottomRight" activeCell="AF115" sqref="AF115"/>
    </sheetView>
  </sheetViews>
  <sheetFormatPr defaultColWidth="9" defaultRowHeight="17.5" outlineLevelRow="1" x14ac:dyDescent="0.2"/>
  <cols>
    <col min="1" max="1" width="1.453125" style="4" customWidth="1"/>
    <col min="2" max="2" width="27.08984375" style="4" customWidth="1"/>
    <col min="3" max="3" width="20" style="4" customWidth="1"/>
    <col min="4" max="34" width="11.36328125" style="5" customWidth="1"/>
    <col min="35" max="35" width="8" style="4" customWidth="1"/>
    <col min="36" max="36" width="9" style="4"/>
    <col min="37" max="38" width="10.90625" style="4" bestFit="1" customWidth="1"/>
    <col min="39" max="39" width="6.81640625" style="4" bestFit="1" customWidth="1"/>
    <col min="40" max="40" width="8.90625" style="4" bestFit="1" customWidth="1"/>
    <col min="41" max="41" width="8.6328125" style="4" bestFit="1" customWidth="1"/>
    <col min="42" max="16384" width="9" style="4"/>
  </cols>
  <sheetData>
    <row r="1" spans="2:55" s="10" customFormat="1" ht="14.25" customHeight="1" x14ac:dyDescent="0.2">
      <c r="B1" s="23" t="str">
        <f ca="1">RIGHT(CELL("filename",A1),LEN(CELL("filename",A1))-FIND("]",CELL("filename",A1)))</f>
        <v>2025年8月</v>
      </c>
      <c r="C1" s="22">
        <f ca="1">B1-1</f>
        <v>45869</v>
      </c>
      <c r="D1" s="325" t="s">
        <v>0</v>
      </c>
      <c r="E1" s="325"/>
      <c r="F1" s="315" t="s">
        <v>84</v>
      </c>
      <c r="G1" s="316"/>
      <c r="H1" s="317"/>
      <c r="I1" s="43" t="s">
        <v>1</v>
      </c>
      <c r="J1" s="81">
        <f>VLOOKUP(F1,料金元データ!$B$2:$C$17,2,FALSE)</f>
        <v>0</v>
      </c>
    </row>
    <row r="2" spans="2:55" s="10" customFormat="1" ht="14.25" customHeight="1" x14ac:dyDescent="0.2">
      <c r="B2" s="14" t="s">
        <v>2</v>
      </c>
      <c r="C2" s="15" t="s">
        <v>3</v>
      </c>
      <c r="D2" s="7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66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71" t="s">
        <v>23</v>
      </c>
      <c r="X2" s="72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07" t="s">
        <v>29</v>
      </c>
      <c r="AD2" s="11" t="s">
        <v>137</v>
      </c>
      <c r="AE2" s="11" t="s">
        <v>138</v>
      </c>
      <c r="AF2" s="107" t="s">
        <v>139</v>
      </c>
    </row>
    <row r="3" spans="2:55" s="10" customFormat="1" ht="14.25" customHeight="1" x14ac:dyDescent="0.2">
      <c r="B3" s="82" t="str">
        <f>カレンダー!B3</f>
        <v>ラグジュアリープールヴィラ</v>
      </c>
      <c r="C3" s="83">
        <v>2</v>
      </c>
      <c r="D3" s="84">
        <f>ROUNDDOWN(IF($C3=1,料金元データ!D19,IF($C3=2,料金元データ!D26,IF($C3=3,料金元データ!D33,IF($C3=4,料金元データ!D40,IF($C3=5,料金元データ!D47,IF($C3=6,料金元データ!D54))))))*(1-$J$1),-1)</f>
        <v>30500</v>
      </c>
      <c r="E3" s="84">
        <f>ROUNDDOWN(IF($C3=1,料金元データ!E19,IF($C3=2,料金元データ!E26,IF($C3=3,料金元データ!E33,IF($C3=4,料金元データ!E40,IF($C3=5,料金元データ!E47,IF($C3=6,料金元データ!E54))))))*(1-$J$1),-1)</f>
        <v>39500</v>
      </c>
      <c r="F3" s="84">
        <f>ROUNDDOWN(IF($C3=1,料金元データ!F19,IF($C3=2,料金元データ!F26,IF($C3=3,料金元データ!F33,IF($C3=4,料金元データ!F40,IF($C3=5,料金元データ!F47,IF($C3=6,料金元データ!F54))))))*(1-$J$1),-1)</f>
        <v>42000</v>
      </c>
      <c r="G3" s="84">
        <f>ROUNDDOWN(IF($C3=1,料金元データ!G19,IF($C3=2,料金元データ!G26,IF($C3=3,料金元データ!G33,IF($C3=4,料金元データ!G40,IF($C3=5,料金元データ!G47,IF($C3=6,料金元データ!G54))))))*(1-$J$1),-1)</f>
        <v>44800</v>
      </c>
      <c r="H3" s="84">
        <f>ROUNDDOWN(IF($C3=1,料金元データ!H19,IF($C3=2,料金元データ!H26,IF($C3=3,料金元データ!H33,IF($C3=4,料金元データ!H40,IF($C3=5,料金元データ!H47,IF($C3=6,料金元データ!H54))))))*(1-$J$1),-1)</f>
        <v>48000</v>
      </c>
      <c r="I3" s="84">
        <f>ROUNDDOWN(IF($C3=1,料金元データ!I19,IF($C3=2,料金元データ!I26,IF($C3=3,料金元データ!I33,IF($C3=4,料金元データ!I40,IF($C3=5,料金元データ!I47,IF($C3=6,料金元データ!I54))))))*(1-$J$1),-1)</f>
        <v>52500</v>
      </c>
      <c r="J3" s="84">
        <f>ROUNDDOWN(IF($C3=1,料金元データ!J19,IF($C3=2,料金元データ!J26,IF($C3=3,料金元データ!J33,IF($C3=4,料金元データ!J40,IF($C3=5,料金元データ!J47,IF($C3=6,料金元データ!J54))))))*(1-$J$1),-1)</f>
        <v>54000</v>
      </c>
      <c r="K3" s="84">
        <f>ROUNDDOWN(IF($C3=1,料金元データ!K19,IF($C3=2,料金元データ!K26,IF($C3=3,料金元データ!K33,IF($C3=4,料金元データ!K40,IF($C3=5,料金元データ!K47,IF($C3=6,料金元データ!K54))))))*(1-$J$1),-1)</f>
        <v>56500</v>
      </c>
      <c r="L3" s="84">
        <f>ROUNDDOWN(IF($C3=1,料金元データ!L19,IF($C3=2,料金元データ!L26,IF($C3=3,料金元データ!L33,IF($C3=4,料金元データ!L40,IF($C3=5,料金元データ!L47,IF($C3=6,料金元データ!L54))))))*(1-$J$1),-1)</f>
        <v>59800</v>
      </c>
      <c r="M3" s="84">
        <f>ROUNDDOWN(IF($C3=1,料金元データ!M19,IF($C3=2,料金元データ!M26,IF($C3=3,料金元データ!M33,IF($C3=4,料金元データ!M40,IF($C3=5,料金元データ!M47,IF($C3=6,料金元データ!M54))))))*(1-$J$1),-1)</f>
        <v>62500</v>
      </c>
      <c r="N3" s="84">
        <f>ROUNDDOWN(IF($C3=1,料金元データ!N19,IF($C3=2,料金元データ!N26,IF($C3=3,料金元データ!N33,IF($C3=4,料金元データ!N40,IF($C3=5,料金元データ!N47,IF($C3=6,料金元データ!N54))))))*(1-$J$1),-1)</f>
        <v>64500</v>
      </c>
      <c r="O3" s="84">
        <f>ROUNDDOWN(IF($C3=1,料金元データ!O19,IF($C3=2,料金元データ!O26,IF($C3=3,料金元データ!O33,IF($C3=4,料金元データ!O40,IF($C3=5,料金元データ!O47,IF($C3=6,料金元データ!O54))))))*(1-$J$1),-1)</f>
        <v>67000</v>
      </c>
      <c r="P3" s="84">
        <f>ROUNDDOWN(IF($C3=1,料金元データ!P19,IF($C3=2,料金元データ!P26,IF($C3=3,料金元データ!P33,IF($C3=4,料金元データ!P40,IF($C3=5,料金元データ!P47,IF($C3=6,料金元データ!P54))))))*(1-$J$1),-1)</f>
        <v>70500</v>
      </c>
      <c r="Q3" s="84">
        <f>ROUNDDOWN(IF($C3=1,料金元データ!Q19,IF($C3=2,料金元データ!Q26,IF($C3=3,料金元データ!Q33,IF($C3=4,料金元データ!Q40,IF($C3=5,料金元データ!Q47,IF($C3=6,料金元データ!Q54))))))*(1-$J$1),-1)</f>
        <v>73000</v>
      </c>
      <c r="R3" s="84">
        <f>ROUNDDOWN(IF($C3=1,料金元データ!R19,IF($C3=2,料金元データ!R26,IF($C3=3,料金元データ!R33,IF($C3=4,料金元データ!R40,IF($C3=5,料金元データ!R47,IF($C3=6,料金元データ!R54))))))*(1-$J$1),-1)</f>
        <v>75000</v>
      </c>
      <c r="S3" s="84">
        <f>ROUNDDOWN(IF($C3=1,料金元データ!S19,IF($C3=2,料金元データ!S26,IF($C3=3,料金元データ!S33,IF($C3=4,料金元データ!S40,IF($C3=5,料金元データ!S47,IF($C3=6,料金元データ!S54))))))*(1-$J$1),-1)</f>
        <v>76500</v>
      </c>
      <c r="T3" s="84">
        <f>ROUNDDOWN(IF($C3=1,料金元データ!T19,IF($C3=2,料金元データ!T26,IF($C3=3,料金元データ!T33,IF($C3=4,料金元データ!T40,IF($C3=5,料金元データ!T47,IF($C3=6,料金元データ!T54))))))*(1-$J$1),-1)</f>
        <v>80700</v>
      </c>
      <c r="U3" s="84">
        <f>ROUNDDOWN(IF($C3=1,料金元データ!U19,IF($C3=2,料金元データ!U26,IF($C3=3,料金元データ!U33,IF($C3=4,料金元データ!U40,IF($C3=5,料金元データ!U47,IF($C3=6,料金元データ!U54))))))*(1-$J$1),-1)</f>
        <v>85600</v>
      </c>
      <c r="V3" s="84">
        <f>ROUNDDOWN(IF($C3=1,料金元データ!V19,IF($C3=2,料金元データ!V26,IF($C3=3,料金元データ!V33,IF($C3=4,料金元データ!V40,IF($C3=5,料金元データ!V47,IF($C3=6,料金元データ!V54))))))*(1-$J$1),-1)</f>
        <v>92000</v>
      </c>
      <c r="W3" s="84">
        <f>ROUNDDOWN(IF($C3=1,料金元データ!W19,IF($C3=2,料金元データ!W26,IF($C3=3,料金元データ!W33,IF($C3=4,料金元データ!W40,IF($C3=5,料金元データ!W47,IF($C3=6,料金元データ!W54))))))*(1-$J$1),-1)</f>
        <v>95000</v>
      </c>
      <c r="X3" s="84">
        <f>ROUNDDOWN(IF($C3=1,料金元データ!X19,IF($C3=2,料金元データ!X26,IF($C3=3,料金元データ!X33,IF($C3=4,料金元データ!X40,IF($C3=5,料金元データ!X47,IF($C3=6,料金元データ!X54))))))*(1-$J$1),-1)</f>
        <v>105000</v>
      </c>
      <c r="Y3" s="84">
        <f>ROUNDDOWN(IF($C3=1,料金元データ!Y19,IF($C3=2,料金元データ!Y26,IF($C3=3,料金元データ!Y33,IF($C3=4,料金元データ!Y40,IF($C3=5,料金元データ!Y47,IF($C3=6,料金元データ!Y54))))))*(1-$J$1),-1)</f>
        <v>117000</v>
      </c>
      <c r="Z3" s="84">
        <f>ROUNDDOWN(IF($C3=1,料金元データ!Z19,IF($C3=2,料金元データ!Z26,IF($C3=3,料金元データ!Z33,IF($C3=4,料金元データ!Z40,IF($C3=5,料金元データ!Z47,IF($C3=6,料金元データ!Z54))))))*(1-$J$1),-1)</f>
        <v>132000</v>
      </c>
      <c r="AA3" s="84">
        <f>ROUNDDOWN(IF($C3=1,料金元データ!AA19,IF($C3=2,料金元データ!AA26,IF($C3=3,料金元データ!AA33,IF($C3=4,料金元データ!AA40,IF($C3=5,料金元データ!AA47,IF($C3=6,料金元データ!AA54))))))*(1-$J$1),-1)</f>
        <v>152000</v>
      </c>
      <c r="AB3" s="84">
        <f>ROUNDDOWN(IF($C3=1,料金元データ!AB19,IF($C3=2,料金元データ!AB26,IF($C3=3,料金元データ!AB33,IF($C3=4,料金元データ!AB40,IF($C3=5,料金元データ!AB47,IF($C3=6,料金元データ!AB54))))))*(1-$J$1),-1)</f>
        <v>181000</v>
      </c>
      <c r="AC3" s="84">
        <f>ROUNDDOWN(IF($C3=1,料金元データ!AC19,IF($C3=2,料金元データ!AC26,IF($C3=3,料金元データ!AC33,IF($C3=4,料金元データ!AC40,IF($C3=5,料金元データ!AC47,IF($C3=6,料金元データ!AC54))))))*(1-$J$1),-1)</f>
        <v>225000</v>
      </c>
      <c r="AD3" s="84">
        <f>ROUNDDOWN(IF($C3=1,料金元データ!AD19,IF($C3=2,料金元データ!AD26,IF($C3=3,料金元データ!AD33,IF($C3=4,料金元データ!AD40,IF($C3=5,料金元データ!AD47,IF($C3=6,料金元データ!AD54))))))*(1-$J$1),-1)</f>
        <v>0</v>
      </c>
      <c r="AE3" s="84">
        <f>ROUNDDOWN(IF($C3=1,料金元データ!AE19,IF($C3=2,料金元データ!AE26,IF($C3=3,料金元データ!AE33,IF($C3=4,料金元データ!AE40,IF($C3=5,料金元データ!AE47,IF($C3=6,料金元データ!AE54))))))*(1-$J$1),-1)</f>
        <v>0</v>
      </c>
      <c r="AF3" s="84">
        <f>ROUNDDOWN(IF($C3=1,料金元データ!AF19,IF($C3=2,料金元データ!AF26,IF($C3=3,料金元データ!AF33,IF($C3=4,料金元データ!AF40,IF($C3=5,料金元データ!AF47,IF($C3=6,料金元データ!AF54))))))*(1-$J$1),-1)</f>
        <v>0</v>
      </c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2:55" s="10" customFormat="1" ht="14.25" customHeight="1" x14ac:dyDescent="0.2">
      <c r="B4" s="82" t="str">
        <f>カレンダー!B4</f>
        <v>with SAUNA</v>
      </c>
      <c r="C4" s="83">
        <v>2</v>
      </c>
      <c r="D4" s="84">
        <f>ROUNDDOWN(IF($C4=1,料金元データ!D20,IF($C4=2,料金元データ!D27,IF($C4=3,料金元データ!D34,IF($C4=4,料金元データ!D41,IF($C4=5,料金元データ!D48,IF($C4=6,料金元データ!D55))))))*(1-$J$1),-1)</f>
        <v>40500</v>
      </c>
      <c r="E4" s="84">
        <f>ROUNDDOWN(IF($C4=1,料金元データ!E20,IF($C4=2,料金元データ!E27,IF($C4=3,料金元データ!E34,IF($C4=4,料金元データ!E41,IF($C4=5,料金元データ!E48,IF($C4=6,料金元データ!E55))))))*(1-$J$1),-1)</f>
        <v>49500</v>
      </c>
      <c r="F4" s="84">
        <f>ROUNDDOWN(IF($C4=1,料金元データ!F20,IF($C4=2,料金元データ!F27,IF($C4=3,料金元データ!F34,IF($C4=4,料金元データ!F41,IF($C4=5,料金元データ!F48,IF($C4=6,料金元データ!F55))))))*(1-$J$1),-1)</f>
        <v>52000</v>
      </c>
      <c r="G4" s="84">
        <f>ROUNDDOWN(IF($C4=1,料金元データ!G20,IF($C4=2,料金元データ!G27,IF($C4=3,料金元データ!G34,IF($C4=4,料金元データ!G41,IF($C4=5,料金元データ!G48,IF($C4=6,料金元データ!G55))))))*(1-$J$1),-1)</f>
        <v>54800</v>
      </c>
      <c r="H4" s="84">
        <f>ROUNDDOWN(IF($C4=1,料金元データ!H20,IF($C4=2,料金元データ!H27,IF($C4=3,料金元データ!H34,IF($C4=4,料金元データ!H41,IF($C4=5,料金元データ!H48,IF($C4=6,料金元データ!H55))))))*(1-$J$1),-1)</f>
        <v>58000</v>
      </c>
      <c r="I4" s="84">
        <f>ROUNDDOWN(IF($C4=1,料金元データ!I20,IF($C4=2,料金元データ!I27,IF($C4=3,料金元データ!I34,IF($C4=4,料金元データ!I41,IF($C4=5,料金元データ!I48,IF($C4=6,料金元データ!I55))))))*(1-$J$1),-1)</f>
        <v>62500</v>
      </c>
      <c r="J4" s="84">
        <f>ROUNDDOWN(IF($C4=1,料金元データ!J20,IF($C4=2,料金元データ!J27,IF($C4=3,料金元データ!J34,IF($C4=4,料金元データ!J41,IF($C4=5,料金元データ!J48,IF($C4=6,料金元データ!J55))))))*(1-$J$1),-1)</f>
        <v>64000</v>
      </c>
      <c r="K4" s="84">
        <f>ROUNDDOWN(IF($C4=1,料金元データ!K20,IF($C4=2,料金元データ!K27,IF($C4=3,料金元データ!K34,IF($C4=4,料金元データ!K41,IF($C4=5,料金元データ!K48,IF($C4=6,料金元データ!K55))))))*(1-$J$1),-1)</f>
        <v>66500</v>
      </c>
      <c r="L4" s="84">
        <f>ROUNDDOWN(IF($C4=1,料金元データ!L20,IF($C4=2,料金元データ!L27,IF($C4=3,料金元データ!L34,IF($C4=4,料金元データ!L41,IF($C4=5,料金元データ!L48,IF($C4=6,料金元データ!L55))))))*(1-$J$1),-1)</f>
        <v>69800</v>
      </c>
      <c r="M4" s="84">
        <f>ROUNDDOWN(IF($C4=1,料金元データ!M20,IF($C4=2,料金元データ!M27,IF($C4=3,料金元データ!M34,IF($C4=4,料金元データ!M41,IF($C4=5,料金元データ!M48,IF($C4=6,料金元データ!M55))))))*(1-$J$1),-1)</f>
        <v>72500</v>
      </c>
      <c r="N4" s="84">
        <f>ROUNDDOWN(IF($C4=1,料金元データ!N20,IF($C4=2,料金元データ!N27,IF($C4=3,料金元データ!N34,IF($C4=4,料金元データ!N41,IF($C4=5,料金元データ!N48,IF($C4=6,料金元データ!N55))))))*(1-$J$1),-1)</f>
        <v>74500</v>
      </c>
      <c r="O4" s="84">
        <f>ROUNDDOWN(IF($C4=1,料金元データ!O20,IF($C4=2,料金元データ!O27,IF($C4=3,料金元データ!O34,IF($C4=4,料金元データ!O41,IF($C4=5,料金元データ!O48,IF($C4=6,料金元データ!O55))))))*(1-$J$1),-1)</f>
        <v>77000</v>
      </c>
      <c r="P4" s="84">
        <f>ROUNDDOWN(IF($C4=1,料金元データ!P20,IF($C4=2,料金元データ!P27,IF($C4=3,料金元データ!P34,IF($C4=4,料金元データ!P41,IF($C4=5,料金元データ!P48,IF($C4=6,料金元データ!P55))))))*(1-$J$1),-1)</f>
        <v>80500</v>
      </c>
      <c r="Q4" s="84">
        <f>ROUNDDOWN(IF($C4=1,料金元データ!Q20,IF($C4=2,料金元データ!Q27,IF($C4=3,料金元データ!Q34,IF($C4=4,料金元データ!Q41,IF($C4=5,料金元データ!Q48,IF($C4=6,料金元データ!Q55))))))*(1-$J$1),-1)</f>
        <v>83000</v>
      </c>
      <c r="R4" s="84">
        <f>ROUNDDOWN(IF($C4=1,料金元データ!R20,IF($C4=2,料金元データ!R27,IF($C4=3,料金元データ!R34,IF($C4=4,料金元データ!R41,IF($C4=5,料金元データ!R48,IF($C4=6,料金元データ!R55))))))*(1-$J$1),-1)</f>
        <v>85000</v>
      </c>
      <c r="S4" s="84">
        <f>ROUNDDOWN(IF($C4=1,料金元データ!S20,IF($C4=2,料金元データ!S27,IF($C4=3,料金元データ!S34,IF($C4=4,料金元データ!S41,IF($C4=5,料金元データ!S48,IF($C4=6,料金元データ!S55))))))*(1-$J$1),-1)</f>
        <v>86500</v>
      </c>
      <c r="T4" s="84">
        <f>ROUNDDOWN(IF($C4=1,料金元データ!T20,IF($C4=2,料金元データ!T27,IF($C4=3,料金元データ!T34,IF($C4=4,料金元データ!T41,IF($C4=5,料金元データ!T48,IF($C4=6,料金元データ!T55))))))*(1-$J$1),-1)</f>
        <v>90700</v>
      </c>
      <c r="U4" s="84">
        <f>ROUNDDOWN(IF($C4=1,料金元データ!U20,IF($C4=2,料金元データ!U27,IF($C4=3,料金元データ!U34,IF($C4=4,料金元データ!U41,IF($C4=5,料金元データ!U48,IF($C4=6,料金元データ!U55))))))*(1-$J$1),-1)</f>
        <v>95600</v>
      </c>
      <c r="V4" s="84">
        <f>ROUNDDOWN(IF($C4=1,料金元データ!V20,IF($C4=2,料金元データ!V27,IF($C4=3,料金元データ!V34,IF($C4=4,料金元データ!V41,IF($C4=5,料金元データ!V48,IF($C4=6,料金元データ!V55))))))*(1-$J$1),-1)</f>
        <v>102000</v>
      </c>
      <c r="W4" s="84">
        <f>ROUNDDOWN(IF($C4=1,料金元データ!W20,IF($C4=2,料金元データ!W27,IF($C4=3,料金元データ!W34,IF($C4=4,料金元データ!W41,IF($C4=5,料金元データ!W48,IF($C4=6,料金元データ!W55))))))*(1-$J$1),-1)</f>
        <v>105000</v>
      </c>
      <c r="X4" s="84">
        <f>ROUNDDOWN(IF($C4=1,料金元データ!X20,IF($C4=2,料金元データ!X27,IF($C4=3,料金元データ!X34,IF($C4=4,料金元データ!X41,IF($C4=5,料金元データ!X48,IF($C4=6,料金元データ!X55))))))*(1-$J$1),-1)</f>
        <v>115000</v>
      </c>
      <c r="Y4" s="84">
        <f>ROUNDDOWN(IF($C4=1,料金元データ!Y20,IF($C4=2,料金元データ!Y27,IF($C4=3,料金元データ!Y34,IF($C4=4,料金元データ!Y41,IF($C4=5,料金元データ!Y48,IF($C4=6,料金元データ!Y55))))))*(1-$J$1),-1)</f>
        <v>127000</v>
      </c>
      <c r="Z4" s="84">
        <f>ROUNDDOWN(IF($C4=1,料金元データ!Z20,IF($C4=2,料金元データ!Z27,IF($C4=3,料金元データ!Z34,IF($C4=4,料金元データ!Z41,IF($C4=5,料金元データ!Z48,IF($C4=6,料金元データ!Z55))))))*(1-$J$1),-1)</f>
        <v>142000</v>
      </c>
      <c r="AA4" s="84">
        <f>ROUNDDOWN(IF($C4=1,料金元データ!AA20,IF($C4=2,料金元データ!AA27,IF($C4=3,料金元データ!AA34,IF($C4=4,料金元データ!AA41,IF($C4=5,料金元データ!AA48,IF($C4=6,料金元データ!AA55))))))*(1-$J$1),-1)</f>
        <v>162000</v>
      </c>
      <c r="AB4" s="84">
        <f>ROUNDDOWN(IF($C4=1,料金元データ!AB20,IF($C4=2,料金元データ!AB27,IF($C4=3,料金元データ!AB34,IF($C4=4,料金元データ!AB41,IF($C4=5,料金元データ!AB48,IF($C4=6,料金元データ!AB55))))))*(1-$J$1),-1)</f>
        <v>191000</v>
      </c>
      <c r="AC4" s="84">
        <f>ROUNDDOWN(IF($C4=1,料金元データ!AC20,IF($C4=2,料金元データ!AC27,IF($C4=3,料金元データ!AC34,IF($C4=4,料金元データ!AC41,IF($C4=5,料金元データ!AC48,IF($C4=6,料金元データ!AC55))))))*(1-$J$1),-1)</f>
        <v>235000</v>
      </c>
      <c r="AD4" s="84">
        <f>ROUNDDOWN(IF($C4=1,料金元データ!AD20,IF($C4=2,料金元データ!AD27,IF($C4=3,料金元データ!AD34,IF($C4=4,料金元データ!AD41,IF($C4=5,料金元データ!AD48,IF($C4=6,料金元データ!AD55))))))*(1-$J$1),-1)</f>
        <v>0</v>
      </c>
      <c r="AE4" s="84">
        <f>ROUNDDOWN(IF($C4=1,料金元データ!AE20,IF($C4=2,料金元データ!AE27,IF($C4=3,料金元データ!AE34,IF($C4=4,料金元データ!AE41,IF($C4=5,料金元データ!AE48,IF($C4=6,料金元データ!AE55))))))*(1-$J$1),-1)</f>
        <v>0</v>
      </c>
      <c r="AF4" s="84">
        <f>ROUNDDOWN(IF($C4=1,料金元データ!AF20,IF($C4=2,料金元データ!AF27,IF($C4=3,料金元データ!AF34,IF($C4=4,料金元データ!AF41,IF($C4=5,料金元データ!AF48,IF($C4=6,料金元データ!AF55))))))*(1-$J$1),-1)</f>
        <v>0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2:55" s="10" customFormat="1" ht="14.25" hidden="1" customHeight="1" x14ac:dyDescent="0.2">
      <c r="B5" s="82">
        <f>カレンダー!B5</f>
        <v>0</v>
      </c>
      <c r="C5" s="83">
        <v>2</v>
      </c>
      <c r="D5" s="84">
        <f>ROUNDDOWN(IF($C5=1,料金元データ!D21,IF($C5=2,料金元データ!D28,IF($C5=3,料金元データ!D35,IF($C5=4,料金元データ!D42,IF($C5=5,料金元データ!D49,IF($C5=6,料金元データ!D56))))))*(1-$J$1),-1)</f>
        <v>0</v>
      </c>
      <c r="E5" s="84"/>
      <c r="F5" s="84">
        <v>2</v>
      </c>
      <c r="G5" s="84"/>
      <c r="H5" s="84"/>
      <c r="I5" s="84"/>
      <c r="J5" s="84"/>
      <c r="K5" s="84">
        <v>7</v>
      </c>
      <c r="L5" s="84">
        <v>14</v>
      </c>
      <c r="M5" s="84">
        <v>9</v>
      </c>
      <c r="N5" s="84"/>
      <c r="O5" s="84"/>
      <c r="P5" s="84"/>
      <c r="Q5" s="84"/>
      <c r="R5" s="84">
        <v>14</v>
      </c>
      <c r="S5" s="84">
        <v>15</v>
      </c>
      <c r="T5" s="84">
        <v>9</v>
      </c>
      <c r="U5" s="84"/>
      <c r="V5" s="84"/>
      <c r="W5" s="84"/>
      <c r="X5" s="84"/>
      <c r="Y5" s="84">
        <v>14</v>
      </c>
      <c r="Z5" s="84"/>
      <c r="AA5" s="84"/>
      <c r="AB5" s="84"/>
      <c r="AC5" s="108"/>
      <c r="AD5" s="84"/>
      <c r="AE5" s="84"/>
      <c r="AF5" s="108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2:55" s="10" customFormat="1" ht="14.25" hidden="1" customHeight="1" x14ac:dyDescent="0.2">
      <c r="B6" s="82">
        <f>カレンダー!B6</f>
        <v>0</v>
      </c>
      <c r="C6" s="83">
        <v>2</v>
      </c>
      <c r="D6" s="84">
        <f>ROUNDDOWN(IF($C6=1,料金元データ!D22,IF($C6=2,料金元データ!D29,IF($C6=3,料金元データ!D36,IF($C6=4,料金元データ!D43,IF($C6=5,料金元データ!D50,IF($C6=6,料金元データ!D57))))))*(1-$J$1),-1)</f>
        <v>0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108"/>
      <c r="AD6" s="84"/>
      <c r="AE6" s="84"/>
      <c r="AF6" s="108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2:55" s="10" customFormat="1" ht="14.25" hidden="1" customHeight="1" x14ac:dyDescent="0.2">
      <c r="B7" s="82">
        <f>カレンダー!B7</f>
        <v>0</v>
      </c>
      <c r="C7" s="83">
        <v>3</v>
      </c>
      <c r="D7" s="84">
        <f>ROUNDDOWN(IF($C7=1,料金元データ!D23,IF($C7=2,料金元データ!D30,IF($C7=3,料金元データ!D37,IF($C7=4,料金元データ!D44,IF($C7=5,料金元データ!D51,IF($C7=6,料金元データ!D58))))))*(1-$J$1),-1)</f>
        <v>0</v>
      </c>
      <c r="E7" s="84">
        <f>ROUNDDOWN(IF($C7=1,料金元データ!E23,IF($C7=2,料金元データ!E30,IF($C7=3,料金元データ!E37,IF($C7=4,料金元データ!E44,IF($C7=5,料金元データ!E51,IF($C7=6,料金元データ!E58))))))*(1-$J$1),-1)</f>
        <v>0</v>
      </c>
      <c r="F7" s="84">
        <f>ROUNDDOWN(IF($C7=1,料金元データ!F23,IF($C7=2,料金元データ!F30,IF($C7=3,料金元データ!F37,IF($C7=4,料金元データ!F44,IF($C7=5,料金元データ!F51,IF($C7=6,料金元データ!F58))))))*(1-$J$1),-1)</f>
        <v>0</v>
      </c>
      <c r="G7" s="84">
        <f>ROUNDDOWN(IF($C7=1,料金元データ!G23,IF($C7=2,料金元データ!G30,IF($C7=3,料金元データ!G37,IF($C7=4,料金元データ!G44,IF($C7=5,料金元データ!G51,IF($C7=6,料金元データ!G58))))))*(1-$J$1),-1)</f>
        <v>0</v>
      </c>
      <c r="H7" s="84">
        <f>ROUNDDOWN(IF($C7=1,料金元データ!H23,IF($C7=2,料金元データ!H30,IF($C7=3,料金元データ!H37,IF($C7=4,料金元データ!H44,IF($C7=5,料金元データ!H51,IF($C7=6,料金元データ!H58))))))*(1-$J$1),-1)</f>
        <v>0</v>
      </c>
      <c r="I7" s="84">
        <f>ROUNDDOWN(IF($C7=1,料金元データ!I23,IF($C7=2,料金元データ!I30,IF($C7=3,料金元データ!I37,IF($C7=4,料金元データ!I44,IF($C7=5,料金元データ!I51,IF($C7=6,料金元データ!I58))))))*(1-$J$1),-1)</f>
        <v>0</v>
      </c>
      <c r="J7" s="84">
        <f>ROUNDDOWN(IF($C7=1,料金元データ!J23,IF($C7=2,料金元データ!J30,IF($C7=3,料金元データ!J37,IF($C7=4,料金元データ!J44,IF($C7=5,料金元データ!J51,IF($C7=6,料金元データ!J58))))))*(1-$J$1),-1)</f>
        <v>0</v>
      </c>
      <c r="K7" s="84">
        <f>ROUNDDOWN(IF($C7=1,料金元データ!K23,IF($C7=2,料金元データ!K30,IF($C7=3,料金元データ!K37,IF($C7=4,料金元データ!K44,IF($C7=5,料金元データ!K51,IF($C7=6,料金元データ!K58))))))*(1-$J$1),-1)</f>
        <v>0</v>
      </c>
      <c r="L7" s="84">
        <f>ROUNDDOWN(IF($C7=1,料金元データ!L23,IF($C7=2,料金元データ!L30,IF($C7=3,料金元データ!L37,IF($C7=4,料金元データ!L44,IF($C7=5,料金元データ!L51,IF($C7=6,料金元データ!L58))))))*(1-$J$1),-1)</f>
        <v>0</v>
      </c>
      <c r="M7" s="84">
        <f>ROUNDDOWN(IF($C7=1,料金元データ!M23,IF($C7=2,料金元データ!M30,IF($C7=3,料金元データ!M37,IF($C7=4,料金元データ!M44,IF($C7=5,料金元データ!M51,IF($C7=6,料金元データ!M58))))))*(1-$J$1),-1)</f>
        <v>0</v>
      </c>
      <c r="N7" s="84">
        <f>ROUNDDOWN(IF($C7=1,料金元データ!N23,IF($C7=2,料金元データ!N30,IF($C7=3,料金元データ!N37,IF($C7=4,料金元データ!N44,IF($C7=5,料金元データ!N51,IF($C7=6,料金元データ!N58))))))*(1-$J$1),-1)</f>
        <v>0</v>
      </c>
      <c r="O7" s="84">
        <f>ROUNDDOWN(IF($C7=1,料金元データ!O23,IF($C7=2,料金元データ!O30,IF($C7=3,料金元データ!O37,IF($C7=4,料金元データ!O44,IF($C7=5,料金元データ!O51,IF($C7=6,料金元データ!O58))))))*(1-$J$1),-1)</f>
        <v>0</v>
      </c>
      <c r="P7" s="84">
        <f>ROUNDDOWN(IF($C7=1,料金元データ!P23,IF($C7=2,料金元データ!P30,IF($C7=3,料金元データ!P37,IF($C7=4,料金元データ!P44,IF($C7=5,料金元データ!P51,IF($C7=6,料金元データ!P58))))))*(1-$J$1),-1)</f>
        <v>0</v>
      </c>
      <c r="Q7" s="84">
        <f>ROUNDDOWN(IF($C7=1,料金元データ!Q23,IF($C7=2,料金元データ!Q30,IF($C7=3,料金元データ!Q37,IF($C7=4,料金元データ!Q44,IF($C7=5,料金元データ!Q51,IF($C7=6,料金元データ!Q58))))))*(1-$J$1),-1)</f>
        <v>0</v>
      </c>
      <c r="R7" s="84">
        <f>ROUNDDOWN(IF($C7=1,料金元データ!R23,IF($C7=2,料金元データ!R30,IF($C7=3,料金元データ!R37,IF($C7=4,料金元データ!R44,IF($C7=5,料金元データ!R51,IF($C7=6,料金元データ!R58))))))*(1-$J$1),-1)</f>
        <v>0</v>
      </c>
      <c r="S7" s="84">
        <f>ROUNDDOWN(IF($C7=1,料金元データ!S23,IF($C7=2,料金元データ!S30,IF($C7=3,料金元データ!S37,IF($C7=4,料金元データ!S44,IF($C7=5,料金元データ!S51,IF($C7=6,料金元データ!S58))))))*(1-$J$1),-1)</f>
        <v>0</v>
      </c>
      <c r="T7" s="84">
        <f>ROUNDDOWN(IF($C7=1,料金元データ!T23,IF($C7=2,料金元データ!T30,IF($C7=3,料金元データ!T37,IF($C7=4,料金元データ!T44,IF($C7=5,料金元データ!T51,IF($C7=6,料金元データ!T58))))))*(1-$J$1),-1)</f>
        <v>0</v>
      </c>
      <c r="U7" s="84">
        <f>ROUNDDOWN(IF($C7=1,料金元データ!U23,IF($C7=2,料金元データ!U30,IF($C7=3,料金元データ!U37,IF($C7=4,料金元データ!U44,IF($C7=5,料金元データ!U51,IF($C7=6,料金元データ!U58))))))*(1-$J$1),-1)</f>
        <v>0</v>
      </c>
      <c r="V7" s="84">
        <f>ROUNDDOWN(IF($C7=1,料金元データ!V23,IF($C7=2,料金元データ!V30,IF($C7=3,料金元データ!V37,IF($C7=4,料金元データ!V44,IF($C7=5,料金元データ!V51,IF($C7=6,料金元データ!V58))))))*(1-$J$1),-1)</f>
        <v>0</v>
      </c>
      <c r="W7" s="84">
        <f>ROUNDDOWN(IF($C7=1,料金元データ!W23,IF($C7=2,料金元データ!W30,IF($C7=3,料金元データ!W37,IF($C7=4,料金元データ!W44,IF($C7=5,料金元データ!W51,IF($C7=6,料金元データ!W58))))))*(1-$J$1),-1)</f>
        <v>0</v>
      </c>
      <c r="X7" s="84">
        <f>ROUNDDOWN(IF($C7=1,料金元データ!X23,IF($C7=2,料金元データ!X30,IF($C7=3,料金元データ!X37,IF($C7=4,料金元データ!X44,IF($C7=5,料金元データ!X51,IF($C7=6,料金元データ!X58))))))*(1-$J$1),-1)</f>
        <v>0</v>
      </c>
      <c r="Y7" s="84">
        <f>ROUNDDOWN(IF($C7=1,料金元データ!Y23,IF($C7=2,料金元データ!Y30,IF($C7=3,料金元データ!Y37,IF($C7=4,料金元データ!Y44,IF($C7=5,料金元データ!Y51,IF($C7=6,料金元データ!Y58))))))*(1-$J$1),-1)</f>
        <v>0</v>
      </c>
      <c r="Z7" s="84">
        <f>ROUNDDOWN(IF($C7=1,料金元データ!Z23,IF($C7=2,料金元データ!Z30,IF($C7=3,料金元データ!Z37,IF($C7=4,料金元データ!Z44,IF($C7=5,料金元データ!Z51,IF($C7=6,料金元データ!Z58))))))*(1-$J$1),-1)</f>
        <v>0</v>
      </c>
      <c r="AA7" s="84">
        <f>ROUNDDOWN(IF($C7=1,料金元データ!AA23,IF($C7=2,料金元データ!AA30,IF($C7=3,料金元データ!AA37,IF($C7=4,料金元データ!AA44,IF($C7=5,料金元データ!AA51,IF($C7=6,料金元データ!AA58))))))*(1-$J$1),-1)</f>
        <v>0</v>
      </c>
      <c r="AB7" s="84">
        <f>ROUNDDOWN(IF($C7=1,料金元データ!AB23,IF($C7=2,料金元データ!AB30,IF($C7=3,料金元データ!AB37,IF($C7=4,料金元データ!AB44,IF($C7=5,料金元データ!AB51,IF($C7=6,料金元データ!AB58))))))*(1-$J$1),-1)</f>
        <v>0</v>
      </c>
      <c r="AC7" s="108">
        <f>ROUNDDOWN(IF($C7=1,料金元データ!AC23,IF($C7=2,料金元データ!AC30,IF($C7=3,料金元データ!AC37,IF($C7=4,料金元データ!AC44,IF($C7=5,料金元データ!AC51,IF($C7=6,料金元データ!AC58))))))*(1-$J$1),-1)</f>
        <v>0</v>
      </c>
      <c r="AD7" s="84">
        <f>ROUNDDOWN(IF($C7=1,料金元データ!AD23,IF($C7=2,料金元データ!AD30,IF($C7=3,料金元データ!AD37,IF($C7=4,料金元データ!AD44,IF($C7=5,料金元データ!AD51,IF($C7=6,料金元データ!AD58))))))*(1-$J$1),-1)</f>
        <v>0</v>
      </c>
      <c r="AE7" s="84">
        <f>ROUNDDOWN(IF($C7=1,料金元データ!AE23,IF($C7=2,料金元データ!AE30,IF($C7=3,料金元データ!AE37,IF($C7=4,料金元データ!AE44,IF($C7=5,料金元データ!AE51,IF($C7=6,料金元データ!AE58))))))*(1-$J$1),-1)</f>
        <v>0</v>
      </c>
      <c r="AF7" s="108">
        <f>ROUNDDOWN(IF($C7=1,料金元データ!AF23,IF($C7=2,料金元データ!AF30,IF($C7=3,料金元データ!AF37,IF($C7=4,料金元データ!AF44,IF($C7=5,料金元データ!AF51,IF($C7=6,料金元データ!AF58))))))*(1-$J$1),-1)</f>
        <v>0</v>
      </c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s="10" customFormat="1" ht="14" hidden="1" customHeight="1" x14ac:dyDescent="0.2">
      <c r="B8" s="82">
        <f>カレンダー!B8</f>
        <v>0</v>
      </c>
      <c r="C8" s="83">
        <v>4</v>
      </c>
      <c r="D8" s="84">
        <f>ROUNDDOWN(IF($C8=1,料金元データ!D24,IF($C8=2,料金元データ!D31,IF($C8=3,料金元データ!D38,IF($C8=4,料金元データ!D45,IF($C8=5,料金元データ!D52,IF($C8=6,料金元データ!D59))))))*(1-$J$1),-1)</f>
        <v>0</v>
      </c>
      <c r="E8" s="84">
        <f>ROUNDDOWN(IF($C8=1,料金元データ!E24,IF($C8=2,料金元データ!E31,IF($C8=3,料金元データ!E38,IF($C8=4,料金元データ!E45,IF($C8=5,料金元データ!E52,IF($C8=6,料金元データ!E59))))))*(1-$J$1),-1)</f>
        <v>0</v>
      </c>
      <c r="F8" s="84">
        <f>ROUNDDOWN(IF($C8=1,料金元データ!F24,IF($C8=2,料金元データ!F31,IF($C8=3,料金元データ!F38,IF($C8=4,料金元データ!F45,IF($C8=5,料金元データ!F52,IF($C8=6,料金元データ!F59))))))*(1-$J$1),-1)</f>
        <v>0</v>
      </c>
      <c r="G8" s="84">
        <f>ROUNDDOWN(IF($C8=1,料金元データ!G24,IF($C8=2,料金元データ!G31,IF($C8=3,料金元データ!G38,IF($C8=4,料金元データ!G45,IF($C8=5,料金元データ!G52,IF($C8=6,料金元データ!G59))))))*(1-$J$1),-1)</f>
        <v>0</v>
      </c>
      <c r="H8" s="84">
        <f>ROUNDDOWN(IF($C8=1,料金元データ!H24,IF($C8=2,料金元データ!H31,IF($C8=3,料金元データ!H38,IF($C8=4,料金元データ!H45,IF($C8=5,料金元データ!H52,IF($C8=6,料金元データ!H59))))))*(1-$J$1),-1)</f>
        <v>0</v>
      </c>
      <c r="I8" s="84">
        <f>ROUNDDOWN(IF($C8=1,料金元データ!I24,IF($C8=2,料金元データ!I31,IF($C8=3,料金元データ!I38,IF($C8=4,料金元データ!I45,IF($C8=5,料金元データ!I52,IF($C8=6,料金元データ!I59))))))*(1-$J$1),-1)</f>
        <v>0</v>
      </c>
      <c r="J8" s="84">
        <f>ROUNDDOWN(IF($C8=1,料金元データ!J24,IF($C8=2,料金元データ!J31,IF($C8=3,料金元データ!J38,IF($C8=4,料金元データ!J45,IF($C8=5,料金元データ!J52,IF($C8=6,料金元データ!J59))))))*(1-$J$1),-1)</f>
        <v>0</v>
      </c>
      <c r="K8" s="84">
        <f>ROUNDDOWN(IF($C8=1,料金元データ!K24,IF($C8=2,料金元データ!K31,IF($C8=3,料金元データ!K38,IF($C8=4,料金元データ!K45,IF($C8=5,料金元データ!K52,IF($C8=6,料金元データ!K59))))))*(1-$J$1),-1)</f>
        <v>0</v>
      </c>
      <c r="L8" s="84">
        <f>ROUNDDOWN(IF($C8=1,料金元データ!L24,IF($C8=2,料金元データ!L31,IF($C8=3,料金元データ!L38,IF($C8=4,料金元データ!L45,IF($C8=5,料金元データ!L52,IF($C8=6,料金元データ!L59))))))*(1-$J$1),-1)</f>
        <v>0</v>
      </c>
      <c r="M8" s="84">
        <f>ROUNDDOWN(IF($C8=1,料金元データ!M24,IF($C8=2,料金元データ!M31,IF($C8=3,料金元データ!M38,IF($C8=4,料金元データ!M45,IF($C8=5,料金元データ!M52,IF($C8=6,料金元データ!M59))))))*(1-$J$1),-1)</f>
        <v>0</v>
      </c>
      <c r="N8" s="84">
        <f>ROUNDDOWN(IF($C8=1,料金元データ!N24,IF($C8=2,料金元データ!N31,IF($C8=3,料金元データ!N38,IF($C8=4,料金元データ!N45,IF($C8=5,料金元データ!N52,IF($C8=6,料金元データ!N59))))))*(1-$J$1),-1)</f>
        <v>0</v>
      </c>
      <c r="O8" s="84">
        <f>ROUNDDOWN(IF($C8=1,料金元データ!O24,IF($C8=2,料金元データ!O31,IF($C8=3,料金元データ!O38,IF($C8=4,料金元データ!O45,IF($C8=5,料金元データ!O52,IF($C8=6,料金元データ!O59))))))*(1-$J$1),-1)</f>
        <v>0</v>
      </c>
      <c r="P8" s="84">
        <f>ROUNDDOWN(IF($C8=1,料金元データ!P24,IF($C8=2,料金元データ!P31,IF($C8=3,料金元データ!P38,IF($C8=4,料金元データ!P45,IF($C8=5,料金元データ!P52,IF($C8=6,料金元データ!P59))))))*(1-$J$1),-1)</f>
        <v>0</v>
      </c>
      <c r="Q8" s="84">
        <f>ROUNDDOWN(IF($C8=1,料金元データ!Q24,IF($C8=2,料金元データ!Q31,IF($C8=3,料金元データ!Q38,IF($C8=4,料金元データ!Q45,IF($C8=5,料金元データ!Q52,IF($C8=6,料金元データ!Q59))))))*(1-$J$1),-1)</f>
        <v>0</v>
      </c>
      <c r="R8" s="84">
        <f>ROUNDDOWN(IF($C8=1,料金元データ!R24,IF($C8=2,料金元データ!R31,IF($C8=3,料金元データ!R38,IF($C8=4,料金元データ!R45,IF($C8=5,料金元データ!R52,IF($C8=6,料金元データ!R59))))))*(1-$J$1),-1)</f>
        <v>0</v>
      </c>
      <c r="S8" s="84">
        <f>ROUNDDOWN(IF($C8=1,料金元データ!S24,IF($C8=2,料金元データ!S31,IF($C8=3,料金元データ!S38,IF($C8=4,料金元データ!S45,IF($C8=5,料金元データ!S52,IF($C8=6,料金元データ!S59))))))*(1-$J$1),-1)</f>
        <v>0</v>
      </c>
      <c r="T8" s="84">
        <f>ROUNDDOWN(IF($C8=1,料金元データ!T24,IF($C8=2,料金元データ!T31,IF($C8=3,料金元データ!T38,IF($C8=4,料金元データ!T45,IF($C8=5,料金元データ!T52,IF($C8=6,料金元データ!T59))))))*(1-$J$1),-1)</f>
        <v>0</v>
      </c>
      <c r="U8" s="84">
        <f>ROUNDDOWN(IF($C8=1,料金元データ!U24,IF($C8=2,料金元データ!U31,IF($C8=3,料金元データ!U38,IF($C8=4,料金元データ!U45,IF($C8=5,料金元データ!U52,IF($C8=6,料金元データ!U59))))))*(1-$J$1),-1)</f>
        <v>0</v>
      </c>
      <c r="V8" s="84">
        <f>ROUNDDOWN(IF($C8=1,料金元データ!V24,IF($C8=2,料金元データ!V31,IF($C8=3,料金元データ!V38,IF($C8=4,料金元データ!V45,IF($C8=5,料金元データ!V52,IF($C8=6,料金元データ!V59))))))*(1-$J$1),-1)</f>
        <v>0</v>
      </c>
      <c r="W8" s="84">
        <f>ROUNDDOWN(IF($C8=1,料金元データ!W24,IF($C8=2,料金元データ!W31,IF($C8=3,料金元データ!W38,IF($C8=4,料金元データ!W45,IF($C8=5,料金元データ!W52,IF($C8=6,料金元データ!W59))))))*(1-$J$1),-1)</f>
        <v>0</v>
      </c>
      <c r="X8" s="84">
        <f>ROUNDDOWN(IF($C8=1,料金元データ!X24,IF($C8=2,料金元データ!X31,IF($C8=3,料金元データ!X38,IF($C8=4,料金元データ!X45,IF($C8=5,料金元データ!X52,IF($C8=6,料金元データ!X59))))))*(1-$J$1),-1)</f>
        <v>0</v>
      </c>
      <c r="Y8" s="84">
        <f>ROUNDDOWN(IF($C8=1,料金元データ!Y24,IF($C8=2,料金元データ!Y31,IF($C8=3,料金元データ!Y38,IF($C8=4,料金元データ!Y45,IF($C8=5,料金元データ!Y52,IF($C8=6,料金元データ!Y59))))))*(1-$J$1),-1)</f>
        <v>0</v>
      </c>
      <c r="Z8" s="84">
        <f>ROUNDDOWN(IF($C8=1,料金元データ!Z24,IF($C8=2,料金元データ!Z31,IF($C8=3,料金元データ!Z38,IF($C8=4,料金元データ!Z45,IF($C8=5,料金元データ!Z52,IF($C8=6,料金元データ!Z59))))))*(1-$J$1),-1)</f>
        <v>0</v>
      </c>
      <c r="AA8" s="84">
        <f>ROUNDDOWN(IF($C8=1,料金元データ!AA24,IF($C8=2,料金元データ!AA31,IF($C8=3,料金元データ!AA38,IF($C8=4,料金元データ!AA45,IF($C8=5,料金元データ!AA52,IF($C8=6,料金元データ!AA59))))))*(1-$J$1),-1)</f>
        <v>0</v>
      </c>
      <c r="AB8" s="84">
        <f>ROUNDDOWN(IF($C8=1,料金元データ!AB24,IF($C8=2,料金元データ!AB31,IF($C8=3,料金元データ!AB38,IF($C8=4,料金元データ!AB45,IF($C8=5,料金元データ!AB52,IF($C8=6,料金元データ!AB59))))))*(1-$J$1),-1)</f>
        <v>0</v>
      </c>
      <c r="AC8" s="84">
        <f>ROUNDDOWN(IF($C8=1,料金元データ!AC24,IF($C8=2,料金元データ!AC31,IF($C8=3,料金元データ!AC38,IF($C8=4,料金元データ!AC45,IF($C8=5,料金元データ!AC52,IF($C8=6,料金元データ!AC59))))))*(1-$J$1),-1)</f>
        <v>0</v>
      </c>
      <c r="AD8" s="84">
        <f>ROUNDDOWN(IF($C8=1,料金元データ!AD24,IF($C8=2,料金元データ!AD31,IF($C8=3,料金元データ!AD38,IF($C8=4,料金元データ!AD45,IF($C8=5,料金元データ!AD52,IF($C8=6,料金元データ!AD59))))))*(1-$J$1),-1)</f>
        <v>0</v>
      </c>
      <c r="AE8" s="84">
        <f>ROUNDDOWN(IF($C8=1,料金元データ!AE24,IF($C8=2,料金元データ!AE31,IF($C8=3,料金元データ!AE38,IF($C8=4,料金元データ!AE45,IF($C8=5,料金元データ!AE52,IF($C8=6,料金元データ!AE59))))))*(1-$J$1),-1)</f>
        <v>0</v>
      </c>
      <c r="AF8" s="84">
        <f>ROUNDDOWN(IF($C8=1,料金元データ!AF24,IF($C8=2,料金元データ!AF31,IF($C8=3,料金元データ!AF38,IF($C8=4,料金元データ!AF45,IF($C8=5,料金元データ!AF52,IF($C8=6,料金元データ!AF59))))))*(1-$J$1),-1)</f>
        <v>0</v>
      </c>
      <c r="AG8" s="19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2:55" s="10" customFormat="1" ht="14.25" customHeight="1" thickBot="1" x14ac:dyDescent="0.25">
      <c r="B9" s="68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2:55" s="10" customFormat="1" ht="14.25" customHeight="1" thickBot="1" x14ac:dyDescent="0.25">
      <c r="B10" s="68"/>
      <c r="C10" s="22">
        <f>B10-1</f>
        <v>-1</v>
      </c>
      <c r="D10" s="325" t="s">
        <v>56</v>
      </c>
      <c r="E10" s="325"/>
      <c r="F10" s="315" t="s">
        <v>141</v>
      </c>
      <c r="G10" s="316"/>
      <c r="H10" s="317"/>
      <c r="I10" s="43" t="s">
        <v>1</v>
      </c>
      <c r="J10" s="86">
        <f>VLOOKUP(F10,料金元データ!$B$2:$C$17,2,FALSE)</f>
        <v>0.1</v>
      </c>
    </row>
    <row r="11" spans="2:55" s="10" customFormat="1" ht="14.25" customHeight="1" x14ac:dyDescent="0.2">
      <c r="B11" s="14" t="s">
        <v>2</v>
      </c>
      <c r="C11" s="15" t="s">
        <v>3</v>
      </c>
      <c r="D11" s="72" t="s">
        <v>4</v>
      </c>
      <c r="E11" s="11" t="s">
        <v>5</v>
      </c>
      <c r="F11" s="12" t="s">
        <v>6</v>
      </c>
      <c r="G11" s="12" t="s">
        <v>7</v>
      </c>
      <c r="H11" s="12" t="s">
        <v>8</v>
      </c>
      <c r="I11" s="11" t="s">
        <v>9</v>
      </c>
      <c r="J11" s="12" t="s">
        <v>10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15</v>
      </c>
      <c r="P11" s="11" t="s">
        <v>16</v>
      </c>
      <c r="Q11" s="11" t="s">
        <v>17</v>
      </c>
      <c r="R11" s="11" t="s">
        <v>18</v>
      </c>
      <c r="S11" s="11" t="s">
        <v>19</v>
      </c>
      <c r="T11" s="11" t="s">
        <v>20</v>
      </c>
      <c r="U11" s="11" t="s">
        <v>21</v>
      </c>
      <c r="V11" s="11" t="s">
        <v>22</v>
      </c>
      <c r="W11" s="71" t="s">
        <v>23</v>
      </c>
      <c r="X11" s="72" t="s">
        <v>24</v>
      </c>
      <c r="Y11" s="11" t="s">
        <v>25</v>
      </c>
      <c r="Z11" s="11" t="s">
        <v>26</v>
      </c>
      <c r="AA11" s="11" t="s">
        <v>27</v>
      </c>
      <c r="AB11" s="11" t="s">
        <v>28</v>
      </c>
      <c r="AC11" s="107" t="s">
        <v>29</v>
      </c>
      <c r="AD11" s="11" t="s">
        <v>137</v>
      </c>
      <c r="AE11" s="11" t="s">
        <v>138</v>
      </c>
      <c r="AF11" s="107" t="s">
        <v>139</v>
      </c>
    </row>
    <row r="12" spans="2:55" s="10" customFormat="1" ht="14.25" customHeight="1" x14ac:dyDescent="0.2">
      <c r="B12" s="82" t="str">
        <f>カレンダー!B3</f>
        <v>ラグジュアリープールヴィラ</v>
      </c>
      <c r="C12" s="83">
        <v>2</v>
      </c>
      <c r="D12" s="85">
        <f>ROUNDDOWN(IF($C12=1,料金元データ!D19,IF($C12=2,料金元データ!D26,IF($C12=3,料金元データ!D33,IF($C12=4,料金元データ!D40,IF($C12=5,料金元データ!D47,IF($C12=6,料金元データ!D54))))))*(1-$J$10),-1)</f>
        <v>27450</v>
      </c>
      <c r="E12" s="85">
        <f>ROUNDDOWN(IF($C12=1,料金元データ!E19,IF($C12=2,料金元データ!E26,IF($C12=3,料金元データ!E33,IF($C12=4,料金元データ!E40,IF($C12=5,料金元データ!E47,IF($C12=6,料金元データ!E54))))))*(1-$J$10),-1)</f>
        <v>35550</v>
      </c>
      <c r="F12" s="85">
        <f>ROUNDDOWN(IF($C12=1,料金元データ!F19,IF($C12=2,料金元データ!F26,IF($C12=3,料金元データ!F33,IF($C12=4,料金元データ!F40,IF($C12=5,料金元データ!F47,IF($C12=6,料金元データ!F54))))))*(1-$J$10),-1)</f>
        <v>37800</v>
      </c>
      <c r="G12" s="85">
        <f>ROUNDDOWN(IF($C12=1,料金元データ!G19,IF($C12=2,料金元データ!G26,IF($C12=3,料金元データ!G33,IF($C12=4,料金元データ!G40,IF($C12=5,料金元データ!G47,IF($C12=6,料金元データ!G54))))))*(1-$J$10),-1)</f>
        <v>40320</v>
      </c>
      <c r="H12" s="85">
        <f>ROUNDDOWN(IF($C12=1,料金元データ!H19,IF($C12=2,料金元データ!H26,IF($C12=3,料金元データ!H33,IF($C12=4,料金元データ!H40,IF($C12=5,料金元データ!H47,IF($C12=6,料金元データ!H54))))))*(1-$J$10),-1)</f>
        <v>43200</v>
      </c>
      <c r="I12" s="85">
        <f>ROUNDDOWN(IF($C12=1,料金元データ!I19,IF($C12=2,料金元データ!I26,IF($C12=3,料金元データ!I33,IF($C12=4,料金元データ!I40,IF($C12=5,料金元データ!I47,IF($C12=6,料金元データ!I54))))))*(1-$J$10),-1)</f>
        <v>47250</v>
      </c>
      <c r="J12" s="85">
        <f>ROUNDDOWN(IF($C12=1,料金元データ!J19,IF($C12=2,料金元データ!J26,IF($C12=3,料金元データ!J33,IF($C12=4,料金元データ!J40,IF($C12=5,料金元データ!J47,IF($C12=6,料金元データ!J54))))))*(1-$J$10),-1)</f>
        <v>48600</v>
      </c>
      <c r="K12" s="85">
        <f>ROUNDDOWN(IF($C12=1,料金元データ!K19,IF($C12=2,料金元データ!K26,IF($C12=3,料金元データ!K33,IF($C12=4,料金元データ!K40,IF($C12=5,料金元データ!K47,IF($C12=6,料金元データ!K54))))))*(1-$J$10),-1)</f>
        <v>50850</v>
      </c>
      <c r="L12" s="85">
        <f>ROUNDDOWN(IF($C12=1,料金元データ!L19,IF($C12=2,料金元データ!L26,IF($C12=3,料金元データ!L33,IF($C12=4,料金元データ!L40,IF($C12=5,料金元データ!L47,IF($C12=6,料金元データ!L54))))))*(1-$J$10),-1)</f>
        <v>53820</v>
      </c>
      <c r="M12" s="85">
        <f>ROUNDDOWN(IF($C12=1,料金元データ!M19,IF($C12=2,料金元データ!M26,IF($C12=3,料金元データ!M33,IF($C12=4,料金元データ!M40,IF($C12=5,料金元データ!M47,IF($C12=6,料金元データ!M54))))))*(1-$J$10),-1)</f>
        <v>56250</v>
      </c>
      <c r="N12" s="85">
        <f>ROUNDDOWN(IF($C12=1,料金元データ!N19,IF($C12=2,料金元データ!N26,IF($C12=3,料金元データ!N33,IF($C12=4,料金元データ!N40,IF($C12=5,料金元データ!N47,IF($C12=6,料金元データ!N54))))))*(1-$J$10),-1)</f>
        <v>58050</v>
      </c>
      <c r="O12" s="85">
        <f>ROUNDDOWN(IF($C12=1,料金元データ!O19,IF($C12=2,料金元データ!O26,IF($C12=3,料金元データ!O33,IF($C12=4,料金元データ!O40,IF($C12=5,料金元データ!O47,IF($C12=6,料金元データ!O54))))))*(1-$J$10),-1)</f>
        <v>60300</v>
      </c>
      <c r="P12" s="85">
        <f>ROUNDDOWN(IF($C12=1,料金元データ!P19,IF($C12=2,料金元データ!P26,IF($C12=3,料金元データ!P33,IF($C12=4,料金元データ!P40,IF($C12=5,料金元データ!P47,IF($C12=6,料金元データ!P54))))))*(1-$J$10),-1)</f>
        <v>63450</v>
      </c>
      <c r="Q12" s="85">
        <f>ROUNDDOWN(IF($C12=1,料金元データ!Q19,IF($C12=2,料金元データ!Q26,IF($C12=3,料金元データ!Q33,IF($C12=4,料金元データ!Q40,IF($C12=5,料金元データ!Q47,IF($C12=6,料金元データ!Q54))))))*(1-$J$10),-1)</f>
        <v>65700</v>
      </c>
      <c r="R12" s="85">
        <f>ROUNDDOWN(IF($C12=1,料金元データ!R19,IF($C12=2,料金元データ!R26,IF($C12=3,料金元データ!R33,IF($C12=4,料金元データ!R40,IF($C12=5,料金元データ!R47,IF($C12=6,料金元データ!R54))))))*(1-$J$10),-1)</f>
        <v>67500</v>
      </c>
      <c r="S12" s="85">
        <f>ROUNDDOWN(IF($C12=1,料金元データ!S19,IF($C12=2,料金元データ!S26,IF($C12=3,料金元データ!S33,IF($C12=4,料金元データ!S40,IF($C12=5,料金元データ!S47,IF($C12=6,料金元データ!S54))))))*(1-$J$10),-1)</f>
        <v>68850</v>
      </c>
      <c r="T12" s="85">
        <f>ROUNDDOWN(IF($C12=1,料金元データ!T19,IF($C12=2,料金元データ!T26,IF($C12=3,料金元データ!T33,IF($C12=4,料金元データ!T40,IF($C12=5,料金元データ!T47,IF($C12=6,料金元データ!T54))))))*(1-$J$10),-1)</f>
        <v>72630</v>
      </c>
      <c r="U12" s="85">
        <f>ROUNDDOWN(IF($C12=1,料金元データ!U19,IF($C12=2,料金元データ!U26,IF($C12=3,料金元データ!U33,IF($C12=4,料金元データ!U40,IF($C12=5,料金元データ!U47,IF($C12=6,料金元データ!U54))))))*(1-$J$10),-1)</f>
        <v>77040</v>
      </c>
      <c r="V12" s="85">
        <f>ROUNDDOWN(IF($C12=1,料金元データ!V19,IF($C12=2,料金元データ!V26,IF($C12=3,料金元データ!V33,IF($C12=4,料金元データ!V40,IF($C12=5,料金元データ!V47,IF($C12=6,料金元データ!V54))))))*(1-$J$10),-1)</f>
        <v>82800</v>
      </c>
      <c r="W12" s="85">
        <f>ROUNDDOWN(IF($C12=1,料金元データ!W19,IF($C12=2,料金元データ!W26,IF($C12=3,料金元データ!W33,IF($C12=4,料金元データ!W40,IF($C12=5,料金元データ!W47,IF($C12=6,料金元データ!W54))))))*(1-$J$10),-1)</f>
        <v>85500</v>
      </c>
      <c r="X12" s="85">
        <f>ROUNDDOWN(IF($C12=1,料金元データ!X19,IF($C12=2,料金元データ!X26,IF($C12=3,料金元データ!X33,IF($C12=4,料金元データ!X40,IF($C12=5,料金元データ!X47,IF($C12=6,料金元データ!X54))))))*(1-$J$10),-1)</f>
        <v>94500</v>
      </c>
      <c r="Y12" s="85">
        <f>ROUNDDOWN(IF($C12=1,料金元データ!Y19,IF($C12=2,料金元データ!Y26,IF($C12=3,料金元データ!Y33,IF($C12=4,料金元データ!Y40,IF($C12=5,料金元データ!Y47,IF($C12=6,料金元データ!Y54))))))*(1-$J$10),-1)</f>
        <v>105300</v>
      </c>
      <c r="Z12" s="85">
        <f>ROUNDDOWN(IF($C12=1,料金元データ!Z19,IF($C12=2,料金元データ!Z26,IF($C12=3,料金元データ!Z33,IF($C12=4,料金元データ!Z40,IF($C12=5,料金元データ!Z47,IF($C12=6,料金元データ!Z54))))))*(1-$J$10),-1)</f>
        <v>118800</v>
      </c>
      <c r="AA12" s="85">
        <f>ROUNDDOWN(IF($C12=1,料金元データ!AA19,IF($C12=2,料金元データ!AA26,IF($C12=3,料金元データ!AA33,IF($C12=4,料金元データ!AA40,IF($C12=5,料金元データ!AA47,IF($C12=6,料金元データ!AA54))))))*(1-$J$10),-1)</f>
        <v>136800</v>
      </c>
      <c r="AB12" s="85">
        <f>ROUNDDOWN(IF($C12=1,料金元データ!AB19,IF($C12=2,料金元データ!AB26,IF($C12=3,料金元データ!AB33,IF($C12=4,料金元データ!AB40,IF($C12=5,料金元データ!AB47,IF($C12=6,料金元データ!AB54))))))*(1-$J$10),-1)</f>
        <v>162900</v>
      </c>
      <c r="AC12" s="85">
        <f>ROUNDDOWN(IF($C12=1,料金元データ!AC19,IF($C12=2,料金元データ!AC26,IF($C12=3,料金元データ!AC33,IF($C12=4,料金元データ!AC40,IF($C12=5,料金元データ!AC47,IF($C12=6,料金元データ!AC54))))))*(1-$J$10),-1)</f>
        <v>202500</v>
      </c>
      <c r="AD12" s="85">
        <f>ROUNDDOWN(IF($C12=1,料金元データ!AD19,IF($C12=2,料金元データ!AD26,IF($C12=3,料金元データ!AD33,IF($C12=4,料金元データ!AD40,IF($C12=5,料金元データ!AD47,IF($C12=6,料金元データ!AD54))))))*(1-$J$10),-1)</f>
        <v>0</v>
      </c>
      <c r="AE12" s="85">
        <f>ROUNDDOWN(IF($C12=1,料金元データ!AE19,IF($C12=2,料金元データ!AE26,IF($C12=3,料金元データ!AE33,IF($C12=4,料金元データ!AE40,IF($C12=5,料金元データ!AE47,IF($C12=6,料金元データ!AE54))))))*(1-$J$10),-1)</f>
        <v>0</v>
      </c>
      <c r="AF12" s="85">
        <f>ROUNDDOWN(IF($C12=1,料金元データ!AF19,IF($C12=2,料金元データ!AF26,IF($C12=3,料金元データ!AF33,IF($C12=4,料金元データ!AF40,IF($C12=5,料金元データ!AF47,IF($C12=6,料金元データ!AF54))))))*(1-$J$10),-1)</f>
        <v>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2:55" s="10" customFormat="1" ht="14.25" customHeight="1" x14ac:dyDescent="0.2">
      <c r="B13" s="82" t="str">
        <f>カレンダー!B4</f>
        <v>with SAUNA</v>
      </c>
      <c r="C13" s="83">
        <v>2</v>
      </c>
      <c r="D13" s="85">
        <f>ROUNDDOWN(IF($C13=1,料金元データ!D20,IF($C13=2,料金元データ!D27,IF($C13=3,料金元データ!D34,IF($C13=4,料金元データ!D41,IF($C13=5,料金元データ!D48,IF($C13=6,料金元データ!D55))))))*(1-$J$10),-1)</f>
        <v>36450</v>
      </c>
      <c r="E13" s="85">
        <f>ROUNDDOWN(IF($C13=1,料金元データ!E20,IF($C13=2,料金元データ!E27,IF($C13=3,料金元データ!E34,IF($C13=4,料金元データ!E41,IF($C13=5,料金元データ!E48,IF($C13=6,料金元データ!E55))))))*(1-$J$10),-1)</f>
        <v>44550</v>
      </c>
      <c r="F13" s="85">
        <f>ROUNDDOWN(IF($C13=1,料金元データ!F20,IF($C13=2,料金元データ!F27,IF($C13=3,料金元データ!F34,IF($C13=4,料金元データ!F41,IF($C13=5,料金元データ!F48,IF($C13=6,料金元データ!F55))))))*(1-$J$10),-1)</f>
        <v>46800</v>
      </c>
      <c r="G13" s="85">
        <f>ROUNDDOWN(IF($C13=1,料金元データ!G20,IF($C13=2,料金元データ!G27,IF($C13=3,料金元データ!G34,IF($C13=4,料金元データ!G41,IF($C13=5,料金元データ!G48,IF($C13=6,料金元データ!G55))))))*(1-$J$10),-1)</f>
        <v>49320</v>
      </c>
      <c r="H13" s="85">
        <f>ROUNDDOWN(IF($C13=1,料金元データ!H20,IF($C13=2,料金元データ!H27,IF($C13=3,料金元データ!H34,IF($C13=4,料金元データ!H41,IF($C13=5,料金元データ!H48,IF($C13=6,料金元データ!H55))))))*(1-$J$10),-1)</f>
        <v>52200</v>
      </c>
      <c r="I13" s="85">
        <f>ROUNDDOWN(IF($C13=1,料金元データ!I20,IF($C13=2,料金元データ!I27,IF($C13=3,料金元データ!I34,IF($C13=4,料金元データ!I41,IF($C13=5,料金元データ!I48,IF($C13=6,料金元データ!I55))))))*(1-$J$10),-1)</f>
        <v>56250</v>
      </c>
      <c r="J13" s="85">
        <f>ROUNDDOWN(IF($C13=1,料金元データ!J20,IF($C13=2,料金元データ!J27,IF($C13=3,料金元データ!J34,IF($C13=4,料金元データ!J41,IF($C13=5,料金元データ!J48,IF($C13=6,料金元データ!J55))))))*(1-$J$10),-1)</f>
        <v>57600</v>
      </c>
      <c r="K13" s="85">
        <f>ROUNDDOWN(IF($C13=1,料金元データ!K20,IF($C13=2,料金元データ!K27,IF($C13=3,料金元データ!K34,IF($C13=4,料金元データ!K41,IF($C13=5,料金元データ!K48,IF($C13=6,料金元データ!K55))))))*(1-$J$10),-1)</f>
        <v>59850</v>
      </c>
      <c r="L13" s="85">
        <f>ROUNDDOWN(IF($C13=1,料金元データ!L20,IF($C13=2,料金元データ!L27,IF($C13=3,料金元データ!L34,IF($C13=4,料金元データ!L41,IF($C13=5,料金元データ!L48,IF($C13=6,料金元データ!L55))))))*(1-$J$10),-1)</f>
        <v>62820</v>
      </c>
      <c r="M13" s="85">
        <f>ROUNDDOWN(IF($C13=1,料金元データ!M20,IF($C13=2,料金元データ!M27,IF($C13=3,料金元データ!M34,IF($C13=4,料金元データ!M41,IF($C13=5,料金元データ!M48,IF($C13=6,料金元データ!M55))))))*(1-$J$10),-1)</f>
        <v>65250</v>
      </c>
      <c r="N13" s="85">
        <f>ROUNDDOWN(IF($C13=1,料金元データ!N20,IF($C13=2,料金元データ!N27,IF($C13=3,料金元データ!N34,IF($C13=4,料金元データ!N41,IF($C13=5,料金元データ!N48,IF($C13=6,料金元データ!N55))))))*(1-$J$10),-1)</f>
        <v>67050</v>
      </c>
      <c r="O13" s="85">
        <f>ROUNDDOWN(IF($C13=1,料金元データ!O20,IF($C13=2,料金元データ!O27,IF($C13=3,料金元データ!O34,IF($C13=4,料金元データ!O41,IF($C13=5,料金元データ!O48,IF($C13=6,料金元データ!O55))))))*(1-$J$10),-1)</f>
        <v>69300</v>
      </c>
      <c r="P13" s="85">
        <f>ROUNDDOWN(IF($C13=1,料金元データ!P20,IF($C13=2,料金元データ!P27,IF($C13=3,料金元データ!P34,IF($C13=4,料金元データ!P41,IF($C13=5,料金元データ!P48,IF($C13=6,料金元データ!P55))))))*(1-$J$10),-1)</f>
        <v>72450</v>
      </c>
      <c r="Q13" s="85">
        <f>ROUNDDOWN(IF($C13=1,料金元データ!Q20,IF($C13=2,料金元データ!Q27,IF($C13=3,料金元データ!Q34,IF($C13=4,料金元データ!Q41,IF($C13=5,料金元データ!Q48,IF($C13=6,料金元データ!Q55))))))*(1-$J$10),-1)</f>
        <v>74700</v>
      </c>
      <c r="R13" s="85">
        <f>ROUNDDOWN(IF($C13=1,料金元データ!R20,IF($C13=2,料金元データ!R27,IF($C13=3,料金元データ!R34,IF($C13=4,料金元データ!R41,IF($C13=5,料金元データ!R48,IF($C13=6,料金元データ!R55))))))*(1-$J$10),-1)</f>
        <v>76500</v>
      </c>
      <c r="S13" s="85">
        <f>ROUNDDOWN(IF($C13=1,料金元データ!S20,IF($C13=2,料金元データ!S27,IF($C13=3,料金元データ!S34,IF($C13=4,料金元データ!S41,IF($C13=5,料金元データ!S48,IF($C13=6,料金元データ!S55))))))*(1-$J$10),-1)</f>
        <v>77850</v>
      </c>
      <c r="T13" s="85">
        <f>ROUNDDOWN(IF($C13=1,料金元データ!T20,IF($C13=2,料金元データ!T27,IF($C13=3,料金元データ!T34,IF($C13=4,料金元データ!T41,IF($C13=5,料金元データ!T48,IF($C13=6,料金元データ!T55))))))*(1-$J$10),-1)</f>
        <v>81630</v>
      </c>
      <c r="U13" s="85">
        <f>ROUNDDOWN(IF($C13=1,料金元データ!U20,IF($C13=2,料金元データ!U27,IF($C13=3,料金元データ!U34,IF($C13=4,料金元データ!U41,IF($C13=5,料金元データ!U48,IF($C13=6,料金元データ!U55))))))*(1-$J$10),-1)</f>
        <v>86040</v>
      </c>
      <c r="V13" s="85">
        <f>ROUNDDOWN(IF($C13=1,料金元データ!V20,IF($C13=2,料金元データ!V27,IF($C13=3,料金元データ!V34,IF($C13=4,料金元データ!V41,IF($C13=5,料金元データ!V48,IF($C13=6,料金元データ!V55))))))*(1-$J$10),-1)</f>
        <v>91800</v>
      </c>
      <c r="W13" s="85">
        <f>ROUNDDOWN(IF($C13=1,料金元データ!W20,IF($C13=2,料金元データ!W27,IF($C13=3,料金元データ!W34,IF($C13=4,料金元データ!W41,IF($C13=5,料金元データ!W48,IF($C13=6,料金元データ!W55))))))*(1-$J$10),-1)</f>
        <v>94500</v>
      </c>
      <c r="X13" s="85">
        <f>ROUNDDOWN(IF($C13=1,料金元データ!X20,IF($C13=2,料金元データ!X27,IF($C13=3,料金元データ!X34,IF($C13=4,料金元データ!X41,IF($C13=5,料金元データ!X48,IF($C13=6,料金元データ!X55))))))*(1-$J$10),-1)</f>
        <v>103500</v>
      </c>
      <c r="Y13" s="85">
        <f>ROUNDDOWN(IF($C13=1,料金元データ!Y20,IF($C13=2,料金元データ!Y27,IF($C13=3,料金元データ!Y34,IF($C13=4,料金元データ!Y41,IF($C13=5,料金元データ!Y48,IF($C13=6,料金元データ!Y55))))))*(1-$J$10),-1)</f>
        <v>114300</v>
      </c>
      <c r="Z13" s="85">
        <f>ROUNDDOWN(IF($C13=1,料金元データ!Z20,IF($C13=2,料金元データ!Z27,IF($C13=3,料金元データ!Z34,IF($C13=4,料金元データ!Z41,IF($C13=5,料金元データ!Z48,IF($C13=6,料金元データ!Z55))))))*(1-$J$10),-1)</f>
        <v>127800</v>
      </c>
      <c r="AA13" s="85">
        <f>ROUNDDOWN(IF($C13=1,料金元データ!AA20,IF($C13=2,料金元データ!AA27,IF($C13=3,料金元データ!AA34,IF($C13=4,料金元データ!AA41,IF($C13=5,料金元データ!AA48,IF($C13=6,料金元データ!AA55))))))*(1-$J$10),-1)</f>
        <v>145800</v>
      </c>
      <c r="AB13" s="85">
        <f>ROUNDDOWN(IF($C13=1,料金元データ!AB20,IF($C13=2,料金元データ!AB27,IF($C13=3,料金元データ!AB34,IF($C13=4,料金元データ!AB41,IF($C13=5,料金元データ!AB48,IF($C13=6,料金元データ!AB55))))))*(1-$J$10),-1)</f>
        <v>171900</v>
      </c>
      <c r="AC13" s="85">
        <f>ROUNDDOWN(IF($C13=1,料金元データ!AC20,IF($C13=2,料金元データ!AC27,IF($C13=3,料金元データ!AC34,IF($C13=4,料金元データ!AC41,IF($C13=5,料金元データ!AC48,IF($C13=6,料金元データ!AC55))))))*(1-$J$10),-1)</f>
        <v>211500</v>
      </c>
      <c r="AD13" s="85">
        <f>ROUNDDOWN(IF($C13=1,料金元データ!AD20,IF($C13=2,料金元データ!AD27,IF($C13=3,料金元データ!AD34,IF($C13=4,料金元データ!AD41,IF($C13=5,料金元データ!AD48,IF($C13=6,料金元データ!AD55))))))*(1-$J$10),-1)</f>
        <v>0</v>
      </c>
      <c r="AE13" s="85">
        <f>ROUNDDOWN(IF($C13=1,料金元データ!AE20,IF($C13=2,料金元データ!AE27,IF($C13=3,料金元データ!AE34,IF($C13=4,料金元データ!AE41,IF($C13=5,料金元データ!AE48,IF($C13=6,料金元データ!AE55))))))*(1-$J$10),-1)</f>
        <v>0</v>
      </c>
      <c r="AF13" s="85">
        <f>ROUNDDOWN(IF($C13=1,料金元データ!AF20,IF($C13=2,料金元データ!AF27,IF($C13=3,料金元データ!AF34,IF($C13=4,料金元データ!AF41,IF($C13=5,料金元データ!AF48,IF($C13=6,料金元データ!AF55))))))*(1-$J$10),-1)</f>
        <v>0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2:55" s="10" customFormat="1" ht="14.25" hidden="1" customHeight="1" x14ac:dyDescent="0.2">
      <c r="B14" s="82">
        <f>カレンダー!B5</f>
        <v>0</v>
      </c>
      <c r="C14" s="83">
        <v>2</v>
      </c>
      <c r="D14" s="85">
        <f>ROUNDDOWN(IF($C14=1,料金元データ!D21,IF($C14=2,料金元データ!D28,IF($C14=3,料金元データ!D35,IF($C14=4,料金元データ!D42,IF($C14=5,料金元データ!D49,IF($C14=6,料金元データ!D56))))))*(1-$J$10),-1)</f>
        <v>0</v>
      </c>
      <c r="E14" s="85">
        <f>ROUNDDOWN(IF($C14=1,料金元データ!E21,IF($C14=2,料金元データ!E28,IF($C14=3,料金元データ!E35,IF($C14=4,料金元データ!E42,IF($C14=5,料金元データ!E49,IF($C14=6,料金元データ!E56))))))*(1-$J$10),-1)</f>
        <v>0</v>
      </c>
      <c r="F14" s="85">
        <f>ROUNDDOWN(IF($C14=1,料金元データ!F21,IF($C14=2,料金元データ!F28,IF($C14=3,料金元データ!F35,IF($C14=4,料金元データ!F42,IF($C14=5,料金元データ!F49,IF($C14=6,料金元データ!F56))))))*(1-$J$10),-1)</f>
        <v>0</v>
      </c>
      <c r="G14" s="85">
        <f>ROUNDDOWN(IF($C14=1,料金元データ!G21,IF($C14=2,料金元データ!G28,IF($C14=3,料金元データ!G35,IF($C14=4,料金元データ!G42,IF($C14=5,料金元データ!G49,IF($C14=6,料金元データ!G56))))))*(1-$J$10),-1)</f>
        <v>0</v>
      </c>
      <c r="H14" s="85">
        <f>ROUNDDOWN(IF($C14=1,料金元データ!H21,IF($C14=2,料金元データ!H28,IF($C14=3,料金元データ!H35,IF($C14=4,料金元データ!H42,IF($C14=5,料金元データ!H49,IF($C14=6,料金元データ!H56))))))*(1-$J$10),-1)</f>
        <v>0</v>
      </c>
      <c r="I14" s="85">
        <f>ROUNDDOWN(IF($C14=1,料金元データ!I21,IF($C14=2,料金元データ!I28,IF($C14=3,料金元データ!I35,IF($C14=4,料金元データ!I42,IF($C14=5,料金元データ!I49,IF($C14=6,料金元データ!I56))))))*(1-$J$10),-1)</f>
        <v>0</v>
      </c>
      <c r="J14" s="85">
        <f>ROUNDDOWN(IF($C14=1,料金元データ!J21,IF($C14=2,料金元データ!J28,IF($C14=3,料金元データ!J35,IF($C14=4,料金元データ!J42,IF($C14=5,料金元データ!J49,IF($C14=6,料金元データ!J56))))))*(1-$J$10),-1)</f>
        <v>0</v>
      </c>
      <c r="K14" s="85">
        <f>ROUNDDOWN(IF($C14=1,料金元データ!K21,IF($C14=2,料金元データ!K28,IF($C14=3,料金元データ!K35,IF($C14=4,料金元データ!K42,IF($C14=5,料金元データ!K49,IF($C14=6,料金元データ!K56))))))*(1-$J$10),-1)</f>
        <v>0</v>
      </c>
      <c r="L14" s="85">
        <f>ROUNDDOWN(IF($C14=1,料金元データ!L21,IF($C14=2,料金元データ!L28,IF($C14=3,料金元データ!L35,IF($C14=4,料金元データ!L42,IF($C14=5,料金元データ!L49,IF($C14=6,料金元データ!L56))))))*(1-$J$10),-1)</f>
        <v>0</v>
      </c>
      <c r="M14" s="85">
        <f>ROUNDDOWN(IF($C14=1,料金元データ!M21,IF($C14=2,料金元データ!M28,IF($C14=3,料金元データ!M35,IF($C14=4,料金元データ!M42,IF($C14=5,料金元データ!M49,IF($C14=6,料金元データ!M56))))))*(1-$J$10),-1)</f>
        <v>0</v>
      </c>
      <c r="N14" s="85">
        <f>ROUNDDOWN(IF($C14=1,料金元データ!N21,IF($C14=2,料金元データ!N28,IF($C14=3,料金元データ!N35,IF($C14=4,料金元データ!N42,IF($C14=5,料金元データ!N49,IF($C14=6,料金元データ!N56))))))*(1-$J$10),-1)</f>
        <v>0</v>
      </c>
      <c r="O14" s="85">
        <f>ROUNDDOWN(IF($C14=1,料金元データ!O21,IF($C14=2,料金元データ!O28,IF($C14=3,料金元データ!O35,IF($C14=4,料金元データ!O42,IF($C14=5,料金元データ!O49,IF($C14=6,料金元データ!O56))))))*(1-$J$10),-1)</f>
        <v>0</v>
      </c>
      <c r="P14" s="85">
        <f>ROUNDDOWN(IF($C14=1,料金元データ!P21,IF($C14=2,料金元データ!P28,IF($C14=3,料金元データ!P35,IF($C14=4,料金元データ!P42,IF($C14=5,料金元データ!P49,IF($C14=6,料金元データ!P56))))))*(1-$J$10),-1)</f>
        <v>0</v>
      </c>
      <c r="Q14" s="85">
        <f>ROUNDDOWN(IF($C14=1,料金元データ!Q21,IF($C14=2,料金元データ!Q28,IF($C14=3,料金元データ!Q35,IF($C14=4,料金元データ!Q42,IF($C14=5,料金元データ!Q49,IF($C14=6,料金元データ!Q56))))))*(1-$J$10),-1)</f>
        <v>0</v>
      </c>
      <c r="R14" s="85">
        <f>ROUNDDOWN(IF($C14=1,料金元データ!R21,IF($C14=2,料金元データ!R28,IF($C14=3,料金元データ!R35,IF($C14=4,料金元データ!R42,IF($C14=5,料金元データ!R49,IF($C14=6,料金元データ!R56))))))*(1-$J$10),-1)</f>
        <v>0</v>
      </c>
      <c r="S14" s="85">
        <f>ROUNDDOWN(IF($C14=1,料金元データ!S21,IF($C14=2,料金元データ!S28,IF($C14=3,料金元データ!S35,IF($C14=4,料金元データ!S42,IF($C14=5,料金元データ!S49,IF($C14=6,料金元データ!S56))))))*(1-$J$10),-1)</f>
        <v>0</v>
      </c>
      <c r="T14" s="85">
        <f>ROUNDDOWN(IF($C14=1,料金元データ!T21,IF($C14=2,料金元データ!T28,IF($C14=3,料金元データ!T35,IF($C14=4,料金元データ!T42,IF($C14=5,料金元データ!T49,IF($C14=6,料金元データ!T56))))))*(1-$J$10),-1)</f>
        <v>0</v>
      </c>
      <c r="U14" s="85">
        <f>ROUNDDOWN(IF($C14=1,料金元データ!U21,IF($C14=2,料金元データ!U28,IF($C14=3,料金元データ!U35,IF($C14=4,料金元データ!U42,IF($C14=5,料金元データ!U49,IF($C14=6,料金元データ!U56))))))*(1-$J$10),-1)</f>
        <v>0</v>
      </c>
      <c r="V14" s="85">
        <f>ROUNDDOWN(IF($C14=1,料金元データ!V21,IF($C14=2,料金元データ!V28,IF($C14=3,料金元データ!V35,IF($C14=4,料金元データ!V42,IF($C14=5,料金元データ!V49,IF($C14=6,料金元データ!V56))))))*(1-$J$10),-1)</f>
        <v>0</v>
      </c>
      <c r="W14" s="85">
        <f>ROUNDDOWN(IF($C14=1,料金元データ!W21,IF($C14=2,料金元データ!W28,IF($C14=3,料金元データ!W35,IF($C14=4,料金元データ!W42,IF($C14=5,料金元データ!W49,IF($C14=6,料金元データ!W56))))))*(1-$J$10),-1)</f>
        <v>0</v>
      </c>
      <c r="X14" s="85">
        <f>ROUNDDOWN(IF($C14=1,料金元データ!X21,IF($C14=2,料金元データ!X28,IF($C14=3,料金元データ!X35,IF($C14=4,料金元データ!X42,IF($C14=5,料金元データ!X49,IF($C14=6,料金元データ!X56))))))*(1-$J$10),-1)</f>
        <v>0</v>
      </c>
      <c r="Y14" s="85">
        <f>ROUNDDOWN(IF($C14=1,料金元データ!Y21,IF($C14=2,料金元データ!Y28,IF($C14=3,料金元データ!Y35,IF($C14=4,料金元データ!Y42,IF($C14=5,料金元データ!Y49,IF($C14=6,料金元データ!Y56))))))*(1-$J$10),-1)</f>
        <v>0</v>
      </c>
      <c r="Z14" s="85">
        <f>ROUNDDOWN(IF($C14=1,料金元データ!Z21,IF($C14=2,料金元データ!Z28,IF($C14=3,料金元データ!Z35,IF($C14=4,料金元データ!Z42,IF($C14=5,料金元データ!Z49,IF($C14=6,料金元データ!Z56))))))*(1-$J$10),-1)</f>
        <v>0</v>
      </c>
      <c r="AA14" s="85">
        <f>ROUNDDOWN(IF($C14=1,料金元データ!AA21,IF($C14=2,料金元データ!AA28,IF($C14=3,料金元データ!AA35,IF($C14=4,料金元データ!AA42,IF($C14=5,料金元データ!AA49,IF($C14=6,料金元データ!AA56))))))*(1-$J$10),-1)</f>
        <v>0</v>
      </c>
      <c r="AB14" s="85">
        <f>ROUNDDOWN(IF($C14=1,料金元データ!AB21,IF($C14=2,料金元データ!AB28,IF($C14=3,料金元データ!AB35,IF($C14=4,料金元データ!AB42,IF($C14=5,料金元データ!AB49,IF($C14=6,料金元データ!AB56))))))*(1-$J$10),-1)</f>
        <v>0</v>
      </c>
      <c r="AC14" s="85">
        <f>ROUNDDOWN(IF($C14=1,料金元データ!AC21,IF($C14=2,料金元データ!AC28,IF($C14=3,料金元データ!AC35,IF($C14=4,料金元データ!AC42,IF($C14=5,料金元データ!AC49,IF($C14=6,料金元データ!AC56))))))*(1-$J$10),-1)</f>
        <v>0</v>
      </c>
      <c r="AD14" s="85">
        <f>ROUNDDOWN(IF($C14=1,料金元データ!AD21,IF($C14=2,料金元データ!AD28,IF($C14=3,料金元データ!AD35,IF($C14=4,料金元データ!AD42,IF($C14=5,料金元データ!AD49,IF($C14=6,料金元データ!AD56))))))*(1-$J$10),-1)</f>
        <v>0</v>
      </c>
      <c r="AE14" s="85">
        <f>ROUNDDOWN(IF($C14=1,料金元データ!AE21,IF($C14=2,料金元データ!AE28,IF($C14=3,料金元データ!AE35,IF($C14=4,料金元データ!AE42,IF($C14=5,料金元データ!AE49,IF($C14=6,料金元データ!AE56))))))*(1-$J$10),-1)</f>
        <v>0</v>
      </c>
      <c r="AF14" s="85">
        <f>ROUNDDOWN(IF($C14=1,料金元データ!AF21,IF($C14=2,料金元データ!AF28,IF($C14=3,料金元データ!AF35,IF($C14=4,料金元データ!AF42,IF($C14=5,料金元データ!AF49,IF($C14=6,料金元データ!AF56))))))*(1-$J$10),-1)</f>
        <v>0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2:55" s="10" customFormat="1" ht="14.25" hidden="1" customHeight="1" x14ac:dyDescent="0.2">
      <c r="B15" s="82">
        <f>カレンダー!B6</f>
        <v>0</v>
      </c>
      <c r="C15" s="83">
        <v>2</v>
      </c>
      <c r="D15" s="85">
        <f>ROUNDDOWN(IF($C15=1,料金元データ!D22,IF($C15=2,料金元データ!D29,IF($C15=3,料金元データ!D36,IF($C15=4,料金元データ!D43,IF($C15=5,料金元データ!D50,IF($C15=6,料金元データ!D57))))))*(1-$J$10),-1)</f>
        <v>0</v>
      </c>
      <c r="E15" s="85">
        <f>ROUNDDOWN(IF($C15=1,料金元データ!E22,IF($C15=2,料金元データ!E29,IF($C15=3,料金元データ!E36,IF($C15=4,料金元データ!E43,IF($C15=5,料金元データ!E50,IF($C15=6,料金元データ!E57))))))*(1-$J$10),-1)</f>
        <v>0</v>
      </c>
      <c r="F15" s="85">
        <f>ROUNDDOWN(IF($C15=1,料金元データ!F22,IF($C15=2,料金元データ!F29,IF($C15=3,料金元データ!F36,IF($C15=4,料金元データ!F43,IF($C15=5,料金元データ!F50,IF($C15=6,料金元データ!F57))))))*(1-$J$10),-1)</f>
        <v>0</v>
      </c>
      <c r="G15" s="85">
        <f>ROUNDDOWN(IF($C15=1,料金元データ!G22,IF($C15=2,料金元データ!G29,IF($C15=3,料金元データ!G36,IF($C15=4,料金元データ!G43,IF($C15=5,料金元データ!G50,IF($C15=6,料金元データ!G57))))))*(1-$J$10),-1)</f>
        <v>0</v>
      </c>
      <c r="H15" s="85">
        <f>ROUNDDOWN(IF($C15=1,料金元データ!H22,IF($C15=2,料金元データ!H29,IF($C15=3,料金元データ!H36,IF($C15=4,料金元データ!H43,IF($C15=5,料金元データ!H50,IF($C15=6,料金元データ!H57))))))*(1-$J$10),-1)</f>
        <v>0</v>
      </c>
      <c r="I15" s="85">
        <f>ROUNDDOWN(IF($C15=1,料金元データ!I22,IF($C15=2,料金元データ!I29,IF($C15=3,料金元データ!I36,IF($C15=4,料金元データ!I43,IF($C15=5,料金元データ!I50,IF($C15=6,料金元データ!I57))))))*(1-$J$10),-1)</f>
        <v>0</v>
      </c>
      <c r="J15" s="85">
        <f>ROUNDDOWN(IF($C15=1,料金元データ!J22,IF($C15=2,料金元データ!J29,IF($C15=3,料金元データ!J36,IF($C15=4,料金元データ!J43,IF($C15=5,料金元データ!J50,IF($C15=6,料金元データ!J57))))))*(1-$J$10),-1)</f>
        <v>0</v>
      </c>
      <c r="K15" s="85">
        <f>ROUNDDOWN(IF($C15=1,料金元データ!K22,IF($C15=2,料金元データ!K29,IF($C15=3,料金元データ!K36,IF($C15=4,料金元データ!K43,IF($C15=5,料金元データ!K50,IF($C15=6,料金元データ!K57))))))*(1-$J$10),-1)</f>
        <v>0</v>
      </c>
      <c r="L15" s="85">
        <f>ROUNDDOWN(IF($C15=1,料金元データ!L22,IF($C15=2,料金元データ!L29,IF($C15=3,料金元データ!L36,IF($C15=4,料金元データ!L43,IF($C15=5,料金元データ!L50,IF($C15=6,料金元データ!L57))))))*(1-$J$10),-1)</f>
        <v>0</v>
      </c>
      <c r="M15" s="85">
        <f>ROUNDDOWN(IF($C15=1,料金元データ!M22,IF($C15=2,料金元データ!M29,IF($C15=3,料金元データ!M36,IF($C15=4,料金元データ!M43,IF($C15=5,料金元データ!M50,IF($C15=6,料金元データ!M57))))))*(1-$J$10),-1)</f>
        <v>0</v>
      </c>
      <c r="N15" s="85">
        <f>ROUNDDOWN(IF($C15=1,料金元データ!N22,IF($C15=2,料金元データ!N29,IF($C15=3,料金元データ!N36,IF($C15=4,料金元データ!N43,IF($C15=5,料金元データ!N50,IF($C15=6,料金元データ!N57))))))*(1-$J$10),-1)</f>
        <v>0</v>
      </c>
      <c r="O15" s="85">
        <f>ROUNDDOWN(IF($C15=1,料金元データ!O22,IF($C15=2,料金元データ!O29,IF($C15=3,料金元データ!O36,IF($C15=4,料金元データ!O43,IF($C15=5,料金元データ!O50,IF($C15=6,料金元データ!O57))))))*(1-$J$10),-1)</f>
        <v>0</v>
      </c>
      <c r="P15" s="85">
        <f>ROUNDDOWN(IF($C15=1,料金元データ!P22,IF($C15=2,料金元データ!P29,IF($C15=3,料金元データ!P36,IF($C15=4,料金元データ!P43,IF($C15=5,料金元データ!P50,IF($C15=6,料金元データ!P57))))))*(1-$J$10),-1)</f>
        <v>0</v>
      </c>
      <c r="Q15" s="85">
        <f>ROUNDDOWN(IF($C15=1,料金元データ!Q22,IF($C15=2,料金元データ!Q29,IF($C15=3,料金元データ!Q36,IF($C15=4,料金元データ!Q43,IF($C15=5,料金元データ!Q50,IF($C15=6,料金元データ!Q57))))))*(1-$J$10),-1)</f>
        <v>0</v>
      </c>
      <c r="R15" s="85">
        <f>ROUNDDOWN(IF($C15=1,料金元データ!R22,IF($C15=2,料金元データ!R29,IF($C15=3,料金元データ!R36,IF($C15=4,料金元データ!R43,IF($C15=5,料金元データ!R50,IF($C15=6,料金元データ!R57))))))*(1-$J$10),-1)</f>
        <v>0</v>
      </c>
      <c r="S15" s="85">
        <f>ROUNDDOWN(IF($C15=1,料金元データ!S22,IF($C15=2,料金元データ!S29,IF($C15=3,料金元データ!S36,IF($C15=4,料金元データ!S43,IF($C15=5,料金元データ!S50,IF($C15=6,料金元データ!S57))))))*(1-$J$10),-1)</f>
        <v>0</v>
      </c>
      <c r="T15" s="85">
        <f>ROUNDDOWN(IF($C15=1,料金元データ!T22,IF($C15=2,料金元データ!T29,IF($C15=3,料金元データ!T36,IF($C15=4,料金元データ!T43,IF($C15=5,料金元データ!T50,IF($C15=6,料金元データ!T57))))))*(1-$J$10),-1)</f>
        <v>0</v>
      </c>
      <c r="U15" s="85">
        <f>ROUNDDOWN(IF($C15=1,料金元データ!U22,IF($C15=2,料金元データ!U29,IF($C15=3,料金元データ!U36,IF($C15=4,料金元データ!U43,IF($C15=5,料金元データ!U50,IF($C15=6,料金元データ!U57))))))*(1-$J$10),-1)</f>
        <v>0</v>
      </c>
      <c r="V15" s="85">
        <f>ROUNDDOWN(IF($C15=1,料金元データ!V22,IF($C15=2,料金元データ!V29,IF($C15=3,料金元データ!V36,IF($C15=4,料金元データ!V43,IF($C15=5,料金元データ!V50,IF($C15=6,料金元データ!V57))))))*(1-$J$10),-1)</f>
        <v>0</v>
      </c>
      <c r="W15" s="85">
        <f>ROUNDDOWN(IF($C15=1,料金元データ!W22,IF($C15=2,料金元データ!W29,IF($C15=3,料金元データ!W36,IF($C15=4,料金元データ!W43,IF($C15=5,料金元データ!W50,IF($C15=6,料金元データ!W57))))))*(1-$J$10),-1)</f>
        <v>0</v>
      </c>
      <c r="X15" s="85">
        <f>ROUNDDOWN(IF($C15=1,料金元データ!X22,IF($C15=2,料金元データ!X29,IF($C15=3,料金元データ!X36,IF($C15=4,料金元データ!X43,IF($C15=5,料金元データ!X50,IF($C15=6,料金元データ!X57))))))*(1-$J$10),-1)</f>
        <v>0</v>
      </c>
      <c r="Y15" s="85">
        <f>ROUNDDOWN(IF($C15=1,料金元データ!Y22,IF($C15=2,料金元データ!Y29,IF($C15=3,料金元データ!Y36,IF($C15=4,料金元データ!Y43,IF($C15=5,料金元データ!Y50,IF($C15=6,料金元データ!Y57))))))*(1-$J$10),-1)</f>
        <v>0</v>
      </c>
      <c r="Z15" s="85">
        <f>ROUNDDOWN(IF($C15=1,料金元データ!Z22,IF($C15=2,料金元データ!Z29,IF($C15=3,料金元データ!Z36,IF($C15=4,料金元データ!Z43,IF($C15=5,料金元データ!Z50,IF($C15=6,料金元データ!Z57))))))*(1-$J$10),-1)</f>
        <v>0</v>
      </c>
      <c r="AA15" s="85">
        <f>ROUNDDOWN(IF($C15=1,料金元データ!AA22,IF($C15=2,料金元データ!AA29,IF($C15=3,料金元データ!AA36,IF($C15=4,料金元データ!AA43,IF($C15=5,料金元データ!AA50,IF($C15=6,料金元データ!AA57))))))*(1-$J$10),-1)</f>
        <v>0</v>
      </c>
      <c r="AB15" s="85">
        <f>ROUNDDOWN(IF($C15=1,料金元データ!AB22,IF($C15=2,料金元データ!AB29,IF($C15=3,料金元データ!AB36,IF($C15=4,料金元データ!AB43,IF($C15=5,料金元データ!AB50,IF($C15=6,料金元データ!AB57))))))*(1-$J$10),-1)</f>
        <v>0</v>
      </c>
      <c r="AC15" s="85">
        <f>ROUNDDOWN(IF($C15=1,料金元データ!AC22,IF($C15=2,料金元データ!AC29,IF($C15=3,料金元データ!AC36,IF($C15=4,料金元データ!AC43,IF($C15=5,料金元データ!AC50,IF($C15=6,料金元データ!AC57))))))*(1-$J$10),-1)</f>
        <v>0</v>
      </c>
      <c r="AD15" s="85">
        <f>ROUNDDOWN(IF($C15=1,料金元データ!AD22,IF($C15=2,料金元データ!AD29,IF($C15=3,料金元データ!AD36,IF($C15=4,料金元データ!AD43,IF($C15=5,料金元データ!AD50,IF($C15=6,料金元データ!AD57))))))*(1-$J$10),-1)</f>
        <v>0</v>
      </c>
      <c r="AE15" s="85">
        <f>ROUNDDOWN(IF($C15=1,料金元データ!AE22,IF($C15=2,料金元データ!AE29,IF($C15=3,料金元データ!AE36,IF($C15=4,料金元データ!AE43,IF($C15=5,料金元データ!AE50,IF($C15=6,料金元データ!AE57))))))*(1-$J$10),-1)</f>
        <v>0</v>
      </c>
      <c r="AF15" s="85">
        <f>ROUNDDOWN(IF($C15=1,料金元データ!AF22,IF($C15=2,料金元データ!AF29,IF($C15=3,料金元データ!AF36,IF($C15=4,料金元データ!AF43,IF($C15=5,料金元データ!AF50,IF($C15=6,料金元データ!AF57))))))*(1-$J$10),-1)</f>
        <v>0</v>
      </c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2:55" s="10" customFormat="1" ht="14.25" hidden="1" customHeight="1" x14ac:dyDescent="0.2">
      <c r="B16" s="82">
        <f>カレンダー!B7</f>
        <v>0</v>
      </c>
      <c r="C16" s="83">
        <v>3</v>
      </c>
      <c r="D16" s="85">
        <f>ROUNDDOWN(IF($C16=1,料金元データ!D23,IF($C16=2,料金元データ!D30,IF($C16=3,料金元データ!D37,IF($C16=4,料金元データ!D44,IF($C16=5,料金元データ!D51,IF($C16=6,料金元データ!D58))))))*(1-$J$10),-1)</f>
        <v>0</v>
      </c>
      <c r="E16" s="85">
        <f>ROUNDDOWN(IF($C16=1,料金元データ!E23,IF($C16=2,料金元データ!E30,IF($C16=3,料金元データ!E37,IF($C16=4,料金元データ!E44,IF($C16=5,料金元データ!E51,IF($C16=6,料金元データ!E58))))))*(1-$J$10),-1)</f>
        <v>0</v>
      </c>
      <c r="F16" s="85">
        <f>ROUNDDOWN(IF($C16=1,料金元データ!F23,IF($C16=2,料金元データ!F30,IF($C16=3,料金元データ!F37,IF($C16=4,料金元データ!F44,IF($C16=5,料金元データ!F51,IF($C16=6,料金元データ!F58))))))*(1-$J$10),-1)</f>
        <v>0</v>
      </c>
      <c r="G16" s="85">
        <f>ROUNDDOWN(IF($C16=1,料金元データ!G23,IF($C16=2,料金元データ!G30,IF($C16=3,料金元データ!G37,IF($C16=4,料金元データ!G44,IF($C16=5,料金元データ!G51,IF($C16=6,料金元データ!G58))))))*(1-$J$10),-1)</f>
        <v>0</v>
      </c>
      <c r="H16" s="85">
        <f>ROUNDDOWN(IF($C16=1,料金元データ!H23,IF($C16=2,料金元データ!H30,IF($C16=3,料金元データ!H37,IF($C16=4,料金元データ!H44,IF($C16=5,料金元データ!H51,IF($C16=6,料金元データ!H58))))))*(1-$J$10),-1)</f>
        <v>0</v>
      </c>
      <c r="I16" s="85">
        <f>ROUNDDOWN(IF($C16=1,料金元データ!I23,IF($C16=2,料金元データ!I30,IF($C16=3,料金元データ!I37,IF($C16=4,料金元データ!I44,IF($C16=5,料金元データ!I51,IF($C16=6,料金元データ!I58))))))*(1-$J$10),-1)</f>
        <v>0</v>
      </c>
      <c r="J16" s="85">
        <f>ROUNDDOWN(IF($C16=1,料金元データ!J23,IF($C16=2,料金元データ!J30,IF($C16=3,料金元データ!J37,IF($C16=4,料金元データ!J44,IF($C16=5,料金元データ!J51,IF($C16=6,料金元データ!J58))))))*(1-$J$10),-1)</f>
        <v>0</v>
      </c>
      <c r="K16" s="85">
        <f>ROUNDDOWN(IF($C16=1,料金元データ!K23,IF($C16=2,料金元データ!K30,IF($C16=3,料金元データ!K37,IF($C16=4,料金元データ!K44,IF($C16=5,料金元データ!K51,IF($C16=6,料金元データ!K58))))))*(1-$J$10),-1)</f>
        <v>0</v>
      </c>
      <c r="L16" s="85">
        <f>ROUNDDOWN(IF($C16=1,料金元データ!L23,IF($C16=2,料金元データ!L30,IF($C16=3,料金元データ!L37,IF($C16=4,料金元データ!L44,IF($C16=5,料金元データ!L51,IF($C16=6,料金元データ!L58))))))*(1-$J$10),-1)</f>
        <v>0</v>
      </c>
      <c r="M16" s="85">
        <f>ROUNDDOWN(IF($C16=1,料金元データ!M23,IF($C16=2,料金元データ!M30,IF($C16=3,料金元データ!M37,IF($C16=4,料金元データ!M44,IF($C16=5,料金元データ!M51,IF($C16=6,料金元データ!M58))))))*(1-$J$10),-1)</f>
        <v>0</v>
      </c>
      <c r="N16" s="85">
        <f>ROUNDDOWN(IF($C16=1,料金元データ!N23,IF($C16=2,料金元データ!N30,IF($C16=3,料金元データ!N37,IF($C16=4,料金元データ!N44,IF($C16=5,料金元データ!N51,IF($C16=6,料金元データ!N58))))))*(1-$J$10),-1)</f>
        <v>0</v>
      </c>
      <c r="O16" s="85">
        <f>ROUNDDOWN(IF($C16=1,料金元データ!O23,IF($C16=2,料金元データ!O30,IF($C16=3,料金元データ!O37,IF($C16=4,料金元データ!O44,IF($C16=5,料金元データ!O51,IF($C16=6,料金元データ!O58))))))*(1-$J$10),-1)</f>
        <v>0</v>
      </c>
      <c r="P16" s="85">
        <f>ROUNDDOWN(IF($C16=1,料金元データ!P23,IF($C16=2,料金元データ!P30,IF($C16=3,料金元データ!P37,IF($C16=4,料金元データ!P44,IF($C16=5,料金元データ!P51,IF($C16=6,料金元データ!P58))))))*(1-$J$10),-1)</f>
        <v>0</v>
      </c>
      <c r="Q16" s="85">
        <f>ROUNDDOWN(IF($C16=1,料金元データ!Q23,IF($C16=2,料金元データ!Q30,IF($C16=3,料金元データ!Q37,IF($C16=4,料金元データ!Q44,IF($C16=5,料金元データ!Q51,IF($C16=6,料金元データ!Q58))))))*(1-$J$10),-1)</f>
        <v>0</v>
      </c>
      <c r="R16" s="85">
        <f>ROUNDDOWN(IF($C16=1,料金元データ!R23,IF($C16=2,料金元データ!R30,IF($C16=3,料金元データ!R37,IF($C16=4,料金元データ!R44,IF($C16=5,料金元データ!R51,IF($C16=6,料金元データ!R58))))))*(1-$J$10),-1)</f>
        <v>0</v>
      </c>
      <c r="S16" s="85">
        <f>ROUNDDOWN(IF($C16=1,料金元データ!S23,IF($C16=2,料金元データ!S30,IF($C16=3,料金元データ!S37,IF($C16=4,料金元データ!S44,IF($C16=5,料金元データ!S51,IF($C16=6,料金元データ!S58))))))*(1-$J$10),-1)</f>
        <v>0</v>
      </c>
      <c r="T16" s="85">
        <f>ROUNDDOWN(IF($C16=1,料金元データ!T23,IF($C16=2,料金元データ!T30,IF($C16=3,料金元データ!T37,IF($C16=4,料金元データ!T44,IF($C16=5,料金元データ!T51,IF($C16=6,料金元データ!T58))))))*(1-$J$10),-1)</f>
        <v>0</v>
      </c>
      <c r="U16" s="85">
        <f>ROUNDDOWN(IF($C16=1,料金元データ!U23,IF($C16=2,料金元データ!U30,IF($C16=3,料金元データ!U37,IF($C16=4,料金元データ!U44,IF($C16=5,料金元データ!U51,IF($C16=6,料金元データ!U58))))))*(1-$J$10),-1)</f>
        <v>0</v>
      </c>
      <c r="V16" s="85">
        <f>ROUNDDOWN(IF($C16=1,料金元データ!V23,IF($C16=2,料金元データ!V30,IF($C16=3,料金元データ!V37,IF($C16=4,料金元データ!V44,IF($C16=5,料金元データ!V51,IF($C16=6,料金元データ!V58))))))*(1-$J$10),-1)</f>
        <v>0</v>
      </c>
      <c r="W16" s="85">
        <f>ROUNDDOWN(IF($C16=1,料金元データ!W23,IF($C16=2,料金元データ!W30,IF($C16=3,料金元データ!W37,IF($C16=4,料金元データ!W44,IF($C16=5,料金元データ!W51,IF($C16=6,料金元データ!W58))))))*(1-$J$10),-1)</f>
        <v>0</v>
      </c>
      <c r="X16" s="85">
        <f>ROUNDDOWN(IF($C16=1,料金元データ!X23,IF($C16=2,料金元データ!X30,IF($C16=3,料金元データ!X37,IF($C16=4,料金元データ!X44,IF($C16=5,料金元データ!X51,IF($C16=6,料金元データ!X58))))))*(1-$J$10),-1)</f>
        <v>0</v>
      </c>
      <c r="Y16" s="85">
        <f>ROUNDDOWN(IF($C16=1,料金元データ!Y23,IF($C16=2,料金元データ!Y30,IF($C16=3,料金元データ!Y37,IF($C16=4,料金元データ!Y44,IF($C16=5,料金元データ!Y51,IF($C16=6,料金元データ!Y58))))))*(1-$J$10),-1)</f>
        <v>0</v>
      </c>
      <c r="Z16" s="85">
        <f>ROUNDDOWN(IF($C16=1,料金元データ!Z23,IF($C16=2,料金元データ!Z30,IF($C16=3,料金元データ!Z37,IF($C16=4,料金元データ!Z44,IF($C16=5,料金元データ!Z51,IF($C16=6,料金元データ!Z58))))))*(1-$J$10),-1)</f>
        <v>0</v>
      </c>
      <c r="AA16" s="85">
        <f>ROUNDDOWN(IF($C16=1,料金元データ!AA23,IF($C16=2,料金元データ!AA30,IF($C16=3,料金元データ!AA37,IF($C16=4,料金元データ!AA44,IF($C16=5,料金元データ!AA51,IF($C16=6,料金元データ!AA58))))))*(1-$J$10),-1)</f>
        <v>0</v>
      </c>
      <c r="AB16" s="85">
        <f>ROUNDDOWN(IF($C16=1,料金元データ!AB23,IF($C16=2,料金元データ!AB30,IF($C16=3,料金元データ!AB37,IF($C16=4,料金元データ!AB44,IF($C16=5,料金元データ!AB51,IF($C16=6,料金元データ!AB58))))))*(1-$J$10),-1)</f>
        <v>0</v>
      </c>
      <c r="AC16" s="85">
        <f>ROUNDDOWN(IF($C16=1,料金元データ!AC23,IF($C16=2,料金元データ!AC30,IF($C16=3,料金元データ!AC37,IF($C16=4,料金元データ!AC44,IF($C16=5,料金元データ!AC51,IF($C16=6,料金元データ!AC58))))))*(1-$J$10),-1)</f>
        <v>0</v>
      </c>
      <c r="AD16" s="85">
        <f>ROUNDDOWN(IF($C16=1,料金元データ!AD23,IF($C16=2,料金元データ!AD30,IF($C16=3,料金元データ!AD37,IF($C16=4,料金元データ!AD44,IF($C16=5,料金元データ!AD51,IF($C16=6,料金元データ!AD58))))))*(1-$J$10),-1)</f>
        <v>0</v>
      </c>
      <c r="AE16" s="85">
        <f>ROUNDDOWN(IF($C16=1,料金元データ!AE23,IF($C16=2,料金元データ!AE30,IF($C16=3,料金元データ!AE37,IF($C16=4,料金元データ!AE44,IF($C16=5,料金元データ!AE51,IF($C16=6,料金元データ!AE58))))))*(1-$J$10),-1)</f>
        <v>0</v>
      </c>
      <c r="AF16" s="85">
        <f>ROUNDDOWN(IF($C16=1,料金元データ!AF23,IF($C16=2,料金元データ!AF30,IF($C16=3,料金元データ!AF37,IF($C16=4,料金元データ!AF44,IF($C16=5,料金元データ!AF51,IF($C16=6,料金元データ!AF58))))))*(1-$J$10),-1)</f>
        <v>0</v>
      </c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10" customFormat="1" ht="14.25" hidden="1" customHeight="1" x14ac:dyDescent="0.2">
      <c r="B17" s="82">
        <f>カレンダー!B8</f>
        <v>0</v>
      </c>
      <c r="C17" s="83">
        <v>4</v>
      </c>
      <c r="D17" s="85">
        <f>ROUNDDOWN(IF($C17=1,料金元データ!D24,IF($C17=2,料金元データ!D31,IF($C17=3,料金元データ!D38,IF($C17=4,料金元データ!D45,IF($C17=5,料金元データ!D52,IF($C17=6,料金元データ!D59))))))*(1-$J$10),-1)</f>
        <v>0</v>
      </c>
      <c r="E17" s="85">
        <f>ROUNDDOWN(IF($C17=1,料金元データ!E24,IF($C17=2,料金元データ!E31,IF($C17=3,料金元データ!E38,IF($C17=4,料金元データ!E45,IF($C17=5,料金元データ!E52,IF($C17=6,料金元データ!E59))))))*(1-$J$10),-1)</f>
        <v>0</v>
      </c>
      <c r="F17" s="85">
        <f>ROUNDDOWN(IF($C17=1,料金元データ!F24,IF($C17=2,料金元データ!F31,IF($C17=3,料金元データ!F38,IF($C17=4,料金元データ!F45,IF($C17=5,料金元データ!F52,IF($C17=6,料金元データ!F59))))))*(1-$J$10),-1)</f>
        <v>0</v>
      </c>
      <c r="G17" s="85">
        <f>ROUNDDOWN(IF($C17=1,料金元データ!G24,IF($C17=2,料金元データ!G31,IF($C17=3,料金元データ!G38,IF($C17=4,料金元データ!G45,IF($C17=5,料金元データ!G52,IF($C17=6,料金元データ!G59))))))*(1-$J$10),-1)</f>
        <v>0</v>
      </c>
      <c r="H17" s="85">
        <f>ROUNDDOWN(IF($C17=1,料金元データ!H24,IF($C17=2,料金元データ!H31,IF($C17=3,料金元データ!H38,IF($C17=4,料金元データ!H45,IF($C17=5,料金元データ!H52,IF($C17=6,料金元データ!H59))))))*(1-$J$10),-1)</f>
        <v>0</v>
      </c>
      <c r="I17" s="85">
        <f>ROUNDDOWN(IF($C17=1,料金元データ!I24,IF($C17=2,料金元データ!I31,IF($C17=3,料金元データ!I38,IF($C17=4,料金元データ!I45,IF($C17=5,料金元データ!I52,IF($C17=6,料金元データ!I59))))))*(1-$J$10),-1)</f>
        <v>0</v>
      </c>
      <c r="J17" s="85">
        <f>ROUNDDOWN(IF($C17=1,料金元データ!J24,IF($C17=2,料金元データ!J31,IF($C17=3,料金元データ!J38,IF($C17=4,料金元データ!J45,IF($C17=5,料金元データ!J52,IF($C17=6,料金元データ!J59))))))*(1-$J$10),-1)</f>
        <v>0</v>
      </c>
      <c r="K17" s="85">
        <f>ROUNDDOWN(IF($C17=1,料金元データ!K24,IF($C17=2,料金元データ!K31,IF($C17=3,料金元データ!K38,IF($C17=4,料金元データ!K45,IF($C17=5,料金元データ!K52,IF($C17=6,料金元データ!K59))))))*(1-$J$10),-1)</f>
        <v>0</v>
      </c>
      <c r="L17" s="85">
        <f>ROUNDDOWN(IF($C17=1,料金元データ!L24,IF($C17=2,料金元データ!L31,IF($C17=3,料金元データ!L38,IF($C17=4,料金元データ!L45,IF($C17=5,料金元データ!L52,IF($C17=6,料金元データ!L59))))))*(1-$J$10),-1)</f>
        <v>0</v>
      </c>
      <c r="M17" s="85">
        <f>ROUNDDOWN(IF($C17=1,料金元データ!M24,IF($C17=2,料金元データ!M31,IF($C17=3,料金元データ!M38,IF($C17=4,料金元データ!M45,IF($C17=5,料金元データ!M52,IF($C17=6,料金元データ!M59))))))*(1-$J$10),-1)</f>
        <v>0</v>
      </c>
      <c r="N17" s="85">
        <f>ROUNDDOWN(IF($C17=1,料金元データ!N24,IF($C17=2,料金元データ!N31,IF($C17=3,料金元データ!N38,IF($C17=4,料金元データ!N45,IF($C17=5,料金元データ!N52,IF($C17=6,料金元データ!N59))))))*(1-$J$10),-1)</f>
        <v>0</v>
      </c>
      <c r="O17" s="85">
        <f>ROUNDDOWN(IF($C17=1,料金元データ!O24,IF($C17=2,料金元データ!O31,IF($C17=3,料金元データ!O38,IF($C17=4,料金元データ!O45,IF($C17=5,料金元データ!O52,IF($C17=6,料金元データ!O59))))))*(1-$J$10),-1)</f>
        <v>0</v>
      </c>
      <c r="P17" s="85">
        <f>ROUNDDOWN(IF($C17=1,料金元データ!P24,IF($C17=2,料金元データ!P31,IF($C17=3,料金元データ!P38,IF($C17=4,料金元データ!P45,IF($C17=5,料金元データ!P52,IF($C17=6,料金元データ!P59))))))*(1-$J$10),-1)</f>
        <v>0</v>
      </c>
      <c r="Q17" s="85">
        <f>ROUNDDOWN(IF($C17=1,料金元データ!Q24,IF($C17=2,料金元データ!Q31,IF($C17=3,料金元データ!Q38,IF($C17=4,料金元データ!Q45,IF($C17=5,料金元データ!Q52,IF($C17=6,料金元データ!Q59))))))*(1-$J$10),-1)</f>
        <v>0</v>
      </c>
      <c r="R17" s="85">
        <f>ROUNDDOWN(IF($C17=1,料金元データ!R24,IF($C17=2,料金元データ!R31,IF($C17=3,料金元データ!R38,IF($C17=4,料金元データ!R45,IF($C17=5,料金元データ!R52,IF($C17=6,料金元データ!R59))))))*(1-$J$10),-1)</f>
        <v>0</v>
      </c>
      <c r="S17" s="85">
        <f>ROUNDDOWN(IF($C17=1,料金元データ!S24,IF($C17=2,料金元データ!S31,IF($C17=3,料金元データ!S38,IF($C17=4,料金元データ!S45,IF($C17=5,料金元データ!S52,IF($C17=6,料金元データ!S59))))))*(1-$J$10),-1)</f>
        <v>0</v>
      </c>
      <c r="T17" s="85">
        <f>ROUNDDOWN(IF($C17=1,料金元データ!T24,IF($C17=2,料金元データ!T31,IF($C17=3,料金元データ!T38,IF($C17=4,料金元データ!T45,IF($C17=5,料金元データ!T52,IF($C17=6,料金元データ!T59))))))*(1-$J$10),-1)</f>
        <v>0</v>
      </c>
      <c r="U17" s="85">
        <f>ROUNDDOWN(IF($C17=1,料金元データ!U24,IF($C17=2,料金元データ!U31,IF($C17=3,料金元データ!U38,IF($C17=4,料金元データ!U45,IF($C17=5,料金元データ!U52,IF($C17=6,料金元データ!U59))))))*(1-$J$10),-1)</f>
        <v>0</v>
      </c>
      <c r="V17" s="85">
        <f>ROUNDDOWN(IF($C17=1,料金元データ!V24,IF($C17=2,料金元データ!V31,IF($C17=3,料金元データ!V38,IF($C17=4,料金元データ!V45,IF($C17=5,料金元データ!V52,IF($C17=6,料金元データ!V59))))))*(1-$J$10),-1)</f>
        <v>0</v>
      </c>
      <c r="W17" s="85">
        <f>ROUNDDOWN(IF($C17=1,料金元データ!W24,IF($C17=2,料金元データ!W31,IF($C17=3,料金元データ!W38,IF($C17=4,料金元データ!W45,IF($C17=5,料金元データ!W52,IF($C17=6,料金元データ!W59))))))*(1-$J$10),-1)</f>
        <v>0</v>
      </c>
      <c r="X17" s="85">
        <f>ROUNDDOWN(IF($C17=1,料金元データ!X24,IF($C17=2,料金元データ!X31,IF($C17=3,料金元データ!X38,IF($C17=4,料金元データ!X45,IF($C17=5,料金元データ!X52,IF($C17=6,料金元データ!X59))))))*(1-$J$10),-1)</f>
        <v>0</v>
      </c>
      <c r="Y17" s="85">
        <f>ROUNDDOWN(IF($C17=1,料金元データ!Y24,IF($C17=2,料金元データ!Y31,IF($C17=3,料金元データ!Y38,IF($C17=4,料金元データ!Y45,IF($C17=5,料金元データ!Y52,IF($C17=6,料金元データ!Y59))))))*(1-$J$10),-1)</f>
        <v>0</v>
      </c>
      <c r="Z17" s="85">
        <f>ROUNDDOWN(IF($C17=1,料金元データ!Z24,IF($C17=2,料金元データ!Z31,IF($C17=3,料金元データ!Z38,IF($C17=4,料金元データ!Z45,IF($C17=5,料金元データ!Z52,IF($C17=6,料金元データ!Z59))))))*(1-$J$10),-1)</f>
        <v>0</v>
      </c>
      <c r="AA17" s="85">
        <f>ROUNDDOWN(IF($C17=1,料金元データ!AA24,IF($C17=2,料金元データ!AA31,IF($C17=3,料金元データ!AA38,IF($C17=4,料金元データ!AA45,IF($C17=5,料金元データ!AA52,IF($C17=6,料金元データ!AA59))))))*(1-$J$10),-1)</f>
        <v>0</v>
      </c>
      <c r="AB17" s="85">
        <f>ROUNDDOWN(IF($C17=1,料金元データ!AB24,IF($C17=2,料金元データ!AB31,IF($C17=3,料金元データ!AB38,IF($C17=4,料金元データ!AB45,IF($C17=5,料金元データ!AB52,IF($C17=6,料金元データ!AB59))))))*(1-$J$10),-1)</f>
        <v>0</v>
      </c>
      <c r="AC17" s="85">
        <f>ROUNDDOWN(IF($C17=1,料金元データ!AC24,IF($C17=2,料金元データ!AC31,IF($C17=3,料金元データ!AC38,IF($C17=4,料金元データ!AC45,IF($C17=5,料金元データ!AC52,IF($C17=6,料金元データ!AC59))))))*(1-$J$10),-1)</f>
        <v>0</v>
      </c>
      <c r="AD17" s="85">
        <f>ROUNDDOWN(IF($C17=1,料金元データ!AD24,IF($C17=2,料金元データ!AD31,IF($C17=3,料金元データ!AD38,IF($C17=4,料金元データ!AD45,IF($C17=5,料金元データ!AD52,IF($C17=6,料金元データ!AD59))))))*(1-$J$10),-1)</f>
        <v>0</v>
      </c>
      <c r="AE17" s="85">
        <f>ROUNDDOWN(IF($C17=1,料金元データ!AE24,IF($C17=2,料金元データ!AE31,IF($C17=3,料金元データ!AE38,IF($C17=4,料金元データ!AE45,IF($C17=5,料金元データ!AE52,IF($C17=6,料金元データ!AE59))))))*(1-$J$10),-1)</f>
        <v>0</v>
      </c>
      <c r="AF17" s="85">
        <f>ROUNDDOWN(IF($C17=1,料金元データ!AF24,IF($C17=2,料金元データ!AF31,IF($C17=3,料金元データ!AF38,IF($C17=4,料金元データ!AF45,IF($C17=5,料金元データ!AF52,IF($C17=6,料金元データ!AF59))))))*(1-$J$10),-1)</f>
        <v>0</v>
      </c>
      <c r="AG17" s="19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x14ac:dyDescent="0.2">
      <c r="B18" s="68"/>
      <c r="C18" s="6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55" ht="18" hidden="1" thickBot="1" x14ac:dyDescent="0.25">
      <c r="B19" s="77"/>
      <c r="C19" s="78" t="s">
        <v>57</v>
      </c>
      <c r="D19" s="79">
        <f ca="1">IFERROR(IF((D29-在庫!$B$1+1)&lt;0,0,(D29-在庫!$B$1)+2),"")</f>
        <v>0</v>
      </c>
      <c r="E19" s="79">
        <f ca="1">IFERROR(IF((E29-在庫!$B$1+1)&lt;0,0,(E29-在庫!$B$1)+2),"")</f>
        <v>0</v>
      </c>
      <c r="F19" s="79">
        <f ca="1">IFERROR(IF((F29-在庫!$B$1+1)&lt;0,0,(F29-在庫!$B$1)+2),"")</f>
        <v>0</v>
      </c>
      <c r="G19" s="79">
        <f ca="1">IFERROR(IF((G29-在庫!$B$1+1)&lt;0,0,(G29-在庫!$B$1)+2),"")</f>
        <v>0</v>
      </c>
      <c r="H19" s="79">
        <f ca="1">IFERROR(IF((H29-在庫!$B$1+1)&lt;0,0,(H29-在庫!$B$1)+2),"")</f>
        <v>0</v>
      </c>
      <c r="I19" s="79">
        <f ca="1">IFERROR(IF((I29-在庫!$B$1+1)&lt;0,0,(I29-在庫!$B$1)+2),"")</f>
        <v>0</v>
      </c>
      <c r="J19" s="79">
        <f ca="1">IFERROR(IF((J29-在庫!$B$1+1)&lt;0,0,(J29-在庫!$B$1)+2),"")</f>
        <v>0</v>
      </c>
      <c r="K19" s="79">
        <f ca="1">IFERROR(IF((K29-在庫!$B$1+1)&lt;0,0,(K29-在庫!$B$1)+2),"")</f>
        <v>0</v>
      </c>
      <c r="L19" s="79">
        <f ca="1">IFERROR(IF((L29-在庫!$B$1+1)&lt;0,0,(L29-在庫!$B$1)+2),"")</f>
        <v>0</v>
      </c>
      <c r="M19" s="79">
        <f ca="1">IFERROR(IF((M29-在庫!$B$1+1)&lt;0,0,(M29-在庫!$B$1)+2),"")</f>
        <v>0</v>
      </c>
      <c r="N19" s="79">
        <f ca="1">IFERROR(IF((N29-在庫!$B$1+1)&lt;0,0,(N29-在庫!$B$1)+2),"")</f>
        <v>0</v>
      </c>
      <c r="O19" s="79">
        <f ca="1">IFERROR(IF((O29-在庫!$B$1+1)&lt;0,0,(O29-在庫!$B$1)+2),"")</f>
        <v>0</v>
      </c>
      <c r="P19" s="79">
        <f ca="1">IFERROR(IF((P29-在庫!$B$1+1)&lt;0,0,(P29-在庫!$B$1)+2),"")</f>
        <v>0</v>
      </c>
      <c r="Q19" s="79">
        <f ca="1">IFERROR(IF((Q29-在庫!$B$1+1)&lt;0,0,(Q29-在庫!$B$1)+2),"")</f>
        <v>0</v>
      </c>
      <c r="R19" s="79">
        <f ca="1">IFERROR(IF((R29-在庫!$B$1+1)&lt;0,0,(R29-在庫!$B$1)+2),"")</f>
        <v>0</v>
      </c>
      <c r="S19" s="79">
        <f ca="1">IFERROR(IF((S29-在庫!$B$1+1)&lt;0,0,(S29-在庫!$B$1)+2),"")</f>
        <v>0</v>
      </c>
      <c r="T19" s="79">
        <f ca="1">IFERROR(IF((T29-在庫!$B$1+1)&lt;0,0,(T29-在庫!$B$1)+2),"")</f>
        <v>0</v>
      </c>
      <c r="U19" s="79">
        <f ca="1">IFERROR(IF((U29-在庫!$B$1+1)&lt;0,0,(U29-在庫!$B$1)+2),"")</f>
        <v>0</v>
      </c>
      <c r="V19" s="79">
        <f ca="1">IFERROR(IF((V29-在庫!$B$1+1)&lt;0,0,(V29-在庫!$B$1)+2),"")</f>
        <v>0</v>
      </c>
      <c r="W19" s="79">
        <f ca="1">IFERROR(IF((W29-在庫!$B$1+1)&lt;0,0,(W29-在庫!$B$1)+2),"")</f>
        <v>0</v>
      </c>
      <c r="X19" s="79">
        <f ca="1">IFERROR(IF((X29-在庫!$B$1+1)&lt;0,0,(X29-在庫!$B$1)+2),"")</f>
        <v>0</v>
      </c>
      <c r="Y19" s="79">
        <f ca="1">IFERROR(IF((Y29-在庫!$B$1+1)&lt;0,0,(Y29-在庫!$B$1)+2),"")</f>
        <v>0</v>
      </c>
      <c r="Z19" s="79">
        <f ca="1">IFERROR(IF((Z29-在庫!$B$1+1)&lt;0,0,(Z29-在庫!$B$1)+2),"")</f>
        <v>0</v>
      </c>
      <c r="AA19" s="79">
        <f ca="1">IFERROR(IF((AA29-在庫!$B$1+1)&lt;0,0,(AA29-在庫!$B$1)+2),"")</f>
        <v>0</v>
      </c>
      <c r="AB19" s="79">
        <f ca="1">IFERROR(IF((AB29-在庫!$B$1+1)&lt;0,0,(AB29-在庫!$B$1)+2),"")</f>
        <v>0</v>
      </c>
      <c r="AC19" s="79">
        <f ca="1">IFERROR(IF((AC29-在庫!$B$1+1)&lt;0,0,(AC29-在庫!$B$1)+2),"")</f>
        <v>0</v>
      </c>
      <c r="AD19" s="79">
        <f ca="1">IFERROR(IF((AD29-在庫!$B$1+1)&lt;0,0,(AD29-在庫!$B$1)+2),"")</f>
        <v>0</v>
      </c>
      <c r="AE19" s="79">
        <f ca="1">IFERROR(IF((AE29-在庫!$B$1+1)&lt;0,0,(AE29-在庫!$B$1)+2),"")</f>
        <v>0</v>
      </c>
      <c r="AF19" s="79">
        <f ca="1">IFERROR(IF((AF29-在庫!$B$1+1)&lt;0,0,(AF29-在庫!$B$1)+2),"")</f>
        <v>0</v>
      </c>
      <c r="AG19" s="79">
        <f ca="1">IFERROR(IF((AG29-在庫!$B$1+1)&lt;0,0,(AG29-在庫!$B$1)+2),"")</f>
        <v>0</v>
      </c>
      <c r="AH19" s="79">
        <f ca="1">IFERROR(IF((AH29-在庫!$B$1+1)&lt;0,0,(AH29-在庫!$B$1)+2),"")</f>
        <v>0</v>
      </c>
    </row>
    <row r="20" spans="1:55" ht="17.5" customHeight="1" x14ac:dyDescent="0.2">
      <c r="B20" s="327" t="str">
        <f ca="1">RIGHT(CELL("filename",A1),LEN(CELL("filename",A1))-FIND("]",CELL("filename",A1)))</f>
        <v>2025年8月</v>
      </c>
      <c r="C20" s="180" t="s">
        <v>130</v>
      </c>
      <c r="D20" s="181">
        <f ca="1">IFERROR(INDEX(カレンダーデータ!$I$4:$K$2000,MATCH(D$29,カレンダーデータ!$H$4:$H$2000,0),MATCH($C$20,カレンダーデータ!$I$3:$K$3,0)),"No Data")</f>
        <v>74449</v>
      </c>
      <c r="E20" s="181">
        <f ca="1">IFERROR(INDEX(カレンダーデータ!$I$4:$K$2000,MATCH(E$29,カレンダーデータ!$H$4:$H$2000,0),MATCH($C$20,カレンダーデータ!$I$3:$K$3,0)),"No Data")</f>
        <v>76981</v>
      </c>
      <c r="F20" s="181">
        <f ca="1">IFERROR(INDEX(カレンダーデータ!$I$4:$K$2000,MATCH(F$29,カレンダーデータ!$H$4:$H$2000,0),MATCH($C$20,カレンダーデータ!$I$3:$K$3,0)),"No Data")</f>
        <v>76214</v>
      </c>
      <c r="G20" s="181">
        <f ca="1">IFERROR(INDEX(カレンダーデータ!$I$4:$K$2000,MATCH(G$29,カレンダーデータ!$H$4:$H$2000,0),MATCH($C$20,カレンダーデータ!$I$3:$K$3,0)),"No Data")</f>
        <v>76626</v>
      </c>
      <c r="H20" s="181">
        <f ca="1">IFERROR(INDEX(カレンダーデータ!$I$4:$K$2000,MATCH(H$29,カレンダーデータ!$H$4:$H$2000,0),MATCH($C$20,カレンダーデータ!$I$3:$K$3,0)),"No Data")</f>
        <v>71534</v>
      </c>
      <c r="I20" s="181">
        <f ca="1">IFERROR(INDEX(カレンダーデータ!$I$4:$K$2000,MATCH(I$29,カレンダーデータ!$H$4:$H$2000,0),MATCH($C$20,カレンダーデータ!$I$3:$K$3,0)),"No Data")</f>
        <v>64854</v>
      </c>
      <c r="J20" s="181">
        <f ca="1">IFERROR(INDEX(カレンダーデータ!$I$4:$K$2000,MATCH(J$29,カレンダーデータ!$H$4:$H$2000,0),MATCH($C$20,カレンダーデータ!$I$3:$K$3,0)),"No Data")</f>
        <v>62868</v>
      </c>
      <c r="K20" s="181">
        <f ca="1">IFERROR(INDEX(カレンダーデータ!$I$4:$K$2000,MATCH(K$29,カレンダーデータ!$H$4:$H$2000,0),MATCH($C$20,カレンダーデータ!$I$3:$K$3,0)),"No Data")</f>
        <v>71070</v>
      </c>
      <c r="L20" s="181">
        <f ca="1">IFERROR(INDEX(カレンダーデータ!$I$4:$K$2000,MATCH(L$29,カレンダーデータ!$H$4:$H$2000,0),MATCH($C$20,カレンダーデータ!$I$3:$K$3,0)),"No Data")</f>
        <v>83934</v>
      </c>
      <c r="M20" s="181">
        <f ca="1">IFERROR(INDEX(カレンダーデータ!$I$4:$K$2000,MATCH(M$29,カレンダーデータ!$H$4:$H$2000,0),MATCH($C$20,カレンダーデータ!$I$3:$K$3,0)),"No Data")</f>
        <v>85192</v>
      </c>
      <c r="N20" s="181">
        <f ca="1">IFERROR(INDEX(カレンダーデータ!$I$4:$K$2000,MATCH(N$29,カレンダーデータ!$H$4:$H$2000,0),MATCH($C$20,カレンダーデータ!$I$3:$K$3,0)),"No Data")</f>
        <v>81649</v>
      </c>
      <c r="O20" s="181">
        <f ca="1">IFERROR(INDEX(カレンダーデータ!$I$4:$K$2000,MATCH(O$29,カレンダーデータ!$H$4:$H$2000,0),MATCH($C$20,カレンダーデータ!$I$3:$K$3,0)),"No Data")</f>
        <v>90728</v>
      </c>
      <c r="P20" s="181">
        <f ca="1">IFERROR(INDEX(カレンダーデータ!$I$4:$K$2000,MATCH(P$29,カレンダーデータ!$H$4:$H$2000,0),MATCH($C$20,カレンダーデータ!$I$3:$K$3,0)),"No Data")</f>
        <v>110254</v>
      </c>
      <c r="Q20" s="181">
        <f ca="1">IFERROR(INDEX(カレンダーデータ!$I$4:$K$2000,MATCH(Q$29,カレンダーデータ!$H$4:$H$2000,0),MATCH($C$20,カレンダーデータ!$I$3:$K$3,0)),"No Data")</f>
        <v>104609</v>
      </c>
      <c r="R20" s="181">
        <f ca="1">IFERROR(INDEX(カレンダーデータ!$I$4:$K$2000,MATCH(R$29,カレンダーデータ!$H$4:$H$2000,0),MATCH($C$20,カレンダーデータ!$I$3:$K$3,0)),"No Data")</f>
        <v>105289</v>
      </c>
      <c r="S20" s="181">
        <f ca="1">IFERROR(INDEX(カレンダーデータ!$I$4:$K$2000,MATCH(S$29,カレンダーデータ!$H$4:$H$2000,0),MATCH($C$20,カレンダーデータ!$I$3:$K$3,0)),"No Data")</f>
        <v>105633</v>
      </c>
      <c r="T20" s="181">
        <f ca="1">IFERROR(INDEX(カレンダーデータ!$I$4:$K$2000,MATCH(T$29,カレンダーデータ!$H$4:$H$2000,0),MATCH($C$20,カレンダーデータ!$I$3:$K$3,0)),"No Data")</f>
        <v>117735</v>
      </c>
      <c r="U20" s="181">
        <f ca="1">IFERROR(INDEX(カレンダーデータ!$I$4:$K$2000,MATCH(U$29,カレンダーデータ!$H$4:$H$2000,0),MATCH($C$20,カレンダーデータ!$I$3:$K$3,0)),"No Data")</f>
        <v>108860</v>
      </c>
      <c r="V20" s="181">
        <f ca="1">IFERROR(INDEX(カレンダーデータ!$I$4:$K$2000,MATCH(V$29,カレンダーデータ!$H$4:$H$2000,0),MATCH($C$20,カレンダーデータ!$I$3:$K$3,0)),"No Data")</f>
        <v>114747</v>
      </c>
      <c r="W20" s="181">
        <f ca="1">IFERROR(INDEX(カレンダーデータ!$I$4:$K$2000,MATCH(W$29,カレンダーデータ!$H$4:$H$2000,0),MATCH($C$20,カレンダーデータ!$I$3:$K$3,0)),"No Data")</f>
        <v>103399</v>
      </c>
      <c r="X20" s="181">
        <f ca="1">IFERROR(INDEX(カレンダーデータ!$I$4:$K$2000,MATCH(X$29,カレンダーデータ!$H$4:$H$2000,0),MATCH($C$20,カレンダーデータ!$I$3:$K$3,0)),"No Data")</f>
        <v>100777</v>
      </c>
      <c r="Y20" s="181">
        <f ca="1">IFERROR(INDEX(カレンダーデータ!$I$4:$K$2000,MATCH(Y$29,カレンダーデータ!$H$4:$H$2000,0),MATCH($C$20,カレンダーデータ!$I$3:$K$3,0)),"No Data")</f>
        <v>91897</v>
      </c>
      <c r="Z20" s="181">
        <f ca="1">IFERROR(INDEX(カレンダーデータ!$I$4:$K$2000,MATCH(Z$29,カレンダーデータ!$H$4:$H$2000,0),MATCH($C$20,カレンダーデータ!$I$3:$K$3,0)),"No Data")</f>
        <v>94054</v>
      </c>
      <c r="AA20" s="181">
        <f ca="1">IFERROR(INDEX(カレンダーデータ!$I$4:$K$2000,MATCH(AA$29,カレンダーデータ!$H$4:$H$2000,0),MATCH($C$20,カレンダーデータ!$I$3:$K$3,0)),"No Data")</f>
        <v>108544</v>
      </c>
      <c r="AB20" s="181">
        <f ca="1">IFERROR(INDEX(カレンダーデータ!$I$4:$K$2000,MATCH(AB$29,カレンダーデータ!$H$4:$H$2000,0),MATCH($C$20,カレンダーデータ!$I$3:$K$3,0)),"No Data")</f>
        <v>100457</v>
      </c>
      <c r="AC20" s="181">
        <f ca="1">IFERROR(INDEX(カレンダーデータ!$I$4:$K$2000,MATCH(AC$29,カレンダーデータ!$H$4:$H$2000,0),MATCH($C$20,カレンダーデータ!$I$3:$K$3,0)),"No Data")</f>
        <v>96080</v>
      </c>
      <c r="AD20" s="181">
        <f ca="1">IFERROR(INDEX(カレンダーデータ!$I$4:$K$2000,MATCH(AD$29,カレンダーデータ!$H$4:$H$2000,0),MATCH($C$20,カレンダーデータ!$I$3:$K$3,0)),"No Data")</f>
        <v>86166</v>
      </c>
      <c r="AE20" s="181">
        <f ca="1">IFERROR(INDEX(カレンダーデータ!$I$4:$K$2000,MATCH(AE$29,カレンダーデータ!$H$4:$H$2000,0),MATCH($C$20,カレンダーデータ!$I$3:$K$3,0)),"No Data")</f>
        <v>84606</v>
      </c>
      <c r="AF20" s="181">
        <f ca="1">IFERROR(INDEX(カレンダーデータ!$I$4:$K$2000,MATCH(AF$29,カレンダーデータ!$H$4:$H$2000,0),MATCH($C$20,カレンダーデータ!$I$3:$K$3,0)),"No Data")</f>
        <v>81332</v>
      </c>
      <c r="AG20" s="181">
        <f ca="1">IFERROR(INDEX(カレンダーデータ!$I$4:$K$2000,MATCH(AG$29,カレンダーデータ!$H$4:$H$2000,0),MATCH($C$20,カレンダーデータ!$I$3:$K$3,0)),"No Data")</f>
        <v>85562</v>
      </c>
      <c r="AH20" s="181">
        <f ca="1">IFERROR(INDEX(カレンダーデータ!$I$4:$K$2000,MATCH(AH$29,カレンダーデータ!$H$4:$H$2000,0),MATCH($C$20,カレンダーデータ!$I$3:$K$3,0)),"No Data")</f>
        <v>78665</v>
      </c>
      <c r="AI20" s="9"/>
      <c r="AJ20" s="9"/>
      <c r="AK20" s="9"/>
    </row>
    <row r="21" spans="1:55" ht="17.5" customHeight="1" x14ac:dyDescent="0.2">
      <c r="B21" s="327"/>
      <c r="C21" s="180" t="s">
        <v>110</v>
      </c>
      <c r="D21" s="182">
        <f ca="1">IFERROR(INDEX(カレンダーデータ!$I$4:$K$2000,MATCH(D$29,カレンダーデータ!$H$4:$H$2000,0),MATCH($C$21,カレンダーデータ!$I$3:$K$3,0)),"No Data")</f>
        <v>1.1173689371247431</v>
      </c>
      <c r="E21" s="182">
        <f ca="1">IFERROR(INDEX(カレンダーデータ!$I$4:$K$2000,MATCH(E$29,カレンダーデータ!$H$4:$H$2000,0),MATCH($C$21,カレンダーデータ!$I$3:$K$3,0)),"No Data")</f>
        <v>1.1592990478169938</v>
      </c>
      <c r="F21" s="182">
        <f ca="1">IFERROR(INDEX(カレンダーデータ!$I$4:$K$2000,MATCH(F$29,カレンダーデータ!$H$4:$H$2000,0),MATCH($C$21,カレンダーデータ!$I$3:$K$3,0)),"No Data")</f>
        <v>1.1564017109717375</v>
      </c>
      <c r="G21" s="182">
        <f ca="1">IFERROR(INDEX(カレンダーデータ!$I$4:$K$2000,MATCH(G$29,カレンダーデータ!$H$4:$H$2000,0),MATCH($C$21,カレンダーデータ!$I$3:$K$3,0)),"No Data")</f>
        <v>1.2447472137394617</v>
      </c>
      <c r="H21" s="182">
        <f ca="1">IFERROR(INDEX(カレンダーデータ!$I$4:$K$2000,MATCH(H$29,カレンダーデータ!$H$4:$H$2000,0),MATCH($C$21,カレンダーデータ!$I$3:$K$3,0)),"No Data")</f>
        <v>1.202994380294685</v>
      </c>
      <c r="I21" s="182">
        <f ca="1">IFERROR(INDEX(カレンダーデータ!$I$4:$K$2000,MATCH(I$29,カレンダーデータ!$H$4:$H$2000,0),MATCH($C$21,カレンダーデータ!$I$3:$K$3,0)),"No Data")</f>
        <v>1.203873315447004</v>
      </c>
      <c r="J21" s="182">
        <f ca="1">IFERROR(INDEX(カレンダーデータ!$I$4:$K$2000,MATCH(J$29,カレンダーデータ!$H$4:$H$2000,0),MATCH($C$21,カレンダーデータ!$I$3:$K$3,0)),"No Data")</f>
        <v>1.1818890373480944</v>
      </c>
      <c r="K21" s="182">
        <f ca="1">IFERROR(INDEX(カレンダーデータ!$I$4:$K$2000,MATCH(K$29,カレンダーデータ!$H$4:$H$2000,0),MATCH($C$21,カレンダーデータ!$I$3:$K$3,0)),"No Data")</f>
        <v>1.1626565358097649</v>
      </c>
      <c r="L21" s="182">
        <f ca="1">IFERROR(INDEX(カレンダーデータ!$I$4:$K$2000,MATCH(L$29,カレンダーデータ!$H$4:$H$2000,0),MATCH($C$21,カレンダーデータ!$I$3:$K$3,0)),"No Data")</f>
        <v>1.1533347630280935</v>
      </c>
      <c r="M21" s="182">
        <f ca="1">IFERROR(INDEX(カレンダーデータ!$I$4:$K$2000,MATCH(M$29,カレンダーデータ!$H$4:$H$2000,0),MATCH($C$21,カレンダーデータ!$I$3:$K$3,0)),"No Data")</f>
        <v>1.2230373744013523</v>
      </c>
      <c r="N21" s="182">
        <f ca="1">IFERROR(INDEX(カレンダーデータ!$I$4:$K$2000,MATCH(N$29,カレンダーデータ!$H$4:$H$2000,0),MATCH($C$21,カレンダーデータ!$I$3:$K$3,0)),"No Data")</f>
        <v>1.272642653308675</v>
      </c>
      <c r="O21" s="182">
        <f ca="1">IFERROR(INDEX(カレンダーデータ!$I$4:$K$2000,MATCH(O$29,カレンダーデータ!$H$4:$H$2000,0),MATCH($C$21,カレンダーデータ!$I$3:$K$3,0)),"No Data")</f>
        <v>1.283407547835288</v>
      </c>
      <c r="P21" s="182">
        <f ca="1">IFERROR(INDEX(カレンダーデータ!$I$4:$K$2000,MATCH(P$29,カレンダーデータ!$H$4:$H$2000,0),MATCH($C$21,カレンダーデータ!$I$3:$K$3,0)),"No Data")</f>
        <v>1.0118635151559128</v>
      </c>
      <c r="Q21" s="182">
        <f ca="1">IFERROR(INDEX(カレンダーデータ!$I$4:$K$2000,MATCH(Q$29,カレンダーデータ!$H$4:$H$2000,0),MATCH($C$21,カレンダーデータ!$I$3:$K$3,0)),"No Data")</f>
        <v>1.0365742909309907</v>
      </c>
      <c r="R21" s="182">
        <f ca="1">IFERROR(INDEX(カレンダーデータ!$I$4:$K$2000,MATCH(R$29,カレンダーデータ!$H$4:$H$2000,0),MATCH($C$21,カレンダーデータ!$I$3:$K$3,0)),"No Data")</f>
        <v>0.97658824758521778</v>
      </c>
      <c r="S21" s="182">
        <f ca="1">IFERROR(INDEX(カレンダーデータ!$I$4:$K$2000,MATCH(S$29,カレンダーデータ!$H$4:$H$2000,0),MATCH($C$21,カレンダーデータ!$I$3:$K$3,0)),"No Data")</f>
        <v>1.0044020334554542</v>
      </c>
      <c r="T21" s="182">
        <f ca="1">IFERROR(INDEX(カレンダーデータ!$I$4:$K$2000,MATCH(T$29,カレンダーデータ!$H$4:$H$2000,0),MATCH($C$21,カレンダーデータ!$I$3:$K$3,0)),"No Data")</f>
        <v>1.0028538667346159</v>
      </c>
      <c r="U21" s="182">
        <f ca="1">IFERROR(INDEX(カレンダーデータ!$I$4:$K$2000,MATCH(U$29,カレンダーデータ!$H$4:$H$2000,0),MATCH($C$21,カレンダーデータ!$I$3:$K$3,0)),"No Data")</f>
        <v>1.0080470328862758</v>
      </c>
      <c r="V21" s="182">
        <f ca="1">IFERROR(INDEX(カレンダーデータ!$I$4:$K$2000,MATCH(V$29,カレンダーデータ!$H$4:$H$2000,0),MATCH($C$21,カレンダーデータ!$I$3:$K$3,0)),"No Data")</f>
        <v>0.97922385770434084</v>
      </c>
      <c r="W21" s="182">
        <f ca="1">IFERROR(INDEX(カレンダーデータ!$I$4:$K$2000,MATCH(W$29,カレンダーデータ!$H$4:$H$2000,0),MATCH($C$21,カレンダーデータ!$I$3:$K$3,0)),"No Data")</f>
        <v>0.99154730703391714</v>
      </c>
      <c r="X21" s="182">
        <f ca="1">IFERROR(INDEX(カレンダーデータ!$I$4:$K$2000,MATCH(X$29,カレンダーデータ!$H$4:$H$2000,0),MATCH($C$21,カレンダーデータ!$I$3:$K$3,0)),"No Data")</f>
        <v>1.0179207557279935</v>
      </c>
      <c r="Y21" s="182">
        <f ca="1">IFERROR(INDEX(カレンダーデータ!$I$4:$K$2000,MATCH(Y$29,カレンダーデータ!$H$4:$H$2000,0),MATCH($C$21,カレンダーデータ!$I$3:$K$3,0)),"No Data")</f>
        <v>0.95040099241542164</v>
      </c>
      <c r="Z21" s="182">
        <f ca="1">IFERROR(INDEX(カレンダーデータ!$I$4:$K$2000,MATCH(Z$29,カレンダーデータ!$H$4:$H$2000,0),MATCH($C$21,カレンダーデータ!$I$3:$K$3,0)),"No Data")</f>
        <v>0.92535139388011145</v>
      </c>
      <c r="AA21" s="182">
        <f ca="1">IFERROR(INDEX(カレンダーデータ!$I$4:$K$2000,MATCH(AA$29,カレンダーデータ!$H$4:$H$2000,0),MATCH($C$21,カレンダーデータ!$I$3:$K$3,0)),"No Data")</f>
        <v>0.95887382075471694</v>
      </c>
      <c r="AB21" s="182">
        <f ca="1">IFERROR(INDEX(カレンダーデータ!$I$4:$K$2000,MATCH(AB$29,カレンダーデータ!$H$4:$H$2000,0),MATCH($C$21,カレンダーデータ!$I$3:$K$3,0)),"No Data")</f>
        <v>0.98577500821246899</v>
      </c>
      <c r="AC21" s="182">
        <f ca="1">IFERROR(INDEX(カレンダーデータ!$I$4:$K$2000,MATCH(AC$29,カレンダーデータ!$H$4:$H$2000,0),MATCH($C$21,カレンダーデータ!$I$3:$K$3,0)),"No Data")</f>
        <v>1.0132805995004164</v>
      </c>
      <c r="AD21" s="182">
        <f ca="1">IFERROR(INDEX(カレンダーデータ!$I$4:$K$2000,MATCH(AD$29,カレンダーデータ!$H$4:$H$2000,0),MATCH($C$21,カレンダーデータ!$I$3:$K$3,0)),"No Data")</f>
        <v>0.9794466494905183</v>
      </c>
      <c r="AE21" s="182">
        <f ca="1">IFERROR(INDEX(カレンダーデータ!$I$4:$K$2000,MATCH(AE$29,カレンダーデータ!$H$4:$H$2000,0),MATCH($C$21,カレンダーデータ!$I$3:$K$3,0)),"No Data")</f>
        <v>0.97296882017823794</v>
      </c>
      <c r="AF21" s="182">
        <f ca="1">IFERROR(INDEX(カレンダーデータ!$I$4:$K$2000,MATCH(AF$29,カレンダーデータ!$H$4:$H$2000,0),MATCH($C$21,カレンダーデータ!$I$3:$K$3,0)),"No Data")</f>
        <v>0.92775291398219639</v>
      </c>
      <c r="AG21" s="182">
        <f ca="1">IFERROR(INDEX(カレンダーデータ!$I$4:$K$2000,MATCH(AG$29,カレンダーデータ!$H$4:$H$2000,0),MATCH($C$21,カレンダーデータ!$I$3:$K$3,0)),"No Data")</f>
        <v>0.81371403193006242</v>
      </c>
      <c r="AH21" s="182">
        <f ca="1">IFERROR(INDEX(カレンダーデータ!$I$4:$K$2000,MATCH(AH$29,カレンダーデータ!$H$4:$H$2000,0),MATCH($C$21,カレンダーデータ!$I$3:$K$3,0)),"No Data")</f>
        <v>0.84388228564164491</v>
      </c>
      <c r="AI21" s="9"/>
      <c r="AJ21" s="9"/>
      <c r="AK21" s="9"/>
    </row>
    <row r="22" spans="1:55" ht="17.5" customHeight="1" x14ac:dyDescent="0.2">
      <c r="B22" s="327"/>
      <c r="C22" s="180" t="s">
        <v>105</v>
      </c>
      <c r="D22" s="5" t="str">
        <f ca="1">IFERROR(INDEX(カレンダーデータ!$C$4:$C$22,MATCH(D$29,カレンダーデータ!$B$4:$B$368,0),MATCH($C$22,カレンダーデータ!$C$3,0)),"")</f>
        <v/>
      </c>
      <c r="E22" s="5" t="str">
        <f ca="1">IFERROR(INDEX(カレンダーデータ!$C$4:$C$22,MATCH(E$29,カレンダーデータ!$B$4:$B$368,0),MATCH($C$22,カレンダーデータ!$C$3,0)),"")</f>
        <v/>
      </c>
      <c r="F22" s="5" t="str">
        <f ca="1">IFERROR(INDEX(カレンダーデータ!$C$4:$C$22,MATCH(F$29,カレンダーデータ!$B$4:$B$368,0),MATCH($C$22,カレンダーデータ!$C$3,0)),"")</f>
        <v/>
      </c>
      <c r="G22" s="5" t="str">
        <f ca="1">IFERROR(INDEX(カレンダーデータ!$C$4:$C$22,MATCH(G$29,カレンダーデータ!$B$4:$B$368,0),MATCH($C$22,カレンダーデータ!$C$3,0)),"")</f>
        <v/>
      </c>
      <c r="H22" s="5" t="str">
        <f ca="1">IFERROR(INDEX(カレンダーデータ!$C$4:$C$22,MATCH(H$29,カレンダーデータ!$B$4:$B$368,0),MATCH($C$22,カレンダーデータ!$C$3,0)),"")</f>
        <v/>
      </c>
      <c r="I22" s="5" t="str">
        <f ca="1">IFERROR(INDEX(カレンダーデータ!$C$4:$C$22,MATCH(I$29,カレンダーデータ!$B$4:$B$368,0),MATCH($C$22,カレンダーデータ!$C$3,0)),"")</f>
        <v/>
      </c>
      <c r="J22" s="5" t="str">
        <f ca="1">IFERROR(INDEX(カレンダーデータ!$C$4:$C$22,MATCH(J$29,カレンダーデータ!$B$4:$B$368,0),MATCH($C$22,カレンダーデータ!$C$3,0)),"")</f>
        <v/>
      </c>
      <c r="K22" s="5" t="str">
        <f ca="1">IFERROR(INDEX(カレンダーデータ!$C$4:$C$22,MATCH(K$29,カレンダーデータ!$B$4:$B$368,0),MATCH($C$22,カレンダーデータ!$C$3,0)),"")</f>
        <v/>
      </c>
      <c r="L22" s="5" t="str">
        <f ca="1">IFERROR(INDEX(カレンダーデータ!$C$4:$C$22,MATCH(L$29,カレンダーデータ!$B$4:$B$368,0),MATCH($C$22,カレンダーデータ!$C$3,0)),"")</f>
        <v/>
      </c>
      <c r="M22" s="5" t="str">
        <f ca="1">IFERROR(INDEX(カレンダーデータ!$C$4:$C$22,MATCH(M$29,カレンダーデータ!$B$4:$B$368,0),MATCH($C$22,カレンダーデータ!$C$3,0)),"")</f>
        <v/>
      </c>
      <c r="N22" s="5" t="str">
        <f ca="1">IFERROR(INDEX(カレンダーデータ!$C$4:$C$22,MATCH(N$29,カレンダーデータ!$B$4:$B$368,0),MATCH($C$22,カレンダーデータ!$C$3,0)),"")</f>
        <v>山の日</v>
      </c>
      <c r="O22" s="5" t="str">
        <f ca="1">IFERROR(INDEX(カレンダーデータ!$C$4:$C$22,MATCH(O$29,カレンダーデータ!$B$4:$B$368,0),MATCH($C$22,カレンダーデータ!$C$3,0)),"")</f>
        <v/>
      </c>
      <c r="P22" s="5" t="str">
        <f ca="1">IFERROR(INDEX(カレンダーデータ!$C$4:$C$22,MATCH(P$29,カレンダーデータ!$B$4:$B$368,0),MATCH($C$22,カレンダーデータ!$C$3,0)),"")</f>
        <v/>
      </c>
      <c r="Q22" s="5" t="str">
        <f ca="1">IFERROR(INDEX(カレンダーデータ!$C$4:$C$22,MATCH(Q$29,カレンダーデータ!$B$4:$B$368,0),MATCH($C$22,カレンダーデータ!$C$3,0)),"")</f>
        <v/>
      </c>
      <c r="R22" s="5" t="str">
        <f ca="1">IFERROR(INDEX(カレンダーデータ!$C$4:$C$22,MATCH(R$29,カレンダーデータ!$B$4:$B$368,0),MATCH($C$22,カレンダーデータ!$C$3,0)),"")</f>
        <v/>
      </c>
      <c r="S22" s="5" t="str">
        <f ca="1">IFERROR(INDEX(カレンダーデータ!$C$4:$C$22,MATCH(S$29,カレンダーデータ!$B$4:$B$368,0),MATCH($C$22,カレンダーデータ!$C$3,0)),"")</f>
        <v/>
      </c>
      <c r="T22" s="5" t="str">
        <f ca="1">IFERROR(INDEX(カレンダーデータ!$C$4:$C$22,MATCH(T$29,カレンダーデータ!$B$4:$B$368,0),MATCH($C$22,カレンダーデータ!$C$3,0)),"")</f>
        <v/>
      </c>
      <c r="U22" s="5" t="str">
        <f ca="1">IFERROR(INDEX(カレンダーデータ!$C$4:$C$22,MATCH(U$29,カレンダーデータ!$B$4:$B$368,0),MATCH($C$22,カレンダーデータ!$C$3,0)),"")</f>
        <v/>
      </c>
      <c r="V22" s="5" t="str">
        <f ca="1">IFERROR(INDEX(カレンダーデータ!$C$4:$C$22,MATCH(V$29,カレンダーデータ!$B$4:$B$368,0),MATCH($C$22,カレンダーデータ!$C$3,0)),"")</f>
        <v/>
      </c>
      <c r="W22" s="5" t="str">
        <f ca="1">IFERROR(INDEX(カレンダーデータ!$C$4:$C$22,MATCH(W$29,カレンダーデータ!$B$4:$B$368,0),MATCH($C$22,カレンダーデータ!$C$3,0)),"")</f>
        <v/>
      </c>
      <c r="X22" s="5" t="str">
        <f ca="1">IFERROR(INDEX(カレンダーデータ!$C$4:$C$22,MATCH(X$29,カレンダーデータ!$B$4:$B$368,0),MATCH($C$22,カレンダーデータ!$C$3,0)),"")</f>
        <v/>
      </c>
      <c r="Y22" s="5" t="str">
        <f ca="1">IFERROR(INDEX(カレンダーデータ!$C$4:$C$22,MATCH(Y$29,カレンダーデータ!$B$4:$B$368,0),MATCH($C$22,カレンダーデータ!$C$3,0)),"")</f>
        <v/>
      </c>
      <c r="Z22" s="5" t="str">
        <f ca="1">IFERROR(INDEX(カレンダーデータ!$C$4:$C$22,MATCH(Z$29,カレンダーデータ!$B$4:$B$368,0),MATCH($C$22,カレンダーデータ!$C$3,0)),"")</f>
        <v/>
      </c>
      <c r="AA22" s="5" t="str">
        <f ca="1">IFERROR(INDEX(カレンダーデータ!$C$4:$C$22,MATCH(AA$29,カレンダーデータ!$B$4:$B$368,0),MATCH($C$22,カレンダーデータ!$C$3,0)),"")</f>
        <v/>
      </c>
      <c r="AB22" s="5" t="str">
        <f ca="1">IFERROR(INDEX(カレンダーデータ!$C$4:$C$22,MATCH(AB$29,カレンダーデータ!$B$4:$B$368,0),MATCH($C$22,カレンダーデータ!$C$3,0)),"")</f>
        <v/>
      </c>
      <c r="AC22" s="5" t="str">
        <f ca="1">IFERROR(INDEX(カレンダーデータ!$C$4:$C$22,MATCH(AC$29,カレンダーデータ!$B$4:$B$368,0),MATCH($C$22,カレンダーデータ!$C$3,0)),"")</f>
        <v/>
      </c>
      <c r="AD22" s="5" t="str">
        <f ca="1">IFERROR(INDEX(カレンダーデータ!$C$4:$C$22,MATCH(AD$29,カレンダーデータ!$B$4:$B$368,0),MATCH($C$22,カレンダーデータ!$C$3,0)),"")</f>
        <v/>
      </c>
      <c r="AE22" s="5" t="str">
        <f ca="1">IFERROR(INDEX(カレンダーデータ!$C$4:$C$22,MATCH(AE$29,カレンダーデータ!$B$4:$B$368,0),MATCH($C$22,カレンダーデータ!$C$3,0)),"")</f>
        <v/>
      </c>
      <c r="AF22" s="5" t="str">
        <f ca="1">IFERROR(INDEX(カレンダーデータ!$C$4:$C$22,MATCH(AF$29,カレンダーデータ!$B$4:$B$368,0),MATCH($C$22,カレンダーデータ!$C$3,0)),"")</f>
        <v/>
      </c>
      <c r="AG22" s="5" t="str">
        <f ca="1">IFERROR(INDEX(カレンダーデータ!$C$4:$C$22,MATCH(AG$29,カレンダーデータ!$B$4:$B$368,0),MATCH($C$22,カレンダーデータ!$C$3,0)),"")</f>
        <v/>
      </c>
      <c r="AH22" s="5" t="str">
        <f ca="1">IFERROR(INDEX(カレンダーデータ!$C$4:$C$22,MATCH(AH$29,カレンダーデータ!$B$4:$B$368,0),MATCH($C$22,カレンダーデータ!$C$3,0)),"")</f>
        <v/>
      </c>
      <c r="AI22" s="9"/>
      <c r="AJ22" s="9"/>
      <c r="AK22" s="9"/>
    </row>
    <row r="23" spans="1:55" ht="17.5" customHeight="1" thickBot="1" x14ac:dyDescent="0.25">
      <c r="B23" s="327"/>
      <c r="C23" s="180" t="s">
        <v>106</v>
      </c>
      <c r="D23" s="5" t="str">
        <f ca="1">IFERROR(INDEX(カレンダーデータ!$F$4:$F$368,MATCH(D$29,カレンダーデータ!$E$4:$E$368,0),MATCH($C$23,カレンダーデータ!$F$3,0)),"")</f>
        <v/>
      </c>
      <c r="E23" s="5" t="str">
        <f ca="1">IFERROR(INDEX(カレンダーデータ!$F$4:$F$368,MATCH(E$29,カレンダーデータ!$E$4:$E$368,0),MATCH($C$23,カレンダーデータ!$F$3,0)),"")</f>
        <v/>
      </c>
      <c r="F23" s="5" t="str">
        <f ca="1">IFERROR(INDEX(カレンダーデータ!$F$4:$F$368,MATCH(F$29,カレンダーデータ!$E$4:$E$368,0),MATCH($C$23,カレンダーデータ!$F$3,0)),"")</f>
        <v/>
      </c>
      <c r="G23" s="5" t="str">
        <f ca="1">IFERROR(INDEX(カレンダーデータ!$F$4:$F$368,MATCH(G$29,カレンダーデータ!$E$4:$E$368,0),MATCH($C$23,カレンダーデータ!$F$3,0)),"")</f>
        <v/>
      </c>
      <c r="H23" s="5" t="str">
        <f ca="1">IFERROR(INDEX(カレンダーデータ!$F$4:$F$368,MATCH(H$29,カレンダーデータ!$E$4:$E$368,0),MATCH($C$23,カレンダーデータ!$F$3,0)),"")</f>
        <v/>
      </c>
      <c r="I23" s="5" t="str">
        <f ca="1">IFERROR(INDEX(カレンダーデータ!$F$4:$F$368,MATCH(I$29,カレンダーデータ!$E$4:$E$368,0),MATCH($C$23,カレンダーデータ!$F$3,0)),"")</f>
        <v/>
      </c>
      <c r="J23" s="5" t="str">
        <f ca="1">IFERROR(INDEX(カレンダーデータ!$F$4:$F$368,MATCH(J$29,カレンダーデータ!$E$4:$E$368,0),MATCH($C$23,カレンダーデータ!$F$3,0)),"")</f>
        <v/>
      </c>
      <c r="K23" s="5" t="str">
        <f ca="1">IFERROR(INDEX(カレンダーデータ!$F$4:$F$368,MATCH(K$29,カレンダーデータ!$E$4:$E$368,0),MATCH($C$23,カレンダーデータ!$F$3,0)),"")</f>
        <v/>
      </c>
      <c r="L23" s="5" t="str">
        <f ca="1">IFERROR(INDEX(カレンダーデータ!$F$4:$F$368,MATCH(L$29,カレンダーデータ!$E$4:$E$368,0),MATCH($C$23,カレンダーデータ!$F$3,0)),"")</f>
        <v/>
      </c>
      <c r="M23" s="5" t="str">
        <f ca="1">IFERROR(INDEX(カレンダーデータ!$F$4:$F$368,MATCH(M$29,カレンダーデータ!$E$4:$E$368,0),MATCH($C$23,カレンダーデータ!$F$3,0)),"")</f>
        <v/>
      </c>
      <c r="N23" s="5" t="str">
        <f ca="1">IFERROR(INDEX(カレンダーデータ!$F$4:$F$368,MATCH(N$29,カレンダーデータ!$E$4:$E$368,0),MATCH($C$23,カレンダーデータ!$F$3,0)),"")</f>
        <v/>
      </c>
      <c r="O23" s="5" t="str">
        <f ca="1">IFERROR(INDEX(カレンダーデータ!$F$4:$F$368,MATCH(O$29,カレンダーデータ!$E$4:$E$368,0),MATCH($C$23,カレンダーデータ!$F$3,0)),"")</f>
        <v/>
      </c>
      <c r="P23" s="5" t="str">
        <f ca="1">IFERROR(INDEX(カレンダーデータ!$F$4:$F$368,MATCH(P$29,カレンダーデータ!$E$4:$E$368,0),MATCH($C$23,カレンダーデータ!$F$3,0)),"")</f>
        <v/>
      </c>
      <c r="Q23" s="5" t="str">
        <f ca="1">IFERROR(INDEX(カレンダーデータ!$F$4:$F$368,MATCH(Q$29,カレンダーデータ!$E$4:$E$368,0),MATCH($C$23,カレンダーデータ!$F$3,0)),"")</f>
        <v>祝日</v>
      </c>
      <c r="R23" s="5" t="str">
        <f ca="1">IFERROR(INDEX(カレンダーデータ!$F$4:$F$368,MATCH(R$29,カレンダーデータ!$E$4:$E$368,0),MATCH($C$23,カレンダーデータ!$F$3,0)),"")</f>
        <v>祝日</v>
      </c>
      <c r="S23" s="5" t="str">
        <f ca="1">IFERROR(INDEX(カレンダーデータ!$F$4:$F$368,MATCH(S$29,カレンダーデータ!$E$4:$E$368,0),MATCH($C$23,カレンダーデータ!$F$3,0)),"")</f>
        <v/>
      </c>
      <c r="T23" s="5" t="str">
        <f ca="1">IFERROR(INDEX(カレンダーデータ!$F$4:$F$368,MATCH(T$29,カレンダーデータ!$E$4:$E$368,0),MATCH($C$23,カレンダーデータ!$F$3,0)),"")</f>
        <v/>
      </c>
      <c r="U23" s="5" t="str">
        <f ca="1">IFERROR(INDEX(カレンダーデータ!$F$4:$F$368,MATCH(U$29,カレンダーデータ!$E$4:$E$368,0),MATCH($C$23,カレンダーデータ!$F$3,0)),"")</f>
        <v/>
      </c>
      <c r="V23" s="5" t="str">
        <f ca="1">IFERROR(INDEX(カレンダーデータ!$F$4:$F$368,MATCH(V$29,カレンダーデータ!$E$4:$E$368,0),MATCH($C$23,カレンダーデータ!$F$3,0)),"")</f>
        <v/>
      </c>
      <c r="W23" s="5" t="str">
        <f ca="1">IFERROR(INDEX(カレンダーデータ!$F$4:$F$368,MATCH(W$29,カレンダーデータ!$E$4:$E$368,0),MATCH($C$23,カレンダーデータ!$F$3,0)),"")</f>
        <v/>
      </c>
      <c r="X23" s="5" t="str">
        <f ca="1">IFERROR(INDEX(カレンダーデータ!$F$4:$F$368,MATCH(X$29,カレンダーデータ!$E$4:$E$368,0),MATCH($C$23,カレンダーデータ!$F$3,0)),"")</f>
        <v/>
      </c>
      <c r="Y23" s="5" t="str">
        <f ca="1">IFERROR(INDEX(カレンダーデータ!$F$4:$F$368,MATCH(Y$29,カレンダーデータ!$E$4:$E$368,0),MATCH($C$23,カレンダーデータ!$F$3,0)),"")</f>
        <v/>
      </c>
      <c r="Z23" s="5" t="str">
        <f ca="1">IFERROR(INDEX(カレンダーデータ!$F$4:$F$368,MATCH(Z$29,カレンダーデータ!$E$4:$E$368,0),MATCH($C$23,カレンダーデータ!$F$3,0)),"")</f>
        <v/>
      </c>
      <c r="AA23" s="5" t="str">
        <f ca="1">IFERROR(INDEX(カレンダーデータ!$F$4:$F$368,MATCH(AA$29,カレンダーデータ!$E$4:$E$368,0),MATCH($C$23,カレンダーデータ!$F$3,0)),"")</f>
        <v/>
      </c>
      <c r="AB23" s="5" t="str">
        <f ca="1">IFERROR(INDEX(カレンダーデータ!$F$4:$F$368,MATCH(AB$29,カレンダーデータ!$E$4:$E$368,0),MATCH($C$23,カレンダーデータ!$F$3,0)),"")</f>
        <v/>
      </c>
      <c r="AC23" s="5" t="str">
        <f ca="1">IFERROR(INDEX(カレンダーデータ!$F$4:$F$368,MATCH(AC$29,カレンダーデータ!$E$4:$E$368,0),MATCH($C$23,カレンダーデータ!$F$3,0)),"")</f>
        <v/>
      </c>
      <c r="AD23" s="5" t="str">
        <f ca="1">IFERROR(INDEX(カレンダーデータ!$F$4:$F$368,MATCH(AD$29,カレンダーデータ!$E$4:$E$368,0),MATCH($C$23,カレンダーデータ!$F$3,0)),"")</f>
        <v/>
      </c>
      <c r="AE23" s="5" t="str">
        <f ca="1">IFERROR(INDEX(カレンダーデータ!$F$4:$F$368,MATCH(AE$29,カレンダーデータ!$E$4:$E$368,0),MATCH($C$23,カレンダーデータ!$F$3,0)),"")</f>
        <v/>
      </c>
      <c r="AF23" s="5" t="str">
        <f ca="1">IFERROR(INDEX(カレンダーデータ!$F$4:$F$368,MATCH(AF$29,カレンダーデータ!$E$4:$E$368,0),MATCH($C$23,カレンダーデータ!$F$3,0)),"")</f>
        <v/>
      </c>
      <c r="AG23" s="5" t="str">
        <f ca="1">IFERROR(INDEX(カレンダーデータ!$F$4:$F$368,MATCH(AG$29,カレンダーデータ!$E$4:$E$368,0),MATCH($C$23,カレンダーデータ!$F$3,0)),"")</f>
        <v/>
      </c>
      <c r="AH23" s="5" t="str">
        <f ca="1">IFERROR(INDEX(カレンダーデータ!$F$4:$F$368,MATCH(AH$29,カレンダーデータ!$E$4:$E$368,0),MATCH($C$23,カレンダーデータ!$F$3,0)),"")</f>
        <v/>
      </c>
      <c r="AI23" s="9"/>
      <c r="AJ23" s="9"/>
      <c r="AK23" s="9"/>
    </row>
    <row r="24" spans="1:55" ht="17.5" hidden="1" customHeight="1" outlineLevel="1" x14ac:dyDescent="0.2">
      <c r="B24" s="327"/>
      <c r="C24" s="180" t="s">
        <v>175</v>
      </c>
      <c r="D24" s="5" t="str">
        <f ca="1">IFERROR(IF(ISBLANK(INDEX(カレンダーデータ!$N$4:$R$368,MATCH(D$29,カレンダーデータ!$M$4:$M$368,0),MATCH($C24,カレンダーデータ!$N$3:$R$3,0))),"",INDEX(カレンダーデータ!$N$4:$R$368,MATCH(D$29,カレンダーデータ!$M$4:$M$368,0),MATCH($C24,カレンダーデータ!$N$3:$R$3,0))),"")</f>
        <v/>
      </c>
      <c r="E24" s="5" t="str">
        <f ca="1">IFERROR(IF(ISBLANK(INDEX(カレンダーデータ!$N$4:$R$368,MATCH(E$29,カレンダーデータ!$M$4:$M$368,0),MATCH($C24,カレンダーデータ!$N$3:$R$3,0))),"",INDEX(カレンダーデータ!$N$4:$R$368,MATCH(E$29,カレンダーデータ!$M$4:$M$368,0),MATCH($C24,カレンダーデータ!$N$3:$R$3,0))),"")</f>
        <v/>
      </c>
      <c r="F24" s="5" t="str">
        <f ca="1">IFERROR(IF(ISBLANK(INDEX(カレンダーデータ!$N$4:$R$368,MATCH(F$29,カレンダーデータ!$M$4:$M$368,0),MATCH($C24,カレンダーデータ!$N$3:$R$3,0))),"",INDEX(カレンダーデータ!$N$4:$R$368,MATCH(F$29,カレンダーデータ!$M$4:$M$368,0),MATCH($C24,カレンダーデータ!$N$3:$R$3,0))),"")</f>
        <v/>
      </c>
      <c r="G24" s="5" t="str">
        <f ca="1">IFERROR(IF(ISBLANK(INDEX(カレンダーデータ!$N$4:$R$368,MATCH(G$29,カレンダーデータ!$M$4:$M$368,0),MATCH($C24,カレンダーデータ!$N$3:$R$3,0))),"",INDEX(カレンダーデータ!$N$4:$R$368,MATCH(G$29,カレンダーデータ!$M$4:$M$368,0),MATCH($C24,カレンダーデータ!$N$3:$R$3,0))),"")</f>
        <v/>
      </c>
      <c r="H24" s="5" t="str">
        <f ca="1">IFERROR(IF(ISBLANK(INDEX(カレンダーデータ!$N$4:$R$368,MATCH(H$29,カレンダーデータ!$M$4:$M$368,0),MATCH($C24,カレンダーデータ!$N$3:$R$3,0))),"",INDEX(カレンダーデータ!$N$4:$R$368,MATCH(H$29,カレンダーデータ!$M$4:$M$368,0),MATCH($C24,カレンダーデータ!$N$3:$R$3,0))),"")</f>
        <v/>
      </c>
      <c r="I24" s="5" t="str">
        <f ca="1">IFERROR(IF(ISBLANK(INDEX(カレンダーデータ!$N$4:$R$368,MATCH(I$29,カレンダーデータ!$M$4:$M$368,0),MATCH($C24,カレンダーデータ!$N$3:$R$3,0))),"",INDEX(カレンダーデータ!$N$4:$R$368,MATCH(I$29,カレンダーデータ!$M$4:$M$368,0),MATCH($C24,カレンダーデータ!$N$3:$R$3,0))),"")</f>
        <v/>
      </c>
      <c r="J24" s="5" t="str">
        <f ca="1">IFERROR(IF(ISBLANK(INDEX(カレンダーデータ!$N$4:$R$368,MATCH(J$29,カレンダーデータ!$M$4:$M$368,0),MATCH($C24,カレンダーデータ!$N$3:$R$3,0))),"",INDEX(カレンダーデータ!$N$4:$R$368,MATCH(J$29,カレンダーデータ!$M$4:$M$368,0),MATCH($C24,カレンダーデータ!$N$3:$R$3,0))),"")</f>
        <v/>
      </c>
      <c r="K24" s="5" t="str">
        <f ca="1">IFERROR(IF(ISBLANK(INDEX(カレンダーデータ!$N$4:$R$368,MATCH(K$29,カレンダーデータ!$M$4:$M$368,0),MATCH($C24,カレンダーデータ!$N$3:$R$3,0))),"",INDEX(カレンダーデータ!$N$4:$R$368,MATCH(K$29,カレンダーデータ!$M$4:$M$368,0),MATCH($C24,カレンダーデータ!$N$3:$R$3,0))),"")</f>
        <v/>
      </c>
      <c r="L24" s="5" t="str">
        <f ca="1">IFERROR(IF(ISBLANK(INDEX(カレンダーデータ!$N$4:$R$368,MATCH(L$29,カレンダーデータ!$M$4:$M$368,0),MATCH($C24,カレンダーデータ!$N$3:$R$3,0))),"",INDEX(カレンダーデータ!$N$4:$R$368,MATCH(L$29,カレンダーデータ!$M$4:$M$368,0),MATCH($C24,カレンダーデータ!$N$3:$R$3,0))),"")</f>
        <v/>
      </c>
      <c r="M24" s="5" t="str">
        <f ca="1">IFERROR(IF(ISBLANK(INDEX(カレンダーデータ!$N$4:$R$368,MATCH(M$29,カレンダーデータ!$M$4:$M$368,0),MATCH($C24,カレンダーデータ!$N$3:$R$3,0))),"",INDEX(カレンダーデータ!$N$4:$R$368,MATCH(M$29,カレンダーデータ!$M$4:$M$368,0),MATCH($C24,カレンダーデータ!$N$3:$R$3,0))),"")</f>
        <v/>
      </c>
      <c r="N24" s="5" t="str">
        <f ca="1">IFERROR(IF(ISBLANK(INDEX(カレンダーデータ!$N$4:$R$368,MATCH(N$29,カレンダーデータ!$M$4:$M$368,0),MATCH($C24,カレンダーデータ!$N$3:$R$3,0))),"",INDEX(カレンダーデータ!$N$4:$R$368,MATCH(N$29,カレンダーデータ!$M$4:$M$368,0),MATCH($C24,カレンダーデータ!$N$3:$R$3,0))),"")</f>
        <v/>
      </c>
      <c r="O24" s="5" t="str">
        <f ca="1">IFERROR(IF(ISBLANK(INDEX(カレンダーデータ!$N$4:$R$368,MATCH(O$29,カレンダーデータ!$M$4:$M$368,0),MATCH($C24,カレンダーデータ!$N$3:$R$3,0))),"",INDEX(カレンダーデータ!$N$4:$R$368,MATCH(O$29,カレンダーデータ!$M$4:$M$368,0),MATCH($C24,カレンダーデータ!$N$3:$R$3,0))),"")</f>
        <v/>
      </c>
      <c r="P24" s="5" t="str">
        <f ca="1">IFERROR(IF(ISBLANK(INDEX(カレンダーデータ!$N$4:$R$368,MATCH(P$29,カレンダーデータ!$M$4:$M$368,0),MATCH($C24,カレンダーデータ!$N$3:$R$3,0))),"",INDEX(カレンダーデータ!$N$4:$R$368,MATCH(P$29,カレンダーデータ!$M$4:$M$368,0),MATCH($C24,カレンダーデータ!$N$3:$R$3,0))),"")</f>
        <v/>
      </c>
      <c r="Q24" s="5" t="str">
        <f ca="1">IFERROR(IF(ISBLANK(INDEX(カレンダーデータ!$N$4:$R$368,MATCH(Q$29,カレンダーデータ!$M$4:$M$368,0),MATCH($C24,カレンダーデータ!$N$3:$R$3,0))),"",INDEX(カレンダーデータ!$N$4:$R$368,MATCH(Q$29,カレンダーデータ!$M$4:$M$368,0),MATCH($C24,カレンダーデータ!$N$3:$R$3,0))),"")</f>
        <v/>
      </c>
      <c r="R24" s="5" t="str">
        <f ca="1">IFERROR(IF(ISBLANK(INDEX(カレンダーデータ!$N$4:$R$368,MATCH(R$29,カレンダーデータ!$M$4:$M$368,0),MATCH($C24,カレンダーデータ!$N$3:$R$3,0))),"",INDEX(カレンダーデータ!$N$4:$R$368,MATCH(R$29,カレンダーデータ!$M$4:$M$368,0),MATCH($C24,カレンダーデータ!$N$3:$R$3,0))),"")</f>
        <v/>
      </c>
      <c r="S24" s="5" t="str">
        <f ca="1">IFERROR(IF(ISBLANK(INDEX(カレンダーデータ!$N$4:$R$368,MATCH(S$29,カレンダーデータ!$M$4:$M$368,0),MATCH($C24,カレンダーデータ!$N$3:$R$3,0))),"",INDEX(カレンダーデータ!$N$4:$R$368,MATCH(S$29,カレンダーデータ!$M$4:$M$368,0),MATCH($C24,カレンダーデータ!$N$3:$R$3,0))),"")</f>
        <v/>
      </c>
      <c r="T24" s="5" t="str">
        <f ca="1">IFERROR(IF(ISBLANK(INDEX(カレンダーデータ!$N$4:$R$368,MATCH(T$29,カレンダーデータ!$M$4:$M$368,0),MATCH($C24,カレンダーデータ!$N$3:$R$3,0))),"",INDEX(カレンダーデータ!$N$4:$R$368,MATCH(T$29,カレンダーデータ!$M$4:$M$368,0),MATCH($C24,カレンダーデータ!$N$3:$R$3,0))),"")</f>
        <v/>
      </c>
      <c r="U24" s="5" t="str">
        <f ca="1">IFERROR(IF(ISBLANK(INDEX(カレンダーデータ!$N$4:$R$368,MATCH(U$29,カレンダーデータ!$M$4:$M$368,0),MATCH($C24,カレンダーデータ!$N$3:$R$3,0))),"",INDEX(カレンダーデータ!$N$4:$R$368,MATCH(U$29,カレンダーデータ!$M$4:$M$368,0),MATCH($C24,カレンダーデータ!$N$3:$R$3,0))),"")</f>
        <v/>
      </c>
      <c r="V24" s="5" t="str">
        <f ca="1">IFERROR(IF(ISBLANK(INDEX(カレンダーデータ!$N$4:$R$368,MATCH(V$29,カレンダーデータ!$M$4:$M$368,0),MATCH($C24,カレンダーデータ!$N$3:$R$3,0))),"",INDEX(カレンダーデータ!$N$4:$R$368,MATCH(V$29,カレンダーデータ!$M$4:$M$368,0),MATCH($C24,カレンダーデータ!$N$3:$R$3,0))),"")</f>
        <v/>
      </c>
      <c r="W24" s="5" t="str">
        <f ca="1">IFERROR(IF(ISBLANK(INDEX(カレンダーデータ!$N$4:$R$368,MATCH(W$29,カレンダーデータ!$M$4:$M$368,0),MATCH($C24,カレンダーデータ!$N$3:$R$3,0))),"",INDEX(カレンダーデータ!$N$4:$R$368,MATCH(W$29,カレンダーデータ!$M$4:$M$368,0),MATCH($C24,カレンダーデータ!$N$3:$R$3,0))),"")</f>
        <v/>
      </c>
      <c r="X24" s="5" t="str">
        <f ca="1">IFERROR(IF(ISBLANK(INDEX(カレンダーデータ!$N$4:$R$368,MATCH(X$29,カレンダーデータ!$M$4:$M$368,0),MATCH($C24,カレンダーデータ!$N$3:$R$3,0))),"",INDEX(カレンダーデータ!$N$4:$R$368,MATCH(X$29,カレンダーデータ!$M$4:$M$368,0),MATCH($C24,カレンダーデータ!$N$3:$R$3,0))),"")</f>
        <v/>
      </c>
      <c r="Y24" s="5" t="str">
        <f ca="1">IFERROR(IF(ISBLANK(INDEX(カレンダーデータ!$N$4:$R$368,MATCH(Y$29,カレンダーデータ!$M$4:$M$368,0),MATCH($C24,カレンダーデータ!$N$3:$R$3,0))),"",INDEX(カレンダーデータ!$N$4:$R$368,MATCH(Y$29,カレンダーデータ!$M$4:$M$368,0),MATCH($C24,カレンダーデータ!$N$3:$R$3,0))),"")</f>
        <v/>
      </c>
      <c r="Z24" s="5" t="str">
        <f ca="1">IFERROR(IF(ISBLANK(INDEX(カレンダーデータ!$N$4:$R$368,MATCH(Z$29,カレンダーデータ!$M$4:$M$368,0),MATCH($C24,カレンダーデータ!$N$3:$R$3,0))),"",INDEX(カレンダーデータ!$N$4:$R$368,MATCH(Z$29,カレンダーデータ!$M$4:$M$368,0),MATCH($C24,カレンダーデータ!$N$3:$R$3,0))),"")</f>
        <v/>
      </c>
      <c r="AA24" s="5" t="str">
        <f ca="1">IFERROR(IF(ISBLANK(INDEX(カレンダーデータ!$N$4:$R$368,MATCH(AA$29,カレンダーデータ!$M$4:$M$368,0),MATCH($C24,カレンダーデータ!$N$3:$R$3,0))),"",INDEX(カレンダーデータ!$N$4:$R$368,MATCH(AA$29,カレンダーデータ!$M$4:$M$368,0),MATCH($C24,カレンダーデータ!$N$3:$R$3,0))),"")</f>
        <v/>
      </c>
      <c r="AB24" s="5" t="str">
        <f ca="1">IFERROR(IF(ISBLANK(INDEX(カレンダーデータ!$N$4:$R$368,MATCH(AB$29,カレンダーデータ!$M$4:$M$368,0),MATCH($C24,カレンダーデータ!$N$3:$R$3,0))),"",INDEX(カレンダーデータ!$N$4:$R$368,MATCH(AB$29,カレンダーデータ!$M$4:$M$368,0),MATCH($C24,カレンダーデータ!$N$3:$R$3,0))),"")</f>
        <v/>
      </c>
      <c r="AC24" s="5" t="str">
        <f ca="1">IFERROR(IF(ISBLANK(INDEX(カレンダーデータ!$N$4:$R$368,MATCH(AC$29,カレンダーデータ!$M$4:$M$368,0),MATCH($C24,カレンダーデータ!$N$3:$R$3,0))),"",INDEX(カレンダーデータ!$N$4:$R$368,MATCH(AC$29,カレンダーデータ!$M$4:$M$368,0),MATCH($C24,カレンダーデータ!$N$3:$R$3,0))),"")</f>
        <v/>
      </c>
      <c r="AD24" s="5" t="str">
        <f ca="1">IFERROR(IF(ISBLANK(INDEX(カレンダーデータ!$N$4:$R$368,MATCH(AD$29,カレンダーデータ!$M$4:$M$368,0),MATCH($C24,カレンダーデータ!$N$3:$R$3,0))),"",INDEX(カレンダーデータ!$N$4:$R$368,MATCH(AD$29,カレンダーデータ!$M$4:$M$368,0),MATCH($C24,カレンダーデータ!$N$3:$R$3,0))),"")</f>
        <v/>
      </c>
      <c r="AE24" s="5" t="str">
        <f ca="1">IFERROR(IF(ISBLANK(INDEX(カレンダーデータ!$N$4:$R$368,MATCH(AE$29,カレンダーデータ!$M$4:$M$368,0),MATCH($C24,カレンダーデータ!$N$3:$R$3,0))),"",INDEX(カレンダーデータ!$N$4:$R$368,MATCH(AE$29,カレンダーデータ!$M$4:$M$368,0),MATCH($C24,カレンダーデータ!$N$3:$R$3,0))),"")</f>
        <v/>
      </c>
      <c r="AF24" s="5" t="str">
        <f ca="1">IFERROR(IF(ISBLANK(INDEX(カレンダーデータ!$N$4:$R$368,MATCH(AF$29,カレンダーデータ!$M$4:$M$368,0),MATCH($C24,カレンダーデータ!$N$3:$R$3,0))),"",INDEX(カレンダーデータ!$N$4:$R$368,MATCH(AF$29,カレンダーデータ!$M$4:$M$368,0),MATCH($C24,カレンダーデータ!$N$3:$R$3,0))),"")</f>
        <v/>
      </c>
      <c r="AG24" s="5" t="str">
        <f ca="1">IFERROR(IF(ISBLANK(INDEX(カレンダーデータ!$N$4:$R$368,MATCH(AG$29,カレンダーデータ!$M$4:$M$368,0),MATCH($C24,カレンダーデータ!$N$3:$R$3,0))),"",INDEX(カレンダーデータ!$N$4:$R$368,MATCH(AG$29,カレンダーデータ!$M$4:$M$368,0),MATCH($C24,カレンダーデータ!$N$3:$R$3,0))),"")</f>
        <v/>
      </c>
      <c r="AH24" s="5" t="str">
        <f ca="1">IFERROR(IF(ISBLANK(INDEX(カレンダーデータ!$N$4:$R$368,MATCH(AH$29,カレンダーデータ!$M$4:$M$368,0),MATCH($C24,カレンダーデータ!$N$3:$R$3,0))),"",INDEX(カレンダーデータ!$N$4:$R$368,MATCH(AH$29,カレンダーデータ!$M$4:$M$368,0),MATCH($C24,カレンダーデータ!$N$3:$R$3,0))),"")</f>
        <v/>
      </c>
      <c r="AI24" s="9"/>
      <c r="AJ24" s="9"/>
      <c r="AK24" s="9"/>
    </row>
    <row r="25" spans="1:55" ht="17.5" hidden="1" customHeight="1" outlineLevel="1" x14ac:dyDescent="0.2">
      <c r="B25" s="327"/>
      <c r="C25" s="180" t="s">
        <v>176</v>
      </c>
      <c r="D25" s="5" t="str">
        <f ca="1">IFERROR(IF(ISBLANK(INDEX(カレンダーデータ!$N$4:$R$368,MATCH(D$29,カレンダーデータ!$M$4:$M$368,0),MATCH($C25,カレンダーデータ!$N$3:$R$3,0))),"",INDEX(カレンダーデータ!$N$4:$R$368,MATCH(D$29,カレンダーデータ!$M$4:$M$368,0),MATCH($C25,カレンダーデータ!$N$3:$R$3,0))),"")</f>
        <v/>
      </c>
      <c r="E25" s="5" t="str">
        <f ca="1">IFERROR(IF(ISBLANK(INDEX(カレンダーデータ!$N$4:$R$368,MATCH(E$29,カレンダーデータ!$M$4:$M$368,0),MATCH($C25,カレンダーデータ!$N$3:$R$3,0))),"",INDEX(カレンダーデータ!$N$4:$R$368,MATCH(E$29,カレンダーデータ!$M$4:$M$368,0),MATCH($C25,カレンダーデータ!$N$3:$R$3,0))),"")</f>
        <v/>
      </c>
      <c r="F25" s="5" t="str">
        <f ca="1">IFERROR(IF(ISBLANK(INDEX(カレンダーデータ!$N$4:$R$368,MATCH(F$29,カレンダーデータ!$M$4:$M$368,0),MATCH($C25,カレンダーデータ!$N$3:$R$3,0))),"",INDEX(カレンダーデータ!$N$4:$R$368,MATCH(F$29,カレンダーデータ!$M$4:$M$368,0),MATCH($C25,カレンダーデータ!$N$3:$R$3,0))),"")</f>
        <v/>
      </c>
      <c r="G25" s="5" t="str">
        <f ca="1">IFERROR(IF(ISBLANK(INDEX(カレンダーデータ!$N$4:$R$368,MATCH(G$29,カレンダーデータ!$M$4:$M$368,0),MATCH($C25,カレンダーデータ!$N$3:$R$3,0))),"",INDEX(カレンダーデータ!$N$4:$R$368,MATCH(G$29,カレンダーデータ!$M$4:$M$368,0),MATCH($C25,カレンダーデータ!$N$3:$R$3,0))),"")</f>
        <v/>
      </c>
      <c r="H25" s="5" t="str">
        <f ca="1">IFERROR(IF(ISBLANK(INDEX(カレンダーデータ!$N$4:$R$368,MATCH(H$29,カレンダーデータ!$M$4:$M$368,0),MATCH($C25,カレンダーデータ!$N$3:$R$3,0))),"",INDEX(カレンダーデータ!$N$4:$R$368,MATCH(H$29,カレンダーデータ!$M$4:$M$368,0),MATCH($C25,カレンダーデータ!$N$3:$R$3,0))),"")</f>
        <v/>
      </c>
      <c r="I25" s="5" t="str">
        <f ca="1">IFERROR(IF(ISBLANK(INDEX(カレンダーデータ!$N$4:$R$368,MATCH(I$29,カレンダーデータ!$M$4:$M$368,0),MATCH($C25,カレンダーデータ!$N$3:$R$3,0))),"",INDEX(カレンダーデータ!$N$4:$R$368,MATCH(I$29,カレンダーデータ!$M$4:$M$368,0),MATCH($C25,カレンダーデータ!$N$3:$R$3,0))),"")</f>
        <v/>
      </c>
      <c r="J25" s="5" t="str">
        <f ca="1">IFERROR(IF(ISBLANK(INDEX(カレンダーデータ!$N$4:$R$368,MATCH(J$29,カレンダーデータ!$M$4:$M$368,0),MATCH($C25,カレンダーデータ!$N$3:$R$3,0))),"",INDEX(カレンダーデータ!$N$4:$R$368,MATCH(J$29,カレンダーデータ!$M$4:$M$368,0),MATCH($C25,カレンダーデータ!$N$3:$R$3,0))),"")</f>
        <v/>
      </c>
      <c r="K25" s="5" t="str">
        <f ca="1">IFERROR(IF(ISBLANK(INDEX(カレンダーデータ!$N$4:$R$368,MATCH(K$29,カレンダーデータ!$M$4:$M$368,0),MATCH($C25,カレンダーデータ!$N$3:$R$3,0))),"",INDEX(カレンダーデータ!$N$4:$R$368,MATCH(K$29,カレンダーデータ!$M$4:$M$368,0),MATCH($C25,カレンダーデータ!$N$3:$R$3,0))),"")</f>
        <v/>
      </c>
      <c r="L25" s="5" t="str">
        <f ca="1">IFERROR(IF(ISBLANK(INDEX(カレンダーデータ!$N$4:$R$368,MATCH(L$29,カレンダーデータ!$M$4:$M$368,0),MATCH($C25,カレンダーデータ!$N$3:$R$3,0))),"",INDEX(カレンダーデータ!$N$4:$R$368,MATCH(L$29,カレンダーデータ!$M$4:$M$368,0),MATCH($C25,カレンダーデータ!$N$3:$R$3,0))),"")</f>
        <v/>
      </c>
      <c r="M25" s="5" t="str">
        <f ca="1">IFERROR(IF(ISBLANK(INDEX(カレンダーデータ!$N$4:$R$368,MATCH(M$29,カレンダーデータ!$M$4:$M$368,0),MATCH($C25,カレンダーデータ!$N$3:$R$3,0))),"",INDEX(カレンダーデータ!$N$4:$R$368,MATCH(M$29,カレンダーデータ!$M$4:$M$368,0),MATCH($C25,カレンダーデータ!$N$3:$R$3,0))),"")</f>
        <v/>
      </c>
      <c r="N25" s="5" t="str">
        <f ca="1">IFERROR(IF(ISBLANK(INDEX(カレンダーデータ!$N$4:$R$368,MATCH(N$29,カレンダーデータ!$M$4:$M$368,0),MATCH($C25,カレンダーデータ!$N$3:$R$3,0))),"",INDEX(カレンダーデータ!$N$4:$R$368,MATCH(N$29,カレンダーデータ!$M$4:$M$368,0),MATCH($C25,カレンダーデータ!$N$3:$R$3,0))),"")</f>
        <v/>
      </c>
      <c r="O25" s="5" t="str">
        <f ca="1">IFERROR(IF(ISBLANK(INDEX(カレンダーデータ!$N$4:$R$368,MATCH(O$29,カレンダーデータ!$M$4:$M$368,0),MATCH($C25,カレンダーデータ!$N$3:$R$3,0))),"",INDEX(カレンダーデータ!$N$4:$R$368,MATCH(O$29,カレンダーデータ!$M$4:$M$368,0),MATCH($C25,カレンダーデータ!$N$3:$R$3,0))),"")</f>
        <v/>
      </c>
      <c r="P25" s="5" t="str">
        <f ca="1">IFERROR(IF(ISBLANK(INDEX(カレンダーデータ!$N$4:$R$368,MATCH(P$29,カレンダーデータ!$M$4:$M$368,0),MATCH($C25,カレンダーデータ!$N$3:$R$3,0))),"",INDEX(カレンダーデータ!$N$4:$R$368,MATCH(P$29,カレンダーデータ!$M$4:$M$368,0),MATCH($C25,カレンダーデータ!$N$3:$R$3,0))),"")</f>
        <v/>
      </c>
      <c r="Q25" s="5" t="str">
        <f ca="1">IFERROR(IF(ISBLANK(INDEX(カレンダーデータ!$N$4:$R$368,MATCH(Q$29,カレンダーデータ!$M$4:$M$368,0),MATCH($C25,カレンダーデータ!$N$3:$R$3,0))),"",INDEX(カレンダーデータ!$N$4:$R$368,MATCH(Q$29,カレンダーデータ!$M$4:$M$368,0),MATCH($C25,カレンダーデータ!$N$3:$R$3,0))),"")</f>
        <v/>
      </c>
      <c r="R25" s="5" t="str">
        <f ca="1">IFERROR(IF(ISBLANK(INDEX(カレンダーデータ!$N$4:$R$368,MATCH(R$29,カレンダーデータ!$M$4:$M$368,0),MATCH($C25,カレンダーデータ!$N$3:$R$3,0))),"",INDEX(カレンダーデータ!$N$4:$R$368,MATCH(R$29,カレンダーデータ!$M$4:$M$368,0),MATCH($C25,カレンダーデータ!$N$3:$R$3,0))),"")</f>
        <v/>
      </c>
      <c r="S25" s="5" t="str">
        <f ca="1">IFERROR(IF(ISBLANK(INDEX(カレンダーデータ!$N$4:$R$368,MATCH(S$29,カレンダーデータ!$M$4:$M$368,0),MATCH($C25,カレンダーデータ!$N$3:$R$3,0))),"",INDEX(カレンダーデータ!$N$4:$R$368,MATCH(S$29,カレンダーデータ!$M$4:$M$368,0),MATCH($C25,カレンダーデータ!$N$3:$R$3,0))),"")</f>
        <v/>
      </c>
      <c r="T25" s="5" t="str">
        <f ca="1">IFERROR(IF(ISBLANK(INDEX(カレンダーデータ!$N$4:$R$368,MATCH(T$29,カレンダーデータ!$M$4:$M$368,0),MATCH($C25,カレンダーデータ!$N$3:$R$3,0))),"",INDEX(カレンダーデータ!$N$4:$R$368,MATCH(T$29,カレンダーデータ!$M$4:$M$368,0),MATCH($C25,カレンダーデータ!$N$3:$R$3,0))),"")</f>
        <v/>
      </c>
      <c r="U25" s="5" t="str">
        <f ca="1">IFERROR(IF(ISBLANK(INDEX(カレンダーデータ!$N$4:$R$368,MATCH(U$29,カレンダーデータ!$M$4:$M$368,0),MATCH($C25,カレンダーデータ!$N$3:$R$3,0))),"",INDEX(カレンダーデータ!$N$4:$R$368,MATCH(U$29,カレンダーデータ!$M$4:$M$368,0),MATCH($C25,カレンダーデータ!$N$3:$R$3,0))),"")</f>
        <v/>
      </c>
      <c r="V25" s="5" t="str">
        <f ca="1">IFERROR(IF(ISBLANK(INDEX(カレンダーデータ!$N$4:$R$368,MATCH(V$29,カレンダーデータ!$M$4:$M$368,0),MATCH($C25,カレンダーデータ!$N$3:$R$3,0))),"",INDEX(カレンダーデータ!$N$4:$R$368,MATCH(V$29,カレンダーデータ!$M$4:$M$368,0),MATCH($C25,カレンダーデータ!$N$3:$R$3,0))),"")</f>
        <v/>
      </c>
      <c r="W25" s="5" t="str">
        <f ca="1">IFERROR(IF(ISBLANK(INDEX(カレンダーデータ!$N$4:$R$368,MATCH(W$29,カレンダーデータ!$M$4:$M$368,0),MATCH($C25,カレンダーデータ!$N$3:$R$3,0))),"",INDEX(カレンダーデータ!$N$4:$R$368,MATCH(W$29,カレンダーデータ!$M$4:$M$368,0),MATCH($C25,カレンダーデータ!$N$3:$R$3,0))),"")</f>
        <v/>
      </c>
      <c r="X25" s="5" t="str">
        <f ca="1">IFERROR(IF(ISBLANK(INDEX(カレンダーデータ!$N$4:$R$368,MATCH(X$29,カレンダーデータ!$M$4:$M$368,0),MATCH($C25,カレンダーデータ!$N$3:$R$3,0))),"",INDEX(カレンダーデータ!$N$4:$R$368,MATCH(X$29,カレンダーデータ!$M$4:$M$368,0),MATCH($C25,カレンダーデータ!$N$3:$R$3,0))),"")</f>
        <v/>
      </c>
      <c r="Y25" s="5" t="str">
        <f ca="1">IFERROR(IF(ISBLANK(INDEX(カレンダーデータ!$N$4:$R$368,MATCH(Y$29,カレンダーデータ!$M$4:$M$368,0),MATCH($C25,カレンダーデータ!$N$3:$R$3,0))),"",INDEX(カレンダーデータ!$N$4:$R$368,MATCH(Y$29,カレンダーデータ!$M$4:$M$368,0),MATCH($C25,カレンダーデータ!$N$3:$R$3,0))),"")</f>
        <v/>
      </c>
      <c r="Z25" s="5" t="str">
        <f ca="1">IFERROR(IF(ISBLANK(INDEX(カレンダーデータ!$N$4:$R$368,MATCH(Z$29,カレンダーデータ!$M$4:$M$368,0),MATCH($C25,カレンダーデータ!$N$3:$R$3,0))),"",INDEX(カレンダーデータ!$N$4:$R$368,MATCH(Z$29,カレンダーデータ!$M$4:$M$368,0),MATCH($C25,カレンダーデータ!$N$3:$R$3,0))),"")</f>
        <v/>
      </c>
      <c r="AA25" s="5" t="str">
        <f ca="1">IFERROR(IF(ISBLANK(INDEX(カレンダーデータ!$N$4:$R$368,MATCH(AA$29,カレンダーデータ!$M$4:$M$368,0),MATCH($C25,カレンダーデータ!$N$3:$R$3,0))),"",INDEX(カレンダーデータ!$N$4:$R$368,MATCH(AA$29,カレンダーデータ!$M$4:$M$368,0),MATCH($C25,カレンダーデータ!$N$3:$R$3,0))),"")</f>
        <v/>
      </c>
      <c r="AB25" s="5" t="str">
        <f ca="1">IFERROR(IF(ISBLANK(INDEX(カレンダーデータ!$N$4:$R$368,MATCH(AB$29,カレンダーデータ!$M$4:$M$368,0),MATCH($C25,カレンダーデータ!$N$3:$R$3,0))),"",INDEX(カレンダーデータ!$N$4:$R$368,MATCH(AB$29,カレンダーデータ!$M$4:$M$368,0),MATCH($C25,カレンダーデータ!$N$3:$R$3,0))),"")</f>
        <v/>
      </c>
      <c r="AC25" s="5" t="str">
        <f ca="1">IFERROR(IF(ISBLANK(INDEX(カレンダーデータ!$N$4:$R$368,MATCH(AC$29,カレンダーデータ!$M$4:$M$368,0),MATCH($C25,カレンダーデータ!$N$3:$R$3,0))),"",INDEX(カレンダーデータ!$N$4:$R$368,MATCH(AC$29,カレンダーデータ!$M$4:$M$368,0),MATCH($C25,カレンダーデータ!$N$3:$R$3,0))),"")</f>
        <v/>
      </c>
      <c r="AD25" s="5" t="str">
        <f ca="1">IFERROR(IF(ISBLANK(INDEX(カレンダーデータ!$N$4:$R$368,MATCH(AD$29,カレンダーデータ!$M$4:$M$368,0),MATCH($C25,カレンダーデータ!$N$3:$R$3,0))),"",INDEX(カレンダーデータ!$N$4:$R$368,MATCH(AD$29,カレンダーデータ!$M$4:$M$368,0),MATCH($C25,カレンダーデータ!$N$3:$R$3,0))),"")</f>
        <v/>
      </c>
      <c r="AE25" s="5" t="str">
        <f ca="1">IFERROR(IF(ISBLANK(INDEX(カレンダーデータ!$N$4:$R$368,MATCH(AE$29,カレンダーデータ!$M$4:$M$368,0),MATCH($C25,カレンダーデータ!$N$3:$R$3,0))),"",INDEX(カレンダーデータ!$N$4:$R$368,MATCH(AE$29,カレンダーデータ!$M$4:$M$368,0),MATCH($C25,カレンダーデータ!$N$3:$R$3,0))),"")</f>
        <v/>
      </c>
      <c r="AF25" s="5" t="str">
        <f ca="1">IFERROR(IF(ISBLANK(INDEX(カレンダーデータ!$N$4:$R$368,MATCH(AF$29,カレンダーデータ!$M$4:$M$368,0),MATCH($C25,カレンダーデータ!$N$3:$R$3,0))),"",INDEX(カレンダーデータ!$N$4:$R$368,MATCH(AF$29,カレンダーデータ!$M$4:$M$368,0),MATCH($C25,カレンダーデータ!$N$3:$R$3,0))),"")</f>
        <v/>
      </c>
      <c r="AG25" s="5" t="str">
        <f ca="1">IFERROR(IF(ISBLANK(INDEX(カレンダーデータ!$N$4:$R$368,MATCH(AG$29,カレンダーデータ!$M$4:$M$368,0),MATCH($C25,カレンダーデータ!$N$3:$R$3,0))),"",INDEX(カレンダーデータ!$N$4:$R$368,MATCH(AG$29,カレンダーデータ!$M$4:$M$368,0),MATCH($C25,カレンダーデータ!$N$3:$R$3,0))),"")</f>
        <v/>
      </c>
      <c r="AH25" s="5" t="str">
        <f ca="1">IFERROR(IF(ISBLANK(INDEX(カレンダーデータ!$N$4:$R$368,MATCH(AH$29,カレンダーデータ!$M$4:$M$368,0),MATCH($C25,カレンダーデータ!$N$3:$R$3,0))),"",INDEX(カレンダーデータ!$N$4:$R$368,MATCH(AH$29,カレンダーデータ!$M$4:$M$368,0),MATCH($C25,カレンダーデータ!$N$3:$R$3,0))),"")</f>
        <v/>
      </c>
      <c r="AI25" s="9"/>
      <c r="AJ25" s="9"/>
      <c r="AK25" s="9"/>
    </row>
    <row r="26" spans="1:55" ht="17.5" hidden="1" customHeight="1" outlineLevel="1" x14ac:dyDescent="0.2">
      <c r="B26" s="327"/>
      <c r="C26" s="180" t="s">
        <v>177</v>
      </c>
      <c r="D26" s="5" t="str">
        <f ca="1">IFERROR(IF(ISBLANK(INDEX(カレンダーデータ!$N$4:$R$368,MATCH(D$29,カレンダーデータ!$M$4:$M$368,0),MATCH($C26,カレンダーデータ!$N$3:$R$3,0))),"",INDEX(カレンダーデータ!$N$4:$R$368,MATCH(D$29,カレンダーデータ!$M$4:$M$368,0),MATCH($C26,カレンダーデータ!$N$3:$R$3,0))),"")</f>
        <v/>
      </c>
      <c r="E26" s="5" t="str">
        <f ca="1">IFERROR(IF(ISBLANK(INDEX(カレンダーデータ!$N$4:$R$368,MATCH(E$29,カレンダーデータ!$M$4:$M$368,0),MATCH($C26,カレンダーデータ!$N$3:$R$3,0))),"",INDEX(カレンダーデータ!$N$4:$R$368,MATCH(E$29,カレンダーデータ!$M$4:$M$368,0),MATCH($C26,カレンダーデータ!$N$3:$R$3,0))),"")</f>
        <v/>
      </c>
      <c r="F26" s="5" t="str">
        <f ca="1">IFERROR(IF(ISBLANK(INDEX(カレンダーデータ!$N$4:$R$368,MATCH(F$29,カレンダーデータ!$M$4:$M$368,0),MATCH($C26,カレンダーデータ!$N$3:$R$3,0))),"",INDEX(カレンダーデータ!$N$4:$R$368,MATCH(F$29,カレンダーデータ!$M$4:$M$368,0),MATCH($C26,カレンダーデータ!$N$3:$R$3,0))),"")</f>
        <v/>
      </c>
      <c r="G26" s="5" t="str">
        <f ca="1">IFERROR(IF(ISBLANK(INDEX(カレンダーデータ!$N$4:$R$368,MATCH(G$29,カレンダーデータ!$M$4:$M$368,0),MATCH($C26,カレンダーデータ!$N$3:$R$3,0))),"",INDEX(カレンダーデータ!$N$4:$R$368,MATCH(G$29,カレンダーデータ!$M$4:$M$368,0),MATCH($C26,カレンダーデータ!$N$3:$R$3,0))),"")</f>
        <v/>
      </c>
      <c r="H26" s="5" t="str">
        <f ca="1">IFERROR(IF(ISBLANK(INDEX(カレンダーデータ!$N$4:$R$368,MATCH(H$29,カレンダーデータ!$M$4:$M$368,0),MATCH($C26,カレンダーデータ!$N$3:$R$3,0))),"",INDEX(カレンダーデータ!$N$4:$R$368,MATCH(H$29,カレンダーデータ!$M$4:$M$368,0),MATCH($C26,カレンダーデータ!$N$3:$R$3,0))),"")</f>
        <v/>
      </c>
      <c r="I26" s="5" t="str">
        <f ca="1">IFERROR(IF(ISBLANK(INDEX(カレンダーデータ!$N$4:$R$368,MATCH(I$29,カレンダーデータ!$M$4:$M$368,0),MATCH($C26,カレンダーデータ!$N$3:$R$3,0))),"",INDEX(カレンダーデータ!$N$4:$R$368,MATCH(I$29,カレンダーデータ!$M$4:$M$368,0),MATCH($C26,カレンダーデータ!$N$3:$R$3,0))),"")</f>
        <v/>
      </c>
      <c r="J26" s="5" t="str">
        <f ca="1">IFERROR(IF(ISBLANK(INDEX(カレンダーデータ!$N$4:$R$368,MATCH(J$29,カレンダーデータ!$M$4:$M$368,0),MATCH($C26,カレンダーデータ!$N$3:$R$3,0))),"",INDEX(カレンダーデータ!$N$4:$R$368,MATCH(J$29,カレンダーデータ!$M$4:$M$368,0),MATCH($C26,カレンダーデータ!$N$3:$R$3,0))),"")</f>
        <v/>
      </c>
      <c r="K26" s="5" t="str">
        <f ca="1">IFERROR(IF(ISBLANK(INDEX(カレンダーデータ!$N$4:$R$368,MATCH(K$29,カレンダーデータ!$M$4:$M$368,0),MATCH($C26,カレンダーデータ!$N$3:$R$3,0))),"",INDEX(カレンダーデータ!$N$4:$R$368,MATCH(K$29,カレンダーデータ!$M$4:$M$368,0),MATCH($C26,カレンダーデータ!$N$3:$R$3,0))),"")</f>
        <v/>
      </c>
      <c r="L26" s="5" t="str">
        <f ca="1">IFERROR(IF(ISBLANK(INDEX(カレンダーデータ!$N$4:$R$368,MATCH(L$29,カレンダーデータ!$M$4:$M$368,0),MATCH($C26,カレンダーデータ!$N$3:$R$3,0))),"",INDEX(カレンダーデータ!$N$4:$R$368,MATCH(L$29,カレンダーデータ!$M$4:$M$368,0),MATCH($C26,カレンダーデータ!$N$3:$R$3,0))),"")</f>
        <v/>
      </c>
      <c r="M26" s="5" t="str">
        <f ca="1">IFERROR(IF(ISBLANK(INDEX(カレンダーデータ!$N$4:$R$368,MATCH(M$29,カレンダーデータ!$M$4:$M$368,0),MATCH($C26,カレンダーデータ!$N$3:$R$3,0))),"",INDEX(カレンダーデータ!$N$4:$R$368,MATCH(M$29,カレンダーデータ!$M$4:$M$368,0),MATCH($C26,カレンダーデータ!$N$3:$R$3,0))),"")</f>
        <v/>
      </c>
      <c r="N26" s="5" t="str">
        <f ca="1">IFERROR(IF(ISBLANK(INDEX(カレンダーデータ!$N$4:$R$368,MATCH(N$29,カレンダーデータ!$M$4:$M$368,0),MATCH($C26,カレンダーデータ!$N$3:$R$3,0))),"",INDEX(カレンダーデータ!$N$4:$R$368,MATCH(N$29,カレンダーデータ!$M$4:$M$368,0),MATCH($C26,カレンダーデータ!$N$3:$R$3,0))),"")</f>
        <v/>
      </c>
      <c r="O26" s="5" t="str">
        <f ca="1">IFERROR(IF(ISBLANK(INDEX(カレンダーデータ!$N$4:$R$368,MATCH(O$29,カレンダーデータ!$M$4:$M$368,0),MATCH($C26,カレンダーデータ!$N$3:$R$3,0))),"",INDEX(カレンダーデータ!$N$4:$R$368,MATCH(O$29,カレンダーデータ!$M$4:$M$368,0),MATCH($C26,カレンダーデータ!$N$3:$R$3,0))),"")</f>
        <v/>
      </c>
      <c r="P26" s="5" t="str">
        <f ca="1">IFERROR(IF(ISBLANK(INDEX(カレンダーデータ!$N$4:$R$368,MATCH(P$29,カレンダーデータ!$M$4:$M$368,0),MATCH($C26,カレンダーデータ!$N$3:$R$3,0))),"",INDEX(カレンダーデータ!$N$4:$R$368,MATCH(P$29,カレンダーデータ!$M$4:$M$368,0),MATCH($C26,カレンダーデータ!$N$3:$R$3,0))),"")</f>
        <v/>
      </c>
      <c r="Q26" s="5" t="str">
        <f ca="1">IFERROR(IF(ISBLANK(INDEX(カレンダーデータ!$N$4:$R$368,MATCH(Q$29,カレンダーデータ!$M$4:$M$368,0),MATCH($C26,カレンダーデータ!$N$3:$R$3,0))),"",INDEX(カレンダーデータ!$N$4:$R$368,MATCH(Q$29,カレンダーデータ!$M$4:$M$368,0),MATCH($C26,カレンダーデータ!$N$3:$R$3,0))),"")</f>
        <v/>
      </c>
      <c r="R26" s="5" t="str">
        <f ca="1">IFERROR(IF(ISBLANK(INDEX(カレンダーデータ!$N$4:$R$368,MATCH(R$29,カレンダーデータ!$M$4:$M$368,0),MATCH($C26,カレンダーデータ!$N$3:$R$3,0))),"",INDEX(カレンダーデータ!$N$4:$R$368,MATCH(R$29,カレンダーデータ!$M$4:$M$368,0),MATCH($C26,カレンダーデータ!$N$3:$R$3,0))),"")</f>
        <v/>
      </c>
      <c r="S26" s="5" t="str">
        <f ca="1">IFERROR(IF(ISBLANK(INDEX(カレンダーデータ!$N$4:$R$368,MATCH(S$29,カレンダーデータ!$M$4:$M$368,0),MATCH($C26,カレンダーデータ!$N$3:$R$3,0))),"",INDEX(カレンダーデータ!$N$4:$R$368,MATCH(S$29,カレンダーデータ!$M$4:$M$368,0),MATCH($C26,カレンダーデータ!$N$3:$R$3,0))),"")</f>
        <v/>
      </c>
      <c r="T26" s="5" t="str">
        <f ca="1">IFERROR(IF(ISBLANK(INDEX(カレンダーデータ!$N$4:$R$368,MATCH(T$29,カレンダーデータ!$M$4:$M$368,0),MATCH($C26,カレンダーデータ!$N$3:$R$3,0))),"",INDEX(カレンダーデータ!$N$4:$R$368,MATCH(T$29,カレンダーデータ!$M$4:$M$368,0),MATCH($C26,カレンダーデータ!$N$3:$R$3,0))),"")</f>
        <v/>
      </c>
      <c r="U26" s="5" t="str">
        <f ca="1">IFERROR(IF(ISBLANK(INDEX(カレンダーデータ!$N$4:$R$368,MATCH(U$29,カレンダーデータ!$M$4:$M$368,0),MATCH($C26,カレンダーデータ!$N$3:$R$3,0))),"",INDEX(カレンダーデータ!$N$4:$R$368,MATCH(U$29,カレンダーデータ!$M$4:$M$368,0),MATCH($C26,カレンダーデータ!$N$3:$R$3,0))),"")</f>
        <v/>
      </c>
      <c r="V26" s="5" t="str">
        <f ca="1">IFERROR(IF(ISBLANK(INDEX(カレンダーデータ!$N$4:$R$368,MATCH(V$29,カレンダーデータ!$M$4:$M$368,0),MATCH($C26,カレンダーデータ!$N$3:$R$3,0))),"",INDEX(カレンダーデータ!$N$4:$R$368,MATCH(V$29,カレンダーデータ!$M$4:$M$368,0),MATCH($C26,カレンダーデータ!$N$3:$R$3,0))),"")</f>
        <v/>
      </c>
      <c r="W26" s="5" t="str">
        <f ca="1">IFERROR(IF(ISBLANK(INDEX(カレンダーデータ!$N$4:$R$368,MATCH(W$29,カレンダーデータ!$M$4:$M$368,0),MATCH($C26,カレンダーデータ!$N$3:$R$3,0))),"",INDEX(カレンダーデータ!$N$4:$R$368,MATCH(W$29,カレンダーデータ!$M$4:$M$368,0),MATCH($C26,カレンダーデータ!$N$3:$R$3,0))),"")</f>
        <v/>
      </c>
      <c r="X26" s="5" t="str">
        <f ca="1">IFERROR(IF(ISBLANK(INDEX(カレンダーデータ!$N$4:$R$368,MATCH(X$29,カレンダーデータ!$M$4:$M$368,0),MATCH($C26,カレンダーデータ!$N$3:$R$3,0))),"",INDEX(カレンダーデータ!$N$4:$R$368,MATCH(X$29,カレンダーデータ!$M$4:$M$368,0),MATCH($C26,カレンダーデータ!$N$3:$R$3,0))),"")</f>
        <v/>
      </c>
      <c r="Y26" s="5" t="str">
        <f ca="1">IFERROR(IF(ISBLANK(INDEX(カレンダーデータ!$N$4:$R$368,MATCH(Y$29,カレンダーデータ!$M$4:$M$368,0),MATCH($C26,カレンダーデータ!$N$3:$R$3,0))),"",INDEX(カレンダーデータ!$N$4:$R$368,MATCH(Y$29,カレンダーデータ!$M$4:$M$368,0),MATCH($C26,カレンダーデータ!$N$3:$R$3,0))),"")</f>
        <v/>
      </c>
      <c r="Z26" s="5" t="str">
        <f ca="1">IFERROR(IF(ISBLANK(INDEX(カレンダーデータ!$N$4:$R$368,MATCH(Z$29,カレンダーデータ!$M$4:$M$368,0),MATCH($C26,カレンダーデータ!$N$3:$R$3,0))),"",INDEX(カレンダーデータ!$N$4:$R$368,MATCH(Z$29,カレンダーデータ!$M$4:$M$368,0),MATCH($C26,カレンダーデータ!$N$3:$R$3,0))),"")</f>
        <v/>
      </c>
      <c r="AA26" s="5" t="str">
        <f ca="1">IFERROR(IF(ISBLANK(INDEX(カレンダーデータ!$N$4:$R$368,MATCH(AA$29,カレンダーデータ!$M$4:$M$368,0),MATCH($C26,カレンダーデータ!$N$3:$R$3,0))),"",INDEX(カレンダーデータ!$N$4:$R$368,MATCH(AA$29,カレンダーデータ!$M$4:$M$368,0),MATCH($C26,カレンダーデータ!$N$3:$R$3,0))),"")</f>
        <v/>
      </c>
      <c r="AB26" s="5" t="str">
        <f ca="1">IFERROR(IF(ISBLANK(INDEX(カレンダーデータ!$N$4:$R$368,MATCH(AB$29,カレンダーデータ!$M$4:$M$368,0),MATCH($C26,カレンダーデータ!$N$3:$R$3,0))),"",INDEX(カレンダーデータ!$N$4:$R$368,MATCH(AB$29,カレンダーデータ!$M$4:$M$368,0),MATCH($C26,カレンダーデータ!$N$3:$R$3,0))),"")</f>
        <v/>
      </c>
      <c r="AC26" s="5" t="str">
        <f ca="1">IFERROR(IF(ISBLANK(INDEX(カレンダーデータ!$N$4:$R$368,MATCH(AC$29,カレンダーデータ!$M$4:$M$368,0),MATCH($C26,カレンダーデータ!$N$3:$R$3,0))),"",INDEX(カレンダーデータ!$N$4:$R$368,MATCH(AC$29,カレンダーデータ!$M$4:$M$368,0),MATCH($C26,カレンダーデータ!$N$3:$R$3,0))),"")</f>
        <v/>
      </c>
      <c r="AD26" s="5" t="str">
        <f ca="1">IFERROR(IF(ISBLANK(INDEX(カレンダーデータ!$N$4:$R$368,MATCH(AD$29,カレンダーデータ!$M$4:$M$368,0),MATCH($C26,カレンダーデータ!$N$3:$R$3,0))),"",INDEX(カレンダーデータ!$N$4:$R$368,MATCH(AD$29,カレンダーデータ!$M$4:$M$368,0),MATCH($C26,カレンダーデータ!$N$3:$R$3,0))),"")</f>
        <v/>
      </c>
      <c r="AE26" s="5" t="str">
        <f ca="1">IFERROR(IF(ISBLANK(INDEX(カレンダーデータ!$N$4:$R$368,MATCH(AE$29,カレンダーデータ!$M$4:$M$368,0),MATCH($C26,カレンダーデータ!$N$3:$R$3,0))),"",INDEX(カレンダーデータ!$N$4:$R$368,MATCH(AE$29,カレンダーデータ!$M$4:$M$368,0),MATCH($C26,カレンダーデータ!$N$3:$R$3,0))),"")</f>
        <v/>
      </c>
      <c r="AF26" s="5" t="str">
        <f ca="1">IFERROR(IF(ISBLANK(INDEX(カレンダーデータ!$N$4:$R$368,MATCH(AF$29,カレンダーデータ!$M$4:$M$368,0),MATCH($C26,カレンダーデータ!$N$3:$R$3,0))),"",INDEX(カレンダーデータ!$N$4:$R$368,MATCH(AF$29,カレンダーデータ!$M$4:$M$368,0),MATCH($C26,カレンダーデータ!$N$3:$R$3,0))),"")</f>
        <v/>
      </c>
      <c r="AG26" s="5" t="str">
        <f ca="1">IFERROR(IF(ISBLANK(INDEX(カレンダーデータ!$N$4:$R$368,MATCH(AG$29,カレンダーデータ!$M$4:$M$368,0),MATCH($C26,カレンダーデータ!$N$3:$R$3,0))),"",INDEX(カレンダーデータ!$N$4:$R$368,MATCH(AG$29,カレンダーデータ!$M$4:$M$368,0),MATCH($C26,カレンダーデータ!$N$3:$R$3,0))),"")</f>
        <v/>
      </c>
      <c r="AH26" s="5" t="str">
        <f ca="1">IFERROR(IF(ISBLANK(INDEX(カレンダーデータ!$N$4:$R$368,MATCH(AH$29,カレンダーデータ!$M$4:$M$368,0),MATCH($C26,カレンダーデータ!$N$3:$R$3,0))),"",INDEX(カレンダーデータ!$N$4:$R$368,MATCH(AH$29,カレンダーデータ!$M$4:$M$368,0),MATCH($C26,カレンダーデータ!$N$3:$R$3,0))),"")</f>
        <v/>
      </c>
      <c r="AI26" s="9"/>
      <c r="AJ26" s="9"/>
      <c r="AK26" s="9"/>
    </row>
    <row r="27" spans="1:55" ht="17.5" hidden="1" customHeight="1" outlineLevel="1" x14ac:dyDescent="0.2">
      <c r="B27" s="327"/>
      <c r="C27" s="180" t="s">
        <v>178</v>
      </c>
      <c r="D27" s="5" t="str">
        <f ca="1">IFERROR(IF(ISBLANK(INDEX(カレンダーデータ!$N$4:$R$368,MATCH(D$29,カレンダーデータ!$M$4:$M$368,0),MATCH($C27,カレンダーデータ!$N$3:$R$3,0))),"",INDEX(カレンダーデータ!$N$4:$R$368,MATCH(D$29,カレンダーデータ!$M$4:$M$368,0),MATCH($C27,カレンダーデータ!$N$3:$R$3,0))),"")</f>
        <v/>
      </c>
      <c r="E27" s="5" t="str">
        <f ca="1">IFERROR(IF(ISBLANK(INDEX(カレンダーデータ!$N$4:$R$368,MATCH(E$29,カレンダーデータ!$M$4:$M$368,0),MATCH($C27,カレンダーデータ!$N$3:$R$3,0))),"",INDEX(カレンダーデータ!$N$4:$R$368,MATCH(E$29,カレンダーデータ!$M$4:$M$368,0),MATCH($C27,カレンダーデータ!$N$3:$R$3,0))),"")</f>
        <v/>
      </c>
      <c r="F27" s="5" t="str">
        <f ca="1">IFERROR(IF(ISBLANK(INDEX(カレンダーデータ!$N$4:$R$368,MATCH(F$29,カレンダーデータ!$M$4:$M$368,0),MATCH($C27,カレンダーデータ!$N$3:$R$3,0))),"",INDEX(カレンダーデータ!$N$4:$R$368,MATCH(F$29,カレンダーデータ!$M$4:$M$368,0),MATCH($C27,カレンダーデータ!$N$3:$R$3,0))),"")</f>
        <v/>
      </c>
      <c r="G27" s="5" t="str">
        <f ca="1">IFERROR(IF(ISBLANK(INDEX(カレンダーデータ!$N$4:$R$368,MATCH(G$29,カレンダーデータ!$M$4:$M$368,0),MATCH($C27,カレンダーデータ!$N$3:$R$3,0))),"",INDEX(カレンダーデータ!$N$4:$R$368,MATCH(G$29,カレンダーデータ!$M$4:$M$368,0),MATCH($C27,カレンダーデータ!$N$3:$R$3,0))),"")</f>
        <v/>
      </c>
      <c r="H27" s="5" t="str">
        <f ca="1">IFERROR(IF(ISBLANK(INDEX(カレンダーデータ!$N$4:$R$368,MATCH(H$29,カレンダーデータ!$M$4:$M$368,0),MATCH($C27,カレンダーデータ!$N$3:$R$3,0))),"",INDEX(カレンダーデータ!$N$4:$R$368,MATCH(H$29,カレンダーデータ!$M$4:$M$368,0),MATCH($C27,カレンダーデータ!$N$3:$R$3,0))),"")</f>
        <v/>
      </c>
      <c r="I27" s="5" t="str">
        <f ca="1">IFERROR(IF(ISBLANK(INDEX(カレンダーデータ!$N$4:$R$368,MATCH(I$29,カレンダーデータ!$M$4:$M$368,0),MATCH($C27,カレンダーデータ!$N$3:$R$3,0))),"",INDEX(カレンダーデータ!$N$4:$R$368,MATCH(I$29,カレンダーデータ!$M$4:$M$368,0),MATCH($C27,カレンダーデータ!$N$3:$R$3,0))),"")</f>
        <v/>
      </c>
      <c r="J27" s="5" t="str">
        <f ca="1">IFERROR(IF(ISBLANK(INDEX(カレンダーデータ!$N$4:$R$368,MATCH(J$29,カレンダーデータ!$M$4:$M$368,0),MATCH($C27,カレンダーデータ!$N$3:$R$3,0))),"",INDEX(カレンダーデータ!$N$4:$R$368,MATCH(J$29,カレンダーデータ!$M$4:$M$368,0),MATCH($C27,カレンダーデータ!$N$3:$R$3,0))),"")</f>
        <v/>
      </c>
      <c r="K27" s="5" t="str">
        <f ca="1">IFERROR(IF(ISBLANK(INDEX(カレンダーデータ!$N$4:$R$368,MATCH(K$29,カレンダーデータ!$M$4:$M$368,0),MATCH($C27,カレンダーデータ!$N$3:$R$3,0))),"",INDEX(カレンダーデータ!$N$4:$R$368,MATCH(K$29,カレンダーデータ!$M$4:$M$368,0),MATCH($C27,カレンダーデータ!$N$3:$R$3,0))),"")</f>
        <v/>
      </c>
      <c r="L27" s="5" t="str">
        <f ca="1">IFERROR(IF(ISBLANK(INDEX(カレンダーデータ!$N$4:$R$368,MATCH(L$29,カレンダーデータ!$M$4:$M$368,0),MATCH($C27,カレンダーデータ!$N$3:$R$3,0))),"",INDEX(カレンダーデータ!$N$4:$R$368,MATCH(L$29,カレンダーデータ!$M$4:$M$368,0),MATCH($C27,カレンダーデータ!$N$3:$R$3,0))),"")</f>
        <v/>
      </c>
      <c r="M27" s="5" t="str">
        <f ca="1">IFERROR(IF(ISBLANK(INDEX(カレンダーデータ!$N$4:$R$368,MATCH(M$29,カレンダーデータ!$M$4:$M$368,0),MATCH($C27,カレンダーデータ!$N$3:$R$3,0))),"",INDEX(カレンダーデータ!$N$4:$R$368,MATCH(M$29,カレンダーデータ!$M$4:$M$368,0),MATCH($C27,カレンダーデータ!$N$3:$R$3,0))),"")</f>
        <v/>
      </c>
      <c r="N27" s="5" t="str">
        <f ca="1">IFERROR(IF(ISBLANK(INDEX(カレンダーデータ!$N$4:$R$368,MATCH(N$29,カレンダーデータ!$M$4:$M$368,0),MATCH($C27,カレンダーデータ!$N$3:$R$3,0))),"",INDEX(カレンダーデータ!$N$4:$R$368,MATCH(N$29,カレンダーデータ!$M$4:$M$368,0),MATCH($C27,カレンダーデータ!$N$3:$R$3,0))),"")</f>
        <v/>
      </c>
      <c r="O27" s="5" t="str">
        <f ca="1">IFERROR(IF(ISBLANK(INDEX(カレンダーデータ!$N$4:$R$368,MATCH(O$29,カレンダーデータ!$M$4:$M$368,0),MATCH($C27,カレンダーデータ!$N$3:$R$3,0))),"",INDEX(カレンダーデータ!$N$4:$R$368,MATCH(O$29,カレンダーデータ!$M$4:$M$368,0),MATCH($C27,カレンダーデータ!$N$3:$R$3,0))),"")</f>
        <v/>
      </c>
      <c r="P27" s="5" t="str">
        <f ca="1">IFERROR(IF(ISBLANK(INDEX(カレンダーデータ!$N$4:$R$368,MATCH(P$29,カレンダーデータ!$M$4:$M$368,0),MATCH($C27,カレンダーデータ!$N$3:$R$3,0))),"",INDEX(カレンダーデータ!$N$4:$R$368,MATCH(P$29,カレンダーデータ!$M$4:$M$368,0),MATCH($C27,カレンダーデータ!$N$3:$R$3,0))),"")</f>
        <v/>
      </c>
      <c r="Q27" s="5" t="str">
        <f ca="1">IFERROR(IF(ISBLANK(INDEX(カレンダーデータ!$N$4:$R$368,MATCH(Q$29,カレンダーデータ!$M$4:$M$368,0),MATCH($C27,カレンダーデータ!$N$3:$R$3,0))),"",INDEX(カレンダーデータ!$N$4:$R$368,MATCH(Q$29,カレンダーデータ!$M$4:$M$368,0),MATCH($C27,カレンダーデータ!$N$3:$R$3,0))),"")</f>
        <v/>
      </c>
      <c r="R27" s="5" t="str">
        <f ca="1">IFERROR(IF(ISBLANK(INDEX(カレンダーデータ!$N$4:$R$368,MATCH(R$29,カレンダーデータ!$M$4:$M$368,0),MATCH($C27,カレンダーデータ!$N$3:$R$3,0))),"",INDEX(カレンダーデータ!$N$4:$R$368,MATCH(R$29,カレンダーデータ!$M$4:$M$368,0),MATCH($C27,カレンダーデータ!$N$3:$R$3,0))),"")</f>
        <v/>
      </c>
      <c r="S27" s="5" t="str">
        <f ca="1">IFERROR(IF(ISBLANK(INDEX(カレンダーデータ!$N$4:$R$368,MATCH(S$29,カレンダーデータ!$M$4:$M$368,0),MATCH($C27,カレンダーデータ!$N$3:$R$3,0))),"",INDEX(カレンダーデータ!$N$4:$R$368,MATCH(S$29,カレンダーデータ!$M$4:$M$368,0),MATCH($C27,カレンダーデータ!$N$3:$R$3,0))),"")</f>
        <v/>
      </c>
      <c r="T27" s="5" t="str">
        <f ca="1">IFERROR(IF(ISBLANK(INDEX(カレンダーデータ!$N$4:$R$368,MATCH(T$29,カレンダーデータ!$M$4:$M$368,0),MATCH($C27,カレンダーデータ!$N$3:$R$3,0))),"",INDEX(カレンダーデータ!$N$4:$R$368,MATCH(T$29,カレンダーデータ!$M$4:$M$368,0),MATCH($C27,カレンダーデータ!$N$3:$R$3,0))),"")</f>
        <v/>
      </c>
      <c r="U27" s="5" t="str">
        <f ca="1">IFERROR(IF(ISBLANK(INDEX(カレンダーデータ!$N$4:$R$368,MATCH(U$29,カレンダーデータ!$M$4:$M$368,0),MATCH($C27,カレンダーデータ!$N$3:$R$3,0))),"",INDEX(カレンダーデータ!$N$4:$R$368,MATCH(U$29,カレンダーデータ!$M$4:$M$368,0),MATCH($C27,カレンダーデータ!$N$3:$R$3,0))),"")</f>
        <v/>
      </c>
      <c r="V27" s="5" t="str">
        <f ca="1">IFERROR(IF(ISBLANK(INDEX(カレンダーデータ!$N$4:$R$368,MATCH(V$29,カレンダーデータ!$M$4:$M$368,0),MATCH($C27,カレンダーデータ!$N$3:$R$3,0))),"",INDEX(カレンダーデータ!$N$4:$R$368,MATCH(V$29,カレンダーデータ!$M$4:$M$368,0),MATCH($C27,カレンダーデータ!$N$3:$R$3,0))),"")</f>
        <v/>
      </c>
      <c r="W27" s="5" t="str">
        <f ca="1">IFERROR(IF(ISBLANK(INDEX(カレンダーデータ!$N$4:$R$368,MATCH(W$29,カレンダーデータ!$M$4:$M$368,0),MATCH($C27,カレンダーデータ!$N$3:$R$3,0))),"",INDEX(カレンダーデータ!$N$4:$R$368,MATCH(W$29,カレンダーデータ!$M$4:$M$368,0),MATCH($C27,カレンダーデータ!$N$3:$R$3,0))),"")</f>
        <v/>
      </c>
      <c r="X27" s="5" t="str">
        <f ca="1">IFERROR(IF(ISBLANK(INDEX(カレンダーデータ!$N$4:$R$368,MATCH(X$29,カレンダーデータ!$M$4:$M$368,0),MATCH($C27,カレンダーデータ!$N$3:$R$3,0))),"",INDEX(カレンダーデータ!$N$4:$R$368,MATCH(X$29,カレンダーデータ!$M$4:$M$368,0),MATCH($C27,カレンダーデータ!$N$3:$R$3,0))),"")</f>
        <v/>
      </c>
      <c r="Y27" s="5" t="str">
        <f ca="1">IFERROR(IF(ISBLANK(INDEX(カレンダーデータ!$N$4:$R$368,MATCH(Y$29,カレンダーデータ!$M$4:$M$368,0),MATCH($C27,カレンダーデータ!$N$3:$R$3,0))),"",INDEX(カレンダーデータ!$N$4:$R$368,MATCH(Y$29,カレンダーデータ!$M$4:$M$368,0),MATCH($C27,カレンダーデータ!$N$3:$R$3,0))),"")</f>
        <v/>
      </c>
      <c r="Z27" s="5" t="str">
        <f ca="1">IFERROR(IF(ISBLANK(INDEX(カレンダーデータ!$N$4:$R$368,MATCH(Z$29,カレンダーデータ!$M$4:$M$368,0),MATCH($C27,カレンダーデータ!$N$3:$R$3,0))),"",INDEX(カレンダーデータ!$N$4:$R$368,MATCH(Z$29,カレンダーデータ!$M$4:$M$368,0),MATCH($C27,カレンダーデータ!$N$3:$R$3,0))),"")</f>
        <v/>
      </c>
      <c r="AA27" s="5" t="str">
        <f ca="1">IFERROR(IF(ISBLANK(INDEX(カレンダーデータ!$N$4:$R$368,MATCH(AA$29,カレンダーデータ!$M$4:$M$368,0),MATCH($C27,カレンダーデータ!$N$3:$R$3,0))),"",INDEX(カレンダーデータ!$N$4:$R$368,MATCH(AA$29,カレンダーデータ!$M$4:$M$368,0),MATCH($C27,カレンダーデータ!$N$3:$R$3,0))),"")</f>
        <v/>
      </c>
      <c r="AB27" s="5" t="str">
        <f ca="1">IFERROR(IF(ISBLANK(INDEX(カレンダーデータ!$N$4:$R$368,MATCH(AB$29,カレンダーデータ!$M$4:$M$368,0),MATCH($C27,カレンダーデータ!$N$3:$R$3,0))),"",INDEX(カレンダーデータ!$N$4:$R$368,MATCH(AB$29,カレンダーデータ!$M$4:$M$368,0),MATCH($C27,カレンダーデータ!$N$3:$R$3,0))),"")</f>
        <v/>
      </c>
      <c r="AC27" s="5" t="str">
        <f ca="1">IFERROR(IF(ISBLANK(INDEX(カレンダーデータ!$N$4:$R$368,MATCH(AC$29,カレンダーデータ!$M$4:$M$368,0),MATCH($C27,カレンダーデータ!$N$3:$R$3,0))),"",INDEX(カレンダーデータ!$N$4:$R$368,MATCH(AC$29,カレンダーデータ!$M$4:$M$368,0),MATCH($C27,カレンダーデータ!$N$3:$R$3,0))),"")</f>
        <v/>
      </c>
      <c r="AD27" s="5" t="str">
        <f ca="1">IFERROR(IF(ISBLANK(INDEX(カレンダーデータ!$N$4:$R$368,MATCH(AD$29,カレンダーデータ!$M$4:$M$368,0),MATCH($C27,カレンダーデータ!$N$3:$R$3,0))),"",INDEX(カレンダーデータ!$N$4:$R$368,MATCH(AD$29,カレンダーデータ!$M$4:$M$368,0),MATCH($C27,カレンダーデータ!$N$3:$R$3,0))),"")</f>
        <v/>
      </c>
      <c r="AE27" s="5" t="str">
        <f ca="1">IFERROR(IF(ISBLANK(INDEX(カレンダーデータ!$N$4:$R$368,MATCH(AE$29,カレンダーデータ!$M$4:$M$368,0),MATCH($C27,カレンダーデータ!$N$3:$R$3,0))),"",INDEX(カレンダーデータ!$N$4:$R$368,MATCH(AE$29,カレンダーデータ!$M$4:$M$368,0),MATCH($C27,カレンダーデータ!$N$3:$R$3,0))),"")</f>
        <v/>
      </c>
      <c r="AF27" s="5" t="str">
        <f ca="1">IFERROR(IF(ISBLANK(INDEX(カレンダーデータ!$N$4:$R$368,MATCH(AF$29,カレンダーデータ!$M$4:$M$368,0),MATCH($C27,カレンダーデータ!$N$3:$R$3,0))),"",INDEX(カレンダーデータ!$N$4:$R$368,MATCH(AF$29,カレンダーデータ!$M$4:$M$368,0),MATCH($C27,カレンダーデータ!$N$3:$R$3,0))),"")</f>
        <v/>
      </c>
      <c r="AG27" s="5" t="str">
        <f ca="1">IFERROR(IF(ISBLANK(INDEX(カレンダーデータ!$N$4:$R$368,MATCH(AG$29,カレンダーデータ!$M$4:$M$368,0),MATCH($C27,カレンダーデータ!$N$3:$R$3,0))),"",INDEX(カレンダーデータ!$N$4:$R$368,MATCH(AG$29,カレンダーデータ!$M$4:$M$368,0),MATCH($C27,カレンダーデータ!$N$3:$R$3,0))),"")</f>
        <v/>
      </c>
      <c r="AH27" s="5" t="str">
        <f ca="1">IFERROR(IF(ISBLANK(INDEX(カレンダーデータ!$N$4:$R$368,MATCH(AH$29,カレンダーデータ!$M$4:$M$368,0),MATCH($C27,カレンダーデータ!$N$3:$R$3,0))),"",INDEX(カレンダーデータ!$N$4:$R$368,MATCH(AH$29,カレンダーデータ!$M$4:$M$368,0),MATCH($C27,カレンダーデータ!$N$3:$R$3,0))),"")</f>
        <v/>
      </c>
      <c r="AI27" s="9"/>
      <c r="AJ27" s="9"/>
      <c r="AK27" s="9"/>
    </row>
    <row r="28" spans="1:55" ht="18" hidden="1" customHeight="1" outlineLevel="1" thickBot="1" x14ac:dyDescent="0.25">
      <c r="B28" s="328"/>
      <c r="C28" s="180" t="s">
        <v>179</v>
      </c>
      <c r="D28" s="5" t="str">
        <f ca="1">IFERROR(IF(ISBLANK(INDEX(カレンダーデータ!$N$4:$R$368,MATCH(D$29,カレンダーデータ!$M$4:$M$368,0),MATCH($C28,カレンダーデータ!$N$3:$R$3,0))),"",INDEX(カレンダーデータ!$N$4:$R$368,MATCH(D$29,カレンダーデータ!$M$4:$M$368,0),MATCH($C28,カレンダーデータ!$N$3:$R$3,0))),"")</f>
        <v/>
      </c>
      <c r="E28" s="5" t="str">
        <f ca="1">IFERROR(IF(ISBLANK(INDEX(カレンダーデータ!$N$4:$R$368,MATCH(E$29,カレンダーデータ!$M$4:$M$368,0),MATCH($C28,カレンダーデータ!$N$3:$R$3,0))),"",INDEX(カレンダーデータ!$N$4:$R$368,MATCH(E$29,カレンダーデータ!$M$4:$M$368,0),MATCH($C28,カレンダーデータ!$N$3:$R$3,0))),"")</f>
        <v/>
      </c>
      <c r="F28" s="5" t="str">
        <f ca="1">IFERROR(IF(ISBLANK(INDEX(カレンダーデータ!$N$4:$R$368,MATCH(F$29,カレンダーデータ!$M$4:$M$368,0),MATCH($C28,カレンダーデータ!$N$3:$R$3,0))),"",INDEX(カレンダーデータ!$N$4:$R$368,MATCH(F$29,カレンダーデータ!$M$4:$M$368,0),MATCH($C28,カレンダーデータ!$N$3:$R$3,0))),"")</f>
        <v/>
      </c>
      <c r="G28" s="5" t="str">
        <f ca="1">IFERROR(IF(ISBLANK(INDEX(カレンダーデータ!$N$4:$R$368,MATCH(G$29,カレンダーデータ!$M$4:$M$368,0),MATCH($C28,カレンダーデータ!$N$3:$R$3,0))),"",INDEX(カレンダーデータ!$N$4:$R$368,MATCH(G$29,カレンダーデータ!$M$4:$M$368,0),MATCH($C28,カレンダーデータ!$N$3:$R$3,0))),"")</f>
        <v/>
      </c>
      <c r="H28" s="5" t="str">
        <f ca="1">IFERROR(IF(ISBLANK(INDEX(カレンダーデータ!$N$4:$R$368,MATCH(H$29,カレンダーデータ!$M$4:$M$368,0),MATCH($C28,カレンダーデータ!$N$3:$R$3,0))),"",INDEX(カレンダーデータ!$N$4:$R$368,MATCH(H$29,カレンダーデータ!$M$4:$M$368,0),MATCH($C28,カレンダーデータ!$N$3:$R$3,0))),"")</f>
        <v/>
      </c>
      <c r="I28" s="5" t="str">
        <f ca="1">IFERROR(IF(ISBLANK(INDEX(カレンダーデータ!$N$4:$R$368,MATCH(I$29,カレンダーデータ!$M$4:$M$368,0),MATCH($C28,カレンダーデータ!$N$3:$R$3,0))),"",INDEX(カレンダーデータ!$N$4:$R$368,MATCH(I$29,カレンダーデータ!$M$4:$M$368,0),MATCH($C28,カレンダーデータ!$N$3:$R$3,0))),"")</f>
        <v/>
      </c>
      <c r="J28" s="5" t="str">
        <f ca="1">IFERROR(IF(ISBLANK(INDEX(カレンダーデータ!$N$4:$R$368,MATCH(J$29,カレンダーデータ!$M$4:$M$368,0),MATCH($C28,カレンダーデータ!$N$3:$R$3,0))),"",INDEX(カレンダーデータ!$N$4:$R$368,MATCH(J$29,カレンダーデータ!$M$4:$M$368,0),MATCH($C28,カレンダーデータ!$N$3:$R$3,0))),"")</f>
        <v/>
      </c>
      <c r="K28" s="5" t="str">
        <f ca="1">IFERROR(IF(ISBLANK(INDEX(カレンダーデータ!$N$4:$R$368,MATCH(K$29,カレンダーデータ!$M$4:$M$368,0),MATCH($C28,カレンダーデータ!$N$3:$R$3,0))),"",INDEX(カレンダーデータ!$N$4:$R$368,MATCH(K$29,カレンダーデータ!$M$4:$M$368,0),MATCH($C28,カレンダーデータ!$N$3:$R$3,0))),"")</f>
        <v/>
      </c>
      <c r="L28" s="5" t="str">
        <f ca="1">IFERROR(IF(ISBLANK(INDEX(カレンダーデータ!$N$4:$R$368,MATCH(L$29,カレンダーデータ!$M$4:$M$368,0),MATCH($C28,カレンダーデータ!$N$3:$R$3,0))),"",INDEX(カレンダーデータ!$N$4:$R$368,MATCH(L$29,カレンダーデータ!$M$4:$M$368,0),MATCH($C28,カレンダーデータ!$N$3:$R$3,0))),"")</f>
        <v/>
      </c>
      <c r="M28" s="5" t="str">
        <f ca="1">IFERROR(IF(ISBLANK(INDEX(カレンダーデータ!$N$4:$R$368,MATCH(M$29,カレンダーデータ!$M$4:$M$368,0),MATCH($C28,カレンダーデータ!$N$3:$R$3,0))),"",INDEX(カレンダーデータ!$N$4:$R$368,MATCH(M$29,カレンダーデータ!$M$4:$M$368,0),MATCH($C28,カレンダーデータ!$N$3:$R$3,0))),"")</f>
        <v/>
      </c>
      <c r="N28" s="5" t="str">
        <f ca="1">IFERROR(IF(ISBLANK(INDEX(カレンダーデータ!$N$4:$R$368,MATCH(N$29,カレンダーデータ!$M$4:$M$368,0),MATCH($C28,カレンダーデータ!$N$3:$R$3,0))),"",INDEX(カレンダーデータ!$N$4:$R$368,MATCH(N$29,カレンダーデータ!$M$4:$M$368,0),MATCH($C28,カレンダーデータ!$N$3:$R$3,0))),"")</f>
        <v/>
      </c>
      <c r="O28" s="5" t="str">
        <f ca="1">IFERROR(IF(ISBLANK(INDEX(カレンダーデータ!$N$4:$R$368,MATCH(O$29,カレンダーデータ!$M$4:$M$368,0),MATCH($C28,カレンダーデータ!$N$3:$R$3,0))),"",INDEX(カレンダーデータ!$N$4:$R$368,MATCH(O$29,カレンダーデータ!$M$4:$M$368,0),MATCH($C28,カレンダーデータ!$N$3:$R$3,0))),"")</f>
        <v/>
      </c>
      <c r="P28" s="5" t="str">
        <f ca="1">IFERROR(IF(ISBLANK(INDEX(カレンダーデータ!$N$4:$R$368,MATCH(P$29,カレンダーデータ!$M$4:$M$368,0),MATCH($C28,カレンダーデータ!$N$3:$R$3,0))),"",INDEX(カレンダーデータ!$N$4:$R$368,MATCH(P$29,カレンダーデータ!$M$4:$M$368,0),MATCH($C28,カレンダーデータ!$N$3:$R$3,0))),"")</f>
        <v/>
      </c>
      <c r="Q28" s="5" t="str">
        <f ca="1">IFERROR(IF(ISBLANK(INDEX(カレンダーデータ!$N$4:$R$368,MATCH(Q$29,カレンダーデータ!$M$4:$M$368,0),MATCH($C28,カレンダーデータ!$N$3:$R$3,0))),"",INDEX(カレンダーデータ!$N$4:$R$368,MATCH(Q$29,カレンダーデータ!$M$4:$M$368,0),MATCH($C28,カレンダーデータ!$N$3:$R$3,0))),"")</f>
        <v/>
      </c>
      <c r="R28" s="5" t="str">
        <f ca="1">IFERROR(IF(ISBLANK(INDEX(カレンダーデータ!$N$4:$R$368,MATCH(R$29,カレンダーデータ!$M$4:$M$368,0),MATCH($C28,カレンダーデータ!$N$3:$R$3,0))),"",INDEX(カレンダーデータ!$N$4:$R$368,MATCH(R$29,カレンダーデータ!$M$4:$M$368,0),MATCH($C28,カレンダーデータ!$N$3:$R$3,0))),"")</f>
        <v/>
      </c>
      <c r="S28" s="5" t="str">
        <f ca="1">IFERROR(IF(ISBLANK(INDEX(カレンダーデータ!$N$4:$R$368,MATCH(S$29,カレンダーデータ!$M$4:$M$368,0),MATCH($C28,カレンダーデータ!$N$3:$R$3,0))),"",INDEX(カレンダーデータ!$N$4:$R$368,MATCH(S$29,カレンダーデータ!$M$4:$M$368,0),MATCH($C28,カレンダーデータ!$N$3:$R$3,0))),"")</f>
        <v/>
      </c>
      <c r="T28" s="5" t="str">
        <f ca="1">IFERROR(IF(ISBLANK(INDEX(カレンダーデータ!$N$4:$R$368,MATCH(T$29,カレンダーデータ!$M$4:$M$368,0),MATCH($C28,カレンダーデータ!$N$3:$R$3,0))),"",INDEX(カレンダーデータ!$N$4:$R$368,MATCH(T$29,カレンダーデータ!$M$4:$M$368,0),MATCH($C28,カレンダーデータ!$N$3:$R$3,0))),"")</f>
        <v/>
      </c>
      <c r="U28" s="5" t="str">
        <f ca="1">IFERROR(IF(ISBLANK(INDEX(カレンダーデータ!$N$4:$R$368,MATCH(U$29,カレンダーデータ!$M$4:$M$368,0),MATCH($C28,カレンダーデータ!$N$3:$R$3,0))),"",INDEX(カレンダーデータ!$N$4:$R$368,MATCH(U$29,カレンダーデータ!$M$4:$M$368,0),MATCH($C28,カレンダーデータ!$N$3:$R$3,0))),"")</f>
        <v/>
      </c>
      <c r="V28" s="5" t="str">
        <f ca="1">IFERROR(IF(ISBLANK(INDEX(カレンダーデータ!$N$4:$R$368,MATCH(V$29,カレンダーデータ!$M$4:$M$368,0),MATCH($C28,カレンダーデータ!$N$3:$R$3,0))),"",INDEX(カレンダーデータ!$N$4:$R$368,MATCH(V$29,カレンダーデータ!$M$4:$M$368,0),MATCH($C28,カレンダーデータ!$N$3:$R$3,0))),"")</f>
        <v/>
      </c>
      <c r="W28" s="5" t="str">
        <f ca="1">IFERROR(IF(ISBLANK(INDEX(カレンダーデータ!$N$4:$R$368,MATCH(W$29,カレンダーデータ!$M$4:$M$368,0),MATCH($C28,カレンダーデータ!$N$3:$R$3,0))),"",INDEX(カレンダーデータ!$N$4:$R$368,MATCH(W$29,カレンダーデータ!$M$4:$M$368,0),MATCH($C28,カレンダーデータ!$N$3:$R$3,0))),"")</f>
        <v/>
      </c>
      <c r="X28" s="5" t="str">
        <f ca="1">IFERROR(IF(ISBLANK(INDEX(カレンダーデータ!$N$4:$R$368,MATCH(X$29,カレンダーデータ!$M$4:$M$368,0),MATCH($C28,カレンダーデータ!$N$3:$R$3,0))),"",INDEX(カレンダーデータ!$N$4:$R$368,MATCH(X$29,カレンダーデータ!$M$4:$M$368,0),MATCH($C28,カレンダーデータ!$N$3:$R$3,0))),"")</f>
        <v/>
      </c>
      <c r="Y28" s="5" t="str">
        <f ca="1">IFERROR(IF(ISBLANK(INDEX(カレンダーデータ!$N$4:$R$368,MATCH(Y$29,カレンダーデータ!$M$4:$M$368,0),MATCH($C28,カレンダーデータ!$N$3:$R$3,0))),"",INDEX(カレンダーデータ!$N$4:$R$368,MATCH(Y$29,カレンダーデータ!$M$4:$M$368,0),MATCH($C28,カレンダーデータ!$N$3:$R$3,0))),"")</f>
        <v/>
      </c>
      <c r="Z28" s="5" t="str">
        <f ca="1">IFERROR(IF(ISBLANK(INDEX(カレンダーデータ!$N$4:$R$368,MATCH(Z$29,カレンダーデータ!$M$4:$M$368,0),MATCH($C28,カレンダーデータ!$N$3:$R$3,0))),"",INDEX(カレンダーデータ!$N$4:$R$368,MATCH(Z$29,カレンダーデータ!$M$4:$M$368,0),MATCH($C28,カレンダーデータ!$N$3:$R$3,0))),"")</f>
        <v/>
      </c>
      <c r="AA28" s="5" t="str">
        <f ca="1">IFERROR(IF(ISBLANK(INDEX(カレンダーデータ!$N$4:$R$368,MATCH(AA$29,カレンダーデータ!$M$4:$M$368,0),MATCH($C28,カレンダーデータ!$N$3:$R$3,0))),"",INDEX(カレンダーデータ!$N$4:$R$368,MATCH(AA$29,カレンダーデータ!$M$4:$M$368,0),MATCH($C28,カレンダーデータ!$N$3:$R$3,0))),"")</f>
        <v/>
      </c>
      <c r="AB28" s="5" t="str">
        <f ca="1">IFERROR(IF(ISBLANK(INDEX(カレンダーデータ!$N$4:$R$368,MATCH(AB$29,カレンダーデータ!$M$4:$M$368,0),MATCH($C28,カレンダーデータ!$N$3:$R$3,0))),"",INDEX(カレンダーデータ!$N$4:$R$368,MATCH(AB$29,カレンダーデータ!$M$4:$M$368,0),MATCH($C28,カレンダーデータ!$N$3:$R$3,0))),"")</f>
        <v/>
      </c>
      <c r="AC28" s="5" t="str">
        <f ca="1">IFERROR(IF(ISBLANK(INDEX(カレンダーデータ!$N$4:$R$368,MATCH(AC$29,カレンダーデータ!$M$4:$M$368,0),MATCH($C28,カレンダーデータ!$N$3:$R$3,0))),"",INDEX(カレンダーデータ!$N$4:$R$368,MATCH(AC$29,カレンダーデータ!$M$4:$M$368,0),MATCH($C28,カレンダーデータ!$N$3:$R$3,0))),"")</f>
        <v/>
      </c>
      <c r="AD28" s="5" t="str">
        <f ca="1">IFERROR(IF(ISBLANK(INDEX(カレンダーデータ!$N$4:$R$368,MATCH(AD$29,カレンダーデータ!$M$4:$M$368,0),MATCH($C28,カレンダーデータ!$N$3:$R$3,0))),"",INDEX(カレンダーデータ!$N$4:$R$368,MATCH(AD$29,カレンダーデータ!$M$4:$M$368,0),MATCH($C28,カレンダーデータ!$N$3:$R$3,0))),"")</f>
        <v/>
      </c>
      <c r="AE28" s="5" t="str">
        <f ca="1">IFERROR(IF(ISBLANK(INDEX(カレンダーデータ!$N$4:$R$368,MATCH(AE$29,カレンダーデータ!$M$4:$M$368,0),MATCH($C28,カレンダーデータ!$N$3:$R$3,0))),"",INDEX(カレンダーデータ!$N$4:$R$368,MATCH(AE$29,カレンダーデータ!$M$4:$M$368,0),MATCH($C28,カレンダーデータ!$N$3:$R$3,0))),"")</f>
        <v/>
      </c>
      <c r="AF28" s="5" t="str">
        <f ca="1">IFERROR(IF(ISBLANK(INDEX(カレンダーデータ!$N$4:$R$368,MATCH(AF$29,カレンダーデータ!$M$4:$M$368,0),MATCH($C28,カレンダーデータ!$N$3:$R$3,0))),"",INDEX(カレンダーデータ!$N$4:$R$368,MATCH(AF$29,カレンダーデータ!$M$4:$M$368,0),MATCH($C28,カレンダーデータ!$N$3:$R$3,0))),"")</f>
        <v/>
      </c>
      <c r="AG28" s="5" t="str">
        <f ca="1">IFERROR(IF(ISBLANK(INDEX(カレンダーデータ!$N$4:$R$368,MATCH(AG$29,カレンダーデータ!$M$4:$M$368,0),MATCH($C28,カレンダーデータ!$N$3:$R$3,0))),"",INDEX(カレンダーデータ!$N$4:$R$368,MATCH(AG$29,カレンダーデータ!$M$4:$M$368,0),MATCH($C28,カレンダーデータ!$N$3:$R$3,0))),"")</f>
        <v/>
      </c>
      <c r="AH28" s="5" t="str">
        <f ca="1">IFERROR(IF(ISBLANK(INDEX(カレンダーデータ!$N$4:$R$368,MATCH(AH$29,カレンダーデータ!$M$4:$M$368,0),MATCH($C28,カレンダーデータ!$N$3:$R$3,0))),"",INDEX(カレンダーデータ!$N$4:$R$368,MATCH(AH$29,カレンダーデータ!$M$4:$M$368,0),MATCH($C28,カレンダーデータ!$N$3:$R$3,0))),"")</f>
        <v/>
      </c>
      <c r="AI28" s="9"/>
      <c r="AJ28" s="9"/>
      <c r="AK28" s="9"/>
    </row>
    <row r="29" spans="1:55" s="6" customFormat="1" ht="15" collapsed="1" thickBot="1" x14ac:dyDescent="0.25">
      <c r="B29" s="7" t="s">
        <v>58</v>
      </c>
      <c r="C29" s="8"/>
      <c r="D29" s="16">
        <f ca="1">C1+1</f>
        <v>45870</v>
      </c>
      <c r="E29" s="17">
        <f ca="1">D29+1</f>
        <v>45871</v>
      </c>
      <c r="F29" s="17">
        <f t="shared" ref="F29:AG29" ca="1" si="0">E29+1</f>
        <v>45872</v>
      </c>
      <c r="G29" s="17">
        <f t="shared" ca="1" si="0"/>
        <v>45873</v>
      </c>
      <c r="H29" s="17">
        <f t="shared" ca="1" si="0"/>
        <v>45874</v>
      </c>
      <c r="I29" s="17">
        <f t="shared" ca="1" si="0"/>
        <v>45875</v>
      </c>
      <c r="J29" s="17">
        <f t="shared" ca="1" si="0"/>
        <v>45876</v>
      </c>
      <c r="K29" s="17">
        <f t="shared" ca="1" si="0"/>
        <v>45877</v>
      </c>
      <c r="L29" s="17">
        <f t="shared" ca="1" si="0"/>
        <v>45878</v>
      </c>
      <c r="M29" s="17">
        <f t="shared" ca="1" si="0"/>
        <v>45879</v>
      </c>
      <c r="N29" s="17">
        <f t="shared" ca="1" si="0"/>
        <v>45880</v>
      </c>
      <c r="O29" s="17">
        <f t="shared" ca="1" si="0"/>
        <v>45881</v>
      </c>
      <c r="P29" s="17">
        <f t="shared" ca="1" si="0"/>
        <v>45882</v>
      </c>
      <c r="Q29" s="17">
        <f t="shared" ca="1" si="0"/>
        <v>45883</v>
      </c>
      <c r="R29" s="17">
        <f t="shared" ca="1" si="0"/>
        <v>45884</v>
      </c>
      <c r="S29" s="17">
        <f t="shared" ca="1" si="0"/>
        <v>45885</v>
      </c>
      <c r="T29" s="17">
        <f t="shared" ca="1" si="0"/>
        <v>45886</v>
      </c>
      <c r="U29" s="17">
        <f t="shared" ca="1" si="0"/>
        <v>45887</v>
      </c>
      <c r="V29" s="17">
        <f t="shared" ca="1" si="0"/>
        <v>45888</v>
      </c>
      <c r="W29" s="17">
        <f t="shared" ca="1" si="0"/>
        <v>45889</v>
      </c>
      <c r="X29" s="17">
        <f t="shared" ca="1" si="0"/>
        <v>45890</v>
      </c>
      <c r="Y29" s="17">
        <f t="shared" ca="1" si="0"/>
        <v>45891</v>
      </c>
      <c r="Z29" s="17">
        <f t="shared" ca="1" si="0"/>
        <v>45892</v>
      </c>
      <c r="AA29" s="17">
        <f t="shared" ca="1" si="0"/>
        <v>45893</v>
      </c>
      <c r="AB29" s="17">
        <f t="shared" ca="1" si="0"/>
        <v>45894</v>
      </c>
      <c r="AC29" s="17">
        <f t="shared" ca="1" si="0"/>
        <v>45895</v>
      </c>
      <c r="AD29" s="17">
        <f t="shared" ca="1" si="0"/>
        <v>45896</v>
      </c>
      <c r="AE29" s="17">
        <f t="shared" ca="1" si="0"/>
        <v>45897</v>
      </c>
      <c r="AF29" s="17">
        <f t="shared" ca="1" si="0"/>
        <v>45898</v>
      </c>
      <c r="AG29" s="17">
        <f t="shared" ca="1" si="0"/>
        <v>45899</v>
      </c>
      <c r="AH29" s="18">
        <f ca="1">AG29+1</f>
        <v>45900</v>
      </c>
    </row>
    <row r="30" spans="1:55" x14ac:dyDescent="0.2">
      <c r="A30" s="4">
        <v>2</v>
      </c>
      <c r="B30" s="211" t="str">
        <f>料金比較表!C11</f>
        <v>アーマン　スイート　ヴィラ　スムイデ</v>
      </c>
      <c r="C30" s="326" t="s">
        <v>59</v>
      </c>
      <c r="D30" s="62" t="e">
        <f ca="1">IF($C$30=料金比較表!$C$1,(HLOOKUP('2025年8月'!D$29,料金比較表!$10:$20,'2025年8月'!$A30,FALSE)),IF($C$30=料金比較表!$C$2,(HLOOKUP('2025年8月'!D$29,料金比較表!$23:$33,'2025年8月'!$A30,FALSE)),IF($C$30=料金比較表!$C$3,(HLOOKUP('2025年8月'!D$29,料金比較表!$36:$46,'2025年8月'!$A30,FALSE)),IF($C$30=料金比較表!$C$4,(HLOOKUP('2025年8月'!D$29,料金比較表!$48:$60,'2025年8月'!$A30,FALSE)),IF($C$30=料金比較表!$C$5,(HLOOKUP('2025年8月'!D$29,料金比較表!$61:$71,'2025年8月'!$A30,FALSE)),IF($C$30=料金比較表!$C$6,(HLOOKUP('2025年8月'!D$29,料金比較表!$74:$84,'2025年8月'!$A30,FALSE))))))))</f>
        <v>#N/A</v>
      </c>
      <c r="E30" s="63" t="e">
        <f ca="1">IF($C$30=料金比較表!$C$1,(HLOOKUP('2025年8月'!E$29,料金比較表!$10:$20,'2025年8月'!$A30,FALSE)),IF($C$30=料金比較表!$C$2,(HLOOKUP('2025年8月'!E$29,料金比較表!$23:$33,'2025年8月'!$A30,FALSE)),IF($C$30=料金比較表!$C$3,(HLOOKUP('2025年8月'!E$29,料金比較表!$36:$46,'2025年8月'!$A30,FALSE)),IF($C$30=料金比較表!$C$4,(HLOOKUP('2025年8月'!E$29,料金比較表!$48:$60,'2025年8月'!$A30,FALSE)),IF($C$30=料金比較表!$C$5,(HLOOKUP('2025年8月'!E$29,料金比較表!$61:$71,'2025年8月'!$A30,FALSE)),IF($C$30=料金比較表!$C$6,(HLOOKUP('2025年8月'!E$29,料金比較表!$74:$84,'2025年8月'!$A30,FALSE))))))))</f>
        <v>#N/A</v>
      </c>
      <c r="F30" s="63" t="e">
        <f ca="1">IF($C$30=料金比較表!$C$1,(HLOOKUP('2025年8月'!F$29,料金比較表!$10:$20,'2025年8月'!$A30,FALSE)),IF($C$30=料金比較表!$C$2,(HLOOKUP('2025年8月'!F$29,料金比較表!$23:$33,'2025年8月'!$A30,FALSE)),IF($C$30=料金比較表!$C$3,(HLOOKUP('2025年8月'!F$29,料金比較表!$36:$46,'2025年8月'!$A30,FALSE)),IF($C$30=料金比較表!$C$4,(HLOOKUP('2025年8月'!F$29,料金比較表!$48:$60,'2025年8月'!$A30,FALSE)),IF($C$30=料金比較表!$C$5,(HLOOKUP('2025年8月'!F$29,料金比較表!$61:$71,'2025年8月'!$A30,FALSE)),IF($C$30=料金比較表!$C$6,(HLOOKUP('2025年8月'!F$29,料金比較表!$74:$84,'2025年8月'!$A30,FALSE))))))))</f>
        <v>#N/A</v>
      </c>
      <c r="G30" s="63" t="e">
        <f ca="1">IF($C$30=料金比較表!$C$1,(HLOOKUP('2025年8月'!G$29,料金比較表!$10:$20,'2025年8月'!$A30,FALSE)),IF($C$30=料金比較表!$C$2,(HLOOKUP('2025年8月'!G$29,料金比較表!$23:$33,'2025年8月'!$A30,FALSE)),IF($C$30=料金比較表!$C$3,(HLOOKUP('2025年8月'!G$29,料金比較表!$36:$46,'2025年8月'!$A30,FALSE)),IF($C$30=料金比較表!$C$4,(HLOOKUP('2025年8月'!G$29,料金比較表!$48:$60,'2025年8月'!$A30,FALSE)),IF($C$30=料金比較表!$C$5,(HLOOKUP('2025年8月'!G$29,料金比較表!$61:$71,'2025年8月'!$A30,FALSE)),IF($C$30=料金比較表!$C$6,(HLOOKUP('2025年8月'!G$29,料金比較表!$74:$84,'2025年8月'!$A30,FALSE))))))))</f>
        <v>#N/A</v>
      </c>
      <c r="H30" s="63" t="e">
        <f ca="1">IF($C$30=料金比較表!$C$1,(HLOOKUP('2025年8月'!H$29,料金比較表!$10:$20,'2025年8月'!$A30,FALSE)),IF($C$30=料金比較表!$C$2,(HLOOKUP('2025年8月'!H$29,料金比較表!$23:$33,'2025年8月'!$A30,FALSE)),IF($C$30=料金比較表!$C$3,(HLOOKUP('2025年8月'!H$29,料金比較表!$36:$46,'2025年8月'!$A30,FALSE)),IF($C$30=料金比較表!$C$4,(HLOOKUP('2025年8月'!H$29,料金比較表!$48:$60,'2025年8月'!$A30,FALSE)),IF($C$30=料金比較表!$C$5,(HLOOKUP('2025年8月'!H$29,料金比較表!$61:$71,'2025年8月'!$A30,FALSE)),IF($C$30=料金比較表!$C$6,(HLOOKUP('2025年8月'!H$29,料金比較表!$74:$84,'2025年8月'!$A30,FALSE))))))))</f>
        <v>#N/A</v>
      </c>
      <c r="I30" s="63" t="e">
        <f ca="1">IF($C$30=料金比較表!$C$1,(HLOOKUP('2025年8月'!I$29,料金比較表!$10:$20,'2025年8月'!$A30,FALSE)),IF($C$30=料金比較表!$C$2,(HLOOKUP('2025年8月'!I$29,料金比較表!$23:$33,'2025年8月'!$A30,FALSE)),IF($C$30=料金比較表!$C$3,(HLOOKUP('2025年8月'!I$29,料金比較表!$36:$46,'2025年8月'!$A30,FALSE)),IF($C$30=料金比較表!$C$4,(HLOOKUP('2025年8月'!I$29,料金比較表!$48:$60,'2025年8月'!$A30,FALSE)),IF($C$30=料金比較表!$C$5,(HLOOKUP('2025年8月'!I$29,料金比較表!$61:$71,'2025年8月'!$A30,FALSE)),IF($C$30=料金比較表!$C$6,(HLOOKUP('2025年8月'!I$29,料金比較表!$74:$84,'2025年8月'!$A30,FALSE))))))))</f>
        <v>#N/A</v>
      </c>
      <c r="J30" s="63" t="e">
        <f ca="1">IF($C$30=料金比較表!$C$1,(HLOOKUP('2025年8月'!J$29,料金比較表!$10:$20,'2025年8月'!$A30,FALSE)),IF($C$30=料金比較表!$C$2,(HLOOKUP('2025年8月'!J$29,料金比較表!$23:$33,'2025年8月'!$A30,FALSE)),IF($C$30=料金比較表!$C$3,(HLOOKUP('2025年8月'!J$29,料金比較表!$36:$46,'2025年8月'!$A30,FALSE)),IF($C$30=料金比較表!$C$4,(HLOOKUP('2025年8月'!J$29,料金比較表!$48:$60,'2025年8月'!$A30,FALSE)),IF($C$30=料金比較表!$C$5,(HLOOKUP('2025年8月'!J$29,料金比較表!$61:$71,'2025年8月'!$A30,FALSE)),IF($C$30=料金比較表!$C$6,(HLOOKUP('2025年8月'!J$29,料金比較表!$74:$84,'2025年8月'!$A30,FALSE))))))))</f>
        <v>#N/A</v>
      </c>
      <c r="K30" s="63" t="e">
        <f ca="1">IF($C$30=料金比較表!$C$1,(HLOOKUP('2025年8月'!K$29,料金比較表!$10:$20,'2025年8月'!$A30,FALSE)),IF($C$30=料金比較表!$C$2,(HLOOKUP('2025年8月'!K$29,料金比較表!$23:$33,'2025年8月'!$A30,FALSE)),IF($C$30=料金比較表!$C$3,(HLOOKUP('2025年8月'!K$29,料金比較表!$36:$46,'2025年8月'!$A30,FALSE)),IF($C$30=料金比較表!$C$4,(HLOOKUP('2025年8月'!K$29,料金比較表!$48:$60,'2025年8月'!$A30,FALSE)),IF($C$30=料金比較表!$C$5,(HLOOKUP('2025年8月'!K$29,料金比較表!$61:$71,'2025年8月'!$A30,FALSE)),IF($C$30=料金比較表!$C$6,(HLOOKUP('2025年8月'!K$29,料金比較表!$74:$84,'2025年8月'!$A30,FALSE))))))))</f>
        <v>#N/A</v>
      </c>
      <c r="L30" s="63" t="e">
        <f ca="1">IF($C$30=料金比較表!$C$1,(HLOOKUP('2025年8月'!L$29,料金比較表!$10:$20,'2025年8月'!$A30,FALSE)),IF($C$30=料金比較表!$C$2,(HLOOKUP('2025年8月'!L$29,料金比較表!$23:$33,'2025年8月'!$A30,FALSE)),IF($C$30=料金比較表!$C$3,(HLOOKUP('2025年8月'!L$29,料金比較表!$36:$46,'2025年8月'!$A30,FALSE)),IF($C$30=料金比較表!$C$4,(HLOOKUP('2025年8月'!L$29,料金比較表!$48:$60,'2025年8月'!$A30,FALSE)),IF($C$30=料金比較表!$C$5,(HLOOKUP('2025年8月'!L$29,料金比較表!$61:$71,'2025年8月'!$A30,FALSE)),IF($C$30=料金比較表!$C$6,(HLOOKUP('2025年8月'!L$29,料金比較表!$74:$84,'2025年8月'!$A30,FALSE))))))))</f>
        <v>#N/A</v>
      </c>
      <c r="M30" s="63" t="e">
        <f ca="1">IF($C$30=料金比較表!$C$1,(HLOOKUP('2025年8月'!M$29,料金比較表!$10:$20,'2025年8月'!$A30,FALSE)),IF($C$30=料金比較表!$C$2,(HLOOKUP('2025年8月'!M$29,料金比較表!$23:$33,'2025年8月'!$A30,FALSE)),IF($C$30=料金比較表!$C$3,(HLOOKUP('2025年8月'!M$29,料金比較表!$36:$46,'2025年8月'!$A30,FALSE)),IF($C$30=料金比較表!$C$4,(HLOOKUP('2025年8月'!M$29,料金比較表!$48:$60,'2025年8月'!$A30,FALSE)),IF($C$30=料金比較表!$C$5,(HLOOKUP('2025年8月'!M$29,料金比較表!$61:$71,'2025年8月'!$A30,FALSE)),IF($C$30=料金比較表!$C$6,(HLOOKUP('2025年8月'!M$29,料金比較表!$74:$84,'2025年8月'!$A30,FALSE))))))))</f>
        <v>#N/A</v>
      </c>
      <c r="N30" s="63" t="e">
        <f ca="1">IF($C$30=料金比較表!$C$1,(HLOOKUP('2025年8月'!N$29,料金比較表!$10:$20,'2025年8月'!$A30,FALSE)),IF($C$30=料金比較表!$C$2,(HLOOKUP('2025年8月'!N$29,料金比較表!$23:$33,'2025年8月'!$A30,FALSE)),IF($C$30=料金比較表!$C$3,(HLOOKUP('2025年8月'!N$29,料金比較表!$36:$46,'2025年8月'!$A30,FALSE)),IF($C$30=料金比較表!$C$4,(HLOOKUP('2025年8月'!N$29,料金比較表!$48:$60,'2025年8月'!$A30,FALSE)),IF($C$30=料金比較表!$C$5,(HLOOKUP('2025年8月'!N$29,料金比較表!$61:$71,'2025年8月'!$A30,FALSE)),IF($C$30=料金比較表!$C$6,(HLOOKUP('2025年8月'!N$29,料金比較表!$74:$84,'2025年8月'!$A30,FALSE))))))))</f>
        <v>#N/A</v>
      </c>
      <c r="O30" s="63" t="e">
        <f ca="1">IF($C$30=料金比較表!$C$1,(HLOOKUP('2025年8月'!O$29,料金比較表!$10:$20,'2025年8月'!$A30,FALSE)),IF($C$30=料金比較表!$C$2,(HLOOKUP('2025年8月'!O$29,料金比較表!$23:$33,'2025年8月'!$A30,FALSE)),IF($C$30=料金比較表!$C$3,(HLOOKUP('2025年8月'!O$29,料金比較表!$36:$46,'2025年8月'!$A30,FALSE)),IF($C$30=料金比較表!$C$4,(HLOOKUP('2025年8月'!O$29,料金比較表!$48:$60,'2025年8月'!$A30,FALSE)),IF($C$30=料金比較表!$C$5,(HLOOKUP('2025年8月'!O$29,料金比較表!$61:$71,'2025年8月'!$A30,FALSE)),IF($C$30=料金比較表!$C$6,(HLOOKUP('2025年8月'!O$29,料金比較表!$74:$84,'2025年8月'!$A30,FALSE))))))))</f>
        <v>#N/A</v>
      </c>
      <c r="P30" s="63" t="e">
        <f ca="1">IF($C$30=料金比較表!$C$1,(HLOOKUP('2025年8月'!P$29,料金比較表!$10:$20,'2025年8月'!$A30,FALSE)),IF($C$30=料金比較表!$C$2,(HLOOKUP('2025年8月'!P$29,料金比較表!$23:$33,'2025年8月'!$A30,FALSE)),IF($C$30=料金比較表!$C$3,(HLOOKUP('2025年8月'!P$29,料金比較表!$36:$46,'2025年8月'!$A30,FALSE)),IF($C$30=料金比較表!$C$4,(HLOOKUP('2025年8月'!P$29,料金比較表!$48:$60,'2025年8月'!$A30,FALSE)),IF($C$30=料金比較表!$C$5,(HLOOKUP('2025年8月'!P$29,料金比較表!$61:$71,'2025年8月'!$A30,FALSE)),IF($C$30=料金比較表!$C$6,(HLOOKUP('2025年8月'!P$29,料金比較表!$74:$84,'2025年8月'!$A30,FALSE))))))))</f>
        <v>#N/A</v>
      </c>
      <c r="Q30" s="63" t="e">
        <f ca="1">IF($C$30=料金比較表!$C$1,(HLOOKUP('2025年8月'!Q$29,料金比較表!$10:$20,'2025年8月'!$A30,FALSE)),IF($C$30=料金比較表!$C$2,(HLOOKUP('2025年8月'!Q$29,料金比較表!$23:$33,'2025年8月'!$A30,FALSE)),IF($C$30=料金比較表!$C$3,(HLOOKUP('2025年8月'!Q$29,料金比較表!$36:$46,'2025年8月'!$A30,FALSE)),IF($C$30=料金比較表!$C$4,(HLOOKUP('2025年8月'!Q$29,料金比較表!$48:$60,'2025年8月'!$A30,FALSE)),IF($C$30=料金比較表!$C$5,(HLOOKUP('2025年8月'!Q$29,料金比較表!$61:$71,'2025年8月'!$A30,FALSE)),IF($C$30=料金比較表!$C$6,(HLOOKUP('2025年8月'!Q$29,料金比較表!$74:$84,'2025年8月'!$A30,FALSE))))))))</f>
        <v>#N/A</v>
      </c>
      <c r="R30" s="63" t="e">
        <f ca="1">IF($C$30=料金比較表!$C$1,(HLOOKUP('2025年8月'!R$29,料金比較表!$10:$20,'2025年8月'!$A30,FALSE)),IF($C$30=料金比較表!$C$2,(HLOOKUP('2025年8月'!R$29,料金比較表!$23:$33,'2025年8月'!$A30,FALSE)),IF($C$30=料金比較表!$C$3,(HLOOKUP('2025年8月'!R$29,料金比較表!$36:$46,'2025年8月'!$A30,FALSE)),IF($C$30=料金比較表!$C$4,(HLOOKUP('2025年8月'!R$29,料金比較表!$48:$60,'2025年8月'!$A30,FALSE)),IF($C$30=料金比較表!$C$5,(HLOOKUP('2025年8月'!R$29,料金比較表!$61:$71,'2025年8月'!$A30,FALSE)),IF($C$30=料金比較表!$C$6,(HLOOKUP('2025年8月'!R$29,料金比較表!$74:$84,'2025年8月'!$A30,FALSE))))))))</f>
        <v>#N/A</v>
      </c>
      <c r="S30" s="63" t="e">
        <f ca="1">IF($C$30=料金比較表!$C$1,(HLOOKUP('2025年8月'!S$29,料金比較表!$10:$20,'2025年8月'!$A30,FALSE)),IF($C$30=料金比較表!$C$2,(HLOOKUP('2025年8月'!S$29,料金比較表!$23:$33,'2025年8月'!$A30,FALSE)),IF($C$30=料金比較表!$C$3,(HLOOKUP('2025年8月'!S$29,料金比較表!$36:$46,'2025年8月'!$A30,FALSE)),IF($C$30=料金比較表!$C$4,(HLOOKUP('2025年8月'!S$29,料金比較表!$48:$60,'2025年8月'!$A30,FALSE)),IF($C$30=料金比較表!$C$5,(HLOOKUP('2025年8月'!S$29,料金比較表!$61:$71,'2025年8月'!$A30,FALSE)),IF($C$30=料金比較表!$C$6,(HLOOKUP('2025年8月'!S$29,料金比較表!$74:$84,'2025年8月'!$A30,FALSE))))))))</f>
        <v>#N/A</v>
      </c>
      <c r="T30" s="63" t="e">
        <f ca="1">IF($C$30=料金比較表!$C$1,(HLOOKUP('2025年8月'!T$29,料金比較表!$10:$20,'2025年8月'!$A30,FALSE)),IF($C$30=料金比較表!$C$2,(HLOOKUP('2025年8月'!T$29,料金比較表!$23:$33,'2025年8月'!$A30,FALSE)),IF($C$30=料金比較表!$C$3,(HLOOKUP('2025年8月'!T$29,料金比較表!$36:$46,'2025年8月'!$A30,FALSE)),IF($C$30=料金比較表!$C$4,(HLOOKUP('2025年8月'!T$29,料金比較表!$48:$60,'2025年8月'!$A30,FALSE)),IF($C$30=料金比較表!$C$5,(HLOOKUP('2025年8月'!T$29,料金比較表!$61:$71,'2025年8月'!$A30,FALSE)),IF($C$30=料金比較表!$C$6,(HLOOKUP('2025年8月'!T$29,料金比較表!$74:$84,'2025年8月'!$A30,FALSE))))))))</f>
        <v>#N/A</v>
      </c>
      <c r="U30" s="63" t="e">
        <f ca="1">IF($C$30=料金比較表!$C$1,(HLOOKUP('2025年8月'!U$29,料金比較表!$10:$20,'2025年8月'!$A30,FALSE)),IF($C$30=料金比較表!$C$2,(HLOOKUP('2025年8月'!U$29,料金比較表!$23:$33,'2025年8月'!$A30,FALSE)),IF($C$30=料金比較表!$C$3,(HLOOKUP('2025年8月'!U$29,料金比較表!$36:$46,'2025年8月'!$A30,FALSE)),IF($C$30=料金比較表!$C$4,(HLOOKUP('2025年8月'!U$29,料金比較表!$48:$60,'2025年8月'!$A30,FALSE)),IF($C$30=料金比較表!$C$5,(HLOOKUP('2025年8月'!U$29,料金比較表!$61:$71,'2025年8月'!$A30,FALSE)),IF($C$30=料金比較表!$C$6,(HLOOKUP('2025年8月'!U$29,料金比較表!$74:$84,'2025年8月'!$A30,FALSE))))))))</f>
        <v>#N/A</v>
      </c>
      <c r="V30" s="63" t="e">
        <f ca="1">IF($C$30=料金比較表!$C$1,(HLOOKUP('2025年8月'!V$29,料金比較表!$10:$20,'2025年8月'!$A30,FALSE)),IF($C$30=料金比較表!$C$2,(HLOOKUP('2025年8月'!V$29,料金比較表!$23:$33,'2025年8月'!$A30,FALSE)),IF($C$30=料金比較表!$C$3,(HLOOKUP('2025年8月'!V$29,料金比較表!$36:$46,'2025年8月'!$A30,FALSE)),IF($C$30=料金比較表!$C$4,(HLOOKUP('2025年8月'!V$29,料金比較表!$48:$60,'2025年8月'!$A30,FALSE)),IF($C$30=料金比較表!$C$5,(HLOOKUP('2025年8月'!V$29,料金比較表!$61:$71,'2025年8月'!$A30,FALSE)),IF($C$30=料金比較表!$C$6,(HLOOKUP('2025年8月'!V$29,料金比較表!$74:$84,'2025年8月'!$A30,FALSE))))))))</f>
        <v>#N/A</v>
      </c>
      <c r="W30" s="63" t="e">
        <f ca="1">IF($C$30=料金比較表!$C$1,(HLOOKUP('2025年8月'!W$29,料金比較表!$10:$20,'2025年8月'!$A30,FALSE)),IF($C$30=料金比較表!$C$2,(HLOOKUP('2025年8月'!W$29,料金比較表!$23:$33,'2025年8月'!$A30,FALSE)),IF($C$30=料金比較表!$C$3,(HLOOKUP('2025年8月'!W$29,料金比較表!$36:$46,'2025年8月'!$A30,FALSE)),IF($C$30=料金比較表!$C$4,(HLOOKUP('2025年8月'!W$29,料金比較表!$48:$60,'2025年8月'!$A30,FALSE)),IF($C$30=料金比較表!$C$5,(HLOOKUP('2025年8月'!W$29,料金比較表!$61:$71,'2025年8月'!$A30,FALSE)),IF($C$30=料金比較表!$C$6,(HLOOKUP('2025年8月'!W$29,料金比較表!$74:$84,'2025年8月'!$A30,FALSE))))))))</f>
        <v>#N/A</v>
      </c>
      <c r="X30" s="63" t="e">
        <f ca="1">IF($C$30=料金比較表!$C$1,(HLOOKUP('2025年8月'!X$29,料金比較表!$10:$20,'2025年8月'!$A30,FALSE)),IF($C$30=料金比較表!$C$2,(HLOOKUP('2025年8月'!X$29,料金比較表!$23:$33,'2025年8月'!$A30,FALSE)),IF($C$30=料金比較表!$C$3,(HLOOKUP('2025年8月'!X$29,料金比較表!$36:$46,'2025年8月'!$A30,FALSE)),IF($C$30=料金比較表!$C$4,(HLOOKUP('2025年8月'!X$29,料金比較表!$48:$60,'2025年8月'!$A30,FALSE)),IF($C$30=料金比較表!$C$5,(HLOOKUP('2025年8月'!X$29,料金比較表!$61:$71,'2025年8月'!$A30,FALSE)),IF($C$30=料金比較表!$C$6,(HLOOKUP('2025年8月'!X$29,料金比較表!$74:$84,'2025年8月'!$A30,FALSE))))))))</f>
        <v>#N/A</v>
      </c>
      <c r="Y30" s="63" t="e">
        <f ca="1">IF($C$30=料金比較表!$C$1,(HLOOKUP('2025年8月'!Y$29,料金比較表!$10:$20,'2025年8月'!$A30,FALSE)),IF($C$30=料金比較表!$C$2,(HLOOKUP('2025年8月'!Y$29,料金比較表!$23:$33,'2025年8月'!$A30,FALSE)),IF($C$30=料金比較表!$C$3,(HLOOKUP('2025年8月'!Y$29,料金比較表!$36:$46,'2025年8月'!$A30,FALSE)),IF($C$30=料金比較表!$C$4,(HLOOKUP('2025年8月'!Y$29,料金比較表!$48:$60,'2025年8月'!$A30,FALSE)),IF($C$30=料金比較表!$C$5,(HLOOKUP('2025年8月'!Y$29,料金比較表!$61:$71,'2025年8月'!$A30,FALSE)),IF($C$30=料金比較表!$C$6,(HLOOKUP('2025年8月'!Y$29,料金比較表!$74:$84,'2025年8月'!$A30,FALSE))))))))</f>
        <v>#N/A</v>
      </c>
      <c r="Z30" s="63" t="e">
        <f ca="1">IF($C$30=料金比較表!$C$1,(HLOOKUP('2025年8月'!Z$29,料金比較表!$10:$20,'2025年8月'!$A30,FALSE)),IF($C$30=料金比較表!$C$2,(HLOOKUP('2025年8月'!Z$29,料金比較表!$23:$33,'2025年8月'!$A30,FALSE)),IF($C$30=料金比較表!$C$3,(HLOOKUP('2025年8月'!Z$29,料金比較表!$36:$46,'2025年8月'!$A30,FALSE)),IF($C$30=料金比較表!$C$4,(HLOOKUP('2025年8月'!Z$29,料金比較表!$48:$60,'2025年8月'!$A30,FALSE)),IF($C$30=料金比較表!$C$5,(HLOOKUP('2025年8月'!Z$29,料金比較表!$61:$71,'2025年8月'!$A30,FALSE)),IF($C$30=料金比較表!$C$6,(HLOOKUP('2025年8月'!Z$29,料金比較表!$74:$84,'2025年8月'!$A30,FALSE))))))))</f>
        <v>#N/A</v>
      </c>
      <c r="AA30" s="63" t="e">
        <f ca="1">IF($C$30=料金比較表!$C$1,(HLOOKUP('2025年8月'!AA$29,料金比較表!$10:$20,'2025年8月'!$A30,FALSE)),IF($C$30=料金比較表!$C$2,(HLOOKUP('2025年8月'!AA$29,料金比較表!$23:$33,'2025年8月'!$A30,FALSE)),IF($C$30=料金比較表!$C$3,(HLOOKUP('2025年8月'!AA$29,料金比較表!$36:$46,'2025年8月'!$A30,FALSE)),IF($C$30=料金比較表!$C$4,(HLOOKUP('2025年8月'!AA$29,料金比較表!$48:$60,'2025年8月'!$A30,FALSE)),IF($C$30=料金比較表!$C$5,(HLOOKUP('2025年8月'!AA$29,料金比較表!$61:$71,'2025年8月'!$A30,FALSE)),IF($C$30=料金比較表!$C$6,(HLOOKUP('2025年8月'!AA$29,料金比較表!$74:$84,'2025年8月'!$A30,FALSE))))))))</f>
        <v>#N/A</v>
      </c>
      <c r="AB30" s="63" t="e">
        <f ca="1">IF($C$30=料金比較表!$C$1,(HLOOKUP('2025年8月'!AB$29,料金比較表!$10:$20,'2025年8月'!$A30,FALSE)),IF($C$30=料金比較表!$C$2,(HLOOKUP('2025年8月'!AB$29,料金比較表!$23:$33,'2025年8月'!$A30,FALSE)),IF($C$30=料金比較表!$C$3,(HLOOKUP('2025年8月'!AB$29,料金比較表!$36:$46,'2025年8月'!$A30,FALSE)),IF($C$30=料金比較表!$C$4,(HLOOKUP('2025年8月'!AB$29,料金比較表!$48:$60,'2025年8月'!$A30,FALSE)),IF($C$30=料金比較表!$C$5,(HLOOKUP('2025年8月'!AB$29,料金比較表!$61:$71,'2025年8月'!$A30,FALSE)),IF($C$30=料金比較表!$C$6,(HLOOKUP('2025年8月'!AB$29,料金比較表!$74:$84,'2025年8月'!$A30,FALSE))))))))</f>
        <v>#N/A</v>
      </c>
      <c r="AC30" s="63" t="e">
        <f ca="1">IF($C$30=料金比較表!$C$1,(HLOOKUP('2025年8月'!AC$29,料金比較表!$10:$20,'2025年8月'!$A30,FALSE)),IF($C$30=料金比較表!$C$2,(HLOOKUP('2025年8月'!AC$29,料金比較表!$23:$33,'2025年8月'!$A30,FALSE)),IF($C$30=料金比較表!$C$3,(HLOOKUP('2025年8月'!AC$29,料金比較表!$36:$46,'2025年8月'!$A30,FALSE)),IF($C$30=料金比較表!$C$4,(HLOOKUP('2025年8月'!AC$29,料金比較表!$48:$60,'2025年8月'!$A30,FALSE)),IF($C$30=料金比較表!$C$5,(HLOOKUP('2025年8月'!AC$29,料金比較表!$61:$71,'2025年8月'!$A30,FALSE)),IF($C$30=料金比較表!$C$6,(HLOOKUP('2025年8月'!AC$29,料金比較表!$74:$84,'2025年8月'!$A30,FALSE))))))))</f>
        <v>#N/A</v>
      </c>
      <c r="AD30" s="63" t="e">
        <f ca="1">IF($C$30=料金比較表!$C$1,(HLOOKUP('2025年8月'!AD$29,料金比較表!$10:$20,'2025年8月'!$A30,FALSE)),IF($C$30=料金比較表!$C$2,(HLOOKUP('2025年8月'!AD$29,料金比較表!$23:$33,'2025年8月'!$A30,FALSE)),IF($C$30=料金比較表!$C$3,(HLOOKUP('2025年8月'!AD$29,料金比較表!$36:$46,'2025年8月'!$A30,FALSE)),IF($C$30=料金比較表!$C$4,(HLOOKUP('2025年8月'!AD$29,料金比較表!$48:$60,'2025年8月'!$A30,FALSE)),IF($C$30=料金比較表!$C$5,(HLOOKUP('2025年8月'!AD$29,料金比較表!$61:$71,'2025年8月'!$A30,FALSE)),IF($C$30=料金比較表!$C$6,(HLOOKUP('2025年8月'!AD$29,料金比較表!$74:$84,'2025年8月'!$A30,FALSE))))))))</f>
        <v>#N/A</v>
      </c>
      <c r="AE30" s="63" t="e">
        <f ca="1">IF($C$30=料金比較表!$C$1,(HLOOKUP('2025年8月'!AE$29,料金比較表!$10:$20,'2025年8月'!$A30,FALSE)),IF($C$30=料金比較表!$C$2,(HLOOKUP('2025年8月'!AE$29,料金比較表!$23:$33,'2025年8月'!$A30,FALSE)),IF($C$30=料金比較表!$C$3,(HLOOKUP('2025年8月'!AE$29,料金比較表!$36:$46,'2025年8月'!$A30,FALSE)),IF($C$30=料金比較表!$C$4,(HLOOKUP('2025年8月'!AE$29,料金比較表!$48:$60,'2025年8月'!$A30,FALSE)),IF($C$30=料金比較表!$C$5,(HLOOKUP('2025年8月'!AE$29,料金比較表!$61:$71,'2025年8月'!$A30,FALSE)),IF($C$30=料金比較表!$C$6,(HLOOKUP('2025年8月'!AE$29,料金比較表!$74:$84,'2025年8月'!$A30,FALSE))))))))</f>
        <v>#N/A</v>
      </c>
      <c r="AF30" s="63" t="e">
        <f ca="1">IF($C$30=料金比較表!$C$1,(HLOOKUP('2025年8月'!AF$29,料金比較表!$10:$20,'2025年8月'!$A30,FALSE)),IF($C$30=料金比較表!$C$2,(HLOOKUP('2025年8月'!AF$29,料金比較表!$23:$33,'2025年8月'!$A30,FALSE)),IF($C$30=料金比較表!$C$3,(HLOOKUP('2025年8月'!AF$29,料金比較表!$36:$46,'2025年8月'!$A30,FALSE)),IF($C$30=料金比較表!$C$4,(HLOOKUP('2025年8月'!AF$29,料金比較表!$48:$60,'2025年8月'!$A30,FALSE)),IF($C$30=料金比較表!$C$5,(HLOOKUP('2025年8月'!AF$29,料金比較表!$61:$71,'2025年8月'!$A30,FALSE)),IF($C$30=料金比較表!$C$6,(HLOOKUP('2025年8月'!AF$29,料金比較表!$74:$84,'2025年8月'!$A30,FALSE))))))))</f>
        <v>#N/A</v>
      </c>
      <c r="AG30" s="63" t="e">
        <f ca="1">IF($C$30=料金比較表!$C$1,(HLOOKUP('2025年8月'!AG$29,料金比較表!$10:$20,'2025年8月'!$A30,FALSE)),IF($C$30=料金比較表!$C$2,(HLOOKUP('2025年8月'!AG$29,料金比較表!$23:$33,'2025年8月'!$A30,FALSE)),IF($C$30=料金比較表!$C$3,(HLOOKUP('2025年8月'!AG$29,料金比較表!$36:$46,'2025年8月'!$A30,FALSE)),IF($C$30=料金比較表!$C$4,(HLOOKUP('2025年8月'!AG$29,料金比較表!$48:$60,'2025年8月'!$A30,FALSE)),IF($C$30=料金比較表!$C$5,(HLOOKUP('2025年8月'!AG$29,料金比較表!$61:$71,'2025年8月'!$A30,FALSE)),IF($C$30=料金比較表!$C$6,(HLOOKUP('2025年8月'!AG$29,料金比較表!$74:$84,'2025年8月'!$A30,FALSE))))))))</f>
        <v>#N/A</v>
      </c>
      <c r="AH30" s="64" t="e">
        <f ca="1">IF($C$30=料金比較表!$C$1,(HLOOKUP('2025年8月'!AH$29,料金比較表!$10:$20,'2025年8月'!$A30,FALSE)),IF($C$30=料金比較表!$C$2,(HLOOKUP('2025年8月'!AH$29,料金比較表!$23:$33,'2025年8月'!$A30,FALSE)),IF($C$30=料金比較表!$C$3,(HLOOKUP('2025年8月'!AH$29,料金比較表!$36:$46,'2025年8月'!$A30,FALSE)),IF($C$30=料金比較表!$C$4,(HLOOKUP('2025年8月'!AH$29,料金比較表!$48:$60,'2025年8月'!$A30,FALSE)),IF($C$30=料金比較表!$C$5,(HLOOKUP('2025年8月'!AH$29,料金比較表!$61:$71,'2025年8月'!$A30,FALSE)),IF($C$30=料金比較表!$C$6,(HLOOKUP('2025年8月'!AH$29,料金比較表!$74:$84,'2025年8月'!$A30,FALSE))))))))</f>
        <v>#N/A</v>
      </c>
    </row>
    <row r="31" spans="1:55" x14ac:dyDescent="0.2">
      <c r="A31" s="4">
        <f>A30+1</f>
        <v>3</v>
      </c>
      <c r="B31" s="211" t="str">
        <f>料金比較表!C12</f>
        <v>Ｏｎｅ　Ｓｕｉｔｅ　ＴＨＥ　ＴＥＲＲＡＣＥ＜古宇利島＞</v>
      </c>
      <c r="C31" s="326"/>
      <c r="D31" s="62" t="e">
        <f ca="1">IF($C$30=料金比較表!$C$1,(HLOOKUP('2025年8月'!D$29,料金比較表!$10:$20,'2025年8月'!$A31,FALSE)),IF($C$30=料金比較表!$C$2,(HLOOKUP('2025年8月'!D$29,料金比較表!$23:$33,'2025年8月'!$A31,FALSE)),IF($C$30=料金比較表!$C$3,(HLOOKUP('2025年8月'!D$29,料金比較表!$36:$46,'2025年8月'!$A31,FALSE)),IF($C$30=料金比較表!$C$4,(HLOOKUP('2025年8月'!D$29,料金比較表!$48:$60,'2025年8月'!$A31,FALSE)),IF($C$30=料金比較表!$C$5,(HLOOKUP('2025年8月'!D$29,料金比較表!$61:$71,'2025年8月'!$A31,FALSE)),IF($C$30=料金比較表!$C$6,(HLOOKUP('2025年8月'!D$29,料金比較表!$74:$84,'2025年8月'!$A31,FALSE))))))))</f>
        <v>#N/A</v>
      </c>
      <c r="E31" s="63" t="e">
        <f ca="1">IF($C$30=料金比較表!$C$1,(HLOOKUP('2025年8月'!E$29,料金比較表!$10:$20,'2025年8月'!$A31,FALSE)),IF($C$30=料金比較表!$C$2,(HLOOKUP('2025年8月'!E$29,料金比較表!$23:$33,'2025年8月'!$A31,FALSE)),IF($C$30=料金比較表!$C$3,(HLOOKUP('2025年8月'!E$29,料金比較表!$36:$46,'2025年8月'!$A31,FALSE)),IF($C$30=料金比較表!$C$4,(HLOOKUP('2025年8月'!E$29,料金比較表!$48:$60,'2025年8月'!$A31,FALSE)),IF($C$30=料金比較表!$C$5,(HLOOKUP('2025年8月'!E$29,料金比較表!$61:$71,'2025年8月'!$A31,FALSE)),IF($C$30=料金比較表!$C$6,(HLOOKUP('2025年8月'!E$29,料金比較表!$74:$84,'2025年8月'!$A31,FALSE))))))))</f>
        <v>#N/A</v>
      </c>
      <c r="F31" s="63" t="e">
        <f ca="1">IF($C$30=料金比較表!$C$1,(HLOOKUP('2025年8月'!F$29,料金比較表!$10:$20,'2025年8月'!$A31,FALSE)),IF($C$30=料金比較表!$C$2,(HLOOKUP('2025年8月'!F$29,料金比較表!$23:$33,'2025年8月'!$A31,FALSE)),IF($C$30=料金比較表!$C$3,(HLOOKUP('2025年8月'!F$29,料金比較表!$36:$46,'2025年8月'!$A31,FALSE)),IF($C$30=料金比較表!$C$4,(HLOOKUP('2025年8月'!F$29,料金比較表!$48:$60,'2025年8月'!$A31,FALSE)),IF($C$30=料金比較表!$C$5,(HLOOKUP('2025年8月'!F$29,料金比較表!$61:$71,'2025年8月'!$A31,FALSE)),IF($C$30=料金比較表!$C$6,(HLOOKUP('2025年8月'!F$29,料金比較表!$74:$84,'2025年8月'!$A31,FALSE))))))))</f>
        <v>#N/A</v>
      </c>
      <c r="G31" s="63" t="e">
        <f ca="1">IF($C$30=料金比較表!$C$1,(HLOOKUP('2025年8月'!G$29,料金比較表!$10:$20,'2025年8月'!$A31,FALSE)),IF($C$30=料金比較表!$C$2,(HLOOKUP('2025年8月'!G$29,料金比較表!$23:$33,'2025年8月'!$A31,FALSE)),IF($C$30=料金比較表!$C$3,(HLOOKUP('2025年8月'!G$29,料金比較表!$36:$46,'2025年8月'!$A31,FALSE)),IF($C$30=料金比較表!$C$4,(HLOOKUP('2025年8月'!G$29,料金比較表!$48:$60,'2025年8月'!$A31,FALSE)),IF($C$30=料金比較表!$C$5,(HLOOKUP('2025年8月'!G$29,料金比較表!$61:$71,'2025年8月'!$A31,FALSE)),IF($C$30=料金比較表!$C$6,(HLOOKUP('2025年8月'!G$29,料金比較表!$74:$84,'2025年8月'!$A31,FALSE))))))))</f>
        <v>#N/A</v>
      </c>
      <c r="H31" s="63" t="e">
        <f ca="1">IF($C$30=料金比較表!$C$1,(HLOOKUP('2025年8月'!H$29,料金比較表!$10:$20,'2025年8月'!$A31,FALSE)),IF($C$30=料金比較表!$C$2,(HLOOKUP('2025年8月'!H$29,料金比較表!$23:$33,'2025年8月'!$A31,FALSE)),IF($C$30=料金比較表!$C$3,(HLOOKUP('2025年8月'!H$29,料金比較表!$36:$46,'2025年8月'!$A31,FALSE)),IF($C$30=料金比較表!$C$4,(HLOOKUP('2025年8月'!H$29,料金比較表!$48:$60,'2025年8月'!$A31,FALSE)),IF($C$30=料金比較表!$C$5,(HLOOKUP('2025年8月'!H$29,料金比較表!$61:$71,'2025年8月'!$A31,FALSE)),IF($C$30=料金比較表!$C$6,(HLOOKUP('2025年8月'!H$29,料金比較表!$74:$84,'2025年8月'!$A31,FALSE))))))))</f>
        <v>#N/A</v>
      </c>
      <c r="I31" s="63" t="e">
        <f ca="1">IF($C$30=料金比較表!$C$1,(HLOOKUP('2025年8月'!I$29,料金比較表!$10:$20,'2025年8月'!$A31,FALSE)),IF($C$30=料金比較表!$C$2,(HLOOKUP('2025年8月'!I$29,料金比較表!$23:$33,'2025年8月'!$A31,FALSE)),IF($C$30=料金比較表!$C$3,(HLOOKUP('2025年8月'!I$29,料金比較表!$36:$46,'2025年8月'!$A31,FALSE)),IF($C$30=料金比較表!$C$4,(HLOOKUP('2025年8月'!I$29,料金比較表!$48:$60,'2025年8月'!$A31,FALSE)),IF($C$30=料金比較表!$C$5,(HLOOKUP('2025年8月'!I$29,料金比較表!$61:$71,'2025年8月'!$A31,FALSE)),IF($C$30=料金比較表!$C$6,(HLOOKUP('2025年8月'!I$29,料金比較表!$74:$84,'2025年8月'!$A31,FALSE))))))))</f>
        <v>#N/A</v>
      </c>
      <c r="J31" s="63" t="e">
        <f ca="1">IF($C$30=料金比較表!$C$1,(HLOOKUP('2025年8月'!J$29,料金比較表!$10:$20,'2025年8月'!$A31,FALSE)),IF($C$30=料金比較表!$C$2,(HLOOKUP('2025年8月'!J$29,料金比較表!$23:$33,'2025年8月'!$A31,FALSE)),IF($C$30=料金比較表!$C$3,(HLOOKUP('2025年8月'!J$29,料金比較表!$36:$46,'2025年8月'!$A31,FALSE)),IF($C$30=料金比較表!$C$4,(HLOOKUP('2025年8月'!J$29,料金比較表!$48:$60,'2025年8月'!$A31,FALSE)),IF($C$30=料金比較表!$C$5,(HLOOKUP('2025年8月'!J$29,料金比較表!$61:$71,'2025年8月'!$A31,FALSE)),IF($C$30=料金比較表!$C$6,(HLOOKUP('2025年8月'!J$29,料金比較表!$74:$84,'2025年8月'!$A31,FALSE))))))))</f>
        <v>#N/A</v>
      </c>
      <c r="K31" s="63" t="e">
        <f ca="1">IF($C$30=料金比較表!$C$1,(HLOOKUP('2025年8月'!K$29,料金比較表!$10:$20,'2025年8月'!$A31,FALSE)),IF($C$30=料金比較表!$C$2,(HLOOKUP('2025年8月'!K$29,料金比較表!$23:$33,'2025年8月'!$A31,FALSE)),IF($C$30=料金比較表!$C$3,(HLOOKUP('2025年8月'!K$29,料金比較表!$36:$46,'2025年8月'!$A31,FALSE)),IF($C$30=料金比較表!$C$4,(HLOOKUP('2025年8月'!K$29,料金比較表!$48:$60,'2025年8月'!$A31,FALSE)),IF($C$30=料金比較表!$C$5,(HLOOKUP('2025年8月'!K$29,料金比較表!$61:$71,'2025年8月'!$A31,FALSE)),IF($C$30=料金比較表!$C$6,(HLOOKUP('2025年8月'!K$29,料金比較表!$74:$84,'2025年8月'!$A31,FALSE))))))))</f>
        <v>#N/A</v>
      </c>
      <c r="L31" s="63" t="e">
        <f ca="1">IF($C$30=料金比較表!$C$1,(HLOOKUP('2025年8月'!L$29,料金比較表!$10:$20,'2025年8月'!$A31,FALSE)),IF($C$30=料金比較表!$C$2,(HLOOKUP('2025年8月'!L$29,料金比較表!$23:$33,'2025年8月'!$A31,FALSE)),IF($C$30=料金比較表!$C$3,(HLOOKUP('2025年8月'!L$29,料金比較表!$36:$46,'2025年8月'!$A31,FALSE)),IF($C$30=料金比較表!$C$4,(HLOOKUP('2025年8月'!L$29,料金比較表!$48:$60,'2025年8月'!$A31,FALSE)),IF($C$30=料金比較表!$C$5,(HLOOKUP('2025年8月'!L$29,料金比較表!$61:$71,'2025年8月'!$A31,FALSE)),IF($C$30=料金比較表!$C$6,(HLOOKUP('2025年8月'!L$29,料金比較表!$74:$84,'2025年8月'!$A31,FALSE))))))))</f>
        <v>#N/A</v>
      </c>
      <c r="M31" s="63" t="e">
        <f ca="1">IF($C$30=料金比較表!$C$1,(HLOOKUP('2025年8月'!M$29,料金比較表!$10:$20,'2025年8月'!$A31,FALSE)),IF($C$30=料金比較表!$C$2,(HLOOKUP('2025年8月'!M$29,料金比較表!$23:$33,'2025年8月'!$A31,FALSE)),IF($C$30=料金比較表!$C$3,(HLOOKUP('2025年8月'!M$29,料金比較表!$36:$46,'2025年8月'!$A31,FALSE)),IF($C$30=料金比較表!$C$4,(HLOOKUP('2025年8月'!M$29,料金比較表!$48:$60,'2025年8月'!$A31,FALSE)),IF($C$30=料金比較表!$C$5,(HLOOKUP('2025年8月'!M$29,料金比較表!$61:$71,'2025年8月'!$A31,FALSE)),IF($C$30=料金比較表!$C$6,(HLOOKUP('2025年8月'!M$29,料金比較表!$74:$84,'2025年8月'!$A31,FALSE))))))))</f>
        <v>#N/A</v>
      </c>
      <c r="N31" s="63" t="e">
        <f ca="1">IF($C$30=料金比較表!$C$1,(HLOOKUP('2025年8月'!N$29,料金比較表!$10:$20,'2025年8月'!$A31,FALSE)),IF($C$30=料金比較表!$C$2,(HLOOKUP('2025年8月'!N$29,料金比較表!$23:$33,'2025年8月'!$A31,FALSE)),IF($C$30=料金比較表!$C$3,(HLOOKUP('2025年8月'!N$29,料金比較表!$36:$46,'2025年8月'!$A31,FALSE)),IF($C$30=料金比較表!$C$4,(HLOOKUP('2025年8月'!N$29,料金比較表!$48:$60,'2025年8月'!$A31,FALSE)),IF($C$30=料金比較表!$C$5,(HLOOKUP('2025年8月'!N$29,料金比較表!$61:$71,'2025年8月'!$A31,FALSE)),IF($C$30=料金比較表!$C$6,(HLOOKUP('2025年8月'!N$29,料金比較表!$74:$84,'2025年8月'!$A31,FALSE))))))))</f>
        <v>#N/A</v>
      </c>
      <c r="O31" s="63" t="e">
        <f ca="1">IF($C$30=料金比較表!$C$1,(HLOOKUP('2025年8月'!O$29,料金比較表!$10:$20,'2025年8月'!$A31,FALSE)),IF($C$30=料金比較表!$C$2,(HLOOKUP('2025年8月'!O$29,料金比較表!$23:$33,'2025年8月'!$A31,FALSE)),IF($C$30=料金比較表!$C$3,(HLOOKUP('2025年8月'!O$29,料金比較表!$36:$46,'2025年8月'!$A31,FALSE)),IF($C$30=料金比較表!$C$4,(HLOOKUP('2025年8月'!O$29,料金比較表!$48:$60,'2025年8月'!$A31,FALSE)),IF($C$30=料金比較表!$C$5,(HLOOKUP('2025年8月'!O$29,料金比較表!$61:$71,'2025年8月'!$A31,FALSE)),IF($C$30=料金比較表!$C$6,(HLOOKUP('2025年8月'!O$29,料金比較表!$74:$84,'2025年8月'!$A31,FALSE))))))))</f>
        <v>#N/A</v>
      </c>
      <c r="P31" s="63" t="e">
        <f ca="1">IF($C$30=料金比較表!$C$1,(HLOOKUP('2025年8月'!P$29,料金比較表!$10:$20,'2025年8月'!$A31,FALSE)),IF($C$30=料金比較表!$C$2,(HLOOKUP('2025年8月'!P$29,料金比較表!$23:$33,'2025年8月'!$A31,FALSE)),IF($C$30=料金比較表!$C$3,(HLOOKUP('2025年8月'!P$29,料金比較表!$36:$46,'2025年8月'!$A31,FALSE)),IF($C$30=料金比較表!$C$4,(HLOOKUP('2025年8月'!P$29,料金比較表!$48:$60,'2025年8月'!$A31,FALSE)),IF($C$30=料金比較表!$C$5,(HLOOKUP('2025年8月'!P$29,料金比較表!$61:$71,'2025年8月'!$A31,FALSE)),IF($C$30=料金比較表!$C$6,(HLOOKUP('2025年8月'!P$29,料金比較表!$74:$84,'2025年8月'!$A31,FALSE))))))))</f>
        <v>#N/A</v>
      </c>
      <c r="Q31" s="63" t="e">
        <f ca="1">IF($C$30=料金比較表!$C$1,(HLOOKUP('2025年8月'!Q$29,料金比較表!$10:$20,'2025年8月'!$A31,FALSE)),IF($C$30=料金比較表!$C$2,(HLOOKUP('2025年8月'!Q$29,料金比較表!$23:$33,'2025年8月'!$A31,FALSE)),IF($C$30=料金比較表!$C$3,(HLOOKUP('2025年8月'!Q$29,料金比較表!$36:$46,'2025年8月'!$A31,FALSE)),IF($C$30=料金比較表!$C$4,(HLOOKUP('2025年8月'!Q$29,料金比較表!$48:$60,'2025年8月'!$A31,FALSE)),IF($C$30=料金比較表!$C$5,(HLOOKUP('2025年8月'!Q$29,料金比較表!$61:$71,'2025年8月'!$A31,FALSE)),IF($C$30=料金比較表!$C$6,(HLOOKUP('2025年8月'!Q$29,料金比較表!$74:$84,'2025年8月'!$A31,FALSE))))))))</f>
        <v>#N/A</v>
      </c>
      <c r="R31" s="63" t="e">
        <f ca="1">IF($C$30=料金比較表!$C$1,(HLOOKUP('2025年8月'!R$29,料金比較表!$10:$20,'2025年8月'!$A31,FALSE)),IF($C$30=料金比較表!$C$2,(HLOOKUP('2025年8月'!R$29,料金比較表!$23:$33,'2025年8月'!$A31,FALSE)),IF($C$30=料金比較表!$C$3,(HLOOKUP('2025年8月'!R$29,料金比較表!$36:$46,'2025年8月'!$A31,FALSE)),IF($C$30=料金比較表!$C$4,(HLOOKUP('2025年8月'!R$29,料金比較表!$48:$60,'2025年8月'!$A31,FALSE)),IF($C$30=料金比較表!$C$5,(HLOOKUP('2025年8月'!R$29,料金比較表!$61:$71,'2025年8月'!$A31,FALSE)),IF($C$30=料金比較表!$C$6,(HLOOKUP('2025年8月'!R$29,料金比較表!$74:$84,'2025年8月'!$A31,FALSE))))))))</f>
        <v>#N/A</v>
      </c>
      <c r="S31" s="63" t="e">
        <f ca="1">IF($C$30=料金比較表!$C$1,(HLOOKUP('2025年8月'!S$29,料金比較表!$10:$20,'2025年8月'!$A31,FALSE)),IF($C$30=料金比較表!$C$2,(HLOOKUP('2025年8月'!S$29,料金比較表!$23:$33,'2025年8月'!$A31,FALSE)),IF($C$30=料金比較表!$C$3,(HLOOKUP('2025年8月'!S$29,料金比較表!$36:$46,'2025年8月'!$A31,FALSE)),IF($C$30=料金比較表!$C$4,(HLOOKUP('2025年8月'!S$29,料金比較表!$48:$60,'2025年8月'!$A31,FALSE)),IF($C$30=料金比較表!$C$5,(HLOOKUP('2025年8月'!S$29,料金比較表!$61:$71,'2025年8月'!$A31,FALSE)),IF($C$30=料金比較表!$C$6,(HLOOKUP('2025年8月'!S$29,料金比較表!$74:$84,'2025年8月'!$A31,FALSE))))))))</f>
        <v>#N/A</v>
      </c>
      <c r="T31" s="63" t="e">
        <f ca="1">IF($C$30=料金比較表!$C$1,(HLOOKUP('2025年8月'!T$29,料金比較表!$10:$20,'2025年8月'!$A31,FALSE)),IF($C$30=料金比較表!$C$2,(HLOOKUP('2025年8月'!T$29,料金比較表!$23:$33,'2025年8月'!$A31,FALSE)),IF($C$30=料金比較表!$C$3,(HLOOKUP('2025年8月'!T$29,料金比較表!$36:$46,'2025年8月'!$A31,FALSE)),IF($C$30=料金比較表!$C$4,(HLOOKUP('2025年8月'!T$29,料金比較表!$48:$60,'2025年8月'!$A31,FALSE)),IF($C$30=料金比較表!$C$5,(HLOOKUP('2025年8月'!T$29,料金比較表!$61:$71,'2025年8月'!$A31,FALSE)),IF($C$30=料金比較表!$C$6,(HLOOKUP('2025年8月'!T$29,料金比較表!$74:$84,'2025年8月'!$A31,FALSE))))))))</f>
        <v>#N/A</v>
      </c>
      <c r="U31" s="63" t="e">
        <f ca="1">IF($C$30=料金比較表!$C$1,(HLOOKUP('2025年8月'!U$29,料金比較表!$10:$20,'2025年8月'!$A31,FALSE)),IF($C$30=料金比較表!$C$2,(HLOOKUP('2025年8月'!U$29,料金比較表!$23:$33,'2025年8月'!$A31,FALSE)),IF($C$30=料金比較表!$C$3,(HLOOKUP('2025年8月'!U$29,料金比較表!$36:$46,'2025年8月'!$A31,FALSE)),IF($C$30=料金比較表!$C$4,(HLOOKUP('2025年8月'!U$29,料金比較表!$48:$60,'2025年8月'!$A31,FALSE)),IF($C$30=料金比較表!$C$5,(HLOOKUP('2025年8月'!U$29,料金比較表!$61:$71,'2025年8月'!$A31,FALSE)),IF($C$30=料金比較表!$C$6,(HLOOKUP('2025年8月'!U$29,料金比較表!$74:$84,'2025年8月'!$A31,FALSE))))))))</f>
        <v>#N/A</v>
      </c>
      <c r="V31" s="63" t="e">
        <f ca="1">IF($C$30=料金比較表!$C$1,(HLOOKUP('2025年8月'!V$29,料金比較表!$10:$20,'2025年8月'!$A31,FALSE)),IF($C$30=料金比較表!$C$2,(HLOOKUP('2025年8月'!V$29,料金比較表!$23:$33,'2025年8月'!$A31,FALSE)),IF($C$30=料金比較表!$C$3,(HLOOKUP('2025年8月'!V$29,料金比較表!$36:$46,'2025年8月'!$A31,FALSE)),IF($C$30=料金比較表!$C$4,(HLOOKUP('2025年8月'!V$29,料金比較表!$48:$60,'2025年8月'!$A31,FALSE)),IF($C$30=料金比較表!$C$5,(HLOOKUP('2025年8月'!V$29,料金比較表!$61:$71,'2025年8月'!$A31,FALSE)),IF($C$30=料金比較表!$C$6,(HLOOKUP('2025年8月'!V$29,料金比較表!$74:$84,'2025年8月'!$A31,FALSE))))))))</f>
        <v>#N/A</v>
      </c>
      <c r="W31" s="63" t="e">
        <f ca="1">IF($C$30=料金比較表!$C$1,(HLOOKUP('2025年8月'!W$29,料金比較表!$10:$20,'2025年8月'!$A31,FALSE)),IF($C$30=料金比較表!$C$2,(HLOOKUP('2025年8月'!W$29,料金比較表!$23:$33,'2025年8月'!$A31,FALSE)),IF($C$30=料金比較表!$C$3,(HLOOKUP('2025年8月'!W$29,料金比較表!$36:$46,'2025年8月'!$A31,FALSE)),IF($C$30=料金比較表!$C$4,(HLOOKUP('2025年8月'!W$29,料金比較表!$48:$60,'2025年8月'!$A31,FALSE)),IF($C$30=料金比較表!$C$5,(HLOOKUP('2025年8月'!W$29,料金比較表!$61:$71,'2025年8月'!$A31,FALSE)),IF($C$30=料金比較表!$C$6,(HLOOKUP('2025年8月'!W$29,料金比較表!$74:$84,'2025年8月'!$A31,FALSE))))))))</f>
        <v>#N/A</v>
      </c>
      <c r="X31" s="63" t="e">
        <f ca="1">IF($C$30=料金比較表!$C$1,(HLOOKUP('2025年8月'!X$29,料金比較表!$10:$20,'2025年8月'!$A31,FALSE)),IF($C$30=料金比較表!$C$2,(HLOOKUP('2025年8月'!X$29,料金比較表!$23:$33,'2025年8月'!$A31,FALSE)),IF($C$30=料金比較表!$C$3,(HLOOKUP('2025年8月'!X$29,料金比較表!$36:$46,'2025年8月'!$A31,FALSE)),IF($C$30=料金比較表!$C$4,(HLOOKUP('2025年8月'!X$29,料金比較表!$48:$60,'2025年8月'!$A31,FALSE)),IF($C$30=料金比較表!$C$5,(HLOOKUP('2025年8月'!X$29,料金比較表!$61:$71,'2025年8月'!$A31,FALSE)),IF($C$30=料金比較表!$C$6,(HLOOKUP('2025年8月'!X$29,料金比較表!$74:$84,'2025年8月'!$A31,FALSE))))))))</f>
        <v>#N/A</v>
      </c>
      <c r="Y31" s="63" t="e">
        <f ca="1">IF($C$30=料金比較表!$C$1,(HLOOKUP('2025年8月'!Y$29,料金比較表!$10:$20,'2025年8月'!$A31,FALSE)),IF($C$30=料金比較表!$C$2,(HLOOKUP('2025年8月'!Y$29,料金比較表!$23:$33,'2025年8月'!$A31,FALSE)),IF($C$30=料金比較表!$C$3,(HLOOKUP('2025年8月'!Y$29,料金比較表!$36:$46,'2025年8月'!$A31,FALSE)),IF($C$30=料金比較表!$C$4,(HLOOKUP('2025年8月'!Y$29,料金比較表!$48:$60,'2025年8月'!$A31,FALSE)),IF($C$30=料金比較表!$C$5,(HLOOKUP('2025年8月'!Y$29,料金比較表!$61:$71,'2025年8月'!$A31,FALSE)),IF($C$30=料金比較表!$C$6,(HLOOKUP('2025年8月'!Y$29,料金比較表!$74:$84,'2025年8月'!$A31,FALSE))))))))</f>
        <v>#N/A</v>
      </c>
      <c r="Z31" s="63" t="e">
        <f ca="1">IF($C$30=料金比較表!$C$1,(HLOOKUP('2025年8月'!Z$29,料金比較表!$10:$20,'2025年8月'!$A31,FALSE)),IF($C$30=料金比較表!$C$2,(HLOOKUP('2025年8月'!Z$29,料金比較表!$23:$33,'2025年8月'!$A31,FALSE)),IF($C$30=料金比較表!$C$3,(HLOOKUP('2025年8月'!Z$29,料金比較表!$36:$46,'2025年8月'!$A31,FALSE)),IF($C$30=料金比較表!$C$4,(HLOOKUP('2025年8月'!Z$29,料金比較表!$48:$60,'2025年8月'!$A31,FALSE)),IF($C$30=料金比較表!$C$5,(HLOOKUP('2025年8月'!Z$29,料金比較表!$61:$71,'2025年8月'!$A31,FALSE)),IF($C$30=料金比較表!$C$6,(HLOOKUP('2025年8月'!Z$29,料金比較表!$74:$84,'2025年8月'!$A31,FALSE))))))))</f>
        <v>#N/A</v>
      </c>
      <c r="AA31" s="63" t="e">
        <f ca="1">IF($C$30=料金比較表!$C$1,(HLOOKUP('2025年8月'!AA$29,料金比較表!$10:$20,'2025年8月'!$A31,FALSE)),IF($C$30=料金比較表!$C$2,(HLOOKUP('2025年8月'!AA$29,料金比較表!$23:$33,'2025年8月'!$A31,FALSE)),IF($C$30=料金比較表!$C$3,(HLOOKUP('2025年8月'!AA$29,料金比較表!$36:$46,'2025年8月'!$A31,FALSE)),IF($C$30=料金比較表!$C$4,(HLOOKUP('2025年8月'!AA$29,料金比較表!$48:$60,'2025年8月'!$A31,FALSE)),IF($C$30=料金比較表!$C$5,(HLOOKUP('2025年8月'!AA$29,料金比較表!$61:$71,'2025年8月'!$A31,FALSE)),IF($C$30=料金比較表!$C$6,(HLOOKUP('2025年8月'!AA$29,料金比較表!$74:$84,'2025年8月'!$A31,FALSE))))))))</f>
        <v>#N/A</v>
      </c>
      <c r="AB31" s="63" t="e">
        <f ca="1">IF($C$30=料金比較表!$C$1,(HLOOKUP('2025年8月'!AB$29,料金比較表!$10:$20,'2025年8月'!$A31,FALSE)),IF($C$30=料金比較表!$C$2,(HLOOKUP('2025年8月'!AB$29,料金比較表!$23:$33,'2025年8月'!$A31,FALSE)),IF($C$30=料金比較表!$C$3,(HLOOKUP('2025年8月'!AB$29,料金比較表!$36:$46,'2025年8月'!$A31,FALSE)),IF($C$30=料金比較表!$C$4,(HLOOKUP('2025年8月'!AB$29,料金比較表!$48:$60,'2025年8月'!$A31,FALSE)),IF($C$30=料金比較表!$C$5,(HLOOKUP('2025年8月'!AB$29,料金比較表!$61:$71,'2025年8月'!$A31,FALSE)),IF($C$30=料金比較表!$C$6,(HLOOKUP('2025年8月'!AB$29,料金比較表!$74:$84,'2025年8月'!$A31,FALSE))))))))</f>
        <v>#N/A</v>
      </c>
      <c r="AC31" s="63" t="e">
        <f ca="1">IF($C$30=料金比較表!$C$1,(HLOOKUP('2025年8月'!AC$29,料金比較表!$10:$20,'2025年8月'!$A31,FALSE)),IF($C$30=料金比較表!$C$2,(HLOOKUP('2025年8月'!AC$29,料金比較表!$23:$33,'2025年8月'!$A31,FALSE)),IF($C$30=料金比較表!$C$3,(HLOOKUP('2025年8月'!AC$29,料金比較表!$36:$46,'2025年8月'!$A31,FALSE)),IF($C$30=料金比較表!$C$4,(HLOOKUP('2025年8月'!AC$29,料金比較表!$48:$60,'2025年8月'!$A31,FALSE)),IF($C$30=料金比較表!$C$5,(HLOOKUP('2025年8月'!AC$29,料金比較表!$61:$71,'2025年8月'!$A31,FALSE)),IF($C$30=料金比較表!$C$6,(HLOOKUP('2025年8月'!AC$29,料金比較表!$74:$84,'2025年8月'!$A31,FALSE))))))))</f>
        <v>#N/A</v>
      </c>
      <c r="AD31" s="63" t="e">
        <f ca="1">IF($C$30=料金比較表!$C$1,(HLOOKUP('2025年8月'!AD$29,料金比較表!$10:$20,'2025年8月'!$A31,FALSE)),IF($C$30=料金比較表!$C$2,(HLOOKUP('2025年8月'!AD$29,料金比較表!$23:$33,'2025年8月'!$A31,FALSE)),IF($C$30=料金比較表!$C$3,(HLOOKUP('2025年8月'!AD$29,料金比較表!$36:$46,'2025年8月'!$A31,FALSE)),IF($C$30=料金比較表!$C$4,(HLOOKUP('2025年8月'!AD$29,料金比較表!$48:$60,'2025年8月'!$A31,FALSE)),IF($C$30=料金比較表!$C$5,(HLOOKUP('2025年8月'!AD$29,料金比較表!$61:$71,'2025年8月'!$A31,FALSE)),IF($C$30=料金比較表!$C$6,(HLOOKUP('2025年8月'!AD$29,料金比較表!$74:$84,'2025年8月'!$A31,FALSE))))))))</f>
        <v>#N/A</v>
      </c>
      <c r="AE31" s="63" t="e">
        <f ca="1">IF($C$30=料金比較表!$C$1,(HLOOKUP('2025年8月'!AE$29,料金比較表!$10:$20,'2025年8月'!$A31,FALSE)),IF($C$30=料金比較表!$C$2,(HLOOKUP('2025年8月'!AE$29,料金比較表!$23:$33,'2025年8月'!$A31,FALSE)),IF($C$30=料金比較表!$C$3,(HLOOKUP('2025年8月'!AE$29,料金比較表!$36:$46,'2025年8月'!$A31,FALSE)),IF($C$30=料金比較表!$C$4,(HLOOKUP('2025年8月'!AE$29,料金比較表!$48:$60,'2025年8月'!$A31,FALSE)),IF($C$30=料金比較表!$C$5,(HLOOKUP('2025年8月'!AE$29,料金比較表!$61:$71,'2025年8月'!$A31,FALSE)),IF($C$30=料金比較表!$C$6,(HLOOKUP('2025年8月'!AE$29,料金比較表!$74:$84,'2025年8月'!$A31,FALSE))))))))</f>
        <v>#N/A</v>
      </c>
      <c r="AF31" s="63" t="e">
        <f ca="1">IF($C$30=料金比較表!$C$1,(HLOOKUP('2025年8月'!AF$29,料金比較表!$10:$20,'2025年8月'!$A31,FALSE)),IF($C$30=料金比較表!$C$2,(HLOOKUP('2025年8月'!AF$29,料金比較表!$23:$33,'2025年8月'!$A31,FALSE)),IF($C$30=料金比較表!$C$3,(HLOOKUP('2025年8月'!AF$29,料金比較表!$36:$46,'2025年8月'!$A31,FALSE)),IF($C$30=料金比較表!$C$4,(HLOOKUP('2025年8月'!AF$29,料金比較表!$48:$60,'2025年8月'!$A31,FALSE)),IF($C$30=料金比較表!$C$5,(HLOOKUP('2025年8月'!AF$29,料金比較表!$61:$71,'2025年8月'!$A31,FALSE)),IF($C$30=料金比較表!$C$6,(HLOOKUP('2025年8月'!AF$29,料金比較表!$74:$84,'2025年8月'!$A31,FALSE))))))))</f>
        <v>#N/A</v>
      </c>
      <c r="AG31" s="63" t="e">
        <f ca="1">IF($C$30=料金比較表!$C$1,(HLOOKUP('2025年8月'!AG$29,料金比較表!$10:$20,'2025年8月'!$A31,FALSE)),IF($C$30=料金比較表!$C$2,(HLOOKUP('2025年8月'!AG$29,料金比較表!$23:$33,'2025年8月'!$A31,FALSE)),IF($C$30=料金比較表!$C$3,(HLOOKUP('2025年8月'!AG$29,料金比較表!$36:$46,'2025年8月'!$A31,FALSE)),IF($C$30=料金比較表!$C$4,(HLOOKUP('2025年8月'!AG$29,料金比較表!$48:$60,'2025年8月'!$A31,FALSE)),IF($C$30=料金比較表!$C$5,(HLOOKUP('2025年8月'!AG$29,料金比較表!$61:$71,'2025年8月'!$A31,FALSE)),IF($C$30=料金比較表!$C$6,(HLOOKUP('2025年8月'!AG$29,料金比較表!$74:$84,'2025年8月'!$A31,FALSE))))))))</f>
        <v>#N/A</v>
      </c>
      <c r="AH31" s="64" t="e">
        <f ca="1">IF($C$30=料金比較表!$C$1,(HLOOKUP('2025年8月'!AH$29,料金比較表!$10:$20,'2025年8月'!$A31,FALSE)),IF($C$30=料金比較表!$C$2,(HLOOKUP('2025年8月'!AH$29,料金比較表!$23:$33,'2025年8月'!$A31,FALSE)),IF($C$30=料金比較表!$C$3,(HLOOKUP('2025年8月'!AH$29,料金比較表!$36:$46,'2025年8月'!$A31,FALSE)),IF($C$30=料金比較表!$C$4,(HLOOKUP('2025年8月'!AH$29,料金比較表!$48:$60,'2025年8月'!$A31,FALSE)),IF($C$30=料金比較表!$C$5,(HLOOKUP('2025年8月'!AH$29,料金比較表!$61:$71,'2025年8月'!$A31,FALSE)),IF($C$30=料金比較表!$C$6,(HLOOKUP('2025年8月'!AH$29,料金比較表!$74:$84,'2025年8月'!$A31,FALSE))))))))</f>
        <v>#N/A</v>
      </c>
    </row>
    <row r="32" spans="1:55" x14ac:dyDescent="0.2">
      <c r="A32" s="4">
        <f t="shared" ref="A32:A38" si="1">A31+1</f>
        <v>4</v>
      </c>
      <c r="B32" s="212" t="str">
        <f>料金比較表!C13</f>
        <v>Ｏｎｅ　Ｓｕｉｔｅ　ＴＨＥ　ＧＲＡＮＤ（ワンスイート　ザ・グランド）＜古宇利島＞</v>
      </c>
      <c r="C32" s="326"/>
      <c r="D32" s="62" t="e">
        <f ca="1">IF($C$30=料金比較表!$C$1,(HLOOKUP('2025年8月'!D$29,料金比較表!$10:$20,'2025年8月'!$A32,FALSE)),IF($C$30=料金比較表!$C$2,(HLOOKUP('2025年8月'!D$29,料金比較表!$23:$33,'2025年8月'!$A32,FALSE)),IF($C$30=料金比較表!$C$3,(HLOOKUP('2025年8月'!D$29,料金比較表!$36:$46,'2025年8月'!$A32,FALSE)),IF($C$30=料金比較表!$C$4,(HLOOKUP('2025年8月'!D$29,料金比較表!$48:$60,'2025年8月'!$A32,FALSE)),IF($C$30=料金比較表!$C$5,(HLOOKUP('2025年8月'!D$29,料金比較表!$61:$71,'2025年8月'!$A32,FALSE)),IF($C$30=料金比較表!$C$6,(HLOOKUP('2025年8月'!D$29,料金比較表!$74:$84,'2025年8月'!$A32,FALSE))))))))</f>
        <v>#N/A</v>
      </c>
      <c r="E32" s="63" t="e">
        <f ca="1">IF($C$30=料金比較表!$C$1,(HLOOKUP('2025年8月'!E$29,料金比較表!$10:$20,'2025年8月'!$A32,FALSE)),IF($C$30=料金比較表!$C$2,(HLOOKUP('2025年8月'!E$29,料金比較表!$23:$33,'2025年8月'!$A32,FALSE)),IF($C$30=料金比較表!$C$3,(HLOOKUP('2025年8月'!E$29,料金比較表!$36:$46,'2025年8月'!$A32,FALSE)),IF($C$30=料金比較表!$C$4,(HLOOKUP('2025年8月'!E$29,料金比較表!$48:$60,'2025年8月'!$A32,FALSE)),IF($C$30=料金比較表!$C$5,(HLOOKUP('2025年8月'!E$29,料金比較表!$61:$71,'2025年8月'!$A32,FALSE)),IF($C$30=料金比較表!$C$6,(HLOOKUP('2025年8月'!E$29,料金比較表!$74:$84,'2025年8月'!$A32,FALSE))))))))</f>
        <v>#N/A</v>
      </c>
      <c r="F32" s="63" t="e">
        <f ca="1">IF($C$30=料金比較表!$C$1,(HLOOKUP('2025年8月'!F$29,料金比較表!$10:$20,'2025年8月'!$A32,FALSE)),IF($C$30=料金比較表!$C$2,(HLOOKUP('2025年8月'!F$29,料金比較表!$23:$33,'2025年8月'!$A32,FALSE)),IF($C$30=料金比較表!$C$3,(HLOOKUP('2025年8月'!F$29,料金比較表!$36:$46,'2025年8月'!$A32,FALSE)),IF($C$30=料金比較表!$C$4,(HLOOKUP('2025年8月'!F$29,料金比較表!$48:$60,'2025年8月'!$A32,FALSE)),IF($C$30=料金比較表!$C$5,(HLOOKUP('2025年8月'!F$29,料金比較表!$61:$71,'2025年8月'!$A32,FALSE)),IF($C$30=料金比較表!$C$6,(HLOOKUP('2025年8月'!F$29,料金比較表!$74:$84,'2025年8月'!$A32,FALSE))))))))</f>
        <v>#N/A</v>
      </c>
      <c r="G32" s="63" t="e">
        <f ca="1">IF($C$30=料金比較表!$C$1,(HLOOKUP('2025年8月'!G$29,料金比較表!$10:$20,'2025年8月'!$A32,FALSE)),IF($C$30=料金比較表!$C$2,(HLOOKUP('2025年8月'!G$29,料金比較表!$23:$33,'2025年8月'!$A32,FALSE)),IF($C$30=料金比較表!$C$3,(HLOOKUP('2025年8月'!G$29,料金比較表!$36:$46,'2025年8月'!$A32,FALSE)),IF($C$30=料金比較表!$C$4,(HLOOKUP('2025年8月'!G$29,料金比較表!$48:$60,'2025年8月'!$A32,FALSE)),IF($C$30=料金比較表!$C$5,(HLOOKUP('2025年8月'!G$29,料金比較表!$61:$71,'2025年8月'!$A32,FALSE)),IF($C$30=料金比較表!$C$6,(HLOOKUP('2025年8月'!G$29,料金比較表!$74:$84,'2025年8月'!$A32,FALSE))))))))</f>
        <v>#N/A</v>
      </c>
      <c r="H32" s="63" t="e">
        <f ca="1">IF($C$30=料金比較表!$C$1,(HLOOKUP('2025年8月'!H$29,料金比較表!$10:$20,'2025年8月'!$A32,FALSE)),IF($C$30=料金比較表!$C$2,(HLOOKUP('2025年8月'!H$29,料金比較表!$23:$33,'2025年8月'!$A32,FALSE)),IF($C$30=料金比較表!$C$3,(HLOOKUP('2025年8月'!H$29,料金比較表!$36:$46,'2025年8月'!$A32,FALSE)),IF($C$30=料金比較表!$C$4,(HLOOKUP('2025年8月'!H$29,料金比較表!$48:$60,'2025年8月'!$A32,FALSE)),IF($C$30=料金比較表!$C$5,(HLOOKUP('2025年8月'!H$29,料金比較表!$61:$71,'2025年8月'!$A32,FALSE)),IF($C$30=料金比較表!$C$6,(HLOOKUP('2025年8月'!H$29,料金比較表!$74:$84,'2025年8月'!$A32,FALSE))))))))</f>
        <v>#N/A</v>
      </c>
      <c r="I32" s="63" t="e">
        <f ca="1">IF($C$30=料金比較表!$C$1,(HLOOKUP('2025年8月'!I$29,料金比較表!$10:$20,'2025年8月'!$A32,FALSE)),IF($C$30=料金比較表!$C$2,(HLOOKUP('2025年8月'!I$29,料金比較表!$23:$33,'2025年8月'!$A32,FALSE)),IF($C$30=料金比較表!$C$3,(HLOOKUP('2025年8月'!I$29,料金比較表!$36:$46,'2025年8月'!$A32,FALSE)),IF($C$30=料金比較表!$C$4,(HLOOKUP('2025年8月'!I$29,料金比較表!$48:$60,'2025年8月'!$A32,FALSE)),IF($C$30=料金比較表!$C$5,(HLOOKUP('2025年8月'!I$29,料金比較表!$61:$71,'2025年8月'!$A32,FALSE)),IF($C$30=料金比較表!$C$6,(HLOOKUP('2025年8月'!I$29,料金比較表!$74:$84,'2025年8月'!$A32,FALSE))))))))</f>
        <v>#N/A</v>
      </c>
      <c r="J32" s="63" t="e">
        <f ca="1">IF($C$30=料金比較表!$C$1,(HLOOKUP('2025年8月'!J$29,料金比較表!$10:$20,'2025年8月'!$A32,FALSE)),IF($C$30=料金比較表!$C$2,(HLOOKUP('2025年8月'!J$29,料金比較表!$23:$33,'2025年8月'!$A32,FALSE)),IF($C$30=料金比較表!$C$3,(HLOOKUP('2025年8月'!J$29,料金比較表!$36:$46,'2025年8月'!$A32,FALSE)),IF($C$30=料金比較表!$C$4,(HLOOKUP('2025年8月'!J$29,料金比較表!$48:$60,'2025年8月'!$A32,FALSE)),IF($C$30=料金比較表!$C$5,(HLOOKUP('2025年8月'!J$29,料金比較表!$61:$71,'2025年8月'!$A32,FALSE)),IF($C$30=料金比較表!$C$6,(HLOOKUP('2025年8月'!J$29,料金比較表!$74:$84,'2025年8月'!$A32,FALSE))))))))</f>
        <v>#N/A</v>
      </c>
      <c r="K32" s="63" t="e">
        <f ca="1">IF($C$30=料金比較表!$C$1,(HLOOKUP('2025年8月'!K$29,料金比較表!$10:$20,'2025年8月'!$A32,FALSE)),IF($C$30=料金比較表!$C$2,(HLOOKUP('2025年8月'!K$29,料金比較表!$23:$33,'2025年8月'!$A32,FALSE)),IF($C$30=料金比較表!$C$3,(HLOOKUP('2025年8月'!K$29,料金比較表!$36:$46,'2025年8月'!$A32,FALSE)),IF($C$30=料金比較表!$C$4,(HLOOKUP('2025年8月'!K$29,料金比較表!$48:$60,'2025年8月'!$A32,FALSE)),IF($C$30=料金比較表!$C$5,(HLOOKUP('2025年8月'!K$29,料金比較表!$61:$71,'2025年8月'!$A32,FALSE)),IF($C$30=料金比較表!$C$6,(HLOOKUP('2025年8月'!K$29,料金比較表!$74:$84,'2025年8月'!$A32,FALSE))))))))</f>
        <v>#N/A</v>
      </c>
      <c r="L32" s="63" t="e">
        <f ca="1">IF($C$30=料金比較表!$C$1,(HLOOKUP('2025年8月'!L$29,料金比較表!$10:$20,'2025年8月'!$A32,FALSE)),IF($C$30=料金比較表!$C$2,(HLOOKUP('2025年8月'!L$29,料金比較表!$23:$33,'2025年8月'!$A32,FALSE)),IF($C$30=料金比較表!$C$3,(HLOOKUP('2025年8月'!L$29,料金比較表!$36:$46,'2025年8月'!$A32,FALSE)),IF($C$30=料金比較表!$C$4,(HLOOKUP('2025年8月'!L$29,料金比較表!$48:$60,'2025年8月'!$A32,FALSE)),IF($C$30=料金比較表!$C$5,(HLOOKUP('2025年8月'!L$29,料金比較表!$61:$71,'2025年8月'!$A32,FALSE)),IF($C$30=料金比較表!$C$6,(HLOOKUP('2025年8月'!L$29,料金比較表!$74:$84,'2025年8月'!$A32,FALSE))))))))</f>
        <v>#N/A</v>
      </c>
      <c r="M32" s="63" t="e">
        <f ca="1">IF($C$30=料金比較表!$C$1,(HLOOKUP('2025年8月'!M$29,料金比較表!$10:$20,'2025年8月'!$A32,FALSE)),IF($C$30=料金比較表!$C$2,(HLOOKUP('2025年8月'!M$29,料金比較表!$23:$33,'2025年8月'!$A32,FALSE)),IF($C$30=料金比較表!$C$3,(HLOOKUP('2025年8月'!M$29,料金比較表!$36:$46,'2025年8月'!$A32,FALSE)),IF($C$30=料金比較表!$C$4,(HLOOKUP('2025年8月'!M$29,料金比較表!$48:$60,'2025年8月'!$A32,FALSE)),IF($C$30=料金比較表!$C$5,(HLOOKUP('2025年8月'!M$29,料金比較表!$61:$71,'2025年8月'!$A32,FALSE)),IF($C$30=料金比較表!$C$6,(HLOOKUP('2025年8月'!M$29,料金比較表!$74:$84,'2025年8月'!$A32,FALSE))))))))</f>
        <v>#N/A</v>
      </c>
      <c r="N32" s="63" t="e">
        <f ca="1">IF($C$30=料金比較表!$C$1,(HLOOKUP('2025年8月'!N$29,料金比較表!$10:$20,'2025年8月'!$A32,FALSE)),IF($C$30=料金比較表!$C$2,(HLOOKUP('2025年8月'!N$29,料金比較表!$23:$33,'2025年8月'!$A32,FALSE)),IF($C$30=料金比較表!$C$3,(HLOOKUP('2025年8月'!N$29,料金比較表!$36:$46,'2025年8月'!$A32,FALSE)),IF($C$30=料金比較表!$C$4,(HLOOKUP('2025年8月'!N$29,料金比較表!$48:$60,'2025年8月'!$A32,FALSE)),IF($C$30=料金比較表!$C$5,(HLOOKUP('2025年8月'!N$29,料金比較表!$61:$71,'2025年8月'!$A32,FALSE)),IF($C$30=料金比較表!$C$6,(HLOOKUP('2025年8月'!N$29,料金比較表!$74:$84,'2025年8月'!$A32,FALSE))))))))</f>
        <v>#N/A</v>
      </c>
      <c r="O32" s="63" t="e">
        <f ca="1">IF($C$30=料金比較表!$C$1,(HLOOKUP('2025年8月'!O$29,料金比較表!$10:$20,'2025年8月'!$A32,FALSE)),IF($C$30=料金比較表!$C$2,(HLOOKUP('2025年8月'!O$29,料金比較表!$23:$33,'2025年8月'!$A32,FALSE)),IF($C$30=料金比較表!$C$3,(HLOOKUP('2025年8月'!O$29,料金比較表!$36:$46,'2025年8月'!$A32,FALSE)),IF($C$30=料金比較表!$C$4,(HLOOKUP('2025年8月'!O$29,料金比較表!$48:$60,'2025年8月'!$A32,FALSE)),IF($C$30=料金比較表!$C$5,(HLOOKUP('2025年8月'!O$29,料金比較表!$61:$71,'2025年8月'!$A32,FALSE)),IF($C$30=料金比較表!$C$6,(HLOOKUP('2025年8月'!O$29,料金比較表!$74:$84,'2025年8月'!$A32,FALSE))))))))</f>
        <v>#N/A</v>
      </c>
      <c r="P32" s="63" t="e">
        <f ca="1">IF($C$30=料金比較表!$C$1,(HLOOKUP('2025年8月'!P$29,料金比較表!$10:$20,'2025年8月'!$A32,FALSE)),IF($C$30=料金比較表!$C$2,(HLOOKUP('2025年8月'!P$29,料金比較表!$23:$33,'2025年8月'!$A32,FALSE)),IF($C$30=料金比較表!$C$3,(HLOOKUP('2025年8月'!P$29,料金比較表!$36:$46,'2025年8月'!$A32,FALSE)),IF($C$30=料金比較表!$C$4,(HLOOKUP('2025年8月'!P$29,料金比較表!$48:$60,'2025年8月'!$A32,FALSE)),IF($C$30=料金比較表!$C$5,(HLOOKUP('2025年8月'!P$29,料金比較表!$61:$71,'2025年8月'!$A32,FALSE)),IF($C$30=料金比較表!$C$6,(HLOOKUP('2025年8月'!P$29,料金比較表!$74:$84,'2025年8月'!$A32,FALSE))))))))</f>
        <v>#N/A</v>
      </c>
      <c r="Q32" s="63" t="e">
        <f ca="1">IF($C$30=料金比較表!$C$1,(HLOOKUP('2025年8月'!Q$29,料金比較表!$10:$20,'2025年8月'!$A32,FALSE)),IF($C$30=料金比較表!$C$2,(HLOOKUP('2025年8月'!Q$29,料金比較表!$23:$33,'2025年8月'!$A32,FALSE)),IF($C$30=料金比較表!$C$3,(HLOOKUP('2025年8月'!Q$29,料金比較表!$36:$46,'2025年8月'!$A32,FALSE)),IF($C$30=料金比較表!$C$4,(HLOOKUP('2025年8月'!Q$29,料金比較表!$48:$60,'2025年8月'!$A32,FALSE)),IF($C$30=料金比較表!$C$5,(HLOOKUP('2025年8月'!Q$29,料金比較表!$61:$71,'2025年8月'!$A32,FALSE)),IF($C$30=料金比較表!$C$6,(HLOOKUP('2025年8月'!Q$29,料金比較表!$74:$84,'2025年8月'!$A32,FALSE))))))))</f>
        <v>#N/A</v>
      </c>
      <c r="R32" s="63" t="e">
        <f ca="1">IF($C$30=料金比較表!$C$1,(HLOOKUP('2025年8月'!R$29,料金比較表!$10:$20,'2025年8月'!$A32,FALSE)),IF($C$30=料金比較表!$C$2,(HLOOKUP('2025年8月'!R$29,料金比較表!$23:$33,'2025年8月'!$A32,FALSE)),IF($C$30=料金比較表!$C$3,(HLOOKUP('2025年8月'!R$29,料金比較表!$36:$46,'2025年8月'!$A32,FALSE)),IF($C$30=料金比較表!$C$4,(HLOOKUP('2025年8月'!R$29,料金比較表!$48:$60,'2025年8月'!$A32,FALSE)),IF($C$30=料金比較表!$C$5,(HLOOKUP('2025年8月'!R$29,料金比較表!$61:$71,'2025年8月'!$A32,FALSE)),IF($C$30=料金比較表!$C$6,(HLOOKUP('2025年8月'!R$29,料金比較表!$74:$84,'2025年8月'!$A32,FALSE))))))))</f>
        <v>#N/A</v>
      </c>
      <c r="S32" s="63" t="e">
        <f ca="1">IF($C$30=料金比較表!$C$1,(HLOOKUP('2025年8月'!S$29,料金比較表!$10:$20,'2025年8月'!$A32,FALSE)),IF($C$30=料金比較表!$C$2,(HLOOKUP('2025年8月'!S$29,料金比較表!$23:$33,'2025年8月'!$A32,FALSE)),IF($C$30=料金比較表!$C$3,(HLOOKUP('2025年8月'!S$29,料金比較表!$36:$46,'2025年8月'!$A32,FALSE)),IF($C$30=料金比較表!$C$4,(HLOOKUP('2025年8月'!S$29,料金比較表!$48:$60,'2025年8月'!$A32,FALSE)),IF($C$30=料金比較表!$C$5,(HLOOKUP('2025年8月'!S$29,料金比較表!$61:$71,'2025年8月'!$A32,FALSE)),IF($C$30=料金比較表!$C$6,(HLOOKUP('2025年8月'!S$29,料金比較表!$74:$84,'2025年8月'!$A32,FALSE))))))))</f>
        <v>#N/A</v>
      </c>
      <c r="T32" s="63" t="e">
        <f ca="1">IF($C$30=料金比較表!$C$1,(HLOOKUP('2025年8月'!T$29,料金比較表!$10:$20,'2025年8月'!$A32,FALSE)),IF($C$30=料金比較表!$C$2,(HLOOKUP('2025年8月'!T$29,料金比較表!$23:$33,'2025年8月'!$A32,FALSE)),IF($C$30=料金比較表!$C$3,(HLOOKUP('2025年8月'!T$29,料金比較表!$36:$46,'2025年8月'!$A32,FALSE)),IF($C$30=料金比較表!$C$4,(HLOOKUP('2025年8月'!T$29,料金比較表!$48:$60,'2025年8月'!$A32,FALSE)),IF($C$30=料金比較表!$C$5,(HLOOKUP('2025年8月'!T$29,料金比較表!$61:$71,'2025年8月'!$A32,FALSE)),IF($C$30=料金比較表!$C$6,(HLOOKUP('2025年8月'!T$29,料金比較表!$74:$84,'2025年8月'!$A32,FALSE))))))))</f>
        <v>#N/A</v>
      </c>
      <c r="U32" s="63" t="e">
        <f ca="1">IF($C$30=料金比較表!$C$1,(HLOOKUP('2025年8月'!U$29,料金比較表!$10:$20,'2025年8月'!$A32,FALSE)),IF($C$30=料金比較表!$C$2,(HLOOKUP('2025年8月'!U$29,料金比較表!$23:$33,'2025年8月'!$A32,FALSE)),IF($C$30=料金比較表!$C$3,(HLOOKUP('2025年8月'!U$29,料金比較表!$36:$46,'2025年8月'!$A32,FALSE)),IF($C$30=料金比較表!$C$4,(HLOOKUP('2025年8月'!U$29,料金比較表!$48:$60,'2025年8月'!$A32,FALSE)),IF($C$30=料金比較表!$C$5,(HLOOKUP('2025年8月'!U$29,料金比較表!$61:$71,'2025年8月'!$A32,FALSE)),IF($C$30=料金比較表!$C$6,(HLOOKUP('2025年8月'!U$29,料金比較表!$74:$84,'2025年8月'!$A32,FALSE))))))))</f>
        <v>#N/A</v>
      </c>
      <c r="V32" s="63" t="e">
        <f ca="1">IF($C$30=料金比較表!$C$1,(HLOOKUP('2025年8月'!V$29,料金比較表!$10:$20,'2025年8月'!$A32,FALSE)),IF($C$30=料金比較表!$C$2,(HLOOKUP('2025年8月'!V$29,料金比較表!$23:$33,'2025年8月'!$A32,FALSE)),IF($C$30=料金比較表!$C$3,(HLOOKUP('2025年8月'!V$29,料金比較表!$36:$46,'2025年8月'!$A32,FALSE)),IF($C$30=料金比較表!$C$4,(HLOOKUP('2025年8月'!V$29,料金比較表!$48:$60,'2025年8月'!$A32,FALSE)),IF($C$30=料金比較表!$C$5,(HLOOKUP('2025年8月'!V$29,料金比較表!$61:$71,'2025年8月'!$A32,FALSE)),IF($C$30=料金比較表!$C$6,(HLOOKUP('2025年8月'!V$29,料金比較表!$74:$84,'2025年8月'!$A32,FALSE))))))))</f>
        <v>#N/A</v>
      </c>
      <c r="W32" s="63" t="e">
        <f ca="1">IF($C$30=料金比較表!$C$1,(HLOOKUP('2025年8月'!W$29,料金比較表!$10:$20,'2025年8月'!$A32,FALSE)),IF($C$30=料金比較表!$C$2,(HLOOKUP('2025年8月'!W$29,料金比較表!$23:$33,'2025年8月'!$A32,FALSE)),IF($C$30=料金比較表!$C$3,(HLOOKUP('2025年8月'!W$29,料金比較表!$36:$46,'2025年8月'!$A32,FALSE)),IF($C$30=料金比較表!$C$4,(HLOOKUP('2025年8月'!W$29,料金比較表!$48:$60,'2025年8月'!$A32,FALSE)),IF($C$30=料金比較表!$C$5,(HLOOKUP('2025年8月'!W$29,料金比較表!$61:$71,'2025年8月'!$A32,FALSE)),IF($C$30=料金比較表!$C$6,(HLOOKUP('2025年8月'!W$29,料金比較表!$74:$84,'2025年8月'!$A32,FALSE))))))))</f>
        <v>#N/A</v>
      </c>
      <c r="X32" s="63" t="e">
        <f ca="1">IF($C$30=料金比較表!$C$1,(HLOOKUP('2025年8月'!X$29,料金比較表!$10:$20,'2025年8月'!$A32,FALSE)),IF($C$30=料金比較表!$C$2,(HLOOKUP('2025年8月'!X$29,料金比較表!$23:$33,'2025年8月'!$A32,FALSE)),IF($C$30=料金比較表!$C$3,(HLOOKUP('2025年8月'!X$29,料金比較表!$36:$46,'2025年8月'!$A32,FALSE)),IF($C$30=料金比較表!$C$4,(HLOOKUP('2025年8月'!X$29,料金比較表!$48:$60,'2025年8月'!$A32,FALSE)),IF($C$30=料金比較表!$C$5,(HLOOKUP('2025年8月'!X$29,料金比較表!$61:$71,'2025年8月'!$A32,FALSE)),IF($C$30=料金比較表!$C$6,(HLOOKUP('2025年8月'!X$29,料金比較表!$74:$84,'2025年8月'!$A32,FALSE))))))))</f>
        <v>#N/A</v>
      </c>
      <c r="Y32" s="63" t="e">
        <f ca="1">IF($C$30=料金比較表!$C$1,(HLOOKUP('2025年8月'!Y$29,料金比較表!$10:$20,'2025年8月'!$A32,FALSE)),IF($C$30=料金比較表!$C$2,(HLOOKUP('2025年8月'!Y$29,料金比較表!$23:$33,'2025年8月'!$A32,FALSE)),IF($C$30=料金比較表!$C$3,(HLOOKUP('2025年8月'!Y$29,料金比較表!$36:$46,'2025年8月'!$A32,FALSE)),IF($C$30=料金比較表!$C$4,(HLOOKUP('2025年8月'!Y$29,料金比較表!$48:$60,'2025年8月'!$A32,FALSE)),IF($C$30=料金比較表!$C$5,(HLOOKUP('2025年8月'!Y$29,料金比較表!$61:$71,'2025年8月'!$A32,FALSE)),IF($C$30=料金比較表!$C$6,(HLOOKUP('2025年8月'!Y$29,料金比較表!$74:$84,'2025年8月'!$A32,FALSE))))))))</f>
        <v>#N/A</v>
      </c>
      <c r="Z32" s="63" t="e">
        <f ca="1">IF($C$30=料金比較表!$C$1,(HLOOKUP('2025年8月'!Z$29,料金比較表!$10:$20,'2025年8月'!$A32,FALSE)),IF($C$30=料金比較表!$C$2,(HLOOKUP('2025年8月'!Z$29,料金比較表!$23:$33,'2025年8月'!$A32,FALSE)),IF($C$30=料金比較表!$C$3,(HLOOKUP('2025年8月'!Z$29,料金比較表!$36:$46,'2025年8月'!$A32,FALSE)),IF($C$30=料金比較表!$C$4,(HLOOKUP('2025年8月'!Z$29,料金比較表!$48:$60,'2025年8月'!$A32,FALSE)),IF($C$30=料金比較表!$C$5,(HLOOKUP('2025年8月'!Z$29,料金比較表!$61:$71,'2025年8月'!$A32,FALSE)),IF($C$30=料金比較表!$C$6,(HLOOKUP('2025年8月'!Z$29,料金比較表!$74:$84,'2025年8月'!$A32,FALSE))))))))</f>
        <v>#N/A</v>
      </c>
      <c r="AA32" s="63" t="e">
        <f ca="1">IF($C$30=料金比較表!$C$1,(HLOOKUP('2025年8月'!AA$29,料金比較表!$10:$20,'2025年8月'!$A32,FALSE)),IF($C$30=料金比較表!$C$2,(HLOOKUP('2025年8月'!AA$29,料金比較表!$23:$33,'2025年8月'!$A32,FALSE)),IF($C$30=料金比較表!$C$3,(HLOOKUP('2025年8月'!AA$29,料金比較表!$36:$46,'2025年8月'!$A32,FALSE)),IF($C$30=料金比較表!$C$4,(HLOOKUP('2025年8月'!AA$29,料金比較表!$48:$60,'2025年8月'!$A32,FALSE)),IF($C$30=料金比較表!$C$5,(HLOOKUP('2025年8月'!AA$29,料金比較表!$61:$71,'2025年8月'!$A32,FALSE)),IF($C$30=料金比較表!$C$6,(HLOOKUP('2025年8月'!AA$29,料金比較表!$74:$84,'2025年8月'!$A32,FALSE))))))))</f>
        <v>#N/A</v>
      </c>
      <c r="AB32" s="63" t="e">
        <f ca="1">IF($C$30=料金比較表!$C$1,(HLOOKUP('2025年8月'!AB$29,料金比較表!$10:$20,'2025年8月'!$A32,FALSE)),IF($C$30=料金比較表!$C$2,(HLOOKUP('2025年8月'!AB$29,料金比較表!$23:$33,'2025年8月'!$A32,FALSE)),IF($C$30=料金比較表!$C$3,(HLOOKUP('2025年8月'!AB$29,料金比較表!$36:$46,'2025年8月'!$A32,FALSE)),IF($C$30=料金比較表!$C$4,(HLOOKUP('2025年8月'!AB$29,料金比較表!$48:$60,'2025年8月'!$A32,FALSE)),IF($C$30=料金比較表!$C$5,(HLOOKUP('2025年8月'!AB$29,料金比較表!$61:$71,'2025年8月'!$A32,FALSE)),IF($C$30=料金比較表!$C$6,(HLOOKUP('2025年8月'!AB$29,料金比較表!$74:$84,'2025年8月'!$A32,FALSE))))))))</f>
        <v>#N/A</v>
      </c>
      <c r="AC32" s="63" t="e">
        <f ca="1">IF($C$30=料金比較表!$C$1,(HLOOKUP('2025年8月'!AC$29,料金比較表!$10:$20,'2025年8月'!$A32,FALSE)),IF($C$30=料金比較表!$C$2,(HLOOKUP('2025年8月'!AC$29,料金比較表!$23:$33,'2025年8月'!$A32,FALSE)),IF($C$30=料金比較表!$C$3,(HLOOKUP('2025年8月'!AC$29,料金比較表!$36:$46,'2025年8月'!$A32,FALSE)),IF($C$30=料金比較表!$C$4,(HLOOKUP('2025年8月'!AC$29,料金比較表!$48:$60,'2025年8月'!$A32,FALSE)),IF($C$30=料金比較表!$C$5,(HLOOKUP('2025年8月'!AC$29,料金比較表!$61:$71,'2025年8月'!$A32,FALSE)),IF($C$30=料金比較表!$C$6,(HLOOKUP('2025年8月'!AC$29,料金比較表!$74:$84,'2025年8月'!$A32,FALSE))))))))</f>
        <v>#N/A</v>
      </c>
      <c r="AD32" s="63" t="e">
        <f ca="1">IF($C$30=料金比較表!$C$1,(HLOOKUP('2025年8月'!AD$29,料金比較表!$10:$20,'2025年8月'!$A32,FALSE)),IF($C$30=料金比較表!$C$2,(HLOOKUP('2025年8月'!AD$29,料金比較表!$23:$33,'2025年8月'!$A32,FALSE)),IF($C$30=料金比較表!$C$3,(HLOOKUP('2025年8月'!AD$29,料金比較表!$36:$46,'2025年8月'!$A32,FALSE)),IF($C$30=料金比較表!$C$4,(HLOOKUP('2025年8月'!AD$29,料金比較表!$48:$60,'2025年8月'!$A32,FALSE)),IF($C$30=料金比較表!$C$5,(HLOOKUP('2025年8月'!AD$29,料金比較表!$61:$71,'2025年8月'!$A32,FALSE)),IF($C$30=料金比較表!$C$6,(HLOOKUP('2025年8月'!AD$29,料金比較表!$74:$84,'2025年8月'!$A32,FALSE))))))))</f>
        <v>#N/A</v>
      </c>
      <c r="AE32" s="63" t="e">
        <f ca="1">IF($C$30=料金比較表!$C$1,(HLOOKUP('2025年8月'!AE$29,料金比較表!$10:$20,'2025年8月'!$A32,FALSE)),IF($C$30=料金比較表!$C$2,(HLOOKUP('2025年8月'!AE$29,料金比較表!$23:$33,'2025年8月'!$A32,FALSE)),IF($C$30=料金比較表!$C$3,(HLOOKUP('2025年8月'!AE$29,料金比較表!$36:$46,'2025年8月'!$A32,FALSE)),IF($C$30=料金比較表!$C$4,(HLOOKUP('2025年8月'!AE$29,料金比較表!$48:$60,'2025年8月'!$A32,FALSE)),IF($C$30=料金比較表!$C$5,(HLOOKUP('2025年8月'!AE$29,料金比較表!$61:$71,'2025年8月'!$A32,FALSE)),IF($C$30=料金比較表!$C$6,(HLOOKUP('2025年8月'!AE$29,料金比較表!$74:$84,'2025年8月'!$A32,FALSE))))))))</f>
        <v>#N/A</v>
      </c>
      <c r="AF32" s="63" t="e">
        <f ca="1">IF($C$30=料金比較表!$C$1,(HLOOKUP('2025年8月'!AF$29,料金比較表!$10:$20,'2025年8月'!$A32,FALSE)),IF($C$30=料金比較表!$C$2,(HLOOKUP('2025年8月'!AF$29,料金比較表!$23:$33,'2025年8月'!$A32,FALSE)),IF($C$30=料金比較表!$C$3,(HLOOKUP('2025年8月'!AF$29,料金比較表!$36:$46,'2025年8月'!$A32,FALSE)),IF($C$30=料金比較表!$C$4,(HLOOKUP('2025年8月'!AF$29,料金比較表!$48:$60,'2025年8月'!$A32,FALSE)),IF($C$30=料金比較表!$C$5,(HLOOKUP('2025年8月'!AF$29,料金比較表!$61:$71,'2025年8月'!$A32,FALSE)),IF($C$30=料金比較表!$C$6,(HLOOKUP('2025年8月'!AF$29,料金比較表!$74:$84,'2025年8月'!$A32,FALSE))))))))</f>
        <v>#N/A</v>
      </c>
      <c r="AG32" s="63" t="e">
        <f ca="1">IF($C$30=料金比較表!$C$1,(HLOOKUP('2025年8月'!AG$29,料金比較表!$10:$20,'2025年8月'!$A32,FALSE)),IF($C$30=料金比較表!$C$2,(HLOOKUP('2025年8月'!AG$29,料金比較表!$23:$33,'2025年8月'!$A32,FALSE)),IF($C$30=料金比較表!$C$3,(HLOOKUP('2025年8月'!AG$29,料金比較表!$36:$46,'2025年8月'!$A32,FALSE)),IF($C$30=料金比較表!$C$4,(HLOOKUP('2025年8月'!AG$29,料金比較表!$48:$60,'2025年8月'!$A32,FALSE)),IF($C$30=料金比較表!$C$5,(HLOOKUP('2025年8月'!AG$29,料金比較表!$61:$71,'2025年8月'!$A32,FALSE)),IF($C$30=料金比較表!$C$6,(HLOOKUP('2025年8月'!AG$29,料金比較表!$74:$84,'2025年8月'!$A32,FALSE))))))))</f>
        <v>#N/A</v>
      </c>
      <c r="AH32" s="64" t="e">
        <f ca="1">IF($C$30=料金比較表!$C$1,(HLOOKUP('2025年8月'!AH$29,料金比較表!$10:$20,'2025年8月'!$A32,FALSE)),IF($C$30=料金比較表!$C$2,(HLOOKUP('2025年8月'!AH$29,料金比較表!$23:$33,'2025年8月'!$A32,FALSE)),IF($C$30=料金比較表!$C$3,(HLOOKUP('2025年8月'!AH$29,料金比較表!$36:$46,'2025年8月'!$A32,FALSE)),IF($C$30=料金比較表!$C$4,(HLOOKUP('2025年8月'!AH$29,料金比較表!$48:$60,'2025年8月'!$A32,FALSE)),IF($C$30=料金比較表!$C$5,(HLOOKUP('2025年8月'!AH$29,料金比較表!$61:$71,'2025年8月'!$A32,FALSE)),IF($C$30=料金比較表!$C$6,(HLOOKUP('2025年8月'!AH$29,料金比較表!$74:$84,'2025年8月'!$A32,FALSE))))))))</f>
        <v>#N/A</v>
      </c>
    </row>
    <row r="33" spans="1:35" x14ac:dyDescent="0.2">
      <c r="A33" s="4">
        <f t="shared" si="1"/>
        <v>5</v>
      </c>
      <c r="B33" s="211" t="str">
        <f>料金比較表!C14</f>
        <v>Ｙｕｋｉ　Ｓｕｉｔｅ　Ｋｏｕｒｉｊｉｍａ＜古宇利島＞</v>
      </c>
      <c r="C33" s="326"/>
      <c r="D33" s="62" t="e">
        <f ca="1">IF($C$30=料金比較表!$C$1,(HLOOKUP('2025年8月'!D$29,料金比較表!$10:$20,'2025年8月'!$A33,FALSE)),IF($C$30=料金比較表!$C$2,(HLOOKUP('2025年8月'!D$29,料金比較表!$23:$33,'2025年8月'!$A33,FALSE)),IF($C$30=料金比較表!$C$3,(HLOOKUP('2025年8月'!D$29,料金比較表!$36:$46,'2025年8月'!$A33,FALSE)),IF($C$30=料金比較表!$C$4,(HLOOKUP('2025年8月'!D$29,料金比較表!$48:$60,'2025年8月'!$A33,FALSE)),IF($C$30=料金比較表!$C$5,(HLOOKUP('2025年8月'!D$29,料金比較表!$61:$71,'2025年8月'!$A33,FALSE)),IF($C$30=料金比較表!$C$6,(HLOOKUP('2025年8月'!D$29,料金比較表!$74:$84,'2025年8月'!$A33,FALSE))))))))</f>
        <v>#N/A</v>
      </c>
      <c r="E33" s="63" t="e">
        <f ca="1">IF($C$30=料金比較表!$C$1,(HLOOKUP('2025年8月'!E$29,料金比較表!$10:$20,'2025年8月'!$A33,FALSE)),IF($C$30=料金比較表!$C$2,(HLOOKUP('2025年8月'!E$29,料金比較表!$23:$33,'2025年8月'!$A33,FALSE)),IF($C$30=料金比較表!$C$3,(HLOOKUP('2025年8月'!E$29,料金比較表!$36:$46,'2025年8月'!$A33,FALSE)),IF($C$30=料金比較表!$C$4,(HLOOKUP('2025年8月'!E$29,料金比較表!$48:$60,'2025年8月'!$A33,FALSE)),IF($C$30=料金比較表!$C$5,(HLOOKUP('2025年8月'!E$29,料金比較表!$61:$71,'2025年8月'!$A33,FALSE)),IF($C$30=料金比較表!$C$6,(HLOOKUP('2025年8月'!E$29,料金比較表!$74:$84,'2025年8月'!$A33,FALSE))))))))</f>
        <v>#N/A</v>
      </c>
      <c r="F33" s="63" t="e">
        <f ca="1">IF($C$30=料金比較表!$C$1,(HLOOKUP('2025年8月'!F$29,料金比較表!$10:$20,'2025年8月'!$A33,FALSE)),IF($C$30=料金比較表!$C$2,(HLOOKUP('2025年8月'!F$29,料金比較表!$23:$33,'2025年8月'!$A33,FALSE)),IF($C$30=料金比較表!$C$3,(HLOOKUP('2025年8月'!F$29,料金比較表!$36:$46,'2025年8月'!$A33,FALSE)),IF($C$30=料金比較表!$C$4,(HLOOKUP('2025年8月'!F$29,料金比較表!$48:$60,'2025年8月'!$A33,FALSE)),IF($C$30=料金比較表!$C$5,(HLOOKUP('2025年8月'!F$29,料金比較表!$61:$71,'2025年8月'!$A33,FALSE)),IF($C$30=料金比較表!$C$6,(HLOOKUP('2025年8月'!F$29,料金比較表!$74:$84,'2025年8月'!$A33,FALSE))))))))</f>
        <v>#N/A</v>
      </c>
      <c r="G33" s="63" t="e">
        <f ca="1">IF($C$30=料金比較表!$C$1,(HLOOKUP('2025年8月'!G$29,料金比較表!$10:$20,'2025年8月'!$A33,FALSE)),IF($C$30=料金比較表!$C$2,(HLOOKUP('2025年8月'!G$29,料金比較表!$23:$33,'2025年8月'!$A33,FALSE)),IF($C$30=料金比較表!$C$3,(HLOOKUP('2025年8月'!G$29,料金比較表!$36:$46,'2025年8月'!$A33,FALSE)),IF($C$30=料金比較表!$C$4,(HLOOKUP('2025年8月'!G$29,料金比較表!$48:$60,'2025年8月'!$A33,FALSE)),IF($C$30=料金比較表!$C$5,(HLOOKUP('2025年8月'!G$29,料金比較表!$61:$71,'2025年8月'!$A33,FALSE)),IF($C$30=料金比較表!$C$6,(HLOOKUP('2025年8月'!G$29,料金比較表!$74:$84,'2025年8月'!$A33,FALSE))))))))</f>
        <v>#N/A</v>
      </c>
      <c r="H33" s="63" t="e">
        <f ca="1">IF($C$30=料金比較表!$C$1,(HLOOKUP('2025年8月'!H$29,料金比較表!$10:$20,'2025年8月'!$A33,FALSE)),IF($C$30=料金比較表!$C$2,(HLOOKUP('2025年8月'!H$29,料金比較表!$23:$33,'2025年8月'!$A33,FALSE)),IF($C$30=料金比較表!$C$3,(HLOOKUP('2025年8月'!H$29,料金比較表!$36:$46,'2025年8月'!$A33,FALSE)),IF($C$30=料金比較表!$C$4,(HLOOKUP('2025年8月'!H$29,料金比較表!$48:$60,'2025年8月'!$A33,FALSE)),IF($C$30=料金比較表!$C$5,(HLOOKUP('2025年8月'!H$29,料金比較表!$61:$71,'2025年8月'!$A33,FALSE)),IF($C$30=料金比較表!$C$6,(HLOOKUP('2025年8月'!H$29,料金比較表!$74:$84,'2025年8月'!$A33,FALSE))))))))</f>
        <v>#N/A</v>
      </c>
      <c r="I33" s="63" t="e">
        <f ca="1">IF($C$30=料金比較表!$C$1,(HLOOKUP('2025年8月'!I$29,料金比較表!$10:$20,'2025年8月'!$A33,FALSE)),IF($C$30=料金比較表!$C$2,(HLOOKUP('2025年8月'!I$29,料金比較表!$23:$33,'2025年8月'!$A33,FALSE)),IF($C$30=料金比較表!$C$3,(HLOOKUP('2025年8月'!I$29,料金比較表!$36:$46,'2025年8月'!$A33,FALSE)),IF($C$30=料金比較表!$C$4,(HLOOKUP('2025年8月'!I$29,料金比較表!$48:$60,'2025年8月'!$A33,FALSE)),IF($C$30=料金比較表!$C$5,(HLOOKUP('2025年8月'!I$29,料金比較表!$61:$71,'2025年8月'!$A33,FALSE)),IF($C$30=料金比較表!$C$6,(HLOOKUP('2025年8月'!I$29,料金比較表!$74:$84,'2025年8月'!$A33,FALSE))))))))</f>
        <v>#N/A</v>
      </c>
      <c r="J33" s="63" t="e">
        <f ca="1">IF($C$30=料金比較表!$C$1,(HLOOKUP('2025年8月'!J$29,料金比較表!$10:$20,'2025年8月'!$A33,FALSE)),IF($C$30=料金比較表!$C$2,(HLOOKUP('2025年8月'!J$29,料金比較表!$23:$33,'2025年8月'!$A33,FALSE)),IF($C$30=料金比較表!$C$3,(HLOOKUP('2025年8月'!J$29,料金比較表!$36:$46,'2025年8月'!$A33,FALSE)),IF($C$30=料金比較表!$C$4,(HLOOKUP('2025年8月'!J$29,料金比較表!$48:$60,'2025年8月'!$A33,FALSE)),IF($C$30=料金比較表!$C$5,(HLOOKUP('2025年8月'!J$29,料金比較表!$61:$71,'2025年8月'!$A33,FALSE)),IF($C$30=料金比較表!$C$6,(HLOOKUP('2025年8月'!J$29,料金比較表!$74:$84,'2025年8月'!$A33,FALSE))))))))</f>
        <v>#N/A</v>
      </c>
      <c r="K33" s="63" t="e">
        <f ca="1">IF($C$30=料金比較表!$C$1,(HLOOKUP('2025年8月'!K$29,料金比較表!$10:$20,'2025年8月'!$A33,FALSE)),IF($C$30=料金比較表!$C$2,(HLOOKUP('2025年8月'!K$29,料金比較表!$23:$33,'2025年8月'!$A33,FALSE)),IF($C$30=料金比較表!$C$3,(HLOOKUP('2025年8月'!K$29,料金比較表!$36:$46,'2025年8月'!$A33,FALSE)),IF($C$30=料金比較表!$C$4,(HLOOKUP('2025年8月'!K$29,料金比較表!$48:$60,'2025年8月'!$A33,FALSE)),IF($C$30=料金比較表!$C$5,(HLOOKUP('2025年8月'!K$29,料金比較表!$61:$71,'2025年8月'!$A33,FALSE)),IF($C$30=料金比較表!$C$6,(HLOOKUP('2025年8月'!K$29,料金比較表!$74:$84,'2025年8月'!$A33,FALSE))))))))</f>
        <v>#N/A</v>
      </c>
      <c r="L33" s="63" t="e">
        <f ca="1">IF($C$30=料金比較表!$C$1,(HLOOKUP('2025年8月'!L$29,料金比較表!$10:$20,'2025年8月'!$A33,FALSE)),IF($C$30=料金比較表!$C$2,(HLOOKUP('2025年8月'!L$29,料金比較表!$23:$33,'2025年8月'!$A33,FALSE)),IF($C$30=料金比較表!$C$3,(HLOOKUP('2025年8月'!L$29,料金比較表!$36:$46,'2025年8月'!$A33,FALSE)),IF($C$30=料金比較表!$C$4,(HLOOKUP('2025年8月'!L$29,料金比較表!$48:$60,'2025年8月'!$A33,FALSE)),IF($C$30=料金比較表!$C$5,(HLOOKUP('2025年8月'!L$29,料金比較表!$61:$71,'2025年8月'!$A33,FALSE)),IF($C$30=料金比較表!$C$6,(HLOOKUP('2025年8月'!L$29,料金比較表!$74:$84,'2025年8月'!$A33,FALSE))))))))</f>
        <v>#N/A</v>
      </c>
      <c r="M33" s="63" t="e">
        <f ca="1">IF($C$30=料金比較表!$C$1,(HLOOKUP('2025年8月'!M$29,料金比較表!$10:$20,'2025年8月'!$A33,FALSE)),IF($C$30=料金比較表!$C$2,(HLOOKUP('2025年8月'!M$29,料金比較表!$23:$33,'2025年8月'!$A33,FALSE)),IF($C$30=料金比較表!$C$3,(HLOOKUP('2025年8月'!M$29,料金比較表!$36:$46,'2025年8月'!$A33,FALSE)),IF($C$30=料金比較表!$C$4,(HLOOKUP('2025年8月'!M$29,料金比較表!$48:$60,'2025年8月'!$A33,FALSE)),IF($C$30=料金比較表!$C$5,(HLOOKUP('2025年8月'!M$29,料金比較表!$61:$71,'2025年8月'!$A33,FALSE)),IF($C$30=料金比較表!$C$6,(HLOOKUP('2025年8月'!M$29,料金比較表!$74:$84,'2025年8月'!$A33,FALSE))))))))</f>
        <v>#N/A</v>
      </c>
      <c r="N33" s="63" t="e">
        <f ca="1">IF($C$30=料金比較表!$C$1,(HLOOKUP('2025年8月'!N$29,料金比較表!$10:$20,'2025年8月'!$A33,FALSE)),IF($C$30=料金比較表!$C$2,(HLOOKUP('2025年8月'!N$29,料金比較表!$23:$33,'2025年8月'!$A33,FALSE)),IF($C$30=料金比較表!$C$3,(HLOOKUP('2025年8月'!N$29,料金比較表!$36:$46,'2025年8月'!$A33,FALSE)),IF($C$30=料金比較表!$C$4,(HLOOKUP('2025年8月'!N$29,料金比較表!$48:$60,'2025年8月'!$A33,FALSE)),IF($C$30=料金比較表!$C$5,(HLOOKUP('2025年8月'!N$29,料金比較表!$61:$71,'2025年8月'!$A33,FALSE)),IF($C$30=料金比較表!$C$6,(HLOOKUP('2025年8月'!N$29,料金比較表!$74:$84,'2025年8月'!$A33,FALSE))))))))</f>
        <v>#N/A</v>
      </c>
      <c r="O33" s="63" t="e">
        <f ca="1">IF($C$30=料金比較表!$C$1,(HLOOKUP('2025年8月'!O$29,料金比較表!$10:$20,'2025年8月'!$A33,FALSE)),IF($C$30=料金比較表!$C$2,(HLOOKUP('2025年8月'!O$29,料金比較表!$23:$33,'2025年8月'!$A33,FALSE)),IF($C$30=料金比較表!$C$3,(HLOOKUP('2025年8月'!O$29,料金比較表!$36:$46,'2025年8月'!$A33,FALSE)),IF($C$30=料金比較表!$C$4,(HLOOKUP('2025年8月'!O$29,料金比較表!$48:$60,'2025年8月'!$A33,FALSE)),IF($C$30=料金比較表!$C$5,(HLOOKUP('2025年8月'!O$29,料金比較表!$61:$71,'2025年8月'!$A33,FALSE)),IF($C$30=料金比較表!$C$6,(HLOOKUP('2025年8月'!O$29,料金比較表!$74:$84,'2025年8月'!$A33,FALSE))))))))</f>
        <v>#N/A</v>
      </c>
      <c r="P33" s="63" t="e">
        <f ca="1">IF($C$30=料金比較表!$C$1,(HLOOKUP('2025年8月'!P$29,料金比較表!$10:$20,'2025年8月'!$A33,FALSE)),IF($C$30=料金比較表!$C$2,(HLOOKUP('2025年8月'!P$29,料金比較表!$23:$33,'2025年8月'!$A33,FALSE)),IF($C$30=料金比較表!$C$3,(HLOOKUP('2025年8月'!P$29,料金比較表!$36:$46,'2025年8月'!$A33,FALSE)),IF($C$30=料金比較表!$C$4,(HLOOKUP('2025年8月'!P$29,料金比較表!$48:$60,'2025年8月'!$A33,FALSE)),IF($C$30=料金比較表!$C$5,(HLOOKUP('2025年8月'!P$29,料金比較表!$61:$71,'2025年8月'!$A33,FALSE)),IF($C$30=料金比較表!$C$6,(HLOOKUP('2025年8月'!P$29,料金比較表!$74:$84,'2025年8月'!$A33,FALSE))))))))</f>
        <v>#N/A</v>
      </c>
      <c r="Q33" s="63" t="e">
        <f ca="1">IF($C$30=料金比較表!$C$1,(HLOOKUP('2025年8月'!Q$29,料金比較表!$10:$20,'2025年8月'!$A33,FALSE)),IF($C$30=料金比較表!$C$2,(HLOOKUP('2025年8月'!Q$29,料金比較表!$23:$33,'2025年8月'!$A33,FALSE)),IF($C$30=料金比較表!$C$3,(HLOOKUP('2025年8月'!Q$29,料金比較表!$36:$46,'2025年8月'!$A33,FALSE)),IF($C$30=料金比較表!$C$4,(HLOOKUP('2025年8月'!Q$29,料金比較表!$48:$60,'2025年8月'!$A33,FALSE)),IF($C$30=料金比較表!$C$5,(HLOOKUP('2025年8月'!Q$29,料金比較表!$61:$71,'2025年8月'!$A33,FALSE)),IF($C$30=料金比較表!$C$6,(HLOOKUP('2025年8月'!Q$29,料金比較表!$74:$84,'2025年8月'!$A33,FALSE))))))))</f>
        <v>#N/A</v>
      </c>
      <c r="R33" s="63" t="e">
        <f ca="1">IF($C$30=料金比較表!$C$1,(HLOOKUP('2025年8月'!R$29,料金比較表!$10:$20,'2025年8月'!$A33,FALSE)),IF($C$30=料金比較表!$C$2,(HLOOKUP('2025年8月'!R$29,料金比較表!$23:$33,'2025年8月'!$A33,FALSE)),IF($C$30=料金比較表!$C$3,(HLOOKUP('2025年8月'!R$29,料金比較表!$36:$46,'2025年8月'!$A33,FALSE)),IF($C$30=料金比較表!$C$4,(HLOOKUP('2025年8月'!R$29,料金比較表!$48:$60,'2025年8月'!$A33,FALSE)),IF($C$30=料金比較表!$C$5,(HLOOKUP('2025年8月'!R$29,料金比較表!$61:$71,'2025年8月'!$A33,FALSE)),IF($C$30=料金比較表!$C$6,(HLOOKUP('2025年8月'!R$29,料金比較表!$74:$84,'2025年8月'!$A33,FALSE))))))))</f>
        <v>#N/A</v>
      </c>
      <c r="S33" s="63" t="e">
        <f ca="1">IF($C$30=料金比較表!$C$1,(HLOOKUP('2025年8月'!S$29,料金比較表!$10:$20,'2025年8月'!$A33,FALSE)),IF($C$30=料金比較表!$C$2,(HLOOKUP('2025年8月'!S$29,料金比較表!$23:$33,'2025年8月'!$A33,FALSE)),IF($C$30=料金比較表!$C$3,(HLOOKUP('2025年8月'!S$29,料金比較表!$36:$46,'2025年8月'!$A33,FALSE)),IF($C$30=料金比較表!$C$4,(HLOOKUP('2025年8月'!S$29,料金比較表!$48:$60,'2025年8月'!$A33,FALSE)),IF($C$30=料金比較表!$C$5,(HLOOKUP('2025年8月'!S$29,料金比較表!$61:$71,'2025年8月'!$A33,FALSE)),IF($C$30=料金比較表!$C$6,(HLOOKUP('2025年8月'!S$29,料金比較表!$74:$84,'2025年8月'!$A33,FALSE))))))))</f>
        <v>#N/A</v>
      </c>
      <c r="T33" s="63" t="e">
        <f ca="1">IF($C$30=料金比較表!$C$1,(HLOOKUP('2025年8月'!T$29,料金比較表!$10:$20,'2025年8月'!$A33,FALSE)),IF($C$30=料金比較表!$C$2,(HLOOKUP('2025年8月'!T$29,料金比較表!$23:$33,'2025年8月'!$A33,FALSE)),IF($C$30=料金比較表!$C$3,(HLOOKUP('2025年8月'!T$29,料金比較表!$36:$46,'2025年8月'!$A33,FALSE)),IF($C$30=料金比較表!$C$4,(HLOOKUP('2025年8月'!T$29,料金比較表!$48:$60,'2025年8月'!$A33,FALSE)),IF($C$30=料金比較表!$C$5,(HLOOKUP('2025年8月'!T$29,料金比較表!$61:$71,'2025年8月'!$A33,FALSE)),IF($C$30=料金比較表!$C$6,(HLOOKUP('2025年8月'!T$29,料金比較表!$74:$84,'2025年8月'!$A33,FALSE))))))))</f>
        <v>#N/A</v>
      </c>
      <c r="U33" s="63" t="e">
        <f ca="1">IF($C$30=料金比較表!$C$1,(HLOOKUP('2025年8月'!U$29,料金比較表!$10:$20,'2025年8月'!$A33,FALSE)),IF($C$30=料金比較表!$C$2,(HLOOKUP('2025年8月'!U$29,料金比較表!$23:$33,'2025年8月'!$A33,FALSE)),IF($C$30=料金比較表!$C$3,(HLOOKUP('2025年8月'!U$29,料金比較表!$36:$46,'2025年8月'!$A33,FALSE)),IF($C$30=料金比較表!$C$4,(HLOOKUP('2025年8月'!U$29,料金比較表!$48:$60,'2025年8月'!$A33,FALSE)),IF($C$30=料金比較表!$C$5,(HLOOKUP('2025年8月'!U$29,料金比較表!$61:$71,'2025年8月'!$A33,FALSE)),IF($C$30=料金比較表!$C$6,(HLOOKUP('2025年8月'!U$29,料金比較表!$74:$84,'2025年8月'!$A33,FALSE))))))))</f>
        <v>#N/A</v>
      </c>
      <c r="V33" s="63" t="e">
        <f ca="1">IF($C$30=料金比較表!$C$1,(HLOOKUP('2025年8月'!V$29,料金比較表!$10:$20,'2025年8月'!$A33,FALSE)),IF($C$30=料金比較表!$C$2,(HLOOKUP('2025年8月'!V$29,料金比較表!$23:$33,'2025年8月'!$A33,FALSE)),IF($C$30=料金比較表!$C$3,(HLOOKUP('2025年8月'!V$29,料金比較表!$36:$46,'2025年8月'!$A33,FALSE)),IF($C$30=料金比較表!$C$4,(HLOOKUP('2025年8月'!V$29,料金比較表!$48:$60,'2025年8月'!$A33,FALSE)),IF($C$30=料金比較表!$C$5,(HLOOKUP('2025年8月'!V$29,料金比較表!$61:$71,'2025年8月'!$A33,FALSE)),IF($C$30=料金比較表!$C$6,(HLOOKUP('2025年8月'!V$29,料金比較表!$74:$84,'2025年8月'!$A33,FALSE))))))))</f>
        <v>#N/A</v>
      </c>
      <c r="W33" s="63" t="e">
        <f ca="1">IF($C$30=料金比較表!$C$1,(HLOOKUP('2025年8月'!W$29,料金比較表!$10:$20,'2025年8月'!$A33,FALSE)),IF($C$30=料金比較表!$C$2,(HLOOKUP('2025年8月'!W$29,料金比較表!$23:$33,'2025年8月'!$A33,FALSE)),IF($C$30=料金比較表!$C$3,(HLOOKUP('2025年8月'!W$29,料金比較表!$36:$46,'2025年8月'!$A33,FALSE)),IF($C$30=料金比較表!$C$4,(HLOOKUP('2025年8月'!W$29,料金比較表!$48:$60,'2025年8月'!$A33,FALSE)),IF($C$30=料金比較表!$C$5,(HLOOKUP('2025年8月'!W$29,料金比較表!$61:$71,'2025年8月'!$A33,FALSE)),IF($C$30=料金比較表!$C$6,(HLOOKUP('2025年8月'!W$29,料金比較表!$74:$84,'2025年8月'!$A33,FALSE))))))))</f>
        <v>#N/A</v>
      </c>
      <c r="X33" s="63" t="e">
        <f ca="1">IF($C$30=料金比較表!$C$1,(HLOOKUP('2025年8月'!X$29,料金比較表!$10:$20,'2025年8月'!$A33,FALSE)),IF($C$30=料金比較表!$C$2,(HLOOKUP('2025年8月'!X$29,料金比較表!$23:$33,'2025年8月'!$A33,FALSE)),IF($C$30=料金比較表!$C$3,(HLOOKUP('2025年8月'!X$29,料金比較表!$36:$46,'2025年8月'!$A33,FALSE)),IF($C$30=料金比較表!$C$4,(HLOOKUP('2025年8月'!X$29,料金比較表!$48:$60,'2025年8月'!$A33,FALSE)),IF($C$30=料金比較表!$C$5,(HLOOKUP('2025年8月'!X$29,料金比較表!$61:$71,'2025年8月'!$A33,FALSE)),IF($C$30=料金比較表!$C$6,(HLOOKUP('2025年8月'!X$29,料金比較表!$74:$84,'2025年8月'!$A33,FALSE))))))))</f>
        <v>#N/A</v>
      </c>
      <c r="Y33" s="63" t="e">
        <f ca="1">IF($C$30=料金比較表!$C$1,(HLOOKUP('2025年8月'!Y$29,料金比較表!$10:$20,'2025年8月'!$A33,FALSE)),IF($C$30=料金比較表!$C$2,(HLOOKUP('2025年8月'!Y$29,料金比較表!$23:$33,'2025年8月'!$A33,FALSE)),IF($C$30=料金比較表!$C$3,(HLOOKUP('2025年8月'!Y$29,料金比較表!$36:$46,'2025年8月'!$A33,FALSE)),IF($C$30=料金比較表!$C$4,(HLOOKUP('2025年8月'!Y$29,料金比較表!$48:$60,'2025年8月'!$A33,FALSE)),IF($C$30=料金比較表!$C$5,(HLOOKUP('2025年8月'!Y$29,料金比較表!$61:$71,'2025年8月'!$A33,FALSE)),IF($C$30=料金比較表!$C$6,(HLOOKUP('2025年8月'!Y$29,料金比較表!$74:$84,'2025年8月'!$A33,FALSE))))))))</f>
        <v>#N/A</v>
      </c>
      <c r="Z33" s="63" t="e">
        <f ca="1">IF($C$30=料金比較表!$C$1,(HLOOKUP('2025年8月'!Z$29,料金比較表!$10:$20,'2025年8月'!$A33,FALSE)),IF($C$30=料金比較表!$C$2,(HLOOKUP('2025年8月'!Z$29,料金比較表!$23:$33,'2025年8月'!$A33,FALSE)),IF($C$30=料金比較表!$C$3,(HLOOKUP('2025年8月'!Z$29,料金比較表!$36:$46,'2025年8月'!$A33,FALSE)),IF($C$30=料金比較表!$C$4,(HLOOKUP('2025年8月'!Z$29,料金比較表!$48:$60,'2025年8月'!$A33,FALSE)),IF($C$30=料金比較表!$C$5,(HLOOKUP('2025年8月'!Z$29,料金比較表!$61:$71,'2025年8月'!$A33,FALSE)),IF($C$30=料金比較表!$C$6,(HLOOKUP('2025年8月'!Z$29,料金比較表!$74:$84,'2025年8月'!$A33,FALSE))))))))</f>
        <v>#N/A</v>
      </c>
      <c r="AA33" s="63" t="e">
        <f ca="1">IF($C$30=料金比較表!$C$1,(HLOOKUP('2025年8月'!AA$29,料金比較表!$10:$20,'2025年8月'!$A33,FALSE)),IF($C$30=料金比較表!$C$2,(HLOOKUP('2025年8月'!AA$29,料金比較表!$23:$33,'2025年8月'!$A33,FALSE)),IF($C$30=料金比較表!$C$3,(HLOOKUP('2025年8月'!AA$29,料金比較表!$36:$46,'2025年8月'!$A33,FALSE)),IF($C$30=料金比較表!$C$4,(HLOOKUP('2025年8月'!AA$29,料金比較表!$48:$60,'2025年8月'!$A33,FALSE)),IF($C$30=料金比較表!$C$5,(HLOOKUP('2025年8月'!AA$29,料金比較表!$61:$71,'2025年8月'!$A33,FALSE)),IF($C$30=料金比較表!$C$6,(HLOOKUP('2025年8月'!AA$29,料金比較表!$74:$84,'2025年8月'!$A33,FALSE))))))))</f>
        <v>#N/A</v>
      </c>
      <c r="AB33" s="63" t="e">
        <f ca="1">IF($C$30=料金比較表!$C$1,(HLOOKUP('2025年8月'!AB$29,料金比較表!$10:$20,'2025年8月'!$A33,FALSE)),IF($C$30=料金比較表!$C$2,(HLOOKUP('2025年8月'!AB$29,料金比較表!$23:$33,'2025年8月'!$A33,FALSE)),IF($C$30=料金比較表!$C$3,(HLOOKUP('2025年8月'!AB$29,料金比較表!$36:$46,'2025年8月'!$A33,FALSE)),IF($C$30=料金比較表!$C$4,(HLOOKUP('2025年8月'!AB$29,料金比較表!$48:$60,'2025年8月'!$A33,FALSE)),IF($C$30=料金比較表!$C$5,(HLOOKUP('2025年8月'!AB$29,料金比較表!$61:$71,'2025年8月'!$A33,FALSE)),IF($C$30=料金比較表!$C$6,(HLOOKUP('2025年8月'!AB$29,料金比較表!$74:$84,'2025年8月'!$A33,FALSE))))))))</f>
        <v>#N/A</v>
      </c>
      <c r="AC33" s="63" t="e">
        <f ca="1">IF($C$30=料金比較表!$C$1,(HLOOKUP('2025年8月'!AC$29,料金比較表!$10:$20,'2025年8月'!$A33,FALSE)),IF($C$30=料金比較表!$C$2,(HLOOKUP('2025年8月'!AC$29,料金比較表!$23:$33,'2025年8月'!$A33,FALSE)),IF($C$30=料金比較表!$C$3,(HLOOKUP('2025年8月'!AC$29,料金比較表!$36:$46,'2025年8月'!$A33,FALSE)),IF($C$30=料金比較表!$C$4,(HLOOKUP('2025年8月'!AC$29,料金比較表!$48:$60,'2025年8月'!$A33,FALSE)),IF($C$30=料金比較表!$C$5,(HLOOKUP('2025年8月'!AC$29,料金比較表!$61:$71,'2025年8月'!$A33,FALSE)),IF($C$30=料金比較表!$C$6,(HLOOKUP('2025年8月'!AC$29,料金比較表!$74:$84,'2025年8月'!$A33,FALSE))))))))</f>
        <v>#N/A</v>
      </c>
      <c r="AD33" s="63" t="e">
        <f ca="1">IF($C$30=料金比較表!$C$1,(HLOOKUP('2025年8月'!AD$29,料金比較表!$10:$20,'2025年8月'!$A33,FALSE)),IF($C$30=料金比較表!$C$2,(HLOOKUP('2025年8月'!AD$29,料金比較表!$23:$33,'2025年8月'!$A33,FALSE)),IF($C$30=料金比較表!$C$3,(HLOOKUP('2025年8月'!AD$29,料金比較表!$36:$46,'2025年8月'!$A33,FALSE)),IF($C$30=料金比較表!$C$4,(HLOOKUP('2025年8月'!AD$29,料金比較表!$48:$60,'2025年8月'!$A33,FALSE)),IF($C$30=料金比較表!$C$5,(HLOOKUP('2025年8月'!AD$29,料金比較表!$61:$71,'2025年8月'!$A33,FALSE)),IF($C$30=料金比較表!$C$6,(HLOOKUP('2025年8月'!AD$29,料金比較表!$74:$84,'2025年8月'!$A33,FALSE))))))))</f>
        <v>#N/A</v>
      </c>
      <c r="AE33" s="63" t="e">
        <f ca="1">IF($C$30=料金比較表!$C$1,(HLOOKUP('2025年8月'!AE$29,料金比較表!$10:$20,'2025年8月'!$A33,FALSE)),IF($C$30=料金比較表!$C$2,(HLOOKUP('2025年8月'!AE$29,料金比較表!$23:$33,'2025年8月'!$A33,FALSE)),IF($C$30=料金比較表!$C$3,(HLOOKUP('2025年8月'!AE$29,料金比較表!$36:$46,'2025年8月'!$A33,FALSE)),IF($C$30=料金比較表!$C$4,(HLOOKUP('2025年8月'!AE$29,料金比較表!$48:$60,'2025年8月'!$A33,FALSE)),IF($C$30=料金比較表!$C$5,(HLOOKUP('2025年8月'!AE$29,料金比較表!$61:$71,'2025年8月'!$A33,FALSE)),IF($C$30=料金比較表!$C$6,(HLOOKUP('2025年8月'!AE$29,料金比較表!$74:$84,'2025年8月'!$A33,FALSE))))))))</f>
        <v>#N/A</v>
      </c>
      <c r="AF33" s="63" t="e">
        <f ca="1">IF($C$30=料金比較表!$C$1,(HLOOKUP('2025年8月'!AF$29,料金比較表!$10:$20,'2025年8月'!$A33,FALSE)),IF($C$30=料金比較表!$C$2,(HLOOKUP('2025年8月'!AF$29,料金比較表!$23:$33,'2025年8月'!$A33,FALSE)),IF($C$30=料金比較表!$C$3,(HLOOKUP('2025年8月'!AF$29,料金比較表!$36:$46,'2025年8月'!$A33,FALSE)),IF($C$30=料金比較表!$C$4,(HLOOKUP('2025年8月'!AF$29,料金比較表!$48:$60,'2025年8月'!$A33,FALSE)),IF($C$30=料金比較表!$C$5,(HLOOKUP('2025年8月'!AF$29,料金比較表!$61:$71,'2025年8月'!$A33,FALSE)),IF($C$30=料金比較表!$C$6,(HLOOKUP('2025年8月'!AF$29,料金比較表!$74:$84,'2025年8月'!$A33,FALSE))))))))</f>
        <v>#N/A</v>
      </c>
      <c r="AG33" s="63" t="e">
        <f ca="1">IF($C$30=料金比較表!$C$1,(HLOOKUP('2025年8月'!AG$29,料金比較表!$10:$20,'2025年8月'!$A33,FALSE)),IF($C$30=料金比較表!$C$2,(HLOOKUP('2025年8月'!AG$29,料金比較表!$23:$33,'2025年8月'!$A33,FALSE)),IF($C$30=料金比較表!$C$3,(HLOOKUP('2025年8月'!AG$29,料金比較表!$36:$46,'2025年8月'!$A33,FALSE)),IF($C$30=料金比較表!$C$4,(HLOOKUP('2025年8月'!AG$29,料金比較表!$48:$60,'2025年8月'!$A33,FALSE)),IF($C$30=料金比較表!$C$5,(HLOOKUP('2025年8月'!AG$29,料金比較表!$61:$71,'2025年8月'!$A33,FALSE)),IF($C$30=料金比較表!$C$6,(HLOOKUP('2025年8月'!AG$29,料金比較表!$74:$84,'2025年8月'!$A33,FALSE))))))))</f>
        <v>#N/A</v>
      </c>
      <c r="AH33" s="64" t="e">
        <f ca="1">IF($C$30=料金比較表!$C$1,(HLOOKUP('2025年8月'!AH$29,料金比較表!$10:$20,'2025年8月'!$A33,FALSE)),IF($C$30=料金比較表!$C$2,(HLOOKUP('2025年8月'!AH$29,料金比較表!$23:$33,'2025年8月'!$A33,FALSE)),IF($C$30=料金比較表!$C$3,(HLOOKUP('2025年8月'!AH$29,料金比較表!$36:$46,'2025年8月'!$A33,FALSE)),IF($C$30=料金比較表!$C$4,(HLOOKUP('2025年8月'!AH$29,料金比較表!$48:$60,'2025年8月'!$A33,FALSE)),IF($C$30=料金比較表!$C$5,(HLOOKUP('2025年8月'!AH$29,料金比較表!$61:$71,'2025年8月'!$A33,FALSE)),IF($C$30=料金比較表!$C$6,(HLOOKUP('2025年8月'!AH$29,料金比較表!$74:$84,'2025年8月'!$A33,FALSE))))))))</f>
        <v>#N/A</v>
      </c>
    </row>
    <row r="34" spans="1:35" x14ac:dyDescent="0.2">
      <c r="A34" s="4">
        <f t="shared" si="1"/>
        <v>6</v>
      </c>
      <c r="B34" s="212" t="str">
        <f>料金比較表!C15</f>
        <v>ＢＡＴＯＮ　ＳＵＩＴＥ　沖縄古宇利島</v>
      </c>
      <c r="C34" s="326"/>
      <c r="D34" s="186" t="e">
        <f ca="1">IF($C$30=料金比較表!$C$1,(HLOOKUP('2025年8月'!D$29,料金比較表!$10:$20,'2025年8月'!$A34,FALSE)),IF($C$30=料金比較表!$C$2,(HLOOKUP('2025年8月'!D$29,料金比較表!$23:$33,'2025年8月'!$A34,FALSE)),IF($C$30=料金比較表!$C$3,(HLOOKUP('2025年8月'!D$29,料金比較表!$36:$46,'2025年8月'!$A34,FALSE)),IF($C$30=料金比較表!$C$4,(HLOOKUP('2025年8月'!D$29,料金比較表!$48:$60,'2025年8月'!$A34,FALSE)),IF($C$30=料金比較表!$C$5,(HLOOKUP('2025年8月'!D$29,料金比較表!$61:$71,'2025年8月'!$A34,FALSE)),IF($C$30=料金比較表!$C$6,(HLOOKUP('2025年8月'!D$29,料金比較表!$74:$84,'2025年8月'!$A34,FALSE))))))))</f>
        <v>#N/A</v>
      </c>
      <c r="E34" s="187" t="e">
        <f ca="1">IF($C$30=料金比較表!$C$1,(HLOOKUP('2025年8月'!E$29,料金比較表!$10:$20,'2025年8月'!$A34,FALSE)),IF($C$30=料金比較表!$C$2,(HLOOKUP('2025年8月'!E$29,料金比較表!$23:$33,'2025年8月'!$A34,FALSE)),IF($C$30=料金比較表!$C$3,(HLOOKUP('2025年8月'!E$29,料金比較表!$36:$46,'2025年8月'!$A34,FALSE)),IF($C$30=料金比較表!$C$4,(HLOOKUP('2025年8月'!E$29,料金比較表!$48:$60,'2025年8月'!$A34,FALSE)),IF($C$30=料金比較表!$C$5,(HLOOKUP('2025年8月'!E$29,料金比較表!$61:$71,'2025年8月'!$A34,FALSE)),IF($C$30=料金比較表!$C$6,(HLOOKUP('2025年8月'!E$29,料金比較表!$74:$84,'2025年8月'!$A34,FALSE))))))))</f>
        <v>#N/A</v>
      </c>
      <c r="F34" s="187" t="e">
        <f ca="1">IF($C$30=料金比較表!$C$1,(HLOOKUP('2025年8月'!F$29,料金比較表!$10:$20,'2025年8月'!$A34,FALSE)),IF($C$30=料金比較表!$C$2,(HLOOKUP('2025年8月'!F$29,料金比較表!$23:$33,'2025年8月'!$A34,FALSE)),IF($C$30=料金比較表!$C$3,(HLOOKUP('2025年8月'!F$29,料金比較表!$36:$46,'2025年8月'!$A34,FALSE)),IF($C$30=料金比較表!$C$4,(HLOOKUP('2025年8月'!F$29,料金比較表!$48:$60,'2025年8月'!$A34,FALSE)),IF($C$30=料金比較表!$C$5,(HLOOKUP('2025年8月'!F$29,料金比較表!$61:$71,'2025年8月'!$A34,FALSE)),IF($C$30=料金比較表!$C$6,(HLOOKUP('2025年8月'!F$29,料金比較表!$74:$84,'2025年8月'!$A34,FALSE))))))))</f>
        <v>#N/A</v>
      </c>
      <c r="G34" s="187" t="e">
        <f ca="1">IF($C$30=料金比較表!$C$1,(HLOOKUP('2025年8月'!G$29,料金比較表!$10:$20,'2025年8月'!$A34,FALSE)),IF($C$30=料金比較表!$C$2,(HLOOKUP('2025年8月'!G$29,料金比較表!$23:$33,'2025年8月'!$A34,FALSE)),IF($C$30=料金比較表!$C$3,(HLOOKUP('2025年8月'!G$29,料金比較表!$36:$46,'2025年8月'!$A34,FALSE)),IF($C$30=料金比較表!$C$4,(HLOOKUP('2025年8月'!G$29,料金比較表!$48:$60,'2025年8月'!$A34,FALSE)),IF($C$30=料金比較表!$C$5,(HLOOKUP('2025年8月'!G$29,料金比較表!$61:$71,'2025年8月'!$A34,FALSE)),IF($C$30=料金比較表!$C$6,(HLOOKUP('2025年8月'!G$29,料金比較表!$74:$84,'2025年8月'!$A34,FALSE))))))))</f>
        <v>#N/A</v>
      </c>
      <c r="H34" s="187" t="e">
        <f ca="1">IF($C$30=料金比較表!$C$1,(HLOOKUP('2025年8月'!H$29,料金比較表!$10:$20,'2025年8月'!$A34,FALSE)),IF($C$30=料金比較表!$C$2,(HLOOKUP('2025年8月'!H$29,料金比較表!$23:$33,'2025年8月'!$A34,FALSE)),IF($C$30=料金比較表!$C$3,(HLOOKUP('2025年8月'!H$29,料金比較表!$36:$46,'2025年8月'!$A34,FALSE)),IF($C$30=料金比較表!$C$4,(HLOOKUP('2025年8月'!H$29,料金比較表!$48:$60,'2025年8月'!$A34,FALSE)),IF($C$30=料金比較表!$C$5,(HLOOKUP('2025年8月'!H$29,料金比較表!$61:$71,'2025年8月'!$A34,FALSE)),IF($C$30=料金比較表!$C$6,(HLOOKUP('2025年8月'!H$29,料金比較表!$74:$84,'2025年8月'!$A34,FALSE))))))))</f>
        <v>#N/A</v>
      </c>
      <c r="I34" s="187" t="e">
        <f ca="1">IF($C$30=料金比較表!$C$1,(HLOOKUP('2025年8月'!I$29,料金比較表!$10:$20,'2025年8月'!$A34,FALSE)),IF($C$30=料金比較表!$C$2,(HLOOKUP('2025年8月'!I$29,料金比較表!$23:$33,'2025年8月'!$A34,FALSE)),IF($C$30=料金比較表!$C$3,(HLOOKUP('2025年8月'!I$29,料金比較表!$36:$46,'2025年8月'!$A34,FALSE)),IF($C$30=料金比較表!$C$4,(HLOOKUP('2025年8月'!I$29,料金比較表!$48:$60,'2025年8月'!$A34,FALSE)),IF($C$30=料金比較表!$C$5,(HLOOKUP('2025年8月'!I$29,料金比較表!$61:$71,'2025年8月'!$A34,FALSE)),IF($C$30=料金比較表!$C$6,(HLOOKUP('2025年8月'!I$29,料金比較表!$74:$84,'2025年8月'!$A34,FALSE))))))))</f>
        <v>#N/A</v>
      </c>
      <c r="J34" s="187" t="e">
        <f ca="1">IF($C$30=料金比較表!$C$1,(HLOOKUP('2025年8月'!J$29,料金比較表!$10:$20,'2025年8月'!$A34,FALSE)),IF($C$30=料金比較表!$C$2,(HLOOKUP('2025年8月'!J$29,料金比較表!$23:$33,'2025年8月'!$A34,FALSE)),IF($C$30=料金比較表!$C$3,(HLOOKUP('2025年8月'!J$29,料金比較表!$36:$46,'2025年8月'!$A34,FALSE)),IF($C$30=料金比較表!$C$4,(HLOOKUP('2025年8月'!J$29,料金比較表!$48:$60,'2025年8月'!$A34,FALSE)),IF($C$30=料金比較表!$C$5,(HLOOKUP('2025年8月'!J$29,料金比較表!$61:$71,'2025年8月'!$A34,FALSE)),IF($C$30=料金比較表!$C$6,(HLOOKUP('2025年8月'!J$29,料金比較表!$74:$84,'2025年8月'!$A34,FALSE))))))))</f>
        <v>#N/A</v>
      </c>
      <c r="K34" s="187" t="e">
        <f ca="1">IF($C$30=料金比較表!$C$1,(HLOOKUP('2025年8月'!K$29,料金比較表!$10:$20,'2025年8月'!$A34,FALSE)),IF($C$30=料金比較表!$C$2,(HLOOKUP('2025年8月'!K$29,料金比較表!$23:$33,'2025年8月'!$A34,FALSE)),IF($C$30=料金比較表!$C$3,(HLOOKUP('2025年8月'!K$29,料金比較表!$36:$46,'2025年8月'!$A34,FALSE)),IF($C$30=料金比較表!$C$4,(HLOOKUP('2025年8月'!K$29,料金比較表!$48:$60,'2025年8月'!$A34,FALSE)),IF($C$30=料金比較表!$C$5,(HLOOKUP('2025年8月'!K$29,料金比較表!$61:$71,'2025年8月'!$A34,FALSE)),IF($C$30=料金比較表!$C$6,(HLOOKUP('2025年8月'!K$29,料金比較表!$74:$84,'2025年8月'!$A34,FALSE))))))))</f>
        <v>#N/A</v>
      </c>
      <c r="L34" s="187" t="e">
        <f ca="1">IF($C$30=料金比較表!$C$1,(HLOOKUP('2025年8月'!L$29,料金比較表!$10:$20,'2025年8月'!$A34,FALSE)),IF($C$30=料金比較表!$C$2,(HLOOKUP('2025年8月'!L$29,料金比較表!$23:$33,'2025年8月'!$A34,FALSE)),IF($C$30=料金比較表!$C$3,(HLOOKUP('2025年8月'!L$29,料金比較表!$36:$46,'2025年8月'!$A34,FALSE)),IF($C$30=料金比較表!$C$4,(HLOOKUP('2025年8月'!L$29,料金比較表!$48:$60,'2025年8月'!$A34,FALSE)),IF($C$30=料金比較表!$C$5,(HLOOKUP('2025年8月'!L$29,料金比較表!$61:$71,'2025年8月'!$A34,FALSE)),IF($C$30=料金比較表!$C$6,(HLOOKUP('2025年8月'!L$29,料金比較表!$74:$84,'2025年8月'!$A34,FALSE))))))))</f>
        <v>#N/A</v>
      </c>
      <c r="M34" s="187" t="e">
        <f ca="1">IF($C$30=料金比較表!$C$1,(HLOOKUP('2025年8月'!M$29,料金比較表!$10:$20,'2025年8月'!$A34,FALSE)),IF($C$30=料金比較表!$C$2,(HLOOKUP('2025年8月'!M$29,料金比較表!$23:$33,'2025年8月'!$A34,FALSE)),IF($C$30=料金比較表!$C$3,(HLOOKUP('2025年8月'!M$29,料金比較表!$36:$46,'2025年8月'!$A34,FALSE)),IF($C$30=料金比較表!$C$4,(HLOOKUP('2025年8月'!M$29,料金比較表!$48:$60,'2025年8月'!$A34,FALSE)),IF($C$30=料金比較表!$C$5,(HLOOKUP('2025年8月'!M$29,料金比較表!$61:$71,'2025年8月'!$A34,FALSE)),IF($C$30=料金比較表!$C$6,(HLOOKUP('2025年8月'!M$29,料金比較表!$74:$84,'2025年8月'!$A34,FALSE))))))))</f>
        <v>#N/A</v>
      </c>
      <c r="N34" s="187" t="e">
        <f ca="1">IF($C$30=料金比較表!$C$1,(HLOOKUP('2025年8月'!N$29,料金比較表!$10:$20,'2025年8月'!$A34,FALSE)),IF($C$30=料金比較表!$C$2,(HLOOKUP('2025年8月'!N$29,料金比較表!$23:$33,'2025年8月'!$A34,FALSE)),IF($C$30=料金比較表!$C$3,(HLOOKUP('2025年8月'!N$29,料金比較表!$36:$46,'2025年8月'!$A34,FALSE)),IF($C$30=料金比較表!$C$4,(HLOOKUP('2025年8月'!N$29,料金比較表!$48:$60,'2025年8月'!$A34,FALSE)),IF($C$30=料金比較表!$C$5,(HLOOKUP('2025年8月'!N$29,料金比較表!$61:$71,'2025年8月'!$A34,FALSE)),IF($C$30=料金比較表!$C$6,(HLOOKUP('2025年8月'!N$29,料金比較表!$74:$84,'2025年8月'!$A34,FALSE))))))))</f>
        <v>#N/A</v>
      </c>
      <c r="O34" s="187" t="e">
        <f ca="1">IF($C$30=料金比較表!$C$1,(HLOOKUP('2025年8月'!O$29,料金比較表!$10:$20,'2025年8月'!$A34,FALSE)),IF($C$30=料金比較表!$C$2,(HLOOKUP('2025年8月'!O$29,料金比較表!$23:$33,'2025年8月'!$A34,FALSE)),IF($C$30=料金比較表!$C$3,(HLOOKUP('2025年8月'!O$29,料金比較表!$36:$46,'2025年8月'!$A34,FALSE)),IF($C$30=料金比較表!$C$4,(HLOOKUP('2025年8月'!O$29,料金比較表!$48:$60,'2025年8月'!$A34,FALSE)),IF($C$30=料金比較表!$C$5,(HLOOKUP('2025年8月'!O$29,料金比較表!$61:$71,'2025年8月'!$A34,FALSE)),IF($C$30=料金比較表!$C$6,(HLOOKUP('2025年8月'!O$29,料金比較表!$74:$84,'2025年8月'!$A34,FALSE))))))))</f>
        <v>#N/A</v>
      </c>
      <c r="P34" s="187" t="e">
        <f ca="1">IF($C$30=料金比較表!$C$1,(HLOOKUP('2025年8月'!P$29,料金比較表!$10:$20,'2025年8月'!$A34,FALSE)),IF($C$30=料金比較表!$C$2,(HLOOKUP('2025年8月'!P$29,料金比較表!$23:$33,'2025年8月'!$A34,FALSE)),IF($C$30=料金比較表!$C$3,(HLOOKUP('2025年8月'!P$29,料金比較表!$36:$46,'2025年8月'!$A34,FALSE)),IF($C$30=料金比較表!$C$4,(HLOOKUP('2025年8月'!P$29,料金比較表!$48:$60,'2025年8月'!$A34,FALSE)),IF($C$30=料金比較表!$C$5,(HLOOKUP('2025年8月'!P$29,料金比較表!$61:$71,'2025年8月'!$A34,FALSE)),IF($C$30=料金比較表!$C$6,(HLOOKUP('2025年8月'!P$29,料金比較表!$74:$84,'2025年8月'!$A34,FALSE))))))))</f>
        <v>#N/A</v>
      </c>
      <c r="Q34" s="187" t="e">
        <f ca="1">IF($C$30=料金比較表!$C$1,(HLOOKUP('2025年8月'!Q$29,料金比較表!$10:$20,'2025年8月'!$A34,FALSE)),IF($C$30=料金比較表!$C$2,(HLOOKUP('2025年8月'!Q$29,料金比較表!$23:$33,'2025年8月'!$A34,FALSE)),IF($C$30=料金比較表!$C$3,(HLOOKUP('2025年8月'!Q$29,料金比較表!$36:$46,'2025年8月'!$A34,FALSE)),IF($C$30=料金比較表!$C$4,(HLOOKUP('2025年8月'!Q$29,料金比較表!$48:$60,'2025年8月'!$A34,FALSE)),IF($C$30=料金比較表!$C$5,(HLOOKUP('2025年8月'!Q$29,料金比較表!$61:$71,'2025年8月'!$A34,FALSE)),IF($C$30=料金比較表!$C$6,(HLOOKUP('2025年8月'!Q$29,料金比較表!$74:$84,'2025年8月'!$A34,FALSE))))))))</f>
        <v>#N/A</v>
      </c>
      <c r="R34" s="187" t="e">
        <f ca="1">IF($C$30=料金比較表!$C$1,(HLOOKUP('2025年8月'!R$29,料金比較表!$10:$20,'2025年8月'!$A34,FALSE)),IF($C$30=料金比較表!$C$2,(HLOOKUP('2025年8月'!R$29,料金比較表!$23:$33,'2025年8月'!$A34,FALSE)),IF($C$30=料金比較表!$C$3,(HLOOKUP('2025年8月'!R$29,料金比較表!$36:$46,'2025年8月'!$A34,FALSE)),IF($C$30=料金比較表!$C$4,(HLOOKUP('2025年8月'!R$29,料金比較表!$48:$60,'2025年8月'!$A34,FALSE)),IF($C$30=料金比較表!$C$5,(HLOOKUP('2025年8月'!R$29,料金比較表!$61:$71,'2025年8月'!$A34,FALSE)),IF($C$30=料金比較表!$C$6,(HLOOKUP('2025年8月'!R$29,料金比較表!$74:$84,'2025年8月'!$A34,FALSE))))))))</f>
        <v>#N/A</v>
      </c>
      <c r="S34" s="187" t="e">
        <f ca="1">IF($C$30=料金比較表!$C$1,(HLOOKUP('2025年8月'!S$29,料金比較表!$10:$20,'2025年8月'!$A34,FALSE)),IF($C$30=料金比較表!$C$2,(HLOOKUP('2025年8月'!S$29,料金比較表!$23:$33,'2025年8月'!$A34,FALSE)),IF($C$30=料金比較表!$C$3,(HLOOKUP('2025年8月'!S$29,料金比較表!$36:$46,'2025年8月'!$A34,FALSE)),IF($C$30=料金比較表!$C$4,(HLOOKUP('2025年8月'!S$29,料金比較表!$48:$60,'2025年8月'!$A34,FALSE)),IF($C$30=料金比較表!$C$5,(HLOOKUP('2025年8月'!S$29,料金比較表!$61:$71,'2025年8月'!$A34,FALSE)),IF($C$30=料金比較表!$C$6,(HLOOKUP('2025年8月'!S$29,料金比較表!$74:$84,'2025年8月'!$A34,FALSE))))))))</f>
        <v>#N/A</v>
      </c>
      <c r="T34" s="187" t="e">
        <f ca="1">IF($C$30=料金比較表!$C$1,(HLOOKUP('2025年8月'!T$29,料金比較表!$10:$20,'2025年8月'!$A34,FALSE)),IF($C$30=料金比較表!$C$2,(HLOOKUP('2025年8月'!T$29,料金比較表!$23:$33,'2025年8月'!$A34,FALSE)),IF($C$30=料金比較表!$C$3,(HLOOKUP('2025年8月'!T$29,料金比較表!$36:$46,'2025年8月'!$A34,FALSE)),IF($C$30=料金比較表!$C$4,(HLOOKUP('2025年8月'!T$29,料金比較表!$48:$60,'2025年8月'!$A34,FALSE)),IF($C$30=料金比較表!$C$5,(HLOOKUP('2025年8月'!T$29,料金比較表!$61:$71,'2025年8月'!$A34,FALSE)),IF($C$30=料金比較表!$C$6,(HLOOKUP('2025年8月'!T$29,料金比較表!$74:$84,'2025年8月'!$A34,FALSE))))))))</f>
        <v>#N/A</v>
      </c>
      <c r="U34" s="187" t="e">
        <f ca="1">IF($C$30=料金比較表!$C$1,(HLOOKUP('2025年8月'!U$29,料金比較表!$10:$20,'2025年8月'!$A34,FALSE)),IF($C$30=料金比較表!$C$2,(HLOOKUP('2025年8月'!U$29,料金比較表!$23:$33,'2025年8月'!$A34,FALSE)),IF($C$30=料金比較表!$C$3,(HLOOKUP('2025年8月'!U$29,料金比較表!$36:$46,'2025年8月'!$A34,FALSE)),IF($C$30=料金比較表!$C$4,(HLOOKUP('2025年8月'!U$29,料金比較表!$48:$60,'2025年8月'!$A34,FALSE)),IF($C$30=料金比較表!$C$5,(HLOOKUP('2025年8月'!U$29,料金比較表!$61:$71,'2025年8月'!$A34,FALSE)),IF($C$30=料金比較表!$C$6,(HLOOKUP('2025年8月'!U$29,料金比較表!$74:$84,'2025年8月'!$A34,FALSE))))))))</f>
        <v>#N/A</v>
      </c>
      <c r="V34" s="187" t="e">
        <f ca="1">IF($C$30=料金比較表!$C$1,(HLOOKUP('2025年8月'!V$29,料金比較表!$10:$20,'2025年8月'!$A34,FALSE)),IF($C$30=料金比較表!$C$2,(HLOOKUP('2025年8月'!V$29,料金比較表!$23:$33,'2025年8月'!$A34,FALSE)),IF($C$30=料金比較表!$C$3,(HLOOKUP('2025年8月'!V$29,料金比較表!$36:$46,'2025年8月'!$A34,FALSE)),IF($C$30=料金比較表!$C$4,(HLOOKUP('2025年8月'!V$29,料金比較表!$48:$60,'2025年8月'!$A34,FALSE)),IF($C$30=料金比較表!$C$5,(HLOOKUP('2025年8月'!V$29,料金比較表!$61:$71,'2025年8月'!$A34,FALSE)),IF($C$30=料金比較表!$C$6,(HLOOKUP('2025年8月'!V$29,料金比較表!$74:$84,'2025年8月'!$A34,FALSE))))))))</f>
        <v>#N/A</v>
      </c>
      <c r="W34" s="187" t="e">
        <f ca="1">IF($C$30=料金比較表!$C$1,(HLOOKUP('2025年8月'!W$29,料金比較表!$10:$20,'2025年8月'!$A34,FALSE)),IF($C$30=料金比較表!$C$2,(HLOOKUP('2025年8月'!W$29,料金比較表!$23:$33,'2025年8月'!$A34,FALSE)),IF($C$30=料金比較表!$C$3,(HLOOKUP('2025年8月'!W$29,料金比較表!$36:$46,'2025年8月'!$A34,FALSE)),IF($C$30=料金比較表!$C$4,(HLOOKUP('2025年8月'!W$29,料金比較表!$48:$60,'2025年8月'!$A34,FALSE)),IF($C$30=料金比較表!$C$5,(HLOOKUP('2025年8月'!W$29,料金比較表!$61:$71,'2025年8月'!$A34,FALSE)),IF($C$30=料金比較表!$C$6,(HLOOKUP('2025年8月'!W$29,料金比較表!$74:$84,'2025年8月'!$A34,FALSE))))))))</f>
        <v>#N/A</v>
      </c>
      <c r="X34" s="187" t="e">
        <f ca="1">IF($C$30=料金比較表!$C$1,(HLOOKUP('2025年8月'!X$29,料金比較表!$10:$20,'2025年8月'!$A34,FALSE)),IF($C$30=料金比較表!$C$2,(HLOOKUP('2025年8月'!X$29,料金比較表!$23:$33,'2025年8月'!$A34,FALSE)),IF($C$30=料金比較表!$C$3,(HLOOKUP('2025年8月'!X$29,料金比較表!$36:$46,'2025年8月'!$A34,FALSE)),IF($C$30=料金比較表!$C$4,(HLOOKUP('2025年8月'!X$29,料金比較表!$48:$60,'2025年8月'!$A34,FALSE)),IF($C$30=料金比較表!$C$5,(HLOOKUP('2025年8月'!X$29,料金比較表!$61:$71,'2025年8月'!$A34,FALSE)),IF($C$30=料金比較表!$C$6,(HLOOKUP('2025年8月'!X$29,料金比較表!$74:$84,'2025年8月'!$A34,FALSE))))))))</f>
        <v>#N/A</v>
      </c>
      <c r="Y34" s="187" t="e">
        <f ca="1">IF($C$30=料金比較表!$C$1,(HLOOKUP('2025年8月'!Y$29,料金比較表!$10:$20,'2025年8月'!$A34,FALSE)),IF($C$30=料金比較表!$C$2,(HLOOKUP('2025年8月'!Y$29,料金比較表!$23:$33,'2025年8月'!$A34,FALSE)),IF($C$30=料金比較表!$C$3,(HLOOKUP('2025年8月'!Y$29,料金比較表!$36:$46,'2025年8月'!$A34,FALSE)),IF($C$30=料金比較表!$C$4,(HLOOKUP('2025年8月'!Y$29,料金比較表!$48:$60,'2025年8月'!$A34,FALSE)),IF($C$30=料金比較表!$C$5,(HLOOKUP('2025年8月'!Y$29,料金比較表!$61:$71,'2025年8月'!$A34,FALSE)),IF($C$30=料金比較表!$C$6,(HLOOKUP('2025年8月'!Y$29,料金比較表!$74:$84,'2025年8月'!$A34,FALSE))))))))</f>
        <v>#N/A</v>
      </c>
      <c r="Z34" s="187" t="e">
        <f ca="1">IF($C$30=料金比較表!$C$1,(HLOOKUP('2025年8月'!Z$29,料金比較表!$10:$20,'2025年8月'!$A34,FALSE)),IF($C$30=料金比較表!$C$2,(HLOOKUP('2025年8月'!Z$29,料金比較表!$23:$33,'2025年8月'!$A34,FALSE)),IF($C$30=料金比較表!$C$3,(HLOOKUP('2025年8月'!Z$29,料金比較表!$36:$46,'2025年8月'!$A34,FALSE)),IF($C$30=料金比較表!$C$4,(HLOOKUP('2025年8月'!Z$29,料金比較表!$48:$60,'2025年8月'!$A34,FALSE)),IF($C$30=料金比較表!$C$5,(HLOOKUP('2025年8月'!Z$29,料金比較表!$61:$71,'2025年8月'!$A34,FALSE)),IF($C$30=料金比較表!$C$6,(HLOOKUP('2025年8月'!Z$29,料金比較表!$74:$84,'2025年8月'!$A34,FALSE))))))))</f>
        <v>#N/A</v>
      </c>
      <c r="AA34" s="187" t="e">
        <f ca="1">IF($C$30=料金比較表!$C$1,(HLOOKUP('2025年8月'!AA$29,料金比較表!$10:$20,'2025年8月'!$A34,FALSE)),IF($C$30=料金比較表!$C$2,(HLOOKUP('2025年8月'!AA$29,料金比較表!$23:$33,'2025年8月'!$A34,FALSE)),IF($C$30=料金比較表!$C$3,(HLOOKUP('2025年8月'!AA$29,料金比較表!$36:$46,'2025年8月'!$A34,FALSE)),IF($C$30=料金比較表!$C$4,(HLOOKUP('2025年8月'!AA$29,料金比較表!$48:$60,'2025年8月'!$A34,FALSE)),IF($C$30=料金比較表!$C$5,(HLOOKUP('2025年8月'!AA$29,料金比較表!$61:$71,'2025年8月'!$A34,FALSE)),IF($C$30=料金比較表!$C$6,(HLOOKUP('2025年8月'!AA$29,料金比較表!$74:$84,'2025年8月'!$A34,FALSE))))))))</f>
        <v>#N/A</v>
      </c>
      <c r="AB34" s="187" t="e">
        <f ca="1">IF($C$30=料金比較表!$C$1,(HLOOKUP('2025年8月'!AB$29,料金比較表!$10:$20,'2025年8月'!$A34,FALSE)),IF($C$30=料金比較表!$C$2,(HLOOKUP('2025年8月'!AB$29,料金比較表!$23:$33,'2025年8月'!$A34,FALSE)),IF($C$30=料金比較表!$C$3,(HLOOKUP('2025年8月'!AB$29,料金比較表!$36:$46,'2025年8月'!$A34,FALSE)),IF($C$30=料金比較表!$C$4,(HLOOKUP('2025年8月'!AB$29,料金比較表!$48:$60,'2025年8月'!$A34,FALSE)),IF($C$30=料金比較表!$C$5,(HLOOKUP('2025年8月'!AB$29,料金比較表!$61:$71,'2025年8月'!$A34,FALSE)),IF($C$30=料金比較表!$C$6,(HLOOKUP('2025年8月'!AB$29,料金比較表!$74:$84,'2025年8月'!$A34,FALSE))))))))</f>
        <v>#N/A</v>
      </c>
      <c r="AC34" s="187" t="e">
        <f ca="1">IF($C$30=料金比較表!$C$1,(HLOOKUP('2025年8月'!AC$29,料金比較表!$10:$20,'2025年8月'!$A34,FALSE)),IF($C$30=料金比較表!$C$2,(HLOOKUP('2025年8月'!AC$29,料金比較表!$23:$33,'2025年8月'!$A34,FALSE)),IF($C$30=料金比較表!$C$3,(HLOOKUP('2025年8月'!AC$29,料金比較表!$36:$46,'2025年8月'!$A34,FALSE)),IF($C$30=料金比較表!$C$4,(HLOOKUP('2025年8月'!AC$29,料金比較表!$48:$60,'2025年8月'!$A34,FALSE)),IF($C$30=料金比較表!$C$5,(HLOOKUP('2025年8月'!AC$29,料金比較表!$61:$71,'2025年8月'!$A34,FALSE)),IF($C$30=料金比較表!$C$6,(HLOOKUP('2025年8月'!AC$29,料金比較表!$74:$84,'2025年8月'!$A34,FALSE))))))))</f>
        <v>#N/A</v>
      </c>
      <c r="AD34" s="187" t="e">
        <f ca="1">IF($C$30=料金比較表!$C$1,(HLOOKUP('2025年8月'!AD$29,料金比較表!$10:$20,'2025年8月'!$A34,FALSE)),IF($C$30=料金比較表!$C$2,(HLOOKUP('2025年8月'!AD$29,料金比較表!$23:$33,'2025年8月'!$A34,FALSE)),IF($C$30=料金比較表!$C$3,(HLOOKUP('2025年8月'!AD$29,料金比較表!$36:$46,'2025年8月'!$A34,FALSE)),IF($C$30=料金比較表!$C$4,(HLOOKUP('2025年8月'!AD$29,料金比較表!$48:$60,'2025年8月'!$A34,FALSE)),IF($C$30=料金比較表!$C$5,(HLOOKUP('2025年8月'!AD$29,料金比較表!$61:$71,'2025年8月'!$A34,FALSE)),IF($C$30=料金比較表!$C$6,(HLOOKUP('2025年8月'!AD$29,料金比較表!$74:$84,'2025年8月'!$A34,FALSE))))))))</f>
        <v>#N/A</v>
      </c>
      <c r="AE34" s="187" t="e">
        <f ca="1">IF($C$30=料金比較表!$C$1,(HLOOKUP('2025年8月'!AE$29,料金比較表!$10:$20,'2025年8月'!$A34,FALSE)),IF($C$30=料金比較表!$C$2,(HLOOKUP('2025年8月'!AE$29,料金比較表!$23:$33,'2025年8月'!$A34,FALSE)),IF($C$30=料金比較表!$C$3,(HLOOKUP('2025年8月'!AE$29,料金比較表!$36:$46,'2025年8月'!$A34,FALSE)),IF($C$30=料金比較表!$C$4,(HLOOKUP('2025年8月'!AE$29,料金比較表!$48:$60,'2025年8月'!$A34,FALSE)),IF($C$30=料金比較表!$C$5,(HLOOKUP('2025年8月'!AE$29,料金比較表!$61:$71,'2025年8月'!$A34,FALSE)),IF($C$30=料金比較表!$C$6,(HLOOKUP('2025年8月'!AE$29,料金比較表!$74:$84,'2025年8月'!$A34,FALSE))))))))</f>
        <v>#N/A</v>
      </c>
      <c r="AF34" s="187" t="e">
        <f ca="1">IF($C$30=料金比較表!$C$1,(HLOOKUP('2025年8月'!AF$29,料金比較表!$10:$20,'2025年8月'!$A34,FALSE)),IF($C$30=料金比較表!$C$2,(HLOOKUP('2025年8月'!AF$29,料金比較表!$23:$33,'2025年8月'!$A34,FALSE)),IF($C$30=料金比較表!$C$3,(HLOOKUP('2025年8月'!AF$29,料金比較表!$36:$46,'2025年8月'!$A34,FALSE)),IF($C$30=料金比較表!$C$4,(HLOOKUP('2025年8月'!AF$29,料金比較表!$48:$60,'2025年8月'!$A34,FALSE)),IF($C$30=料金比較表!$C$5,(HLOOKUP('2025年8月'!AF$29,料金比較表!$61:$71,'2025年8月'!$A34,FALSE)),IF($C$30=料金比較表!$C$6,(HLOOKUP('2025年8月'!AF$29,料金比較表!$74:$84,'2025年8月'!$A34,FALSE))))))))</f>
        <v>#N/A</v>
      </c>
      <c r="AG34" s="187" t="e">
        <f ca="1">IF($C$30=料金比較表!$C$1,(HLOOKUP('2025年8月'!AG$29,料金比較表!$10:$20,'2025年8月'!$A34,FALSE)),IF($C$30=料金比較表!$C$2,(HLOOKUP('2025年8月'!AG$29,料金比較表!$23:$33,'2025年8月'!$A34,FALSE)),IF($C$30=料金比較表!$C$3,(HLOOKUP('2025年8月'!AG$29,料金比較表!$36:$46,'2025年8月'!$A34,FALSE)),IF($C$30=料金比較表!$C$4,(HLOOKUP('2025年8月'!AG$29,料金比較表!$48:$60,'2025年8月'!$A34,FALSE)),IF($C$30=料金比較表!$C$5,(HLOOKUP('2025年8月'!AG$29,料金比較表!$61:$71,'2025年8月'!$A34,FALSE)),IF($C$30=料金比較表!$C$6,(HLOOKUP('2025年8月'!AG$29,料金比較表!$74:$84,'2025年8月'!$A34,FALSE))))))))</f>
        <v>#N/A</v>
      </c>
      <c r="AH34" s="188" t="e">
        <f ca="1">IF($C$30=料金比較表!$C$1,(HLOOKUP('2025年8月'!AH$29,料金比較表!$10:$20,'2025年8月'!$A34,FALSE)),IF($C$30=料金比較表!$C$2,(HLOOKUP('2025年8月'!AH$29,料金比較表!$23:$33,'2025年8月'!$A34,FALSE)),IF($C$30=料金比較表!$C$3,(HLOOKUP('2025年8月'!AH$29,料金比較表!$36:$46,'2025年8月'!$A34,FALSE)),IF($C$30=料金比較表!$C$4,(HLOOKUP('2025年8月'!AH$29,料金比較表!$48:$60,'2025年8月'!$A34,FALSE)),IF($C$30=料金比較表!$C$5,(HLOOKUP('2025年8月'!AH$29,料金比較表!$61:$71,'2025年8月'!$A34,FALSE)),IF($C$30=料金比較表!$C$6,(HLOOKUP('2025年8月'!AH$29,料金比較表!$74:$84,'2025年8月'!$A34,FALSE))))))))</f>
        <v>#N/A</v>
      </c>
    </row>
    <row r="35" spans="1:35" x14ac:dyDescent="0.2">
      <c r="A35" s="4">
        <f t="shared" si="1"/>
        <v>7</v>
      </c>
      <c r="B35" s="211" t="str">
        <f>料金比較表!C16</f>
        <v>プールヴィラ　今泊　ｂｙ　コルディオプレミアム</v>
      </c>
      <c r="C35" s="326"/>
      <c r="D35" s="62" t="e">
        <f ca="1">IF($C$30=料金比較表!$C$1,(HLOOKUP('2025年8月'!D$29,料金比較表!$10:$20,'2025年8月'!$A35,FALSE)),IF($C$30=料金比較表!$C$2,(HLOOKUP('2025年8月'!D$29,料金比較表!$23:$33,'2025年8月'!$A35,FALSE)),IF($C$30=料金比較表!$C$3,(HLOOKUP('2025年8月'!D$29,料金比較表!$36:$46,'2025年8月'!$A35,FALSE)),IF($C$30=料金比較表!$C$4,(HLOOKUP('2025年8月'!D$29,料金比較表!$48:$60,'2025年8月'!$A35,FALSE)),IF($C$30=料金比較表!$C$5,(HLOOKUP('2025年8月'!D$29,料金比較表!$61:$71,'2025年8月'!$A35,FALSE)),IF($C$30=料金比較表!$C$6,(HLOOKUP('2025年8月'!D$29,料金比較表!$74:$84,'2025年8月'!$A35,FALSE))))))))</f>
        <v>#N/A</v>
      </c>
      <c r="E35" s="63" t="e">
        <f ca="1">IF($C$30=料金比較表!$C$1,(HLOOKUP('2025年8月'!E$29,料金比較表!$10:$20,'2025年8月'!$A35,FALSE)),IF($C$30=料金比較表!$C$2,(HLOOKUP('2025年8月'!E$29,料金比較表!$23:$33,'2025年8月'!$A35,FALSE)),IF($C$30=料金比較表!$C$3,(HLOOKUP('2025年8月'!E$29,料金比較表!$36:$46,'2025年8月'!$A35,FALSE)),IF($C$30=料金比較表!$C$4,(HLOOKUP('2025年8月'!E$29,料金比較表!$48:$60,'2025年8月'!$A35,FALSE)),IF($C$30=料金比較表!$C$5,(HLOOKUP('2025年8月'!E$29,料金比較表!$61:$71,'2025年8月'!$A35,FALSE)),IF($C$30=料金比較表!$C$6,(HLOOKUP('2025年8月'!E$29,料金比較表!$74:$84,'2025年8月'!$A35,FALSE))))))))</f>
        <v>#N/A</v>
      </c>
      <c r="F35" s="63" t="e">
        <f ca="1">IF($C$30=料金比較表!$C$1,(HLOOKUP('2025年8月'!F$29,料金比較表!$10:$20,'2025年8月'!$A35,FALSE)),IF($C$30=料金比較表!$C$2,(HLOOKUP('2025年8月'!F$29,料金比較表!$23:$33,'2025年8月'!$A35,FALSE)),IF($C$30=料金比較表!$C$3,(HLOOKUP('2025年8月'!F$29,料金比較表!$36:$46,'2025年8月'!$A35,FALSE)),IF($C$30=料金比較表!$C$4,(HLOOKUP('2025年8月'!F$29,料金比較表!$48:$60,'2025年8月'!$A35,FALSE)),IF($C$30=料金比較表!$C$5,(HLOOKUP('2025年8月'!F$29,料金比較表!$61:$71,'2025年8月'!$A35,FALSE)),IF($C$30=料金比較表!$C$6,(HLOOKUP('2025年8月'!F$29,料金比較表!$74:$84,'2025年8月'!$A35,FALSE))))))))</f>
        <v>#N/A</v>
      </c>
      <c r="G35" s="63" t="e">
        <f ca="1">IF($C$30=料金比較表!$C$1,(HLOOKUP('2025年8月'!G$29,料金比較表!$10:$20,'2025年8月'!$A35,FALSE)),IF($C$30=料金比較表!$C$2,(HLOOKUP('2025年8月'!G$29,料金比較表!$23:$33,'2025年8月'!$A35,FALSE)),IF($C$30=料金比較表!$C$3,(HLOOKUP('2025年8月'!G$29,料金比較表!$36:$46,'2025年8月'!$A35,FALSE)),IF($C$30=料金比較表!$C$4,(HLOOKUP('2025年8月'!G$29,料金比較表!$48:$60,'2025年8月'!$A35,FALSE)),IF($C$30=料金比較表!$C$5,(HLOOKUP('2025年8月'!G$29,料金比較表!$61:$71,'2025年8月'!$A35,FALSE)),IF($C$30=料金比較表!$C$6,(HLOOKUP('2025年8月'!G$29,料金比較表!$74:$84,'2025年8月'!$A35,FALSE))))))))</f>
        <v>#N/A</v>
      </c>
      <c r="H35" s="63" t="e">
        <f ca="1">IF($C$30=料金比較表!$C$1,(HLOOKUP('2025年8月'!H$29,料金比較表!$10:$20,'2025年8月'!$A35,FALSE)),IF($C$30=料金比較表!$C$2,(HLOOKUP('2025年8月'!H$29,料金比較表!$23:$33,'2025年8月'!$A35,FALSE)),IF($C$30=料金比較表!$C$3,(HLOOKUP('2025年8月'!H$29,料金比較表!$36:$46,'2025年8月'!$A35,FALSE)),IF($C$30=料金比較表!$C$4,(HLOOKUP('2025年8月'!H$29,料金比較表!$48:$60,'2025年8月'!$A35,FALSE)),IF($C$30=料金比較表!$C$5,(HLOOKUP('2025年8月'!H$29,料金比較表!$61:$71,'2025年8月'!$A35,FALSE)),IF($C$30=料金比較表!$C$6,(HLOOKUP('2025年8月'!H$29,料金比較表!$74:$84,'2025年8月'!$A35,FALSE))))))))</f>
        <v>#N/A</v>
      </c>
      <c r="I35" s="63" t="e">
        <f ca="1">IF($C$30=料金比較表!$C$1,(HLOOKUP('2025年8月'!I$29,料金比較表!$10:$20,'2025年8月'!$A35,FALSE)),IF($C$30=料金比較表!$C$2,(HLOOKUP('2025年8月'!I$29,料金比較表!$23:$33,'2025年8月'!$A35,FALSE)),IF($C$30=料金比較表!$C$3,(HLOOKUP('2025年8月'!I$29,料金比較表!$36:$46,'2025年8月'!$A35,FALSE)),IF($C$30=料金比較表!$C$4,(HLOOKUP('2025年8月'!I$29,料金比較表!$48:$60,'2025年8月'!$A35,FALSE)),IF($C$30=料金比較表!$C$5,(HLOOKUP('2025年8月'!I$29,料金比較表!$61:$71,'2025年8月'!$A35,FALSE)),IF($C$30=料金比較表!$C$6,(HLOOKUP('2025年8月'!I$29,料金比較表!$74:$84,'2025年8月'!$A35,FALSE))))))))</f>
        <v>#N/A</v>
      </c>
      <c r="J35" s="63" t="e">
        <f ca="1">IF($C$30=料金比較表!$C$1,(HLOOKUP('2025年8月'!J$29,料金比較表!$10:$20,'2025年8月'!$A35,FALSE)),IF($C$30=料金比較表!$C$2,(HLOOKUP('2025年8月'!J$29,料金比較表!$23:$33,'2025年8月'!$A35,FALSE)),IF($C$30=料金比較表!$C$3,(HLOOKUP('2025年8月'!J$29,料金比較表!$36:$46,'2025年8月'!$A35,FALSE)),IF($C$30=料金比較表!$C$4,(HLOOKUP('2025年8月'!J$29,料金比較表!$48:$60,'2025年8月'!$A35,FALSE)),IF($C$30=料金比較表!$C$5,(HLOOKUP('2025年8月'!J$29,料金比較表!$61:$71,'2025年8月'!$A35,FALSE)),IF($C$30=料金比較表!$C$6,(HLOOKUP('2025年8月'!J$29,料金比較表!$74:$84,'2025年8月'!$A35,FALSE))))))))</f>
        <v>#N/A</v>
      </c>
      <c r="K35" s="63" t="e">
        <f ca="1">IF($C$30=料金比較表!$C$1,(HLOOKUP('2025年8月'!K$29,料金比較表!$10:$20,'2025年8月'!$A35,FALSE)),IF($C$30=料金比較表!$C$2,(HLOOKUP('2025年8月'!K$29,料金比較表!$23:$33,'2025年8月'!$A35,FALSE)),IF($C$30=料金比較表!$C$3,(HLOOKUP('2025年8月'!K$29,料金比較表!$36:$46,'2025年8月'!$A35,FALSE)),IF($C$30=料金比較表!$C$4,(HLOOKUP('2025年8月'!K$29,料金比較表!$48:$60,'2025年8月'!$A35,FALSE)),IF($C$30=料金比較表!$C$5,(HLOOKUP('2025年8月'!K$29,料金比較表!$61:$71,'2025年8月'!$A35,FALSE)),IF($C$30=料金比較表!$C$6,(HLOOKUP('2025年8月'!K$29,料金比較表!$74:$84,'2025年8月'!$A35,FALSE))))))))</f>
        <v>#N/A</v>
      </c>
      <c r="L35" s="63" t="e">
        <f ca="1">IF($C$30=料金比較表!$C$1,(HLOOKUP('2025年8月'!L$29,料金比較表!$10:$20,'2025年8月'!$A35,FALSE)),IF($C$30=料金比較表!$C$2,(HLOOKUP('2025年8月'!L$29,料金比較表!$23:$33,'2025年8月'!$A35,FALSE)),IF($C$30=料金比較表!$C$3,(HLOOKUP('2025年8月'!L$29,料金比較表!$36:$46,'2025年8月'!$A35,FALSE)),IF($C$30=料金比較表!$C$4,(HLOOKUP('2025年8月'!L$29,料金比較表!$48:$60,'2025年8月'!$A35,FALSE)),IF($C$30=料金比較表!$C$5,(HLOOKUP('2025年8月'!L$29,料金比較表!$61:$71,'2025年8月'!$A35,FALSE)),IF($C$30=料金比較表!$C$6,(HLOOKUP('2025年8月'!L$29,料金比較表!$74:$84,'2025年8月'!$A35,FALSE))))))))</f>
        <v>#N/A</v>
      </c>
      <c r="M35" s="63" t="e">
        <f ca="1">IF($C$30=料金比較表!$C$1,(HLOOKUP('2025年8月'!M$29,料金比較表!$10:$20,'2025年8月'!$A35,FALSE)),IF($C$30=料金比較表!$C$2,(HLOOKUP('2025年8月'!M$29,料金比較表!$23:$33,'2025年8月'!$A35,FALSE)),IF($C$30=料金比較表!$C$3,(HLOOKUP('2025年8月'!M$29,料金比較表!$36:$46,'2025年8月'!$A35,FALSE)),IF($C$30=料金比較表!$C$4,(HLOOKUP('2025年8月'!M$29,料金比較表!$48:$60,'2025年8月'!$A35,FALSE)),IF($C$30=料金比較表!$C$5,(HLOOKUP('2025年8月'!M$29,料金比較表!$61:$71,'2025年8月'!$A35,FALSE)),IF($C$30=料金比較表!$C$6,(HLOOKUP('2025年8月'!M$29,料金比較表!$74:$84,'2025年8月'!$A35,FALSE))))))))</f>
        <v>#N/A</v>
      </c>
      <c r="N35" s="63" t="e">
        <f ca="1">IF($C$30=料金比較表!$C$1,(HLOOKUP('2025年8月'!N$29,料金比較表!$10:$20,'2025年8月'!$A35,FALSE)),IF($C$30=料金比較表!$C$2,(HLOOKUP('2025年8月'!N$29,料金比較表!$23:$33,'2025年8月'!$A35,FALSE)),IF($C$30=料金比較表!$C$3,(HLOOKUP('2025年8月'!N$29,料金比較表!$36:$46,'2025年8月'!$A35,FALSE)),IF($C$30=料金比較表!$C$4,(HLOOKUP('2025年8月'!N$29,料金比較表!$48:$60,'2025年8月'!$A35,FALSE)),IF($C$30=料金比較表!$C$5,(HLOOKUP('2025年8月'!N$29,料金比較表!$61:$71,'2025年8月'!$A35,FALSE)),IF($C$30=料金比較表!$C$6,(HLOOKUP('2025年8月'!N$29,料金比較表!$74:$84,'2025年8月'!$A35,FALSE))))))))</f>
        <v>#N/A</v>
      </c>
      <c r="O35" s="63" t="e">
        <f ca="1">IF($C$30=料金比較表!$C$1,(HLOOKUP('2025年8月'!O$29,料金比較表!$10:$20,'2025年8月'!$A35,FALSE)),IF($C$30=料金比較表!$C$2,(HLOOKUP('2025年8月'!O$29,料金比較表!$23:$33,'2025年8月'!$A35,FALSE)),IF($C$30=料金比較表!$C$3,(HLOOKUP('2025年8月'!O$29,料金比較表!$36:$46,'2025年8月'!$A35,FALSE)),IF($C$30=料金比較表!$C$4,(HLOOKUP('2025年8月'!O$29,料金比較表!$48:$60,'2025年8月'!$A35,FALSE)),IF($C$30=料金比較表!$C$5,(HLOOKUP('2025年8月'!O$29,料金比較表!$61:$71,'2025年8月'!$A35,FALSE)),IF($C$30=料金比較表!$C$6,(HLOOKUP('2025年8月'!O$29,料金比較表!$74:$84,'2025年8月'!$A35,FALSE))))))))</f>
        <v>#N/A</v>
      </c>
      <c r="P35" s="63" t="e">
        <f ca="1">IF($C$30=料金比較表!$C$1,(HLOOKUP('2025年8月'!P$29,料金比較表!$10:$20,'2025年8月'!$A35,FALSE)),IF($C$30=料金比較表!$C$2,(HLOOKUP('2025年8月'!P$29,料金比較表!$23:$33,'2025年8月'!$A35,FALSE)),IF($C$30=料金比較表!$C$3,(HLOOKUP('2025年8月'!P$29,料金比較表!$36:$46,'2025年8月'!$A35,FALSE)),IF($C$30=料金比較表!$C$4,(HLOOKUP('2025年8月'!P$29,料金比較表!$48:$60,'2025年8月'!$A35,FALSE)),IF($C$30=料金比較表!$C$5,(HLOOKUP('2025年8月'!P$29,料金比較表!$61:$71,'2025年8月'!$A35,FALSE)),IF($C$30=料金比較表!$C$6,(HLOOKUP('2025年8月'!P$29,料金比較表!$74:$84,'2025年8月'!$A35,FALSE))))))))</f>
        <v>#N/A</v>
      </c>
      <c r="Q35" s="63" t="e">
        <f ca="1">IF($C$30=料金比較表!$C$1,(HLOOKUP('2025年8月'!Q$29,料金比較表!$10:$20,'2025年8月'!$A35,FALSE)),IF($C$30=料金比較表!$C$2,(HLOOKUP('2025年8月'!Q$29,料金比較表!$23:$33,'2025年8月'!$A35,FALSE)),IF($C$30=料金比較表!$C$3,(HLOOKUP('2025年8月'!Q$29,料金比較表!$36:$46,'2025年8月'!$A35,FALSE)),IF($C$30=料金比較表!$C$4,(HLOOKUP('2025年8月'!Q$29,料金比較表!$48:$60,'2025年8月'!$A35,FALSE)),IF($C$30=料金比較表!$C$5,(HLOOKUP('2025年8月'!Q$29,料金比較表!$61:$71,'2025年8月'!$A35,FALSE)),IF($C$30=料金比較表!$C$6,(HLOOKUP('2025年8月'!Q$29,料金比較表!$74:$84,'2025年8月'!$A35,FALSE))))))))</f>
        <v>#N/A</v>
      </c>
      <c r="R35" s="63" t="e">
        <f ca="1">IF($C$30=料金比較表!$C$1,(HLOOKUP('2025年8月'!R$29,料金比較表!$10:$20,'2025年8月'!$A35,FALSE)),IF($C$30=料金比較表!$C$2,(HLOOKUP('2025年8月'!R$29,料金比較表!$23:$33,'2025年8月'!$A35,FALSE)),IF($C$30=料金比較表!$C$3,(HLOOKUP('2025年8月'!R$29,料金比較表!$36:$46,'2025年8月'!$A35,FALSE)),IF($C$30=料金比較表!$C$4,(HLOOKUP('2025年8月'!R$29,料金比較表!$48:$60,'2025年8月'!$A35,FALSE)),IF($C$30=料金比較表!$C$5,(HLOOKUP('2025年8月'!R$29,料金比較表!$61:$71,'2025年8月'!$A35,FALSE)),IF($C$30=料金比較表!$C$6,(HLOOKUP('2025年8月'!R$29,料金比較表!$74:$84,'2025年8月'!$A35,FALSE))))))))</f>
        <v>#N/A</v>
      </c>
      <c r="S35" s="63" t="e">
        <f ca="1">IF($C$30=料金比較表!$C$1,(HLOOKUP('2025年8月'!S$29,料金比較表!$10:$20,'2025年8月'!$A35,FALSE)),IF($C$30=料金比較表!$C$2,(HLOOKUP('2025年8月'!S$29,料金比較表!$23:$33,'2025年8月'!$A35,FALSE)),IF($C$30=料金比較表!$C$3,(HLOOKUP('2025年8月'!S$29,料金比較表!$36:$46,'2025年8月'!$A35,FALSE)),IF($C$30=料金比較表!$C$4,(HLOOKUP('2025年8月'!S$29,料金比較表!$48:$60,'2025年8月'!$A35,FALSE)),IF($C$30=料金比較表!$C$5,(HLOOKUP('2025年8月'!S$29,料金比較表!$61:$71,'2025年8月'!$A35,FALSE)),IF($C$30=料金比較表!$C$6,(HLOOKUP('2025年8月'!S$29,料金比較表!$74:$84,'2025年8月'!$A35,FALSE))))))))</f>
        <v>#N/A</v>
      </c>
      <c r="T35" s="63" t="e">
        <f ca="1">IF($C$30=料金比較表!$C$1,(HLOOKUP('2025年8月'!T$29,料金比較表!$10:$20,'2025年8月'!$A35,FALSE)),IF($C$30=料金比較表!$C$2,(HLOOKUP('2025年8月'!T$29,料金比較表!$23:$33,'2025年8月'!$A35,FALSE)),IF($C$30=料金比較表!$C$3,(HLOOKUP('2025年8月'!T$29,料金比較表!$36:$46,'2025年8月'!$A35,FALSE)),IF($C$30=料金比較表!$C$4,(HLOOKUP('2025年8月'!T$29,料金比較表!$48:$60,'2025年8月'!$A35,FALSE)),IF($C$30=料金比較表!$C$5,(HLOOKUP('2025年8月'!T$29,料金比較表!$61:$71,'2025年8月'!$A35,FALSE)),IF($C$30=料金比較表!$C$6,(HLOOKUP('2025年8月'!T$29,料金比較表!$74:$84,'2025年8月'!$A35,FALSE))))))))</f>
        <v>#N/A</v>
      </c>
      <c r="U35" s="63" t="e">
        <f ca="1">IF($C$30=料金比較表!$C$1,(HLOOKUP('2025年8月'!U$29,料金比較表!$10:$20,'2025年8月'!$A35,FALSE)),IF($C$30=料金比較表!$C$2,(HLOOKUP('2025年8月'!U$29,料金比較表!$23:$33,'2025年8月'!$A35,FALSE)),IF($C$30=料金比較表!$C$3,(HLOOKUP('2025年8月'!U$29,料金比較表!$36:$46,'2025年8月'!$A35,FALSE)),IF($C$30=料金比較表!$C$4,(HLOOKUP('2025年8月'!U$29,料金比較表!$48:$60,'2025年8月'!$A35,FALSE)),IF($C$30=料金比較表!$C$5,(HLOOKUP('2025年8月'!U$29,料金比較表!$61:$71,'2025年8月'!$A35,FALSE)),IF($C$30=料金比較表!$C$6,(HLOOKUP('2025年8月'!U$29,料金比較表!$74:$84,'2025年8月'!$A35,FALSE))))))))</f>
        <v>#N/A</v>
      </c>
      <c r="V35" s="63" t="e">
        <f ca="1">IF($C$30=料金比較表!$C$1,(HLOOKUP('2025年8月'!V$29,料金比較表!$10:$20,'2025年8月'!$A35,FALSE)),IF($C$30=料金比較表!$C$2,(HLOOKUP('2025年8月'!V$29,料金比較表!$23:$33,'2025年8月'!$A35,FALSE)),IF($C$30=料金比較表!$C$3,(HLOOKUP('2025年8月'!V$29,料金比較表!$36:$46,'2025年8月'!$A35,FALSE)),IF($C$30=料金比較表!$C$4,(HLOOKUP('2025年8月'!V$29,料金比較表!$48:$60,'2025年8月'!$A35,FALSE)),IF($C$30=料金比較表!$C$5,(HLOOKUP('2025年8月'!V$29,料金比較表!$61:$71,'2025年8月'!$A35,FALSE)),IF($C$30=料金比較表!$C$6,(HLOOKUP('2025年8月'!V$29,料金比較表!$74:$84,'2025年8月'!$A35,FALSE))))))))</f>
        <v>#N/A</v>
      </c>
      <c r="W35" s="63" t="e">
        <f ca="1">IF($C$30=料金比較表!$C$1,(HLOOKUP('2025年8月'!W$29,料金比較表!$10:$20,'2025年8月'!$A35,FALSE)),IF($C$30=料金比較表!$C$2,(HLOOKUP('2025年8月'!W$29,料金比較表!$23:$33,'2025年8月'!$A35,FALSE)),IF($C$30=料金比較表!$C$3,(HLOOKUP('2025年8月'!W$29,料金比較表!$36:$46,'2025年8月'!$A35,FALSE)),IF($C$30=料金比較表!$C$4,(HLOOKUP('2025年8月'!W$29,料金比較表!$48:$60,'2025年8月'!$A35,FALSE)),IF($C$30=料金比較表!$C$5,(HLOOKUP('2025年8月'!W$29,料金比較表!$61:$71,'2025年8月'!$A35,FALSE)),IF($C$30=料金比較表!$C$6,(HLOOKUP('2025年8月'!W$29,料金比較表!$74:$84,'2025年8月'!$A35,FALSE))))))))</f>
        <v>#N/A</v>
      </c>
      <c r="X35" s="63" t="e">
        <f ca="1">IF($C$30=料金比較表!$C$1,(HLOOKUP('2025年8月'!X$29,料金比較表!$10:$20,'2025年8月'!$A35,FALSE)),IF($C$30=料金比較表!$C$2,(HLOOKUP('2025年8月'!X$29,料金比較表!$23:$33,'2025年8月'!$A35,FALSE)),IF($C$30=料金比較表!$C$3,(HLOOKUP('2025年8月'!X$29,料金比較表!$36:$46,'2025年8月'!$A35,FALSE)),IF($C$30=料金比較表!$C$4,(HLOOKUP('2025年8月'!X$29,料金比較表!$48:$60,'2025年8月'!$A35,FALSE)),IF($C$30=料金比較表!$C$5,(HLOOKUP('2025年8月'!X$29,料金比較表!$61:$71,'2025年8月'!$A35,FALSE)),IF($C$30=料金比較表!$C$6,(HLOOKUP('2025年8月'!X$29,料金比較表!$74:$84,'2025年8月'!$A35,FALSE))))))))</f>
        <v>#N/A</v>
      </c>
      <c r="Y35" s="63" t="e">
        <f ca="1">IF($C$30=料金比較表!$C$1,(HLOOKUP('2025年8月'!Y$29,料金比較表!$10:$20,'2025年8月'!$A35,FALSE)),IF($C$30=料金比較表!$C$2,(HLOOKUP('2025年8月'!Y$29,料金比較表!$23:$33,'2025年8月'!$A35,FALSE)),IF($C$30=料金比較表!$C$3,(HLOOKUP('2025年8月'!Y$29,料金比較表!$36:$46,'2025年8月'!$A35,FALSE)),IF($C$30=料金比較表!$C$4,(HLOOKUP('2025年8月'!Y$29,料金比較表!$48:$60,'2025年8月'!$A35,FALSE)),IF($C$30=料金比較表!$C$5,(HLOOKUP('2025年8月'!Y$29,料金比較表!$61:$71,'2025年8月'!$A35,FALSE)),IF($C$30=料金比較表!$C$6,(HLOOKUP('2025年8月'!Y$29,料金比較表!$74:$84,'2025年8月'!$A35,FALSE))))))))</f>
        <v>#N/A</v>
      </c>
      <c r="Z35" s="63" t="e">
        <f ca="1">IF($C$30=料金比較表!$C$1,(HLOOKUP('2025年8月'!Z$29,料金比較表!$10:$20,'2025年8月'!$A35,FALSE)),IF($C$30=料金比較表!$C$2,(HLOOKUP('2025年8月'!Z$29,料金比較表!$23:$33,'2025年8月'!$A35,FALSE)),IF($C$30=料金比較表!$C$3,(HLOOKUP('2025年8月'!Z$29,料金比較表!$36:$46,'2025年8月'!$A35,FALSE)),IF($C$30=料金比較表!$C$4,(HLOOKUP('2025年8月'!Z$29,料金比較表!$48:$60,'2025年8月'!$A35,FALSE)),IF($C$30=料金比較表!$C$5,(HLOOKUP('2025年8月'!Z$29,料金比較表!$61:$71,'2025年8月'!$A35,FALSE)),IF($C$30=料金比較表!$C$6,(HLOOKUP('2025年8月'!Z$29,料金比較表!$74:$84,'2025年8月'!$A35,FALSE))))))))</f>
        <v>#N/A</v>
      </c>
      <c r="AA35" s="63" t="e">
        <f ca="1">IF($C$30=料金比較表!$C$1,(HLOOKUP('2025年8月'!AA$29,料金比較表!$10:$20,'2025年8月'!$A35,FALSE)),IF($C$30=料金比較表!$C$2,(HLOOKUP('2025年8月'!AA$29,料金比較表!$23:$33,'2025年8月'!$A35,FALSE)),IF($C$30=料金比較表!$C$3,(HLOOKUP('2025年8月'!AA$29,料金比較表!$36:$46,'2025年8月'!$A35,FALSE)),IF($C$30=料金比較表!$C$4,(HLOOKUP('2025年8月'!AA$29,料金比較表!$48:$60,'2025年8月'!$A35,FALSE)),IF($C$30=料金比較表!$C$5,(HLOOKUP('2025年8月'!AA$29,料金比較表!$61:$71,'2025年8月'!$A35,FALSE)),IF($C$30=料金比較表!$C$6,(HLOOKUP('2025年8月'!AA$29,料金比較表!$74:$84,'2025年8月'!$A35,FALSE))))))))</f>
        <v>#N/A</v>
      </c>
      <c r="AB35" s="63" t="e">
        <f ca="1">IF($C$30=料金比較表!$C$1,(HLOOKUP('2025年8月'!AB$29,料金比較表!$10:$20,'2025年8月'!$A35,FALSE)),IF($C$30=料金比較表!$C$2,(HLOOKUP('2025年8月'!AB$29,料金比較表!$23:$33,'2025年8月'!$A35,FALSE)),IF($C$30=料金比較表!$C$3,(HLOOKUP('2025年8月'!AB$29,料金比較表!$36:$46,'2025年8月'!$A35,FALSE)),IF($C$30=料金比較表!$C$4,(HLOOKUP('2025年8月'!AB$29,料金比較表!$48:$60,'2025年8月'!$A35,FALSE)),IF($C$30=料金比較表!$C$5,(HLOOKUP('2025年8月'!AB$29,料金比較表!$61:$71,'2025年8月'!$A35,FALSE)),IF($C$30=料金比較表!$C$6,(HLOOKUP('2025年8月'!AB$29,料金比較表!$74:$84,'2025年8月'!$A35,FALSE))))))))</f>
        <v>#N/A</v>
      </c>
      <c r="AC35" s="63" t="e">
        <f ca="1">IF($C$30=料金比較表!$C$1,(HLOOKUP('2025年8月'!AC$29,料金比較表!$10:$20,'2025年8月'!$A35,FALSE)),IF($C$30=料金比較表!$C$2,(HLOOKUP('2025年8月'!AC$29,料金比較表!$23:$33,'2025年8月'!$A35,FALSE)),IF($C$30=料金比較表!$C$3,(HLOOKUP('2025年8月'!AC$29,料金比較表!$36:$46,'2025年8月'!$A35,FALSE)),IF($C$30=料金比較表!$C$4,(HLOOKUP('2025年8月'!AC$29,料金比較表!$48:$60,'2025年8月'!$A35,FALSE)),IF($C$30=料金比較表!$C$5,(HLOOKUP('2025年8月'!AC$29,料金比較表!$61:$71,'2025年8月'!$A35,FALSE)),IF($C$30=料金比較表!$C$6,(HLOOKUP('2025年8月'!AC$29,料金比較表!$74:$84,'2025年8月'!$A35,FALSE))))))))</f>
        <v>#N/A</v>
      </c>
      <c r="AD35" s="63" t="e">
        <f ca="1">IF($C$30=料金比較表!$C$1,(HLOOKUP('2025年8月'!AD$29,料金比較表!$10:$20,'2025年8月'!$A35,FALSE)),IF($C$30=料金比較表!$C$2,(HLOOKUP('2025年8月'!AD$29,料金比較表!$23:$33,'2025年8月'!$A35,FALSE)),IF($C$30=料金比較表!$C$3,(HLOOKUP('2025年8月'!AD$29,料金比較表!$36:$46,'2025年8月'!$A35,FALSE)),IF($C$30=料金比較表!$C$4,(HLOOKUP('2025年8月'!AD$29,料金比較表!$48:$60,'2025年8月'!$A35,FALSE)),IF($C$30=料金比較表!$C$5,(HLOOKUP('2025年8月'!AD$29,料金比較表!$61:$71,'2025年8月'!$A35,FALSE)),IF($C$30=料金比較表!$C$6,(HLOOKUP('2025年8月'!AD$29,料金比較表!$74:$84,'2025年8月'!$A35,FALSE))))))))</f>
        <v>#N/A</v>
      </c>
      <c r="AE35" s="63" t="e">
        <f ca="1">IF($C$30=料金比較表!$C$1,(HLOOKUP('2025年8月'!AE$29,料金比較表!$10:$20,'2025年8月'!$A35,FALSE)),IF($C$30=料金比較表!$C$2,(HLOOKUP('2025年8月'!AE$29,料金比較表!$23:$33,'2025年8月'!$A35,FALSE)),IF($C$30=料金比較表!$C$3,(HLOOKUP('2025年8月'!AE$29,料金比較表!$36:$46,'2025年8月'!$A35,FALSE)),IF($C$30=料金比較表!$C$4,(HLOOKUP('2025年8月'!AE$29,料金比較表!$48:$60,'2025年8月'!$A35,FALSE)),IF($C$30=料金比較表!$C$5,(HLOOKUP('2025年8月'!AE$29,料金比較表!$61:$71,'2025年8月'!$A35,FALSE)),IF($C$30=料金比較表!$C$6,(HLOOKUP('2025年8月'!AE$29,料金比較表!$74:$84,'2025年8月'!$A35,FALSE))))))))</f>
        <v>#N/A</v>
      </c>
      <c r="AF35" s="63" t="e">
        <f ca="1">IF($C$30=料金比較表!$C$1,(HLOOKUP('2025年8月'!AF$29,料金比較表!$10:$20,'2025年8月'!$A35,FALSE)),IF($C$30=料金比較表!$C$2,(HLOOKUP('2025年8月'!AF$29,料金比較表!$23:$33,'2025年8月'!$A35,FALSE)),IF($C$30=料金比較表!$C$3,(HLOOKUP('2025年8月'!AF$29,料金比較表!$36:$46,'2025年8月'!$A35,FALSE)),IF($C$30=料金比較表!$C$4,(HLOOKUP('2025年8月'!AF$29,料金比較表!$48:$60,'2025年8月'!$A35,FALSE)),IF($C$30=料金比較表!$C$5,(HLOOKUP('2025年8月'!AF$29,料金比較表!$61:$71,'2025年8月'!$A35,FALSE)),IF($C$30=料金比較表!$C$6,(HLOOKUP('2025年8月'!AF$29,料金比較表!$74:$84,'2025年8月'!$A35,FALSE))))))))</f>
        <v>#N/A</v>
      </c>
      <c r="AG35" s="63" t="e">
        <f ca="1">IF($C$30=料金比較表!$C$1,(HLOOKUP('2025年8月'!AG$29,料金比較表!$10:$20,'2025年8月'!$A35,FALSE)),IF($C$30=料金比較表!$C$2,(HLOOKUP('2025年8月'!AG$29,料金比較表!$23:$33,'2025年8月'!$A35,FALSE)),IF($C$30=料金比較表!$C$3,(HLOOKUP('2025年8月'!AG$29,料金比較表!$36:$46,'2025年8月'!$A35,FALSE)),IF($C$30=料金比較表!$C$4,(HLOOKUP('2025年8月'!AG$29,料金比較表!$48:$60,'2025年8月'!$A35,FALSE)),IF($C$30=料金比較表!$C$5,(HLOOKUP('2025年8月'!AG$29,料金比較表!$61:$71,'2025年8月'!$A35,FALSE)),IF($C$30=料金比較表!$C$6,(HLOOKUP('2025年8月'!AG$29,料金比較表!$74:$84,'2025年8月'!$A35,FALSE))))))))</f>
        <v>#N/A</v>
      </c>
      <c r="AH35" s="64" t="e">
        <f ca="1">IF($C$30=料金比較表!$C$1,(HLOOKUP('2025年8月'!AH$29,料金比較表!$10:$20,'2025年8月'!$A35,FALSE)),IF($C$30=料金比較表!$C$2,(HLOOKUP('2025年8月'!AH$29,料金比較表!$23:$33,'2025年8月'!$A35,FALSE)),IF($C$30=料金比較表!$C$3,(HLOOKUP('2025年8月'!AH$29,料金比較表!$36:$46,'2025年8月'!$A35,FALSE)),IF($C$30=料金比較表!$C$4,(HLOOKUP('2025年8月'!AH$29,料金比較表!$48:$60,'2025年8月'!$A35,FALSE)),IF($C$30=料金比較表!$C$5,(HLOOKUP('2025年8月'!AH$29,料金比較表!$61:$71,'2025年8月'!$A35,FALSE)),IF($C$30=料金比較表!$C$6,(HLOOKUP('2025年8月'!AH$29,料金比較表!$74:$84,'2025年8月'!$A35,FALSE))))))))</f>
        <v>#N/A</v>
      </c>
    </row>
    <row r="36" spans="1:35" ht="18" thickBot="1" x14ac:dyDescent="0.25">
      <c r="A36" s="4">
        <f t="shared" si="1"/>
        <v>8</v>
      </c>
      <c r="B36" s="212" t="str">
        <f>料金比較表!C17</f>
        <v>プールヴィラ　屋我地島　ｂｙ　コルディオプレミアム</v>
      </c>
      <c r="C36" s="326"/>
      <c r="D36" s="62" t="e">
        <f ca="1">IF($C$30=料金比較表!$C$1,(HLOOKUP('2025年8月'!D$29,料金比較表!$10:$20,'2025年8月'!$A36,FALSE)),IF($C$30=料金比較表!$C$2,(HLOOKUP('2025年8月'!D$29,料金比較表!$23:$33,'2025年8月'!$A36,FALSE)),IF($C$30=料金比較表!$C$3,(HLOOKUP('2025年8月'!D$29,料金比較表!$36:$46,'2025年8月'!$A36,FALSE)),IF($C$30=料金比較表!$C$4,(HLOOKUP('2025年8月'!D$29,料金比較表!$48:$60,'2025年8月'!$A36,FALSE)),IF($C$30=料金比較表!$C$5,(HLOOKUP('2025年8月'!D$29,料金比較表!$61:$71,'2025年8月'!$A36,FALSE)),IF($C$30=料金比較表!$C$6,(HLOOKUP('2025年8月'!D$29,料金比較表!$74:$84,'2025年8月'!$A36,FALSE))))))))</f>
        <v>#N/A</v>
      </c>
      <c r="E36" s="63" t="e">
        <f ca="1">IF($C$30=料金比較表!$C$1,(HLOOKUP('2025年8月'!E$29,料金比較表!$10:$20,'2025年8月'!$A36,FALSE)),IF($C$30=料金比較表!$C$2,(HLOOKUP('2025年8月'!E$29,料金比較表!$23:$33,'2025年8月'!$A36,FALSE)),IF($C$30=料金比較表!$C$3,(HLOOKUP('2025年8月'!E$29,料金比較表!$36:$46,'2025年8月'!$A36,FALSE)),IF($C$30=料金比較表!$C$4,(HLOOKUP('2025年8月'!E$29,料金比較表!$48:$60,'2025年8月'!$A36,FALSE)),IF($C$30=料金比較表!$C$5,(HLOOKUP('2025年8月'!E$29,料金比較表!$61:$71,'2025年8月'!$A36,FALSE)),IF($C$30=料金比較表!$C$6,(HLOOKUP('2025年8月'!E$29,料金比較表!$74:$84,'2025年8月'!$A36,FALSE))))))))</f>
        <v>#N/A</v>
      </c>
      <c r="F36" s="63" t="e">
        <f ca="1">IF($C$30=料金比較表!$C$1,(HLOOKUP('2025年8月'!F$29,料金比較表!$10:$20,'2025年8月'!$A36,FALSE)),IF($C$30=料金比較表!$C$2,(HLOOKUP('2025年8月'!F$29,料金比較表!$23:$33,'2025年8月'!$A36,FALSE)),IF($C$30=料金比較表!$C$3,(HLOOKUP('2025年8月'!F$29,料金比較表!$36:$46,'2025年8月'!$A36,FALSE)),IF($C$30=料金比較表!$C$4,(HLOOKUP('2025年8月'!F$29,料金比較表!$48:$60,'2025年8月'!$A36,FALSE)),IF($C$30=料金比較表!$C$5,(HLOOKUP('2025年8月'!F$29,料金比較表!$61:$71,'2025年8月'!$A36,FALSE)),IF($C$30=料金比較表!$C$6,(HLOOKUP('2025年8月'!F$29,料金比較表!$74:$84,'2025年8月'!$A36,FALSE))))))))</f>
        <v>#N/A</v>
      </c>
      <c r="G36" s="63" t="e">
        <f ca="1">IF($C$30=料金比較表!$C$1,(HLOOKUP('2025年8月'!G$29,料金比較表!$10:$20,'2025年8月'!$A36,FALSE)),IF($C$30=料金比較表!$C$2,(HLOOKUP('2025年8月'!G$29,料金比較表!$23:$33,'2025年8月'!$A36,FALSE)),IF($C$30=料金比較表!$C$3,(HLOOKUP('2025年8月'!G$29,料金比較表!$36:$46,'2025年8月'!$A36,FALSE)),IF($C$30=料金比較表!$C$4,(HLOOKUP('2025年8月'!G$29,料金比較表!$48:$60,'2025年8月'!$A36,FALSE)),IF($C$30=料金比較表!$C$5,(HLOOKUP('2025年8月'!G$29,料金比較表!$61:$71,'2025年8月'!$A36,FALSE)),IF($C$30=料金比較表!$C$6,(HLOOKUP('2025年8月'!G$29,料金比較表!$74:$84,'2025年8月'!$A36,FALSE))))))))</f>
        <v>#N/A</v>
      </c>
      <c r="H36" s="63" t="e">
        <f ca="1">IF($C$30=料金比較表!$C$1,(HLOOKUP('2025年8月'!H$29,料金比較表!$10:$20,'2025年8月'!$A36,FALSE)),IF($C$30=料金比較表!$C$2,(HLOOKUP('2025年8月'!H$29,料金比較表!$23:$33,'2025年8月'!$A36,FALSE)),IF($C$30=料金比較表!$C$3,(HLOOKUP('2025年8月'!H$29,料金比較表!$36:$46,'2025年8月'!$A36,FALSE)),IF($C$30=料金比較表!$C$4,(HLOOKUP('2025年8月'!H$29,料金比較表!$48:$60,'2025年8月'!$A36,FALSE)),IF($C$30=料金比較表!$C$5,(HLOOKUP('2025年8月'!H$29,料金比較表!$61:$71,'2025年8月'!$A36,FALSE)),IF($C$30=料金比較表!$C$6,(HLOOKUP('2025年8月'!H$29,料金比較表!$74:$84,'2025年8月'!$A36,FALSE))))))))</f>
        <v>#N/A</v>
      </c>
      <c r="I36" s="63" t="e">
        <f ca="1">IF($C$30=料金比較表!$C$1,(HLOOKUP('2025年8月'!I$29,料金比較表!$10:$20,'2025年8月'!$A36,FALSE)),IF($C$30=料金比較表!$C$2,(HLOOKUP('2025年8月'!I$29,料金比較表!$23:$33,'2025年8月'!$A36,FALSE)),IF($C$30=料金比較表!$C$3,(HLOOKUP('2025年8月'!I$29,料金比較表!$36:$46,'2025年8月'!$A36,FALSE)),IF($C$30=料金比較表!$C$4,(HLOOKUP('2025年8月'!I$29,料金比較表!$48:$60,'2025年8月'!$A36,FALSE)),IF($C$30=料金比較表!$C$5,(HLOOKUP('2025年8月'!I$29,料金比較表!$61:$71,'2025年8月'!$A36,FALSE)),IF($C$30=料金比較表!$C$6,(HLOOKUP('2025年8月'!I$29,料金比較表!$74:$84,'2025年8月'!$A36,FALSE))))))))</f>
        <v>#N/A</v>
      </c>
      <c r="J36" s="63" t="e">
        <f ca="1">IF($C$30=料金比較表!$C$1,(HLOOKUP('2025年8月'!J$29,料金比較表!$10:$20,'2025年8月'!$A36,FALSE)),IF($C$30=料金比較表!$C$2,(HLOOKUP('2025年8月'!J$29,料金比較表!$23:$33,'2025年8月'!$A36,FALSE)),IF($C$30=料金比較表!$C$3,(HLOOKUP('2025年8月'!J$29,料金比較表!$36:$46,'2025年8月'!$A36,FALSE)),IF($C$30=料金比較表!$C$4,(HLOOKUP('2025年8月'!J$29,料金比較表!$48:$60,'2025年8月'!$A36,FALSE)),IF($C$30=料金比較表!$C$5,(HLOOKUP('2025年8月'!J$29,料金比較表!$61:$71,'2025年8月'!$A36,FALSE)),IF($C$30=料金比較表!$C$6,(HLOOKUP('2025年8月'!J$29,料金比較表!$74:$84,'2025年8月'!$A36,FALSE))))))))</f>
        <v>#N/A</v>
      </c>
      <c r="K36" s="63" t="e">
        <f ca="1">IF($C$30=料金比較表!$C$1,(HLOOKUP('2025年8月'!K$29,料金比較表!$10:$20,'2025年8月'!$A36,FALSE)),IF($C$30=料金比較表!$C$2,(HLOOKUP('2025年8月'!K$29,料金比較表!$23:$33,'2025年8月'!$A36,FALSE)),IF($C$30=料金比較表!$C$3,(HLOOKUP('2025年8月'!K$29,料金比較表!$36:$46,'2025年8月'!$A36,FALSE)),IF($C$30=料金比較表!$C$4,(HLOOKUP('2025年8月'!K$29,料金比較表!$48:$60,'2025年8月'!$A36,FALSE)),IF($C$30=料金比較表!$C$5,(HLOOKUP('2025年8月'!K$29,料金比較表!$61:$71,'2025年8月'!$A36,FALSE)),IF($C$30=料金比較表!$C$6,(HLOOKUP('2025年8月'!K$29,料金比較表!$74:$84,'2025年8月'!$A36,FALSE))))))))</f>
        <v>#N/A</v>
      </c>
      <c r="L36" s="63" t="e">
        <f ca="1">IF($C$30=料金比較表!$C$1,(HLOOKUP('2025年8月'!L$29,料金比較表!$10:$20,'2025年8月'!$A36,FALSE)),IF($C$30=料金比較表!$C$2,(HLOOKUP('2025年8月'!L$29,料金比較表!$23:$33,'2025年8月'!$A36,FALSE)),IF($C$30=料金比較表!$C$3,(HLOOKUP('2025年8月'!L$29,料金比較表!$36:$46,'2025年8月'!$A36,FALSE)),IF($C$30=料金比較表!$C$4,(HLOOKUP('2025年8月'!L$29,料金比較表!$48:$60,'2025年8月'!$A36,FALSE)),IF($C$30=料金比較表!$C$5,(HLOOKUP('2025年8月'!L$29,料金比較表!$61:$71,'2025年8月'!$A36,FALSE)),IF($C$30=料金比較表!$C$6,(HLOOKUP('2025年8月'!L$29,料金比較表!$74:$84,'2025年8月'!$A36,FALSE))))))))</f>
        <v>#N/A</v>
      </c>
      <c r="M36" s="63" t="e">
        <f ca="1">IF($C$30=料金比較表!$C$1,(HLOOKUP('2025年8月'!M$29,料金比較表!$10:$20,'2025年8月'!$A36,FALSE)),IF($C$30=料金比較表!$C$2,(HLOOKUP('2025年8月'!M$29,料金比較表!$23:$33,'2025年8月'!$A36,FALSE)),IF($C$30=料金比較表!$C$3,(HLOOKUP('2025年8月'!M$29,料金比較表!$36:$46,'2025年8月'!$A36,FALSE)),IF($C$30=料金比較表!$C$4,(HLOOKUP('2025年8月'!M$29,料金比較表!$48:$60,'2025年8月'!$A36,FALSE)),IF($C$30=料金比較表!$C$5,(HLOOKUP('2025年8月'!M$29,料金比較表!$61:$71,'2025年8月'!$A36,FALSE)),IF($C$30=料金比較表!$C$6,(HLOOKUP('2025年8月'!M$29,料金比較表!$74:$84,'2025年8月'!$A36,FALSE))))))))</f>
        <v>#N/A</v>
      </c>
      <c r="N36" s="63" t="e">
        <f ca="1">IF($C$30=料金比較表!$C$1,(HLOOKUP('2025年8月'!N$29,料金比較表!$10:$20,'2025年8月'!$A36,FALSE)),IF($C$30=料金比較表!$C$2,(HLOOKUP('2025年8月'!N$29,料金比較表!$23:$33,'2025年8月'!$A36,FALSE)),IF($C$30=料金比較表!$C$3,(HLOOKUP('2025年8月'!N$29,料金比較表!$36:$46,'2025年8月'!$A36,FALSE)),IF($C$30=料金比較表!$C$4,(HLOOKUP('2025年8月'!N$29,料金比較表!$48:$60,'2025年8月'!$A36,FALSE)),IF($C$30=料金比較表!$C$5,(HLOOKUP('2025年8月'!N$29,料金比較表!$61:$71,'2025年8月'!$A36,FALSE)),IF($C$30=料金比較表!$C$6,(HLOOKUP('2025年8月'!N$29,料金比較表!$74:$84,'2025年8月'!$A36,FALSE))))))))</f>
        <v>#N/A</v>
      </c>
      <c r="O36" s="63" t="e">
        <f ca="1">IF($C$30=料金比較表!$C$1,(HLOOKUP('2025年8月'!O$29,料金比較表!$10:$20,'2025年8月'!$A36,FALSE)),IF($C$30=料金比較表!$C$2,(HLOOKUP('2025年8月'!O$29,料金比較表!$23:$33,'2025年8月'!$A36,FALSE)),IF($C$30=料金比較表!$C$3,(HLOOKUP('2025年8月'!O$29,料金比較表!$36:$46,'2025年8月'!$A36,FALSE)),IF($C$30=料金比較表!$C$4,(HLOOKUP('2025年8月'!O$29,料金比較表!$48:$60,'2025年8月'!$A36,FALSE)),IF($C$30=料金比較表!$C$5,(HLOOKUP('2025年8月'!O$29,料金比較表!$61:$71,'2025年8月'!$A36,FALSE)),IF($C$30=料金比較表!$C$6,(HLOOKUP('2025年8月'!O$29,料金比較表!$74:$84,'2025年8月'!$A36,FALSE))))))))</f>
        <v>#N/A</v>
      </c>
      <c r="P36" s="63" t="e">
        <f ca="1">IF($C$30=料金比較表!$C$1,(HLOOKUP('2025年8月'!P$29,料金比較表!$10:$20,'2025年8月'!$A36,FALSE)),IF($C$30=料金比較表!$C$2,(HLOOKUP('2025年8月'!P$29,料金比較表!$23:$33,'2025年8月'!$A36,FALSE)),IF($C$30=料金比較表!$C$3,(HLOOKUP('2025年8月'!P$29,料金比較表!$36:$46,'2025年8月'!$A36,FALSE)),IF($C$30=料金比較表!$C$4,(HLOOKUP('2025年8月'!P$29,料金比較表!$48:$60,'2025年8月'!$A36,FALSE)),IF($C$30=料金比較表!$C$5,(HLOOKUP('2025年8月'!P$29,料金比較表!$61:$71,'2025年8月'!$A36,FALSE)),IF($C$30=料金比較表!$C$6,(HLOOKUP('2025年8月'!P$29,料金比較表!$74:$84,'2025年8月'!$A36,FALSE))))))))</f>
        <v>#N/A</v>
      </c>
      <c r="Q36" s="63" t="e">
        <f ca="1">IF($C$30=料金比較表!$C$1,(HLOOKUP('2025年8月'!Q$29,料金比較表!$10:$20,'2025年8月'!$A36,FALSE)),IF($C$30=料金比較表!$C$2,(HLOOKUP('2025年8月'!Q$29,料金比較表!$23:$33,'2025年8月'!$A36,FALSE)),IF($C$30=料金比較表!$C$3,(HLOOKUP('2025年8月'!Q$29,料金比較表!$36:$46,'2025年8月'!$A36,FALSE)),IF($C$30=料金比較表!$C$4,(HLOOKUP('2025年8月'!Q$29,料金比較表!$48:$60,'2025年8月'!$A36,FALSE)),IF($C$30=料金比較表!$C$5,(HLOOKUP('2025年8月'!Q$29,料金比較表!$61:$71,'2025年8月'!$A36,FALSE)),IF($C$30=料金比較表!$C$6,(HLOOKUP('2025年8月'!Q$29,料金比較表!$74:$84,'2025年8月'!$A36,FALSE))))))))</f>
        <v>#N/A</v>
      </c>
      <c r="R36" s="63" t="e">
        <f ca="1">IF($C$30=料金比較表!$C$1,(HLOOKUP('2025年8月'!R$29,料金比較表!$10:$20,'2025年8月'!$A36,FALSE)),IF($C$30=料金比較表!$C$2,(HLOOKUP('2025年8月'!R$29,料金比較表!$23:$33,'2025年8月'!$A36,FALSE)),IF($C$30=料金比較表!$C$3,(HLOOKUP('2025年8月'!R$29,料金比較表!$36:$46,'2025年8月'!$A36,FALSE)),IF($C$30=料金比較表!$C$4,(HLOOKUP('2025年8月'!R$29,料金比較表!$48:$60,'2025年8月'!$A36,FALSE)),IF($C$30=料金比較表!$C$5,(HLOOKUP('2025年8月'!R$29,料金比較表!$61:$71,'2025年8月'!$A36,FALSE)),IF($C$30=料金比較表!$C$6,(HLOOKUP('2025年8月'!R$29,料金比較表!$74:$84,'2025年8月'!$A36,FALSE))))))))</f>
        <v>#N/A</v>
      </c>
      <c r="S36" s="63" t="e">
        <f ca="1">IF($C$30=料金比較表!$C$1,(HLOOKUP('2025年8月'!S$29,料金比較表!$10:$20,'2025年8月'!$A36,FALSE)),IF($C$30=料金比較表!$C$2,(HLOOKUP('2025年8月'!S$29,料金比較表!$23:$33,'2025年8月'!$A36,FALSE)),IF($C$30=料金比較表!$C$3,(HLOOKUP('2025年8月'!S$29,料金比較表!$36:$46,'2025年8月'!$A36,FALSE)),IF($C$30=料金比較表!$C$4,(HLOOKUP('2025年8月'!S$29,料金比較表!$48:$60,'2025年8月'!$A36,FALSE)),IF($C$30=料金比較表!$C$5,(HLOOKUP('2025年8月'!S$29,料金比較表!$61:$71,'2025年8月'!$A36,FALSE)),IF($C$30=料金比較表!$C$6,(HLOOKUP('2025年8月'!S$29,料金比較表!$74:$84,'2025年8月'!$A36,FALSE))))))))</f>
        <v>#N/A</v>
      </c>
      <c r="T36" s="63" t="e">
        <f ca="1">IF($C$30=料金比較表!$C$1,(HLOOKUP('2025年8月'!T$29,料金比較表!$10:$20,'2025年8月'!$A36,FALSE)),IF($C$30=料金比較表!$C$2,(HLOOKUP('2025年8月'!T$29,料金比較表!$23:$33,'2025年8月'!$A36,FALSE)),IF($C$30=料金比較表!$C$3,(HLOOKUP('2025年8月'!T$29,料金比較表!$36:$46,'2025年8月'!$A36,FALSE)),IF($C$30=料金比較表!$C$4,(HLOOKUP('2025年8月'!T$29,料金比較表!$48:$60,'2025年8月'!$A36,FALSE)),IF($C$30=料金比較表!$C$5,(HLOOKUP('2025年8月'!T$29,料金比較表!$61:$71,'2025年8月'!$A36,FALSE)),IF($C$30=料金比較表!$C$6,(HLOOKUP('2025年8月'!T$29,料金比較表!$74:$84,'2025年8月'!$A36,FALSE))))))))</f>
        <v>#N/A</v>
      </c>
      <c r="U36" s="63" t="e">
        <f ca="1">IF($C$30=料金比較表!$C$1,(HLOOKUP('2025年8月'!U$29,料金比較表!$10:$20,'2025年8月'!$A36,FALSE)),IF($C$30=料金比較表!$C$2,(HLOOKUP('2025年8月'!U$29,料金比較表!$23:$33,'2025年8月'!$A36,FALSE)),IF($C$30=料金比較表!$C$3,(HLOOKUP('2025年8月'!U$29,料金比較表!$36:$46,'2025年8月'!$A36,FALSE)),IF($C$30=料金比較表!$C$4,(HLOOKUP('2025年8月'!U$29,料金比較表!$48:$60,'2025年8月'!$A36,FALSE)),IF($C$30=料金比較表!$C$5,(HLOOKUP('2025年8月'!U$29,料金比較表!$61:$71,'2025年8月'!$A36,FALSE)),IF($C$30=料金比較表!$C$6,(HLOOKUP('2025年8月'!U$29,料金比較表!$74:$84,'2025年8月'!$A36,FALSE))))))))</f>
        <v>#N/A</v>
      </c>
      <c r="V36" s="63" t="e">
        <f ca="1">IF($C$30=料金比較表!$C$1,(HLOOKUP('2025年8月'!V$29,料金比較表!$10:$20,'2025年8月'!$A36,FALSE)),IF($C$30=料金比較表!$C$2,(HLOOKUP('2025年8月'!V$29,料金比較表!$23:$33,'2025年8月'!$A36,FALSE)),IF($C$30=料金比較表!$C$3,(HLOOKUP('2025年8月'!V$29,料金比較表!$36:$46,'2025年8月'!$A36,FALSE)),IF($C$30=料金比較表!$C$4,(HLOOKUP('2025年8月'!V$29,料金比較表!$48:$60,'2025年8月'!$A36,FALSE)),IF($C$30=料金比較表!$C$5,(HLOOKUP('2025年8月'!V$29,料金比較表!$61:$71,'2025年8月'!$A36,FALSE)),IF($C$30=料金比較表!$C$6,(HLOOKUP('2025年8月'!V$29,料金比較表!$74:$84,'2025年8月'!$A36,FALSE))))))))</f>
        <v>#N/A</v>
      </c>
      <c r="W36" s="63" t="e">
        <f ca="1">IF($C$30=料金比較表!$C$1,(HLOOKUP('2025年8月'!W$29,料金比較表!$10:$20,'2025年8月'!$A36,FALSE)),IF($C$30=料金比較表!$C$2,(HLOOKUP('2025年8月'!W$29,料金比較表!$23:$33,'2025年8月'!$A36,FALSE)),IF($C$30=料金比較表!$C$3,(HLOOKUP('2025年8月'!W$29,料金比較表!$36:$46,'2025年8月'!$A36,FALSE)),IF($C$30=料金比較表!$C$4,(HLOOKUP('2025年8月'!W$29,料金比較表!$48:$60,'2025年8月'!$A36,FALSE)),IF($C$30=料金比較表!$C$5,(HLOOKUP('2025年8月'!W$29,料金比較表!$61:$71,'2025年8月'!$A36,FALSE)),IF($C$30=料金比較表!$C$6,(HLOOKUP('2025年8月'!W$29,料金比較表!$74:$84,'2025年8月'!$A36,FALSE))))))))</f>
        <v>#N/A</v>
      </c>
      <c r="X36" s="63" t="e">
        <f ca="1">IF($C$30=料金比較表!$C$1,(HLOOKUP('2025年8月'!X$29,料金比較表!$10:$20,'2025年8月'!$A36,FALSE)),IF($C$30=料金比較表!$C$2,(HLOOKUP('2025年8月'!X$29,料金比較表!$23:$33,'2025年8月'!$A36,FALSE)),IF($C$30=料金比較表!$C$3,(HLOOKUP('2025年8月'!X$29,料金比較表!$36:$46,'2025年8月'!$A36,FALSE)),IF($C$30=料金比較表!$C$4,(HLOOKUP('2025年8月'!X$29,料金比較表!$48:$60,'2025年8月'!$A36,FALSE)),IF($C$30=料金比較表!$C$5,(HLOOKUP('2025年8月'!X$29,料金比較表!$61:$71,'2025年8月'!$A36,FALSE)),IF($C$30=料金比較表!$C$6,(HLOOKUP('2025年8月'!X$29,料金比較表!$74:$84,'2025年8月'!$A36,FALSE))))))))</f>
        <v>#N/A</v>
      </c>
      <c r="Y36" s="63" t="e">
        <f ca="1">IF($C$30=料金比較表!$C$1,(HLOOKUP('2025年8月'!Y$29,料金比較表!$10:$20,'2025年8月'!$A36,FALSE)),IF($C$30=料金比較表!$C$2,(HLOOKUP('2025年8月'!Y$29,料金比較表!$23:$33,'2025年8月'!$A36,FALSE)),IF($C$30=料金比較表!$C$3,(HLOOKUP('2025年8月'!Y$29,料金比較表!$36:$46,'2025年8月'!$A36,FALSE)),IF($C$30=料金比較表!$C$4,(HLOOKUP('2025年8月'!Y$29,料金比較表!$48:$60,'2025年8月'!$A36,FALSE)),IF($C$30=料金比較表!$C$5,(HLOOKUP('2025年8月'!Y$29,料金比較表!$61:$71,'2025年8月'!$A36,FALSE)),IF($C$30=料金比較表!$C$6,(HLOOKUP('2025年8月'!Y$29,料金比較表!$74:$84,'2025年8月'!$A36,FALSE))))))))</f>
        <v>#N/A</v>
      </c>
      <c r="Z36" s="63" t="e">
        <f ca="1">IF($C$30=料金比較表!$C$1,(HLOOKUP('2025年8月'!Z$29,料金比較表!$10:$20,'2025年8月'!$A36,FALSE)),IF($C$30=料金比較表!$C$2,(HLOOKUP('2025年8月'!Z$29,料金比較表!$23:$33,'2025年8月'!$A36,FALSE)),IF($C$30=料金比較表!$C$3,(HLOOKUP('2025年8月'!Z$29,料金比較表!$36:$46,'2025年8月'!$A36,FALSE)),IF($C$30=料金比較表!$C$4,(HLOOKUP('2025年8月'!Z$29,料金比較表!$48:$60,'2025年8月'!$A36,FALSE)),IF($C$30=料金比較表!$C$5,(HLOOKUP('2025年8月'!Z$29,料金比較表!$61:$71,'2025年8月'!$A36,FALSE)),IF($C$30=料金比較表!$C$6,(HLOOKUP('2025年8月'!Z$29,料金比較表!$74:$84,'2025年8月'!$A36,FALSE))))))))</f>
        <v>#N/A</v>
      </c>
      <c r="AA36" s="63" t="e">
        <f ca="1">IF($C$30=料金比較表!$C$1,(HLOOKUP('2025年8月'!AA$29,料金比較表!$10:$20,'2025年8月'!$A36,FALSE)),IF($C$30=料金比較表!$C$2,(HLOOKUP('2025年8月'!AA$29,料金比較表!$23:$33,'2025年8月'!$A36,FALSE)),IF($C$30=料金比較表!$C$3,(HLOOKUP('2025年8月'!AA$29,料金比較表!$36:$46,'2025年8月'!$A36,FALSE)),IF($C$30=料金比較表!$C$4,(HLOOKUP('2025年8月'!AA$29,料金比較表!$48:$60,'2025年8月'!$A36,FALSE)),IF($C$30=料金比較表!$C$5,(HLOOKUP('2025年8月'!AA$29,料金比較表!$61:$71,'2025年8月'!$A36,FALSE)),IF($C$30=料金比較表!$C$6,(HLOOKUP('2025年8月'!AA$29,料金比較表!$74:$84,'2025年8月'!$A36,FALSE))))))))</f>
        <v>#N/A</v>
      </c>
      <c r="AB36" s="63" t="e">
        <f ca="1">IF($C$30=料金比較表!$C$1,(HLOOKUP('2025年8月'!AB$29,料金比較表!$10:$20,'2025年8月'!$A36,FALSE)),IF($C$30=料金比較表!$C$2,(HLOOKUP('2025年8月'!AB$29,料金比較表!$23:$33,'2025年8月'!$A36,FALSE)),IF($C$30=料金比較表!$C$3,(HLOOKUP('2025年8月'!AB$29,料金比較表!$36:$46,'2025年8月'!$A36,FALSE)),IF($C$30=料金比較表!$C$4,(HLOOKUP('2025年8月'!AB$29,料金比較表!$48:$60,'2025年8月'!$A36,FALSE)),IF($C$30=料金比較表!$C$5,(HLOOKUP('2025年8月'!AB$29,料金比較表!$61:$71,'2025年8月'!$A36,FALSE)),IF($C$30=料金比較表!$C$6,(HLOOKUP('2025年8月'!AB$29,料金比較表!$74:$84,'2025年8月'!$A36,FALSE))))))))</f>
        <v>#N/A</v>
      </c>
      <c r="AC36" s="63" t="e">
        <f ca="1">IF($C$30=料金比較表!$C$1,(HLOOKUP('2025年8月'!AC$29,料金比較表!$10:$20,'2025年8月'!$A36,FALSE)),IF($C$30=料金比較表!$C$2,(HLOOKUP('2025年8月'!AC$29,料金比較表!$23:$33,'2025年8月'!$A36,FALSE)),IF($C$30=料金比較表!$C$3,(HLOOKUP('2025年8月'!AC$29,料金比較表!$36:$46,'2025年8月'!$A36,FALSE)),IF($C$30=料金比較表!$C$4,(HLOOKUP('2025年8月'!AC$29,料金比較表!$48:$60,'2025年8月'!$A36,FALSE)),IF($C$30=料金比較表!$C$5,(HLOOKUP('2025年8月'!AC$29,料金比較表!$61:$71,'2025年8月'!$A36,FALSE)),IF($C$30=料金比較表!$C$6,(HLOOKUP('2025年8月'!AC$29,料金比較表!$74:$84,'2025年8月'!$A36,FALSE))))))))</f>
        <v>#N/A</v>
      </c>
      <c r="AD36" s="63" t="e">
        <f ca="1">IF($C$30=料金比較表!$C$1,(HLOOKUP('2025年8月'!AD$29,料金比較表!$10:$20,'2025年8月'!$A36,FALSE)),IF($C$30=料金比較表!$C$2,(HLOOKUP('2025年8月'!AD$29,料金比較表!$23:$33,'2025年8月'!$A36,FALSE)),IF($C$30=料金比較表!$C$3,(HLOOKUP('2025年8月'!AD$29,料金比較表!$36:$46,'2025年8月'!$A36,FALSE)),IF($C$30=料金比較表!$C$4,(HLOOKUP('2025年8月'!AD$29,料金比較表!$48:$60,'2025年8月'!$A36,FALSE)),IF($C$30=料金比較表!$C$5,(HLOOKUP('2025年8月'!AD$29,料金比較表!$61:$71,'2025年8月'!$A36,FALSE)),IF($C$30=料金比較表!$C$6,(HLOOKUP('2025年8月'!AD$29,料金比較表!$74:$84,'2025年8月'!$A36,FALSE))))))))</f>
        <v>#N/A</v>
      </c>
      <c r="AE36" s="63" t="e">
        <f ca="1">IF($C$30=料金比較表!$C$1,(HLOOKUP('2025年8月'!AE$29,料金比較表!$10:$20,'2025年8月'!$A36,FALSE)),IF($C$30=料金比較表!$C$2,(HLOOKUP('2025年8月'!AE$29,料金比較表!$23:$33,'2025年8月'!$A36,FALSE)),IF($C$30=料金比較表!$C$3,(HLOOKUP('2025年8月'!AE$29,料金比較表!$36:$46,'2025年8月'!$A36,FALSE)),IF($C$30=料金比較表!$C$4,(HLOOKUP('2025年8月'!AE$29,料金比較表!$48:$60,'2025年8月'!$A36,FALSE)),IF($C$30=料金比較表!$C$5,(HLOOKUP('2025年8月'!AE$29,料金比較表!$61:$71,'2025年8月'!$A36,FALSE)),IF($C$30=料金比較表!$C$6,(HLOOKUP('2025年8月'!AE$29,料金比較表!$74:$84,'2025年8月'!$A36,FALSE))))))))</f>
        <v>#N/A</v>
      </c>
      <c r="AF36" s="63" t="e">
        <f ca="1">IF($C$30=料金比較表!$C$1,(HLOOKUP('2025年8月'!AF$29,料金比較表!$10:$20,'2025年8月'!$A36,FALSE)),IF($C$30=料金比較表!$C$2,(HLOOKUP('2025年8月'!AF$29,料金比較表!$23:$33,'2025年8月'!$A36,FALSE)),IF($C$30=料金比較表!$C$3,(HLOOKUP('2025年8月'!AF$29,料金比較表!$36:$46,'2025年8月'!$A36,FALSE)),IF($C$30=料金比較表!$C$4,(HLOOKUP('2025年8月'!AF$29,料金比較表!$48:$60,'2025年8月'!$A36,FALSE)),IF($C$30=料金比較表!$C$5,(HLOOKUP('2025年8月'!AF$29,料金比較表!$61:$71,'2025年8月'!$A36,FALSE)),IF($C$30=料金比較表!$C$6,(HLOOKUP('2025年8月'!AF$29,料金比較表!$74:$84,'2025年8月'!$A36,FALSE))))))))</f>
        <v>#N/A</v>
      </c>
      <c r="AG36" s="63" t="e">
        <f ca="1">IF($C$30=料金比較表!$C$1,(HLOOKUP('2025年8月'!AG$29,料金比較表!$10:$20,'2025年8月'!$A36,FALSE)),IF($C$30=料金比較表!$C$2,(HLOOKUP('2025年8月'!AG$29,料金比較表!$23:$33,'2025年8月'!$A36,FALSE)),IF($C$30=料金比較表!$C$3,(HLOOKUP('2025年8月'!AG$29,料金比較表!$36:$46,'2025年8月'!$A36,FALSE)),IF($C$30=料金比較表!$C$4,(HLOOKUP('2025年8月'!AG$29,料金比較表!$48:$60,'2025年8月'!$A36,FALSE)),IF($C$30=料金比較表!$C$5,(HLOOKUP('2025年8月'!AG$29,料金比較表!$61:$71,'2025年8月'!$A36,FALSE)),IF($C$30=料金比較表!$C$6,(HLOOKUP('2025年8月'!AG$29,料金比較表!$74:$84,'2025年8月'!$A36,FALSE))))))))</f>
        <v>#N/A</v>
      </c>
      <c r="AH36" s="64" t="e">
        <f ca="1">IF($C$30=料金比較表!$C$1,(HLOOKUP('2025年8月'!AH$29,料金比較表!$10:$20,'2025年8月'!$A36,FALSE)),IF($C$30=料金比較表!$C$2,(HLOOKUP('2025年8月'!AH$29,料金比較表!$23:$33,'2025年8月'!$A36,FALSE)),IF($C$30=料金比較表!$C$3,(HLOOKUP('2025年8月'!AH$29,料金比較表!$36:$46,'2025年8月'!$A36,FALSE)),IF($C$30=料金比較表!$C$4,(HLOOKUP('2025年8月'!AH$29,料金比較表!$48:$60,'2025年8月'!$A36,FALSE)),IF($C$30=料金比較表!$C$5,(HLOOKUP('2025年8月'!AH$29,料金比較表!$61:$71,'2025年8月'!$A36,FALSE)),IF($C$30=料金比較表!$C$6,(HLOOKUP('2025年8月'!AH$29,料金比較表!$74:$84,'2025年8月'!$A36,FALSE))))))))</f>
        <v>#N/A</v>
      </c>
    </row>
    <row r="37" spans="1:35" ht="18" hidden="1" thickBot="1" x14ac:dyDescent="0.25">
      <c r="A37" s="4">
        <f t="shared" si="1"/>
        <v>9</v>
      </c>
      <c r="B37" s="213">
        <f>料金比較表!C18</f>
        <v>0</v>
      </c>
      <c r="C37" s="326"/>
      <c r="D37" s="65" t="e">
        <f ca="1">IF($C$30=料金比較表!$C$1,(HLOOKUP('2025年8月'!D$29,料金比較表!$10:$20,'2025年8月'!$A37,FALSE)),IF($C$30=料金比較表!$C$2,(HLOOKUP('2025年8月'!D$29,料金比較表!$23:$33,'2025年8月'!$A37,FALSE)),IF($C$30=料金比較表!$C$3,(HLOOKUP('2025年8月'!D$29,料金比較表!$36:$46,'2025年8月'!$A37,FALSE)),IF($C$30=料金比較表!$C$4,(HLOOKUP('2025年8月'!D$29,料金比較表!$48:$60,'2025年8月'!$A37,FALSE)),IF($C$30=料金比較表!$C$5,(HLOOKUP('2025年8月'!D$29,料金比較表!$61:$71,'2025年8月'!$A37,FALSE)),IF($C$30=料金比較表!$C$6,(HLOOKUP('2025年8月'!D$29,料金比較表!$74:$84,'2025年8月'!$A37,FALSE))))))))</f>
        <v>#N/A</v>
      </c>
      <c r="E37" s="66" t="e">
        <f ca="1">IF($C$30=料金比較表!$C$1,(HLOOKUP('2025年8月'!E$29,料金比較表!$10:$20,'2025年8月'!$A37,FALSE)),IF($C$30=料金比較表!$C$2,(HLOOKUP('2025年8月'!E$29,料金比較表!$23:$33,'2025年8月'!$A37,FALSE)),IF($C$30=料金比較表!$C$3,(HLOOKUP('2025年8月'!E$29,料金比較表!$36:$46,'2025年8月'!$A37,FALSE)),IF($C$30=料金比較表!$C$4,(HLOOKUP('2025年8月'!E$29,料金比較表!$48:$60,'2025年8月'!$A37,FALSE)),IF($C$30=料金比較表!$C$5,(HLOOKUP('2025年8月'!E$29,料金比較表!$61:$71,'2025年8月'!$A37,FALSE)),IF($C$30=料金比較表!$C$6,(HLOOKUP('2025年8月'!E$29,料金比較表!$74:$84,'2025年8月'!$A37,FALSE))))))))</f>
        <v>#N/A</v>
      </c>
      <c r="F37" s="66" t="e">
        <f ca="1">IF($C$30=料金比較表!$C$1,(HLOOKUP('2025年8月'!F$29,料金比較表!$10:$20,'2025年8月'!$A37,FALSE)),IF($C$30=料金比較表!$C$2,(HLOOKUP('2025年8月'!F$29,料金比較表!$23:$33,'2025年8月'!$A37,FALSE)),IF($C$30=料金比較表!$C$3,(HLOOKUP('2025年8月'!F$29,料金比較表!$36:$46,'2025年8月'!$A37,FALSE)),IF($C$30=料金比較表!$C$4,(HLOOKUP('2025年8月'!F$29,料金比較表!$48:$60,'2025年8月'!$A37,FALSE)),IF($C$30=料金比較表!$C$5,(HLOOKUP('2025年8月'!F$29,料金比較表!$61:$71,'2025年8月'!$A37,FALSE)),IF($C$30=料金比較表!$C$6,(HLOOKUP('2025年8月'!F$29,料金比較表!$74:$84,'2025年8月'!$A37,FALSE))))))))</f>
        <v>#N/A</v>
      </c>
      <c r="G37" s="66" t="e">
        <f ca="1">IF($C$30=料金比較表!$C$1,(HLOOKUP('2025年8月'!G$29,料金比較表!$10:$20,'2025年8月'!$A37,FALSE)),IF($C$30=料金比較表!$C$2,(HLOOKUP('2025年8月'!G$29,料金比較表!$23:$33,'2025年8月'!$A37,FALSE)),IF($C$30=料金比較表!$C$3,(HLOOKUP('2025年8月'!G$29,料金比較表!$36:$46,'2025年8月'!$A37,FALSE)),IF($C$30=料金比較表!$C$4,(HLOOKUP('2025年8月'!G$29,料金比較表!$48:$60,'2025年8月'!$A37,FALSE)),IF($C$30=料金比較表!$C$5,(HLOOKUP('2025年8月'!G$29,料金比較表!$61:$71,'2025年8月'!$A37,FALSE)),IF($C$30=料金比較表!$C$6,(HLOOKUP('2025年8月'!G$29,料金比較表!$74:$84,'2025年8月'!$A37,FALSE))))))))</f>
        <v>#N/A</v>
      </c>
      <c r="H37" s="66" t="e">
        <f ca="1">IF($C$30=料金比較表!$C$1,(HLOOKUP('2025年8月'!H$29,料金比較表!$10:$20,'2025年8月'!$A37,FALSE)),IF($C$30=料金比較表!$C$2,(HLOOKUP('2025年8月'!H$29,料金比較表!$23:$33,'2025年8月'!$A37,FALSE)),IF($C$30=料金比較表!$C$3,(HLOOKUP('2025年8月'!H$29,料金比較表!$36:$46,'2025年8月'!$A37,FALSE)),IF($C$30=料金比較表!$C$4,(HLOOKUP('2025年8月'!H$29,料金比較表!$48:$60,'2025年8月'!$A37,FALSE)),IF($C$30=料金比較表!$C$5,(HLOOKUP('2025年8月'!H$29,料金比較表!$61:$71,'2025年8月'!$A37,FALSE)),IF($C$30=料金比較表!$C$6,(HLOOKUP('2025年8月'!H$29,料金比較表!$74:$84,'2025年8月'!$A37,FALSE))))))))</f>
        <v>#N/A</v>
      </c>
      <c r="I37" s="66" t="e">
        <f ca="1">IF($C$30=料金比較表!$C$1,(HLOOKUP('2025年8月'!I$29,料金比較表!$10:$20,'2025年8月'!$A37,FALSE)),IF($C$30=料金比較表!$C$2,(HLOOKUP('2025年8月'!I$29,料金比較表!$23:$33,'2025年8月'!$A37,FALSE)),IF($C$30=料金比較表!$C$3,(HLOOKUP('2025年8月'!I$29,料金比較表!$36:$46,'2025年8月'!$A37,FALSE)),IF($C$30=料金比較表!$C$4,(HLOOKUP('2025年8月'!I$29,料金比較表!$48:$60,'2025年8月'!$A37,FALSE)),IF($C$30=料金比較表!$C$5,(HLOOKUP('2025年8月'!I$29,料金比較表!$61:$71,'2025年8月'!$A37,FALSE)),IF($C$30=料金比較表!$C$6,(HLOOKUP('2025年8月'!I$29,料金比較表!$74:$84,'2025年8月'!$A37,FALSE))))))))</f>
        <v>#N/A</v>
      </c>
      <c r="J37" s="66" t="e">
        <f ca="1">IF($C$30=料金比較表!$C$1,(HLOOKUP('2025年8月'!J$29,料金比較表!$10:$20,'2025年8月'!$A37,FALSE)),IF($C$30=料金比較表!$C$2,(HLOOKUP('2025年8月'!J$29,料金比較表!$23:$33,'2025年8月'!$A37,FALSE)),IF($C$30=料金比較表!$C$3,(HLOOKUP('2025年8月'!J$29,料金比較表!$36:$46,'2025年8月'!$A37,FALSE)),IF($C$30=料金比較表!$C$4,(HLOOKUP('2025年8月'!J$29,料金比較表!$48:$60,'2025年8月'!$A37,FALSE)),IF($C$30=料金比較表!$C$5,(HLOOKUP('2025年8月'!J$29,料金比較表!$61:$71,'2025年8月'!$A37,FALSE)),IF($C$30=料金比較表!$C$6,(HLOOKUP('2025年8月'!J$29,料金比較表!$74:$84,'2025年8月'!$A37,FALSE))))))))</f>
        <v>#N/A</v>
      </c>
      <c r="K37" s="66" t="e">
        <f ca="1">IF($C$30=料金比較表!$C$1,(HLOOKUP('2025年8月'!K$29,料金比較表!$10:$20,'2025年8月'!$A37,FALSE)),IF($C$30=料金比較表!$C$2,(HLOOKUP('2025年8月'!K$29,料金比較表!$23:$33,'2025年8月'!$A37,FALSE)),IF($C$30=料金比較表!$C$3,(HLOOKUP('2025年8月'!K$29,料金比較表!$36:$46,'2025年8月'!$A37,FALSE)),IF($C$30=料金比較表!$C$4,(HLOOKUP('2025年8月'!K$29,料金比較表!$48:$60,'2025年8月'!$A37,FALSE)),IF($C$30=料金比較表!$C$5,(HLOOKUP('2025年8月'!K$29,料金比較表!$61:$71,'2025年8月'!$A37,FALSE)),IF($C$30=料金比較表!$C$6,(HLOOKUP('2025年8月'!K$29,料金比較表!$74:$84,'2025年8月'!$A37,FALSE))))))))</f>
        <v>#N/A</v>
      </c>
      <c r="L37" s="66" t="e">
        <f ca="1">IF($C$30=料金比較表!$C$1,(HLOOKUP('2025年8月'!L$29,料金比較表!$10:$20,'2025年8月'!$A37,FALSE)),IF($C$30=料金比較表!$C$2,(HLOOKUP('2025年8月'!L$29,料金比較表!$23:$33,'2025年8月'!$A37,FALSE)),IF($C$30=料金比較表!$C$3,(HLOOKUP('2025年8月'!L$29,料金比較表!$36:$46,'2025年8月'!$A37,FALSE)),IF($C$30=料金比較表!$C$4,(HLOOKUP('2025年8月'!L$29,料金比較表!$48:$60,'2025年8月'!$A37,FALSE)),IF($C$30=料金比較表!$C$5,(HLOOKUP('2025年8月'!L$29,料金比較表!$61:$71,'2025年8月'!$A37,FALSE)),IF($C$30=料金比較表!$C$6,(HLOOKUP('2025年8月'!L$29,料金比較表!$74:$84,'2025年8月'!$A37,FALSE))))))))</f>
        <v>#N/A</v>
      </c>
      <c r="M37" s="66" t="e">
        <f ca="1">IF($C$30=料金比較表!$C$1,(HLOOKUP('2025年8月'!M$29,料金比較表!$10:$20,'2025年8月'!$A37,FALSE)),IF($C$30=料金比較表!$C$2,(HLOOKUP('2025年8月'!M$29,料金比較表!$23:$33,'2025年8月'!$A37,FALSE)),IF($C$30=料金比較表!$C$3,(HLOOKUP('2025年8月'!M$29,料金比較表!$36:$46,'2025年8月'!$A37,FALSE)),IF($C$30=料金比較表!$C$4,(HLOOKUP('2025年8月'!M$29,料金比較表!$48:$60,'2025年8月'!$A37,FALSE)),IF($C$30=料金比較表!$C$5,(HLOOKUP('2025年8月'!M$29,料金比較表!$61:$71,'2025年8月'!$A37,FALSE)),IF($C$30=料金比較表!$C$6,(HLOOKUP('2025年8月'!M$29,料金比較表!$74:$84,'2025年8月'!$A37,FALSE))))))))</f>
        <v>#N/A</v>
      </c>
      <c r="N37" s="66" t="e">
        <f ca="1">IF($C$30=料金比較表!$C$1,(HLOOKUP('2025年8月'!N$29,料金比較表!$10:$20,'2025年8月'!$A37,FALSE)),IF($C$30=料金比較表!$C$2,(HLOOKUP('2025年8月'!N$29,料金比較表!$23:$33,'2025年8月'!$A37,FALSE)),IF($C$30=料金比較表!$C$3,(HLOOKUP('2025年8月'!N$29,料金比較表!$36:$46,'2025年8月'!$A37,FALSE)),IF($C$30=料金比較表!$C$4,(HLOOKUP('2025年8月'!N$29,料金比較表!$48:$60,'2025年8月'!$A37,FALSE)),IF($C$30=料金比較表!$C$5,(HLOOKUP('2025年8月'!N$29,料金比較表!$61:$71,'2025年8月'!$A37,FALSE)),IF($C$30=料金比較表!$C$6,(HLOOKUP('2025年8月'!N$29,料金比較表!$74:$84,'2025年8月'!$A37,FALSE))))))))</f>
        <v>#N/A</v>
      </c>
      <c r="O37" s="66" t="e">
        <f ca="1">IF($C$30=料金比較表!$C$1,(HLOOKUP('2025年8月'!O$29,料金比較表!$10:$20,'2025年8月'!$A37,FALSE)),IF($C$30=料金比較表!$C$2,(HLOOKUP('2025年8月'!O$29,料金比較表!$23:$33,'2025年8月'!$A37,FALSE)),IF($C$30=料金比較表!$C$3,(HLOOKUP('2025年8月'!O$29,料金比較表!$36:$46,'2025年8月'!$A37,FALSE)),IF($C$30=料金比較表!$C$4,(HLOOKUP('2025年8月'!O$29,料金比較表!$48:$60,'2025年8月'!$A37,FALSE)),IF($C$30=料金比較表!$C$5,(HLOOKUP('2025年8月'!O$29,料金比較表!$61:$71,'2025年8月'!$A37,FALSE)),IF($C$30=料金比較表!$C$6,(HLOOKUP('2025年8月'!O$29,料金比較表!$74:$84,'2025年8月'!$A37,FALSE))))))))</f>
        <v>#N/A</v>
      </c>
      <c r="P37" s="66" t="e">
        <f ca="1">IF($C$30=料金比較表!$C$1,(HLOOKUP('2025年8月'!P$29,料金比較表!$10:$20,'2025年8月'!$A37,FALSE)),IF($C$30=料金比較表!$C$2,(HLOOKUP('2025年8月'!P$29,料金比較表!$23:$33,'2025年8月'!$A37,FALSE)),IF($C$30=料金比較表!$C$3,(HLOOKUP('2025年8月'!P$29,料金比較表!$36:$46,'2025年8月'!$A37,FALSE)),IF($C$30=料金比較表!$C$4,(HLOOKUP('2025年8月'!P$29,料金比較表!$48:$60,'2025年8月'!$A37,FALSE)),IF($C$30=料金比較表!$C$5,(HLOOKUP('2025年8月'!P$29,料金比較表!$61:$71,'2025年8月'!$A37,FALSE)),IF($C$30=料金比較表!$C$6,(HLOOKUP('2025年8月'!P$29,料金比較表!$74:$84,'2025年8月'!$A37,FALSE))))))))</f>
        <v>#N/A</v>
      </c>
      <c r="Q37" s="66" t="e">
        <f ca="1">IF($C$30=料金比較表!$C$1,(HLOOKUP('2025年8月'!Q$29,料金比較表!$10:$20,'2025年8月'!$A37,FALSE)),IF($C$30=料金比較表!$C$2,(HLOOKUP('2025年8月'!Q$29,料金比較表!$23:$33,'2025年8月'!$A37,FALSE)),IF($C$30=料金比較表!$C$3,(HLOOKUP('2025年8月'!Q$29,料金比較表!$36:$46,'2025年8月'!$A37,FALSE)),IF($C$30=料金比較表!$C$4,(HLOOKUP('2025年8月'!Q$29,料金比較表!$48:$60,'2025年8月'!$A37,FALSE)),IF($C$30=料金比較表!$C$5,(HLOOKUP('2025年8月'!Q$29,料金比較表!$61:$71,'2025年8月'!$A37,FALSE)),IF($C$30=料金比較表!$C$6,(HLOOKUP('2025年8月'!Q$29,料金比較表!$74:$84,'2025年8月'!$A37,FALSE))))))))</f>
        <v>#N/A</v>
      </c>
      <c r="R37" s="66" t="e">
        <f ca="1">IF($C$30=料金比較表!$C$1,(HLOOKUP('2025年8月'!R$29,料金比較表!$10:$20,'2025年8月'!$A37,FALSE)),IF($C$30=料金比較表!$C$2,(HLOOKUP('2025年8月'!R$29,料金比較表!$23:$33,'2025年8月'!$A37,FALSE)),IF($C$30=料金比較表!$C$3,(HLOOKUP('2025年8月'!R$29,料金比較表!$36:$46,'2025年8月'!$A37,FALSE)),IF($C$30=料金比較表!$C$4,(HLOOKUP('2025年8月'!R$29,料金比較表!$48:$60,'2025年8月'!$A37,FALSE)),IF($C$30=料金比較表!$C$5,(HLOOKUP('2025年8月'!R$29,料金比較表!$61:$71,'2025年8月'!$A37,FALSE)),IF($C$30=料金比較表!$C$6,(HLOOKUP('2025年8月'!R$29,料金比較表!$74:$84,'2025年8月'!$A37,FALSE))))))))</f>
        <v>#N/A</v>
      </c>
      <c r="S37" s="66" t="e">
        <f ca="1">IF($C$30=料金比較表!$C$1,(HLOOKUP('2025年8月'!S$29,料金比較表!$10:$20,'2025年8月'!$A37,FALSE)),IF($C$30=料金比較表!$C$2,(HLOOKUP('2025年8月'!S$29,料金比較表!$23:$33,'2025年8月'!$A37,FALSE)),IF($C$30=料金比較表!$C$3,(HLOOKUP('2025年8月'!S$29,料金比較表!$36:$46,'2025年8月'!$A37,FALSE)),IF($C$30=料金比較表!$C$4,(HLOOKUP('2025年8月'!S$29,料金比較表!$48:$60,'2025年8月'!$A37,FALSE)),IF($C$30=料金比較表!$C$5,(HLOOKUP('2025年8月'!S$29,料金比較表!$61:$71,'2025年8月'!$A37,FALSE)),IF($C$30=料金比較表!$C$6,(HLOOKUP('2025年8月'!S$29,料金比較表!$74:$84,'2025年8月'!$A37,FALSE))))))))</f>
        <v>#N/A</v>
      </c>
      <c r="T37" s="66" t="e">
        <f ca="1">IF($C$30=料金比較表!$C$1,(HLOOKUP('2025年8月'!T$29,料金比較表!$10:$20,'2025年8月'!$A37,FALSE)),IF($C$30=料金比較表!$C$2,(HLOOKUP('2025年8月'!T$29,料金比較表!$23:$33,'2025年8月'!$A37,FALSE)),IF($C$30=料金比較表!$C$3,(HLOOKUP('2025年8月'!T$29,料金比較表!$36:$46,'2025年8月'!$A37,FALSE)),IF($C$30=料金比較表!$C$4,(HLOOKUP('2025年8月'!T$29,料金比較表!$48:$60,'2025年8月'!$A37,FALSE)),IF($C$30=料金比較表!$C$5,(HLOOKUP('2025年8月'!T$29,料金比較表!$61:$71,'2025年8月'!$A37,FALSE)),IF($C$30=料金比較表!$C$6,(HLOOKUP('2025年8月'!T$29,料金比較表!$74:$84,'2025年8月'!$A37,FALSE))))))))</f>
        <v>#N/A</v>
      </c>
      <c r="U37" s="66" t="e">
        <f ca="1">IF($C$30=料金比較表!$C$1,(HLOOKUP('2025年8月'!U$29,料金比較表!$10:$20,'2025年8月'!$A37,FALSE)),IF($C$30=料金比較表!$C$2,(HLOOKUP('2025年8月'!U$29,料金比較表!$23:$33,'2025年8月'!$A37,FALSE)),IF($C$30=料金比較表!$C$3,(HLOOKUP('2025年8月'!U$29,料金比較表!$36:$46,'2025年8月'!$A37,FALSE)),IF($C$30=料金比較表!$C$4,(HLOOKUP('2025年8月'!U$29,料金比較表!$48:$60,'2025年8月'!$A37,FALSE)),IF($C$30=料金比較表!$C$5,(HLOOKUP('2025年8月'!U$29,料金比較表!$61:$71,'2025年8月'!$A37,FALSE)),IF($C$30=料金比較表!$C$6,(HLOOKUP('2025年8月'!U$29,料金比較表!$74:$84,'2025年8月'!$A37,FALSE))))))))</f>
        <v>#N/A</v>
      </c>
      <c r="V37" s="66" t="e">
        <f ca="1">IF($C$30=料金比較表!$C$1,(HLOOKUP('2025年8月'!V$29,料金比較表!$10:$20,'2025年8月'!$A37,FALSE)),IF($C$30=料金比較表!$C$2,(HLOOKUP('2025年8月'!V$29,料金比較表!$23:$33,'2025年8月'!$A37,FALSE)),IF($C$30=料金比較表!$C$3,(HLOOKUP('2025年8月'!V$29,料金比較表!$36:$46,'2025年8月'!$A37,FALSE)),IF($C$30=料金比較表!$C$4,(HLOOKUP('2025年8月'!V$29,料金比較表!$48:$60,'2025年8月'!$A37,FALSE)),IF($C$30=料金比較表!$C$5,(HLOOKUP('2025年8月'!V$29,料金比較表!$61:$71,'2025年8月'!$A37,FALSE)),IF($C$30=料金比較表!$C$6,(HLOOKUP('2025年8月'!V$29,料金比較表!$74:$84,'2025年8月'!$A37,FALSE))))))))</f>
        <v>#N/A</v>
      </c>
      <c r="W37" s="66" t="e">
        <f ca="1">IF($C$30=料金比較表!$C$1,(HLOOKUP('2025年8月'!W$29,料金比較表!$10:$20,'2025年8月'!$A37,FALSE)),IF($C$30=料金比較表!$C$2,(HLOOKUP('2025年8月'!W$29,料金比較表!$23:$33,'2025年8月'!$A37,FALSE)),IF($C$30=料金比較表!$C$3,(HLOOKUP('2025年8月'!W$29,料金比較表!$36:$46,'2025年8月'!$A37,FALSE)),IF($C$30=料金比較表!$C$4,(HLOOKUP('2025年8月'!W$29,料金比較表!$48:$60,'2025年8月'!$A37,FALSE)),IF($C$30=料金比較表!$C$5,(HLOOKUP('2025年8月'!W$29,料金比較表!$61:$71,'2025年8月'!$A37,FALSE)),IF($C$30=料金比較表!$C$6,(HLOOKUP('2025年8月'!W$29,料金比較表!$74:$84,'2025年8月'!$A37,FALSE))))))))</f>
        <v>#N/A</v>
      </c>
      <c r="X37" s="66" t="e">
        <f ca="1">IF($C$30=料金比較表!$C$1,(HLOOKUP('2025年8月'!X$29,料金比較表!$10:$20,'2025年8月'!$A37,FALSE)),IF($C$30=料金比較表!$C$2,(HLOOKUP('2025年8月'!X$29,料金比較表!$23:$33,'2025年8月'!$A37,FALSE)),IF($C$30=料金比較表!$C$3,(HLOOKUP('2025年8月'!X$29,料金比較表!$36:$46,'2025年8月'!$A37,FALSE)),IF($C$30=料金比較表!$C$4,(HLOOKUP('2025年8月'!X$29,料金比較表!$48:$60,'2025年8月'!$A37,FALSE)),IF($C$30=料金比較表!$C$5,(HLOOKUP('2025年8月'!X$29,料金比較表!$61:$71,'2025年8月'!$A37,FALSE)),IF($C$30=料金比較表!$C$6,(HLOOKUP('2025年8月'!X$29,料金比較表!$74:$84,'2025年8月'!$A37,FALSE))))))))</f>
        <v>#N/A</v>
      </c>
      <c r="Y37" s="66" t="e">
        <f ca="1">IF($C$30=料金比較表!$C$1,(HLOOKUP('2025年8月'!Y$29,料金比較表!$10:$20,'2025年8月'!$A37,FALSE)),IF($C$30=料金比較表!$C$2,(HLOOKUP('2025年8月'!Y$29,料金比較表!$23:$33,'2025年8月'!$A37,FALSE)),IF($C$30=料金比較表!$C$3,(HLOOKUP('2025年8月'!Y$29,料金比較表!$36:$46,'2025年8月'!$A37,FALSE)),IF($C$30=料金比較表!$C$4,(HLOOKUP('2025年8月'!Y$29,料金比較表!$48:$60,'2025年8月'!$A37,FALSE)),IF($C$30=料金比較表!$C$5,(HLOOKUP('2025年8月'!Y$29,料金比較表!$61:$71,'2025年8月'!$A37,FALSE)),IF($C$30=料金比較表!$C$6,(HLOOKUP('2025年8月'!Y$29,料金比較表!$74:$84,'2025年8月'!$A37,FALSE))))))))</f>
        <v>#N/A</v>
      </c>
      <c r="Z37" s="66" t="e">
        <f ca="1">IF($C$30=料金比較表!$C$1,(HLOOKUP('2025年8月'!Z$29,料金比較表!$10:$20,'2025年8月'!$A37,FALSE)),IF($C$30=料金比較表!$C$2,(HLOOKUP('2025年8月'!Z$29,料金比較表!$23:$33,'2025年8月'!$A37,FALSE)),IF($C$30=料金比較表!$C$3,(HLOOKUP('2025年8月'!Z$29,料金比較表!$36:$46,'2025年8月'!$A37,FALSE)),IF($C$30=料金比較表!$C$4,(HLOOKUP('2025年8月'!Z$29,料金比較表!$48:$60,'2025年8月'!$A37,FALSE)),IF($C$30=料金比較表!$C$5,(HLOOKUP('2025年8月'!Z$29,料金比較表!$61:$71,'2025年8月'!$A37,FALSE)),IF($C$30=料金比較表!$C$6,(HLOOKUP('2025年8月'!Z$29,料金比較表!$74:$84,'2025年8月'!$A37,FALSE))))))))</f>
        <v>#N/A</v>
      </c>
      <c r="AA37" s="66" t="e">
        <f ca="1">IF($C$30=料金比較表!$C$1,(HLOOKUP('2025年8月'!AA$29,料金比較表!$10:$20,'2025年8月'!$A37,FALSE)),IF($C$30=料金比較表!$C$2,(HLOOKUP('2025年8月'!AA$29,料金比較表!$23:$33,'2025年8月'!$A37,FALSE)),IF($C$30=料金比較表!$C$3,(HLOOKUP('2025年8月'!AA$29,料金比較表!$36:$46,'2025年8月'!$A37,FALSE)),IF($C$30=料金比較表!$C$4,(HLOOKUP('2025年8月'!AA$29,料金比較表!$48:$60,'2025年8月'!$A37,FALSE)),IF($C$30=料金比較表!$C$5,(HLOOKUP('2025年8月'!AA$29,料金比較表!$61:$71,'2025年8月'!$A37,FALSE)),IF($C$30=料金比較表!$C$6,(HLOOKUP('2025年8月'!AA$29,料金比較表!$74:$84,'2025年8月'!$A37,FALSE))))))))</f>
        <v>#N/A</v>
      </c>
      <c r="AB37" s="66" t="e">
        <f ca="1">IF($C$30=料金比較表!$C$1,(HLOOKUP('2025年8月'!AB$29,料金比較表!$10:$20,'2025年8月'!$A37,FALSE)),IF($C$30=料金比較表!$C$2,(HLOOKUP('2025年8月'!AB$29,料金比較表!$23:$33,'2025年8月'!$A37,FALSE)),IF($C$30=料金比較表!$C$3,(HLOOKUP('2025年8月'!AB$29,料金比較表!$36:$46,'2025年8月'!$A37,FALSE)),IF($C$30=料金比較表!$C$4,(HLOOKUP('2025年8月'!AB$29,料金比較表!$48:$60,'2025年8月'!$A37,FALSE)),IF($C$30=料金比較表!$C$5,(HLOOKUP('2025年8月'!AB$29,料金比較表!$61:$71,'2025年8月'!$A37,FALSE)),IF($C$30=料金比較表!$C$6,(HLOOKUP('2025年8月'!AB$29,料金比較表!$74:$84,'2025年8月'!$A37,FALSE))))))))</f>
        <v>#N/A</v>
      </c>
      <c r="AC37" s="66" t="e">
        <f ca="1">IF($C$30=料金比較表!$C$1,(HLOOKUP('2025年8月'!AC$29,料金比較表!$10:$20,'2025年8月'!$A37,FALSE)),IF($C$30=料金比較表!$C$2,(HLOOKUP('2025年8月'!AC$29,料金比較表!$23:$33,'2025年8月'!$A37,FALSE)),IF($C$30=料金比較表!$C$3,(HLOOKUP('2025年8月'!AC$29,料金比較表!$36:$46,'2025年8月'!$A37,FALSE)),IF($C$30=料金比較表!$C$4,(HLOOKUP('2025年8月'!AC$29,料金比較表!$48:$60,'2025年8月'!$A37,FALSE)),IF($C$30=料金比較表!$C$5,(HLOOKUP('2025年8月'!AC$29,料金比較表!$61:$71,'2025年8月'!$A37,FALSE)),IF($C$30=料金比較表!$C$6,(HLOOKUP('2025年8月'!AC$29,料金比較表!$74:$84,'2025年8月'!$A37,FALSE))))))))</f>
        <v>#N/A</v>
      </c>
      <c r="AD37" s="66" t="e">
        <f ca="1">IF($C$30=料金比較表!$C$1,(HLOOKUP('2025年8月'!AD$29,料金比較表!$10:$20,'2025年8月'!$A37,FALSE)),IF($C$30=料金比較表!$C$2,(HLOOKUP('2025年8月'!AD$29,料金比較表!$23:$33,'2025年8月'!$A37,FALSE)),IF($C$30=料金比較表!$C$3,(HLOOKUP('2025年8月'!AD$29,料金比較表!$36:$46,'2025年8月'!$A37,FALSE)),IF($C$30=料金比較表!$C$4,(HLOOKUP('2025年8月'!AD$29,料金比較表!$48:$60,'2025年8月'!$A37,FALSE)),IF($C$30=料金比較表!$C$5,(HLOOKUP('2025年8月'!AD$29,料金比較表!$61:$71,'2025年8月'!$A37,FALSE)),IF($C$30=料金比較表!$C$6,(HLOOKUP('2025年8月'!AD$29,料金比較表!$74:$84,'2025年8月'!$A37,FALSE))))))))</f>
        <v>#N/A</v>
      </c>
      <c r="AE37" s="66" t="e">
        <f ca="1">IF($C$30=料金比較表!$C$1,(HLOOKUP('2025年8月'!AE$29,料金比較表!$10:$20,'2025年8月'!$A37,FALSE)),IF($C$30=料金比較表!$C$2,(HLOOKUP('2025年8月'!AE$29,料金比較表!$23:$33,'2025年8月'!$A37,FALSE)),IF($C$30=料金比較表!$C$3,(HLOOKUP('2025年8月'!AE$29,料金比較表!$36:$46,'2025年8月'!$A37,FALSE)),IF($C$30=料金比較表!$C$4,(HLOOKUP('2025年8月'!AE$29,料金比較表!$48:$60,'2025年8月'!$A37,FALSE)),IF($C$30=料金比較表!$C$5,(HLOOKUP('2025年8月'!AE$29,料金比較表!$61:$71,'2025年8月'!$A37,FALSE)),IF($C$30=料金比較表!$C$6,(HLOOKUP('2025年8月'!AE$29,料金比較表!$74:$84,'2025年8月'!$A37,FALSE))))))))</f>
        <v>#N/A</v>
      </c>
      <c r="AF37" s="66" t="e">
        <f ca="1">IF($C$30=料金比較表!$C$1,(HLOOKUP('2025年8月'!AF$29,料金比較表!$10:$20,'2025年8月'!$A37,FALSE)),IF($C$30=料金比較表!$C$2,(HLOOKUP('2025年8月'!AF$29,料金比較表!$23:$33,'2025年8月'!$A37,FALSE)),IF($C$30=料金比較表!$C$3,(HLOOKUP('2025年8月'!AF$29,料金比較表!$36:$46,'2025年8月'!$A37,FALSE)),IF($C$30=料金比較表!$C$4,(HLOOKUP('2025年8月'!AF$29,料金比較表!$48:$60,'2025年8月'!$A37,FALSE)),IF($C$30=料金比較表!$C$5,(HLOOKUP('2025年8月'!AF$29,料金比較表!$61:$71,'2025年8月'!$A37,FALSE)),IF($C$30=料金比較表!$C$6,(HLOOKUP('2025年8月'!AF$29,料金比較表!$74:$84,'2025年8月'!$A37,FALSE))))))))</f>
        <v>#N/A</v>
      </c>
      <c r="AG37" s="66" t="e">
        <f ca="1">IF($C$30=料金比較表!$C$1,(HLOOKUP('2025年8月'!AG$29,料金比較表!$10:$20,'2025年8月'!$A37,FALSE)),IF($C$30=料金比較表!$C$2,(HLOOKUP('2025年8月'!AG$29,料金比較表!$23:$33,'2025年8月'!$A37,FALSE)),IF($C$30=料金比較表!$C$3,(HLOOKUP('2025年8月'!AG$29,料金比較表!$36:$46,'2025年8月'!$A37,FALSE)),IF($C$30=料金比較表!$C$4,(HLOOKUP('2025年8月'!AG$29,料金比較表!$48:$60,'2025年8月'!$A37,FALSE)),IF($C$30=料金比較表!$C$5,(HLOOKUP('2025年8月'!AG$29,料金比較表!$61:$71,'2025年8月'!$A37,FALSE)),IF($C$30=料金比較表!$C$6,(HLOOKUP('2025年8月'!AG$29,料金比較表!$74:$84,'2025年8月'!$A37,FALSE))))))))</f>
        <v>#N/A</v>
      </c>
      <c r="AH37" s="67" t="e">
        <f ca="1">IF($C$30=料金比較表!$C$1,(HLOOKUP('2025年8月'!AH$29,料金比較表!$10:$20,'2025年8月'!$A37,FALSE)),IF($C$30=料金比較表!$C$2,(HLOOKUP('2025年8月'!AH$29,料金比較表!$23:$33,'2025年8月'!$A37,FALSE)),IF($C$30=料金比較表!$C$3,(HLOOKUP('2025年8月'!AH$29,料金比較表!$36:$46,'2025年8月'!$A37,FALSE)),IF($C$30=料金比較表!$C$4,(HLOOKUP('2025年8月'!AH$29,料金比較表!$48:$60,'2025年8月'!$A37,FALSE)),IF($C$30=料金比較表!$C$5,(HLOOKUP('2025年8月'!AH$29,料金比較表!$61:$71,'2025年8月'!$A37,FALSE)),IF($C$30=料金比較表!$C$6,(HLOOKUP('2025年8月'!AH$29,料金比較表!$74:$84,'2025年8月'!$A37,FALSE))))))))</f>
        <v>#N/A</v>
      </c>
    </row>
    <row r="38" spans="1:35" ht="18" thickBot="1" x14ac:dyDescent="0.25">
      <c r="A38" s="4">
        <f t="shared" si="1"/>
        <v>10</v>
      </c>
      <c r="B38" s="138" t="str">
        <f>料金比較表!C19</f>
        <v>プールヴィラ　古宇利島　ｂｙ　コルディオスマートリゾート</v>
      </c>
      <c r="C38" s="214" t="s">
        <v>60</v>
      </c>
      <c r="D38" s="140" t="e">
        <f ca="1">IF($C$30=料金比較表!$C$1,(HLOOKUP('2025年8月'!D$29,料金比較表!$10:$20,'2025年8月'!$A38,FALSE)),IF($C$30=料金比較表!$C$2,(HLOOKUP('2025年8月'!D$29,料金比較表!$23:$33,'2025年8月'!$A38,FALSE)),IF($C$30=料金比較表!$C$3,(HLOOKUP('2025年8月'!D$29,料金比較表!$36:$46,'2025年8月'!$A38,FALSE)),IF($C$30=料金比較表!$C$4,(HLOOKUP('2025年8月'!D$29,料金比較表!$48:$60,'2025年8月'!$A38,FALSE)),IF($C$30=料金比較表!$C$5,(HLOOKUP('2025年8月'!D$29,料金比較表!$61:$71,'2025年8月'!$A38,FALSE)),IF($C$30=料金比較表!$C$6,(HLOOKUP('2025年8月'!D$29,料金比較表!$74:$84,'2025年8月'!$A38,FALSE))))))))</f>
        <v>#N/A</v>
      </c>
      <c r="E38" s="141" t="e">
        <f ca="1">IF($C$30=料金比較表!$C$1,(HLOOKUP('2025年8月'!E$29,料金比較表!$10:$20,'2025年8月'!$A38,FALSE)),IF($C$30=料金比較表!$C$2,(HLOOKUP('2025年8月'!E$29,料金比較表!$23:$33,'2025年8月'!$A38,FALSE)),IF($C$30=料金比較表!$C$3,(HLOOKUP('2025年8月'!E$29,料金比較表!$36:$46,'2025年8月'!$A38,FALSE)),IF($C$30=料金比較表!$C$4,(HLOOKUP('2025年8月'!E$29,料金比較表!$48:$60,'2025年8月'!$A38,FALSE)),IF($C$30=料金比較表!$C$5,(HLOOKUP('2025年8月'!E$29,料金比較表!$61:$71,'2025年8月'!$A38,FALSE)),IF($C$30=料金比較表!$C$6,(HLOOKUP('2025年8月'!E$29,料金比較表!$74:$84,'2025年8月'!$A38,FALSE))))))))</f>
        <v>#N/A</v>
      </c>
      <c r="F38" s="141" t="e">
        <f ca="1">IF($C$30=料金比較表!$C$1,(HLOOKUP('2025年8月'!F$29,料金比較表!$10:$20,'2025年8月'!$A38,FALSE)),IF($C$30=料金比較表!$C$2,(HLOOKUP('2025年8月'!F$29,料金比較表!$23:$33,'2025年8月'!$A38,FALSE)),IF($C$30=料金比較表!$C$3,(HLOOKUP('2025年8月'!F$29,料金比較表!$36:$46,'2025年8月'!$A38,FALSE)),IF($C$30=料金比較表!$C$4,(HLOOKUP('2025年8月'!F$29,料金比較表!$48:$60,'2025年8月'!$A38,FALSE)),IF($C$30=料金比較表!$C$5,(HLOOKUP('2025年8月'!F$29,料金比較表!$61:$71,'2025年8月'!$A38,FALSE)),IF($C$30=料金比較表!$C$6,(HLOOKUP('2025年8月'!F$29,料金比較表!$74:$84,'2025年8月'!$A38,FALSE))))))))</f>
        <v>#N/A</v>
      </c>
      <c r="G38" s="141" t="e">
        <f ca="1">IF($C$30=料金比較表!$C$1,(HLOOKUP('2025年8月'!G$29,料金比較表!$10:$20,'2025年8月'!$A38,FALSE)),IF($C$30=料金比較表!$C$2,(HLOOKUP('2025年8月'!G$29,料金比較表!$23:$33,'2025年8月'!$A38,FALSE)),IF($C$30=料金比較表!$C$3,(HLOOKUP('2025年8月'!G$29,料金比較表!$36:$46,'2025年8月'!$A38,FALSE)),IF($C$30=料金比較表!$C$4,(HLOOKUP('2025年8月'!G$29,料金比較表!$48:$60,'2025年8月'!$A38,FALSE)),IF($C$30=料金比較表!$C$5,(HLOOKUP('2025年8月'!G$29,料金比較表!$61:$71,'2025年8月'!$A38,FALSE)),IF($C$30=料金比較表!$C$6,(HLOOKUP('2025年8月'!G$29,料金比較表!$74:$84,'2025年8月'!$A38,FALSE))))))))</f>
        <v>#N/A</v>
      </c>
      <c r="H38" s="141" t="e">
        <f ca="1">IF($C$30=料金比較表!$C$1,(HLOOKUP('2025年8月'!H$29,料金比較表!$10:$20,'2025年8月'!$A38,FALSE)),IF($C$30=料金比較表!$C$2,(HLOOKUP('2025年8月'!H$29,料金比較表!$23:$33,'2025年8月'!$A38,FALSE)),IF($C$30=料金比較表!$C$3,(HLOOKUP('2025年8月'!H$29,料金比較表!$36:$46,'2025年8月'!$A38,FALSE)),IF($C$30=料金比較表!$C$4,(HLOOKUP('2025年8月'!H$29,料金比較表!$48:$60,'2025年8月'!$A38,FALSE)),IF($C$30=料金比較表!$C$5,(HLOOKUP('2025年8月'!H$29,料金比較表!$61:$71,'2025年8月'!$A38,FALSE)),IF($C$30=料金比較表!$C$6,(HLOOKUP('2025年8月'!H$29,料金比較表!$74:$84,'2025年8月'!$A38,FALSE))))))))</f>
        <v>#N/A</v>
      </c>
      <c r="I38" s="141" t="e">
        <f ca="1">IF($C$30=料金比較表!$C$1,(HLOOKUP('2025年8月'!I$29,料金比較表!$10:$20,'2025年8月'!$A38,FALSE)),IF($C$30=料金比較表!$C$2,(HLOOKUP('2025年8月'!I$29,料金比較表!$23:$33,'2025年8月'!$A38,FALSE)),IF($C$30=料金比較表!$C$3,(HLOOKUP('2025年8月'!I$29,料金比較表!$36:$46,'2025年8月'!$A38,FALSE)),IF($C$30=料金比較表!$C$4,(HLOOKUP('2025年8月'!I$29,料金比較表!$48:$60,'2025年8月'!$A38,FALSE)),IF($C$30=料金比較表!$C$5,(HLOOKUP('2025年8月'!I$29,料金比較表!$61:$71,'2025年8月'!$A38,FALSE)),IF($C$30=料金比較表!$C$6,(HLOOKUP('2025年8月'!I$29,料金比較表!$74:$84,'2025年8月'!$A38,FALSE))))))))</f>
        <v>#N/A</v>
      </c>
      <c r="J38" s="141" t="e">
        <f ca="1">IF($C$30=料金比較表!$C$1,(HLOOKUP('2025年8月'!J$29,料金比較表!$10:$20,'2025年8月'!$A38,FALSE)),IF($C$30=料金比較表!$C$2,(HLOOKUP('2025年8月'!J$29,料金比較表!$23:$33,'2025年8月'!$A38,FALSE)),IF($C$30=料金比較表!$C$3,(HLOOKUP('2025年8月'!J$29,料金比較表!$36:$46,'2025年8月'!$A38,FALSE)),IF($C$30=料金比較表!$C$4,(HLOOKUP('2025年8月'!J$29,料金比較表!$48:$60,'2025年8月'!$A38,FALSE)),IF($C$30=料金比較表!$C$5,(HLOOKUP('2025年8月'!J$29,料金比較表!$61:$71,'2025年8月'!$A38,FALSE)),IF($C$30=料金比較表!$C$6,(HLOOKUP('2025年8月'!J$29,料金比較表!$74:$84,'2025年8月'!$A38,FALSE))))))))</f>
        <v>#N/A</v>
      </c>
      <c r="K38" s="141" t="e">
        <f ca="1">IF($C$30=料金比較表!$C$1,(HLOOKUP('2025年8月'!K$29,料金比較表!$10:$20,'2025年8月'!$A38,FALSE)),IF($C$30=料金比較表!$C$2,(HLOOKUP('2025年8月'!K$29,料金比較表!$23:$33,'2025年8月'!$A38,FALSE)),IF($C$30=料金比較表!$C$3,(HLOOKUP('2025年8月'!K$29,料金比較表!$36:$46,'2025年8月'!$A38,FALSE)),IF($C$30=料金比較表!$C$4,(HLOOKUP('2025年8月'!K$29,料金比較表!$48:$60,'2025年8月'!$A38,FALSE)),IF($C$30=料金比較表!$C$5,(HLOOKUP('2025年8月'!K$29,料金比較表!$61:$71,'2025年8月'!$A38,FALSE)),IF($C$30=料金比較表!$C$6,(HLOOKUP('2025年8月'!K$29,料金比較表!$74:$84,'2025年8月'!$A38,FALSE))))))))</f>
        <v>#N/A</v>
      </c>
      <c r="L38" s="141" t="e">
        <f ca="1">IF($C$30=料金比較表!$C$1,(HLOOKUP('2025年8月'!L$29,料金比較表!$10:$20,'2025年8月'!$A38,FALSE)),IF($C$30=料金比較表!$C$2,(HLOOKUP('2025年8月'!L$29,料金比較表!$23:$33,'2025年8月'!$A38,FALSE)),IF($C$30=料金比較表!$C$3,(HLOOKUP('2025年8月'!L$29,料金比較表!$36:$46,'2025年8月'!$A38,FALSE)),IF($C$30=料金比較表!$C$4,(HLOOKUP('2025年8月'!L$29,料金比較表!$48:$60,'2025年8月'!$A38,FALSE)),IF($C$30=料金比較表!$C$5,(HLOOKUP('2025年8月'!L$29,料金比較表!$61:$71,'2025年8月'!$A38,FALSE)),IF($C$30=料金比較表!$C$6,(HLOOKUP('2025年8月'!L$29,料金比較表!$74:$84,'2025年8月'!$A38,FALSE))))))))</f>
        <v>#N/A</v>
      </c>
      <c r="M38" s="141" t="e">
        <f ca="1">IF($C$30=料金比較表!$C$1,(HLOOKUP('2025年8月'!M$29,料金比較表!$10:$20,'2025年8月'!$A38,FALSE)),IF($C$30=料金比較表!$C$2,(HLOOKUP('2025年8月'!M$29,料金比較表!$23:$33,'2025年8月'!$A38,FALSE)),IF($C$30=料金比較表!$C$3,(HLOOKUP('2025年8月'!M$29,料金比較表!$36:$46,'2025年8月'!$A38,FALSE)),IF($C$30=料金比較表!$C$4,(HLOOKUP('2025年8月'!M$29,料金比較表!$48:$60,'2025年8月'!$A38,FALSE)),IF($C$30=料金比較表!$C$5,(HLOOKUP('2025年8月'!M$29,料金比較表!$61:$71,'2025年8月'!$A38,FALSE)),IF($C$30=料金比較表!$C$6,(HLOOKUP('2025年8月'!M$29,料金比較表!$74:$84,'2025年8月'!$A38,FALSE))))))))</f>
        <v>#N/A</v>
      </c>
      <c r="N38" s="141" t="e">
        <f ca="1">IF($C$30=料金比較表!$C$1,(HLOOKUP('2025年8月'!N$29,料金比較表!$10:$20,'2025年8月'!$A38,FALSE)),IF($C$30=料金比較表!$C$2,(HLOOKUP('2025年8月'!N$29,料金比較表!$23:$33,'2025年8月'!$A38,FALSE)),IF($C$30=料金比較表!$C$3,(HLOOKUP('2025年8月'!N$29,料金比較表!$36:$46,'2025年8月'!$A38,FALSE)),IF($C$30=料金比較表!$C$4,(HLOOKUP('2025年8月'!N$29,料金比較表!$48:$60,'2025年8月'!$A38,FALSE)),IF($C$30=料金比較表!$C$5,(HLOOKUP('2025年8月'!N$29,料金比較表!$61:$71,'2025年8月'!$A38,FALSE)),IF($C$30=料金比較表!$C$6,(HLOOKUP('2025年8月'!N$29,料金比較表!$74:$84,'2025年8月'!$A38,FALSE))))))))</f>
        <v>#N/A</v>
      </c>
      <c r="O38" s="141" t="e">
        <f ca="1">IF($C$30=料金比較表!$C$1,(HLOOKUP('2025年8月'!O$29,料金比較表!$10:$20,'2025年8月'!$A38,FALSE)),IF($C$30=料金比較表!$C$2,(HLOOKUP('2025年8月'!O$29,料金比較表!$23:$33,'2025年8月'!$A38,FALSE)),IF($C$30=料金比較表!$C$3,(HLOOKUP('2025年8月'!O$29,料金比較表!$36:$46,'2025年8月'!$A38,FALSE)),IF($C$30=料金比較表!$C$4,(HLOOKUP('2025年8月'!O$29,料金比較表!$48:$60,'2025年8月'!$A38,FALSE)),IF($C$30=料金比較表!$C$5,(HLOOKUP('2025年8月'!O$29,料金比較表!$61:$71,'2025年8月'!$A38,FALSE)),IF($C$30=料金比較表!$C$6,(HLOOKUP('2025年8月'!O$29,料金比較表!$74:$84,'2025年8月'!$A38,FALSE))))))))</f>
        <v>#N/A</v>
      </c>
      <c r="P38" s="141" t="e">
        <f ca="1">IF($C$30=料金比較表!$C$1,(HLOOKUP('2025年8月'!P$29,料金比較表!$10:$20,'2025年8月'!$A38,FALSE)),IF($C$30=料金比較表!$C$2,(HLOOKUP('2025年8月'!P$29,料金比較表!$23:$33,'2025年8月'!$A38,FALSE)),IF($C$30=料金比較表!$C$3,(HLOOKUP('2025年8月'!P$29,料金比較表!$36:$46,'2025年8月'!$A38,FALSE)),IF($C$30=料金比較表!$C$4,(HLOOKUP('2025年8月'!P$29,料金比較表!$48:$60,'2025年8月'!$A38,FALSE)),IF($C$30=料金比較表!$C$5,(HLOOKUP('2025年8月'!P$29,料金比較表!$61:$71,'2025年8月'!$A38,FALSE)),IF($C$30=料金比較表!$C$6,(HLOOKUP('2025年8月'!P$29,料金比較表!$74:$84,'2025年8月'!$A38,FALSE))))))))</f>
        <v>#N/A</v>
      </c>
      <c r="Q38" s="141" t="e">
        <f ca="1">IF($C$30=料金比較表!$C$1,(HLOOKUP('2025年8月'!Q$29,料金比較表!$10:$20,'2025年8月'!$A38,FALSE)),IF($C$30=料金比較表!$C$2,(HLOOKUP('2025年8月'!Q$29,料金比較表!$23:$33,'2025年8月'!$A38,FALSE)),IF($C$30=料金比較表!$C$3,(HLOOKUP('2025年8月'!Q$29,料金比較表!$36:$46,'2025年8月'!$A38,FALSE)),IF($C$30=料金比較表!$C$4,(HLOOKUP('2025年8月'!Q$29,料金比較表!$48:$60,'2025年8月'!$A38,FALSE)),IF($C$30=料金比較表!$C$5,(HLOOKUP('2025年8月'!Q$29,料金比較表!$61:$71,'2025年8月'!$A38,FALSE)),IF($C$30=料金比較表!$C$6,(HLOOKUP('2025年8月'!Q$29,料金比較表!$74:$84,'2025年8月'!$A38,FALSE))))))))</f>
        <v>#N/A</v>
      </c>
      <c r="R38" s="141" t="e">
        <f ca="1">IF($C$30=料金比較表!$C$1,(HLOOKUP('2025年8月'!R$29,料金比較表!$10:$20,'2025年8月'!$A38,FALSE)),IF($C$30=料金比較表!$C$2,(HLOOKUP('2025年8月'!R$29,料金比較表!$23:$33,'2025年8月'!$A38,FALSE)),IF($C$30=料金比較表!$C$3,(HLOOKUP('2025年8月'!R$29,料金比較表!$36:$46,'2025年8月'!$A38,FALSE)),IF($C$30=料金比較表!$C$4,(HLOOKUP('2025年8月'!R$29,料金比較表!$48:$60,'2025年8月'!$A38,FALSE)),IF($C$30=料金比較表!$C$5,(HLOOKUP('2025年8月'!R$29,料金比較表!$61:$71,'2025年8月'!$A38,FALSE)),IF($C$30=料金比較表!$C$6,(HLOOKUP('2025年8月'!R$29,料金比較表!$74:$84,'2025年8月'!$A38,FALSE))))))))</f>
        <v>#N/A</v>
      </c>
      <c r="S38" s="141" t="e">
        <f ca="1">IF($C$30=料金比較表!$C$1,(HLOOKUP('2025年8月'!S$29,料金比較表!$10:$20,'2025年8月'!$A38,FALSE)),IF($C$30=料金比較表!$C$2,(HLOOKUP('2025年8月'!S$29,料金比較表!$23:$33,'2025年8月'!$A38,FALSE)),IF($C$30=料金比較表!$C$3,(HLOOKUP('2025年8月'!S$29,料金比較表!$36:$46,'2025年8月'!$A38,FALSE)),IF($C$30=料金比較表!$C$4,(HLOOKUP('2025年8月'!S$29,料金比較表!$48:$60,'2025年8月'!$A38,FALSE)),IF($C$30=料金比較表!$C$5,(HLOOKUP('2025年8月'!S$29,料金比較表!$61:$71,'2025年8月'!$A38,FALSE)),IF($C$30=料金比較表!$C$6,(HLOOKUP('2025年8月'!S$29,料金比較表!$74:$84,'2025年8月'!$A38,FALSE))))))))</f>
        <v>#N/A</v>
      </c>
      <c r="T38" s="141" t="e">
        <f ca="1">IF($C$30=料金比較表!$C$1,(HLOOKUP('2025年8月'!T$29,料金比較表!$10:$20,'2025年8月'!$A38,FALSE)),IF($C$30=料金比較表!$C$2,(HLOOKUP('2025年8月'!T$29,料金比較表!$23:$33,'2025年8月'!$A38,FALSE)),IF($C$30=料金比較表!$C$3,(HLOOKUP('2025年8月'!T$29,料金比較表!$36:$46,'2025年8月'!$A38,FALSE)),IF($C$30=料金比較表!$C$4,(HLOOKUP('2025年8月'!T$29,料金比較表!$48:$60,'2025年8月'!$A38,FALSE)),IF($C$30=料金比較表!$C$5,(HLOOKUP('2025年8月'!T$29,料金比較表!$61:$71,'2025年8月'!$A38,FALSE)),IF($C$30=料金比較表!$C$6,(HLOOKUP('2025年8月'!T$29,料金比較表!$74:$84,'2025年8月'!$A38,FALSE))))))))</f>
        <v>#N/A</v>
      </c>
      <c r="U38" s="141" t="e">
        <f ca="1">IF($C$30=料金比較表!$C$1,(HLOOKUP('2025年8月'!U$29,料金比較表!$10:$20,'2025年8月'!$A38,FALSE)),IF($C$30=料金比較表!$C$2,(HLOOKUP('2025年8月'!U$29,料金比較表!$23:$33,'2025年8月'!$A38,FALSE)),IF($C$30=料金比較表!$C$3,(HLOOKUP('2025年8月'!U$29,料金比較表!$36:$46,'2025年8月'!$A38,FALSE)),IF($C$30=料金比較表!$C$4,(HLOOKUP('2025年8月'!U$29,料金比較表!$48:$60,'2025年8月'!$A38,FALSE)),IF($C$30=料金比較表!$C$5,(HLOOKUP('2025年8月'!U$29,料金比較表!$61:$71,'2025年8月'!$A38,FALSE)),IF($C$30=料金比較表!$C$6,(HLOOKUP('2025年8月'!U$29,料金比較表!$74:$84,'2025年8月'!$A38,FALSE))))))))</f>
        <v>#N/A</v>
      </c>
      <c r="V38" s="141" t="e">
        <f ca="1">IF($C$30=料金比較表!$C$1,(HLOOKUP('2025年8月'!V$29,料金比較表!$10:$20,'2025年8月'!$A38,FALSE)),IF($C$30=料金比較表!$C$2,(HLOOKUP('2025年8月'!V$29,料金比較表!$23:$33,'2025年8月'!$A38,FALSE)),IF($C$30=料金比較表!$C$3,(HLOOKUP('2025年8月'!V$29,料金比較表!$36:$46,'2025年8月'!$A38,FALSE)),IF($C$30=料金比較表!$C$4,(HLOOKUP('2025年8月'!V$29,料金比較表!$48:$60,'2025年8月'!$A38,FALSE)),IF($C$30=料金比較表!$C$5,(HLOOKUP('2025年8月'!V$29,料金比較表!$61:$71,'2025年8月'!$A38,FALSE)),IF($C$30=料金比較表!$C$6,(HLOOKUP('2025年8月'!V$29,料金比較表!$74:$84,'2025年8月'!$A38,FALSE))))))))</f>
        <v>#N/A</v>
      </c>
      <c r="W38" s="141" t="e">
        <f ca="1">IF($C$30=料金比較表!$C$1,(HLOOKUP('2025年8月'!W$29,料金比較表!$10:$20,'2025年8月'!$A38,FALSE)),IF($C$30=料金比較表!$C$2,(HLOOKUP('2025年8月'!W$29,料金比較表!$23:$33,'2025年8月'!$A38,FALSE)),IF($C$30=料金比較表!$C$3,(HLOOKUP('2025年8月'!W$29,料金比較表!$36:$46,'2025年8月'!$A38,FALSE)),IF($C$30=料金比較表!$C$4,(HLOOKUP('2025年8月'!W$29,料金比較表!$48:$60,'2025年8月'!$A38,FALSE)),IF($C$30=料金比較表!$C$5,(HLOOKUP('2025年8月'!W$29,料金比較表!$61:$71,'2025年8月'!$A38,FALSE)),IF($C$30=料金比較表!$C$6,(HLOOKUP('2025年8月'!W$29,料金比較表!$74:$84,'2025年8月'!$A38,FALSE))))))))</f>
        <v>#N/A</v>
      </c>
      <c r="X38" s="141" t="e">
        <f ca="1">IF($C$30=料金比較表!$C$1,(HLOOKUP('2025年8月'!X$29,料金比較表!$10:$20,'2025年8月'!$A38,FALSE)),IF($C$30=料金比較表!$C$2,(HLOOKUP('2025年8月'!X$29,料金比較表!$23:$33,'2025年8月'!$A38,FALSE)),IF($C$30=料金比較表!$C$3,(HLOOKUP('2025年8月'!X$29,料金比較表!$36:$46,'2025年8月'!$A38,FALSE)),IF($C$30=料金比較表!$C$4,(HLOOKUP('2025年8月'!X$29,料金比較表!$48:$60,'2025年8月'!$A38,FALSE)),IF($C$30=料金比較表!$C$5,(HLOOKUP('2025年8月'!X$29,料金比較表!$61:$71,'2025年8月'!$A38,FALSE)),IF($C$30=料金比較表!$C$6,(HLOOKUP('2025年8月'!X$29,料金比較表!$74:$84,'2025年8月'!$A38,FALSE))))))))</f>
        <v>#N/A</v>
      </c>
      <c r="Y38" s="141" t="e">
        <f ca="1">IF($C$30=料金比較表!$C$1,(HLOOKUP('2025年8月'!Y$29,料金比較表!$10:$20,'2025年8月'!$A38,FALSE)),IF($C$30=料金比較表!$C$2,(HLOOKUP('2025年8月'!Y$29,料金比較表!$23:$33,'2025年8月'!$A38,FALSE)),IF($C$30=料金比較表!$C$3,(HLOOKUP('2025年8月'!Y$29,料金比較表!$36:$46,'2025年8月'!$A38,FALSE)),IF($C$30=料金比較表!$C$4,(HLOOKUP('2025年8月'!Y$29,料金比較表!$48:$60,'2025年8月'!$A38,FALSE)),IF($C$30=料金比較表!$C$5,(HLOOKUP('2025年8月'!Y$29,料金比較表!$61:$71,'2025年8月'!$A38,FALSE)),IF($C$30=料金比較表!$C$6,(HLOOKUP('2025年8月'!Y$29,料金比較表!$74:$84,'2025年8月'!$A38,FALSE))))))))</f>
        <v>#N/A</v>
      </c>
      <c r="Z38" s="141" t="e">
        <f ca="1">IF($C$30=料金比較表!$C$1,(HLOOKUP('2025年8月'!Z$29,料金比較表!$10:$20,'2025年8月'!$A38,FALSE)),IF($C$30=料金比較表!$C$2,(HLOOKUP('2025年8月'!Z$29,料金比較表!$23:$33,'2025年8月'!$A38,FALSE)),IF($C$30=料金比較表!$C$3,(HLOOKUP('2025年8月'!Z$29,料金比較表!$36:$46,'2025年8月'!$A38,FALSE)),IF($C$30=料金比較表!$C$4,(HLOOKUP('2025年8月'!Z$29,料金比較表!$48:$60,'2025年8月'!$A38,FALSE)),IF($C$30=料金比較表!$C$5,(HLOOKUP('2025年8月'!Z$29,料金比較表!$61:$71,'2025年8月'!$A38,FALSE)),IF($C$30=料金比較表!$C$6,(HLOOKUP('2025年8月'!Z$29,料金比較表!$74:$84,'2025年8月'!$A38,FALSE))))))))</f>
        <v>#N/A</v>
      </c>
      <c r="AA38" s="141" t="e">
        <f ca="1">IF($C$30=料金比較表!$C$1,(HLOOKUP('2025年8月'!AA$29,料金比較表!$10:$20,'2025年8月'!$A38,FALSE)),IF($C$30=料金比較表!$C$2,(HLOOKUP('2025年8月'!AA$29,料金比較表!$23:$33,'2025年8月'!$A38,FALSE)),IF($C$30=料金比較表!$C$3,(HLOOKUP('2025年8月'!AA$29,料金比較表!$36:$46,'2025年8月'!$A38,FALSE)),IF($C$30=料金比較表!$C$4,(HLOOKUP('2025年8月'!AA$29,料金比較表!$48:$60,'2025年8月'!$A38,FALSE)),IF($C$30=料金比較表!$C$5,(HLOOKUP('2025年8月'!AA$29,料金比較表!$61:$71,'2025年8月'!$A38,FALSE)),IF($C$30=料金比較表!$C$6,(HLOOKUP('2025年8月'!AA$29,料金比較表!$74:$84,'2025年8月'!$A38,FALSE))))))))</f>
        <v>#N/A</v>
      </c>
      <c r="AB38" s="141" t="e">
        <f ca="1">IF($C$30=料金比較表!$C$1,(HLOOKUP('2025年8月'!AB$29,料金比較表!$10:$20,'2025年8月'!$A38,FALSE)),IF($C$30=料金比較表!$C$2,(HLOOKUP('2025年8月'!AB$29,料金比較表!$23:$33,'2025年8月'!$A38,FALSE)),IF($C$30=料金比較表!$C$3,(HLOOKUP('2025年8月'!AB$29,料金比較表!$36:$46,'2025年8月'!$A38,FALSE)),IF($C$30=料金比較表!$C$4,(HLOOKUP('2025年8月'!AB$29,料金比較表!$48:$60,'2025年8月'!$A38,FALSE)),IF($C$30=料金比較表!$C$5,(HLOOKUP('2025年8月'!AB$29,料金比較表!$61:$71,'2025年8月'!$A38,FALSE)),IF($C$30=料金比較表!$C$6,(HLOOKUP('2025年8月'!AB$29,料金比較表!$74:$84,'2025年8月'!$A38,FALSE))))))))</f>
        <v>#N/A</v>
      </c>
      <c r="AC38" s="141" t="e">
        <f ca="1">IF($C$30=料金比較表!$C$1,(HLOOKUP('2025年8月'!AC$29,料金比較表!$10:$20,'2025年8月'!$A38,FALSE)),IF($C$30=料金比較表!$C$2,(HLOOKUP('2025年8月'!AC$29,料金比較表!$23:$33,'2025年8月'!$A38,FALSE)),IF($C$30=料金比較表!$C$3,(HLOOKUP('2025年8月'!AC$29,料金比較表!$36:$46,'2025年8月'!$A38,FALSE)),IF($C$30=料金比較表!$C$4,(HLOOKUP('2025年8月'!AC$29,料金比較表!$48:$60,'2025年8月'!$A38,FALSE)),IF($C$30=料金比較表!$C$5,(HLOOKUP('2025年8月'!AC$29,料金比較表!$61:$71,'2025年8月'!$A38,FALSE)),IF($C$30=料金比較表!$C$6,(HLOOKUP('2025年8月'!AC$29,料金比較表!$74:$84,'2025年8月'!$A38,FALSE))))))))</f>
        <v>#N/A</v>
      </c>
      <c r="AD38" s="141" t="e">
        <f ca="1">IF($C$30=料金比較表!$C$1,(HLOOKUP('2025年8月'!AD$29,料金比較表!$10:$20,'2025年8月'!$A38,FALSE)),IF($C$30=料金比較表!$C$2,(HLOOKUP('2025年8月'!AD$29,料金比較表!$23:$33,'2025年8月'!$A38,FALSE)),IF($C$30=料金比較表!$C$3,(HLOOKUP('2025年8月'!AD$29,料金比較表!$36:$46,'2025年8月'!$A38,FALSE)),IF($C$30=料金比較表!$C$4,(HLOOKUP('2025年8月'!AD$29,料金比較表!$48:$60,'2025年8月'!$A38,FALSE)),IF($C$30=料金比較表!$C$5,(HLOOKUP('2025年8月'!AD$29,料金比較表!$61:$71,'2025年8月'!$A38,FALSE)),IF($C$30=料金比較表!$C$6,(HLOOKUP('2025年8月'!AD$29,料金比較表!$74:$84,'2025年8月'!$A38,FALSE))))))))</f>
        <v>#N/A</v>
      </c>
      <c r="AE38" s="141" t="e">
        <f ca="1">IF($C$30=料金比較表!$C$1,(HLOOKUP('2025年8月'!AE$29,料金比較表!$10:$20,'2025年8月'!$A38,FALSE)),IF($C$30=料金比較表!$C$2,(HLOOKUP('2025年8月'!AE$29,料金比較表!$23:$33,'2025年8月'!$A38,FALSE)),IF($C$30=料金比較表!$C$3,(HLOOKUP('2025年8月'!AE$29,料金比較表!$36:$46,'2025年8月'!$A38,FALSE)),IF($C$30=料金比較表!$C$4,(HLOOKUP('2025年8月'!AE$29,料金比較表!$48:$60,'2025年8月'!$A38,FALSE)),IF($C$30=料金比較表!$C$5,(HLOOKUP('2025年8月'!AE$29,料金比較表!$61:$71,'2025年8月'!$A38,FALSE)),IF($C$30=料金比較表!$C$6,(HLOOKUP('2025年8月'!AE$29,料金比較表!$74:$84,'2025年8月'!$A38,FALSE))))))))</f>
        <v>#N/A</v>
      </c>
      <c r="AF38" s="141" t="e">
        <f ca="1">IF($C$30=料金比較表!$C$1,(HLOOKUP('2025年8月'!AF$29,料金比較表!$10:$20,'2025年8月'!$A38,FALSE)),IF($C$30=料金比較表!$C$2,(HLOOKUP('2025年8月'!AF$29,料金比較表!$23:$33,'2025年8月'!$A38,FALSE)),IF($C$30=料金比較表!$C$3,(HLOOKUP('2025年8月'!AF$29,料金比較表!$36:$46,'2025年8月'!$A38,FALSE)),IF($C$30=料金比較表!$C$4,(HLOOKUP('2025年8月'!AF$29,料金比較表!$48:$60,'2025年8月'!$A38,FALSE)),IF($C$30=料金比較表!$C$5,(HLOOKUP('2025年8月'!AF$29,料金比較表!$61:$71,'2025年8月'!$A38,FALSE)),IF($C$30=料金比較表!$C$6,(HLOOKUP('2025年8月'!AF$29,料金比較表!$74:$84,'2025年8月'!$A38,FALSE))))))))</f>
        <v>#N/A</v>
      </c>
      <c r="AG38" s="141" t="e">
        <f ca="1">IF($C$30=料金比較表!$C$1,(HLOOKUP('2025年8月'!AG$29,料金比較表!$10:$20,'2025年8月'!$A38,FALSE)),IF($C$30=料金比較表!$C$2,(HLOOKUP('2025年8月'!AG$29,料金比較表!$23:$33,'2025年8月'!$A38,FALSE)),IF($C$30=料金比較表!$C$3,(HLOOKUP('2025年8月'!AG$29,料金比較表!$36:$46,'2025年8月'!$A38,FALSE)),IF($C$30=料金比較表!$C$4,(HLOOKUP('2025年8月'!AG$29,料金比較表!$48:$60,'2025年8月'!$A38,FALSE)),IF($C$30=料金比較表!$C$5,(HLOOKUP('2025年8月'!AG$29,料金比較表!$61:$71,'2025年8月'!$A38,FALSE)),IF($C$30=料金比較表!$C$6,(HLOOKUP('2025年8月'!AG$29,料金比較表!$74:$84,'2025年8月'!$A38,FALSE))))))))</f>
        <v>#N/A</v>
      </c>
      <c r="AH38" s="142" t="e">
        <f ca="1">IF($C$30=料金比較表!$C$1,(HLOOKUP('2025年8月'!AH$29,料金比較表!$10:$20,'2025年8月'!$A38,FALSE)),IF($C$30=料金比較表!$C$2,(HLOOKUP('2025年8月'!AH$29,料金比較表!$23:$33,'2025年8月'!$A38,FALSE)),IF($C$30=料金比較表!$C$3,(HLOOKUP('2025年8月'!AH$29,料金比較表!$36:$46,'2025年8月'!$A38,FALSE)),IF($C$30=料金比較表!$C$4,(HLOOKUP('2025年8月'!AH$29,料金比較表!$48:$60,'2025年8月'!$A38,FALSE)),IF($C$30=料金比較表!$C$5,(HLOOKUP('2025年8月'!AH$29,料金比較表!$61:$71,'2025年8月'!$A38,FALSE)),IF($C$30=料金比較表!$C$6,(HLOOKUP('2025年8月'!AH$29,料金比較表!$74:$84,'2025年8月'!$A38,FALSE))))))))</f>
        <v>#N/A</v>
      </c>
    </row>
    <row r="39" spans="1:35" ht="18.75" customHeight="1" x14ac:dyDescent="0.2">
      <c r="B39" s="320" t="str">
        <f>B38</f>
        <v>プールヴィラ　古宇利島　ｂｙ　コルディオスマートリゾート</v>
      </c>
      <c r="C39" s="209" t="str">
        <f>$B$3&amp;"(単泊)"</f>
        <v>ラグジュアリープールヴィラ(単泊)</v>
      </c>
      <c r="D39" s="115"/>
      <c r="E39" s="116"/>
      <c r="F39" s="116"/>
      <c r="G39" s="116"/>
      <c r="H39" s="116"/>
      <c r="I39" s="116" t="s">
        <v>25</v>
      </c>
      <c r="J39" s="116" t="s">
        <v>25</v>
      </c>
      <c r="K39" s="116" t="s">
        <v>23</v>
      </c>
      <c r="L39" s="116" t="s">
        <v>90</v>
      </c>
      <c r="M39" s="116" t="s">
        <v>25</v>
      </c>
      <c r="N39" s="116" t="s">
        <v>27</v>
      </c>
      <c r="O39" s="116" t="s">
        <v>23</v>
      </c>
      <c r="P39" s="116" t="s">
        <v>205</v>
      </c>
      <c r="Q39" s="116" t="s">
        <v>205</v>
      </c>
      <c r="R39" s="116" t="s">
        <v>205</v>
      </c>
      <c r="S39" s="116" t="s">
        <v>22</v>
      </c>
      <c r="T39" s="116" t="s">
        <v>22</v>
      </c>
      <c r="U39" s="116" t="s">
        <v>206</v>
      </c>
      <c r="V39" s="116" t="s">
        <v>183</v>
      </c>
      <c r="W39" s="116" t="s">
        <v>205</v>
      </c>
      <c r="X39" s="116" t="s">
        <v>183</v>
      </c>
      <c r="Y39" s="116" t="s">
        <v>66</v>
      </c>
      <c r="Z39" s="116" t="s">
        <v>21</v>
      </c>
      <c r="AA39" s="116" t="s">
        <v>26</v>
      </c>
      <c r="AB39" s="116" t="s">
        <v>66</v>
      </c>
      <c r="AC39" s="116" t="s">
        <v>197</v>
      </c>
      <c r="AD39" s="116" t="s">
        <v>22</v>
      </c>
      <c r="AE39" s="116" t="s">
        <v>206</v>
      </c>
      <c r="AF39" s="116" t="s">
        <v>206</v>
      </c>
      <c r="AG39" s="116" t="s">
        <v>189</v>
      </c>
      <c r="AH39" s="117" t="s">
        <v>182</v>
      </c>
      <c r="AI39" s="13"/>
    </row>
    <row r="40" spans="1:35" x14ac:dyDescent="0.2">
      <c r="B40" s="320"/>
      <c r="C40" s="210" t="str">
        <f>$F$1</f>
        <v>WEB割</v>
      </c>
      <c r="D40" s="44" t="str">
        <f ca="1">IFERROR(IF(D64=0,"Close",(IFERROR(HLOOKUP(D39,$D$2:$BC$3,2,FALSE),""))),"")</f>
        <v/>
      </c>
      <c r="E40" s="44" t="str">
        <f t="shared" ref="E40:AH40" ca="1" si="2">IFERROR(IF(E64=0,"Close",(IFERROR(HLOOKUP(E39,$D$2:$BC$3,2,FALSE),""))),"")</f>
        <v/>
      </c>
      <c r="F40" s="44" t="str">
        <f t="shared" ca="1" si="2"/>
        <v/>
      </c>
      <c r="G40" s="44" t="str">
        <f t="shared" ca="1" si="2"/>
        <v/>
      </c>
      <c r="H40" s="44" t="str">
        <f t="shared" ca="1" si="2"/>
        <v/>
      </c>
      <c r="I40" s="44">
        <f t="shared" ca="1" si="2"/>
        <v>117000</v>
      </c>
      <c r="J40" s="44">
        <f t="shared" ca="1" si="2"/>
        <v>117000</v>
      </c>
      <c r="K40" s="44">
        <f t="shared" ca="1" si="2"/>
        <v>95000</v>
      </c>
      <c r="L40" s="44">
        <f t="shared" ca="1" si="2"/>
        <v>117000</v>
      </c>
      <c r="M40" s="44">
        <f t="shared" ca="1" si="2"/>
        <v>117000</v>
      </c>
      <c r="N40" s="44">
        <f t="shared" ca="1" si="2"/>
        <v>152000</v>
      </c>
      <c r="O40" s="44">
        <f t="shared" ca="1" si="2"/>
        <v>95000</v>
      </c>
      <c r="P40" s="44">
        <f t="shared" ca="1" si="2"/>
        <v>80700</v>
      </c>
      <c r="Q40" s="44">
        <f t="shared" ca="1" si="2"/>
        <v>80700</v>
      </c>
      <c r="R40" s="44">
        <f t="shared" ca="1" si="2"/>
        <v>80700</v>
      </c>
      <c r="S40" s="44">
        <f t="shared" ca="1" si="2"/>
        <v>92000</v>
      </c>
      <c r="T40" s="44">
        <f t="shared" ca="1" si="2"/>
        <v>92000</v>
      </c>
      <c r="U40" s="44">
        <f t="shared" ca="1" si="2"/>
        <v>76500</v>
      </c>
      <c r="V40" s="44">
        <f t="shared" ca="1" si="2"/>
        <v>95000</v>
      </c>
      <c r="W40" s="44">
        <f t="shared" ca="1" si="2"/>
        <v>80700</v>
      </c>
      <c r="X40" s="44">
        <f t="shared" ca="1" si="2"/>
        <v>95000</v>
      </c>
      <c r="Y40" s="44">
        <f t="shared" ca="1" si="2"/>
        <v>70500</v>
      </c>
      <c r="Z40" s="44">
        <f t="shared" ca="1" si="2"/>
        <v>85600</v>
      </c>
      <c r="AA40" s="44">
        <f t="shared" ca="1" si="2"/>
        <v>132000</v>
      </c>
      <c r="AB40" s="44">
        <f t="shared" ca="1" si="2"/>
        <v>70500</v>
      </c>
      <c r="AC40" s="44">
        <f t="shared" ca="1" si="2"/>
        <v>73000</v>
      </c>
      <c r="AD40" s="44">
        <f t="shared" ca="1" si="2"/>
        <v>92000</v>
      </c>
      <c r="AE40" s="44">
        <f t="shared" ca="1" si="2"/>
        <v>76500</v>
      </c>
      <c r="AF40" s="44">
        <f t="shared" ca="1" si="2"/>
        <v>76500</v>
      </c>
      <c r="AG40" s="44">
        <f t="shared" ca="1" si="2"/>
        <v>92000</v>
      </c>
      <c r="AH40" s="118">
        <f t="shared" ca="1" si="2"/>
        <v>64500</v>
      </c>
      <c r="AI40" s="13"/>
    </row>
    <row r="41" spans="1:35" x14ac:dyDescent="0.2">
      <c r="B41" s="320"/>
      <c r="C41" s="210" t="str">
        <f>$B$3&amp;"(連泊)"</f>
        <v>ラグジュアリープールヴィラ(連泊)</v>
      </c>
      <c r="D41" s="45" t="str">
        <f>IF(ISBLANK(D$39),"",D$39)</f>
        <v/>
      </c>
      <c r="E41" s="46" t="str">
        <f t="shared" ref="E41:AH41" si="3">IF(ISBLANK(E$39),"",E$39)</f>
        <v/>
      </c>
      <c r="F41" s="46" t="str">
        <f t="shared" si="3"/>
        <v/>
      </c>
      <c r="G41" s="46" t="str">
        <f t="shared" si="3"/>
        <v/>
      </c>
      <c r="H41" s="46" t="str">
        <f t="shared" si="3"/>
        <v/>
      </c>
      <c r="I41" s="46" t="str">
        <f t="shared" si="3"/>
        <v>V</v>
      </c>
      <c r="J41" s="46" t="str">
        <f t="shared" si="3"/>
        <v>V</v>
      </c>
      <c r="K41" s="46" t="str">
        <f t="shared" si="3"/>
        <v>T</v>
      </c>
      <c r="L41" s="46" t="str">
        <f t="shared" si="3"/>
        <v>V</v>
      </c>
      <c r="M41" s="46" t="str">
        <f t="shared" si="3"/>
        <v>V</v>
      </c>
      <c r="N41" s="46" t="str">
        <f t="shared" si="3"/>
        <v>X</v>
      </c>
      <c r="O41" s="46" t="str">
        <f t="shared" si="3"/>
        <v>T</v>
      </c>
      <c r="P41" s="46" t="str">
        <f t="shared" si="3"/>
        <v>Q</v>
      </c>
      <c r="Q41" s="46" t="str">
        <f t="shared" si="3"/>
        <v>Q</v>
      </c>
      <c r="R41" s="46" t="str">
        <f t="shared" si="3"/>
        <v>Q</v>
      </c>
      <c r="S41" s="46" t="str">
        <f t="shared" si="3"/>
        <v>S</v>
      </c>
      <c r="T41" s="46" t="str">
        <f t="shared" si="3"/>
        <v>S</v>
      </c>
      <c r="U41" s="46" t="str">
        <f t="shared" si="3"/>
        <v>P</v>
      </c>
      <c r="V41" s="46" t="str">
        <f t="shared" si="3"/>
        <v>T</v>
      </c>
      <c r="W41" s="46" t="str">
        <f t="shared" si="3"/>
        <v>Q</v>
      </c>
      <c r="X41" s="46" t="str">
        <f t="shared" si="3"/>
        <v>T</v>
      </c>
      <c r="Y41" s="46" t="str">
        <f t="shared" si="3"/>
        <v>M</v>
      </c>
      <c r="Z41" s="46" t="str">
        <f t="shared" si="3"/>
        <v>R</v>
      </c>
      <c r="AA41" s="46" t="str">
        <f t="shared" si="3"/>
        <v>W</v>
      </c>
      <c r="AB41" s="46" t="str">
        <f t="shared" si="3"/>
        <v>M</v>
      </c>
      <c r="AC41" s="46" t="str">
        <f t="shared" si="3"/>
        <v>N</v>
      </c>
      <c r="AD41" s="46" t="str">
        <f t="shared" si="3"/>
        <v>S</v>
      </c>
      <c r="AE41" s="46" t="str">
        <f t="shared" si="3"/>
        <v>P</v>
      </c>
      <c r="AF41" s="46" t="str">
        <f t="shared" si="3"/>
        <v>P</v>
      </c>
      <c r="AG41" s="46" t="str">
        <f t="shared" si="3"/>
        <v>S</v>
      </c>
      <c r="AH41" s="119" t="str">
        <f t="shared" si="3"/>
        <v>K</v>
      </c>
    </row>
    <row r="42" spans="1:35" ht="18" thickBot="1" x14ac:dyDescent="0.25">
      <c r="B42" s="320"/>
      <c r="C42" s="215" t="str">
        <f>$F$10</f>
        <v>連泊</v>
      </c>
      <c r="D42" s="122" t="str">
        <f ca="1">IFERROR(IF(D64=0,"Close",(IFERROR(HLOOKUP(D41,$D$11:$BC$12,2,FALSE),""))),"")</f>
        <v/>
      </c>
      <c r="E42" s="123" t="str">
        <f t="shared" ref="E42:AH42" ca="1" si="4">IFERROR(IF(E64=0,"Close",(IFERROR(HLOOKUP(E41,$D$11:$BC$12,2,FALSE),""))),"")</f>
        <v/>
      </c>
      <c r="F42" s="123" t="str">
        <f t="shared" ca="1" si="4"/>
        <v/>
      </c>
      <c r="G42" s="123" t="str">
        <f t="shared" ca="1" si="4"/>
        <v/>
      </c>
      <c r="H42" s="123" t="str">
        <f t="shared" ca="1" si="4"/>
        <v/>
      </c>
      <c r="I42" s="123">
        <f t="shared" ca="1" si="4"/>
        <v>105300</v>
      </c>
      <c r="J42" s="123">
        <f t="shared" ca="1" si="4"/>
        <v>105300</v>
      </c>
      <c r="K42" s="123">
        <f t="shared" ca="1" si="4"/>
        <v>85500</v>
      </c>
      <c r="L42" s="123">
        <f t="shared" ca="1" si="4"/>
        <v>105300</v>
      </c>
      <c r="M42" s="123">
        <f t="shared" ca="1" si="4"/>
        <v>105300</v>
      </c>
      <c r="N42" s="123">
        <f t="shared" ca="1" si="4"/>
        <v>136800</v>
      </c>
      <c r="O42" s="123">
        <f t="shared" ca="1" si="4"/>
        <v>85500</v>
      </c>
      <c r="P42" s="123">
        <f t="shared" ca="1" si="4"/>
        <v>72630</v>
      </c>
      <c r="Q42" s="123">
        <f t="shared" ca="1" si="4"/>
        <v>72630</v>
      </c>
      <c r="R42" s="123">
        <f t="shared" ca="1" si="4"/>
        <v>72630</v>
      </c>
      <c r="S42" s="123">
        <f t="shared" ca="1" si="4"/>
        <v>82800</v>
      </c>
      <c r="T42" s="123">
        <f t="shared" ca="1" si="4"/>
        <v>82800</v>
      </c>
      <c r="U42" s="123">
        <f t="shared" ca="1" si="4"/>
        <v>68850</v>
      </c>
      <c r="V42" s="123">
        <f t="shared" ca="1" si="4"/>
        <v>85500</v>
      </c>
      <c r="W42" s="123">
        <f t="shared" ca="1" si="4"/>
        <v>72630</v>
      </c>
      <c r="X42" s="123">
        <f t="shared" ca="1" si="4"/>
        <v>85500</v>
      </c>
      <c r="Y42" s="123">
        <f t="shared" ca="1" si="4"/>
        <v>63450</v>
      </c>
      <c r="Z42" s="123">
        <f t="shared" ca="1" si="4"/>
        <v>77040</v>
      </c>
      <c r="AA42" s="123">
        <f t="shared" ca="1" si="4"/>
        <v>118800</v>
      </c>
      <c r="AB42" s="123">
        <f t="shared" ca="1" si="4"/>
        <v>63450</v>
      </c>
      <c r="AC42" s="123">
        <f t="shared" ca="1" si="4"/>
        <v>65700</v>
      </c>
      <c r="AD42" s="123">
        <f t="shared" ca="1" si="4"/>
        <v>82800</v>
      </c>
      <c r="AE42" s="123">
        <f t="shared" ca="1" si="4"/>
        <v>68850</v>
      </c>
      <c r="AF42" s="123">
        <f t="shared" ca="1" si="4"/>
        <v>68850</v>
      </c>
      <c r="AG42" s="123">
        <f t="shared" ca="1" si="4"/>
        <v>82800</v>
      </c>
      <c r="AH42" s="124">
        <f t="shared" ca="1" si="4"/>
        <v>58050</v>
      </c>
    </row>
    <row r="43" spans="1:35" x14ac:dyDescent="0.2">
      <c r="B43" s="320"/>
      <c r="C43" s="209" t="str">
        <f>$B$4&amp;"(単泊)"</f>
        <v>with SAUNA(単泊)</v>
      </c>
      <c r="D43" s="226" t="str">
        <f>IF(ISBLANK(D$39),"",D$39)</f>
        <v/>
      </c>
      <c r="E43" s="116" t="str">
        <f t="shared" ref="E43:AH43" si="5">IF(ISBLANK(E$39),"",E$39)</f>
        <v/>
      </c>
      <c r="F43" s="116" t="str">
        <f t="shared" si="5"/>
        <v/>
      </c>
      <c r="G43" s="116" t="str">
        <f t="shared" si="5"/>
        <v/>
      </c>
      <c r="H43" s="116" t="str">
        <f t="shared" si="5"/>
        <v/>
      </c>
      <c r="I43" s="116" t="str">
        <f t="shared" si="5"/>
        <v>V</v>
      </c>
      <c r="J43" s="116" t="str">
        <f t="shared" si="5"/>
        <v>V</v>
      </c>
      <c r="K43" s="116" t="str">
        <f t="shared" si="5"/>
        <v>T</v>
      </c>
      <c r="L43" s="116" t="str">
        <f t="shared" si="5"/>
        <v>V</v>
      </c>
      <c r="M43" s="116" t="str">
        <f t="shared" si="5"/>
        <v>V</v>
      </c>
      <c r="N43" s="116" t="str">
        <f t="shared" si="5"/>
        <v>X</v>
      </c>
      <c r="O43" s="116" t="str">
        <f t="shared" si="5"/>
        <v>T</v>
      </c>
      <c r="P43" s="116" t="str">
        <f t="shared" si="5"/>
        <v>Q</v>
      </c>
      <c r="Q43" s="116" t="str">
        <f t="shared" si="5"/>
        <v>Q</v>
      </c>
      <c r="R43" s="116" t="str">
        <f t="shared" si="5"/>
        <v>Q</v>
      </c>
      <c r="S43" s="116" t="str">
        <f t="shared" si="5"/>
        <v>S</v>
      </c>
      <c r="T43" s="116" t="str">
        <f t="shared" si="5"/>
        <v>S</v>
      </c>
      <c r="U43" s="116" t="str">
        <f t="shared" si="5"/>
        <v>P</v>
      </c>
      <c r="V43" s="116" t="str">
        <f t="shared" si="5"/>
        <v>T</v>
      </c>
      <c r="W43" s="116" t="str">
        <f t="shared" si="5"/>
        <v>Q</v>
      </c>
      <c r="X43" s="116" t="str">
        <f t="shared" si="5"/>
        <v>T</v>
      </c>
      <c r="Y43" s="116" t="str">
        <f t="shared" si="5"/>
        <v>M</v>
      </c>
      <c r="Z43" s="116" t="str">
        <f t="shared" si="5"/>
        <v>R</v>
      </c>
      <c r="AA43" s="116" t="str">
        <f t="shared" si="5"/>
        <v>W</v>
      </c>
      <c r="AB43" s="116" t="str">
        <f t="shared" si="5"/>
        <v>M</v>
      </c>
      <c r="AC43" s="116" t="str">
        <f t="shared" si="5"/>
        <v>N</v>
      </c>
      <c r="AD43" s="116" t="str">
        <f t="shared" si="5"/>
        <v>S</v>
      </c>
      <c r="AE43" s="116" t="str">
        <f t="shared" si="5"/>
        <v>P</v>
      </c>
      <c r="AF43" s="116" t="str">
        <f t="shared" si="5"/>
        <v>P</v>
      </c>
      <c r="AG43" s="116" t="str">
        <f t="shared" si="5"/>
        <v>S</v>
      </c>
      <c r="AH43" s="117" t="str">
        <f t="shared" si="5"/>
        <v>K</v>
      </c>
      <c r="AI43" s="13"/>
    </row>
    <row r="44" spans="1:35" x14ac:dyDescent="0.2">
      <c r="B44" s="320"/>
      <c r="C44" s="210" t="str">
        <f>$F$1</f>
        <v>WEB割</v>
      </c>
      <c r="D44" s="44" t="str">
        <f ca="1">IFERROR(IF(D65=0,"Close",(IFERROR(HLOOKUP(D43,$D$2:$BC$4,3,FALSE),""))),"")</f>
        <v/>
      </c>
      <c r="E44" s="44" t="str">
        <f t="shared" ref="E44:AH44" ca="1" si="6">IFERROR(IF(E65=0,"Close",(IFERROR(HLOOKUP(E43,$D$2:$BC$4,3,FALSE),""))),"")</f>
        <v/>
      </c>
      <c r="F44" s="44" t="str">
        <f t="shared" ca="1" si="6"/>
        <v/>
      </c>
      <c r="G44" s="44" t="str">
        <f t="shared" ca="1" si="6"/>
        <v/>
      </c>
      <c r="H44" s="44" t="str">
        <f t="shared" ca="1" si="6"/>
        <v/>
      </c>
      <c r="I44" s="44">
        <f t="shared" ca="1" si="6"/>
        <v>127000</v>
      </c>
      <c r="J44" s="44">
        <f t="shared" ca="1" si="6"/>
        <v>127000</v>
      </c>
      <c r="K44" s="44">
        <f t="shared" ca="1" si="6"/>
        <v>105000</v>
      </c>
      <c r="L44" s="44">
        <f t="shared" ca="1" si="6"/>
        <v>127000</v>
      </c>
      <c r="M44" s="44">
        <f t="shared" ca="1" si="6"/>
        <v>127000</v>
      </c>
      <c r="N44" s="44">
        <f t="shared" ca="1" si="6"/>
        <v>162000</v>
      </c>
      <c r="O44" s="44">
        <f t="shared" ca="1" si="6"/>
        <v>105000</v>
      </c>
      <c r="P44" s="44">
        <f t="shared" ca="1" si="6"/>
        <v>90700</v>
      </c>
      <c r="Q44" s="44">
        <f t="shared" ca="1" si="6"/>
        <v>90700</v>
      </c>
      <c r="R44" s="44">
        <f t="shared" ca="1" si="6"/>
        <v>90700</v>
      </c>
      <c r="S44" s="44">
        <f t="shared" ca="1" si="6"/>
        <v>102000</v>
      </c>
      <c r="T44" s="44">
        <f t="shared" ca="1" si="6"/>
        <v>102000</v>
      </c>
      <c r="U44" s="44">
        <f t="shared" ca="1" si="6"/>
        <v>86500</v>
      </c>
      <c r="V44" s="44">
        <f t="shared" ca="1" si="6"/>
        <v>105000</v>
      </c>
      <c r="W44" s="44">
        <f t="shared" ca="1" si="6"/>
        <v>90700</v>
      </c>
      <c r="X44" s="44">
        <f t="shared" ca="1" si="6"/>
        <v>105000</v>
      </c>
      <c r="Y44" s="44">
        <f t="shared" ca="1" si="6"/>
        <v>80500</v>
      </c>
      <c r="Z44" s="44">
        <f t="shared" ca="1" si="6"/>
        <v>95600</v>
      </c>
      <c r="AA44" s="44">
        <f t="shared" ca="1" si="6"/>
        <v>142000</v>
      </c>
      <c r="AB44" s="44">
        <f t="shared" ca="1" si="6"/>
        <v>80500</v>
      </c>
      <c r="AC44" s="44">
        <f t="shared" ca="1" si="6"/>
        <v>83000</v>
      </c>
      <c r="AD44" s="44">
        <f t="shared" ca="1" si="6"/>
        <v>102000</v>
      </c>
      <c r="AE44" s="44">
        <f t="shared" ca="1" si="6"/>
        <v>86500</v>
      </c>
      <c r="AF44" s="44">
        <f t="shared" ca="1" si="6"/>
        <v>86500</v>
      </c>
      <c r="AG44" s="44">
        <f t="shared" ca="1" si="6"/>
        <v>102000</v>
      </c>
      <c r="AH44" s="118">
        <f t="shared" ca="1" si="6"/>
        <v>74500</v>
      </c>
      <c r="AI44" s="13"/>
    </row>
    <row r="45" spans="1:35" x14ac:dyDescent="0.2">
      <c r="B45" s="320"/>
      <c r="C45" s="210" t="str">
        <f>$B$4&amp;"(連泊)"</f>
        <v>with SAUNA(連泊)</v>
      </c>
      <c r="D45" s="45" t="str">
        <f>IF(ISBLANK(D$41),"",D$41)</f>
        <v/>
      </c>
      <c r="E45" s="46" t="str">
        <f t="shared" ref="E45:AH45" si="7">IF(ISBLANK(E$41),"",E$41)</f>
        <v/>
      </c>
      <c r="F45" s="46" t="str">
        <f t="shared" si="7"/>
        <v/>
      </c>
      <c r="G45" s="46" t="str">
        <f t="shared" si="7"/>
        <v/>
      </c>
      <c r="H45" s="46" t="str">
        <f t="shared" si="7"/>
        <v/>
      </c>
      <c r="I45" s="46" t="str">
        <f t="shared" si="7"/>
        <v>V</v>
      </c>
      <c r="J45" s="46" t="str">
        <f t="shared" si="7"/>
        <v>V</v>
      </c>
      <c r="K45" s="46" t="str">
        <f t="shared" si="7"/>
        <v>T</v>
      </c>
      <c r="L45" s="46" t="str">
        <f t="shared" si="7"/>
        <v>V</v>
      </c>
      <c r="M45" s="46" t="str">
        <f t="shared" si="7"/>
        <v>V</v>
      </c>
      <c r="N45" s="46" t="str">
        <f t="shared" si="7"/>
        <v>X</v>
      </c>
      <c r="O45" s="46" t="str">
        <f t="shared" si="7"/>
        <v>T</v>
      </c>
      <c r="P45" s="46" t="str">
        <f t="shared" si="7"/>
        <v>Q</v>
      </c>
      <c r="Q45" s="46" t="str">
        <f t="shared" si="7"/>
        <v>Q</v>
      </c>
      <c r="R45" s="46" t="str">
        <f t="shared" si="7"/>
        <v>Q</v>
      </c>
      <c r="S45" s="46" t="str">
        <f t="shared" si="7"/>
        <v>S</v>
      </c>
      <c r="T45" s="46" t="str">
        <f t="shared" si="7"/>
        <v>S</v>
      </c>
      <c r="U45" s="46" t="str">
        <f t="shared" si="7"/>
        <v>P</v>
      </c>
      <c r="V45" s="46" t="str">
        <f t="shared" si="7"/>
        <v>T</v>
      </c>
      <c r="W45" s="46" t="str">
        <f t="shared" si="7"/>
        <v>Q</v>
      </c>
      <c r="X45" s="46" t="str">
        <f t="shared" si="7"/>
        <v>T</v>
      </c>
      <c r="Y45" s="46" t="str">
        <f t="shared" si="7"/>
        <v>M</v>
      </c>
      <c r="Z45" s="46" t="str">
        <f t="shared" si="7"/>
        <v>R</v>
      </c>
      <c r="AA45" s="46" t="str">
        <f t="shared" si="7"/>
        <v>W</v>
      </c>
      <c r="AB45" s="46" t="str">
        <f t="shared" si="7"/>
        <v>M</v>
      </c>
      <c r="AC45" s="46" t="str">
        <f t="shared" si="7"/>
        <v>N</v>
      </c>
      <c r="AD45" s="46" t="str">
        <f t="shared" si="7"/>
        <v>S</v>
      </c>
      <c r="AE45" s="46" t="str">
        <f t="shared" si="7"/>
        <v>P</v>
      </c>
      <c r="AF45" s="46" t="str">
        <f t="shared" si="7"/>
        <v>P</v>
      </c>
      <c r="AG45" s="46" t="str">
        <f t="shared" si="7"/>
        <v>S</v>
      </c>
      <c r="AH45" s="119" t="str">
        <f t="shared" si="7"/>
        <v>K</v>
      </c>
    </row>
    <row r="46" spans="1:35" ht="18" thickBot="1" x14ac:dyDescent="0.25">
      <c r="B46" s="320"/>
      <c r="C46" s="215" t="str">
        <f>$F$10</f>
        <v>連泊</v>
      </c>
      <c r="D46" s="120" t="str">
        <f ca="1">IFERROR(IF(D65=0,"Close",(IFERROR(HLOOKUP(D45,$D$11:$BC$14,3,FALSE),""))),"")</f>
        <v/>
      </c>
      <c r="E46" s="120" t="str">
        <f t="shared" ref="E46:AH46" ca="1" si="8">IFERROR(IF(E65=0,"Close",(IFERROR(HLOOKUP(E45,$D$11:$BC$14,3,FALSE),""))),"")</f>
        <v/>
      </c>
      <c r="F46" s="120" t="str">
        <f t="shared" ca="1" si="8"/>
        <v/>
      </c>
      <c r="G46" s="120" t="str">
        <f t="shared" ca="1" si="8"/>
        <v/>
      </c>
      <c r="H46" s="120" t="str">
        <f t="shared" ca="1" si="8"/>
        <v/>
      </c>
      <c r="I46" s="120">
        <f t="shared" ca="1" si="8"/>
        <v>114300</v>
      </c>
      <c r="J46" s="120">
        <f t="shared" ca="1" si="8"/>
        <v>114300</v>
      </c>
      <c r="K46" s="120">
        <f t="shared" ca="1" si="8"/>
        <v>94500</v>
      </c>
      <c r="L46" s="120">
        <f t="shared" ca="1" si="8"/>
        <v>114300</v>
      </c>
      <c r="M46" s="120">
        <f t="shared" ca="1" si="8"/>
        <v>114300</v>
      </c>
      <c r="N46" s="120">
        <f t="shared" ca="1" si="8"/>
        <v>145800</v>
      </c>
      <c r="O46" s="120">
        <f t="shared" ca="1" si="8"/>
        <v>94500</v>
      </c>
      <c r="P46" s="120">
        <f t="shared" ca="1" si="8"/>
        <v>81630</v>
      </c>
      <c r="Q46" s="120">
        <f t="shared" ca="1" si="8"/>
        <v>81630</v>
      </c>
      <c r="R46" s="120">
        <f t="shared" ca="1" si="8"/>
        <v>81630</v>
      </c>
      <c r="S46" s="120">
        <f t="shared" ca="1" si="8"/>
        <v>91800</v>
      </c>
      <c r="T46" s="120">
        <f t="shared" ca="1" si="8"/>
        <v>91800</v>
      </c>
      <c r="U46" s="120">
        <f t="shared" ca="1" si="8"/>
        <v>77850</v>
      </c>
      <c r="V46" s="120">
        <f t="shared" ca="1" si="8"/>
        <v>94500</v>
      </c>
      <c r="W46" s="120">
        <f t="shared" ca="1" si="8"/>
        <v>81630</v>
      </c>
      <c r="X46" s="120">
        <f t="shared" ca="1" si="8"/>
        <v>94500</v>
      </c>
      <c r="Y46" s="120">
        <f t="shared" ca="1" si="8"/>
        <v>72450</v>
      </c>
      <c r="Z46" s="120">
        <f t="shared" ca="1" si="8"/>
        <v>86040</v>
      </c>
      <c r="AA46" s="120">
        <f t="shared" ca="1" si="8"/>
        <v>127800</v>
      </c>
      <c r="AB46" s="120">
        <f t="shared" ca="1" si="8"/>
        <v>72450</v>
      </c>
      <c r="AC46" s="120">
        <f t="shared" ca="1" si="8"/>
        <v>74700</v>
      </c>
      <c r="AD46" s="120">
        <f t="shared" ca="1" si="8"/>
        <v>91800</v>
      </c>
      <c r="AE46" s="120">
        <f t="shared" ca="1" si="8"/>
        <v>77850</v>
      </c>
      <c r="AF46" s="120">
        <f t="shared" ca="1" si="8"/>
        <v>77850</v>
      </c>
      <c r="AG46" s="120">
        <f t="shared" ca="1" si="8"/>
        <v>91800</v>
      </c>
      <c r="AH46" s="121">
        <f t="shared" ca="1" si="8"/>
        <v>67050</v>
      </c>
    </row>
    <row r="47" spans="1:35" hidden="1" x14ac:dyDescent="0.2">
      <c r="B47" s="320"/>
      <c r="C47" s="209" t="str">
        <f>$B$5&amp;"(単泊)"</f>
        <v>0(単泊)</v>
      </c>
      <c r="D47" s="45" t="str">
        <f>IF(ISBLANK(D$39),"",D$39)</f>
        <v/>
      </c>
      <c r="E47" s="46" t="str">
        <f t="shared" ref="E47:AH47" si="9">IF(ISBLANK(E$39),"",E$39)</f>
        <v/>
      </c>
      <c r="F47" s="46" t="str">
        <f t="shared" si="9"/>
        <v/>
      </c>
      <c r="G47" s="46" t="str">
        <f t="shared" si="9"/>
        <v/>
      </c>
      <c r="H47" s="46" t="str">
        <f t="shared" si="9"/>
        <v/>
      </c>
      <c r="I47" s="46" t="str">
        <f t="shared" si="9"/>
        <v>V</v>
      </c>
      <c r="J47" s="46" t="str">
        <f t="shared" si="9"/>
        <v>V</v>
      </c>
      <c r="K47" s="46" t="str">
        <f t="shared" si="9"/>
        <v>T</v>
      </c>
      <c r="L47" s="46" t="str">
        <f t="shared" si="9"/>
        <v>V</v>
      </c>
      <c r="M47" s="46" t="str">
        <f t="shared" si="9"/>
        <v>V</v>
      </c>
      <c r="N47" s="46" t="str">
        <f t="shared" si="9"/>
        <v>X</v>
      </c>
      <c r="O47" s="46" t="str">
        <f t="shared" si="9"/>
        <v>T</v>
      </c>
      <c r="P47" s="46" t="str">
        <f t="shared" si="9"/>
        <v>Q</v>
      </c>
      <c r="Q47" s="46" t="str">
        <f t="shared" si="9"/>
        <v>Q</v>
      </c>
      <c r="R47" s="46" t="str">
        <f t="shared" si="9"/>
        <v>Q</v>
      </c>
      <c r="S47" s="46" t="str">
        <f t="shared" si="9"/>
        <v>S</v>
      </c>
      <c r="T47" s="46" t="str">
        <f t="shared" si="9"/>
        <v>S</v>
      </c>
      <c r="U47" s="46" t="str">
        <f t="shared" si="9"/>
        <v>P</v>
      </c>
      <c r="V47" s="46" t="str">
        <f t="shared" si="9"/>
        <v>T</v>
      </c>
      <c r="W47" s="46" t="str">
        <f t="shared" si="9"/>
        <v>Q</v>
      </c>
      <c r="X47" s="46" t="str">
        <f t="shared" si="9"/>
        <v>T</v>
      </c>
      <c r="Y47" s="46" t="str">
        <f t="shared" si="9"/>
        <v>M</v>
      </c>
      <c r="Z47" s="46" t="str">
        <f t="shared" si="9"/>
        <v>R</v>
      </c>
      <c r="AA47" s="46" t="str">
        <f t="shared" si="9"/>
        <v>W</v>
      </c>
      <c r="AB47" s="46" t="str">
        <f t="shared" si="9"/>
        <v>M</v>
      </c>
      <c r="AC47" s="46" t="str">
        <f t="shared" si="9"/>
        <v>N</v>
      </c>
      <c r="AD47" s="46" t="str">
        <f t="shared" si="9"/>
        <v>S</v>
      </c>
      <c r="AE47" s="46" t="str">
        <f t="shared" si="9"/>
        <v>P</v>
      </c>
      <c r="AF47" s="46" t="str">
        <f t="shared" si="9"/>
        <v>P</v>
      </c>
      <c r="AG47" s="46" t="str">
        <f t="shared" si="9"/>
        <v>S</v>
      </c>
      <c r="AH47" s="119" t="str">
        <f t="shared" si="9"/>
        <v>K</v>
      </c>
      <c r="AI47" s="13"/>
    </row>
    <row r="48" spans="1:35" hidden="1" x14ac:dyDescent="0.2">
      <c r="B48" s="320"/>
      <c r="C48" s="210" t="str">
        <f>$F$1</f>
        <v>WEB割</v>
      </c>
      <c r="D48" s="44" t="str">
        <f ca="1">IFERROR(IF(D66=0,"Close",(IFERROR(HLOOKUP(D47,$D$2:$BC$5,4,FALSE),""))),"")</f>
        <v/>
      </c>
      <c r="E48" s="44" t="str">
        <f t="shared" ref="E48:AH48" ca="1" si="10">IFERROR(IF(E66=0,"Close",(IFERROR(HLOOKUP(E47,$D$2:$BC$5,4,FALSE),""))),"")</f>
        <v/>
      </c>
      <c r="F48" s="44" t="str">
        <f t="shared" ca="1" si="10"/>
        <v/>
      </c>
      <c r="G48" s="44" t="str">
        <f t="shared" ca="1" si="10"/>
        <v/>
      </c>
      <c r="H48" s="44" t="str">
        <f t="shared" ca="1" si="10"/>
        <v/>
      </c>
      <c r="I48" s="44">
        <f t="shared" ca="1" si="10"/>
        <v>14</v>
      </c>
      <c r="J48" s="44">
        <f t="shared" ca="1" si="10"/>
        <v>14</v>
      </c>
      <c r="K48" s="44">
        <f t="shared" ca="1" si="10"/>
        <v>0</v>
      </c>
      <c r="L48" s="44">
        <f t="shared" ca="1" si="10"/>
        <v>14</v>
      </c>
      <c r="M48" s="44">
        <f t="shared" ca="1" si="10"/>
        <v>14</v>
      </c>
      <c r="N48" s="44">
        <f t="shared" ca="1" si="10"/>
        <v>0</v>
      </c>
      <c r="O48" s="44">
        <f t="shared" ca="1" si="10"/>
        <v>0</v>
      </c>
      <c r="P48" s="44">
        <f t="shared" ca="1" si="10"/>
        <v>9</v>
      </c>
      <c r="Q48" s="44">
        <f t="shared" ca="1" si="10"/>
        <v>9</v>
      </c>
      <c r="R48" s="44">
        <f t="shared" ca="1" si="10"/>
        <v>9</v>
      </c>
      <c r="S48" s="44">
        <f t="shared" ca="1" si="10"/>
        <v>0</v>
      </c>
      <c r="T48" s="44">
        <f t="shared" ca="1" si="10"/>
        <v>0</v>
      </c>
      <c r="U48" s="44">
        <f t="shared" ca="1" si="10"/>
        <v>15</v>
      </c>
      <c r="V48" s="44">
        <f t="shared" ca="1" si="10"/>
        <v>0</v>
      </c>
      <c r="W48" s="44">
        <f t="shared" ca="1" si="10"/>
        <v>9</v>
      </c>
      <c r="X48" s="44">
        <f t="shared" ca="1" si="10"/>
        <v>0</v>
      </c>
      <c r="Y48" s="44">
        <f t="shared" ca="1" si="10"/>
        <v>0</v>
      </c>
      <c r="Z48" s="44">
        <f t="shared" ca="1" si="10"/>
        <v>0</v>
      </c>
      <c r="AA48" s="44">
        <f t="shared" ca="1" si="10"/>
        <v>0</v>
      </c>
      <c r="AB48" s="44">
        <f t="shared" ca="1" si="10"/>
        <v>0</v>
      </c>
      <c r="AC48" s="44">
        <f t="shared" ca="1" si="10"/>
        <v>0</v>
      </c>
      <c r="AD48" s="44">
        <f t="shared" ca="1" si="10"/>
        <v>0</v>
      </c>
      <c r="AE48" s="44">
        <f t="shared" ca="1" si="10"/>
        <v>15</v>
      </c>
      <c r="AF48" s="44">
        <f t="shared" ca="1" si="10"/>
        <v>15</v>
      </c>
      <c r="AG48" s="44">
        <f t="shared" ca="1" si="10"/>
        <v>0</v>
      </c>
      <c r="AH48" s="118">
        <f t="shared" ca="1" si="10"/>
        <v>0</v>
      </c>
      <c r="AI48" s="13"/>
    </row>
    <row r="49" spans="1:41" hidden="1" x14ac:dyDescent="0.2">
      <c r="B49" s="320"/>
      <c r="C49" s="210" t="str">
        <f>$B$5&amp;"(連泊)"</f>
        <v>0(連泊)</v>
      </c>
      <c r="D49" s="45" t="str">
        <f>IF(ISBLANK(D$41),"",D$41)</f>
        <v/>
      </c>
      <c r="E49" s="46" t="str">
        <f t="shared" ref="E49:AH49" si="11">IF(ISBLANK(E$41),"",E$41)</f>
        <v/>
      </c>
      <c r="F49" s="46" t="str">
        <f t="shared" si="11"/>
        <v/>
      </c>
      <c r="G49" s="46" t="str">
        <f t="shared" si="11"/>
        <v/>
      </c>
      <c r="H49" s="46" t="str">
        <f t="shared" si="11"/>
        <v/>
      </c>
      <c r="I49" s="46" t="str">
        <f t="shared" si="11"/>
        <v>V</v>
      </c>
      <c r="J49" s="46" t="str">
        <f t="shared" si="11"/>
        <v>V</v>
      </c>
      <c r="K49" s="46" t="str">
        <f t="shared" si="11"/>
        <v>T</v>
      </c>
      <c r="L49" s="46" t="str">
        <f t="shared" si="11"/>
        <v>V</v>
      </c>
      <c r="M49" s="46" t="str">
        <f t="shared" si="11"/>
        <v>V</v>
      </c>
      <c r="N49" s="46" t="str">
        <f t="shared" si="11"/>
        <v>X</v>
      </c>
      <c r="O49" s="46" t="str">
        <f t="shared" si="11"/>
        <v>T</v>
      </c>
      <c r="P49" s="46" t="str">
        <f t="shared" si="11"/>
        <v>Q</v>
      </c>
      <c r="Q49" s="46" t="str">
        <f t="shared" si="11"/>
        <v>Q</v>
      </c>
      <c r="R49" s="46" t="str">
        <f t="shared" si="11"/>
        <v>Q</v>
      </c>
      <c r="S49" s="46" t="str">
        <f t="shared" si="11"/>
        <v>S</v>
      </c>
      <c r="T49" s="46" t="str">
        <f t="shared" si="11"/>
        <v>S</v>
      </c>
      <c r="U49" s="46" t="str">
        <f t="shared" si="11"/>
        <v>P</v>
      </c>
      <c r="V49" s="46" t="str">
        <f t="shared" si="11"/>
        <v>T</v>
      </c>
      <c r="W49" s="46" t="str">
        <f t="shared" si="11"/>
        <v>Q</v>
      </c>
      <c r="X49" s="46" t="str">
        <f t="shared" si="11"/>
        <v>T</v>
      </c>
      <c r="Y49" s="46" t="str">
        <f t="shared" si="11"/>
        <v>M</v>
      </c>
      <c r="Z49" s="46" t="str">
        <f t="shared" si="11"/>
        <v>R</v>
      </c>
      <c r="AA49" s="46" t="str">
        <f t="shared" si="11"/>
        <v>W</v>
      </c>
      <c r="AB49" s="46" t="str">
        <f t="shared" si="11"/>
        <v>M</v>
      </c>
      <c r="AC49" s="46" t="str">
        <f t="shared" si="11"/>
        <v>N</v>
      </c>
      <c r="AD49" s="46" t="str">
        <f t="shared" si="11"/>
        <v>S</v>
      </c>
      <c r="AE49" s="46" t="str">
        <f t="shared" si="11"/>
        <v>P</v>
      </c>
      <c r="AF49" s="46" t="str">
        <f t="shared" si="11"/>
        <v>P</v>
      </c>
      <c r="AG49" s="46" t="str">
        <f t="shared" si="11"/>
        <v>S</v>
      </c>
      <c r="AH49" s="119" t="str">
        <f t="shared" si="11"/>
        <v>K</v>
      </c>
    </row>
    <row r="50" spans="1:41" ht="18" hidden="1" thickBot="1" x14ac:dyDescent="0.25">
      <c r="B50" s="320"/>
      <c r="C50" s="215" t="str">
        <f>$F$10</f>
        <v>連泊</v>
      </c>
      <c r="D50" s="120" t="str">
        <f ca="1">IFERROR(IF(D66=0,"Close",(IFERROR(HLOOKUP(D49,$D$11:$BC$14,4,FALSE),""))),"")</f>
        <v/>
      </c>
      <c r="E50" s="120" t="str">
        <f t="shared" ref="E50:AH50" ca="1" si="12">IFERROR(IF(E66=0,"Close",(IFERROR(HLOOKUP(E49,$D$11:$BC$14,4,FALSE),""))),"")</f>
        <v/>
      </c>
      <c r="F50" s="120" t="str">
        <f t="shared" ca="1" si="12"/>
        <v/>
      </c>
      <c r="G50" s="120" t="str">
        <f t="shared" ca="1" si="12"/>
        <v/>
      </c>
      <c r="H50" s="120" t="str">
        <f t="shared" ca="1" si="12"/>
        <v/>
      </c>
      <c r="I50" s="120">
        <f t="shared" ca="1" si="12"/>
        <v>0</v>
      </c>
      <c r="J50" s="120">
        <f t="shared" ca="1" si="12"/>
        <v>0</v>
      </c>
      <c r="K50" s="120">
        <f t="shared" ca="1" si="12"/>
        <v>0</v>
      </c>
      <c r="L50" s="120">
        <f t="shared" ca="1" si="12"/>
        <v>0</v>
      </c>
      <c r="M50" s="120">
        <f t="shared" ca="1" si="12"/>
        <v>0</v>
      </c>
      <c r="N50" s="120">
        <f t="shared" ca="1" si="12"/>
        <v>0</v>
      </c>
      <c r="O50" s="120">
        <f t="shared" ca="1" si="12"/>
        <v>0</v>
      </c>
      <c r="P50" s="120">
        <f t="shared" ca="1" si="12"/>
        <v>0</v>
      </c>
      <c r="Q50" s="120">
        <f t="shared" ca="1" si="12"/>
        <v>0</v>
      </c>
      <c r="R50" s="120">
        <f t="shared" ca="1" si="12"/>
        <v>0</v>
      </c>
      <c r="S50" s="120">
        <f t="shared" ca="1" si="12"/>
        <v>0</v>
      </c>
      <c r="T50" s="120">
        <f t="shared" ca="1" si="12"/>
        <v>0</v>
      </c>
      <c r="U50" s="120">
        <f t="shared" ca="1" si="12"/>
        <v>0</v>
      </c>
      <c r="V50" s="120">
        <f t="shared" ca="1" si="12"/>
        <v>0</v>
      </c>
      <c r="W50" s="120">
        <f t="shared" ca="1" si="12"/>
        <v>0</v>
      </c>
      <c r="X50" s="120">
        <f t="shared" ca="1" si="12"/>
        <v>0</v>
      </c>
      <c r="Y50" s="120">
        <f t="shared" ca="1" si="12"/>
        <v>0</v>
      </c>
      <c r="Z50" s="120">
        <f t="shared" ca="1" si="12"/>
        <v>0</v>
      </c>
      <c r="AA50" s="120">
        <f t="shared" ca="1" si="12"/>
        <v>0</v>
      </c>
      <c r="AB50" s="120">
        <f t="shared" ca="1" si="12"/>
        <v>0</v>
      </c>
      <c r="AC50" s="120">
        <f t="shared" ca="1" si="12"/>
        <v>0</v>
      </c>
      <c r="AD50" s="120">
        <f t="shared" ca="1" si="12"/>
        <v>0</v>
      </c>
      <c r="AE50" s="120">
        <f t="shared" ca="1" si="12"/>
        <v>0</v>
      </c>
      <c r="AF50" s="120">
        <f t="shared" ca="1" si="12"/>
        <v>0</v>
      </c>
      <c r="AG50" s="120">
        <f t="shared" ca="1" si="12"/>
        <v>0</v>
      </c>
      <c r="AH50" s="121">
        <f t="shared" ca="1" si="12"/>
        <v>0</v>
      </c>
    </row>
    <row r="51" spans="1:41" hidden="1" x14ac:dyDescent="0.2">
      <c r="B51" s="320"/>
      <c r="C51" s="209" t="str">
        <f>$B$6&amp;"(単泊)"</f>
        <v>0(単泊)</v>
      </c>
      <c r="D51" s="45" t="str">
        <f>IF(ISBLANK(D$39),"",D$39)</f>
        <v/>
      </c>
      <c r="E51" s="46" t="str">
        <f t="shared" ref="E51:AH51" si="13">IF(ISBLANK(E$39),"",E$39)</f>
        <v/>
      </c>
      <c r="F51" s="46" t="str">
        <f t="shared" si="13"/>
        <v/>
      </c>
      <c r="G51" s="46" t="str">
        <f t="shared" si="13"/>
        <v/>
      </c>
      <c r="H51" s="46" t="str">
        <f t="shared" si="13"/>
        <v/>
      </c>
      <c r="I51" s="46" t="str">
        <f t="shared" si="13"/>
        <v>V</v>
      </c>
      <c r="J51" s="46" t="str">
        <f t="shared" si="13"/>
        <v>V</v>
      </c>
      <c r="K51" s="46" t="str">
        <f t="shared" si="13"/>
        <v>T</v>
      </c>
      <c r="L51" s="46" t="str">
        <f t="shared" si="13"/>
        <v>V</v>
      </c>
      <c r="M51" s="46" t="str">
        <f t="shared" si="13"/>
        <v>V</v>
      </c>
      <c r="N51" s="46" t="str">
        <f t="shared" si="13"/>
        <v>X</v>
      </c>
      <c r="O51" s="46" t="str">
        <f t="shared" si="13"/>
        <v>T</v>
      </c>
      <c r="P51" s="46" t="str">
        <f t="shared" si="13"/>
        <v>Q</v>
      </c>
      <c r="Q51" s="46" t="str">
        <f t="shared" si="13"/>
        <v>Q</v>
      </c>
      <c r="R51" s="46" t="str">
        <f t="shared" si="13"/>
        <v>Q</v>
      </c>
      <c r="S51" s="46" t="str">
        <f t="shared" si="13"/>
        <v>S</v>
      </c>
      <c r="T51" s="46" t="str">
        <f t="shared" si="13"/>
        <v>S</v>
      </c>
      <c r="U51" s="46" t="str">
        <f t="shared" si="13"/>
        <v>P</v>
      </c>
      <c r="V51" s="46" t="str">
        <f t="shared" si="13"/>
        <v>T</v>
      </c>
      <c r="W51" s="46" t="str">
        <f t="shared" si="13"/>
        <v>Q</v>
      </c>
      <c r="X51" s="46" t="str">
        <f t="shared" si="13"/>
        <v>T</v>
      </c>
      <c r="Y51" s="46" t="str">
        <f t="shared" si="13"/>
        <v>M</v>
      </c>
      <c r="Z51" s="46" t="str">
        <f t="shared" si="13"/>
        <v>R</v>
      </c>
      <c r="AA51" s="46" t="str">
        <f t="shared" si="13"/>
        <v>W</v>
      </c>
      <c r="AB51" s="46" t="str">
        <f t="shared" si="13"/>
        <v>M</v>
      </c>
      <c r="AC51" s="46" t="str">
        <f t="shared" si="13"/>
        <v>N</v>
      </c>
      <c r="AD51" s="46" t="str">
        <f t="shared" si="13"/>
        <v>S</v>
      </c>
      <c r="AE51" s="46" t="str">
        <f t="shared" si="13"/>
        <v>P</v>
      </c>
      <c r="AF51" s="46" t="str">
        <f t="shared" si="13"/>
        <v>P</v>
      </c>
      <c r="AG51" s="46" t="str">
        <f t="shared" si="13"/>
        <v>S</v>
      </c>
      <c r="AH51" s="119" t="str">
        <f t="shared" si="13"/>
        <v>K</v>
      </c>
      <c r="AI51" s="13"/>
    </row>
    <row r="52" spans="1:41" hidden="1" x14ac:dyDescent="0.2">
      <c r="B52" s="320"/>
      <c r="C52" s="210" t="str">
        <f>$F$1</f>
        <v>WEB割</v>
      </c>
      <c r="D52" s="44" t="str">
        <f ca="1">IFERROR(IF(D67=0,"Close",(IFERROR(HLOOKUP(D51,$D$2:$BC$6,5,FALSE),""))),"")</f>
        <v/>
      </c>
      <c r="E52" s="44" t="str">
        <f t="shared" ref="E52:AH52" ca="1" si="14">IFERROR(IF(E67=0,"Close",(IFERROR(HLOOKUP(E51,$D$2:$BC$6,5,FALSE),""))),"")</f>
        <v/>
      </c>
      <c r="F52" s="44" t="str">
        <f t="shared" ca="1" si="14"/>
        <v/>
      </c>
      <c r="G52" s="44" t="str">
        <f t="shared" ca="1" si="14"/>
        <v/>
      </c>
      <c r="H52" s="44" t="str">
        <f t="shared" ca="1" si="14"/>
        <v/>
      </c>
      <c r="I52" s="44">
        <f t="shared" ca="1" si="14"/>
        <v>0</v>
      </c>
      <c r="J52" s="44">
        <f t="shared" ca="1" si="14"/>
        <v>0</v>
      </c>
      <c r="K52" s="44">
        <f t="shared" ca="1" si="14"/>
        <v>0</v>
      </c>
      <c r="L52" s="44">
        <f t="shared" ca="1" si="14"/>
        <v>0</v>
      </c>
      <c r="M52" s="44">
        <f t="shared" ca="1" si="14"/>
        <v>0</v>
      </c>
      <c r="N52" s="44">
        <f t="shared" ca="1" si="14"/>
        <v>0</v>
      </c>
      <c r="O52" s="44">
        <f t="shared" ca="1" si="14"/>
        <v>0</v>
      </c>
      <c r="P52" s="44">
        <f t="shared" ca="1" si="14"/>
        <v>0</v>
      </c>
      <c r="Q52" s="44">
        <f t="shared" ca="1" si="14"/>
        <v>0</v>
      </c>
      <c r="R52" s="44">
        <f t="shared" ca="1" si="14"/>
        <v>0</v>
      </c>
      <c r="S52" s="44">
        <f t="shared" ca="1" si="14"/>
        <v>0</v>
      </c>
      <c r="T52" s="44">
        <f t="shared" ca="1" si="14"/>
        <v>0</v>
      </c>
      <c r="U52" s="44">
        <f t="shared" ca="1" si="14"/>
        <v>0</v>
      </c>
      <c r="V52" s="44">
        <f t="shared" ca="1" si="14"/>
        <v>0</v>
      </c>
      <c r="W52" s="44">
        <f t="shared" ca="1" si="14"/>
        <v>0</v>
      </c>
      <c r="X52" s="44">
        <f t="shared" ca="1" si="14"/>
        <v>0</v>
      </c>
      <c r="Y52" s="44">
        <f t="shared" ca="1" si="14"/>
        <v>0</v>
      </c>
      <c r="Z52" s="44">
        <f t="shared" ca="1" si="14"/>
        <v>0</v>
      </c>
      <c r="AA52" s="44">
        <f t="shared" ca="1" si="14"/>
        <v>0</v>
      </c>
      <c r="AB52" s="44">
        <f t="shared" ca="1" si="14"/>
        <v>0</v>
      </c>
      <c r="AC52" s="44">
        <f t="shared" ca="1" si="14"/>
        <v>0</v>
      </c>
      <c r="AD52" s="44">
        <f t="shared" ca="1" si="14"/>
        <v>0</v>
      </c>
      <c r="AE52" s="44">
        <f t="shared" ca="1" si="14"/>
        <v>0</v>
      </c>
      <c r="AF52" s="44">
        <f t="shared" ca="1" si="14"/>
        <v>0</v>
      </c>
      <c r="AG52" s="44">
        <f t="shared" ca="1" si="14"/>
        <v>0</v>
      </c>
      <c r="AH52" s="118">
        <f t="shared" ca="1" si="14"/>
        <v>0</v>
      </c>
      <c r="AI52" s="13"/>
    </row>
    <row r="53" spans="1:41" hidden="1" x14ac:dyDescent="0.2">
      <c r="B53" s="320"/>
      <c r="C53" s="210" t="str">
        <f>$B$6&amp;"(連泊)"</f>
        <v>0(連泊)</v>
      </c>
      <c r="D53" s="45" t="str">
        <f>IF(ISBLANK(D$41),"",D$41)</f>
        <v/>
      </c>
      <c r="E53" s="46" t="str">
        <f t="shared" ref="E53:AH53" si="15">IF(ISBLANK(E$41),"",E$41)</f>
        <v/>
      </c>
      <c r="F53" s="46" t="str">
        <f t="shared" si="15"/>
        <v/>
      </c>
      <c r="G53" s="46" t="str">
        <f t="shared" si="15"/>
        <v/>
      </c>
      <c r="H53" s="46" t="str">
        <f t="shared" si="15"/>
        <v/>
      </c>
      <c r="I53" s="46" t="str">
        <f t="shared" si="15"/>
        <v>V</v>
      </c>
      <c r="J53" s="46" t="str">
        <f t="shared" si="15"/>
        <v>V</v>
      </c>
      <c r="K53" s="46" t="str">
        <f t="shared" si="15"/>
        <v>T</v>
      </c>
      <c r="L53" s="46" t="str">
        <f t="shared" si="15"/>
        <v>V</v>
      </c>
      <c r="M53" s="46" t="str">
        <f t="shared" si="15"/>
        <v>V</v>
      </c>
      <c r="N53" s="46" t="str">
        <f t="shared" si="15"/>
        <v>X</v>
      </c>
      <c r="O53" s="46" t="str">
        <f t="shared" si="15"/>
        <v>T</v>
      </c>
      <c r="P53" s="46" t="str">
        <f t="shared" si="15"/>
        <v>Q</v>
      </c>
      <c r="Q53" s="46" t="str">
        <f t="shared" si="15"/>
        <v>Q</v>
      </c>
      <c r="R53" s="46" t="str">
        <f t="shared" si="15"/>
        <v>Q</v>
      </c>
      <c r="S53" s="46" t="str">
        <f t="shared" si="15"/>
        <v>S</v>
      </c>
      <c r="T53" s="46" t="str">
        <f t="shared" si="15"/>
        <v>S</v>
      </c>
      <c r="U53" s="46" t="str">
        <f t="shared" si="15"/>
        <v>P</v>
      </c>
      <c r="V53" s="46" t="str">
        <f t="shared" si="15"/>
        <v>T</v>
      </c>
      <c r="W53" s="46" t="str">
        <f t="shared" si="15"/>
        <v>Q</v>
      </c>
      <c r="X53" s="46" t="str">
        <f t="shared" si="15"/>
        <v>T</v>
      </c>
      <c r="Y53" s="46" t="str">
        <f t="shared" si="15"/>
        <v>M</v>
      </c>
      <c r="Z53" s="46" t="str">
        <f t="shared" si="15"/>
        <v>R</v>
      </c>
      <c r="AA53" s="46" t="str">
        <f t="shared" si="15"/>
        <v>W</v>
      </c>
      <c r="AB53" s="46" t="str">
        <f t="shared" si="15"/>
        <v>M</v>
      </c>
      <c r="AC53" s="46" t="str">
        <f t="shared" si="15"/>
        <v>N</v>
      </c>
      <c r="AD53" s="46" t="str">
        <f t="shared" si="15"/>
        <v>S</v>
      </c>
      <c r="AE53" s="46" t="str">
        <f t="shared" si="15"/>
        <v>P</v>
      </c>
      <c r="AF53" s="46" t="str">
        <f t="shared" si="15"/>
        <v>P</v>
      </c>
      <c r="AG53" s="46" t="str">
        <f t="shared" si="15"/>
        <v>S</v>
      </c>
      <c r="AH53" s="119" t="str">
        <f t="shared" si="15"/>
        <v>K</v>
      </c>
    </row>
    <row r="54" spans="1:41" ht="18" hidden="1" thickBot="1" x14ac:dyDescent="0.25">
      <c r="B54" s="320"/>
      <c r="C54" s="215" t="str">
        <f>$F$10</f>
        <v>連泊</v>
      </c>
      <c r="D54" s="122" t="str">
        <f ca="1">IFERROR(IF(D67=0,"Close",(IFERROR(HLOOKUP(D53,$D$11:$BC$15,5,FALSE),""))),"")</f>
        <v/>
      </c>
      <c r="E54" s="123" t="str">
        <f t="shared" ref="E54:AH54" ca="1" si="16">IFERROR(IF(E67=0,"Close",(IFERROR(HLOOKUP(E53,$D$11:$BC$15,5,FALSE),""))),"")</f>
        <v/>
      </c>
      <c r="F54" s="123" t="str">
        <f t="shared" ca="1" si="16"/>
        <v/>
      </c>
      <c r="G54" s="123" t="str">
        <f t="shared" ca="1" si="16"/>
        <v/>
      </c>
      <c r="H54" s="123" t="str">
        <f t="shared" ca="1" si="16"/>
        <v/>
      </c>
      <c r="I54" s="123">
        <f t="shared" ca="1" si="16"/>
        <v>0</v>
      </c>
      <c r="J54" s="123">
        <f t="shared" ca="1" si="16"/>
        <v>0</v>
      </c>
      <c r="K54" s="123">
        <f t="shared" ca="1" si="16"/>
        <v>0</v>
      </c>
      <c r="L54" s="123">
        <f t="shared" ca="1" si="16"/>
        <v>0</v>
      </c>
      <c r="M54" s="123">
        <f t="shared" ca="1" si="16"/>
        <v>0</v>
      </c>
      <c r="N54" s="123">
        <f t="shared" ca="1" si="16"/>
        <v>0</v>
      </c>
      <c r="O54" s="123">
        <f t="shared" ca="1" si="16"/>
        <v>0</v>
      </c>
      <c r="P54" s="123">
        <f t="shared" ca="1" si="16"/>
        <v>0</v>
      </c>
      <c r="Q54" s="123">
        <f t="shared" ca="1" si="16"/>
        <v>0</v>
      </c>
      <c r="R54" s="123">
        <f t="shared" ca="1" si="16"/>
        <v>0</v>
      </c>
      <c r="S54" s="123">
        <f t="shared" ca="1" si="16"/>
        <v>0</v>
      </c>
      <c r="T54" s="123">
        <f t="shared" ca="1" si="16"/>
        <v>0</v>
      </c>
      <c r="U54" s="123">
        <f t="shared" ca="1" si="16"/>
        <v>0</v>
      </c>
      <c r="V54" s="123">
        <f t="shared" ca="1" si="16"/>
        <v>0</v>
      </c>
      <c r="W54" s="123">
        <f t="shared" ca="1" si="16"/>
        <v>0</v>
      </c>
      <c r="X54" s="123">
        <f t="shared" ca="1" si="16"/>
        <v>0</v>
      </c>
      <c r="Y54" s="123">
        <f t="shared" ca="1" si="16"/>
        <v>0</v>
      </c>
      <c r="Z54" s="123">
        <f t="shared" ca="1" si="16"/>
        <v>0</v>
      </c>
      <c r="AA54" s="123">
        <f t="shared" ca="1" si="16"/>
        <v>0</v>
      </c>
      <c r="AB54" s="123">
        <f t="shared" ca="1" si="16"/>
        <v>0</v>
      </c>
      <c r="AC54" s="123">
        <f t="shared" ca="1" si="16"/>
        <v>0</v>
      </c>
      <c r="AD54" s="123">
        <f t="shared" ca="1" si="16"/>
        <v>0</v>
      </c>
      <c r="AE54" s="123">
        <f t="shared" ca="1" si="16"/>
        <v>0</v>
      </c>
      <c r="AF54" s="123">
        <f t="shared" ca="1" si="16"/>
        <v>0</v>
      </c>
      <c r="AG54" s="123">
        <f t="shared" ca="1" si="16"/>
        <v>0</v>
      </c>
      <c r="AH54" s="124">
        <f t="shared" ca="1" si="16"/>
        <v>0</v>
      </c>
    </row>
    <row r="55" spans="1:41" hidden="1" x14ac:dyDescent="0.2">
      <c r="B55" s="320"/>
      <c r="C55" s="209" t="str">
        <f>$B$7&amp;"(単泊)"</f>
        <v>0(単泊)</v>
      </c>
      <c r="D55" s="45" t="str">
        <f>IF(ISBLANK(D$39),"",D$39)</f>
        <v/>
      </c>
      <c r="E55" s="46" t="str">
        <f t="shared" ref="E55:AH55" si="17">IF(ISBLANK(E$39),"",E$39)</f>
        <v/>
      </c>
      <c r="F55" s="46" t="str">
        <f t="shared" si="17"/>
        <v/>
      </c>
      <c r="G55" s="46" t="str">
        <f t="shared" si="17"/>
        <v/>
      </c>
      <c r="H55" s="46" t="str">
        <f t="shared" si="17"/>
        <v/>
      </c>
      <c r="I55" s="46" t="str">
        <f t="shared" si="17"/>
        <v>V</v>
      </c>
      <c r="J55" s="46" t="str">
        <f t="shared" si="17"/>
        <v>V</v>
      </c>
      <c r="K55" s="46" t="str">
        <f t="shared" si="17"/>
        <v>T</v>
      </c>
      <c r="L55" s="46" t="str">
        <f t="shared" si="17"/>
        <v>V</v>
      </c>
      <c r="M55" s="46" t="str">
        <f t="shared" si="17"/>
        <v>V</v>
      </c>
      <c r="N55" s="46" t="str">
        <f t="shared" si="17"/>
        <v>X</v>
      </c>
      <c r="O55" s="46" t="str">
        <f t="shared" si="17"/>
        <v>T</v>
      </c>
      <c r="P55" s="46" t="str">
        <f t="shared" si="17"/>
        <v>Q</v>
      </c>
      <c r="Q55" s="46" t="str">
        <f t="shared" si="17"/>
        <v>Q</v>
      </c>
      <c r="R55" s="46" t="str">
        <f t="shared" si="17"/>
        <v>Q</v>
      </c>
      <c r="S55" s="46" t="str">
        <f t="shared" si="17"/>
        <v>S</v>
      </c>
      <c r="T55" s="46" t="str">
        <f t="shared" si="17"/>
        <v>S</v>
      </c>
      <c r="U55" s="46" t="str">
        <f t="shared" si="17"/>
        <v>P</v>
      </c>
      <c r="V55" s="46" t="str">
        <f t="shared" si="17"/>
        <v>T</v>
      </c>
      <c r="W55" s="46" t="str">
        <f t="shared" si="17"/>
        <v>Q</v>
      </c>
      <c r="X55" s="46" t="str">
        <f t="shared" si="17"/>
        <v>T</v>
      </c>
      <c r="Y55" s="46" t="str">
        <f t="shared" si="17"/>
        <v>M</v>
      </c>
      <c r="Z55" s="46" t="str">
        <f t="shared" si="17"/>
        <v>R</v>
      </c>
      <c r="AA55" s="46" t="str">
        <f t="shared" si="17"/>
        <v>W</v>
      </c>
      <c r="AB55" s="46" t="str">
        <f t="shared" si="17"/>
        <v>M</v>
      </c>
      <c r="AC55" s="46" t="str">
        <f t="shared" si="17"/>
        <v>N</v>
      </c>
      <c r="AD55" s="46" t="str">
        <f t="shared" si="17"/>
        <v>S</v>
      </c>
      <c r="AE55" s="46" t="str">
        <f t="shared" si="17"/>
        <v>P</v>
      </c>
      <c r="AF55" s="46" t="str">
        <f t="shared" si="17"/>
        <v>P</v>
      </c>
      <c r="AG55" s="46" t="str">
        <f t="shared" si="17"/>
        <v>S</v>
      </c>
      <c r="AH55" s="119" t="str">
        <f t="shared" si="17"/>
        <v>K</v>
      </c>
      <c r="AI55" s="13"/>
    </row>
    <row r="56" spans="1:41" hidden="1" x14ac:dyDescent="0.2">
      <c r="B56" s="320"/>
      <c r="C56" s="210" t="str">
        <f>$F$1</f>
        <v>WEB割</v>
      </c>
      <c r="D56" s="44" t="str">
        <f ca="1">IFERROR(IF(D68=0,"Close",(IFERROR(HLOOKUP(D55,$D$2:$BC$8,6,FALSE),""))),"")</f>
        <v/>
      </c>
      <c r="E56" s="44" t="str">
        <f t="shared" ref="E56:AH56" ca="1" si="18">IFERROR(IF(E68=0,"Close",(IFERROR(HLOOKUP(E55,$D$2:$BC$8,6,FALSE),""))),"")</f>
        <v/>
      </c>
      <c r="F56" s="44" t="str">
        <f t="shared" ca="1" si="18"/>
        <v/>
      </c>
      <c r="G56" s="44" t="str">
        <f t="shared" ca="1" si="18"/>
        <v/>
      </c>
      <c r="H56" s="44" t="str">
        <f t="shared" ca="1" si="18"/>
        <v/>
      </c>
      <c r="I56" s="44">
        <f t="shared" ca="1" si="18"/>
        <v>0</v>
      </c>
      <c r="J56" s="44">
        <f t="shared" ca="1" si="18"/>
        <v>0</v>
      </c>
      <c r="K56" s="44">
        <f t="shared" ca="1" si="18"/>
        <v>0</v>
      </c>
      <c r="L56" s="44">
        <f t="shared" ca="1" si="18"/>
        <v>0</v>
      </c>
      <c r="M56" s="44">
        <f t="shared" ca="1" si="18"/>
        <v>0</v>
      </c>
      <c r="N56" s="44">
        <f t="shared" ca="1" si="18"/>
        <v>0</v>
      </c>
      <c r="O56" s="44">
        <f t="shared" ca="1" si="18"/>
        <v>0</v>
      </c>
      <c r="P56" s="44">
        <f t="shared" ca="1" si="18"/>
        <v>0</v>
      </c>
      <c r="Q56" s="44">
        <f t="shared" ca="1" si="18"/>
        <v>0</v>
      </c>
      <c r="R56" s="44">
        <f t="shared" ca="1" si="18"/>
        <v>0</v>
      </c>
      <c r="S56" s="44">
        <f t="shared" ca="1" si="18"/>
        <v>0</v>
      </c>
      <c r="T56" s="44">
        <f t="shared" ca="1" si="18"/>
        <v>0</v>
      </c>
      <c r="U56" s="44">
        <f t="shared" ca="1" si="18"/>
        <v>0</v>
      </c>
      <c r="V56" s="44">
        <f t="shared" ca="1" si="18"/>
        <v>0</v>
      </c>
      <c r="W56" s="44">
        <f t="shared" ca="1" si="18"/>
        <v>0</v>
      </c>
      <c r="X56" s="44">
        <f t="shared" ca="1" si="18"/>
        <v>0</v>
      </c>
      <c r="Y56" s="44">
        <f t="shared" ca="1" si="18"/>
        <v>0</v>
      </c>
      <c r="Z56" s="44">
        <f t="shared" ca="1" si="18"/>
        <v>0</v>
      </c>
      <c r="AA56" s="44">
        <f t="shared" ca="1" si="18"/>
        <v>0</v>
      </c>
      <c r="AB56" s="44">
        <f t="shared" ca="1" si="18"/>
        <v>0</v>
      </c>
      <c r="AC56" s="44">
        <f t="shared" ca="1" si="18"/>
        <v>0</v>
      </c>
      <c r="AD56" s="44">
        <f t="shared" ca="1" si="18"/>
        <v>0</v>
      </c>
      <c r="AE56" s="44">
        <f t="shared" ca="1" si="18"/>
        <v>0</v>
      </c>
      <c r="AF56" s="44">
        <f t="shared" ca="1" si="18"/>
        <v>0</v>
      </c>
      <c r="AG56" s="44">
        <f t="shared" ca="1" si="18"/>
        <v>0</v>
      </c>
      <c r="AH56" s="118">
        <f t="shared" ca="1" si="18"/>
        <v>0</v>
      </c>
      <c r="AI56" s="13"/>
    </row>
    <row r="57" spans="1:41" hidden="1" x14ac:dyDescent="0.2">
      <c r="B57" s="320"/>
      <c r="C57" s="210" t="str">
        <f>$B$7&amp;"(連泊)"</f>
        <v>0(連泊)</v>
      </c>
      <c r="D57" s="45" t="str">
        <f>IF(ISBLANK(D$41),"",D$41)</f>
        <v/>
      </c>
      <c r="E57" s="46" t="str">
        <f t="shared" ref="E57:AH57" si="19">IF(ISBLANK(E$41),"",E$41)</f>
        <v/>
      </c>
      <c r="F57" s="46" t="str">
        <f t="shared" si="19"/>
        <v/>
      </c>
      <c r="G57" s="46" t="str">
        <f t="shared" si="19"/>
        <v/>
      </c>
      <c r="H57" s="46" t="str">
        <f t="shared" si="19"/>
        <v/>
      </c>
      <c r="I57" s="46" t="str">
        <f t="shared" si="19"/>
        <v>V</v>
      </c>
      <c r="J57" s="46" t="str">
        <f t="shared" si="19"/>
        <v>V</v>
      </c>
      <c r="K57" s="46" t="str">
        <f t="shared" si="19"/>
        <v>T</v>
      </c>
      <c r="L57" s="46" t="str">
        <f t="shared" si="19"/>
        <v>V</v>
      </c>
      <c r="M57" s="46" t="str">
        <f t="shared" si="19"/>
        <v>V</v>
      </c>
      <c r="N57" s="46" t="str">
        <f t="shared" si="19"/>
        <v>X</v>
      </c>
      <c r="O57" s="46" t="str">
        <f t="shared" si="19"/>
        <v>T</v>
      </c>
      <c r="P57" s="46" t="str">
        <f t="shared" si="19"/>
        <v>Q</v>
      </c>
      <c r="Q57" s="46" t="str">
        <f t="shared" si="19"/>
        <v>Q</v>
      </c>
      <c r="R57" s="46" t="str">
        <f t="shared" si="19"/>
        <v>Q</v>
      </c>
      <c r="S57" s="46" t="str">
        <f t="shared" si="19"/>
        <v>S</v>
      </c>
      <c r="T57" s="46" t="str">
        <f t="shared" si="19"/>
        <v>S</v>
      </c>
      <c r="U57" s="46" t="str">
        <f t="shared" si="19"/>
        <v>P</v>
      </c>
      <c r="V57" s="46" t="str">
        <f t="shared" si="19"/>
        <v>T</v>
      </c>
      <c r="W57" s="46" t="str">
        <f t="shared" si="19"/>
        <v>Q</v>
      </c>
      <c r="X57" s="46" t="str">
        <f t="shared" si="19"/>
        <v>T</v>
      </c>
      <c r="Y57" s="46" t="str">
        <f t="shared" si="19"/>
        <v>M</v>
      </c>
      <c r="Z57" s="46" t="str">
        <f t="shared" si="19"/>
        <v>R</v>
      </c>
      <c r="AA57" s="46" t="str">
        <f t="shared" si="19"/>
        <v>W</v>
      </c>
      <c r="AB57" s="46" t="str">
        <f t="shared" si="19"/>
        <v>M</v>
      </c>
      <c r="AC57" s="46" t="str">
        <f t="shared" si="19"/>
        <v>N</v>
      </c>
      <c r="AD57" s="46" t="str">
        <f t="shared" si="19"/>
        <v>S</v>
      </c>
      <c r="AE57" s="46" t="str">
        <f t="shared" si="19"/>
        <v>P</v>
      </c>
      <c r="AF57" s="46" t="str">
        <f t="shared" si="19"/>
        <v>P</v>
      </c>
      <c r="AG57" s="46" t="str">
        <f t="shared" si="19"/>
        <v>S</v>
      </c>
      <c r="AH57" s="119" t="str">
        <f t="shared" si="19"/>
        <v>K</v>
      </c>
    </row>
    <row r="58" spans="1:41" ht="18" hidden="1" thickBot="1" x14ac:dyDescent="0.25">
      <c r="B58" s="320"/>
      <c r="C58" s="215" t="str">
        <f>$F$10</f>
        <v>連泊</v>
      </c>
      <c r="D58" s="122" t="str">
        <f ca="1">IFERROR(IF(D68=0,"Close",(IFERROR(HLOOKUP(D57,$D$11:$BC$17,6,FALSE),""))),"")</f>
        <v/>
      </c>
      <c r="E58" s="123" t="str">
        <f t="shared" ref="E58:AH58" ca="1" si="20">IFERROR(IF(E68=0,"Close",(IFERROR(HLOOKUP(E57,$D$11:$BC$17,6,FALSE),""))),"")</f>
        <v/>
      </c>
      <c r="F58" s="123" t="str">
        <f t="shared" ca="1" si="20"/>
        <v/>
      </c>
      <c r="G58" s="123" t="str">
        <f t="shared" ca="1" si="20"/>
        <v/>
      </c>
      <c r="H58" s="123" t="str">
        <f t="shared" ca="1" si="20"/>
        <v/>
      </c>
      <c r="I58" s="123">
        <f t="shared" ca="1" si="20"/>
        <v>0</v>
      </c>
      <c r="J58" s="123">
        <f t="shared" ca="1" si="20"/>
        <v>0</v>
      </c>
      <c r="K58" s="123">
        <f t="shared" ca="1" si="20"/>
        <v>0</v>
      </c>
      <c r="L58" s="123">
        <f t="shared" ca="1" si="20"/>
        <v>0</v>
      </c>
      <c r="M58" s="123">
        <f t="shared" ca="1" si="20"/>
        <v>0</v>
      </c>
      <c r="N58" s="123">
        <f t="shared" ca="1" si="20"/>
        <v>0</v>
      </c>
      <c r="O58" s="123">
        <f t="shared" ca="1" si="20"/>
        <v>0</v>
      </c>
      <c r="P58" s="123">
        <f t="shared" ca="1" si="20"/>
        <v>0</v>
      </c>
      <c r="Q58" s="123">
        <f t="shared" ca="1" si="20"/>
        <v>0</v>
      </c>
      <c r="R58" s="123">
        <f t="shared" ca="1" si="20"/>
        <v>0</v>
      </c>
      <c r="S58" s="123">
        <f t="shared" ca="1" si="20"/>
        <v>0</v>
      </c>
      <c r="T58" s="123">
        <f t="shared" ca="1" si="20"/>
        <v>0</v>
      </c>
      <c r="U58" s="123">
        <f t="shared" ca="1" si="20"/>
        <v>0</v>
      </c>
      <c r="V58" s="123">
        <f t="shared" ca="1" si="20"/>
        <v>0</v>
      </c>
      <c r="W58" s="123">
        <f t="shared" ca="1" si="20"/>
        <v>0</v>
      </c>
      <c r="X58" s="123">
        <f t="shared" ca="1" si="20"/>
        <v>0</v>
      </c>
      <c r="Y58" s="123">
        <f t="shared" ca="1" si="20"/>
        <v>0</v>
      </c>
      <c r="Z58" s="123">
        <f t="shared" ca="1" si="20"/>
        <v>0</v>
      </c>
      <c r="AA58" s="123">
        <f t="shared" ca="1" si="20"/>
        <v>0</v>
      </c>
      <c r="AB58" s="123">
        <f t="shared" ca="1" si="20"/>
        <v>0</v>
      </c>
      <c r="AC58" s="123">
        <f t="shared" ca="1" si="20"/>
        <v>0</v>
      </c>
      <c r="AD58" s="123">
        <f t="shared" ca="1" si="20"/>
        <v>0</v>
      </c>
      <c r="AE58" s="123">
        <f t="shared" ca="1" si="20"/>
        <v>0</v>
      </c>
      <c r="AF58" s="123">
        <f t="shared" ca="1" si="20"/>
        <v>0</v>
      </c>
      <c r="AG58" s="123">
        <f t="shared" ca="1" si="20"/>
        <v>0</v>
      </c>
      <c r="AH58" s="124">
        <f t="shared" ca="1" si="20"/>
        <v>0</v>
      </c>
    </row>
    <row r="59" spans="1:41" hidden="1" x14ac:dyDescent="0.2">
      <c r="B59" s="320"/>
      <c r="C59" s="209" t="str">
        <f>$B$8&amp;"(単泊)"</f>
        <v>0(単泊)</v>
      </c>
      <c r="D59" s="115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7"/>
      <c r="AI59" s="13"/>
    </row>
    <row r="60" spans="1:41" hidden="1" x14ac:dyDescent="0.2">
      <c r="B60" s="320"/>
      <c r="C60" s="210" t="str">
        <f>$F$1</f>
        <v>WEB割</v>
      </c>
      <c r="D60" s="44" t="str">
        <f ca="1">IFERROR(IF(D69=0,"Close",(IFERROR(HLOOKUP(D59,$D$2:$BC$8,7,FALSE),""))),"")</f>
        <v/>
      </c>
      <c r="E60" s="44" t="str">
        <f t="shared" ref="E60:AH60" ca="1" si="21">IFERROR(IF(E69=0,"Close",(IFERROR(HLOOKUP(E59,$D$2:$BC$8,7,FALSE),""))),"")</f>
        <v/>
      </c>
      <c r="F60" s="44" t="str">
        <f t="shared" ca="1" si="21"/>
        <v/>
      </c>
      <c r="G60" s="44" t="str">
        <f t="shared" ca="1" si="21"/>
        <v/>
      </c>
      <c r="H60" s="44" t="str">
        <f t="shared" ca="1" si="21"/>
        <v/>
      </c>
      <c r="I60" s="44" t="str">
        <f t="shared" ca="1" si="21"/>
        <v/>
      </c>
      <c r="J60" s="44" t="str">
        <f t="shared" ca="1" si="21"/>
        <v/>
      </c>
      <c r="K60" s="44" t="str">
        <f t="shared" ca="1" si="21"/>
        <v/>
      </c>
      <c r="L60" s="44" t="str">
        <f t="shared" ca="1" si="21"/>
        <v/>
      </c>
      <c r="M60" s="44" t="str">
        <f t="shared" ca="1" si="21"/>
        <v/>
      </c>
      <c r="N60" s="44" t="str">
        <f t="shared" ca="1" si="21"/>
        <v/>
      </c>
      <c r="O60" s="44" t="str">
        <f t="shared" ca="1" si="21"/>
        <v/>
      </c>
      <c r="P60" s="44" t="str">
        <f t="shared" ca="1" si="21"/>
        <v/>
      </c>
      <c r="Q60" s="44" t="str">
        <f t="shared" ca="1" si="21"/>
        <v/>
      </c>
      <c r="R60" s="44" t="str">
        <f t="shared" ca="1" si="21"/>
        <v/>
      </c>
      <c r="S60" s="44" t="str">
        <f t="shared" ca="1" si="21"/>
        <v/>
      </c>
      <c r="T60" s="44" t="str">
        <f t="shared" ca="1" si="21"/>
        <v/>
      </c>
      <c r="U60" s="44" t="str">
        <f t="shared" ca="1" si="21"/>
        <v/>
      </c>
      <c r="V60" s="44" t="str">
        <f t="shared" ca="1" si="21"/>
        <v/>
      </c>
      <c r="W60" s="44" t="str">
        <f t="shared" ca="1" si="21"/>
        <v/>
      </c>
      <c r="X60" s="44" t="str">
        <f t="shared" ca="1" si="21"/>
        <v/>
      </c>
      <c r="Y60" s="44" t="str">
        <f t="shared" ca="1" si="21"/>
        <v/>
      </c>
      <c r="Z60" s="44" t="str">
        <f t="shared" ca="1" si="21"/>
        <v/>
      </c>
      <c r="AA60" s="44" t="str">
        <f t="shared" ca="1" si="21"/>
        <v/>
      </c>
      <c r="AB60" s="44" t="str">
        <f t="shared" ca="1" si="21"/>
        <v/>
      </c>
      <c r="AC60" s="44" t="str">
        <f t="shared" ca="1" si="21"/>
        <v/>
      </c>
      <c r="AD60" s="44" t="str">
        <f t="shared" ca="1" si="21"/>
        <v/>
      </c>
      <c r="AE60" s="44" t="str">
        <f t="shared" ca="1" si="21"/>
        <v/>
      </c>
      <c r="AF60" s="44" t="str">
        <f t="shared" ca="1" si="21"/>
        <v/>
      </c>
      <c r="AG60" s="44" t="str">
        <f t="shared" ca="1" si="21"/>
        <v/>
      </c>
      <c r="AH60" s="118" t="str">
        <f t="shared" ca="1" si="21"/>
        <v/>
      </c>
      <c r="AI60" s="13"/>
    </row>
    <row r="61" spans="1:41" hidden="1" x14ac:dyDescent="0.2">
      <c r="B61" s="320"/>
      <c r="C61" s="210" t="str">
        <f>$B$8&amp;"(連泊)"</f>
        <v>0(連泊)</v>
      </c>
      <c r="D61" s="45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119"/>
    </row>
    <row r="62" spans="1:41" ht="18" hidden="1" thickBot="1" x14ac:dyDescent="0.25">
      <c r="B62" s="320"/>
      <c r="C62" s="216" t="str">
        <f>$F$10</f>
        <v>連泊</v>
      </c>
      <c r="D62" s="122" t="str">
        <f ca="1">IFERROR(IF(D69=0,"Close",(IFERROR(HLOOKUP(D61,$D$11:$BC$17,7,FALSE),""))),"")</f>
        <v/>
      </c>
      <c r="E62" s="123" t="str">
        <f t="shared" ref="E62:AH62" ca="1" si="22">IFERROR(IF(E69=0,"Close",(IFERROR(HLOOKUP(E61,$D$11:$BC$17,7,FALSE),""))),"")</f>
        <v/>
      </c>
      <c r="F62" s="123" t="str">
        <f t="shared" ca="1" si="22"/>
        <v/>
      </c>
      <c r="G62" s="123" t="str">
        <f t="shared" ca="1" si="22"/>
        <v/>
      </c>
      <c r="H62" s="123" t="str">
        <f t="shared" ca="1" si="22"/>
        <v/>
      </c>
      <c r="I62" s="123" t="str">
        <f t="shared" ca="1" si="22"/>
        <v/>
      </c>
      <c r="J62" s="123" t="str">
        <f t="shared" ca="1" si="22"/>
        <v/>
      </c>
      <c r="K62" s="123" t="str">
        <f t="shared" ca="1" si="22"/>
        <v/>
      </c>
      <c r="L62" s="123" t="str">
        <f t="shared" ca="1" si="22"/>
        <v/>
      </c>
      <c r="M62" s="123" t="str">
        <f t="shared" ca="1" si="22"/>
        <v/>
      </c>
      <c r="N62" s="123" t="str">
        <f t="shared" ca="1" si="22"/>
        <v/>
      </c>
      <c r="O62" s="123" t="str">
        <f t="shared" ca="1" si="22"/>
        <v/>
      </c>
      <c r="P62" s="123" t="str">
        <f t="shared" ca="1" si="22"/>
        <v/>
      </c>
      <c r="Q62" s="123" t="str">
        <f t="shared" ca="1" si="22"/>
        <v/>
      </c>
      <c r="R62" s="123" t="str">
        <f t="shared" ca="1" si="22"/>
        <v/>
      </c>
      <c r="S62" s="123" t="str">
        <f t="shared" ca="1" si="22"/>
        <v/>
      </c>
      <c r="T62" s="123" t="str">
        <f t="shared" ca="1" si="22"/>
        <v/>
      </c>
      <c r="U62" s="123" t="str">
        <f t="shared" ca="1" si="22"/>
        <v/>
      </c>
      <c r="V62" s="123" t="str">
        <f t="shared" ca="1" si="22"/>
        <v/>
      </c>
      <c r="W62" s="123" t="str">
        <f t="shared" ca="1" si="22"/>
        <v/>
      </c>
      <c r="X62" s="123" t="str">
        <f t="shared" ca="1" si="22"/>
        <v/>
      </c>
      <c r="Y62" s="123" t="str">
        <f t="shared" ca="1" si="22"/>
        <v/>
      </c>
      <c r="Z62" s="123" t="str">
        <f t="shared" ca="1" si="22"/>
        <v/>
      </c>
      <c r="AA62" s="123" t="str">
        <f t="shared" ca="1" si="22"/>
        <v/>
      </c>
      <c r="AB62" s="123" t="str">
        <f t="shared" ca="1" si="22"/>
        <v/>
      </c>
      <c r="AC62" s="123" t="str">
        <f t="shared" ca="1" si="22"/>
        <v/>
      </c>
      <c r="AD62" s="123" t="str">
        <f t="shared" ca="1" si="22"/>
        <v/>
      </c>
      <c r="AE62" s="123" t="str">
        <f t="shared" ca="1" si="22"/>
        <v/>
      </c>
      <c r="AF62" s="123" t="str">
        <f t="shared" ca="1" si="22"/>
        <v/>
      </c>
      <c r="AG62" s="123" t="str">
        <f t="shared" ca="1" si="22"/>
        <v/>
      </c>
      <c r="AH62" s="124" t="str">
        <f t="shared" ca="1" si="22"/>
        <v/>
      </c>
    </row>
    <row r="63" spans="1:41" x14ac:dyDescent="0.2">
      <c r="B63" s="320"/>
      <c r="C63" s="223" t="s">
        <v>61</v>
      </c>
      <c r="D63" s="224">
        <f ca="1">IFERROR(D77/(D77+D70),0)</f>
        <v>0</v>
      </c>
      <c r="E63" s="224">
        <f t="shared" ref="E63:AH63" ca="1" si="23">IFERROR(E77/(E77+E70),0)</f>
        <v>0</v>
      </c>
      <c r="F63" s="224">
        <f t="shared" ca="1" si="23"/>
        <v>0</v>
      </c>
      <c r="G63" s="224">
        <f t="shared" ca="1" si="23"/>
        <v>0</v>
      </c>
      <c r="H63" s="224">
        <f t="shared" ca="1" si="23"/>
        <v>0</v>
      </c>
      <c r="I63" s="224">
        <f t="shared" ca="1" si="23"/>
        <v>0</v>
      </c>
      <c r="J63" s="224">
        <f t="shared" ca="1" si="23"/>
        <v>0</v>
      </c>
      <c r="K63" s="224">
        <f t="shared" ca="1" si="23"/>
        <v>0</v>
      </c>
      <c r="L63" s="224">
        <f t="shared" ca="1" si="23"/>
        <v>0</v>
      </c>
      <c r="M63" s="224">
        <f t="shared" ca="1" si="23"/>
        <v>0</v>
      </c>
      <c r="N63" s="224">
        <f t="shared" ca="1" si="23"/>
        <v>0</v>
      </c>
      <c r="O63" s="224">
        <f t="shared" ca="1" si="23"/>
        <v>0</v>
      </c>
      <c r="P63" s="224">
        <f t="shared" ca="1" si="23"/>
        <v>0</v>
      </c>
      <c r="Q63" s="224">
        <f t="shared" ca="1" si="23"/>
        <v>0</v>
      </c>
      <c r="R63" s="224">
        <f t="shared" ca="1" si="23"/>
        <v>0</v>
      </c>
      <c r="S63" s="224">
        <f t="shared" ca="1" si="23"/>
        <v>0</v>
      </c>
      <c r="T63" s="224">
        <f t="shared" ca="1" si="23"/>
        <v>0</v>
      </c>
      <c r="U63" s="224">
        <f t="shared" ca="1" si="23"/>
        <v>0</v>
      </c>
      <c r="V63" s="224">
        <f t="shared" ca="1" si="23"/>
        <v>0</v>
      </c>
      <c r="W63" s="224">
        <f t="shared" ca="1" si="23"/>
        <v>0</v>
      </c>
      <c r="X63" s="224">
        <f t="shared" ca="1" si="23"/>
        <v>0</v>
      </c>
      <c r="Y63" s="224">
        <f t="shared" ca="1" si="23"/>
        <v>0</v>
      </c>
      <c r="Z63" s="224">
        <f t="shared" ca="1" si="23"/>
        <v>0</v>
      </c>
      <c r="AA63" s="224">
        <f t="shared" ca="1" si="23"/>
        <v>0</v>
      </c>
      <c r="AB63" s="224">
        <f t="shared" ca="1" si="23"/>
        <v>0</v>
      </c>
      <c r="AC63" s="224">
        <f t="shared" ca="1" si="23"/>
        <v>0</v>
      </c>
      <c r="AD63" s="224">
        <f t="shared" ca="1" si="23"/>
        <v>0</v>
      </c>
      <c r="AE63" s="224">
        <f t="shared" ca="1" si="23"/>
        <v>0</v>
      </c>
      <c r="AF63" s="224">
        <f t="shared" ca="1" si="23"/>
        <v>0</v>
      </c>
      <c r="AG63" s="224">
        <f t="shared" ca="1" si="23"/>
        <v>0</v>
      </c>
      <c r="AH63" s="225">
        <f t="shared" ca="1" si="23"/>
        <v>0</v>
      </c>
      <c r="AI63" s="80" t="e">
        <f t="shared" ref="AI63" ca="1" si="24">AI77/(AI77+AI70)</f>
        <v>#DIV/0!</v>
      </c>
      <c r="AJ63" s="4" t="s">
        <v>131</v>
      </c>
      <c r="AL63" s="4" t="s">
        <v>102</v>
      </c>
      <c r="AM63" s="13">
        <v>0</v>
      </c>
    </row>
    <row r="64" spans="1:41" ht="18" customHeight="1" collapsed="1" x14ac:dyDescent="0.2">
      <c r="A64" s="4">
        <v>2</v>
      </c>
      <c r="B64" s="320"/>
      <c r="C64" s="217" t="str">
        <f>B3&amp;"(残室数)"</f>
        <v>ラグジュアリープールヴィラ(残室数)</v>
      </c>
      <c r="D64" s="103" t="str">
        <f ca="1">IFERROR(IF(D$19&lt;2,"",VLOOKUP($C64,在庫!$B$4:$SS$16,D$19,0)),"")</f>
        <v/>
      </c>
      <c r="E64" s="104" t="str">
        <f ca="1">IFERROR(IF(E$19&lt;2,"",VLOOKUP($C64,在庫!$B$4:$SS$16,E$19,0)),"")</f>
        <v/>
      </c>
      <c r="F64" s="104" t="str">
        <f ca="1">IFERROR(IF(F$19&lt;2,"",VLOOKUP($C64,在庫!$B$4:$SS$16,F$19,0)),"")</f>
        <v/>
      </c>
      <c r="G64" s="104" t="str">
        <f ca="1">IFERROR(IF(G$19&lt;2,"",VLOOKUP($C64,在庫!$B$4:$SS$16,G$19,0)),"")</f>
        <v/>
      </c>
      <c r="H64" s="104" t="str">
        <f ca="1">IFERROR(IF(H$19&lt;2,"",VLOOKUP($C64,在庫!$B$4:$SS$16,H$19,0)),"")</f>
        <v/>
      </c>
      <c r="I64" s="104" t="str">
        <f ca="1">IFERROR(IF(I$19&lt;2,"",VLOOKUP($C64,在庫!$B$4:$SS$16,I$19,0)),"")</f>
        <v/>
      </c>
      <c r="J64" s="104" t="str">
        <f ca="1">IFERROR(IF(J$19&lt;2,"",VLOOKUP($C64,在庫!$B$4:$SS$16,J$19,0)),"")</f>
        <v/>
      </c>
      <c r="K64" s="104" t="str">
        <f ca="1">IFERROR(IF(K$19&lt;2,"",VLOOKUP($C64,在庫!$B$4:$SS$16,K$19,0)),"")</f>
        <v/>
      </c>
      <c r="L64" s="104" t="str">
        <f ca="1">IFERROR(IF(L$19&lt;2,"",VLOOKUP($C64,在庫!$B$4:$SS$16,L$19,0)),"")</f>
        <v/>
      </c>
      <c r="M64" s="104" t="str">
        <f ca="1">IFERROR(IF(M$19&lt;2,"",VLOOKUP($C64,在庫!$B$4:$SS$16,M$19,0)),"")</f>
        <v/>
      </c>
      <c r="N64" s="104" t="str">
        <f ca="1">IFERROR(IF(N$19&lt;2,"",VLOOKUP($C64,在庫!$B$4:$SS$16,N$19,0)),"")</f>
        <v/>
      </c>
      <c r="O64" s="104" t="str">
        <f ca="1">IFERROR(IF(O$19&lt;2,"",VLOOKUP($C64,在庫!$B$4:$SS$16,O$19,0)),"")</f>
        <v/>
      </c>
      <c r="P64" s="104" t="str">
        <f ca="1">IFERROR(IF(P$19&lt;2,"",VLOOKUP($C64,在庫!$B$4:$SS$16,P$19,0)),"")</f>
        <v/>
      </c>
      <c r="Q64" s="104" t="str">
        <f ca="1">IFERROR(IF(Q$19&lt;2,"",VLOOKUP($C64,在庫!$B$4:$SS$16,Q$19,0)),"")</f>
        <v/>
      </c>
      <c r="R64" s="104" t="str">
        <f ca="1">IFERROR(IF(R$19&lt;2,"",VLOOKUP($C64,在庫!$B$4:$SS$16,R$19,0)),"")</f>
        <v/>
      </c>
      <c r="S64" s="104" t="str">
        <f ca="1">IFERROR(IF(S$19&lt;2,"",VLOOKUP($C64,在庫!$B$4:$SS$16,S$19,0)),"")</f>
        <v/>
      </c>
      <c r="T64" s="104" t="str">
        <f ca="1">IFERROR(IF(T$19&lt;2,"",VLOOKUP($C64,在庫!$B$4:$SS$16,T$19,0)),"")</f>
        <v/>
      </c>
      <c r="U64" s="104" t="str">
        <f ca="1">IFERROR(IF(U$19&lt;2,"",VLOOKUP($C64,在庫!$B$4:$SS$16,U$19,0)),"")</f>
        <v/>
      </c>
      <c r="V64" s="104" t="str">
        <f ca="1">IFERROR(IF(V$19&lt;2,"",VLOOKUP($C64,在庫!$B$4:$SS$16,V$19,0)),"")</f>
        <v/>
      </c>
      <c r="W64" s="104" t="str">
        <f ca="1">IFERROR(IF(W$19&lt;2,"",VLOOKUP($C64,在庫!$B$4:$SS$16,W$19,0)),"")</f>
        <v/>
      </c>
      <c r="X64" s="104" t="str">
        <f ca="1">IFERROR(IF(X$19&lt;2,"",VLOOKUP($C64,在庫!$B$4:$SS$16,X$19,0)),"")</f>
        <v/>
      </c>
      <c r="Y64" s="104" t="str">
        <f ca="1">IFERROR(IF(Y$19&lt;2,"",VLOOKUP($C64,在庫!$B$4:$SS$16,Y$19,0)),"")</f>
        <v/>
      </c>
      <c r="Z64" s="104" t="str">
        <f ca="1">IFERROR(IF(Z$19&lt;2,"",VLOOKUP($C64,在庫!$B$4:$SS$16,Z$19,0)),"")</f>
        <v/>
      </c>
      <c r="AA64" s="104" t="str">
        <f ca="1">IFERROR(IF(AA$19&lt;2,"",VLOOKUP($C64,在庫!$B$4:$SS$16,AA$19,0)),"")</f>
        <v/>
      </c>
      <c r="AB64" s="104" t="str">
        <f ca="1">IFERROR(IF(AB$19&lt;2,"",VLOOKUP($C64,在庫!$B$4:$SS$16,AB$19,0)),"")</f>
        <v/>
      </c>
      <c r="AC64" s="104" t="str">
        <f ca="1">IFERROR(IF(AC$19&lt;2,"",VLOOKUP($C64,在庫!$B$4:$SS$16,AC$19,0)),"")</f>
        <v/>
      </c>
      <c r="AD64" s="104" t="str">
        <f ca="1">IFERROR(IF(AD$19&lt;2,"",VLOOKUP($C64,在庫!$B$4:$SS$16,AD$19,0)),"")</f>
        <v/>
      </c>
      <c r="AE64" s="104" t="str">
        <f ca="1">IFERROR(IF(AE$19&lt;2,"",VLOOKUP($C64,在庫!$B$4:$SS$16,AE$19,0)),"")</f>
        <v/>
      </c>
      <c r="AF64" s="104" t="str">
        <f ca="1">IFERROR(IF(AF$19&lt;2,"",VLOOKUP($C64,在庫!$B$4:$SS$16,AF$19,0)),"")</f>
        <v/>
      </c>
      <c r="AG64" s="104" t="str">
        <f ca="1">IFERROR(IF(AG$19&lt;2,"",VLOOKUP($C64,在庫!$B$4:$SS$16,AG$19,0)),"")</f>
        <v/>
      </c>
      <c r="AH64" s="110" t="str">
        <f ca="1">IFERROR(IF(AH$19&lt;2,"",VLOOKUP($C64,在庫!$B$4:$SS$16,AH$19,0)),"")</f>
        <v/>
      </c>
      <c r="AI64" s="59">
        <f t="shared" ref="AI64:AI70" ca="1" si="25">SUM(D64:AH64)</f>
        <v>0</v>
      </c>
      <c r="AJ64" s="13" t="str">
        <f ca="1">IFERROR(AI71/(AI71+AI64),"")</f>
        <v/>
      </c>
      <c r="AL64" s="4" t="s">
        <v>103</v>
      </c>
      <c r="AM64" s="13">
        <v>0</v>
      </c>
      <c r="AN64" s="4" t="s">
        <v>145</v>
      </c>
      <c r="AO64" s="4" t="s">
        <v>146</v>
      </c>
    </row>
    <row r="65" spans="1:41" ht="18" customHeight="1" x14ac:dyDescent="0.2">
      <c r="B65" s="320"/>
      <c r="C65" s="217" t="str">
        <f t="shared" ref="C65:C69" si="26">B4&amp;"(残室数)"</f>
        <v>with SAUNA(残室数)</v>
      </c>
      <c r="D65" s="103" t="str">
        <f ca="1">IFERROR(IF(D$19&lt;2,"",VLOOKUP($C65,在庫!$B$4:$SS$16,D$19,0)),"")</f>
        <v/>
      </c>
      <c r="E65" s="104" t="str">
        <f ca="1">IFERROR(IF(E$19&lt;2,"",VLOOKUP($C65,在庫!$B$4:$SS$16,E$19,0)),"")</f>
        <v/>
      </c>
      <c r="F65" s="104" t="str">
        <f ca="1">IFERROR(IF(F$19&lt;2,"",VLOOKUP($C65,在庫!$B$4:$SS$16,F$19,0)),"")</f>
        <v/>
      </c>
      <c r="G65" s="104" t="str">
        <f ca="1">IFERROR(IF(G$19&lt;2,"",VLOOKUP($C65,在庫!$B$4:$SS$16,G$19,0)),"")</f>
        <v/>
      </c>
      <c r="H65" s="104" t="str">
        <f ca="1">IFERROR(IF(H$19&lt;2,"",VLOOKUP($C65,在庫!$B$4:$SS$16,H$19,0)),"")</f>
        <v/>
      </c>
      <c r="I65" s="104" t="str">
        <f ca="1">IFERROR(IF(I$19&lt;2,"",VLOOKUP($C65,在庫!$B$4:$SS$16,I$19,0)),"")</f>
        <v/>
      </c>
      <c r="J65" s="104" t="str">
        <f ca="1">IFERROR(IF(J$19&lt;2,"",VLOOKUP($C65,在庫!$B$4:$SS$16,J$19,0)),"")</f>
        <v/>
      </c>
      <c r="K65" s="104" t="str">
        <f ca="1">IFERROR(IF(K$19&lt;2,"",VLOOKUP($C65,在庫!$B$4:$SS$16,K$19,0)),"")</f>
        <v/>
      </c>
      <c r="L65" s="104" t="str">
        <f ca="1">IFERROR(IF(L$19&lt;2,"",VLOOKUP($C65,在庫!$B$4:$SS$16,L$19,0)),"")</f>
        <v/>
      </c>
      <c r="M65" s="104" t="str">
        <f ca="1">IFERROR(IF(M$19&lt;2,"",VLOOKUP($C65,在庫!$B$4:$SS$16,M$19,0)),"")</f>
        <v/>
      </c>
      <c r="N65" s="104" t="str">
        <f ca="1">IFERROR(IF(N$19&lt;2,"",VLOOKUP($C65,在庫!$B$4:$SS$16,N$19,0)),"")</f>
        <v/>
      </c>
      <c r="O65" s="104" t="str">
        <f ca="1">IFERROR(IF(O$19&lt;2,"",VLOOKUP($C65,在庫!$B$4:$SS$16,O$19,0)),"")</f>
        <v/>
      </c>
      <c r="P65" s="104" t="str">
        <f ca="1">IFERROR(IF(P$19&lt;2,"",VLOOKUP($C65,在庫!$B$4:$SS$16,P$19,0)),"")</f>
        <v/>
      </c>
      <c r="Q65" s="104" t="str">
        <f ca="1">IFERROR(IF(Q$19&lt;2,"",VLOOKUP($C65,在庫!$B$4:$SS$16,Q$19,0)),"")</f>
        <v/>
      </c>
      <c r="R65" s="104" t="str">
        <f ca="1">IFERROR(IF(R$19&lt;2,"",VLOOKUP($C65,在庫!$B$4:$SS$16,R$19,0)),"")</f>
        <v/>
      </c>
      <c r="S65" s="104" t="str">
        <f ca="1">IFERROR(IF(S$19&lt;2,"",VLOOKUP($C65,在庫!$B$4:$SS$16,S$19,0)),"")</f>
        <v/>
      </c>
      <c r="T65" s="104" t="str">
        <f ca="1">IFERROR(IF(T$19&lt;2,"",VLOOKUP($C65,在庫!$B$4:$SS$16,T$19,0)),"")</f>
        <v/>
      </c>
      <c r="U65" s="104" t="str">
        <f ca="1">IFERROR(IF(U$19&lt;2,"",VLOOKUP($C65,在庫!$B$4:$SS$16,U$19,0)),"")</f>
        <v/>
      </c>
      <c r="V65" s="104" t="str">
        <f ca="1">IFERROR(IF(V$19&lt;2,"",VLOOKUP($C65,在庫!$B$4:$SS$16,V$19,0)),"")</f>
        <v/>
      </c>
      <c r="W65" s="104" t="str">
        <f ca="1">IFERROR(IF(W$19&lt;2,"",VLOOKUP($C65,在庫!$B$4:$SS$16,W$19,0)),"")</f>
        <v/>
      </c>
      <c r="X65" s="104" t="str">
        <f ca="1">IFERROR(IF(X$19&lt;2,"",VLOOKUP($C65,在庫!$B$4:$SS$16,X$19,0)),"")</f>
        <v/>
      </c>
      <c r="Y65" s="104" t="str">
        <f ca="1">IFERROR(IF(Y$19&lt;2,"",VLOOKUP($C65,在庫!$B$4:$SS$16,Y$19,0)),"")</f>
        <v/>
      </c>
      <c r="Z65" s="104" t="str">
        <f ca="1">IFERROR(IF(Z$19&lt;2,"",VLOOKUP($C65,在庫!$B$4:$SS$16,Z$19,0)),"")</f>
        <v/>
      </c>
      <c r="AA65" s="104" t="str">
        <f ca="1">IFERROR(IF(AA$19&lt;2,"",VLOOKUP($C65,在庫!$B$4:$SS$16,AA$19,0)),"")</f>
        <v/>
      </c>
      <c r="AB65" s="104" t="str">
        <f ca="1">IFERROR(IF(AB$19&lt;2,"",VLOOKUP($C65,在庫!$B$4:$SS$16,AB$19,0)),"")</f>
        <v/>
      </c>
      <c r="AC65" s="104" t="str">
        <f ca="1">IFERROR(IF(AC$19&lt;2,"",VLOOKUP($C65,在庫!$B$4:$SS$16,AC$19,0)),"")</f>
        <v/>
      </c>
      <c r="AD65" s="104" t="str">
        <f ca="1">IFERROR(IF(AD$19&lt;2,"",VLOOKUP($C65,在庫!$B$4:$SS$16,AD$19,0)),"")</f>
        <v/>
      </c>
      <c r="AE65" s="104" t="str">
        <f ca="1">IFERROR(IF(AE$19&lt;2,"",VLOOKUP($C65,在庫!$B$4:$SS$16,AE$19,0)),"")</f>
        <v/>
      </c>
      <c r="AF65" s="104" t="str">
        <f ca="1">IFERROR(IF(AF$19&lt;2,"",VLOOKUP($C65,在庫!$B$4:$SS$16,AF$19,0)),"")</f>
        <v/>
      </c>
      <c r="AG65" s="104" t="str">
        <f ca="1">IFERROR(IF(AG$19&lt;2,"",VLOOKUP($C65,在庫!$B$4:$SS$16,AG$19,0)),"")</f>
        <v/>
      </c>
      <c r="AH65" s="110" t="str">
        <f ca="1">IFERROR(IF(AH$19&lt;2,"",VLOOKUP($C65,在庫!$B$4:$SS$16,AH$19,0)),"")</f>
        <v/>
      </c>
      <c r="AI65" s="59">
        <f ca="1">SUM(D65:AH65)</f>
        <v>0</v>
      </c>
      <c r="AJ65" s="13" t="str">
        <f ca="1">IFERROR(AI72/(AI72+AI65),"")</f>
        <v/>
      </c>
      <c r="AL65" s="4" t="s">
        <v>104</v>
      </c>
      <c r="AM65" s="178">
        <v>0</v>
      </c>
      <c r="AN65" s="178" t="e">
        <f ca="1">AM65/AI77</f>
        <v>#DIV/0!</v>
      </c>
      <c r="AO65" s="178">
        <f ca="1">IFERROR((AM65/AM64)/(AI77/AM63),0)</f>
        <v>0</v>
      </c>
    </row>
    <row r="66" spans="1:41" ht="18" hidden="1" customHeight="1" x14ac:dyDescent="0.2">
      <c r="B66" s="320"/>
      <c r="C66" s="217" t="str">
        <f t="shared" si="26"/>
        <v>0(残室数)</v>
      </c>
      <c r="D66" s="103" t="str">
        <f ca="1">IFERROR(IF(D$19&lt;2,"",VLOOKUP($C66,在庫!$B$4:$SS$16,D$19,0)),"")</f>
        <v/>
      </c>
      <c r="E66" s="104" t="str">
        <f ca="1">IFERROR(IF(E$19&lt;2,"",VLOOKUP($C66,在庫!$B$4:$SS$16,E$19,0)),"")</f>
        <v/>
      </c>
      <c r="F66" s="104" t="str">
        <f ca="1">IFERROR(IF(F$19&lt;2,"",VLOOKUP($C66,在庫!$B$4:$SS$16,F$19,0)),"")</f>
        <v/>
      </c>
      <c r="G66" s="104" t="str">
        <f ca="1">IFERROR(IF(G$19&lt;2,"",VLOOKUP($C66,在庫!$B$4:$SS$16,G$19,0)),"")</f>
        <v/>
      </c>
      <c r="H66" s="104" t="str">
        <f ca="1">IFERROR(IF(H$19&lt;2,"",VLOOKUP($C66,在庫!$B$4:$SS$16,H$19,0)),"")</f>
        <v/>
      </c>
      <c r="I66" s="104" t="str">
        <f ca="1">IFERROR(IF(I$19&lt;2,"",VLOOKUP($C66,在庫!$B$4:$SS$16,I$19,0)),"")</f>
        <v/>
      </c>
      <c r="J66" s="104" t="str">
        <f ca="1">IFERROR(IF(J$19&lt;2,"",VLOOKUP($C66,在庫!$B$4:$SS$16,J$19,0)),"")</f>
        <v/>
      </c>
      <c r="K66" s="104" t="str">
        <f ca="1">IFERROR(IF(K$19&lt;2,"",VLOOKUP($C66,在庫!$B$4:$SS$16,K$19,0)),"")</f>
        <v/>
      </c>
      <c r="L66" s="104" t="str">
        <f ca="1">IFERROR(IF(L$19&lt;2,"",VLOOKUP($C66,在庫!$B$4:$SS$16,L$19,0)),"")</f>
        <v/>
      </c>
      <c r="M66" s="104" t="str">
        <f ca="1">IFERROR(IF(M$19&lt;2,"",VLOOKUP($C66,在庫!$B$4:$SS$16,M$19,0)),"")</f>
        <v/>
      </c>
      <c r="N66" s="104" t="str">
        <f ca="1">IFERROR(IF(N$19&lt;2,"",VLOOKUP($C66,在庫!$B$4:$SS$16,N$19,0)),"")</f>
        <v/>
      </c>
      <c r="O66" s="104" t="str">
        <f ca="1">IFERROR(IF(O$19&lt;2,"",VLOOKUP($C66,在庫!$B$4:$SS$16,O$19,0)),"")</f>
        <v/>
      </c>
      <c r="P66" s="104" t="str">
        <f ca="1">IFERROR(IF(P$19&lt;2,"",VLOOKUP($C66,在庫!$B$4:$SS$16,P$19,0)),"")</f>
        <v/>
      </c>
      <c r="Q66" s="104" t="str">
        <f ca="1">IFERROR(IF(Q$19&lt;2,"",VLOOKUP($C66,在庫!$B$4:$SS$16,Q$19,0)),"")</f>
        <v/>
      </c>
      <c r="R66" s="104" t="str">
        <f ca="1">IFERROR(IF(R$19&lt;2,"",VLOOKUP($C66,在庫!$B$4:$SS$16,R$19,0)),"")</f>
        <v/>
      </c>
      <c r="S66" s="104" t="str">
        <f ca="1">IFERROR(IF(S$19&lt;2,"",VLOOKUP($C66,在庫!$B$4:$SS$16,S$19,0)),"")</f>
        <v/>
      </c>
      <c r="T66" s="104" t="str">
        <f ca="1">IFERROR(IF(T$19&lt;2,"",VLOOKUP($C66,在庫!$B$4:$SS$16,T$19,0)),"")</f>
        <v/>
      </c>
      <c r="U66" s="104" t="str">
        <f ca="1">IFERROR(IF(U$19&lt;2,"",VLOOKUP($C66,在庫!$B$4:$SS$16,U$19,0)),"")</f>
        <v/>
      </c>
      <c r="V66" s="104" t="str">
        <f ca="1">IFERROR(IF(V$19&lt;2,"",VLOOKUP($C66,在庫!$B$4:$SS$16,V$19,0)),"")</f>
        <v/>
      </c>
      <c r="W66" s="104" t="str">
        <f ca="1">IFERROR(IF(W$19&lt;2,"",VLOOKUP($C66,在庫!$B$4:$SS$16,W$19,0)),"")</f>
        <v/>
      </c>
      <c r="X66" s="104" t="str">
        <f ca="1">IFERROR(IF(X$19&lt;2,"",VLOOKUP($C66,在庫!$B$4:$SS$16,X$19,0)),"")</f>
        <v/>
      </c>
      <c r="Y66" s="104" t="str">
        <f ca="1">IFERROR(IF(Y$19&lt;2,"",VLOOKUP($C66,在庫!$B$4:$SS$16,Y$19,0)),"")</f>
        <v/>
      </c>
      <c r="Z66" s="104" t="str">
        <f ca="1">IFERROR(IF(Z$19&lt;2,"",VLOOKUP($C66,在庫!$B$4:$SS$16,Z$19,0)),"")</f>
        <v/>
      </c>
      <c r="AA66" s="104" t="str">
        <f ca="1">IFERROR(IF(AA$19&lt;2,"",VLOOKUP($C66,在庫!$B$4:$SS$16,AA$19,0)),"")</f>
        <v/>
      </c>
      <c r="AB66" s="104" t="str">
        <f ca="1">IFERROR(IF(AB$19&lt;2,"",VLOOKUP($C66,在庫!$B$4:$SS$16,AB$19,0)),"")</f>
        <v/>
      </c>
      <c r="AC66" s="104" t="str">
        <f ca="1">IFERROR(IF(AC$19&lt;2,"",VLOOKUP($C66,在庫!$B$4:$SS$16,AC$19,0)),"")</f>
        <v/>
      </c>
      <c r="AD66" s="104" t="str">
        <f ca="1">IFERROR(IF(AD$19&lt;2,"",VLOOKUP($C66,在庫!$B$4:$SS$16,AD$19,0)),"")</f>
        <v/>
      </c>
      <c r="AE66" s="104" t="str">
        <f ca="1">IFERROR(IF(AE$19&lt;2,"",VLOOKUP($C66,在庫!$B$4:$SS$16,AE$19,0)),"")</f>
        <v/>
      </c>
      <c r="AF66" s="104" t="str">
        <f ca="1">IFERROR(IF(AF$19&lt;2,"",VLOOKUP($C66,在庫!$B$4:$SS$16,AF$19,0)),"")</f>
        <v/>
      </c>
      <c r="AG66" s="104" t="str">
        <f ca="1">IFERROR(IF(AG$19&lt;2,"",VLOOKUP($C66,在庫!$B$4:$SS$16,AG$19,0)),"")</f>
        <v/>
      </c>
      <c r="AH66" s="110" t="str">
        <f ca="1">IFERROR(IF(AH$19&lt;2,"",VLOOKUP($C66,在庫!$B$4:$SS$16,AH$19,0)),"")</f>
        <v/>
      </c>
      <c r="AI66" s="59">
        <f ca="1">SUM(D66:AH66)</f>
        <v>0</v>
      </c>
      <c r="AJ66" s="13" t="str">
        <f ca="1">IFERROR(AI73/(AI73+AI66),"")</f>
        <v/>
      </c>
    </row>
    <row r="67" spans="1:41" ht="18" hidden="1" customHeight="1" x14ac:dyDescent="0.2">
      <c r="B67" s="320"/>
      <c r="C67" s="217" t="str">
        <f t="shared" si="26"/>
        <v>0(残室数)</v>
      </c>
      <c r="D67" s="103" t="str">
        <f ca="1">IFERROR(IF(D$19&lt;2,"",VLOOKUP($C67,在庫!$B$4:$SS$16,D$19,0)),"")</f>
        <v/>
      </c>
      <c r="E67" s="104" t="str">
        <f ca="1">IFERROR(IF(E$19&lt;2,"",VLOOKUP($C67,在庫!$B$4:$SS$16,E$19,0)),"")</f>
        <v/>
      </c>
      <c r="F67" s="104" t="str">
        <f ca="1">IFERROR(IF(F$19&lt;2,"",VLOOKUP($C67,在庫!$B$4:$SS$16,F$19,0)),"")</f>
        <v/>
      </c>
      <c r="G67" s="104" t="str">
        <f ca="1">IFERROR(IF(G$19&lt;2,"",VLOOKUP($C67,在庫!$B$4:$SS$16,G$19,0)),"")</f>
        <v/>
      </c>
      <c r="H67" s="104" t="str">
        <f ca="1">IFERROR(IF(H$19&lt;2,"",VLOOKUP($C67,在庫!$B$4:$SS$16,H$19,0)),"")</f>
        <v/>
      </c>
      <c r="I67" s="104" t="str">
        <f ca="1">IFERROR(IF(I$19&lt;2,"",VLOOKUP($C67,在庫!$B$4:$SS$16,I$19,0)),"")</f>
        <v/>
      </c>
      <c r="J67" s="104" t="str">
        <f ca="1">IFERROR(IF(J$19&lt;2,"",VLOOKUP($C67,在庫!$B$4:$SS$16,J$19,0)),"")</f>
        <v/>
      </c>
      <c r="K67" s="104" t="str">
        <f ca="1">IFERROR(IF(K$19&lt;2,"",VLOOKUP($C67,在庫!$B$4:$SS$16,K$19,0)),"")</f>
        <v/>
      </c>
      <c r="L67" s="104" t="str">
        <f ca="1">IFERROR(IF(L$19&lt;2,"",VLOOKUP($C67,在庫!$B$4:$SS$16,L$19,0)),"")</f>
        <v/>
      </c>
      <c r="M67" s="104" t="str">
        <f ca="1">IFERROR(IF(M$19&lt;2,"",VLOOKUP($C67,在庫!$B$4:$SS$16,M$19,0)),"")</f>
        <v/>
      </c>
      <c r="N67" s="104" t="str">
        <f ca="1">IFERROR(IF(N$19&lt;2,"",VLOOKUP($C67,在庫!$B$4:$SS$16,N$19,0)),"")</f>
        <v/>
      </c>
      <c r="O67" s="104" t="str">
        <f ca="1">IFERROR(IF(O$19&lt;2,"",VLOOKUP($C67,在庫!$B$4:$SS$16,O$19,0)),"")</f>
        <v/>
      </c>
      <c r="P67" s="104" t="str">
        <f ca="1">IFERROR(IF(P$19&lt;2,"",VLOOKUP($C67,在庫!$B$4:$SS$16,P$19,0)),"")</f>
        <v/>
      </c>
      <c r="Q67" s="104" t="str">
        <f ca="1">IFERROR(IF(Q$19&lt;2,"",VLOOKUP($C67,在庫!$B$4:$SS$16,Q$19,0)),"")</f>
        <v/>
      </c>
      <c r="R67" s="104" t="str">
        <f ca="1">IFERROR(IF(R$19&lt;2,"",VLOOKUP($C67,在庫!$B$4:$SS$16,R$19,0)),"")</f>
        <v/>
      </c>
      <c r="S67" s="104" t="str">
        <f ca="1">IFERROR(IF(S$19&lt;2,"",VLOOKUP($C67,在庫!$B$4:$SS$16,S$19,0)),"")</f>
        <v/>
      </c>
      <c r="T67" s="104" t="str">
        <f ca="1">IFERROR(IF(T$19&lt;2,"",VLOOKUP($C67,在庫!$B$4:$SS$16,T$19,0)),"")</f>
        <v/>
      </c>
      <c r="U67" s="104" t="str">
        <f ca="1">IFERROR(IF(U$19&lt;2,"",VLOOKUP($C67,在庫!$B$4:$SS$16,U$19,0)),"")</f>
        <v/>
      </c>
      <c r="V67" s="104" t="str">
        <f ca="1">IFERROR(IF(V$19&lt;2,"",VLOOKUP($C67,在庫!$B$4:$SS$16,V$19,0)),"")</f>
        <v/>
      </c>
      <c r="W67" s="104" t="str">
        <f ca="1">IFERROR(IF(W$19&lt;2,"",VLOOKUP($C67,在庫!$B$4:$SS$16,W$19,0)),"")</f>
        <v/>
      </c>
      <c r="X67" s="104" t="str">
        <f ca="1">IFERROR(IF(X$19&lt;2,"",VLOOKUP($C67,在庫!$B$4:$SS$16,X$19,0)),"")</f>
        <v/>
      </c>
      <c r="Y67" s="104" t="str">
        <f ca="1">IFERROR(IF(Y$19&lt;2,"",VLOOKUP($C67,在庫!$B$4:$SS$16,Y$19,0)),"")</f>
        <v/>
      </c>
      <c r="Z67" s="104" t="str">
        <f ca="1">IFERROR(IF(Z$19&lt;2,"",VLOOKUP($C67,在庫!$B$4:$SS$16,Z$19,0)),"")</f>
        <v/>
      </c>
      <c r="AA67" s="104" t="str">
        <f ca="1">IFERROR(IF(AA$19&lt;2,"",VLOOKUP($C67,在庫!$B$4:$SS$16,AA$19,0)),"")</f>
        <v/>
      </c>
      <c r="AB67" s="104" t="str">
        <f ca="1">IFERROR(IF(AB$19&lt;2,"",VLOOKUP($C67,在庫!$B$4:$SS$16,AB$19,0)),"")</f>
        <v/>
      </c>
      <c r="AC67" s="104" t="str">
        <f ca="1">IFERROR(IF(AC$19&lt;2,"",VLOOKUP($C67,在庫!$B$4:$SS$16,AC$19,0)),"")</f>
        <v/>
      </c>
      <c r="AD67" s="104" t="str">
        <f ca="1">IFERROR(IF(AD$19&lt;2,"",VLOOKUP($C67,在庫!$B$4:$SS$16,AD$19,0)),"")</f>
        <v/>
      </c>
      <c r="AE67" s="104" t="str">
        <f ca="1">IFERROR(IF(AE$19&lt;2,"",VLOOKUP($C67,在庫!$B$4:$SS$16,AE$19,0)),"")</f>
        <v/>
      </c>
      <c r="AF67" s="104" t="str">
        <f ca="1">IFERROR(IF(AF$19&lt;2,"",VLOOKUP($C67,在庫!$B$4:$SS$16,AF$19,0)),"")</f>
        <v/>
      </c>
      <c r="AG67" s="104" t="str">
        <f ca="1">IFERROR(IF(AG$19&lt;2,"",VLOOKUP($C67,在庫!$B$4:$SS$16,AG$19,0)),"")</f>
        <v/>
      </c>
      <c r="AH67" s="110" t="str">
        <f ca="1">IFERROR(IF(AH$19&lt;2,"",VLOOKUP($C67,在庫!$B$4:$SS$16,AH$19,0)),"")</f>
        <v/>
      </c>
      <c r="AI67" s="59">
        <f t="shared" ca="1" si="25"/>
        <v>0</v>
      </c>
      <c r="AJ67" s="13" t="str">
        <f ca="1">IFERROR(AI74/(AI74+AI67),"")</f>
        <v/>
      </c>
    </row>
    <row r="68" spans="1:41" ht="18" hidden="1" customHeight="1" x14ac:dyDescent="0.2">
      <c r="B68" s="320"/>
      <c r="C68" s="217" t="str">
        <f t="shared" si="26"/>
        <v>0(残室数)</v>
      </c>
      <c r="D68" s="103" t="str">
        <f ca="1">IFERROR(IF(D$19&lt;2,"",VLOOKUP($C68,在庫!$B$4:$SS$16,D$19,0)),"")</f>
        <v/>
      </c>
      <c r="E68" s="104" t="str">
        <f ca="1">IFERROR(IF(E$19&lt;2,"",VLOOKUP($C68,在庫!$B$4:$SS$16,E$19,0)),"")</f>
        <v/>
      </c>
      <c r="F68" s="104" t="str">
        <f ca="1">IFERROR(IF(F$19&lt;2,"",VLOOKUP($C68,在庫!$B$4:$SS$16,F$19,0)),"")</f>
        <v/>
      </c>
      <c r="G68" s="104" t="str">
        <f ca="1">IFERROR(IF(G$19&lt;2,"",VLOOKUP($C68,在庫!$B$4:$SS$16,G$19,0)),"")</f>
        <v/>
      </c>
      <c r="H68" s="104" t="str">
        <f ca="1">IFERROR(IF(H$19&lt;2,"",VLOOKUP($C68,在庫!$B$4:$SS$16,H$19,0)),"")</f>
        <v/>
      </c>
      <c r="I68" s="104" t="str">
        <f ca="1">IFERROR(IF(I$19&lt;2,"",VLOOKUP($C68,在庫!$B$4:$SS$16,I$19,0)),"")</f>
        <v/>
      </c>
      <c r="J68" s="104" t="str">
        <f ca="1">IFERROR(IF(J$19&lt;2,"",VLOOKUP($C68,在庫!$B$4:$SS$16,J$19,0)),"")</f>
        <v/>
      </c>
      <c r="K68" s="104" t="str">
        <f ca="1">IFERROR(IF(K$19&lt;2,"",VLOOKUP($C68,在庫!$B$4:$SS$16,K$19,0)),"")</f>
        <v/>
      </c>
      <c r="L68" s="104" t="str">
        <f ca="1">IFERROR(IF(L$19&lt;2,"",VLOOKUP($C68,在庫!$B$4:$SS$16,L$19,0)),"")</f>
        <v/>
      </c>
      <c r="M68" s="104" t="str">
        <f ca="1">IFERROR(IF(M$19&lt;2,"",VLOOKUP($C68,在庫!$B$4:$SS$16,M$19,0)),"")</f>
        <v/>
      </c>
      <c r="N68" s="104" t="str">
        <f ca="1">IFERROR(IF(N$19&lt;2,"",VLOOKUP($C68,在庫!$B$4:$SS$16,N$19,0)),"")</f>
        <v/>
      </c>
      <c r="O68" s="104" t="str">
        <f ca="1">IFERROR(IF(O$19&lt;2,"",VLOOKUP($C68,在庫!$B$4:$SS$16,O$19,0)),"")</f>
        <v/>
      </c>
      <c r="P68" s="104" t="str">
        <f ca="1">IFERROR(IF(P$19&lt;2,"",VLOOKUP($C68,在庫!$B$4:$SS$16,P$19,0)),"")</f>
        <v/>
      </c>
      <c r="Q68" s="104" t="str">
        <f ca="1">IFERROR(IF(Q$19&lt;2,"",VLOOKUP($C68,在庫!$B$4:$SS$16,Q$19,0)),"")</f>
        <v/>
      </c>
      <c r="R68" s="104" t="str">
        <f ca="1">IFERROR(IF(R$19&lt;2,"",VLOOKUP($C68,在庫!$B$4:$SS$16,R$19,0)),"")</f>
        <v/>
      </c>
      <c r="S68" s="104" t="str">
        <f ca="1">IFERROR(IF(S$19&lt;2,"",VLOOKUP($C68,在庫!$B$4:$SS$16,S$19,0)),"")</f>
        <v/>
      </c>
      <c r="T68" s="104" t="str">
        <f ca="1">IFERROR(IF(T$19&lt;2,"",VLOOKUP($C68,在庫!$B$4:$SS$16,T$19,0)),"")</f>
        <v/>
      </c>
      <c r="U68" s="104" t="str">
        <f ca="1">IFERROR(IF(U$19&lt;2,"",VLOOKUP($C68,在庫!$B$4:$SS$16,U$19,0)),"")</f>
        <v/>
      </c>
      <c r="V68" s="104" t="str">
        <f ca="1">IFERROR(IF(V$19&lt;2,"",VLOOKUP($C68,在庫!$B$4:$SS$16,V$19,0)),"")</f>
        <v/>
      </c>
      <c r="W68" s="104" t="str">
        <f ca="1">IFERROR(IF(W$19&lt;2,"",VLOOKUP($C68,在庫!$B$4:$SS$16,W$19,0)),"")</f>
        <v/>
      </c>
      <c r="X68" s="104" t="str">
        <f ca="1">IFERROR(IF(X$19&lt;2,"",VLOOKUP($C68,在庫!$B$4:$SS$16,X$19,0)),"")</f>
        <v/>
      </c>
      <c r="Y68" s="104" t="str">
        <f ca="1">IFERROR(IF(Y$19&lt;2,"",VLOOKUP($C68,在庫!$B$4:$SS$16,Y$19,0)),"")</f>
        <v/>
      </c>
      <c r="Z68" s="104" t="str">
        <f ca="1">IFERROR(IF(Z$19&lt;2,"",VLOOKUP($C68,在庫!$B$4:$SS$16,Z$19,0)),"")</f>
        <v/>
      </c>
      <c r="AA68" s="104" t="str">
        <f ca="1">IFERROR(IF(AA$19&lt;2,"",VLOOKUP($C68,在庫!$B$4:$SS$16,AA$19,0)),"")</f>
        <v/>
      </c>
      <c r="AB68" s="104" t="str">
        <f ca="1">IFERROR(IF(AB$19&lt;2,"",VLOOKUP($C68,在庫!$B$4:$SS$16,AB$19,0)),"")</f>
        <v/>
      </c>
      <c r="AC68" s="104" t="str">
        <f ca="1">IFERROR(IF(AC$19&lt;2,"",VLOOKUP($C68,在庫!$B$4:$SS$16,AC$19,0)),"")</f>
        <v/>
      </c>
      <c r="AD68" s="104" t="str">
        <f ca="1">IFERROR(IF(AD$19&lt;2,"",VLOOKUP($C68,在庫!$B$4:$SS$16,AD$19,0)),"")</f>
        <v/>
      </c>
      <c r="AE68" s="104" t="str">
        <f ca="1">IFERROR(IF(AE$19&lt;2,"",VLOOKUP($C68,在庫!$B$4:$SS$16,AE$19,0)),"")</f>
        <v/>
      </c>
      <c r="AF68" s="104" t="str">
        <f ca="1">IFERROR(IF(AF$19&lt;2,"",VLOOKUP($C68,在庫!$B$4:$SS$16,AF$19,0)),"")</f>
        <v/>
      </c>
      <c r="AG68" s="104" t="str">
        <f ca="1">IFERROR(IF(AG$19&lt;2,"",VLOOKUP($C68,在庫!$B$4:$SS$16,AG$19,0)),"")</f>
        <v/>
      </c>
      <c r="AH68" s="110" t="str">
        <f ca="1">IFERROR(IF(AH$19&lt;2,"",VLOOKUP($C68,在庫!$B$4:$SS$16,AH$19,0)),"")</f>
        <v/>
      </c>
      <c r="AI68" s="59">
        <f t="shared" ref="AI68" ca="1" si="27">SUM(D68:AH68)</f>
        <v>0</v>
      </c>
      <c r="AJ68" s="13" t="str">
        <f ca="1">IFERROR(AI75/(AI75+AI68),"")</f>
        <v/>
      </c>
    </row>
    <row r="69" spans="1:41" ht="18" hidden="1" customHeight="1" x14ac:dyDescent="0.2">
      <c r="A69" s="4">
        <v>7</v>
      </c>
      <c r="B69" s="320"/>
      <c r="C69" s="217" t="str">
        <f t="shared" si="26"/>
        <v>0(残室数)</v>
      </c>
      <c r="D69" s="103" t="str">
        <f ca="1">IFERROR(IF(D$19&lt;2,"",VLOOKUP($C69,在庫!$B$4:$SS$16,D$19,0)),"")</f>
        <v/>
      </c>
      <c r="E69" s="104" t="str">
        <f ca="1">IFERROR(IF(E$19&lt;2,"",VLOOKUP($C69,在庫!$B$4:$SS$16,E$19,0)),"")</f>
        <v/>
      </c>
      <c r="F69" s="104" t="str">
        <f ca="1">IFERROR(IF(F$19&lt;2,"",VLOOKUP($C69,在庫!$B$4:$SS$16,F$19,0)),"")</f>
        <v/>
      </c>
      <c r="G69" s="104" t="str">
        <f ca="1">IFERROR(IF(G$19&lt;2,"",VLOOKUP($C69,在庫!$B$4:$SS$16,G$19,0)),"")</f>
        <v/>
      </c>
      <c r="H69" s="104" t="str">
        <f ca="1">IFERROR(IF(H$19&lt;2,"",VLOOKUP($C69,在庫!$B$4:$SS$16,H$19,0)),"")</f>
        <v/>
      </c>
      <c r="I69" s="104" t="str">
        <f ca="1">IFERROR(IF(I$19&lt;2,"",VLOOKUP($C69,在庫!$B$4:$SS$16,I$19,0)),"")</f>
        <v/>
      </c>
      <c r="J69" s="104" t="str">
        <f ca="1">IFERROR(IF(J$19&lt;2,"",VLOOKUP($C69,在庫!$B$4:$SS$16,J$19,0)),"")</f>
        <v/>
      </c>
      <c r="K69" s="104" t="str">
        <f ca="1">IFERROR(IF(K$19&lt;2,"",VLOOKUP($C69,在庫!$B$4:$SS$16,K$19,0)),"")</f>
        <v/>
      </c>
      <c r="L69" s="104" t="str">
        <f ca="1">IFERROR(IF(L$19&lt;2,"",VLOOKUP($C69,在庫!$B$4:$SS$16,L$19,0)),"")</f>
        <v/>
      </c>
      <c r="M69" s="104" t="str">
        <f ca="1">IFERROR(IF(M$19&lt;2,"",VLOOKUP($C69,在庫!$B$4:$SS$16,M$19,0)),"")</f>
        <v/>
      </c>
      <c r="N69" s="104" t="str">
        <f ca="1">IFERROR(IF(N$19&lt;2,"",VLOOKUP($C69,在庫!$B$4:$SS$16,N$19,0)),"")</f>
        <v/>
      </c>
      <c r="O69" s="104" t="str">
        <f ca="1">IFERROR(IF(O$19&lt;2,"",VLOOKUP($C69,在庫!$B$4:$SS$16,O$19,0)),"")</f>
        <v/>
      </c>
      <c r="P69" s="104" t="str">
        <f ca="1">IFERROR(IF(P$19&lt;2,"",VLOOKUP($C69,在庫!$B$4:$SS$16,P$19,0)),"")</f>
        <v/>
      </c>
      <c r="Q69" s="104" t="str">
        <f ca="1">IFERROR(IF(Q$19&lt;2,"",VLOOKUP($C69,在庫!$B$4:$SS$16,Q$19,0)),"")</f>
        <v/>
      </c>
      <c r="R69" s="104" t="str">
        <f ca="1">IFERROR(IF(R$19&lt;2,"",VLOOKUP($C69,在庫!$B$4:$SS$16,R$19,0)),"")</f>
        <v/>
      </c>
      <c r="S69" s="104" t="str">
        <f ca="1">IFERROR(IF(S$19&lt;2,"",VLOOKUP($C69,在庫!$B$4:$SS$16,S$19,0)),"")</f>
        <v/>
      </c>
      <c r="T69" s="104" t="str">
        <f ca="1">IFERROR(IF(T$19&lt;2,"",VLOOKUP($C69,在庫!$B$4:$SS$16,T$19,0)),"")</f>
        <v/>
      </c>
      <c r="U69" s="104" t="str">
        <f ca="1">IFERROR(IF(U$19&lt;2,"",VLOOKUP($C69,在庫!$B$4:$SS$16,U$19,0)),"")</f>
        <v/>
      </c>
      <c r="V69" s="104" t="str">
        <f ca="1">IFERROR(IF(V$19&lt;2,"",VLOOKUP($C69,在庫!$B$4:$SS$16,V$19,0)),"")</f>
        <v/>
      </c>
      <c r="W69" s="104" t="str">
        <f ca="1">IFERROR(IF(W$19&lt;2,"",VLOOKUP($C69,在庫!$B$4:$SS$16,W$19,0)),"")</f>
        <v/>
      </c>
      <c r="X69" s="104" t="str">
        <f ca="1">IFERROR(IF(X$19&lt;2,"",VLOOKUP($C69,在庫!$B$4:$SS$16,X$19,0)),"")</f>
        <v/>
      </c>
      <c r="Y69" s="104" t="str">
        <f ca="1">IFERROR(IF(Y$19&lt;2,"",VLOOKUP($C69,在庫!$B$4:$SS$16,Y$19,0)),"")</f>
        <v/>
      </c>
      <c r="Z69" s="104" t="str">
        <f ca="1">IFERROR(IF(Z$19&lt;2,"",VLOOKUP($C69,在庫!$B$4:$SS$16,Z$19,0)),"")</f>
        <v/>
      </c>
      <c r="AA69" s="104" t="str">
        <f ca="1">IFERROR(IF(AA$19&lt;2,"",VLOOKUP($C69,在庫!$B$4:$SS$16,AA$19,0)),"")</f>
        <v/>
      </c>
      <c r="AB69" s="104" t="str">
        <f ca="1">IFERROR(IF(AB$19&lt;2,"",VLOOKUP($C69,在庫!$B$4:$SS$16,AB$19,0)),"")</f>
        <v/>
      </c>
      <c r="AC69" s="104" t="str">
        <f ca="1">IFERROR(IF(AC$19&lt;2,"",VLOOKUP($C69,在庫!$B$4:$SS$16,AC$19,0)),"")</f>
        <v/>
      </c>
      <c r="AD69" s="104" t="str">
        <f ca="1">IFERROR(IF(AD$19&lt;2,"",VLOOKUP($C69,在庫!$B$4:$SS$16,AD$19,0)),"")</f>
        <v/>
      </c>
      <c r="AE69" s="104" t="str">
        <f ca="1">IFERROR(IF(AE$19&lt;2,"",VLOOKUP($C69,在庫!$B$4:$SS$16,AE$19,0)),"")</f>
        <v/>
      </c>
      <c r="AF69" s="104" t="str">
        <f ca="1">IFERROR(IF(AF$19&lt;2,"",VLOOKUP($C69,在庫!$B$4:$SS$16,AF$19,0)),"")</f>
        <v/>
      </c>
      <c r="AG69" s="104" t="str">
        <f ca="1">IFERROR(IF(AG$19&lt;2,"",VLOOKUP($C69,在庫!$B$4:$SS$16,AG$19,0)),"")</f>
        <v/>
      </c>
      <c r="AH69" s="110" t="str">
        <f ca="1">IFERROR(IF(AH$19&lt;2,"",VLOOKUP($C69,在庫!$B$4:$SS$16,AH$19,0)),"")</f>
        <v/>
      </c>
      <c r="AI69" s="59">
        <f t="shared" ca="1" si="25"/>
        <v>0</v>
      </c>
      <c r="AJ69" s="13" t="str">
        <f t="shared" ref="AJ69" ca="1" si="28">IFERROR(AI76/(AI76+AI69),"")</f>
        <v/>
      </c>
    </row>
    <row r="70" spans="1:41" collapsed="1" x14ac:dyDescent="0.2">
      <c r="A70" s="4">
        <v>14</v>
      </c>
      <c r="B70" s="320"/>
      <c r="C70" s="217" t="s">
        <v>62</v>
      </c>
      <c r="D70" s="20">
        <f t="shared" ref="D70:AH70" ca="1" si="29">SUM(D64:D69)</f>
        <v>0</v>
      </c>
      <c r="E70" s="19">
        <f t="shared" ca="1" si="29"/>
        <v>0</v>
      </c>
      <c r="F70" s="19">
        <f t="shared" ca="1" si="29"/>
        <v>0</v>
      </c>
      <c r="G70" s="19">
        <f t="shared" ca="1" si="29"/>
        <v>0</v>
      </c>
      <c r="H70" s="19">
        <f t="shared" ca="1" si="29"/>
        <v>0</v>
      </c>
      <c r="I70" s="19">
        <f t="shared" ca="1" si="29"/>
        <v>0</v>
      </c>
      <c r="J70" s="19">
        <f t="shared" ca="1" si="29"/>
        <v>0</v>
      </c>
      <c r="K70" s="19">
        <f t="shared" ca="1" si="29"/>
        <v>0</v>
      </c>
      <c r="L70" s="19">
        <f t="shared" ca="1" si="29"/>
        <v>0</v>
      </c>
      <c r="M70" s="19">
        <f t="shared" ca="1" si="29"/>
        <v>0</v>
      </c>
      <c r="N70" s="19">
        <f t="shared" ca="1" si="29"/>
        <v>0</v>
      </c>
      <c r="O70" s="19">
        <f t="shared" ca="1" si="29"/>
        <v>0</v>
      </c>
      <c r="P70" s="19">
        <f t="shared" ca="1" si="29"/>
        <v>0</v>
      </c>
      <c r="Q70" s="19">
        <f t="shared" ca="1" si="29"/>
        <v>0</v>
      </c>
      <c r="R70" s="19">
        <f t="shared" ca="1" si="29"/>
        <v>0</v>
      </c>
      <c r="S70" s="19">
        <f t="shared" ca="1" si="29"/>
        <v>0</v>
      </c>
      <c r="T70" s="19">
        <f t="shared" ca="1" si="29"/>
        <v>0</v>
      </c>
      <c r="U70" s="19">
        <f t="shared" ca="1" si="29"/>
        <v>0</v>
      </c>
      <c r="V70" s="19">
        <f t="shared" ca="1" si="29"/>
        <v>0</v>
      </c>
      <c r="W70" s="19">
        <f t="shared" ca="1" si="29"/>
        <v>0</v>
      </c>
      <c r="X70" s="19">
        <f t="shared" ca="1" si="29"/>
        <v>0</v>
      </c>
      <c r="Y70" s="19">
        <f t="shared" ca="1" si="29"/>
        <v>0</v>
      </c>
      <c r="Z70" s="19">
        <f t="shared" ca="1" si="29"/>
        <v>0</v>
      </c>
      <c r="AA70" s="19">
        <f t="shared" ca="1" si="29"/>
        <v>0</v>
      </c>
      <c r="AB70" s="19">
        <f t="shared" ca="1" si="29"/>
        <v>0</v>
      </c>
      <c r="AC70" s="19">
        <f t="shared" ca="1" si="29"/>
        <v>0</v>
      </c>
      <c r="AD70" s="19">
        <f t="shared" ca="1" si="29"/>
        <v>0</v>
      </c>
      <c r="AE70" s="19">
        <f t="shared" ca="1" si="29"/>
        <v>0</v>
      </c>
      <c r="AF70" s="19">
        <f t="shared" ca="1" si="29"/>
        <v>0</v>
      </c>
      <c r="AG70" s="19">
        <f t="shared" ca="1" si="29"/>
        <v>0</v>
      </c>
      <c r="AH70" s="111">
        <f t="shared" ca="1" si="29"/>
        <v>0</v>
      </c>
      <c r="AI70" s="59">
        <f t="shared" ca="1" si="25"/>
        <v>0</v>
      </c>
    </row>
    <row r="71" spans="1:41" ht="18" customHeight="1" x14ac:dyDescent="0.2">
      <c r="A71" s="4">
        <v>9</v>
      </c>
      <c r="B71" s="320"/>
      <c r="C71" s="217" t="str">
        <f>B3&amp;"(販売室数)"</f>
        <v>ラグジュアリープールヴィラ(販売室数)</v>
      </c>
      <c r="D71" s="101" t="str">
        <f ca="1">IFERROR(IF(D$19&lt;2,"",VLOOKUP($C71,在庫!$B$4:$SS$16,D$19,0)),"")</f>
        <v/>
      </c>
      <c r="E71" s="102" t="str">
        <f ca="1">IFERROR(IF(E$19&lt;2,"",VLOOKUP($C71,在庫!$B$4:$SS$16,E$19,0)),"")</f>
        <v/>
      </c>
      <c r="F71" s="102" t="str">
        <f ca="1">IFERROR(IF(F$19&lt;2,"",VLOOKUP($C71,在庫!$B$4:$SS$16,F$19,0)),"")</f>
        <v/>
      </c>
      <c r="G71" s="102" t="str">
        <f ca="1">IFERROR(IF(G$19&lt;2,"",VLOOKUP($C71,在庫!$B$4:$SS$16,G$19,0)),"")</f>
        <v/>
      </c>
      <c r="H71" s="102" t="str">
        <f ca="1">IFERROR(IF(H$19&lt;2,"",VLOOKUP($C71,在庫!$B$4:$SS$16,H$19,0)),"")</f>
        <v/>
      </c>
      <c r="I71" s="102" t="str">
        <f ca="1">IFERROR(IF(I$19&lt;2,"",VLOOKUP($C71,在庫!$B$4:$SS$16,I$19,0)),"")</f>
        <v/>
      </c>
      <c r="J71" s="102" t="str">
        <f ca="1">IFERROR(IF(J$19&lt;2,"",VLOOKUP($C71,在庫!$B$4:$SS$16,J$19,0)),"")</f>
        <v/>
      </c>
      <c r="K71" s="102" t="str">
        <f ca="1">IFERROR(IF(K$19&lt;2,"",VLOOKUP($C71,在庫!$B$4:$SS$16,K$19,0)),"")</f>
        <v/>
      </c>
      <c r="L71" s="102" t="str">
        <f ca="1">IFERROR(IF(L$19&lt;2,"",VLOOKUP($C71,在庫!$B$4:$SS$16,L$19,0)),"")</f>
        <v/>
      </c>
      <c r="M71" s="102" t="str">
        <f ca="1">IFERROR(IF(M$19&lt;2,"",VLOOKUP($C71,在庫!$B$4:$SS$16,M$19,0)),"")</f>
        <v/>
      </c>
      <c r="N71" s="102" t="str">
        <f ca="1">IFERROR(IF(N$19&lt;2,"",VLOOKUP($C71,在庫!$B$4:$SS$16,N$19,0)),"")</f>
        <v/>
      </c>
      <c r="O71" s="102" t="str">
        <f ca="1">IFERROR(IF(O$19&lt;2,"",VLOOKUP($C71,在庫!$B$4:$SS$16,O$19,0)),"")</f>
        <v/>
      </c>
      <c r="P71" s="102" t="str">
        <f ca="1">IFERROR(IF(P$19&lt;2,"",VLOOKUP($C71,在庫!$B$4:$SS$16,P$19,0)),"")</f>
        <v/>
      </c>
      <c r="Q71" s="102" t="str">
        <f ca="1">IFERROR(IF(Q$19&lt;2,"",VLOOKUP($C71,在庫!$B$4:$SS$16,Q$19,0)),"")</f>
        <v/>
      </c>
      <c r="R71" s="102" t="str">
        <f ca="1">IFERROR(IF(R$19&lt;2,"",VLOOKUP($C71,在庫!$B$4:$SS$16,R$19,0)),"")</f>
        <v/>
      </c>
      <c r="S71" s="102" t="str">
        <f ca="1">IFERROR(IF(S$19&lt;2,"",VLOOKUP($C71,在庫!$B$4:$SS$16,S$19,0)),"")</f>
        <v/>
      </c>
      <c r="T71" s="102" t="str">
        <f ca="1">IFERROR(IF(T$19&lt;2,"",VLOOKUP($C71,在庫!$B$4:$SS$16,T$19,0)),"")</f>
        <v/>
      </c>
      <c r="U71" s="102" t="str">
        <f ca="1">IFERROR(IF(U$19&lt;2,"",VLOOKUP($C71,在庫!$B$4:$SS$16,U$19,0)),"")</f>
        <v/>
      </c>
      <c r="V71" s="102" t="str">
        <f ca="1">IFERROR(IF(V$19&lt;2,"",VLOOKUP($C71,在庫!$B$4:$SS$16,V$19,0)),"")</f>
        <v/>
      </c>
      <c r="W71" s="102" t="str">
        <f ca="1">IFERROR(IF(W$19&lt;2,"",VLOOKUP($C71,在庫!$B$4:$SS$16,W$19,0)),"")</f>
        <v/>
      </c>
      <c r="X71" s="102" t="str">
        <f ca="1">IFERROR(IF(X$19&lt;2,"",VLOOKUP($C71,在庫!$B$4:$SS$16,X$19,0)),"")</f>
        <v/>
      </c>
      <c r="Y71" s="102" t="str">
        <f ca="1">IFERROR(IF(Y$19&lt;2,"",VLOOKUP($C71,在庫!$B$4:$SS$16,Y$19,0)),"")</f>
        <v/>
      </c>
      <c r="Z71" s="102" t="str">
        <f ca="1">IFERROR(IF(Z$19&lt;2,"",VLOOKUP($C71,在庫!$B$4:$SS$16,Z$19,0)),"")</f>
        <v/>
      </c>
      <c r="AA71" s="102" t="str">
        <f ca="1">IFERROR(IF(AA$19&lt;2,"",VLOOKUP($C71,在庫!$B$4:$SS$16,AA$19,0)),"")</f>
        <v/>
      </c>
      <c r="AB71" s="102" t="str">
        <f ca="1">IFERROR(IF(AB$19&lt;2,"",VLOOKUP($C71,在庫!$B$4:$SS$16,AB$19,0)),"")</f>
        <v/>
      </c>
      <c r="AC71" s="102" t="str">
        <f ca="1">IFERROR(IF(AC$19&lt;2,"",VLOOKUP($C71,在庫!$B$4:$SS$16,AC$19,0)),"")</f>
        <v/>
      </c>
      <c r="AD71" s="102" t="str">
        <f ca="1">IFERROR(IF(AD$19&lt;2,"",VLOOKUP($C71,在庫!$B$4:$SS$16,AD$19,0)),"")</f>
        <v/>
      </c>
      <c r="AE71" s="102" t="str">
        <f ca="1">IFERROR(IF(AE$19&lt;2,"",VLOOKUP($C71,在庫!$B$4:$SS$16,AE$19,0)),"")</f>
        <v/>
      </c>
      <c r="AF71" s="102" t="str">
        <f ca="1">IFERROR(IF(AF$19&lt;2,"",VLOOKUP($C71,在庫!$B$4:$SS$16,AF$19,0)),"")</f>
        <v/>
      </c>
      <c r="AG71" s="102" t="str">
        <f ca="1">IFERROR(IF(AG$19&lt;2,"",VLOOKUP($C71,在庫!$B$4:$SS$16,AG$19,0)),"")</f>
        <v/>
      </c>
      <c r="AH71" s="112" t="str">
        <f ca="1">IFERROR(IF(AH$19&lt;2,"",VLOOKUP($C71,在庫!$B$4:$SS$16,AH$19,0)),"")</f>
        <v/>
      </c>
      <c r="AI71" s="59">
        <f ca="1">SUM(D71:AH71)</f>
        <v>0</v>
      </c>
    </row>
    <row r="72" spans="1:41" ht="18" customHeight="1" x14ac:dyDescent="0.2">
      <c r="B72" s="320"/>
      <c r="C72" s="217" t="str">
        <f t="shared" ref="C72:C76" si="30">B4&amp;"(販売室数)"</f>
        <v>with SAUNA(販売室数)</v>
      </c>
      <c r="D72" s="101" t="str">
        <f ca="1">IFERROR(IF(D$19&lt;2,"",VLOOKUP($C72,在庫!$B$4:$SS$16,D$19,0)),"")</f>
        <v/>
      </c>
      <c r="E72" s="102" t="str">
        <f ca="1">IFERROR(IF(E$19&lt;2,"",VLOOKUP($C72,在庫!$B$4:$SS$16,E$19,0)),"")</f>
        <v/>
      </c>
      <c r="F72" s="102" t="str">
        <f ca="1">IFERROR(IF(F$19&lt;2,"",VLOOKUP($C72,在庫!$B$4:$SS$16,F$19,0)),"")</f>
        <v/>
      </c>
      <c r="G72" s="102" t="str">
        <f ca="1">IFERROR(IF(G$19&lt;2,"",VLOOKUP($C72,在庫!$B$4:$SS$16,G$19,0)),"")</f>
        <v/>
      </c>
      <c r="H72" s="102" t="str">
        <f ca="1">IFERROR(IF(H$19&lt;2,"",VLOOKUP($C72,在庫!$B$4:$SS$16,H$19,0)),"")</f>
        <v/>
      </c>
      <c r="I72" s="102" t="str">
        <f ca="1">IFERROR(IF(I$19&lt;2,"",VLOOKUP($C72,在庫!$B$4:$SS$16,I$19,0)),"")</f>
        <v/>
      </c>
      <c r="J72" s="102" t="str">
        <f ca="1">IFERROR(IF(J$19&lt;2,"",VLOOKUP($C72,在庫!$B$4:$SS$16,J$19,0)),"")</f>
        <v/>
      </c>
      <c r="K72" s="102" t="str">
        <f ca="1">IFERROR(IF(K$19&lt;2,"",VLOOKUP($C72,在庫!$B$4:$SS$16,K$19,0)),"")</f>
        <v/>
      </c>
      <c r="L72" s="102" t="str">
        <f ca="1">IFERROR(IF(L$19&lt;2,"",VLOOKUP($C72,在庫!$B$4:$SS$16,L$19,0)),"")</f>
        <v/>
      </c>
      <c r="M72" s="102" t="str">
        <f ca="1">IFERROR(IF(M$19&lt;2,"",VLOOKUP($C72,在庫!$B$4:$SS$16,M$19,0)),"")</f>
        <v/>
      </c>
      <c r="N72" s="102" t="str">
        <f ca="1">IFERROR(IF(N$19&lt;2,"",VLOOKUP($C72,在庫!$B$4:$SS$16,N$19,0)),"")</f>
        <v/>
      </c>
      <c r="O72" s="102" t="str">
        <f ca="1">IFERROR(IF(O$19&lt;2,"",VLOOKUP($C72,在庫!$B$4:$SS$16,O$19,0)),"")</f>
        <v/>
      </c>
      <c r="P72" s="102" t="str">
        <f ca="1">IFERROR(IF(P$19&lt;2,"",VLOOKUP($C72,在庫!$B$4:$SS$16,P$19,0)),"")</f>
        <v/>
      </c>
      <c r="Q72" s="102" t="str">
        <f ca="1">IFERROR(IF(Q$19&lt;2,"",VLOOKUP($C72,在庫!$B$4:$SS$16,Q$19,0)),"")</f>
        <v/>
      </c>
      <c r="R72" s="102" t="str">
        <f ca="1">IFERROR(IF(R$19&lt;2,"",VLOOKUP($C72,在庫!$B$4:$SS$16,R$19,0)),"")</f>
        <v/>
      </c>
      <c r="S72" s="102" t="str">
        <f ca="1">IFERROR(IF(S$19&lt;2,"",VLOOKUP($C72,在庫!$B$4:$SS$16,S$19,0)),"")</f>
        <v/>
      </c>
      <c r="T72" s="102" t="str">
        <f ca="1">IFERROR(IF(T$19&lt;2,"",VLOOKUP($C72,在庫!$B$4:$SS$16,T$19,0)),"")</f>
        <v/>
      </c>
      <c r="U72" s="102" t="str">
        <f ca="1">IFERROR(IF(U$19&lt;2,"",VLOOKUP($C72,在庫!$B$4:$SS$16,U$19,0)),"")</f>
        <v/>
      </c>
      <c r="V72" s="102" t="str">
        <f ca="1">IFERROR(IF(V$19&lt;2,"",VLOOKUP($C72,在庫!$B$4:$SS$16,V$19,0)),"")</f>
        <v/>
      </c>
      <c r="W72" s="102" t="str">
        <f ca="1">IFERROR(IF(W$19&lt;2,"",VLOOKUP($C72,在庫!$B$4:$SS$16,W$19,0)),"")</f>
        <v/>
      </c>
      <c r="X72" s="102" t="str">
        <f ca="1">IFERROR(IF(X$19&lt;2,"",VLOOKUP($C72,在庫!$B$4:$SS$16,X$19,0)),"")</f>
        <v/>
      </c>
      <c r="Y72" s="102" t="str">
        <f ca="1">IFERROR(IF(Y$19&lt;2,"",VLOOKUP($C72,在庫!$B$4:$SS$16,Y$19,0)),"")</f>
        <v/>
      </c>
      <c r="Z72" s="102" t="str">
        <f ca="1">IFERROR(IF(Z$19&lt;2,"",VLOOKUP($C72,在庫!$B$4:$SS$16,Z$19,0)),"")</f>
        <v/>
      </c>
      <c r="AA72" s="102" t="str">
        <f ca="1">IFERROR(IF(AA$19&lt;2,"",VLOOKUP($C72,在庫!$B$4:$SS$16,AA$19,0)),"")</f>
        <v/>
      </c>
      <c r="AB72" s="102" t="str">
        <f ca="1">IFERROR(IF(AB$19&lt;2,"",VLOOKUP($C72,在庫!$B$4:$SS$16,AB$19,0)),"")</f>
        <v/>
      </c>
      <c r="AC72" s="102" t="str">
        <f ca="1">IFERROR(IF(AC$19&lt;2,"",VLOOKUP($C72,在庫!$B$4:$SS$16,AC$19,0)),"")</f>
        <v/>
      </c>
      <c r="AD72" s="102" t="str">
        <f ca="1">IFERROR(IF(AD$19&lt;2,"",VLOOKUP($C72,在庫!$B$4:$SS$16,AD$19,0)),"")</f>
        <v/>
      </c>
      <c r="AE72" s="102" t="str">
        <f ca="1">IFERROR(IF(AE$19&lt;2,"",VLOOKUP($C72,在庫!$B$4:$SS$16,AE$19,0)),"")</f>
        <v/>
      </c>
      <c r="AF72" s="102" t="str">
        <f ca="1">IFERROR(IF(AF$19&lt;2,"",VLOOKUP($C72,在庫!$B$4:$SS$16,AF$19,0)),"")</f>
        <v/>
      </c>
      <c r="AG72" s="102" t="str">
        <f ca="1">IFERROR(IF(AG$19&lt;2,"",VLOOKUP($C72,在庫!$B$4:$SS$16,AG$19,0)),"")</f>
        <v/>
      </c>
      <c r="AH72" s="112" t="str">
        <f ca="1">IFERROR(IF(AH$19&lt;2,"",VLOOKUP($C72,在庫!$B$4:$SS$16,AH$19,0)),"")</f>
        <v/>
      </c>
      <c r="AI72" s="59">
        <f ca="1">SUM(D72:AH72)</f>
        <v>0</v>
      </c>
    </row>
    <row r="73" spans="1:41" ht="18" hidden="1" customHeight="1" x14ac:dyDescent="0.2">
      <c r="B73" s="320"/>
      <c r="C73" s="217" t="str">
        <f t="shared" si="30"/>
        <v>0(販売室数)</v>
      </c>
      <c r="D73" s="101" t="str">
        <f ca="1">IFERROR(IF(D$19&lt;2,"",VLOOKUP($C73,在庫!$B$4:$SS$16,D$19,0)),"")</f>
        <v/>
      </c>
      <c r="E73" s="102" t="str">
        <f ca="1">IFERROR(IF(E$19&lt;2,"",VLOOKUP($C73,在庫!$B$4:$SS$16,E$19,0)),"")</f>
        <v/>
      </c>
      <c r="F73" s="102" t="str">
        <f ca="1">IFERROR(IF(F$19&lt;2,"",VLOOKUP($C73,在庫!$B$4:$SS$16,F$19,0)),"")</f>
        <v/>
      </c>
      <c r="G73" s="102" t="str">
        <f ca="1">IFERROR(IF(G$19&lt;2,"",VLOOKUP($C73,在庫!$B$4:$SS$16,G$19,0)),"")</f>
        <v/>
      </c>
      <c r="H73" s="102" t="str">
        <f ca="1">IFERROR(IF(H$19&lt;2,"",VLOOKUP($C73,在庫!$B$4:$SS$16,H$19,0)),"")</f>
        <v/>
      </c>
      <c r="I73" s="102" t="str">
        <f ca="1">IFERROR(IF(I$19&lt;2,"",VLOOKUP($C73,在庫!$B$4:$SS$16,I$19,0)),"")</f>
        <v/>
      </c>
      <c r="J73" s="102" t="str">
        <f ca="1">IFERROR(IF(J$19&lt;2,"",VLOOKUP($C73,在庫!$B$4:$SS$16,J$19,0)),"")</f>
        <v/>
      </c>
      <c r="K73" s="102" t="str">
        <f ca="1">IFERROR(IF(K$19&lt;2,"",VLOOKUP($C73,在庫!$B$4:$SS$16,K$19,0)),"")</f>
        <v/>
      </c>
      <c r="L73" s="102" t="str">
        <f ca="1">IFERROR(IF(L$19&lt;2,"",VLOOKUP($C73,在庫!$B$4:$SS$16,L$19,0)),"")</f>
        <v/>
      </c>
      <c r="M73" s="102" t="str">
        <f ca="1">IFERROR(IF(M$19&lt;2,"",VLOOKUP($C73,在庫!$B$4:$SS$16,M$19,0)),"")</f>
        <v/>
      </c>
      <c r="N73" s="102" t="str">
        <f ca="1">IFERROR(IF(N$19&lt;2,"",VLOOKUP($C73,在庫!$B$4:$SS$16,N$19,0)),"")</f>
        <v/>
      </c>
      <c r="O73" s="102" t="str">
        <f ca="1">IFERROR(IF(O$19&lt;2,"",VLOOKUP($C73,在庫!$B$4:$SS$16,O$19,0)),"")</f>
        <v/>
      </c>
      <c r="P73" s="102" t="str">
        <f ca="1">IFERROR(IF(P$19&lt;2,"",VLOOKUP($C73,在庫!$B$4:$SS$16,P$19,0)),"")</f>
        <v/>
      </c>
      <c r="Q73" s="102" t="str">
        <f ca="1">IFERROR(IF(Q$19&lt;2,"",VLOOKUP($C73,在庫!$B$4:$SS$16,Q$19,0)),"")</f>
        <v/>
      </c>
      <c r="R73" s="102" t="str">
        <f ca="1">IFERROR(IF(R$19&lt;2,"",VLOOKUP($C73,在庫!$B$4:$SS$16,R$19,0)),"")</f>
        <v/>
      </c>
      <c r="S73" s="102" t="str">
        <f ca="1">IFERROR(IF(S$19&lt;2,"",VLOOKUP($C73,在庫!$B$4:$SS$16,S$19,0)),"")</f>
        <v/>
      </c>
      <c r="T73" s="102" t="str">
        <f ca="1">IFERROR(IF(T$19&lt;2,"",VLOOKUP($C73,在庫!$B$4:$SS$16,T$19,0)),"")</f>
        <v/>
      </c>
      <c r="U73" s="102" t="str">
        <f ca="1">IFERROR(IF(U$19&lt;2,"",VLOOKUP($C73,在庫!$B$4:$SS$16,U$19,0)),"")</f>
        <v/>
      </c>
      <c r="V73" s="102" t="str">
        <f ca="1">IFERROR(IF(V$19&lt;2,"",VLOOKUP($C73,在庫!$B$4:$SS$16,V$19,0)),"")</f>
        <v/>
      </c>
      <c r="W73" s="102" t="str">
        <f ca="1">IFERROR(IF(W$19&lt;2,"",VLOOKUP($C73,在庫!$B$4:$SS$16,W$19,0)),"")</f>
        <v/>
      </c>
      <c r="X73" s="102" t="str">
        <f ca="1">IFERROR(IF(X$19&lt;2,"",VLOOKUP($C73,在庫!$B$4:$SS$16,X$19,0)),"")</f>
        <v/>
      </c>
      <c r="Y73" s="102" t="str">
        <f ca="1">IFERROR(IF(Y$19&lt;2,"",VLOOKUP($C73,在庫!$B$4:$SS$16,Y$19,0)),"")</f>
        <v/>
      </c>
      <c r="Z73" s="102" t="str">
        <f ca="1">IFERROR(IF(Z$19&lt;2,"",VLOOKUP($C73,在庫!$B$4:$SS$16,Z$19,0)),"")</f>
        <v/>
      </c>
      <c r="AA73" s="102" t="str">
        <f ca="1">IFERROR(IF(AA$19&lt;2,"",VLOOKUP($C73,在庫!$B$4:$SS$16,AA$19,0)),"")</f>
        <v/>
      </c>
      <c r="AB73" s="102" t="str">
        <f ca="1">IFERROR(IF(AB$19&lt;2,"",VLOOKUP($C73,在庫!$B$4:$SS$16,AB$19,0)),"")</f>
        <v/>
      </c>
      <c r="AC73" s="102" t="str">
        <f ca="1">IFERROR(IF(AC$19&lt;2,"",VLOOKUP($C73,在庫!$B$4:$SS$16,AC$19,0)),"")</f>
        <v/>
      </c>
      <c r="AD73" s="102" t="str">
        <f ca="1">IFERROR(IF(AD$19&lt;2,"",VLOOKUP($C73,在庫!$B$4:$SS$16,AD$19,0)),"")</f>
        <v/>
      </c>
      <c r="AE73" s="102" t="str">
        <f ca="1">IFERROR(IF(AE$19&lt;2,"",VLOOKUP($C73,在庫!$B$4:$SS$16,AE$19,0)),"")</f>
        <v/>
      </c>
      <c r="AF73" s="102" t="str">
        <f ca="1">IFERROR(IF(AF$19&lt;2,"",VLOOKUP($C73,在庫!$B$4:$SS$16,AF$19,0)),"")</f>
        <v/>
      </c>
      <c r="AG73" s="102" t="str">
        <f ca="1">IFERROR(IF(AG$19&lt;2,"",VLOOKUP($C73,在庫!$B$4:$SS$16,AG$19,0)),"")</f>
        <v/>
      </c>
      <c r="AH73" s="112" t="str">
        <f ca="1">IFERROR(IF(AH$19&lt;2,"",VLOOKUP($C73,在庫!$B$4:$SS$16,AH$19,0)),"")</f>
        <v/>
      </c>
      <c r="AI73" s="59">
        <f ca="1">SUM(D73:AH73)</f>
        <v>0</v>
      </c>
    </row>
    <row r="74" spans="1:41" ht="18" hidden="1" customHeight="1" x14ac:dyDescent="0.2">
      <c r="B74" s="320"/>
      <c r="C74" s="217" t="str">
        <f t="shared" si="30"/>
        <v>0(販売室数)</v>
      </c>
      <c r="D74" s="101" t="str">
        <f ca="1">IFERROR(IF(D$19&lt;2,"",VLOOKUP($C74,在庫!$B$4:$SS$16,D$19,0)),"")</f>
        <v/>
      </c>
      <c r="E74" s="102" t="str">
        <f ca="1">IFERROR(IF(E$19&lt;2,"",VLOOKUP($C74,在庫!$B$4:$SS$16,E$19,0)),"")</f>
        <v/>
      </c>
      <c r="F74" s="102" t="str">
        <f ca="1">IFERROR(IF(F$19&lt;2,"",VLOOKUP($C74,在庫!$B$4:$SS$16,F$19,0)),"")</f>
        <v/>
      </c>
      <c r="G74" s="102" t="str">
        <f ca="1">IFERROR(IF(G$19&lt;2,"",VLOOKUP($C74,在庫!$B$4:$SS$16,G$19,0)),"")</f>
        <v/>
      </c>
      <c r="H74" s="102" t="str">
        <f ca="1">IFERROR(IF(H$19&lt;2,"",VLOOKUP($C74,在庫!$B$4:$SS$16,H$19,0)),"")</f>
        <v/>
      </c>
      <c r="I74" s="102" t="str">
        <f ca="1">IFERROR(IF(I$19&lt;2,"",VLOOKUP($C74,在庫!$B$4:$SS$16,I$19,0)),"")</f>
        <v/>
      </c>
      <c r="J74" s="102" t="str">
        <f ca="1">IFERROR(IF(J$19&lt;2,"",VLOOKUP($C74,在庫!$B$4:$SS$16,J$19,0)),"")</f>
        <v/>
      </c>
      <c r="K74" s="102" t="str">
        <f ca="1">IFERROR(IF(K$19&lt;2,"",VLOOKUP($C74,在庫!$B$4:$SS$16,K$19,0)),"")</f>
        <v/>
      </c>
      <c r="L74" s="102" t="str">
        <f ca="1">IFERROR(IF(L$19&lt;2,"",VLOOKUP($C74,在庫!$B$4:$SS$16,L$19,0)),"")</f>
        <v/>
      </c>
      <c r="M74" s="102" t="str">
        <f ca="1">IFERROR(IF(M$19&lt;2,"",VLOOKUP($C74,在庫!$B$4:$SS$16,M$19,0)),"")</f>
        <v/>
      </c>
      <c r="N74" s="102" t="str">
        <f ca="1">IFERROR(IF(N$19&lt;2,"",VLOOKUP($C74,在庫!$B$4:$SS$16,N$19,0)),"")</f>
        <v/>
      </c>
      <c r="O74" s="102" t="str">
        <f ca="1">IFERROR(IF(O$19&lt;2,"",VLOOKUP($C74,在庫!$B$4:$SS$16,O$19,0)),"")</f>
        <v/>
      </c>
      <c r="P74" s="102" t="str">
        <f ca="1">IFERROR(IF(P$19&lt;2,"",VLOOKUP($C74,在庫!$B$4:$SS$16,P$19,0)),"")</f>
        <v/>
      </c>
      <c r="Q74" s="102" t="str">
        <f ca="1">IFERROR(IF(Q$19&lt;2,"",VLOOKUP($C74,在庫!$B$4:$SS$16,Q$19,0)),"")</f>
        <v/>
      </c>
      <c r="R74" s="102" t="str">
        <f ca="1">IFERROR(IF(R$19&lt;2,"",VLOOKUP($C74,在庫!$B$4:$SS$16,R$19,0)),"")</f>
        <v/>
      </c>
      <c r="S74" s="102" t="str">
        <f ca="1">IFERROR(IF(S$19&lt;2,"",VLOOKUP($C74,在庫!$B$4:$SS$16,S$19,0)),"")</f>
        <v/>
      </c>
      <c r="T74" s="102" t="str">
        <f ca="1">IFERROR(IF(T$19&lt;2,"",VLOOKUP($C74,在庫!$B$4:$SS$16,T$19,0)),"")</f>
        <v/>
      </c>
      <c r="U74" s="102" t="str">
        <f ca="1">IFERROR(IF(U$19&lt;2,"",VLOOKUP($C74,在庫!$B$4:$SS$16,U$19,0)),"")</f>
        <v/>
      </c>
      <c r="V74" s="102" t="str">
        <f ca="1">IFERROR(IF(V$19&lt;2,"",VLOOKUP($C74,在庫!$B$4:$SS$16,V$19,0)),"")</f>
        <v/>
      </c>
      <c r="W74" s="102" t="str">
        <f ca="1">IFERROR(IF(W$19&lt;2,"",VLOOKUP($C74,在庫!$B$4:$SS$16,W$19,0)),"")</f>
        <v/>
      </c>
      <c r="X74" s="102" t="str">
        <f ca="1">IFERROR(IF(X$19&lt;2,"",VLOOKUP($C74,在庫!$B$4:$SS$16,X$19,0)),"")</f>
        <v/>
      </c>
      <c r="Y74" s="102" t="str">
        <f ca="1">IFERROR(IF(Y$19&lt;2,"",VLOOKUP($C74,在庫!$B$4:$SS$16,Y$19,0)),"")</f>
        <v/>
      </c>
      <c r="Z74" s="102" t="str">
        <f ca="1">IFERROR(IF(Z$19&lt;2,"",VLOOKUP($C74,在庫!$B$4:$SS$16,Z$19,0)),"")</f>
        <v/>
      </c>
      <c r="AA74" s="102" t="str">
        <f ca="1">IFERROR(IF(AA$19&lt;2,"",VLOOKUP($C74,在庫!$B$4:$SS$16,AA$19,0)),"")</f>
        <v/>
      </c>
      <c r="AB74" s="102" t="str">
        <f ca="1">IFERROR(IF(AB$19&lt;2,"",VLOOKUP($C74,在庫!$B$4:$SS$16,AB$19,0)),"")</f>
        <v/>
      </c>
      <c r="AC74" s="102" t="str">
        <f ca="1">IFERROR(IF(AC$19&lt;2,"",VLOOKUP($C74,在庫!$B$4:$SS$16,AC$19,0)),"")</f>
        <v/>
      </c>
      <c r="AD74" s="102" t="str">
        <f ca="1">IFERROR(IF(AD$19&lt;2,"",VLOOKUP($C74,在庫!$B$4:$SS$16,AD$19,0)),"")</f>
        <v/>
      </c>
      <c r="AE74" s="102" t="str">
        <f ca="1">IFERROR(IF(AE$19&lt;2,"",VLOOKUP($C74,在庫!$B$4:$SS$16,AE$19,0)),"")</f>
        <v/>
      </c>
      <c r="AF74" s="102" t="str">
        <f ca="1">IFERROR(IF(AF$19&lt;2,"",VLOOKUP($C74,在庫!$B$4:$SS$16,AF$19,0)),"")</f>
        <v/>
      </c>
      <c r="AG74" s="102" t="str">
        <f ca="1">IFERROR(IF(AG$19&lt;2,"",VLOOKUP($C74,在庫!$B$4:$SS$16,AG$19,0)),"")</f>
        <v/>
      </c>
      <c r="AH74" s="112" t="str">
        <f ca="1">IFERROR(IF(AH$19&lt;2,"",VLOOKUP($C74,在庫!$B$4:$SS$16,AH$19,0)),"")</f>
        <v/>
      </c>
      <c r="AI74" s="59">
        <f t="shared" ref="AI74:AI78" ca="1" si="31">SUM(D74:AH74)</f>
        <v>0</v>
      </c>
    </row>
    <row r="75" spans="1:41" ht="18" hidden="1" customHeight="1" x14ac:dyDescent="0.2">
      <c r="B75" s="320"/>
      <c r="C75" s="217" t="str">
        <f t="shared" si="30"/>
        <v>0(販売室数)</v>
      </c>
      <c r="D75" s="101" t="str">
        <f ca="1">IFERROR(IF(D$19&lt;2,"",VLOOKUP($C75,在庫!$B$4:$SS$16,D$19,0)),"")</f>
        <v/>
      </c>
      <c r="E75" s="102" t="str">
        <f ca="1">IFERROR(IF(E$19&lt;2,"",VLOOKUP($C75,在庫!$B$4:$SS$16,E$19,0)),"")</f>
        <v/>
      </c>
      <c r="F75" s="102" t="str">
        <f ca="1">IFERROR(IF(F$19&lt;2,"",VLOOKUP($C75,在庫!$B$4:$SS$16,F$19,0)),"")</f>
        <v/>
      </c>
      <c r="G75" s="102" t="str">
        <f ca="1">IFERROR(IF(G$19&lt;2,"",VLOOKUP($C75,在庫!$B$4:$SS$16,G$19,0)),"")</f>
        <v/>
      </c>
      <c r="H75" s="102" t="str">
        <f ca="1">IFERROR(IF(H$19&lt;2,"",VLOOKUP($C75,在庫!$B$4:$SS$16,H$19,0)),"")</f>
        <v/>
      </c>
      <c r="I75" s="102" t="str">
        <f ca="1">IFERROR(IF(I$19&lt;2,"",VLOOKUP($C75,在庫!$B$4:$SS$16,I$19,0)),"")</f>
        <v/>
      </c>
      <c r="J75" s="102" t="str">
        <f ca="1">IFERROR(IF(J$19&lt;2,"",VLOOKUP($C75,在庫!$B$4:$SS$16,J$19,0)),"")</f>
        <v/>
      </c>
      <c r="K75" s="102" t="str">
        <f ca="1">IFERROR(IF(K$19&lt;2,"",VLOOKUP($C75,在庫!$B$4:$SS$16,K$19,0)),"")</f>
        <v/>
      </c>
      <c r="L75" s="102" t="str">
        <f ca="1">IFERROR(IF(L$19&lt;2,"",VLOOKUP($C75,在庫!$B$4:$SS$16,L$19,0)),"")</f>
        <v/>
      </c>
      <c r="M75" s="102" t="str">
        <f ca="1">IFERROR(IF(M$19&lt;2,"",VLOOKUP($C75,在庫!$B$4:$SS$16,M$19,0)),"")</f>
        <v/>
      </c>
      <c r="N75" s="102" t="str">
        <f ca="1">IFERROR(IF(N$19&lt;2,"",VLOOKUP($C75,在庫!$B$4:$SS$16,N$19,0)),"")</f>
        <v/>
      </c>
      <c r="O75" s="102" t="str">
        <f ca="1">IFERROR(IF(O$19&lt;2,"",VLOOKUP($C75,在庫!$B$4:$SS$16,O$19,0)),"")</f>
        <v/>
      </c>
      <c r="P75" s="102" t="str">
        <f ca="1">IFERROR(IF(P$19&lt;2,"",VLOOKUP($C75,在庫!$B$4:$SS$16,P$19,0)),"")</f>
        <v/>
      </c>
      <c r="Q75" s="102" t="str">
        <f ca="1">IFERROR(IF(Q$19&lt;2,"",VLOOKUP($C75,在庫!$B$4:$SS$16,Q$19,0)),"")</f>
        <v/>
      </c>
      <c r="R75" s="102" t="str">
        <f ca="1">IFERROR(IF(R$19&lt;2,"",VLOOKUP($C75,在庫!$B$4:$SS$16,R$19,0)),"")</f>
        <v/>
      </c>
      <c r="S75" s="102" t="str">
        <f ca="1">IFERROR(IF(S$19&lt;2,"",VLOOKUP($C75,在庫!$B$4:$SS$16,S$19,0)),"")</f>
        <v/>
      </c>
      <c r="T75" s="102" t="str">
        <f ca="1">IFERROR(IF(T$19&lt;2,"",VLOOKUP($C75,在庫!$B$4:$SS$16,T$19,0)),"")</f>
        <v/>
      </c>
      <c r="U75" s="102" t="str">
        <f ca="1">IFERROR(IF(U$19&lt;2,"",VLOOKUP($C75,在庫!$B$4:$SS$16,U$19,0)),"")</f>
        <v/>
      </c>
      <c r="V75" s="102" t="str">
        <f ca="1">IFERROR(IF(V$19&lt;2,"",VLOOKUP($C75,在庫!$B$4:$SS$16,V$19,0)),"")</f>
        <v/>
      </c>
      <c r="W75" s="102" t="str">
        <f ca="1">IFERROR(IF(W$19&lt;2,"",VLOOKUP($C75,在庫!$B$4:$SS$16,W$19,0)),"")</f>
        <v/>
      </c>
      <c r="X75" s="102" t="str">
        <f ca="1">IFERROR(IF(X$19&lt;2,"",VLOOKUP($C75,在庫!$B$4:$SS$16,X$19,0)),"")</f>
        <v/>
      </c>
      <c r="Y75" s="102" t="str">
        <f ca="1">IFERROR(IF(Y$19&lt;2,"",VLOOKUP($C75,在庫!$B$4:$SS$16,Y$19,0)),"")</f>
        <v/>
      </c>
      <c r="Z75" s="102" t="str">
        <f ca="1">IFERROR(IF(Z$19&lt;2,"",VLOOKUP($C75,在庫!$B$4:$SS$16,Z$19,0)),"")</f>
        <v/>
      </c>
      <c r="AA75" s="102" t="str">
        <f ca="1">IFERROR(IF(AA$19&lt;2,"",VLOOKUP($C75,在庫!$B$4:$SS$16,AA$19,0)),"")</f>
        <v/>
      </c>
      <c r="AB75" s="102" t="str">
        <f ca="1">IFERROR(IF(AB$19&lt;2,"",VLOOKUP($C75,在庫!$B$4:$SS$16,AB$19,0)),"")</f>
        <v/>
      </c>
      <c r="AC75" s="102" t="str">
        <f ca="1">IFERROR(IF(AC$19&lt;2,"",VLOOKUP($C75,在庫!$B$4:$SS$16,AC$19,0)),"")</f>
        <v/>
      </c>
      <c r="AD75" s="102" t="str">
        <f ca="1">IFERROR(IF(AD$19&lt;2,"",VLOOKUP($C75,在庫!$B$4:$SS$16,AD$19,0)),"")</f>
        <v/>
      </c>
      <c r="AE75" s="102" t="str">
        <f ca="1">IFERROR(IF(AE$19&lt;2,"",VLOOKUP($C75,在庫!$B$4:$SS$16,AE$19,0)),"")</f>
        <v/>
      </c>
      <c r="AF75" s="102" t="str">
        <f ca="1">IFERROR(IF(AF$19&lt;2,"",VLOOKUP($C75,在庫!$B$4:$SS$16,AF$19,0)),"")</f>
        <v/>
      </c>
      <c r="AG75" s="102" t="str">
        <f ca="1">IFERROR(IF(AG$19&lt;2,"",VLOOKUP($C75,在庫!$B$4:$SS$16,AG$19,0)),"")</f>
        <v/>
      </c>
      <c r="AH75" s="112" t="str">
        <f ca="1">IFERROR(IF(AH$19&lt;2,"",VLOOKUP($C75,在庫!$B$4:$SS$16,AH$19,0)),"")</f>
        <v/>
      </c>
      <c r="AI75" s="59">
        <f t="shared" ref="AI75" ca="1" si="32">SUM(D75:AH75)</f>
        <v>0</v>
      </c>
    </row>
    <row r="76" spans="1:41" ht="18" hidden="1" customHeight="1" x14ac:dyDescent="0.2">
      <c r="A76" s="4">
        <v>14</v>
      </c>
      <c r="B76" s="320"/>
      <c r="C76" s="217" t="str">
        <f t="shared" si="30"/>
        <v>0(販売室数)</v>
      </c>
      <c r="D76" s="101" t="str">
        <f ca="1">IFERROR(IF(D$19&lt;2,"",VLOOKUP($C76,在庫!$B$4:$SS$16,D$19,0)),"")</f>
        <v/>
      </c>
      <c r="E76" s="102" t="str">
        <f ca="1">IFERROR(IF(E$19&lt;2,"",VLOOKUP($C76,在庫!$B$4:$SS$16,E$19,0)),"")</f>
        <v/>
      </c>
      <c r="F76" s="102" t="str">
        <f ca="1">IFERROR(IF(F$19&lt;2,"",VLOOKUP($C76,在庫!$B$4:$SS$16,F$19,0)),"")</f>
        <v/>
      </c>
      <c r="G76" s="102" t="str">
        <f ca="1">IFERROR(IF(G$19&lt;2,"",VLOOKUP($C76,在庫!$B$4:$SS$16,G$19,0)),"")</f>
        <v/>
      </c>
      <c r="H76" s="102" t="str">
        <f ca="1">IFERROR(IF(H$19&lt;2,"",VLOOKUP($C76,在庫!$B$4:$SS$16,H$19,0)),"")</f>
        <v/>
      </c>
      <c r="I76" s="102" t="str">
        <f ca="1">IFERROR(IF(I$19&lt;2,"",VLOOKUP($C76,在庫!$B$4:$SS$16,I$19,0)),"")</f>
        <v/>
      </c>
      <c r="J76" s="102" t="str">
        <f ca="1">IFERROR(IF(J$19&lt;2,"",VLOOKUP($C76,在庫!$B$4:$SS$16,J$19,0)),"")</f>
        <v/>
      </c>
      <c r="K76" s="102" t="str">
        <f ca="1">IFERROR(IF(K$19&lt;2,"",VLOOKUP($C76,在庫!$B$4:$SS$16,K$19,0)),"")</f>
        <v/>
      </c>
      <c r="L76" s="102" t="str">
        <f ca="1">IFERROR(IF(L$19&lt;2,"",VLOOKUP($C76,在庫!$B$4:$SS$16,L$19,0)),"")</f>
        <v/>
      </c>
      <c r="M76" s="102" t="str">
        <f ca="1">IFERROR(IF(M$19&lt;2,"",VLOOKUP($C76,在庫!$B$4:$SS$16,M$19,0)),"")</f>
        <v/>
      </c>
      <c r="N76" s="102" t="str">
        <f ca="1">IFERROR(IF(N$19&lt;2,"",VLOOKUP($C76,在庫!$B$4:$SS$16,N$19,0)),"")</f>
        <v/>
      </c>
      <c r="O76" s="102" t="str">
        <f ca="1">IFERROR(IF(O$19&lt;2,"",VLOOKUP($C76,在庫!$B$4:$SS$16,O$19,0)),"")</f>
        <v/>
      </c>
      <c r="P76" s="102" t="str">
        <f ca="1">IFERROR(IF(P$19&lt;2,"",VLOOKUP($C76,在庫!$B$4:$SS$16,P$19,0)),"")</f>
        <v/>
      </c>
      <c r="Q76" s="102" t="str">
        <f ca="1">IFERROR(IF(Q$19&lt;2,"",VLOOKUP($C76,在庫!$B$4:$SS$16,Q$19,0)),"")</f>
        <v/>
      </c>
      <c r="R76" s="102" t="str">
        <f ca="1">IFERROR(IF(R$19&lt;2,"",VLOOKUP($C76,在庫!$B$4:$SS$16,R$19,0)),"")</f>
        <v/>
      </c>
      <c r="S76" s="102" t="str">
        <f ca="1">IFERROR(IF(S$19&lt;2,"",VLOOKUP($C76,在庫!$B$4:$SS$16,S$19,0)),"")</f>
        <v/>
      </c>
      <c r="T76" s="102" t="str">
        <f ca="1">IFERROR(IF(T$19&lt;2,"",VLOOKUP($C76,在庫!$B$4:$SS$16,T$19,0)),"")</f>
        <v/>
      </c>
      <c r="U76" s="102" t="str">
        <f ca="1">IFERROR(IF(U$19&lt;2,"",VLOOKUP($C76,在庫!$B$4:$SS$16,U$19,0)),"")</f>
        <v/>
      </c>
      <c r="V76" s="102" t="str">
        <f ca="1">IFERROR(IF(V$19&lt;2,"",VLOOKUP($C76,在庫!$B$4:$SS$16,V$19,0)),"")</f>
        <v/>
      </c>
      <c r="W76" s="102" t="str">
        <f ca="1">IFERROR(IF(W$19&lt;2,"",VLOOKUP($C76,在庫!$B$4:$SS$16,W$19,0)),"")</f>
        <v/>
      </c>
      <c r="X76" s="102" t="str">
        <f ca="1">IFERROR(IF(X$19&lt;2,"",VLOOKUP($C76,在庫!$B$4:$SS$16,X$19,0)),"")</f>
        <v/>
      </c>
      <c r="Y76" s="102" t="str">
        <f ca="1">IFERROR(IF(Y$19&lt;2,"",VLOOKUP($C76,在庫!$B$4:$SS$16,Y$19,0)),"")</f>
        <v/>
      </c>
      <c r="Z76" s="102" t="str">
        <f ca="1">IFERROR(IF(Z$19&lt;2,"",VLOOKUP($C76,在庫!$B$4:$SS$16,Z$19,0)),"")</f>
        <v/>
      </c>
      <c r="AA76" s="102" t="str">
        <f ca="1">IFERROR(IF(AA$19&lt;2,"",VLOOKUP($C76,在庫!$B$4:$SS$16,AA$19,0)),"")</f>
        <v/>
      </c>
      <c r="AB76" s="102" t="str">
        <f ca="1">IFERROR(IF(AB$19&lt;2,"",VLOOKUP($C76,在庫!$B$4:$SS$16,AB$19,0)),"")</f>
        <v/>
      </c>
      <c r="AC76" s="102" t="str">
        <f ca="1">IFERROR(IF(AC$19&lt;2,"",VLOOKUP($C76,在庫!$B$4:$SS$16,AC$19,0)),"")</f>
        <v/>
      </c>
      <c r="AD76" s="102" t="str">
        <f ca="1">IFERROR(IF(AD$19&lt;2,"",VLOOKUP($C76,在庫!$B$4:$SS$16,AD$19,0)),"")</f>
        <v/>
      </c>
      <c r="AE76" s="102" t="str">
        <f ca="1">IFERROR(IF(AE$19&lt;2,"",VLOOKUP($C76,在庫!$B$4:$SS$16,AE$19,0)),"")</f>
        <v/>
      </c>
      <c r="AF76" s="102" t="str">
        <f ca="1">IFERROR(IF(AF$19&lt;2,"",VLOOKUP($C76,在庫!$B$4:$SS$16,AF$19,0)),"")</f>
        <v/>
      </c>
      <c r="AG76" s="102" t="str">
        <f ca="1">IFERROR(IF(AG$19&lt;2,"",VLOOKUP($C76,在庫!$B$4:$SS$16,AG$19,0)),"")</f>
        <v/>
      </c>
      <c r="AH76" s="112" t="str">
        <f ca="1">IFERROR(IF(AH$19&lt;2,"",VLOOKUP($C76,在庫!$B$4:$SS$16,AH$19,0)),"")</f>
        <v/>
      </c>
      <c r="AI76" s="59">
        <f t="shared" ca="1" si="31"/>
        <v>0</v>
      </c>
    </row>
    <row r="77" spans="1:41" collapsed="1" x14ac:dyDescent="0.2">
      <c r="A77" s="4">
        <v>15</v>
      </c>
      <c r="B77" s="320"/>
      <c r="C77" s="217" t="s">
        <v>63</v>
      </c>
      <c r="D77" s="20">
        <f t="shared" ref="D77:AH77" ca="1" si="33">SUM(D71:D76)</f>
        <v>0</v>
      </c>
      <c r="E77" s="19">
        <f t="shared" ca="1" si="33"/>
        <v>0</v>
      </c>
      <c r="F77" s="19">
        <f t="shared" ca="1" si="33"/>
        <v>0</v>
      </c>
      <c r="G77" s="19">
        <f t="shared" ca="1" si="33"/>
        <v>0</v>
      </c>
      <c r="H77" s="19">
        <f t="shared" ca="1" si="33"/>
        <v>0</v>
      </c>
      <c r="I77" s="19">
        <f t="shared" ca="1" si="33"/>
        <v>0</v>
      </c>
      <c r="J77" s="19">
        <f t="shared" ca="1" si="33"/>
        <v>0</v>
      </c>
      <c r="K77" s="19">
        <f t="shared" ca="1" si="33"/>
        <v>0</v>
      </c>
      <c r="L77" s="19">
        <f t="shared" ca="1" si="33"/>
        <v>0</v>
      </c>
      <c r="M77" s="19">
        <f t="shared" ca="1" si="33"/>
        <v>0</v>
      </c>
      <c r="N77" s="19">
        <f t="shared" ca="1" si="33"/>
        <v>0</v>
      </c>
      <c r="O77" s="19">
        <f t="shared" ca="1" si="33"/>
        <v>0</v>
      </c>
      <c r="P77" s="19">
        <f t="shared" ca="1" si="33"/>
        <v>0</v>
      </c>
      <c r="Q77" s="19">
        <f t="shared" ca="1" si="33"/>
        <v>0</v>
      </c>
      <c r="R77" s="19">
        <f t="shared" ca="1" si="33"/>
        <v>0</v>
      </c>
      <c r="S77" s="19">
        <f t="shared" ca="1" si="33"/>
        <v>0</v>
      </c>
      <c r="T77" s="19">
        <f t="shared" ca="1" si="33"/>
        <v>0</v>
      </c>
      <c r="U77" s="19">
        <f t="shared" ca="1" si="33"/>
        <v>0</v>
      </c>
      <c r="V77" s="19">
        <f t="shared" ca="1" si="33"/>
        <v>0</v>
      </c>
      <c r="W77" s="19">
        <f t="shared" ca="1" si="33"/>
        <v>0</v>
      </c>
      <c r="X77" s="19">
        <f t="shared" ca="1" si="33"/>
        <v>0</v>
      </c>
      <c r="Y77" s="19">
        <f t="shared" ca="1" si="33"/>
        <v>0</v>
      </c>
      <c r="Z77" s="19">
        <f t="shared" ca="1" si="33"/>
        <v>0</v>
      </c>
      <c r="AA77" s="19">
        <f t="shared" ca="1" si="33"/>
        <v>0</v>
      </c>
      <c r="AB77" s="19">
        <f t="shared" ca="1" si="33"/>
        <v>0</v>
      </c>
      <c r="AC77" s="19">
        <f t="shared" ca="1" si="33"/>
        <v>0</v>
      </c>
      <c r="AD77" s="19">
        <f t="shared" ca="1" si="33"/>
        <v>0</v>
      </c>
      <c r="AE77" s="19">
        <f t="shared" ca="1" si="33"/>
        <v>0</v>
      </c>
      <c r="AF77" s="19">
        <f t="shared" ca="1" si="33"/>
        <v>0</v>
      </c>
      <c r="AG77" s="19">
        <f t="shared" ca="1" si="33"/>
        <v>0</v>
      </c>
      <c r="AH77" s="111">
        <f t="shared" ca="1" si="33"/>
        <v>0</v>
      </c>
      <c r="AI77" s="59">
        <f t="shared" ca="1" si="31"/>
        <v>0</v>
      </c>
    </row>
    <row r="78" spans="1:41" ht="17.25" customHeight="1" x14ac:dyDescent="0.2">
      <c r="A78" s="4">
        <v>9</v>
      </c>
      <c r="B78" s="320"/>
      <c r="C78" s="217" t="str">
        <f>B3&amp;"(販売室数)"</f>
        <v>ラグジュアリープールヴィラ(販売室数)</v>
      </c>
      <c r="D78" s="60" t="str">
        <f ca="1">IFERROR(IF(D$19&lt;2,"",VLOOKUP($C78,在庫!$B$34:$LY$46,D$19,)),"")</f>
        <v/>
      </c>
      <c r="E78" s="61" t="str">
        <f ca="1">IFERROR(IF(E$19&lt;2,"",VLOOKUP($C78,在庫!$B$34:$LY$46,E$19,)),"")</f>
        <v/>
      </c>
      <c r="F78" s="61" t="str">
        <f ca="1">IFERROR(IF(F$19&lt;2,"",VLOOKUP($C78,在庫!$B$34:$LY$46,F$19,)),"")</f>
        <v/>
      </c>
      <c r="G78" s="61" t="str">
        <f ca="1">IFERROR(IF(G$19&lt;2,"",VLOOKUP($C78,在庫!$B$34:$LY$46,G$19,)),"")</f>
        <v/>
      </c>
      <c r="H78" s="61" t="str">
        <f ca="1">IFERROR(IF(H$19&lt;2,"",VLOOKUP($C78,在庫!$B$34:$LY$46,H$19,)),"")</f>
        <v/>
      </c>
      <c r="I78" s="61" t="str">
        <f ca="1">IFERROR(IF(I$19&lt;2,"",VLOOKUP($C78,在庫!$B$34:$LY$46,I$19,)),"")</f>
        <v/>
      </c>
      <c r="J78" s="61" t="str">
        <f ca="1">IFERROR(IF(J$19&lt;2,"",VLOOKUP($C78,在庫!$B$34:$LY$46,J$19,)),"")</f>
        <v/>
      </c>
      <c r="K78" s="61" t="str">
        <f ca="1">IFERROR(IF(K$19&lt;2,"",VLOOKUP($C78,在庫!$B$34:$LY$46,K$19,)),"")</f>
        <v/>
      </c>
      <c r="L78" s="61" t="str">
        <f ca="1">IFERROR(IF(L$19&lt;2,"",VLOOKUP($C78,在庫!$B$34:$LY$46,L$19,)),"")</f>
        <v/>
      </c>
      <c r="M78" s="61" t="str">
        <f ca="1">IFERROR(IF(M$19&lt;2,"",VLOOKUP($C78,在庫!$B$34:$LY$46,M$19,)),"")</f>
        <v/>
      </c>
      <c r="N78" s="61" t="str">
        <f ca="1">IFERROR(IF(N$19&lt;2,"",VLOOKUP($C78,在庫!$B$34:$LY$46,N$19,)),"")</f>
        <v/>
      </c>
      <c r="O78" s="61" t="str">
        <f ca="1">IFERROR(IF(O$19&lt;2,"",VLOOKUP($C78,在庫!$B$34:$LY$46,O$19,)),"")</f>
        <v/>
      </c>
      <c r="P78" s="61" t="str">
        <f ca="1">IFERROR(IF(P$19&lt;2,"",VLOOKUP($C78,在庫!$B$34:$LY$46,P$19,)),"")</f>
        <v/>
      </c>
      <c r="Q78" s="61" t="str">
        <f ca="1">IFERROR(IF(Q$19&lt;2,"",VLOOKUP($C78,在庫!$B$34:$LY$46,Q$19,)),"")</f>
        <v/>
      </c>
      <c r="R78" s="61" t="str">
        <f ca="1">IFERROR(IF(R$19&lt;2,"",VLOOKUP($C78,在庫!$B$34:$LY$46,R$19,)),"")</f>
        <v/>
      </c>
      <c r="S78" s="61" t="str">
        <f ca="1">IFERROR(IF(S$19&lt;2,"",VLOOKUP($C78,在庫!$B$34:$LY$46,S$19,)),"")</f>
        <v/>
      </c>
      <c r="T78" s="61" t="str">
        <f ca="1">IFERROR(IF(T$19&lt;2,"",VLOOKUP($C78,在庫!$B$34:$LY$46,T$19,)),"")</f>
        <v/>
      </c>
      <c r="U78" s="61" t="str">
        <f ca="1">IFERROR(IF(U$19&lt;2,"",VLOOKUP($C78,在庫!$B$34:$LY$46,U$19,)),"")</f>
        <v/>
      </c>
      <c r="V78" s="61" t="str">
        <f ca="1">IFERROR(IF(V$19&lt;2,"",VLOOKUP($C78,在庫!$B$34:$LY$46,V$19,)),"")</f>
        <v/>
      </c>
      <c r="W78" s="61" t="str">
        <f ca="1">IFERROR(IF(W$19&lt;2,"",VLOOKUP($C78,在庫!$B$34:$LY$46,W$19,)),"")</f>
        <v/>
      </c>
      <c r="X78" s="61" t="str">
        <f ca="1">IFERROR(IF(X$19&lt;2,"",VLOOKUP($C78,在庫!$B$34:$LY$46,X$19,)),"")</f>
        <v/>
      </c>
      <c r="Y78" s="61" t="str">
        <f ca="1">IFERROR(IF(Y$19&lt;2,"",VLOOKUP($C78,在庫!$B$34:$LY$46,Y$19,)),"")</f>
        <v/>
      </c>
      <c r="Z78" s="61" t="str">
        <f ca="1">IFERROR(IF(Z$19&lt;2,"",VLOOKUP($C78,在庫!$B$34:$LY$46,Z$19,)),"")</f>
        <v/>
      </c>
      <c r="AA78" s="61" t="str">
        <f ca="1">IFERROR(IF(AA$19&lt;2,"",VLOOKUP($C78,在庫!$B$34:$LY$46,AA$19,)),"")</f>
        <v/>
      </c>
      <c r="AB78" s="61" t="str">
        <f ca="1">IFERROR(IF(AB$19&lt;2,"",VLOOKUP($C78,在庫!$B$34:$LY$46,AB$19,)),"")</f>
        <v/>
      </c>
      <c r="AC78" s="61" t="str">
        <f ca="1">IFERROR(IF(AC$19&lt;2,"",VLOOKUP($C78,在庫!$B$34:$LY$46,AC$19,)),"")</f>
        <v/>
      </c>
      <c r="AD78" s="61" t="str">
        <f ca="1">IFERROR(IF(AD$19&lt;2,"",VLOOKUP($C78,在庫!$B$34:$LY$46,AD$19,)),"")</f>
        <v/>
      </c>
      <c r="AE78" s="61" t="str">
        <f ca="1">IFERROR(IF(AE$19&lt;2,"",VLOOKUP($C78,在庫!$B$34:$LY$46,AE$19,)),"")</f>
        <v/>
      </c>
      <c r="AF78" s="61" t="str">
        <f ca="1">IFERROR(IF(AF$19&lt;2,"",VLOOKUP($C78,在庫!$B$34:$LY$46,AF$19,)),"")</f>
        <v/>
      </c>
      <c r="AG78" s="61" t="str">
        <f ca="1">IFERROR(IF(AG$19&lt;2,"",VLOOKUP($C78,在庫!$B$34:$LY$46,AG$19,)),"")</f>
        <v/>
      </c>
      <c r="AH78" s="113" t="str">
        <f ca="1">IFERROR(IF(AH$19&lt;2,"",VLOOKUP($C78,在庫!$B$34:$LY$46,AH$19,)),"")</f>
        <v/>
      </c>
      <c r="AI78" s="59">
        <f t="shared" ca="1" si="31"/>
        <v>0</v>
      </c>
    </row>
    <row r="79" spans="1:41" ht="17.25" customHeight="1" x14ac:dyDescent="0.2">
      <c r="B79" s="320"/>
      <c r="C79" s="217" t="str">
        <f t="shared" ref="C79:C83" si="34">B4&amp;"(販売室数)"</f>
        <v>with SAUNA(販売室数)</v>
      </c>
      <c r="D79" s="60" t="str">
        <f ca="1">IFERROR(IF(D$19&lt;2,"",VLOOKUP($C79,在庫!$B$34:$LY$46,D$19,)),"")</f>
        <v/>
      </c>
      <c r="E79" s="61" t="str">
        <f ca="1">IFERROR(IF(E$19&lt;2,"",VLOOKUP($C79,在庫!$B$34:$LY$46,E$19,)),"")</f>
        <v/>
      </c>
      <c r="F79" s="61" t="str">
        <f ca="1">IFERROR(IF(F$19&lt;2,"",VLOOKUP($C79,在庫!$B$34:$LY$46,F$19,)),"")</f>
        <v/>
      </c>
      <c r="G79" s="61" t="str">
        <f ca="1">IFERROR(IF(G$19&lt;2,"",VLOOKUP($C79,在庫!$B$34:$LY$46,G$19,)),"")</f>
        <v/>
      </c>
      <c r="H79" s="61" t="str">
        <f ca="1">IFERROR(IF(H$19&lt;2,"",VLOOKUP($C79,在庫!$B$34:$LY$46,H$19,)),"")</f>
        <v/>
      </c>
      <c r="I79" s="61" t="str">
        <f ca="1">IFERROR(IF(I$19&lt;2,"",VLOOKUP($C79,在庫!$B$34:$LY$46,I$19,)),"")</f>
        <v/>
      </c>
      <c r="J79" s="61" t="str">
        <f ca="1">IFERROR(IF(J$19&lt;2,"",VLOOKUP($C79,在庫!$B$34:$LY$46,J$19,)),"")</f>
        <v/>
      </c>
      <c r="K79" s="61" t="str">
        <f ca="1">IFERROR(IF(K$19&lt;2,"",VLOOKUP($C79,在庫!$B$34:$LY$46,K$19,)),"")</f>
        <v/>
      </c>
      <c r="L79" s="61" t="str">
        <f ca="1">IFERROR(IF(L$19&lt;2,"",VLOOKUP($C79,在庫!$B$34:$LY$46,L$19,)),"")</f>
        <v/>
      </c>
      <c r="M79" s="61" t="str">
        <f ca="1">IFERROR(IF(M$19&lt;2,"",VLOOKUP($C79,在庫!$B$34:$LY$46,M$19,)),"")</f>
        <v/>
      </c>
      <c r="N79" s="61" t="str">
        <f ca="1">IFERROR(IF(N$19&lt;2,"",VLOOKUP($C79,在庫!$B$34:$LY$46,N$19,)),"")</f>
        <v/>
      </c>
      <c r="O79" s="61" t="str">
        <f ca="1">IFERROR(IF(O$19&lt;2,"",VLOOKUP($C79,在庫!$B$34:$LY$46,O$19,)),"")</f>
        <v/>
      </c>
      <c r="P79" s="61" t="str">
        <f ca="1">IFERROR(IF(P$19&lt;2,"",VLOOKUP($C79,在庫!$B$34:$LY$46,P$19,)),"")</f>
        <v/>
      </c>
      <c r="Q79" s="61" t="str">
        <f ca="1">IFERROR(IF(Q$19&lt;2,"",VLOOKUP($C79,在庫!$B$34:$LY$46,Q$19,)),"")</f>
        <v/>
      </c>
      <c r="R79" s="61" t="str">
        <f ca="1">IFERROR(IF(R$19&lt;2,"",VLOOKUP($C79,在庫!$B$34:$LY$46,R$19,)),"")</f>
        <v/>
      </c>
      <c r="S79" s="61" t="str">
        <f ca="1">IFERROR(IF(S$19&lt;2,"",VLOOKUP($C79,在庫!$B$34:$LY$46,S$19,)),"")</f>
        <v/>
      </c>
      <c r="T79" s="61" t="str">
        <f ca="1">IFERROR(IF(T$19&lt;2,"",VLOOKUP($C79,在庫!$B$34:$LY$46,T$19,)),"")</f>
        <v/>
      </c>
      <c r="U79" s="61" t="str">
        <f ca="1">IFERROR(IF(U$19&lt;2,"",VLOOKUP($C79,在庫!$B$34:$LY$46,U$19,)),"")</f>
        <v/>
      </c>
      <c r="V79" s="61" t="str">
        <f ca="1">IFERROR(IF(V$19&lt;2,"",VLOOKUP($C79,在庫!$B$34:$LY$46,V$19,)),"")</f>
        <v/>
      </c>
      <c r="W79" s="61" t="str">
        <f ca="1">IFERROR(IF(W$19&lt;2,"",VLOOKUP($C79,在庫!$B$34:$LY$46,W$19,)),"")</f>
        <v/>
      </c>
      <c r="X79" s="61" t="str">
        <f ca="1">IFERROR(IF(X$19&lt;2,"",VLOOKUP($C79,在庫!$B$34:$LY$46,X$19,)),"")</f>
        <v/>
      </c>
      <c r="Y79" s="61" t="str">
        <f ca="1">IFERROR(IF(Y$19&lt;2,"",VLOOKUP($C79,在庫!$B$34:$LY$46,Y$19,)),"")</f>
        <v/>
      </c>
      <c r="Z79" s="61" t="str">
        <f ca="1">IFERROR(IF(Z$19&lt;2,"",VLOOKUP($C79,在庫!$B$34:$LY$46,Z$19,)),"")</f>
        <v/>
      </c>
      <c r="AA79" s="61" t="str">
        <f ca="1">IFERROR(IF(AA$19&lt;2,"",VLOOKUP($C79,在庫!$B$34:$LY$46,AA$19,)),"")</f>
        <v/>
      </c>
      <c r="AB79" s="61" t="str">
        <f ca="1">IFERROR(IF(AB$19&lt;2,"",VLOOKUP($C79,在庫!$B$34:$LY$46,AB$19,)),"")</f>
        <v/>
      </c>
      <c r="AC79" s="61" t="str">
        <f ca="1">IFERROR(IF(AC$19&lt;2,"",VLOOKUP($C79,在庫!$B$34:$LY$46,AC$19,)),"")</f>
        <v/>
      </c>
      <c r="AD79" s="61" t="str">
        <f ca="1">IFERROR(IF(AD$19&lt;2,"",VLOOKUP($C79,在庫!$B$34:$LY$46,AD$19,)),"")</f>
        <v/>
      </c>
      <c r="AE79" s="61" t="str">
        <f ca="1">IFERROR(IF(AE$19&lt;2,"",VLOOKUP($C79,在庫!$B$34:$LY$46,AE$19,)),"")</f>
        <v/>
      </c>
      <c r="AF79" s="61" t="str">
        <f ca="1">IFERROR(IF(AF$19&lt;2,"",VLOOKUP($C79,在庫!$B$34:$LY$46,AF$19,)),"")</f>
        <v/>
      </c>
      <c r="AG79" s="61" t="str">
        <f ca="1">IFERROR(IF(AG$19&lt;2,"",VLOOKUP($C79,在庫!$B$34:$LY$46,AG$19,)),"")</f>
        <v/>
      </c>
      <c r="AH79" s="113" t="str">
        <f ca="1">IFERROR(IF(AH$19&lt;2,"",VLOOKUP($C79,在庫!$B$34:$LY$46,AH$19,)),"")</f>
        <v/>
      </c>
      <c r="AI79" s="59">
        <f ca="1">SUM(D79:AH79)</f>
        <v>0</v>
      </c>
    </row>
    <row r="80" spans="1:41" ht="17.25" hidden="1" customHeight="1" x14ac:dyDescent="0.2">
      <c r="B80" s="320"/>
      <c r="C80" s="217" t="str">
        <f t="shared" si="34"/>
        <v>0(販売室数)</v>
      </c>
      <c r="D80" s="60" t="str">
        <f ca="1">IFERROR(IF(D$19&lt;2,"",VLOOKUP($C80,在庫!$B$34:$LY$46,D$19,)),"")</f>
        <v/>
      </c>
      <c r="E80" s="61" t="str">
        <f ca="1">IFERROR(IF(E$19&lt;2,"",VLOOKUP($C80,在庫!$B$34:$LY$46,E$19,)),"")</f>
        <v/>
      </c>
      <c r="F80" s="61" t="str">
        <f ca="1">IFERROR(IF(F$19&lt;2,"",VLOOKUP($C80,在庫!$B$34:$LY$46,F$19,)),"")</f>
        <v/>
      </c>
      <c r="G80" s="61" t="str">
        <f ca="1">IFERROR(IF(G$19&lt;2,"",VLOOKUP($C80,在庫!$B$34:$LY$46,G$19,)),"")</f>
        <v/>
      </c>
      <c r="H80" s="61" t="str">
        <f ca="1">IFERROR(IF(H$19&lt;2,"",VLOOKUP($C80,在庫!$B$34:$LY$46,H$19,)),"")</f>
        <v/>
      </c>
      <c r="I80" s="61" t="str">
        <f ca="1">IFERROR(IF(I$19&lt;2,"",VLOOKUP($C80,在庫!$B$34:$LY$46,I$19,)),"")</f>
        <v/>
      </c>
      <c r="J80" s="61" t="str">
        <f ca="1">IFERROR(IF(J$19&lt;2,"",VLOOKUP($C80,在庫!$B$34:$LY$46,J$19,)),"")</f>
        <v/>
      </c>
      <c r="K80" s="61" t="str">
        <f ca="1">IFERROR(IF(K$19&lt;2,"",VLOOKUP($C80,在庫!$B$34:$LY$46,K$19,)),"")</f>
        <v/>
      </c>
      <c r="L80" s="61" t="str">
        <f ca="1">IFERROR(IF(L$19&lt;2,"",VLOOKUP($C80,在庫!$B$34:$LY$46,L$19,)),"")</f>
        <v/>
      </c>
      <c r="M80" s="61" t="str">
        <f ca="1">IFERROR(IF(M$19&lt;2,"",VLOOKUP($C80,在庫!$B$34:$LY$46,M$19,)),"")</f>
        <v/>
      </c>
      <c r="N80" s="61" t="str">
        <f ca="1">IFERROR(IF(N$19&lt;2,"",VLOOKUP($C80,在庫!$B$34:$LY$46,N$19,)),"")</f>
        <v/>
      </c>
      <c r="O80" s="61" t="str">
        <f ca="1">IFERROR(IF(O$19&lt;2,"",VLOOKUP($C80,在庫!$B$34:$LY$46,O$19,)),"")</f>
        <v/>
      </c>
      <c r="P80" s="61" t="str">
        <f ca="1">IFERROR(IF(P$19&lt;2,"",VLOOKUP($C80,在庫!$B$34:$LY$46,P$19,)),"")</f>
        <v/>
      </c>
      <c r="Q80" s="61" t="str">
        <f ca="1">IFERROR(IF(Q$19&lt;2,"",VLOOKUP($C80,在庫!$B$34:$LY$46,Q$19,)),"")</f>
        <v/>
      </c>
      <c r="R80" s="61" t="str">
        <f ca="1">IFERROR(IF(R$19&lt;2,"",VLOOKUP($C80,在庫!$B$34:$LY$46,R$19,)),"")</f>
        <v/>
      </c>
      <c r="S80" s="61" t="str">
        <f ca="1">IFERROR(IF(S$19&lt;2,"",VLOOKUP($C80,在庫!$B$34:$LY$46,S$19,)),"")</f>
        <v/>
      </c>
      <c r="T80" s="61" t="str">
        <f ca="1">IFERROR(IF(T$19&lt;2,"",VLOOKUP($C80,在庫!$B$34:$LY$46,T$19,)),"")</f>
        <v/>
      </c>
      <c r="U80" s="61" t="str">
        <f ca="1">IFERROR(IF(U$19&lt;2,"",VLOOKUP($C80,在庫!$B$34:$LY$46,U$19,)),"")</f>
        <v/>
      </c>
      <c r="V80" s="61" t="str">
        <f ca="1">IFERROR(IF(V$19&lt;2,"",VLOOKUP($C80,在庫!$B$34:$LY$46,V$19,)),"")</f>
        <v/>
      </c>
      <c r="W80" s="61" t="str">
        <f ca="1">IFERROR(IF(W$19&lt;2,"",VLOOKUP($C80,在庫!$B$34:$LY$46,W$19,)),"")</f>
        <v/>
      </c>
      <c r="X80" s="61" t="str">
        <f ca="1">IFERROR(IF(X$19&lt;2,"",VLOOKUP($C80,在庫!$B$34:$LY$46,X$19,)),"")</f>
        <v/>
      </c>
      <c r="Y80" s="61" t="str">
        <f ca="1">IFERROR(IF(Y$19&lt;2,"",VLOOKUP($C80,在庫!$B$34:$LY$46,Y$19,)),"")</f>
        <v/>
      </c>
      <c r="Z80" s="61" t="str">
        <f ca="1">IFERROR(IF(Z$19&lt;2,"",VLOOKUP($C80,在庫!$B$34:$LY$46,Z$19,)),"")</f>
        <v/>
      </c>
      <c r="AA80" s="61" t="str">
        <f ca="1">IFERROR(IF(AA$19&lt;2,"",VLOOKUP($C80,在庫!$B$34:$LY$46,AA$19,)),"")</f>
        <v/>
      </c>
      <c r="AB80" s="61" t="str">
        <f ca="1">IFERROR(IF(AB$19&lt;2,"",VLOOKUP($C80,在庫!$B$34:$LY$46,AB$19,)),"")</f>
        <v/>
      </c>
      <c r="AC80" s="61" t="str">
        <f ca="1">IFERROR(IF(AC$19&lt;2,"",VLOOKUP($C80,在庫!$B$34:$LY$46,AC$19,)),"")</f>
        <v/>
      </c>
      <c r="AD80" s="61" t="str">
        <f ca="1">IFERROR(IF(AD$19&lt;2,"",VLOOKUP($C80,在庫!$B$34:$LY$46,AD$19,)),"")</f>
        <v/>
      </c>
      <c r="AE80" s="61" t="str">
        <f ca="1">IFERROR(IF(AE$19&lt;2,"",VLOOKUP($C80,在庫!$B$34:$LY$46,AE$19,)),"")</f>
        <v/>
      </c>
      <c r="AF80" s="61" t="str">
        <f ca="1">IFERROR(IF(AF$19&lt;2,"",VLOOKUP($C80,在庫!$B$34:$LY$46,AF$19,)),"")</f>
        <v/>
      </c>
      <c r="AG80" s="61" t="str">
        <f ca="1">IFERROR(IF(AG$19&lt;2,"",VLOOKUP($C80,在庫!$B$34:$LY$46,AG$19,)),"")</f>
        <v/>
      </c>
      <c r="AH80" s="113" t="str">
        <f ca="1">IFERROR(IF(AH$19&lt;2,"",VLOOKUP($C80,在庫!$B$34:$LY$46,AH$19,)),"")</f>
        <v/>
      </c>
      <c r="AI80" s="59">
        <f ca="1">SUM(D80:AH80)</f>
        <v>0</v>
      </c>
    </row>
    <row r="81" spans="1:35" ht="17.25" hidden="1" customHeight="1" x14ac:dyDescent="0.2">
      <c r="B81" s="320"/>
      <c r="C81" s="217" t="str">
        <f t="shared" si="34"/>
        <v>0(販売室数)</v>
      </c>
      <c r="D81" s="60" t="str">
        <f ca="1">IFERROR(IF(D$19&lt;2,"",VLOOKUP($C81,在庫!$B$34:$LY$46,D$19,)),"")</f>
        <v/>
      </c>
      <c r="E81" s="61" t="str">
        <f ca="1">IFERROR(IF(E$19&lt;2,"",VLOOKUP($C81,在庫!$B$34:$LY$46,E$19,)),"")</f>
        <v/>
      </c>
      <c r="F81" s="61" t="str">
        <f ca="1">IFERROR(IF(F$19&lt;2,"",VLOOKUP($C81,在庫!$B$34:$LY$46,F$19,)),"")</f>
        <v/>
      </c>
      <c r="G81" s="61" t="str">
        <f ca="1">IFERROR(IF(G$19&lt;2,"",VLOOKUP($C81,在庫!$B$34:$LY$46,G$19,)),"")</f>
        <v/>
      </c>
      <c r="H81" s="61" t="str">
        <f ca="1">IFERROR(IF(H$19&lt;2,"",VLOOKUP($C81,在庫!$B$34:$LY$46,H$19,)),"")</f>
        <v/>
      </c>
      <c r="I81" s="61" t="str">
        <f ca="1">IFERROR(IF(I$19&lt;2,"",VLOOKUP($C81,在庫!$B$34:$LY$46,I$19,)),"")</f>
        <v/>
      </c>
      <c r="J81" s="61" t="str">
        <f ca="1">IFERROR(IF(J$19&lt;2,"",VLOOKUP($C81,在庫!$B$34:$LY$46,J$19,)),"")</f>
        <v/>
      </c>
      <c r="K81" s="61" t="str">
        <f ca="1">IFERROR(IF(K$19&lt;2,"",VLOOKUP($C81,在庫!$B$34:$LY$46,K$19,)),"")</f>
        <v/>
      </c>
      <c r="L81" s="61" t="str">
        <f ca="1">IFERROR(IF(L$19&lt;2,"",VLOOKUP($C81,在庫!$B$34:$LY$46,L$19,)),"")</f>
        <v/>
      </c>
      <c r="M81" s="61" t="str">
        <f ca="1">IFERROR(IF(M$19&lt;2,"",VLOOKUP($C81,在庫!$B$34:$LY$46,M$19,)),"")</f>
        <v/>
      </c>
      <c r="N81" s="61" t="str">
        <f ca="1">IFERROR(IF(N$19&lt;2,"",VLOOKUP($C81,在庫!$B$34:$LY$46,N$19,)),"")</f>
        <v/>
      </c>
      <c r="O81" s="61" t="str">
        <f ca="1">IFERROR(IF(O$19&lt;2,"",VLOOKUP($C81,在庫!$B$34:$LY$46,O$19,)),"")</f>
        <v/>
      </c>
      <c r="P81" s="61" t="str">
        <f ca="1">IFERROR(IF(P$19&lt;2,"",VLOOKUP($C81,在庫!$B$34:$LY$46,P$19,)),"")</f>
        <v/>
      </c>
      <c r="Q81" s="61" t="str">
        <f ca="1">IFERROR(IF(Q$19&lt;2,"",VLOOKUP($C81,在庫!$B$34:$LY$46,Q$19,)),"")</f>
        <v/>
      </c>
      <c r="R81" s="61" t="str">
        <f ca="1">IFERROR(IF(R$19&lt;2,"",VLOOKUP($C81,在庫!$B$34:$LY$46,R$19,)),"")</f>
        <v/>
      </c>
      <c r="S81" s="61" t="str">
        <f ca="1">IFERROR(IF(S$19&lt;2,"",VLOOKUP($C81,在庫!$B$34:$LY$46,S$19,)),"")</f>
        <v/>
      </c>
      <c r="T81" s="61" t="str">
        <f ca="1">IFERROR(IF(T$19&lt;2,"",VLOOKUP($C81,在庫!$B$34:$LY$46,T$19,)),"")</f>
        <v/>
      </c>
      <c r="U81" s="61" t="str">
        <f ca="1">IFERROR(IF(U$19&lt;2,"",VLOOKUP($C81,在庫!$B$34:$LY$46,U$19,)),"")</f>
        <v/>
      </c>
      <c r="V81" s="61" t="str">
        <f ca="1">IFERROR(IF(V$19&lt;2,"",VLOOKUP($C81,在庫!$B$34:$LY$46,V$19,)),"")</f>
        <v/>
      </c>
      <c r="W81" s="61" t="str">
        <f ca="1">IFERROR(IF(W$19&lt;2,"",VLOOKUP($C81,在庫!$B$34:$LY$46,W$19,)),"")</f>
        <v/>
      </c>
      <c r="X81" s="61" t="str">
        <f ca="1">IFERROR(IF(X$19&lt;2,"",VLOOKUP($C81,在庫!$B$34:$LY$46,X$19,)),"")</f>
        <v/>
      </c>
      <c r="Y81" s="61" t="str">
        <f ca="1">IFERROR(IF(Y$19&lt;2,"",VLOOKUP($C81,在庫!$B$34:$LY$46,Y$19,)),"")</f>
        <v/>
      </c>
      <c r="Z81" s="61" t="str">
        <f ca="1">IFERROR(IF(Z$19&lt;2,"",VLOOKUP($C81,在庫!$B$34:$LY$46,Z$19,)),"")</f>
        <v/>
      </c>
      <c r="AA81" s="61" t="str">
        <f ca="1">IFERROR(IF(AA$19&lt;2,"",VLOOKUP($C81,在庫!$B$34:$LY$46,AA$19,)),"")</f>
        <v/>
      </c>
      <c r="AB81" s="61" t="str">
        <f ca="1">IFERROR(IF(AB$19&lt;2,"",VLOOKUP($C81,在庫!$B$34:$LY$46,AB$19,)),"")</f>
        <v/>
      </c>
      <c r="AC81" s="61" t="str">
        <f ca="1">IFERROR(IF(AC$19&lt;2,"",VLOOKUP($C81,在庫!$B$34:$LY$46,AC$19,)),"")</f>
        <v/>
      </c>
      <c r="AD81" s="61" t="str">
        <f ca="1">IFERROR(IF(AD$19&lt;2,"",VLOOKUP($C81,在庫!$B$34:$LY$46,AD$19,)),"")</f>
        <v/>
      </c>
      <c r="AE81" s="61" t="str">
        <f ca="1">IFERROR(IF(AE$19&lt;2,"",VLOOKUP($C81,在庫!$B$34:$LY$46,AE$19,)),"")</f>
        <v/>
      </c>
      <c r="AF81" s="61" t="str">
        <f ca="1">IFERROR(IF(AF$19&lt;2,"",VLOOKUP($C81,在庫!$B$34:$LY$46,AF$19,)),"")</f>
        <v/>
      </c>
      <c r="AG81" s="61" t="str">
        <f ca="1">IFERROR(IF(AG$19&lt;2,"",VLOOKUP($C81,在庫!$B$34:$LY$46,AG$19,)),"")</f>
        <v/>
      </c>
      <c r="AH81" s="113" t="str">
        <f ca="1">IFERROR(IF(AH$19&lt;2,"",VLOOKUP($C81,在庫!$B$34:$LY$46,AH$19,)),"")</f>
        <v/>
      </c>
      <c r="AI81" s="59">
        <f t="shared" ref="AI81:AI84" ca="1" si="35">SUM(D81:AH81)</f>
        <v>0</v>
      </c>
    </row>
    <row r="82" spans="1:35" ht="17.25" hidden="1" customHeight="1" x14ac:dyDescent="0.2">
      <c r="B82" s="320"/>
      <c r="C82" s="217" t="str">
        <f t="shared" si="34"/>
        <v>0(販売室数)</v>
      </c>
      <c r="D82" s="60" t="str">
        <f ca="1">IFERROR(IF(D$19&lt;2,"",VLOOKUP($C82,在庫!$B$34:$LY$46,D$19,)),"")</f>
        <v/>
      </c>
      <c r="E82" s="61" t="str">
        <f ca="1">IFERROR(IF(E$19&lt;2,"",VLOOKUP($C82,在庫!$B$34:$LY$46,E$19,)),"")</f>
        <v/>
      </c>
      <c r="F82" s="61" t="str">
        <f ca="1">IFERROR(IF(F$19&lt;2,"",VLOOKUP($C82,在庫!$B$34:$LY$46,F$19,)),"")</f>
        <v/>
      </c>
      <c r="G82" s="61" t="str">
        <f ca="1">IFERROR(IF(G$19&lt;2,"",VLOOKUP($C82,在庫!$B$34:$LY$46,G$19,)),"")</f>
        <v/>
      </c>
      <c r="H82" s="61" t="str">
        <f ca="1">IFERROR(IF(H$19&lt;2,"",VLOOKUP($C82,在庫!$B$34:$LY$46,H$19,)),"")</f>
        <v/>
      </c>
      <c r="I82" s="61" t="str">
        <f ca="1">IFERROR(IF(I$19&lt;2,"",VLOOKUP($C82,在庫!$B$34:$LY$46,I$19,)),"")</f>
        <v/>
      </c>
      <c r="J82" s="61" t="str">
        <f ca="1">IFERROR(IF(J$19&lt;2,"",VLOOKUP($C82,在庫!$B$34:$LY$46,J$19,)),"")</f>
        <v/>
      </c>
      <c r="K82" s="61" t="str">
        <f ca="1">IFERROR(IF(K$19&lt;2,"",VLOOKUP($C82,在庫!$B$34:$LY$46,K$19,)),"")</f>
        <v/>
      </c>
      <c r="L82" s="61" t="str">
        <f ca="1">IFERROR(IF(L$19&lt;2,"",VLOOKUP($C82,在庫!$B$34:$LY$46,L$19,)),"")</f>
        <v/>
      </c>
      <c r="M82" s="61" t="str">
        <f ca="1">IFERROR(IF(M$19&lt;2,"",VLOOKUP($C82,在庫!$B$34:$LY$46,M$19,)),"")</f>
        <v/>
      </c>
      <c r="N82" s="61" t="str">
        <f ca="1">IFERROR(IF(N$19&lt;2,"",VLOOKUP($C82,在庫!$B$34:$LY$46,N$19,)),"")</f>
        <v/>
      </c>
      <c r="O82" s="61" t="str">
        <f ca="1">IFERROR(IF(O$19&lt;2,"",VLOOKUP($C82,在庫!$B$34:$LY$46,O$19,)),"")</f>
        <v/>
      </c>
      <c r="P82" s="61" t="str">
        <f ca="1">IFERROR(IF(P$19&lt;2,"",VLOOKUP($C82,在庫!$B$34:$LY$46,P$19,)),"")</f>
        <v/>
      </c>
      <c r="Q82" s="61" t="str">
        <f ca="1">IFERROR(IF(Q$19&lt;2,"",VLOOKUP($C82,在庫!$B$34:$LY$46,Q$19,)),"")</f>
        <v/>
      </c>
      <c r="R82" s="61" t="str">
        <f ca="1">IFERROR(IF(R$19&lt;2,"",VLOOKUP($C82,在庫!$B$34:$LY$46,R$19,)),"")</f>
        <v/>
      </c>
      <c r="S82" s="61" t="str">
        <f ca="1">IFERROR(IF(S$19&lt;2,"",VLOOKUP($C82,在庫!$B$34:$LY$46,S$19,)),"")</f>
        <v/>
      </c>
      <c r="T82" s="61" t="str">
        <f ca="1">IFERROR(IF(T$19&lt;2,"",VLOOKUP($C82,在庫!$B$34:$LY$46,T$19,)),"")</f>
        <v/>
      </c>
      <c r="U82" s="61" t="str">
        <f ca="1">IFERROR(IF(U$19&lt;2,"",VLOOKUP($C82,在庫!$B$34:$LY$46,U$19,)),"")</f>
        <v/>
      </c>
      <c r="V82" s="61" t="str">
        <f ca="1">IFERROR(IF(V$19&lt;2,"",VLOOKUP($C82,在庫!$B$34:$LY$46,V$19,)),"")</f>
        <v/>
      </c>
      <c r="W82" s="61" t="str">
        <f ca="1">IFERROR(IF(W$19&lt;2,"",VLOOKUP($C82,在庫!$B$34:$LY$46,W$19,)),"")</f>
        <v/>
      </c>
      <c r="X82" s="61" t="str">
        <f ca="1">IFERROR(IF(X$19&lt;2,"",VLOOKUP($C82,在庫!$B$34:$LY$46,X$19,)),"")</f>
        <v/>
      </c>
      <c r="Y82" s="61" t="str">
        <f ca="1">IFERROR(IF(Y$19&lt;2,"",VLOOKUP($C82,在庫!$B$34:$LY$46,Y$19,)),"")</f>
        <v/>
      </c>
      <c r="Z82" s="61" t="str">
        <f ca="1">IFERROR(IF(Z$19&lt;2,"",VLOOKUP($C82,在庫!$B$34:$LY$46,Z$19,)),"")</f>
        <v/>
      </c>
      <c r="AA82" s="61" t="str">
        <f ca="1">IFERROR(IF(AA$19&lt;2,"",VLOOKUP($C82,在庫!$B$34:$LY$46,AA$19,)),"")</f>
        <v/>
      </c>
      <c r="AB82" s="61" t="str">
        <f ca="1">IFERROR(IF(AB$19&lt;2,"",VLOOKUP($C82,在庫!$B$34:$LY$46,AB$19,)),"")</f>
        <v/>
      </c>
      <c r="AC82" s="61" t="str">
        <f ca="1">IFERROR(IF(AC$19&lt;2,"",VLOOKUP($C82,在庫!$B$34:$LY$46,AC$19,)),"")</f>
        <v/>
      </c>
      <c r="AD82" s="61" t="str">
        <f ca="1">IFERROR(IF(AD$19&lt;2,"",VLOOKUP($C82,在庫!$B$34:$LY$46,AD$19,)),"")</f>
        <v/>
      </c>
      <c r="AE82" s="61" t="str">
        <f ca="1">IFERROR(IF(AE$19&lt;2,"",VLOOKUP($C82,在庫!$B$34:$LY$46,AE$19,)),"")</f>
        <v/>
      </c>
      <c r="AF82" s="61" t="str">
        <f ca="1">IFERROR(IF(AF$19&lt;2,"",VLOOKUP($C82,在庫!$B$34:$LY$46,AF$19,)),"")</f>
        <v/>
      </c>
      <c r="AG82" s="61" t="str">
        <f ca="1">IFERROR(IF(AG$19&lt;2,"",VLOOKUP($C82,在庫!$B$34:$LY$46,AG$19,)),"")</f>
        <v/>
      </c>
      <c r="AH82" s="113" t="str">
        <f ca="1">IFERROR(IF(AH$19&lt;2,"",VLOOKUP($C82,在庫!$B$34:$LY$46,AH$19,)),"")</f>
        <v/>
      </c>
      <c r="AI82" s="59">
        <f t="shared" ref="AI82" ca="1" si="36">SUM(D82:AH82)</f>
        <v>0</v>
      </c>
    </row>
    <row r="83" spans="1:35" ht="18" hidden="1" customHeight="1" x14ac:dyDescent="0.2">
      <c r="A83" s="4">
        <v>14</v>
      </c>
      <c r="B83" s="320"/>
      <c r="C83" s="217" t="str">
        <f t="shared" si="34"/>
        <v>0(販売室数)</v>
      </c>
      <c r="D83" s="60" t="str">
        <f ca="1">IFERROR(IF(D$19&lt;2,"",VLOOKUP($C83,在庫!$B$34:$LY$46,D$19,)),"")</f>
        <v/>
      </c>
      <c r="E83" s="61" t="str">
        <f ca="1">IFERROR(IF(E$19&lt;2,"",VLOOKUP($C83,在庫!$B$34:$LY$46,E$19,)),"")</f>
        <v/>
      </c>
      <c r="F83" s="61" t="str">
        <f ca="1">IFERROR(IF(F$19&lt;2,"",VLOOKUP($C83,在庫!$B$34:$LY$46,F$19,)),"")</f>
        <v/>
      </c>
      <c r="G83" s="61" t="str">
        <f ca="1">IFERROR(IF(G$19&lt;2,"",VLOOKUP($C83,在庫!$B$34:$LY$46,G$19,)),"")</f>
        <v/>
      </c>
      <c r="H83" s="61" t="str">
        <f ca="1">IFERROR(IF(H$19&lt;2,"",VLOOKUP($C83,在庫!$B$34:$LY$46,H$19,)),"")</f>
        <v/>
      </c>
      <c r="I83" s="61" t="str">
        <f ca="1">IFERROR(IF(I$19&lt;2,"",VLOOKUP($C83,在庫!$B$34:$LY$46,I$19,)),"")</f>
        <v/>
      </c>
      <c r="J83" s="61" t="str">
        <f ca="1">IFERROR(IF(J$19&lt;2,"",VLOOKUP($C83,在庫!$B$34:$LY$46,J$19,)),"")</f>
        <v/>
      </c>
      <c r="K83" s="61" t="str">
        <f ca="1">IFERROR(IF(K$19&lt;2,"",VLOOKUP($C83,在庫!$B$34:$LY$46,K$19,)),"")</f>
        <v/>
      </c>
      <c r="L83" s="61" t="str">
        <f ca="1">IFERROR(IF(L$19&lt;2,"",VLOOKUP($C83,在庫!$B$34:$LY$46,L$19,)),"")</f>
        <v/>
      </c>
      <c r="M83" s="61" t="str">
        <f ca="1">IFERROR(IF(M$19&lt;2,"",VLOOKUP($C83,在庫!$B$34:$LY$46,M$19,)),"")</f>
        <v/>
      </c>
      <c r="N83" s="61" t="str">
        <f ca="1">IFERROR(IF(N$19&lt;2,"",VLOOKUP($C83,在庫!$B$34:$LY$46,N$19,)),"")</f>
        <v/>
      </c>
      <c r="O83" s="61" t="str">
        <f ca="1">IFERROR(IF(O$19&lt;2,"",VLOOKUP($C83,在庫!$B$34:$LY$46,O$19,)),"")</f>
        <v/>
      </c>
      <c r="P83" s="61" t="str">
        <f ca="1">IFERROR(IF(P$19&lt;2,"",VLOOKUP($C83,在庫!$B$34:$LY$46,P$19,)),"")</f>
        <v/>
      </c>
      <c r="Q83" s="61" t="str">
        <f ca="1">IFERROR(IF(Q$19&lt;2,"",VLOOKUP($C83,在庫!$B$34:$LY$46,Q$19,)),"")</f>
        <v/>
      </c>
      <c r="R83" s="61" t="str">
        <f ca="1">IFERROR(IF(R$19&lt;2,"",VLOOKUP($C83,在庫!$B$34:$LY$46,R$19,)),"")</f>
        <v/>
      </c>
      <c r="S83" s="61" t="str">
        <f ca="1">IFERROR(IF(S$19&lt;2,"",VLOOKUP($C83,在庫!$B$34:$LY$46,S$19,)),"")</f>
        <v/>
      </c>
      <c r="T83" s="61" t="str">
        <f ca="1">IFERROR(IF(T$19&lt;2,"",VLOOKUP($C83,在庫!$B$34:$LY$46,T$19,)),"")</f>
        <v/>
      </c>
      <c r="U83" s="61" t="str">
        <f ca="1">IFERROR(IF(U$19&lt;2,"",VLOOKUP($C83,在庫!$B$34:$LY$46,U$19,)),"")</f>
        <v/>
      </c>
      <c r="V83" s="61" t="str">
        <f ca="1">IFERROR(IF(V$19&lt;2,"",VLOOKUP($C83,在庫!$B$34:$LY$46,V$19,)),"")</f>
        <v/>
      </c>
      <c r="W83" s="61" t="str">
        <f ca="1">IFERROR(IF(W$19&lt;2,"",VLOOKUP($C83,在庫!$B$34:$LY$46,W$19,)),"")</f>
        <v/>
      </c>
      <c r="X83" s="61" t="str">
        <f ca="1">IFERROR(IF(X$19&lt;2,"",VLOOKUP($C83,在庫!$B$34:$LY$46,X$19,)),"")</f>
        <v/>
      </c>
      <c r="Y83" s="61" t="str">
        <f ca="1">IFERROR(IF(Y$19&lt;2,"",VLOOKUP($C83,在庫!$B$34:$LY$46,Y$19,)),"")</f>
        <v/>
      </c>
      <c r="Z83" s="61" t="str">
        <f ca="1">IFERROR(IF(Z$19&lt;2,"",VLOOKUP($C83,在庫!$B$34:$LY$46,Z$19,)),"")</f>
        <v/>
      </c>
      <c r="AA83" s="61" t="str">
        <f ca="1">IFERROR(IF(AA$19&lt;2,"",VLOOKUP($C83,在庫!$B$34:$LY$46,AA$19,)),"")</f>
        <v/>
      </c>
      <c r="AB83" s="61" t="str">
        <f ca="1">IFERROR(IF(AB$19&lt;2,"",VLOOKUP($C83,在庫!$B$34:$LY$46,AB$19,)),"")</f>
        <v/>
      </c>
      <c r="AC83" s="61" t="str">
        <f ca="1">IFERROR(IF(AC$19&lt;2,"",VLOOKUP($C83,在庫!$B$34:$LY$46,AC$19,)),"")</f>
        <v/>
      </c>
      <c r="AD83" s="61" t="str">
        <f ca="1">IFERROR(IF(AD$19&lt;2,"",VLOOKUP($C83,在庫!$B$34:$LY$46,AD$19,)),"")</f>
        <v/>
      </c>
      <c r="AE83" s="61" t="str">
        <f ca="1">IFERROR(IF(AE$19&lt;2,"",VLOOKUP($C83,在庫!$B$34:$LY$46,AE$19,)),"")</f>
        <v/>
      </c>
      <c r="AF83" s="61" t="str">
        <f ca="1">IFERROR(IF(AF$19&lt;2,"",VLOOKUP($C83,在庫!$B$34:$LY$46,AF$19,)),"")</f>
        <v/>
      </c>
      <c r="AG83" s="61" t="str">
        <f ca="1">IFERROR(IF(AG$19&lt;2,"",VLOOKUP($C83,在庫!$B$34:$LY$46,AG$19,)),"")</f>
        <v/>
      </c>
      <c r="AH83" s="113" t="str">
        <f ca="1">IFERROR(IF(AH$19&lt;2,"",VLOOKUP($C83,在庫!$B$34:$LY$46,AH$19,)),"")</f>
        <v/>
      </c>
      <c r="AI83" s="59">
        <f t="shared" ca="1" si="35"/>
        <v>0</v>
      </c>
    </row>
    <row r="84" spans="1:35" ht="18" collapsed="1" thickBot="1" x14ac:dyDescent="0.25">
      <c r="B84" s="321"/>
      <c r="C84" s="218" t="s">
        <v>64</v>
      </c>
      <c r="D84" s="105">
        <f t="shared" ref="D84:AH84" ca="1" si="37">SUM(D78:D83)</f>
        <v>0</v>
      </c>
      <c r="E84" s="106">
        <f t="shared" ca="1" si="37"/>
        <v>0</v>
      </c>
      <c r="F84" s="106">
        <f t="shared" ca="1" si="37"/>
        <v>0</v>
      </c>
      <c r="G84" s="106">
        <f t="shared" ca="1" si="37"/>
        <v>0</v>
      </c>
      <c r="H84" s="106">
        <f t="shared" ca="1" si="37"/>
        <v>0</v>
      </c>
      <c r="I84" s="106">
        <f t="shared" ca="1" si="37"/>
        <v>0</v>
      </c>
      <c r="J84" s="106">
        <f t="shared" ca="1" si="37"/>
        <v>0</v>
      </c>
      <c r="K84" s="106">
        <f t="shared" ca="1" si="37"/>
        <v>0</v>
      </c>
      <c r="L84" s="106">
        <f t="shared" ca="1" si="37"/>
        <v>0</v>
      </c>
      <c r="M84" s="106">
        <f t="shared" ca="1" si="37"/>
        <v>0</v>
      </c>
      <c r="N84" s="106">
        <f t="shared" ca="1" si="37"/>
        <v>0</v>
      </c>
      <c r="O84" s="106">
        <f t="shared" ca="1" si="37"/>
        <v>0</v>
      </c>
      <c r="P84" s="106">
        <f t="shared" ca="1" si="37"/>
        <v>0</v>
      </c>
      <c r="Q84" s="106">
        <f t="shared" ca="1" si="37"/>
        <v>0</v>
      </c>
      <c r="R84" s="106">
        <f t="shared" ca="1" si="37"/>
        <v>0</v>
      </c>
      <c r="S84" s="106">
        <f t="shared" ca="1" si="37"/>
        <v>0</v>
      </c>
      <c r="T84" s="106">
        <f t="shared" ca="1" si="37"/>
        <v>0</v>
      </c>
      <c r="U84" s="106">
        <f t="shared" ca="1" si="37"/>
        <v>0</v>
      </c>
      <c r="V84" s="106">
        <f t="shared" ca="1" si="37"/>
        <v>0</v>
      </c>
      <c r="W84" s="106">
        <f t="shared" ca="1" si="37"/>
        <v>0</v>
      </c>
      <c r="X84" s="106">
        <f t="shared" ca="1" si="37"/>
        <v>0</v>
      </c>
      <c r="Y84" s="106">
        <f t="shared" ca="1" si="37"/>
        <v>0</v>
      </c>
      <c r="Z84" s="106">
        <f t="shared" ca="1" si="37"/>
        <v>0</v>
      </c>
      <c r="AA84" s="106">
        <f t="shared" ca="1" si="37"/>
        <v>0</v>
      </c>
      <c r="AB84" s="106">
        <f t="shared" ca="1" si="37"/>
        <v>0</v>
      </c>
      <c r="AC84" s="106">
        <f t="shared" ca="1" si="37"/>
        <v>0</v>
      </c>
      <c r="AD84" s="106">
        <f t="shared" ca="1" si="37"/>
        <v>0</v>
      </c>
      <c r="AE84" s="106">
        <f t="shared" ca="1" si="37"/>
        <v>0</v>
      </c>
      <c r="AF84" s="106">
        <f t="shared" ca="1" si="37"/>
        <v>0</v>
      </c>
      <c r="AG84" s="106">
        <f t="shared" ca="1" si="37"/>
        <v>0</v>
      </c>
      <c r="AH84" s="114">
        <f t="shared" ca="1" si="37"/>
        <v>0</v>
      </c>
      <c r="AI84" s="59">
        <f t="shared" ca="1" si="35"/>
        <v>0</v>
      </c>
    </row>
    <row r="85" spans="1:35" x14ac:dyDescent="0.2">
      <c r="B85" s="322" t="s">
        <v>65</v>
      </c>
      <c r="C85" s="219" t="str">
        <f>$B$3&amp;"(単泊)"</f>
        <v>ラグジュアリープールヴィラ(単泊)</v>
      </c>
      <c r="D85" s="133"/>
      <c r="E85" s="136"/>
      <c r="F85" s="134"/>
      <c r="G85" s="136"/>
      <c r="H85" s="134"/>
      <c r="I85" s="136"/>
      <c r="J85" s="134"/>
      <c r="K85" s="136"/>
      <c r="L85" s="134"/>
      <c r="M85" s="136"/>
      <c r="N85" s="136"/>
      <c r="O85" s="136"/>
      <c r="P85" s="134"/>
      <c r="Q85" s="134"/>
      <c r="R85" s="134"/>
      <c r="S85" s="136"/>
      <c r="T85" s="134"/>
      <c r="U85" s="136"/>
      <c r="V85" s="136"/>
      <c r="W85" s="136"/>
      <c r="X85" s="136"/>
      <c r="Y85" s="136"/>
      <c r="Z85" s="136"/>
      <c r="AA85" s="136"/>
      <c r="AB85" s="134"/>
      <c r="AC85" s="134"/>
      <c r="AD85" s="134"/>
      <c r="AE85" s="134"/>
      <c r="AF85" s="134"/>
      <c r="AG85" s="136"/>
      <c r="AH85" s="135"/>
    </row>
    <row r="86" spans="1:35" x14ac:dyDescent="0.2">
      <c r="B86" s="323"/>
      <c r="C86" s="220" t="str">
        <f>$F$1</f>
        <v>WEB割</v>
      </c>
      <c r="D86" s="147" t="str">
        <f ca="1">IF(D64=0,"Close",(IFERROR(HLOOKUP(D85,$D$2:$BC$3,2,FALSE),"")))</f>
        <v/>
      </c>
      <c r="E86" s="148" t="str">
        <f t="shared" ref="E86:AH86" ca="1" si="38">IF(E64=0,"Close",(IFERROR(HLOOKUP(E85,$D$2:$BC$3,2,FALSE),"")))</f>
        <v/>
      </c>
      <c r="F86" s="149" t="str">
        <f t="shared" ca="1" si="38"/>
        <v/>
      </c>
      <c r="G86" s="148" t="str">
        <f t="shared" ca="1" si="38"/>
        <v/>
      </c>
      <c r="H86" s="149" t="str">
        <f t="shared" ca="1" si="38"/>
        <v/>
      </c>
      <c r="I86" s="148" t="str">
        <f t="shared" ca="1" si="38"/>
        <v/>
      </c>
      <c r="J86" s="149" t="str">
        <f t="shared" ca="1" si="38"/>
        <v/>
      </c>
      <c r="K86" s="148" t="str">
        <f t="shared" ca="1" si="38"/>
        <v/>
      </c>
      <c r="L86" s="149" t="str">
        <f t="shared" ca="1" si="38"/>
        <v/>
      </c>
      <c r="M86" s="148" t="str">
        <f t="shared" ca="1" si="38"/>
        <v/>
      </c>
      <c r="N86" s="149" t="str">
        <f t="shared" ca="1" si="38"/>
        <v/>
      </c>
      <c r="O86" s="148" t="str">
        <f t="shared" ca="1" si="38"/>
        <v/>
      </c>
      <c r="P86" s="149" t="str">
        <f t="shared" ca="1" si="38"/>
        <v/>
      </c>
      <c r="Q86" s="148" t="str">
        <f t="shared" ca="1" si="38"/>
        <v/>
      </c>
      <c r="R86" s="149" t="str">
        <f t="shared" ca="1" si="38"/>
        <v/>
      </c>
      <c r="S86" s="148" t="str">
        <f t="shared" ca="1" si="38"/>
        <v/>
      </c>
      <c r="T86" s="149" t="str">
        <f t="shared" ca="1" si="38"/>
        <v/>
      </c>
      <c r="U86" s="148" t="str">
        <f t="shared" ca="1" si="38"/>
        <v/>
      </c>
      <c r="V86" s="149" t="str">
        <f t="shared" ca="1" si="38"/>
        <v/>
      </c>
      <c r="W86" s="148" t="str">
        <f t="shared" ca="1" si="38"/>
        <v/>
      </c>
      <c r="X86" s="149" t="str">
        <f t="shared" ca="1" si="38"/>
        <v/>
      </c>
      <c r="Y86" s="148" t="str">
        <f t="shared" ca="1" si="38"/>
        <v/>
      </c>
      <c r="Z86" s="149" t="str">
        <f t="shared" ca="1" si="38"/>
        <v/>
      </c>
      <c r="AA86" s="148" t="str">
        <f t="shared" ca="1" si="38"/>
        <v/>
      </c>
      <c r="AB86" s="149" t="str">
        <f t="shared" ca="1" si="38"/>
        <v/>
      </c>
      <c r="AC86" s="148" t="str">
        <f t="shared" ca="1" si="38"/>
        <v/>
      </c>
      <c r="AD86" s="149" t="str">
        <f t="shared" ca="1" si="38"/>
        <v/>
      </c>
      <c r="AE86" s="148" t="str">
        <f t="shared" ca="1" si="38"/>
        <v/>
      </c>
      <c r="AF86" s="149" t="str">
        <f t="shared" ca="1" si="38"/>
        <v/>
      </c>
      <c r="AG86" s="148" t="str">
        <f t="shared" ca="1" si="38"/>
        <v/>
      </c>
      <c r="AH86" s="150" t="str">
        <f t="shared" ca="1" si="38"/>
        <v/>
      </c>
    </row>
    <row r="87" spans="1:35" x14ac:dyDescent="0.2">
      <c r="B87" s="323"/>
      <c r="C87" s="220" t="str">
        <f>$B$3&amp;"(連泊)"</f>
        <v>ラグジュアリープールヴィラ(連泊)</v>
      </c>
      <c r="D87" s="143" t="str">
        <f>IF(D$85="","",D$85)</f>
        <v/>
      </c>
      <c r="E87" s="144" t="str">
        <f t="shared" ref="E87:AH87" si="39">IF(E$85="","",E$85)</f>
        <v/>
      </c>
      <c r="F87" s="145" t="str">
        <f t="shared" si="39"/>
        <v/>
      </c>
      <c r="G87" s="144" t="str">
        <f t="shared" si="39"/>
        <v/>
      </c>
      <c r="H87" s="145" t="str">
        <f t="shared" si="39"/>
        <v/>
      </c>
      <c r="I87" s="144" t="str">
        <f t="shared" si="39"/>
        <v/>
      </c>
      <c r="J87" s="145" t="str">
        <f t="shared" si="39"/>
        <v/>
      </c>
      <c r="K87" s="144" t="str">
        <f t="shared" si="39"/>
        <v/>
      </c>
      <c r="L87" s="145" t="str">
        <f t="shared" si="39"/>
        <v/>
      </c>
      <c r="M87" s="144" t="str">
        <f t="shared" si="39"/>
        <v/>
      </c>
      <c r="N87" s="145" t="str">
        <f t="shared" si="39"/>
        <v/>
      </c>
      <c r="O87" s="144" t="str">
        <f t="shared" si="39"/>
        <v/>
      </c>
      <c r="P87" s="145" t="str">
        <f t="shared" si="39"/>
        <v/>
      </c>
      <c r="Q87" s="144" t="str">
        <f t="shared" si="39"/>
        <v/>
      </c>
      <c r="R87" s="145" t="str">
        <f t="shared" si="39"/>
        <v/>
      </c>
      <c r="S87" s="144" t="str">
        <f t="shared" si="39"/>
        <v/>
      </c>
      <c r="T87" s="145" t="str">
        <f t="shared" si="39"/>
        <v/>
      </c>
      <c r="U87" s="144" t="str">
        <f t="shared" si="39"/>
        <v/>
      </c>
      <c r="V87" s="145" t="str">
        <f t="shared" si="39"/>
        <v/>
      </c>
      <c r="W87" s="144" t="str">
        <f t="shared" si="39"/>
        <v/>
      </c>
      <c r="X87" s="145" t="str">
        <f t="shared" si="39"/>
        <v/>
      </c>
      <c r="Y87" s="144" t="str">
        <f t="shared" si="39"/>
        <v/>
      </c>
      <c r="Z87" s="145" t="str">
        <f t="shared" si="39"/>
        <v/>
      </c>
      <c r="AA87" s="144" t="str">
        <f t="shared" si="39"/>
        <v/>
      </c>
      <c r="AB87" s="145" t="str">
        <f t="shared" si="39"/>
        <v/>
      </c>
      <c r="AC87" s="144" t="str">
        <f t="shared" si="39"/>
        <v/>
      </c>
      <c r="AD87" s="145" t="str">
        <f t="shared" si="39"/>
        <v/>
      </c>
      <c r="AE87" s="144" t="str">
        <f t="shared" si="39"/>
        <v/>
      </c>
      <c r="AF87" s="145" t="str">
        <f t="shared" si="39"/>
        <v/>
      </c>
      <c r="AG87" s="144" t="str">
        <f t="shared" si="39"/>
        <v/>
      </c>
      <c r="AH87" s="146" t="str">
        <f t="shared" si="39"/>
        <v/>
      </c>
    </row>
    <row r="88" spans="1:35" ht="18" thickBot="1" x14ac:dyDescent="0.25">
      <c r="B88" s="323"/>
      <c r="C88" s="221" t="str">
        <f>$F$10</f>
        <v>連泊</v>
      </c>
      <c r="D88" s="127" t="str">
        <f ca="1">IF(D64=0,"Close",(IFERROR(HLOOKUP(D87,$D$11:$BC$12,2,FALSE),"")))</f>
        <v/>
      </c>
      <c r="E88" s="131" t="str">
        <f t="shared" ref="E88:AH88" ca="1" si="40">IF(E64=0,"Close",(IFERROR(HLOOKUP(E87,$D$11:$BC$12,2,FALSE),"")))</f>
        <v/>
      </c>
      <c r="F88" s="129" t="str">
        <f t="shared" ca="1" si="40"/>
        <v/>
      </c>
      <c r="G88" s="131" t="str">
        <f t="shared" ca="1" si="40"/>
        <v/>
      </c>
      <c r="H88" s="129" t="str">
        <f t="shared" ca="1" si="40"/>
        <v/>
      </c>
      <c r="I88" s="131" t="str">
        <f t="shared" ca="1" si="40"/>
        <v/>
      </c>
      <c r="J88" s="129" t="str">
        <f t="shared" ca="1" si="40"/>
        <v/>
      </c>
      <c r="K88" s="131" t="str">
        <f t="shared" ca="1" si="40"/>
        <v/>
      </c>
      <c r="L88" s="129" t="str">
        <f t="shared" ca="1" si="40"/>
        <v/>
      </c>
      <c r="M88" s="131" t="str">
        <f t="shared" ca="1" si="40"/>
        <v/>
      </c>
      <c r="N88" s="129" t="str">
        <f t="shared" ca="1" si="40"/>
        <v/>
      </c>
      <c r="O88" s="131" t="str">
        <f t="shared" ca="1" si="40"/>
        <v/>
      </c>
      <c r="P88" s="129" t="str">
        <f t="shared" ca="1" si="40"/>
        <v/>
      </c>
      <c r="Q88" s="131" t="str">
        <f t="shared" ca="1" si="40"/>
        <v/>
      </c>
      <c r="R88" s="129" t="str">
        <f t="shared" ca="1" si="40"/>
        <v/>
      </c>
      <c r="S88" s="131" t="str">
        <f t="shared" ca="1" si="40"/>
        <v/>
      </c>
      <c r="T88" s="129" t="str">
        <f t="shared" ca="1" si="40"/>
        <v/>
      </c>
      <c r="U88" s="131" t="str">
        <f t="shared" ca="1" si="40"/>
        <v/>
      </c>
      <c r="V88" s="129" t="str">
        <f t="shared" ca="1" si="40"/>
        <v/>
      </c>
      <c r="W88" s="131" t="str">
        <f t="shared" ca="1" si="40"/>
        <v/>
      </c>
      <c r="X88" s="129" t="str">
        <f t="shared" ca="1" si="40"/>
        <v/>
      </c>
      <c r="Y88" s="131" t="str">
        <f t="shared" ca="1" si="40"/>
        <v/>
      </c>
      <c r="Z88" s="129" t="str">
        <f t="shared" ca="1" si="40"/>
        <v/>
      </c>
      <c r="AA88" s="131" t="str">
        <f t="shared" ca="1" si="40"/>
        <v/>
      </c>
      <c r="AB88" s="129" t="str">
        <f t="shared" ca="1" si="40"/>
        <v/>
      </c>
      <c r="AC88" s="131" t="str">
        <f t="shared" ca="1" si="40"/>
        <v/>
      </c>
      <c r="AD88" s="129" t="str">
        <f t="shared" ca="1" si="40"/>
        <v/>
      </c>
      <c r="AE88" s="131" t="str">
        <f t="shared" ca="1" si="40"/>
        <v/>
      </c>
      <c r="AF88" s="129" t="str">
        <f t="shared" ca="1" si="40"/>
        <v/>
      </c>
      <c r="AG88" s="131" t="str">
        <f t="shared" ca="1" si="40"/>
        <v/>
      </c>
      <c r="AH88" s="109" t="str">
        <f t="shared" ca="1" si="40"/>
        <v/>
      </c>
    </row>
    <row r="89" spans="1:35" x14ac:dyDescent="0.2">
      <c r="B89" s="323"/>
      <c r="C89" s="219" t="str">
        <f>$B$4&amp;"(単泊)"</f>
        <v>with SAUNA(単泊)</v>
      </c>
      <c r="D89" s="133" t="str">
        <f>IF(D$85="","",D$85)</f>
        <v/>
      </c>
      <c r="E89" s="136" t="str">
        <f t="shared" ref="E89:AH89" si="41">IF(E$85="","",E$85)</f>
        <v/>
      </c>
      <c r="F89" s="134" t="str">
        <f t="shared" si="41"/>
        <v/>
      </c>
      <c r="G89" s="136" t="str">
        <f t="shared" si="41"/>
        <v/>
      </c>
      <c r="H89" s="134" t="str">
        <f t="shared" si="41"/>
        <v/>
      </c>
      <c r="I89" s="136" t="str">
        <f t="shared" si="41"/>
        <v/>
      </c>
      <c r="J89" s="134" t="str">
        <f t="shared" si="41"/>
        <v/>
      </c>
      <c r="K89" s="136" t="str">
        <f t="shared" si="41"/>
        <v/>
      </c>
      <c r="L89" s="134" t="str">
        <f t="shared" si="41"/>
        <v/>
      </c>
      <c r="M89" s="136" t="str">
        <f t="shared" si="41"/>
        <v/>
      </c>
      <c r="N89" s="134" t="str">
        <f t="shared" si="41"/>
        <v/>
      </c>
      <c r="O89" s="136" t="str">
        <f t="shared" si="41"/>
        <v/>
      </c>
      <c r="P89" s="134" t="str">
        <f t="shared" si="41"/>
        <v/>
      </c>
      <c r="Q89" s="136" t="str">
        <f t="shared" si="41"/>
        <v/>
      </c>
      <c r="R89" s="134" t="str">
        <f t="shared" si="41"/>
        <v/>
      </c>
      <c r="S89" s="136" t="str">
        <f t="shared" si="41"/>
        <v/>
      </c>
      <c r="T89" s="134" t="str">
        <f t="shared" si="41"/>
        <v/>
      </c>
      <c r="U89" s="136" t="str">
        <f t="shared" si="41"/>
        <v/>
      </c>
      <c r="V89" s="134" t="str">
        <f t="shared" si="41"/>
        <v/>
      </c>
      <c r="W89" s="136" t="str">
        <f t="shared" si="41"/>
        <v/>
      </c>
      <c r="X89" s="134" t="str">
        <f t="shared" si="41"/>
        <v/>
      </c>
      <c r="Y89" s="136" t="str">
        <f t="shared" si="41"/>
        <v/>
      </c>
      <c r="Z89" s="134" t="str">
        <f t="shared" si="41"/>
        <v/>
      </c>
      <c r="AA89" s="136" t="str">
        <f t="shared" si="41"/>
        <v/>
      </c>
      <c r="AB89" s="134" t="str">
        <f t="shared" si="41"/>
        <v/>
      </c>
      <c r="AC89" s="136" t="str">
        <f t="shared" si="41"/>
        <v/>
      </c>
      <c r="AD89" s="134" t="str">
        <f t="shared" si="41"/>
        <v/>
      </c>
      <c r="AE89" s="136" t="str">
        <f t="shared" si="41"/>
        <v/>
      </c>
      <c r="AF89" s="134" t="str">
        <f t="shared" si="41"/>
        <v/>
      </c>
      <c r="AG89" s="136" t="str">
        <f t="shared" si="41"/>
        <v/>
      </c>
      <c r="AH89" s="135" t="str">
        <f t="shared" si="41"/>
        <v/>
      </c>
    </row>
    <row r="90" spans="1:35" x14ac:dyDescent="0.2">
      <c r="B90" s="323"/>
      <c r="C90" s="220" t="str">
        <f>$F$1</f>
        <v>WEB割</v>
      </c>
      <c r="D90" s="147" t="str">
        <f ca="1">IF(D65=0,"Close",(IFERROR(HLOOKUP(D89,$D$2:$BC$4,3,FALSE),"")))</f>
        <v/>
      </c>
      <c r="E90" s="148" t="str">
        <f t="shared" ref="E90:AH90" ca="1" si="42">IF(E65=0,"Close",(IFERROR(HLOOKUP(E89,$D$2:$BC$4,3,FALSE),"")))</f>
        <v/>
      </c>
      <c r="F90" s="149" t="str">
        <f t="shared" ca="1" si="42"/>
        <v/>
      </c>
      <c r="G90" s="148" t="str">
        <f t="shared" ca="1" si="42"/>
        <v/>
      </c>
      <c r="H90" s="149" t="str">
        <f t="shared" ca="1" si="42"/>
        <v/>
      </c>
      <c r="I90" s="148" t="str">
        <f t="shared" ca="1" si="42"/>
        <v/>
      </c>
      <c r="J90" s="149" t="str">
        <f t="shared" ca="1" si="42"/>
        <v/>
      </c>
      <c r="K90" s="148" t="str">
        <f t="shared" ca="1" si="42"/>
        <v/>
      </c>
      <c r="L90" s="149" t="str">
        <f t="shared" ca="1" si="42"/>
        <v/>
      </c>
      <c r="M90" s="148" t="str">
        <f t="shared" ca="1" si="42"/>
        <v/>
      </c>
      <c r="N90" s="149" t="str">
        <f t="shared" ca="1" si="42"/>
        <v/>
      </c>
      <c r="O90" s="148" t="str">
        <f t="shared" ca="1" si="42"/>
        <v/>
      </c>
      <c r="P90" s="149" t="str">
        <f t="shared" ca="1" si="42"/>
        <v/>
      </c>
      <c r="Q90" s="148" t="str">
        <f t="shared" ca="1" si="42"/>
        <v/>
      </c>
      <c r="R90" s="149" t="str">
        <f t="shared" ca="1" si="42"/>
        <v/>
      </c>
      <c r="S90" s="148" t="str">
        <f t="shared" ca="1" si="42"/>
        <v/>
      </c>
      <c r="T90" s="149" t="str">
        <f t="shared" ca="1" si="42"/>
        <v/>
      </c>
      <c r="U90" s="148" t="str">
        <f t="shared" ca="1" si="42"/>
        <v/>
      </c>
      <c r="V90" s="149" t="str">
        <f t="shared" ca="1" si="42"/>
        <v/>
      </c>
      <c r="W90" s="148" t="str">
        <f t="shared" ca="1" si="42"/>
        <v/>
      </c>
      <c r="X90" s="149" t="str">
        <f t="shared" ca="1" si="42"/>
        <v/>
      </c>
      <c r="Y90" s="148" t="str">
        <f t="shared" ca="1" si="42"/>
        <v/>
      </c>
      <c r="Z90" s="149" t="str">
        <f t="shared" ca="1" si="42"/>
        <v/>
      </c>
      <c r="AA90" s="148" t="str">
        <f t="shared" ca="1" si="42"/>
        <v/>
      </c>
      <c r="AB90" s="149" t="str">
        <f t="shared" ca="1" si="42"/>
        <v/>
      </c>
      <c r="AC90" s="148" t="str">
        <f t="shared" ca="1" si="42"/>
        <v/>
      </c>
      <c r="AD90" s="149" t="str">
        <f t="shared" ca="1" si="42"/>
        <v/>
      </c>
      <c r="AE90" s="148" t="str">
        <f t="shared" ca="1" si="42"/>
        <v/>
      </c>
      <c r="AF90" s="149" t="str">
        <f t="shared" ca="1" si="42"/>
        <v/>
      </c>
      <c r="AG90" s="148" t="str">
        <f t="shared" ca="1" si="42"/>
        <v/>
      </c>
      <c r="AH90" s="150" t="str">
        <f t="shared" ca="1" si="42"/>
        <v/>
      </c>
    </row>
    <row r="91" spans="1:35" x14ac:dyDescent="0.2">
      <c r="B91" s="323"/>
      <c r="C91" s="220" t="str">
        <f>$B$4&amp;"(連泊)"</f>
        <v>with SAUNA(連泊)</v>
      </c>
      <c r="D91" s="143" t="str">
        <f>IF(D$87="","",D$87)</f>
        <v/>
      </c>
      <c r="E91" s="144" t="str">
        <f t="shared" ref="E91:AH91" si="43">IF(E$87="","",E$87)</f>
        <v/>
      </c>
      <c r="F91" s="145" t="str">
        <f t="shared" si="43"/>
        <v/>
      </c>
      <c r="G91" s="144" t="str">
        <f t="shared" si="43"/>
        <v/>
      </c>
      <c r="H91" s="145" t="str">
        <f t="shared" si="43"/>
        <v/>
      </c>
      <c r="I91" s="144" t="str">
        <f t="shared" si="43"/>
        <v/>
      </c>
      <c r="J91" s="145" t="str">
        <f t="shared" si="43"/>
        <v/>
      </c>
      <c r="K91" s="144" t="str">
        <f t="shared" si="43"/>
        <v/>
      </c>
      <c r="L91" s="145" t="str">
        <f t="shared" si="43"/>
        <v/>
      </c>
      <c r="M91" s="144" t="str">
        <f t="shared" si="43"/>
        <v/>
      </c>
      <c r="N91" s="145" t="str">
        <f t="shared" si="43"/>
        <v/>
      </c>
      <c r="O91" s="144" t="str">
        <f t="shared" si="43"/>
        <v/>
      </c>
      <c r="P91" s="145" t="str">
        <f t="shared" si="43"/>
        <v/>
      </c>
      <c r="Q91" s="144" t="str">
        <f t="shared" si="43"/>
        <v/>
      </c>
      <c r="R91" s="145" t="str">
        <f t="shared" si="43"/>
        <v/>
      </c>
      <c r="S91" s="144" t="str">
        <f t="shared" si="43"/>
        <v/>
      </c>
      <c r="T91" s="145" t="str">
        <f t="shared" si="43"/>
        <v/>
      </c>
      <c r="U91" s="144" t="str">
        <f t="shared" si="43"/>
        <v/>
      </c>
      <c r="V91" s="145" t="str">
        <f t="shared" si="43"/>
        <v/>
      </c>
      <c r="W91" s="144" t="str">
        <f t="shared" si="43"/>
        <v/>
      </c>
      <c r="X91" s="145" t="str">
        <f t="shared" si="43"/>
        <v/>
      </c>
      <c r="Y91" s="144" t="str">
        <f t="shared" si="43"/>
        <v/>
      </c>
      <c r="Z91" s="145" t="str">
        <f t="shared" si="43"/>
        <v/>
      </c>
      <c r="AA91" s="144" t="str">
        <f t="shared" si="43"/>
        <v/>
      </c>
      <c r="AB91" s="145" t="str">
        <f t="shared" si="43"/>
        <v/>
      </c>
      <c r="AC91" s="144" t="str">
        <f t="shared" si="43"/>
        <v/>
      </c>
      <c r="AD91" s="145" t="str">
        <f t="shared" si="43"/>
        <v/>
      </c>
      <c r="AE91" s="144" t="str">
        <f t="shared" si="43"/>
        <v/>
      </c>
      <c r="AF91" s="145" t="str">
        <f t="shared" si="43"/>
        <v/>
      </c>
      <c r="AG91" s="144" t="str">
        <f t="shared" si="43"/>
        <v/>
      </c>
      <c r="AH91" s="146" t="str">
        <f t="shared" si="43"/>
        <v/>
      </c>
    </row>
    <row r="92" spans="1:35" ht="18" thickBot="1" x14ac:dyDescent="0.25">
      <c r="B92" s="323"/>
      <c r="C92" s="221" t="str">
        <f>$F$10</f>
        <v>連泊</v>
      </c>
      <c r="D92" s="127" t="str">
        <f ca="1">IF(D65=0,"Close",(IFERROR(HLOOKUP(D91,$D$11:$BC$13,3,FALSE),"")))</f>
        <v/>
      </c>
      <c r="E92" s="131" t="str">
        <f t="shared" ref="E92:AH92" ca="1" si="44">IF(E65=0,"Close",(IFERROR(HLOOKUP(E91,$D$11:$BC$13,3,FALSE),"")))</f>
        <v/>
      </c>
      <c r="F92" s="129" t="str">
        <f t="shared" ca="1" si="44"/>
        <v/>
      </c>
      <c r="G92" s="131" t="str">
        <f t="shared" ca="1" si="44"/>
        <v/>
      </c>
      <c r="H92" s="129" t="str">
        <f t="shared" ca="1" si="44"/>
        <v/>
      </c>
      <c r="I92" s="131" t="str">
        <f t="shared" ca="1" si="44"/>
        <v/>
      </c>
      <c r="J92" s="129" t="str">
        <f t="shared" ca="1" si="44"/>
        <v/>
      </c>
      <c r="K92" s="131" t="str">
        <f t="shared" ca="1" si="44"/>
        <v/>
      </c>
      <c r="L92" s="129" t="str">
        <f t="shared" ca="1" si="44"/>
        <v/>
      </c>
      <c r="M92" s="131" t="str">
        <f t="shared" ca="1" si="44"/>
        <v/>
      </c>
      <c r="N92" s="129" t="str">
        <f t="shared" ca="1" si="44"/>
        <v/>
      </c>
      <c r="O92" s="131" t="str">
        <f t="shared" ca="1" si="44"/>
        <v/>
      </c>
      <c r="P92" s="129" t="str">
        <f t="shared" ca="1" si="44"/>
        <v/>
      </c>
      <c r="Q92" s="131" t="str">
        <f t="shared" ca="1" si="44"/>
        <v/>
      </c>
      <c r="R92" s="129" t="str">
        <f t="shared" ca="1" si="44"/>
        <v/>
      </c>
      <c r="S92" s="131" t="str">
        <f t="shared" ca="1" si="44"/>
        <v/>
      </c>
      <c r="T92" s="129" t="str">
        <f t="shared" ca="1" si="44"/>
        <v/>
      </c>
      <c r="U92" s="131" t="str">
        <f t="shared" ca="1" si="44"/>
        <v/>
      </c>
      <c r="V92" s="129" t="str">
        <f t="shared" ca="1" si="44"/>
        <v/>
      </c>
      <c r="W92" s="131" t="str">
        <f t="shared" ca="1" si="44"/>
        <v/>
      </c>
      <c r="X92" s="129" t="str">
        <f t="shared" ca="1" si="44"/>
        <v/>
      </c>
      <c r="Y92" s="131" t="str">
        <f t="shared" ca="1" si="44"/>
        <v/>
      </c>
      <c r="Z92" s="129" t="str">
        <f t="shared" ca="1" si="44"/>
        <v/>
      </c>
      <c r="AA92" s="131" t="str">
        <f t="shared" ca="1" si="44"/>
        <v/>
      </c>
      <c r="AB92" s="129" t="str">
        <f t="shared" ca="1" si="44"/>
        <v/>
      </c>
      <c r="AC92" s="131" t="str">
        <f t="shared" ca="1" si="44"/>
        <v/>
      </c>
      <c r="AD92" s="129" t="str">
        <f t="shared" ca="1" si="44"/>
        <v/>
      </c>
      <c r="AE92" s="131" t="str">
        <f t="shared" ca="1" si="44"/>
        <v/>
      </c>
      <c r="AF92" s="129" t="str">
        <f t="shared" ca="1" si="44"/>
        <v/>
      </c>
      <c r="AG92" s="131" t="str">
        <f t="shared" ca="1" si="44"/>
        <v/>
      </c>
      <c r="AH92" s="109" t="str">
        <f t="shared" ca="1" si="44"/>
        <v/>
      </c>
    </row>
    <row r="93" spans="1:35" hidden="1" x14ac:dyDescent="0.2">
      <c r="B93" s="323"/>
      <c r="C93" s="219" t="str">
        <f>$B$5&amp;"(単泊)"</f>
        <v>0(単泊)</v>
      </c>
      <c r="D93" s="133" t="str">
        <f>IF(D$85="","",D$85)</f>
        <v/>
      </c>
      <c r="E93" s="136" t="str">
        <f t="shared" ref="E93:AH93" si="45">IF(E$85="","",E$85)</f>
        <v/>
      </c>
      <c r="F93" s="134" t="str">
        <f t="shared" si="45"/>
        <v/>
      </c>
      <c r="G93" s="136" t="str">
        <f t="shared" si="45"/>
        <v/>
      </c>
      <c r="H93" s="134" t="str">
        <f t="shared" si="45"/>
        <v/>
      </c>
      <c r="I93" s="136" t="str">
        <f t="shared" si="45"/>
        <v/>
      </c>
      <c r="J93" s="134" t="str">
        <f t="shared" si="45"/>
        <v/>
      </c>
      <c r="K93" s="136" t="str">
        <f t="shared" si="45"/>
        <v/>
      </c>
      <c r="L93" s="134" t="str">
        <f t="shared" si="45"/>
        <v/>
      </c>
      <c r="M93" s="136" t="str">
        <f t="shared" si="45"/>
        <v/>
      </c>
      <c r="N93" s="134" t="str">
        <f t="shared" si="45"/>
        <v/>
      </c>
      <c r="O93" s="136" t="str">
        <f t="shared" si="45"/>
        <v/>
      </c>
      <c r="P93" s="134" t="str">
        <f t="shared" si="45"/>
        <v/>
      </c>
      <c r="Q93" s="136" t="str">
        <f t="shared" si="45"/>
        <v/>
      </c>
      <c r="R93" s="134" t="str">
        <f t="shared" si="45"/>
        <v/>
      </c>
      <c r="S93" s="136" t="str">
        <f t="shared" si="45"/>
        <v/>
      </c>
      <c r="T93" s="134" t="str">
        <f t="shared" si="45"/>
        <v/>
      </c>
      <c r="U93" s="136" t="str">
        <f t="shared" si="45"/>
        <v/>
      </c>
      <c r="V93" s="134" t="str">
        <f t="shared" si="45"/>
        <v/>
      </c>
      <c r="W93" s="136" t="str">
        <f t="shared" si="45"/>
        <v/>
      </c>
      <c r="X93" s="134" t="str">
        <f t="shared" si="45"/>
        <v/>
      </c>
      <c r="Y93" s="136" t="str">
        <f t="shared" si="45"/>
        <v/>
      </c>
      <c r="Z93" s="134" t="str">
        <f t="shared" si="45"/>
        <v/>
      </c>
      <c r="AA93" s="136" t="str">
        <f t="shared" si="45"/>
        <v/>
      </c>
      <c r="AB93" s="134" t="str">
        <f t="shared" si="45"/>
        <v/>
      </c>
      <c r="AC93" s="136" t="str">
        <f t="shared" si="45"/>
        <v/>
      </c>
      <c r="AD93" s="134" t="str">
        <f t="shared" si="45"/>
        <v/>
      </c>
      <c r="AE93" s="136" t="str">
        <f t="shared" si="45"/>
        <v/>
      </c>
      <c r="AF93" s="134" t="str">
        <f t="shared" si="45"/>
        <v/>
      </c>
      <c r="AG93" s="136" t="str">
        <f t="shared" si="45"/>
        <v/>
      </c>
      <c r="AH93" s="135" t="str">
        <f t="shared" si="45"/>
        <v/>
      </c>
    </row>
    <row r="94" spans="1:35" hidden="1" x14ac:dyDescent="0.2">
      <c r="B94" s="323"/>
      <c r="C94" s="220" t="str">
        <f>$F$1</f>
        <v>WEB割</v>
      </c>
      <c r="D94" s="147" t="str">
        <f ca="1">IF(D66=0,"Close",(IFERROR(HLOOKUP(D93,$D$2:$BC$6,4,FALSE),"")))</f>
        <v/>
      </c>
      <c r="E94" s="148" t="str">
        <f t="shared" ref="E94:AH94" ca="1" si="46">IF(E66=0,"Close",(IFERROR(HLOOKUP(E93,$D$2:$BC$6,4,FALSE),"")))</f>
        <v/>
      </c>
      <c r="F94" s="149" t="str">
        <f t="shared" ca="1" si="46"/>
        <v/>
      </c>
      <c r="G94" s="148" t="str">
        <f t="shared" ca="1" si="46"/>
        <v/>
      </c>
      <c r="H94" s="149" t="str">
        <f t="shared" ca="1" si="46"/>
        <v/>
      </c>
      <c r="I94" s="148" t="str">
        <f t="shared" ca="1" si="46"/>
        <v/>
      </c>
      <c r="J94" s="149" t="str">
        <f t="shared" ca="1" si="46"/>
        <v/>
      </c>
      <c r="K94" s="148" t="str">
        <f t="shared" ca="1" si="46"/>
        <v/>
      </c>
      <c r="L94" s="149" t="str">
        <f t="shared" ca="1" si="46"/>
        <v/>
      </c>
      <c r="M94" s="148" t="str">
        <f t="shared" ca="1" si="46"/>
        <v/>
      </c>
      <c r="N94" s="149" t="str">
        <f t="shared" ca="1" si="46"/>
        <v/>
      </c>
      <c r="O94" s="148" t="str">
        <f t="shared" ca="1" si="46"/>
        <v/>
      </c>
      <c r="P94" s="149" t="str">
        <f t="shared" ca="1" si="46"/>
        <v/>
      </c>
      <c r="Q94" s="148" t="str">
        <f t="shared" ca="1" si="46"/>
        <v/>
      </c>
      <c r="R94" s="149" t="str">
        <f t="shared" ca="1" si="46"/>
        <v/>
      </c>
      <c r="S94" s="148" t="str">
        <f t="shared" ca="1" si="46"/>
        <v/>
      </c>
      <c r="T94" s="149" t="str">
        <f t="shared" ca="1" si="46"/>
        <v/>
      </c>
      <c r="U94" s="148" t="str">
        <f t="shared" ca="1" si="46"/>
        <v/>
      </c>
      <c r="V94" s="149" t="str">
        <f t="shared" ca="1" si="46"/>
        <v/>
      </c>
      <c r="W94" s="148" t="str">
        <f t="shared" ca="1" si="46"/>
        <v/>
      </c>
      <c r="X94" s="149" t="str">
        <f t="shared" ca="1" si="46"/>
        <v/>
      </c>
      <c r="Y94" s="148" t="str">
        <f t="shared" ca="1" si="46"/>
        <v/>
      </c>
      <c r="Z94" s="149" t="str">
        <f t="shared" ca="1" si="46"/>
        <v/>
      </c>
      <c r="AA94" s="148" t="str">
        <f t="shared" ca="1" si="46"/>
        <v/>
      </c>
      <c r="AB94" s="149" t="str">
        <f t="shared" ca="1" si="46"/>
        <v/>
      </c>
      <c r="AC94" s="148" t="str">
        <f t="shared" ca="1" si="46"/>
        <v/>
      </c>
      <c r="AD94" s="149" t="str">
        <f t="shared" ca="1" si="46"/>
        <v/>
      </c>
      <c r="AE94" s="148" t="str">
        <f t="shared" ca="1" si="46"/>
        <v/>
      </c>
      <c r="AF94" s="149" t="str">
        <f t="shared" ca="1" si="46"/>
        <v/>
      </c>
      <c r="AG94" s="148" t="str">
        <f t="shared" ca="1" si="46"/>
        <v/>
      </c>
      <c r="AH94" s="150" t="str">
        <f t="shared" ca="1" si="46"/>
        <v/>
      </c>
    </row>
    <row r="95" spans="1:35" hidden="1" x14ac:dyDescent="0.2">
      <c r="B95" s="323"/>
      <c r="C95" s="220" t="str">
        <f>$B$5&amp;"(連泊)"</f>
        <v>0(連泊)</v>
      </c>
      <c r="D95" s="143" t="str">
        <f>IF(D$87="","",D$87)</f>
        <v/>
      </c>
      <c r="E95" s="144" t="str">
        <f t="shared" ref="E95:AH95" si="47">IF(E$87="","",E$87)</f>
        <v/>
      </c>
      <c r="F95" s="145" t="str">
        <f t="shared" si="47"/>
        <v/>
      </c>
      <c r="G95" s="144" t="str">
        <f t="shared" si="47"/>
        <v/>
      </c>
      <c r="H95" s="145" t="str">
        <f t="shared" si="47"/>
        <v/>
      </c>
      <c r="I95" s="144" t="str">
        <f t="shared" si="47"/>
        <v/>
      </c>
      <c r="J95" s="145" t="str">
        <f t="shared" si="47"/>
        <v/>
      </c>
      <c r="K95" s="144" t="str">
        <f t="shared" si="47"/>
        <v/>
      </c>
      <c r="L95" s="145" t="str">
        <f t="shared" si="47"/>
        <v/>
      </c>
      <c r="M95" s="144" t="str">
        <f t="shared" si="47"/>
        <v/>
      </c>
      <c r="N95" s="145" t="str">
        <f t="shared" si="47"/>
        <v/>
      </c>
      <c r="O95" s="144" t="str">
        <f t="shared" si="47"/>
        <v/>
      </c>
      <c r="P95" s="145" t="str">
        <f t="shared" si="47"/>
        <v/>
      </c>
      <c r="Q95" s="144" t="str">
        <f t="shared" si="47"/>
        <v/>
      </c>
      <c r="R95" s="145" t="str">
        <f t="shared" si="47"/>
        <v/>
      </c>
      <c r="S95" s="144" t="str">
        <f t="shared" si="47"/>
        <v/>
      </c>
      <c r="T95" s="145" t="str">
        <f t="shared" si="47"/>
        <v/>
      </c>
      <c r="U95" s="144" t="str">
        <f t="shared" si="47"/>
        <v/>
      </c>
      <c r="V95" s="145" t="str">
        <f t="shared" si="47"/>
        <v/>
      </c>
      <c r="W95" s="144" t="str">
        <f t="shared" si="47"/>
        <v/>
      </c>
      <c r="X95" s="145" t="str">
        <f t="shared" si="47"/>
        <v/>
      </c>
      <c r="Y95" s="144" t="str">
        <f t="shared" si="47"/>
        <v/>
      </c>
      <c r="Z95" s="145" t="str">
        <f t="shared" si="47"/>
        <v/>
      </c>
      <c r="AA95" s="144" t="str">
        <f t="shared" si="47"/>
        <v/>
      </c>
      <c r="AB95" s="145" t="str">
        <f t="shared" si="47"/>
        <v/>
      </c>
      <c r="AC95" s="144" t="str">
        <f t="shared" si="47"/>
        <v/>
      </c>
      <c r="AD95" s="145" t="str">
        <f t="shared" si="47"/>
        <v/>
      </c>
      <c r="AE95" s="144" t="str">
        <f t="shared" si="47"/>
        <v/>
      </c>
      <c r="AF95" s="145" t="str">
        <f t="shared" si="47"/>
        <v/>
      </c>
      <c r="AG95" s="144" t="str">
        <f t="shared" si="47"/>
        <v/>
      </c>
      <c r="AH95" s="146" t="str">
        <f t="shared" si="47"/>
        <v/>
      </c>
    </row>
    <row r="96" spans="1:35" ht="18" hidden="1" thickBot="1" x14ac:dyDescent="0.25">
      <c r="B96" s="323"/>
      <c r="C96" s="221" t="str">
        <f>$F$10</f>
        <v>連泊</v>
      </c>
      <c r="D96" s="127" t="str">
        <f ca="1">IF(D66=0,"Close",(IFERROR(HLOOKUP(D95,$D$11:$BC$14,4,FALSE),"")))</f>
        <v/>
      </c>
      <c r="E96" s="131" t="str">
        <f t="shared" ref="E96:AH96" ca="1" si="48">IF(E66=0,"Close",(IFERROR(HLOOKUP(E95,$D$11:$BC$14,4,FALSE),"")))</f>
        <v/>
      </c>
      <c r="F96" s="131" t="str">
        <f t="shared" ca="1" si="48"/>
        <v/>
      </c>
      <c r="G96" s="131" t="str">
        <f t="shared" ca="1" si="48"/>
        <v/>
      </c>
      <c r="H96" s="131" t="str">
        <f t="shared" ca="1" si="48"/>
        <v/>
      </c>
      <c r="I96" s="131" t="str">
        <f t="shared" ca="1" si="48"/>
        <v/>
      </c>
      <c r="J96" s="131" t="str">
        <f t="shared" ca="1" si="48"/>
        <v/>
      </c>
      <c r="K96" s="131" t="str">
        <f t="shared" ca="1" si="48"/>
        <v/>
      </c>
      <c r="L96" s="131" t="str">
        <f t="shared" ca="1" si="48"/>
        <v/>
      </c>
      <c r="M96" s="131" t="str">
        <f t="shared" ca="1" si="48"/>
        <v/>
      </c>
      <c r="N96" s="131" t="str">
        <f t="shared" ca="1" si="48"/>
        <v/>
      </c>
      <c r="O96" s="131" t="str">
        <f t="shared" ca="1" si="48"/>
        <v/>
      </c>
      <c r="P96" s="131" t="str">
        <f t="shared" ca="1" si="48"/>
        <v/>
      </c>
      <c r="Q96" s="131" t="str">
        <f t="shared" ca="1" si="48"/>
        <v/>
      </c>
      <c r="R96" s="131" t="str">
        <f t="shared" ca="1" si="48"/>
        <v/>
      </c>
      <c r="S96" s="131" t="str">
        <f t="shared" ca="1" si="48"/>
        <v/>
      </c>
      <c r="T96" s="131" t="str">
        <f t="shared" ca="1" si="48"/>
        <v/>
      </c>
      <c r="U96" s="131" t="str">
        <f t="shared" ca="1" si="48"/>
        <v/>
      </c>
      <c r="V96" s="131" t="str">
        <f t="shared" ca="1" si="48"/>
        <v/>
      </c>
      <c r="W96" s="131" t="str">
        <f t="shared" ca="1" si="48"/>
        <v/>
      </c>
      <c r="X96" s="131" t="str">
        <f t="shared" ca="1" si="48"/>
        <v/>
      </c>
      <c r="Y96" s="131" t="str">
        <f t="shared" ca="1" si="48"/>
        <v/>
      </c>
      <c r="Z96" s="131" t="str">
        <f t="shared" ca="1" si="48"/>
        <v/>
      </c>
      <c r="AA96" s="131" t="str">
        <f t="shared" ca="1" si="48"/>
        <v/>
      </c>
      <c r="AB96" s="131" t="str">
        <f t="shared" ca="1" si="48"/>
        <v/>
      </c>
      <c r="AC96" s="131" t="str">
        <f t="shared" ca="1" si="48"/>
        <v/>
      </c>
      <c r="AD96" s="131" t="str">
        <f t="shared" ca="1" si="48"/>
        <v/>
      </c>
      <c r="AE96" s="131" t="str">
        <f t="shared" ca="1" si="48"/>
        <v/>
      </c>
      <c r="AF96" s="131" t="str">
        <f t="shared" ca="1" si="48"/>
        <v/>
      </c>
      <c r="AG96" s="131" t="str">
        <f t="shared" ca="1" si="48"/>
        <v/>
      </c>
      <c r="AH96" s="109" t="str">
        <f t="shared" ca="1" si="48"/>
        <v/>
      </c>
    </row>
    <row r="97" spans="2:34" hidden="1" x14ac:dyDescent="0.2">
      <c r="B97" s="323"/>
      <c r="C97" s="219" t="str">
        <f>$B$6&amp;"(単泊)"</f>
        <v>0(単泊)</v>
      </c>
      <c r="D97" s="133" t="str">
        <f>IF(D$85="","",D$85)</f>
        <v/>
      </c>
      <c r="E97" s="136" t="str">
        <f t="shared" ref="E97:AH97" si="49">IF(E$85="","",E$85)</f>
        <v/>
      </c>
      <c r="F97" s="134" t="str">
        <f t="shared" si="49"/>
        <v/>
      </c>
      <c r="G97" s="136" t="str">
        <f t="shared" si="49"/>
        <v/>
      </c>
      <c r="H97" s="134" t="str">
        <f t="shared" si="49"/>
        <v/>
      </c>
      <c r="I97" s="136" t="str">
        <f t="shared" si="49"/>
        <v/>
      </c>
      <c r="J97" s="134" t="str">
        <f t="shared" si="49"/>
        <v/>
      </c>
      <c r="K97" s="136" t="str">
        <f t="shared" si="49"/>
        <v/>
      </c>
      <c r="L97" s="134" t="str">
        <f t="shared" si="49"/>
        <v/>
      </c>
      <c r="M97" s="136" t="str">
        <f t="shared" si="49"/>
        <v/>
      </c>
      <c r="N97" s="134" t="str">
        <f t="shared" si="49"/>
        <v/>
      </c>
      <c r="O97" s="136" t="str">
        <f t="shared" si="49"/>
        <v/>
      </c>
      <c r="P97" s="134" t="str">
        <f t="shared" si="49"/>
        <v/>
      </c>
      <c r="Q97" s="136" t="str">
        <f t="shared" si="49"/>
        <v/>
      </c>
      <c r="R97" s="134" t="str">
        <f t="shared" si="49"/>
        <v/>
      </c>
      <c r="S97" s="136" t="str">
        <f t="shared" si="49"/>
        <v/>
      </c>
      <c r="T97" s="134" t="str">
        <f t="shared" si="49"/>
        <v/>
      </c>
      <c r="U97" s="136" t="str">
        <f t="shared" si="49"/>
        <v/>
      </c>
      <c r="V97" s="134" t="str">
        <f t="shared" si="49"/>
        <v/>
      </c>
      <c r="W97" s="136" t="str">
        <f t="shared" si="49"/>
        <v/>
      </c>
      <c r="X97" s="134" t="str">
        <f t="shared" si="49"/>
        <v/>
      </c>
      <c r="Y97" s="136" t="str">
        <f t="shared" si="49"/>
        <v/>
      </c>
      <c r="Z97" s="134" t="str">
        <f t="shared" si="49"/>
        <v/>
      </c>
      <c r="AA97" s="136" t="str">
        <f t="shared" si="49"/>
        <v/>
      </c>
      <c r="AB97" s="134" t="str">
        <f t="shared" si="49"/>
        <v/>
      </c>
      <c r="AC97" s="136" t="str">
        <f t="shared" si="49"/>
        <v/>
      </c>
      <c r="AD97" s="134" t="str">
        <f t="shared" si="49"/>
        <v/>
      </c>
      <c r="AE97" s="136" t="str">
        <f t="shared" si="49"/>
        <v/>
      </c>
      <c r="AF97" s="134" t="str">
        <f t="shared" si="49"/>
        <v/>
      </c>
      <c r="AG97" s="136" t="str">
        <f t="shared" si="49"/>
        <v/>
      </c>
      <c r="AH97" s="135" t="str">
        <f t="shared" si="49"/>
        <v/>
      </c>
    </row>
    <row r="98" spans="2:34" hidden="1" x14ac:dyDescent="0.2">
      <c r="B98" s="323"/>
      <c r="C98" s="220" t="str">
        <f>$F$1</f>
        <v>WEB割</v>
      </c>
      <c r="D98" s="147" t="str">
        <f ca="1">IF(D67=0,"Close",(IFERROR(HLOOKUP(D97,$D$2:$BC$6,5,FALSE),"")))</f>
        <v/>
      </c>
      <c r="E98" s="148" t="str">
        <f t="shared" ref="E98:AH98" ca="1" si="50">IF(E67=0,"Close",(IFERROR(HLOOKUP(E97,$D$2:$BC$6,5,FALSE),"")))</f>
        <v/>
      </c>
      <c r="F98" s="149" t="str">
        <f t="shared" ca="1" si="50"/>
        <v/>
      </c>
      <c r="G98" s="148" t="str">
        <f t="shared" ca="1" si="50"/>
        <v/>
      </c>
      <c r="H98" s="149" t="str">
        <f t="shared" ca="1" si="50"/>
        <v/>
      </c>
      <c r="I98" s="148" t="str">
        <f t="shared" ca="1" si="50"/>
        <v/>
      </c>
      <c r="J98" s="149" t="str">
        <f t="shared" ca="1" si="50"/>
        <v/>
      </c>
      <c r="K98" s="148" t="str">
        <f t="shared" ca="1" si="50"/>
        <v/>
      </c>
      <c r="L98" s="149" t="str">
        <f t="shared" ca="1" si="50"/>
        <v/>
      </c>
      <c r="M98" s="148" t="str">
        <f t="shared" ca="1" si="50"/>
        <v/>
      </c>
      <c r="N98" s="149" t="str">
        <f t="shared" ca="1" si="50"/>
        <v/>
      </c>
      <c r="O98" s="148" t="str">
        <f t="shared" ca="1" si="50"/>
        <v/>
      </c>
      <c r="P98" s="149" t="str">
        <f t="shared" ca="1" si="50"/>
        <v/>
      </c>
      <c r="Q98" s="148" t="str">
        <f t="shared" ca="1" si="50"/>
        <v/>
      </c>
      <c r="R98" s="149" t="str">
        <f t="shared" ca="1" si="50"/>
        <v/>
      </c>
      <c r="S98" s="148" t="str">
        <f t="shared" ca="1" si="50"/>
        <v/>
      </c>
      <c r="T98" s="149" t="str">
        <f t="shared" ca="1" si="50"/>
        <v/>
      </c>
      <c r="U98" s="148" t="str">
        <f t="shared" ca="1" si="50"/>
        <v/>
      </c>
      <c r="V98" s="149" t="str">
        <f t="shared" ca="1" si="50"/>
        <v/>
      </c>
      <c r="W98" s="148" t="str">
        <f t="shared" ca="1" si="50"/>
        <v/>
      </c>
      <c r="X98" s="149" t="str">
        <f t="shared" ca="1" si="50"/>
        <v/>
      </c>
      <c r="Y98" s="148" t="str">
        <f t="shared" ca="1" si="50"/>
        <v/>
      </c>
      <c r="Z98" s="149" t="str">
        <f t="shared" ca="1" si="50"/>
        <v/>
      </c>
      <c r="AA98" s="148" t="str">
        <f t="shared" ca="1" si="50"/>
        <v/>
      </c>
      <c r="AB98" s="149" t="str">
        <f t="shared" ca="1" si="50"/>
        <v/>
      </c>
      <c r="AC98" s="148" t="str">
        <f t="shared" ca="1" si="50"/>
        <v/>
      </c>
      <c r="AD98" s="149" t="str">
        <f t="shared" ca="1" si="50"/>
        <v/>
      </c>
      <c r="AE98" s="148" t="str">
        <f t="shared" ca="1" si="50"/>
        <v/>
      </c>
      <c r="AF98" s="149" t="str">
        <f t="shared" ca="1" si="50"/>
        <v/>
      </c>
      <c r="AG98" s="148" t="str">
        <f t="shared" ca="1" si="50"/>
        <v/>
      </c>
      <c r="AH98" s="150" t="str">
        <f t="shared" ca="1" si="50"/>
        <v/>
      </c>
    </row>
    <row r="99" spans="2:34" hidden="1" x14ac:dyDescent="0.2">
      <c r="B99" s="323"/>
      <c r="C99" s="220" t="str">
        <f>$B$6&amp;"(連泊)"</f>
        <v>0(連泊)</v>
      </c>
      <c r="D99" s="143" t="str">
        <f>IF(D$87="","",D$87)</f>
        <v/>
      </c>
      <c r="E99" s="144" t="str">
        <f t="shared" ref="E99:AH99" si="51">IF(E$87="","",E$87)</f>
        <v/>
      </c>
      <c r="F99" s="145" t="str">
        <f t="shared" si="51"/>
        <v/>
      </c>
      <c r="G99" s="144" t="str">
        <f t="shared" si="51"/>
        <v/>
      </c>
      <c r="H99" s="145" t="str">
        <f t="shared" si="51"/>
        <v/>
      </c>
      <c r="I99" s="144" t="str">
        <f t="shared" si="51"/>
        <v/>
      </c>
      <c r="J99" s="145" t="str">
        <f t="shared" si="51"/>
        <v/>
      </c>
      <c r="K99" s="144" t="str">
        <f t="shared" si="51"/>
        <v/>
      </c>
      <c r="L99" s="145" t="str">
        <f t="shared" si="51"/>
        <v/>
      </c>
      <c r="M99" s="144" t="str">
        <f t="shared" si="51"/>
        <v/>
      </c>
      <c r="N99" s="145" t="str">
        <f t="shared" si="51"/>
        <v/>
      </c>
      <c r="O99" s="144" t="str">
        <f t="shared" si="51"/>
        <v/>
      </c>
      <c r="P99" s="145" t="str">
        <f t="shared" si="51"/>
        <v/>
      </c>
      <c r="Q99" s="144" t="str">
        <f t="shared" si="51"/>
        <v/>
      </c>
      <c r="R99" s="145" t="str">
        <f t="shared" si="51"/>
        <v/>
      </c>
      <c r="S99" s="144" t="str">
        <f t="shared" si="51"/>
        <v/>
      </c>
      <c r="T99" s="145" t="str">
        <f t="shared" si="51"/>
        <v/>
      </c>
      <c r="U99" s="144" t="str">
        <f t="shared" si="51"/>
        <v/>
      </c>
      <c r="V99" s="145" t="str">
        <f t="shared" si="51"/>
        <v/>
      </c>
      <c r="W99" s="144" t="str">
        <f t="shared" si="51"/>
        <v/>
      </c>
      <c r="X99" s="145" t="str">
        <f t="shared" si="51"/>
        <v/>
      </c>
      <c r="Y99" s="144" t="str">
        <f t="shared" si="51"/>
        <v/>
      </c>
      <c r="Z99" s="145" t="str">
        <f t="shared" si="51"/>
        <v/>
      </c>
      <c r="AA99" s="144" t="str">
        <f t="shared" si="51"/>
        <v/>
      </c>
      <c r="AB99" s="145" t="str">
        <f t="shared" si="51"/>
        <v/>
      </c>
      <c r="AC99" s="144" t="str">
        <f t="shared" si="51"/>
        <v/>
      </c>
      <c r="AD99" s="145" t="str">
        <f t="shared" si="51"/>
        <v/>
      </c>
      <c r="AE99" s="144" t="str">
        <f t="shared" si="51"/>
        <v/>
      </c>
      <c r="AF99" s="145" t="str">
        <f t="shared" si="51"/>
        <v/>
      </c>
      <c r="AG99" s="144" t="str">
        <f t="shared" si="51"/>
        <v/>
      </c>
      <c r="AH99" s="146" t="str">
        <f t="shared" si="51"/>
        <v/>
      </c>
    </row>
    <row r="100" spans="2:34" ht="18" hidden="1" thickBot="1" x14ac:dyDescent="0.25">
      <c r="B100" s="323"/>
      <c r="C100" s="222" t="str">
        <f>$F$10</f>
        <v>連泊</v>
      </c>
      <c r="D100" s="127" t="str">
        <f ca="1">IF(D67=0,"Close",(IFERROR(HLOOKUP(D99,$D$11:$BC$15,5,FALSE),"")))</f>
        <v/>
      </c>
      <c r="E100" s="131" t="str">
        <f t="shared" ref="E100:AH100" ca="1" si="52">IF(E67=0,"Close",(IFERROR(HLOOKUP(E99,$D$11:$BC$15,5,FALSE),"")))</f>
        <v/>
      </c>
      <c r="F100" s="129" t="str">
        <f t="shared" ca="1" si="52"/>
        <v/>
      </c>
      <c r="G100" s="131" t="str">
        <f t="shared" ca="1" si="52"/>
        <v/>
      </c>
      <c r="H100" s="129" t="str">
        <f t="shared" ca="1" si="52"/>
        <v/>
      </c>
      <c r="I100" s="131" t="str">
        <f t="shared" ca="1" si="52"/>
        <v/>
      </c>
      <c r="J100" s="129" t="str">
        <f t="shared" ca="1" si="52"/>
        <v/>
      </c>
      <c r="K100" s="131" t="str">
        <f t="shared" ca="1" si="52"/>
        <v/>
      </c>
      <c r="L100" s="129" t="str">
        <f t="shared" ca="1" si="52"/>
        <v/>
      </c>
      <c r="M100" s="131" t="str">
        <f t="shared" ca="1" si="52"/>
        <v/>
      </c>
      <c r="N100" s="129" t="str">
        <f t="shared" ca="1" si="52"/>
        <v/>
      </c>
      <c r="O100" s="131" t="str">
        <f t="shared" ca="1" si="52"/>
        <v/>
      </c>
      <c r="P100" s="129" t="str">
        <f t="shared" ca="1" si="52"/>
        <v/>
      </c>
      <c r="Q100" s="131" t="str">
        <f t="shared" ca="1" si="52"/>
        <v/>
      </c>
      <c r="R100" s="129" t="str">
        <f t="shared" ca="1" si="52"/>
        <v/>
      </c>
      <c r="S100" s="131" t="str">
        <f t="shared" ca="1" si="52"/>
        <v/>
      </c>
      <c r="T100" s="129" t="str">
        <f t="shared" ca="1" si="52"/>
        <v/>
      </c>
      <c r="U100" s="131" t="str">
        <f t="shared" ca="1" si="52"/>
        <v/>
      </c>
      <c r="V100" s="129" t="str">
        <f t="shared" ca="1" si="52"/>
        <v/>
      </c>
      <c r="W100" s="131" t="str">
        <f t="shared" ca="1" si="52"/>
        <v/>
      </c>
      <c r="X100" s="129" t="str">
        <f t="shared" ca="1" si="52"/>
        <v/>
      </c>
      <c r="Y100" s="131" t="str">
        <f t="shared" ca="1" si="52"/>
        <v/>
      </c>
      <c r="Z100" s="129" t="str">
        <f t="shared" ca="1" si="52"/>
        <v/>
      </c>
      <c r="AA100" s="131" t="str">
        <f t="shared" ca="1" si="52"/>
        <v/>
      </c>
      <c r="AB100" s="129" t="str">
        <f t="shared" ca="1" si="52"/>
        <v/>
      </c>
      <c r="AC100" s="131" t="str">
        <f t="shared" ca="1" si="52"/>
        <v/>
      </c>
      <c r="AD100" s="129" t="str">
        <f t="shared" ca="1" si="52"/>
        <v/>
      </c>
      <c r="AE100" s="131" t="str">
        <f t="shared" ca="1" si="52"/>
        <v/>
      </c>
      <c r="AF100" s="129" t="str">
        <f t="shared" ca="1" si="52"/>
        <v/>
      </c>
      <c r="AG100" s="131" t="str">
        <f t="shared" ca="1" si="52"/>
        <v/>
      </c>
      <c r="AH100" s="150" t="str">
        <f t="shared" ca="1" si="52"/>
        <v/>
      </c>
    </row>
    <row r="101" spans="2:34" hidden="1" x14ac:dyDescent="0.2">
      <c r="B101" s="323"/>
      <c r="C101" s="219" t="str">
        <f>$B$7&amp;"(単泊)"</f>
        <v>0(単泊)</v>
      </c>
      <c r="D101" s="133" t="str">
        <f>IF(D$85="","",D$85)</f>
        <v/>
      </c>
      <c r="E101" s="136" t="str">
        <f t="shared" ref="E101:AH101" si="53">IF(E$85="","",E$85)</f>
        <v/>
      </c>
      <c r="F101" s="134" t="str">
        <f t="shared" si="53"/>
        <v/>
      </c>
      <c r="G101" s="136" t="str">
        <f t="shared" si="53"/>
        <v/>
      </c>
      <c r="H101" s="134" t="str">
        <f t="shared" si="53"/>
        <v/>
      </c>
      <c r="I101" s="136" t="str">
        <f t="shared" si="53"/>
        <v/>
      </c>
      <c r="J101" s="134" t="str">
        <f t="shared" si="53"/>
        <v/>
      </c>
      <c r="K101" s="136" t="str">
        <f t="shared" si="53"/>
        <v/>
      </c>
      <c r="L101" s="134" t="str">
        <f t="shared" si="53"/>
        <v/>
      </c>
      <c r="M101" s="136" t="str">
        <f t="shared" si="53"/>
        <v/>
      </c>
      <c r="N101" s="134" t="str">
        <f t="shared" si="53"/>
        <v/>
      </c>
      <c r="O101" s="136" t="str">
        <f t="shared" si="53"/>
        <v/>
      </c>
      <c r="P101" s="134" t="str">
        <f t="shared" si="53"/>
        <v/>
      </c>
      <c r="Q101" s="136" t="str">
        <f t="shared" si="53"/>
        <v/>
      </c>
      <c r="R101" s="134" t="str">
        <f t="shared" si="53"/>
        <v/>
      </c>
      <c r="S101" s="136" t="str">
        <f t="shared" si="53"/>
        <v/>
      </c>
      <c r="T101" s="134" t="str">
        <f t="shared" si="53"/>
        <v/>
      </c>
      <c r="U101" s="136" t="str">
        <f t="shared" si="53"/>
        <v/>
      </c>
      <c r="V101" s="134" t="str">
        <f t="shared" si="53"/>
        <v/>
      </c>
      <c r="W101" s="136" t="str">
        <f t="shared" si="53"/>
        <v/>
      </c>
      <c r="X101" s="134" t="str">
        <f t="shared" si="53"/>
        <v/>
      </c>
      <c r="Y101" s="136" t="str">
        <f t="shared" si="53"/>
        <v/>
      </c>
      <c r="Z101" s="134" t="str">
        <f t="shared" si="53"/>
        <v/>
      </c>
      <c r="AA101" s="136" t="str">
        <f t="shared" si="53"/>
        <v/>
      </c>
      <c r="AB101" s="134" t="str">
        <f t="shared" si="53"/>
        <v/>
      </c>
      <c r="AC101" s="136" t="str">
        <f t="shared" si="53"/>
        <v/>
      </c>
      <c r="AD101" s="134" t="str">
        <f t="shared" si="53"/>
        <v/>
      </c>
      <c r="AE101" s="136" t="str">
        <f t="shared" si="53"/>
        <v/>
      </c>
      <c r="AF101" s="134" t="str">
        <f t="shared" si="53"/>
        <v/>
      </c>
      <c r="AG101" s="136" t="str">
        <f t="shared" si="53"/>
        <v/>
      </c>
      <c r="AH101" s="135" t="str">
        <f t="shared" si="53"/>
        <v/>
      </c>
    </row>
    <row r="102" spans="2:34" hidden="1" x14ac:dyDescent="0.2">
      <c r="B102" s="323"/>
      <c r="C102" s="220" t="str">
        <f>$F$1</f>
        <v>WEB割</v>
      </c>
      <c r="D102" s="147" t="str">
        <f ca="1">IF(D68=0,"Close",(IFERROR(HLOOKUP(D101,$D$2:$BC$9,6,FALSE),"")))</f>
        <v/>
      </c>
      <c r="E102" s="148" t="str">
        <f t="shared" ref="E102:AH102" ca="1" si="54">IF(E68=0,"Close",(IFERROR(HLOOKUP(E101,$D$2:$BC$9,6,FALSE),"")))</f>
        <v/>
      </c>
      <c r="F102" s="149" t="str">
        <f t="shared" ca="1" si="54"/>
        <v/>
      </c>
      <c r="G102" s="148" t="str">
        <f t="shared" ca="1" si="54"/>
        <v/>
      </c>
      <c r="H102" s="149" t="str">
        <f t="shared" ca="1" si="54"/>
        <v/>
      </c>
      <c r="I102" s="148" t="str">
        <f t="shared" ca="1" si="54"/>
        <v/>
      </c>
      <c r="J102" s="149" t="str">
        <f t="shared" ca="1" si="54"/>
        <v/>
      </c>
      <c r="K102" s="148" t="str">
        <f t="shared" ca="1" si="54"/>
        <v/>
      </c>
      <c r="L102" s="149" t="str">
        <f t="shared" ca="1" si="54"/>
        <v/>
      </c>
      <c r="M102" s="148" t="str">
        <f t="shared" ca="1" si="54"/>
        <v/>
      </c>
      <c r="N102" s="149" t="str">
        <f t="shared" ca="1" si="54"/>
        <v/>
      </c>
      <c r="O102" s="148" t="str">
        <f t="shared" ca="1" si="54"/>
        <v/>
      </c>
      <c r="P102" s="149" t="str">
        <f t="shared" ca="1" si="54"/>
        <v/>
      </c>
      <c r="Q102" s="148" t="str">
        <f t="shared" ca="1" si="54"/>
        <v/>
      </c>
      <c r="R102" s="149" t="str">
        <f t="shared" ca="1" si="54"/>
        <v/>
      </c>
      <c r="S102" s="148" t="str">
        <f t="shared" ca="1" si="54"/>
        <v/>
      </c>
      <c r="T102" s="149" t="str">
        <f t="shared" ca="1" si="54"/>
        <v/>
      </c>
      <c r="U102" s="148" t="str">
        <f t="shared" ca="1" si="54"/>
        <v/>
      </c>
      <c r="V102" s="149" t="str">
        <f t="shared" ca="1" si="54"/>
        <v/>
      </c>
      <c r="W102" s="148" t="str">
        <f t="shared" ca="1" si="54"/>
        <v/>
      </c>
      <c r="X102" s="149" t="str">
        <f t="shared" ca="1" si="54"/>
        <v/>
      </c>
      <c r="Y102" s="148" t="str">
        <f t="shared" ca="1" si="54"/>
        <v/>
      </c>
      <c r="Z102" s="149" t="str">
        <f t="shared" ca="1" si="54"/>
        <v/>
      </c>
      <c r="AA102" s="148" t="str">
        <f t="shared" ca="1" si="54"/>
        <v/>
      </c>
      <c r="AB102" s="149" t="str">
        <f t="shared" ca="1" si="54"/>
        <v/>
      </c>
      <c r="AC102" s="148" t="str">
        <f t="shared" ca="1" si="54"/>
        <v/>
      </c>
      <c r="AD102" s="149" t="str">
        <f t="shared" ca="1" si="54"/>
        <v/>
      </c>
      <c r="AE102" s="148" t="str">
        <f t="shared" ca="1" si="54"/>
        <v/>
      </c>
      <c r="AF102" s="149" t="str">
        <f t="shared" ca="1" si="54"/>
        <v/>
      </c>
      <c r="AG102" s="148" t="str">
        <f t="shared" ca="1" si="54"/>
        <v/>
      </c>
      <c r="AH102" s="150" t="str">
        <f t="shared" ca="1" si="54"/>
        <v/>
      </c>
    </row>
    <row r="103" spans="2:34" hidden="1" x14ac:dyDescent="0.2">
      <c r="B103" s="323"/>
      <c r="C103" s="220" t="str">
        <f>$B$7&amp;"(連泊)"</f>
        <v>0(連泊)</v>
      </c>
      <c r="D103" s="143" t="str">
        <f>IF(D$87="","",D$87)</f>
        <v/>
      </c>
      <c r="E103" s="144" t="str">
        <f t="shared" ref="E103:AH103" si="55">IF(E$87="","",E$87)</f>
        <v/>
      </c>
      <c r="F103" s="145" t="str">
        <f t="shared" si="55"/>
        <v/>
      </c>
      <c r="G103" s="144" t="str">
        <f t="shared" si="55"/>
        <v/>
      </c>
      <c r="H103" s="145" t="str">
        <f t="shared" si="55"/>
        <v/>
      </c>
      <c r="I103" s="144" t="str">
        <f t="shared" si="55"/>
        <v/>
      </c>
      <c r="J103" s="145" t="str">
        <f t="shared" si="55"/>
        <v/>
      </c>
      <c r="K103" s="144" t="str">
        <f t="shared" si="55"/>
        <v/>
      </c>
      <c r="L103" s="145" t="str">
        <f t="shared" si="55"/>
        <v/>
      </c>
      <c r="M103" s="144" t="str">
        <f t="shared" si="55"/>
        <v/>
      </c>
      <c r="N103" s="145" t="str">
        <f t="shared" si="55"/>
        <v/>
      </c>
      <c r="O103" s="144" t="str">
        <f t="shared" si="55"/>
        <v/>
      </c>
      <c r="P103" s="145" t="str">
        <f t="shared" si="55"/>
        <v/>
      </c>
      <c r="Q103" s="144" t="str">
        <f t="shared" si="55"/>
        <v/>
      </c>
      <c r="R103" s="145" t="str">
        <f t="shared" si="55"/>
        <v/>
      </c>
      <c r="S103" s="144" t="str">
        <f t="shared" si="55"/>
        <v/>
      </c>
      <c r="T103" s="145" t="str">
        <f t="shared" si="55"/>
        <v/>
      </c>
      <c r="U103" s="144" t="str">
        <f t="shared" si="55"/>
        <v/>
      </c>
      <c r="V103" s="145" t="str">
        <f t="shared" si="55"/>
        <v/>
      </c>
      <c r="W103" s="144" t="str">
        <f t="shared" si="55"/>
        <v/>
      </c>
      <c r="X103" s="145" t="str">
        <f t="shared" si="55"/>
        <v/>
      </c>
      <c r="Y103" s="144" t="str">
        <f t="shared" si="55"/>
        <v/>
      </c>
      <c r="Z103" s="145" t="str">
        <f t="shared" si="55"/>
        <v/>
      </c>
      <c r="AA103" s="144" t="str">
        <f t="shared" si="55"/>
        <v/>
      </c>
      <c r="AB103" s="145" t="str">
        <f t="shared" si="55"/>
        <v/>
      </c>
      <c r="AC103" s="144" t="str">
        <f t="shared" si="55"/>
        <v/>
      </c>
      <c r="AD103" s="145" t="str">
        <f t="shared" si="55"/>
        <v/>
      </c>
      <c r="AE103" s="144" t="str">
        <f t="shared" si="55"/>
        <v/>
      </c>
      <c r="AF103" s="145" t="str">
        <f t="shared" si="55"/>
        <v/>
      </c>
      <c r="AG103" s="144" t="str">
        <f t="shared" si="55"/>
        <v/>
      </c>
      <c r="AH103" s="146" t="str">
        <f t="shared" si="55"/>
        <v/>
      </c>
    </row>
    <row r="104" spans="2:34" ht="18" hidden="1" thickBot="1" x14ac:dyDescent="0.25">
      <c r="B104" s="323"/>
      <c r="C104" s="222" t="str">
        <f>$F$10</f>
        <v>連泊</v>
      </c>
      <c r="D104" s="128" t="str">
        <f ca="1">IF(D68=0,"Close",(IFERROR(HLOOKUP(D103,$D$11:$BC$17,6,FALSE),"")))</f>
        <v/>
      </c>
      <c r="E104" s="132" t="str">
        <f t="shared" ref="E104:AH104" ca="1" si="56">IF(E68=0,"Close",(IFERROR(HLOOKUP(E103,$D$11:$BC$17,6,FALSE),"")))</f>
        <v/>
      </c>
      <c r="F104" s="130" t="str">
        <f t="shared" ca="1" si="56"/>
        <v/>
      </c>
      <c r="G104" s="132" t="str">
        <f t="shared" ca="1" si="56"/>
        <v/>
      </c>
      <c r="H104" s="130" t="str">
        <f t="shared" ca="1" si="56"/>
        <v/>
      </c>
      <c r="I104" s="132" t="str">
        <f t="shared" ca="1" si="56"/>
        <v/>
      </c>
      <c r="J104" s="130" t="str">
        <f t="shared" ca="1" si="56"/>
        <v/>
      </c>
      <c r="K104" s="132" t="str">
        <f t="shared" ca="1" si="56"/>
        <v/>
      </c>
      <c r="L104" s="130" t="str">
        <f t="shared" ca="1" si="56"/>
        <v/>
      </c>
      <c r="M104" s="132" t="str">
        <f t="shared" ca="1" si="56"/>
        <v/>
      </c>
      <c r="N104" s="130" t="str">
        <f t="shared" ca="1" si="56"/>
        <v/>
      </c>
      <c r="O104" s="132" t="str">
        <f t="shared" ca="1" si="56"/>
        <v/>
      </c>
      <c r="P104" s="130" t="str">
        <f t="shared" ca="1" si="56"/>
        <v/>
      </c>
      <c r="Q104" s="132" t="str">
        <f t="shared" ca="1" si="56"/>
        <v/>
      </c>
      <c r="R104" s="130" t="str">
        <f t="shared" ca="1" si="56"/>
        <v/>
      </c>
      <c r="S104" s="132" t="str">
        <f t="shared" ca="1" si="56"/>
        <v/>
      </c>
      <c r="T104" s="130" t="str">
        <f t="shared" ca="1" si="56"/>
        <v/>
      </c>
      <c r="U104" s="132" t="str">
        <f t="shared" ca="1" si="56"/>
        <v/>
      </c>
      <c r="V104" s="130" t="str">
        <f t="shared" ca="1" si="56"/>
        <v/>
      </c>
      <c r="W104" s="132" t="str">
        <f t="shared" ca="1" si="56"/>
        <v/>
      </c>
      <c r="X104" s="130" t="str">
        <f t="shared" ca="1" si="56"/>
        <v/>
      </c>
      <c r="Y104" s="132" t="str">
        <f t="shared" ca="1" si="56"/>
        <v/>
      </c>
      <c r="Z104" s="130" t="str">
        <f t="shared" ca="1" si="56"/>
        <v/>
      </c>
      <c r="AA104" s="132" t="str">
        <f t="shared" ca="1" si="56"/>
        <v/>
      </c>
      <c r="AB104" s="130" t="str">
        <f t="shared" ca="1" si="56"/>
        <v/>
      </c>
      <c r="AC104" s="132" t="str">
        <f t="shared" ca="1" si="56"/>
        <v/>
      </c>
      <c r="AD104" s="130" t="str">
        <f t="shared" ca="1" si="56"/>
        <v/>
      </c>
      <c r="AE104" s="132" t="str">
        <f t="shared" ca="1" si="56"/>
        <v/>
      </c>
      <c r="AF104" s="130" t="str">
        <f t="shared" ca="1" si="56"/>
        <v/>
      </c>
      <c r="AG104" s="132" t="str">
        <f t="shared" ca="1" si="56"/>
        <v/>
      </c>
      <c r="AH104" s="126" t="str">
        <f t="shared" ca="1" si="56"/>
        <v/>
      </c>
    </row>
    <row r="105" spans="2:34" hidden="1" x14ac:dyDescent="0.2">
      <c r="B105" s="323"/>
      <c r="C105" s="219" t="str">
        <f>$B$8&amp;"(単泊)"</f>
        <v>0(単泊)</v>
      </c>
      <c r="D105" s="133"/>
      <c r="E105" s="136"/>
      <c r="F105" s="134"/>
      <c r="G105" s="136"/>
      <c r="H105" s="134"/>
      <c r="I105" s="136"/>
      <c r="J105" s="134"/>
      <c r="K105" s="136"/>
      <c r="L105" s="134"/>
      <c r="M105" s="136"/>
      <c r="N105" s="134"/>
      <c r="O105" s="136"/>
      <c r="P105" s="134"/>
      <c r="Q105" s="136"/>
      <c r="R105" s="134"/>
      <c r="S105" s="136"/>
      <c r="T105" s="134"/>
      <c r="U105" s="136"/>
      <c r="V105" s="134"/>
      <c r="W105" s="136"/>
      <c r="X105" s="134"/>
      <c r="Y105" s="136"/>
      <c r="Z105" s="134"/>
      <c r="AA105" s="136"/>
      <c r="AB105" s="134"/>
      <c r="AC105" s="136"/>
      <c r="AD105" s="134"/>
      <c r="AE105" s="136"/>
      <c r="AF105" s="134"/>
      <c r="AG105" s="136"/>
      <c r="AH105" s="146"/>
    </row>
    <row r="106" spans="2:34" hidden="1" x14ac:dyDescent="0.2">
      <c r="B106" s="323"/>
      <c r="C106" s="220" t="str">
        <f>$F$1</f>
        <v>WEB割</v>
      </c>
      <c r="D106" s="147" t="str">
        <f ca="1">IF(D69=0,"Close",(IFERROR(HLOOKUP(D105,$D$2:$BC$9,6,FALSE),"")))</f>
        <v/>
      </c>
      <c r="E106" s="148" t="str">
        <f t="shared" ref="E106:AH106" ca="1" si="57">IF(E69=0,"Close",(IFERROR(HLOOKUP(E105,$D$2:$BC$9,6,FALSE),"")))</f>
        <v/>
      </c>
      <c r="F106" s="149" t="str">
        <f t="shared" ca="1" si="57"/>
        <v/>
      </c>
      <c r="G106" s="148" t="str">
        <f t="shared" ca="1" si="57"/>
        <v/>
      </c>
      <c r="H106" s="149" t="str">
        <f t="shared" ca="1" si="57"/>
        <v/>
      </c>
      <c r="I106" s="148" t="str">
        <f t="shared" ca="1" si="57"/>
        <v/>
      </c>
      <c r="J106" s="149" t="str">
        <f t="shared" ca="1" si="57"/>
        <v/>
      </c>
      <c r="K106" s="148" t="str">
        <f t="shared" ca="1" si="57"/>
        <v/>
      </c>
      <c r="L106" s="149" t="str">
        <f t="shared" ca="1" si="57"/>
        <v/>
      </c>
      <c r="M106" s="148" t="str">
        <f t="shared" ca="1" si="57"/>
        <v/>
      </c>
      <c r="N106" s="149" t="str">
        <f t="shared" ca="1" si="57"/>
        <v/>
      </c>
      <c r="O106" s="148" t="str">
        <f t="shared" ca="1" si="57"/>
        <v/>
      </c>
      <c r="P106" s="149" t="str">
        <f t="shared" ca="1" si="57"/>
        <v/>
      </c>
      <c r="Q106" s="148" t="str">
        <f t="shared" ca="1" si="57"/>
        <v/>
      </c>
      <c r="R106" s="149" t="str">
        <f t="shared" ca="1" si="57"/>
        <v/>
      </c>
      <c r="S106" s="148" t="str">
        <f t="shared" ca="1" si="57"/>
        <v/>
      </c>
      <c r="T106" s="149" t="str">
        <f t="shared" ca="1" si="57"/>
        <v/>
      </c>
      <c r="U106" s="148" t="str">
        <f t="shared" ca="1" si="57"/>
        <v/>
      </c>
      <c r="V106" s="149" t="str">
        <f t="shared" ca="1" si="57"/>
        <v/>
      </c>
      <c r="W106" s="148" t="str">
        <f t="shared" ca="1" si="57"/>
        <v/>
      </c>
      <c r="X106" s="149" t="str">
        <f t="shared" ca="1" si="57"/>
        <v/>
      </c>
      <c r="Y106" s="148" t="str">
        <f t="shared" ca="1" si="57"/>
        <v/>
      </c>
      <c r="Z106" s="149" t="str">
        <f t="shared" ca="1" si="57"/>
        <v/>
      </c>
      <c r="AA106" s="148" t="str">
        <f t="shared" ca="1" si="57"/>
        <v/>
      </c>
      <c r="AB106" s="149" t="str">
        <f t="shared" ca="1" si="57"/>
        <v/>
      </c>
      <c r="AC106" s="148" t="str">
        <f t="shared" ca="1" si="57"/>
        <v/>
      </c>
      <c r="AD106" s="149" t="str">
        <f t="shared" ca="1" si="57"/>
        <v/>
      </c>
      <c r="AE106" s="148" t="str">
        <f t="shared" ca="1" si="57"/>
        <v/>
      </c>
      <c r="AF106" s="149" t="str">
        <f t="shared" ca="1" si="57"/>
        <v/>
      </c>
      <c r="AG106" s="148" t="str">
        <f t="shared" ca="1" si="57"/>
        <v/>
      </c>
      <c r="AH106" s="150" t="str">
        <f t="shared" ca="1" si="57"/>
        <v/>
      </c>
    </row>
    <row r="107" spans="2:34" hidden="1" x14ac:dyDescent="0.2">
      <c r="B107" s="323"/>
      <c r="C107" s="220" t="str">
        <f>$B$8&amp;"(連泊)"</f>
        <v>0(連泊)</v>
      </c>
      <c r="D107" s="143" t="s">
        <v>76</v>
      </c>
      <c r="E107" s="144" t="s">
        <v>76</v>
      </c>
      <c r="F107" s="145" t="s">
        <v>76</v>
      </c>
      <c r="G107" s="144" t="s">
        <v>76</v>
      </c>
      <c r="H107" s="145" t="s">
        <v>76</v>
      </c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44"/>
      <c r="T107" s="145"/>
      <c r="U107" s="144"/>
      <c r="V107" s="145"/>
      <c r="W107" s="144"/>
      <c r="X107" s="145"/>
      <c r="Y107" s="144"/>
      <c r="Z107" s="145"/>
      <c r="AA107" s="144"/>
      <c r="AB107" s="145"/>
      <c r="AC107" s="144"/>
      <c r="AD107" s="145"/>
      <c r="AE107" s="144"/>
      <c r="AF107" s="145"/>
      <c r="AG107" s="144"/>
      <c r="AH107" s="146"/>
    </row>
    <row r="108" spans="2:34" ht="18" hidden="1" thickBot="1" x14ac:dyDescent="0.25">
      <c r="B108" s="324"/>
      <c r="C108" s="222" t="str">
        <f>$F$10</f>
        <v>連泊</v>
      </c>
      <c r="D108" s="128" t="str">
        <f ca="1">IF(D69=0,"Close",(IFERROR(HLOOKUP(D107,$D$11:$BC$17,6,FALSE),"")))</f>
        <v/>
      </c>
      <c r="E108" s="132" t="str">
        <f t="shared" ref="E108:AH108" ca="1" si="58">IF(E69=0,"Close",(IFERROR(HLOOKUP(E107,$D$11:$BC$17,6,FALSE),"")))</f>
        <v/>
      </c>
      <c r="F108" s="130" t="str">
        <f t="shared" ca="1" si="58"/>
        <v/>
      </c>
      <c r="G108" s="132" t="str">
        <f t="shared" ca="1" si="58"/>
        <v/>
      </c>
      <c r="H108" s="130" t="str">
        <f t="shared" ca="1" si="58"/>
        <v/>
      </c>
      <c r="I108" s="132" t="str">
        <f t="shared" ca="1" si="58"/>
        <v/>
      </c>
      <c r="J108" s="130" t="str">
        <f t="shared" ca="1" si="58"/>
        <v/>
      </c>
      <c r="K108" s="132" t="str">
        <f t="shared" ca="1" si="58"/>
        <v/>
      </c>
      <c r="L108" s="130" t="str">
        <f t="shared" ca="1" si="58"/>
        <v/>
      </c>
      <c r="M108" s="132" t="str">
        <f t="shared" ca="1" si="58"/>
        <v/>
      </c>
      <c r="N108" s="130" t="str">
        <f t="shared" ca="1" si="58"/>
        <v/>
      </c>
      <c r="O108" s="132" t="str">
        <f t="shared" ca="1" si="58"/>
        <v/>
      </c>
      <c r="P108" s="130" t="str">
        <f t="shared" ca="1" si="58"/>
        <v/>
      </c>
      <c r="Q108" s="132" t="str">
        <f t="shared" ca="1" si="58"/>
        <v/>
      </c>
      <c r="R108" s="130" t="str">
        <f t="shared" ca="1" si="58"/>
        <v/>
      </c>
      <c r="S108" s="132" t="str">
        <f t="shared" ca="1" si="58"/>
        <v/>
      </c>
      <c r="T108" s="130" t="str">
        <f t="shared" ca="1" si="58"/>
        <v/>
      </c>
      <c r="U108" s="132" t="str">
        <f t="shared" ca="1" si="58"/>
        <v/>
      </c>
      <c r="V108" s="130" t="str">
        <f t="shared" ca="1" si="58"/>
        <v/>
      </c>
      <c r="W108" s="132" t="str">
        <f t="shared" ca="1" si="58"/>
        <v/>
      </c>
      <c r="X108" s="130" t="str">
        <f t="shared" ca="1" si="58"/>
        <v/>
      </c>
      <c r="Y108" s="132" t="str">
        <f t="shared" ca="1" si="58"/>
        <v/>
      </c>
      <c r="Z108" s="130" t="str">
        <f t="shared" ca="1" si="58"/>
        <v/>
      </c>
      <c r="AA108" s="132" t="str">
        <f t="shared" ca="1" si="58"/>
        <v/>
      </c>
      <c r="AB108" s="130" t="str">
        <f t="shared" ca="1" si="58"/>
        <v/>
      </c>
      <c r="AC108" s="132" t="str">
        <f t="shared" ca="1" si="58"/>
        <v/>
      </c>
      <c r="AD108" s="130" t="str">
        <f t="shared" ca="1" si="58"/>
        <v/>
      </c>
      <c r="AE108" s="132" t="str">
        <f t="shared" ca="1" si="58"/>
        <v/>
      </c>
      <c r="AF108" s="130" t="str">
        <f t="shared" ca="1" si="58"/>
        <v/>
      </c>
      <c r="AG108" s="132" t="str">
        <f t="shared" ca="1" si="58"/>
        <v/>
      </c>
      <c r="AH108" s="126" t="str">
        <f t="shared" ca="1" si="58"/>
        <v/>
      </c>
    </row>
    <row r="109" spans="2:34" collapsed="1" x14ac:dyDescent="0.2">
      <c r="B109" s="227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2:34" x14ac:dyDescent="0.2">
      <c r="C110" s="183"/>
      <c r="D110" s="242">
        <f>IF(ISBLANK(D85),D39,D85)</f>
        <v>0</v>
      </c>
      <c r="E110" s="242">
        <f t="shared" ref="E110:AH110" si="59">IF(ISBLANK(E85),E39,E85)</f>
        <v>0</v>
      </c>
      <c r="F110" s="242">
        <f t="shared" si="59"/>
        <v>0</v>
      </c>
      <c r="G110" s="242">
        <f t="shared" si="59"/>
        <v>0</v>
      </c>
      <c r="H110" s="242">
        <f t="shared" si="59"/>
        <v>0</v>
      </c>
      <c r="I110" s="242" t="str">
        <f t="shared" si="59"/>
        <v>V</v>
      </c>
      <c r="J110" s="242" t="str">
        <f t="shared" si="59"/>
        <v>V</v>
      </c>
      <c r="K110" s="242" t="str">
        <f t="shared" si="59"/>
        <v>T</v>
      </c>
      <c r="L110" s="242" t="str">
        <f t="shared" si="59"/>
        <v>V</v>
      </c>
      <c r="M110" s="242" t="str">
        <f t="shared" si="59"/>
        <v>V</v>
      </c>
      <c r="N110" s="242" t="str">
        <f t="shared" si="59"/>
        <v>X</v>
      </c>
      <c r="O110" s="242" t="str">
        <f t="shared" si="59"/>
        <v>T</v>
      </c>
      <c r="P110" s="242" t="str">
        <f t="shared" si="59"/>
        <v>Q</v>
      </c>
      <c r="Q110" s="242" t="str">
        <f t="shared" si="59"/>
        <v>Q</v>
      </c>
      <c r="R110" s="242" t="str">
        <f t="shared" si="59"/>
        <v>Q</v>
      </c>
      <c r="S110" s="242" t="str">
        <f t="shared" si="59"/>
        <v>S</v>
      </c>
      <c r="T110" s="242" t="str">
        <f t="shared" si="59"/>
        <v>S</v>
      </c>
      <c r="U110" s="242" t="str">
        <f t="shared" si="59"/>
        <v>P</v>
      </c>
      <c r="V110" s="242" t="str">
        <f t="shared" si="59"/>
        <v>T</v>
      </c>
      <c r="W110" s="242" t="str">
        <f t="shared" si="59"/>
        <v>Q</v>
      </c>
      <c r="X110" s="242" t="str">
        <f t="shared" si="59"/>
        <v>T</v>
      </c>
      <c r="Y110" s="242" t="str">
        <f t="shared" si="59"/>
        <v>M</v>
      </c>
      <c r="Z110" s="242" t="str">
        <f t="shared" si="59"/>
        <v>R</v>
      </c>
      <c r="AA110" s="242" t="str">
        <f t="shared" si="59"/>
        <v>W</v>
      </c>
      <c r="AB110" s="242" t="str">
        <f t="shared" si="59"/>
        <v>M</v>
      </c>
      <c r="AC110" s="242" t="str">
        <f t="shared" si="59"/>
        <v>N</v>
      </c>
      <c r="AD110" s="242" t="str">
        <f t="shared" si="59"/>
        <v>S</v>
      </c>
      <c r="AE110" s="242" t="str">
        <f t="shared" si="59"/>
        <v>P</v>
      </c>
      <c r="AF110" s="242" t="str">
        <f t="shared" si="59"/>
        <v>P</v>
      </c>
      <c r="AG110" s="242" t="str">
        <f t="shared" si="59"/>
        <v>S</v>
      </c>
      <c r="AH110" s="242" t="str">
        <f t="shared" si="59"/>
        <v>K</v>
      </c>
    </row>
    <row r="111" spans="2:34" x14ac:dyDescent="0.2">
      <c r="C111" s="185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</row>
    <row r="112" spans="2:34" x14ac:dyDescent="0.2"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</row>
    <row r="114" spans="3:34" x14ac:dyDescent="0.2">
      <c r="C114" s="183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</row>
    <row r="115" spans="3:34" x14ac:dyDescent="0.2">
      <c r="C115" s="185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</row>
    <row r="116" spans="3:34" x14ac:dyDescent="0.2"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</row>
    <row r="118" spans="3:34" x14ac:dyDescent="0.2">
      <c r="C118" s="183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</row>
    <row r="119" spans="3:34" x14ac:dyDescent="0.2">
      <c r="C119" s="185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</row>
    <row r="120" spans="3:34" x14ac:dyDescent="0.2"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</row>
    <row r="122" spans="3:34" x14ac:dyDescent="0.2">
      <c r="C122" s="183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</row>
    <row r="123" spans="3:34" x14ac:dyDescent="0.2">
      <c r="C123" s="185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</row>
    <row r="124" spans="3:34" x14ac:dyDescent="0.2"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</row>
  </sheetData>
  <sheetProtection selectLockedCells="1"/>
  <mergeCells count="8">
    <mergeCell ref="B39:B84"/>
    <mergeCell ref="B85:B108"/>
    <mergeCell ref="D1:E1"/>
    <mergeCell ref="F1:H1"/>
    <mergeCell ref="D10:E10"/>
    <mergeCell ref="F10:H10"/>
    <mergeCell ref="C30:C37"/>
    <mergeCell ref="B20:B28"/>
  </mergeCells>
  <phoneticPr fontId="5"/>
  <conditionalFormatting sqref="D29:J29">
    <cfRule type="expression" dxfId="6891" priority="933">
      <formula>WEEKDAY(D29)=7</formula>
    </cfRule>
    <cfRule type="expression" dxfId="6890" priority="934">
      <formula>WEEKDAY(D29)=1</formula>
    </cfRule>
    <cfRule type="cellIs" dxfId="6889" priority="932" operator="equal">
      <formula>"Close"</formula>
    </cfRule>
  </conditionalFormatting>
  <conditionalFormatting sqref="D29:AG29">
    <cfRule type="cellIs" dxfId="6848" priority="976" operator="equal">
      <formula>"Ｂ"</formula>
    </cfRule>
    <cfRule type="cellIs" dxfId="6847" priority="975" operator="equal">
      <formula>"Ｆ"</formula>
    </cfRule>
    <cfRule type="cellIs" dxfId="6846" priority="974" operator="equal">
      <formula>"Ｆ"</formula>
    </cfRule>
    <cfRule type="cellIs" dxfId="6845" priority="973" operator="equal">
      <formula>"Ｇ"</formula>
    </cfRule>
    <cfRule type="cellIs" dxfId="6844" priority="972" operator="equal">
      <formula>"Ｈ"</formula>
    </cfRule>
    <cfRule type="cellIs" dxfId="6843" priority="971" operator="equal">
      <formula>"Ｉ"</formula>
    </cfRule>
    <cfRule type="cellIs" dxfId="6842" priority="970" operator="equal">
      <formula>"Ｊ"</formula>
    </cfRule>
    <cfRule type="cellIs" dxfId="6841" priority="969" operator="equal">
      <formula>"Ｋ"</formula>
    </cfRule>
    <cfRule type="cellIs" dxfId="6840" priority="968" operator="equal">
      <formula>"Ｌ"</formula>
    </cfRule>
    <cfRule type="cellIs" dxfId="6839" priority="967" operator="equal">
      <formula>"Ｍ"</formula>
    </cfRule>
    <cfRule type="cellIs" dxfId="6838" priority="966" operator="equal">
      <formula>"Ｎ"</formula>
    </cfRule>
    <cfRule type="cellIs" dxfId="6837" priority="965" operator="equal">
      <formula>"Ｏ"</formula>
    </cfRule>
    <cfRule type="cellIs" dxfId="6836" priority="964" operator="equal">
      <formula>"Ｐ"</formula>
    </cfRule>
    <cfRule type="cellIs" dxfId="6835" priority="951" operator="equal">
      <formula>"H"</formula>
    </cfRule>
    <cfRule type="cellIs" dxfId="6834" priority="962" operator="equal">
      <formula>"Ｒ"</formula>
    </cfRule>
    <cfRule type="cellIs" dxfId="6833" priority="961" operator="equal">
      <formula>"Ｓ"</formula>
    </cfRule>
    <cfRule type="cellIs" dxfId="6832" priority="960" operator="equal">
      <formula>"Ｔ"</formula>
    </cfRule>
    <cfRule type="cellIs" dxfId="6831" priority="959" operator="equal">
      <formula>"C"</formula>
    </cfRule>
    <cfRule type="cellIs" dxfId="6830" priority="958" operator="equal">
      <formula>"A"</formula>
    </cfRule>
    <cfRule type="cellIs" dxfId="6829" priority="957" operator="equal">
      <formula>"B"</formula>
    </cfRule>
    <cfRule type="cellIs" dxfId="6828" priority="956" operator="equal">
      <formula>"Ｃ"</formula>
    </cfRule>
    <cfRule type="cellIs" dxfId="6827" priority="955" operator="equal">
      <formula>"Ｄ"</formula>
    </cfRule>
    <cfRule type="cellIs" dxfId="6826" priority="954" operator="equal">
      <formula>"E"</formula>
    </cfRule>
    <cfRule type="cellIs" dxfId="6825" priority="953" operator="equal">
      <formula>"F"</formula>
    </cfRule>
    <cfRule type="cellIs" dxfId="6824" priority="952" operator="equal">
      <formula>"G"</formula>
    </cfRule>
    <cfRule type="cellIs" dxfId="6823" priority="950" operator="equal">
      <formula>"I"</formula>
    </cfRule>
    <cfRule type="cellIs" dxfId="6822" priority="948" operator="equal">
      <formula>"K"</formula>
    </cfRule>
    <cfRule type="cellIs" dxfId="6821" priority="947" operator="equal">
      <formula>"L"</formula>
    </cfRule>
    <cfRule type="cellIs" dxfId="6820" priority="946" operator="equal">
      <formula>"M"</formula>
    </cfRule>
    <cfRule type="cellIs" dxfId="6819" priority="945" operator="equal">
      <formula>"N"</formula>
    </cfRule>
    <cfRule type="cellIs" dxfId="6818" priority="944" operator="equal">
      <formula>"O"</formula>
    </cfRule>
    <cfRule type="cellIs" dxfId="6817" priority="943" operator="equal">
      <formula>"P"</formula>
    </cfRule>
    <cfRule type="cellIs" dxfId="6816" priority="942" operator="equal">
      <formula>"Q"</formula>
    </cfRule>
    <cfRule type="cellIs" dxfId="6815" priority="941" operator="equal">
      <formula>"R"</formula>
    </cfRule>
    <cfRule type="cellIs" dxfId="6814" priority="940" operator="equal">
      <formula>"S"</formula>
    </cfRule>
    <cfRule type="cellIs" dxfId="6813" priority="949" operator="equal">
      <formula>"J"</formula>
    </cfRule>
    <cfRule type="cellIs" dxfId="6812" priority="939" operator="equal">
      <formula>"T"</formula>
    </cfRule>
    <cfRule type="cellIs" dxfId="6811" priority="938" operator="equal">
      <formula>"Ｅ"</formula>
    </cfRule>
    <cfRule type="expression" dxfId="6810" priority="937">
      <formula>WEEKDAY(D29)=1</formula>
    </cfRule>
    <cfRule type="expression" dxfId="6809" priority="936">
      <formula>WEEKDAY(D29)=7</formula>
    </cfRule>
    <cfRule type="cellIs" dxfId="6808" priority="977" operator="equal">
      <formula>"Ａ"</formula>
    </cfRule>
    <cfRule type="cellIs" dxfId="6807" priority="963" operator="equal">
      <formula>"Ｑ"</formula>
    </cfRule>
  </conditionalFormatting>
  <conditionalFormatting sqref="D29:AG30">
    <cfRule type="cellIs" dxfId="6806" priority="935" operator="equal">
      <formula>"Close"</formula>
    </cfRule>
  </conditionalFormatting>
  <conditionalFormatting sqref="D20:AH20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{4488A864-B5FA-49DD-B37C-B47D7236D1ED}</x14:id>
        </ext>
      </extLst>
    </cfRule>
  </conditionalFormatting>
  <conditionalFormatting sqref="D21:AH21">
    <cfRule type="dataBar" priority="40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{A596E19C-360A-4506-8A4C-16CF7EB83034}</x14:id>
        </ext>
      </extLst>
    </cfRule>
  </conditionalFormatting>
  <conditionalFormatting sqref="D22:AH23">
    <cfRule type="notContainsBlanks" dxfId="6785" priority="407">
      <formula>LEN(TRIM(D22))&gt;0</formula>
    </cfRule>
  </conditionalFormatting>
  <conditionalFormatting sqref="D29:AH29">
    <cfRule type="cellIs" dxfId="6784" priority="771" operator="lessThan">
      <formula>0</formula>
    </cfRule>
    <cfRule type="expression" dxfId="6783" priority="760">
      <formula>MONTH(#REF!)-MONTH(#REF!)&lt;&gt;0</formula>
    </cfRule>
  </conditionalFormatting>
  <conditionalFormatting sqref="D31:AH38">
    <cfRule type="cellIs" dxfId="6782" priority="470" operator="equal">
      <formula>"Close"</formula>
    </cfRule>
  </conditionalFormatting>
  <conditionalFormatting sqref="D86:AH86 D88:AH88 D90:AH90 D92:AH92 D94:AH94 D96:AH96 D98:AH98 D100:AH100 D102:AH102 D104:AH104 D106:AH106 D108:AH108">
    <cfRule type="cellIs" dxfId="6409" priority="811" operator="equal">
      <formula>"Close"</formula>
    </cfRule>
  </conditionalFormatting>
  <conditionalFormatting sqref="AH23">
    <cfRule type="notContainsBlanks" dxfId="6348" priority="406">
      <formula>LEN(TRIM(AH23))&gt;0</formula>
    </cfRule>
  </conditionalFormatting>
  <conditionalFormatting sqref="AH29">
    <cfRule type="expression" dxfId="6347" priority="767">
      <formula>WEEKDAY(AH29)=7</formula>
    </cfRule>
    <cfRule type="expression" dxfId="6346" priority="768">
      <formula>WEEKDAY(AH29)=1</formula>
    </cfRule>
    <cfRule type="cellIs" dxfId="6345" priority="770" operator="equal">
      <formula>"Ｅ"</formula>
    </cfRule>
    <cfRule type="cellIs" dxfId="6344" priority="772" operator="equal">
      <formula>"T"</formula>
    </cfRule>
    <cfRule type="cellIs" dxfId="6343" priority="773" operator="equal">
      <formula>"S"</formula>
    </cfRule>
    <cfRule type="cellIs" dxfId="6342" priority="774" operator="equal">
      <formula>"R"</formula>
    </cfRule>
    <cfRule type="cellIs" dxfId="6341" priority="775" operator="equal">
      <formula>"Q"</formula>
    </cfRule>
    <cfRule type="cellIs" dxfId="6340" priority="776" operator="equal">
      <formula>"P"</formula>
    </cfRule>
    <cfRule type="cellIs" dxfId="6339" priority="777" operator="equal">
      <formula>"O"</formula>
    </cfRule>
    <cfRule type="cellIs" dxfId="6338" priority="778" operator="equal">
      <formula>"N"</formula>
    </cfRule>
    <cfRule type="cellIs" dxfId="6337" priority="779" operator="equal">
      <formula>"M"</formula>
    </cfRule>
    <cfRule type="cellIs" dxfId="6336" priority="780" operator="equal">
      <formula>"L"</formula>
    </cfRule>
    <cfRule type="cellIs" dxfId="6335" priority="781" operator="equal">
      <formula>"K"</formula>
    </cfRule>
    <cfRule type="cellIs" dxfId="6334" priority="782" operator="equal">
      <formula>"J"</formula>
    </cfRule>
    <cfRule type="cellIs" dxfId="6333" priority="783" operator="equal">
      <formula>"I"</formula>
    </cfRule>
    <cfRule type="cellIs" dxfId="6332" priority="784" operator="equal">
      <formula>"H"</formula>
    </cfRule>
    <cfRule type="cellIs" dxfId="6331" priority="785" operator="equal">
      <formula>"G"</formula>
    </cfRule>
    <cfRule type="cellIs" dxfId="6330" priority="786" operator="equal">
      <formula>"F"</formula>
    </cfRule>
    <cfRule type="cellIs" dxfId="6329" priority="787" operator="equal">
      <formula>"E"</formula>
    </cfRule>
    <cfRule type="cellIs" dxfId="6328" priority="788" operator="equal">
      <formula>"Ｄ"</formula>
    </cfRule>
    <cfRule type="cellIs" dxfId="6327" priority="789" operator="equal">
      <formula>"Ｃ"</formula>
    </cfRule>
    <cfRule type="cellIs" dxfId="6326" priority="790" operator="equal">
      <formula>"B"</formula>
    </cfRule>
    <cfRule type="cellIs" dxfId="6325" priority="791" operator="equal">
      <formula>"A"</formula>
    </cfRule>
    <cfRule type="cellIs" dxfId="6324" priority="792" operator="equal">
      <formula>"C"</formula>
    </cfRule>
    <cfRule type="cellIs" dxfId="6323" priority="793" operator="equal">
      <formula>"Ｔ"</formula>
    </cfRule>
    <cfRule type="cellIs" dxfId="6322" priority="794" operator="equal">
      <formula>"Ｓ"</formula>
    </cfRule>
    <cfRule type="cellIs" dxfId="6321" priority="795" operator="equal">
      <formula>"Ｒ"</formula>
    </cfRule>
    <cfRule type="cellIs" dxfId="6320" priority="796" operator="equal">
      <formula>"Ｑ"</formula>
    </cfRule>
    <cfRule type="cellIs" dxfId="6319" priority="797" operator="equal">
      <formula>"Ｐ"</formula>
    </cfRule>
    <cfRule type="cellIs" dxfId="6318" priority="798" operator="equal">
      <formula>"Ｏ"</formula>
    </cfRule>
    <cfRule type="cellIs" dxfId="6317" priority="799" operator="equal">
      <formula>"Ｎ"</formula>
    </cfRule>
    <cfRule type="cellIs" dxfId="6316" priority="800" operator="equal">
      <formula>"Ｍ"</formula>
    </cfRule>
    <cfRule type="cellIs" dxfId="6315" priority="801" operator="equal">
      <formula>"Ｌ"</formula>
    </cfRule>
    <cfRule type="cellIs" dxfId="6314" priority="802" operator="equal">
      <formula>"Ｋ"</formula>
    </cfRule>
    <cfRule type="cellIs" dxfId="6313" priority="804" operator="equal">
      <formula>"Ｉ"</formula>
    </cfRule>
    <cfRule type="cellIs" dxfId="6312" priority="805" operator="equal">
      <formula>"Ｈ"</formula>
    </cfRule>
    <cfRule type="cellIs" dxfId="6311" priority="806" operator="equal">
      <formula>"Ｇ"</formula>
    </cfRule>
    <cfRule type="cellIs" dxfId="6310" priority="807" operator="equal">
      <formula>"Ｆ"</formula>
    </cfRule>
    <cfRule type="cellIs" dxfId="6309" priority="808" operator="equal">
      <formula>"Ｆ"</formula>
    </cfRule>
    <cfRule type="cellIs" dxfId="6308" priority="809" operator="equal">
      <formula>"Ｂ"</formula>
    </cfRule>
    <cfRule type="cellIs" dxfId="6307" priority="810" operator="equal">
      <formula>"Ａ"</formula>
    </cfRule>
    <cfRule type="cellIs" dxfId="6306" priority="803" operator="equal">
      <formula>"Ｊ"</formula>
    </cfRule>
    <cfRule type="cellIs" dxfId="6305" priority="759" operator="equal">
      <formula>"Close"</formula>
    </cfRule>
    <cfRule type="expression" dxfId="6304" priority="761">
      <formula>WEEKDAY(AH29)=7</formula>
    </cfRule>
    <cfRule type="expression" dxfId="6303" priority="762">
      <formula>WEEKDAY(AH29)=1</formula>
    </cfRule>
    <cfRule type="cellIs" dxfId="6302" priority="763" operator="equal">
      <formula>"Close"</formula>
    </cfRule>
    <cfRule type="expression" dxfId="6301" priority="764">
      <formula>WEEKDAY(AH29)=7</formula>
    </cfRule>
    <cfRule type="expression" dxfId="6300" priority="765">
      <formula>WEEKDAY(AH29)=1</formula>
    </cfRule>
  </conditionalFormatting>
  <conditionalFormatting sqref="AH29:AH30">
    <cfRule type="cellIs" dxfId="6299" priority="766" operator="equal">
      <formula>"Close"</formula>
    </cfRule>
  </conditionalFormatting>
  <pageMargins left="0.25" right="0.25" top="0.75" bottom="0.75" header="0.3" footer="0.3"/>
  <pageSetup paperSize="8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4" operator="containsText" id="{D894BC8E-A44C-4731-90F5-E7C912439A61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endsWith" priority="927" operator="endsWith" id="{1E252BDF-9C3D-4F36-A01C-2240E22AF7BF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26" operator="containsText" id="{F15071FA-71F3-4AFD-8DE0-2DB7BD596C4D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925" operator="containsText" id="{9CBB5616-D537-4DC5-BF66-8E1D32E42A92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24" operator="containsText" id="{80302C07-E61A-4E07-9F41-5225D079F42D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23" operator="containsText" id="{C2B350D7-47B8-4E2D-8F98-E1540A907DC9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22" operator="containsText" id="{6878AD37-21EE-4BF1-97B0-D4D3CC91D988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21" operator="containsText" id="{D6588AC3-1C7F-4744-B898-1CF82C968F28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20" operator="containsText" id="{AC881DBB-75AB-4021-BC01-F2F48B4D0D19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19" operator="containsText" id="{D162A8AE-83A9-4CBB-A464-AA700ADC5361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18" operator="containsText" id="{74401DF2-FD17-44A5-8372-73412C39D445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17" operator="containsText" id="{46159E78-54E7-4862-AE4C-B43D39942695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916" operator="containsText" id="{3CA91B9D-01A3-45DC-822A-D4F6297AAB31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915" operator="containsText" id="{2087A310-6D3E-4CBE-8A06-37489B5E6525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29" operator="containsText" id="{809FFF89-E6F2-4729-8262-0EE914EC382E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913" operator="containsText" id="{3186C817-9D76-49F1-9AF1-353FB070A9D5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beginsWith" priority="930" operator="beginsWith" id="{5BE110C0-D2BE-4472-A2FA-4665E3B721A3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31" operator="containsText" id="{CA55C66F-745A-4503-A6DF-08BD8E9EB36F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912" operator="containsText" id="{5D78CCE1-DFA1-49C7-AFCD-98D08E010E29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928" operator="containsText" id="{968A1304-3480-47B4-BF8F-3198C86AC31C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m:sqref>D2:AF2</xm:sqref>
        </x14:conditionalFormatting>
        <x14:conditionalFormatting xmlns:xm="http://schemas.microsoft.com/office/excel/2006/main">
          <x14:cfRule type="containsText" priority="314" operator="containsText" id="{5AFCCA6C-365B-4331-B6F0-E7190B21B044}">
            <xm:f>NOT(ISERROR(SEARCH("H",D11)))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05" operator="containsText" id="{02A70AA1-3F48-470B-8A27-10864845AF01}">
            <xm:f>NOT(ISERROR(SEARCH("Q",D11)))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06" operator="containsText" id="{36DF881E-81B4-4233-9C84-9786C0CF5DBD}">
            <xm:f>NOT(ISERROR(SEARCH("P",D11)))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07" operator="containsText" id="{742E156A-E3A1-4892-BBD2-37676BBC0CFC}">
            <xm:f>NOT(ISERROR(SEARCH("O",D11)))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08" operator="containsText" id="{7CAF3FC4-6AC0-4920-9E3E-809E222FC2C4}">
            <xm:f>NOT(ISERROR(SEARCH("N",D11)))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09" operator="containsText" id="{F9B18EDF-0197-4480-8BF5-266C40D3FD04}">
            <xm:f>NOT(ISERROR(SEARCH("M",D11)))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19" operator="containsText" id="{6440DCA7-9D64-4F91-B397-47946FFAB9FE}">
            <xm:f>NOT(ISERROR(SEARCH("C",D11)))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10" operator="containsText" id="{E0FF1661-2290-42DE-B0EF-02354DAF2BDD}">
            <xm:f>NOT(ISERROR(SEARCH("L",D11)))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11" operator="containsText" id="{D89AA8B3-B2DF-43D5-8658-C3BFA38DAAFE}">
            <xm:f>NOT(ISERROR(SEARCH("K",D11)))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12" operator="containsText" id="{A910D1C1-977B-4248-8A5C-79ACC433FD79}">
            <xm:f>NOT(ISERROR(SEARCH("J",D11)))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13" operator="containsText" id="{B8CC1E72-C31F-4682-ADFB-58D61D2EEA50}">
            <xm:f>NOT(ISERROR(SEARCH("I",D11)))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03" operator="containsText" id="{71C23B26-47FF-42AC-A58E-97434BF4FE80}">
            <xm:f>NOT(ISERROR(SEARCH("S",D11)))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15" operator="containsText" id="{66DFCB3A-BCCE-4391-B7AA-164933FA05BE}">
            <xm:f>NOT(ISERROR(SEARCH("G",D11)))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16" operator="containsText" id="{0645DA43-4DB0-43E4-BC6F-952ED7F41685}">
            <xm:f>NOT(ISERROR(SEARCH("F",D11)))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317" operator="endsWith" id="{AF0560C7-3A3D-4F01-AFD6-58C21D9926BA}">
            <xm:f>RIGHT(D11,LEN("E"))="E"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18" operator="containsText" id="{A8F1191C-A1C8-4176-9557-40DC80A7822D}">
            <xm:f>NOT(ISERROR(SEARCH("D",D11)))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21" operator="containsText" id="{29C7B058-B587-47DB-8CF8-B4860482716F}">
            <xm:f>NOT(ISERROR(SEARCH("A",D11)))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20" operator="beginsWith" id="{4041AFD8-5CF7-4059-8323-8777A7F75404}">
            <xm:f>LEFT(D11,LEN("B"))="B"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04" operator="containsText" id="{E4E949EF-6106-462D-BF1D-9F4017CD1912}">
            <xm:f>NOT(ISERROR(SEARCH("R",D11)))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02" operator="containsText" id="{88C5BB7A-20B3-4265-B4C0-D0691F65981D}">
            <xm:f>NOT(ISERROR(SEARCH("T",D11)))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D11:AF11</xm:sqref>
        </x14:conditionalFormatting>
        <x14:conditionalFormatting xmlns:xm="http://schemas.microsoft.com/office/excel/2006/main">
          <x14:cfRule type="containsText" priority="814" operator="containsText" id="{2086B9CE-FBF0-45E7-B71A-0F01BC948034}">
            <xm:f>NOT(ISERROR(SEARCH("R",D58)))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12" operator="containsText" id="{DE657AEE-A5E0-4B82-A09D-EFD4B70A6951}">
            <xm:f>NOT(ISERROR(SEARCH("T",D58)))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23" operator="containsText" id="{86C07E6A-A212-4599-BC53-797208871B8C}">
            <xm:f>NOT(ISERROR(SEARCH("I",D58)))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824" operator="containsText" id="{46BB1E10-0191-40CA-B39B-0A175EA49982}">
            <xm:f>NOT(ISERROR(SEARCH("H",D58)))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825" operator="containsText" id="{33F122D4-FB91-4766-AAE8-5C849C2995EB}">
            <xm:f>NOT(ISERROR(SEARCH("G",D58)))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26" operator="containsText" id="{FD3C3B78-FBC1-4EB3-83DA-2E9A3B8E80D7}">
            <xm:f>NOT(ISERROR(SEARCH("F",D58)))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822" operator="containsText" id="{97821091-5ED3-4CBF-8C32-E9A28C19A367}">
            <xm:f>NOT(ISERROR(SEARCH("J",D58)))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819" operator="containsText" id="{129B0D7B-1983-434A-8C1A-87915378A173}">
            <xm:f>NOT(ISERROR(SEARCH("M",D58)))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20" operator="containsText" id="{0C0F11EE-A798-415D-A624-DBFB6C28A876}">
            <xm:f>NOT(ISERROR(SEARCH("L",D58)))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18" operator="containsText" id="{E742AEC6-B525-486D-A7CF-AF8C121E2A01}">
            <xm:f>NOT(ISERROR(SEARCH("N",D58)))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17" operator="containsText" id="{4CF9B8F8-F80C-4E46-8960-17EA4F617663}">
            <xm:f>NOT(ISERROR(SEARCH("O",D58)))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16" operator="containsText" id="{4BFBB9AD-023D-460C-BB8A-E200575F5A43}">
            <xm:f>NOT(ISERROR(SEARCH("P",D58)))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15" operator="containsText" id="{B083843C-239B-4D97-BB90-DA02A0D22CC4}">
            <xm:f>NOT(ISERROR(SEARCH("Q",D58)))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endsWith" priority="827" operator="endsWith" id="{2D7E226C-FC76-443D-BF89-43DB0268B0A3}">
            <xm:f>RIGHT(D58,LEN("E"))="E"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828" operator="containsText" id="{7A470B67-3A70-4317-89C8-C4D79183AE96}">
            <xm:f>NOT(ISERROR(SEARCH("D",D58)))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829" operator="containsText" id="{9BF39746-45F5-454C-A7BE-A56909CED8CB}">
            <xm:f>NOT(ISERROR(SEARCH("C",D58)))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830" operator="beginsWith" id="{869EF879-BD0E-4C4F-847B-674D379F2356}">
            <xm:f>LEFT(D58,LEN("B"))="B"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31" operator="containsText" id="{74C032E1-8931-4E0F-9AF7-5FCE05EF4827}">
            <xm:f>NOT(ISERROR(SEARCH("A",D58)))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821" operator="containsText" id="{7D1C5E11-F12A-4661-9E66-0D384E4E095F}">
            <xm:f>NOT(ISERROR(SEARCH("K",D58)))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13" operator="containsText" id="{DD4162CE-5916-4034-BC61-A783ED520287}">
            <xm:f>NOT(ISERROR(SEARCH("S",D58)))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D58:AG63</xm:sqref>
        </x14:conditionalFormatting>
        <x14:conditionalFormatting xmlns:xm="http://schemas.microsoft.com/office/excel/2006/main">
          <x14:cfRule type="dataBar" id="{4488A864-B5FA-49DD-B37C-B47D7236D1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D20:AH20</xm:sqref>
        </x14:conditionalFormatting>
        <x14:conditionalFormatting xmlns:xm="http://schemas.microsoft.com/office/excel/2006/main">
          <x14:cfRule type="dataBar" id="{A596E19C-360A-4506-8A4C-16CF7EB8303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D21:AH21</xm:sqref>
        </x14:conditionalFormatting>
        <x14:conditionalFormatting xmlns:xm="http://schemas.microsoft.com/office/excel/2006/main">
          <x14:cfRule type="containsText" priority="723" operator="containsText" id="{DDC13597-8B11-492D-B365-F33C2BEFC19D}">
            <xm:f>NOT(ISERROR(SEARCH("P",D39)))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22" operator="containsText" id="{9D335BE5-41C9-4E60-81C6-F46C33558EBC}">
            <xm:f>NOT(ISERROR(SEARCH("Q",D39)))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721" operator="containsText" id="{038FBBE9-4F7B-4B3B-8FDD-7249A9562CA3}">
            <xm:f>NOT(ISERROR(SEARCH("R",D39)))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720" operator="containsText" id="{74CDA2DE-00DB-43D2-B913-BC0C600AAC6F}">
            <xm:f>NOT(ISERROR(SEARCH("S",D39)))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19" operator="containsText" id="{66C5AE43-415D-447A-A5A8-C59CEC1A92AE}">
            <xm:f>NOT(ISERROR(SEARCH("T",D39)))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728" operator="containsText" id="{1BC4B902-12B9-4165-BDA5-6251B4C96B67}">
            <xm:f>NOT(ISERROR(SEARCH("K",D39)))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725" operator="containsText" id="{925E7196-B0D1-4A6C-9CCF-06A383628073}">
            <xm:f>NOT(ISERROR(SEARCH("N",D39)))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38" operator="containsText" id="{C8A48A68-E702-41C3-B201-E64B0BC6FCE6}">
            <xm:f>NOT(ISERROR(SEARCH("A",D39)))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737" operator="beginsWith" id="{0151A8DD-064C-422E-A633-EB32AF8D003E}">
            <xm:f>LEFT(D39,LEN("B"))="B"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36" operator="containsText" id="{D96C2985-0A8C-47EE-878C-6F248C976065}">
            <xm:f>NOT(ISERROR(SEARCH("C",D39)))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735" operator="containsText" id="{9A289424-8B62-4A4A-BDAD-9F607054B603}">
            <xm:f>NOT(ISERROR(SEARCH("D",D39)))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734" operator="endsWith" id="{DA114DC3-643A-4FEF-B47B-0EFDDDCF11BD}">
            <xm:f>RIGHT(D39,LEN("E"))="E"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33" operator="containsText" id="{D0823169-D2D8-46EF-ABC1-504991D0F794}">
            <xm:f>NOT(ISERROR(SEARCH("F",D39)))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732" operator="containsText" id="{939D6969-98D5-49F1-B4D5-A5D563BF2490}">
            <xm:f>NOT(ISERROR(SEARCH("G",D39)))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31" operator="containsText" id="{AAE9A29A-5E82-47B1-9079-C4F6A357C643}">
            <xm:f>NOT(ISERROR(SEARCH("H",D39)))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30" operator="containsText" id="{1C5716B1-4FF1-4E79-8CFA-1A0C69080FC9}">
            <xm:f>NOT(ISERROR(SEARCH("I",D39)))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29" operator="containsText" id="{0148FE37-3A88-4082-A222-845AF0DE14FA}">
            <xm:f>NOT(ISERROR(SEARCH("J",D39)))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27" operator="containsText" id="{2FC988BD-B414-4B9F-A8F7-1EB27FC195A9}">
            <xm:f>NOT(ISERROR(SEARCH("L",D39)))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26" operator="containsText" id="{C88DE88C-FDE1-4023-85C4-8C5446F94228}">
            <xm:f>NOT(ISERROR(SEARCH("M",D39)))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24" operator="containsText" id="{3E257232-E7C9-408D-9E58-0AE7F9231E19}">
            <xm:f>NOT(ISERROR(SEARCH("O",D39)))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D39:AH40</xm:sqref>
        </x14:conditionalFormatting>
        <x14:conditionalFormatting xmlns:xm="http://schemas.microsoft.com/office/excel/2006/main">
          <x14:cfRule type="containsText" priority="718" operator="containsText" id="{A9A7097E-B708-458E-A2B6-1E6493306447}">
            <xm:f>NOT(ISERROR(SEARCH("Close",D40)))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D40:AH40</xm:sqref>
        </x14:conditionalFormatting>
        <x14:conditionalFormatting xmlns:xm="http://schemas.microsoft.com/office/excel/2006/main">
          <x14:cfRule type="containsText" priority="695" operator="containsText" id="{9477DB7A-18D6-4934-8D48-A3D9E90988C2}">
            <xm:f>NOT(ISERROR(SEARCH("C",D41)))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696" operator="beginsWith" id="{62DAB0F1-5F17-4CB4-BB87-B5A5C243243B}">
            <xm:f>LEFT(D41,LEN("B"))="B"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97" operator="containsText" id="{8229A1BA-5C72-456F-91B3-A2EDF4067772}">
            <xm:f>NOT(ISERROR(SEARCH("A",D41)))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78" operator="containsText" id="{CA712BCE-73EC-4219-8967-FDBBBB100B81}">
            <xm:f>NOT(ISERROR(SEARCH("T",D41)))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79" operator="containsText" id="{DB4FA7CE-88EF-43B0-922E-08E095DBF576}">
            <xm:f>NOT(ISERROR(SEARCH("S",D41)))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80" operator="containsText" id="{43C2D36B-6334-4786-B43F-758E5AEB9C41}">
            <xm:f>NOT(ISERROR(SEARCH("R",D41)))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81" operator="containsText" id="{59CF1BA1-403A-44F9-9F2B-B6E1F3A5FCA2}">
            <xm:f>NOT(ISERROR(SEARCH("Q",D41)))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82" operator="containsText" id="{1684C115-3C5F-400E-9EDA-38D6C8287F63}">
            <xm:f>NOT(ISERROR(SEARCH("P",D41)))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83" operator="containsText" id="{63BA587D-36B9-4FA9-9611-ECA6D1E6F546}">
            <xm:f>NOT(ISERROR(SEARCH("O",D41)))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84" operator="containsText" id="{43F97CC4-CFD2-494F-BC3D-E9B0A4E92EFD}">
            <xm:f>NOT(ISERROR(SEARCH("N",D41)))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85" operator="containsText" id="{027E0712-ECC5-484B-8E0C-8DC1C136C1BA}">
            <xm:f>NOT(ISERROR(SEARCH("M",D41)))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87" operator="containsText" id="{46F61C2D-7136-4108-9DF3-96C5EF16FC69}">
            <xm:f>NOT(ISERROR(SEARCH("K",D41)))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86" operator="containsText" id="{A53C2A5E-3276-42EF-AEAC-D84E7BA6D69C}">
            <xm:f>NOT(ISERROR(SEARCH("L",D41)))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88" operator="containsText" id="{0CA8E866-BF60-4954-8578-0FD050F1275F}">
            <xm:f>NOT(ISERROR(SEARCH("J",D41)))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89" operator="containsText" id="{C0782A9D-6D06-4499-ABD2-389C674BB83C}">
            <xm:f>NOT(ISERROR(SEARCH("I",D41)))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91" operator="containsText" id="{77220270-1924-40DB-8FF3-520D5167E4B6}">
            <xm:f>NOT(ISERROR(SEARCH("G",D41)))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90" operator="containsText" id="{B047D09C-5C85-4BD7-A727-C47D6A8ED698}">
            <xm:f>NOT(ISERROR(SEARCH("H",D41)))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92" operator="containsText" id="{9DC50AD9-FC58-4C84-9DDF-C955F82E5EF5}">
            <xm:f>NOT(ISERROR(SEARCH("F",D41)))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693" operator="endsWith" id="{43573E6D-23D2-4842-9EF1-14424013EBD8}">
            <xm:f>RIGHT(D41,LEN("E"))="E"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94" operator="containsText" id="{3D6FB67D-E5ED-49D8-B7A9-6B04A7FE8EEC}">
            <xm:f>NOT(ISERROR(SEARCH("D",D41)))</xm:f>
            <xm:f>"D"</xm:f>
            <x14:dxf>
              <fill>
                <patternFill>
                  <bgColor rgb="FF66FF99"/>
                </patternFill>
              </fill>
            </x14:dxf>
          </x14:cfRule>
          <xm:sqref>D41:AH42</xm:sqref>
        </x14:conditionalFormatting>
        <x14:conditionalFormatting xmlns:xm="http://schemas.microsoft.com/office/excel/2006/main">
          <x14:cfRule type="containsText" priority="677" operator="containsText" id="{AD3527D7-E80E-4DA9-A9B3-F9EA73A9029F}">
            <xm:f>NOT(ISERROR(SEARCH("Close",D42)))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D42:AH42</xm:sqref>
        </x14:conditionalFormatting>
        <x14:conditionalFormatting xmlns:xm="http://schemas.microsoft.com/office/excel/2006/main">
          <x14:cfRule type="containsText" priority="275" operator="containsText" id="{9487F5D0-4CD6-442C-A61E-3FDF9B29D452}">
            <xm:f>NOT(ISERROR(SEARCH("F",D43)))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76" operator="endsWith" id="{873F5520-96B4-472C-8DE9-39D322500664}">
            <xm:f>RIGHT(D43,LEN("E"))="E"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77" operator="containsText" id="{054F1D90-3C6E-4257-8B23-443F5F45350C}">
            <xm:f>NOT(ISERROR(SEARCH("D",D43)))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279" operator="beginsWith" id="{1D09CF7B-2602-4B28-9724-F81335183D77}">
            <xm:f>LEFT(D43,LEN("B"))="B"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80" operator="containsText" id="{4D8B1A33-97F2-4E62-9200-2CA303E1BC55}">
            <xm:f>NOT(ISERROR(SEARCH("A",D43)))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65" operator="containsText" id="{44FC8080-EDD9-44AB-8C2E-91F624419A90}">
            <xm:f>NOT(ISERROR(SEARCH("P",D43)))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61" operator="containsText" id="{08AE0F1F-6353-4109-873B-57F0CDA7854D}">
            <xm:f>NOT(ISERROR(SEARCH("T",D43)))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62" operator="containsText" id="{43DBC57D-1BB3-4783-9172-86E150FFD58A}">
            <xm:f>NOT(ISERROR(SEARCH("S",D43)))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63" operator="containsText" id="{2EC91E94-0411-4DCE-BA34-C55E4DE58952}">
            <xm:f>NOT(ISERROR(SEARCH("R",D43)))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64" operator="containsText" id="{37D4A515-6C1A-4B9B-BDEE-E7BE140425AD}">
            <xm:f>NOT(ISERROR(SEARCH("Q",D43)))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78" operator="containsText" id="{B7D68B92-B955-4218-86E2-A7792212A953}">
            <xm:f>NOT(ISERROR(SEARCH("C",D43)))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66" operator="containsText" id="{2C81361E-9132-4EED-8B96-9543055E326F}">
            <xm:f>NOT(ISERROR(SEARCH("O",D43)))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67" operator="containsText" id="{6F0E4FEB-0BF7-4F58-9973-55F6BFE3F305}">
            <xm:f>NOT(ISERROR(SEARCH("N",D43)))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68" operator="containsText" id="{7E893FE0-EF7D-4318-940D-83B9E455E843}">
            <xm:f>NOT(ISERROR(SEARCH("M",D43)))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69" operator="containsText" id="{5537FF42-24AD-47C2-AA56-A62F35AAAA9C}">
            <xm:f>NOT(ISERROR(SEARCH("L",D43)))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70" operator="containsText" id="{36CE674A-585A-4651-9992-68BC309E5827}">
            <xm:f>NOT(ISERROR(SEARCH("K",D43)))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71" operator="containsText" id="{C73510CA-964D-4D77-A915-98A91159823F}">
            <xm:f>NOT(ISERROR(SEARCH("J",D43)))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72" operator="containsText" id="{844CB058-6F3A-4E1B-A0A3-338394EA9ADE}">
            <xm:f>NOT(ISERROR(SEARCH("I",D43)))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73" operator="containsText" id="{637E08F0-0B77-4C55-8D91-498DDCBE8249}">
            <xm:f>NOT(ISERROR(SEARCH("H",D43)))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74" operator="containsText" id="{3D1233F3-F8AC-4579-808E-32E5ABC03F48}">
            <xm:f>NOT(ISERROR(SEARCH("G",D43)))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D43:AH43</xm:sqref>
        </x14:conditionalFormatting>
        <x14:conditionalFormatting xmlns:xm="http://schemas.microsoft.com/office/excel/2006/main">
          <x14:cfRule type="containsText" priority="532" operator="containsText" id="{F4FF69EB-B806-4BE1-968B-E41069D6C990}">
            <xm:f>NOT(ISERROR(SEARCH("A",D44)))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31" operator="beginsWith" id="{B8B771C6-A6D8-4A97-9227-0D97A17C7183}">
            <xm:f>LEFT(D44,LEN("B"))="B"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14" operator="containsText" id="{02BBB18D-73C1-4479-8C4B-82CC926C5E1A}">
            <xm:f>NOT(ISERROR(SEARCH("S",D44)))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13" operator="containsText" id="{9D4CC456-609F-4D31-BD60-BF4D293F7D13}">
            <xm:f>NOT(ISERROR(SEARCH("T",D44)))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30" operator="containsText" id="{98025178-D795-4875-951C-9C6067A6BD0A}">
            <xm:f>NOT(ISERROR(SEARCH("C",D44)))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29" operator="containsText" id="{A4DED675-4355-4BBE-95C6-C987D28E02B5}">
            <xm:f>NOT(ISERROR(SEARCH("D",D44)))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15" operator="containsText" id="{62BBEBD9-705D-4532-8C87-6530333F1FEA}">
            <xm:f>NOT(ISERROR(SEARCH("R",D44)))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22" operator="containsText" id="{97962ADA-3072-4B0E-9913-F6AC03A15C26}">
            <xm:f>NOT(ISERROR(SEARCH("K",D44)))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endsWith" priority="528" operator="endsWith" id="{2D7F2823-5A21-4FF3-B233-B79711C9EECC}">
            <xm:f>RIGHT(D44,LEN("E"))="E"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27" operator="containsText" id="{6D1E6808-CF47-4536-8C55-4FE92A9472DE}">
            <xm:f>NOT(ISERROR(SEARCH("F",D44)))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21" operator="containsText" id="{FC0F800C-C535-4086-B44A-056978ACDEDD}">
            <xm:f>NOT(ISERROR(SEARCH("L",D44)))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23" operator="containsText" id="{C96B38A5-0D08-4E45-B1F3-9DC1AA999B6E}">
            <xm:f>NOT(ISERROR(SEARCH("J",D44)))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01" operator="containsText" id="{1DF85E7E-3D8A-4101-85F3-4E8119CE8D82}">
            <xm:f>NOT(ISERROR(SEARCH("Close",D44)))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516" operator="containsText" id="{94B4D8C4-1167-4BC1-8802-54164385FAC1}">
            <xm:f>NOT(ISERROR(SEARCH("Q",D44)))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17" operator="containsText" id="{AD79C07D-0371-424F-B238-5A2A3917411C}">
            <xm:f>NOT(ISERROR(SEARCH("P",D44)))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19" operator="containsText" id="{1E165BF6-9D17-4FB8-B0F0-F8214D6822FD}">
            <xm:f>NOT(ISERROR(SEARCH("N",D44)))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20" operator="containsText" id="{54469CC5-883C-4E22-BC16-6238F7E00541}">
            <xm:f>NOT(ISERROR(SEARCH("M",D44)))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18" operator="containsText" id="{FB5648BF-F3C3-4F67-B34A-253DAD1F88F0}">
            <xm:f>NOT(ISERROR(SEARCH("O",D44)))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24" operator="containsText" id="{33E25806-F99C-4F2E-9684-D272A831B1ED}">
            <xm:f>NOT(ISERROR(SEARCH("I",D44)))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25" operator="containsText" id="{EC569211-D2F7-4324-BAF6-48EE7AF02ABC}">
            <xm:f>NOT(ISERROR(SEARCH("H",D44)))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26" operator="containsText" id="{2CACE5B5-DF0D-42A7-8804-E7DD05FBEFBE}">
            <xm:f>NOT(ISERROR(SEARCH("G",D44)))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D44:AH44</xm:sqref>
        </x14:conditionalFormatting>
        <x14:conditionalFormatting xmlns:xm="http://schemas.microsoft.com/office/excel/2006/main">
          <x14:cfRule type="containsText" priority="249" operator="containsText" id="{BFE5712D-90EF-4C71-81FC-0CFC43D7A48C}">
            <xm:f>NOT(ISERROR(SEARCH("L",D45)))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beginsWith" priority="259" operator="beginsWith" id="{BFD6010A-B54A-4DAA-9139-EDE769DA4E76}">
            <xm:f>LEFT(D45,LEN("B"))="B"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57" operator="containsText" id="{B9BDE314-B09C-4FC3-B7C4-8A458F545E59}">
            <xm:f>NOT(ISERROR(SEARCH("D",D45)))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56" operator="endsWith" id="{05763907-0D7C-4597-8D09-092FD3C2CFF0}">
            <xm:f>RIGHT(D45,LEN("E"))="E"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55" operator="containsText" id="{27583B43-5E19-482D-BAA6-0DE48872A617}">
            <xm:f>NOT(ISERROR(SEARCH("F",D45)))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54" operator="containsText" id="{20316E26-28CF-4B42-AA62-766DA35C18E1}">
            <xm:f>NOT(ISERROR(SEARCH("G",D45)))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53" operator="containsText" id="{4184A812-3E57-4144-A376-72E96F73EDB3}">
            <xm:f>NOT(ISERROR(SEARCH("H",D45)))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51" operator="containsText" id="{D256BA80-8BE4-42A4-AB66-C2C1F9821DF4}">
            <xm:f>NOT(ISERROR(SEARCH("J",D45)))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50" operator="containsText" id="{84D70F03-37AF-47FD-BFCA-56B655C7A172}">
            <xm:f>NOT(ISERROR(SEARCH("K",D45)))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46" operator="containsText" id="{18D8C01E-D8D7-4F54-83EB-DCDCF41EF98B}">
            <xm:f>NOT(ISERROR(SEARCH("O",D45)))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48" operator="containsText" id="{FBD7396E-BCEE-47E5-8471-977D6E6AE69E}">
            <xm:f>NOT(ISERROR(SEARCH("M",D45)))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58" operator="containsText" id="{D5D861A1-19F5-4FA3-83E9-07C4A95041A2}">
            <xm:f>NOT(ISERROR(SEARCH("C",D45)))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52" operator="containsText" id="{1B3D597E-5BB5-4E2E-9DED-D2D85E6C4A80}">
            <xm:f>NOT(ISERROR(SEARCH("I",D45)))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47" operator="containsText" id="{C3FE97FA-01E1-4D17-B48E-AF1B250818DA}">
            <xm:f>NOT(ISERROR(SEARCH("N",D45)))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60" operator="containsText" id="{27784322-39B9-4CB3-8FC8-9E31A36B737D}">
            <xm:f>NOT(ISERROR(SEARCH("A",D45)))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45" operator="containsText" id="{BAE0581B-27D1-4BFF-A5B1-600ED11521DD}">
            <xm:f>NOT(ISERROR(SEARCH("P",D45)))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44" operator="containsText" id="{CDE619EA-BC7B-449D-8A6A-5F81994347F6}">
            <xm:f>NOT(ISERROR(SEARCH("Q",D45)))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43" operator="containsText" id="{D8FE2F71-321D-41FF-9ECA-C501843A3F57}">
            <xm:f>NOT(ISERROR(SEARCH("R",D45)))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42" operator="containsText" id="{7912BFFC-E28B-43EA-9012-3BA32886F766}">
            <xm:f>NOT(ISERROR(SEARCH("S",D45)))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41" operator="containsText" id="{0FF2F3F2-2FAF-496F-8557-6D8A8C963F4F}">
            <xm:f>NOT(ISERROR(SEARCH("T",D45)))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D45:AH45</xm:sqref>
        </x14:conditionalFormatting>
        <x14:conditionalFormatting xmlns:xm="http://schemas.microsoft.com/office/excel/2006/main">
          <x14:cfRule type="containsText" priority="478" operator="containsText" id="{20C02695-90E7-42F3-B805-110F3344BC9E}">
            <xm:f>NOT(ISERROR(SEARCH("N",D46)))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85" operator="containsText" id="{8931BFC7-C261-4724-A8A0-438EE957923E}">
            <xm:f>NOT(ISERROR(SEARCH("G",D46)))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84" operator="containsText" id="{75071767-0364-45F1-B463-89E510D56F81}">
            <xm:f>NOT(ISERROR(SEARCH("H",D46)))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82" operator="containsText" id="{F5574099-1303-4607-8E13-584540B9159C}">
            <xm:f>NOT(ISERROR(SEARCH("J",D46)))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81" operator="containsText" id="{A781CBEC-677F-4914-A9AA-515D8BED9637}">
            <xm:f>NOT(ISERROR(SEARCH("K",D46)))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80" operator="containsText" id="{A34CCDB4-8463-4236-8C27-5EE0AFCD4D00}">
            <xm:f>NOT(ISERROR(SEARCH("L",D46)))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79" operator="containsText" id="{DA0D93F6-4F6E-45CD-8644-68D474CE04BA}">
            <xm:f>NOT(ISERROR(SEARCH("M",D46)))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83" operator="containsText" id="{D5A97D7B-9F04-46C2-B152-2B8D086F0947}">
            <xm:f>NOT(ISERROR(SEARCH("I",D46)))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89" operator="containsText" id="{1085059D-B582-4C5A-B2A5-FEA9458D1389}">
            <xm:f>NOT(ISERROR(SEARCH("C",D46)))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76" operator="containsText" id="{F6AC3EE3-6D73-4370-AB24-279476DADB30}">
            <xm:f>NOT(ISERROR(SEARCH("P",D46)))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77" operator="containsText" id="{F1625E41-C0FB-4EBC-A949-EFD4A183F265}">
            <xm:f>NOT(ISERROR(SEARCH("O",D46)))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72" operator="containsText" id="{068CEF87-0BAF-4114-A88F-228A912801AD}">
            <xm:f>NOT(ISERROR(SEARCH("T",D46)))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91" operator="containsText" id="{FECFB569-3E2F-4ED8-A9A8-6BA2DA5C05F0}">
            <xm:f>NOT(ISERROR(SEARCH("A",D46)))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71" operator="containsText" id="{7686E884-C3CE-4FB2-A257-46AB6A14BB9E}">
            <xm:f>NOT(ISERROR(SEARCH("Close",D46)))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beginsWith" priority="490" operator="beginsWith" id="{FDB5074A-E85A-4766-8CA2-0844E757C652}">
            <xm:f>LEFT(D46,LEN("B"))="B"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88" operator="containsText" id="{AA0D0412-3CDC-4F2E-A152-B19922652CC6}">
            <xm:f>NOT(ISERROR(SEARCH("D",D46)))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75" operator="containsText" id="{FA2C1F2C-167D-4B1B-9A27-C8BBEC311311}">
            <xm:f>NOT(ISERROR(SEARCH("Q",D46)))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endsWith" priority="487" operator="endsWith" id="{2FD3DE7F-3F0C-4521-A24A-C6FFE4B2A274}">
            <xm:f>RIGHT(D46,LEN("E"))="E"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86" operator="containsText" id="{68243DFD-A95B-48F6-B8A9-0B4B1AE001E8}">
            <xm:f>NOT(ISERROR(SEARCH("F",D46)))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73" operator="containsText" id="{2B2299A6-6781-4E0D-923A-112A196FEACA}">
            <xm:f>NOT(ISERROR(SEARCH("S",D46)))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74" operator="containsText" id="{81C7F5C8-7E0A-4C6D-8220-7C3CD7B4AD62}">
            <xm:f>NOT(ISERROR(SEARCH("R",D46)))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D46:AH46</xm:sqref>
        </x14:conditionalFormatting>
        <x14:conditionalFormatting xmlns:xm="http://schemas.microsoft.com/office/excel/2006/main">
          <x14:cfRule type="containsText" priority="145" operator="containsText" id="{CECC1D08-2541-4DAB-9DEB-714794E02061}">
            <xm:f>NOT(ISERROR(SEARCH("P",D47)))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6" operator="containsText" id="{C3233B16-D790-4FC5-87DF-CD944FFD30B3}">
            <xm:f>NOT(ISERROR(SEARCH("O",D47)))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47" operator="containsText" id="{070FA05E-E74F-4C11-83ED-D003530E17E4}">
            <xm:f>NOT(ISERROR(SEARCH("N",D47)))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48" operator="containsText" id="{428F38AE-E084-4BD7-A0D6-F05EB135E7B5}">
            <xm:f>NOT(ISERROR(SEARCH("M",D47)))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49" operator="containsText" id="{DABEDFF9-73ED-4D27-AD3E-580F32B21AEE}">
            <xm:f>NOT(ISERROR(SEARCH("L",D47)))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50" operator="containsText" id="{E6312946-D9FC-4754-849A-73D4CB88446A}">
            <xm:f>NOT(ISERROR(SEARCH("K",D47)))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58" operator="containsText" id="{F0FC483F-B7E1-46F9-81A0-0B24A7F6C9F1}">
            <xm:f>NOT(ISERROR(SEARCH("C",D47)))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51" operator="containsText" id="{51D653FD-5B62-4D9E-82C5-B0A9CDDE2C63}">
            <xm:f>NOT(ISERROR(SEARCH("J",D47)))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beginsWith" priority="159" operator="beginsWith" id="{897F9B60-6FF0-4E96-A641-2C7A74ACCA38}">
            <xm:f>LEFT(D47,LEN("B"))="B"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52" operator="containsText" id="{58D8BD1C-E1E4-41E1-A460-EB54E13E4FA8}">
            <xm:f>NOT(ISERROR(SEARCH("I",D47)))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53" operator="containsText" id="{EE419F28-585D-4491-8D9C-059916940D9C}">
            <xm:f>NOT(ISERROR(SEARCH("H",D47)))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54" operator="containsText" id="{89344BBF-3739-4F1B-83AA-0C3278A5DC7E}">
            <xm:f>NOT(ISERROR(SEARCH("G",D47)))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55" operator="containsText" id="{733DAF35-88F2-482B-8918-CAE6D3FF0094}">
            <xm:f>NOT(ISERROR(SEARCH("F",D47)))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56" operator="endsWith" id="{C9564D62-69B1-4BAB-B3D5-ECD2FEBA380B}">
            <xm:f>RIGHT(D47,LEN("E"))="E"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57" operator="containsText" id="{CB4B35C6-0C1F-4A70-AA2E-FC067BB93173}">
            <xm:f>NOT(ISERROR(SEARCH("D",D47)))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60" operator="containsText" id="{9A621ECB-0A46-4521-99D8-CD304688ED7D}">
            <xm:f>NOT(ISERROR(SEARCH("A",D47)))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41" operator="containsText" id="{BDEDBF69-85E6-4F96-BD1C-BD66243F8174}">
            <xm:f>NOT(ISERROR(SEARCH("T",D47)))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42" operator="containsText" id="{62113131-CCC0-4312-BC04-5270FDDF5510}">
            <xm:f>NOT(ISERROR(SEARCH("S",D47)))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43" operator="containsText" id="{8BAAF2BD-972D-4ECC-8CCA-B922BCF19119}">
            <xm:f>NOT(ISERROR(SEARCH("R",D47)))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44" operator="containsText" id="{909A326E-A1C5-47ED-A00A-C083D4724596}">
            <xm:f>NOT(ISERROR(SEARCH("Q",D47)))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D47:AH47</xm:sqref>
        </x14:conditionalFormatting>
        <x14:conditionalFormatting xmlns:xm="http://schemas.microsoft.com/office/excel/2006/main">
          <x14:cfRule type="containsText" priority="589" operator="containsText" id="{6C31E545-E755-41EB-B0DC-F28C221DA3BF}">
            <xm:f>NOT(ISERROR(SEARCH("F",D48)))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90" operator="endsWith" id="{EE86B026-C44E-402F-8A38-42E5E3312846}">
            <xm:f>RIGHT(D48,LEN("E"))="E"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92" operator="containsText" id="{AA1589A0-3843-4869-9AFD-D2A6EF0AFDCE}">
            <xm:f>NOT(ISERROR(SEARCH("C",D48)))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91" operator="containsText" id="{EFF4ED84-ECCC-479E-8CAE-34128B0CFD2A}">
            <xm:f>NOT(ISERROR(SEARCH("D",D48)))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74" operator="containsText" id="{C9F3E99C-DB03-4516-B614-28B474457E13}">
            <xm:f>NOT(ISERROR(SEARCH("Close",D48)))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575" operator="containsText" id="{43905142-0488-4AD6-B740-78D03DAD21B1}">
            <xm:f>NOT(ISERROR(SEARCH("T",D48)))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76" operator="containsText" id="{CD01414D-2ABC-47A1-B490-DD0A0675FD74}">
            <xm:f>NOT(ISERROR(SEARCH("S",D48)))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77" operator="containsText" id="{7C3D681F-4392-4060-9896-DA845B8A63CD}">
            <xm:f>NOT(ISERROR(SEARCH("R",D48)))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78" operator="containsText" id="{9EF6CEA0-290E-4F43-A02B-9396FFF8E773}">
            <xm:f>NOT(ISERROR(SEARCH("Q",D48)))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79" operator="containsText" id="{50FBB47A-74B1-4305-9AB5-FAAEF8C9E83C}">
            <xm:f>NOT(ISERROR(SEARCH("P",D48)))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80" operator="containsText" id="{E2A478DD-3398-46B0-AD22-ED2A67BF777F}">
            <xm:f>NOT(ISERROR(SEARCH("O",D48)))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81" operator="containsText" id="{2ACE1D89-83DC-4D97-9E7C-DA3955983361}">
            <xm:f>NOT(ISERROR(SEARCH("N",D48)))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82" operator="containsText" id="{B672CFB0-A9F6-4A43-91BB-E939A0B5B9E5}">
            <xm:f>NOT(ISERROR(SEARCH("M",D48)))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83" operator="containsText" id="{42CBA859-A545-493B-B4B7-D7B8AD0CB9FC}">
            <xm:f>NOT(ISERROR(SEARCH("L",D48)))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84" operator="containsText" id="{610A14A5-F26B-4C67-9D74-A65D0ABE8093}">
            <xm:f>NOT(ISERROR(SEARCH("K",D48)))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85" operator="containsText" id="{E5E992CB-4052-43AB-9F88-659400E6A023}">
            <xm:f>NOT(ISERROR(SEARCH("J",D48)))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86" operator="containsText" id="{C49E48F5-8598-4EFF-8B63-BCAAEF59C241}">
            <xm:f>NOT(ISERROR(SEARCH("I",D48)))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87" operator="containsText" id="{04507C54-E64B-418C-829D-9878435735A3}">
            <xm:f>NOT(ISERROR(SEARCH("H",D48)))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88" operator="containsText" id="{E58CC416-79DB-4D6E-B61D-8EC1BE3D6FAC}">
            <xm:f>NOT(ISERROR(SEARCH("G",D48)))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94" operator="containsText" id="{4766C343-F070-48D1-B5D6-B5F93A3FF474}">
            <xm:f>NOT(ISERROR(SEARCH("A",D48)))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93" operator="beginsWith" id="{5B7E72D6-8484-4D68-8020-A5AE4A241182}">
            <xm:f>LEFT(D48,LEN("B"))="B"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D48:AH48</xm:sqref>
        </x14:conditionalFormatting>
        <x14:conditionalFormatting xmlns:xm="http://schemas.microsoft.com/office/excel/2006/main">
          <x14:cfRule type="containsText" priority="85" operator="containsText" id="{362CCCD9-F9FD-4C3F-A37F-EB682D539628}">
            <xm:f>NOT(ISERROR(SEARCH("P",D49)))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1" operator="containsText" id="{7A27ECCB-41F6-4714-B35D-F04DBB6773FD}">
            <xm:f>NOT(ISERROR(SEARCH("T",D49)))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2" operator="containsText" id="{2192D57F-2C3E-4690-BF69-56B94E138462}">
            <xm:f>NOT(ISERROR(SEARCH("S",D49)))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3" operator="containsText" id="{AE34B4F0-1647-4607-B54F-52A9EDE268C0}">
            <xm:f>NOT(ISERROR(SEARCH("R",D49)))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4" operator="containsText" id="{8038214A-D820-4F42-BE86-6BB8D40A995E}">
            <xm:f>NOT(ISERROR(SEARCH("Q",D49)))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6" operator="containsText" id="{797CE0F6-C9C9-41AC-986E-5D5E5CA0017C}">
            <xm:f>NOT(ISERROR(SEARCH("O",D49)))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7" operator="containsText" id="{9920286C-FB99-41AE-94D6-1A4B4017B0CB}">
            <xm:f>NOT(ISERROR(SEARCH("N",D49)))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8" operator="containsText" id="{EAC080D1-8C09-40F5-B7C6-22C7002044FC}">
            <xm:f>NOT(ISERROR(SEARCH("M",D49)))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9" operator="containsText" id="{5E1A544D-9405-4937-9C65-3F1B87849B89}">
            <xm:f>NOT(ISERROR(SEARCH("L",D49)))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0" operator="containsText" id="{022A780E-D7A0-484A-BC0A-DFB8C8BF8EFA}">
            <xm:f>NOT(ISERROR(SEARCH("K",D49)))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1" operator="containsText" id="{0FDF6E4C-B511-46AE-87CE-074C41FB09CD}">
            <xm:f>NOT(ISERROR(SEARCH("J",D49)))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2" operator="containsText" id="{C72F5C6E-E51C-4FD7-BFA8-2838C145CA55}">
            <xm:f>NOT(ISERROR(SEARCH("I",D49)))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3" operator="containsText" id="{07549CD3-0D42-4BF1-9A65-44E4CD4C8D79}">
            <xm:f>NOT(ISERROR(SEARCH("H",D49)))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4" operator="containsText" id="{7A22C135-65CE-498C-A205-99E3235562C3}">
            <xm:f>NOT(ISERROR(SEARCH("G",D49)))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5" operator="containsText" id="{C07ED821-55B0-4221-B029-B15022A07844}">
            <xm:f>NOT(ISERROR(SEARCH("F",D49)))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96" operator="endsWith" id="{8317429A-1C09-492F-8FE8-89F512E41D27}">
            <xm:f>RIGHT(D49,LEN("E"))="E"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7" operator="containsText" id="{E209F34C-1A77-402F-AE7A-6C534BACDAC2}">
            <xm:f>NOT(ISERROR(SEARCH("D",D49)))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98" operator="containsText" id="{229BAF28-9ED8-4AF5-A0AD-839D60DEA03B}">
            <xm:f>NOT(ISERROR(SEARCH("C",D49)))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99" operator="beginsWith" id="{746E16FB-0251-4328-9C79-E0C93529189C}">
            <xm:f>LEFT(D49,LEN("B"))="B"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00" operator="containsText" id="{166E42F1-4692-486B-9192-5D79BA10FBCA}">
            <xm:f>NOT(ISERROR(SEARCH("A",D49)))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D49:AH49</xm:sqref>
        </x14:conditionalFormatting>
        <x14:conditionalFormatting xmlns:xm="http://schemas.microsoft.com/office/excel/2006/main">
          <x14:cfRule type="containsText" priority="553" operator="containsText" id="{83F36EA8-0C7C-4C24-81C8-0A0ECE9C7451}">
            <xm:f>NOT(ISERROR(SEARCH("A",D50)))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46" operator="containsText" id="{2277D153-85D6-4D17-8128-A8256472E08A}">
            <xm:f>NOT(ISERROR(SEARCH("H",D50)))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45" operator="containsText" id="{0B3D051E-AD60-4634-BFD3-2785578A83CF}">
            <xm:f>NOT(ISERROR(SEARCH("I",D50)))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44" operator="containsText" id="{D3B0EF93-5264-476E-ACF0-5352ACBAE7FD}">
            <xm:f>NOT(ISERROR(SEARCH("J",D50)))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43" operator="containsText" id="{F7228FC6-8AC2-4A13-BEB8-345222A33068}">
            <xm:f>NOT(ISERROR(SEARCH("K",D50)))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42" operator="containsText" id="{D40674E1-C8E0-4C13-A225-25F5EA45B6B3}">
            <xm:f>NOT(ISERROR(SEARCH("L",D50)))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41" operator="containsText" id="{52084023-F830-48C5-86F0-AA9A6F076645}">
            <xm:f>NOT(ISERROR(SEARCH("M",D50)))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40" operator="containsText" id="{B4B211F0-494D-48C1-8940-5895EB460872}">
            <xm:f>NOT(ISERROR(SEARCH("N",D50)))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39" operator="containsText" id="{D1B7FBB5-E4FD-4E13-B4AF-6FB458648861}">
            <xm:f>NOT(ISERROR(SEARCH("O",D50)))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38" operator="containsText" id="{81A1544B-4CC5-4C48-B5B9-192FF8425A69}">
            <xm:f>NOT(ISERROR(SEARCH("P",D50)))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37" operator="containsText" id="{06B659CF-B14C-4DC3-BBC1-2B3FB34CD29C}">
            <xm:f>NOT(ISERROR(SEARCH("Q",D50)))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36" operator="containsText" id="{03B665C0-8665-40AD-8DA6-997C113E9C3D}">
            <xm:f>NOT(ISERROR(SEARCH("R",D50)))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35" operator="containsText" id="{37CAA508-964A-4070-A35E-1EC42230AB4E}">
            <xm:f>NOT(ISERROR(SEARCH("S",D50)))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34" operator="containsText" id="{DB0977E1-C7C4-4ED6-AE56-5D784222F1BB}">
            <xm:f>NOT(ISERROR(SEARCH("T",D50)))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552" operator="beginsWith" id="{4C7185F9-7AB3-4560-827F-5C189EA86D76}">
            <xm:f>LEFT(D50,LEN("B"))="B"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51" operator="containsText" id="{8B338E7A-0197-4A98-A1A2-9E3ED1D25219}">
            <xm:f>NOT(ISERROR(SEARCH("C",D50)))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549" operator="endsWith" id="{5B1C4EED-79BE-4DF9-A11D-2B6E599504AC}">
            <xm:f>RIGHT(D50,LEN("E"))="E"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50" operator="containsText" id="{6B765565-8D4E-4380-8656-024272C1A1BA}">
            <xm:f>NOT(ISERROR(SEARCH("D",D50)))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33" operator="containsText" id="{B06456F7-BFFD-49EF-9156-3142CC0EB399}">
            <xm:f>NOT(ISERROR(SEARCH("Close",D50)))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548" operator="containsText" id="{F769A2D8-9015-4746-B987-AC07A5776885}">
            <xm:f>NOT(ISERROR(SEARCH("F",D50)))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47" operator="containsText" id="{A37023D5-1238-4776-8118-493F57EF9C02}">
            <xm:f>NOT(ISERROR(SEARCH("G",D50)))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D50:AH50</xm:sqref>
        </x14:conditionalFormatting>
        <x14:conditionalFormatting xmlns:xm="http://schemas.microsoft.com/office/excel/2006/main">
          <x14:cfRule type="containsText" priority="131" operator="containsText" id="{33178340-28E2-46FA-9CBC-FBC9FB6D7EDB}">
            <xm:f>NOT(ISERROR(SEARCH("J",D51)))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30" operator="containsText" id="{AAB43B6E-312E-43CF-AFA5-B20004417DF2}">
            <xm:f>NOT(ISERROR(SEARCH("K",D51)))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29" operator="containsText" id="{E9CD52D8-9F64-4FA7-94EA-B3971C7BEC36}">
            <xm:f>NOT(ISERROR(SEARCH("L",D51)))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28" operator="containsText" id="{9F1A4E68-467F-4232-B5BB-87189EDA681E}">
            <xm:f>NOT(ISERROR(SEARCH("M",D51)))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27" operator="containsText" id="{1D95D31A-CCAC-4406-BA34-DC09A41606A1}">
            <xm:f>NOT(ISERROR(SEARCH("N",D51)))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26" operator="containsText" id="{2BDF2982-AA84-4B91-8EAD-1DE0D71FB569}">
            <xm:f>NOT(ISERROR(SEARCH("O",D51)))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25" operator="containsText" id="{A0455794-E895-4936-9C92-26360E6AAEE3}">
            <xm:f>NOT(ISERROR(SEARCH("P",D51)))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4" operator="containsText" id="{934B347A-FE01-4053-9267-6C323E638314}">
            <xm:f>NOT(ISERROR(SEARCH("Q",D51)))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3" operator="containsText" id="{F0A02DD8-FBF5-41E4-8B4D-9146DC8C04B4}">
            <xm:f>NOT(ISERROR(SEARCH("R",D51)))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22" operator="containsText" id="{4C24FE99-63A0-4BA3-A4B3-E798048779C9}">
            <xm:f>NOT(ISERROR(SEARCH("S",D51)))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21" operator="containsText" id="{84276B5C-A549-466B-B535-04482FD132FD}">
            <xm:f>NOT(ISERROR(SEARCH("T",D51)))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139" operator="beginsWith" id="{E3059B81-4E29-4B0D-8E0D-392B1EAFAB8C}">
            <xm:f>LEFT(D51,LEN("B"))="B"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38" operator="containsText" id="{1FAEA70A-C16F-492C-9378-096C5C398786}">
            <xm:f>NOT(ISERROR(SEARCH("C",D51)))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40" operator="containsText" id="{912103C8-6241-4EA6-8270-7045CE714E6D}">
            <xm:f>NOT(ISERROR(SEARCH("A",D51)))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37" operator="containsText" id="{3846AC08-7C12-48E7-9425-418B30DD5396}">
            <xm:f>NOT(ISERROR(SEARCH("D",D51)))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36" operator="endsWith" id="{5D6A00F9-2DD7-4AB4-9239-CD2049C1A054}">
            <xm:f>RIGHT(D51,LEN("E"))="E"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35" operator="containsText" id="{332E3436-13F7-4488-930D-64D9B0BC5999}">
            <xm:f>NOT(ISERROR(SEARCH("F",D51)))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34" operator="containsText" id="{0F3DA9F8-F6D9-4E39-9DC7-F77B17CFEE15}">
            <xm:f>NOT(ISERROR(SEARCH("G",D51)))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33" operator="containsText" id="{DA982366-C8D0-4403-A0E1-B37B1EDDF25E}">
            <xm:f>NOT(ISERROR(SEARCH("H",D51)))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32" operator="containsText" id="{7AE402FD-67BE-4C2C-9DA5-5D78B8D20604}">
            <xm:f>NOT(ISERROR(SEARCH("I",D51)))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D51:AH51</xm:sqref>
        </x14:conditionalFormatting>
        <x14:conditionalFormatting xmlns:xm="http://schemas.microsoft.com/office/excel/2006/main">
          <x14:cfRule type="containsText" priority="667" operator="containsText" id="{28C1A46D-EE26-4D61-BFF7-A80E9F968FD3}">
            <xm:f>NOT(ISERROR(SEARCH("J",D52)))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68" operator="containsText" id="{905626F1-69B6-471F-B63A-81BC82812CE6}">
            <xm:f>NOT(ISERROR(SEARCH("I",D52)))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69" operator="containsText" id="{36FD0B94-B03F-4CFC-9FE4-8AB0E27063D4}">
            <xm:f>NOT(ISERROR(SEARCH("H",D52)))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70" operator="containsText" id="{222F65DF-8515-4106-8C6C-F2712BEE1668}">
            <xm:f>NOT(ISERROR(SEARCH("G",D52)))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71" operator="containsText" id="{AB12636D-68C4-46A0-BB81-8B988507E83D}">
            <xm:f>NOT(ISERROR(SEARCH("F",D52)))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672" operator="endsWith" id="{14A246DE-4577-4A23-A23F-7FDC72EBAFA3}">
            <xm:f>RIGHT(D52,LEN("E"))="E"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73" operator="containsText" id="{DF7079F0-B4AC-4294-A4D9-BBE2714955CA}">
            <xm:f>NOT(ISERROR(SEARCH("D",D52)))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74" operator="containsText" id="{9850CE9A-8ECB-477D-9CD4-7795F3097140}">
            <xm:f>NOT(ISERROR(SEARCH("C",D52)))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675" operator="beginsWith" id="{B3C0FCD8-FBC2-46D6-AFEA-C8FABDABE9DF}">
            <xm:f>LEFT(D52,LEN("B"))="B"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76" operator="containsText" id="{F9D23EFE-3830-454C-8F33-3B69D2C8D3E0}">
            <xm:f>NOT(ISERROR(SEARCH("A",D52)))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60" operator="containsText" id="{02E5BEBF-328F-47AE-85B1-3B6DAF59D361}">
            <xm:f>NOT(ISERROR(SEARCH("Q",D52)))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56" operator="containsText" id="{E1803DE1-5BF6-416E-83FF-DED64274EA58}">
            <xm:f>NOT(ISERROR(SEARCH("Close",D52)))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657" operator="containsText" id="{633E64FA-30B9-47A4-85E3-15AF9F37D265}">
            <xm:f>NOT(ISERROR(SEARCH("T",D52)))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58" operator="containsText" id="{DD2F2658-5704-4550-A669-B256078EC007}">
            <xm:f>NOT(ISERROR(SEARCH("S",D52)))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59" operator="containsText" id="{EEC7A736-4C49-4406-A500-0BD5B05A9EE8}">
            <xm:f>NOT(ISERROR(SEARCH("R",D52)))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61" operator="containsText" id="{E0E483E2-C718-4D76-9BC2-6D954647BC42}">
            <xm:f>NOT(ISERROR(SEARCH("P",D52)))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62" operator="containsText" id="{F3C25D16-896B-4DC1-9B57-C1C24DE58C9B}">
            <xm:f>NOT(ISERROR(SEARCH("O",D52)))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63" operator="containsText" id="{1D53AD2F-5650-4ADC-86CF-0BCF1363D151}">
            <xm:f>NOT(ISERROR(SEARCH("N",D52)))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64" operator="containsText" id="{140ACEC9-00BF-4640-B84A-B35BF2D04E46}">
            <xm:f>NOT(ISERROR(SEARCH("M",D52)))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65" operator="containsText" id="{4CC205BD-1ED9-48FB-BE44-813595D31580}">
            <xm:f>NOT(ISERROR(SEARCH("L",D52)))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66" operator="containsText" id="{D7524F98-87E0-4899-BF1E-62C8EF43D6D7}">
            <xm:f>NOT(ISERROR(SEARCH("K",D52)))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m:sqref>D52:AH52</xm:sqref>
        </x14:conditionalFormatting>
        <x14:conditionalFormatting xmlns:xm="http://schemas.microsoft.com/office/excel/2006/main">
          <x14:cfRule type="containsText" priority="77" operator="containsText" id="{728FC157-0D39-42AA-8BC6-7514E34EF6E8}">
            <xm:f>NOT(ISERROR(SEARCH("D",D53)))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1" operator="containsText" id="{C1756B60-7AC6-41B7-BC84-BB9D4CAEFC9D}">
            <xm:f>NOT(ISERROR(SEARCH("T",D53)))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endsWith" priority="76" operator="endsWith" id="{7549119E-5B6C-46EC-97FA-E11B14A20E0E}">
            <xm:f>RIGHT(D53,LEN("E"))="E"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5" operator="containsText" id="{34B0AA48-EDF4-4E4C-A12D-338EFD675962}">
            <xm:f>NOT(ISERROR(SEARCH("F",D53)))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74" operator="containsText" id="{8861516D-610D-49E1-B169-C32BBA9320A3}">
            <xm:f>NOT(ISERROR(SEARCH("G",D53)))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3" operator="containsText" id="{E611AF95-1AC1-49B8-94FC-D58C2779FD38}">
            <xm:f>NOT(ISERROR(SEARCH("H",D53)))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2" operator="containsText" id="{EAB14A46-90D5-439C-8511-9B81F573B6AF}">
            <xm:f>NOT(ISERROR(SEARCH("I",D53)))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1" operator="containsText" id="{A3CD1478-1994-4D63-A669-E5FC0D8A68FC}">
            <xm:f>NOT(ISERROR(SEARCH("J",D53)))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0" operator="containsText" id="{B6C33F67-F9EA-479C-832F-7092E2921146}">
            <xm:f>NOT(ISERROR(SEARCH("K",D53)))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2" operator="containsText" id="{2182022D-9BD7-4AF3-A27A-7AF0F0F8CBD6}">
            <xm:f>NOT(ISERROR(SEARCH("S",D53)))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9" operator="containsText" id="{CBE39AC7-7450-47CD-AC82-F8E212200D58}">
            <xm:f>NOT(ISERROR(SEARCH("L",D53)))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7" operator="containsText" id="{FC71E55C-FD4F-45CE-9523-51EE183283AF}">
            <xm:f>NOT(ISERROR(SEARCH("N",D53)))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6" operator="containsText" id="{4EF9A463-181B-49CA-9A62-4C1161EEA6F6}">
            <xm:f>NOT(ISERROR(SEARCH("O",D53)))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3" operator="containsText" id="{CDC4DDF3-EE82-4DCE-99F2-B11FF8294BCC}">
            <xm:f>NOT(ISERROR(SEARCH("R",D53)))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4" operator="containsText" id="{CF19755B-D2F7-4A10-9D8B-CDC5C7B71BB1}">
            <xm:f>NOT(ISERROR(SEARCH("Q",D53)))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5" operator="containsText" id="{BE392F13-94E1-4223-8610-5A5A87034EA2}">
            <xm:f>NOT(ISERROR(SEARCH("P",D53)))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8" operator="containsText" id="{B6C8566E-8BD8-4CBB-8D33-E9ED7E3EC529}">
            <xm:f>NOT(ISERROR(SEARCH("M",D53)))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0" operator="containsText" id="{89CDE84B-6193-4E73-A14F-6518181CD844}">
            <xm:f>NOT(ISERROR(SEARCH("A",D53)))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79" operator="beginsWith" id="{43673A4E-0F82-4484-BD1E-D1B1E481EB18}">
            <xm:f>LEFT(D53,LEN("B"))="B"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8" operator="containsText" id="{9A2D04F3-1610-49D5-9318-D7CC1745D343}">
            <xm:f>NOT(ISERROR(SEARCH("C",D53)))</xm:f>
            <xm:f>"C"</xm:f>
            <x14:dxf>
              <fill>
                <patternFill>
                  <bgColor rgb="FFAEFEEF"/>
                </patternFill>
              </fill>
            </x14:dxf>
          </x14:cfRule>
          <xm:sqref>D53:AH53</xm:sqref>
        </x14:conditionalFormatting>
        <x14:conditionalFormatting xmlns:xm="http://schemas.microsoft.com/office/excel/2006/main">
          <x14:cfRule type="containsText" priority="624" operator="containsText" id="{0FD132C0-B9E1-49EF-B2AD-4EE888031A15}">
            <xm:f>NOT(ISERROR(SEARCH("L",D54)))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25" operator="containsText" id="{69DDC1A2-2D3A-4DAC-A238-C2DBE61FE74C}">
            <xm:f>NOT(ISERROR(SEARCH("K",D54)))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26" operator="containsText" id="{5627FE7B-F6B5-4366-A146-2A74763E4DAC}">
            <xm:f>NOT(ISERROR(SEARCH("J",D54)))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27" operator="containsText" id="{501E1C57-D380-4524-890D-3C81D9AE189D}">
            <xm:f>NOT(ISERROR(SEARCH("I",D54)))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28" operator="containsText" id="{3CD7B476-4C90-4C41-A0B1-3DB3D74B14E5}">
            <xm:f>NOT(ISERROR(SEARCH("H",D54)))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29" operator="containsText" id="{0DF82496-1989-4882-8F85-968D97D79DB9}">
            <xm:f>NOT(ISERROR(SEARCH("G",D54)))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30" operator="containsText" id="{07DC11E6-E2DA-4F18-9DA1-782C34C3FB0D}">
            <xm:f>NOT(ISERROR(SEARCH("F",D54)))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631" operator="endsWith" id="{A592E090-A03E-42EF-BB4F-94DED96BDA51}">
            <xm:f>RIGHT(D54,LEN("E"))="E"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32" operator="containsText" id="{6F243A59-2D0C-4303-9166-D1EAA9B82E83}">
            <xm:f>NOT(ISERROR(SEARCH("D",D54)))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23" operator="containsText" id="{EBC53919-49E1-4E83-92B9-97DF6F73CCA8}">
            <xm:f>NOT(ISERROR(SEARCH("M",D54)))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22" operator="containsText" id="{DBFCAC0E-94B3-42D5-BCF0-D43A396DC04D}">
            <xm:f>NOT(ISERROR(SEARCH("N",D54)))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35" operator="containsText" id="{BDB37D22-BEAC-409B-B394-C5E5B444FC16}">
            <xm:f>NOT(ISERROR(SEARCH("A",D54)))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34" operator="beginsWith" id="{6306B59B-37FE-4CC0-AEBB-F030D13FFB97}">
            <xm:f>LEFT(D54,LEN("B"))="B"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15" operator="containsText" id="{081E21F7-ECBF-46CA-90B3-1CE3B8619642}">
            <xm:f>NOT(ISERROR(SEARCH("Close",D54)))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616" operator="containsText" id="{4C4F9FC0-C211-4A2B-A1B7-76AA3E0E15A6}">
            <xm:f>NOT(ISERROR(SEARCH("T",D54)))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17" operator="containsText" id="{1CABCD8D-1D5B-4CF0-85A2-46DF73C9A88E}">
            <xm:f>NOT(ISERROR(SEARCH("S",D54)))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33" operator="containsText" id="{8C302E36-74EE-4981-97AA-6F6D5DDDF04A}">
            <xm:f>NOT(ISERROR(SEARCH("C",D54)))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18" operator="containsText" id="{29AEB404-D39F-4618-A4B9-0A2198C45295}">
            <xm:f>NOT(ISERROR(SEARCH("R",D54)))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19" operator="containsText" id="{BBA03256-380D-4C07-887D-F653EF3B3995}">
            <xm:f>NOT(ISERROR(SEARCH("Q",D54)))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20" operator="containsText" id="{9CDFF71E-8991-4FD9-9188-3E5663700103}">
            <xm:f>NOT(ISERROR(SEARCH("P",D54)))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21" operator="containsText" id="{17385BF9-C2C4-4399-8899-673991CA584A}">
            <xm:f>NOT(ISERROR(SEARCH("O",D54)))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D54:AH54</xm:sqref>
        </x14:conditionalFormatting>
        <x14:conditionalFormatting xmlns:xm="http://schemas.microsoft.com/office/excel/2006/main">
          <x14:cfRule type="containsText" priority="107" operator="containsText" id="{92591391-5213-4B5F-B8F7-88984BBC58A3}">
            <xm:f>NOT(ISERROR(SEARCH("N",D55)))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5" operator="containsText" id="{3CA69DA1-2076-45B2-BF2B-5A168A0571F0}">
            <xm:f>NOT(ISERROR(SEARCH("P",D55)))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4" operator="containsText" id="{A2084CFA-91ED-4831-9EC2-055CDB1D8C51}">
            <xm:f>NOT(ISERROR(SEARCH("Q",D55)))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3" operator="containsText" id="{68C2DEA6-EC95-4F69-BCD9-3F2F3212F4C5}">
            <xm:f>NOT(ISERROR(SEARCH("R",D55)))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2" operator="containsText" id="{7B7F96CE-535B-4A68-B7A0-4037182ED85F}">
            <xm:f>NOT(ISERROR(SEARCH("S",D55)))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01" operator="containsText" id="{DA26A3B0-A102-426A-84E6-09F0492D5E18}">
            <xm:f>NOT(ISERROR(SEARCH("T",D55)))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6" operator="containsText" id="{45A94501-CA44-4B99-BE75-1B740A25D2F0}">
            <xm:f>NOT(ISERROR(SEARCH("O",D55)))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8" operator="containsText" id="{0FFD22C6-E945-4EE7-82C8-6516716139E4}">
            <xm:f>NOT(ISERROR(SEARCH("M",D55)))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9" operator="containsText" id="{3232C8FE-ED4C-4E7F-A68D-B9A393DD16C5}">
            <xm:f>NOT(ISERROR(SEARCH("L",D55)))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11" operator="containsText" id="{209DBB49-3417-4E4D-9795-FC3110E6F74C}">
            <xm:f>NOT(ISERROR(SEARCH("J",D55)))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beginsWith" priority="119" operator="beginsWith" id="{C18CCB1F-799D-4B8F-8FE8-457904108660}">
            <xm:f>LEFT(D55,LEN("B"))="B"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20" operator="containsText" id="{D75CF962-31B7-4E6B-A6B9-EF293CF38014}">
            <xm:f>NOT(ISERROR(SEARCH("A",D55)))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12" operator="containsText" id="{78621A15-9BC9-40BD-8D92-73AA77016DCB}">
            <xm:f>NOT(ISERROR(SEARCH("I",D55)))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0" operator="containsText" id="{949DD534-CB76-4460-AE8F-F11C571C670C}">
            <xm:f>NOT(ISERROR(SEARCH("K",D55)))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18" operator="containsText" id="{9FBAEE3D-66ED-4455-AFFB-CBD1E03801A9}">
            <xm:f>NOT(ISERROR(SEARCH("C",D55)))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17" operator="containsText" id="{4D26A8F9-37F3-497F-BEEC-5BC1E86724CC}">
            <xm:f>NOT(ISERROR(SEARCH("D",D55)))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16" operator="endsWith" id="{B5B735CF-D5C3-4CF6-987F-F46D867F04AE}">
            <xm:f>RIGHT(D55,LEN("E"))="E"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15" operator="containsText" id="{171A73B1-AAAC-4C8D-8423-869A8B8FE1C1}">
            <xm:f>NOT(ISERROR(SEARCH("F",D55)))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14" operator="containsText" id="{379DBFCE-1D08-438F-960A-D8D21143EBCE}">
            <xm:f>NOT(ISERROR(SEARCH("G",D55)))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13" operator="containsText" id="{003539CC-4336-424F-83B7-11DAC492AF07}">
            <xm:f>NOT(ISERROR(SEARCH("H",D55)))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D55:AH55</xm:sqref>
        </x14:conditionalFormatting>
        <x14:conditionalFormatting xmlns:xm="http://schemas.microsoft.com/office/excel/2006/main">
          <x14:cfRule type="containsText" priority="403" operator="containsText" id="{ED99D993-19CC-48FD-AC68-C9423D673EF3}">
            <xm:f>NOT(ISERROR(SEARCH("A",D56)))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00" operator="containsText" id="{3590EBF0-8931-4F15-A02B-3947AC467ED3}">
            <xm:f>NOT(ISERROR(SEARCH("D",D56)))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99" operator="endsWith" id="{66268E96-1BFC-4918-BF34-E30D940E2CFC}">
            <xm:f>RIGHT(D56,LEN("E"))="E"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98" operator="containsText" id="{9A6D82DF-A86A-475F-B646-22756A6866E3}">
            <xm:f>NOT(ISERROR(SEARCH("F",D56)))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97" operator="containsText" id="{90D4C06A-0CE1-487F-9576-57FA0EEB4763}">
            <xm:f>NOT(ISERROR(SEARCH("G",D56)))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96" operator="containsText" id="{5446E18D-F495-48B3-9B60-6D8B54749AC8}">
            <xm:f>NOT(ISERROR(SEARCH("H",D56)))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95" operator="containsText" id="{E650A47C-9BAA-42DD-8B0F-950CCA36760E}">
            <xm:f>NOT(ISERROR(SEARCH("I",D56)))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93" operator="containsText" id="{7E72F788-691A-4F37-8917-BF3ADD75CF9B}">
            <xm:f>NOT(ISERROR(SEARCH("K",D56)))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92" operator="containsText" id="{3C669B22-A928-44E2-A2BE-2430DC912008}">
            <xm:f>NOT(ISERROR(SEARCH("L",D56)))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91" operator="containsText" id="{AB771B44-62CF-4408-B562-513561B7371F}">
            <xm:f>NOT(ISERROR(SEARCH("M",D56)))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94" operator="containsText" id="{1E3B73E3-B154-4590-968C-5BBFB6ADB9FD}">
            <xm:f>NOT(ISERROR(SEARCH("J",D56)))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89" operator="containsText" id="{B3EC8E78-2267-4144-985E-4E6368EB991B}">
            <xm:f>NOT(ISERROR(SEARCH("O",D56)))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90" operator="containsText" id="{05F1227D-3B83-4DF2-B79A-5E1AC3A4DF7B}">
            <xm:f>NOT(ISERROR(SEARCH("N",D56)))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83" operator="containsText" id="{3B95DB70-36C5-4620-AA95-DBCF1994C971}">
            <xm:f>NOT(ISERROR(SEARCH("Close",D56)))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84" operator="containsText" id="{127C9891-CD90-463C-B7E7-B480F453E4B7}">
            <xm:f>NOT(ISERROR(SEARCH("T",D56)))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85" operator="containsText" id="{3935CFD7-C4E3-4825-8BAC-3D87D820BE25}">
            <xm:f>NOT(ISERROR(SEARCH("S",D56)))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86" operator="containsText" id="{46960ED0-1B30-418A-BEB2-6D42C3226CBA}">
            <xm:f>NOT(ISERROR(SEARCH("R",D56)))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01" operator="containsText" id="{C299AA2F-9B6C-4659-BD26-B5F40D161386}">
            <xm:f>NOT(ISERROR(SEARCH("C",D56)))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87" operator="containsText" id="{F6B3032B-EF0A-4684-8AF8-829A756EEF5D}">
            <xm:f>NOT(ISERROR(SEARCH("Q",D56)))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402" operator="beginsWith" id="{B0DB2F2D-E2FB-4B08-A773-030A405AAE6B}">
            <xm:f>LEFT(D56,LEN("B"))="B"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88" operator="containsText" id="{300A6FB0-A6D3-46CD-99F5-FAD3D242EF91}">
            <xm:f>NOT(ISERROR(SEARCH("P",D56)))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D56:AH56</xm:sqref>
        </x14:conditionalFormatting>
        <x14:conditionalFormatting xmlns:xm="http://schemas.microsoft.com/office/excel/2006/main">
          <x14:cfRule type="containsText" priority="48" operator="containsText" id="{A7BDEE83-48BC-4B62-B13E-5976ACB4CD56}">
            <xm:f>NOT(ISERROR(SEARCH("M",D57)))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7" operator="containsText" id="{8F23F504-7354-4FA2-B753-8F543AE599D6}">
            <xm:f>NOT(ISERROR(SEARCH("N",D57)))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6" operator="containsText" id="{1A55CBFD-1DA4-49F6-9998-3D4559CEAE2D}">
            <xm:f>NOT(ISERROR(SEARCH("O",D57)))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5" operator="containsText" id="{2EE6F230-17A4-4694-B493-F09C8F59DF16}">
            <xm:f>NOT(ISERROR(SEARCH("P",D57)))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4" operator="containsText" id="{174F7127-4913-46A9-8475-33F9E8F8C9E3}">
            <xm:f>NOT(ISERROR(SEARCH("Q",D57)))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3" operator="containsText" id="{2DCC1DD3-60F7-41E0-B2CF-8515DCFC53A7}">
            <xm:f>NOT(ISERROR(SEARCH("R",D57)))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0" operator="containsText" id="{9EDC723F-AAB2-4E89-A357-6554D2AD7D87}">
            <xm:f>NOT(ISERROR(SEARCH("A",D57)))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9" operator="beginsWith" id="{12C0B84D-BEBD-485F-9B24-F13108FCA771}">
            <xm:f>LEFT(D57,LEN("B"))="B"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8" operator="containsText" id="{A989CE3F-7F59-4561-8DE0-2704747BEC46}">
            <xm:f>NOT(ISERROR(SEARCH("C",D57)))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7" operator="containsText" id="{B414DF9A-28A1-429B-8FF6-99AAB9D7A424}">
            <xm:f>NOT(ISERROR(SEARCH("D",D57)))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6" operator="endsWith" id="{94825303-955B-48D5-8907-50533A3D7B13}">
            <xm:f>RIGHT(D57,LEN("E"))="E"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5" operator="containsText" id="{806B60CD-9118-4098-B058-12F1FC76E36E}">
            <xm:f>NOT(ISERROR(SEARCH("F",D57)))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4" operator="containsText" id="{C6D0300D-3DE6-4EF5-80F3-31794ADF3F19}">
            <xm:f>NOT(ISERROR(SEARCH("G",D57)))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3" operator="containsText" id="{F81FCEA0-5D70-413E-B2F1-9EC43297E25A}">
            <xm:f>NOT(ISERROR(SEARCH("H",D57)))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2" operator="containsText" id="{A1478022-6418-476F-B29C-654F361B670B}">
            <xm:f>NOT(ISERROR(SEARCH("I",D57)))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1" operator="containsText" id="{64473593-7A14-45EE-B192-2FE6440DD1BF}">
            <xm:f>NOT(ISERROR(SEARCH("J",D57)))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0" operator="containsText" id="{C8C743E6-47D7-4863-94D6-3F9C2AD0FF13}">
            <xm:f>NOT(ISERROR(SEARCH("K",D57)))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9" operator="containsText" id="{C5F85527-1232-4994-B7C2-1652EA0A428F}">
            <xm:f>NOT(ISERROR(SEARCH("L",D57)))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1" operator="containsText" id="{D5FCC616-74A1-4D82-B367-A8E5209AE6FC}">
            <xm:f>NOT(ISERROR(SEARCH("T",D57)))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2" operator="containsText" id="{110F84B9-208A-4E07-9E45-F49AA66AD38D}">
            <xm:f>NOT(ISERROR(SEARCH("S",D57)))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D57:AH57</xm:sqref>
        </x14:conditionalFormatting>
        <x14:conditionalFormatting xmlns:xm="http://schemas.microsoft.com/office/excel/2006/main">
          <x14:cfRule type="containsText" priority="362" operator="containsText" id="{407A6756-4F22-4A57-92B8-4C18E9D413C5}">
            <xm:f>NOT(ISERROR(SEARCH("Close",D58)))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D58:AH58</xm:sqref>
        </x14:conditionalFormatting>
        <x14:conditionalFormatting xmlns:xm="http://schemas.microsoft.com/office/excel/2006/main">
          <x14:cfRule type="containsText" priority="449" operator="containsText" id="{E7F1419A-47E5-4942-ADA2-93741FDCA1C3}">
            <xm:f>NOT(ISERROR(SEARCH("Close",D60)))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D60:AH60</xm:sqref>
        </x14:conditionalFormatting>
        <x14:conditionalFormatting xmlns:xm="http://schemas.microsoft.com/office/excel/2006/main">
          <x14:cfRule type="containsText" priority="428" operator="containsText" id="{AEC67895-DC37-476B-978C-DA15D2CE4AFA}">
            <xm:f>NOT(ISERROR(SEARCH("Close",D62)))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D62:AH62</xm:sqref>
        </x14:conditionalFormatting>
        <x14:conditionalFormatting xmlns:xm="http://schemas.microsoft.com/office/excel/2006/main">
          <x14:cfRule type="containsText" priority="604" operator="containsText" id="{D67B94DE-A17E-451F-93FC-E0B14E4000DD}">
            <xm:f>NOT(ISERROR(SEARCH("K",D85)))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03" operator="containsText" id="{D48F3EF3-971F-4693-B092-F24C121FDCB2}">
            <xm:f>NOT(ISERROR(SEARCH("L",D85)))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02" operator="containsText" id="{88D903DF-1280-4814-B31D-605C7053B2D3}">
            <xm:f>NOT(ISERROR(SEARCH("M",D85)))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01" operator="containsText" id="{6FCAF3AD-0981-4CCD-881E-EA47E0B09B50}">
            <xm:f>NOT(ISERROR(SEARCH("N",D85)))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00" operator="containsText" id="{BFF20559-9295-4762-8742-1D2D9BB56DA1}">
            <xm:f>NOT(ISERROR(SEARCH("O",D85)))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99" operator="containsText" id="{ECEAA3F3-1C76-42F6-A7B0-43EA2EA33AE1}">
            <xm:f>NOT(ISERROR(SEARCH("P",D85)))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98" operator="containsText" id="{7D701843-B665-40AF-979A-5D7A03FB3516}">
            <xm:f>NOT(ISERROR(SEARCH("Q",D85)))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14" operator="containsText" id="{AFDCEE55-C330-4D82-BD87-633B514D9983}">
            <xm:f>NOT(ISERROR(SEARCH("A",D85)))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97" operator="containsText" id="{118CD10D-30D5-488A-A5D0-9BB0933F44CE}">
            <xm:f>NOT(ISERROR(SEARCH("R",D85)))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07" operator="containsText" id="{C3D6A03D-BEBC-4952-98B7-EB16F8591CD4}">
            <xm:f>NOT(ISERROR(SEARCH("H",D85)))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96" operator="containsText" id="{3C56850D-C13D-4AE8-A94A-CDA9D9B02D58}">
            <xm:f>NOT(ISERROR(SEARCH("S",D85)))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95" operator="containsText" id="{70A1A66C-3C94-469B-9671-485424CDD89B}">
            <xm:f>NOT(ISERROR(SEARCH("T",D85)))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613" operator="beginsWith" id="{13528463-57B1-41F8-B8A7-5F22D9ADBC4A}">
            <xm:f>LEFT(D85,LEN("B"))="B"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08" operator="containsText" id="{E5149AD9-0AD3-4458-91F6-189A60874400}">
            <xm:f>NOT(ISERROR(SEARCH("G",D85)))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09" operator="containsText" id="{5A7D91F0-6F3F-4996-AA78-4DEBEFCED291}">
            <xm:f>NOT(ISERROR(SEARCH("F",D85)))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610" operator="endsWith" id="{5EA7B08D-8E4C-46D7-BDD0-2295F77102E5}">
            <xm:f>RIGHT(D85,LEN("E"))="E"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11" operator="containsText" id="{70CB676E-D32F-446D-8028-E82BE5221D45}">
            <xm:f>NOT(ISERROR(SEARCH("D",D85)))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12" operator="containsText" id="{7B0FEC9C-6CCB-412A-83B1-85BEBF746443}">
            <xm:f>NOT(ISERROR(SEARCH("C",D85)))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06" operator="containsText" id="{17B99973-E125-433B-B5B9-15A6612C16B5}">
            <xm:f>NOT(ISERROR(SEARCH("I",D85)))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05" operator="containsText" id="{F99BAB84-DE90-422B-B97E-BC19CE1B6148}">
            <xm:f>NOT(ISERROR(SEARCH("J",D85)))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D85:AH85</xm:sqref>
        </x14:conditionalFormatting>
        <x14:conditionalFormatting xmlns:xm="http://schemas.microsoft.com/office/excel/2006/main">
          <x14:cfRule type="containsText" priority="411" operator="containsText" id="{08C3C8BA-5E30-4E9B-884B-4763E277CB35}">
            <xm:f>NOT(ISERROR(SEARCH("Q",D87)))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10" operator="containsText" id="{F3475448-20FA-409C-8C05-07B55B970A51}">
            <xm:f>NOT(ISERROR(SEARCH("R",D87)))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09" operator="containsText" id="{E6ED81C1-5276-40EB-82EF-E177FD40CFC2}">
            <xm:f>NOT(ISERROR(SEARCH("S",D87)))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08" operator="containsText" id="{C08538EE-95A7-4720-803B-5E9E9035BBAD}">
            <xm:f>NOT(ISERROR(SEARCH("T",D87)))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426" operator="beginsWith" id="{8C6FE199-68D8-45D8-8520-96936C9C3AB6}">
            <xm:f>LEFT(D87,LEN("B"))="B"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25" operator="containsText" id="{74F46022-0FA8-4DFD-9259-C6899465DCD4}">
            <xm:f>NOT(ISERROR(SEARCH("C",D87)))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24" operator="containsText" id="{D7291925-3FA2-497B-8370-F45CD7429700}">
            <xm:f>NOT(ISERROR(SEARCH("D",D87)))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23" operator="endsWith" id="{C9EB6DDB-6C01-4E03-9957-8BA0B6C92FD7}">
            <xm:f>RIGHT(D87,LEN("E"))="E"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22" operator="containsText" id="{E080D301-C5F2-4A2B-9810-0346BA8B027A}">
            <xm:f>NOT(ISERROR(SEARCH("F",D87)))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21" operator="containsText" id="{F3132819-DD8A-44B7-BF8E-525EE05B8247}">
            <xm:f>NOT(ISERROR(SEARCH("G",D87)))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20" operator="containsText" id="{486F1AD9-36D0-4E63-9024-9D58C314C28A}">
            <xm:f>NOT(ISERROR(SEARCH("H",D87)))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19" operator="containsText" id="{03A863D9-27EC-421D-8F8F-145B73B0EFF1}">
            <xm:f>NOT(ISERROR(SEARCH("I",D87)))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18" operator="containsText" id="{15B232FC-57A3-4034-8FBB-72BDC0B7C7A4}">
            <xm:f>NOT(ISERROR(SEARCH("J",D87)))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17" operator="containsText" id="{A5A3E841-41F8-4DFC-89CA-ED7AB089F309}">
            <xm:f>NOT(ISERROR(SEARCH("K",D87)))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16" operator="containsText" id="{31A8F5D6-69A2-4CFC-A161-1CD808CAF3CB}">
            <xm:f>NOT(ISERROR(SEARCH("L",D87)))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13" operator="containsText" id="{9B11F7F3-CE1B-48C6-A4FB-2B0F2987B73E}">
            <xm:f>NOT(ISERROR(SEARCH("O",D87)))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15" operator="containsText" id="{0079BC9A-1453-458F-AA03-7900D7CEB021}">
            <xm:f>NOT(ISERROR(SEARCH("M",D87)))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14" operator="containsText" id="{CD8B4F6D-79C0-4DF9-801E-F7CD446DBB75}">
            <xm:f>NOT(ISERROR(SEARCH("N",D87)))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27" operator="containsText" id="{C2A35751-8B1B-4B22-A589-5887108963EA}">
            <xm:f>NOT(ISERROR(SEARCH("A",D87)))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12" operator="containsText" id="{3F3A85E7-E57A-40E7-B7FE-5B21B6CD4A01}">
            <xm:f>NOT(ISERROR(SEARCH("P",D87)))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D87:AH87 D89:AH89 D91:AH91 D93:AH93 D95:AH95 D97:AH97 D99:AH99 D105:AH105 D107:AH107</xm:sqref>
        </x14:conditionalFormatting>
        <x14:conditionalFormatting xmlns:xm="http://schemas.microsoft.com/office/excel/2006/main">
          <x14:cfRule type="containsText" priority="29" operator="containsText" id="{895033FE-1591-4B69-A548-FA36E6379CB0}">
            <xm:f>NOT(ISERROR(SEARCH("L",D101)))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8" operator="containsText" id="{A3990C9A-5AAE-41A1-9E84-2E24C0D2ACE1}">
            <xm:f>NOT(ISERROR(SEARCH("C",D101)))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7" operator="containsText" id="{8510814A-1FE1-4877-BE04-4A0A4FB676EC}">
            <xm:f>NOT(ISERROR(SEARCH("D",D101)))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6" operator="endsWith" id="{9F57BB8B-4C50-44C8-A2FD-61B030C090F3}">
            <xm:f>RIGHT(D101,LEN("E"))="E"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4" operator="containsText" id="{26FB30FA-4726-4329-BD93-4EAC51D16E60}">
            <xm:f>NOT(ISERROR(SEARCH("G",D101)))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3" operator="containsText" id="{AA913576-10FE-4165-A60E-E73B24345EAB}">
            <xm:f>NOT(ISERROR(SEARCH("H",D101)))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2" operator="containsText" id="{CE4722EF-7A40-48F5-9833-90C45929A07E}">
            <xm:f>NOT(ISERROR(SEARCH("I",D101)))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1" operator="containsText" id="{E324360A-15D7-4F02-8953-7197D2AC85BC}">
            <xm:f>NOT(ISERROR(SEARCH("J",D101)))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0" operator="containsText" id="{089A4266-5D19-4A5A-B9FD-3FEF1AEF8049}">
            <xm:f>NOT(ISERROR(SEARCH("K",D101)))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8" operator="containsText" id="{6B48351F-18E3-4911-9EF0-1A06F1A3A0C1}">
            <xm:f>NOT(ISERROR(SEARCH("M",D101)))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3" operator="containsText" id="{1EEE97DF-5919-4237-B96F-F2CA35A64D0C}">
            <xm:f>NOT(ISERROR(SEARCH("R",D101)))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7" operator="containsText" id="{5D94F8A8-45C2-4392-840E-28433BE0AE15}">
            <xm:f>NOT(ISERROR(SEARCH("N",D101)))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6" operator="containsText" id="{570E8215-17D9-428F-A52B-3DF8610BD485}">
            <xm:f>NOT(ISERROR(SEARCH("O",D101)))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5" operator="containsText" id="{0010D276-272E-4DB9-8501-F402C243BAD7}">
            <xm:f>NOT(ISERROR(SEARCH("P",D101)))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4" operator="containsText" id="{6E4558D3-CF15-4EDD-99F7-79CD432DEBAA}">
            <xm:f>NOT(ISERROR(SEARCH("Q",D101)))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0" operator="containsText" id="{F8699974-4D68-4F30-892C-5F19ECA1A826}">
            <xm:f>NOT(ISERROR(SEARCH("A",D101)))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2" operator="containsText" id="{300DB60E-BB98-4F81-BBCA-0EA2C090BFB9}">
            <xm:f>NOT(ISERROR(SEARCH("S",D101)))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beginsWith" priority="39" operator="beginsWith" id="{3A8A3C68-EE4C-469C-AE1B-46F58C9757D1}">
            <xm:f>LEFT(D101,LEN("B"))="B"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5" operator="containsText" id="{CF245946-8FF4-4864-BE72-CDD2CEEE4C5F}">
            <xm:f>NOT(ISERROR(SEARCH("F",D101)))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1" operator="containsText" id="{3F18CAA3-2091-4864-A5B4-22FE52DCC995}">
            <xm:f>NOT(ISERROR(SEARCH("T",D101)))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D101:AH101</xm:sqref>
        </x14:conditionalFormatting>
        <x14:conditionalFormatting xmlns:xm="http://schemas.microsoft.com/office/excel/2006/main">
          <x14:cfRule type="containsText" priority="4" operator="containsText" id="{A0A0EAF6-BD03-4A7D-8485-D0FA54F0CD09}">
            <xm:f>NOT(ISERROR(SEARCH("Q",D103)))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" operator="containsText" id="{D6DB454F-DCAD-49D9-B065-5530B827D9F8}">
            <xm:f>NOT(ISERROR(SEARCH("P",D103)))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" operator="containsText" id="{48DF8760-6821-4BFA-AA73-D89A745EB22C}">
            <xm:f>NOT(ISERROR(SEARCH("O",D103)))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" operator="containsText" id="{FA90CB70-B1FD-41BB-B884-6EE7038DEBBC}">
            <xm:f>NOT(ISERROR(SEARCH("N",D103)))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" operator="containsText" id="{6FC13F4F-D764-4275-B73A-D834220F6C05}">
            <xm:f>NOT(ISERROR(SEARCH("M",D103)))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" operator="containsText" id="{8E1FAB15-A2BC-4BAC-B366-CF5F7B747C1D}">
            <xm:f>NOT(ISERROR(SEARCH("L",D103)))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" operator="containsText" id="{89DC0EF1-C64B-4784-85DD-73464BB28B2D}">
            <xm:f>NOT(ISERROR(SEARCH("K",D103)))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1" operator="containsText" id="{65FC5D4F-EBBE-42C8-B947-B3A951A73B15}">
            <xm:f>NOT(ISERROR(SEARCH("J",D103)))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2" operator="containsText" id="{71F98D73-EEFE-4534-924D-5622D53A424F}">
            <xm:f>NOT(ISERROR(SEARCH("I",D103)))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4" operator="containsText" id="{1C5026D0-D30D-40A8-BBA1-9D5580A28C99}">
            <xm:f>NOT(ISERROR(SEARCH("G",D103)))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5" operator="containsText" id="{C2393DD4-C03E-47C0-9C05-33B868F81542}">
            <xm:f>NOT(ISERROR(SEARCH("F",D103)))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6" operator="endsWith" id="{210658A8-C8A9-46A3-AEE4-80A32B6EEB0D}">
            <xm:f>RIGHT(D103,LEN("E"))="E"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7" operator="containsText" id="{AFBC9982-DF33-4CD8-AD5B-6513883C710D}">
            <xm:f>NOT(ISERROR(SEARCH("D",D103)))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8" operator="containsText" id="{B901F9F9-A9D3-4682-8EDA-422B77FBECFD}">
            <xm:f>NOT(ISERROR(SEARCH("C",D103)))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" operator="containsText" id="{FA107437-D761-4150-B598-D6425D048B6E}">
            <xm:f>NOT(ISERROR(SEARCH("S",D103)))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" operator="containsText" id="{88997A4A-AD4E-4CC3-B72B-0E9EF755D932}">
            <xm:f>NOT(ISERROR(SEARCH("R",D103)))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3" operator="containsText" id="{7882D6A6-5013-417D-BB2C-6F1C56E77FED}">
            <xm:f>NOT(ISERROR(SEARCH("H",D103)))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0" operator="containsText" id="{D595A574-47BD-40A6-B8C2-D502BAEF63C4}">
            <xm:f>NOT(ISERROR(SEARCH("A",D103)))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9" operator="beginsWith" id="{879C5821-471E-4350-9442-2A95A86B1787}">
            <xm:f>LEFT(D103,LEN("B"))="B"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" operator="containsText" id="{0116C849-6003-476E-A9E6-4ABF42535765}">
            <xm:f>NOT(ISERROR(SEARCH("T",D103)))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D103:AH103</xm:sqref>
        </x14:conditionalFormatting>
        <x14:conditionalFormatting xmlns:xm="http://schemas.microsoft.com/office/excel/2006/main">
          <x14:cfRule type="containsText" priority="363" operator="containsText" id="{67182064-DB4F-41CB-B14E-B3E9D9DB3517}">
            <xm:f>NOT(ISERROR(SEARCH("T",AH58)))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381" operator="beginsWith" id="{FC0C4067-F9CC-4D9F-ADE5-050454F8D8C4}">
            <xm:f>LEFT(AH58,LEN("B"))="B"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80" operator="containsText" id="{E57EA91F-208F-4A52-9D05-35F31B25FE1C}">
            <xm:f>NOT(ISERROR(SEARCH("C",AH58)))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79" operator="containsText" id="{F2E85902-8C18-4125-BA40-20579121B2FD}">
            <xm:f>NOT(ISERROR(SEARCH("D",AH58)))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78" operator="endsWith" id="{9D77B89F-75C4-4988-844E-83E679098115}">
            <xm:f>RIGHT(AH58,LEN("E"))="E"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77" operator="containsText" id="{AF4E2631-A288-41D7-B6AD-282D62275AED}">
            <xm:f>NOT(ISERROR(SEARCH("F",AH58)))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70" operator="containsText" id="{C9BAB3A2-E26F-4B1E-A1EB-42FBEFE36631}">
            <xm:f>NOT(ISERROR(SEARCH("M",AH58)))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71" operator="containsText" id="{1F9FEA43-678D-40BE-88E7-2238696EEDF0}">
            <xm:f>NOT(ISERROR(SEARCH("L",AH58)))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72" operator="containsText" id="{870AA330-6DCF-4B3B-95B0-A3CB39F12428}">
            <xm:f>NOT(ISERROR(SEARCH("K",AH58)))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73" operator="containsText" id="{5997C7CA-83F8-4AA7-9486-37C8A35450CF}">
            <xm:f>NOT(ISERROR(SEARCH("J",AH58)))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74" operator="containsText" id="{8EAD5269-DFD4-4E9B-94A9-86D2B0F3D671}">
            <xm:f>NOT(ISERROR(SEARCH("I",AH58)))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75" operator="containsText" id="{31C97F94-5B69-42E2-AF97-0CE2A3222FE1}">
            <xm:f>NOT(ISERROR(SEARCH("H",AH58)))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68" operator="containsText" id="{EFA42433-0B80-4EB7-BB00-7C7D21FBC4D0}">
            <xm:f>NOT(ISERROR(SEARCH("O",AH58)))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82" operator="containsText" id="{C294527F-B1CE-4886-8C44-4CD12DD9D4B5}">
            <xm:f>NOT(ISERROR(SEARCH("A",AH58)))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7" operator="containsText" id="{5D943D5E-E2C3-4CB1-A3BC-EDBCB7DEACB0}">
            <xm:f>NOT(ISERROR(SEARCH("P",AH58)))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69" operator="containsText" id="{86498CD8-4991-403C-A903-D58E619D1A19}">
            <xm:f>NOT(ISERROR(SEARCH("N",AH58)))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66" operator="containsText" id="{AA3922EA-8E3F-46BF-A9A6-EA75832E4F3E}">
            <xm:f>NOT(ISERROR(SEARCH("Q",AH58)))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65" operator="containsText" id="{FD762CE7-C8AB-40EF-8AF8-3689158AB40E}">
            <xm:f>NOT(ISERROR(SEARCH("R",AH58)))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64" operator="containsText" id="{B4F07103-5C20-4F17-A855-D14F9E3C7A7B}">
            <xm:f>NOT(ISERROR(SEARCH("S",AH58)))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76" operator="containsText" id="{DE854678-BD85-4B2B-A00D-EF0ADD4D780F}">
            <xm:f>NOT(ISERROR(SEARCH("G",AH58)))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AH58</xm:sqref>
        </x14:conditionalFormatting>
        <x14:conditionalFormatting xmlns:xm="http://schemas.microsoft.com/office/excel/2006/main">
          <x14:cfRule type="containsText" priority="464" operator="containsText" id="{E58C8565-95E9-457E-8D36-DD83763CFBFA}">
            <xm:f>NOT(ISERROR(SEARCH("F",AH59)))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62" operator="containsText" id="{8CF24B5A-76C8-49A3-83AC-8BCC1483EA04}">
            <xm:f>NOT(ISERROR(SEARCH("H",AH59)))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61" operator="containsText" id="{19E8A083-4D96-4D7C-B179-16E320A086F6}">
            <xm:f>NOT(ISERROR(SEARCH("I",AH59)))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60" operator="containsText" id="{53AFF542-64A9-454C-A199-D5D07913816B}">
            <xm:f>NOT(ISERROR(SEARCH("J",AH59)))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66" operator="containsText" id="{BB36E68C-97A6-4104-98E4-A05326106118}">
            <xm:f>NOT(ISERROR(SEARCH("D",AH59)))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59" operator="containsText" id="{174ADB31-7ED3-4C75-91FA-9534807A8DFB}">
            <xm:f>NOT(ISERROR(SEARCH("K",AH59)))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58" operator="containsText" id="{97BC9E83-63CE-4065-AB6B-9051D827B16E}">
            <xm:f>NOT(ISERROR(SEARCH("L",AH59)))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57" operator="containsText" id="{E6B71668-2BEB-42BC-857F-F60ED3492DE8}">
            <xm:f>NOT(ISERROR(SEARCH("M",AH59)))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56" operator="containsText" id="{63FB9870-6AED-4D9A-85A5-E61F728C5EFD}">
            <xm:f>NOT(ISERROR(SEARCH("N",AH59)))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55" operator="containsText" id="{23162547-BF98-4D88-B876-76B47B1E5281}">
            <xm:f>NOT(ISERROR(SEARCH("O",AH59)))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54" operator="containsText" id="{42D42725-1946-429D-B376-ACECE40F4E18}">
            <xm:f>NOT(ISERROR(SEARCH("P",AH59)))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53" operator="containsText" id="{612135B8-DE59-4DA6-B22D-E37D5ABD2A92}">
            <xm:f>NOT(ISERROR(SEARCH("Q",AH59)))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52" operator="containsText" id="{EA79C5FB-7BFC-4698-B6ED-48CB73DEE8D1}">
            <xm:f>NOT(ISERROR(SEARCH("R",AH59)))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69" operator="containsText" id="{EA1D218C-F54C-493C-A112-8D270FC9BAB1}">
            <xm:f>NOT(ISERROR(SEARCH("A",AH59)))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50" operator="containsText" id="{E5059BBF-244E-4847-B346-9DA4622A6711}">
            <xm:f>NOT(ISERROR(SEARCH("T",AH59)))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63" operator="containsText" id="{E58CE828-D18D-46C7-AB8D-206FACDEB079}">
            <xm:f>NOT(ISERROR(SEARCH("G",AH59)))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51" operator="containsText" id="{425108D6-4520-4D98-8196-46DC7E69DAA9}">
            <xm:f>NOT(ISERROR(SEARCH("S",AH59)))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endsWith" priority="465" operator="endsWith" id="{4E387F5B-D027-4751-BB44-521F7E10225C}">
            <xm:f>RIGHT(AH59,LEN("E"))="E"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67" operator="containsText" id="{3B6459A1-5EF5-42CD-91A8-031588038A22}">
            <xm:f>NOT(ISERROR(SEARCH("C",AH59)))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68" operator="beginsWith" id="{768B938C-A00E-4932-98E9-B14664C25CB6}">
            <xm:f>LEFT(AH59,LEN("B"))="B"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AH59:AH61</xm:sqref>
        </x14:conditionalFormatting>
        <x14:conditionalFormatting xmlns:xm="http://schemas.microsoft.com/office/excel/2006/main">
          <x14:cfRule type="containsText" priority="442" operator="containsText" id="{20F432AF-8D92-46FF-9F1D-4DEA6C82FA21}">
            <xm:f>NOT(ISERROR(SEARCH("G",AH62)))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43" operator="containsText" id="{D2310E45-6B7D-43BC-A2C1-8E475EA760AF}">
            <xm:f>NOT(ISERROR(SEARCH("F",AH62)))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44" operator="endsWith" id="{53413391-AB09-423F-BDB6-D09FBA72C07A}">
            <xm:f>RIGHT(AH62,LEN("E"))="E"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45" operator="containsText" id="{04BFEE82-B239-4D34-8F05-260FEE5B36D6}">
            <xm:f>NOT(ISERROR(SEARCH("D",AH62)))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46" operator="containsText" id="{45AC5107-4F20-4095-B4C6-0D9F805708FE}">
            <xm:f>NOT(ISERROR(SEARCH("C",AH62)))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47" operator="beginsWith" id="{34EE5669-5998-46B8-8A40-6EC6B3451A60}">
            <xm:f>LEFT(AH62,LEN("B"))="B"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48" operator="containsText" id="{F9C7FA78-8EEB-4750-B59B-D5B5E59297C2}">
            <xm:f>NOT(ISERROR(SEARCH("A",AH62)))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1" operator="containsText" id="{1040FC8A-C946-4E71-AD4F-C2A73E8F30B5}">
            <xm:f>NOT(ISERROR(SEARCH("H",AH62)))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29" operator="containsText" id="{976E00A5-7AEA-4B52-B1F3-A16F69F99746}">
            <xm:f>NOT(ISERROR(SEARCH("T",AH62)))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30" operator="containsText" id="{2CC04BF2-24DE-425F-ABD7-FA2EDB7488D6}">
            <xm:f>NOT(ISERROR(SEARCH("S",AH62)))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32" operator="containsText" id="{D2FE3966-576E-4110-8161-B1BF2A32DACC}">
            <xm:f>NOT(ISERROR(SEARCH("Q",AH62)))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34" operator="containsText" id="{57FC5BAC-72BE-490A-8FFC-C7A798CABE2D}">
            <xm:f>NOT(ISERROR(SEARCH("O",AH62)))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35" operator="containsText" id="{08A1CBA8-7748-4B7F-9E95-5E6019F6C862}">
            <xm:f>NOT(ISERROR(SEARCH("N",AH62)))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36" operator="containsText" id="{369849C6-1DF5-47DA-98FA-54EF15F418E7}">
            <xm:f>NOT(ISERROR(SEARCH("M",AH62)))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37" operator="containsText" id="{902EED40-5813-4C1D-9599-904B15EE6766}">
            <xm:f>NOT(ISERROR(SEARCH("L",AH62)))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38" operator="containsText" id="{56D90BAC-F9C3-4A89-9F3F-E96180232DD3}">
            <xm:f>NOT(ISERROR(SEARCH("K",AH62)))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39" operator="containsText" id="{8065C9DA-C914-4751-9106-1CFBB472C5EB}">
            <xm:f>NOT(ISERROR(SEARCH("J",AH62)))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40" operator="containsText" id="{06E0E875-DCAC-49C6-BEEF-2B8EA55CA2C8}">
            <xm:f>NOT(ISERROR(SEARCH("I",AH62)))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33" operator="containsText" id="{EBAEDFA7-3F75-4A62-9AB3-80C99339F128}">
            <xm:f>NOT(ISERROR(SEARCH("P",AH62)))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31" operator="containsText" id="{7BE5407D-61DE-42D6-9121-D55CE719FCBE}">
            <xm:f>NOT(ISERROR(SEARCH("R",AH62)))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AH62</xm:sqref>
        </x14:conditionalFormatting>
        <x14:conditionalFormatting xmlns:xm="http://schemas.microsoft.com/office/excel/2006/main">
          <x14:cfRule type="containsText" priority="752" operator="containsText" id="{49113C42-7FC0-42FB-BD55-A6357621AB96}">
            <xm:f>NOT(ISERROR(SEARCH("G",AH63)))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53" operator="containsText" id="{FF169B2C-4CC5-44E7-BAB5-159C48DD8B30}">
            <xm:f>NOT(ISERROR(SEARCH("F",AH63)))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754" operator="endsWith" id="{1E6F0E3C-3AE6-4F9E-9313-6A7BD618848A}">
            <xm:f>RIGHT(AH63,LEN("E"))="E"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55" operator="containsText" id="{7C541D72-883E-4424-9B27-FBFFFF5B09F9}">
            <xm:f>NOT(ISERROR(SEARCH("D",AH63)))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56" operator="containsText" id="{50776F74-6B9D-4A4A-B802-CD14657E09B0}">
            <xm:f>NOT(ISERROR(SEARCH("C",AH63)))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757" operator="beginsWith" id="{019CCF9F-B6B0-48B5-A67E-1E276762D2A1}">
            <xm:f>LEFT(AH63,LEN("B"))="B"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58" operator="containsText" id="{19974544-44D1-49E8-9A80-3E8EEF3F1EF4}">
            <xm:f>NOT(ISERROR(SEARCH("A",AH63)))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40" operator="containsText" id="{329636F6-D7DB-4D9B-A8D9-0F4D0B1D1195}">
            <xm:f>NOT(ISERROR(SEARCH("S",AH63)))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39" operator="containsText" id="{04660DD9-D10F-49C2-8D6B-6C1A6F3946E2}">
            <xm:f>NOT(ISERROR(SEARCH("T",AH63)))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749" operator="containsText" id="{B032029A-F436-4EB6-BCAA-603144488F90}">
            <xm:f>NOT(ISERROR(SEARCH("J",AH63)))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41" operator="containsText" id="{A149F058-B2CE-4885-A1EF-5AAAE136B5F2}">
            <xm:f>NOT(ISERROR(SEARCH("R",AH63)))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742" operator="containsText" id="{5BB75BE0-BCBA-44A3-AA41-4944EA81BFCF}">
            <xm:f>NOT(ISERROR(SEARCH("Q",AH63)))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743" operator="containsText" id="{24913448-4200-4548-AE4A-6FDC27A1F09E}">
            <xm:f>NOT(ISERROR(SEARCH("P",AH63)))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44" operator="containsText" id="{01E8F5C8-EE5F-4A35-A7EF-8DC8DFFB3FAF}">
            <xm:f>NOT(ISERROR(SEARCH("O",AH63)))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45" operator="containsText" id="{13D8A8C9-9845-4ED3-80E8-7E4C75C180EF}">
            <xm:f>NOT(ISERROR(SEARCH("N",AH63)))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46" operator="containsText" id="{1B907F69-DA3E-41D8-A66C-BF7B568FB4C8}">
            <xm:f>NOT(ISERROR(SEARCH("M",AH63)))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47" operator="containsText" id="{EECC373A-97B3-45B0-A4CF-9ED8B71C2766}">
            <xm:f>NOT(ISERROR(SEARCH("L",AH63)))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48" operator="containsText" id="{0E08DDF7-5428-4C6B-8842-1AEA22899E8E}">
            <xm:f>NOT(ISERROR(SEARCH("K",AH63)))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750" operator="containsText" id="{AA4E8944-803D-424C-9C76-049A351DB9FC}">
            <xm:f>NOT(ISERROR(SEARCH("I",AH63)))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51" operator="containsText" id="{B5B7415A-CD31-4AD4-904F-85DA011820A7}">
            <xm:f>NOT(ISERROR(SEARCH("H",AH63)))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AH63:AI63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877784-0D90-4FE2-97C5-2D3B173C42C6}">
          <x14:formula1>
            <xm:f>料金比較表!$C$1:$C$6</xm:f>
          </x14:formula1>
          <xm:sqref>C30:C37</xm:sqref>
        </x14:dataValidation>
        <x14:dataValidation type="list" allowBlank="1" showInputMessage="1" showErrorMessage="1" xr:uid="{D1990FE8-1FDC-4C15-92FD-F0BD322E2E40}">
          <x14:formula1>
            <xm:f>料金元データ!$B$2:$B$16</xm:f>
          </x14:formula1>
          <xm:sqref>F1:H1 F10:H10</xm:sqref>
        </x14:dataValidation>
        <x14:dataValidation type="list" allowBlank="1" showInputMessage="1" showErrorMessage="1" xr:uid="{125FAAB3-F975-42F8-9E3E-AA846B684005}">
          <x14:formula1>
            <xm:f>料金元データ!$C$3:$C$12</xm:f>
          </x14:formula1>
          <xm:sqref>C110 C114 C118 C122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EBD9-279D-4817-B38A-72BD359B15EE}">
  <sheetPr codeName="Sheet4">
    <tabColor rgb="FF00B0F0"/>
    <pageSetUpPr fitToPage="1"/>
  </sheetPr>
  <dimension ref="A1:BC124"/>
  <sheetViews>
    <sheetView zoomScale="70" zoomScaleNormal="70" workbookViewId="0">
      <pane xSplit="3" ySplit="29" topLeftCell="D30" activePane="bottomRight" state="frozen"/>
      <selection pane="topRight" activeCell="D1" sqref="D1"/>
      <selection pane="bottomLeft" activeCell="A28" sqref="A28"/>
      <selection pane="bottomRight" activeCell="AP45" sqref="AP45"/>
    </sheetView>
  </sheetViews>
  <sheetFormatPr defaultColWidth="9" defaultRowHeight="17.5" outlineLevelRow="1" x14ac:dyDescent="0.2"/>
  <cols>
    <col min="1" max="1" width="1.453125" style="4" customWidth="1"/>
    <col min="2" max="2" width="27.08984375" style="4" customWidth="1"/>
    <col min="3" max="3" width="20" style="4" customWidth="1"/>
    <col min="4" max="34" width="11.36328125" style="5" customWidth="1"/>
    <col min="35" max="35" width="8" style="4" customWidth="1"/>
    <col min="36" max="36" width="9.7265625" style="4" bestFit="1" customWidth="1"/>
    <col min="37" max="37" width="10.90625" style="4" bestFit="1" customWidth="1"/>
    <col min="38" max="39" width="13.36328125" style="4" bestFit="1" customWidth="1"/>
    <col min="40" max="40" width="8.90625" style="4" bestFit="1" customWidth="1"/>
    <col min="41" max="41" width="8.6328125" style="4" bestFit="1" customWidth="1"/>
    <col min="42" max="16384" width="9" style="4"/>
  </cols>
  <sheetData>
    <row r="1" spans="2:55" s="10" customFormat="1" ht="14.25" customHeight="1" x14ac:dyDescent="0.2">
      <c r="B1" s="23" t="str">
        <f ca="1">RIGHT(CELL("filename",A1),LEN(CELL("filename",A1))-FIND("]",CELL("filename",A1)))</f>
        <v>2025年9月</v>
      </c>
      <c r="C1" s="22">
        <f ca="1">B1-1</f>
        <v>45900</v>
      </c>
      <c r="D1" s="325" t="s">
        <v>0</v>
      </c>
      <c r="E1" s="325"/>
      <c r="F1" s="315" t="s">
        <v>208</v>
      </c>
      <c r="G1" s="316"/>
      <c r="H1" s="317"/>
      <c r="I1" s="43" t="s">
        <v>1</v>
      </c>
      <c r="J1" s="81">
        <f>VLOOKUP(F1,料金元データ!$B$2:$C$17,2,FALSE)</f>
        <v>0.05</v>
      </c>
    </row>
    <row r="2" spans="2:55" s="10" customFormat="1" ht="14.25" customHeight="1" x14ac:dyDescent="0.2">
      <c r="B2" s="14" t="s">
        <v>2</v>
      </c>
      <c r="C2" s="15" t="s">
        <v>3</v>
      </c>
      <c r="D2" s="7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66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71" t="s">
        <v>23</v>
      </c>
      <c r="X2" s="72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07" t="s">
        <v>29</v>
      </c>
      <c r="AD2" s="11" t="s">
        <v>137</v>
      </c>
      <c r="AE2" s="11" t="s">
        <v>138</v>
      </c>
      <c r="AF2" s="107" t="s">
        <v>139</v>
      </c>
    </row>
    <row r="3" spans="2:55" s="10" customFormat="1" ht="14.25" customHeight="1" x14ac:dyDescent="0.2">
      <c r="B3" s="82" t="str">
        <f>カレンダー!B3</f>
        <v>ラグジュアリープールヴィラ</v>
      </c>
      <c r="C3" s="83">
        <v>2</v>
      </c>
      <c r="D3" s="84">
        <f>ROUNDDOWN(IF($C3=1,料金元データ!D19,IF($C3=2,料金元データ!D26,IF($C3=3,料金元データ!D33,IF($C3=4,料金元データ!D40,IF($C3=5,料金元データ!D47,IF($C3=6,料金元データ!D54))))))*(1-$J$1),-1)</f>
        <v>28970</v>
      </c>
      <c r="E3" s="84">
        <f>ROUNDDOWN(IF($C3=1,料金元データ!E19,IF($C3=2,料金元データ!E26,IF($C3=3,料金元データ!E33,IF($C3=4,料金元データ!E40,IF($C3=5,料金元データ!E47,IF($C3=6,料金元データ!E54))))))*(1-$J$1),-1)</f>
        <v>37520</v>
      </c>
      <c r="F3" s="84">
        <f>ROUNDDOWN(IF($C3=1,料金元データ!F19,IF($C3=2,料金元データ!F26,IF($C3=3,料金元データ!F33,IF($C3=4,料金元データ!F40,IF($C3=5,料金元データ!F47,IF($C3=6,料金元データ!F54))))))*(1-$J$1),-1)</f>
        <v>39900</v>
      </c>
      <c r="G3" s="84">
        <f>ROUNDDOWN(IF($C3=1,料金元データ!G19,IF($C3=2,料金元データ!G26,IF($C3=3,料金元データ!G33,IF($C3=4,料金元データ!G40,IF($C3=5,料金元データ!G47,IF($C3=6,料金元データ!G54))))))*(1-$J$1),-1)</f>
        <v>42560</v>
      </c>
      <c r="H3" s="84">
        <f>ROUNDDOWN(IF($C3=1,料金元データ!H19,IF($C3=2,料金元データ!H26,IF($C3=3,料金元データ!H33,IF($C3=4,料金元データ!H40,IF($C3=5,料金元データ!H47,IF($C3=6,料金元データ!H54))))))*(1-$J$1),-1)</f>
        <v>45600</v>
      </c>
      <c r="I3" s="84">
        <f>ROUNDDOWN(IF($C3=1,料金元データ!I19,IF($C3=2,料金元データ!I26,IF($C3=3,料金元データ!I33,IF($C3=4,料金元データ!I40,IF($C3=5,料金元データ!I47,IF($C3=6,料金元データ!I54))))))*(1-$J$1),-1)</f>
        <v>49870</v>
      </c>
      <c r="J3" s="84">
        <f>ROUNDDOWN(IF($C3=1,料金元データ!J19,IF($C3=2,料金元データ!J26,IF($C3=3,料金元データ!J33,IF($C3=4,料金元データ!J40,IF($C3=5,料金元データ!J47,IF($C3=6,料金元データ!J54))))))*(1-$J$1),-1)</f>
        <v>51300</v>
      </c>
      <c r="K3" s="84">
        <f>ROUNDDOWN(IF($C3=1,料金元データ!K19,IF($C3=2,料金元データ!K26,IF($C3=3,料金元データ!K33,IF($C3=4,料金元データ!K40,IF($C3=5,料金元データ!K47,IF($C3=6,料金元データ!K54))))))*(1-$J$1),-1)</f>
        <v>53670</v>
      </c>
      <c r="L3" s="84">
        <f>ROUNDDOWN(IF($C3=1,料金元データ!L19,IF($C3=2,料金元データ!L26,IF($C3=3,料金元データ!L33,IF($C3=4,料金元データ!L40,IF($C3=5,料金元データ!L47,IF($C3=6,料金元データ!L54))))))*(1-$J$1),-1)</f>
        <v>56810</v>
      </c>
      <c r="M3" s="84">
        <f>ROUNDDOWN(IF($C3=1,料金元データ!M19,IF($C3=2,料金元データ!M26,IF($C3=3,料金元データ!M33,IF($C3=4,料金元データ!M40,IF($C3=5,料金元データ!M47,IF($C3=6,料金元データ!M54))))))*(1-$J$1),-1)</f>
        <v>59370</v>
      </c>
      <c r="N3" s="84">
        <f>ROUNDDOWN(IF($C3=1,料金元データ!N19,IF($C3=2,料金元データ!N26,IF($C3=3,料金元データ!N33,IF($C3=4,料金元データ!N40,IF($C3=5,料金元データ!N47,IF($C3=6,料金元データ!N54))))))*(1-$J$1),-1)</f>
        <v>61270</v>
      </c>
      <c r="O3" s="84">
        <f>ROUNDDOWN(IF($C3=1,料金元データ!O19,IF($C3=2,料金元データ!O26,IF($C3=3,料金元データ!O33,IF($C3=4,料金元データ!O40,IF($C3=5,料金元データ!O47,IF($C3=6,料金元データ!O54))))))*(1-$J$1),-1)</f>
        <v>63650</v>
      </c>
      <c r="P3" s="84">
        <f>ROUNDDOWN(IF($C3=1,料金元データ!P19,IF($C3=2,料金元データ!P26,IF($C3=3,料金元データ!P33,IF($C3=4,料金元データ!P40,IF($C3=5,料金元データ!P47,IF($C3=6,料金元データ!P54))))))*(1-$J$1),-1)</f>
        <v>66970</v>
      </c>
      <c r="Q3" s="84">
        <f>ROUNDDOWN(IF($C3=1,料金元データ!Q19,IF($C3=2,料金元データ!Q26,IF($C3=3,料金元データ!Q33,IF($C3=4,料金元データ!Q40,IF($C3=5,料金元データ!Q47,IF($C3=6,料金元データ!Q54))))))*(1-$J$1),-1)</f>
        <v>69350</v>
      </c>
      <c r="R3" s="84">
        <f>ROUNDDOWN(IF($C3=1,料金元データ!R19,IF($C3=2,料金元データ!R26,IF($C3=3,料金元データ!R33,IF($C3=4,料金元データ!R40,IF($C3=5,料金元データ!R47,IF($C3=6,料金元データ!R54))))))*(1-$J$1),-1)</f>
        <v>71250</v>
      </c>
      <c r="S3" s="84">
        <f>ROUNDDOWN(IF($C3=1,料金元データ!S19,IF($C3=2,料金元データ!S26,IF($C3=3,料金元データ!S33,IF($C3=4,料金元データ!S40,IF($C3=5,料金元データ!S47,IF($C3=6,料金元データ!S54))))))*(1-$J$1),-1)</f>
        <v>72670</v>
      </c>
      <c r="T3" s="84">
        <f>ROUNDDOWN(IF($C3=1,料金元データ!T19,IF($C3=2,料金元データ!T26,IF($C3=3,料金元データ!T33,IF($C3=4,料金元データ!T40,IF($C3=5,料金元データ!T47,IF($C3=6,料金元データ!T54))))))*(1-$J$1),-1)</f>
        <v>76660</v>
      </c>
      <c r="U3" s="84">
        <f>ROUNDDOWN(IF($C3=1,料金元データ!U19,IF($C3=2,料金元データ!U26,IF($C3=3,料金元データ!U33,IF($C3=4,料金元データ!U40,IF($C3=5,料金元データ!U47,IF($C3=6,料金元データ!U54))))))*(1-$J$1),-1)</f>
        <v>81320</v>
      </c>
      <c r="V3" s="84">
        <f>ROUNDDOWN(IF($C3=1,料金元データ!V19,IF($C3=2,料金元データ!V26,IF($C3=3,料金元データ!V33,IF($C3=4,料金元データ!V40,IF($C3=5,料金元データ!V47,IF($C3=6,料金元データ!V54))))))*(1-$J$1),-1)</f>
        <v>87400</v>
      </c>
      <c r="W3" s="84">
        <f>ROUNDDOWN(IF($C3=1,料金元データ!W19,IF($C3=2,料金元データ!W26,IF($C3=3,料金元データ!W33,IF($C3=4,料金元データ!W40,IF($C3=5,料金元データ!W47,IF($C3=6,料金元データ!W54))))))*(1-$J$1),-1)</f>
        <v>90250</v>
      </c>
      <c r="X3" s="84">
        <f>ROUNDDOWN(IF($C3=1,料金元データ!X19,IF($C3=2,料金元データ!X26,IF($C3=3,料金元データ!X33,IF($C3=4,料金元データ!X40,IF($C3=5,料金元データ!X47,IF($C3=6,料金元データ!X54))))))*(1-$J$1),-1)</f>
        <v>99750</v>
      </c>
      <c r="Y3" s="84">
        <f>ROUNDDOWN(IF($C3=1,料金元データ!Y19,IF($C3=2,料金元データ!Y26,IF($C3=3,料金元データ!Y33,IF($C3=4,料金元データ!Y40,IF($C3=5,料金元データ!Y47,IF($C3=6,料金元データ!Y54))))))*(1-$J$1),-1)</f>
        <v>111150</v>
      </c>
      <c r="Z3" s="84">
        <f>ROUNDDOWN(IF($C3=1,料金元データ!Z19,IF($C3=2,料金元データ!Z26,IF($C3=3,料金元データ!Z33,IF($C3=4,料金元データ!Z40,IF($C3=5,料金元データ!Z47,IF($C3=6,料金元データ!Z54))))))*(1-$J$1),-1)</f>
        <v>125400</v>
      </c>
      <c r="AA3" s="84">
        <f>ROUNDDOWN(IF($C3=1,料金元データ!AA19,IF($C3=2,料金元データ!AA26,IF($C3=3,料金元データ!AA33,IF($C3=4,料金元データ!AA40,IF($C3=5,料金元データ!AA47,IF($C3=6,料金元データ!AA54))))))*(1-$J$1),-1)</f>
        <v>144400</v>
      </c>
      <c r="AB3" s="84">
        <f>ROUNDDOWN(IF($C3=1,料金元データ!AB19,IF($C3=2,料金元データ!AB26,IF($C3=3,料金元データ!AB33,IF($C3=4,料金元データ!AB40,IF($C3=5,料金元データ!AB47,IF($C3=6,料金元データ!AB54))))))*(1-$J$1),-1)</f>
        <v>171950</v>
      </c>
      <c r="AC3" s="108">
        <f>ROUNDDOWN(IF($C3=1,料金元データ!AC19,IF($C3=2,料金元データ!AC26,IF($C3=3,料金元データ!AC33,IF($C3=4,料金元データ!AC40,IF($C3=5,料金元データ!AC47,IF($C3=6,料金元データ!AC54))))))*(1-$J$1),-1)</f>
        <v>213750</v>
      </c>
      <c r="AD3" s="84">
        <f>ROUNDDOWN(IF($C3=1,料金元データ!AD19,IF($C3=2,料金元データ!AD26,IF($C3=3,料金元データ!AD33,IF($C3=4,料金元データ!AD40,IF($C3=5,料金元データ!AD47,IF($C3=6,料金元データ!AD54))))))*(1-$J$1),-1)</f>
        <v>0</v>
      </c>
      <c r="AE3" s="84">
        <f>ROUNDDOWN(IF($C3=1,料金元データ!AE19,IF($C3=2,料金元データ!AE26,IF($C3=3,料金元データ!AE33,IF($C3=4,料金元データ!AE40,IF($C3=5,料金元データ!AE47,IF($C3=6,料金元データ!AE54))))))*(1-$J$1),-1)</f>
        <v>0</v>
      </c>
      <c r="AF3" s="108">
        <f>ROUNDDOWN(IF($C3=1,料金元データ!AF19,IF($C3=2,料金元データ!AF26,IF($C3=3,料金元データ!AF33,IF($C3=4,料金元データ!AF40,IF($C3=5,料金元データ!AF47,IF($C3=6,料金元データ!AF54))))))*(1-$J$1),-1)</f>
        <v>0</v>
      </c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2:55" s="10" customFormat="1" ht="14.25" customHeight="1" x14ac:dyDescent="0.2">
      <c r="B4" s="82" t="str">
        <f>カレンダー!B4</f>
        <v>with SAUNA</v>
      </c>
      <c r="C4" s="83">
        <v>2</v>
      </c>
      <c r="D4" s="84">
        <f>ROUNDDOWN(IF($C4=1,料金元データ!D20,IF($C4=2,料金元データ!D27,IF($C4=3,料金元データ!D34,IF($C4=4,料金元データ!D41,IF($C4=5,料金元データ!D48,IF($C4=6,料金元データ!D55))))))*(1-$J$1),-1)</f>
        <v>38470</v>
      </c>
      <c r="E4" s="84">
        <f>ROUNDDOWN(IF($C4=1,料金元データ!E20,IF($C4=2,料金元データ!E27,IF($C4=3,料金元データ!E34,IF($C4=4,料金元データ!E41,IF($C4=5,料金元データ!E48,IF($C4=6,料金元データ!E55))))))*(1-$J$1),-1)</f>
        <v>47020</v>
      </c>
      <c r="F4" s="84">
        <f>ROUNDDOWN(IF($C4=1,料金元データ!F20,IF($C4=2,料金元データ!F27,IF($C4=3,料金元データ!F34,IF($C4=4,料金元データ!F41,IF($C4=5,料金元データ!F48,IF($C4=6,料金元データ!F55))))))*(1-$J$1),-1)</f>
        <v>49400</v>
      </c>
      <c r="G4" s="84">
        <f>ROUNDDOWN(IF($C4=1,料金元データ!G20,IF($C4=2,料金元データ!G27,IF($C4=3,料金元データ!G34,IF($C4=4,料金元データ!G41,IF($C4=5,料金元データ!G48,IF($C4=6,料金元データ!G55))))))*(1-$J$1),-1)</f>
        <v>52060</v>
      </c>
      <c r="H4" s="84">
        <f>ROUNDDOWN(IF($C4=1,料金元データ!H20,IF($C4=2,料金元データ!H27,IF($C4=3,料金元データ!H34,IF($C4=4,料金元データ!H41,IF($C4=5,料金元データ!H48,IF($C4=6,料金元データ!H55))))))*(1-$J$1),-1)</f>
        <v>55100</v>
      </c>
      <c r="I4" s="84">
        <f>ROUNDDOWN(IF($C4=1,料金元データ!I20,IF($C4=2,料金元データ!I27,IF($C4=3,料金元データ!I34,IF($C4=4,料金元データ!I41,IF($C4=5,料金元データ!I48,IF($C4=6,料金元データ!I55))))))*(1-$J$1),-1)</f>
        <v>59370</v>
      </c>
      <c r="J4" s="84">
        <f>ROUNDDOWN(IF($C4=1,料金元データ!J20,IF($C4=2,料金元データ!J27,IF($C4=3,料金元データ!J34,IF($C4=4,料金元データ!J41,IF($C4=5,料金元データ!J48,IF($C4=6,料金元データ!J55))))))*(1-$J$1),-1)</f>
        <v>60800</v>
      </c>
      <c r="K4" s="84">
        <f>ROUNDDOWN(IF($C4=1,料金元データ!K20,IF($C4=2,料金元データ!K27,IF($C4=3,料金元データ!K34,IF($C4=4,料金元データ!K41,IF($C4=5,料金元データ!K48,IF($C4=6,料金元データ!K55))))))*(1-$J$1),-1)</f>
        <v>63170</v>
      </c>
      <c r="L4" s="84">
        <f>ROUNDDOWN(IF($C4=1,料金元データ!L20,IF($C4=2,料金元データ!L27,IF($C4=3,料金元データ!L34,IF($C4=4,料金元データ!L41,IF($C4=5,料金元データ!L48,IF($C4=6,料金元データ!L55))))))*(1-$J$1),-1)</f>
        <v>66310</v>
      </c>
      <c r="M4" s="84">
        <f>ROUNDDOWN(IF($C4=1,料金元データ!M20,IF($C4=2,料金元データ!M27,IF($C4=3,料金元データ!M34,IF($C4=4,料金元データ!M41,IF($C4=5,料金元データ!M48,IF($C4=6,料金元データ!M55))))))*(1-$J$1),-1)</f>
        <v>68870</v>
      </c>
      <c r="N4" s="84">
        <f>ROUNDDOWN(IF($C4=1,料金元データ!N20,IF($C4=2,料金元データ!N27,IF($C4=3,料金元データ!N34,IF($C4=4,料金元データ!N41,IF($C4=5,料金元データ!N48,IF($C4=6,料金元データ!N55))))))*(1-$J$1),-1)</f>
        <v>70770</v>
      </c>
      <c r="O4" s="84">
        <f>ROUNDDOWN(IF($C4=1,料金元データ!O20,IF($C4=2,料金元データ!O27,IF($C4=3,料金元データ!O34,IF($C4=4,料金元データ!O41,IF($C4=5,料金元データ!O48,IF($C4=6,料金元データ!O55))))))*(1-$J$1),-1)</f>
        <v>73150</v>
      </c>
      <c r="P4" s="84">
        <f>ROUNDDOWN(IF($C4=1,料金元データ!P20,IF($C4=2,料金元データ!P27,IF($C4=3,料金元データ!P34,IF($C4=4,料金元データ!P41,IF($C4=5,料金元データ!P48,IF($C4=6,料金元データ!P55))))))*(1-$J$1),-1)</f>
        <v>76470</v>
      </c>
      <c r="Q4" s="84">
        <f>ROUNDDOWN(IF($C4=1,料金元データ!Q20,IF($C4=2,料金元データ!Q27,IF($C4=3,料金元データ!Q34,IF($C4=4,料金元データ!Q41,IF($C4=5,料金元データ!Q48,IF($C4=6,料金元データ!Q55))))))*(1-$J$1),-1)</f>
        <v>78850</v>
      </c>
      <c r="R4" s="84">
        <f>ROUNDDOWN(IF($C4=1,料金元データ!R20,IF($C4=2,料金元データ!R27,IF($C4=3,料金元データ!R34,IF($C4=4,料金元データ!R41,IF($C4=5,料金元データ!R48,IF($C4=6,料金元データ!R55))))))*(1-$J$1),-1)</f>
        <v>80750</v>
      </c>
      <c r="S4" s="84">
        <f>ROUNDDOWN(IF($C4=1,料金元データ!S20,IF($C4=2,料金元データ!S27,IF($C4=3,料金元データ!S34,IF($C4=4,料金元データ!S41,IF($C4=5,料金元データ!S48,IF($C4=6,料金元データ!S55))))))*(1-$J$1),-1)</f>
        <v>82170</v>
      </c>
      <c r="T4" s="84">
        <f>ROUNDDOWN(IF($C4=1,料金元データ!T20,IF($C4=2,料金元データ!T27,IF($C4=3,料金元データ!T34,IF($C4=4,料金元データ!T41,IF($C4=5,料金元データ!T48,IF($C4=6,料金元データ!T55))))))*(1-$J$1),-1)</f>
        <v>86160</v>
      </c>
      <c r="U4" s="84">
        <f>ROUNDDOWN(IF($C4=1,料金元データ!U20,IF($C4=2,料金元データ!U27,IF($C4=3,料金元データ!U34,IF($C4=4,料金元データ!U41,IF($C4=5,料金元データ!U48,IF($C4=6,料金元データ!U55))))))*(1-$J$1),-1)</f>
        <v>90820</v>
      </c>
      <c r="V4" s="84">
        <f>ROUNDDOWN(IF($C4=1,料金元データ!V20,IF($C4=2,料金元データ!V27,IF($C4=3,料金元データ!V34,IF($C4=4,料金元データ!V41,IF($C4=5,料金元データ!V48,IF($C4=6,料金元データ!V55))))))*(1-$J$1),-1)</f>
        <v>96900</v>
      </c>
      <c r="W4" s="84">
        <f>ROUNDDOWN(IF($C4=1,料金元データ!W20,IF($C4=2,料金元データ!W27,IF($C4=3,料金元データ!W34,IF($C4=4,料金元データ!W41,IF($C4=5,料金元データ!W48,IF($C4=6,料金元データ!W55))))))*(1-$J$1),-1)</f>
        <v>99750</v>
      </c>
      <c r="X4" s="84">
        <f>ROUNDDOWN(IF($C4=1,料金元データ!X20,IF($C4=2,料金元データ!X27,IF($C4=3,料金元データ!X34,IF($C4=4,料金元データ!X41,IF($C4=5,料金元データ!X48,IF($C4=6,料金元データ!X55))))))*(1-$J$1),-1)</f>
        <v>109250</v>
      </c>
      <c r="Y4" s="84">
        <f>ROUNDDOWN(IF($C4=1,料金元データ!Y20,IF($C4=2,料金元データ!Y27,IF($C4=3,料金元データ!Y34,IF($C4=4,料金元データ!Y41,IF($C4=5,料金元データ!Y48,IF($C4=6,料金元データ!Y55))))))*(1-$J$1),-1)</f>
        <v>120650</v>
      </c>
      <c r="Z4" s="84">
        <f>ROUNDDOWN(IF($C4=1,料金元データ!Z20,IF($C4=2,料金元データ!Z27,IF($C4=3,料金元データ!Z34,IF($C4=4,料金元データ!Z41,IF($C4=5,料金元データ!Z48,IF($C4=6,料金元データ!Z55))))))*(1-$J$1),-1)</f>
        <v>134900</v>
      </c>
      <c r="AA4" s="84">
        <f>ROUNDDOWN(IF($C4=1,料金元データ!AA20,IF($C4=2,料金元データ!AA27,IF($C4=3,料金元データ!AA34,IF($C4=4,料金元データ!AA41,IF($C4=5,料金元データ!AA48,IF($C4=6,料金元データ!AA55))))))*(1-$J$1),-1)</f>
        <v>153900</v>
      </c>
      <c r="AB4" s="84">
        <f>ROUNDDOWN(IF($C4=1,料金元データ!AB20,IF($C4=2,料金元データ!AB27,IF($C4=3,料金元データ!AB34,IF($C4=4,料金元データ!AB41,IF($C4=5,料金元データ!AB48,IF($C4=6,料金元データ!AB55))))))*(1-$J$1),-1)</f>
        <v>181450</v>
      </c>
      <c r="AC4" s="108">
        <f>ROUNDDOWN(IF($C4=1,料金元データ!AC20,IF($C4=2,料金元データ!AC27,IF($C4=3,料金元データ!AC34,IF($C4=4,料金元データ!AC41,IF($C4=5,料金元データ!AC48,IF($C4=6,料金元データ!AC55))))))*(1-$J$1),-1)</f>
        <v>223250</v>
      </c>
      <c r="AD4" s="84">
        <f>ROUNDDOWN(IF($C4=1,料金元データ!AD20,IF($C4=2,料金元データ!AD27,IF($C4=3,料金元データ!AD34,IF($C4=4,料金元データ!AD41,IF($C4=5,料金元データ!AD48,IF($C4=6,料金元データ!AD55))))))*(1-$J$1),-1)</f>
        <v>0</v>
      </c>
      <c r="AE4" s="84">
        <f>ROUNDDOWN(IF($C4=1,料金元データ!AE20,IF($C4=2,料金元データ!AE27,IF($C4=3,料金元データ!AE34,IF($C4=4,料金元データ!AE41,IF($C4=5,料金元データ!AE48,IF($C4=6,料金元データ!AE55))))))*(1-$J$1),-1)</f>
        <v>0</v>
      </c>
      <c r="AF4" s="108">
        <f>ROUNDDOWN(IF($C4=1,料金元データ!AF20,IF($C4=2,料金元データ!AF27,IF($C4=3,料金元データ!AF34,IF($C4=4,料金元データ!AF41,IF($C4=5,料金元データ!AF48,IF($C4=6,料金元データ!AF55))))))*(1-$J$1),-1)</f>
        <v>0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2:55" s="10" customFormat="1" ht="14.25" hidden="1" customHeight="1" x14ac:dyDescent="0.2">
      <c r="B5" s="82">
        <f>カレンダー!B5</f>
        <v>0</v>
      </c>
      <c r="C5" s="83">
        <v>2</v>
      </c>
      <c r="D5" s="84">
        <f>ROUNDDOWN(IF($C5=1,料金元データ!D21,IF($C5=2,料金元データ!D28,IF($C5=3,料金元データ!D35,IF($C5=4,料金元データ!D42,IF($C5=5,料金元データ!D49,IF($C5=6,料金元データ!D56))))))*(1-$J$1),-1)</f>
        <v>0</v>
      </c>
      <c r="E5" s="84">
        <f>ROUNDDOWN(IF($C5=1,料金元データ!E21,IF($C5=2,料金元データ!E28,IF($C5=3,料金元データ!E35,IF($C5=4,料金元データ!E42,IF($C5=5,料金元データ!E49,IF($C5=6,料金元データ!E56))))))*(1-$J$1),-1)</f>
        <v>0</v>
      </c>
      <c r="F5" s="84">
        <f>ROUNDDOWN(IF($C5=1,料金元データ!F21,IF($C5=2,料金元データ!F28,IF($C5=3,料金元データ!F35,IF($C5=4,料金元データ!F42,IF($C5=5,料金元データ!F49,IF($C5=6,料金元データ!F56))))))*(1-$J$1),-1)</f>
        <v>0</v>
      </c>
      <c r="G5" s="84">
        <f>ROUNDDOWN(IF($C5=1,料金元データ!G21,IF($C5=2,料金元データ!G28,IF($C5=3,料金元データ!G35,IF($C5=4,料金元データ!G42,IF($C5=5,料金元データ!G49,IF($C5=6,料金元データ!G56))))))*(1-$J$1),-1)</f>
        <v>0</v>
      </c>
      <c r="H5" s="84">
        <f>ROUNDDOWN(IF($C5=1,料金元データ!H21,IF($C5=2,料金元データ!H28,IF($C5=3,料金元データ!H35,IF($C5=4,料金元データ!H42,IF($C5=5,料金元データ!H49,IF($C5=6,料金元データ!H56))))))*(1-$J$1),-1)</f>
        <v>0</v>
      </c>
      <c r="I5" s="84">
        <f>ROUNDDOWN(IF($C5=1,料金元データ!I21,IF($C5=2,料金元データ!I28,IF($C5=3,料金元データ!I35,IF($C5=4,料金元データ!I42,IF($C5=5,料金元データ!I49,IF($C5=6,料金元データ!I56))))))*(1-$J$1),-1)</f>
        <v>0</v>
      </c>
      <c r="J5" s="84">
        <f>ROUNDDOWN(IF($C5=1,料金元データ!J21,IF($C5=2,料金元データ!J28,IF($C5=3,料金元データ!J35,IF($C5=4,料金元データ!J42,IF($C5=5,料金元データ!J49,IF($C5=6,料金元データ!J56))))))*(1-$J$1),-1)</f>
        <v>0</v>
      </c>
      <c r="K5" s="84">
        <f>ROUNDDOWN(IF($C5=1,料金元データ!K21,IF($C5=2,料金元データ!K28,IF($C5=3,料金元データ!K35,IF($C5=4,料金元データ!K42,IF($C5=5,料金元データ!K49,IF($C5=6,料金元データ!K56))))))*(1-$J$1),-1)</f>
        <v>0</v>
      </c>
      <c r="L5" s="84">
        <f>ROUNDDOWN(IF($C5=1,料金元データ!L21,IF($C5=2,料金元データ!L28,IF($C5=3,料金元データ!L35,IF($C5=4,料金元データ!L42,IF($C5=5,料金元データ!L49,IF($C5=6,料金元データ!L56))))))*(1-$J$1),-1)</f>
        <v>0</v>
      </c>
      <c r="M5" s="84">
        <f>ROUNDDOWN(IF($C5=1,料金元データ!M21,IF($C5=2,料金元データ!M28,IF($C5=3,料金元データ!M35,IF($C5=4,料金元データ!M42,IF($C5=5,料金元データ!M49,IF($C5=6,料金元データ!M56))))))*(1-$J$1),-1)</f>
        <v>0</v>
      </c>
      <c r="N5" s="84">
        <f>ROUNDDOWN(IF($C5=1,料金元データ!N21,IF($C5=2,料金元データ!N28,IF($C5=3,料金元データ!N35,IF($C5=4,料金元データ!N42,IF($C5=5,料金元データ!N49,IF($C5=6,料金元データ!N56))))))*(1-$J$1),-1)</f>
        <v>0</v>
      </c>
      <c r="O5" s="84">
        <f>ROUNDDOWN(IF($C5=1,料金元データ!O21,IF($C5=2,料金元データ!O28,IF($C5=3,料金元データ!O35,IF($C5=4,料金元データ!O42,IF($C5=5,料金元データ!O49,IF($C5=6,料金元データ!O56))))))*(1-$J$1),-1)</f>
        <v>0</v>
      </c>
      <c r="P5" s="84">
        <f>ROUNDDOWN(IF($C5=1,料金元データ!P21,IF($C5=2,料金元データ!P28,IF($C5=3,料金元データ!P35,IF($C5=4,料金元データ!P42,IF($C5=5,料金元データ!P49,IF($C5=6,料金元データ!P56))))))*(1-$J$1),-1)</f>
        <v>0</v>
      </c>
      <c r="Q5" s="84">
        <f>ROUNDDOWN(IF($C5=1,料金元データ!Q21,IF($C5=2,料金元データ!Q28,IF($C5=3,料金元データ!Q35,IF($C5=4,料金元データ!Q42,IF($C5=5,料金元データ!Q49,IF($C5=6,料金元データ!Q56))))))*(1-$J$1),-1)</f>
        <v>0</v>
      </c>
      <c r="R5" s="84">
        <f>ROUNDDOWN(IF($C5=1,料金元データ!R21,IF($C5=2,料金元データ!R28,IF($C5=3,料金元データ!R35,IF($C5=4,料金元データ!R42,IF($C5=5,料金元データ!R49,IF($C5=6,料金元データ!R56))))))*(1-$J$1),-1)</f>
        <v>0</v>
      </c>
      <c r="S5" s="84">
        <f>ROUNDDOWN(IF($C5=1,料金元データ!S21,IF($C5=2,料金元データ!S28,IF($C5=3,料金元データ!S35,IF($C5=4,料金元データ!S42,IF($C5=5,料金元データ!S49,IF($C5=6,料金元データ!S56))))))*(1-$J$1),-1)</f>
        <v>0</v>
      </c>
      <c r="T5" s="84">
        <f>ROUNDDOWN(IF($C5=1,料金元データ!T21,IF($C5=2,料金元データ!T28,IF($C5=3,料金元データ!T35,IF($C5=4,料金元データ!T42,IF($C5=5,料金元データ!T49,IF($C5=6,料金元データ!T56))))))*(1-$J$1),-1)</f>
        <v>0</v>
      </c>
      <c r="U5" s="84">
        <f>ROUNDDOWN(IF($C5=1,料金元データ!U21,IF($C5=2,料金元データ!U28,IF($C5=3,料金元データ!U35,IF($C5=4,料金元データ!U42,IF($C5=5,料金元データ!U49,IF($C5=6,料金元データ!U56))))))*(1-$J$1),-1)</f>
        <v>0</v>
      </c>
      <c r="V5" s="84">
        <f>ROUNDDOWN(IF($C5=1,料金元データ!V21,IF($C5=2,料金元データ!V28,IF($C5=3,料金元データ!V35,IF($C5=4,料金元データ!V42,IF($C5=5,料金元データ!V49,IF($C5=6,料金元データ!V56))))))*(1-$J$1),-1)</f>
        <v>0</v>
      </c>
      <c r="W5" s="84">
        <f>ROUNDDOWN(IF($C5=1,料金元データ!W21,IF($C5=2,料金元データ!W28,IF($C5=3,料金元データ!W35,IF($C5=4,料金元データ!W42,IF($C5=5,料金元データ!W49,IF($C5=6,料金元データ!W56))))))*(1-$J$1),-1)</f>
        <v>0</v>
      </c>
      <c r="X5" s="84">
        <f>ROUNDDOWN(IF($C5=1,料金元データ!X21,IF($C5=2,料金元データ!X28,IF($C5=3,料金元データ!X35,IF($C5=4,料金元データ!X42,IF($C5=5,料金元データ!X49,IF($C5=6,料金元データ!X56))))))*(1-$J$1),-1)</f>
        <v>0</v>
      </c>
      <c r="Y5" s="84">
        <f>ROUNDDOWN(IF($C5=1,料金元データ!Y21,IF($C5=2,料金元データ!Y28,IF($C5=3,料金元データ!Y35,IF($C5=4,料金元データ!Y42,IF($C5=5,料金元データ!Y49,IF($C5=6,料金元データ!Y56))))))*(1-$J$1),-1)</f>
        <v>0</v>
      </c>
      <c r="Z5" s="84">
        <f>ROUNDDOWN(IF($C5=1,料金元データ!Z21,IF($C5=2,料金元データ!Z28,IF($C5=3,料金元データ!Z35,IF($C5=4,料金元データ!Z42,IF($C5=5,料金元データ!Z49,IF($C5=6,料金元データ!Z56))))))*(1-$J$1),-1)</f>
        <v>0</v>
      </c>
      <c r="AA5" s="84">
        <f>ROUNDDOWN(IF($C5=1,料金元データ!AA21,IF($C5=2,料金元データ!AA28,IF($C5=3,料金元データ!AA35,IF($C5=4,料金元データ!AA42,IF($C5=5,料金元データ!AA49,IF($C5=6,料金元データ!AA56))))))*(1-$J$1),-1)</f>
        <v>0</v>
      </c>
      <c r="AB5" s="84">
        <f>ROUNDDOWN(IF($C5=1,料金元データ!AB21,IF($C5=2,料金元データ!AB28,IF($C5=3,料金元データ!AB35,IF($C5=4,料金元データ!AB42,IF($C5=5,料金元データ!AB49,IF($C5=6,料金元データ!AB56))))))*(1-$J$1),-1)</f>
        <v>0</v>
      </c>
      <c r="AC5" s="108">
        <f>ROUNDDOWN(IF($C5=1,料金元データ!AC21,IF($C5=2,料金元データ!AC28,IF($C5=3,料金元データ!AC35,IF($C5=4,料金元データ!AC42,IF($C5=5,料金元データ!AC49,IF($C5=6,料金元データ!AC56))))))*(1-$J$1),-1)</f>
        <v>0</v>
      </c>
      <c r="AD5" s="84">
        <f>ROUNDDOWN(IF($C5=1,料金元データ!AD21,IF($C5=2,料金元データ!AD28,IF($C5=3,料金元データ!AD35,IF($C5=4,料金元データ!AD42,IF($C5=5,料金元データ!AD49,IF($C5=6,料金元データ!AD56))))))*(1-$J$1),-1)</f>
        <v>0</v>
      </c>
      <c r="AE5" s="84">
        <f>ROUNDDOWN(IF($C5=1,料金元データ!AE21,IF($C5=2,料金元データ!AE28,IF($C5=3,料金元データ!AE35,IF($C5=4,料金元データ!AE42,IF($C5=5,料金元データ!AE49,IF($C5=6,料金元データ!AE56))))))*(1-$J$1),-1)</f>
        <v>0</v>
      </c>
      <c r="AF5" s="108">
        <f>ROUNDDOWN(IF($C5=1,料金元データ!AF21,IF($C5=2,料金元データ!AF28,IF($C5=3,料金元データ!AF35,IF($C5=4,料金元データ!AF42,IF($C5=5,料金元データ!AF49,IF($C5=6,料金元データ!AF56))))))*(1-$J$1),-1)</f>
        <v>0</v>
      </c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2:55" s="10" customFormat="1" ht="14.25" hidden="1" customHeight="1" x14ac:dyDescent="0.2">
      <c r="B6" s="82">
        <f>カレンダー!B6</f>
        <v>0</v>
      </c>
      <c r="C6" s="83">
        <v>2</v>
      </c>
      <c r="D6" s="84">
        <f>ROUNDDOWN(IF($C6=1,料金元データ!D22,IF($C6=2,料金元データ!D29,IF($C6=3,料金元データ!D36,IF($C6=4,料金元データ!D43,IF($C6=5,料金元データ!D50,IF($C6=6,料金元データ!D57))))))*(1-$J$1),-1)</f>
        <v>0</v>
      </c>
      <c r="E6" s="84">
        <f>ROUNDDOWN(IF($C6=1,料金元データ!E22,IF($C6=2,料金元データ!E29,IF($C6=3,料金元データ!E36,IF($C6=4,料金元データ!E43,IF($C6=5,料金元データ!E50,IF($C6=6,料金元データ!E57))))))*(1-$J$1),-1)</f>
        <v>0</v>
      </c>
      <c r="F6" s="84">
        <f>ROUNDDOWN(IF($C6=1,料金元データ!F22,IF($C6=2,料金元データ!F29,IF($C6=3,料金元データ!F36,IF($C6=4,料金元データ!F43,IF($C6=5,料金元データ!F50,IF($C6=6,料金元データ!F57))))))*(1-$J$1),-1)</f>
        <v>0</v>
      </c>
      <c r="G6" s="84">
        <f>ROUNDDOWN(IF($C6=1,料金元データ!G22,IF($C6=2,料金元データ!G29,IF($C6=3,料金元データ!G36,IF($C6=4,料金元データ!G43,IF($C6=5,料金元データ!G50,IF($C6=6,料金元データ!G57))))))*(1-$J$1),-1)</f>
        <v>0</v>
      </c>
      <c r="H6" s="84">
        <f>ROUNDDOWN(IF($C6=1,料金元データ!H22,IF($C6=2,料金元データ!H29,IF($C6=3,料金元データ!H36,IF($C6=4,料金元データ!H43,IF($C6=5,料金元データ!H50,IF($C6=6,料金元データ!H57))))))*(1-$J$1),-1)</f>
        <v>0</v>
      </c>
      <c r="I6" s="84">
        <f>ROUNDDOWN(IF($C6=1,料金元データ!I22,IF($C6=2,料金元データ!I29,IF($C6=3,料金元データ!I36,IF($C6=4,料金元データ!I43,IF($C6=5,料金元データ!I50,IF($C6=6,料金元データ!I57))))))*(1-$J$1),-1)</f>
        <v>0</v>
      </c>
      <c r="J6" s="84">
        <f>ROUNDDOWN(IF($C6=1,料金元データ!J22,IF($C6=2,料金元データ!J29,IF($C6=3,料金元データ!J36,IF($C6=4,料金元データ!J43,IF($C6=5,料金元データ!J50,IF($C6=6,料金元データ!J57))))))*(1-$J$1),-1)</f>
        <v>0</v>
      </c>
      <c r="K6" s="84">
        <f>ROUNDDOWN(IF($C6=1,料金元データ!K22,IF($C6=2,料金元データ!K29,IF($C6=3,料金元データ!K36,IF($C6=4,料金元データ!K43,IF($C6=5,料金元データ!K50,IF($C6=6,料金元データ!K57))))))*(1-$J$1),-1)</f>
        <v>0</v>
      </c>
      <c r="L6" s="84">
        <f>ROUNDDOWN(IF($C6=1,料金元データ!L22,IF($C6=2,料金元データ!L29,IF($C6=3,料金元データ!L36,IF($C6=4,料金元データ!L43,IF($C6=5,料金元データ!L50,IF($C6=6,料金元データ!L57))))))*(1-$J$1),-1)</f>
        <v>0</v>
      </c>
      <c r="M6" s="84">
        <f>ROUNDDOWN(IF($C6=1,料金元データ!M22,IF($C6=2,料金元データ!M29,IF($C6=3,料金元データ!M36,IF($C6=4,料金元データ!M43,IF($C6=5,料金元データ!M50,IF($C6=6,料金元データ!M57))))))*(1-$J$1),-1)</f>
        <v>0</v>
      </c>
      <c r="N6" s="84">
        <f>ROUNDDOWN(IF($C6=1,料金元データ!N22,IF($C6=2,料金元データ!N29,IF($C6=3,料金元データ!N36,IF($C6=4,料金元データ!N43,IF($C6=5,料金元データ!N50,IF($C6=6,料金元データ!N57))))))*(1-$J$1),-1)</f>
        <v>0</v>
      </c>
      <c r="O6" s="84">
        <f>ROUNDDOWN(IF($C6=1,料金元データ!O22,IF($C6=2,料金元データ!O29,IF($C6=3,料金元データ!O36,IF($C6=4,料金元データ!O43,IF($C6=5,料金元データ!O50,IF($C6=6,料金元データ!O57))))))*(1-$J$1),-1)</f>
        <v>0</v>
      </c>
      <c r="P6" s="84">
        <f>ROUNDDOWN(IF($C6=1,料金元データ!P22,IF($C6=2,料金元データ!P29,IF($C6=3,料金元データ!P36,IF($C6=4,料金元データ!P43,IF($C6=5,料金元データ!P50,IF($C6=6,料金元データ!P57))))))*(1-$J$1),-1)</f>
        <v>0</v>
      </c>
      <c r="Q6" s="84">
        <f>ROUNDDOWN(IF($C6=1,料金元データ!Q22,IF($C6=2,料金元データ!Q29,IF($C6=3,料金元データ!Q36,IF($C6=4,料金元データ!Q43,IF($C6=5,料金元データ!Q50,IF($C6=6,料金元データ!Q57))))))*(1-$J$1),-1)</f>
        <v>0</v>
      </c>
      <c r="R6" s="84">
        <f>ROUNDDOWN(IF($C6=1,料金元データ!R22,IF($C6=2,料金元データ!R29,IF($C6=3,料金元データ!R36,IF($C6=4,料金元データ!R43,IF($C6=5,料金元データ!R50,IF($C6=6,料金元データ!R57))))))*(1-$J$1),-1)</f>
        <v>0</v>
      </c>
      <c r="S6" s="84">
        <f>ROUNDDOWN(IF($C6=1,料金元データ!S22,IF($C6=2,料金元データ!S29,IF($C6=3,料金元データ!S36,IF($C6=4,料金元データ!S43,IF($C6=5,料金元データ!S50,IF($C6=6,料金元データ!S57))))))*(1-$J$1),-1)</f>
        <v>0</v>
      </c>
      <c r="T6" s="84">
        <f>ROUNDDOWN(IF($C6=1,料金元データ!T22,IF($C6=2,料金元データ!T29,IF($C6=3,料金元データ!T36,IF($C6=4,料金元データ!T43,IF($C6=5,料金元データ!T50,IF($C6=6,料金元データ!T57))))))*(1-$J$1),-1)</f>
        <v>0</v>
      </c>
      <c r="U6" s="84">
        <f>ROUNDDOWN(IF($C6=1,料金元データ!U22,IF($C6=2,料金元データ!U29,IF($C6=3,料金元データ!U36,IF($C6=4,料金元データ!U43,IF($C6=5,料金元データ!U50,IF($C6=6,料金元データ!U57))))))*(1-$J$1),-1)</f>
        <v>0</v>
      </c>
      <c r="V6" s="84">
        <f>ROUNDDOWN(IF($C6=1,料金元データ!V22,IF($C6=2,料金元データ!V29,IF($C6=3,料金元データ!V36,IF($C6=4,料金元データ!V43,IF($C6=5,料金元データ!V50,IF($C6=6,料金元データ!V57))))))*(1-$J$1),-1)</f>
        <v>0</v>
      </c>
      <c r="W6" s="84">
        <f>ROUNDDOWN(IF($C6=1,料金元データ!W22,IF($C6=2,料金元データ!W29,IF($C6=3,料金元データ!W36,IF($C6=4,料金元データ!W43,IF($C6=5,料金元データ!W50,IF($C6=6,料金元データ!W57))))))*(1-$J$1),-1)</f>
        <v>0</v>
      </c>
      <c r="X6" s="84">
        <f>ROUNDDOWN(IF($C6=1,料金元データ!X22,IF($C6=2,料金元データ!X29,IF($C6=3,料金元データ!X36,IF($C6=4,料金元データ!X43,IF($C6=5,料金元データ!X50,IF($C6=6,料金元データ!X57))))))*(1-$J$1),-1)</f>
        <v>0</v>
      </c>
      <c r="Y6" s="84">
        <f>ROUNDDOWN(IF($C6=1,料金元データ!Y22,IF($C6=2,料金元データ!Y29,IF($C6=3,料金元データ!Y36,IF($C6=4,料金元データ!Y43,IF($C6=5,料金元データ!Y50,IF($C6=6,料金元データ!Y57))))))*(1-$J$1),-1)</f>
        <v>0</v>
      </c>
      <c r="Z6" s="84">
        <f>ROUNDDOWN(IF($C6=1,料金元データ!Z22,IF($C6=2,料金元データ!Z29,IF($C6=3,料金元データ!Z36,IF($C6=4,料金元データ!Z43,IF($C6=5,料金元データ!Z50,IF($C6=6,料金元データ!Z57))))))*(1-$J$1),-1)</f>
        <v>0</v>
      </c>
      <c r="AA6" s="84">
        <f>ROUNDDOWN(IF($C6=1,料金元データ!AA22,IF($C6=2,料金元データ!AA29,IF($C6=3,料金元データ!AA36,IF($C6=4,料金元データ!AA43,IF($C6=5,料金元データ!AA50,IF($C6=6,料金元データ!AA57))))))*(1-$J$1),-1)</f>
        <v>0</v>
      </c>
      <c r="AB6" s="84">
        <f>ROUNDDOWN(IF($C6=1,料金元データ!AB22,IF($C6=2,料金元データ!AB29,IF($C6=3,料金元データ!AB36,IF($C6=4,料金元データ!AB43,IF($C6=5,料金元データ!AB50,IF($C6=6,料金元データ!AB57))))))*(1-$J$1),-1)</f>
        <v>0</v>
      </c>
      <c r="AC6" s="108">
        <f>ROUNDDOWN(IF($C6=1,料金元データ!AC22,IF($C6=2,料金元データ!AC29,IF($C6=3,料金元データ!AC36,IF($C6=4,料金元データ!AC43,IF($C6=5,料金元データ!AC50,IF($C6=6,料金元データ!AC57))))))*(1-$J$1),-1)</f>
        <v>0</v>
      </c>
      <c r="AD6" s="84">
        <f>ROUNDDOWN(IF($C6=1,料金元データ!AD22,IF($C6=2,料金元データ!AD29,IF($C6=3,料金元データ!AD36,IF($C6=4,料金元データ!AD43,IF($C6=5,料金元データ!AD50,IF($C6=6,料金元データ!AD57))))))*(1-$J$1),-1)</f>
        <v>0</v>
      </c>
      <c r="AE6" s="84">
        <f>ROUNDDOWN(IF($C6=1,料金元データ!AE22,IF($C6=2,料金元データ!AE29,IF($C6=3,料金元データ!AE36,IF($C6=4,料金元データ!AE43,IF($C6=5,料金元データ!AE50,IF($C6=6,料金元データ!AE57))))))*(1-$J$1),-1)</f>
        <v>0</v>
      </c>
      <c r="AF6" s="108">
        <f>ROUNDDOWN(IF($C6=1,料金元データ!AF22,IF($C6=2,料金元データ!AF29,IF($C6=3,料金元データ!AF36,IF($C6=4,料金元データ!AF43,IF($C6=5,料金元データ!AF50,IF($C6=6,料金元データ!AF57))))))*(1-$J$1),-1)</f>
        <v>0</v>
      </c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2:55" s="10" customFormat="1" ht="14.25" hidden="1" customHeight="1" x14ac:dyDescent="0.2">
      <c r="B7" s="82">
        <f>カレンダー!B7</f>
        <v>0</v>
      </c>
      <c r="C7" s="83">
        <v>3</v>
      </c>
      <c r="D7" s="84">
        <f>ROUNDDOWN(IF($C7=1,料金元データ!D23,IF($C7=2,料金元データ!D30,IF($C7=3,料金元データ!D37,IF($C7=4,料金元データ!D44,IF($C7=5,料金元データ!D51,IF($C7=6,料金元データ!D58))))))*(1-$J$1),-1)</f>
        <v>0</v>
      </c>
      <c r="E7" s="84">
        <f>ROUNDDOWN(IF($C7=1,料金元データ!E23,IF($C7=2,料金元データ!E30,IF($C7=3,料金元データ!E37,IF($C7=4,料金元データ!E44,IF($C7=5,料金元データ!E51,IF($C7=6,料金元データ!E58))))))*(1-$J$1),-1)</f>
        <v>0</v>
      </c>
      <c r="F7" s="84">
        <f>ROUNDDOWN(IF($C7=1,料金元データ!F23,IF($C7=2,料金元データ!F30,IF($C7=3,料金元データ!F37,IF($C7=4,料金元データ!F44,IF($C7=5,料金元データ!F51,IF($C7=6,料金元データ!F58))))))*(1-$J$1),-1)</f>
        <v>0</v>
      </c>
      <c r="G7" s="84">
        <f>ROUNDDOWN(IF($C7=1,料金元データ!G23,IF($C7=2,料金元データ!G30,IF($C7=3,料金元データ!G37,IF($C7=4,料金元データ!G44,IF($C7=5,料金元データ!G51,IF($C7=6,料金元データ!G58))))))*(1-$J$1),-1)</f>
        <v>0</v>
      </c>
      <c r="H7" s="84">
        <f>ROUNDDOWN(IF($C7=1,料金元データ!H23,IF($C7=2,料金元データ!H30,IF($C7=3,料金元データ!H37,IF($C7=4,料金元データ!H44,IF($C7=5,料金元データ!H51,IF($C7=6,料金元データ!H58))))))*(1-$J$1),-1)</f>
        <v>0</v>
      </c>
      <c r="I7" s="84">
        <f>ROUNDDOWN(IF($C7=1,料金元データ!I23,IF($C7=2,料金元データ!I30,IF($C7=3,料金元データ!I37,IF($C7=4,料金元データ!I44,IF($C7=5,料金元データ!I51,IF($C7=6,料金元データ!I58))))))*(1-$J$1),-1)</f>
        <v>0</v>
      </c>
      <c r="J7" s="84">
        <f>ROUNDDOWN(IF($C7=1,料金元データ!J23,IF($C7=2,料金元データ!J30,IF($C7=3,料金元データ!J37,IF($C7=4,料金元データ!J44,IF($C7=5,料金元データ!J51,IF($C7=6,料金元データ!J58))))))*(1-$J$1),-1)</f>
        <v>0</v>
      </c>
      <c r="K7" s="84">
        <f>ROUNDDOWN(IF($C7=1,料金元データ!K23,IF($C7=2,料金元データ!K30,IF($C7=3,料金元データ!K37,IF($C7=4,料金元データ!K44,IF($C7=5,料金元データ!K51,IF($C7=6,料金元データ!K58))))))*(1-$J$1),-1)</f>
        <v>0</v>
      </c>
      <c r="L7" s="84">
        <f>ROUNDDOWN(IF($C7=1,料金元データ!L23,IF($C7=2,料金元データ!L30,IF($C7=3,料金元データ!L37,IF($C7=4,料金元データ!L44,IF($C7=5,料金元データ!L51,IF($C7=6,料金元データ!L58))))))*(1-$J$1),-1)</f>
        <v>0</v>
      </c>
      <c r="M7" s="84">
        <f>ROUNDDOWN(IF($C7=1,料金元データ!M23,IF($C7=2,料金元データ!M30,IF($C7=3,料金元データ!M37,IF($C7=4,料金元データ!M44,IF($C7=5,料金元データ!M51,IF($C7=6,料金元データ!M58))))))*(1-$J$1),-1)</f>
        <v>0</v>
      </c>
      <c r="N7" s="84">
        <f>ROUNDDOWN(IF($C7=1,料金元データ!N23,IF($C7=2,料金元データ!N30,IF($C7=3,料金元データ!N37,IF($C7=4,料金元データ!N44,IF($C7=5,料金元データ!N51,IF($C7=6,料金元データ!N58))))))*(1-$J$1),-1)</f>
        <v>0</v>
      </c>
      <c r="O7" s="84">
        <f>ROUNDDOWN(IF($C7=1,料金元データ!O23,IF($C7=2,料金元データ!O30,IF($C7=3,料金元データ!O37,IF($C7=4,料金元データ!O44,IF($C7=5,料金元データ!O51,IF($C7=6,料金元データ!O58))))))*(1-$J$1),-1)</f>
        <v>0</v>
      </c>
      <c r="P7" s="84">
        <f>ROUNDDOWN(IF($C7=1,料金元データ!P23,IF($C7=2,料金元データ!P30,IF($C7=3,料金元データ!P37,IF($C7=4,料金元データ!P44,IF($C7=5,料金元データ!P51,IF($C7=6,料金元データ!P58))))))*(1-$J$1),-1)</f>
        <v>0</v>
      </c>
      <c r="Q7" s="84">
        <f>ROUNDDOWN(IF($C7=1,料金元データ!Q23,IF($C7=2,料金元データ!Q30,IF($C7=3,料金元データ!Q37,IF($C7=4,料金元データ!Q44,IF($C7=5,料金元データ!Q51,IF($C7=6,料金元データ!Q58))))))*(1-$J$1),-1)</f>
        <v>0</v>
      </c>
      <c r="R7" s="84">
        <f>ROUNDDOWN(IF($C7=1,料金元データ!R23,IF($C7=2,料金元データ!R30,IF($C7=3,料金元データ!R37,IF($C7=4,料金元データ!R44,IF($C7=5,料金元データ!R51,IF($C7=6,料金元データ!R58))))))*(1-$J$1),-1)</f>
        <v>0</v>
      </c>
      <c r="S7" s="84">
        <f>ROUNDDOWN(IF($C7=1,料金元データ!S23,IF($C7=2,料金元データ!S30,IF($C7=3,料金元データ!S37,IF($C7=4,料金元データ!S44,IF($C7=5,料金元データ!S51,IF($C7=6,料金元データ!S58))))))*(1-$J$1),-1)</f>
        <v>0</v>
      </c>
      <c r="T7" s="84">
        <f>ROUNDDOWN(IF($C7=1,料金元データ!T23,IF($C7=2,料金元データ!T30,IF($C7=3,料金元データ!T37,IF($C7=4,料金元データ!T44,IF($C7=5,料金元データ!T51,IF($C7=6,料金元データ!T58))))))*(1-$J$1),-1)</f>
        <v>0</v>
      </c>
      <c r="U7" s="84">
        <f>ROUNDDOWN(IF($C7=1,料金元データ!U23,IF($C7=2,料金元データ!U30,IF($C7=3,料金元データ!U37,IF($C7=4,料金元データ!U44,IF($C7=5,料金元データ!U51,IF($C7=6,料金元データ!U58))))))*(1-$J$1),-1)</f>
        <v>0</v>
      </c>
      <c r="V7" s="84">
        <f>ROUNDDOWN(IF($C7=1,料金元データ!V23,IF($C7=2,料金元データ!V30,IF($C7=3,料金元データ!V37,IF($C7=4,料金元データ!V44,IF($C7=5,料金元データ!V51,IF($C7=6,料金元データ!V58))))))*(1-$J$1),-1)</f>
        <v>0</v>
      </c>
      <c r="W7" s="84">
        <f>ROUNDDOWN(IF($C7=1,料金元データ!W23,IF($C7=2,料金元データ!W30,IF($C7=3,料金元データ!W37,IF($C7=4,料金元データ!W44,IF($C7=5,料金元データ!W51,IF($C7=6,料金元データ!W58))))))*(1-$J$1),-1)</f>
        <v>0</v>
      </c>
      <c r="X7" s="84">
        <f>ROUNDDOWN(IF($C7=1,料金元データ!X23,IF($C7=2,料金元データ!X30,IF($C7=3,料金元データ!X37,IF($C7=4,料金元データ!X44,IF($C7=5,料金元データ!X51,IF($C7=6,料金元データ!X58))))))*(1-$J$1),-1)</f>
        <v>0</v>
      </c>
      <c r="Y7" s="84">
        <f>ROUNDDOWN(IF($C7=1,料金元データ!Y23,IF($C7=2,料金元データ!Y30,IF($C7=3,料金元データ!Y37,IF($C7=4,料金元データ!Y44,IF($C7=5,料金元データ!Y51,IF($C7=6,料金元データ!Y58))))))*(1-$J$1),-1)</f>
        <v>0</v>
      </c>
      <c r="Z7" s="84">
        <f>ROUNDDOWN(IF($C7=1,料金元データ!Z23,IF($C7=2,料金元データ!Z30,IF($C7=3,料金元データ!Z37,IF($C7=4,料金元データ!Z44,IF($C7=5,料金元データ!Z51,IF($C7=6,料金元データ!Z58))))))*(1-$J$1),-1)</f>
        <v>0</v>
      </c>
      <c r="AA7" s="84">
        <f>ROUNDDOWN(IF($C7=1,料金元データ!AA23,IF($C7=2,料金元データ!AA30,IF($C7=3,料金元データ!AA37,IF($C7=4,料金元データ!AA44,IF($C7=5,料金元データ!AA51,IF($C7=6,料金元データ!AA58))))))*(1-$J$1),-1)</f>
        <v>0</v>
      </c>
      <c r="AB7" s="84">
        <f>ROUNDDOWN(IF($C7=1,料金元データ!AB23,IF($C7=2,料金元データ!AB30,IF($C7=3,料金元データ!AB37,IF($C7=4,料金元データ!AB44,IF($C7=5,料金元データ!AB51,IF($C7=6,料金元データ!AB58))))))*(1-$J$1),-1)</f>
        <v>0</v>
      </c>
      <c r="AC7" s="108">
        <f>ROUNDDOWN(IF($C7=1,料金元データ!AC23,IF($C7=2,料金元データ!AC30,IF($C7=3,料金元データ!AC37,IF($C7=4,料金元データ!AC44,IF($C7=5,料金元データ!AC51,IF($C7=6,料金元データ!AC58))))))*(1-$J$1),-1)</f>
        <v>0</v>
      </c>
      <c r="AD7" s="84">
        <f>ROUNDDOWN(IF($C7=1,料金元データ!AD23,IF($C7=2,料金元データ!AD30,IF($C7=3,料金元データ!AD37,IF($C7=4,料金元データ!AD44,IF($C7=5,料金元データ!AD51,IF($C7=6,料金元データ!AD58))))))*(1-$J$1),-1)</f>
        <v>0</v>
      </c>
      <c r="AE7" s="84">
        <f>ROUNDDOWN(IF($C7=1,料金元データ!AE23,IF($C7=2,料金元データ!AE30,IF($C7=3,料金元データ!AE37,IF($C7=4,料金元データ!AE44,IF($C7=5,料金元データ!AE51,IF($C7=6,料金元データ!AE58))))))*(1-$J$1),-1)</f>
        <v>0</v>
      </c>
      <c r="AF7" s="108">
        <f>ROUNDDOWN(IF($C7=1,料金元データ!AF23,IF($C7=2,料金元データ!AF30,IF($C7=3,料金元データ!AF37,IF($C7=4,料金元データ!AF44,IF($C7=5,料金元データ!AF51,IF($C7=6,料金元データ!AF58))))))*(1-$J$1),-1)</f>
        <v>0</v>
      </c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s="10" customFormat="1" ht="14" hidden="1" customHeight="1" x14ac:dyDescent="0.2">
      <c r="B8" s="82">
        <f>カレンダー!B8</f>
        <v>0</v>
      </c>
      <c r="C8" s="83">
        <v>4</v>
      </c>
      <c r="D8" s="84">
        <f>ROUNDDOWN(IF($C8=1,料金元データ!D24,IF($C8=2,料金元データ!D31,IF($C8=3,料金元データ!D38,IF($C8=4,料金元データ!D45,IF($C8=5,料金元データ!D52,IF($C8=6,料金元データ!D59))))))*(1-$J$1),-1)</f>
        <v>0</v>
      </c>
      <c r="E8" s="84">
        <f>ROUNDDOWN(IF($C8=1,料金元データ!E24,IF($C8=2,料金元データ!E31,IF($C8=3,料金元データ!E38,IF($C8=4,料金元データ!E45,IF($C8=5,料金元データ!E52,IF($C8=6,料金元データ!E59))))))*(1-$J$1),-1)</f>
        <v>0</v>
      </c>
      <c r="F8" s="84">
        <f>ROUNDDOWN(IF($C8=1,料金元データ!F24,IF($C8=2,料金元データ!F31,IF($C8=3,料金元データ!F38,IF($C8=4,料金元データ!F45,IF($C8=5,料金元データ!F52,IF($C8=6,料金元データ!F59))))))*(1-$J$1),-1)</f>
        <v>0</v>
      </c>
      <c r="G8" s="84">
        <f>ROUNDDOWN(IF($C8=1,料金元データ!G24,IF($C8=2,料金元データ!G31,IF($C8=3,料金元データ!G38,IF($C8=4,料金元データ!G45,IF($C8=5,料金元データ!G52,IF($C8=6,料金元データ!G59))))))*(1-$J$1),-1)</f>
        <v>0</v>
      </c>
      <c r="H8" s="84">
        <f>ROUNDDOWN(IF($C8=1,料金元データ!H24,IF($C8=2,料金元データ!H31,IF($C8=3,料金元データ!H38,IF($C8=4,料金元データ!H45,IF($C8=5,料金元データ!H52,IF($C8=6,料金元データ!H59))))))*(1-$J$1),-1)</f>
        <v>0</v>
      </c>
      <c r="I8" s="84">
        <f>ROUNDDOWN(IF($C8=1,料金元データ!I24,IF($C8=2,料金元データ!I31,IF($C8=3,料金元データ!I38,IF($C8=4,料金元データ!I45,IF($C8=5,料金元データ!I52,IF($C8=6,料金元データ!I59))))))*(1-$J$1),-1)</f>
        <v>0</v>
      </c>
      <c r="J8" s="84">
        <f>ROUNDDOWN(IF($C8=1,料金元データ!J24,IF($C8=2,料金元データ!J31,IF($C8=3,料金元データ!J38,IF($C8=4,料金元データ!J45,IF($C8=5,料金元データ!J52,IF($C8=6,料金元データ!J59))))))*(1-$J$1),-1)</f>
        <v>0</v>
      </c>
      <c r="K8" s="84">
        <f>ROUNDDOWN(IF($C8=1,料金元データ!K24,IF($C8=2,料金元データ!K31,IF($C8=3,料金元データ!K38,IF($C8=4,料金元データ!K45,IF($C8=5,料金元データ!K52,IF($C8=6,料金元データ!K59))))))*(1-$J$1),-1)</f>
        <v>0</v>
      </c>
      <c r="L8" s="84">
        <f>ROUNDDOWN(IF($C8=1,料金元データ!L24,IF($C8=2,料金元データ!L31,IF($C8=3,料金元データ!L38,IF($C8=4,料金元データ!L45,IF($C8=5,料金元データ!L52,IF($C8=6,料金元データ!L59))))))*(1-$J$1),-1)</f>
        <v>0</v>
      </c>
      <c r="M8" s="84">
        <f>ROUNDDOWN(IF($C8=1,料金元データ!M24,IF($C8=2,料金元データ!M31,IF($C8=3,料金元データ!M38,IF($C8=4,料金元データ!M45,IF($C8=5,料金元データ!M52,IF($C8=6,料金元データ!M59))))))*(1-$J$1),-1)</f>
        <v>0</v>
      </c>
      <c r="N8" s="84">
        <f>ROUNDDOWN(IF($C8=1,料金元データ!N24,IF($C8=2,料金元データ!N31,IF($C8=3,料金元データ!N38,IF($C8=4,料金元データ!N45,IF($C8=5,料金元データ!N52,IF($C8=6,料金元データ!N59))))))*(1-$J$1),-1)</f>
        <v>0</v>
      </c>
      <c r="O8" s="84">
        <f>ROUNDDOWN(IF($C8=1,料金元データ!O24,IF($C8=2,料金元データ!O31,IF($C8=3,料金元データ!O38,IF($C8=4,料金元データ!O45,IF($C8=5,料金元データ!O52,IF($C8=6,料金元データ!O59))))))*(1-$J$1),-1)</f>
        <v>0</v>
      </c>
      <c r="P8" s="84">
        <f>ROUNDDOWN(IF($C8=1,料金元データ!P24,IF($C8=2,料金元データ!P31,IF($C8=3,料金元データ!P38,IF($C8=4,料金元データ!P45,IF($C8=5,料金元データ!P52,IF($C8=6,料金元データ!P59))))))*(1-$J$1),-1)</f>
        <v>0</v>
      </c>
      <c r="Q8" s="84">
        <f>ROUNDDOWN(IF($C8=1,料金元データ!Q24,IF($C8=2,料金元データ!Q31,IF($C8=3,料金元データ!Q38,IF($C8=4,料金元データ!Q45,IF($C8=5,料金元データ!Q52,IF($C8=6,料金元データ!Q59))))))*(1-$J$1),-1)</f>
        <v>0</v>
      </c>
      <c r="R8" s="84">
        <f>ROUNDDOWN(IF($C8=1,料金元データ!R24,IF($C8=2,料金元データ!R31,IF($C8=3,料金元データ!R38,IF($C8=4,料金元データ!R45,IF($C8=5,料金元データ!R52,IF($C8=6,料金元データ!R59))))))*(1-$J$1),-1)</f>
        <v>0</v>
      </c>
      <c r="S8" s="84">
        <f>ROUNDDOWN(IF($C8=1,料金元データ!S24,IF($C8=2,料金元データ!S31,IF($C8=3,料金元データ!S38,IF($C8=4,料金元データ!S45,IF($C8=5,料金元データ!S52,IF($C8=6,料金元データ!S59))))))*(1-$J$1),-1)</f>
        <v>0</v>
      </c>
      <c r="T8" s="84">
        <f>ROUNDDOWN(IF($C8=1,料金元データ!T24,IF($C8=2,料金元データ!T31,IF($C8=3,料金元データ!T38,IF($C8=4,料金元データ!T45,IF($C8=5,料金元データ!T52,IF($C8=6,料金元データ!T59))))))*(1-$J$1),-1)</f>
        <v>0</v>
      </c>
      <c r="U8" s="84">
        <f>ROUNDDOWN(IF($C8=1,料金元データ!U24,IF($C8=2,料金元データ!U31,IF($C8=3,料金元データ!U38,IF($C8=4,料金元データ!U45,IF($C8=5,料金元データ!U52,IF($C8=6,料金元データ!U59))))))*(1-$J$1),-1)</f>
        <v>0</v>
      </c>
      <c r="V8" s="84">
        <f>ROUNDDOWN(IF($C8=1,料金元データ!V24,IF($C8=2,料金元データ!V31,IF($C8=3,料金元データ!V38,IF($C8=4,料金元データ!V45,IF($C8=5,料金元データ!V52,IF($C8=6,料金元データ!V59))))))*(1-$J$1),-1)</f>
        <v>0</v>
      </c>
      <c r="W8" s="84">
        <f>ROUNDDOWN(IF($C8=1,料金元データ!W24,IF($C8=2,料金元データ!W31,IF($C8=3,料金元データ!W38,IF($C8=4,料金元データ!W45,IF($C8=5,料金元データ!W52,IF($C8=6,料金元データ!W59))))))*(1-$J$1),-1)</f>
        <v>0</v>
      </c>
      <c r="X8" s="84">
        <f>ROUNDDOWN(IF($C8=1,料金元データ!X24,IF($C8=2,料金元データ!X31,IF($C8=3,料金元データ!X38,IF($C8=4,料金元データ!X45,IF($C8=5,料金元データ!X52,IF($C8=6,料金元データ!X59))))))*(1-$J$1),-1)</f>
        <v>0</v>
      </c>
      <c r="Y8" s="84">
        <f>ROUNDDOWN(IF($C8=1,料金元データ!Y24,IF($C8=2,料金元データ!Y31,IF($C8=3,料金元データ!Y38,IF($C8=4,料金元データ!Y45,IF($C8=5,料金元データ!Y52,IF($C8=6,料金元データ!Y59))))))*(1-$J$1),-1)</f>
        <v>0</v>
      </c>
      <c r="Z8" s="84">
        <f>ROUNDDOWN(IF($C8=1,料金元データ!Z24,IF($C8=2,料金元データ!Z31,IF($C8=3,料金元データ!Z38,IF($C8=4,料金元データ!Z45,IF($C8=5,料金元データ!Z52,IF($C8=6,料金元データ!Z59))))))*(1-$J$1),-1)</f>
        <v>0</v>
      </c>
      <c r="AA8" s="84">
        <f>ROUNDDOWN(IF($C8=1,料金元データ!AA24,IF($C8=2,料金元データ!AA31,IF($C8=3,料金元データ!AA38,IF($C8=4,料金元データ!AA45,IF($C8=5,料金元データ!AA52,IF($C8=6,料金元データ!AA59))))))*(1-$J$1),-1)</f>
        <v>0</v>
      </c>
      <c r="AB8" s="84">
        <f>ROUNDDOWN(IF($C8=1,料金元データ!AB24,IF($C8=2,料金元データ!AB31,IF($C8=3,料金元データ!AB38,IF($C8=4,料金元データ!AB45,IF($C8=5,料金元データ!AB52,IF($C8=6,料金元データ!AB59))))))*(1-$J$1),-1)</f>
        <v>0</v>
      </c>
      <c r="AC8" s="84">
        <f>ROUNDDOWN(IF($C8=1,料金元データ!AC24,IF($C8=2,料金元データ!AC31,IF($C8=3,料金元データ!AC38,IF($C8=4,料金元データ!AC45,IF($C8=5,料金元データ!AC52,IF($C8=6,料金元データ!AC59))))))*(1-$J$1),-1)</f>
        <v>0</v>
      </c>
      <c r="AD8" s="84">
        <f>ROUNDDOWN(IF($C8=1,料金元データ!AD24,IF($C8=2,料金元データ!AD31,IF($C8=3,料金元データ!AD38,IF($C8=4,料金元データ!AD45,IF($C8=5,料金元データ!AD52,IF($C8=6,料金元データ!AD59))))))*(1-$J$1),-1)</f>
        <v>0</v>
      </c>
      <c r="AE8" s="84">
        <f>ROUNDDOWN(IF($C8=1,料金元データ!AE24,IF($C8=2,料金元データ!AE31,IF($C8=3,料金元データ!AE38,IF($C8=4,料金元データ!AE45,IF($C8=5,料金元データ!AE52,IF($C8=6,料金元データ!AE59))))))*(1-$J$1),-1)</f>
        <v>0</v>
      </c>
      <c r="AF8" s="84">
        <f>ROUNDDOWN(IF($C8=1,料金元データ!AF24,IF($C8=2,料金元データ!AF31,IF($C8=3,料金元データ!AF38,IF($C8=4,料金元データ!AF45,IF($C8=5,料金元データ!AF52,IF($C8=6,料金元データ!AF59))))))*(1-$J$1),-1)</f>
        <v>0</v>
      </c>
      <c r="AG8" s="19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2:55" s="10" customFormat="1" ht="14.25" customHeight="1" thickBot="1" x14ac:dyDescent="0.25">
      <c r="B9" s="68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2:55" s="10" customFormat="1" ht="14.25" customHeight="1" thickBot="1" x14ac:dyDescent="0.25">
      <c r="B10" s="68"/>
      <c r="C10" s="22">
        <f>B10-1</f>
        <v>-1</v>
      </c>
      <c r="D10" s="325" t="s">
        <v>56</v>
      </c>
      <c r="E10" s="325"/>
      <c r="F10" s="315" t="s">
        <v>141</v>
      </c>
      <c r="G10" s="316"/>
      <c r="H10" s="317"/>
      <c r="I10" s="43" t="s">
        <v>1</v>
      </c>
      <c r="J10" s="86">
        <f>VLOOKUP(F10,料金元データ!$B$2:$C$17,2,FALSE)</f>
        <v>0.1</v>
      </c>
    </row>
    <row r="11" spans="2:55" s="10" customFormat="1" ht="14.25" customHeight="1" x14ac:dyDescent="0.2">
      <c r="B11" s="14" t="s">
        <v>2</v>
      </c>
      <c r="C11" s="15" t="s">
        <v>3</v>
      </c>
      <c r="D11" s="72" t="s">
        <v>4</v>
      </c>
      <c r="E11" s="11" t="s">
        <v>5</v>
      </c>
      <c r="F11" s="12" t="s">
        <v>6</v>
      </c>
      <c r="G11" s="12" t="s">
        <v>7</v>
      </c>
      <c r="H11" s="12" t="s">
        <v>8</v>
      </c>
      <c r="I11" s="11" t="s">
        <v>9</v>
      </c>
      <c r="J11" s="12" t="s">
        <v>10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15</v>
      </c>
      <c r="P11" s="11" t="s">
        <v>16</v>
      </c>
      <c r="Q11" s="11" t="s">
        <v>17</v>
      </c>
      <c r="R11" s="11" t="s">
        <v>18</v>
      </c>
      <c r="S11" s="11" t="s">
        <v>19</v>
      </c>
      <c r="T11" s="11" t="s">
        <v>20</v>
      </c>
      <c r="U11" s="11" t="s">
        <v>21</v>
      </c>
      <c r="V11" s="11" t="s">
        <v>22</v>
      </c>
      <c r="W11" s="71" t="s">
        <v>23</v>
      </c>
      <c r="X11" s="72" t="s">
        <v>24</v>
      </c>
      <c r="Y11" s="11" t="s">
        <v>25</v>
      </c>
      <c r="Z11" s="11" t="s">
        <v>26</v>
      </c>
      <c r="AA11" s="11" t="s">
        <v>27</v>
      </c>
      <c r="AB11" s="11" t="s">
        <v>28</v>
      </c>
      <c r="AC11" s="107" t="s">
        <v>29</v>
      </c>
      <c r="AD11" s="11" t="s">
        <v>137</v>
      </c>
      <c r="AE11" s="11" t="s">
        <v>138</v>
      </c>
      <c r="AF11" s="107" t="s">
        <v>139</v>
      </c>
    </row>
    <row r="12" spans="2:55" s="10" customFormat="1" ht="14.25" customHeight="1" x14ac:dyDescent="0.2">
      <c r="B12" s="82" t="str">
        <f>カレンダー!B3</f>
        <v>ラグジュアリープールヴィラ</v>
      </c>
      <c r="C12" s="83">
        <v>2</v>
      </c>
      <c r="D12" s="85">
        <f>ROUNDDOWN(IF($C12=1,料金元データ!D19,IF($C12=2,料金元データ!D26,IF($C12=3,料金元データ!D33,IF($C12=4,料金元データ!D40,IF($C12=5,料金元データ!D47,IF($C12=6,料金元データ!D54))))))*(1-$J$10),-1)</f>
        <v>27450</v>
      </c>
      <c r="E12" s="85">
        <f>ROUNDDOWN(IF($C12=1,料金元データ!E19,IF($C12=2,料金元データ!E26,IF($C12=3,料金元データ!E33,IF($C12=4,料金元データ!E40,IF($C12=5,料金元データ!E47,IF($C12=6,料金元データ!E54))))))*(1-$J$10),-1)</f>
        <v>35550</v>
      </c>
      <c r="F12" s="85">
        <f>ROUNDDOWN(IF($C12=1,料金元データ!F19,IF($C12=2,料金元データ!F26,IF($C12=3,料金元データ!F33,IF($C12=4,料金元データ!F40,IF($C12=5,料金元データ!F47,IF($C12=6,料金元データ!F54))))))*(1-$J$10),-1)</f>
        <v>37800</v>
      </c>
      <c r="G12" s="85">
        <f>ROUNDDOWN(IF($C12=1,料金元データ!G19,IF($C12=2,料金元データ!G26,IF($C12=3,料金元データ!G33,IF($C12=4,料金元データ!G40,IF($C12=5,料金元データ!G47,IF($C12=6,料金元データ!G54))))))*(1-$J$10),-1)</f>
        <v>40320</v>
      </c>
      <c r="H12" s="85">
        <f>ROUNDDOWN(IF($C12=1,料金元データ!H19,IF($C12=2,料金元データ!H26,IF($C12=3,料金元データ!H33,IF($C12=4,料金元データ!H40,IF($C12=5,料金元データ!H47,IF($C12=6,料金元データ!H54))))))*(1-$J$10),-1)</f>
        <v>43200</v>
      </c>
      <c r="I12" s="85">
        <f>ROUNDDOWN(IF($C12=1,料金元データ!I19,IF($C12=2,料金元データ!I26,IF($C12=3,料金元データ!I33,IF($C12=4,料金元データ!I40,IF($C12=5,料金元データ!I47,IF($C12=6,料金元データ!I54))))))*(1-$J$10),-1)</f>
        <v>47250</v>
      </c>
      <c r="J12" s="85">
        <f>ROUNDDOWN(IF($C12=1,料金元データ!J19,IF($C12=2,料金元データ!J26,IF($C12=3,料金元データ!J33,IF($C12=4,料金元データ!J40,IF($C12=5,料金元データ!J47,IF($C12=6,料金元データ!J54))))))*(1-$J$10),-1)</f>
        <v>48600</v>
      </c>
      <c r="K12" s="85">
        <f>ROUNDDOWN(IF($C12=1,料金元データ!K19,IF($C12=2,料金元データ!K26,IF($C12=3,料金元データ!K33,IF($C12=4,料金元データ!K40,IF($C12=5,料金元データ!K47,IF($C12=6,料金元データ!K54))))))*(1-$J$10),-1)</f>
        <v>50850</v>
      </c>
      <c r="L12" s="85">
        <f>ROUNDDOWN(IF($C12=1,料金元データ!L19,IF($C12=2,料金元データ!L26,IF($C12=3,料金元データ!L33,IF($C12=4,料金元データ!L40,IF($C12=5,料金元データ!L47,IF($C12=6,料金元データ!L54))))))*(1-$J$10),-1)</f>
        <v>53820</v>
      </c>
      <c r="M12" s="85">
        <f>ROUNDDOWN(IF($C12=1,料金元データ!M19,IF($C12=2,料金元データ!M26,IF($C12=3,料金元データ!M33,IF($C12=4,料金元データ!M40,IF($C12=5,料金元データ!M47,IF($C12=6,料金元データ!M54))))))*(1-$J$10),-1)</f>
        <v>56250</v>
      </c>
      <c r="N12" s="85">
        <f>ROUNDDOWN(IF($C12=1,料金元データ!N19,IF($C12=2,料金元データ!N26,IF($C12=3,料金元データ!N33,IF($C12=4,料金元データ!N40,IF($C12=5,料金元データ!N47,IF($C12=6,料金元データ!N54))))))*(1-$J$10),-1)</f>
        <v>58050</v>
      </c>
      <c r="O12" s="85">
        <f>ROUNDDOWN(IF($C12=1,料金元データ!O19,IF($C12=2,料金元データ!O26,IF($C12=3,料金元データ!O33,IF($C12=4,料金元データ!O40,IF($C12=5,料金元データ!O47,IF($C12=6,料金元データ!O54))))))*(1-$J$10),-1)</f>
        <v>60300</v>
      </c>
      <c r="P12" s="85">
        <f>ROUNDDOWN(IF($C12=1,料金元データ!P19,IF($C12=2,料金元データ!P26,IF($C12=3,料金元データ!P33,IF($C12=4,料金元データ!P40,IF($C12=5,料金元データ!P47,IF($C12=6,料金元データ!P54))))))*(1-$J$10),-1)</f>
        <v>63450</v>
      </c>
      <c r="Q12" s="85">
        <f>ROUNDDOWN(IF($C12=1,料金元データ!Q19,IF($C12=2,料金元データ!Q26,IF($C12=3,料金元データ!Q33,IF($C12=4,料金元データ!Q40,IF($C12=5,料金元データ!Q47,IF($C12=6,料金元データ!Q54))))))*(1-$J$10),-1)</f>
        <v>65700</v>
      </c>
      <c r="R12" s="85">
        <f>ROUNDDOWN(IF($C12=1,料金元データ!R19,IF($C12=2,料金元データ!R26,IF($C12=3,料金元データ!R33,IF($C12=4,料金元データ!R40,IF($C12=5,料金元データ!R47,IF($C12=6,料金元データ!R54))))))*(1-$J$10),-1)</f>
        <v>67500</v>
      </c>
      <c r="S12" s="85">
        <f>ROUNDDOWN(IF($C12=1,料金元データ!S19,IF($C12=2,料金元データ!S26,IF($C12=3,料金元データ!S33,IF($C12=4,料金元データ!S40,IF($C12=5,料金元データ!S47,IF($C12=6,料金元データ!S54))))))*(1-$J$10),-1)</f>
        <v>68850</v>
      </c>
      <c r="T12" s="85">
        <f>ROUNDDOWN(IF($C12=1,料金元データ!T19,IF($C12=2,料金元データ!T26,IF($C12=3,料金元データ!T33,IF($C12=4,料金元データ!T40,IF($C12=5,料金元データ!T47,IF($C12=6,料金元データ!T54))))))*(1-$J$10),-1)</f>
        <v>72630</v>
      </c>
      <c r="U12" s="85">
        <f>ROUNDDOWN(IF($C12=1,料金元データ!U19,IF($C12=2,料金元データ!U26,IF($C12=3,料金元データ!U33,IF($C12=4,料金元データ!U40,IF($C12=5,料金元データ!U47,IF($C12=6,料金元データ!U54))))))*(1-$J$10),-1)</f>
        <v>77040</v>
      </c>
      <c r="V12" s="85">
        <f>ROUNDDOWN(IF($C12=1,料金元データ!V19,IF($C12=2,料金元データ!V26,IF($C12=3,料金元データ!V33,IF($C12=4,料金元データ!V40,IF($C12=5,料金元データ!V47,IF($C12=6,料金元データ!V54))))))*(1-$J$10),-1)</f>
        <v>82800</v>
      </c>
      <c r="W12" s="85">
        <f>ROUNDDOWN(IF($C12=1,料金元データ!W19,IF($C12=2,料金元データ!W26,IF($C12=3,料金元データ!W33,IF($C12=4,料金元データ!W40,IF($C12=5,料金元データ!W47,IF($C12=6,料金元データ!W54))))))*(1-$J$10),-1)</f>
        <v>85500</v>
      </c>
      <c r="X12" s="85">
        <f>ROUNDDOWN(IF($C12=1,料金元データ!X19,IF($C12=2,料金元データ!X26,IF($C12=3,料金元データ!X33,IF($C12=4,料金元データ!X40,IF($C12=5,料金元データ!X47,IF($C12=6,料金元データ!X54))))))*(1-$J$10),-1)</f>
        <v>94500</v>
      </c>
      <c r="Y12" s="85">
        <f>ROUNDDOWN(IF($C12=1,料金元データ!Y19,IF($C12=2,料金元データ!Y26,IF($C12=3,料金元データ!Y33,IF($C12=4,料金元データ!Y40,IF($C12=5,料金元データ!Y47,IF($C12=6,料金元データ!Y54))))))*(1-$J$10),-1)</f>
        <v>105300</v>
      </c>
      <c r="Z12" s="85">
        <f>ROUNDDOWN(IF($C12=1,料金元データ!Z19,IF($C12=2,料金元データ!Z26,IF($C12=3,料金元データ!Z33,IF($C12=4,料金元データ!Z40,IF($C12=5,料金元データ!Z47,IF($C12=6,料金元データ!Z54))))))*(1-$J$10),-1)</f>
        <v>118800</v>
      </c>
      <c r="AA12" s="85">
        <f>ROUNDDOWN(IF($C12=1,料金元データ!AA19,IF($C12=2,料金元データ!AA26,IF($C12=3,料金元データ!AA33,IF($C12=4,料金元データ!AA40,IF($C12=5,料金元データ!AA47,IF($C12=6,料金元データ!AA54))))))*(1-$J$10),-1)</f>
        <v>136800</v>
      </c>
      <c r="AB12" s="85">
        <f>ROUNDDOWN(IF($C12=1,料金元データ!AB19,IF($C12=2,料金元データ!AB26,IF($C12=3,料金元データ!AB33,IF($C12=4,料金元データ!AB40,IF($C12=5,料金元データ!AB47,IF($C12=6,料金元データ!AB54))))))*(1-$J$10),-1)</f>
        <v>162900</v>
      </c>
      <c r="AC12" s="85">
        <f>ROUNDDOWN(IF($C12=1,料金元データ!AC19,IF($C12=2,料金元データ!AC26,IF($C12=3,料金元データ!AC33,IF($C12=4,料金元データ!AC40,IF($C12=5,料金元データ!AC47,IF($C12=6,料金元データ!AC54))))))*(1-$J$10),-1)</f>
        <v>202500</v>
      </c>
      <c r="AD12" s="85">
        <f>ROUNDDOWN(IF($C12=1,料金元データ!AD19,IF($C12=2,料金元データ!AD26,IF($C12=3,料金元データ!AD33,IF($C12=4,料金元データ!AD40,IF($C12=5,料金元データ!AD47,IF($C12=6,料金元データ!AD54))))))*(1-$J$10),-1)</f>
        <v>0</v>
      </c>
      <c r="AE12" s="85">
        <f>ROUNDDOWN(IF($C12=1,料金元データ!AE19,IF($C12=2,料金元データ!AE26,IF($C12=3,料金元データ!AE33,IF($C12=4,料金元データ!AE40,IF($C12=5,料金元データ!AE47,IF($C12=6,料金元データ!AE54))))))*(1-$J$10),-1)</f>
        <v>0</v>
      </c>
      <c r="AF12" s="85">
        <f>ROUNDDOWN(IF($C12=1,料金元データ!AF19,IF($C12=2,料金元データ!AF26,IF($C12=3,料金元データ!AF33,IF($C12=4,料金元データ!AF40,IF($C12=5,料金元データ!AF47,IF($C12=6,料金元データ!AF54))))))*(1-$J$10),-1)</f>
        <v>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2:55" s="10" customFormat="1" ht="14.25" customHeight="1" x14ac:dyDescent="0.2">
      <c r="B13" s="82" t="str">
        <f>カレンダー!B4</f>
        <v>with SAUNA</v>
      </c>
      <c r="C13" s="83">
        <v>2</v>
      </c>
      <c r="D13" s="85">
        <f>ROUNDDOWN(IF($C13=1,料金元データ!D20,IF($C13=2,料金元データ!D27,IF($C13=3,料金元データ!D34,IF($C13=4,料金元データ!D41,IF($C13=5,料金元データ!D48,IF($C13=6,料金元データ!D55))))))*(1-$J$10),-1)</f>
        <v>36450</v>
      </c>
      <c r="E13" s="85">
        <f>ROUNDDOWN(IF($C13=1,料金元データ!E20,IF($C13=2,料金元データ!E27,IF($C13=3,料金元データ!E34,IF($C13=4,料金元データ!E41,IF($C13=5,料金元データ!E48,IF($C13=6,料金元データ!E55))))))*(1-$J$10),-1)</f>
        <v>44550</v>
      </c>
      <c r="F13" s="85">
        <f>ROUNDDOWN(IF($C13=1,料金元データ!F20,IF($C13=2,料金元データ!F27,IF($C13=3,料金元データ!F34,IF($C13=4,料金元データ!F41,IF($C13=5,料金元データ!F48,IF($C13=6,料金元データ!F55))))))*(1-$J$10),-1)</f>
        <v>46800</v>
      </c>
      <c r="G13" s="85">
        <f>ROUNDDOWN(IF($C13=1,料金元データ!G20,IF($C13=2,料金元データ!G27,IF($C13=3,料金元データ!G34,IF($C13=4,料金元データ!G41,IF($C13=5,料金元データ!G48,IF($C13=6,料金元データ!G55))))))*(1-$J$10),-1)</f>
        <v>49320</v>
      </c>
      <c r="H13" s="85">
        <f>ROUNDDOWN(IF($C13=1,料金元データ!H20,IF($C13=2,料金元データ!H27,IF($C13=3,料金元データ!H34,IF($C13=4,料金元データ!H41,IF($C13=5,料金元データ!H48,IF($C13=6,料金元データ!H55))))))*(1-$J$10),-1)</f>
        <v>52200</v>
      </c>
      <c r="I13" s="85">
        <f>ROUNDDOWN(IF($C13=1,料金元データ!I20,IF($C13=2,料金元データ!I27,IF($C13=3,料金元データ!I34,IF($C13=4,料金元データ!I41,IF($C13=5,料金元データ!I48,IF($C13=6,料金元データ!I55))))))*(1-$J$10),-1)</f>
        <v>56250</v>
      </c>
      <c r="J13" s="85">
        <f>ROUNDDOWN(IF($C13=1,料金元データ!J20,IF($C13=2,料金元データ!J27,IF($C13=3,料金元データ!J34,IF($C13=4,料金元データ!J41,IF($C13=5,料金元データ!J48,IF($C13=6,料金元データ!J55))))))*(1-$J$10),-1)</f>
        <v>57600</v>
      </c>
      <c r="K13" s="85">
        <f>ROUNDDOWN(IF($C13=1,料金元データ!K20,IF($C13=2,料金元データ!K27,IF($C13=3,料金元データ!K34,IF($C13=4,料金元データ!K41,IF($C13=5,料金元データ!K48,IF($C13=6,料金元データ!K55))))))*(1-$J$10),-1)</f>
        <v>59850</v>
      </c>
      <c r="L13" s="85">
        <f>ROUNDDOWN(IF($C13=1,料金元データ!L20,IF($C13=2,料金元データ!L27,IF($C13=3,料金元データ!L34,IF($C13=4,料金元データ!L41,IF($C13=5,料金元データ!L48,IF($C13=6,料金元データ!L55))))))*(1-$J$10),-1)</f>
        <v>62820</v>
      </c>
      <c r="M13" s="85">
        <f>ROUNDDOWN(IF($C13=1,料金元データ!M20,IF($C13=2,料金元データ!M27,IF($C13=3,料金元データ!M34,IF($C13=4,料金元データ!M41,IF($C13=5,料金元データ!M48,IF($C13=6,料金元データ!M55))))))*(1-$J$10),-1)</f>
        <v>65250</v>
      </c>
      <c r="N13" s="85">
        <f>ROUNDDOWN(IF($C13=1,料金元データ!N20,IF($C13=2,料金元データ!N27,IF($C13=3,料金元データ!N34,IF($C13=4,料金元データ!N41,IF($C13=5,料金元データ!N48,IF($C13=6,料金元データ!N55))))))*(1-$J$10),-1)</f>
        <v>67050</v>
      </c>
      <c r="O13" s="85">
        <f>ROUNDDOWN(IF($C13=1,料金元データ!O20,IF($C13=2,料金元データ!O27,IF($C13=3,料金元データ!O34,IF($C13=4,料金元データ!O41,IF($C13=5,料金元データ!O48,IF($C13=6,料金元データ!O55))))))*(1-$J$10),-1)</f>
        <v>69300</v>
      </c>
      <c r="P13" s="85">
        <f>ROUNDDOWN(IF($C13=1,料金元データ!P20,IF($C13=2,料金元データ!P27,IF($C13=3,料金元データ!P34,IF($C13=4,料金元データ!P41,IF($C13=5,料金元データ!P48,IF($C13=6,料金元データ!P55))))))*(1-$J$10),-1)</f>
        <v>72450</v>
      </c>
      <c r="Q13" s="85">
        <f>ROUNDDOWN(IF($C13=1,料金元データ!Q20,IF($C13=2,料金元データ!Q27,IF($C13=3,料金元データ!Q34,IF($C13=4,料金元データ!Q41,IF($C13=5,料金元データ!Q48,IF($C13=6,料金元データ!Q55))))))*(1-$J$10),-1)</f>
        <v>74700</v>
      </c>
      <c r="R13" s="85">
        <f>ROUNDDOWN(IF($C13=1,料金元データ!R20,IF($C13=2,料金元データ!R27,IF($C13=3,料金元データ!R34,IF($C13=4,料金元データ!R41,IF($C13=5,料金元データ!R48,IF($C13=6,料金元データ!R55))))))*(1-$J$10),-1)</f>
        <v>76500</v>
      </c>
      <c r="S13" s="85">
        <f>ROUNDDOWN(IF($C13=1,料金元データ!S20,IF($C13=2,料金元データ!S27,IF($C13=3,料金元データ!S34,IF($C13=4,料金元データ!S41,IF($C13=5,料金元データ!S48,IF($C13=6,料金元データ!S55))))))*(1-$J$10),-1)</f>
        <v>77850</v>
      </c>
      <c r="T13" s="85">
        <f>ROUNDDOWN(IF($C13=1,料金元データ!T20,IF($C13=2,料金元データ!T27,IF($C13=3,料金元データ!T34,IF($C13=4,料金元データ!T41,IF($C13=5,料金元データ!T48,IF($C13=6,料金元データ!T55))))))*(1-$J$10),-1)</f>
        <v>81630</v>
      </c>
      <c r="U13" s="85">
        <f>ROUNDDOWN(IF($C13=1,料金元データ!U20,IF($C13=2,料金元データ!U27,IF($C13=3,料金元データ!U34,IF($C13=4,料金元データ!U41,IF($C13=5,料金元データ!U48,IF($C13=6,料金元データ!U55))))))*(1-$J$10),-1)</f>
        <v>86040</v>
      </c>
      <c r="V13" s="85">
        <f>ROUNDDOWN(IF($C13=1,料金元データ!V20,IF($C13=2,料金元データ!V27,IF($C13=3,料金元データ!V34,IF($C13=4,料金元データ!V41,IF($C13=5,料金元データ!V48,IF($C13=6,料金元データ!V55))))))*(1-$J$10),-1)</f>
        <v>91800</v>
      </c>
      <c r="W13" s="85">
        <f>ROUNDDOWN(IF($C13=1,料金元データ!W20,IF($C13=2,料金元データ!W27,IF($C13=3,料金元データ!W34,IF($C13=4,料金元データ!W41,IF($C13=5,料金元データ!W48,IF($C13=6,料金元データ!W55))))))*(1-$J$10),-1)</f>
        <v>94500</v>
      </c>
      <c r="X13" s="85">
        <f>ROUNDDOWN(IF($C13=1,料金元データ!X20,IF($C13=2,料金元データ!X27,IF($C13=3,料金元データ!X34,IF($C13=4,料金元データ!X41,IF($C13=5,料金元データ!X48,IF($C13=6,料金元データ!X55))))))*(1-$J$10),-1)</f>
        <v>103500</v>
      </c>
      <c r="Y13" s="85">
        <f>ROUNDDOWN(IF($C13=1,料金元データ!Y20,IF($C13=2,料金元データ!Y27,IF($C13=3,料金元データ!Y34,IF($C13=4,料金元データ!Y41,IF($C13=5,料金元データ!Y48,IF($C13=6,料金元データ!Y55))))))*(1-$J$10),-1)</f>
        <v>114300</v>
      </c>
      <c r="Z13" s="85">
        <f>ROUNDDOWN(IF($C13=1,料金元データ!Z20,IF($C13=2,料金元データ!Z27,IF($C13=3,料金元データ!Z34,IF($C13=4,料金元データ!Z41,IF($C13=5,料金元データ!Z48,IF($C13=6,料金元データ!Z55))))))*(1-$J$10),-1)</f>
        <v>127800</v>
      </c>
      <c r="AA13" s="85">
        <f>ROUNDDOWN(IF($C13=1,料金元データ!AA20,IF($C13=2,料金元データ!AA27,IF($C13=3,料金元データ!AA34,IF($C13=4,料金元データ!AA41,IF($C13=5,料金元データ!AA48,IF($C13=6,料金元データ!AA55))))))*(1-$J$10),-1)</f>
        <v>145800</v>
      </c>
      <c r="AB13" s="85">
        <f>ROUNDDOWN(IF($C13=1,料金元データ!AB20,IF($C13=2,料金元データ!AB27,IF($C13=3,料金元データ!AB34,IF($C13=4,料金元データ!AB41,IF($C13=5,料金元データ!AB48,IF($C13=6,料金元データ!AB55))))))*(1-$J$10),-1)</f>
        <v>171900</v>
      </c>
      <c r="AC13" s="85">
        <f>ROUNDDOWN(IF($C13=1,料金元データ!AC20,IF($C13=2,料金元データ!AC27,IF($C13=3,料金元データ!AC34,IF($C13=4,料金元データ!AC41,IF($C13=5,料金元データ!AC48,IF($C13=6,料金元データ!AC55))))))*(1-$J$10),-1)</f>
        <v>211500</v>
      </c>
      <c r="AD13" s="85">
        <f>ROUNDDOWN(IF($C13=1,料金元データ!AD20,IF($C13=2,料金元データ!AD27,IF($C13=3,料金元データ!AD34,IF($C13=4,料金元データ!AD41,IF($C13=5,料金元データ!AD48,IF($C13=6,料金元データ!AD55))))))*(1-$J$10),-1)</f>
        <v>0</v>
      </c>
      <c r="AE13" s="85">
        <f>ROUNDDOWN(IF($C13=1,料金元データ!AE20,IF($C13=2,料金元データ!AE27,IF($C13=3,料金元データ!AE34,IF($C13=4,料金元データ!AE41,IF($C13=5,料金元データ!AE48,IF($C13=6,料金元データ!AE55))))))*(1-$J$10),-1)</f>
        <v>0</v>
      </c>
      <c r="AF13" s="85">
        <f>ROUNDDOWN(IF($C13=1,料金元データ!AF20,IF($C13=2,料金元データ!AF27,IF($C13=3,料金元データ!AF34,IF($C13=4,料金元データ!AF41,IF($C13=5,料金元データ!AF48,IF($C13=6,料金元データ!AF55))))))*(1-$J$10),-1)</f>
        <v>0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2:55" s="10" customFormat="1" ht="14.25" hidden="1" customHeight="1" x14ac:dyDescent="0.2">
      <c r="B14" s="82">
        <f>カレンダー!B5</f>
        <v>0</v>
      </c>
      <c r="C14" s="83">
        <v>2</v>
      </c>
      <c r="D14" s="85">
        <f>ROUNDDOWN(IF($C14=1,料金元データ!D21,IF($C14=2,料金元データ!D28,IF($C14=3,料金元データ!D35,IF($C14=4,料金元データ!D42,IF($C14=5,料金元データ!D49,IF($C14=6,料金元データ!D56))))))*(1-$J$10),-1)</f>
        <v>0</v>
      </c>
      <c r="E14" s="85">
        <f>ROUNDDOWN(IF($C14=1,料金元データ!E21,IF($C14=2,料金元データ!E28,IF($C14=3,料金元データ!E35,IF($C14=4,料金元データ!E42,IF($C14=5,料金元データ!E49,IF($C14=6,料金元データ!E56))))))*(1-$J$10),-1)</f>
        <v>0</v>
      </c>
      <c r="F14" s="85">
        <f>ROUNDDOWN(IF($C14=1,料金元データ!F21,IF($C14=2,料金元データ!F28,IF($C14=3,料金元データ!F35,IF($C14=4,料金元データ!F42,IF($C14=5,料金元データ!F49,IF($C14=6,料金元データ!F56))))))*(1-$J$10),-1)</f>
        <v>0</v>
      </c>
      <c r="G14" s="85">
        <f>ROUNDDOWN(IF($C14=1,料金元データ!G21,IF($C14=2,料金元データ!G28,IF($C14=3,料金元データ!G35,IF($C14=4,料金元データ!G42,IF($C14=5,料金元データ!G49,IF($C14=6,料金元データ!G56))))))*(1-$J$10),-1)</f>
        <v>0</v>
      </c>
      <c r="H14" s="85">
        <f>ROUNDDOWN(IF($C14=1,料金元データ!H21,IF($C14=2,料金元データ!H28,IF($C14=3,料金元データ!H35,IF($C14=4,料金元データ!H42,IF($C14=5,料金元データ!H49,IF($C14=6,料金元データ!H56))))))*(1-$J$10),-1)</f>
        <v>0</v>
      </c>
      <c r="I14" s="85">
        <f>ROUNDDOWN(IF($C14=1,料金元データ!I21,IF($C14=2,料金元データ!I28,IF($C14=3,料金元データ!I35,IF($C14=4,料金元データ!I42,IF($C14=5,料金元データ!I49,IF($C14=6,料金元データ!I56))))))*(1-$J$10),-1)</f>
        <v>0</v>
      </c>
      <c r="J14" s="85">
        <f>ROUNDDOWN(IF($C14=1,料金元データ!J21,IF($C14=2,料金元データ!J28,IF($C14=3,料金元データ!J35,IF($C14=4,料金元データ!J42,IF($C14=5,料金元データ!J49,IF($C14=6,料金元データ!J56))))))*(1-$J$10),-1)</f>
        <v>0</v>
      </c>
      <c r="K14" s="85">
        <f>ROUNDDOWN(IF($C14=1,料金元データ!K21,IF($C14=2,料金元データ!K28,IF($C14=3,料金元データ!K35,IF($C14=4,料金元データ!K42,IF($C14=5,料金元データ!K49,IF($C14=6,料金元データ!K56))))))*(1-$J$10),-1)</f>
        <v>0</v>
      </c>
      <c r="L14" s="85">
        <f>ROUNDDOWN(IF($C14=1,料金元データ!L21,IF($C14=2,料金元データ!L28,IF($C14=3,料金元データ!L35,IF($C14=4,料金元データ!L42,IF($C14=5,料金元データ!L49,IF($C14=6,料金元データ!L56))))))*(1-$J$10),-1)</f>
        <v>0</v>
      </c>
      <c r="M14" s="85">
        <f>ROUNDDOWN(IF($C14=1,料金元データ!M21,IF($C14=2,料金元データ!M28,IF($C14=3,料金元データ!M35,IF($C14=4,料金元データ!M42,IF($C14=5,料金元データ!M49,IF($C14=6,料金元データ!M56))))))*(1-$J$10),-1)</f>
        <v>0</v>
      </c>
      <c r="N14" s="85">
        <f>ROUNDDOWN(IF($C14=1,料金元データ!N21,IF($C14=2,料金元データ!N28,IF($C14=3,料金元データ!N35,IF($C14=4,料金元データ!N42,IF($C14=5,料金元データ!N49,IF($C14=6,料金元データ!N56))))))*(1-$J$10),-1)</f>
        <v>0</v>
      </c>
      <c r="O14" s="85">
        <f>ROUNDDOWN(IF($C14=1,料金元データ!O21,IF($C14=2,料金元データ!O28,IF($C14=3,料金元データ!O35,IF($C14=4,料金元データ!O42,IF($C14=5,料金元データ!O49,IF($C14=6,料金元データ!O56))))))*(1-$J$10),-1)</f>
        <v>0</v>
      </c>
      <c r="P14" s="85">
        <f>ROUNDDOWN(IF($C14=1,料金元データ!P21,IF($C14=2,料金元データ!P28,IF($C14=3,料金元データ!P35,IF($C14=4,料金元データ!P42,IF($C14=5,料金元データ!P49,IF($C14=6,料金元データ!P56))))))*(1-$J$10),-1)</f>
        <v>0</v>
      </c>
      <c r="Q14" s="85">
        <f>ROUNDDOWN(IF($C14=1,料金元データ!Q21,IF($C14=2,料金元データ!Q28,IF($C14=3,料金元データ!Q35,IF($C14=4,料金元データ!Q42,IF($C14=5,料金元データ!Q49,IF($C14=6,料金元データ!Q56))))))*(1-$J$10),-1)</f>
        <v>0</v>
      </c>
      <c r="R14" s="85">
        <f>ROUNDDOWN(IF($C14=1,料金元データ!R21,IF($C14=2,料金元データ!R28,IF($C14=3,料金元データ!R35,IF($C14=4,料金元データ!R42,IF($C14=5,料金元データ!R49,IF($C14=6,料金元データ!R56))))))*(1-$J$10),-1)</f>
        <v>0</v>
      </c>
      <c r="S14" s="85">
        <f>ROUNDDOWN(IF($C14=1,料金元データ!S21,IF($C14=2,料金元データ!S28,IF($C14=3,料金元データ!S35,IF($C14=4,料金元データ!S42,IF($C14=5,料金元データ!S49,IF($C14=6,料金元データ!S56))))))*(1-$J$10),-1)</f>
        <v>0</v>
      </c>
      <c r="T14" s="85">
        <f>ROUNDDOWN(IF($C14=1,料金元データ!T21,IF($C14=2,料金元データ!T28,IF($C14=3,料金元データ!T35,IF($C14=4,料金元データ!T42,IF($C14=5,料金元データ!T49,IF($C14=6,料金元データ!T56))))))*(1-$J$10),-1)</f>
        <v>0</v>
      </c>
      <c r="U14" s="85">
        <f>ROUNDDOWN(IF($C14=1,料金元データ!U21,IF($C14=2,料金元データ!U28,IF($C14=3,料金元データ!U35,IF($C14=4,料金元データ!U42,IF($C14=5,料金元データ!U49,IF($C14=6,料金元データ!U56))))))*(1-$J$10),-1)</f>
        <v>0</v>
      </c>
      <c r="V14" s="85">
        <f>ROUNDDOWN(IF($C14=1,料金元データ!V21,IF($C14=2,料金元データ!V28,IF($C14=3,料金元データ!V35,IF($C14=4,料金元データ!V42,IF($C14=5,料金元データ!V49,IF($C14=6,料金元データ!V56))))))*(1-$J$10),-1)</f>
        <v>0</v>
      </c>
      <c r="W14" s="85">
        <f>ROUNDDOWN(IF($C14=1,料金元データ!W21,IF($C14=2,料金元データ!W28,IF($C14=3,料金元データ!W35,IF($C14=4,料金元データ!W42,IF($C14=5,料金元データ!W49,IF($C14=6,料金元データ!W56))))))*(1-$J$10),-1)</f>
        <v>0</v>
      </c>
      <c r="X14" s="85">
        <f>ROUNDDOWN(IF($C14=1,料金元データ!X21,IF($C14=2,料金元データ!X28,IF($C14=3,料金元データ!X35,IF($C14=4,料金元データ!X42,IF($C14=5,料金元データ!X49,IF($C14=6,料金元データ!X56))))))*(1-$J$10),-1)</f>
        <v>0</v>
      </c>
      <c r="Y14" s="85">
        <f>ROUNDDOWN(IF($C14=1,料金元データ!Y21,IF($C14=2,料金元データ!Y28,IF($C14=3,料金元データ!Y35,IF($C14=4,料金元データ!Y42,IF($C14=5,料金元データ!Y49,IF($C14=6,料金元データ!Y56))))))*(1-$J$10),-1)</f>
        <v>0</v>
      </c>
      <c r="Z14" s="85">
        <f>ROUNDDOWN(IF($C14=1,料金元データ!Z21,IF($C14=2,料金元データ!Z28,IF($C14=3,料金元データ!Z35,IF($C14=4,料金元データ!Z42,IF($C14=5,料金元データ!Z49,IF($C14=6,料金元データ!Z56))))))*(1-$J$10),-1)</f>
        <v>0</v>
      </c>
      <c r="AA14" s="85">
        <f>ROUNDDOWN(IF($C14=1,料金元データ!AA21,IF($C14=2,料金元データ!AA28,IF($C14=3,料金元データ!AA35,IF($C14=4,料金元データ!AA42,IF($C14=5,料金元データ!AA49,IF($C14=6,料金元データ!AA56))))))*(1-$J$10),-1)</f>
        <v>0</v>
      </c>
      <c r="AB14" s="85">
        <f>ROUNDDOWN(IF($C14=1,料金元データ!AB21,IF($C14=2,料金元データ!AB28,IF($C14=3,料金元データ!AB35,IF($C14=4,料金元データ!AB42,IF($C14=5,料金元データ!AB49,IF($C14=6,料金元データ!AB56))))))*(1-$J$10),-1)</f>
        <v>0</v>
      </c>
      <c r="AC14" s="85">
        <f>ROUNDDOWN(IF($C14=1,料金元データ!AC21,IF($C14=2,料金元データ!AC28,IF($C14=3,料金元データ!AC35,IF($C14=4,料金元データ!AC42,IF($C14=5,料金元データ!AC49,IF($C14=6,料金元データ!AC56))))))*(1-$J$10),-1)</f>
        <v>0</v>
      </c>
      <c r="AD14" s="85">
        <f>ROUNDDOWN(IF($C14=1,料金元データ!AD21,IF($C14=2,料金元データ!AD28,IF($C14=3,料金元データ!AD35,IF($C14=4,料金元データ!AD42,IF($C14=5,料金元データ!AD49,IF($C14=6,料金元データ!AD56))))))*(1-$J$10),-1)</f>
        <v>0</v>
      </c>
      <c r="AE14" s="85">
        <f>ROUNDDOWN(IF($C14=1,料金元データ!AE21,IF($C14=2,料金元データ!AE28,IF($C14=3,料金元データ!AE35,IF($C14=4,料金元データ!AE42,IF($C14=5,料金元データ!AE49,IF($C14=6,料金元データ!AE56))))))*(1-$J$10),-1)</f>
        <v>0</v>
      </c>
      <c r="AF14" s="85">
        <f>ROUNDDOWN(IF($C14=1,料金元データ!AF21,IF($C14=2,料金元データ!AF28,IF($C14=3,料金元データ!AF35,IF($C14=4,料金元データ!AF42,IF($C14=5,料金元データ!AF49,IF($C14=6,料金元データ!AF56))))))*(1-$J$10),-1)</f>
        <v>0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2:55" s="10" customFormat="1" ht="14.25" hidden="1" customHeight="1" x14ac:dyDescent="0.2">
      <c r="B15" s="82">
        <f>カレンダー!B6</f>
        <v>0</v>
      </c>
      <c r="C15" s="83">
        <v>2</v>
      </c>
      <c r="D15" s="85">
        <f>ROUNDDOWN(IF($C15=1,料金元データ!D22,IF($C15=2,料金元データ!D29,IF($C15=3,料金元データ!D36,IF($C15=4,料金元データ!D43,IF($C15=5,料金元データ!D50,IF($C15=6,料金元データ!D57))))))*(1-$J$10),-1)</f>
        <v>0</v>
      </c>
      <c r="E15" s="85">
        <f>ROUNDDOWN(IF($C15=1,料金元データ!E22,IF($C15=2,料金元データ!E29,IF($C15=3,料金元データ!E36,IF($C15=4,料金元データ!E43,IF($C15=5,料金元データ!E50,IF($C15=6,料金元データ!E57))))))*(1-$J$10),-1)</f>
        <v>0</v>
      </c>
      <c r="F15" s="85">
        <f>ROUNDDOWN(IF($C15=1,料金元データ!F22,IF($C15=2,料金元データ!F29,IF($C15=3,料金元データ!F36,IF($C15=4,料金元データ!F43,IF($C15=5,料金元データ!F50,IF($C15=6,料金元データ!F57))))))*(1-$J$10),-1)</f>
        <v>0</v>
      </c>
      <c r="G15" s="85">
        <f>ROUNDDOWN(IF($C15=1,料金元データ!G22,IF($C15=2,料金元データ!G29,IF($C15=3,料金元データ!G36,IF($C15=4,料金元データ!G43,IF($C15=5,料金元データ!G50,IF($C15=6,料金元データ!G57))))))*(1-$J$10),-1)</f>
        <v>0</v>
      </c>
      <c r="H15" s="85">
        <f>ROUNDDOWN(IF($C15=1,料金元データ!H22,IF($C15=2,料金元データ!H29,IF($C15=3,料金元データ!H36,IF($C15=4,料金元データ!H43,IF($C15=5,料金元データ!H50,IF($C15=6,料金元データ!H57))))))*(1-$J$10),-1)</f>
        <v>0</v>
      </c>
      <c r="I15" s="85">
        <f>ROUNDDOWN(IF($C15=1,料金元データ!I22,IF($C15=2,料金元データ!I29,IF($C15=3,料金元データ!I36,IF($C15=4,料金元データ!I43,IF($C15=5,料金元データ!I50,IF($C15=6,料金元データ!I57))))))*(1-$J$10),-1)</f>
        <v>0</v>
      </c>
      <c r="J15" s="85">
        <f>ROUNDDOWN(IF($C15=1,料金元データ!J22,IF($C15=2,料金元データ!J29,IF($C15=3,料金元データ!J36,IF($C15=4,料金元データ!J43,IF($C15=5,料金元データ!J50,IF($C15=6,料金元データ!J57))))))*(1-$J$10),-1)</f>
        <v>0</v>
      </c>
      <c r="K15" s="85">
        <f>ROUNDDOWN(IF($C15=1,料金元データ!K22,IF($C15=2,料金元データ!K29,IF($C15=3,料金元データ!K36,IF($C15=4,料金元データ!K43,IF($C15=5,料金元データ!K50,IF($C15=6,料金元データ!K57))))))*(1-$J$10),-1)</f>
        <v>0</v>
      </c>
      <c r="L15" s="85">
        <f>ROUNDDOWN(IF($C15=1,料金元データ!L22,IF($C15=2,料金元データ!L29,IF($C15=3,料金元データ!L36,IF($C15=4,料金元データ!L43,IF($C15=5,料金元データ!L50,IF($C15=6,料金元データ!L57))))))*(1-$J$10),-1)</f>
        <v>0</v>
      </c>
      <c r="M15" s="85">
        <f>ROUNDDOWN(IF($C15=1,料金元データ!M22,IF($C15=2,料金元データ!M29,IF($C15=3,料金元データ!M36,IF($C15=4,料金元データ!M43,IF($C15=5,料金元データ!M50,IF($C15=6,料金元データ!M57))))))*(1-$J$10),-1)</f>
        <v>0</v>
      </c>
      <c r="N15" s="85">
        <f>ROUNDDOWN(IF($C15=1,料金元データ!N22,IF($C15=2,料金元データ!N29,IF($C15=3,料金元データ!N36,IF($C15=4,料金元データ!N43,IF($C15=5,料金元データ!N50,IF($C15=6,料金元データ!N57))))))*(1-$J$10),-1)</f>
        <v>0</v>
      </c>
      <c r="O15" s="85">
        <f>ROUNDDOWN(IF($C15=1,料金元データ!O22,IF($C15=2,料金元データ!O29,IF($C15=3,料金元データ!O36,IF($C15=4,料金元データ!O43,IF($C15=5,料金元データ!O50,IF($C15=6,料金元データ!O57))))))*(1-$J$10),-1)</f>
        <v>0</v>
      </c>
      <c r="P15" s="85">
        <f>ROUNDDOWN(IF($C15=1,料金元データ!P22,IF($C15=2,料金元データ!P29,IF($C15=3,料金元データ!P36,IF($C15=4,料金元データ!P43,IF($C15=5,料金元データ!P50,IF($C15=6,料金元データ!P57))))))*(1-$J$10),-1)</f>
        <v>0</v>
      </c>
      <c r="Q15" s="85">
        <f>ROUNDDOWN(IF($C15=1,料金元データ!Q22,IF($C15=2,料金元データ!Q29,IF($C15=3,料金元データ!Q36,IF($C15=4,料金元データ!Q43,IF($C15=5,料金元データ!Q50,IF($C15=6,料金元データ!Q57))))))*(1-$J$10),-1)</f>
        <v>0</v>
      </c>
      <c r="R15" s="85">
        <f>ROUNDDOWN(IF($C15=1,料金元データ!R22,IF($C15=2,料金元データ!R29,IF($C15=3,料金元データ!R36,IF($C15=4,料金元データ!R43,IF($C15=5,料金元データ!R50,IF($C15=6,料金元データ!R57))))))*(1-$J$10),-1)</f>
        <v>0</v>
      </c>
      <c r="S15" s="85">
        <f>ROUNDDOWN(IF($C15=1,料金元データ!S22,IF($C15=2,料金元データ!S29,IF($C15=3,料金元データ!S36,IF($C15=4,料金元データ!S43,IF($C15=5,料金元データ!S50,IF($C15=6,料金元データ!S57))))))*(1-$J$10),-1)</f>
        <v>0</v>
      </c>
      <c r="T15" s="85">
        <f>ROUNDDOWN(IF($C15=1,料金元データ!T22,IF($C15=2,料金元データ!T29,IF($C15=3,料金元データ!T36,IF($C15=4,料金元データ!T43,IF($C15=5,料金元データ!T50,IF($C15=6,料金元データ!T57))))))*(1-$J$10),-1)</f>
        <v>0</v>
      </c>
      <c r="U15" s="85">
        <f>ROUNDDOWN(IF($C15=1,料金元データ!U22,IF($C15=2,料金元データ!U29,IF($C15=3,料金元データ!U36,IF($C15=4,料金元データ!U43,IF($C15=5,料金元データ!U50,IF($C15=6,料金元データ!U57))))))*(1-$J$10),-1)</f>
        <v>0</v>
      </c>
      <c r="V15" s="85">
        <f>ROUNDDOWN(IF($C15=1,料金元データ!V22,IF($C15=2,料金元データ!V29,IF($C15=3,料金元データ!V36,IF($C15=4,料金元データ!V43,IF($C15=5,料金元データ!V50,IF($C15=6,料金元データ!V57))))))*(1-$J$10),-1)</f>
        <v>0</v>
      </c>
      <c r="W15" s="85">
        <f>ROUNDDOWN(IF($C15=1,料金元データ!W22,IF($C15=2,料金元データ!W29,IF($C15=3,料金元データ!W36,IF($C15=4,料金元データ!W43,IF($C15=5,料金元データ!W50,IF($C15=6,料金元データ!W57))))))*(1-$J$10),-1)</f>
        <v>0</v>
      </c>
      <c r="X15" s="85">
        <f>ROUNDDOWN(IF($C15=1,料金元データ!X22,IF($C15=2,料金元データ!X29,IF($C15=3,料金元データ!X36,IF($C15=4,料金元データ!X43,IF($C15=5,料金元データ!X50,IF($C15=6,料金元データ!X57))))))*(1-$J$10),-1)</f>
        <v>0</v>
      </c>
      <c r="Y15" s="85">
        <f>ROUNDDOWN(IF($C15=1,料金元データ!Y22,IF($C15=2,料金元データ!Y29,IF($C15=3,料金元データ!Y36,IF($C15=4,料金元データ!Y43,IF($C15=5,料金元データ!Y50,IF($C15=6,料金元データ!Y57))))))*(1-$J$10),-1)</f>
        <v>0</v>
      </c>
      <c r="Z15" s="85">
        <f>ROUNDDOWN(IF($C15=1,料金元データ!Z22,IF($C15=2,料金元データ!Z29,IF($C15=3,料金元データ!Z36,IF($C15=4,料金元データ!Z43,IF($C15=5,料金元データ!Z50,IF($C15=6,料金元データ!Z57))))))*(1-$J$10),-1)</f>
        <v>0</v>
      </c>
      <c r="AA15" s="85">
        <f>ROUNDDOWN(IF($C15=1,料金元データ!AA22,IF($C15=2,料金元データ!AA29,IF($C15=3,料金元データ!AA36,IF($C15=4,料金元データ!AA43,IF($C15=5,料金元データ!AA50,IF($C15=6,料金元データ!AA57))))))*(1-$J$10),-1)</f>
        <v>0</v>
      </c>
      <c r="AB15" s="85">
        <f>ROUNDDOWN(IF($C15=1,料金元データ!AB22,IF($C15=2,料金元データ!AB29,IF($C15=3,料金元データ!AB36,IF($C15=4,料金元データ!AB43,IF($C15=5,料金元データ!AB50,IF($C15=6,料金元データ!AB57))))))*(1-$J$10),-1)</f>
        <v>0</v>
      </c>
      <c r="AC15" s="85">
        <f>ROUNDDOWN(IF($C15=1,料金元データ!AC22,IF($C15=2,料金元データ!AC29,IF($C15=3,料金元データ!AC36,IF($C15=4,料金元データ!AC43,IF($C15=5,料金元データ!AC50,IF($C15=6,料金元データ!AC57))))))*(1-$J$10),-1)</f>
        <v>0</v>
      </c>
      <c r="AD15" s="85">
        <f>ROUNDDOWN(IF($C15=1,料金元データ!AD22,IF($C15=2,料金元データ!AD29,IF($C15=3,料金元データ!AD36,IF($C15=4,料金元データ!AD43,IF($C15=5,料金元データ!AD50,IF($C15=6,料金元データ!AD57))))))*(1-$J$10),-1)</f>
        <v>0</v>
      </c>
      <c r="AE15" s="85">
        <f>ROUNDDOWN(IF($C15=1,料金元データ!AE22,IF($C15=2,料金元データ!AE29,IF($C15=3,料金元データ!AE36,IF($C15=4,料金元データ!AE43,IF($C15=5,料金元データ!AE50,IF($C15=6,料金元データ!AE57))))))*(1-$J$10),-1)</f>
        <v>0</v>
      </c>
      <c r="AF15" s="85">
        <f>ROUNDDOWN(IF($C15=1,料金元データ!AF22,IF($C15=2,料金元データ!AF29,IF($C15=3,料金元データ!AF36,IF($C15=4,料金元データ!AF43,IF($C15=5,料金元データ!AF50,IF($C15=6,料金元データ!AF57))))))*(1-$J$10),-1)</f>
        <v>0</v>
      </c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2:55" s="10" customFormat="1" ht="14.25" hidden="1" customHeight="1" x14ac:dyDescent="0.2">
      <c r="B16" s="82">
        <f>カレンダー!B7</f>
        <v>0</v>
      </c>
      <c r="C16" s="83">
        <v>3</v>
      </c>
      <c r="D16" s="85">
        <f>ROUNDDOWN(IF($C16=1,料金元データ!D23,IF($C16=2,料金元データ!D30,IF($C16=3,料金元データ!D37,IF($C16=4,料金元データ!D44,IF($C16=5,料金元データ!D51,IF($C16=6,料金元データ!D58))))))*(1-$J$10),-1)</f>
        <v>0</v>
      </c>
      <c r="E16" s="85">
        <f>ROUNDDOWN(IF($C16=1,料金元データ!E23,IF($C16=2,料金元データ!E30,IF($C16=3,料金元データ!E37,IF($C16=4,料金元データ!E44,IF($C16=5,料金元データ!E51,IF($C16=6,料金元データ!E58))))))*(1-$J$10),-1)</f>
        <v>0</v>
      </c>
      <c r="F16" s="85">
        <f>ROUNDDOWN(IF($C16=1,料金元データ!F23,IF($C16=2,料金元データ!F30,IF($C16=3,料金元データ!F37,IF($C16=4,料金元データ!F44,IF($C16=5,料金元データ!F51,IF($C16=6,料金元データ!F58))))))*(1-$J$10),-1)</f>
        <v>0</v>
      </c>
      <c r="G16" s="85">
        <f>ROUNDDOWN(IF($C16=1,料金元データ!G23,IF($C16=2,料金元データ!G30,IF($C16=3,料金元データ!G37,IF($C16=4,料金元データ!G44,IF($C16=5,料金元データ!G51,IF($C16=6,料金元データ!G58))))))*(1-$J$10),-1)</f>
        <v>0</v>
      </c>
      <c r="H16" s="85">
        <f>ROUNDDOWN(IF($C16=1,料金元データ!H23,IF($C16=2,料金元データ!H30,IF($C16=3,料金元データ!H37,IF($C16=4,料金元データ!H44,IF($C16=5,料金元データ!H51,IF($C16=6,料金元データ!H58))))))*(1-$J$10),-1)</f>
        <v>0</v>
      </c>
      <c r="I16" s="85">
        <f>ROUNDDOWN(IF($C16=1,料金元データ!I23,IF($C16=2,料金元データ!I30,IF($C16=3,料金元データ!I37,IF($C16=4,料金元データ!I44,IF($C16=5,料金元データ!I51,IF($C16=6,料金元データ!I58))))))*(1-$J$10),-1)</f>
        <v>0</v>
      </c>
      <c r="J16" s="85">
        <f>ROUNDDOWN(IF($C16=1,料金元データ!J23,IF($C16=2,料金元データ!J30,IF($C16=3,料金元データ!J37,IF($C16=4,料金元データ!J44,IF($C16=5,料金元データ!J51,IF($C16=6,料金元データ!J58))))))*(1-$J$10),-1)</f>
        <v>0</v>
      </c>
      <c r="K16" s="85">
        <f>ROUNDDOWN(IF($C16=1,料金元データ!K23,IF($C16=2,料金元データ!K30,IF($C16=3,料金元データ!K37,IF($C16=4,料金元データ!K44,IF($C16=5,料金元データ!K51,IF($C16=6,料金元データ!K58))))))*(1-$J$10),-1)</f>
        <v>0</v>
      </c>
      <c r="L16" s="85">
        <f>ROUNDDOWN(IF($C16=1,料金元データ!L23,IF($C16=2,料金元データ!L30,IF($C16=3,料金元データ!L37,IF($C16=4,料金元データ!L44,IF($C16=5,料金元データ!L51,IF($C16=6,料金元データ!L58))))))*(1-$J$10),-1)</f>
        <v>0</v>
      </c>
      <c r="M16" s="85">
        <f>ROUNDDOWN(IF($C16=1,料金元データ!M23,IF($C16=2,料金元データ!M30,IF($C16=3,料金元データ!M37,IF($C16=4,料金元データ!M44,IF($C16=5,料金元データ!M51,IF($C16=6,料金元データ!M58))))))*(1-$J$10),-1)</f>
        <v>0</v>
      </c>
      <c r="N16" s="85">
        <f>ROUNDDOWN(IF($C16=1,料金元データ!N23,IF($C16=2,料金元データ!N30,IF($C16=3,料金元データ!N37,IF($C16=4,料金元データ!N44,IF($C16=5,料金元データ!N51,IF($C16=6,料金元データ!N58))))))*(1-$J$10),-1)</f>
        <v>0</v>
      </c>
      <c r="O16" s="85">
        <f>ROUNDDOWN(IF($C16=1,料金元データ!O23,IF($C16=2,料金元データ!O30,IF($C16=3,料金元データ!O37,IF($C16=4,料金元データ!O44,IF($C16=5,料金元データ!O51,IF($C16=6,料金元データ!O58))))))*(1-$J$10),-1)</f>
        <v>0</v>
      </c>
      <c r="P16" s="85">
        <f>ROUNDDOWN(IF($C16=1,料金元データ!P23,IF($C16=2,料金元データ!P30,IF($C16=3,料金元データ!P37,IF($C16=4,料金元データ!P44,IF($C16=5,料金元データ!P51,IF($C16=6,料金元データ!P58))))))*(1-$J$10),-1)</f>
        <v>0</v>
      </c>
      <c r="Q16" s="85">
        <f>ROUNDDOWN(IF($C16=1,料金元データ!Q23,IF($C16=2,料金元データ!Q30,IF($C16=3,料金元データ!Q37,IF($C16=4,料金元データ!Q44,IF($C16=5,料金元データ!Q51,IF($C16=6,料金元データ!Q58))))))*(1-$J$10),-1)</f>
        <v>0</v>
      </c>
      <c r="R16" s="85">
        <f>ROUNDDOWN(IF($C16=1,料金元データ!R23,IF($C16=2,料金元データ!R30,IF($C16=3,料金元データ!R37,IF($C16=4,料金元データ!R44,IF($C16=5,料金元データ!R51,IF($C16=6,料金元データ!R58))))))*(1-$J$10),-1)</f>
        <v>0</v>
      </c>
      <c r="S16" s="85">
        <f>ROUNDDOWN(IF($C16=1,料金元データ!S23,IF($C16=2,料金元データ!S30,IF($C16=3,料金元データ!S37,IF($C16=4,料金元データ!S44,IF($C16=5,料金元データ!S51,IF($C16=6,料金元データ!S58))))))*(1-$J$10),-1)</f>
        <v>0</v>
      </c>
      <c r="T16" s="85">
        <f>ROUNDDOWN(IF($C16=1,料金元データ!T23,IF($C16=2,料金元データ!T30,IF($C16=3,料金元データ!T37,IF($C16=4,料金元データ!T44,IF($C16=5,料金元データ!T51,IF($C16=6,料金元データ!T58))))))*(1-$J$10),-1)</f>
        <v>0</v>
      </c>
      <c r="U16" s="85">
        <f>ROUNDDOWN(IF($C16=1,料金元データ!U23,IF($C16=2,料金元データ!U30,IF($C16=3,料金元データ!U37,IF($C16=4,料金元データ!U44,IF($C16=5,料金元データ!U51,IF($C16=6,料金元データ!U58))))))*(1-$J$10),-1)</f>
        <v>0</v>
      </c>
      <c r="V16" s="85">
        <f>ROUNDDOWN(IF($C16=1,料金元データ!V23,IF($C16=2,料金元データ!V30,IF($C16=3,料金元データ!V37,IF($C16=4,料金元データ!V44,IF($C16=5,料金元データ!V51,IF($C16=6,料金元データ!V58))))))*(1-$J$10),-1)</f>
        <v>0</v>
      </c>
      <c r="W16" s="85">
        <f>ROUNDDOWN(IF($C16=1,料金元データ!W23,IF($C16=2,料金元データ!W30,IF($C16=3,料金元データ!W37,IF($C16=4,料金元データ!W44,IF($C16=5,料金元データ!W51,IF($C16=6,料金元データ!W58))))))*(1-$J$10),-1)</f>
        <v>0</v>
      </c>
      <c r="X16" s="85">
        <f>ROUNDDOWN(IF($C16=1,料金元データ!X23,IF($C16=2,料金元データ!X30,IF($C16=3,料金元データ!X37,IF($C16=4,料金元データ!X44,IF($C16=5,料金元データ!X51,IF($C16=6,料金元データ!X58))))))*(1-$J$10),-1)</f>
        <v>0</v>
      </c>
      <c r="Y16" s="85">
        <f>ROUNDDOWN(IF($C16=1,料金元データ!Y23,IF($C16=2,料金元データ!Y30,IF($C16=3,料金元データ!Y37,IF($C16=4,料金元データ!Y44,IF($C16=5,料金元データ!Y51,IF($C16=6,料金元データ!Y58))))))*(1-$J$10),-1)</f>
        <v>0</v>
      </c>
      <c r="Z16" s="85">
        <f>ROUNDDOWN(IF($C16=1,料金元データ!Z23,IF($C16=2,料金元データ!Z30,IF($C16=3,料金元データ!Z37,IF($C16=4,料金元データ!Z44,IF($C16=5,料金元データ!Z51,IF($C16=6,料金元データ!Z58))))))*(1-$J$10),-1)</f>
        <v>0</v>
      </c>
      <c r="AA16" s="85">
        <f>ROUNDDOWN(IF($C16=1,料金元データ!AA23,IF($C16=2,料金元データ!AA30,IF($C16=3,料金元データ!AA37,IF($C16=4,料金元データ!AA44,IF($C16=5,料金元データ!AA51,IF($C16=6,料金元データ!AA58))))))*(1-$J$10),-1)</f>
        <v>0</v>
      </c>
      <c r="AB16" s="85">
        <f>ROUNDDOWN(IF($C16=1,料金元データ!AB23,IF($C16=2,料金元データ!AB30,IF($C16=3,料金元データ!AB37,IF($C16=4,料金元データ!AB44,IF($C16=5,料金元データ!AB51,IF($C16=6,料金元データ!AB58))))))*(1-$J$10),-1)</f>
        <v>0</v>
      </c>
      <c r="AC16" s="85">
        <f>ROUNDDOWN(IF($C16=1,料金元データ!AC23,IF($C16=2,料金元データ!AC30,IF($C16=3,料金元データ!AC37,IF($C16=4,料金元データ!AC44,IF($C16=5,料金元データ!AC51,IF($C16=6,料金元データ!AC58))))))*(1-$J$10),-1)</f>
        <v>0</v>
      </c>
      <c r="AD16" s="85">
        <f>ROUNDDOWN(IF($C16=1,料金元データ!AD23,IF($C16=2,料金元データ!AD30,IF($C16=3,料金元データ!AD37,IF($C16=4,料金元データ!AD44,IF($C16=5,料金元データ!AD51,IF($C16=6,料金元データ!AD58))))))*(1-$J$10),-1)</f>
        <v>0</v>
      </c>
      <c r="AE16" s="85">
        <f>ROUNDDOWN(IF($C16=1,料金元データ!AE23,IF($C16=2,料金元データ!AE30,IF($C16=3,料金元データ!AE37,IF($C16=4,料金元データ!AE44,IF($C16=5,料金元データ!AE51,IF($C16=6,料金元データ!AE58))))))*(1-$J$10),-1)</f>
        <v>0</v>
      </c>
      <c r="AF16" s="85">
        <f>ROUNDDOWN(IF($C16=1,料金元データ!AF23,IF($C16=2,料金元データ!AF30,IF($C16=3,料金元データ!AF37,IF($C16=4,料金元データ!AF44,IF($C16=5,料金元データ!AF51,IF($C16=6,料金元データ!AF58))))))*(1-$J$10),-1)</f>
        <v>0</v>
      </c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10" customFormat="1" ht="14.25" hidden="1" customHeight="1" x14ac:dyDescent="0.2">
      <c r="B17" s="82">
        <f>カレンダー!B8</f>
        <v>0</v>
      </c>
      <c r="C17" s="83">
        <v>4</v>
      </c>
      <c r="D17" s="85">
        <f>ROUNDDOWN(IF($C17=1,料金元データ!D24,IF($C17=2,料金元データ!D31,IF($C17=3,料金元データ!D38,IF($C17=4,料金元データ!D45,IF($C17=5,料金元データ!D52,IF($C17=6,料金元データ!D59))))))*(1-$J$10),-1)</f>
        <v>0</v>
      </c>
      <c r="E17" s="85">
        <f>ROUNDDOWN(IF($C17=1,料金元データ!E24,IF($C17=2,料金元データ!E31,IF($C17=3,料金元データ!E38,IF($C17=4,料金元データ!E45,IF($C17=5,料金元データ!E52,IF($C17=6,料金元データ!E59))))))*(1-$J$10),-1)</f>
        <v>0</v>
      </c>
      <c r="F17" s="85">
        <f>ROUNDDOWN(IF($C17=1,料金元データ!F24,IF($C17=2,料金元データ!F31,IF($C17=3,料金元データ!F38,IF($C17=4,料金元データ!F45,IF($C17=5,料金元データ!F52,IF($C17=6,料金元データ!F59))))))*(1-$J$10),-1)</f>
        <v>0</v>
      </c>
      <c r="G17" s="85">
        <f>ROUNDDOWN(IF($C17=1,料金元データ!G24,IF($C17=2,料金元データ!G31,IF($C17=3,料金元データ!G38,IF($C17=4,料金元データ!G45,IF($C17=5,料金元データ!G52,IF($C17=6,料金元データ!G59))))))*(1-$J$10),-1)</f>
        <v>0</v>
      </c>
      <c r="H17" s="85">
        <f>ROUNDDOWN(IF($C17=1,料金元データ!H24,IF($C17=2,料金元データ!H31,IF($C17=3,料金元データ!H38,IF($C17=4,料金元データ!H45,IF($C17=5,料金元データ!H52,IF($C17=6,料金元データ!H59))))))*(1-$J$10),-1)</f>
        <v>0</v>
      </c>
      <c r="I17" s="85">
        <f>ROUNDDOWN(IF($C17=1,料金元データ!I24,IF($C17=2,料金元データ!I31,IF($C17=3,料金元データ!I38,IF($C17=4,料金元データ!I45,IF($C17=5,料金元データ!I52,IF($C17=6,料金元データ!I59))))))*(1-$J$10),-1)</f>
        <v>0</v>
      </c>
      <c r="J17" s="85">
        <f>ROUNDDOWN(IF($C17=1,料金元データ!J24,IF($C17=2,料金元データ!J31,IF($C17=3,料金元データ!J38,IF($C17=4,料金元データ!J45,IF($C17=5,料金元データ!J52,IF($C17=6,料金元データ!J59))))))*(1-$J$10),-1)</f>
        <v>0</v>
      </c>
      <c r="K17" s="85">
        <f>ROUNDDOWN(IF($C17=1,料金元データ!K24,IF($C17=2,料金元データ!K31,IF($C17=3,料金元データ!K38,IF($C17=4,料金元データ!K45,IF($C17=5,料金元データ!K52,IF($C17=6,料金元データ!K59))))))*(1-$J$10),-1)</f>
        <v>0</v>
      </c>
      <c r="L17" s="85">
        <f>ROUNDDOWN(IF($C17=1,料金元データ!L24,IF($C17=2,料金元データ!L31,IF($C17=3,料金元データ!L38,IF($C17=4,料金元データ!L45,IF($C17=5,料金元データ!L52,IF($C17=6,料金元データ!L59))))))*(1-$J$10),-1)</f>
        <v>0</v>
      </c>
      <c r="M17" s="85">
        <f>ROUNDDOWN(IF($C17=1,料金元データ!M24,IF($C17=2,料金元データ!M31,IF($C17=3,料金元データ!M38,IF($C17=4,料金元データ!M45,IF($C17=5,料金元データ!M52,IF($C17=6,料金元データ!M59))))))*(1-$J$10),-1)</f>
        <v>0</v>
      </c>
      <c r="N17" s="85">
        <f>ROUNDDOWN(IF($C17=1,料金元データ!N24,IF($C17=2,料金元データ!N31,IF($C17=3,料金元データ!N38,IF($C17=4,料金元データ!N45,IF($C17=5,料金元データ!N52,IF($C17=6,料金元データ!N59))))))*(1-$J$10),-1)</f>
        <v>0</v>
      </c>
      <c r="O17" s="85">
        <f>ROUNDDOWN(IF($C17=1,料金元データ!O24,IF($C17=2,料金元データ!O31,IF($C17=3,料金元データ!O38,IF($C17=4,料金元データ!O45,IF($C17=5,料金元データ!O52,IF($C17=6,料金元データ!O59))))))*(1-$J$10),-1)</f>
        <v>0</v>
      </c>
      <c r="P17" s="85">
        <f>ROUNDDOWN(IF($C17=1,料金元データ!P24,IF($C17=2,料金元データ!P31,IF($C17=3,料金元データ!P38,IF($C17=4,料金元データ!P45,IF($C17=5,料金元データ!P52,IF($C17=6,料金元データ!P59))))))*(1-$J$10),-1)</f>
        <v>0</v>
      </c>
      <c r="Q17" s="85">
        <f>ROUNDDOWN(IF($C17=1,料金元データ!Q24,IF($C17=2,料金元データ!Q31,IF($C17=3,料金元データ!Q38,IF($C17=4,料金元データ!Q45,IF($C17=5,料金元データ!Q52,IF($C17=6,料金元データ!Q59))))))*(1-$J$10),-1)</f>
        <v>0</v>
      </c>
      <c r="R17" s="85">
        <f>ROUNDDOWN(IF($C17=1,料金元データ!R24,IF($C17=2,料金元データ!R31,IF($C17=3,料金元データ!R38,IF($C17=4,料金元データ!R45,IF($C17=5,料金元データ!R52,IF($C17=6,料金元データ!R59))))))*(1-$J$10),-1)</f>
        <v>0</v>
      </c>
      <c r="S17" s="85">
        <f>ROUNDDOWN(IF($C17=1,料金元データ!S24,IF($C17=2,料金元データ!S31,IF($C17=3,料金元データ!S38,IF($C17=4,料金元データ!S45,IF($C17=5,料金元データ!S52,IF($C17=6,料金元データ!S59))))))*(1-$J$10),-1)</f>
        <v>0</v>
      </c>
      <c r="T17" s="85">
        <f>ROUNDDOWN(IF($C17=1,料金元データ!T24,IF($C17=2,料金元データ!T31,IF($C17=3,料金元データ!T38,IF($C17=4,料金元データ!T45,IF($C17=5,料金元データ!T52,IF($C17=6,料金元データ!T59))))))*(1-$J$10),-1)</f>
        <v>0</v>
      </c>
      <c r="U17" s="85">
        <f>ROUNDDOWN(IF($C17=1,料金元データ!U24,IF($C17=2,料金元データ!U31,IF($C17=3,料金元データ!U38,IF($C17=4,料金元データ!U45,IF($C17=5,料金元データ!U52,IF($C17=6,料金元データ!U59))))))*(1-$J$10),-1)</f>
        <v>0</v>
      </c>
      <c r="V17" s="85">
        <f>ROUNDDOWN(IF($C17=1,料金元データ!V24,IF($C17=2,料金元データ!V31,IF($C17=3,料金元データ!V38,IF($C17=4,料金元データ!V45,IF($C17=5,料金元データ!V52,IF($C17=6,料金元データ!V59))))))*(1-$J$10),-1)</f>
        <v>0</v>
      </c>
      <c r="W17" s="85">
        <f>ROUNDDOWN(IF($C17=1,料金元データ!W24,IF($C17=2,料金元データ!W31,IF($C17=3,料金元データ!W38,IF($C17=4,料金元データ!W45,IF($C17=5,料金元データ!W52,IF($C17=6,料金元データ!W59))))))*(1-$J$10),-1)</f>
        <v>0</v>
      </c>
      <c r="X17" s="85">
        <f>ROUNDDOWN(IF($C17=1,料金元データ!X24,IF($C17=2,料金元データ!X31,IF($C17=3,料金元データ!X38,IF($C17=4,料金元データ!X45,IF($C17=5,料金元データ!X52,IF($C17=6,料金元データ!X59))))))*(1-$J$10),-1)</f>
        <v>0</v>
      </c>
      <c r="Y17" s="85">
        <f>ROUNDDOWN(IF($C17=1,料金元データ!Y24,IF($C17=2,料金元データ!Y31,IF($C17=3,料金元データ!Y38,IF($C17=4,料金元データ!Y45,IF($C17=5,料金元データ!Y52,IF($C17=6,料金元データ!Y59))))))*(1-$J$10),-1)</f>
        <v>0</v>
      </c>
      <c r="Z17" s="85">
        <f>ROUNDDOWN(IF($C17=1,料金元データ!Z24,IF($C17=2,料金元データ!Z31,IF($C17=3,料金元データ!Z38,IF($C17=4,料金元データ!Z45,IF($C17=5,料金元データ!Z52,IF($C17=6,料金元データ!Z59))))))*(1-$J$10),-1)</f>
        <v>0</v>
      </c>
      <c r="AA17" s="85">
        <f>ROUNDDOWN(IF($C17=1,料金元データ!AA24,IF($C17=2,料金元データ!AA31,IF($C17=3,料金元データ!AA38,IF($C17=4,料金元データ!AA45,IF($C17=5,料金元データ!AA52,IF($C17=6,料金元データ!AA59))))))*(1-$J$10),-1)</f>
        <v>0</v>
      </c>
      <c r="AB17" s="85">
        <f>ROUNDDOWN(IF($C17=1,料金元データ!AB24,IF($C17=2,料金元データ!AB31,IF($C17=3,料金元データ!AB38,IF($C17=4,料金元データ!AB45,IF($C17=5,料金元データ!AB52,IF($C17=6,料金元データ!AB59))))))*(1-$J$10),-1)</f>
        <v>0</v>
      </c>
      <c r="AC17" s="85">
        <f>ROUNDDOWN(IF($C17=1,料金元データ!AC24,IF($C17=2,料金元データ!AC31,IF($C17=3,料金元データ!AC38,IF($C17=4,料金元データ!AC45,IF($C17=5,料金元データ!AC52,IF($C17=6,料金元データ!AC59))))))*(1-$J$10),-1)</f>
        <v>0</v>
      </c>
      <c r="AD17" s="85">
        <f>ROUNDDOWN(IF($C17=1,料金元データ!AD24,IF($C17=2,料金元データ!AD31,IF($C17=3,料金元データ!AD38,IF($C17=4,料金元データ!AD45,IF($C17=5,料金元データ!AD52,IF($C17=6,料金元データ!AD59))))))*(1-$J$10),-1)</f>
        <v>0</v>
      </c>
      <c r="AE17" s="85">
        <f>ROUNDDOWN(IF($C17=1,料金元データ!AE24,IF($C17=2,料金元データ!AE31,IF($C17=3,料金元データ!AE38,IF($C17=4,料金元データ!AE45,IF($C17=5,料金元データ!AE52,IF($C17=6,料金元データ!AE59))))))*(1-$J$10),-1)</f>
        <v>0</v>
      </c>
      <c r="AF17" s="85">
        <f>ROUNDDOWN(IF($C17=1,料金元データ!AF24,IF($C17=2,料金元データ!AF31,IF($C17=3,料金元データ!AF38,IF($C17=4,料金元データ!AF45,IF($C17=5,料金元データ!AF52,IF($C17=6,料金元データ!AF59))))))*(1-$J$10),-1)</f>
        <v>0</v>
      </c>
      <c r="AG17" s="19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x14ac:dyDescent="0.2">
      <c r="B18" s="68"/>
      <c r="C18" s="6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55" ht="18" hidden="1" thickBot="1" x14ac:dyDescent="0.25">
      <c r="B19" s="77"/>
      <c r="C19" s="78" t="s">
        <v>57</v>
      </c>
      <c r="D19" s="79">
        <f ca="1">IFERROR(IF((D29-在庫!$B$1+1)&lt;0,0,(D29-在庫!$B$1)+2),"")</f>
        <v>0</v>
      </c>
      <c r="E19" s="79">
        <f ca="1">IFERROR(IF((E29-在庫!$B$1+1)&lt;0,0,(E29-在庫!$B$1)+2),"")</f>
        <v>0</v>
      </c>
      <c r="F19" s="79">
        <f ca="1">IFERROR(IF((F29-在庫!$B$1+1)&lt;0,0,(F29-在庫!$B$1)+2),"")</f>
        <v>0</v>
      </c>
      <c r="G19" s="79">
        <f ca="1">IFERROR(IF((G29-在庫!$B$1+1)&lt;0,0,(G29-在庫!$B$1)+2),"")</f>
        <v>0</v>
      </c>
      <c r="H19" s="79">
        <f ca="1">IFERROR(IF((H29-在庫!$B$1+1)&lt;0,0,(H29-在庫!$B$1)+2),"")</f>
        <v>0</v>
      </c>
      <c r="I19" s="79">
        <f ca="1">IFERROR(IF((I29-在庫!$B$1+1)&lt;0,0,(I29-在庫!$B$1)+2),"")</f>
        <v>0</v>
      </c>
      <c r="J19" s="79">
        <f ca="1">IFERROR(IF((J29-在庫!$B$1+1)&lt;0,0,(J29-在庫!$B$1)+2),"")</f>
        <v>0</v>
      </c>
      <c r="K19" s="79">
        <f ca="1">IFERROR(IF((K29-在庫!$B$1+1)&lt;0,0,(K29-在庫!$B$1)+2),"")</f>
        <v>0</v>
      </c>
      <c r="L19" s="79">
        <f ca="1">IFERROR(IF((L29-在庫!$B$1+1)&lt;0,0,(L29-在庫!$B$1)+2),"")</f>
        <v>0</v>
      </c>
      <c r="M19" s="79">
        <f ca="1">IFERROR(IF((M29-在庫!$B$1+1)&lt;0,0,(M29-在庫!$B$1)+2),"")</f>
        <v>0</v>
      </c>
      <c r="N19" s="79">
        <f ca="1">IFERROR(IF((N29-在庫!$B$1+1)&lt;0,0,(N29-在庫!$B$1)+2),"")</f>
        <v>0</v>
      </c>
      <c r="O19" s="79">
        <f ca="1">IFERROR(IF((O29-在庫!$B$1+1)&lt;0,0,(O29-在庫!$B$1)+2),"")</f>
        <v>0</v>
      </c>
      <c r="P19" s="79">
        <f ca="1">IFERROR(IF((P29-在庫!$B$1+1)&lt;0,0,(P29-在庫!$B$1)+2),"")</f>
        <v>0</v>
      </c>
      <c r="Q19" s="79">
        <f ca="1">IFERROR(IF((Q29-在庫!$B$1+1)&lt;0,0,(Q29-在庫!$B$1)+2),"")</f>
        <v>0</v>
      </c>
      <c r="R19" s="79">
        <f ca="1">IFERROR(IF((R29-在庫!$B$1+1)&lt;0,0,(R29-在庫!$B$1)+2),"")</f>
        <v>0</v>
      </c>
      <c r="S19" s="79">
        <f ca="1">IFERROR(IF((S29-在庫!$B$1+1)&lt;0,0,(S29-在庫!$B$1)+2),"")</f>
        <v>0</v>
      </c>
      <c r="T19" s="79">
        <f ca="1">IFERROR(IF((T29-在庫!$B$1+1)&lt;0,0,(T29-在庫!$B$1)+2),"")</f>
        <v>0</v>
      </c>
      <c r="U19" s="79">
        <f ca="1">IFERROR(IF((U29-在庫!$B$1+1)&lt;0,0,(U29-在庫!$B$1)+2),"")</f>
        <v>0</v>
      </c>
      <c r="V19" s="79">
        <f ca="1">IFERROR(IF((V29-在庫!$B$1+1)&lt;0,0,(V29-在庫!$B$1)+2),"")</f>
        <v>0</v>
      </c>
      <c r="W19" s="79">
        <f ca="1">IFERROR(IF((W29-在庫!$B$1+1)&lt;0,0,(W29-在庫!$B$1)+2),"")</f>
        <v>0</v>
      </c>
      <c r="X19" s="79">
        <f ca="1">IFERROR(IF((X29-在庫!$B$1+1)&lt;0,0,(X29-在庫!$B$1)+2),"")</f>
        <v>0</v>
      </c>
      <c r="Y19" s="79">
        <f ca="1">IFERROR(IF((Y29-在庫!$B$1+1)&lt;0,0,(Y29-在庫!$B$1)+2),"")</f>
        <v>0</v>
      </c>
      <c r="Z19" s="79">
        <f ca="1">IFERROR(IF((Z29-在庫!$B$1+1)&lt;0,0,(Z29-在庫!$B$1)+2),"")</f>
        <v>0</v>
      </c>
      <c r="AA19" s="79">
        <f ca="1">IFERROR(IF((AA29-在庫!$B$1+1)&lt;0,0,(AA29-在庫!$B$1)+2),"")</f>
        <v>0</v>
      </c>
      <c r="AB19" s="79">
        <f ca="1">IFERROR(IF((AB29-在庫!$B$1+1)&lt;0,0,(AB29-在庫!$B$1)+2),"")</f>
        <v>0</v>
      </c>
      <c r="AC19" s="79">
        <f ca="1">IFERROR(IF((AC29-在庫!$B$1+1)&lt;0,0,(AC29-在庫!$B$1)+2),"")</f>
        <v>0</v>
      </c>
      <c r="AD19" s="79">
        <f ca="1">IFERROR(IF((AD29-在庫!$B$1+1)&lt;0,0,(AD29-在庫!$B$1)+2),"")</f>
        <v>0</v>
      </c>
      <c r="AE19" s="79">
        <f ca="1">IFERROR(IF((AE29-在庫!$B$1+1)&lt;0,0,(AE29-在庫!$B$1)+2),"")</f>
        <v>0</v>
      </c>
      <c r="AF19" s="79">
        <f ca="1">IFERROR(IF((AF29-在庫!$B$1+1)&lt;0,0,(AF29-在庫!$B$1)+2),"")</f>
        <v>0</v>
      </c>
      <c r="AG19" s="79">
        <f ca="1">IFERROR(IF((AG29-在庫!$B$1+1)&lt;0,0,(AG29-在庫!$B$1)+2),"")</f>
        <v>0</v>
      </c>
      <c r="AH19" s="79">
        <f ca="1">IFERROR(IF((AH29-在庫!$B$1+1)&lt;0,0,(AH29-在庫!$B$1)+2),"")</f>
        <v>0</v>
      </c>
    </row>
    <row r="20" spans="1:55" ht="17.5" customHeight="1" x14ac:dyDescent="0.2">
      <c r="B20" s="327" t="str">
        <f ca="1">RIGHT(CELL("filename",A1),LEN(CELL("filename",A1))-FIND("]",CELL("filename",A1)))</f>
        <v>2025年9月</v>
      </c>
      <c r="C20" s="180" t="s">
        <v>130</v>
      </c>
      <c r="D20" s="181">
        <f ca="1">IFERROR(INDEX(カレンダーデータ!$I$4:$K$2000,MATCH(D$29,カレンダーデータ!$H$4:$H$2000,0),MATCH($C$20,カレンダーデータ!$I$3:$K$3,0)),"No Data")</f>
        <v>62970</v>
      </c>
      <c r="E20" s="181">
        <f ca="1">IFERROR(INDEX(カレンダーデータ!$I$4:$K$2000,MATCH(E$29,カレンダーデータ!$H$4:$H$2000,0),MATCH($C$20,カレンダーデータ!$I$3:$K$3,0)),"No Data")</f>
        <v>53820</v>
      </c>
      <c r="F20" s="181">
        <f ca="1">IFERROR(INDEX(カレンダーデータ!$I$4:$K$2000,MATCH(F$29,カレンダーデータ!$H$4:$H$2000,0),MATCH($C$20,カレンダーデータ!$I$3:$K$3,0)),"No Data")</f>
        <v>57338</v>
      </c>
      <c r="G20" s="181">
        <f ca="1">IFERROR(INDEX(カレンダーデータ!$I$4:$K$2000,MATCH(G$29,カレンダーデータ!$H$4:$H$2000,0),MATCH($C$20,カレンダーデータ!$I$3:$K$3,0)),"No Data")</f>
        <v>61496</v>
      </c>
      <c r="H20" s="181">
        <f ca="1">IFERROR(INDEX(カレンダーデータ!$I$4:$K$2000,MATCH(H$29,カレンダーデータ!$H$4:$H$2000,0),MATCH($C$20,カレンダーデータ!$I$3:$K$3,0)),"No Data")</f>
        <v>54832</v>
      </c>
      <c r="I20" s="181">
        <f ca="1">IFERROR(INDEX(カレンダーデータ!$I$4:$K$2000,MATCH(I$29,カレンダーデータ!$H$4:$H$2000,0),MATCH($C$20,カレンダーデータ!$I$3:$K$3,0)),"No Data")</f>
        <v>59441</v>
      </c>
      <c r="J20" s="181">
        <f ca="1">IFERROR(INDEX(カレンダーデータ!$I$4:$K$2000,MATCH(J$29,カレンダーデータ!$H$4:$H$2000,0),MATCH($C$20,カレンダーデータ!$I$3:$K$3,0)),"No Data")</f>
        <v>62015</v>
      </c>
      <c r="K20" s="181">
        <f ca="1">IFERROR(INDEX(カレンダーデータ!$I$4:$K$2000,MATCH(K$29,カレンダーデータ!$H$4:$H$2000,0),MATCH($C$20,カレンダーデータ!$I$3:$K$3,0)),"No Data")</f>
        <v>60761</v>
      </c>
      <c r="L20" s="181">
        <f ca="1">IFERROR(INDEX(カレンダーデータ!$I$4:$K$2000,MATCH(L$29,カレンダーデータ!$H$4:$H$2000,0),MATCH($C$20,カレンダーデータ!$I$3:$K$3,0)),"No Data")</f>
        <v>59937</v>
      </c>
      <c r="M20" s="181">
        <f ca="1">IFERROR(INDEX(カレンダーデータ!$I$4:$K$2000,MATCH(M$29,カレンダーデータ!$H$4:$H$2000,0),MATCH($C$20,カレンダーデータ!$I$3:$K$3,0)),"No Data")</f>
        <v>58262</v>
      </c>
      <c r="N20" s="181">
        <f ca="1">IFERROR(INDEX(カレンダーデータ!$I$4:$K$2000,MATCH(N$29,カレンダーデータ!$H$4:$H$2000,0),MATCH($C$20,カレンダーデータ!$I$3:$K$3,0)),"No Data")</f>
        <v>55409</v>
      </c>
      <c r="O20" s="181">
        <f ca="1">IFERROR(INDEX(カレンダーデータ!$I$4:$K$2000,MATCH(O$29,カレンダーデータ!$H$4:$H$2000,0),MATCH($C$20,カレンダーデータ!$I$3:$K$3,0)),"No Data")</f>
        <v>60954</v>
      </c>
      <c r="P20" s="181">
        <f ca="1">IFERROR(INDEX(カレンダーデータ!$I$4:$K$2000,MATCH(P$29,カレンダーデータ!$H$4:$H$2000,0),MATCH($C$20,カレンダーデータ!$I$3:$K$3,0)),"No Data")</f>
        <v>77197</v>
      </c>
      <c r="Q20" s="181">
        <f ca="1">IFERROR(INDEX(カレンダーデータ!$I$4:$K$2000,MATCH(Q$29,カレンダーデータ!$H$4:$H$2000,0),MATCH($C$20,カレンダーデータ!$I$3:$K$3,0)),"No Data")</f>
        <v>68767</v>
      </c>
      <c r="R20" s="181">
        <f ca="1">IFERROR(INDEX(カレンダーデータ!$I$4:$K$2000,MATCH(R$29,カレンダーデータ!$H$4:$H$2000,0),MATCH($C$20,カレンダーデータ!$I$3:$K$3,0)),"No Data")</f>
        <v>67918</v>
      </c>
      <c r="S20" s="181">
        <f ca="1">IFERROR(INDEX(カレンダーデータ!$I$4:$K$2000,MATCH(S$29,カレンダーデータ!$H$4:$H$2000,0),MATCH($C$20,カレンダーデータ!$I$3:$K$3,0)),"No Data")</f>
        <v>54888</v>
      </c>
      <c r="T20" s="181">
        <f ca="1">IFERROR(INDEX(カレンダーデータ!$I$4:$K$2000,MATCH(T$29,カレンダーデータ!$H$4:$H$2000,0),MATCH($C$20,カレンダーデータ!$I$3:$K$3,0)),"No Data")</f>
        <v>54680</v>
      </c>
      <c r="U20" s="181">
        <f ca="1">IFERROR(INDEX(カレンダーデータ!$I$4:$K$2000,MATCH(U$29,カレンダーデータ!$H$4:$H$2000,0),MATCH($C$20,カレンダーデータ!$I$3:$K$3,0)),"No Data")</f>
        <v>59102</v>
      </c>
      <c r="V20" s="181">
        <f ca="1">IFERROR(INDEX(カレンダーデータ!$I$4:$K$2000,MATCH(V$29,カレンダーデータ!$H$4:$H$2000,0),MATCH($C$20,カレンダーデータ!$I$3:$K$3,0)),"No Data")</f>
        <v>72762</v>
      </c>
      <c r="W20" s="181">
        <f ca="1">IFERROR(INDEX(カレンダーデータ!$I$4:$K$2000,MATCH(W$29,カレンダーデータ!$H$4:$H$2000,0),MATCH($C$20,カレンダーデータ!$I$3:$K$3,0)),"No Data")</f>
        <v>92288</v>
      </c>
      <c r="X20" s="181">
        <f ca="1">IFERROR(INDEX(カレンダーデータ!$I$4:$K$2000,MATCH(X$29,カレンダーデータ!$H$4:$H$2000,0),MATCH($C$20,カレンダーデータ!$I$3:$K$3,0)),"No Data")</f>
        <v>86735</v>
      </c>
      <c r="Y20" s="181">
        <f ca="1">IFERROR(INDEX(カレンダーデータ!$I$4:$K$2000,MATCH(Y$29,カレンダーデータ!$H$4:$H$2000,0),MATCH($C$20,カレンダーデータ!$I$3:$K$3,0)),"No Data")</f>
        <v>74240</v>
      </c>
      <c r="Z20" s="181">
        <f ca="1">IFERROR(INDEX(カレンダーデータ!$I$4:$K$2000,MATCH(Z$29,カレンダーデータ!$H$4:$H$2000,0),MATCH($C$20,カレンダーデータ!$I$3:$K$3,0)),"No Data")</f>
        <v>68601</v>
      </c>
      <c r="AA20" s="181">
        <f ca="1">IFERROR(INDEX(カレンダーデータ!$I$4:$K$2000,MATCH(AA$29,カレンダーデータ!$H$4:$H$2000,0),MATCH($C$20,カレンダーデータ!$I$3:$K$3,0)),"No Data")</f>
        <v>63230</v>
      </c>
      <c r="AB20" s="181">
        <f ca="1">IFERROR(INDEX(カレンダーデータ!$I$4:$K$2000,MATCH(AB$29,カレンダーデータ!$H$4:$H$2000,0),MATCH($C$20,カレンダーデータ!$I$3:$K$3,0)),"No Data")</f>
        <v>76444</v>
      </c>
      <c r="AC20" s="181">
        <f ca="1">IFERROR(INDEX(カレンダーデータ!$I$4:$K$2000,MATCH(AC$29,カレンダーデータ!$H$4:$H$2000,0),MATCH($C$20,カレンダーデータ!$I$3:$K$3,0)),"No Data")</f>
        <v>82432</v>
      </c>
      <c r="AD20" s="181">
        <f ca="1">IFERROR(INDEX(カレンダーデータ!$I$4:$K$2000,MATCH(AD$29,カレンダーデータ!$H$4:$H$2000,0),MATCH($C$20,カレンダーデータ!$I$3:$K$3,0)),"No Data")</f>
        <v>81517</v>
      </c>
      <c r="AE20" s="181">
        <f ca="1">IFERROR(INDEX(カレンダーデータ!$I$4:$K$2000,MATCH(AE$29,カレンダーデータ!$H$4:$H$2000,0),MATCH($C$20,カレンダーデータ!$I$3:$K$3,0)),"No Data")</f>
        <v>86492</v>
      </c>
      <c r="AF20" s="181">
        <f ca="1">IFERROR(INDEX(カレンダーデータ!$I$4:$K$2000,MATCH(AF$29,カレンダーデータ!$H$4:$H$2000,0),MATCH($C$20,カレンダーデータ!$I$3:$K$3,0)),"No Data")</f>
        <v>64615</v>
      </c>
      <c r="AG20" s="181">
        <f ca="1">IFERROR(INDEX(カレンダーデータ!$I$4:$K$2000,MATCH(AG$29,カレンダーデータ!$H$4:$H$2000,0),MATCH($C$20,カレンダーデータ!$I$3:$K$3,0)),"No Data")</f>
        <v>56209</v>
      </c>
      <c r="AH20" s="181">
        <f ca="1">IFERROR(INDEX(カレンダーデータ!$I$4:$K$2000,MATCH(AH$29,カレンダーデータ!$H$4:$H$2000,0),MATCH($C$20,カレンダーデータ!$I$3:$K$3,0)),"No Data")</f>
        <v>66878</v>
      </c>
      <c r="AI20" s="9"/>
      <c r="AJ20" s="9"/>
      <c r="AK20" s="9"/>
    </row>
    <row r="21" spans="1:55" ht="17.5" customHeight="1" x14ac:dyDescent="0.2">
      <c r="B21" s="327"/>
      <c r="C21" s="180" t="s">
        <v>110</v>
      </c>
      <c r="D21" s="182">
        <f ca="1">IFERROR(INDEX(カレンダーデータ!$I$4:$K$2000,MATCH(D$29,カレンダーデータ!$H$4:$H$2000,0),MATCH($C$21,カレンダーデータ!$I$3:$K$3,0)),"No Data")</f>
        <v>0.91451484834047958</v>
      </c>
      <c r="E21" s="182">
        <f ca="1">IFERROR(INDEX(カレンダーデータ!$I$4:$K$2000,MATCH(E$29,カレンダーデータ!$H$4:$H$2000,0),MATCH($C$21,カレンダーデータ!$I$3:$K$3,0)),"No Data")</f>
        <v>0.92898550724637685</v>
      </c>
      <c r="F21" s="182">
        <f ca="1">IFERROR(INDEX(カレンダーデータ!$I$4:$K$2000,MATCH(F$29,カレンダーデータ!$H$4:$H$2000,0),MATCH($C$21,カレンダーデータ!$I$3:$K$3,0)),"No Data")</f>
        <v>0.90922250514493008</v>
      </c>
      <c r="G21" s="182">
        <f ca="1">IFERROR(INDEX(カレンダーデータ!$I$4:$K$2000,MATCH(G$29,カレンダーデータ!$H$4:$H$2000,0),MATCH($C$21,カレンダーデータ!$I$3:$K$3,0)),"No Data")</f>
        <v>0.85919409392480817</v>
      </c>
      <c r="H21" s="182">
        <f ca="1">IFERROR(INDEX(カレンダーデータ!$I$4:$K$2000,MATCH(H$29,カレンダーデータ!$H$4:$H$2000,0),MATCH($C$21,カレンダーデータ!$I$3:$K$3,0)),"No Data")</f>
        <v>0.80381893784651304</v>
      </c>
      <c r="I21" s="182">
        <f ca="1">IFERROR(INDEX(カレンダーデータ!$I$4:$K$2000,MATCH(I$29,カレンダーデータ!$H$4:$H$2000,0),MATCH($C$21,カレンダーデータ!$I$3:$K$3,0)),"No Data")</f>
        <v>0.86585017075755788</v>
      </c>
      <c r="J21" s="182">
        <f ca="1">IFERROR(INDEX(カレンダーデータ!$I$4:$K$2000,MATCH(J$29,カレンダーデータ!$H$4:$H$2000,0),MATCH($C$21,カレンダーデータ!$I$3:$K$3,0)),"No Data")</f>
        <v>0.89434814157865028</v>
      </c>
      <c r="K21" s="182">
        <f ca="1">IFERROR(INDEX(カレンダーデータ!$I$4:$K$2000,MATCH(K$29,カレンダーデータ!$H$4:$H$2000,0),MATCH($C$21,カレンダーデータ!$I$3:$K$3,0)),"No Data")</f>
        <v>0.86384358387781635</v>
      </c>
      <c r="L21" s="182">
        <f ca="1">IFERROR(INDEX(カレンダーデータ!$I$4:$K$2000,MATCH(L$29,カレンダーデータ!$H$4:$H$2000,0),MATCH($C$21,カレンダーデータ!$I$3:$K$3,0)),"No Data")</f>
        <v>0.85079333299964965</v>
      </c>
      <c r="M21" s="182">
        <f ca="1">IFERROR(INDEX(カレンダーデータ!$I$4:$K$2000,MATCH(M$29,カレンダーデータ!$H$4:$H$2000,0),MATCH($C$21,カレンダーデータ!$I$3:$K$3,0)),"No Data")</f>
        <v>0.81979678006247636</v>
      </c>
      <c r="N21" s="182">
        <f ca="1">IFERROR(INDEX(カレンダーデータ!$I$4:$K$2000,MATCH(N$29,カレンダーデータ!$H$4:$H$2000,0),MATCH($C$21,カレンダーデータ!$I$3:$K$3,0)),"No Data")</f>
        <v>0.78999801476294462</v>
      </c>
      <c r="O21" s="182">
        <f ca="1">IFERROR(INDEX(カレンダーデータ!$I$4:$K$2000,MATCH(O$29,カレンダーデータ!$H$4:$H$2000,0),MATCH($C$21,カレンダーデータ!$I$3:$K$3,0)),"No Data")</f>
        <v>0.79669915017882342</v>
      </c>
      <c r="P21" s="182">
        <f ca="1">IFERROR(INDEX(カレンダーデータ!$I$4:$K$2000,MATCH(P$29,カレンダーデータ!$H$4:$H$2000,0),MATCH($C$21,カレンダーデータ!$I$3:$K$3,0)),"No Data")</f>
        <v>0.78452530538751508</v>
      </c>
      <c r="Q21" s="182">
        <f ca="1">IFERROR(INDEX(カレンダーデータ!$I$4:$K$2000,MATCH(Q$29,カレンダーデータ!$H$4:$H$2000,0),MATCH($C$21,カレンダーデータ!$I$3:$K$3,0)),"No Data")</f>
        <v>0.76418921866592993</v>
      </c>
      <c r="R21" s="182">
        <f ca="1">IFERROR(INDEX(カレンダーデータ!$I$4:$K$2000,MATCH(R$29,カレンダーデータ!$H$4:$H$2000,0),MATCH($C$21,カレンダーデータ!$I$3:$K$3,0)),"No Data")</f>
        <v>0.79180776819105392</v>
      </c>
      <c r="S21" s="182">
        <f ca="1">IFERROR(INDEX(カレンダーデータ!$I$4:$K$2000,MATCH(S$29,カレンダーデータ!$H$4:$H$2000,0),MATCH($C$21,カレンダーデータ!$I$3:$K$3,0)),"No Data")</f>
        <v>0.7017745226643346</v>
      </c>
      <c r="T21" s="182">
        <f ca="1">IFERROR(INDEX(カレンダーデータ!$I$4:$K$2000,MATCH(T$29,カレンダーデータ!$H$4:$H$2000,0),MATCH($C$21,カレンダーデータ!$I$3:$K$3,0)),"No Data")</f>
        <v>0.65693123628383321</v>
      </c>
      <c r="U21" s="182">
        <f ca="1">IFERROR(INDEX(カレンダーデータ!$I$4:$K$2000,MATCH(U$29,カレンダーデータ!$H$4:$H$2000,0),MATCH($C$21,カレンダーデータ!$I$3:$K$3,0)),"No Data")</f>
        <v>0.7294169402050692</v>
      </c>
      <c r="V21" s="182">
        <f ca="1">IFERROR(INDEX(カレンダーデータ!$I$4:$K$2000,MATCH(V$29,カレンダーデータ!$H$4:$H$2000,0),MATCH($C$21,カレンダーデータ!$I$3:$K$3,0)),"No Data")</f>
        <v>0.7168302135730189</v>
      </c>
      <c r="W21" s="182">
        <f ca="1">IFERROR(INDEX(カレンダーデータ!$I$4:$K$2000,MATCH(W$29,カレンダーデータ!$H$4:$H$2000,0),MATCH($C$21,カレンダーデータ!$I$3:$K$3,0)),"No Data")</f>
        <v>0.7210363210818308</v>
      </c>
      <c r="X21" s="182">
        <f ca="1">IFERROR(INDEX(カレンダーデータ!$I$4:$K$2000,MATCH(X$29,カレンダーデータ!$H$4:$H$2000,0),MATCH($C$21,カレンダーデータ!$I$3:$K$3,0)),"No Data")</f>
        <v>0.71243442670202339</v>
      </c>
      <c r="Y21" s="182">
        <f ca="1">IFERROR(INDEX(カレンダーデータ!$I$4:$K$2000,MATCH(Y$29,カレンダーデータ!$H$4:$H$2000,0),MATCH($C$21,カレンダーデータ!$I$3:$K$3,0)),"No Data")</f>
        <v>0.66986799568965516</v>
      </c>
      <c r="Z21" s="182">
        <f ca="1">IFERROR(INDEX(カレンダーデータ!$I$4:$K$2000,MATCH(Z$29,カレンダーデータ!$H$4:$H$2000,0),MATCH($C$21,カレンダーデータ!$I$3:$K$3,0)),"No Data")</f>
        <v>0.71539773472689905</v>
      </c>
      <c r="AA21" s="182">
        <f ca="1">IFERROR(INDEX(カレンダーデータ!$I$4:$K$2000,MATCH(AA$29,カレンダーデータ!$H$4:$H$2000,0),MATCH($C$21,カレンダーデータ!$I$3:$K$3,0)),"No Data")</f>
        <v>0.71334809425905421</v>
      </c>
      <c r="AB21" s="182">
        <f ca="1">IFERROR(INDEX(カレンダーデータ!$I$4:$K$2000,MATCH(AB$29,カレンダーデータ!$H$4:$H$2000,0),MATCH($C$21,カレンダーデータ!$I$3:$K$3,0)),"No Data")</f>
        <v>0.73661765475380669</v>
      </c>
      <c r="AC21" s="182">
        <f ca="1">IFERROR(INDEX(カレンダーデータ!$I$4:$K$2000,MATCH(AC$29,カレンダーデータ!$H$4:$H$2000,0),MATCH($C$21,カレンダーデータ!$I$3:$K$3,0)),"No Data")</f>
        <v>0.73919109083850931</v>
      </c>
      <c r="AD21" s="182">
        <f ca="1">IFERROR(INDEX(カレンダーデータ!$I$4:$K$2000,MATCH(AD$29,カレンダーデータ!$H$4:$H$2000,0),MATCH($C$21,カレンダーデータ!$I$3:$K$3,0)),"No Data")</f>
        <v>0.70685869205196461</v>
      </c>
      <c r="AE21" s="182">
        <f ca="1">IFERROR(INDEX(カレンダーデータ!$I$4:$K$2000,MATCH(AE$29,カレンダーデータ!$H$4:$H$2000,0),MATCH($C$21,カレンダーデータ!$I$3:$K$3,0)),"No Data")</f>
        <v>0.65862738750404659</v>
      </c>
      <c r="AF21" s="182">
        <f ca="1">IFERROR(INDEX(カレンダーデータ!$I$4:$K$2000,MATCH(AF$29,カレンダーデータ!$H$4:$H$2000,0),MATCH($C$21,カレンダーデータ!$I$3:$K$3,0)),"No Data")</f>
        <v>0.67708736361525956</v>
      </c>
      <c r="AG21" s="182">
        <f ca="1">IFERROR(INDEX(カレンダーデータ!$I$4:$K$2000,MATCH(AG$29,カレンダーデータ!$H$4:$H$2000,0),MATCH($C$21,カレンダーデータ!$I$3:$K$3,0)),"No Data")</f>
        <v>0.62683911829066519</v>
      </c>
      <c r="AH21" s="182">
        <f ca="1">IFERROR(INDEX(カレンダーデータ!$I$4:$K$2000,MATCH(AH$29,カレンダーデータ!$H$4:$H$2000,0),MATCH($C$21,カレンダーデータ!$I$3:$K$3,0)),"No Data")</f>
        <v>0.63044648464367958</v>
      </c>
      <c r="AI21" s="9"/>
      <c r="AJ21" s="9"/>
      <c r="AK21" s="9"/>
    </row>
    <row r="22" spans="1:55" ht="17.5" customHeight="1" x14ac:dyDescent="0.2">
      <c r="B22" s="327"/>
      <c r="C22" s="180" t="s">
        <v>105</v>
      </c>
      <c r="D22" s="5" t="str">
        <f ca="1">IFERROR(INDEX(カレンダーデータ!$C$4:$C$22,MATCH(D$29,カレンダーデータ!$B$4:$B$368,0),MATCH($C$22,カレンダーデータ!$C$3,0)),"")</f>
        <v/>
      </c>
      <c r="E22" s="5" t="str">
        <f ca="1">IFERROR(INDEX(カレンダーデータ!$C$4:$C$22,MATCH(E$29,カレンダーデータ!$B$4:$B$368,0),MATCH($C$22,カレンダーデータ!$C$3,0)),"")</f>
        <v/>
      </c>
      <c r="F22" s="5" t="str">
        <f ca="1">IFERROR(INDEX(カレンダーデータ!$C$4:$C$22,MATCH(F$29,カレンダーデータ!$B$4:$B$368,0),MATCH($C$22,カレンダーデータ!$C$3,0)),"")</f>
        <v/>
      </c>
      <c r="G22" s="5" t="str">
        <f ca="1">IFERROR(INDEX(カレンダーデータ!$C$4:$C$22,MATCH(G$29,カレンダーデータ!$B$4:$B$368,0),MATCH($C$22,カレンダーデータ!$C$3,0)),"")</f>
        <v/>
      </c>
      <c r="H22" s="5" t="str">
        <f ca="1">IFERROR(INDEX(カレンダーデータ!$C$4:$C$22,MATCH(H$29,カレンダーデータ!$B$4:$B$368,0),MATCH($C$22,カレンダーデータ!$C$3,0)),"")</f>
        <v/>
      </c>
      <c r="I22" s="5" t="str">
        <f ca="1">IFERROR(INDEX(カレンダーデータ!$C$4:$C$22,MATCH(I$29,カレンダーデータ!$B$4:$B$368,0),MATCH($C$22,カレンダーデータ!$C$3,0)),"")</f>
        <v/>
      </c>
      <c r="J22" s="5" t="str">
        <f ca="1">IFERROR(INDEX(カレンダーデータ!$C$4:$C$22,MATCH(J$29,カレンダーデータ!$B$4:$B$368,0),MATCH($C$22,カレンダーデータ!$C$3,0)),"")</f>
        <v/>
      </c>
      <c r="K22" s="5" t="str">
        <f ca="1">IFERROR(INDEX(カレンダーデータ!$C$4:$C$22,MATCH(K$29,カレンダーデータ!$B$4:$B$368,0),MATCH($C$22,カレンダーデータ!$C$3,0)),"")</f>
        <v/>
      </c>
      <c r="L22" s="5" t="str">
        <f ca="1">IFERROR(INDEX(カレンダーデータ!$C$4:$C$22,MATCH(L$29,カレンダーデータ!$B$4:$B$368,0),MATCH($C$22,カレンダーデータ!$C$3,0)),"")</f>
        <v/>
      </c>
      <c r="M22" s="5" t="str">
        <f ca="1">IFERROR(INDEX(カレンダーデータ!$C$4:$C$22,MATCH(M$29,カレンダーデータ!$B$4:$B$368,0),MATCH($C$22,カレンダーデータ!$C$3,0)),"")</f>
        <v/>
      </c>
      <c r="N22" s="5" t="str">
        <f ca="1">IFERROR(INDEX(カレンダーデータ!$C$4:$C$22,MATCH(N$29,カレンダーデータ!$B$4:$B$368,0),MATCH($C$22,カレンダーデータ!$C$3,0)),"")</f>
        <v/>
      </c>
      <c r="O22" s="5" t="str">
        <f ca="1">IFERROR(INDEX(カレンダーデータ!$C$4:$C$22,MATCH(O$29,カレンダーデータ!$B$4:$B$368,0),MATCH($C$22,カレンダーデータ!$C$3,0)),"")</f>
        <v/>
      </c>
      <c r="P22" s="5" t="str">
        <f ca="1">IFERROR(INDEX(カレンダーデータ!$C$4:$C$22,MATCH(P$29,カレンダーデータ!$B$4:$B$368,0),MATCH($C$22,カレンダーデータ!$C$3,0)),"")</f>
        <v/>
      </c>
      <c r="Q22" s="5" t="str">
        <f ca="1">IFERROR(INDEX(カレンダーデータ!$C$4:$C$22,MATCH(Q$29,カレンダーデータ!$B$4:$B$368,0),MATCH($C$22,カレンダーデータ!$C$3,0)),"")</f>
        <v/>
      </c>
      <c r="R22" s="5" t="str">
        <f ca="1">IFERROR(INDEX(カレンダーデータ!$C$4:$C$22,MATCH(R$29,カレンダーデータ!$B$4:$B$368,0),MATCH($C$22,カレンダーデータ!$C$3,0)),"")</f>
        <v>敬老の日</v>
      </c>
      <c r="S22" s="5" t="str">
        <f ca="1">IFERROR(INDEX(カレンダーデータ!$C$4:$C$22,MATCH(S$29,カレンダーデータ!$B$4:$B$368,0),MATCH($C$22,カレンダーデータ!$C$3,0)),"")</f>
        <v/>
      </c>
      <c r="T22" s="5" t="str">
        <f ca="1">IFERROR(INDEX(カレンダーデータ!$C$4:$C$22,MATCH(T$29,カレンダーデータ!$B$4:$B$368,0),MATCH($C$22,カレンダーデータ!$C$3,0)),"")</f>
        <v/>
      </c>
      <c r="U22" s="5" t="str">
        <f ca="1">IFERROR(INDEX(カレンダーデータ!$C$4:$C$22,MATCH(U$29,カレンダーデータ!$B$4:$B$368,0),MATCH($C$22,カレンダーデータ!$C$3,0)),"")</f>
        <v/>
      </c>
      <c r="V22" s="5" t="str">
        <f ca="1">IFERROR(INDEX(カレンダーデータ!$C$4:$C$22,MATCH(V$29,カレンダーデータ!$B$4:$B$368,0),MATCH($C$22,カレンダーデータ!$C$3,0)),"")</f>
        <v/>
      </c>
      <c r="W22" s="5" t="str">
        <f ca="1">IFERROR(INDEX(カレンダーデータ!$C$4:$C$22,MATCH(W$29,カレンダーデータ!$B$4:$B$368,0),MATCH($C$22,カレンダーデータ!$C$3,0)),"")</f>
        <v/>
      </c>
      <c r="X22" s="5" t="str">
        <f ca="1">IFERROR(INDEX(カレンダーデータ!$C$4:$C$22,MATCH(X$29,カレンダーデータ!$B$4:$B$368,0),MATCH($C$22,カレンダーデータ!$C$3,0)),"")</f>
        <v/>
      </c>
      <c r="Y22" s="5" t="str">
        <f ca="1">IFERROR(INDEX(カレンダーデータ!$C$4:$C$22,MATCH(Y$29,カレンダーデータ!$B$4:$B$368,0),MATCH($C$22,カレンダーデータ!$C$3,0)),"")</f>
        <v/>
      </c>
      <c r="Z22" s="5" t="str">
        <f ca="1">IFERROR(INDEX(カレンダーデータ!$C$4:$C$22,MATCH(Z$29,カレンダーデータ!$B$4:$B$368,0),MATCH($C$22,カレンダーデータ!$C$3,0)),"")</f>
        <v>秋分の日</v>
      </c>
      <c r="AA22" s="5" t="str">
        <f ca="1">IFERROR(INDEX(カレンダーデータ!$C$4:$C$22,MATCH(AA$29,カレンダーデータ!$B$4:$B$368,0),MATCH($C$22,カレンダーデータ!$C$3,0)),"")</f>
        <v/>
      </c>
      <c r="AB22" s="5" t="str">
        <f ca="1">IFERROR(INDEX(カレンダーデータ!$C$4:$C$22,MATCH(AB$29,カレンダーデータ!$B$4:$B$368,0),MATCH($C$22,カレンダーデータ!$C$3,0)),"")</f>
        <v/>
      </c>
      <c r="AC22" s="5" t="str">
        <f ca="1">IFERROR(INDEX(カレンダーデータ!$C$4:$C$22,MATCH(AC$29,カレンダーデータ!$B$4:$B$368,0),MATCH($C$22,カレンダーデータ!$C$3,0)),"")</f>
        <v/>
      </c>
      <c r="AD22" s="5" t="str">
        <f ca="1">IFERROR(INDEX(カレンダーデータ!$C$4:$C$22,MATCH(AD$29,カレンダーデータ!$B$4:$B$368,0),MATCH($C$22,カレンダーデータ!$C$3,0)),"")</f>
        <v/>
      </c>
      <c r="AE22" s="5" t="str">
        <f ca="1">IFERROR(INDEX(カレンダーデータ!$C$4:$C$22,MATCH(AE$29,カレンダーデータ!$B$4:$B$368,0),MATCH($C$22,カレンダーデータ!$C$3,0)),"")</f>
        <v/>
      </c>
      <c r="AF22" s="5" t="str">
        <f ca="1">IFERROR(INDEX(カレンダーデータ!$C$4:$C$22,MATCH(AF$29,カレンダーデータ!$B$4:$B$368,0),MATCH($C$22,カレンダーデータ!$C$3,0)),"")</f>
        <v/>
      </c>
      <c r="AG22" s="5" t="str">
        <f ca="1">IFERROR(INDEX(カレンダーデータ!$C$4:$C$22,MATCH(AG$29,カレンダーデータ!$B$4:$B$368,0),MATCH($C$22,カレンダーデータ!$C$3,0)),"")</f>
        <v/>
      </c>
      <c r="AH22" s="5" t="str">
        <f ca="1">IFERROR(INDEX(カレンダーデータ!$C$4:$C$22,MATCH(AH$29,カレンダーデータ!$B$4:$B$368,0),MATCH($C$22,カレンダーデータ!$C$3,0)),"")</f>
        <v/>
      </c>
      <c r="AI22" s="9"/>
      <c r="AJ22" s="9"/>
      <c r="AK22" s="9"/>
    </row>
    <row r="23" spans="1:55" ht="17.5" customHeight="1" x14ac:dyDescent="0.2">
      <c r="B23" s="327"/>
      <c r="C23" s="180" t="s">
        <v>106</v>
      </c>
      <c r="D23" s="5" t="str">
        <f ca="1">IFERROR(INDEX(カレンダーデータ!$F$4:$F$368,MATCH(D$29,カレンダーデータ!$E$4:$E$368,0),MATCH($C$23,カレンダーデータ!$F$3,0)),"")</f>
        <v>祝日</v>
      </c>
      <c r="E23" s="5" t="str">
        <f ca="1">IFERROR(INDEX(カレンダーデータ!$F$4:$F$368,MATCH(E$29,カレンダーデータ!$E$4:$E$368,0),MATCH($C$23,カレンダーデータ!$F$3,0)),"")</f>
        <v/>
      </c>
      <c r="F23" s="5" t="str">
        <f ca="1">IFERROR(INDEX(カレンダーデータ!$F$4:$F$368,MATCH(F$29,カレンダーデータ!$E$4:$E$368,0),MATCH($C$23,カレンダーデータ!$F$3,0)),"")</f>
        <v/>
      </c>
      <c r="G23" s="5" t="str">
        <f ca="1">IFERROR(INDEX(カレンダーデータ!$F$4:$F$368,MATCH(G$29,カレンダーデータ!$E$4:$E$368,0),MATCH($C$23,カレンダーデータ!$F$3,0)),"")</f>
        <v/>
      </c>
      <c r="H23" s="5" t="str">
        <f ca="1">IFERROR(INDEX(カレンダーデータ!$F$4:$F$368,MATCH(H$29,カレンダーデータ!$E$4:$E$368,0),MATCH($C$23,カレンダーデータ!$F$3,0)),"")</f>
        <v/>
      </c>
      <c r="I23" s="5" t="str">
        <f ca="1">IFERROR(INDEX(カレンダーデータ!$F$4:$F$368,MATCH(I$29,カレンダーデータ!$E$4:$E$368,0),MATCH($C$23,カレンダーデータ!$F$3,0)),"")</f>
        <v/>
      </c>
      <c r="J23" s="5" t="str">
        <f ca="1">IFERROR(INDEX(カレンダーデータ!$F$4:$F$368,MATCH(J$29,カレンダーデータ!$E$4:$E$368,0),MATCH($C$23,カレンダーデータ!$F$3,0)),"")</f>
        <v/>
      </c>
      <c r="K23" s="5" t="str">
        <f ca="1">IFERROR(INDEX(カレンダーデータ!$F$4:$F$368,MATCH(K$29,カレンダーデータ!$E$4:$E$368,0),MATCH($C$23,カレンダーデータ!$F$3,0)),"")</f>
        <v/>
      </c>
      <c r="L23" s="5" t="str">
        <f ca="1">IFERROR(INDEX(カレンダーデータ!$F$4:$F$368,MATCH(L$29,カレンダーデータ!$E$4:$E$368,0),MATCH($C$23,カレンダーデータ!$F$3,0)),"")</f>
        <v/>
      </c>
      <c r="M23" s="5" t="str">
        <f ca="1">IFERROR(INDEX(カレンダーデータ!$F$4:$F$368,MATCH(M$29,カレンダーデータ!$E$4:$E$368,0),MATCH($C$23,カレンダーデータ!$F$3,0)),"")</f>
        <v/>
      </c>
      <c r="N23" s="5" t="str">
        <f ca="1">IFERROR(INDEX(カレンダーデータ!$F$4:$F$368,MATCH(N$29,カレンダーデータ!$E$4:$E$368,0),MATCH($C$23,カレンダーデータ!$F$3,0)),"")</f>
        <v/>
      </c>
      <c r="O23" s="5" t="str">
        <f ca="1">IFERROR(INDEX(カレンダーデータ!$F$4:$F$368,MATCH(O$29,カレンダーデータ!$E$4:$E$368,0),MATCH($C$23,カレンダーデータ!$F$3,0)),"")</f>
        <v/>
      </c>
      <c r="P23" s="5" t="str">
        <f ca="1">IFERROR(INDEX(カレンダーデータ!$F$4:$F$368,MATCH(P$29,カレンダーデータ!$E$4:$E$368,0),MATCH($C$23,カレンダーデータ!$F$3,0)),"")</f>
        <v/>
      </c>
      <c r="Q23" s="5" t="str">
        <f ca="1">IFERROR(INDEX(カレンダーデータ!$F$4:$F$368,MATCH(Q$29,カレンダーデータ!$E$4:$E$368,0),MATCH($C$23,カレンダーデータ!$F$3,0)),"")</f>
        <v/>
      </c>
      <c r="R23" s="5" t="str">
        <f ca="1">IFERROR(INDEX(カレンダーデータ!$F$4:$F$368,MATCH(R$29,カレンダーデータ!$E$4:$E$368,0),MATCH($C$23,カレンダーデータ!$F$3,0)),"")</f>
        <v/>
      </c>
      <c r="S23" s="5" t="str">
        <f ca="1">IFERROR(INDEX(カレンダーデータ!$F$4:$F$368,MATCH(S$29,カレンダーデータ!$E$4:$E$368,0),MATCH($C$23,カレンダーデータ!$F$3,0)),"")</f>
        <v/>
      </c>
      <c r="T23" s="5" t="str">
        <f ca="1">IFERROR(INDEX(カレンダーデータ!$F$4:$F$368,MATCH(T$29,カレンダーデータ!$E$4:$E$368,0),MATCH($C$23,カレンダーデータ!$F$3,0)),"")</f>
        <v/>
      </c>
      <c r="U23" s="5" t="str">
        <f ca="1">IFERROR(INDEX(カレンダーデータ!$F$4:$F$368,MATCH(U$29,カレンダーデータ!$E$4:$E$368,0),MATCH($C$23,カレンダーデータ!$F$3,0)),"")</f>
        <v/>
      </c>
      <c r="V23" s="5" t="str">
        <f ca="1">IFERROR(INDEX(カレンダーデータ!$F$4:$F$368,MATCH(V$29,カレンダーデータ!$E$4:$E$368,0),MATCH($C$23,カレンダーデータ!$F$3,0)),"")</f>
        <v/>
      </c>
      <c r="W23" s="5" t="str">
        <f ca="1">IFERROR(INDEX(カレンダーデータ!$F$4:$F$368,MATCH(W$29,カレンダーデータ!$E$4:$E$368,0),MATCH($C$23,カレンダーデータ!$F$3,0)),"")</f>
        <v/>
      </c>
      <c r="X23" s="5" t="str">
        <f ca="1">IFERROR(INDEX(カレンダーデータ!$F$4:$F$368,MATCH(X$29,カレンダーデータ!$E$4:$E$368,0),MATCH($C$23,カレンダーデータ!$F$3,0)),"")</f>
        <v/>
      </c>
      <c r="Y23" s="5" t="str">
        <f ca="1">IFERROR(INDEX(カレンダーデータ!$F$4:$F$368,MATCH(Y$29,カレンダーデータ!$E$4:$E$368,0),MATCH($C$23,カレンダーデータ!$F$3,0)),"")</f>
        <v/>
      </c>
      <c r="Z23" s="5" t="str">
        <f ca="1">IFERROR(INDEX(カレンダーデータ!$F$4:$F$368,MATCH(Z$29,カレンダーデータ!$E$4:$E$368,0),MATCH($C$23,カレンダーデータ!$F$3,0)),"")</f>
        <v/>
      </c>
      <c r="AA23" s="5" t="str">
        <f ca="1">IFERROR(INDEX(カレンダーデータ!$F$4:$F$368,MATCH(AA$29,カレンダーデータ!$E$4:$E$368,0),MATCH($C$23,カレンダーデータ!$F$3,0)),"")</f>
        <v/>
      </c>
      <c r="AB23" s="5" t="str">
        <f ca="1">IFERROR(INDEX(カレンダーデータ!$F$4:$F$368,MATCH(AB$29,カレンダーデータ!$E$4:$E$368,0),MATCH($C$23,カレンダーデータ!$F$3,0)),"")</f>
        <v/>
      </c>
      <c r="AC23" s="5" t="str">
        <f ca="1">IFERROR(INDEX(カレンダーデータ!$F$4:$F$368,MATCH(AC$29,カレンダーデータ!$E$4:$E$368,0),MATCH($C$23,カレンダーデータ!$F$3,0)),"")</f>
        <v/>
      </c>
      <c r="AD23" s="5" t="str">
        <f ca="1">IFERROR(INDEX(カレンダーデータ!$F$4:$F$368,MATCH(AD$29,カレンダーデータ!$E$4:$E$368,0),MATCH($C$23,カレンダーデータ!$F$3,0)),"")</f>
        <v/>
      </c>
      <c r="AE23" s="5" t="str">
        <f ca="1">IFERROR(INDEX(カレンダーデータ!$F$4:$F$368,MATCH(AE$29,カレンダーデータ!$E$4:$E$368,0),MATCH($C$23,カレンダーデータ!$F$3,0)),"")</f>
        <v/>
      </c>
      <c r="AF23" s="5" t="str">
        <f ca="1">IFERROR(INDEX(カレンダーデータ!$F$4:$F$368,MATCH(AF$29,カレンダーデータ!$E$4:$E$368,0),MATCH($C$23,カレンダーデータ!$F$3,0)),"")</f>
        <v/>
      </c>
      <c r="AG23" s="5" t="str">
        <f ca="1">IFERROR(INDEX(カレンダーデータ!$F$4:$F$368,MATCH(AG$29,カレンダーデータ!$E$4:$E$368,0),MATCH($C$23,カレンダーデータ!$F$3,0)),"")</f>
        <v>祝日</v>
      </c>
      <c r="AH23" s="5" t="str">
        <f ca="1">IFERROR(INDEX(カレンダーデータ!$F$4:$F$368,MATCH(AH$29,カレンダーデータ!$E$4:$E$368,0),MATCH($C$23,カレンダーデータ!$F$3,0)),"")</f>
        <v>祝日</v>
      </c>
      <c r="AI23" s="9"/>
      <c r="AJ23" s="9"/>
      <c r="AK23" s="9"/>
    </row>
    <row r="24" spans="1:55" ht="17.5" customHeight="1" outlineLevel="1" x14ac:dyDescent="0.2">
      <c r="B24" s="327"/>
      <c r="C24" s="180" t="s">
        <v>175</v>
      </c>
      <c r="D24" s="5" t="str">
        <f ca="1">IFERROR(IF(ISBLANK(INDEX(カレンダーデータ!$N$4:$R$368,MATCH(D$29,カレンダーデータ!$M$4:$M$368,0),MATCH($C24,カレンダーデータ!$N$3:$R$3,0))),"",INDEX(カレンダーデータ!$N$4:$R$368,MATCH(D$29,カレンダーデータ!$M$4:$M$368,0),MATCH($C24,カレンダーデータ!$N$3:$R$3,0))),"")</f>
        <v/>
      </c>
      <c r="E24" s="5" t="str">
        <f ca="1">IFERROR(IF(ISBLANK(INDEX(カレンダーデータ!$N$4:$R$368,MATCH(E$29,カレンダーデータ!$M$4:$M$368,0),MATCH($C24,カレンダーデータ!$N$3:$R$3,0))),"",INDEX(カレンダーデータ!$N$4:$R$368,MATCH(E$29,カレンダーデータ!$M$4:$M$368,0),MATCH($C24,カレンダーデータ!$N$3:$R$3,0))),"")</f>
        <v/>
      </c>
      <c r="F24" s="5" t="str">
        <f ca="1">IFERROR(IF(ISBLANK(INDEX(カレンダーデータ!$N$4:$R$368,MATCH(F$29,カレンダーデータ!$M$4:$M$368,0),MATCH($C24,カレンダーデータ!$N$3:$R$3,0))),"",INDEX(カレンダーデータ!$N$4:$R$368,MATCH(F$29,カレンダーデータ!$M$4:$M$368,0),MATCH($C24,カレンダーデータ!$N$3:$R$3,0))),"")</f>
        <v/>
      </c>
      <c r="G24" s="5" t="str">
        <f ca="1">IFERROR(IF(ISBLANK(INDEX(カレンダーデータ!$N$4:$R$368,MATCH(G$29,カレンダーデータ!$M$4:$M$368,0),MATCH($C24,カレンダーデータ!$N$3:$R$3,0))),"",INDEX(カレンダーデータ!$N$4:$R$368,MATCH(G$29,カレンダーデータ!$M$4:$M$368,0),MATCH($C24,カレンダーデータ!$N$3:$R$3,0))),"")</f>
        <v/>
      </c>
      <c r="H24" s="5" t="str">
        <f ca="1">IFERROR(IF(ISBLANK(INDEX(カレンダーデータ!$N$4:$R$368,MATCH(H$29,カレンダーデータ!$M$4:$M$368,0),MATCH($C24,カレンダーデータ!$N$3:$R$3,0))),"",INDEX(カレンダーデータ!$N$4:$R$368,MATCH(H$29,カレンダーデータ!$M$4:$M$368,0),MATCH($C24,カレンダーデータ!$N$3:$R$3,0))),"")</f>
        <v/>
      </c>
      <c r="I24" s="5" t="str">
        <f ca="1">IFERROR(IF(ISBLANK(INDEX(カレンダーデータ!$N$4:$R$368,MATCH(I$29,カレンダーデータ!$M$4:$M$368,0),MATCH($C24,カレンダーデータ!$N$3:$R$3,0))),"",INDEX(カレンダーデータ!$N$4:$R$368,MATCH(I$29,カレンダーデータ!$M$4:$M$368,0),MATCH($C24,カレンダーデータ!$N$3:$R$3,0))),"")</f>
        <v/>
      </c>
      <c r="J24" s="5" t="str">
        <f ca="1">IFERROR(IF(ISBLANK(INDEX(カレンダーデータ!$N$4:$R$368,MATCH(J$29,カレンダーデータ!$M$4:$M$368,0),MATCH($C24,カレンダーデータ!$N$3:$R$3,0))),"",INDEX(カレンダーデータ!$N$4:$R$368,MATCH(J$29,カレンダーデータ!$M$4:$M$368,0),MATCH($C24,カレンダーデータ!$N$3:$R$3,0))),"")</f>
        <v>久志20kmロードレース大会（仮）</v>
      </c>
      <c r="K24" s="5" t="str">
        <f ca="1">IFERROR(IF(ISBLANK(INDEX(カレンダーデータ!$N$4:$R$368,MATCH(K$29,カレンダーデータ!$M$4:$M$368,0),MATCH($C24,カレンダーデータ!$N$3:$R$3,0))),"",INDEX(カレンダーデータ!$N$4:$R$368,MATCH(K$29,カレンダーデータ!$M$4:$M$368,0),MATCH($C24,カレンダーデータ!$N$3:$R$3,0))),"")</f>
        <v/>
      </c>
      <c r="L24" s="5" t="str">
        <f ca="1">IFERROR(IF(ISBLANK(INDEX(カレンダーデータ!$N$4:$R$368,MATCH(L$29,カレンダーデータ!$M$4:$M$368,0),MATCH($C24,カレンダーデータ!$N$3:$R$3,0))),"",INDEX(カレンダーデータ!$N$4:$R$368,MATCH(L$29,カレンダーデータ!$M$4:$M$368,0),MATCH($C24,カレンダーデータ!$N$3:$R$3,0))),"")</f>
        <v/>
      </c>
      <c r="M24" s="5" t="str">
        <f ca="1">IFERROR(IF(ISBLANK(INDEX(カレンダーデータ!$N$4:$R$368,MATCH(M$29,カレンダーデータ!$M$4:$M$368,0),MATCH($C24,カレンダーデータ!$N$3:$R$3,0))),"",INDEX(カレンダーデータ!$N$4:$R$368,MATCH(M$29,カレンダーデータ!$M$4:$M$368,0),MATCH($C24,カレンダーデータ!$N$3:$R$3,0))),"")</f>
        <v/>
      </c>
      <c r="N24" s="5" t="str">
        <f ca="1">IFERROR(IF(ISBLANK(INDEX(カレンダーデータ!$N$4:$R$368,MATCH(N$29,カレンダーデータ!$M$4:$M$368,0),MATCH($C24,カレンダーデータ!$N$3:$R$3,0))),"",INDEX(カレンダーデータ!$N$4:$R$368,MATCH(N$29,カレンダーデータ!$M$4:$M$368,0),MATCH($C24,カレンダーデータ!$N$3:$R$3,0))),"")</f>
        <v/>
      </c>
      <c r="O24" s="5" t="str">
        <f ca="1">IFERROR(IF(ISBLANK(INDEX(カレンダーデータ!$N$4:$R$368,MATCH(O$29,カレンダーデータ!$M$4:$M$368,0),MATCH($C24,カレンダーデータ!$N$3:$R$3,0))),"",INDEX(カレンダーデータ!$N$4:$R$368,MATCH(O$29,カレンダーデータ!$M$4:$M$368,0),MATCH($C24,カレンダーデータ!$N$3:$R$3,0))),"")</f>
        <v/>
      </c>
      <c r="P24" s="5" t="str">
        <f ca="1">IFERROR(IF(ISBLANK(INDEX(カレンダーデータ!$N$4:$R$368,MATCH(P$29,カレンダーデータ!$M$4:$M$368,0),MATCH($C24,カレンダーデータ!$N$3:$R$3,0))),"",INDEX(カレンダーデータ!$N$4:$R$368,MATCH(P$29,カレンダーデータ!$M$4:$M$368,0),MATCH($C24,カレンダーデータ!$N$3:$R$3,0))),"")</f>
        <v/>
      </c>
      <c r="Q24" s="5" t="str">
        <f ca="1">IFERROR(IF(ISBLANK(INDEX(カレンダーデータ!$N$4:$R$368,MATCH(Q$29,カレンダーデータ!$M$4:$M$368,0),MATCH($C24,カレンダーデータ!$N$3:$R$3,0))),"",INDEX(カレンダーデータ!$N$4:$R$368,MATCH(Q$29,カレンダーデータ!$M$4:$M$368,0),MATCH($C24,カレンダーデータ!$N$3:$R$3,0))),"")</f>
        <v/>
      </c>
      <c r="R24" s="5" t="str">
        <f ca="1">IFERROR(IF(ISBLANK(INDEX(カレンダーデータ!$N$4:$R$368,MATCH(R$29,カレンダーデータ!$M$4:$M$368,0),MATCH($C24,カレンダーデータ!$N$3:$R$3,0))),"",INDEX(カレンダーデータ!$N$4:$R$368,MATCH(R$29,カレンダーデータ!$M$4:$M$368,0),MATCH($C24,カレンダーデータ!$N$3:$R$3,0))),"")</f>
        <v/>
      </c>
      <c r="S24" s="5" t="str">
        <f ca="1">IFERROR(IF(ISBLANK(INDEX(カレンダーデータ!$N$4:$R$368,MATCH(S$29,カレンダーデータ!$M$4:$M$368,0),MATCH($C24,カレンダーデータ!$N$3:$R$3,0))),"",INDEX(カレンダーデータ!$N$4:$R$368,MATCH(S$29,カレンダーデータ!$M$4:$M$368,0),MATCH($C24,カレンダーデータ!$N$3:$R$3,0))),"")</f>
        <v/>
      </c>
      <c r="T24" s="5" t="str">
        <f ca="1">IFERROR(IF(ISBLANK(INDEX(カレンダーデータ!$N$4:$R$368,MATCH(T$29,カレンダーデータ!$M$4:$M$368,0),MATCH($C24,カレンダーデータ!$N$3:$R$3,0))),"",INDEX(カレンダーデータ!$N$4:$R$368,MATCH(T$29,カレンダーデータ!$M$4:$M$368,0),MATCH($C24,カレンダーデータ!$N$3:$R$3,0))),"")</f>
        <v/>
      </c>
      <c r="U24" s="5" t="str">
        <f ca="1">IFERROR(IF(ISBLANK(INDEX(カレンダーデータ!$N$4:$R$368,MATCH(U$29,カレンダーデータ!$M$4:$M$368,0),MATCH($C24,カレンダーデータ!$N$3:$R$3,0))),"",INDEX(カレンダーデータ!$N$4:$R$368,MATCH(U$29,カレンダーデータ!$M$4:$M$368,0),MATCH($C24,カレンダーデータ!$N$3:$R$3,0))),"")</f>
        <v/>
      </c>
      <c r="V24" s="5" t="str">
        <f ca="1">IFERROR(IF(ISBLANK(INDEX(カレンダーデータ!$N$4:$R$368,MATCH(V$29,カレンダーデータ!$M$4:$M$368,0),MATCH($C24,カレンダーデータ!$N$3:$R$3,0))),"",INDEX(カレンダーデータ!$N$4:$R$368,MATCH(V$29,カレンダーデータ!$M$4:$M$368,0),MATCH($C24,カレンダーデータ!$N$3:$R$3,0))),"")</f>
        <v/>
      </c>
      <c r="W24" s="5" t="str">
        <f ca="1">IFERROR(IF(ISBLANK(INDEX(カレンダーデータ!$N$4:$R$368,MATCH(W$29,カレンダーデータ!$M$4:$M$368,0),MATCH($C24,カレンダーデータ!$N$3:$R$3,0))),"",INDEX(カレンダーデータ!$N$4:$R$368,MATCH(W$29,カレンダーデータ!$M$4:$M$368,0),MATCH($C24,カレンダーデータ!$N$3:$R$3,0))),"")</f>
        <v/>
      </c>
      <c r="X24" s="5" t="str">
        <f ca="1">IFERROR(IF(ISBLANK(INDEX(カレンダーデータ!$N$4:$R$368,MATCH(X$29,カレンダーデータ!$M$4:$M$368,0),MATCH($C24,カレンダーデータ!$N$3:$R$3,0))),"",INDEX(カレンダーデータ!$N$4:$R$368,MATCH(X$29,カレンダーデータ!$M$4:$M$368,0),MATCH($C24,カレンダーデータ!$N$3:$R$3,0))),"")</f>
        <v/>
      </c>
      <c r="Y24" s="5" t="str">
        <f ca="1">IFERROR(IF(ISBLANK(INDEX(カレンダーデータ!$N$4:$R$368,MATCH(Y$29,カレンダーデータ!$M$4:$M$368,0),MATCH($C24,カレンダーデータ!$N$3:$R$3,0))),"",INDEX(カレンダーデータ!$N$4:$R$368,MATCH(Y$29,カレンダーデータ!$M$4:$M$368,0),MATCH($C24,カレンダーデータ!$N$3:$R$3,0))),"")</f>
        <v/>
      </c>
      <c r="Z24" s="5" t="str">
        <f ca="1">IFERROR(IF(ISBLANK(INDEX(カレンダーデータ!$N$4:$R$368,MATCH(Z$29,カレンダーデータ!$M$4:$M$368,0),MATCH($C24,カレンダーデータ!$N$3:$R$3,0))),"",INDEX(カレンダーデータ!$N$4:$R$368,MATCH(Z$29,カレンダーデータ!$M$4:$M$368,0),MATCH($C24,カレンダーデータ!$N$3:$R$3,0))),"")</f>
        <v/>
      </c>
      <c r="AA24" s="5" t="str">
        <f ca="1">IFERROR(IF(ISBLANK(INDEX(カレンダーデータ!$N$4:$R$368,MATCH(AA$29,カレンダーデータ!$M$4:$M$368,0),MATCH($C24,カレンダーデータ!$N$3:$R$3,0))),"",INDEX(カレンダーデータ!$N$4:$R$368,MATCH(AA$29,カレンダーデータ!$M$4:$M$368,0),MATCH($C24,カレンダーデータ!$N$3:$R$3,0))),"")</f>
        <v/>
      </c>
      <c r="AB24" s="5" t="str">
        <f ca="1">IFERROR(IF(ISBLANK(INDEX(カレンダーデータ!$N$4:$R$368,MATCH(AB$29,カレンダーデータ!$M$4:$M$368,0),MATCH($C24,カレンダーデータ!$N$3:$R$3,0))),"",INDEX(カレンダーデータ!$N$4:$R$368,MATCH(AB$29,カレンダーデータ!$M$4:$M$368,0),MATCH($C24,カレンダーデータ!$N$3:$R$3,0))),"")</f>
        <v/>
      </c>
      <c r="AC24" s="5" t="str">
        <f ca="1">IFERROR(IF(ISBLANK(INDEX(カレンダーデータ!$N$4:$R$368,MATCH(AC$29,カレンダーデータ!$M$4:$M$368,0),MATCH($C24,カレンダーデータ!$N$3:$R$3,0))),"",INDEX(カレンダーデータ!$N$4:$R$368,MATCH(AC$29,カレンダーデータ!$M$4:$M$368,0),MATCH($C24,カレンダーデータ!$N$3:$R$3,0))),"")</f>
        <v/>
      </c>
      <c r="AD24" s="5" t="str">
        <f ca="1">IFERROR(IF(ISBLANK(INDEX(カレンダーデータ!$N$4:$R$368,MATCH(AD$29,カレンダーデータ!$M$4:$M$368,0),MATCH($C24,カレンダーデータ!$N$3:$R$3,0))),"",INDEX(カレンダーデータ!$N$4:$R$368,MATCH(AD$29,カレンダーデータ!$M$4:$M$368,0),MATCH($C24,カレンダーデータ!$N$3:$R$3,0))),"")</f>
        <v/>
      </c>
      <c r="AE24" s="5" t="str">
        <f ca="1">IFERROR(IF(ISBLANK(INDEX(カレンダーデータ!$N$4:$R$368,MATCH(AE$29,カレンダーデータ!$M$4:$M$368,0),MATCH($C24,カレンダーデータ!$N$3:$R$3,0))),"",INDEX(カレンダーデータ!$N$4:$R$368,MATCH(AE$29,カレンダーデータ!$M$4:$M$368,0),MATCH($C24,カレンダーデータ!$N$3:$R$3,0))),"")</f>
        <v/>
      </c>
      <c r="AF24" s="5" t="str">
        <f ca="1">IFERROR(IF(ISBLANK(INDEX(カレンダーデータ!$N$4:$R$368,MATCH(AF$29,カレンダーデータ!$M$4:$M$368,0),MATCH($C24,カレンダーデータ!$N$3:$R$3,0))),"",INDEX(カレンダーデータ!$N$4:$R$368,MATCH(AF$29,カレンダーデータ!$M$4:$M$368,0),MATCH($C24,カレンダーデータ!$N$3:$R$3,0))),"")</f>
        <v/>
      </c>
      <c r="AG24" s="5" t="str">
        <f ca="1">IFERROR(IF(ISBLANK(INDEX(カレンダーデータ!$N$4:$R$368,MATCH(AG$29,カレンダーデータ!$M$4:$M$368,0),MATCH($C24,カレンダーデータ!$N$3:$R$3,0))),"",INDEX(カレンダーデータ!$N$4:$R$368,MATCH(AG$29,カレンダーデータ!$M$4:$M$368,0),MATCH($C24,カレンダーデータ!$N$3:$R$3,0))),"")</f>
        <v/>
      </c>
      <c r="AH24" s="5" t="str">
        <f ca="1">IFERROR(IF(ISBLANK(INDEX(カレンダーデータ!$N$4:$R$368,MATCH(AH$29,カレンダーデータ!$M$4:$M$368,0),MATCH($C24,カレンダーデータ!$N$3:$R$3,0))),"",INDEX(カレンダーデータ!$N$4:$R$368,MATCH(AH$29,カレンダーデータ!$M$4:$M$368,0),MATCH($C24,カレンダーデータ!$N$3:$R$3,0))),"")</f>
        <v/>
      </c>
      <c r="AI24" s="9"/>
      <c r="AJ24" s="9"/>
      <c r="AK24" s="9"/>
    </row>
    <row r="25" spans="1:55" ht="17.5" customHeight="1" outlineLevel="1" x14ac:dyDescent="0.2">
      <c r="B25" s="327"/>
      <c r="C25" s="180" t="s">
        <v>176</v>
      </c>
      <c r="D25" s="5" t="str">
        <f ca="1">IFERROR(IF(ISBLANK(INDEX(カレンダーデータ!$N$4:$R$368,MATCH(D$29,カレンダーデータ!$M$4:$M$368,0),MATCH($C25,カレンダーデータ!$N$3:$R$3,0))),"",INDEX(カレンダーデータ!$N$4:$R$368,MATCH(D$29,カレンダーデータ!$M$4:$M$368,0),MATCH($C25,カレンダーデータ!$N$3:$R$3,0))),"")</f>
        <v/>
      </c>
      <c r="E25" s="5" t="str">
        <f ca="1">IFERROR(IF(ISBLANK(INDEX(カレンダーデータ!$N$4:$R$368,MATCH(E$29,カレンダーデータ!$M$4:$M$368,0),MATCH($C25,カレンダーデータ!$N$3:$R$3,0))),"",INDEX(カレンダーデータ!$N$4:$R$368,MATCH(E$29,カレンダーデータ!$M$4:$M$368,0),MATCH($C25,カレンダーデータ!$N$3:$R$3,0))),"")</f>
        <v/>
      </c>
      <c r="F25" s="5" t="str">
        <f ca="1">IFERROR(IF(ISBLANK(INDEX(カレンダーデータ!$N$4:$R$368,MATCH(F$29,カレンダーデータ!$M$4:$M$368,0),MATCH($C25,カレンダーデータ!$N$3:$R$3,0))),"",INDEX(カレンダーデータ!$N$4:$R$368,MATCH(F$29,カレンダーデータ!$M$4:$M$368,0),MATCH($C25,カレンダーデータ!$N$3:$R$3,0))),"")</f>
        <v/>
      </c>
      <c r="G25" s="5" t="str">
        <f ca="1">IFERROR(IF(ISBLANK(INDEX(カレンダーデータ!$N$4:$R$368,MATCH(G$29,カレンダーデータ!$M$4:$M$368,0),MATCH($C25,カレンダーデータ!$N$3:$R$3,0))),"",INDEX(カレンダーデータ!$N$4:$R$368,MATCH(G$29,カレンダーデータ!$M$4:$M$368,0),MATCH($C25,カレンダーデータ!$N$3:$R$3,0))),"")</f>
        <v/>
      </c>
      <c r="H25" s="5" t="str">
        <f ca="1">IFERROR(IF(ISBLANK(INDEX(カレンダーデータ!$N$4:$R$368,MATCH(H$29,カレンダーデータ!$M$4:$M$368,0),MATCH($C25,カレンダーデータ!$N$3:$R$3,0))),"",INDEX(カレンダーデータ!$N$4:$R$368,MATCH(H$29,カレンダーデータ!$M$4:$M$368,0),MATCH($C25,カレンダーデータ!$N$3:$R$3,0))),"")</f>
        <v/>
      </c>
      <c r="I25" s="5" t="str">
        <f ca="1">IFERROR(IF(ISBLANK(INDEX(カレンダーデータ!$N$4:$R$368,MATCH(I$29,カレンダーデータ!$M$4:$M$368,0),MATCH($C25,カレンダーデータ!$N$3:$R$3,0))),"",INDEX(カレンダーデータ!$N$4:$R$368,MATCH(I$29,カレンダーデータ!$M$4:$M$368,0),MATCH($C25,カレンダーデータ!$N$3:$R$3,0))),"")</f>
        <v/>
      </c>
      <c r="J25" s="5" t="str">
        <f ca="1">IFERROR(IF(ISBLANK(INDEX(カレンダーデータ!$N$4:$R$368,MATCH(J$29,カレンダーデータ!$M$4:$M$368,0),MATCH($C25,カレンダーデータ!$N$3:$R$3,0))),"",INDEX(カレンダーデータ!$N$4:$R$368,MATCH(J$29,カレンダーデータ!$M$4:$M$368,0),MATCH($C25,カレンダーデータ!$N$3:$R$3,0))),"")</f>
        <v/>
      </c>
      <c r="K25" s="5" t="str">
        <f ca="1">IFERROR(IF(ISBLANK(INDEX(カレンダーデータ!$N$4:$R$368,MATCH(K$29,カレンダーデータ!$M$4:$M$368,0),MATCH($C25,カレンダーデータ!$N$3:$R$3,0))),"",INDEX(カレンダーデータ!$N$4:$R$368,MATCH(K$29,カレンダーデータ!$M$4:$M$368,0),MATCH($C25,カレンダーデータ!$N$3:$R$3,0))),"")</f>
        <v/>
      </c>
      <c r="L25" s="5" t="str">
        <f ca="1">IFERROR(IF(ISBLANK(INDEX(カレンダーデータ!$N$4:$R$368,MATCH(L$29,カレンダーデータ!$M$4:$M$368,0),MATCH($C25,カレンダーデータ!$N$3:$R$3,0))),"",INDEX(カレンダーデータ!$N$4:$R$368,MATCH(L$29,カレンダーデータ!$M$4:$M$368,0),MATCH($C25,カレンダーデータ!$N$3:$R$3,0))),"")</f>
        <v/>
      </c>
      <c r="M25" s="5" t="str">
        <f ca="1">IFERROR(IF(ISBLANK(INDEX(カレンダーデータ!$N$4:$R$368,MATCH(M$29,カレンダーデータ!$M$4:$M$368,0),MATCH($C25,カレンダーデータ!$N$3:$R$3,0))),"",INDEX(カレンダーデータ!$N$4:$R$368,MATCH(M$29,カレンダーデータ!$M$4:$M$368,0),MATCH($C25,カレンダーデータ!$N$3:$R$3,0))),"")</f>
        <v/>
      </c>
      <c r="N25" s="5" t="str">
        <f ca="1">IFERROR(IF(ISBLANK(INDEX(カレンダーデータ!$N$4:$R$368,MATCH(N$29,カレンダーデータ!$M$4:$M$368,0),MATCH($C25,カレンダーデータ!$N$3:$R$3,0))),"",INDEX(カレンダーデータ!$N$4:$R$368,MATCH(N$29,カレンダーデータ!$M$4:$M$368,0),MATCH($C25,カレンダーデータ!$N$3:$R$3,0))),"")</f>
        <v/>
      </c>
      <c r="O25" s="5" t="str">
        <f ca="1">IFERROR(IF(ISBLANK(INDEX(カレンダーデータ!$N$4:$R$368,MATCH(O$29,カレンダーデータ!$M$4:$M$368,0),MATCH($C25,カレンダーデータ!$N$3:$R$3,0))),"",INDEX(カレンダーデータ!$N$4:$R$368,MATCH(O$29,カレンダーデータ!$M$4:$M$368,0),MATCH($C25,カレンダーデータ!$N$3:$R$3,0))),"")</f>
        <v/>
      </c>
      <c r="P25" s="5" t="str">
        <f ca="1">IFERROR(IF(ISBLANK(INDEX(カレンダーデータ!$N$4:$R$368,MATCH(P$29,カレンダーデータ!$M$4:$M$368,0),MATCH($C25,カレンダーデータ!$N$3:$R$3,0))),"",INDEX(カレンダーデータ!$N$4:$R$368,MATCH(P$29,カレンダーデータ!$M$4:$M$368,0),MATCH($C25,カレンダーデータ!$N$3:$R$3,0))),"")</f>
        <v/>
      </c>
      <c r="Q25" s="5" t="str">
        <f ca="1">IFERROR(IF(ISBLANK(INDEX(カレンダーデータ!$N$4:$R$368,MATCH(Q$29,カレンダーデータ!$M$4:$M$368,0),MATCH($C25,カレンダーデータ!$N$3:$R$3,0))),"",INDEX(カレンダーデータ!$N$4:$R$368,MATCH(Q$29,カレンダーデータ!$M$4:$M$368,0),MATCH($C25,カレンダーデータ!$N$3:$R$3,0))),"")</f>
        <v/>
      </c>
      <c r="R25" s="5" t="str">
        <f ca="1">IFERROR(IF(ISBLANK(INDEX(カレンダーデータ!$N$4:$R$368,MATCH(R$29,カレンダーデータ!$M$4:$M$368,0),MATCH($C25,カレンダーデータ!$N$3:$R$3,0))),"",INDEX(カレンダーデータ!$N$4:$R$368,MATCH(R$29,カレンダーデータ!$M$4:$M$368,0),MATCH($C25,カレンダーデータ!$N$3:$R$3,0))),"")</f>
        <v/>
      </c>
      <c r="S25" s="5" t="str">
        <f ca="1">IFERROR(IF(ISBLANK(INDEX(カレンダーデータ!$N$4:$R$368,MATCH(S$29,カレンダーデータ!$M$4:$M$368,0),MATCH($C25,カレンダーデータ!$N$3:$R$3,0))),"",INDEX(カレンダーデータ!$N$4:$R$368,MATCH(S$29,カレンダーデータ!$M$4:$M$368,0),MATCH($C25,カレンダーデータ!$N$3:$R$3,0))),"")</f>
        <v/>
      </c>
      <c r="T25" s="5" t="str">
        <f ca="1">IFERROR(IF(ISBLANK(INDEX(カレンダーデータ!$N$4:$R$368,MATCH(T$29,カレンダーデータ!$M$4:$M$368,0),MATCH($C25,カレンダーデータ!$N$3:$R$3,0))),"",INDEX(カレンダーデータ!$N$4:$R$368,MATCH(T$29,カレンダーデータ!$M$4:$M$368,0),MATCH($C25,カレンダーデータ!$N$3:$R$3,0))),"")</f>
        <v/>
      </c>
      <c r="U25" s="5" t="str">
        <f ca="1">IFERROR(IF(ISBLANK(INDEX(カレンダーデータ!$N$4:$R$368,MATCH(U$29,カレンダーデータ!$M$4:$M$368,0),MATCH($C25,カレンダーデータ!$N$3:$R$3,0))),"",INDEX(カレンダーデータ!$N$4:$R$368,MATCH(U$29,カレンダーデータ!$M$4:$M$368,0),MATCH($C25,カレンダーデータ!$N$3:$R$3,0))),"")</f>
        <v/>
      </c>
      <c r="V25" s="5" t="str">
        <f ca="1">IFERROR(IF(ISBLANK(INDEX(カレンダーデータ!$N$4:$R$368,MATCH(V$29,カレンダーデータ!$M$4:$M$368,0),MATCH($C25,カレンダーデータ!$N$3:$R$3,0))),"",INDEX(カレンダーデータ!$N$4:$R$368,MATCH(V$29,カレンダーデータ!$M$4:$M$368,0),MATCH($C25,カレンダーデータ!$N$3:$R$3,0))),"")</f>
        <v/>
      </c>
      <c r="W25" s="5" t="str">
        <f ca="1">IFERROR(IF(ISBLANK(INDEX(カレンダーデータ!$N$4:$R$368,MATCH(W$29,カレンダーデータ!$M$4:$M$368,0),MATCH($C25,カレンダーデータ!$N$3:$R$3,0))),"",INDEX(カレンダーデータ!$N$4:$R$368,MATCH(W$29,カレンダーデータ!$M$4:$M$368,0),MATCH($C25,カレンダーデータ!$N$3:$R$3,0))),"")</f>
        <v/>
      </c>
      <c r="X25" s="5" t="str">
        <f ca="1">IFERROR(IF(ISBLANK(INDEX(カレンダーデータ!$N$4:$R$368,MATCH(X$29,カレンダーデータ!$M$4:$M$368,0),MATCH($C25,カレンダーデータ!$N$3:$R$3,0))),"",INDEX(カレンダーデータ!$N$4:$R$368,MATCH(X$29,カレンダーデータ!$M$4:$M$368,0),MATCH($C25,カレンダーデータ!$N$3:$R$3,0))),"")</f>
        <v/>
      </c>
      <c r="Y25" s="5" t="str">
        <f ca="1">IFERROR(IF(ISBLANK(INDEX(カレンダーデータ!$N$4:$R$368,MATCH(Y$29,カレンダーデータ!$M$4:$M$368,0),MATCH($C25,カレンダーデータ!$N$3:$R$3,0))),"",INDEX(カレンダーデータ!$N$4:$R$368,MATCH(Y$29,カレンダーデータ!$M$4:$M$368,0),MATCH($C25,カレンダーデータ!$N$3:$R$3,0))),"")</f>
        <v/>
      </c>
      <c r="Z25" s="5" t="str">
        <f ca="1">IFERROR(IF(ISBLANK(INDEX(カレンダーデータ!$N$4:$R$368,MATCH(Z$29,カレンダーデータ!$M$4:$M$368,0),MATCH($C25,カレンダーデータ!$N$3:$R$3,0))),"",INDEX(カレンダーデータ!$N$4:$R$368,MATCH(Z$29,カレンダーデータ!$M$4:$M$368,0),MATCH($C25,カレンダーデータ!$N$3:$R$3,0))),"")</f>
        <v/>
      </c>
      <c r="AA25" s="5" t="str">
        <f ca="1">IFERROR(IF(ISBLANK(INDEX(カレンダーデータ!$N$4:$R$368,MATCH(AA$29,カレンダーデータ!$M$4:$M$368,0),MATCH($C25,カレンダーデータ!$N$3:$R$3,0))),"",INDEX(カレンダーデータ!$N$4:$R$368,MATCH(AA$29,カレンダーデータ!$M$4:$M$368,0),MATCH($C25,カレンダーデータ!$N$3:$R$3,0))),"")</f>
        <v/>
      </c>
      <c r="AB25" s="5" t="str">
        <f ca="1">IFERROR(IF(ISBLANK(INDEX(カレンダーデータ!$N$4:$R$368,MATCH(AB$29,カレンダーデータ!$M$4:$M$368,0),MATCH($C25,カレンダーデータ!$N$3:$R$3,0))),"",INDEX(カレンダーデータ!$N$4:$R$368,MATCH(AB$29,カレンダーデータ!$M$4:$M$368,0),MATCH($C25,カレンダーデータ!$N$3:$R$3,0))),"")</f>
        <v/>
      </c>
      <c r="AC25" s="5" t="str">
        <f ca="1">IFERROR(IF(ISBLANK(INDEX(カレンダーデータ!$N$4:$R$368,MATCH(AC$29,カレンダーデータ!$M$4:$M$368,0),MATCH($C25,カレンダーデータ!$N$3:$R$3,0))),"",INDEX(カレンダーデータ!$N$4:$R$368,MATCH(AC$29,カレンダーデータ!$M$4:$M$368,0),MATCH($C25,カレンダーデータ!$N$3:$R$3,0))),"")</f>
        <v/>
      </c>
      <c r="AD25" s="5" t="str">
        <f ca="1">IFERROR(IF(ISBLANK(INDEX(カレンダーデータ!$N$4:$R$368,MATCH(AD$29,カレンダーデータ!$M$4:$M$368,0),MATCH($C25,カレンダーデータ!$N$3:$R$3,0))),"",INDEX(カレンダーデータ!$N$4:$R$368,MATCH(AD$29,カレンダーデータ!$M$4:$M$368,0),MATCH($C25,カレンダーデータ!$N$3:$R$3,0))),"")</f>
        <v/>
      </c>
      <c r="AE25" s="5" t="str">
        <f ca="1">IFERROR(IF(ISBLANK(INDEX(カレンダーデータ!$N$4:$R$368,MATCH(AE$29,カレンダーデータ!$M$4:$M$368,0),MATCH($C25,カレンダーデータ!$N$3:$R$3,0))),"",INDEX(カレンダーデータ!$N$4:$R$368,MATCH(AE$29,カレンダーデータ!$M$4:$M$368,0),MATCH($C25,カレンダーデータ!$N$3:$R$3,0))),"")</f>
        <v/>
      </c>
      <c r="AF25" s="5" t="str">
        <f ca="1">IFERROR(IF(ISBLANK(INDEX(カレンダーデータ!$N$4:$R$368,MATCH(AF$29,カレンダーデータ!$M$4:$M$368,0),MATCH($C25,カレンダーデータ!$N$3:$R$3,0))),"",INDEX(カレンダーデータ!$N$4:$R$368,MATCH(AF$29,カレンダーデータ!$M$4:$M$368,0),MATCH($C25,カレンダーデータ!$N$3:$R$3,0))),"")</f>
        <v/>
      </c>
      <c r="AG25" s="5" t="str">
        <f ca="1">IFERROR(IF(ISBLANK(INDEX(カレンダーデータ!$N$4:$R$368,MATCH(AG$29,カレンダーデータ!$M$4:$M$368,0),MATCH($C25,カレンダーデータ!$N$3:$R$3,0))),"",INDEX(カレンダーデータ!$N$4:$R$368,MATCH(AG$29,カレンダーデータ!$M$4:$M$368,0),MATCH($C25,カレンダーデータ!$N$3:$R$3,0))),"")</f>
        <v/>
      </c>
      <c r="AH25" s="5" t="str">
        <f ca="1">IFERROR(IF(ISBLANK(INDEX(カレンダーデータ!$N$4:$R$368,MATCH(AH$29,カレンダーデータ!$M$4:$M$368,0),MATCH($C25,カレンダーデータ!$N$3:$R$3,0))),"",INDEX(カレンダーデータ!$N$4:$R$368,MATCH(AH$29,カレンダーデータ!$M$4:$M$368,0),MATCH($C25,カレンダーデータ!$N$3:$R$3,0))),"")</f>
        <v/>
      </c>
      <c r="AI25" s="9"/>
      <c r="AJ25" s="9"/>
      <c r="AK25" s="9"/>
    </row>
    <row r="26" spans="1:55" ht="17.5" customHeight="1" outlineLevel="1" x14ac:dyDescent="0.2">
      <c r="B26" s="327"/>
      <c r="C26" s="180" t="s">
        <v>177</v>
      </c>
      <c r="D26" s="5" t="str">
        <f ca="1">IFERROR(IF(ISBLANK(INDEX(カレンダーデータ!$N$4:$R$368,MATCH(D$29,カレンダーデータ!$M$4:$M$368,0),MATCH($C26,カレンダーデータ!$N$3:$R$3,0))),"",INDEX(カレンダーデータ!$N$4:$R$368,MATCH(D$29,カレンダーデータ!$M$4:$M$368,0),MATCH($C26,カレンダーデータ!$N$3:$R$3,0))),"")</f>
        <v/>
      </c>
      <c r="E26" s="5" t="str">
        <f ca="1">IFERROR(IF(ISBLANK(INDEX(カレンダーデータ!$N$4:$R$368,MATCH(E$29,カレンダーデータ!$M$4:$M$368,0),MATCH($C26,カレンダーデータ!$N$3:$R$3,0))),"",INDEX(カレンダーデータ!$N$4:$R$368,MATCH(E$29,カレンダーデータ!$M$4:$M$368,0),MATCH($C26,カレンダーデータ!$N$3:$R$3,0))),"")</f>
        <v/>
      </c>
      <c r="F26" s="5" t="str">
        <f ca="1">IFERROR(IF(ISBLANK(INDEX(カレンダーデータ!$N$4:$R$368,MATCH(F$29,カレンダーデータ!$M$4:$M$368,0),MATCH($C26,カレンダーデータ!$N$3:$R$3,0))),"",INDEX(カレンダーデータ!$N$4:$R$368,MATCH(F$29,カレンダーデータ!$M$4:$M$368,0),MATCH($C26,カレンダーデータ!$N$3:$R$3,0))),"")</f>
        <v/>
      </c>
      <c r="G26" s="5" t="str">
        <f ca="1">IFERROR(IF(ISBLANK(INDEX(カレンダーデータ!$N$4:$R$368,MATCH(G$29,カレンダーデータ!$M$4:$M$368,0),MATCH($C26,カレンダーデータ!$N$3:$R$3,0))),"",INDEX(カレンダーデータ!$N$4:$R$368,MATCH(G$29,カレンダーデータ!$M$4:$M$368,0),MATCH($C26,カレンダーデータ!$N$3:$R$3,0))),"")</f>
        <v/>
      </c>
      <c r="H26" s="5" t="str">
        <f ca="1">IFERROR(IF(ISBLANK(INDEX(カレンダーデータ!$N$4:$R$368,MATCH(H$29,カレンダーデータ!$M$4:$M$368,0),MATCH($C26,カレンダーデータ!$N$3:$R$3,0))),"",INDEX(カレンダーデータ!$N$4:$R$368,MATCH(H$29,カレンダーデータ!$M$4:$M$368,0),MATCH($C26,カレンダーデータ!$N$3:$R$3,0))),"")</f>
        <v/>
      </c>
      <c r="I26" s="5" t="str">
        <f ca="1">IFERROR(IF(ISBLANK(INDEX(カレンダーデータ!$N$4:$R$368,MATCH(I$29,カレンダーデータ!$M$4:$M$368,0),MATCH($C26,カレンダーデータ!$N$3:$R$3,0))),"",INDEX(カレンダーデータ!$N$4:$R$368,MATCH(I$29,カレンダーデータ!$M$4:$M$368,0),MATCH($C26,カレンダーデータ!$N$3:$R$3,0))),"")</f>
        <v/>
      </c>
      <c r="J26" s="5" t="str">
        <f ca="1">IFERROR(IF(ISBLANK(INDEX(カレンダーデータ!$N$4:$R$368,MATCH(J$29,カレンダーデータ!$M$4:$M$368,0),MATCH($C26,カレンダーデータ!$N$3:$R$3,0))),"",INDEX(カレンダーデータ!$N$4:$R$368,MATCH(J$29,カレンダーデータ!$M$4:$M$368,0),MATCH($C26,カレンダーデータ!$N$3:$R$3,0))),"")</f>
        <v/>
      </c>
      <c r="K26" s="5" t="str">
        <f ca="1">IFERROR(IF(ISBLANK(INDEX(カレンダーデータ!$N$4:$R$368,MATCH(K$29,カレンダーデータ!$M$4:$M$368,0),MATCH($C26,カレンダーデータ!$N$3:$R$3,0))),"",INDEX(カレンダーデータ!$N$4:$R$368,MATCH(K$29,カレンダーデータ!$M$4:$M$368,0),MATCH($C26,カレンダーデータ!$N$3:$R$3,0))),"")</f>
        <v/>
      </c>
      <c r="L26" s="5" t="str">
        <f ca="1">IFERROR(IF(ISBLANK(INDEX(カレンダーデータ!$N$4:$R$368,MATCH(L$29,カレンダーデータ!$M$4:$M$368,0),MATCH($C26,カレンダーデータ!$N$3:$R$3,0))),"",INDEX(カレンダーデータ!$N$4:$R$368,MATCH(L$29,カレンダーデータ!$M$4:$M$368,0),MATCH($C26,カレンダーデータ!$N$3:$R$3,0))),"")</f>
        <v/>
      </c>
      <c r="M26" s="5" t="str">
        <f ca="1">IFERROR(IF(ISBLANK(INDEX(カレンダーデータ!$N$4:$R$368,MATCH(M$29,カレンダーデータ!$M$4:$M$368,0),MATCH($C26,カレンダーデータ!$N$3:$R$3,0))),"",INDEX(カレンダーデータ!$N$4:$R$368,MATCH(M$29,カレンダーデータ!$M$4:$M$368,0),MATCH($C26,カレンダーデータ!$N$3:$R$3,0))),"")</f>
        <v/>
      </c>
      <c r="N26" s="5" t="str">
        <f ca="1">IFERROR(IF(ISBLANK(INDEX(カレンダーデータ!$N$4:$R$368,MATCH(N$29,カレンダーデータ!$M$4:$M$368,0),MATCH($C26,カレンダーデータ!$N$3:$R$3,0))),"",INDEX(カレンダーデータ!$N$4:$R$368,MATCH(N$29,カレンダーデータ!$M$4:$M$368,0),MATCH($C26,カレンダーデータ!$N$3:$R$3,0))),"")</f>
        <v/>
      </c>
      <c r="O26" s="5" t="str">
        <f ca="1">IFERROR(IF(ISBLANK(INDEX(カレンダーデータ!$N$4:$R$368,MATCH(O$29,カレンダーデータ!$M$4:$M$368,0),MATCH($C26,カレンダーデータ!$N$3:$R$3,0))),"",INDEX(カレンダーデータ!$N$4:$R$368,MATCH(O$29,カレンダーデータ!$M$4:$M$368,0),MATCH($C26,カレンダーデータ!$N$3:$R$3,0))),"")</f>
        <v/>
      </c>
      <c r="P26" s="5" t="str">
        <f ca="1">IFERROR(IF(ISBLANK(INDEX(カレンダーデータ!$N$4:$R$368,MATCH(P$29,カレンダーデータ!$M$4:$M$368,0),MATCH($C26,カレンダーデータ!$N$3:$R$3,0))),"",INDEX(カレンダーデータ!$N$4:$R$368,MATCH(P$29,カレンダーデータ!$M$4:$M$368,0),MATCH($C26,カレンダーデータ!$N$3:$R$3,0))),"")</f>
        <v/>
      </c>
      <c r="Q26" s="5" t="str">
        <f ca="1">IFERROR(IF(ISBLANK(INDEX(カレンダーデータ!$N$4:$R$368,MATCH(Q$29,カレンダーデータ!$M$4:$M$368,0),MATCH($C26,カレンダーデータ!$N$3:$R$3,0))),"",INDEX(カレンダーデータ!$N$4:$R$368,MATCH(Q$29,カレンダーデータ!$M$4:$M$368,0),MATCH($C26,カレンダーデータ!$N$3:$R$3,0))),"")</f>
        <v/>
      </c>
      <c r="R26" s="5" t="str">
        <f ca="1">IFERROR(IF(ISBLANK(INDEX(カレンダーデータ!$N$4:$R$368,MATCH(R$29,カレンダーデータ!$M$4:$M$368,0),MATCH($C26,カレンダーデータ!$N$3:$R$3,0))),"",INDEX(カレンダーデータ!$N$4:$R$368,MATCH(R$29,カレンダーデータ!$M$4:$M$368,0),MATCH($C26,カレンダーデータ!$N$3:$R$3,0))),"")</f>
        <v/>
      </c>
      <c r="S26" s="5" t="str">
        <f ca="1">IFERROR(IF(ISBLANK(INDEX(カレンダーデータ!$N$4:$R$368,MATCH(S$29,カレンダーデータ!$M$4:$M$368,0),MATCH($C26,カレンダーデータ!$N$3:$R$3,0))),"",INDEX(カレンダーデータ!$N$4:$R$368,MATCH(S$29,カレンダーデータ!$M$4:$M$368,0),MATCH($C26,カレンダーデータ!$N$3:$R$3,0))),"")</f>
        <v/>
      </c>
      <c r="T26" s="5" t="str">
        <f ca="1">IFERROR(IF(ISBLANK(INDEX(カレンダーデータ!$N$4:$R$368,MATCH(T$29,カレンダーデータ!$M$4:$M$368,0),MATCH($C26,カレンダーデータ!$N$3:$R$3,0))),"",INDEX(カレンダーデータ!$N$4:$R$368,MATCH(T$29,カレンダーデータ!$M$4:$M$368,0),MATCH($C26,カレンダーデータ!$N$3:$R$3,0))),"")</f>
        <v/>
      </c>
      <c r="U26" s="5" t="str">
        <f ca="1">IFERROR(IF(ISBLANK(INDEX(カレンダーデータ!$N$4:$R$368,MATCH(U$29,カレンダーデータ!$M$4:$M$368,0),MATCH($C26,カレンダーデータ!$N$3:$R$3,0))),"",INDEX(カレンダーデータ!$N$4:$R$368,MATCH(U$29,カレンダーデータ!$M$4:$M$368,0),MATCH($C26,カレンダーデータ!$N$3:$R$3,0))),"")</f>
        <v/>
      </c>
      <c r="V26" s="5" t="str">
        <f ca="1">IFERROR(IF(ISBLANK(INDEX(カレンダーデータ!$N$4:$R$368,MATCH(V$29,カレンダーデータ!$M$4:$M$368,0),MATCH($C26,カレンダーデータ!$N$3:$R$3,0))),"",INDEX(カレンダーデータ!$N$4:$R$368,MATCH(V$29,カレンダーデータ!$M$4:$M$368,0),MATCH($C26,カレンダーデータ!$N$3:$R$3,0))),"")</f>
        <v/>
      </c>
      <c r="W26" s="5" t="str">
        <f ca="1">IFERROR(IF(ISBLANK(INDEX(カレンダーデータ!$N$4:$R$368,MATCH(W$29,カレンダーデータ!$M$4:$M$368,0),MATCH($C26,カレンダーデータ!$N$3:$R$3,0))),"",INDEX(カレンダーデータ!$N$4:$R$368,MATCH(W$29,カレンダーデータ!$M$4:$M$368,0),MATCH($C26,カレンダーデータ!$N$3:$R$3,0))),"")</f>
        <v/>
      </c>
      <c r="X26" s="5" t="str">
        <f ca="1">IFERROR(IF(ISBLANK(INDEX(カレンダーデータ!$N$4:$R$368,MATCH(X$29,カレンダーデータ!$M$4:$M$368,0),MATCH($C26,カレンダーデータ!$N$3:$R$3,0))),"",INDEX(カレンダーデータ!$N$4:$R$368,MATCH(X$29,カレンダーデータ!$M$4:$M$368,0),MATCH($C26,カレンダーデータ!$N$3:$R$3,0))),"")</f>
        <v/>
      </c>
      <c r="Y26" s="5" t="str">
        <f ca="1">IFERROR(IF(ISBLANK(INDEX(カレンダーデータ!$N$4:$R$368,MATCH(Y$29,カレンダーデータ!$M$4:$M$368,0),MATCH($C26,カレンダーデータ!$N$3:$R$3,0))),"",INDEX(カレンダーデータ!$N$4:$R$368,MATCH(Y$29,カレンダーデータ!$M$4:$M$368,0),MATCH($C26,カレンダーデータ!$N$3:$R$3,0))),"")</f>
        <v/>
      </c>
      <c r="Z26" s="5" t="str">
        <f ca="1">IFERROR(IF(ISBLANK(INDEX(カレンダーデータ!$N$4:$R$368,MATCH(Z$29,カレンダーデータ!$M$4:$M$368,0),MATCH($C26,カレンダーデータ!$N$3:$R$3,0))),"",INDEX(カレンダーデータ!$N$4:$R$368,MATCH(Z$29,カレンダーデータ!$M$4:$M$368,0),MATCH($C26,カレンダーデータ!$N$3:$R$3,0))),"")</f>
        <v/>
      </c>
      <c r="AA26" s="5" t="str">
        <f ca="1">IFERROR(IF(ISBLANK(INDEX(カレンダーデータ!$N$4:$R$368,MATCH(AA$29,カレンダーデータ!$M$4:$M$368,0),MATCH($C26,カレンダーデータ!$N$3:$R$3,0))),"",INDEX(カレンダーデータ!$N$4:$R$368,MATCH(AA$29,カレンダーデータ!$M$4:$M$368,0),MATCH($C26,カレンダーデータ!$N$3:$R$3,0))),"")</f>
        <v/>
      </c>
      <c r="AB26" s="5" t="str">
        <f ca="1">IFERROR(IF(ISBLANK(INDEX(カレンダーデータ!$N$4:$R$368,MATCH(AB$29,カレンダーデータ!$M$4:$M$368,0),MATCH($C26,カレンダーデータ!$N$3:$R$3,0))),"",INDEX(カレンダーデータ!$N$4:$R$368,MATCH(AB$29,カレンダーデータ!$M$4:$M$368,0),MATCH($C26,カレンダーデータ!$N$3:$R$3,0))),"")</f>
        <v/>
      </c>
      <c r="AC26" s="5" t="str">
        <f ca="1">IFERROR(IF(ISBLANK(INDEX(カレンダーデータ!$N$4:$R$368,MATCH(AC$29,カレンダーデータ!$M$4:$M$368,0),MATCH($C26,カレンダーデータ!$N$3:$R$3,0))),"",INDEX(カレンダーデータ!$N$4:$R$368,MATCH(AC$29,カレンダーデータ!$M$4:$M$368,0),MATCH($C26,カレンダーデータ!$N$3:$R$3,0))),"")</f>
        <v/>
      </c>
      <c r="AD26" s="5" t="str">
        <f ca="1">IFERROR(IF(ISBLANK(INDEX(カレンダーデータ!$N$4:$R$368,MATCH(AD$29,カレンダーデータ!$M$4:$M$368,0),MATCH($C26,カレンダーデータ!$N$3:$R$3,0))),"",INDEX(カレンダーデータ!$N$4:$R$368,MATCH(AD$29,カレンダーデータ!$M$4:$M$368,0),MATCH($C26,カレンダーデータ!$N$3:$R$3,0))),"")</f>
        <v/>
      </c>
      <c r="AE26" s="5" t="str">
        <f ca="1">IFERROR(IF(ISBLANK(INDEX(カレンダーデータ!$N$4:$R$368,MATCH(AE$29,カレンダーデータ!$M$4:$M$368,0),MATCH($C26,カレンダーデータ!$N$3:$R$3,0))),"",INDEX(カレンダーデータ!$N$4:$R$368,MATCH(AE$29,カレンダーデータ!$M$4:$M$368,0),MATCH($C26,カレンダーデータ!$N$3:$R$3,0))),"")</f>
        <v/>
      </c>
      <c r="AF26" s="5" t="str">
        <f ca="1">IFERROR(IF(ISBLANK(INDEX(カレンダーデータ!$N$4:$R$368,MATCH(AF$29,カレンダーデータ!$M$4:$M$368,0),MATCH($C26,カレンダーデータ!$N$3:$R$3,0))),"",INDEX(カレンダーデータ!$N$4:$R$368,MATCH(AF$29,カレンダーデータ!$M$4:$M$368,0),MATCH($C26,カレンダーデータ!$N$3:$R$3,0))),"")</f>
        <v/>
      </c>
      <c r="AG26" s="5" t="str">
        <f ca="1">IFERROR(IF(ISBLANK(INDEX(カレンダーデータ!$N$4:$R$368,MATCH(AG$29,カレンダーデータ!$M$4:$M$368,0),MATCH($C26,カレンダーデータ!$N$3:$R$3,0))),"",INDEX(カレンダーデータ!$N$4:$R$368,MATCH(AG$29,カレンダーデータ!$M$4:$M$368,0),MATCH($C26,カレンダーデータ!$N$3:$R$3,0))),"")</f>
        <v/>
      </c>
      <c r="AH26" s="5" t="str">
        <f ca="1">IFERROR(IF(ISBLANK(INDEX(カレンダーデータ!$N$4:$R$368,MATCH(AH$29,カレンダーデータ!$M$4:$M$368,0),MATCH($C26,カレンダーデータ!$N$3:$R$3,0))),"",INDEX(カレンダーデータ!$N$4:$R$368,MATCH(AH$29,カレンダーデータ!$M$4:$M$368,0),MATCH($C26,カレンダーデータ!$N$3:$R$3,0))),"")</f>
        <v/>
      </c>
      <c r="AI26" s="9"/>
      <c r="AJ26" s="9"/>
      <c r="AK26" s="9"/>
    </row>
    <row r="27" spans="1:55" ht="17.5" customHeight="1" outlineLevel="1" x14ac:dyDescent="0.2">
      <c r="B27" s="327"/>
      <c r="C27" s="180" t="s">
        <v>178</v>
      </c>
      <c r="D27" s="5" t="str">
        <f ca="1">IFERROR(IF(ISBLANK(INDEX(カレンダーデータ!$N$4:$R$368,MATCH(D$29,カレンダーデータ!$M$4:$M$368,0),MATCH($C27,カレンダーデータ!$N$3:$R$3,0))),"",INDEX(カレンダーデータ!$N$4:$R$368,MATCH(D$29,カレンダーデータ!$M$4:$M$368,0),MATCH($C27,カレンダーデータ!$N$3:$R$3,0))),"")</f>
        <v/>
      </c>
      <c r="E27" s="5" t="str">
        <f ca="1">IFERROR(IF(ISBLANK(INDEX(カレンダーデータ!$N$4:$R$368,MATCH(E$29,カレンダーデータ!$M$4:$M$368,0),MATCH($C27,カレンダーデータ!$N$3:$R$3,0))),"",INDEX(カレンダーデータ!$N$4:$R$368,MATCH(E$29,カレンダーデータ!$M$4:$M$368,0),MATCH($C27,カレンダーデータ!$N$3:$R$3,0))),"")</f>
        <v/>
      </c>
      <c r="F27" s="5" t="str">
        <f ca="1">IFERROR(IF(ISBLANK(INDEX(カレンダーデータ!$N$4:$R$368,MATCH(F$29,カレンダーデータ!$M$4:$M$368,0),MATCH($C27,カレンダーデータ!$N$3:$R$3,0))),"",INDEX(カレンダーデータ!$N$4:$R$368,MATCH(F$29,カレンダーデータ!$M$4:$M$368,0),MATCH($C27,カレンダーデータ!$N$3:$R$3,0))),"")</f>
        <v/>
      </c>
      <c r="G27" s="5" t="str">
        <f ca="1">IFERROR(IF(ISBLANK(INDEX(カレンダーデータ!$N$4:$R$368,MATCH(G$29,カレンダーデータ!$M$4:$M$368,0),MATCH($C27,カレンダーデータ!$N$3:$R$3,0))),"",INDEX(カレンダーデータ!$N$4:$R$368,MATCH(G$29,カレンダーデータ!$M$4:$M$368,0),MATCH($C27,カレンダーデータ!$N$3:$R$3,0))),"")</f>
        <v/>
      </c>
      <c r="H27" s="5" t="str">
        <f ca="1">IFERROR(IF(ISBLANK(INDEX(カレンダーデータ!$N$4:$R$368,MATCH(H$29,カレンダーデータ!$M$4:$M$368,0),MATCH($C27,カレンダーデータ!$N$3:$R$3,0))),"",INDEX(カレンダーデータ!$N$4:$R$368,MATCH(H$29,カレンダーデータ!$M$4:$M$368,0),MATCH($C27,カレンダーデータ!$N$3:$R$3,0))),"")</f>
        <v/>
      </c>
      <c r="I27" s="5" t="str">
        <f ca="1">IFERROR(IF(ISBLANK(INDEX(カレンダーデータ!$N$4:$R$368,MATCH(I$29,カレンダーデータ!$M$4:$M$368,0),MATCH($C27,カレンダーデータ!$N$3:$R$3,0))),"",INDEX(カレンダーデータ!$N$4:$R$368,MATCH(I$29,カレンダーデータ!$M$4:$M$368,0),MATCH($C27,カレンダーデータ!$N$3:$R$3,0))),"")</f>
        <v/>
      </c>
      <c r="J27" s="5" t="str">
        <f ca="1">IFERROR(IF(ISBLANK(INDEX(カレンダーデータ!$N$4:$R$368,MATCH(J$29,カレンダーデータ!$M$4:$M$368,0),MATCH($C27,カレンダーデータ!$N$3:$R$3,0))),"",INDEX(カレンダーデータ!$N$4:$R$368,MATCH(J$29,カレンダーデータ!$M$4:$M$368,0),MATCH($C27,カレンダーデータ!$N$3:$R$3,0))),"")</f>
        <v/>
      </c>
      <c r="K27" s="5" t="str">
        <f ca="1">IFERROR(IF(ISBLANK(INDEX(カレンダーデータ!$N$4:$R$368,MATCH(K$29,カレンダーデータ!$M$4:$M$368,0),MATCH($C27,カレンダーデータ!$N$3:$R$3,0))),"",INDEX(カレンダーデータ!$N$4:$R$368,MATCH(K$29,カレンダーデータ!$M$4:$M$368,0),MATCH($C27,カレンダーデータ!$N$3:$R$3,0))),"")</f>
        <v/>
      </c>
      <c r="L27" s="5" t="str">
        <f ca="1">IFERROR(IF(ISBLANK(INDEX(カレンダーデータ!$N$4:$R$368,MATCH(L$29,カレンダーデータ!$M$4:$M$368,0),MATCH($C27,カレンダーデータ!$N$3:$R$3,0))),"",INDEX(カレンダーデータ!$N$4:$R$368,MATCH(L$29,カレンダーデータ!$M$4:$M$368,0),MATCH($C27,カレンダーデータ!$N$3:$R$3,0))),"")</f>
        <v/>
      </c>
      <c r="M27" s="5" t="str">
        <f ca="1">IFERROR(IF(ISBLANK(INDEX(カレンダーデータ!$N$4:$R$368,MATCH(M$29,カレンダーデータ!$M$4:$M$368,0),MATCH($C27,カレンダーデータ!$N$3:$R$3,0))),"",INDEX(カレンダーデータ!$N$4:$R$368,MATCH(M$29,カレンダーデータ!$M$4:$M$368,0),MATCH($C27,カレンダーデータ!$N$3:$R$3,0))),"")</f>
        <v/>
      </c>
      <c r="N27" s="5" t="str">
        <f ca="1">IFERROR(IF(ISBLANK(INDEX(カレンダーデータ!$N$4:$R$368,MATCH(N$29,カレンダーデータ!$M$4:$M$368,0),MATCH($C27,カレンダーデータ!$N$3:$R$3,0))),"",INDEX(カレンダーデータ!$N$4:$R$368,MATCH(N$29,カレンダーデータ!$M$4:$M$368,0),MATCH($C27,カレンダーデータ!$N$3:$R$3,0))),"")</f>
        <v/>
      </c>
      <c r="O27" s="5" t="str">
        <f ca="1">IFERROR(IF(ISBLANK(INDEX(カレンダーデータ!$N$4:$R$368,MATCH(O$29,カレンダーデータ!$M$4:$M$368,0),MATCH($C27,カレンダーデータ!$N$3:$R$3,0))),"",INDEX(カレンダーデータ!$N$4:$R$368,MATCH(O$29,カレンダーデータ!$M$4:$M$368,0),MATCH($C27,カレンダーデータ!$N$3:$R$3,0))),"")</f>
        <v/>
      </c>
      <c r="P27" s="5" t="str">
        <f ca="1">IFERROR(IF(ISBLANK(INDEX(カレンダーデータ!$N$4:$R$368,MATCH(P$29,カレンダーデータ!$M$4:$M$368,0),MATCH($C27,カレンダーデータ!$N$3:$R$3,0))),"",INDEX(カレンダーデータ!$N$4:$R$368,MATCH(P$29,カレンダーデータ!$M$4:$M$368,0),MATCH($C27,カレンダーデータ!$N$3:$R$3,0))),"")</f>
        <v/>
      </c>
      <c r="Q27" s="5" t="str">
        <f ca="1">IFERROR(IF(ISBLANK(INDEX(カレンダーデータ!$N$4:$R$368,MATCH(Q$29,カレンダーデータ!$M$4:$M$368,0),MATCH($C27,カレンダーデータ!$N$3:$R$3,0))),"",INDEX(カレンダーデータ!$N$4:$R$368,MATCH(Q$29,カレンダーデータ!$M$4:$M$368,0),MATCH($C27,カレンダーデータ!$N$3:$R$3,0))),"")</f>
        <v/>
      </c>
      <c r="R27" s="5" t="str">
        <f ca="1">IFERROR(IF(ISBLANK(INDEX(カレンダーデータ!$N$4:$R$368,MATCH(R$29,カレンダーデータ!$M$4:$M$368,0),MATCH($C27,カレンダーデータ!$N$3:$R$3,0))),"",INDEX(カレンダーデータ!$N$4:$R$368,MATCH(R$29,カレンダーデータ!$M$4:$M$368,0),MATCH($C27,カレンダーデータ!$N$3:$R$3,0))),"")</f>
        <v/>
      </c>
      <c r="S27" s="5" t="str">
        <f ca="1">IFERROR(IF(ISBLANK(INDEX(カレンダーデータ!$N$4:$R$368,MATCH(S$29,カレンダーデータ!$M$4:$M$368,0),MATCH($C27,カレンダーデータ!$N$3:$R$3,0))),"",INDEX(カレンダーデータ!$N$4:$R$368,MATCH(S$29,カレンダーデータ!$M$4:$M$368,0),MATCH($C27,カレンダーデータ!$N$3:$R$3,0))),"")</f>
        <v/>
      </c>
      <c r="T27" s="5" t="str">
        <f ca="1">IFERROR(IF(ISBLANK(INDEX(カレンダーデータ!$N$4:$R$368,MATCH(T$29,カレンダーデータ!$M$4:$M$368,0),MATCH($C27,カレンダーデータ!$N$3:$R$3,0))),"",INDEX(カレンダーデータ!$N$4:$R$368,MATCH(T$29,カレンダーデータ!$M$4:$M$368,0),MATCH($C27,カレンダーデータ!$N$3:$R$3,0))),"")</f>
        <v/>
      </c>
      <c r="U27" s="5" t="str">
        <f ca="1">IFERROR(IF(ISBLANK(INDEX(カレンダーデータ!$N$4:$R$368,MATCH(U$29,カレンダーデータ!$M$4:$M$368,0),MATCH($C27,カレンダーデータ!$N$3:$R$3,0))),"",INDEX(カレンダーデータ!$N$4:$R$368,MATCH(U$29,カレンダーデータ!$M$4:$M$368,0),MATCH($C27,カレンダーデータ!$N$3:$R$3,0))),"")</f>
        <v/>
      </c>
      <c r="V27" s="5" t="str">
        <f ca="1">IFERROR(IF(ISBLANK(INDEX(カレンダーデータ!$N$4:$R$368,MATCH(V$29,カレンダーデータ!$M$4:$M$368,0),MATCH($C27,カレンダーデータ!$N$3:$R$3,0))),"",INDEX(カレンダーデータ!$N$4:$R$368,MATCH(V$29,カレンダーデータ!$M$4:$M$368,0),MATCH($C27,カレンダーデータ!$N$3:$R$3,0))),"")</f>
        <v/>
      </c>
      <c r="W27" s="5" t="str">
        <f ca="1">IFERROR(IF(ISBLANK(INDEX(カレンダーデータ!$N$4:$R$368,MATCH(W$29,カレンダーデータ!$M$4:$M$368,0),MATCH($C27,カレンダーデータ!$N$3:$R$3,0))),"",INDEX(カレンダーデータ!$N$4:$R$368,MATCH(W$29,カレンダーデータ!$M$4:$M$368,0),MATCH($C27,カレンダーデータ!$N$3:$R$3,0))),"")</f>
        <v/>
      </c>
      <c r="X27" s="5" t="str">
        <f ca="1">IFERROR(IF(ISBLANK(INDEX(カレンダーデータ!$N$4:$R$368,MATCH(X$29,カレンダーデータ!$M$4:$M$368,0),MATCH($C27,カレンダーデータ!$N$3:$R$3,0))),"",INDEX(カレンダーデータ!$N$4:$R$368,MATCH(X$29,カレンダーデータ!$M$4:$M$368,0),MATCH($C27,カレンダーデータ!$N$3:$R$3,0))),"")</f>
        <v/>
      </c>
      <c r="Y27" s="5" t="str">
        <f ca="1">IFERROR(IF(ISBLANK(INDEX(カレンダーデータ!$N$4:$R$368,MATCH(Y$29,カレンダーデータ!$M$4:$M$368,0),MATCH($C27,カレンダーデータ!$N$3:$R$3,0))),"",INDEX(カレンダーデータ!$N$4:$R$368,MATCH(Y$29,カレンダーデータ!$M$4:$M$368,0),MATCH($C27,カレンダーデータ!$N$3:$R$3,0))),"")</f>
        <v/>
      </c>
      <c r="Z27" s="5" t="str">
        <f ca="1">IFERROR(IF(ISBLANK(INDEX(カレンダーデータ!$N$4:$R$368,MATCH(Z$29,カレンダーデータ!$M$4:$M$368,0),MATCH($C27,カレンダーデータ!$N$3:$R$3,0))),"",INDEX(カレンダーデータ!$N$4:$R$368,MATCH(Z$29,カレンダーデータ!$M$4:$M$368,0),MATCH($C27,カレンダーデータ!$N$3:$R$3,0))),"")</f>
        <v/>
      </c>
      <c r="AA27" s="5" t="str">
        <f ca="1">IFERROR(IF(ISBLANK(INDEX(カレンダーデータ!$N$4:$R$368,MATCH(AA$29,カレンダーデータ!$M$4:$M$368,0),MATCH($C27,カレンダーデータ!$N$3:$R$3,0))),"",INDEX(カレンダーデータ!$N$4:$R$368,MATCH(AA$29,カレンダーデータ!$M$4:$M$368,0),MATCH($C27,カレンダーデータ!$N$3:$R$3,0))),"")</f>
        <v/>
      </c>
      <c r="AB27" s="5" t="str">
        <f ca="1">IFERROR(IF(ISBLANK(INDEX(カレンダーデータ!$N$4:$R$368,MATCH(AB$29,カレンダーデータ!$M$4:$M$368,0),MATCH($C27,カレンダーデータ!$N$3:$R$3,0))),"",INDEX(カレンダーデータ!$N$4:$R$368,MATCH(AB$29,カレンダーデータ!$M$4:$M$368,0),MATCH($C27,カレンダーデータ!$N$3:$R$3,0))),"")</f>
        <v/>
      </c>
      <c r="AC27" s="5" t="str">
        <f ca="1">IFERROR(IF(ISBLANK(INDEX(カレンダーデータ!$N$4:$R$368,MATCH(AC$29,カレンダーデータ!$M$4:$M$368,0),MATCH($C27,カレンダーデータ!$N$3:$R$3,0))),"",INDEX(カレンダーデータ!$N$4:$R$368,MATCH(AC$29,カレンダーデータ!$M$4:$M$368,0),MATCH($C27,カレンダーデータ!$N$3:$R$3,0))),"")</f>
        <v/>
      </c>
      <c r="AD27" s="5" t="str">
        <f ca="1">IFERROR(IF(ISBLANK(INDEX(カレンダーデータ!$N$4:$R$368,MATCH(AD$29,カレンダーデータ!$M$4:$M$368,0),MATCH($C27,カレンダーデータ!$N$3:$R$3,0))),"",INDEX(カレンダーデータ!$N$4:$R$368,MATCH(AD$29,カレンダーデータ!$M$4:$M$368,0),MATCH($C27,カレンダーデータ!$N$3:$R$3,0))),"")</f>
        <v/>
      </c>
      <c r="AE27" s="5" t="str">
        <f ca="1">IFERROR(IF(ISBLANK(INDEX(カレンダーデータ!$N$4:$R$368,MATCH(AE$29,カレンダーデータ!$M$4:$M$368,0),MATCH($C27,カレンダーデータ!$N$3:$R$3,0))),"",INDEX(カレンダーデータ!$N$4:$R$368,MATCH(AE$29,カレンダーデータ!$M$4:$M$368,0),MATCH($C27,カレンダーデータ!$N$3:$R$3,0))),"")</f>
        <v/>
      </c>
      <c r="AF27" s="5" t="str">
        <f ca="1">IFERROR(IF(ISBLANK(INDEX(カレンダーデータ!$N$4:$R$368,MATCH(AF$29,カレンダーデータ!$M$4:$M$368,0),MATCH($C27,カレンダーデータ!$N$3:$R$3,0))),"",INDEX(カレンダーデータ!$N$4:$R$368,MATCH(AF$29,カレンダーデータ!$M$4:$M$368,0),MATCH($C27,カレンダーデータ!$N$3:$R$3,0))),"")</f>
        <v/>
      </c>
      <c r="AG27" s="5" t="str">
        <f ca="1">IFERROR(IF(ISBLANK(INDEX(カレンダーデータ!$N$4:$R$368,MATCH(AG$29,カレンダーデータ!$M$4:$M$368,0),MATCH($C27,カレンダーデータ!$N$3:$R$3,0))),"",INDEX(カレンダーデータ!$N$4:$R$368,MATCH(AG$29,カレンダーデータ!$M$4:$M$368,0),MATCH($C27,カレンダーデータ!$N$3:$R$3,0))),"")</f>
        <v/>
      </c>
      <c r="AH27" s="5" t="str">
        <f ca="1">IFERROR(IF(ISBLANK(INDEX(カレンダーデータ!$N$4:$R$368,MATCH(AH$29,カレンダーデータ!$M$4:$M$368,0),MATCH($C27,カレンダーデータ!$N$3:$R$3,0))),"",INDEX(カレンダーデータ!$N$4:$R$368,MATCH(AH$29,カレンダーデータ!$M$4:$M$368,0),MATCH($C27,カレンダーデータ!$N$3:$R$3,0))),"")</f>
        <v/>
      </c>
      <c r="AI27" s="9"/>
      <c r="AJ27" s="9"/>
      <c r="AK27" s="9"/>
    </row>
    <row r="28" spans="1:55" ht="18" customHeight="1" outlineLevel="1" thickBot="1" x14ac:dyDescent="0.25">
      <c r="B28" s="328"/>
      <c r="C28" s="180" t="s">
        <v>179</v>
      </c>
      <c r="D28" s="5" t="str">
        <f ca="1">IFERROR(IF(ISBLANK(INDEX(カレンダーデータ!$N$4:$R$368,MATCH(D$29,カレンダーデータ!$M$4:$M$368,0),MATCH($C28,カレンダーデータ!$N$3:$R$3,0))),"",INDEX(カレンダーデータ!$N$4:$R$368,MATCH(D$29,カレンダーデータ!$M$4:$M$368,0),MATCH($C28,カレンダーデータ!$N$3:$R$3,0))),"")</f>
        <v/>
      </c>
      <c r="E28" s="5" t="str">
        <f ca="1">IFERROR(IF(ISBLANK(INDEX(カレンダーデータ!$N$4:$R$368,MATCH(E$29,カレンダーデータ!$M$4:$M$368,0),MATCH($C28,カレンダーデータ!$N$3:$R$3,0))),"",INDEX(カレンダーデータ!$N$4:$R$368,MATCH(E$29,カレンダーデータ!$M$4:$M$368,0),MATCH($C28,カレンダーデータ!$N$3:$R$3,0))),"")</f>
        <v/>
      </c>
      <c r="F28" s="5" t="str">
        <f ca="1">IFERROR(IF(ISBLANK(INDEX(カレンダーデータ!$N$4:$R$368,MATCH(F$29,カレンダーデータ!$M$4:$M$368,0),MATCH($C28,カレンダーデータ!$N$3:$R$3,0))),"",INDEX(カレンダーデータ!$N$4:$R$368,MATCH(F$29,カレンダーデータ!$M$4:$M$368,0),MATCH($C28,カレンダーデータ!$N$3:$R$3,0))),"")</f>
        <v/>
      </c>
      <c r="G28" s="5" t="str">
        <f ca="1">IFERROR(IF(ISBLANK(INDEX(カレンダーデータ!$N$4:$R$368,MATCH(G$29,カレンダーデータ!$M$4:$M$368,0),MATCH($C28,カレンダーデータ!$N$3:$R$3,0))),"",INDEX(カレンダーデータ!$N$4:$R$368,MATCH(G$29,カレンダーデータ!$M$4:$M$368,0),MATCH($C28,カレンダーデータ!$N$3:$R$3,0))),"")</f>
        <v/>
      </c>
      <c r="H28" s="5" t="str">
        <f ca="1">IFERROR(IF(ISBLANK(INDEX(カレンダーデータ!$N$4:$R$368,MATCH(H$29,カレンダーデータ!$M$4:$M$368,0),MATCH($C28,カレンダーデータ!$N$3:$R$3,0))),"",INDEX(カレンダーデータ!$N$4:$R$368,MATCH(H$29,カレンダーデータ!$M$4:$M$368,0),MATCH($C28,カレンダーデータ!$N$3:$R$3,0))),"")</f>
        <v/>
      </c>
      <c r="I28" s="5" t="str">
        <f ca="1">IFERROR(IF(ISBLANK(INDEX(カレンダーデータ!$N$4:$R$368,MATCH(I$29,カレンダーデータ!$M$4:$M$368,0),MATCH($C28,カレンダーデータ!$N$3:$R$3,0))),"",INDEX(カレンダーデータ!$N$4:$R$368,MATCH(I$29,カレンダーデータ!$M$4:$M$368,0),MATCH($C28,カレンダーデータ!$N$3:$R$3,0))),"")</f>
        <v/>
      </c>
      <c r="J28" s="5" t="str">
        <f ca="1">IFERROR(IF(ISBLANK(INDEX(カレンダーデータ!$N$4:$R$368,MATCH(J$29,カレンダーデータ!$M$4:$M$368,0),MATCH($C28,カレンダーデータ!$N$3:$R$3,0))),"",INDEX(カレンダーデータ!$N$4:$R$368,MATCH(J$29,カレンダーデータ!$M$4:$M$368,0),MATCH($C28,カレンダーデータ!$N$3:$R$3,0))),"")</f>
        <v/>
      </c>
      <c r="K28" s="5" t="str">
        <f ca="1">IFERROR(IF(ISBLANK(INDEX(カレンダーデータ!$N$4:$R$368,MATCH(K$29,カレンダーデータ!$M$4:$M$368,0),MATCH($C28,カレンダーデータ!$N$3:$R$3,0))),"",INDEX(カレンダーデータ!$N$4:$R$368,MATCH(K$29,カレンダーデータ!$M$4:$M$368,0),MATCH($C28,カレンダーデータ!$N$3:$R$3,0))),"")</f>
        <v/>
      </c>
      <c r="L28" s="5" t="str">
        <f ca="1">IFERROR(IF(ISBLANK(INDEX(カレンダーデータ!$N$4:$R$368,MATCH(L$29,カレンダーデータ!$M$4:$M$368,0),MATCH($C28,カレンダーデータ!$N$3:$R$3,0))),"",INDEX(カレンダーデータ!$N$4:$R$368,MATCH(L$29,カレンダーデータ!$M$4:$M$368,0),MATCH($C28,カレンダーデータ!$N$3:$R$3,0))),"")</f>
        <v/>
      </c>
      <c r="M28" s="5" t="str">
        <f ca="1">IFERROR(IF(ISBLANK(INDEX(カレンダーデータ!$N$4:$R$368,MATCH(M$29,カレンダーデータ!$M$4:$M$368,0),MATCH($C28,カレンダーデータ!$N$3:$R$3,0))),"",INDEX(カレンダーデータ!$N$4:$R$368,MATCH(M$29,カレンダーデータ!$M$4:$M$368,0),MATCH($C28,カレンダーデータ!$N$3:$R$3,0))),"")</f>
        <v/>
      </c>
      <c r="N28" s="5" t="str">
        <f ca="1">IFERROR(IF(ISBLANK(INDEX(カレンダーデータ!$N$4:$R$368,MATCH(N$29,カレンダーデータ!$M$4:$M$368,0),MATCH($C28,カレンダーデータ!$N$3:$R$3,0))),"",INDEX(カレンダーデータ!$N$4:$R$368,MATCH(N$29,カレンダーデータ!$M$4:$M$368,0),MATCH($C28,カレンダーデータ!$N$3:$R$3,0))),"")</f>
        <v/>
      </c>
      <c r="O28" s="5" t="str">
        <f ca="1">IFERROR(IF(ISBLANK(INDEX(カレンダーデータ!$N$4:$R$368,MATCH(O$29,カレンダーデータ!$M$4:$M$368,0),MATCH($C28,カレンダーデータ!$N$3:$R$3,0))),"",INDEX(カレンダーデータ!$N$4:$R$368,MATCH(O$29,カレンダーデータ!$M$4:$M$368,0),MATCH($C28,カレンダーデータ!$N$3:$R$3,0))),"")</f>
        <v/>
      </c>
      <c r="P28" s="5" t="str">
        <f ca="1">IFERROR(IF(ISBLANK(INDEX(カレンダーデータ!$N$4:$R$368,MATCH(P$29,カレンダーデータ!$M$4:$M$368,0),MATCH($C28,カレンダーデータ!$N$3:$R$3,0))),"",INDEX(カレンダーデータ!$N$4:$R$368,MATCH(P$29,カレンダーデータ!$M$4:$M$368,0),MATCH($C28,カレンダーデータ!$N$3:$R$3,0))),"")</f>
        <v/>
      </c>
      <c r="Q28" s="5" t="str">
        <f ca="1">IFERROR(IF(ISBLANK(INDEX(カレンダーデータ!$N$4:$R$368,MATCH(Q$29,カレンダーデータ!$M$4:$M$368,0),MATCH($C28,カレンダーデータ!$N$3:$R$3,0))),"",INDEX(カレンダーデータ!$N$4:$R$368,MATCH(Q$29,カレンダーデータ!$M$4:$M$368,0),MATCH($C28,カレンダーデータ!$N$3:$R$3,0))),"")</f>
        <v/>
      </c>
      <c r="R28" s="5" t="str">
        <f ca="1">IFERROR(IF(ISBLANK(INDEX(カレンダーデータ!$N$4:$R$368,MATCH(R$29,カレンダーデータ!$M$4:$M$368,0),MATCH($C28,カレンダーデータ!$N$3:$R$3,0))),"",INDEX(カレンダーデータ!$N$4:$R$368,MATCH(R$29,カレンダーデータ!$M$4:$M$368,0),MATCH($C28,カレンダーデータ!$N$3:$R$3,0))),"")</f>
        <v/>
      </c>
      <c r="S28" s="5" t="str">
        <f ca="1">IFERROR(IF(ISBLANK(INDEX(カレンダーデータ!$N$4:$R$368,MATCH(S$29,カレンダーデータ!$M$4:$M$368,0),MATCH($C28,カレンダーデータ!$N$3:$R$3,0))),"",INDEX(カレンダーデータ!$N$4:$R$368,MATCH(S$29,カレンダーデータ!$M$4:$M$368,0),MATCH($C28,カレンダーデータ!$N$3:$R$3,0))),"")</f>
        <v/>
      </c>
      <c r="T28" s="5" t="str">
        <f ca="1">IFERROR(IF(ISBLANK(INDEX(カレンダーデータ!$N$4:$R$368,MATCH(T$29,カレンダーデータ!$M$4:$M$368,0),MATCH($C28,カレンダーデータ!$N$3:$R$3,0))),"",INDEX(カレンダーデータ!$N$4:$R$368,MATCH(T$29,カレンダーデータ!$M$4:$M$368,0),MATCH($C28,カレンダーデータ!$N$3:$R$3,0))),"")</f>
        <v/>
      </c>
      <c r="U28" s="5" t="str">
        <f ca="1">IFERROR(IF(ISBLANK(INDEX(カレンダーデータ!$N$4:$R$368,MATCH(U$29,カレンダーデータ!$M$4:$M$368,0),MATCH($C28,カレンダーデータ!$N$3:$R$3,0))),"",INDEX(カレンダーデータ!$N$4:$R$368,MATCH(U$29,カレンダーデータ!$M$4:$M$368,0),MATCH($C28,カレンダーデータ!$N$3:$R$3,0))),"")</f>
        <v/>
      </c>
      <c r="V28" s="5" t="str">
        <f ca="1">IFERROR(IF(ISBLANK(INDEX(カレンダーデータ!$N$4:$R$368,MATCH(V$29,カレンダーデータ!$M$4:$M$368,0),MATCH($C28,カレンダーデータ!$N$3:$R$3,0))),"",INDEX(カレンダーデータ!$N$4:$R$368,MATCH(V$29,カレンダーデータ!$M$4:$M$368,0),MATCH($C28,カレンダーデータ!$N$3:$R$3,0))),"")</f>
        <v/>
      </c>
      <c r="W28" s="5" t="str">
        <f ca="1">IFERROR(IF(ISBLANK(INDEX(カレンダーデータ!$N$4:$R$368,MATCH(W$29,カレンダーデータ!$M$4:$M$368,0),MATCH($C28,カレンダーデータ!$N$3:$R$3,0))),"",INDEX(カレンダーデータ!$N$4:$R$368,MATCH(W$29,カレンダーデータ!$M$4:$M$368,0),MATCH($C28,カレンダーデータ!$N$3:$R$3,0))),"")</f>
        <v/>
      </c>
      <c r="X28" s="5" t="str">
        <f ca="1">IFERROR(IF(ISBLANK(INDEX(カレンダーデータ!$N$4:$R$368,MATCH(X$29,カレンダーデータ!$M$4:$M$368,0),MATCH($C28,カレンダーデータ!$N$3:$R$3,0))),"",INDEX(カレンダーデータ!$N$4:$R$368,MATCH(X$29,カレンダーデータ!$M$4:$M$368,0),MATCH($C28,カレンダーデータ!$N$3:$R$3,0))),"")</f>
        <v/>
      </c>
      <c r="Y28" s="5" t="str">
        <f ca="1">IFERROR(IF(ISBLANK(INDEX(カレンダーデータ!$N$4:$R$368,MATCH(Y$29,カレンダーデータ!$M$4:$M$368,0),MATCH($C28,カレンダーデータ!$N$3:$R$3,0))),"",INDEX(カレンダーデータ!$N$4:$R$368,MATCH(Y$29,カレンダーデータ!$M$4:$M$368,0),MATCH($C28,カレンダーデータ!$N$3:$R$3,0))),"")</f>
        <v/>
      </c>
      <c r="Z28" s="5" t="str">
        <f ca="1">IFERROR(IF(ISBLANK(INDEX(カレンダーデータ!$N$4:$R$368,MATCH(Z$29,カレンダーデータ!$M$4:$M$368,0),MATCH($C28,カレンダーデータ!$N$3:$R$3,0))),"",INDEX(カレンダーデータ!$N$4:$R$368,MATCH(Z$29,カレンダーデータ!$M$4:$M$368,0),MATCH($C28,カレンダーデータ!$N$3:$R$3,0))),"")</f>
        <v/>
      </c>
      <c r="AA28" s="5" t="str">
        <f ca="1">IFERROR(IF(ISBLANK(INDEX(カレンダーデータ!$N$4:$R$368,MATCH(AA$29,カレンダーデータ!$M$4:$M$368,0),MATCH($C28,カレンダーデータ!$N$3:$R$3,0))),"",INDEX(カレンダーデータ!$N$4:$R$368,MATCH(AA$29,カレンダーデータ!$M$4:$M$368,0),MATCH($C28,カレンダーデータ!$N$3:$R$3,0))),"")</f>
        <v/>
      </c>
      <c r="AB28" s="5" t="str">
        <f ca="1">IFERROR(IF(ISBLANK(INDEX(カレンダーデータ!$N$4:$R$368,MATCH(AB$29,カレンダーデータ!$M$4:$M$368,0),MATCH($C28,カレンダーデータ!$N$3:$R$3,0))),"",INDEX(カレンダーデータ!$N$4:$R$368,MATCH(AB$29,カレンダーデータ!$M$4:$M$368,0),MATCH($C28,カレンダーデータ!$N$3:$R$3,0))),"")</f>
        <v/>
      </c>
      <c r="AC28" s="5" t="str">
        <f ca="1">IFERROR(IF(ISBLANK(INDEX(カレンダーデータ!$N$4:$R$368,MATCH(AC$29,カレンダーデータ!$M$4:$M$368,0),MATCH($C28,カレンダーデータ!$N$3:$R$3,0))),"",INDEX(カレンダーデータ!$N$4:$R$368,MATCH(AC$29,カレンダーデータ!$M$4:$M$368,0),MATCH($C28,カレンダーデータ!$N$3:$R$3,0))),"")</f>
        <v/>
      </c>
      <c r="AD28" s="5" t="str">
        <f ca="1">IFERROR(IF(ISBLANK(INDEX(カレンダーデータ!$N$4:$R$368,MATCH(AD$29,カレンダーデータ!$M$4:$M$368,0),MATCH($C28,カレンダーデータ!$N$3:$R$3,0))),"",INDEX(カレンダーデータ!$N$4:$R$368,MATCH(AD$29,カレンダーデータ!$M$4:$M$368,0),MATCH($C28,カレンダーデータ!$N$3:$R$3,0))),"")</f>
        <v/>
      </c>
      <c r="AE28" s="5" t="str">
        <f ca="1">IFERROR(IF(ISBLANK(INDEX(カレンダーデータ!$N$4:$R$368,MATCH(AE$29,カレンダーデータ!$M$4:$M$368,0),MATCH($C28,カレンダーデータ!$N$3:$R$3,0))),"",INDEX(カレンダーデータ!$N$4:$R$368,MATCH(AE$29,カレンダーデータ!$M$4:$M$368,0),MATCH($C28,カレンダーデータ!$N$3:$R$3,0))),"")</f>
        <v/>
      </c>
      <c r="AF28" s="5" t="str">
        <f ca="1">IFERROR(IF(ISBLANK(INDEX(カレンダーデータ!$N$4:$R$368,MATCH(AF$29,カレンダーデータ!$M$4:$M$368,0),MATCH($C28,カレンダーデータ!$N$3:$R$3,0))),"",INDEX(カレンダーデータ!$N$4:$R$368,MATCH(AF$29,カレンダーデータ!$M$4:$M$368,0),MATCH($C28,カレンダーデータ!$N$3:$R$3,0))),"")</f>
        <v/>
      </c>
      <c r="AG28" s="5" t="str">
        <f ca="1">IFERROR(IF(ISBLANK(INDEX(カレンダーデータ!$N$4:$R$368,MATCH(AG$29,カレンダーデータ!$M$4:$M$368,0),MATCH($C28,カレンダーデータ!$N$3:$R$3,0))),"",INDEX(カレンダーデータ!$N$4:$R$368,MATCH(AG$29,カレンダーデータ!$M$4:$M$368,0),MATCH($C28,カレンダーデータ!$N$3:$R$3,0))),"")</f>
        <v/>
      </c>
      <c r="AH28" s="5" t="str">
        <f ca="1">IFERROR(IF(ISBLANK(INDEX(カレンダーデータ!$N$4:$R$368,MATCH(AH$29,カレンダーデータ!$M$4:$M$368,0),MATCH($C28,カレンダーデータ!$N$3:$R$3,0))),"",INDEX(カレンダーデータ!$N$4:$R$368,MATCH(AH$29,カレンダーデータ!$M$4:$M$368,0),MATCH($C28,カレンダーデータ!$N$3:$R$3,0))),"")</f>
        <v/>
      </c>
      <c r="AI28" s="9"/>
      <c r="AJ28" s="9"/>
      <c r="AK28" s="9"/>
    </row>
    <row r="29" spans="1:55" s="6" customFormat="1" ht="15" thickBot="1" x14ac:dyDescent="0.25">
      <c r="B29" s="7" t="s">
        <v>58</v>
      </c>
      <c r="C29" s="8"/>
      <c r="D29" s="16">
        <f ca="1">C1+1</f>
        <v>45901</v>
      </c>
      <c r="E29" s="17">
        <f ca="1">D29+1</f>
        <v>45902</v>
      </c>
      <c r="F29" s="17">
        <f t="shared" ref="F29:AG29" ca="1" si="0">E29+1</f>
        <v>45903</v>
      </c>
      <c r="G29" s="17">
        <f t="shared" ca="1" si="0"/>
        <v>45904</v>
      </c>
      <c r="H29" s="17">
        <f t="shared" ca="1" si="0"/>
        <v>45905</v>
      </c>
      <c r="I29" s="17">
        <f t="shared" ca="1" si="0"/>
        <v>45906</v>
      </c>
      <c r="J29" s="17">
        <f t="shared" ca="1" si="0"/>
        <v>45907</v>
      </c>
      <c r="K29" s="17">
        <f t="shared" ca="1" si="0"/>
        <v>45908</v>
      </c>
      <c r="L29" s="17">
        <f t="shared" ca="1" si="0"/>
        <v>45909</v>
      </c>
      <c r="M29" s="17">
        <f t="shared" ca="1" si="0"/>
        <v>45910</v>
      </c>
      <c r="N29" s="17">
        <f t="shared" ca="1" si="0"/>
        <v>45911</v>
      </c>
      <c r="O29" s="17">
        <f t="shared" ca="1" si="0"/>
        <v>45912</v>
      </c>
      <c r="P29" s="17">
        <f t="shared" ca="1" si="0"/>
        <v>45913</v>
      </c>
      <c r="Q29" s="17">
        <f t="shared" ca="1" si="0"/>
        <v>45914</v>
      </c>
      <c r="R29" s="17">
        <f t="shared" ca="1" si="0"/>
        <v>45915</v>
      </c>
      <c r="S29" s="17">
        <f t="shared" ca="1" si="0"/>
        <v>45916</v>
      </c>
      <c r="T29" s="17">
        <f t="shared" ca="1" si="0"/>
        <v>45917</v>
      </c>
      <c r="U29" s="17">
        <f t="shared" ca="1" si="0"/>
        <v>45918</v>
      </c>
      <c r="V29" s="17">
        <f t="shared" ca="1" si="0"/>
        <v>45919</v>
      </c>
      <c r="W29" s="17">
        <f t="shared" ca="1" si="0"/>
        <v>45920</v>
      </c>
      <c r="X29" s="17">
        <f t="shared" ca="1" si="0"/>
        <v>45921</v>
      </c>
      <c r="Y29" s="17">
        <f t="shared" ca="1" si="0"/>
        <v>45922</v>
      </c>
      <c r="Z29" s="17">
        <f t="shared" ca="1" si="0"/>
        <v>45923</v>
      </c>
      <c r="AA29" s="17">
        <f t="shared" ca="1" si="0"/>
        <v>45924</v>
      </c>
      <c r="AB29" s="17">
        <f t="shared" ca="1" si="0"/>
        <v>45925</v>
      </c>
      <c r="AC29" s="17">
        <f t="shared" ca="1" si="0"/>
        <v>45926</v>
      </c>
      <c r="AD29" s="17">
        <f t="shared" ca="1" si="0"/>
        <v>45927</v>
      </c>
      <c r="AE29" s="17">
        <f t="shared" ca="1" si="0"/>
        <v>45928</v>
      </c>
      <c r="AF29" s="17">
        <f t="shared" ca="1" si="0"/>
        <v>45929</v>
      </c>
      <c r="AG29" s="17">
        <f t="shared" ca="1" si="0"/>
        <v>45930</v>
      </c>
      <c r="AH29" s="229">
        <f ca="1">AG29+1</f>
        <v>45931</v>
      </c>
    </row>
    <row r="30" spans="1:55" x14ac:dyDescent="0.2">
      <c r="A30" s="4">
        <v>2</v>
      </c>
      <c r="B30" s="311" t="str">
        <f>料金比較表!C11</f>
        <v>アーマン　スイート　ヴィラ　スムイデ</v>
      </c>
      <c r="C30" s="326" t="s">
        <v>59</v>
      </c>
      <c r="D30" s="62" t="e">
        <f ca="1">IF($C$30=料金比較表!$C$1,(HLOOKUP('2025年9月'!D$29,料金比較表!$10:$20,'2025年9月'!$A30,FALSE)),IF($C$30=料金比較表!$C$2,(HLOOKUP('2025年9月'!D$29,料金比較表!$23:$33,'2025年9月'!$A30,FALSE)),IF($C$30=料金比較表!$C$3,(HLOOKUP('2025年9月'!D$29,料金比較表!$36:$46,'2025年9月'!$A30,FALSE)),IF($C$30=料金比較表!$C$4,(HLOOKUP('2025年9月'!D$29,料金比較表!$48:$60,'2025年9月'!$A30,FALSE)),IF($C$30=料金比較表!$C$5,(HLOOKUP('2025年9月'!D$29,料金比較表!$61:$71,'2025年9月'!$A30,FALSE)),IF($C$30=料金比較表!$C$6,(HLOOKUP('2025年9月'!D$29,料金比較表!$74:$84,'2025年9月'!$A30,FALSE))))))))</f>
        <v>#N/A</v>
      </c>
      <c r="E30" s="63" t="e">
        <f ca="1">IF($C$30=料金比較表!$C$1,(HLOOKUP('2025年9月'!E$29,料金比較表!$10:$20,'2025年9月'!$A30,FALSE)),IF($C$30=料金比較表!$C$2,(HLOOKUP('2025年9月'!E$29,料金比較表!$23:$33,'2025年9月'!$A30,FALSE)),IF($C$30=料金比較表!$C$3,(HLOOKUP('2025年9月'!E$29,料金比較表!$36:$46,'2025年9月'!$A30,FALSE)),IF($C$30=料金比較表!$C$4,(HLOOKUP('2025年9月'!E$29,料金比較表!$48:$60,'2025年9月'!$A30,FALSE)),IF($C$30=料金比較表!$C$5,(HLOOKUP('2025年9月'!E$29,料金比較表!$61:$71,'2025年9月'!$A30,FALSE)),IF($C$30=料金比較表!$C$6,(HLOOKUP('2025年9月'!E$29,料金比較表!$74:$84,'2025年9月'!$A30,FALSE))))))))</f>
        <v>#N/A</v>
      </c>
      <c r="F30" s="63" t="e">
        <f ca="1">IF($C$30=料金比較表!$C$1,(HLOOKUP('2025年9月'!F$29,料金比較表!$10:$20,'2025年9月'!$A30,FALSE)),IF($C$30=料金比較表!$C$2,(HLOOKUP('2025年9月'!F$29,料金比較表!$23:$33,'2025年9月'!$A30,FALSE)),IF($C$30=料金比較表!$C$3,(HLOOKUP('2025年9月'!F$29,料金比較表!$36:$46,'2025年9月'!$A30,FALSE)),IF($C$30=料金比較表!$C$4,(HLOOKUP('2025年9月'!F$29,料金比較表!$48:$60,'2025年9月'!$A30,FALSE)),IF($C$30=料金比較表!$C$5,(HLOOKUP('2025年9月'!F$29,料金比較表!$61:$71,'2025年9月'!$A30,FALSE)),IF($C$30=料金比較表!$C$6,(HLOOKUP('2025年9月'!F$29,料金比較表!$74:$84,'2025年9月'!$A30,FALSE))))))))</f>
        <v>#N/A</v>
      </c>
      <c r="G30" s="63" t="e">
        <f ca="1">IF($C$30=料金比較表!$C$1,(HLOOKUP('2025年9月'!G$29,料金比較表!$10:$20,'2025年9月'!$A30,FALSE)),IF($C$30=料金比較表!$C$2,(HLOOKUP('2025年9月'!G$29,料金比較表!$23:$33,'2025年9月'!$A30,FALSE)),IF($C$30=料金比較表!$C$3,(HLOOKUP('2025年9月'!G$29,料金比較表!$36:$46,'2025年9月'!$A30,FALSE)),IF($C$30=料金比較表!$C$4,(HLOOKUP('2025年9月'!G$29,料金比較表!$48:$60,'2025年9月'!$A30,FALSE)),IF($C$30=料金比較表!$C$5,(HLOOKUP('2025年9月'!G$29,料金比較表!$61:$71,'2025年9月'!$A30,FALSE)),IF($C$30=料金比較表!$C$6,(HLOOKUP('2025年9月'!G$29,料金比較表!$74:$84,'2025年9月'!$A30,FALSE))))))))</f>
        <v>#N/A</v>
      </c>
      <c r="H30" s="63" t="e">
        <f ca="1">IF($C$30=料金比較表!$C$1,(HLOOKUP('2025年9月'!H$29,料金比較表!$10:$20,'2025年9月'!$A30,FALSE)),IF($C$30=料金比較表!$C$2,(HLOOKUP('2025年9月'!H$29,料金比較表!$23:$33,'2025年9月'!$A30,FALSE)),IF($C$30=料金比較表!$C$3,(HLOOKUP('2025年9月'!H$29,料金比較表!$36:$46,'2025年9月'!$A30,FALSE)),IF($C$30=料金比較表!$C$4,(HLOOKUP('2025年9月'!H$29,料金比較表!$48:$60,'2025年9月'!$A30,FALSE)),IF($C$30=料金比較表!$C$5,(HLOOKUP('2025年9月'!H$29,料金比較表!$61:$71,'2025年9月'!$A30,FALSE)),IF($C$30=料金比較表!$C$6,(HLOOKUP('2025年9月'!H$29,料金比較表!$74:$84,'2025年9月'!$A30,FALSE))))))))</f>
        <v>#N/A</v>
      </c>
      <c r="I30" s="63" t="e">
        <f ca="1">IF($C$30=料金比較表!$C$1,(HLOOKUP('2025年9月'!I$29,料金比較表!$10:$20,'2025年9月'!$A30,FALSE)),IF($C$30=料金比較表!$C$2,(HLOOKUP('2025年9月'!I$29,料金比較表!$23:$33,'2025年9月'!$A30,FALSE)),IF($C$30=料金比較表!$C$3,(HLOOKUP('2025年9月'!I$29,料金比較表!$36:$46,'2025年9月'!$A30,FALSE)),IF($C$30=料金比較表!$C$4,(HLOOKUP('2025年9月'!I$29,料金比較表!$48:$60,'2025年9月'!$A30,FALSE)),IF($C$30=料金比較表!$C$5,(HLOOKUP('2025年9月'!I$29,料金比較表!$61:$71,'2025年9月'!$A30,FALSE)),IF($C$30=料金比較表!$C$6,(HLOOKUP('2025年9月'!I$29,料金比較表!$74:$84,'2025年9月'!$A30,FALSE))))))))</f>
        <v>#N/A</v>
      </c>
      <c r="J30" s="63" t="e">
        <f ca="1">IF($C$30=料金比較表!$C$1,(HLOOKUP('2025年9月'!J$29,料金比較表!$10:$20,'2025年9月'!$A30,FALSE)),IF($C$30=料金比較表!$C$2,(HLOOKUP('2025年9月'!J$29,料金比較表!$23:$33,'2025年9月'!$A30,FALSE)),IF($C$30=料金比較表!$C$3,(HLOOKUP('2025年9月'!J$29,料金比較表!$36:$46,'2025年9月'!$A30,FALSE)),IF($C$30=料金比較表!$C$4,(HLOOKUP('2025年9月'!J$29,料金比較表!$48:$60,'2025年9月'!$A30,FALSE)),IF($C$30=料金比較表!$C$5,(HLOOKUP('2025年9月'!J$29,料金比較表!$61:$71,'2025年9月'!$A30,FALSE)),IF($C$30=料金比較表!$C$6,(HLOOKUP('2025年9月'!J$29,料金比較表!$74:$84,'2025年9月'!$A30,FALSE))))))))</f>
        <v>#N/A</v>
      </c>
      <c r="K30" s="63" t="e">
        <f ca="1">IF($C$30=料金比較表!$C$1,(HLOOKUP('2025年9月'!K$29,料金比較表!$10:$20,'2025年9月'!$A30,FALSE)),IF($C$30=料金比較表!$C$2,(HLOOKUP('2025年9月'!K$29,料金比較表!$23:$33,'2025年9月'!$A30,FALSE)),IF($C$30=料金比較表!$C$3,(HLOOKUP('2025年9月'!K$29,料金比較表!$36:$46,'2025年9月'!$A30,FALSE)),IF($C$30=料金比較表!$C$4,(HLOOKUP('2025年9月'!K$29,料金比較表!$48:$60,'2025年9月'!$A30,FALSE)),IF($C$30=料金比較表!$C$5,(HLOOKUP('2025年9月'!K$29,料金比較表!$61:$71,'2025年9月'!$A30,FALSE)),IF($C$30=料金比較表!$C$6,(HLOOKUP('2025年9月'!K$29,料金比較表!$74:$84,'2025年9月'!$A30,FALSE))))))))</f>
        <v>#N/A</v>
      </c>
      <c r="L30" s="63" t="e">
        <f ca="1">IF($C$30=料金比較表!$C$1,(HLOOKUP('2025年9月'!L$29,料金比較表!$10:$20,'2025年9月'!$A30,FALSE)),IF($C$30=料金比較表!$C$2,(HLOOKUP('2025年9月'!L$29,料金比較表!$23:$33,'2025年9月'!$A30,FALSE)),IF($C$30=料金比較表!$C$3,(HLOOKUP('2025年9月'!L$29,料金比較表!$36:$46,'2025年9月'!$A30,FALSE)),IF($C$30=料金比較表!$C$4,(HLOOKUP('2025年9月'!L$29,料金比較表!$48:$60,'2025年9月'!$A30,FALSE)),IF($C$30=料金比較表!$C$5,(HLOOKUP('2025年9月'!L$29,料金比較表!$61:$71,'2025年9月'!$A30,FALSE)),IF($C$30=料金比較表!$C$6,(HLOOKUP('2025年9月'!L$29,料金比較表!$74:$84,'2025年9月'!$A30,FALSE))))))))</f>
        <v>#N/A</v>
      </c>
      <c r="M30" s="63" t="e">
        <f ca="1">IF($C$30=料金比較表!$C$1,(HLOOKUP('2025年9月'!M$29,料金比較表!$10:$20,'2025年9月'!$A30,FALSE)),IF($C$30=料金比較表!$C$2,(HLOOKUP('2025年9月'!M$29,料金比較表!$23:$33,'2025年9月'!$A30,FALSE)),IF($C$30=料金比較表!$C$3,(HLOOKUP('2025年9月'!M$29,料金比較表!$36:$46,'2025年9月'!$A30,FALSE)),IF($C$30=料金比較表!$C$4,(HLOOKUP('2025年9月'!M$29,料金比較表!$48:$60,'2025年9月'!$A30,FALSE)),IF($C$30=料金比較表!$C$5,(HLOOKUP('2025年9月'!M$29,料金比較表!$61:$71,'2025年9月'!$A30,FALSE)),IF($C$30=料金比較表!$C$6,(HLOOKUP('2025年9月'!M$29,料金比較表!$74:$84,'2025年9月'!$A30,FALSE))))))))</f>
        <v>#N/A</v>
      </c>
      <c r="N30" s="63" t="e">
        <f ca="1">IF($C$30=料金比較表!$C$1,(HLOOKUP('2025年9月'!N$29,料金比較表!$10:$20,'2025年9月'!$A30,FALSE)),IF($C$30=料金比較表!$C$2,(HLOOKUP('2025年9月'!N$29,料金比較表!$23:$33,'2025年9月'!$A30,FALSE)),IF($C$30=料金比較表!$C$3,(HLOOKUP('2025年9月'!N$29,料金比較表!$36:$46,'2025年9月'!$A30,FALSE)),IF($C$30=料金比較表!$C$4,(HLOOKUP('2025年9月'!N$29,料金比較表!$48:$60,'2025年9月'!$A30,FALSE)),IF($C$30=料金比較表!$C$5,(HLOOKUP('2025年9月'!N$29,料金比較表!$61:$71,'2025年9月'!$A30,FALSE)),IF($C$30=料金比較表!$C$6,(HLOOKUP('2025年9月'!N$29,料金比較表!$74:$84,'2025年9月'!$A30,FALSE))))))))</f>
        <v>#N/A</v>
      </c>
      <c r="O30" s="63" t="e">
        <f ca="1">IF($C$30=料金比較表!$C$1,(HLOOKUP('2025年9月'!O$29,料金比較表!$10:$20,'2025年9月'!$A30,FALSE)),IF($C$30=料金比較表!$C$2,(HLOOKUP('2025年9月'!O$29,料金比較表!$23:$33,'2025年9月'!$A30,FALSE)),IF($C$30=料金比較表!$C$3,(HLOOKUP('2025年9月'!O$29,料金比較表!$36:$46,'2025年9月'!$A30,FALSE)),IF($C$30=料金比較表!$C$4,(HLOOKUP('2025年9月'!O$29,料金比較表!$48:$60,'2025年9月'!$A30,FALSE)),IF($C$30=料金比較表!$C$5,(HLOOKUP('2025年9月'!O$29,料金比較表!$61:$71,'2025年9月'!$A30,FALSE)),IF($C$30=料金比較表!$C$6,(HLOOKUP('2025年9月'!O$29,料金比較表!$74:$84,'2025年9月'!$A30,FALSE))))))))</f>
        <v>#N/A</v>
      </c>
      <c r="P30" s="63" t="e">
        <f ca="1">IF($C$30=料金比較表!$C$1,(HLOOKUP('2025年9月'!P$29,料金比較表!$10:$20,'2025年9月'!$A30,FALSE)),IF($C$30=料金比較表!$C$2,(HLOOKUP('2025年9月'!P$29,料金比較表!$23:$33,'2025年9月'!$A30,FALSE)),IF($C$30=料金比較表!$C$3,(HLOOKUP('2025年9月'!P$29,料金比較表!$36:$46,'2025年9月'!$A30,FALSE)),IF($C$30=料金比較表!$C$4,(HLOOKUP('2025年9月'!P$29,料金比較表!$48:$60,'2025年9月'!$A30,FALSE)),IF($C$30=料金比較表!$C$5,(HLOOKUP('2025年9月'!P$29,料金比較表!$61:$71,'2025年9月'!$A30,FALSE)),IF($C$30=料金比較表!$C$6,(HLOOKUP('2025年9月'!P$29,料金比較表!$74:$84,'2025年9月'!$A30,FALSE))))))))</f>
        <v>#N/A</v>
      </c>
      <c r="Q30" s="63" t="e">
        <f ca="1">IF($C$30=料金比較表!$C$1,(HLOOKUP('2025年9月'!Q$29,料金比較表!$10:$20,'2025年9月'!$A30,FALSE)),IF($C$30=料金比較表!$C$2,(HLOOKUP('2025年9月'!Q$29,料金比較表!$23:$33,'2025年9月'!$A30,FALSE)),IF($C$30=料金比較表!$C$3,(HLOOKUP('2025年9月'!Q$29,料金比較表!$36:$46,'2025年9月'!$A30,FALSE)),IF($C$30=料金比較表!$C$4,(HLOOKUP('2025年9月'!Q$29,料金比較表!$48:$60,'2025年9月'!$A30,FALSE)),IF($C$30=料金比較表!$C$5,(HLOOKUP('2025年9月'!Q$29,料金比較表!$61:$71,'2025年9月'!$A30,FALSE)),IF($C$30=料金比較表!$C$6,(HLOOKUP('2025年9月'!Q$29,料金比較表!$74:$84,'2025年9月'!$A30,FALSE))))))))</f>
        <v>#N/A</v>
      </c>
      <c r="R30" s="63" t="e">
        <f ca="1">IF($C$30=料金比較表!$C$1,(HLOOKUP('2025年9月'!R$29,料金比較表!$10:$20,'2025年9月'!$A30,FALSE)),IF($C$30=料金比較表!$C$2,(HLOOKUP('2025年9月'!R$29,料金比較表!$23:$33,'2025年9月'!$A30,FALSE)),IF($C$30=料金比較表!$C$3,(HLOOKUP('2025年9月'!R$29,料金比較表!$36:$46,'2025年9月'!$A30,FALSE)),IF($C$30=料金比較表!$C$4,(HLOOKUP('2025年9月'!R$29,料金比較表!$48:$60,'2025年9月'!$A30,FALSE)),IF($C$30=料金比較表!$C$5,(HLOOKUP('2025年9月'!R$29,料金比較表!$61:$71,'2025年9月'!$A30,FALSE)),IF($C$30=料金比較表!$C$6,(HLOOKUP('2025年9月'!R$29,料金比較表!$74:$84,'2025年9月'!$A30,FALSE))))))))</f>
        <v>#N/A</v>
      </c>
      <c r="S30" s="63" t="e">
        <f ca="1">IF($C$30=料金比較表!$C$1,(HLOOKUP('2025年9月'!S$29,料金比較表!$10:$20,'2025年9月'!$A30,FALSE)),IF($C$30=料金比較表!$C$2,(HLOOKUP('2025年9月'!S$29,料金比較表!$23:$33,'2025年9月'!$A30,FALSE)),IF($C$30=料金比較表!$C$3,(HLOOKUP('2025年9月'!S$29,料金比較表!$36:$46,'2025年9月'!$A30,FALSE)),IF($C$30=料金比較表!$C$4,(HLOOKUP('2025年9月'!S$29,料金比較表!$48:$60,'2025年9月'!$A30,FALSE)),IF($C$30=料金比較表!$C$5,(HLOOKUP('2025年9月'!S$29,料金比較表!$61:$71,'2025年9月'!$A30,FALSE)),IF($C$30=料金比較表!$C$6,(HLOOKUP('2025年9月'!S$29,料金比較表!$74:$84,'2025年9月'!$A30,FALSE))))))))</f>
        <v>#N/A</v>
      </c>
      <c r="T30" s="63" t="e">
        <f ca="1">IF($C$30=料金比較表!$C$1,(HLOOKUP('2025年9月'!T$29,料金比較表!$10:$20,'2025年9月'!$A30,FALSE)),IF($C$30=料金比較表!$C$2,(HLOOKUP('2025年9月'!T$29,料金比較表!$23:$33,'2025年9月'!$A30,FALSE)),IF($C$30=料金比較表!$C$3,(HLOOKUP('2025年9月'!T$29,料金比較表!$36:$46,'2025年9月'!$A30,FALSE)),IF($C$30=料金比較表!$C$4,(HLOOKUP('2025年9月'!T$29,料金比較表!$48:$60,'2025年9月'!$A30,FALSE)),IF($C$30=料金比較表!$C$5,(HLOOKUP('2025年9月'!T$29,料金比較表!$61:$71,'2025年9月'!$A30,FALSE)),IF($C$30=料金比較表!$C$6,(HLOOKUP('2025年9月'!T$29,料金比較表!$74:$84,'2025年9月'!$A30,FALSE))))))))</f>
        <v>#N/A</v>
      </c>
      <c r="U30" s="63" t="e">
        <f ca="1">IF($C$30=料金比較表!$C$1,(HLOOKUP('2025年9月'!U$29,料金比較表!$10:$20,'2025年9月'!$A30,FALSE)),IF($C$30=料金比較表!$C$2,(HLOOKUP('2025年9月'!U$29,料金比較表!$23:$33,'2025年9月'!$A30,FALSE)),IF($C$30=料金比較表!$C$3,(HLOOKUP('2025年9月'!U$29,料金比較表!$36:$46,'2025年9月'!$A30,FALSE)),IF($C$30=料金比較表!$C$4,(HLOOKUP('2025年9月'!U$29,料金比較表!$48:$60,'2025年9月'!$A30,FALSE)),IF($C$30=料金比較表!$C$5,(HLOOKUP('2025年9月'!U$29,料金比較表!$61:$71,'2025年9月'!$A30,FALSE)),IF($C$30=料金比較表!$C$6,(HLOOKUP('2025年9月'!U$29,料金比較表!$74:$84,'2025年9月'!$A30,FALSE))))))))</f>
        <v>#N/A</v>
      </c>
      <c r="V30" s="63" t="e">
        <f ca="1">IF($C$30=料金比較表!$C$1,(HLOOKUP('2025年9月'!V$29,料金比較表!$10:$20,'2025年9月'!$A30,FALSE)),IF($C$30=料金比較表!$C$2,(HLOOKUP('2025年9月'!V$29,料金比較表!$23:$33,'2025年9月'!$A30,FALSE)),IF($C$30=料金比較表!$C$3,(HLOOKUP('2025年9月'!V$29,料金比較表!$36:$46,'2025年9月'!$A30,FALSE)),IF($C$30=料金比較表!$C$4,(HLOOKUP('2025年9月'!V$29,料金比較表!$48:$60,'2025年9月'!$A30,FALSE)),IF($C$30=料金比較表!$C$5,(HLOOKUP('2025年9月'!V$29,料金比較表!$61:$71,'2025年9月'!$A30,FALSE)),IF($C$30=料金比較表!$C$6,(HLOOKUP('2025年9月'!V$29,料金比較表!$74:$84,'2025年9月'!$A30,FALSE))))))))</f>
        <v>#N/A</v>
      </c>
      <c r="W30" s="63" t="e">
        <f ca="1">IF($C$30=料金比較表!$C$1,(HLOOKUP('2025年9月'!W$29,料金比較表!$10:$20,'2025年9月'!$A30,FALSE)),IF($C$30=料金比較表!$C$2,(HLOOKUP('2025年9月'!W$29,料金比較表!$23:$33,'2025年9月'!$A30,FALSE)),IF($C$30=料金比較表!$C$3,(HLOOKUP('2025年9月'!W$29,料金比較表!$36:$46,'2025年9月'!$A30,FALSE)),IF($C$30=料金比較表!$C$4,(HLOOKUP('2025年9月'!W$29,料金比較表!$48:$60,'2025年9月'!$A30,FALSE)),IF($C$30=料金比較表!$C$5,(HLOOKUP('2025年9月'!W$29,料金比較表!$61:$71,'2025年9月'!$A30,FALSE)),IF($C$30=料金比較表!$C$6,(HLOOKUP('2025年9月'!W$29,料金比較表!$74:$84,'2025年9月'!$A30,FALSE))))))))</f>
        <v>#N/A</v>
      </c>
      <c r="X30" s="63" t="e">
        <f ca="1">IF($C$30=料金比較表!$C$1,(HLOOKUP('2025年9月'!X$29,料金比較表!$10:$20,'2025年9月'!$A30,FALSE)),IF($C$30=料金比較表!$C$2,(HLOOKUP('2025年9月'!X$29,料金比較表!$23:$33,'2025年9月'!$A30,FALSE)),IF($C$30=料金比較表!$C$3,(HLOOKUP('2025年9月'!X$29,料金比較表!$36:$46,'2025年9月'!$A30,FALSE)),IF($C$30=料金比較表!$C$4,(HLOOKUP('2025年9月'!X$29,料金比較表!$48:$60,'2025年9月'!$A30,FALSE)),IF($C$30=料金比較表!$C$5,(HLOOKUP('2025年9月'!X$29,料金比較表!$61:$71,'2025年9月'!$A30,FALSE)),IF($C$30=料金比較表!$C$6,(HLOOKUP('2025年9月'!X$29,料金比較表!$74:$84,'2025年9月'!$A30,FALSE))))))))</f>
        <v>#N/A</v>
      </c>
      <c r="Y30" s="63" t="e">
        <f ca="1">IF($C$30=料金比較表!$C$1,(HLOOKUP('2025年9月'!Y$29,料金比較表!$10:$20,'2025年9月'!$A30,FALSE)),IF($C$30=料金比較表!$C$2,(HLOOKUP('2025年9月'!Y$29,料金比較表!$23:$33,'2025年9月'!$A30,FALSE)),IF($C$30=料金比較表!$C$3,(HLOOKUP('2025年9月'!Y$29,料金比較表!$36:$46,'2025年9月'!$A30,FALSE)),IF($C$30=料金比較表!$C$4,(HLOOKUP('2025年9月'!Y$29,料金比較表!$48:$60,'2025年9月'!$A30,FALSE)),IF($C$30=料金比較表!$C$5,(HLOOKUP('2025年9月'!Y$29,料金比較表!$61:$71,'2025年9月'!$A30,FALSE)),IF($C$30=料金比較表!$C$6,(HLOOKUP('2025年9月'!Y$29,料金比較表!$74:$84,'2025年9月'!$A30,FALSE))))))))</f>
        <v>#N/A</v>
      </c>
      <c r="Z30" s="63" t="e">
        <f ca="1">IF($C$30=料金比較表!$C$1,(HLOOKUP('2025年9月'!Z$29,料金比較表!$10:$20,'2025年9月'!$A30,FALSE)),IF($C$30=料金比較表!$C$2,(HLOOKUP('2025年9月'!Z$29,料金比較表!$23:$33,'2025年9月'!$A30,FALSE)),IF($C$30=料金比較表!$C$3,(HLOOKUP('2025年9月'!Z$29,料金比較表!$36:$46,'2025年9月'!$A30,FALSE)),IF($C$30=料金比較表!$C$4,(HLOOKUP('2025年9月'!Z$29,料金比較表!$48:$60,'2025年9月'!$A30,FALSE)),IF($C$30=料金比較表!$C$5,(HLOOKUP('2025年9月'!Z$29,料金比較表!$61:$71,'2025年9月'!$A30,FALSE)),IF($C$30=料金比較表!$C$6,(HLOOKUP('2025年9月'!Z$29,料金比較表!$74:$84,'2025年9月'!$A30,FALSE))))))))</f>
        <v>#N/A</v>
      </c>
      <c r="AA30" s="63" t="e">
        <f ca="1">IF($C$30=料金比較表!$C$1,(HLOOKUP('2025年9月'!AA$29,料金比較表!$10:$20,'2025年9月'!$A30,FALSE)),IF($C$30=料金比較表!$C$2,(HLOOKUP('2025年9月'!AA$29,料金比較表!$23:$33,'2025年9月'!$A30,FALSE)),IF($C$30=料金比較表!$C$3,(HLOOKUP('2025年9月'!AA$29,料金比較表!$36:$46,'2025年9月'!$A30,FALSE)),IF($C$30=料金比較表!$C$4,(HLOOKUP('2025年9月'!AA$29,料金比較表!$48:$60,'2025年9月'!$A30,FALSE)),IF($C$30=料金比較表!$C$5,(HLOOKUP('2025年9月'!AA$29,料金比較表!$61:$71,'2025年9月'!$A30,FALSE)),IF($C$30=料金比較表!$C$6,(HLOOKUP('2025年9月'!AA$29,料金比較表!$74:$84,'2025年9月'!$A30,FALSE))))))))</f>
        <v>#N/A</v>
      </c>
      <c r="AB30" s="63" t="e">
        <f ca="1">IF($C$30=料金比較表!$C$1,(HLOOKUP('2025年9月'!AB$29,料金比較表!$10:$20,'2025年9月'!$A30,FALSE)),IF($C$30=料金比較表!$C$2,(HLOOKUP('2025年9月'!AB$29,料金比較表!$23:$33,'2025年9月'!$A30,FALSE)),IF($C$30=料金比較表!$C$3,(HLOOKUP('2025年9月'!AB$29,料金比較表!$36:$46,'2025年9月'!$A30,FALSE)),IF($C$30=料金比較表!$C$4,(HLOOKUP('2025年9月'!AB$29,料金比較表!$48:$60,'2025年9月'!$A30,FALSE)),IF($C$30=料金比較表!$C$5,(HLOOKUP('2025年9月'!AB$29,料金比較表!$61:$71,'2025年9月'!$A30,FALSE)),IF($C$30=料金比較表!$C$6,(HLOOKUP('2025年9月'!AB$29,料金比較表!$74:$84,'2025年9月'!$A30,FALSE))))))))</f>
        <v>#N/A</v>
      </c>
      <c r="AC30" s="63" t="e">
        <f ca="1">IF($C$30=料金比較表!$C$1,(HLOOKUP('2025年9月'!AC$29,料金比較表!$10:$20,'2025年9月'!$A30,FALSE)),IF($C$30=料金比較表!$C$2,(HLOOKUP('2025年9月'!AC$29,料金比較表!$23:$33,'2025年9月'!$A30,FALSE)),IF($C$30=料金比較表!$C$3,(HLOOKUP('2025年9月'!AC$29,料金比較表!$36:$46,'2025年9月'!$A30,FALSE)),IF($C$30=料金比較表!$C$4,(HLOOKUP('2025年9月'!AC$29,料金比較表!$48:$60,'2025年9月'!$A30,FALSE)),IF($C$30=料金比較表!$C$5,(HLOOKUP('2025年9月'!AC$29,料金比較表!$61:$71,'2025年9月'!$A30,FALSE)),IF($C$30=料金比較表!$C$6,(HLOOKUP('2025年9月'!AC$29,料金比較表!$74:$84,'2025年9月'!$A30,FALSE))))))))</f>
        <v>#N/A</v>
      </c>
      <c r="AD30" s="63" t="e">
        <f ca="1">IF($C$30=料金比較表!$C$1,(HLOOKUP('2025年9月'!AD$29,料金比較表!$10:$20,'2025年9月'!$A30,FALSE)),IF($C$30=料金比較表!$C$2,(HLOOKUP('2025年9月'!AD$29,料金比較表!$23:$33,'2025年9月'!$A30,FALSE)),IF($C$30=料金比較表!$C$3,(HLOOKUP('2025年9月'!AD$29,料金比較表!$36:$46,'2025年9月'!$A30,FALSE)),IF($C$30=料金比較表!$C$4,(HLOOKUP('2025年9月'!AD$29,料金比較表!$48:$60,'2025年9月'!$A30,FALSE)),IF($C$30=料金比較表!$C$5,(HLOOKUP('2025年9月'!AD$29,料金比較表!$61:$71,'2025年9月'!$A30,FALSE)),IF($C$30=料金比較表!$C$6,(HLOOKUP('2025年9月'!AD$29,料金比較表!$74:$84,'2025年9月'!$A30,FALSE))))))))</f>
        <v>#N/A</v>
      </c>
      <c r="AE30" s="63" t="e">
        <f ca="1">IF($C$30=料金比較表!$C$1,(HLOOKUP('2025年9月'!AE$29,料金比較表!$10:$20,'2025年9月'!$A30,FALSE)),IF($C$30=料金比較表!$C$2,(HLOOKUP('2025年9月'!AE$29,料金比較表!$23:$33,'2025年9月'!$A30,FALSE)),IF($C$30=料金比較表!$C$3,(HLOOKUP('2025年9月'!AE$29,料金比較表!$36:$46,'2025年9月'!$A30,FALSE)),IF($C$30=料金比較表!$C$4,(HLOOKUP('2025年9月'!AE$29,料金比較表!$48:$60,'2025年9月'!$A30,FALSE)),IF($C$30=料金比較表!$C$5,(HLOOKUP('2025年9月'!AE$29,料金比較表!$61:$71,'2025年9月'!$A30,FALSE)),IF($C$30=料金比較表!$C$6,(HLOOKUP('2025年9月'!AE$29,料金比較表!$74:$84,'2025年9月'!$A30,FALSE))))))))</f>
        <v>#N/A</v>
      </c>
      <c r="AF30" s="63" t="e">
        <f ca="1">IF($C$30=料金比較表!$C$1,(HLOOKUP('2025年9月'!AF$29,料金比較表!$10:$20,'2025年9月'!$A30,FALSE)),IF($C$30=料金比較表!$C$2,(HLOOKUP('2025年9月'!AF$29,料金比較表!$23:$33,'2025年9月'!$A30,FALSE)),IF($C$30=料金比較表!$C$3,(HLOOKUP('2025年9月'!AF$29,料金比較表!$36:$46,'2025年9月'!$A30,FALSE)),IF($C$30=料金比較表!$C$4,(HLOOKUP('2025年9月'!AF$29,料金比較表!$48:$60,'2025年9月'!$A30,FALSE)),IF($C$30=料金比較表!$C$5,(HLOOKUP('2025年9月'!AF$29,料金比較表!$61:$71,'2025年9月'!$A30,FALSE)),IF($C$30=料金比較表!$C$6,(HLOOKUP('2025年9月'!AF$29,料金比較表!$74:$84,'2025年9月'!$A30,FALSE))))))))</f>
        <v>#N/A</v>
      </c>
      <c r="AG30" s="63" t="e">
        <f ca="1">IF($C$30=料金比較表!$C$1,(HLOOKUP('2025年9月'!AG$29,料金比較表!$10:$20,'2025年9月'!$A30,FALSE)),IF($C$30=料金比較表!$C$2,(HLOOKUP('2025年9月'!AG$29,料金比較表!$23:$33,'2025年9月'!$A30,FALSE)),IF($C$30=料金比較表!$C$3,(HLOOKUP('2025年9月'!AG$29,料金比較表!$36:$46,'2025年9月'!$A30,FALSE)),IF($C$30=料金比較表!$C$4,(HLOOKUP('2025年9月'!AG$29,料金比較表!$48:$60,'2025年9月'!$A30,FALSE)),IF($C$30=料金比較表!$C$5,(HLOOKUP('2025年9月'!AG$29,料金比較表!$61:$71,'2025年9月'!$A30,FALSE)),IF($C$30=料金比較表!$C$6,(HLOOKUP('2025年9月'!AG$29,料金比較表!$74:$84,'2025年9月'!$A30,FALSE))))))))</f>
        <v>#N/A</v>
      </c>
      <c r="AH30" s="191"/>
    </row>
    <row r="31" spans="1:55" x14ac:dyDescent="0.2">
      <c r="A31" s="4">
        <f>A30+1</f>
        <v>3</v>
      </c>
      <c r="B31" s="311" t="str">
        <f>料金比較表!C12</f>
        <v>Ｏｎｅ　Ｓｕｉｔｅ　ＴＨＥ　ＴＥＲＲＡＣＥ＜古宇利島＞</v>
      </c>
      <c r="C31" s="326"/>
      <c r="D31" s="62" t="e">
        <f ca="1">IF($C$30=料金比較表!$C$1,(HLOOKUP('2025年9月'!D$29,料金比較表!$10:$20,'2025年9月'!$A31,FALSE)),IF($C$30=料金比較表!$C$2,(HLOOKUP('2025年9月'!D$29,料金比較表!$23:$33,'2025年9月'!$A31,FALSE)),IF($C$30=料金比較表!$C$3,(HLOOKUP('2025年9月'!D$29,料金比較表!$36:$46,'2025年9月'!$A31,FALSE)),IF($C$30=料金比較表!$C$4,(HLOOKUP('2025年9月'!D$29,料金比較表!$48:$60,'2025年9月'!$A31,FALSE)),IF($C$30=料金比較表!$C$5,(HLOOKUP('2025年9月'!D$29,料金比較表!$61:$71,'2025年9月'!$A31,FALSE)),IF($C$30=料金比較表!$C$6,(HLOOKUP('2025年9月'!D$29,料金比較表!$74:$84,'2025年9月'!$A31,FALSE))))))))</f>
        <v>#N/A</v>
      </c>
      <c r="E31" s="63" t="e">
        <f ca="1">IF($C$30=料金比較表!$C$1,(HLOOKUP('2025年9月'!E$29,料金比較表!$10:$20,'2025年9月'!$A31,FALSE)),IF($C$30=料金比較表!$C$2,(HLOOKUP('2025年9月'!E$29,料金比較表!$23:$33,'2025年9月'!$A31,FALSE)),IF($C$30=料金比較表!$C$3,(HLOOKUP('2025年9月'!E$29,料金比較表!$36:$46,'2025年9月'!$A31,FALSE)),IF($C$30=料金比較表!$C$4,(HLOOKUP('2025年9月'!E$29,料金比較表!$48:$60,'2025年9月'!$A31,FALSE)),IF($C$30=料金比較表!$C$5,(HLOOKUP('2025年9月'!E$29,料金比較表!$61:$71,'2025年9月'!$A31,FALSE)),IF($C$30=料金比較表!$C$6,(HLOOKUP('2025年9月'!E$29,料金比較表!$74:$84,'2025年9月'!$A31,FALSE))))))))</f>
        <v>#N/A</v>
      </c>
      <c r="F31" s="63" t="e">
        <f ca="1">IF($C$30=料金比較表!$C$1,(HLOOKUP('2025年9月'!F$29,料金比較表!$10:$20,'2025年9月'!$A31,FALSE)),IF($C$30=料金比較表!$C$2,(HLOOKUP('2025年9月'!F$29,料金比較表!$23:$33,'2025年9月'!$A31,FALSE)),IF($C$30=料金比較表!$C$3,(HLOOKUP('2025年9月'!F$29,料金比較表!$36:$46,'2025年9月'!$A31,FALSE)),IF($C$30=料金比較表!$C$4,(HLOOKUP('2025年9月'!F$29,料金比較表!$48:$60,'2025年9月'!$A31,FALSE)),IF($C$30=料金比較表!$C$5,(HLOOKUP('2025年9月'!F$29,料金比較表!$61:$71,'2025年9月'!$A31,FALSE)),IF($C$30=料金比較表!$C$6,(HLOOKUP('2025年9月'!F$29,料金比較表!$74:$84,'2025年9月'!$A31,FALSE))))))))</f>
        <v>#N/A</v>
      </c>
      <c r="G31" s="63" t="e">
        <f ca="1">IF($C$30=料金比較表!$C$1,(HLOOKUP('2025年9月'!G$29,料金比較表!$10:$20,'2025年9月'!$A31,FALSE)),IF($C$30=料金比較表!$C$2,(HLOOKUP('2025年9月'!G$29,料金比較表!$23:$33,'2025年9月'!$A31,FALSE)),IF($C$30=料金比較表!$C$3,(HLOOKUP('2025年9月'!G$29,料金比較表!$36:$46,'2025年9月'!$A31,FALSE)),IF($C$30=料金比較表!$C$4,(HLOOKUP('2025年9月'!G$29,料金比較表!$48:$60,'2025年9月'!$A31,FALSE)),IF($C$30=料金比較表!$C$5,(HLOOKUP('2025年9月'!G$29,料金比較表!$61:$71,'2025年9月'!$A31,FALSE)),IF($C$30=料金比較表!$C$6,(HLOOKUP('2025年9月'!G$29,料金比較表!$74:$84,'2025年9月'!$A31,FALSE))))))))</f>
        <v>#N/A</v>
      </c>
      <c r="H31" s="63" t="e">
        <f ca="1">IF($C$30=料金比較表!$C$1,(HLOOKUP('2025年9月'!H$29,料金比較表!$10:$20,'2025年9月'!$A31,FALSE)),IF($C$30=料金比較表!$C$2,(HLOOKUP('2025年9月'!H$29,料金比較表!$23:$33,'2025年9月'!$A31,FALSE)),IF($C$30=料金比較表!$C$3,(HLOOKUP('2025年9月'!H$29,料金比較表!$36:$46,'2025年9月'!$A31,FALSE)),IF($C$30=料金比較表!$C$4,(HLOOKUP('2025年9月'!H$29,料金比較表!$48:$60,'2025年9月'!$A31,FALSE)),IF($C$30=料金比較表!$C$5,(HLOOKUP('2025年9月'!H$29,料金比較表!$61:$71,'2025年9月'!$A31,FALSE)),IF($C$30=料金比較表!$C$6,(HLOOKUP('2025年9月'!H$29,料金比較表!$74:$84,'2025年9月'!$A31,FALSE))))))))</f>
        <v>#N/A</v>
      </c>
      <c r="I31" s="63" t="e">
        <f ca="1">IF($C$30=料金比較表!$C$1,(HLOOKUP('2025年9月'!I$29,料金比較表!$10:$20,'2025年9月'!$A31,FALSE)),IF($C$30=料金比較表!$C$2,(HLOOKUP('2025年9月'!I$29,料金比較表!$23:$33,'2025年9月'!$A31,FALSE)),IF($C$30=料金比較表!$C$3,(HLOOKUP('2025年9月'!I$29,料金比較表!$36:$46,'2025年9月'!$A31,FALSE)),IF($C$30=料金比較表!$C$4,(HLOOKUP('2025年9月'!I$29,料金比較表!$48:$60,'2025年9月'!$A31,FALSE)),IF($C$30=料金比較表!$C$5,(HLOOKUP('2025年9月'!I$29,料金比較表!$61:$71,'2025年9月'!$A31,FALSE)),IF($C$30=料金比較表!$C$6,(HLOOKUP('2025年9月'!I$29,料金比較表!$74:$84,'2025年9月'!$A31,FALSE))))))))</f>
        <v>#N/A</v>
      </c>
      <c r="J31" s="63" t="e">
        <f ca="1">IF($C$30=料金比較表!$C$1,(HLOOKUP('2025年9月'!J$29,料金比較表!$10:$20,'2025年9月'!$A31,FALSE)),IF($C$30=料金比較表!$C$2,(HLOOKUP('2025年9月'!J$29,料金比較表!$23:$33,'2025年9月'!$A31,FALSE)),IF($C$30=料金比較表!$C$3,(HLOOKUP('2025年9月'!J$29,料金比較表!$36:$46,'2025年9月'!$A31,FALSE)),IF($C$30=料金比較表!$C$4,(HLOOKUP('2025年9月'!J$29,料金比較表!$48:$60,'2025年9月'!$A31,FALSE)),IF($C$30=料金比較表!$C$5,(HLOOKUP('2025年9月'!J$29,料金比較表!$61:$71,'2025年9月'!$A31,FALSE)),IF($C$30=料金比較表!$C$6,(HLOOKUP('2025年9月'!J$29,料金比較表!$74:$84,'2025年9月'!$A31,FALSE))))))))</f>
        <v>#N/A</v>
      </c>
      <c r="K31" s="63" t="e">
        <f ca="1">IF($C$30=料金比較表!$C$1,(HLOOKUP('2025年9月'!K$29,料金比較表!$10:$20,'2025年9月'!$A31,FALSE)),IF($C$30=料金比較表!$C$2,(HLOOKUP('2025年9月'!K$29,料金比較表!$23:$33,'2025年9月'!$A31,FALSE)),IF($C$30=料金比較表!$C$3,(HLOOKUP('2025年9月'!K$29,料金比較表!$36:$46,'2025年9月'!$A31,FALSE)),IF($C$30=料金比較表!$C$4,(HLOOKUP('2025年9月'!K$29,料金比較表!$48:$60,'2025年9月'!$A31,FALSE)),IF($C$30=料金比較表!$C$5,(HLOOKUP('2025年9月'!K$29,料金比較表!$61:$71,'2025年9月'!$A31,FALSE)),IF($C$30=料金比較表!$C$6,(HLOOKUP('2025年9月'!K$29,料金比較表!$74:$84,'2025年9月'!$A31,FALSE))))))))</f>
        <v>#N/A</v>
      </c>
      <c r="L31" s="63" t="e">
        <f ca="1">IF($C$30=料金比較表!$C$1,(HLOOKUP('2025年9月'!L$29,料金比較表!$10:$20,'2025年9月'!$A31,FALSE)),IF($C$30=料金比較表!$C$2,(HLOOKUP('2025年9月'!L$29,料金比較表!$23:$33,'2025年9月'!$A31,FALSE)),IF($C$30=料金比較表!$C$3,(HLOOKUP('2025年9月'!L$29,料金比較表!$36:$46,'2025年9月'!$A31,FALSE)),IF($C$30=料金比較表!$C$4,(HLOOKUP('2025年9月'!L$29,料金比較表!$48:$60,'2025年9月'!$A31,FALSE)),IF($C$30=料金比較表!$C$5,(HLOOKUP('2025年9月'!L$29,料金比較表!$61:$71,'2025年9月'!$A31,FALSE)),IF($C$30=料金比較表!$C$6,(HLOOKUP('2025年9月'!L$29,料金比較表!$74:$84,'2025年9月'!$A31,FALSE))))))))</f>
        <v>#N/A</v>
      </c>
      <c r="M31" s="63" t="e">
        <f ca="1">IF($C$30=料金比較表!$C$1,(HLOOKUP('2025年9月'!M$29,料金比較表!$10:$20,'2025年9月'!$A31,FALSE)),IF($C$30=料金比較表!$C$2,(HLOOKUP('2025年9月'!M$29,料金比較表!$23:$33,'2025年9月'!$A31,FALSE)),IF($C$30=料金比較表!$C$3,(HLOOKUP('2025年9月'!M$29,料金比較表!$36:$46,'2025年9月'!$A31,FALSE)),IF($C$30=料金比較表!$C$4,(HLOOKUP('2025年9月'!M$29,料金比較表!$48:$60,'2025年9月'!$A31,FALSE)),IF($C$30=料金比較表!$C$5,(HLOOKUP('2025年9月'!M$29,料金比較表!$61:$71,'2025年9月'!$A31,FALSE)),IF($C$30=料金比較表!$C$6,(HLOOKUP('2025年9月'!M$29,料金比較表!$74:$84,'2025年9月'!$A31,FALSE))))))))</f>
        <v>#N/A</v>
      </c>
      <c r="N31" s="63" t="e">
        <f ca="1">IF($C$30=料金比較表!$C$1,(HLOOKUP('2025年9月'!N$29,料金比較表!$10:$20,'2025年9月'!$A31,FALSE)),IF($C$30=料金比較表!$C$2,(HLOOKUP('2025年9月'!N$29,料金比較表!$23:$33,'2025年9月'!$A31,FALSE)),IF($C$30=料金比較表!$C$3,(HLOOKUP('2025年9月'!N$29,料金比較表!$36:$46,'2025年9月'!$A31,FALSE)),IF($C$30=料金比較表!$C$4,(HLOOKUP('2025年9月'!N$29,料金比較表!$48:$60,'2025年9月'!$A31,FALSE)),IF($C$30=料金比較表!$C$5,(HLOOKUP('2025年9月'!N$29,料金比較表!$61:$71,'2025年9月'!$A31,FALSE)),IF($C$30=料金比較表!$C$6,(HLOOKUP('2025年9月'!N$29,料金比較表!$74:$84,'2025年9月'!$A31,FALSE))))))))</f>
        <v>#N/A</v>
      </c>
      <c r="O31" s="63" t="e">
        <f ca="1">IF($C$30=料金比較表!$C$1,(HLOOKUP('2025年9月'!O$29,料金比較表!$10:$20,'2025年9月'!$A31,FALSE)),IF($C$30=料金比較表!$C$2,(HLOOKUP('2025年9月'!O$29,料金比較表!$23:$33,'2025年9月'!$A31,FALSE)),IF($C$30=料金比較表!$C$3,(HLOOKUP('2025年9月'!O$29,料金比較表!$36:$46,'2025年9月'!$A31,FALSE)),IF($C$30=料金比較表!$C$4,(HLOOKUP('2025年9月'!O$29,料金比較表!$48:$60,'2025年9月'!$A31,FALSE)),IF($C$30=料金比較表!$C$5,(HLOOKUP('2025年9月'!O$29,料金比較表!$61:$71,'2025年9月'!$A31,FALSE)),IF($C$30=料金比較表!$C$6,(HLOOKUP('2025年9月'!O$29,料金比較表!$74:$84,'2025年9月'!$A31,FALSE))))))))</f>
        <v>#N/A</v>
      </c>
      <c r="P31" s="63" t="e">
        <f ca="1">IF($C$30=料金比較表!$C$1,(HLOOKUP('2025年9月'!P$29,料金比較表!$10:$20,'2025年9月'!$A31,FALSE)),IF($C$30=料金比較表!$C$2,(HLOOKUP('2025年9月'!P$29,料金比較表!$23:$33,'2025年9月'!$A31,FALSE)),IF($C$30=料金比較表!$C$3,(HLOOKUP('2025年9月'!P$29,料金比較表!$36:$46,'2025年9月'!$A31,FALSE)),IF($C$30=料金比較表!$C$4,(HLOOKUP('2025年9月'!P$29,料金比較表!$48:$60,'2025年9月'!$A31,FALSE)),IF($C$30=料金比較表!$C$5,(HLOOKUP('2025年9月'!P$29,料金比較表!$61:$71,'2025年9月'!$A31,FALSE)),IF($C$30=料金比較表!$C$6,(HLOOKUP('2025年9月'!P$29,料金比較表!$74:$84,'2025年9月'!$A31,FALSE))))))))</f>
        <v>#N/A</v>
      </c>
      <c r="Q31" s="63" t="e">
        <f ca="1">IF($C$30=料金比較表!$C$1,(HLOOKUP('2025年9月'!Q$29,料金比較表!$10:$20,'2025年9月'!$A31,FALSE)),IF($C$30=料金比較表!$C$2,(HLOOKUP('2025年9月'!Q$29,料金比較表!$23:$33,'2025年9月'!$A31,FALSE)),IF($C$30=料金比較表!$C$3,(HLOOKUP('2025年9月'!Q$29,料金比較表!$36:$46,'2025年9月'!$A31,FALSE)),IF($C$30=料金比較表!$C$4,(HLOOKUP('2025年9月'!Q$29,料金比較表!$48:$60,'2025年9月'!$A31,FALSE)),IF($C$30=料金比較表!$C$5,(HLOOKUP('2025年9月'!Q$29,料金比較表!$61:$71,'2025年9月'!$A31,FALSE)),IF($C$30=料金比較表!$C$6,(HLOOKUP('2025年9月'!Q$29,料金比較表!$74:$84,'2025年9月'!$A31,FALSE))))))))</f>
        <v>#N/A</v>
      </c>
      <c r="R31" s="63" t="e">
        <f ca="1">IF($C$30=料金比較表!$C$1,(HLOOKUP('2025年9月'!R$29,料金比較表!$10:$20,'2025年9月'!$A31,FALSE)),IF($C$30=料金比較表!$C$2,(HLOOKUP('2025年9月'!R$29,料金比較表!$23:$33,'2025年9月'!$A31,FALSE)),IF($C$30=料金比較表!$C$3,(HLOOKUP('2025年9月'!R$29,料金比較表!$36:$46,'2025年9月'!$A31,FALSE)),IF($C$30=料金比較表!$C$4,(HLOOKUP('2025年9月'!R$29,料金比較表!$48:$60,'2025年9月'!$A31,FALSE)),IF($C$30=料金比較表!$C$5,(HLOOKUP('2025年9月'!R$29,料金比較表!$61:$71,'2025年9月'!$A31,FALSE)),IF($C$30=料金比較表!$C$6,(HLOOKUP('2025年9月'!R$29,料金比較表!$74:$84,'2025年9月'!$A31,FALSE))))))))</f>
        <v>#N/A</v>
      </c>
      <c r="S31" s="63" t="e">
        <f ca="1">IF($C$30=料金比較表!$C$1,(HLOOKUP('2025年9月'!S$29,料金比較表!$10:$20,'2025年9月'!$A31,FALSE)),IF($C$30=料金比較表!$C$2,(HLOOKUP('2025年9月'!S$29,料金比較表!$23:$33,'2025年9月'!$A31,FALSE)),IF($C$30=料金比較表!$C$3,(HLOOKUP('2025年9月'!S$29,料金比較表!$36:$46,'2025年9月'!$A31,FALSE)),IF($C$30=料金比較表!$C$4,(HLOOKUP('2025年9月'!S$29,料金比較表!$48:$60,'2025年9月'!$A31,FALSE)),IF($C$30=料金比較表!$C$5,(HLOOKUP('2025年9月'!S$29,料金比較表!$61:$71,'2025年9月'!$A31,FALSE)),IF($C$30=料金比較表!$C$6,(HLOOKUP('2025年9月'!S$29,料金比較表!$74:$84,'2025年9月'!$A31,FALSE))))))))</f>
        <v>#N/A</v>
      </c>
      <c r="T31" s="63" t="e">
        <f ca="1">IF($C$30=料金比較表!$C$1,(HLOOKUP('2025年9月'!T$29,料金比較表!$10:$20,'2025年9月'!$A31,FALSE)),IF($C$30=料金比較表!$C$2,(HLOOKUP('2025年9月'!T$29,料金比較表!$23:$33,'2025年9月'!$A31,FALSE)),IF($C$30=料金比較表!$C$3,(HLOOKUP('2025年9月'!T$29,料金比較表!$36:$46,'2025年9月'!$A31,FALSE)),IF($C$30=料金比較表!$C$4,(HLOOKUP('2025年9月'!T$29,料金比較表!$48:$60,'2025年9月'!$A31,FALSE)),IF($C$30=料金比較表!$C$5,(HLOOKUP('2025年9月'!T$29,料金比較表!$61:$71,'2025年9月'!$A31,FALSE)),IF($C$30=料金比較表!$C$6,(HLOOKUP('2025年9月'!T$29,料金比較表!$74:$84,'2025年9月'!$A31,FALSE))))))))</f>
        <v>#N/A</v>
      </c>
      <c r="U31" s="63" t="e">
        <f ca="1">IF($C$30=料金比較表!$C$1,(HLOOKUP('2025年9月'!U$29,料金比較表!$10:$20,'2025年9月'!$A31,FALSE)),IF($C$30=料金比較表!$C$2,(HLOOKUP('2025年9月'!U$29,料金比較表!$23:$33,'2025年9月'!$A31,FALSE)),IF($C$30=料金比較表!$C$3,(HLOOKUP('2025年9月'!U$29,料金比較表!$36:$46,'2025年9月'!$A31,FALSE)),IF($C$30=料金比較表!$C$4,(HLOOKUP('2025年9月'!U$29,料金比較表!$48:$60,'2025年9月'!$A31,FALSE)),IF($C$30=料金比較表!$C$5,(HLOOKUP('2025年9月'!U$29,料金比較表!$61:$71,'2025年9月'!$A31,FALSE)),IF($C$30=料金比較表!$C$6,(HLOOKUP('2025年9月'!U$29,料金比較表!$74:$84,'2025年9月'!$A31,FALSE))))))))</f>
        <v>#N/A</v>
      </c>
      <c r="V31" s="63" t="e">
        <f ca="1">IF($C$30=料金比較表!$C$1,(HLOOKUP('2025年9月'!V$29,料金比較表!$10:$20,'2025年9月'!$A31,FALSE)),IF($C$30=料金比較表!$C$2,(HLOOKUP('2025年9月'!V$29,料金比較表!$23:$33,'2025年9月'!$A31,FALSE)),IF($C$30=料金比較表!$C$3,(HLOOKUP('2025年9月'!V$29,料金比較表!$36:$46,'2025年9月'!$A31,FALSE)),IF($C$30=料金比較表!$C$4,(HLOOKUP('2025年9月'!V$29,料金比較表!$48:$60,'2025年9月'!$A31,FALSE)),IF($C$30=料金比較表!$C$5,(HLOOKUP('2025年9月'!V$29,料金比較表!$61:$71,'2025年9月'!$A31,FALSE)),IF($C$30=料金比較表!$C$6,(HLOOKUP('2025年9月'!V$29,料金比較表!$74:$84,'2025年9月'!$A31,FALSE))))))))</f>
        <v>#N/A</v>
      </c>
      <c r="W31" s="63" t="e">
        <f ca="1">IF($C$30=料金比較表!$C$1,(HLOOKUP('2025年9月'!W$29,料金比較表!$10:$20,'2025年9月'!$A31,FALSE)),IF($C$30=料金比較表!$C$2,(HLOOKUP('2025年9月'!W$29,料金比較表!$23:$33,'2025年9月'!$A31,FALSE)),IF($C$30=料金比較表!$C$3,(HLOOKUP('2025年9月'!W$29,料金比較表!$36:$46,'2025年9月'!$A31,FALSE)),IF($C$30=料金比較表!$C$4,(HLOOKUP('2025年9月'!W$29,料金比較表!$48:$60,'2025年9月'!$A31,FALSE)),IF($C$30=料金比較表!$C$5,(HLOOKUP('2025年9月'!W$29,料金比較表!$61:$71,'2025年9月'!$A31,FALSE)),IF($C$30=料金比較表!$C$6,(HLOOKUP('2025年9月'!W$29,料金比較表!$74:$84,'2025年9月'!$A31,FALSE))))))))</f>
        <v>#N/A</v>
      </c>
      <c r="X31" s="63" t="e">
        <f ca="1">IF($C$30=料金比較表!$C$1,(HLOOKUP('2025年9月'!X$29,料金比較表!$10:$20,'2025年9月'!$A31,FALSE)),IF($C$30=料金比較表!$C$2,(HLOOKUP('2025年9月'!X$29,料金比較表!$23:$33,'2025年9月'!$A31,FALSE)),IF($C$30=料金比較表!$C$3,(HLOOKUP('2025年9月'!X$29,料金比較表!$36:$46,'2025年9月'!$A31,FALSE)),IF($C$30=料金比較表!$C$4,(HLOOKUP('2025年9月'!X$29,料金比較表!$48:$60,'2025年9月'!$A31,FALSE)),IF($C$30=料金比較表!$C$5,(HLOOKUP('2025年9月'!X$29,料金比較表!$61:$71,'2025年9月'!$A31,FALSE)),IF($C$30=料金比較表!$C$6,(HLOOKUP('2025年9月'!X$29,料金比較表!$74:$84,'2025年9月'!$A31,FALSE))))))))</f>
        <v>#N/A</v>
      </c>
      <c r="Y31" s="63" t="e">
        <f ca="1">IF($C$30=料金比較表!$C$1,(HLOOKUP('2025年9月'!Y$29,料金比較表!$10:$20,'2025年9月'!$A31,FALSE)),IF($C$30=料金比較表!$C$2,(HLOOKUP('2025年9月'!Y$29,料金比較表!$23:$33,'2025年9月'!$A31,FALSE)),IF($C$30=料金比較表!$C$3,(HLOOKUP('2025年9月'!Y$29,料金比較表!$36:$46,'2025年9月'!$A31,FALSE)),IF($C$30=料金比較表!$C$4,(HLOOKUP('2025年9月'!Y$29,料金比較表!$48:$60,'2025年9月'!$A31,FALSE)),IF($C$30=料金比較表!$C$5,(HLOOKUP('2025年9月'!Y$29,料金比較表!$61:$71,'2025年9月'!$A31,FALSE)),IF($C$30=料金比較表!$C$6,(HLOOKUP('2025年9月'!Y$29,料金比較表!$74:$84,'2025年9月'!$A31,FALSE))))))))</f>
        <v>#N/A</v>
      </c>
      <c r="Z31" s="63" t="e">
        <f ca="1">IF($C$30=料金比較表!$C$1,(HLOOKUP('2025年9月'!Z$29,料金比較表!$10:$20,'2025年9月'!$A31,FALSE)),IF($C$30=料金比較表!$C$2,(HLOOKUP('2025年9月'!Z$29,料金比較表!$23:$33,'2025年9月'!$A31,FALSE)),IF($C$30=料金比較表!$C$3,(HLOOKUP('2025年9月'!Z$29,料金比較表!$36:$46,'2025年9月'!$A31,FALSE)),IF($C$30=料金比較表!$C$4,(HLOOKUP('2025年9月'!Z$29,料金比較表!$48:$60,'2025年9月'!$A31,FALSE)),IF($C$30=料金比較表!$C$5,(HLOOKUP('2025年9月'!Z$29,料金比較表!$61:$71,'2025年9月'!$A31,FALSE)),IF($C$30=料金比較表!$C$6,(HLOOKUP('2025年9月'!Z$29,料金比較表!$74:$84,'2025年9月'!$A31,FALSE))))))))</f>
        <v>#N/A</v>
      </c>
      <c r="AA31" s="63" t="e">
        <f ca="1">IF($C$30=料金比較表!$C$1,(HLOOKUP('2025年9月'!AA$29,料金比較表!$10:$20,'2025年9月'!$A31,FALSE)),IF($C$30=料金比較表!$C$2,(HLOOKUP('2025年9月'!AA$29,料金比較表!$23:$33,'2025年9月'!$A31,FALSE)),IF($C$30=料金比較表!$C$3,(HLOOKUP('2025年9月'!AA$29,料金比較表!$36:$46,'2025年9月'!$A31,FALSE)),IF($C$30=料金比較表!$C$4,(HLOOKUP('2025年9月'!AA$29,料金比較表!$48:$60,'2025年9月'!$A31,FALSE)),IF($C$30=料金比較表!$C$5,(HLOOKUP('2025年9月'!AA$29,料金比較表!$61:$71,'2025年9月'!$A31,FALSE)),IF($C$30=料金比較表!$C$6,(HLOOKUP('2025年9月'!AA$29,料金比較表!$74:$84,'2025年9月'!$A31,FALSE))))))))</f>
        <v>#N/A</v>
      </c>
      <c r="AB31" s="63" t="e">
        <f ca="1">IF($C$30=料金比較表!$C$1,(HLOOKUP('2025年9月'!AB$29,料金比較表!$10:$20,'2025年9月'!$A31,FALSE)),IF($C$30=料金比較表!$C$2,(HLOOKUP('2025年9月'!AB$29,料金比較表!$23:$33,'2025年9月'!$A31,FALSE)),IF($C$30=料金比較表!$C$3,(HLOOKUP('2025年9月'!AB$29,料金比較表!$36:$46,'2025年9月'!$A31,FALSE)),IF($C$30=料金比較表!$C$4,(HLOOKUP('2025年9月'!AB$29,料金比較表!$48:$60,'2025年9月'!$A31,FALSE)),IF($C$30=料金比較表!$C$5,(HLOOKUP('2025年9月'!AB$29,料金比較表!$61:$71,'2025年9月'!$A31,FALSE)),IF($C$30=料金比較表!$C$6,(HLOOKUP('2025年9月'!AB$29,料金比較表!$74:$84,'2025年9月'!$A31,FALSE))))))))</f>
        <v>#N/A</v>
      </c>
      <c r="AC31" s="63" t="e">
        <f ca="1">IF($C$30=料金比較表!$C$1,(HLOOKUP('2025年9月'!AC$29,料金比較表!$10:$20,'2025年9月'!$A31,FALSE)),IF($C$30=料金比較表!$C$2,(HLOOKUP('2025年9月'!AC$29,料金比較表!$23:$33,'2025年9月'!$A31,FALSE)),IF($C$30=料金比較表!$C$3,(HLOOKUP('2025年9月'!AC$29,料金比較表!$36:$46,'2025年9月'!$A31,FALSE)),IF($C$30=料金比較表!$C$4,(HLOOKUP('2025年9月'!AC$29,料金比較表!$48:$60,'2025年9月'!$A31,FALSE)),IF($C$30=料金比較表!$C$5,(HLOOKUP('2025年9月'!AC$29,料金比較表!$61:$71,'2025年9月'!$A31,FALSE)),IF($C$30=料金比較表!$C$6,(HLOOKUP('2025年9月'!AC$29,料金比較表!$74:$84,'2025年9月'!$A31,FALSE))))))))</f>
        <v>#N/A</v>
      </c>
      <c r="AD31" s="63" t="e">
        <f ca="1">IF($C$30=料金比較表!$C$1,(HLOOKUP('2025年9月'!AD$29,料金比較表!$10:$20,'2025年9月'!$A31,FALSE)),IF($C$30=料金比較表!$C$2,(HLOOKUP('2025年9月'!AD$29,料金比較表!$23:$33,'2025年9月'!$A31,FALSE)),IF($C$30=料金比較表!$C$3,(HLOOKUP('2025年9月'!AD$29,料金比較表!$36:$46,'2025年9月'!$A31,FALSE)),IF($C$30=料金比較表!$C$4,(HLOOKUP('2025年9月'!AD$29,料金比較表!$48:$60,'2025年9月'!$A31,FALSE)),IF($C$30=料金比較表!$C$5,(HLOOKUP('2025年9月'!AD$29,料金比較表!$61:$71,'2025年9月'!$A31,FALSE)),IF($C$30=料金比較表!$C$6,(HLOOKUP('2025年9月'!AD$29,料金比較表!$74:$84,'2025年9月'!$A31,FALSE))))))))</f>
        <v>#N/A</v>
      </c>
      <c r="AE31" s="63" t="e">
        <f ca="1">IF($C$30=料金比較表!$C$1,(HLOOKUP('2025年9月'!AE$29,料金比較表!$10:$20,'2025年9月'!$A31,FALSE)),IF($C$30=料金比較表!$C$2,(HLOOKUP('2025年9月'!AE$29,料金比較表!$23:$33,'2025年9月'!$A31,FALSE)),IF($C$30=料金比較表!$C$3,(HLOOKUP('2025年9月'!AE$29,料金比較表!$36:$46,'2025年9月'!$A31,FALSE)),IF($C$30=料金比較表!$C$4,(HLOOKUP('2025年9月'!AE$29,料金比較表!$48:$60,'2025年9月'!$A31,FALSE)),IF($C$30=料金比較表!$C$5,(HLOOKUP('2025年9月'!AE$29,料金比較表!$61:$71,'2025年9月'!$A31,FALSE)),IF($C$30=料金比較表!$C$6,(HLOOKUP('2025年9月'!AE$29,料金比較表!$74:$84,'2025年9月'!$A31,FALSE))))))))</f>
        <v>#N/A</v>
      </c>
      <c r="AF31" s="63" t="e">
        <f ca="1">IF($C$30=料金比較表!$C$1,(HLOOKUP('2025年9月'!AF$29,料金比較表!$10:$20,'2025年9月'!$A31,FALSE)),IF($C$30=料金比較表!$C$2,(HLOOKUP('2025年9月'!AF$29,料金比較表!$23:$33,'2025年9月'!$A31,FALSE)),IF($C$30=料金比較表!$C$3,(HLOOKUP('2025年9月'!AF$29,料金比較表!$36:$46,'2025年9月'!$A31,FALSE)),IF($C$30=料金比較表!$C$4,(HLOOKUP('2025年9月'!AF$29,料金比較表!$48:$60,'2025年9月'!$A31,FALSE)),IF($C$30=料金比較表!$C$5,(HLOOKUP('2025年9月'!AF$29,料金比較表!$61:$71,'2025年9月'!$A31,FALSE)),IF($C$30=料金比較表!$C$6,(HLOOKUP('2025年9月'!AF$29,料金比較表!$74:$84,'2025年9月'!$A31,FALSE))))))))</f>
        <v>#N/A</v>
      </c>
      <c r="AG31" s="63" t="e">
        <f ca="1">IF($C$30=料金比較表!$C$1,(HLOOKUP('2025年9月'!AG$29,料金比較表!$10:$20,'2025年9月'!$A31,FALSE)),IF($C$30=料金比較表!$C$2,(HLOOKUP('2025年9月'!AG$29,料金比較表!$23:$33,'2025年9月'!$A31,FALSE)),IF($C$30=料金比較表!$C$3,(HLOOKUP('2025年9月'!AG$29,料金比較表!$36:$46,'2025年9月'!$A31,FALSE)),IF($C$30=料金比較表!$C$4,(HLOOKUP('2025年9月'!AG$29,料金比較表!$48:$60,'2025年9月'!$A31,FALSE)),IF($C$30=料金比較表!$C$5,(HLOOKUP('2025年9月'!AG$29,料金比較表!$61:$71,'2025年9月'!$A31,FALSE)),IF($C$30=料金比較表!$C$6,(HLOOKUP('2025年9月'!AG$29,料金比較表!$74:$84,'2025年9月'!$A31,FALSE))))))))</f>
        <v>#N/A</v>
      </c>
      <c r="AH31" s="191"/>
    </row>
    <row r="32" spans="1:55" x14ac:dyDescent="0.2">
      <c r="A32" s="4">
        <f t="shared" ref="A32:A38" si="1">A31+1</f>
        <v>4</v>
      </c>
      <c r="B32" s="312" t="str">
        <f>料金比較表!C13</f>
        <v>Ｏｎｅ　Ｓｕｉｔｅ　ＴＨＥ　ＧＲＡＮＤ（ワンスイート　ザ・グランド）＜古宇利島＞</v>
      </c>
      <c r="C32" s="326"/>
      <c r="D32" s="62" t="e">
        <f ca="1">IF($C$30=料金比較表!$C$1,(HLOOKUP('2025年9月'!D$29,料金比較表!$10:$20,'2025年9月'!$A32,FALSE)),IF($C$30=料金比較表!$C$2,(HLOOKUP('2025年9月'!D$29,料金比較表!$23:$33,'2025年9月'!$A32,FALSE)),IF($C$30=料金比較表!$C$3,(HLOOKUP('2025年9月'!D$29,料金比較表!$36:$46,'2025年9月'!$A32,FALSE)),IF($C$30=料金比較表!$C$4,(HLOOKUP('2025年9月'!D$29,料金比較表!$48:$60,'2025年9月'!$A32,FALSE)),IF($C$30=料金比較表!$C$5,(HLOOKUP('2025年9月'!D$29,料金比較表!$61:$71,'2025年9月'!$A32,FALSE)),IF($C$30=料金比較表!$C$6,(HLOOKUP('2025年9月'!D$29,料金比較表!$74:$84,'2025年9月'!$A32,FALSE))))))))</f>
        <v>#N/A</v>
      </c>
      <c r="E32" s="63" t="e">
        <f ca="1">IF($C$30=料金比較表!$C$1,(HLOOKUP('2025年9月'!E$29,料金比較表!$10:$20,'2025年9月'!$A32,FALSE)),IF($C$30=料金比較表!$C$2,(HLOOKUP('2025年9月'!E$29,料金比較表!$23:$33,'2025年9月'!$A32,FALSE)),IF($C$30=料金比較表!$C$3,(HLOOKUP('2025年9月'!E$29,料金比較表!$36:$46,'2025年9月'!$A32,FALSE)),IF($C$30=料金比較表!$C$4,(HLOOKUP('2025年9月'!E$29,料金比較表!$48:$60,'2025年9月'!$A32,FALSE)),IF($C$30=料金比較表!$C$5,(HLOOKUP('2025年9月'!E$29,料金比較表!$61:$71,'2025年9月'!$A32,FALSE)),IF($C$30=料金比較表!$C$6,(HLOOKUP('2025年9月'!E$29,料金比較表!$74:$84,'2025年9月'!$A32,FALSE))))))))</f>
        <v>#N/A</v>
      </c>
      <c r="F32" s="63" t="e">
        <f ca="1">IF($C$30=料金比較表!$C$1,(HLOOKUP('2025年9月'!F$29,料金比較表!$10:$20,'2025年9月'!$A32,FALSE)),IF($C$30=料金比較表!$C$2,(HLOOKUP('2025年9月'!F$29,料金比較表!$23:$33,'2025年9月'!$A32,FALSE)),IF($C$30=料金比較表!$C$3,(HLOOKUP('2025年9月'!F$29,料金比較表!$36:$46,'2025年9月'!$A32,FALSE)),IF($C$30=料金比較表!$C$4,(HLOOKUP('2025年9月'!F$29,料金比較表!$48:$60,'2025年9月'!$A32,FALSE)),IF($C$30=料金比較表!$C$5,(HLOOKUP('2025年9月'!F$29,料金比較表!$61:$71,'2025年9月'!$A32,FALSE)),IF($C$30=料金比較表!$C$6,(HLOOKUP('2025年9月'!F$29,料金比較表!$74:$84,'2025年9月'!$A32,FALSE))))))))</f>
        <v>#N/A</v>
      </c>
      <c r="G32" s="63" t="e">
        <f ca="1">IF($C$30=料金比較表!$C$1,(HLOOKUP('2025年9月'!G$29,料金比較表!$10:$20,'2025年9月'!$A32,FALSE)),IF($C$30=料金比較表!$C$2,(HLOOKUP('2025年9月'!G$29,料金比較表!$23:$33,'2025年9月'!$A32,FALSE)),IF($C$30=料金比較表!$C$3,(HLOOKUP('2025年9月'!G$29,料金比較表!$36:$46,'2025年9月'!$A32,FALSE)),IF($C$30=料金比較表!$C$4,(HLOOKUP('2025年9月'!G$29,料金比較表!$48:$60,'2025年9月'!$A32,FALSE)),IF($C$30=料金比較表!$C$5,(HLOOKUP('2025年9月'!G$29,料金比較表!$61:$71,'2025年9月'!$A32,FALSE)),IF($C$30=料金比較表!$C$6,(HLOOKUP('2025年9月'!G$29,料金比較表!$74:$84,'2025年9月'!$A32,FALSE))))))))</f>
        <v>#N/A</v>
      </c>
      <c r="H32" s="63" t="e">
        <f ca="1">IF($C$30=料金比較表!$C$1,(HLOOKUP('2025年9月'!H$29,料金比較表!$10:$20,'2025年9月'!$A32,FALSE)),IF($C$30=料金比較表!$C$2,(HLOOKUP('2025年9月'!H$29,料金比較表!$23:$33,'2025年9月'!$A32,FALSE)),IF($C$30=料金比較表!$C$3,(HLOOKUP('2025年9月'!H$29,料金比較表!$36:$46,'2025年9月'!$A32,FALSE)),IF($C$30=料金比較表!$C$4,(HLOOKUP('2025年9月'!H$29,料金比較表!$48:$60,'2025年9月'!$A32,FALSE)),IF($C$30=料金比較表!$C$5,(HLOOKUP('2025年9月'!H$29,料金比較表!$61:$71,'2025年9月'!$A32,FALSE)),IF($C$30=料金比較表!$C$6,(HLOOKUP('2025年9月'!H$29,料金比較表!$74:$84,'2025年9月'!$A32,FALSE))))))))</f>
        <v>#N/A</v>
      </c>
      <c r="I32" s="63" t="e">
        <f ca="1">IF($C$30=料金比較表!$C$1,(HLOOKUP('2025年9月'!I$29,料金比較表!$10:$20,'2025年9月'!$A32,FALSE)),IF($C$30=料金比較表!$C$2,(HLOOKUP('2025年9月'!I$29,料金比較表!$23:$33,'2025年9月'!$A32,FALSE)),IF($C$30=料金比較表!$C$3,(HLOOKUP('2025年9月'!I$29,料金比較表!$36:$46,'2025年9月'!$A32,FALSE)),IF($C$30=料金比較表!$C$4,(HLOOKUP('2025年9月'!I$29,料金比較表!$48:$60,'2025年9月'!$A32,FALSE)),IF($C$30=料金比較表!$C$5,(HLOOKUP('2025年9月'!I$29,料金比較表!$61:$71,'2025年9月'!$A32,FALSE)),IF($C$30=料金比較表!$C$6,(HLOOKUP('2025年9月'!I$29,料金比較表!$74:$84,'2025年9月'!$A32,FALSE))))))))</f>
        <v>#N/A</v>
      </c>
      <c r="J32" s="63" t="e">
        <f ca="1">IF($C$30=料金比較表!$C$1,(HLOOKUP('2025年9月'!J$29,料金比較表!$10:$20,'2025年9月'!$A32,FALSE)),IF($C$30=料金比較表!$C$2,(HLOOKUP('2025年9月'!J$29,料金比較表!$23:$33,'2025年9月'!$A32,FALSE)),IF($C$30=料金比較表!$C$3,(HLOOKUP('2025年9月'!J$29,料金比較表!$36:$46,'2025年9月'!$A32,FALSE)),IF($C$30=料金比較表!$C$4,(HLOOKUP('2025年9月'!J$29,料金比較表!$48:$60,'2025年9月'!$A32,FALSE)),IF($C$30=料金比較表!$C$5,(HLOOKUP('2025年9月'!J$29,料金比較表!$61:$71,'2025年9月'!$A32,FALSE)),IF($C$30=料金比較表!$C$6,(HLOOKUP('2025年9月'!J$29,料金比較表!$74:$84,'2025年9月'!$A32,FALSE))))))))</f>
        <v>#N/A</v>
      </c>
      <c r="K32" s="63" t="e">
        <f ca="1">IF($C$30=料金比較表!$C$1,(HLOOKUP('2025年9月'!K$29,料金比較表!$10:$20,'2025年9月'!$A32,FALSE)),IF($C$30=料金比較表!$C$2,(HLOOKUP('2025年9月'!K$29,料金比較表!$23:$33,'2025年9月'!$A32,FALSE)),IF($C$30=料金比較表!$C$3,(HLOOKUP('2025年9月'!K$29,料金比較表!$36:$46,'2025年9月'!$A32,FALSE)),IF($C$30=料金比較表!$C$4,(HLOOKUP('2025年9月'!K$29,料金比較表!$48:$60,'2025年9月'!$A32,FALSE)),IF($C$30=料金比較表!$C$5,(HLOOKUP('2025年9月'!K$29,料金比較表!$61:$71,'2025年9月'!$A32,FALSE)),IF($C$30=料金比較表!$C$6,(HLOOKUP('2025年9月'!K$29,料金比較表!$74:$84,'2025年9月'!$A32,FALSE))))))))</f>
        <v>#N/A</v>
      </c>
      <c r="L32" s="63" t="e">
        <f ca="1">IF($C$30=料金比較表!$C$1,(HLOOKUP('2025年9月'!L$29,料金比較表!$10:$20,'2025年9月'!$A32,FALSE)),IF($C$30=料金比較表!$C$2,(HLOOKUP('2025年9月'!L$29,料金比較表!$23:$33,'2025年9月'!$A32,FALSE)),IF($C$30=料金比較表!$C$3,(HLOOKUP('2025年9月'!L$29,料金比較表!$36:$46,'2025年9月'!$A32,FALSE)),IF($C$30=料金比較表!$C$4,(HLOOKUP('2025年9月'!L$29,料金比較表!$48:$60,'2025年9月'!$A32,FALSE)),IF($C$30=料金比較表!$C$5,(HLOOKUP('2025年9月'!L$29,料金比較表!$61:$71,'2025年9月'!$A32,FALSE)),IF($C$30=料金比較表!$C$6,(HLOOKUP('2025年9月'!L$29,料金比較表!$74:$84,'2025年9月'!$A32,FALSE))))))))</f>
        <v>#N/A</v>
      </c>
      <c r="M32" s="63" t="e">
        <f ca="1">IF($C$30=料金比較表!$C$1,(HLOOKUP('2025年9月'!M$29,料金比較表!$10:$20,'2025年9月'!$A32,FALSE)),IF($C$30=料金比較表!$C$2,(HLOOKUP('2025年9月'!M$29,料金比較表!$23:$33,'2025年9月'!$A32,FALSE)),IF($C$30=料金比較表!$C$3,(HLOOKUP('2025年9月'!M$29,料金比較表!$36:$46,'2025年9月'!$A32,FALSE)),IF($C$30=料金比較表!$C$4,(HLOOKUP('2025年9月'!M$29,料金比較表!$48:$60,'2025年9月'!$A32,FALSE)),IF($C$30=料金比較表!$C$5,(HLOOKUP('2025年9月'!M$29,料金比較表!$61:$71,'2025年9月'!$A32,FALSE)),IF($C$30=料金比較表!$C$6,(HLOOKUP('2025年9月'!M$29,料金比較表!$74:$84,'2025年9月'!$A32,FALSE))))))))</f>
        <v>#N/A</v>
      </c>
      <c r="N32" s="63" t="e">
        <f ca="1">IF($C$30=料金比較表!$C$1,(HLOOKUP('2025年9月'!N$29,料金比較表!$10:$20,'2025年9月'!$A32,FALSE)),IF($C$30=料金比較表!$C$2,(HLOOKUP('2025年9月'!N$29,料金比較表!$23:$33,'2025年9月'!$A32,FALSE)),IF($C$30=料金比較表!$C$3,(HLOOKUP('2025年9月'!N$29,料金比較表!$36:$46,'2025年9月'!$A32,FALSE)),IF($C$30=料金比較表!$C$4,(HLOOKUP('2025年9月'!N$29,料金比較表!$48:$60,'2025年9月'!$A32,FALSE)),IF($C$30=料金比較表!$C$5,(HLOOKUP('2025年9月'!N$29,料金比較表!$61:$71,'2025年9月'!$A32,FALSE)),IF($C$30=料金比較表!$C$6,(HLOOKUP('2025年9月'!N$29,料金比較表!$74:$84,'2025年9月'!$A32,FALSE))))))))</f>
        <v>#N/A</v>
      </c>
      <c r="O32" s="63" t="e">
        <f ca="1">IF($C$30=料金比較表!$C$1,(HLOOKUP('2025年9月'!O$29,料金比較表!$10:$20,'2025年9月'!$A32,FALSE)),IF($C$30=料金比較表!$C$2,(HLOOKUP('2025年9月'!O$29,料金比較表!$23:$33,'2025年9月'!$A32,FALSE)),IF($C$30=料金比較表!$C$3,(HLOOKUP('2025年9月'!O$29,料金比較表!$36:$46,'2025年9月'!$A32,FALSE)),IF($C$30=料金比較表!$C$4,(HLOOKUP('2025年9月'!O$29,料金比較表!$48:$60,'2025年9月'!$A32,FALSE)),IF($C$30=料金比較表!$C$5,(HLOOKUP('2025年9月'!O$29,料金比較表!$61:$71,'2025年9月'!$A32,FALSE)),IF($C$30=料金比較表!$C$6,(HLOOKUP('2025年9月'!O$29,料金比較表!$74:$84,'2025年9月'!$A32,FALSE))))))))</f>
        <v>#N/A</v>
      </c>
      <c r="P32" s="63" t="e">
        <f ca="1">IF($C$30=料金比較表!$C$1,(HLOOKUP('2025年9月'!P$29,料金比較表!$10:$20,'2025年9月'!$A32,FALSE)),IF($C$30=料金比較表!$C$2,(HLOOKUP('2025年9月'!P$29,料金比較表!$23:$33,'2025年9月'!$A32,FALSE)),IF($C$30=料金比較表!$C$3,(HLOOKUP('2025年9月'!P$29,料金比較表!$36:$46,'2025年9月'!$A32,FALSE)),IF($C$30=料金比較表!$C$4,(HLOOKUP('2025年9月'!P$29,料金比較表!$48:$60,'2025年9月'!$A32,FALSE)),IF($C$30=料金比較表!$C$5,(HLOOKUP('2025年9月'!P$29,料金比較表!$61:$71,'2025年9月'!$A32,FALSE)),IF($C$30=料金比較表!$C$6,(HLOOKUP('2025年9月'!P$29,料金比較表!$74:$84,'2025年9月'!$A32,FALSE))))))))</f>
        <v>#N/A</v>
      </c>
      <c r="Q32" s="63" t="e">
        <f ca="1">IF($C$30=料金比較表!$C$1,(HLOOKUP('2025年9月'!Q$29,料金比較表!$10:$20,'2025年9月'!$A32,FALSE)),IF($C$30=料金比較表!$C$2,(HLOOKUP('2025年9月'!Q$29,料金比較表!$23:$33,'2025年9月'!$A32,FALSE)),IF($C$30=料金比較表!$C$3,(HLOOKUP('2025年9月'!Q$29,料金比較表!$36:$46,'2025年9月'!$A32,FALSE)),IF($C$30=料金比較表!$C$4,(HLOOKUP('2025年9月'!Q$29,料金比較表!$48:$60,'2025年9月'!$A32,FALSE)),IF($C$30=料金比較表!$C$5,(HLOOKUP('2025年9月'!Q$29,料金比較表!$61:$71,'2025年9月'!$A32,FALSE)),IF($C$30=料金比較表!$C$6,(HLOOKUP('2025年9月'!Q$29,料金比較表!$74:$84,'2025年9月'!$A32,FALSE))))))))</f>
        <v>#N/A</v>
      </c>
      <c r="R32" s="63" t="e">
        <f ca="1">IF($C$30=料金比較表!$C$1,(HLOOKUP('2025年9月'!R$29,料金比較表!$10:$20,'2025年9月'!$A32,FALSE)),IF($C$30=料金比較表!$C$2,(HLOOKUP('2025年9月'!R$29,料金比較表!$23:$33,'2025年9月'!$A32,FALSE)),IF($C$30=料金比較表!$C$3,(HLOOKUP('2025年9月'!R$29,料金比較表!$36:$46,'2025年9月'!$A32,FALSE)),IF($C$30=料金比較表!$C$4,(HLOOKUP('2025年9月'!R$29,料金比較表!$48:$60,'2025年9月'!$A32,FALSE)),IF($C$30=料金比較表!$C$5,(HLOOKUP('2025年9月'!R$29,料金比較表!$61:$71,'2025年9月'!$A32,FALSE)),IF($C$30=料金比較表!$C$6,(HLOOKUP('2025年9月'!R$29,料金比較表!$74:$84,'2025年9月'!$A32,FALSE))))))))</f>
        <v>#N/A</v>
      </c>
      <c r="S32" s="63" t="e">
        <f ca="1">IF($C$30=料金比較表!$C$1,(HLOOKUP('2025年9月'!S$29,料金比較表!$10:$20,'2025年9月'!$A32,FALSE)),IF($C$30=料金比較表!$C$2,(HLOOKUP('2025年9月'!S$29,料金比較表!$23:$33,'2025年9月'!$A32,FALSE)),IF($C$30=料金比較表!$C$3,(HLOOKUP('2025年9月'!S$29,料金比較表!$36:$46,'2025年9月'!$A32,FALSE)),IF($C$30=料金比較表!$C$4,(HLOOKUP('2025年9月'!S$29,料金比較表!$48:$60,'2025年9月'!$A32,FALSE)),IF($C$30=料金比較表!$C$5,(HLOOKUP('2025年9月'!S$29,料金比較表!$61:$71,'2025年9月'!$A32,FALSE)),IF($C$30=料金比較表!$C$6,(HLOOKUP('2025年9月'!S$29,料金比較表!$74:$84,'2025年9月'!$A32,FALSE))))))))</f>
        <v>#N/A</v>
      </c>
      <c r="T32" s="63" t="e">
        <f ca="1">IF($C$30=料金比較表!$C$1,(HLOOKUP('2025年9月'!T$29,料金比較表!$10:$20,'2025年9月'!$A32,FALSE)),IF($C$30=料金比較表!$C$2,(HLOOKUP('2025年9月'!T$29,料金比較表!$23:$33,'2025年9月'!$A32,FALSE)),IF($C$30=料金比較表!$C$3,(HLOOKUP('2025年9月'!T$29,料金比較表!$36:$46,'2025年9月'!$A32,FALSE)),IF($C$30=料金比較表!$C$4,(HLOOKUP('2025年9月'!T$29,料金比較表!$48:$60,'2025年9月'!$A32,FALSE)),IF($C$30=料金比較表!$C$5,(HLOOKUP('2025年9月'!T$29,料金比較表!$61:$71,'2025年9月'!$A32,FALSE)),IF($C$30=料金比較表!$C$6,(HLOOKUP('2025年9月'!T$29,料金比較表!$74:$84,'2025年9月'!$A32,FALSE))))))))</f>
        <v>#N/A</v>
      </c>
      <c r="U32" s="63" t="e">
        <f ca="1">IF($C$30=料金比較表!$C$1,(HLOOKUP('2025年9月'!U$29,料金比較表!$10:$20,'2025年9月'!$A32,FALSE)),IF($C$30=料金比較表!$C$2,(HLOOKUP('2025年9月'!U$29,料金比較表!$23:$33,'2025年9月'!$A32,FALSE)),IF($C$30=料金比較表!$C$3,(HLOOKUP('2025年9月'!U$29,料金比較表!$36:$46,'2025年9月'!$A32,FALSE)),IF($C$30=料金比較表!$C$4,(HLOOKUP('2025年9月'!U$29,料金比較表!$48:$60,'2025年9月'!$A32,FALSE)),IF($C$30=料金比較表!$C$5,(HLOOKUP('2025年9月'!U$29,料金比較表!$61:$71,'2025年9月'!$A32,FALSE)),IF($C$30=料金比較表!$C$6,(HLOOKUP('2025年9月'!U$29,料金比較表!$74:$84,'2025年9月'!$A32,FALSE))))))))</f>
        <v>#N/A</v>
      </c>
      <c r="V32" s="63" t="e">
        <f ca="1">IF($C$30=料金比較表!$C$1,(HLOOKUP('2025年9月'!V$29,料金比較表!$10:$20,'2025年9月'!$A32,FALSE)),IF($C$30=料金比較表!$C$2,(HLOOKUP('2025年9月'!V$29,料金比較表!$23:$33,'2025年9月'!$A32,FALSE)),IF($C$30=料金比較表!$C$3,(HLOOKUP('2025年9月'!V$29,料金比較表!$36:$46,'2025年9月'!$A32,FALSE)),IF($C$30=料金比較表!$C$4,(HLOOKUP('2025年9月'!V$29,料金比較表!$48:$60,'2025年9月'!$A32,FALSE)),IF($C$30=料金比較表!$C$5,(HLOOKUP('2025年9月'!V$29,料金比較表!$61:$71,'2025年9月'!$A32,FALSE)),IF($C$30=料金比較表!$C$6,(HLOOKUP('2025年9月'!V$29,料金比較表!$74:$84,'2025年9月'!$A32,FALSE))))))))</f>
        <v>#N/A</v>
      </c>
      <c r="W32" s="63" t="e">
        <f ca="1">IF($C$30=料金比較表!$C$1,(HLOOKUP('2025年9月'!W$29,料金比較表!$10:$20,'2025年9月'!$A32,FALSE)),IF($C$30=料金比較表!$C$2,(HLOOKUP('2025年9月'!W$29,料金比較表!$23:$33,'2025年9月'!$A32,FALSE)),IF($C$30=料金比較表!$C$3,(HLOOKUP('2025年9月'!W$29,料金比較表!$36:$46,'2025年9月'!$A32,FALSE)),IF($C$30=料金比較表!$C$4,(HLOOKUP('2025年9月'!W$29,料金比較表!$48:$60,'2025年9月'!$A32,FALSE)),IF($C$30=料金比較表!$C$5,(HLOOKUP('2025年9月'!W$29,料金比較表!$61:$71,'2025年9月'!$A32,FALSE)),IF($C$30=料金比較表!$C$6,(HLOOKUP('2025年9月'!W$29,料金比較表!$74:$84,'2025年9月'!$A32,FALSE))))))))</f>
        <v>#N/A</v>
      </c>
      <c r="X32" s="63" t="e">
        <f ca="1">IF($C$30=料金比較表!$C$1,(HLOOKUP('2025年9月'!X$29,料金比較表!$10:$20,'2025年9月'!$A32,FALSE)),IF($C$30=料金比較表!$C$2,(HLOOKUP('2025年9月'!X$29,料金比較表!$23:$33,'2025年9月'!$A32,FALSE)),IF($C$30=料金比較表!$C$3,(HLOOKUP('2025年9月'!X$29,料金比較表!$36:$46,'2025年9月'!$A32,FALSE)),IF($C$30=料金比較表!$C$4,(HLOOKUP('2025年9月'!X$29,料金比較表!$48:$60,'2025年9月'!$A32,FALSE)),IF($C$30=料金比較表!$C$5,(HLOOKUP('2025年9月'!X$29,料金比較表!$61:$71,'2025年9月'!$A32,FALSE)),IF($C$30=料金比較表!$C$6,(HLOOKUP('2025年9月'!X$29,料金比較表!$74:$84,'2025年9月'!$A32,FALSE))))))))</f>
        <v>#N/A</v>
      </c>
      <c r="Y32" s="63" t="e">
        <f ca="1">IF($C$30=料金比較表!$C$1,(HLOOKUP('2025年9月'!Y$29,料金比較表!$10:$20,'2025年9月'!$A32,FALSE)),IF($C$30=料金比較表!$C$2,(HLOOKUP('2025年9月'!Y$29,料金比較表!$23:$33,'2025年9月'!$A32,FALSE)),IF($C$30=料金比較表!$C$3,(HLOOKUP('2025年9月'!Y$29,料金比較表!$36:$46,'2025年9月'!$A32,FALSE)),IF($C$30=料金比較表!$C$4,(HLOOKUP('2025年9月'!Y$29,料金比較表!$48:$60,'2025年9月'!$A32,FALSE)),IF($C$30=料金比較表!$C$5,(HLOOKUP('2025年9月'!Y$29,料金比較表!$61:$71,'2025年9月'!$A32,FALSE)),IF($C$30=料金比較表!$C$6,(HLOOKUP('2025年9月'!Y$29,料金比較表!$74:$84,'2025年9月'!$A32,FALSE))))))))</f>
        <v>#N/A</v>
      </c>
      <c r="Z32" s="63" t="e">
        <f ca="1">IF($C$30=料金比較表!$C$1,(HLOOKUP('2025年9月'!Z$29,料金比較表!$10:$20,'2025年9月'!$A32,FALSE)),IF($C$30=料金比較表!$C$2,(HLOOKUP('2025年9月'!Z$29,料金比較表!$23:$33,'2025年9月'!$A32,FALSE)),IF($C$30=料金比較表!$C$3,(HLOOKUP('2025年9月'!Z$29,料金比較表!$36:$46,'2025年9月'!$A32,FALSE)),IF($C$30=料金比較表!$C$4,(HLOOKUP('2025年9月'!Z$29,料金比較表!$48:$60,'2025年9月'!$A32,FALSE)),IF($C$30=料金比較表!$C$5,(HLOOKUP('2025年9月'!Z$29,料金比較表!$61:$71,'2025年9月'!$A32,FALSE)),IF($C$30=料金比較表!$C$6,(HLOOKUP('2025年9月'!Z$29,料金比較表!$74:$84,'2025年9月'!$A32,FALSE))))))))</f>
        <v>#N/A</v>
      </c>
      <c r="AA32" s="63" t="e">
        <f ca="1">IF($C$30=料金比較表!$C$1,(HLOOKUP('2025年9月'!AA$29,料金比較表!$10:$20,'2025年9月'!$A32,FALSE)),IF($C$30=料金比較表!$C$2,(HLOOKUP('2025年9月'!AA$29,料金比較表!$23:$33,'2025年9月'!$A32,FALSE)),IF($C$30=料金比較表!$C$3,(HLOOKUP('2025年9月'!AA$29,料金比較表!$36:$46,'2025年9月'!$A32,FALSE)),IF($C$30=料金比較表!$C$4,(HLOOKUP('2025年9月'!AA$29,料金比較表!$48:$60,'2025年9月'!$A32,FALSE)),IF($C$30=料金比較表!$C$5,(HLOOKUP('2025年9月'!AA$29,料金比較表!$61:$71,'2025年9月'!$A32,FALSE)),IF($C$30=料金比較表!$C$6,(HLOOKUP('2025年9月'!AA$29,料金比較表!$74:$84,'2025年9月'!$A32,FALSE))))))))</f>
        <v>#N/A</v>
      </c>
      <c r="AB32" s="63" t="e">
        <f ca="1">IF($C$30=料金比較表!$C$1,(HLOOKUP('2025年9月'!AB$29,料金比較表!$10:$20,'2025年9月'!$A32,FALSE)),IF($C$30=料金比較表!$C$2,(HLOOKUP('2025年9月'!AB$29,料金比較表!$23:$33,'2025年9月'!$A32,FALSE)),IF($C$30=料金比較表!$C$3,(HLOOKUP('2025年9月'!AB$29,料金比較表!$36:$46,'2025年9月'!$A32,FALSE)),IF($C$30=料金比較表!$C$4,(HLOOKUP('2025年9月'!AB$29,料金比較表!$48:$60,'2025年9月'!$A32,FALSE)),IF($C$30=料金比較表!$C$5,(HLOOKUP('2025年9月'!AB$29,料金比較表!$61:$71,'2025年9月'!$A32,FALSE)),IF($C$30=料金比較表!$C$6,(HLOOKUP('2025年9月'!AB$29,料金比較表!$74:$84,'2025年9月'!$A32,FALSE))))))))</f>
        <v>#N/A</v>
      </c>
      <c r="AC32" s="63" t="e">
        <f ca="1">IF($C$30=料金比較表!$C$1,(HLOOKUP('2025年9月'!AC$29,料金比較表!$10:$20,'2025年9月'!$A32,FALSE)),IF($C$30=料金比較表!$C$2,(HLOOKUP('2025年9月'!AC$29,料金比較表!$23:$33,'2025年9月'!$A32,FALSE)),IF($C$30=料金比較表!$C$3,(HLOOKUP('2025年9月'!AC$29,料金比較表!$36:$46,'2025年9月'!$A32,FALSE)),IF($C$30=料金比較表!$C$4,(HLOOKUP('2025年9月'!AC$29,料金比較表!$48:$60,'2025年9月'!$A32,FALSE)),IF($C$30=料金比較表!$C$5,(HLOOKUP('2025年9月'!AC$29,料金比較表!$61:$71,'2025年9月'!$A32,FALSE)),IF($C$30=料金比較表!$C$6,(HLOOKUP('2025年9月'!AC$29,料金比較表!$74:$84,'2025年9月'!$A32,FALSE))))))))</f>
        <v>#N/A</v>
      </c>
      <c r="AD32" s="63" t="e">
        <f ca="1">IF($C$30=料金比較表!$C$1,(HLOOKUP('2025年9月'!AD$29,料金比較表!$10:$20,'2025年9月'!$A32,FALSE)),IF($C$30=料金比較表!$C$2,(HLOOKUP('2025年9月'!AD$29,料金比較表!$23:$33,'2025年9月'!$A32,FALSE)),IF($C$30=料金比較表!$C$3,(HLOOKUP('2025年9月'!AD$29,料金比較表!$36:$46,'2025年9月'!$A32,FALSE)),IF($C$30=料金比較表!$C$4,(HLOOKUP('2025年9月'!AD$29,料金比較表!$48:$60,'2025年9月'!$A32,FALSE)),IF($C$30=料金比較表!$C$5,(HLOOKUP('2025年9月'!AD$29,料金比較表!$61:$71,'2025年9月'!$A32,FALSE)),IF($C$30=料金比較表!$C$6,(HLOOKUP('2025年9月'!AD$29,料金比較表!$74:$84,'2025年9月'!$A32,FALSE))))))))</f>
        <v>#N/A</v>
      </c>
      <c r="AE32" s="63" t="e">
        <f ca="1">IF($C$30=料金比較表!$C$1,(HLOOKUP('2025年9月'!AE$29,料金比較表!$10:$20,'2025年9月'!$A32,FALSE)),IF($C$30=料金比較表!$C$2,(HLOOKUP('2025年9月'!AE$29,料金比較表!$23:$33,'2025年9月'!$A32,FALSE)),IF($C$30=料金比較表!$C$3,(HLOOKUP('2025年9月'!AE$29,料金比較表!$36:$46,'2025年9月'!$A32,FALSE)),IF($C$30=料金比較表!$C$4,(HLOOKUP('2025年9月'!AE$29,料金比較表!$48:$60,'2025年9月'!$A32,FALSE)),IF($C$30=料金比較表!$C$5,(HLOOKUP('2025年9月'!AE$29,料金比較表!$61:$71,'2025年9月'!$A32,FALSE)),IF($C$30=料金比較表!$C$6,(HLOOKUP('2025年9月'!AE$29,料金比較表!$74:$84,'2025年9月'!$A32,FALSE))))))))</f>
        <v>#N/A</v>
      </c>
      <c r="AF32" s="63" t="e">
        <f ca="1">IF($C$30=料金比較表!$C$1,(HLOOKUP('2025年9月'!AF$29,料金比較表!$10:$20,'2025年9月'!$A32,FALSE)),IF($C$30=料金比較表!$C$2,(HLOOKUP('2025年9月'!AF$29,料金比較表!$23:$33,'2025年9月'!$A32,FALSE)),IF($C$30=料金比較表!$C$3,(HLOOKUP('2025年9月'!AF$29,料金比較表!$36:$46,'2025年9月'!$A32,FALSE)),IF($C$30=料金比較表!$C$4,(HLOOKUP('2025年9月'!AF$29,料金比較表!$48:$60,'2025年9月'!$A32,FALSE)),IF($C$30=料金比較表!$C$5,(HLOOKUP('2025年9月'!AF$29,料金比較表!$61:$71,'2025年9月'!$A32,FALSE)),IF($C$30=料金比較表!$C$6,(HLOOKUP('2025年9月'!AF$29,料金比較表!$74:$84,'2025年9月'!$A32,FALSE))))))))</f>
        <v>#N/A</v>
      </c>
      <c r="AG32" s="63" t="e">
        <f ca="1">IF($C$30=料金比較表!$C$1,(HLOOKUP('2025年9月'!AG$29,料金比較表!$10:$20,'2025年9月'!$A32,FALSE)),IF($C$30=料金比較表!$C$2,(HLOOKUP('2025年9月'!AG$29,料金比較表!$23:$33,'2025年9月'!$A32,FALSE)),IF($C$30=料金比較表!$C$3,(HLOOKUP('2025年9月'!AG$29,料金比較表!$36:$46,'2025年9月'!$A32,FALSE)),IF($C$30=料金比較表!$C$4,(HLOOKUP('2025年9月'!AG$29,料金比較表!$48:$60,'2025年9月'!$A32,FALSE)),IF($C$30=料金比較表!$C$5,(HLOOKUP('2025年9月'!AG$29,料金比較表!$61:$71,'2025年9月'!$A32,FALSE)),IF($C$30=料金比較表!$C$6,(HLOOKUP('2025年9月'!AG$29,料金比較表!$74:$84,'2025年9月'!$A32,FALSE))))))))</f>
        <v>#N/A</v>
      </c>
      <c r="AH32" s="191"/>
    </row>
    <row r="33" spans="1:35" x14ac:dyDescent="0.2">
      <c r="A33" s="4">
        <f t="shared" si="1"/>
        <v>5</v>
      </c>
      <c r="B33" s="311" t="str">
        <f>料金比較表!C14</f>
        <v>Ｙｕｋｉ　Ｓｕｉｔｅ　Ｋｏｕｒｉｊｉｍａ＜古宇利島＞</v>
      </c>
      <c r="C33" s="326"/>
      <c r="D33" s="62" t="e">
        <f ca="1">IF($C$30=料金比較表!$C$1,(HLOOKUP('2025年9月'!D$29,料金比較表!$10:$20,'2025年9月'!$A33,FALSE)),IF($C$30=料金比較表!$C$2,(HLOOKUP('2025年9月'!D$29,料金比較表!$23:$33,'2025年9月'!$A33,FALSE)),IF($C$30=料金比較表!$C$3,(HLOOKUP('2025年9月'!D$29,料金比較表!$36:$46,'2025年9月'!$A33,FALSE)),IF($C$30=料金比較表!$C$4,(HLOOKUP('2025年9月'!D$29,料金比較表!$48:$60,'2025年9月'!$A33,FALSE)),IF($C$30=料金比較表!$C$5,(HLOOKUP('2025年9月'!D$29,料金比較表!$61:$71,'2025年9月'!$A33,FALSE)),IF($C$30=料金比較表!$C$6,(HLOOKUP('2025年9月'!D$29,料金比較表!$74:$84,'2025年9月'!$A33,FALSE))))))))</f>
        <v>#N/A</v>
      </c>
      <c r="E33" s="63" t="e">
        <f ca="1">IF($C$30=料金比較表!$C$1,(HLOOKUP('2025年9月'!E$29,料金比較表!$10:$20,'2025年9月'!$A33,FALSE)),IF($C$30=料金比較表!$C$2,(HLOOKUP('2025年9月'!E$29,料金比較表!$23:$33,'2025年9月'!$A33,FALSE)),IF($C$30=料金比較表!$C$3,(HLOOKUP('2025年9月'!E$29,料金比較表!$36:$46,'2025年9月'!$A33,FALSE)),IF($C$30=料金比較表!$C$4,(HLOOKUP('2025年9月'!E$29,料金比較表!$48:$60,'2025年9月'!$A33,FALSE)),IF($C$30=料金比較表!$C$5,(HLOOKUP('2025年9月'!E$29,料金比較表!$61:$71,'2025年9月'!$A33,FALSE)),IF($C$30=料金比較表!$C$6,(HLOOKUP('2025年9月'!E$29,料金比較表!$74:$84,'2025年9月'!$A33,FALSE))))))))</f>
        <v>#N/A</v>
      </c>
      <c r="F33" s="63" t="e">
        <f ca="1">IF($C$30=料金比較表!$C$1,(HLOOKUP('2025年9月'!F$29,料金比較表!$10:$20,'2025年9月'!$A33,FALSE)),IF($C$30=料金比較表!$C$2,(HLOOKUP('2025年9月'!F$29,料金比較表!$23:$33,'2025年9月'!$A33,FALSE)),IF($C$30=料金比較表!$C$3,(HLOOKUP('2025年9月'!F$29,料金比較表!$36:$46,'2025年9月'!$A33,FALSE)),IF($C$30=料金比較表!$C$4,(HLOOKUP('2025年9月'!F$29,料金比較表!$48:$60,'2025年9月'!$A33,FALSE)),IF($C$30=料金比較表!$C$5,(HLOOKUP('2025年9月'!F$29,料金比較表!$61:$71,'2025年9月'!$A33,FALSE)),IF($C$30=料金比較表!$C$6,(HLOOKUP('2025年9月'!F$29,料金比較表!$74:$84,'2025年9月'!$A33,FALSE))))))))</f>
        <v>#N/A</v>
      </c>
      <c r="G33" s="63" t="e">
        <f ca="1">IF($C$30=料金比較表!$C$1,(HLOOKUP('2025年9月'!G$29,料金比較表!$10:$20,'2025年9月'!$A33,FALSE)),IF($C$30=料金比較表!$C$2,(HLOOKUP('2025年9月'!G$29,料金比較表!$23:$33,'2025年9月'!$A33,FALSE)),IF($C$30=料金比較表!$C$3,(HLOOKUP('2025年9月'!G$29,料金比較表!$36:$46,'2025年9月'!$A33,FALSE)),IF($C$30=料金比較表!$C$4,(HLOOKUP('2025年9月'!G$29,料金比較表!$48:$60,'2025年9月'!$A33,FALSE)),IF($C$30=料金比較表!$C$5,(HLOOKUP('2025年9月'!G$29,料金比較表!$61:$71,'2025年9月'!$A33,FALSE)),IF($C$30=料金比較表!$C$6,(HLOOKUP('2025年9月'!G$29,料金比較表!$74:$84,'2025年9月'!$A33,FALSE))))))))</f>
        <v>#N/A</v>
      </c>
      <c r="H33" s="63" t="e">
        <f ca="1">IF($C$30=料金比較表!$C$1,(HLOOKUP('2025年9月'!H$29,料金比較表!$10:$20,'2025年9月'!$A33,FALSE)),IF($C$30=料金比較表!$C$2,(HLOOKUP('2025年9月'!H$29,料金比較表!$23:$33,'2025年9月'!$A33,FALSE)),IF($C$30=料金比較表!$C$3,(HLOOKUP('2025年9月'!H$29,料金比較表!$36:$46,'2025年9月'!$A33,FALSE)),IF($C$30=料金比較表!$C$4,(HLOOKUP('2025年9月'!H$29,料金比較表!$48:$60,'2025年9月'!$A33,FALSE)),IF($C$30=料金比較表!$C$5,(HLOOKUP('2025年9月'!H$29,料金比較表!$61:$71,'2025年9月'!$A33,FALSE)),IF($C$30=料金比較表!$C$6,(HLOOKUP('2025年9月'!H$29,料金比較表!$74:$84,'2025年9月'!$A33,FALSE))))))))</f>
        <v>#N/A</v>
      </c>
      <c r="I33" s="63" t="e">
        <f ca="1">IF($C$30=料金比較表!$C$1,(HLOOKUP('2025年9月'!I$29,料金比較表!$10:$20,'2025年9月'!$A33,FALSE)),IF($C$30=料金比較表!$C$2,(HLOOKUP('2025年9月'!I$29,料金比較表!$23:$33,'2025年9月'!$A33,FALSE)),IF($C$30=料金比較表!$C$3,(HLOOKUP('2025年9月'!I$29,料金比較表!$36:$46,'2025年9月'!$A33,FALSE)),IF($C$30=料金比較表!$C$4,(HLOOKUP('2025年9月'!I$29,料金比較表!$48:$60,'2025年9月'!$A33,FALSE)),IF($C$30=料金比較表!$C$5,(HLOOKUP('2025年9月'!I$29,料金比較表!$61:$71,'2025年9月'!$A33,FALSE)),IF($C$30=料金比較表!$C$6,(HLOOKUP('2025年9月'!I$29,料金比較表!$74:$84,'2025年9月'!$A33,FALSE))))))))</f>
        <v>#N/A</v>
      </c>
      <c r="J33" s="63" t="e">
        <f ca="1">IF($C$30=料金比較表!$C$1,(HLOOKUP('2025年9月'!J$29,料金比較表!$10:$20,'2025年9月'!$A33,FALSE)),IF($C$30=料金比較表!$C$2,(HLOOKUP('2025年9月'!J$29,料金比較表!$23:$33,'2025年9月'!$A33,FALSE)),IF($C$30=料金比較表!$C$3,(HLOOKUP('2025年9月'!J$29,料金比較表!$36:$46,'2025年9月'!$A33,FALSE)),IF($C$30=料金比較表!$C$4,(HLOOKUP('2025年9月'!J$29,料金比較表!$48:$60,'2025年9月'!$A33,FALSE)),IF($C$30=料金比較表!$C$5,(HLOOKUP('2025年9月'!J$29,料金比較表!$61:$71,'2025年9月'!$A33,FALSE)),IF($C$30=料金比較表!$C$6,(HLOOKUP('2025年9月'!J$29,料金比較表!$74:$84,'2025年9月'!$A33,FALSE))))))))</f>
        <v>#N/A</v>
      </c>
      <c r="K33" s="63" t="e">
        <f ca="1">IF($C$30=料金比較表!$C$1,(HLOOKUP('2025年9月'!K$29,料金比較表!$10:$20,'2025年9月'!$A33,FALSE)),IF($C$30=料金比較表!$C$2,(HLOOKUP('2025年9月'!K$29,料金比較表!$23:$33,'2025年9月'!$A33,FALSE)),IF($C$30=料金比較表!$C$3,(HLOOKUP('2025年9月'!K$29,料金比較表!$36:$46,'2025年9月'!$A33,FALSE)),IF($C$30=料金比較表!$C$4,(HLOOKUP('2025年9月'!K$29,料金比較表!$48:$60,'2025年9月'!$A33,FALSE)),IF($C$30=料金比較表!$C$5,(HLOOKUP('2025年9月'!K$29,料金比較表!$61:$71,'2025年9月'!$A33,FALSE)),IF($C$30=料金比較表!$C$6,(HLOOKUP('2025年9月'!K$29,料金比較表!$74:$84,'2025年9月'!$A33,FALSE))))))))</f>
        <v>#N/A</v>
      </c>
      <c r="L33" s="63" t="e">
        <f ca="1">IF($C$30=料金比較表!$C$1,(HLOOKUP('2025年9月'!L$29,料金比較表!$10:$20,'2025年9月'!$A33,FALSE)),IF($C$30=料金比較表!$C$2,(HLOOKUP('2025年9月'!L$29,料金比較表!$23:$33,'2025年9月'!$A33,FALSE)),IF($C$30=料金比較表!$C$3,(HLOOKUP('2025年9月'!L$29,料金比較表!$36:$46,'2025年9月'!$A33,FALSE)),IF($C$30=料金比較表!$C$4,(HLOOKUP('2025年9月'!L$29,料金比較表!$48:$60,'2025年9月'!$A33,FALSE)),IF($C$30=料金比較表!$C$5,(HLOOKUP('2025年9月'!L$29,料金比較表!$61:$71,'2025年9月'!$A33,FALSE)),IF($C$30=料金比較表!$C$6,(HLOOKUP('2025年9月'!L$29,料金比較表!$74:$84,'2025年9月'!$A33,FALSE))))))))</f>
        <v>#N/A</v>
      </c>
      <c r="M33" s="63" t="e">
        <f ca="1">IF($C$30=料金比較表!$C$1,(HLOOKUP('2025年9月'!M$29,料金比較表!$10:$20,'2025年9月'!$A33,FALSE)),IF($C$30=料金比較表!$C$2,(HLOOKUP('2025年9月'!M$29,料金比較表!$23:$33,'2025年9月'!$A33,FALSE)),IF($C$30=料金比較表!$C$3,(HLOOKUP('2025年9月'!M$29,料金比較表!$36:$46,'2025年9月'!$A33,FALSE)),IF($C$30=料金比較表!$C$4,(HLOOKUP('2025年9月'!M$29,料金比較表!$48:$60,'2025年9月'!$A33,FALSE)),IF($C$30=料金比較表!$C$5,(HLOOKUP('2025年9月'!M$29,料金比較表!$61:$71,'2025年9月'!$A33,FALSE)),IF($C$30=料金比較表!$C$6,(HLOOKUP('2025年9月'!M$29,料金比較表!$74:$84,'2025年9月'!$A33,FALSE))))))))</f>
        <v>#N/A</v>
      </c>
      <c r="N33" s="63" t="e">
        <f ca="1">IF($C$30=料金比較表!$C$1,(HLOOKUP('2025年9月'!N$29,料金比較表!$10:$20,'2025年9月'!$A33,FALSE)),IF($C$30=料金比較表!$C$2,(HLOOKUP('2025年9月'!N$29,料金比較表!$23:$33,'2025年9月'!$A33,FALSE)),IF($C$30=料金比較表!$C$3,(HLOOKUP('2025年9月'!N$29,料金比較表!$36:$46,'2025年9月'!$A33,FALSE)),IF($C$30=料金比較表!$C$4,(HLOOKUP('2025年9月'!N$29,料金比較表!$48:$60,'2025年9月'!$A33,FALSE)),IF($C$30=料金比較表!$C$5,(HLOOKUP('2025年9月'!N$29,料金比較表!$61:$71,'2025年9月'!$A33,FALSE)),IF($C$30=料金比較表!$C$6,(HLOOKUP('2025年9月'!N$29,料金比較表!$74:$84,'2025年9月'!$A33,FALSE))))))))</f>
        <v>#N/A</v>
      </c>
      <c r="O33" s="63" t="e">
        <f ca="1">IF($C$30=料金比較表!$C$1,(HLOOKUP('2025年9月'!O$29,料金比較表!$10:$20,'2025年9月'!$A33,FALSE)),IF($C$30=料金比較表!$C$2,(HLOOKUP('2025年9月'!O$29,料金比較表!$23:$33,'2025年9月'!$A33,FALSE)),IF($C$30=料金比較表!$C$3,(HLOOKUP('2025年9月'!O$29,料金比較表!$36:$46,'2025年9月'!$A33,FALSE)),IF($C$30=料金比較表!$C$4,(HLOOKUP('2025年9月'!O$29,料金比較表!$48:$60,'2025年9月'!$A33,FALSE)),IF($C$30=料金比較表!$C$5,(HLOOKUP('2025年9月'!O$29,料金比較表!$61:$71,'2025年9月'!$A33,FALSE)),IF($C$30=料金比較表!$C$6,(HLOOKUP('2025年9月'!O$29,料金比較表!$74:$84,'2025年9月'!$A33,FALSE))))))))</f>
        <v>#N/A</v>
      </c>
      <c r="P33" s="63" t="e">
        <f ca="1">IF($C$30=料金比較表!$C$1,(HLOOKUP('2025年9月'!P$29,料金比較表!$10:$20,'2025年9月'!$A33,FALSE)),IF($C$30=料金比較表!$C$2,(HLOOKUP('2025年9月'!P$29,料金比較表!$23:$33,'2025年9月'!$A33,FALSE)),IF($C$30=料金比較表!$C$3,(HLOOKUP('2025年9月'!P$29,料金比較表!$36:$46,'2025年9月'!$A33,FALSE)),IF($C$30=料金比較表!$C$4,(HLOOKUP('2025年9月'!P$29,料金比較表!$48:$60,'2025年9月'!$A33,FALSE)),IF($C$30=料金比較表!$C$5,(HLOOKUP('2025年9月'!P$29,料金比較表!$61:$71,'2025年9月'!$A33,FALSE)),IF($C$30=料金比較表!$C$6,(HLOOKUP('2025年9月'!P$29,料金比較表!$74:$84,'2025年9月'!$A33,FALSE))))))))</f>
        <v>#N/A</v>
      </c>
      <c r="Q33" s="63" t="e">
        <f ca="1">IF($C$30=料金比較表!$C$1,(HLOOKUP('2025年9月'!Q$29,料金比較表!$10:$20,'2025年9月'!$A33,FALSE)),IF($C$30=料金比較表!$C$2,(HLOOKUP('2025年9月'!Q$29,料金比較表!$23:$33,'2025年9月'!$A33,FALSE)),IF($C$30=料金比較表!$C$3,(HLOOKUP('2025年9月'!Q$29,料金比較表!$36:$46,'2025年9月'!$A33,FALSE)),IF($C$30=料金比較表!$C$4,(HLOOKUP('2025年9月'!Q$29,料金比較表!$48:$60,'2025年9月'!$A33,FALSE)),IF($C$30=料金比較表!$C$5,(HLOOKUP('2025年9月'!Q$29,料金比較表!$61:$71,'2025年9月'!$A33,FALSE)),IF($C$30=料金比較表!$C$6,(HLOOKUP('2025年9月'!Q$29,料金比較表!$74:$84,'2025年9月'!$A33,FALSE))))))))</f>
        <v>#N/A</v>
      </c>
      <c r="R33" s="63" t="e">
        <f ca="1">IF($C$30=料金比較表!$C$1,(HLOOKUP('2025年9月'!R$29,料金比較表!$10:$20,'2025年9月'!$A33,FALSE)),IF($C$30=料金比較表!$C$2,(HLOOKUP('2025年9月'!R$29,料金比較表!$23:$33,'2025年9月'!$A33,FALSE)),IF($C$30=料金比較表!$C$3,(HLOOKUP('2025年9月'!R$29,料金比較表!$36:$46,'2025年9月'!$A33,FALSE)),IF($C$30=料金比較表!$C$4,(HLOOKUP('2025年9月'!R$29,料金比較表!$48:$60,'2025年9月'!$A33,FALSE)),IF($C$30=料金比較表!$C$5,(HLOOKUP('2025年9月'!R$29,料金比較表!$61:$71,'2025年9月'!$A33,FALSE)),IF($C$30=料金比較表!$C$6,(HLOOKUP('2025年9月'!R$29,料金比較表!$74:$84,'2025年9月'!$A33,FALSE))))))))</f>
        <v>#N/A</v>
      </c>
      <c r="S33" s="63" t="e">
        <f ca="1">IF($C$30=料金比較表!$C$1,(HLOOKUP('2025年9月'!S$29,料金比較表!$10:$20,'2025年9月'!$A33,FALSE)),IF($C$30=料金比較表!$C$2,(HLOOKUP('2025年9月'!S$29,料金比較表!$23:$33,'2025年9月'!$A33,FALSE)),IF($C$30=料金比較表!$C$3,(HLOOKUP('2025年9月'!S$29,料金比較表!$36:$46,'2025年9月'!$A33,FALSE)),IF($C$30=料金比較表!$C$4,(HLOOKUP('2025年9月'!S$29,料金比較表!$48:$60,'2025年9月'!$A33,FALSE)),IF($C$30=料金比較表!$C$5,(HLOOKUP('2025年9月'!S$29,料金比較表!$61:$71,'2025年9月'!$A33,FALSE)),IF($C$30=料金比較表!$C$6,(HLOOKUP('2025年9月'!S$29,料金比較表!$74:$84,'2025年9月'!$A33,FALSE))))))))</f>
        <v>#N/A</v>
      </c>
      <c r="T33" s="63" t="e">
        <f ca="1">IF($C$30=料金比較表!$C$1,(HLOOKUP('2025年9月'!T$29,料金比較表!$10:$20,'2025年9月'!$A33,FALSE)),IF($C$30=料金比較表!$C$2,(HLOOKUP('2025年9月'!T$29,料金比較表!$23:$33,'2025年9月'!$A33,FALSE)),IF($C$30=料金比較表!$C$3,(HLOOKUP('2025年9月'!T$29,料金比較表!$36:$46,'2025年9月'!$A33,FALSE)),IF($C$30=料金比較表!$C$4,(HLOOKUP('2025年9月'!T$29,料金比較表!$48:$60,'2025年9月'!$A33,FALSE)),IF($C$30=料金比較表!$C$5,(HLOOKUP('2025年9月'!T$29,料金比較表!$61:$71,'2025年9月'!$A33,FALSE)),IF($C$30=料金比較表!$C$6,(HLOOKUP('2025年9月'!T$29,料金比較表!$74:$84,'2025年9月'!$A33,FALSE))))))))</f>
        <v>#N/A</v>
      </c>
      <c r="U33" s="63" t="e">
        <f ca="1">IF($C$30=料金比較表!$C$1,(HLOOKUP('2025年9月'!U$29,料金比較表!$10:$20,'2025年9月'!$A33,FALSE)),IF($C$30=料金比較表!$C$2,(HLOOKUP('2025年9月'!U$29,料金比較表!$23:$33,'2025年9月'!$A33,FALSE)),IF($C$30=料金比較表!$C$3,(HLOOKUP('2025年9月'!U$29,料金比較表!$36:$46,'2025年9月'!$A33,FALSE)),IF($C$30=料金比較表!$C$4,(HLOOKUP('2025年9月'!U$29,料金比較表!$48:$60,'2025年9月'!$A33,FALSE)),IF($C$30=料金比較表!$C$5,(HLOOKUP('2025年9月'!U$29,料金比較表!$61:$71,'2025年9月'!$A33,FALSE)),IF($C$30=料金比較表!$C$6,(HLOOKUP('2025年9月'!U$29,料金比較表!$74:$84,'2025年9月'!$A33,FALSE))))))))</f>
        <v>#N/A</v>
      </c>
      <c r="V33" s="63" t="e">
        <f ca="1">IF($C$30=料金比較表!$C$1,(HLOOKUP('2025年9月'!V$29,料金比較表!$10:$20,'2025年9月'!$A33,FALSE)),IF($C$30=料金比較表!$C$2,(HLOOKUP('2025年9月'!V$29,料金比較表!$23:$33,'2025年9月'!$A33,FALSE)),IF($C$30=料金比較表!$C$3,(HLOOKUP('2025年9月'!V$29,料金比較表!$36:$46,'2025年9月'!$A33,FALSE)),IF($C$30=料金比較表!$C$4,(HLOOKUP('2025年9月'!V$29,料金比較表!$48:$60,'2025年9月'!$A33,FALSE)),IF($C$30=料金比較表!$C$5,(HLOOKUP('2025年9月'!V$29,料金比較表!$61:$71,'2025年9月'!$A33,FALSE)),IF($C$30=料金比較表!$C$6,(HLOOKUP('2025年9月'!V$29,料金比較表!$74:$84,'2025年9月'!$A33,FALSE))))))))</f>
        <v>#N/A</v>
      </c>
      <c r="W33" s="63" t="e">
        <f ca="1">IF($C$30=料金比較表!$C$1,(HLOOKUP('2025年9月'!W$29,料金比較表!$10:$20,'2025年9月'!$A33,FALSE)),IF($C$30=料金比較表!$C$2,(HLOOKUP('2025年9月'!W$29,料金比較表!$23:$33,'2025年9月'!$A33,FALSE)),IF($C$30=料金比較表!$C$3,(HLOOKUP('2025年9月'!W$29,料金比較表!$36:$46,'2025年9月'!$A33,FALSE)),IF($C$30=料金比較表!$C$4,(HLOOKUP('2025年9月'!W$29,料金比較表!$48:$60,'2025年9月'!$A33,FALSE)),IF($C$30=料金比較表!$C$5,(HLOOKUP('2025年9月'!W$29,料金比較表!$61:$71,'2025年9月'!$A33,FALSE)),IF($C$30=料金比較表!$C$6,(HLOOKUP('2025年9月'!W$29,料金比較表!$74:$84,'2025年9月'!$A33,FALSE))))))))</f>
        <v>#N/A</v>
      </c>
      <c r="X33" s="63" t="e">
        <f ca="1">IF($C$30=料金比較表!$C$1,(HLOOKUP('2025年9月'!X$29,料金比較表!$10:$20,'2025年9月'!$A33,FALSE)),IF($C$30=料金比較表!$C$2,(HLOOKUP('2025年9月'!X$29,料金比較表!$23:$33,'2025年9月'!$A33,FALSE)),IF($C$30=料金比較表!$C$3,(HLOOKUP('2025年9月'!X$29,料金比較表!$36:$46,'2025年9月'!$A33,FALSE)),IF($C$30=料金比較表!$C$4,(HLOOKUP('2025年9月'!X$29,料金比較表!$48:$60,'2025年9月'!$A33,FALSE)),IF($C$30=料金比較表!$C$5,(HLOOKUP('2025年9月'!X$29,料金比較表!$61:$71,'2025年9月'!$A33,FALSE)),IF($C$30=料金比較表!$C$6,(HLOOKUP('2025年9月'!X$29,料金比較表!$74:$84,'2025年9月'!$A33,FALSE))))))))</f>
        <v>#N/A</v>
      </c>
      <c r="Y33" s="63" t="e">
        <f ca="1">IF($C$30=料金比較表!$C$1,(HLOOKUP('2025年9月'!Y$29,料金比較表!$10:$20,'2025年9月'!$A33,FALSE)),IF($C$30=料金比較表!$C$2,(HLOOKUP('2025年9月'!Y$29,料金比較表!$23:$33,'2025年9月'!$A33,FALSE)),IF($C$30=料金比較表!$C$3,(HLOOKUP('2025年9月'!Y$29,料金比較表!$36:$46,'2025年9月'!$A33,FALSE)),IF($C$30=料金比較表!$C$4,(HLOOKUP('2025年9月'!Y$29,料金比較表!$48:$60,'2025年9月'!$A33,FALSE)),IF($C$30=料金比較表!$C$5,(HLOOKUP('2025年9月'!Y$29,料金比較表!$61:$71,'2025年9月'!$A33,FALSE)),IF($C$30=料金比較表!$C$6,(HLOOKUP('2025年9月'!Y$29,料金比較表!$74:$84,'2025年9月'!$A33,FALSE))))))))</f>
        <v>#N/A</v>
      </c>
      <c r="Z33" s="63" t="e">
        <f ca="1">IF($C$30=料金比較表!$C$1,(HLOOKUP('2025年9月'!Z$29,料金比較表!$10:$20,'2025年9月'!$A33,FALSE)),IF($C$30=料金比較表!$C$2,(HLOOKUP('2025年9月'!Z$29,料金比較表!$23:$33,'2025年9月'!$A33,FALSE)),IF($C$30=料金比較表!$C$3,(HLOOKUP('2025年9月'!Z$29,料金比較表!$36:$46,'2025年9月'!$A33,FALSE)),IF($C$30=料金比較表!$C$4,(HLOOKUP('2025年9月'!Z$29,料金比較表!$48:$60,'2025年9月'!$A33,FALSE)),IF($C$30=料金比較表!$C$5,(HLOOKUP('2025年9月'!Z$29,料金比較表!$61:$71,'2025年9月'!$A33,FALSE)),IF($C$30=料金比較表!$C$6,(HLOOKUP('2025年9月'!Z$29,料金比較表!$74:$84,'2025年9月'!$A33,FALSE))))))))</f>
        <v>#N/A</v>
      </c>
      <c r="AA33" s="63" t="e">
        <f ca="1">IF($C$30=料金比較表!$C$1,(HLOOKUP('2025年9月'!AA$29,料金比較表!$10:$20,'2025年9月'!$A33,FALSE)),IF($C$30=料金比較表!$C$2,(HLOOKUP('2025年9月'!AA$29,料金比較表!$23:$33,'2025年9月'!$A33,FALSE)),IF($C$30=料金比較表!$C$3,(HLOOKUP('2025年9月'!AA$29,料金比較表!$36:$46,'2025年9月'!$A33,FALSE)),IF($C$30=料金比較表!$C$4,(HLOOKUP('2025年9月'!AA$29,料金比較表!$48:$60,'2025年9月'!$A33,FALSE)),IF($C$30=料金比較表!$C$5,(HLOOKUP('2025年9月'!AA$29,料金比較表!$61:$71,'2025年9月'!$A33,FALSE)),IF($C$30=料金比較表!$C$6,(HLOOKUP('2025年9月'!AA$29,料金比較表!$74:$84,'2025年9月'!$A33,FALSE))))))))</f>
        <v>#N/A</v>
      </c>
      <c r="AB33" s="63" t="e">
        <f ca="1">IF($C$30=料金比較表!$C$1,(HLOOKUP('2025年9月'!AB$29,料金比較表!$10:$20,'2025年9月'!$A33,FALSE)),IF($C$30=料金比較表!$C$2,(HLOOKUP('2025年9月'!AB$29,料金比較表!$23:$33,'2025年9月'!$A33,FALSE)),IF($C$30=料金比較表!$C$3,(HLOOKUP('2025年9月'!AB$29,料金比較表!$36:$46,'2025年9月'!$A33,FALSE)),IF($C$30=料金比較表!$C$4,(HLOOKUP('2025年9月'!AB$29,料金比較表!$48:$60,'2025年9月'!$A33,FALSE)),IF($C$30=料金比較表!$C$5,(HLOOKUP('2025年9月'!AB$29,料金比較表!$61:$71,'2025年9月'!$A33,FALSE)),IF($C$30=料金比較表!$C$6,(HLOOKUP('2025年9月'!AB$29,料金比較表!$74:$84,'2025年9月'!$A33,FALSE))))))))</f>
        <v>#N/A</v>
      </c>
      <c r="AC33" s="63" t="e">
        <f ca="1">IF($C$30=料金比較表!$C$1,(HLOOKUP('2025年9月'!AC$29,料金比較表!$10:$20,'2025年9月'!$A33,FALSE)),IF($C$30=料金比較表!$C$2,(HLOOKUP('2025年9月'!AC$29,料金比較表!$23:$33,'2025年9月'!$A33,FALSE)),IF($C$30=料金比較表!$C$3,(HLOOKUP('2025年9月'!AC$29,料金比較表!$36:$46,'2025年9月'!$A33,FALSE)),IF($C$30=料金比較表!$C$4,(HLOOKUP('2025年9月'!AC$29,料金比較表!$48:$60,'2025年9月'!$A33,FALSE)),IF($C$30=料金比較表!$C$5,(HLOOKUP('2025年9月'!AC$29,料金比較表!$61:$71,'2025年9月'!$A33,FALSE)),IF($C$30=料金比較表!$C$6,(HLOOKUP('2025年9月'!AC$29,料金比較表!$74:$84,'2025年9月'!$A33,FALSE))))))))</f>
        <v>#N/A</v>
      </c>
      <c r="AD33" s="63" t="e">
        <f ca="1">IF($C$30=料金比較表!$C$1,(HLOOKUP('2025年9月'!AD$29,料金比較表!$10:$20,'2025年9月'!$A33,FALSE)),IF($C$30=料金比較表!$C$2,(HLOOKUP('2025年9月'!AD$29,料金比較表!$23:$33,'2025年9月'!$A33,FALSE)),IF($C$30=料金比較表!$C$3,(HLOOKUP('2025年9月'!AD$29,料金比較表!$36:$46,'2025年9月'!$A33,FALSE)),IF($C$30=料金比較表!$C$4,(HLOOKUP('2025年9月'!AD$29,料金比較表!$48:$60,'2025年9月'!$A33,FALSE)),IF($C$30=料金比較表!$C$5,(HLOOKUP('2025年9月'!AD$29,料金比較表!$61:$71,'2025年9月'!$A33,FALSE)),IF($C$30=料金比較表!$C$6,(HLOOKUP('2025年9月'!AD$29,料金比較表!$74:$84,'2025年9月'!$A33,FALSE))))))))</f>
        <v>#N/A</v>
      </c>
      <c r="AE33" s="63" t="e">
        <f ca="1">IF($C$30=料金比較表!$C$1,(HLOOKUP('2025年9月'!AE$29,料金比較表!$10:$20,'2025年9月'!$A33,FALSE)),IF($C$30=料金比較表!$C$2,(HLOOKUP('2025年9月'!AE$29,料金比較表!$23:$33,'2025年9月'!$A33,FALSE)),IF($C$30=料金比較表!$C$3,(HLOOKUP('2025年9月'!AE$29,料金比較表!$36:$46,'2025年9月'!$A33,FALSE)),IF($C$30=料金比較表!$C$4,(HLOOKUP('2025年9月'!AE$29,料金比較表!$48:$60,'2025年9月'!$A33,FALSE)),IF($C$30=料金比較表!$C$5,(HLOOKUP('2025年9月'!AE$29,料金比較表!$61:$71,'2025年9月'!$A33,FALSE)),IF($C$30=料金比較表!$C$6,(HLOOKUP('2025年9月'!AE$29,料金比較表!$74:$84,'2025年9月'!$A33,FALSE))))))))</f>
        <v>#N/A</v>
      </c>
      <c r="AF33" s="63" t="e">
        <f ca="1">IF($C$30=料金比較表!$C$1,(HLOOKUP('2025年9月'!AF$29,料金比較表!$10:$20,'2025年9月'!$A33,FALSE)),IF($C$30=料金比較表!$C$2,(HLOOKUP('2025年9月'!AF$29,料金比較表!$23:$33,'2025年9月'!$A33,FALSE)),IF($C$30=料金比較表!$C$3,(HLOOKUP('2025年9月'!AF$29,料金比較表!$36:$46,'2025年9月'!$A33,FALSE)),IF($C$30=料金比較表!$C$4,(HLOOKUP('2025年9月'!AF$29,料金比較表!$48:$60,'2025年9月'!$A33,FALSE)),IF($C$30=料金比較表!$C$5,(HLOOKUP('2025年9月'!AF$29,料金比較表!$61:$71,'2025年9月'!$A33,FALSE)),IF($C$30=料金比較表!$C$6,(HLOOKUP('2025年9月'!AF$29,料金比較表!$74:$84,'2025年9月'!$A33,FALSE))))))))</f>
        <v>#N/A</v>
      </c>
      <c r="AG33" s="63" t="e">
        <f ca="1">IF($C$30=料金比較表!$C$1,(HLOOKUP('2025年9月'!AG$29,料金比較表!$10:$20,'2025年9月'!$A33,FALSE)),IF($C$30=料金比較表!$C$2,(HLOOKUP('2025年9月'!AG$29,料金比較表!$23:$33,'2025年9月'!$A33,FALSE)),IF($C$30=料金比較表!$C$3,(HLOOKUP('2025年9月'!AG$29,料金比較表!$36:$46,'2025年9月'!$A33,FALSE)),IF($C$30=料金比較表!$C$4,(HLOOKUP('2025年9月'!AG$29,料金比較表!$48:$60,'2025年9月'!$A33,FALSE)),IF($C$30=料金比較表!$C$5,(HLOOKUP('2025年9月'!AG$29,料金比較表!$61:$71,'2025年9月'!$A33,FALSE)),IF($C$30=料金比較表!$C$6,(HLOOKUP('2025年9月'!AG$29,料金比較表!$74:$84,'2025年9月'!$A33,FALSE))))))))</f>
        <v>#N/A</v>
      </c>
      <c r="AH33" s="191"/>
    </row>
    <row r="34" spans="1:35" x14ac:dyDescent="0.2">
      <c r="A34" s="4">
        <f t="shared" si="1"/>
        <v>6</v>
      </c>
      <c r="B34" s="312" t="str">
        <f>料金比較表!C15</f>
        <v>ＢＡＴＯＮ　ＳＵＩＴＥ　沖縄古宇利島</v>
      </c>
      <c r="C34" s="326"/>
      <c r="D34" s="186" t="e">
        <f ca="1">IF($C$30=料金比較表!$C$1,(HLOOKUP('2025年9月'!D$29,料金比較表!$10:$20,'2025年9月'!$A34,FALSE)),IF($C$30=料金比較表!$C$2,(HLOOKUP('2025年9月'!D$29,料金比較表!$23:$33,'2025年9月'!$A34,FALSE)),IF($C$30=料金比較表!$C$3,(HLOOKUP('2025年9月'!D$29,料金比較表!$36:$46,'2025年9月'!$A34,FALSE)),IF($C$30=料金比較表!$C$4,(HLOOKUP('2025年9月'!D$29,料金比較表!$48:$60,'2025年9月'!$A34,FALSE)),IF($C$30=料金比較表!$C$5,(HLOOKUP('2025年9月'!D$29,料金比較表!$61:$71,'2025年9月'!$A34,FALSE)),IF($C$30=料金比較表!$C$6,(HLOOKUP('2025年9月'!D$29,料金比較表!$74:$84,'2025年9月'!$A34,FALSE))))))))</f>
        <v>#N/A</v>
      </c>
      <c r="E34" s="187" t="e">
        <f ca="1">IF($C$30=料金比較表!$C$1,(HLOOKUP('2025年9月'!E$29,料金比較表!$10:$20,'2025年9月'!$A34,FALSE)),IF($C$30=料金比較表!$C$2,(HLOOKUP('2025年9月'!E$29,料金比較表!$23:$33,'2025年9月'!$A34,FALSE)),IF($C$30=料金比較表!$C$3,(HLOOKUP('2025年9月'!E$29,料金比較表!$36:$46,'2025年9月'!$A34,FALSE)),IF($C$30=料金比較表!$C$4,(HLOOKUP('2025年9月'!E$29,料金比較表!$48:$60,'2025年9月'!$A34,FALSE)),IF($C$30=料金比較表!$C$5,(HLOOKUP('2025年9月'!E$29,料金比較表!$61:$71,'2025年9月'!$A34,FALSE)),IF($C$30=料金比較表!$C$6,(HLOOKUP('2025年9月'!E$29,料金比較表!$74:$84,'2025年9月'!$A34,FALSE))))))))</f>
        <v>#N/A</v>
      </c>
      <c r="F34" s="187" t="e">
        <f ca="1">IF($C$30=料金比較表!$C$1,(HLOOKUP('2025年9月'!F$29,料金比較表!$10:$20,'2025年9月'!$A34,FALSE)),IF($C$30=料金比較表!$C$2,(HLOOKUP('2025年9月'!F$29,料金比較表!$23:$33,'2025年9月'!$A34,FALSE)),IF($C$30=料金比較表!$C$3,(HLOOKUP('2025年9月'!F$29,料金比較表!$36:$46,'2025年9月'!$A34,FALSE)),IF($C$30=料金比較表!$C$4,(HLOOKUP('2025年9月'!F$29,料金比較表!$48:$60,'2025年9月'!$A34,FALSE)),IF($C$30=料金比較表!$C$5,(HLOOKUP('2025年9月'!F$29,料金比較表!$61:$71,'2025年9月'!$A34,FALSE)),IF($C$30=料金比較表!$C$6,(HLOOKUP('2025年9月'!F$29,料金比較表!$74:$84,'2025年9月'!$A34,FALSE))))))))</f>
        <v>#N/A</v>
      </c>
      <c r="G34" s="187" t="e">
        <f ca="1">IF($C$30=料金比較表!$C$1,(HLOOKUP('2025年9月'!G$29,料金比較表!$10:$20,'2025年9月'!$A34,FALSE)),IF($C$30=料金比較表!$C$2,(HLOOKUP('2025年9月'!G$29,料金比較表!$23:$33,'2025年9月'!$A34,FALSE)),IF($C$30=料金比較表!$C$3,(HLOOKUP('2025年9月'!G$29,料金比較表!$36:$46,'2025年9月'!$A34,FALSE)),IF($C$30=料金比較表!$C$4,(HLOOKUP('2025年9月'!G$29,料金比較表!$48:$60,'2025年9月'!$A34,FALSE)),IF($C$30=料金比較表!$C$5,(HLOOKUP('2025年9月'!G$29,料金比較表!$61:$71,'2025年9月'!$A34,FALSE)),IF($C$30=料金比較表!$C$6,(HLOOKUP('2025年9月'!G$29,料金比較表!$74:$84,'2025年9月'!$A34,FALSE))))))))</f>
        <v>#N/A</v>
      </c>
      <c r="H34" s="187" t="e">
        <f ca="1">IF($C$30=料金比較表!$C$1,(HLOOKUP('2025年9月'!H$29,料金比較表!$10:$20,'2025年9月'!$A34,FALSE)),IF($C$30=料金比較表!$C$2,(HLOOKUP('2025年9月'!H$29,料金比較表!$23:$33,'2025年9月'!$A34,FALSE)),IF($C$30=料金比較表!$C$3,(HLOOKUP('2025年9月'!H$29,料金比較表!$36:$46,'2025年9月'!$A34,FALSE)),IF($C$30=料金比較表!$C$4,(HLOOKUP('2025年9月'!H$29,料金比較表!$48:$60,'2025年9月'!$A34,FALSE)),IF($C$30=料金比較表!$C$5,(HLOOKUP('2025年9月'!H$29,料金比較表!$61:$71,'2025年9月'!$A34,FALSE)),IF($C$30=料金比較表!$C$6,(HLOOKUP('2025年9月'!H$29,料金比較表!$74:$84,'2025年9月'!$A34,FALSE))))))))</f>
        <v>#N/A</v>
      </c>
      <c r="I34" s="187" t="e">
        <f ca="1">IF($C$30=料金比較表!$C$1,(HLOOKUP('2025年9月'!I$29,料金比較表!$10:$20,'2025年9月'!$A34,FALSE)),IF($C$30=料金比較表!$C$2,(HLOOKUP('2025年9月'!I$29,料金比較表!$23:$33,'2025年9月'!$A34,FALSE)),IF($C$30=料金比較表!$C$3,(HLOOKUP('2025年9月'!I$29,料金比較表!$36:$46,'2025年9月'!$A34,FALSE)),IF($C$30=料金比較表!$C$4,(HLOOKUP('2025年9月'!I$29,料金比較表!$48:$60,'2025年9月'!$A34,FALSE)),IF($C$30=料金比較表!$C$5,(HLOOKUP('2025年9月'!I$29,料金比較表!$61:$71,'2025年9月'!$A34,FALSE)),IF($C$30=料金比較表!$C$6,(HLOOKUP('2025年9月'!I$29,料金比較表!$74:$84,'2025年9月'!$A34,FALSE))))))))</f>
        <v>#N/A</v>
      </c>
      <c r="J34" s="187" t="e">
        <f ca="1">IF($C$30=料金比較表!$C$1,(HLOOKUP('2025年9月'!J$29,料金比較表!$10:$20,'2025年9月'!$A34,FALSE)),IF($C$30=料金比較表!$C$2,(HLOOKUP('2025年9月'!J$29,料金比較表!$23:$33,'2025年9月'!$A34,FALSE)),IF($C$30=料金比較表!$C$3,(HLOOKUP('2025年9月'!J$29,料金比較表!$36:$46,'2025年9月'!$A34,FALSE)),IF($C$30=料金比較表!$C$4,(HLOOKUP('2025年9月'!J$29,料金比較表!$48:$60,'2025年9月'!$A34,FALSE)),IF($C$30=料金比較表!$C$5,(HLOOKUP('2025年9月'!J$29,料金比較表!$61:$71,'2025年9月'!$A34,FALSE)),IF($C$30=料金比較表!$C$6,(HLOOKUP('2025年9月'!J$29,料金比較表!$74:$84,'2025年9月'!$A34,FALSE))))))))</f>
        <v>#N/A</v>
      </c>
      <c r="K34" s="187" t="e">
        <f ca="1">IF($C$30=料金比較表!$C$1,(HLOOKUP('2025年9月'!K$29,料金比較表!$10:$20,'2025年9月'!$A34,FALSE)),IF($C$30=料金比較表!$C$2,(HLOOKUP('2025年9月'!K$29,料金比較表!$23:$33,'2025年9月'!$A34,FALSE)),IF($C$30=料金比較表!$C$3,(HLOOKUP('2025年9月'!K$29,料金比較表!$36:$46,'2025年9月'!$A34,FALSE)),IF($C$30=料金比較表!$C$4,(HLOOKUP('2025年9月'!K$29,料金比較表!$48:$60,'2025年9月'!$A34,FALSE)),IF($C$30=料金比較表!$C$5,(HLOOKUP('2025年9月'!K$29,料金比較表!$61:$71,'2025年9月'!$A34,FALSE)),IF($C$30=料金比較表!$C$6,(HLOOKUP('2025年9月'!K$29,料金比較表!$74:$84,'2025年9月'!$A34,FALSE))))))))</f>
        <v>#N/A</v>
      </c>
      <c r="L34" s="187" t="e">
        <f ca="1">IF($C$30=料金比較表!$C$1,(HLOOKUP('2025年9月'!L$29,料金比較表!$10:$20,'2025年9月'!$A34,FALSE)),IF($C$30=料金比較表!$C$2,(HLOOKUP('2025年9月'!L$29,料金比較表!$23:$33,'2025年9月'!$A34,FALSE)),IF($C$30=料金比較表!$C$3,(HLOOKUP('2025年9月'!L$29,料金比較表!$36:$46,'2025年9月'!$A34,FALSE)),IF($C$30=料金比較表!$C$4,(HLOOKUP('2025年9月'!L$29,料金比較表!$48:$60,'2025年9月'!$A34,FALSE)),IF($C$30=料金比較表!$C$5,(HLOOKUP('2025年9月'!L$29,料金比較表!$61:$71,'2025年9月'!$A34,FALSE)),IF($C$30=料金比較表!$C$6,(HLOOKUP('2025年9月'!L$29,料金比較表!$74:$84,'2025年9月'!$A34,FALSE))))))))</f>
        <v>#N/A</v>
      </c>
      <c r="M34" s="187" t="e">
        <f ca="1">IF($C$30=料金比較表!$C$1,(HLOOKUP('2025年9月'!M$29,料金比較表!$10:$20,'2025年9月'!$A34,FALSE)),IF($C$30=料金比較表!$C$2,(HLOOKUP('2025年9月'!M$29,料金比較表!$23:$33,'2025年9月'!$A34,FALSE)),IF($C$30=料金比較表!$C$3,(HLOOKUP('2025年9月'!M$29,料金比較表!$36:$46,'2025年9月'!$A34,FALSE)),IF($C$30=料金比較表!$C$4,(HLOOKUP('2025年9月'!M$29,料金比較表!$48:$60,'2025年9月'!$A34,FALSE)),IF($C$30=料金比較表!$C$5,(HLOOKUP('2025年9月'!M$29,料金比較表!$61:$71,'2025年9月'!$A34,FALSE)),IF($C$30=料金比較表!$C$6,(HLOOKUP('2025年9月'!M$29,料金比較表!$74:$84,'2025年9月'!$A34,FALSE))))))))</f>
        <v>#N/A</v>
      </c>
      <c r="N34" s="187" t="e">
        <f ca="1">IF($C$30=料金比較表!$C$1,(HLOOKUP('2025年9月'!N$29,料金比較表!$10:$20,'2025年9月'!$A34,FALSE)),IF($C$30=料金比較表!$C$2,(HLOOKUP('2025年9月'!N$29,料金比較表!$23:$33,'2025年9月'!$A34,FALSE)),IF($C$30=料金比較表!$C$3,(HLOOKUP('2025年9月'!N$29,料金比較表!$36:$46,'2025年9月'!$A34,FALSE)),IF($C$30=料金比較表!$C$4,(HLOOKUP('2025年9月'!N$29,料金比較表!$48:$60,'2025年9月'!$A34,FALSE)),IF($C$30=料金比較表!$C$5,(HLOOKUP('2025年9月'!N$29,料金比較表!$61:$71,'2025年9月'!$A34,FALSE)),IF($C$30=料金比較表!$C$6,(HLOOKUP('2025年9月'!N$29,料金比較表!$74:$84,'2025年9月'!$A34,FALSE))))))))</f>
        <v>#N/A</v>
      </c>
      <c r="O34" s="187" t="e">
        <f ca="1">IF($C$30=料金比較表!$C$1,(HLOOKUP('2025年9月'!O$29,料金比較表!$10:$20,'2025年9月'!$A34,FALSE)),IF($C$30=料金比較表!$C$2,(HLOOKUP('2025年9月'!O$29,料金比較表!$23:$33,'2025年9月'!$A34,FALSE)),IF($C$30=料金比較表!$C$3,(HLOOKUP('2025年9月'!O$29,料金比較表!$36:$46,'2025年9月'!$A34,FALSE)),IF($C$30=料金比較表!$C$4,(HLOOKUP('2025年9月'!O$29,料金比較表!$48:$60,'2025年9月'!$A34,FALSE)),IF($C$30=料金比較表!$C$5,(HLOOKUP('2025年9月'!O$29,料金比較表!$61:$71,'2025年9月'!$A34,FALSE)),IF($C$30=料金比較表!$C$6,(HLOOKUP('2025年9月'!O$29,料金比較表!$74:$84,'2025年9月'!$A34,FALSE))))))))</f>
        <v>#N/A</v>
      </c>
      <c r="P34" s="187" t="e">
        <f ca="1">IF($C$30=料金比較表!$C$1,(HLOOKUP('2025年9月'!P$29,料金比較表!$10:$20,'2025年9月'!$A34,FALSE)),IF($C$30=料金比較表!$C$2,(HLOOKUP('2025年9月'!P$29,料金比較表!$23:$33,'2025年9月'!$A34,FALSE)),IF($C$30=料金比較表!$C$3,(HLOOKUP('2025年9月'!P$29,料金比較表!$36:$46,'2025年9月'!$A34,FALSE)),IF($C$30=料金比較表!$C$4,(HLOOKUP('2025年9月'!P$29,料金比較表!$48:$60,'2025年9月'!$A34,FALSE)),IF($C$30=料金比較表!$C$5,(HLOOKUP('2025年9月'!P$29,料金比較表!$61:$71,'2025年9月'!$A34,FALSE)),IF($C$30=料金比較表!$C$6,(HLOOKUP('2025年9月'!P$29,料金比較表!$74:$84,'2025年9月'!$A34,FALSE))))))))</f>
        <v>#N/A</v>
      </c>
      <c r="Q34" s="187" t="e">
        <f ca="1">IF($C$30=料金比較表!$C$1,(HLOOKUP('2025年9月'!Q$29,料金比較表!$10:$20,'2025年9月'!$A34,FALSE)),IF($C$30=料金比較表!$C$2,(HLOOKUP('2025年9月'!Q$29,料金比較表!$23:$33,'2025年9月'!$A34,FALSE)),IF($C$30=料金比較表!$C$3,(HLOOKUP('2025年9月'!Q$29,料金比較表!$36:$46,'2025年9月'!$A34,FALSE)),IF($C$30=料金比較表!$C$4,(HLOOKUP('2025年9月'!Q$29,料金比較表!$48:$60,'2025年9月'!$A34,FALSE)),IF($C$30=料金比較表!$C$5,(HLOOKUP('2025年9月'!Q$29,料金比較表!$61:$71,'2025年9月'!$A34,FALSE)),IF($C$30=料金比較表!$C$6,(HLOOKUP('2025年9月'!Q$29,料金比較表!$74:$84,'2025年9月'!$A34,FALSE))))))))</f>
        <v>#N/A</v>
      </c>
      <c r="R34" s="187" t="e">
        <f ca="1">IF($C$30=料金比較表!$C$1,(HLOOKUP('2025年9月'!R$29,料金比較表!$10:$20,'2025年9月'!$A34,FALSE)),IF($C$30=料金比較表!$C$2,(HLOOKUP('2025年9月'!R$29,料金比較表!$23:$33,'2025年9月'!$A34,FALSE)),IF($C$30=料金比較表!$C$3,(HLOOKUP('2025年9月'!R$29,料金比較表!$36:$46,'2025年9月'!$A34,FALSE)),IF($C$30=料金比較表!$C$4,(HLOOKUP('2025年9月'!R$29,料金比較表!$48:$60,'2025年9月'!$A34,FALSE)),IF($C$30=料金比較表!$C$5,(HLOOKUP('2025年9月'!R$29,料金比較表!$61:$71,'2025年9月'!$A34,FALSE)),IF($C$30=料金比較表!$C$6,(HLOOKUP('2025年9月'!R$29,料金比較表!$74:$84,'2025年9月'!$A34,FALSE))))))))</f>
        <v>#N/A</v>
      </c>
      <c r="S34" s="187" t="e">
        <f ca="1">IF($C$30=料金比較表!$C$1,(HLOOKUP('2025年9月'!S$29,料金比較表!$10:$20,'2025年9月'!$A34,FALSE)),IF($C$30=料金比較表!$C$2,(HLOOKUP('2025年9月'!S$29,料金比較表!$23:$33,'2025年9月'!$A34,FALSE)),IF($C$30=料金比較表!$C$3,(HLOOKUP('2025年9月'!S$29,料金比較表!$36:$46,'2025年9月'!$A34,FALSE)),IF($C$30=料金比較表!$C$4,(HLOOKUP('2025年9月'!S$29,料金比較表!$48:$60,'2025年9月'!$A34,FALSE)),IF($C$30=料金比較表!$C$5,(HLOOKUP('2025年9月'!S$29,料金比較表!$61:$71,'2025年9月'!$A34,FALSE)),IF($C$30=料金比較表!$C$6,(HLOOKUP('2025年9月'!S$29,料金比較表!$74:$84,'2025年9月'!$A34,FALSE))))))))</f>
        <v>#N/A</v>
      </c>
      <c r="T34" s="187" t="e">
        <f ca="1">IF($C$30=料金比較表!$C$1,(HLOOKUP('2025年9月'!T$29,料金比較表!$10:$20,'2025年9月'!$A34,FALSE)),IF($C$30=料金比較表!$C$2,(HLOOKUP('2025年9月'!T$29,料金比較表!$23:$33,'2025年9月'!$A34,FALSE)),IF($C$30=料金比較表!$C$3,(HLOOKUP('2025年9月'!T$29,料金比較表!$36:$46,'2025年9月'!$A34,FALSE)),IF($C$30=料金比較表!$C$4,(HLOOKUP('2025年9月'!T$29,料金比較表!$48:$60,'2025年9月'!$A34,FALSE)),IF($C$30=料金比較表!$C$5,(HLOOKUP('2025年9月'!T$29,料金比較表!$61:$71,'2025年9月'!$A34,FALSE)),IF($C$30=料金比較表!$C$6,(HLOOKUP('2025年9月'!T$29,料金比較表!$74:$84,'2025年9月'!$A34,FALSE))))))))</f>
        <v>#N/A</v>
      </c>
      <c r="U34" s="187" t="e">
        <f ca="1">IF($C$30=料金比較表!$C$1,(HLOOKUP('2025年9月'!U$29,料金比較表!$10:$20,'2025年9月'!$A34,FALSE)),IF($C$30=料金比較表!$C$2,(HLOOKUP('2025年9月'!U$29,料金比較表!$23:$33,'2025年9月'!$A34,FALSE)),IF($C$30=料金比較表!$C$3,(HLOOKUP('2025年9月'!U$29,料金比較表!$36:$46,'2025年9月'!$A34,FALSE)),IF($C$30=料金比較表!$C$4,(HLOOKUP('2025年9月'!U$29,料金比較表!$48:$60,'2025年9月'!$A34,FALSE)),IF($C$30=料金比較表!$C$5,(HLOOKUP('2025年9月'!U$29,料金比較表!$61:$71,'2025年9月'!$A34,FALSE)),IF($C$30=料金比較表!$C$6,(HLOOKUP('2025年9月'!U$29,料金比較表!$74:$84,'2025年9月'!$A34,FALSE))))))))</f>
        <v>#N/A</v>
      </c>
      <c r="V34" s="187" t="e">
        <f ca="1">IF($C$30=料金比較表!$C$1,(HLOOKUP('2025年9月'!V$29,料金比較表!$10:$20,'2025年9月'!$A34,FALSE)),IF($C$30=料金比較表!$C$2,(HLOOKUP('2025年9月'!V$29,料金比較表!$23:$33,'2025年9月'!$A34,FALSE)),IF($C$30=料金比較表!$C$3,(HLOOKUP('2025年9月'!V$29,料金比較表!$36:$46,'2025年9月'!$A34,FALSE)),IF($C$30=料金比較表!$C$4,(HLOOKUP('2025年9月'!V$29,料金比較表!$48:$60,'2025年9月'!$A34,FALSE)),IF($C$30=料金比較表!$C$5,(HLOOKUP('2025年9月'!V$29,料金比較表!$61:$71,'2025年9月'!$A34,FALSE)),IF($C$30=料金比較表!$C$6,(HLOOKUP('2025年9月'!V$29,料金比較表!$74:$84,'2025年9月'!$A34,FALSE))))))))</f>
        <v>#N/A</v>
      </c>
      <c r="W34" s="187" t="e">
        <f ca="1">IF($C$30=料金比較表!$C$1,(HLOOKUP('2025年9月'!W$29,料金比較表!$10:$20,'2025年9月'!$A34,FALSE)),IF($C$30=料金比較表!$C$2,(HLOOKUP('2025年9月'!W$29,料金比較表!$23:$33,'2025年9月'!$A34,FALSE)),IF($C$30=料金比較表!$C$3,(HLOOKUP('2025年9月'!W$29,料金比較表!$36:$46,'2025年9月'!$A34,FALSE)),IF($C$30=料金比較表!$C$4,(HLOOKUP('2025年9月'!W$29,料金比較表!$48:$60,'2025年9月'!$A34,FALSE)),IF($C$30=料金比較表!$C$5,(HLOOKUP('2025年9月'!W$29,料金比較表!$61:$71,'2025年9月'!$A34,FALSE)),IF($C$30=料金比較表!$C$6,(HLOOKUP('2025年9月'!W$29,料金比較表!$74:$84,'2025年9月'!$A34,FALSE))))))))</f>
        <v>#N/A</v>
      </c>
      <c r="X34" s="187" t="e">
        <f ca="1">IF($C$30=料金比較表!$C$1,(HLOOKUP('2025年9月'!X$29,料金比較表!$10:$20,'2025年9月'!$A34,FALSE)),IF($C$30=料金比較表!$C$2,(HLOOKUP('2025年9月'!X$29,料金比較表!$23:$33,'2025年9月'!$A34,FALSE)),IF($C$30=料金比較表!$C$3,(HLOOKUP('2025年9月'!X$29,料金比較表!$36:$46,'2025年9月'!$A34,FALSE)),IF($C$30=料金比較表!$C$4,(HLOOKUP('2025年9月'!X$29,料金比較表!$48:$60,'2025年9月'!$A34,FALSE)),IF($C$30=料金比較表!$C$5,(HLOOKUP('2025年9月'!X$29,料金比較表!$61:$71,'2025年9月'!$A34,FALSE)),IF($C$30=料金比較表!$C$6,(HLOOKUP('2025年9月'!X$29,料金比較表!$74:$84,'2025年9月'!$A34,FALSE))))))))</f>
        <v>#N/A</v>
      </c>
      <c r="Y34" s="187" t="e">
        <f ca="1">IF($C$30=料金比較表!$C$1,(HLOOKUP('2025年9月'!Y$29,料金比較表!$10:$20,'2025年9月'!$A34,FALSE)),IF($C$30=料金比較表!$C$2,(HLOOKUP('2025年9月'!Y$29,料金比較表!$23:$33,'2025年9月'!$A34,FALSE)),IF($C$30=料金比較表!$C$3,(HLOOKUP('2025年9月'!Y$29,料金比較表!$36:$46,'2025年9月'!$A34,FALSE)),IF($C$30=料金比較表!$C$4,(HLOOKUP('2025年9月'!Y$29,料金比較表!$48:$60,'2025年9月'!$A34,FALSE)),IF($C$30=料金比較表!$C$5,(HLOOKUP('2025年9月'!Y$29,料金比較表!$61:$71,'2025年9月'!$A34,FALSE)),IF($C$30=料金比較表!$C$6,(HLOOKUP('2025年9月'!Y$29,料金比較表!$74:$84,'2025年9月'!$A34,FALSE))))))))</f>
        <v>#N/A</v>
      </c>
      <c r="Z34" s="187" t="e">
        <f ca="1">IF($C$30=料金比較表!$C$1,(HLOOKUP('2025年9月'!Z$29,料金比較表!$10:$20,'2025年9月'!$A34,FALSE)),IF($C$30=料金比較表!$C$2,(HLOOKUP('2025年9月'!Z$29,料金比較表!$23:$33,'2025年9月'!$A34,FALSE)),IF($C$30=料金比較表!$C$3,(HLOOKUP('2025年9月'!Z$29,料金比較表!$36:$46,'2025年9月'!$A34,FALSE)),IF($C$30=料金比較表!$C$4,(HLOOKUP('2025年9月'!Z$29,料金比較表!$48:$60,'2025年9月'!$A34,FALSE)),IF($C$30=料金比較表!$C$5,(HLOOKUP('2025年9月'!Z$29,料金比較表!$61:$71,'2025年9月'!$A34,FALSE)),IF($C$30=料金比較表!$C$6,(HLOOKUP('2025年9月'!Z$29,料金比較表!$74:$84,'2025年9月'!$A34,FALSE))))))))</f>
        <v>#N/A</v>
      </c>
      <c r="AA34" s="187" t="e">
        <f ca="1">IF($C$30=料金比較表!$C$1,(HLOOKUP('2025年9月'!AA$29,料金比較表!$10:$20,'2025年9月'!$A34,FALSE)),IF($C$30=料金比較表!$C$2,(HLOOKUP('2025年9月'!AA$29,料金比較表!$23:$33,'2025年9月'!$A34,FALSE)),IF($C$30=料金比較表!$C$3,(HLOOKUP('2025年9月'!AA$29,料金比較表!$36:$46,'2025年9月'!$A34,FALSE)),IF($C$30=料金比較表!$C$4,(HLOOKUP('2025年9月'!AA$29,料金比較表!$48:$60,'2025年9月'!$A34,FALSE)),IF($C$30=料金比較表!$C$5,(HLOOKUP('2025年9月'!AA$29,料金比較表!$61:$71,'2025年9月'!$A34,FALSE)),IF($C$30=料金比較表!$C$6,(HLOOKUP('2025年9月'!AA$29,料金比較表!$74:$84,'2025年9月'!$A34,FALSE))))))))</f>
        <v>#N/A</v>
      </c>
      <c r="AB34" s="187" t="e">
        <f ca="1">IF($C$30=料金比較表!$C$1,(HLOOKUP('2025年9月'!AB$29,料金比較表!$10:$20,'2025年9月'!$A34,FALSE)),IF($C$30=料金比較表!$C$2,(HLOOKUP('2025年9月'!AB$29,料金比較表!$23:$33,'2025年9月'!$A34,FALSE)),IF($C$30=料金比較表!$C$3,(HLOOKUP('2025年9月'!AB$29,料金比較表!$36:$46,'2025年9月'!$A34,FALSE)),IF($C$30=料金比較表!$C$4,(HLOOKUP('2025年9月'!AB$29,料金比較表!$48:$60,'2025年9月'!$A34,FALSE)),IF($C$30=料金比較表!$C$5,(HLOOKUP('2025年9月'!AB$29,料金比較表!$61:$71,'2025年9月'!$A34,FALSE)),IF($C$30=料金比較表!$C$6,(HLOOKUP('2025年9月'!AB$29,料金比較表!$74:$84,'2025年9月'!$A34,FALSE))))))))</f>
        <v>#N/A</v>
      </c>
      <c r="AC34" s="187" t="e">
        <f ca="1">IF($C$30=料金比較表!$C$1,(HLOOKUP('2025年9月'!AC$29,料金比較表!$10:$20,'2025年9月'!$A34,FALSE)),IF($C$30=料金比較表!$C$2,(HLOOKUP('2025年9月'!AC$29,料金比較表!$23:$33,'2025年9月'!$A34,FALSE)),IF($C$30=料金比較表!$C$3,(HLOOKUP('2025年9月'!AC$29,料金比較表!$36:$46,'2025年9月'!$A34,FALSE)),IF($C$30=料金比較表!$C$4,(HLOOKUP('2025年9月'!AC$29,料金比較表!$48:$60,'2025年9月'!$A34,FALSE)),IF($C$30=料金比較表!$C$5,(HLOOKUP('2025年9月'!AC$29,料金比較表!$61:$71,'2025年9月'!$A34,FALSE)),IF($C$30=料金比較表!$C$6,(HLOOKUP('2025年9月'!AC$29,料金比較表!$74:$84,'2025年9月'!$A34,FALSE))))))))</f>
        <v>#N/A</v>
      </c>
      <c r="AD34" s="187" t="e">
        <f ca="1">IF($C$30=料金比較表!$C$1,(HLOOKUP('2025年9月'!AD$29,料金比較表!$10:$20,'2025年9月'!$A34,FALSE)),IF($C$30=料金比較表!$C$2,(HLOOKUP('2025年9月'!AD$29,料金比較表!$23:$33,'2025年9月'!$A34,FALSE)),IF($C$30=料金比較表!$C$3,(HLOOKUP('2025年9月'!AD$29,料金比較表!$36:$46,'2025年9月'!$A34,FALSE)),IF($C$30=料金比較表!$C$4,(HLOOKUP('2025年9月'!AD$29,料金比較表!$48:$60,'2025年9月'!$A34,FALSE)),IF($C$30=料金比較表!$C$5,(HLOOKUP('2025年9月'!AD$29,料金比較表!$61:$71,'2025年9月'!$A34,FALSE)),IF($C$30=料金比較表!$C$6,(HLOOKUP('2025年9月'!AD$29,料金比較表!$74:$84,'2025年9月'!$A34,FALSE))))))))</f>
        <v>#N/A</v>
      </c>
      <c r="AE34" s="187" t="e">
        <f ca="1">IF($C$30=料金比較表!$C$1,(HLOOKUP('2025年9月'!AE$29,料金比較表!$10:$20,'2025年9月'!$A34,FALSE)),IF($C$30=料金比較表!$C$2,(HLOOKUP('2025年9月'!AE$29,料金比較表!$23:$33,'2025年9月'!$A34,FALSE)),IF($C$30=料金比較表!$C$3,(HLOOKUP('2025年9月'!AE$29,料金比較表!$36:$46,'2025年9月'!$A34,FALSE)),IF($C$30=料金比較表!$C$4,(HLOOKUP('2025年9月'!AE$29,料金比較表!$48:$60,'2025年9月'!$A34,FALSE)),IF($C$30=料金比較表!$C$5,(HLOOKUP('2025年9月'!AE$29,料金比較表!$61:$71,'2025年9月'!$A34,FALSE)),IF($C$30=料金比較表!$C$6,(HLOOKUP('2025年9月'!AE$29,料金比較表!$74:$84,'2025年9月'!$A34,FALSE))))))))</f>
        <v>#N/A</v>
      </c>
      <c r="AF34" s="187" t="e">
        <f ca="1">IF($C$30=料金比較表!$C$1,(HLOOKUP('2025年9月'!AF$29,料金比較表!$10:$20,'2025年9月'!$A34,FALSE)),IF($C$30=料金比較表!$C$2,(HLOOKUP('2025年9月'!AF$29,料金比較表!$23:$33,'2025年9月'!$A34,FALSE)),IF($C$30=料金比較表!$C$3,(HLOOKUP('2025年9月'!AF$29,料金比較表!$36:$46,'2025年9月'!$A34,FALSE)),IF($C$30=料金比較表!$C$4,(HLOOKUP('2025年9月'!AF$29,料金比較表!$48:$60,'2025年9月'!$A34,FALSE)),IF($C$30=料金比較表!$C$5,(HLOOKUP('2025年9月'!AF$29,料金比較表!$61:$71,'2025年9月'!$A34,FALSE)),IF($C$30=料金比較表!$C$6,(HLOOKUP('2025年9月'!AF$29,料金比較表!$74:$84,'2025年9月'!$A34,FALSE))))))))</f>
        <v>#N/A</v>
      </c>
      <c r="AG34" s="187" t="e">
        <f ca="1">IF($C$30=料金比較表!$C$1,(HLOOKUP('2025年9月'!AG$29,料金比較表!$10:$20,'2025年9月'!$A34,FALSE)),IF($C$30=料金比較表!$C$2,(HLOOKUP('2025年9月'!AG$29,料金比較表!$23:$33,'2025年9月'!$A34,FALSE)),IF($C$30=料金比較表!$C$3,(HLOOKUP('2025年9月'!AG$29,料金比較表!$36:$46,'2025年9月'!$A34,FALSE)),IF($C$30=料金比較表!$C$4,(HLOOKUP('2025年9月'!AG$29,料金比較表!$48:$60,'2025年9月'!$A34,FALSE)),IF($C$30=料金比較表!$C$5,(HLOOKUP('2025年9月'!AG$29,料金比較表!$61:$71,'2025年9月'!$A34,FALSE)),IF($C$30=料金比較表!$C$6,(HLOOKUP('2025年9月'!AG$29,料金比較表!$74:$84,'2025年9月'!$A34,FALSE))))))))</f>
        <v>#N/A</v>
      </c>
      <c r="AH34" s="192"/>
    </row>
    <row r="35" spans="1:35" x14ac:dyDescent="0.2">
      <c r="A35" s="4">
        <f t="shared" si="1"/>
        <v>7</v>
      </c>
      <c r="B35" s="311" t="str">
        <f>料金比較表!C16</f>
        <v>プールヴィラ　今泊　ｂｙ　コルディオプレミアム</v>
      </c>
      <c r="C35" s="326"/>
      <c r="D35" s="62" t="e">
        <f ca="1">IF($C$30=料金比較表!$C$1,(HLOOKUP('2025年9月'!D$29,料金比較表!$10:$20,'2025年9月'!$A35,FALSE)),IF($C$30=料金比較表!$C$2,(HLOOKUP('2025年9月'!D$29,料金比較表!$23:$33,'2025年9月'!$A35,FALSE)),IF($C$30=料金比較表!$C$3,(HLOOKUP('2025年9月'!D$29,料金比較表!$36:$46,'2025年9月'!$A35,FALSE)),IF($C$30=料金比較表!$C$4,(HLOOKUP('2025年9月'!D$29,料金比較表!$48:$60,'2025年9月'!$A35,FALSE)),IF($C$30=料金比較表!$C$5,(HLOOKUP('2025年9月'!D$29,料金比較表!$61:$71,'2025年9月'!$A35,FALSE)),IF($C$30=料金比較表!$C$6,(HLOOKUP('2025年9月'!D$29,料金比較表!$74:$84,'2025年9月'!$A35,FALSE))))))))</f>
        <v>#N/A</v>
      </c>
      <c r="E35" s="63" t="e">
        <f ca="1">IF($C$30=料金比較表!$C$1,(HLOOKUP('2025年9月'!E$29,料金比較表!$10:$20,'2025年9月'!$A35,FALSE)),IF($C$30=料金比較表!$C$2,(HLOOKUP('2025年9月'!E$29,料金比較表!$23:$33,'2025年9月'!$A35,FALSE)),IF($C$30=料金比較表!$C$3,(HLOOKUP('2025年9月'!E$29,料金比較表!$36:$46,'2025年9月'!$A35,FALSE)),IF($C$30=料金比較表!$C$4,(HLOOKUP('2025年9月'!E$29,料金比較表!$48:$60,'2025年9月'!$A35,FALSE)),IF($C$30=料金比較表!$C$5,(HLOOKUP('2025年9月'!E$29,料金比較表!$61:$71,'2025年9月'!$A35,FALSE)),IF($C$30=料金比較表!$C$6,(HLOOKUP('2025年9月'!E$29,料金比較表!$74:$84,'2025年9月'!$A35,FALSE))))))))</f>
        <v>#N/A</v>
      </c>
      <c r="F35" s="63" t="e">
        <f ca="1">IF($C$30=料金比較表!$C$1,(HLOOKUP('2025年9月'!F$29,料金比較表!$10:$20,'2025年9月'!$A35,FALSE)),IF($C$30=料金比較表!$C$2,(HLOOKUP('2025年9月'!F$29,料金比較表!$23:$33,'2025年9月'!$A35,FALSE)),IF($C$30=料金比較表!$C$3,(HLOOKUP('2025年9月'!F$29,料金比較表!$36:$46,'2025年9月'!$A35,FALSE)),IF($C$30=料金比較表!$C$4,(HLOOKUP('2025年9月'!F$29,料金比較表!$48:$60,'2025年9月'!$A35,FALSE)),IF($C$30=料金比較表!$C$5,(HLOOKUP('2025年9月'!F$29,料金比較表!$61:$71,'2025年9月'!$A35,FALSE)),IF($C$30=料金比較表!$C$6,(HLOOKUP('2025年9月'!F$29,料金比較表!$74:$84,'2025年9月'!$A35,FALSE))))))))</f>
        <v>#N/A</v>
      </c>
      <c r="G35" s="63" t="e">
        <f ca="1">IF($C$30=料金比較表!$C$1,(HLOOKUP('2025年9月'!G$29,料金比較表!$10:$20,'2025年9月'!$A35,FALSE)),IF($C$30=料金比較表!$C$2,(HLOOKUP('2025年9月'!G$29,料金比較表!$23:$33,'2025年9月'!$A35,FALSE)),IF($C$30=料金比較表!$C$3,(HLOOKUP('2025年9月'!G$29,料金比較表!$36:$46,'2025年9月'!$A35,FALSE)),IF($C$30=料金比較表!$C$4,(HLOOKUP('2025年9月'!G$29,料金比較表!$48:$60,'2025年9月'!$A35,FALSE)),IF($C$30=料金比較表!$C$5,(HLOOKUP('2025年9月'!G$29,料金比較表!$61:$71,'2025年9月'!$A35,FALSE)),IF($C$30=料金比較表!$C$6,(HLOOKUP('2025年9月'!G$29,料金比較表!$74:$84,'2025年9月'!$A35,FALSE))))))))</f>
        <v>#N/A</v>
      </c>
      <c r="H35" s="63" t="e">
        <f ca="1">IF($C$30=料金比較表!$C$1,(HLOOKUP('2025年9月'!H$29,料金比較表!$10:$20,'2025年9月'!$A35,FALSE)),IF($C$30=料金比較表!$C$2,(HLOOKUP('2025年9月'!H$29,料金比較表!$23:$33,'2025年9月'!$A35,FALSE)),IF($C$30=料金比較表!$C$3,(HLOOKUP('2025年9月'!H$29,料金比較表!$36:$46,'2025年9月'!$A35,FALSE)),IF($C$30=料金比較表!$C$4,(HLOOKUP('2025年9月'!H$29,料金比較表!$48:$60,'2025年9月'!$A35,FALSE)),IF($C$30=料金比較表!$C$5,(HLOOKUP('2025年9月'!H$29,料金比較表!$61:$71,'2025年9月'!$A35,FALSE)),IF($C$30=料金比較表!$C$6,(HLOOKUP('2025年9月'!H$29,料金比較表!$74:$84,'2025年9月'!$A35,FALSE))))))))</f>
        <v>#N/A</v>
      </c>
      <c r="I35" s="63" t="e">
        <f ca="1">IF($C$30=料金比較表!$C$1,(HLOOKUP('2025年9月'!I$29,料金比較表!$10:$20,'2025年9月'!$A35,FALSE)),IF($C$30=料金比較表!$C$2,(HLOOKUP('2025年9月'!I$29,料金比較表!$23:$33,'2025年9月'!$A35,FALSE)),IF($C$30=料金比較表!$C$3,(HLOOKUP('2025年9月'!I$29,料金比較表!$36:$46,'2025年9月'!$A35,FALSE)),IF($C$30=料金比較表!$C$4,(HLOOKUP('2025年9月'!I$29,料金比較表!$48:$60,'2025年9月'!$A35,FALSE)),IF($C$30=料金比較表!$C$5,(HLOOKUP('2025年9月'!I$29,料金比較表!$61:$71,'2025年9月'!$A35,FALSE)),IF($C$30=料金比較表!$C$6,(HLOOKUP('2025年9月'!I$29,料金比較表!$74:$84,'2025年9月'!$A35,FALSE))))))))</f>
        <v>#N/A</v>
      </c>
      <c r="J35" s="63" t="e">
        <f ca="1">IF($C$30=料金比較表!$C$1,(HLOOKUP('2025年9月'!J$29,料金比較表!$10:$20,'2025年9月'!$A35,FALSE)),IF($C$30=料金比較表!$C$2,(HLOOKUP('2025年9月'!J$29,料金比較表!$23:$33,'2025年9月'!$A35,FALSE)),IF($C$30=料金比較表!$C$3,(HLOOKUP('2025年9月'!J$29,料金比較表!$36:$46,'2025年9月'!$A35,FALSE)),IF($C$30=料金比較表!$C$4,(HLOOKUP('2025年9月'!J$29,料金比較表!$48:$60,'2025年9月'!$A35,FALSE)),IF($C$30=料金比較表!$C$5,(HLOOKUP('2025年9月'!J$29,料金比較表!$61:$71,'2025年9月'!$A35,FALSE)),IF($C$30=料金比較表!$C$6,(HLOOKUP('2025年9月'!J$29,料金比較表!$74:$84,'2025年9月'!$A35,FALSE))))))))</f>
        <v>#N/A</v>
      </c>
      <c r="K35" s="63" t="e">
        <f ca="1">IF($C$30=料金比較表!$C$1,(HLOOKUP('2025年9月'!K$29,料金比較表!$10:$20,'2025年9月'!$A35,FALSE)),IF($C$30=料金比較表!$C$2,(HLOOKUP('2025年9月'!K$29,料金比較表!$23:$33,'2025年9月'!$A35,FALSE)),IF($C$30=料金比較表!$C$3,(HLOOKUP('2025年9月'!K$29,料金比較表!$36:$46,'2025年9月'!$A35,FALSE)),IF($C$30=料金比較表!$C$4,(HLOOKUP('2025年9月'!K$29,料金比較表!$48:$60,'2025年9月'!$A35,FALSE)),IF($C$30=料金比較表!$C$5,(HLOOKUP('2025年9月'!K$29,料金比較表!$61:$71,'2025年9月'!$A35,FALSE)),IF($C$30=料金比較表!$C$6,(HLOOKUP('2025年9月'!K$29,料金比較表!$74:$84,'2025年9月'!$A35,FALSE))))))))</f>
        <v>#N/A</v>
      </c>
      <c r="L35" s="63" t="e">
        <f ca="1">IF($C$30=料金比較表!$C$1,(HLOOKUP('2025年9月'!L$29,料金比較表!$10:$20,'2025年9月'!$A35,FALSE)),IF($C$30=料金比較表!$C$2,(HLOOKUP('2025年9月'!L$29,料金比較表!$23:$33,'2025年9月'!$A35,FALSE)),IF($C$30=料金比較表!$C$3,(HLOOKUP('2025年9月'!L$29,料金比較表!$36:$46,'2025年9月'!$A35,FALSE)),IF($C$30=料金比較表!$C$4,(HLOOKUP('2025年9月'!L$29,料金比較表!$48:$60,'2025年9月'!$A35,FALSE)),IF($C$30=料金比較表!$C$5,(HLOOKUP('2025年9月'!L$29,料金比較表!$61:$71,'2025年9月'!$A35,FALSE)),IF($C$30=料金比較表!$C$6,(HLOOKUP('2025年9月'!L$29,料金比較表!$74:$84,'2025年9月'!$A35,FALSE))))))))</f>
        <v>#N/A</v>
      </c>
      <c r="M35" s="63" t="e">
        <f ca="1">IF($C$30=料金比較表!$C$1,(HLOOKUP('2025年9月'!M$29,料金比較表!$10:$20,'2025年9月'!$A35,FALSE)),IF($C$30=料金比較表!$C$2,(HLOOKUP('2025年9月'!M$29,料金比較表!$23:$33,'2025年9月'!$A35,FALSE)),IF($C$30=料金比較表!$C$3,(HLOOKUP('2025年9月'!M$29,料金比較表!$36:$46,'2025年9月'!$A35,FALSE)),IF($C$30=料金比較表!$C$4,(HLOOKUP('2025年9月'!M$29,料金比較表!$48:$60,'2025年9月'!$A35,FALSE)),IF($C$30=料金比較表!$C$5,(HLOOKUP('2025年9月'!M$29,料金比較表!$61:$71,'2025年9月'!$A35,FALSE)),IF($C$30=料金比較表!$C$6,(HLOOKUP('2025年9月'!M$29,料金比較表!$74:$84,'2025年9月'!$A35,FALSE))))))))</f>
        <v>#N/A</v>
      </c>
      <c r="N35" s="63" t="e">
        <f ca="1">IF($C$30=料金比較表!$C$1,(HLOOKUP('2025年9月'!N$29,料金比較表!$10:$20,'2025年9月'!$A35,FALSE)),IF($C$30=料金比較表!$C$2,(HLOOKUP('2025年9月'!N$29,料金比較表!$23:$33,'2025年9月'!$A35,FALSE)),IF($C$30=料金比較表!$C$3,(HLOOKUP('2025年9月'!N$29,料金比較表!$36:$46,'2025年9月'!$A35,FALSE)),IF($C$30=料金比較表!$C$4,(HLOOKUP('2025年9月'!N$29,料金比較表!$48:$60,'2025年9月'!$A35,FALSE)),IF($C$30=料金比較表!$C$5,(HLOOKUP('2025年9月'!N$29,料金比較表!$61:$71,'2025年9月'!$A35,FALSE)),IF($C$30=料金比較表!$C$6,(HLOOKUP('2025年9月'!N$29,料金比較表!$74:$84,'2025年9月'!$A35,FALSE))))))))</f>
        <v>#N/A</v>
      </c>
      <c r="O35" s="63" t="e">
        <f ca="1">IF($C$30=料金比較表!$C$1,(HLOOKUP('2025年9月'!O$29,料金比較表!$10:$20,'2025年9月'!$A35,FALSE)),IF($C$30=料金比較表!$C$2,(HLOOKUP('2025年9月'!O$29,料金比較表!$23:$33,'2025年9月'!$A35,FALSE)),IF($C$30=料金比較表!$C$3,(HLOOKUP('2025年9月'!O$29,料金比較表!$36:$46,'2025年9月'!$A35,FALSE)),IF($C$30=料金比較表!$C$4,(HLOOKUP('2025年9月'!O$29,料金比較表!$48:$60,'2025年9月'!$A35,FALSE)),IF($C$30=料金比較表!$C$5,(HLOOKUP('2025年9月'!O$29,料金比較表!$61:$71,'2025年9月'!$A35,FALSE)),IF($C$30=料金比較表!$C$6,(HLOOKUP('2025年9月'!O$29,料金比較表!$74:$84,'2025年9月'!$A35,FALSE))))))))</f>
        <v>#N/A</v>
      </c>
      <c r="P35" s="63" t="e">
        <f ca="1">IF($C$30=料金比較表!$C$1,(HLOOKUP('2025年9月'!P$29,料金比較表!$10:$20,'2025年9月'!$A35,FALSE)),IF($C$30=料金比較表!$C$2,(HLOOKUP('2025年9月'!P$29,料金比較表!$23:$33,'2025年9月'!$A35,FALSE)),IF($C$30=料金比較表!$C$3,(HLOOKUP('2025年9月'!P$29,料金比較表!$36:$46,'2025年9月'!$A35,FALSE)),IF($C$30=料金比較表!$C$4,(HLOOKUP('2025年9月'!P$29,料金比較表!$48:$60,'2025年9月'!$A35,FALSE)),IF($C$30=料金比較表!$C$5,(HLOOKUP('2025年9月'!P$29,料金比較表!$61:$71,'2025年9月'!$A35,FALSE)),IF($C$30=料金比較表!$C$6,(HLOOKUP('2025年9月'!P$29,料金比較表!$74:$84,'2025年9月'!$A35,FALSE))))))))</f>
        <v>#N/A</v>
      </c>
      <c r="Q35" s="63" t="e">
        <f ca="1">IF($C$30=料金比較表!$C$1,(HLOOKUP('2025年9月'!Q$29,料金比較表!$10:$20,'2025年9月'!$A35,FALSE)),IF($C$30=料金比較表!$C$2,(HLOOKUP('2025年9月'!Q$29,料金比較表!$23:$33,'2025年9月'!$A35,FALSE)),IF($C$30=料金比較表!$C$3,(HLOOKUP('2025年9月'!Q$29,料金比較表!$36:$46,'2025年9月'!$A35,FALSE)),IF($C$30=料金比較表!$C$4,(HLOOKUP('2025年9月'!Q$29,料金比較表!$48:$60,'2025年9月'!$A35,FALSE)),IF($C$30=料金比較表!$C$5,(HLOOKUP('2025年9月'!Q$29,料金比較表!$61:$71,'2025年9月'!$A35,FALSE)),IF($C$30=料金比較表!$C$6,(HLOOKUP('2025年9月'!Q$29,料金比較表!$74:$84,'2025年9月'!$A35,FALSE))))))))</f>
        <v>#N/A</v>
      </c>
      <c r="R35" s="63" t="e">
        <f ca="1">IF($C$30=料金比較表!$C$1,(HLOOKUP('2025年9月'!R$29,料金比較表!$10:$20,'2025年9月'!$A35,FALSE)),IF($C$30=料金比較表!$C$2,(HLOOKUP('2025年9月'!R$29,料金比較表!$23:$33,'2025年9月'!$A35,FALSE)),IF($C$30=料金比較表!$C$3,(HLOOKUP('2025年9月'!R$29,料金比較表!$36:$46,'2025年9月'!$A35,FALSE)),IF($C$30=料金比較表!$C$4,(HLOOKUP('2025年9月'!R$29,料金比較表!$48:$60,'2025年9月'!$A35,FALSE)),IF($C$30=料金比較表!$C$5,(HLOOKUP('2025年9月'!R$29,料金比較表!$61:$71,'2025年9月'!$A35,FALSE)),IF($C$30=料金比較表!$C$6,(HLOOKUP('2025年9月'!R$29,料金比較表!$74:$84,'2025年9月'!$A35,FALSE))))))))</f>
        <v>#N/A</v>
      </c>
      <c r="S35" s="63" t="e">
        <f ca="1">IF($C$30=料金比較表!$C$1,(HLOOKUP('2025年9月'!S$29,料金比較表!$10:$20,'2025年9月'!$A35,FALSE)),IF($C$30=料金比較表!$C$2,(HLOOKUP('2025年9月'!S$29,料金比較表!$23:$33,'2025年9月'!$A35,FALSE)),IF($C$30=料金比較表!$C$3,(HLOOKUP('2025年9月'!S$29,料金比較表!$36:$46,'2025年9月'!$A35,FALSE)),IF($C$30=料金比較表!$C$4,(HLOOKUP('2025年9月'!S$29,料金比較表!$48:$60,'2025年9月'!$A35,FALSE)),IF($C$30=料金比較表!$C$5,(HLOOKUP('2025年9月'!S$29,料金比較表!$61:$71,'2025年9月'!$A35,FALSE)),IF($C$30=料金比較表!$C$6,(HLOOKUP('2025年9月'!S$29,料金比較表!$74:$84,'2025年9月'!$A35,FALSE))))))))</f>
        <v>#N/A</v>
      </c>
      <c r="T35" s="63" t="e">
        <f ca="1">IF($C$30=料金比較表!$C$1,(HLOOKUP('2025年9月'!T$29,料金比較表!$10:$20,'2025年9月'!$A35,FALSE)),IF($C$30=料金比較表!$C$2,(HLOOKUP('2025年9月'!T$29,料金比較表!$23:$33,'2025年9月'!$A35,FALSE)),IF($C$30=料金比較表!$C$3,(HLOOKUP('2025年9月'!T$29,料金比較表!$36:$46,'2025年9月'!$A35,FALSE)),IF($C$30=料金比較表!$C$4,(HLOOKUP('2025年9月'!T$29,料金比較表!$48:$60,'2025年9月'!$A35,FALSE)),IF($C$30=料金比較表!$C$5,(HLOOKUP('2025年9月'!T$29,料金比較表!$61:$71,'2025年9月'!$A35,FALSE)),IF($C$30=料金比較表!$C$6,(HLOOKUP('2025年9月'!T$29,料金比較表!$74:$84,'2025年9月'!$A35,FALSE))))))))</f>
        <v>#N/A</v>
      </c>
      <c r="U35" s="63" t="e">
        <f ca="1">IF($C$30=料金比較表!$C$1,(HLOOKUP('2025年9月'!U$29,料金比較表!$10:$20,'2025年9月'!$A35,FALSE)),IF($C$30=料金比較表!$C$2,(HLOOKUP('2025年9月'!U$29,料金比較表!$23:$33,'2025年9月'!$A35,FALSE)),IF($C$30=料金比較表!$C$3,(HLOOKUP('2025年9月'!U$29,料金比較表!$36:$46,'2025年9月'!$A35,FALSE)),IF($C$30=料金比較表!$C$4,(HLOOKUP('2025年9月'!U$29,料金比較表!$48:$60,'2025年9月'!$A35,FALSE)),IF($C$30=料金比較表!$C$5,(HLOOKUP('2025年9月'!U$29,料金比較表!$61:$71,'2025年9月'!$A35,FALSE)),IF($C$30=料金比較表!$C$6,(HLOOKUP('2025年9月'!U$29,料金比較表!$74:$84,'2025年9月'!$A35,FALSE))))))))</f>
        <v>#N/A</v>
      </c>
      <c r="V35" s="63" t="e">
        <f ca="1">IF($C$30=料金比較表!$C$1,(HLOOKUP('2025年9月'!V$29,料金比較表!$10:$20,'2025年9月'!$A35,FALSE)),IF($C$30=料金比較表!$C$2,(HLOOKUP('2025年9月'!V$29,料金比較表!$23:$33,'2025年9月'!$A35,FALSE)),IF($C$30=料金比較表!$C$3,(HLOOKUP('2025年9月'!V$29,料金比較表!$36:$46,'2025年9月'!$A35,FALSE)),IF($C$30=料金比較表!$C$4,(HLOOKUP('2025年9月'!V$29,料金比較表!$48:$60,'2025年9月'!$A35,FALSE)),IF($C$30=料金比較表!$C$5,(HLOOKUP('2025年9月'!V$29,料金比較表!$61:$71,'2025年9月'!$A35,FALSE)),IF($C$30=料金比較表!$C$6,(HLOOKUP('2025年9月'!V$29,料金比較表!$74:$84,'2025年9月'!$A35,FALSE))))))))</f>
        <v>#N/A</v>
      </c>
      <c r="W35" s="63" t="e">
        <f ca="1">IF($C$30=料金比較表!$C$1,(HLOOKUP('2025年9月'!W$29,料金比較表!$10:$20,'2025年9月'!$A35,FALSE)),IF($C$30=料金比較表!$C$2,(HLOOKUP('2025年9月'!W$29,料金比較表!$23:$33,'2025年9月'!$A35,FALSE)),IF($C$30=料金比較表!$C$3,(HLOOKUP('2025年9月'!W$29,料金比較表!$36:$46,'2025年9月'!$A35,FALSE)),IF($C$30=料金比較表!$C$4,(HLOOKUP('2025年9月'!W$29,料金比較表!$48:$60,'2025年9月'!$A35,FALSE)),IF($C$30=料金比較表!$C$5,(HLOOKUP('2025年9月'!W$29,料金比較表!$61:$71,'2025年9月'!$A35,FALSE)),IF($C$30=料金比較表!$C$6,(HLOOKUP('2025年9月'!W$29,料金比較表!$74:$84,'2025年9月'!$A35,FALSE))))))))</f>
        <v>#N/A</v>
      </c>
      <c r="X35" s="63" t="e">
        <f ca="1">IF($C$30=料金比較表!$C$1,(HLOOKUP('2025年9月'!X$29,料金比較表!$10:$20,'2025年9月'!$A35,FALSE)),IF($C$30=料金比較表!$C$2,(HLOOKUP('2025年9月'!X$29,料金比較表!$23:$33,'2025年9月'!$A35,FALSE)),IF($C$30=料金比較表!$C$3,(HLOOKUP('2025年9月'!X$29,料金比較表!$36:$46,'2025年9月'!$A35,FALSE)),IF($C$30=料金比較表!$C$4,(HLOOKUP('2025年9月'!X$29,料金比較表!$48:$60,'2025年9月'!$A35,FALSE)),IF($C$30=料金比較表!$C$5,(HLOOKUP('2025年9月'!X$29,料金比較表!$61:$71,'2025年9月'!$A35,FALSE)),IF($C$30=料金比較表!$C$6,(HLOOKUP('2025年9月'!X$29,料金比較表!$74:$84,'2025年9月'!$A35,FALSE))))))))</f>
        <v>#N/A</v>
      </c>
      <c r="Y35" s="63" t="e">
        <f ca="1">IF($C$30=料金比較表!$C$1,(HLOOKUP('2025年9月'!Y$29,料金比較表!$10:$20,'2025年9月'!$A35,FALSE)),IF($C$30=料金比較表!$C$2,(HLOOKUP('2025年9月'!Y$29,料金比較表!$23:$33,'2025年9月'!$A35,FALSE)),IF($C$30=料金比較表!$C$3,(HLOOKUP('2025年9月'!Y$29,料金比較表!$36:$46,'2025年9月'!$A35,FALSE)),IF($C$30=料金比較表!$C$4,(HLOOKUP('2025年9月'!Y$29,料金比較表!$48:$60,'2025年9月'!$A35,FALSE)),IF($C$30=料金比較表!$C$5,(HLOOKUP('2025年9月'!Y$29,料金比較表!$61:$71,'2025年9月'!$A35,FALSE)),IF($C$30=料金比較表!$C$6,(HLOOKUP('2025年9月'!Y$29,料金比較表!$74:$84,'2025年9月'!$A35,FALSE))))))))</f>
        <v>#N/A</v>
      </c>
      <c r="Z35" s="63" t="e">
        <f ca="1">IF($C$30=料金比較表!$C$1,(HLOOKUP('2025年9月'!Z$29,料金比較表!$10:$20,'2025年9月'!$A35,FALSE)),IF($C$30=料金比較表!$C$2,(HLOOKUP('2025年9月'!Z$29,料金比較表!$23:$33,'2025年9月'!$A35,FALSE)),IF($C$30=料金比較表!$C$3,(HLOOKUP('2025年9月'!Z$29,料金比較表!$36:$46,'2025年9月'!$A35,FALSE)),IF($C$30=料金比較表!$C$4,(HLOOKUP('2025年9月'!Z$29,料金比較表!$48:$60,'2025年9月'!$A35,FALSE)),IF($C$30=料金比較表!$C$5,(HLOOKUP('2025年9月'!Z$29,料金比較表!$61:$71,'2025年9月'!$A35,FALSE)),IF($C$30=料金比較表!$C$6,(HLOOKUP('2025年9月'!Z$29,料金比較表!$74:$84,'2025年9月'!$A35,FALSE))))))))</f>
        <v>#N/A</v>
      </c>
      <c r="AA35" s="63" t="e">
        <f ca="1">IF($C$30=料金比較表!$C$1,(HLOOKUP('2025年9月'!AA$29,料金比較表!$10:$20,'2025年9月'!$A35,FALSE)),IF($C$30=料金比較表!$C$2,(HLOOKUP('2025年9月'!AA$29,料金比較表!$23:$33,'2025年9月'!$A35,FALSE)),IF($C$30=料金比較表!$C$3,(HLOOKUP('2025年9月'!AA$29,料金比較表!$36:$46,'2025年9月'!$A35,FALSE)),IF($C$30=料金比較表!$C$4,(HLOOKUP('2025年9月'!AA$29,料金比較表!$48:$60,'2025年9月'!$A35,FALSE)),IF($C$30=料金比較表!$C$5,(HLOOKUP('2025年9月'!AA$29,料金比較表!$61:$71,'2025年9月'!$A35,FALSE)),IF($C$30=料金比較表!$C$6,(HLOOKUP('2025年9月'!AA$29,料金比較表!$74:$84,'2025年9月'!$A35,FALSE))))))))</f>
        <v>#N/A</v>
      </c>
      <c r="AB35" s="63" t="e">
        <f ca="1">IF($C$30=料金比較表!$C$1,(HLOOKUP('2025年9月'!AB$29,料金比較表!$10:$20,'2025年9月'!$A35,FALSE)),IF($C$30=料金比較表!$C$2,(HLOOKUP('2025年9月'!AB$29,料金比較表!$23:$33,'2025年9月'!$A35,FALSE)),IF($C$30=料金比較表!$C$3,(HLOOKUP('2025年9月'!AB$29,料金比較表!$36:$46,'2025年9月'!$A35,FALSE)),IF($C$30=料金比較表!$C$4,(HLOOKUP('2025年9月'!AB$29,料金比較表!$48:$60,'2025年9月'!$A35,FALSE)),IF($C$30=料金比較表!$C$5,(HLOOKUP('2025年9月'!AB$29,料金比較表!$61:$71,'2025年9月'!$A35,FALSE)),IF($C$30=料金比較表!$C$6,(HLOOKUP('2025年9月'!AB$29,料金比較表!$74:$84,'2025年9月'!$A35,FALSE))))))))</f>
        <v>#N/A</v>
      </c>
      <c r="AC35" s="63" t="e">
        <f ca="1">IF($C$30=料金比較表!$C$1,(HLOOKUP('2025年9月'!AC$29,料金比較表!$10:$20,'2025年9月'!$A35,FALSE)),IF($C$30=料金比較表!$C$2,(HLOOKUP('2025年9月'!AC$29,料金比較表!$23:$33,'2025年9月'!$A35,FALSE)),IF($C$30=料金比較表!$C$3,(HLOOKUP('2025年9月'!AC$29,料金比較表!$36:$46,'2025年9月'!$A35,FALSE)),IF($C$30=料金比較表!$C$4,(HLOOKUP('2025年9月'!AC$29,料金比較表!$48:$60,'2025年9月'!$A35,FALSE)),IF($C$30=料金比較表!$C$5,(HLOOKUP('2025年9月'!AC$29,料金比較表!$61:$71,'2025年9月'!$A35,FALSE)),IF($C$30=料金比較表!$C$6,(HLOOKUP('2025年9月'!AC$29,料金比較表!$74:$84,'2025年9月'!$A35,FALSE))))))))</f>
        <v>#N/A</v>
      </c>
      <c r="AD35" s="63" t="e">
        <f ca="1">IF($C$30=料金比較表!$C$1,(HLOOKUP('2025年9月'!AD$29,料金比較表!$10:$20,'2025年9月'!$A35,FALSE)),IF($C$30=料金比較表!$C$2,(HLOOKUP('2025年9月'!AD$29,料金比較表!$23:$33,'2025年9月'!$A35,FALSE)),IF($C$30=料金比較表!$C$3,(HLOOKUP('2025年9月'!AD$29,料金比較表!$36:$46,'2025年9月'!$A35,FALSE)),IF($C$30=料金比較表!$C$4,(HLOOKUP('2025年9月'!AD$29,料金比較表!$48:$60,'2025年9月'!$A35,FALSE)),IF($C$30=料金比較表!$C$5,(HLOOKUP('2025年9月'!AD$29,料金比較表!$61:$71,'2025年9月'!$A35,FALSE)),IF($C$30=料金比較表!$C$6,(HLOOKUP('2025年9月'!AD$29,料金比較表!$74:$84,'2025年9月'!$A35,FALSE))))))))</f>
        <v>#N/A</v>
      </c>
      <c r="AE35" s="63" t="e">
        <f ca="1">IF($C$30=料金比較表!$C$1,(HLOOKUP('2025年9月'!AE$29,料金比較表!$10:$20,'2025年9月'!$A35,FALSE)),IF($C$30=料金比較表!$C$2,(HLOOKUP('2025年9月'!AE$29,料金比較表!$23:$33,'2025年9月'!$A35,FALSE)),IF($C$30=料金比較表!$C$3,(HLOOKUP('2025年9月'!AE$29,料金比較表!$36:$46,'2025年9月'!$A35,FALSE)),IF($C$30=料金比較表!$C$4,(HLOOKUP('2025年9月'!AE$29,料金比較表!$48:$60,'2025年9月'!$A35,FALSE)),IF($C$30=料金比較表!$C$5,(HLOOKUP('2025年9月'!AE$29,料金比較表!$61:$71,'2025年9月'!$A35,FALSE)),IF($C$30=料金比較表!$C$6,(HLOOKUP('2025年9月'!AE$29,料金比較表!$74:$84,'2025年9月'!$A35,FALSE))))))))</f>
        <v>#N/A</v>
      </c>
      <c r="AF35" s="63" t="e">
        <f ca="1">IF($C$30=料金比較表!$C$1,(HLOOKUP('2025年9月'!AF$29,料金比較表!$10:$20,'2025年9月'!$A35,FALSE)),IF($C$30=料金比較表!$C$2,(HLOOKUP('2025年9月'!AF$29,料金比較表!$23:$33,'2025年9月'!$A35,FALSE)),IF($C$30=料金比較表!$C$3,(HLOOKUP('2025年9月'!AF$29,料金比較表!$36:$46,'2025年9月'!$A35,FALSE)),IF($C$30=料金比較表!$C$4,(HLOOKUP('2025年9月'!AF$29,料金比較表!$48:$60,'2025年9月'!$A35,FALSE)),IF($C$30=料金比較表!$C$5,(HLOOKUP('2025年9月'!AF$29,料金比較表!$61:$71,'2025年9月'!$A35,FALSE)),IF($C$30=料金比較表!$C$6,(HLOOKUP('2025年9月'!AF$29,料金比較表!$74:$84,'2025年9月'!$A35,FALSE))))))))</f>
        <v>#N/A</v>
      </c>
      <c r="AG35" s="63" t="e">
        <f ca="1">IF($C$30=料金比較表!$C$1,(HLOOKUP('2025年9月'!AG$29,料金比較表!$10:$20,'2025年9月'!$A35,FALSE)),IF($C$30=料金比較表!$C$2,(HLOOKUP('2025年9月'!AG$29,料金比較表!$23:$33,'2025年9月'!$A35,FALSE)),IF($C$30=料金比較表!$C$3,(HLOOKUP('2025年9月'!AG$29,料金比較表!$36:$46,'2025年9月'!$A35,FALSE)),IF($C$30=料金比較表!$C$4,(HLOOKUP('2025年9月'!AG$29,料金比較表!$48:$60,'2025年9月'!$A35,FALSE)),IF($C$30=料金比較表!$C$5,(HLOOKUP('2025年9月'!AG$29,料金比較表!$61:$71,'2025年9月'!$A35,FALSE)),IF($C$30=料金比較表!$C$6,(HLOOKUP('2025年9月'!AG$29,料金比較表!$74:$84,'2025年9月'!$A35,FALSE))))))))</f>
        <v>#N/A</v>
      </c>
      <c r="AH35" s="191"/>
    </row>
    <row r="36" spans="1:35" ht="18" thickBot="1" x14ac:dyDescent="0.25">
      <c r="A36" s="4">
        <f t="shared" si="1"/>
        <v>8</v>
      </c>
      <c r="B36" s="312" t="str">
        <f>料金比較表!C17</f>
        <v>プールヴィラ　屋我地島　ｂｙ　コルディオプレミアム</v>
      </c>
      <c r="C36" s="326"/>
      <c r="D36" s="62" t="e">
        <f ca="1">IF($C$30=料金比較表!$C$1,(HLOOKUP('2025年9月'!D$29,料金比較表!$10:$20,'2025年9月'!$A36,FALSE)),IF($C$30=料金比較表!$C$2,(HLOOKUP('2025年9月'!D$29,料金比較表!$23:$33,'2025年9月'!$A36,FALSE)),IF($C$30=料金比較表!$C$3,(HLOOKUP('2025年9月'!D$29,料金比較表!$36:$46,'2025年9月'!$A36,FALSE)),IF($C$30=料金比較表!$C$4,(HLOOKUP('2025年9月'!D$29,料金比較表!$48:$60,'2025年9月'!$A36,FALSE)),IF($C$30=料金比較表!$C$5,(HLOOKUP('2025年9月'!D$29,料金比較表!$61:$71,'2025年9月'!$A36,FALSE)),IF($C$30=料金比較表!$C$6,(HLOOKUP('2025年9月'!D$29,料金比較表!$74:$84,'2025年9月'!$A36,FALSE))))))))</f>
        <v>#N/A</v>
      </c>
      <c r="E36" s="63" t="e">
        <f ca="1">IF($C$30=料金比較表!$C$1,(HLOOKUP('2025年9月'!E$29,料金比較表!$10:$20,'2025年9月'!$A36,FALSE)),IF($C$30=料金比較表!$C$2,(HLOOKUP('2025年9月'!E$29,料金比較表!$23:$33,'2025年9月'!$A36,FALSE)),IF($C$30=料金比較表!$C$3,(HLOOKUP('2025年9月'!E$29,料金比較表!$36:$46,'2025年9月'!$A36,FALSE)),IF($C$30=料金比較表!$C$4,(HLOOKUP('2025年9月'!E$29,料金比較表!$48:$60,'2025年9月'!$A36,FALSE)),IF($C$30=料金比較表!$C$5,(HLOOKUP('2025年9月'!E$29,料金比較表!$61:$71,'2025年9月'!$A36,FALSE)),IF($C$30=料金比較表!$C$6,(HLOOKUP('2025年9月'!E$29,料金比較表!$74:$84,'2025年9月'!$A36,FALSE))))))))</f>
        <v>#N/A</v>
      </c>
      <c r="F36" s="63" t="e">
        <f ca="1">IF($C$30=料金比較表!$C$1,(HLOOKUP('2025年9月'!F$29,料金比較表!$10:$20,'2025年9月'!$A36,FALSE)),IF($C$30=料金比較表!$C$2,(HLOOKUP('2025年9月'!F$29,料金比較表!$23:$33,'2025年9月'!$A36,FALSE)),IF($C$30=料金比較表!$C$3,(HLOOKUP('2025年9月'!F$29,料金比較表!$36:$46,'2025年9月'!$A36,FALSE)),IF($C$30=料金比較表!$C$4,(HLOOKUP('2025年9月'!F$29,料金比較表!$48:$60,'2025年9月'!$A36,FALSE)),IF($C$30=料金比較表!$C$5,(HLOOKUP('2025年9月'!F$29,料金比較表!$61:$71,'2025年9月'!$A36,FALSE)),IF($C$30=料金比較表!$C$6,(HLOOKUP('2025年9月'!F$29,料金比較表!$74:$84,'2025年9月'!$A36,FALSE))))))))</f>
        <v>#N/A</v>
      </c>
      <c r="G36" s="63" t="e">
        <f ca="1">IF($C$30=料金比較表!$C$1,(HLOOKUP('2025年9月'!G$29,料金比較表!$10:$20,'2025年9月'!$A36,FALSE)),IF($C$30=料金比較表!$C$2,(HLOOKUP('2025年9月'!G$29,料金比較表!$23:$33,'2025年9月'!$A36,FALSE)),IF($C$30=料金比較表!$C$3,(HLOOKUP('2025年9月'!G$29,料金比較表!$36:$46,'2025年9月'!$A36,FALSE)),IF($C$30=料金比較表!$C$4,(HLOOKUP('2025年9月'!G$29,料金比較表!$48:$60,'2025年9月'!$A36,FALSE)),IF($C$30=料金比較表!$C$5,(HLOOKUP('2025年9月'!G$29,料金比較表!$61:$71,'2025年9月'!$A36,FALSE)),IF($C$30=料金比較表!$C$6,(HLOOKUP('2025年9月'!G$29,料金比較表!$74:$84,'2025年9月'!$A36,FALSE))))))))</f>
        <v>#N/A</v>
      </c>
      <c r="H36" s="63" t="e">
        <f ca="1">IF($C$30=料金比較表!$C$1,(HLOOKUP('2025年9月'!H$29,料金比較表!$10:$20,'2025年9月'!$A36,FALSE)),IF($C$30=料金比較表!$C$2,(HLOOKUP('2025年9月'!H$29,料金比較表!$23:$33,'2025年9月'!$A36,FALSE)),IF($C$30=料金比較表!$C$3,(HLOOKUP('2025年9月'!H$29,料金比較表!$36:$46,'2025年9月'!$A36,FALSE)),IF($C$30=料金比較表!$C$4,(HLOOKUP('2025年9月'!H$29,料金比較表!$48:$60,'2025年9月'!$A36,FALSE)),IF($C$30=料金比較表!$C$5,(HLOOKUP('2025年9月'!H$29,料金比較表!$61:$71,'2025年9月'!$A36,FALSE)),IF($C$30=料金比較表!$C$6,(HLOOKUP('2025年9月'!H$29,料金比較表!$74:$84,'2025年9月'!$A36,FALSE))))))))</f>
        <v>#N/A</v>
      </c>
      <c r="I36" s="63" t="e">
        <f ca="1">IF($C$30=料金比較表!$C$1,(HLOOKUP('2025年9月'!I$29,料金比較表!$10:$20,'2025年9月'!$A36,FALSE)),IF($C$30=料金比較表!$C$2,(HLOOKUP('2025年9月'!I$29,料金比較表!$23:$33,'2025年9月'!$A36,FALSE)),IF($C$30=料金比較表!$C$3,(HLOOKUP('2025年9月'!I$29,料金比較表!$36:$46,'2025年9月'!$A36,FALSE)),IF($C$30=料金比較表!$C$4,(HLOOKUP('2025年9月'!I$29,料金比較表!$48:$60,'2025年9月'!$A36,FALSE)),IF($C$30=料金比較表!$C$5,(HLOOKUP('2025年9月'!I$29,料金比較表!$61:$71,'2025年9月'!$A36,FALSE)),IF($C$30=料金比較表!$C$6,(HLOOKUP('2025年9月'!I$29,料金比較表!$74:$84,'2025年9月'!$A36,FALSE))))))))</f>
        <v>#N/A</v>
      </c>
      <c r="J36" s="63" t="e">
        <f ca="1">IF($C$30=料金比較表!$C$1,(HLOOKUP('2025年9月'!J$29,料金比較表!$10:$20,'2025年9月'!$A36,FALSE)),IF($C$30=料金比較表!$C$2,(HLOOKUP('2025年9月'!J$29,料金比較表!$23:$33,'2025年9月'!$A36,FALSE)),IF($C$30=料金比較表!$C$3,(HLOOKUP('2025年9月'!J$29,料金比較表!$36:$46,'2025年9月'!$A36,FALSE)),IF($C$30=料金比較表!$C$4,(HLOOKUP('2025年9月'!J$29,料金比較表!$48:$60,'2025年9月'!$A36,FALSE)),IF($C$30=料金比較表!$C$5,(HLOOKUP('2025年9月'!J$29,料金比較表!$61:$71,'2025年9月'!$A36,FALSE)),IF($C$30=料金比較表!$C$6,(HLOOKUP('2025年9月'!J$29,料金比較表!$74:$84,'2025年9月'!$A36,FALSE))))))))</f>
        <v>#N/A</v>
      </c>
      <c r="K36" s="63" t="e">
        <f ca="1">IF($C$30=料金比較表!$C$1,(HLOOKUP('2025年9月'!K$29,料金比較表!$10:$20,'2025年9月'!$A36,FALSE)),IF($C$30=料金比較表!$C$2,(HLOOKUP('2025年9月'!K$29,料金比較表!$23:$33,'2025年9月'!$A36,FALSE)),IF($C$30=料金比較表!$C$3,(HLOOKUP('2025年9月'!K$29,料金比較表!$36:$46,'2025年9月'!$A36,FALSE)),IF($C$30=料金比較表!$C$4,(HLOOKUP('2025年9月'!K$29,料金比較表!$48:$60,'2025年9月'!$A36,FALSE)),IF($C$30=料金比較表!$C$5,(HLOOKUP('2025年9月'!K$29,料金比較表!$61:$71,'2025年9月'!$A36,FALSE)),IF($C$30=料金比較表!$C$6,(HLOOKUP('2025年9月'!K$29,料金比較表!$74:$84,'2025年9月'!$A36,FALSE))))))))</f>
        <v>#N/A</v>
      </c>
      <c r="L36" s="63" t="e">
        <f ca="1">IF($C$30=料金比較表!$C$1,(HLOOKUP('2025年9月'!L$29,料金比較表!$10:$20,'2025年9月'!$A36,FALSE)),IF($C$30=料金比較表!$C$2,(HLOOKUP('2025年9月'!L$29,料金比較表!$23:$33,'2025年9月'!$A36,FALSE)),IF($C$30=料金比較表!$C$3,(HLOOKUP('2025年9月'!L$29,料金比較表!$36:$46,'2025年9月'!$A36,FALSE)),IF($C$30=料金比較表!$C$4,(HLOOKUP('2025年9月'!L$29,料金比較表!$48:$60,'2025年9月'!$A36,FALSE)),IF($C$30=料金比較表!$C$5,(HLOOKUP('2025年9月'!L$29,料金比較表!$61:$71,'2025年9月'!$A36,FALSE)),IF($C$30=料金比較表!$C$6,(HLOOKUP('2025年9月'!L$29,料金比較表!$74:$84,'2025年9月'!$A36,FALSE))))))))</f>
        <v>#N/A</v>
      </c>
      <c r="M36" s="63" t="e">
        <f ca="1">IF($C$30=料金比較表!$C$1,(HLOOKUP('2025年9月'!M$29,料金比較表!$10:$20,'2025年9月'!$A36,FALSE)),IF($C$30=料金比較表!$C$2,(HLOOKUP('2025年9月'!M$29,料金比較表!$23:$33,'2025年9月'!$A36,FALSE)),IF($C$30=料金比較表!$C$3,(HLOOKUP('2025年9月'!M$29,料金比較表!$36:$46,'2025年9月'!$A36,FALSE)),IF($C$30=料金比較表!$C$4,(HLOOKUP('2025年9月'!M$29,料金比較表!$48:$60,'2025年9月'!$A36,FALSE)),IF($C$30=料金比較表!$C$5,(HLOOKUP('2025年9月'!M$29,料金比較表!$61:$71,'2025年9月'!$A36,FALSE)),IF($C$30=料金比較表!$C$6,(HLOOKUP('2025年9月'!M$29,料金比較表!$74:$84,'2025年9月'!$A36,FALSE))))))))</f>
        <v>#N/A</v>
      </c>
      <c r="N36" s="63" t="e">
        <f ca="1">IF($C$30=料金比較表!$C$1,(HLOOKUP('2025年9月'!N$29,料金比較表!$10:$20,'2025年9月'!$A36,FALSE)),IF($C$30=料金比較表!$C$2,(HLOOKUP('2025年9月'!N$29,料金比較表!$23:$33,'2025年9月'!$A36,FALSE)),IF($C$30=料金比較表!$C$3,(HLOOKUP('2025年9月'!N$29,料金比較表!$36:$46,'2025年9月'!$A36,FALSE)),IF($C$30=料金比較表!$C$4,(HLOOKUP('2025年9月'!N$29,料金比較表!$48:$60,'2025年9月'!$A36,FALSE)),IF($C$30=料金比較表!$C$5,(HLOOKUP('2025年9月'!N$29,料金比較表!$61:$71,'2025年9月'!$A36,FALSE)),IF($C$30=料金比較表!$C$6,(HLOOKUP('2025年9月'!N$29,料金比較表!$74:$84,'2025年9月'!$A36,FALSE))))))))</f>
        <v>#N/A</v>
      </c>
      <c r="O36" s="63" t="e">
        <f ca="1">IF($C$30=料金比較表!$C$1,(HLOOKUP('2025年9月'!O$29,料金比較表!$10:$20,'2025年9月'!$A36,FALSE)),IF($C$30=料金比較表!$C$2,(HLOOKUP('2025年9月'!O$29,料金比較表!$23:$33,'2025年9月'!$A36,FALSE)),IF($C$30=料金比較表!$C$3,(HLOOKUP('2025年9月'!O$29,料金比較表!$36:$46,'2025年9月'!$A36,FALSE)),IF($C$30=料金比較表!$C$4,(HLOOKUP('2025年9月'!O$29,料金比較表!$48:$60,'2025年9月'!$A36,FALSE)),IF($C$30=料金比較表!$C$5,(HLOOKUP('2025年9月'!O$29,料金比較表!$61:$71,'2025年9月'!$A36,FALSE)),IF($C$30=料金比較表!$C$6,(HLOOKUP('2025年9月'!O$29,料金比較表!$74:$84,'2025年9月'!$A36,FALSE))))))))</f>
        <v>#N/A</v>
      </c>
      <c r="P36" s="63" t="e">
        <f ca="1">IF($C$30=料金比較表!$C$1,(HLOOKUP('2025年9月'!P$29,料金比較表!$10:$20,'2025年9月'!$A36,FALSE)),IF($C$30=料金比較表!$C$2,(HLOOKUP('2025年9月'!P$29,料金比較表!$23:$33,'2025年9月'!$A36,FALSE)),IF($C$30=料金比較表!$C$3,(HLOOKUP('2025年9月'!P$29,料金比較表!$36:$46,'2025年9月'!$A36,FALSE)),IF($C$30=料金比較表!$C$4,(HLOOKUP('2025年9月'!P$29,料金比較表!$48:$60,'2025年9月'!$A36,FALSE)),IF($C$30=料金比較表!$C$5,(HLOOKUP('2025年9月'!P$29,料金比較表!$61:$71,'2025年9月'!$A36,FALSE)),IF($C$30=料金比較表!$C$6,(HLOOKUP('2025年9月'!P$29,料金比較表!$74:$84,'2025年9月'!$A36,FALSE))))))))</f>
        <v>#N/A</v>
      </c>
      <c r="Q36" s="63" t="e">
        <f ca="1">IF($C$30=料金比較表!$C$1,(HLOOKUP('2025年9月'!Q$29,料金比較表!$10:$20,'2025年9月'!$A36,FALSE)),IF($C$30=料金比較表!$C$2,(HLOOKUP('2025年9月'!Q$29,料金比較表!$23:$33,'2025年9月'!$A36,FALSE)),IF($C$30=料金比較表!$C$3,(HLOOKUP('2025年9月'!Q$29,料金比較表!$36:$46,'2025年9月'!$A36,FALSE)),IF($C$30=料金比較表!$C$4,(HLOOKUP('2025年9月'!Q$29,料金比較表!$48:$60,'2025年9月'!$A36,FALSE)),IF($C$30=料金比較表!$C$5,(HLOOKUP('2025年9月'!Q$29,料金比較表!$61:$71,'2025年9月'!$A36,FALSE)),IF($C$30=料金比較表!$C$6,(HLOOKUP('2025年9月'!Q$29,料金比較表!$74:$84,'2025年9月'!$A36,FALSE))))))))</f>
        <v>#N/A</v>
      </c>
      <c r="R36" s="63" t="e">
        <f ca="1">IF($C$30=料金比較表!$C$1,(HLOOKUP('2025年9月'!R$29,料金比較表!$10:$20,'2025年9月'!$A36,FALSE)),IF($C$30=料金比較表!$C$2,(HLOOKUP('2025年9月'!R$29,料金比較表!$23:$33,'2025年9月'!$A36,FALSE)),IF($C$30=料金比較表!$C$3,(HLOOKUP('2025年9月'!R$29,料金比較表!$36:$46,'2025年9月'!$A36,FALSE)),IF($C$30=料金比較表!$C$4,(HLOOKUP('2025年9月'!R$29,料金比較表!$48:$60,'2025年9月'!$A36,FALSE)),IF($C$30=料金比較表!$C$5,(HLOOKUP('2025年9月'!R$29,料金比較表!$61:$71,'2025年9月'!$A36,FALSE)),IF($C$30=料金比較表!$C$6,(HLOOKUP('2025年9月'!R$29,料金比較表!$74:$84,'2025年9月'!$A36,FALSE))))))))</f>
        <v>#N/A</v>
      </c>
      <c r="S36" s="63" t="e">
        <f ca="1">IF($C$30=料金比較表!$C$1,(HLOOKUP('2025年9月'!S$29,料金比較表!$10:$20,'2025年9月'!$A36,FALSE)),IF($C$30=料金比較表!$C$2,(HLOOKUP('2025年9月'!S$29,料金比較表!$23:$33,'2025年9月'!$A36,FALSE)),IF($C$30=料金比較表!$C$3,(HLOOKUP('2025年9月'!S$29,料金比較表!$36:$46,'2025年9月'!$A36,FALSE)),IF($C$30=料金比較表!$C$4,(HLOOKUP('2025年9月'!S$29,料金比較表!$48:$60,'2025年9月'!$A36,FALSE)),IF($C$30=料金比較表!$C$5,(HLOOKUP('2025年9月'!S$29,料金比較表!$61:$71,'2025年9月'!$A36,FALSE)),IF($C$30=料金比較表!$C$6,(HLOOKUP('2025年9月'!S$29,料金比較表!$74:$84,'2025年9月'!$A36,FALSE))))))))</f>
        <v>#N/A</v>
      </c>
      <c r="T36" s="63" t="e">
        <f ca="1">IF($C$30=料金比較表!$C$1,(HLOOKUP('2025年9月'!T$29,料金比較表!$10:$20,'2025年9月'!$A36,FALSE)),IF($C$30=料金比較表!$C$2,(HLOOKUP('2025年9月'!T$29,料金比較表!$23:$33,'2025年9月'!$A36,FALSE)),IF($C$30=料金比較表!$C$3,(HLOOKUP('2025年9月'!T$29,料金比較表!$36:$46,'2025年9月'!$A36,FALSE)),IF($C$30=料金比較表!$C$4,(HLOOKUP('2025年9月'!T$29,料金比較表!$48:$60,'2025年9月'!$A36,FALSE)),IF($C$30=料金比較表!$C$5,(HLOOKUP('2025年9月'!T$29,料金比較表!$61:$71,'2025年9月'!$A36,FALSE)),IF($C$30=料金比較表!$C$6,(HLOOKUP('2025年9月'!T$29,料金比較表!$74:$84,'2025年9月'!$A36,FALSE))))))))</f>
        <v>#N/A</v>
      </c>
      <c r="U36" s="63" t="e">
        <f ca="1">IF($C$30=料金比較表!$C$1,(HLOOKUP('2025年9月'!U$29,料金比較表!$10:$20,'2025年9月'!$A36,FALSE)),IF($C$30=料金比較表!$C$2,(HLOOKUP('2025年9月'!U$29,料金比較表!$23:$33,'2025年9月'!$A36,FALSE)),IF($C$30=料金比較表!$C$3,(HLOOKUP('2025年9月'!U$29,料金比較表!$36:$46,'2025年9月'!$A36,FALSE)),IF($C$30=料金比較表!$C$4,(HLOOKUP('2025年9月'!U$29,料金比較表!$48:$60,'2025年9月'!$A36,FALSE)),IF($C$30=料金比較表!$C$5,(HLOOKUP('2025年9月'!U$29,料金比較表!$61:$71,'2025年9月'!$A36,FALSE)),IF($C$30=料金比較表!$C$6,(HLOOKUP('2025年9月'!U$29,料金比較表!$74:$84,'2025年9月'!$A36,FALSE))))))))</f>
        <v>#N/A</v>
      </c>
      <c r="V36" s="63" t="e">
        <f ca="1">IF($C$30=料金比較表!$C$1,(HLOOKUP('2025年9月'!V$29,料金比較表!$10:$20,'2025年9月'!$A36,FALSE)),IF($C$30=料金比較表!$C$2,(HLOOKUP('2025年9月'!V$29,料金比較表!$23:$33,'2025年9月'!$A36,FALSE)),IF($C$30=料金比較表!$C$3,(HLOOKUP('2025年9月'!V$29,料金比較表!$36:$46,'2025年9月'!$A36,FALSE)),IF($C$30=料金比較表!$C$4,(HLOOKUP('2025年9月'!V$29,料金比較表!$48:$60,'2025年9月'!$A36,FALSE)),IF($C$30=料金比較表!$C$5,(HLOOKUP('2025年9月'!V$29,料金比較表!$61:$71,'2025年9月'!$A36,FALSE)),IF($C$30=料金比較表!$C$6,(HLOOKUP('2025年9月'!V$29,料金比較表!$74:$84,'2025年9月'!$A36,FALSE))))))))</f>
        <v>#N/A</v>
      </c>
      <c r="W36" s="63" t="e">
        <f ca="1">IF($C$30=料金比較表!$C$1,(HLOOKUP('2025年9月'!W$29,料金比較表!$10:$20,'2025年9月'!$A36,FALSE)),IF($C$30=料金比較表!$C$2,(HLOOKUP('2025年9月'!W$29,料金比較表!$23:$33,'2025年9月'!$A36,FALSE)),IF($C$30=料金比較表!$C$3,(HLOOKUP('2025年9月'!W$29,料金比較表!$36:$46,'2025年9月'!$A36,FALSE)),IF($C$30=料金比較表!$C$4,(HLOOKUP('2025年9月'!W$29,料金比較表!$48:$60,'2025年9月'!$A36,FALSE)),IF($C$30=料金比較表!$C$5,(HLOOKUP('2025年9月'!W$29,料金比較表!$61:$71,'2025年9月'!$A36,FALSE)),IF($C$30=料金比較表!$C$6,(HLOOKUP('2025年9月'!W$29,料金比較表!$74:$84,'2025年9月'!$A36,FALSE))))))))</f>
        <v>#N/A</v>
      </c>
      <c r="X36" s="63" t="e">
        <f ca="1">IF($C$30=料金比較表!$C$1,(HLOOKUP('2025年9月'!X$29,料金比較表!$10:$20,'2025年9月'!$A36,FALSE)),IF($C$30=料金比較表!$C$2,(HLOOKUP('2025年9月'!X$29,料金比較表!$23:$33,'2025年9月'!$A36,FALSE)),IF($C$30=料金比較表!$C$3,(HLOOKUP('2025年9月'!X$29,料金比較表!$36:$46,'2025年9月'!$A36,FALSE)),IF($C$30=料金比較表!$C$4,(HLOOKUP('2025年9月'!X$29,料金比較表!$48:$60,'2025年9月'!$A36,FALSE)),IF($C$30=料金比較表!$C$5,(HLOOKUP('2025年9月'!X$29,料金比較表!$61:$71,'2025年9月'!$A36,FALSE)),IF($C$30=料金比較表!$C$6,(HLOOKUP('2025年9月'!X$29,料金比較表!$74:$84,'2025年9月'!$A36,FALSE))))))))</f>
        <v>#N/A</v>
      </c>
      <c r="Y36" s="63" t="e">
        <f ca="1">IF($C$30=料金比較表!$C$1,(HLOOKUP('2025年9月'!Y$29,料金比較表!$10:$20,'2025年9月'!$A36,FALSE)),IF($C$30=料金比較表!$C$2,(HLOOKUP('2025年9月'!Y$29,料金比較表!$23:$33,'2025年9月'!$A36,FALSE)),IF($C$30=料金比較表!$C$3,(HLOOKUP('2025年9月'!Y$29,料金比較表!$36:$46,'2025年9月'!$A36,FALSE)),IF($C$30=料金比較表!$C$4,(HLOOKUP('2025年9月'!Y$29,料金比較表!$48:$60,'2025年9月'!$A36,FALSE)),IF($C$30=料金比較表!$C$5,(HLOOKUP('2025年9月'!Y$29,料金比較表!$61:$71,'2025年9月'!$A36,FALSE)),IF($C$30=料金比較表!$C$6,(HLOOKUP('2025年9月'!Y$29,料金比較表!$74:$84,'2025年9月'!$A36,FALSE))))))))</f>
        <v>#N/A</v>
      </c>
      <c r="Z36" s="63" t="e">
        <f ca="1">IF($C$30=料金比較表!$C$1,(HLOOKUP('2025年9月'!Z$29,料金比較表!$10:$20,'2025年9月'!$A36,FALSE)),IF($C$30=料金比較表!$C$2,(HLOOKUP('2025年9月'!Z$29,料金比較表!$23:$33,'2025年9月'!$A36,FALSE)),IF($C$30=料金比較表!$C$3,(HLOOKUP('2025年9月'!Z$29,料金比較表!$36:$46,'2025年9月'!$A36,FALSE)),IF($C$30=料金比較表!$C$4,(HLOOKUP('2025年9月'!Z$29,料金比較表!$48:$60,'2025年9月'!$A36,FALSE)),IF($C$30=料金比較表!$C$5,(HLOOKUP('2025年9月'!Z$29,料金比較表!$61:$71,'2025年9月'!$A36,FALSE)),IF($C$30=料金比較表!$C$6,(HLOOKUP('2025年9月'!Z$29,料金比較表!$74:$84,'2025年9月'!$A36,FALSE))))))))</f>
        <v>#N/A</v>
      </c>
      <c r="AA36" s="63" t="e">
        <f ca="1">IF($C$30=料金比較表!$C$1,(HLOOKUP('2025年9月'!AA$29,料金比較表!$10:$20,'2025年9月'!$A36,FALSE)),IF($C$30=料金比較表!$C$2,(HLOOKUP('2025年9月'!AA$29,料金比較表!$23:$33,'2025年9月'!$A36,FALSE)),IF($C$30=料金比較表!$C$3,(HLOOKUP('2025年9月'!AA$29,料金比較表!$36:$46,'2025年9月'!$A36,FALSE)),IF($C$30=料金比較表!$C$4,(HLOOKUP('2025年9月'!AA$29,料金比較表!$48:$60,'2025年9月'!$A36,FALSE)),IF($C$30=料金比較表!$C$5,(HLOOKUP('2025年9月'!AA$29,料金比較表!$61:$71,'2025年9月'!$A36,FALSE)),IF($C$30=料金比較表!$C$6,(HLOOKUP('2025年9月'!AA$29,料金比較表!$74:$84,'2025年9月'!$A36,FALSE))))))))</f>
        <v>#N/A</v>
      </c>
      <c r="AB36" s="63" t="e">
        <f ca="1">IF($C$30=料金比較表!$C$1,(HLOOKUP('2025年9月'!AB$29,料金比較表!$10:$20,'2025年9月'!$A36,FALSE)),IF($C$30=料金比較表!$C$2,(HLOOKUP('2025年9月'!AB$29,料金比較表!$23:$33,'2025年9月'!$A36,FALSE)),IF($C$30=料金比較表!$C$3,(HLOOKUP('2025年9月'!AB$29,料金比較表!$36:$46,'2025年9月'!$A36,FALSE)),IF($C$30=料金比較表!$C$4,(HLOOKUP('2025年9月'!AB$29,料金比較表!$48:$60,'2025年9月'!$A36,FALSE)),IF($C$30=料金比較表!$C$5,(HLOOKUP('2025年9月'!AB$29,料金比較表!$61:$71,'2025年9月'!$A36,FALSE)),IF($C$30=料金比較表!$C$6,(HLOOKUP('2025年9月'!AB$29,料金比較表!$74:$84,'2025年9月'!$A36,FALSE))))))))</f>
        <v>#N/A</v>
      </c>
      <c r="AC36" s="63" t="e">
        <f ca="1">IF($C$30=料金比較表!$C$1,(HLOOKUP('2025年9月'!AC$29,料金比較表!$10:$20,'2025年9月'!$A36,FALSE)),IF($C$30=料金比較表!$C$2,(HLOOKUP('2025年9月'!AC$29,料金比較表!$23:$33,'2025年9月'!$A36,FALSE)),IF($C$30=料金比較表!$C$3,(HLOOKUP('2025年9月'!AC$29,料金比較表!$36:$46,'2025年9月'!$A36,FALSE)),IF($C$30=料金比較表!$C$4,(HLOOKUP('2025年9月'!AC$29,料金比較表!$48:$60,'2025年9月'!$A36,FALSE)),IF($C$30=料金比較表!$C$5,(HLOOKUP('2025年9月'!AC$29,料金比較表!$61:$71,'2025年9月'!$A36,FALSE)),IF($C$30=料金比較表!$C$6,(HLOOKUP('2025年9月'!AC$29,料金比較表!$74:$84,'2025年9月'!$A36,FALSE))))))))</f>
        <v>#N/A</v>
      </c>
      <c r="AD36" s="63" t="e">
        <f ca="1">IF($C$30=料金比較表!$C$1,(HLOOKUP('2025年9月'!AD$29,料金比較表!$10:$20,'2025年9月'!$A36,FALSE)),IF($C$30=料金比較表!$C$2,(HLOOKUP('2025年9月'!AD$29,料金比較表!$23:$33,'2025年9月'!$A36,FALSE)),IF($C$30=料金比較表!$C$3,(HLOOKUP('2025年9月'!AD$29,料金比較表!$36:$46,'2025年9月'!$A36,FALSE)),IF($C$30=料金比較表!$C$4,(HLOOKUP('2025年9月'!AD$29,料金比較表!$48:$60,'2025年9月'!$A36,FALSE)),IF($C$30=料金比較表!$C$5,(HLOOKUP('2025年9月'!AD$29,料金比較表!$61:$71,'2025年9月'!$A36,FALSE)),IF($C$30=料金比較表!$C$6,(HLOOKUP('2025年9月'!AD$29,料金比較表!$74:$84,'2025年9月'!$A36,FALSE))))))))</f>
        <v>#N/A</v>
      </c>
      <c r="AE36" s="63" t="e">
        <f ca="1">IF($C$30=料金比較表!$C$1,(HLOOKUP('2025年9月'!AE$29,料金比較表!$10:$20,'2025年9月'!$A36,FALSE)),IF($C$30=料金比較表!$C$2,(HLOOKUP('2025年9月'!AE$29,料金比較表!$23:$33,'2025年9月'!$A36,FALSE)),IF($C$30=料金比較表!$C$3,(HLOOKUP('2025年9月'!AE$29,料金比較表!$36:$46,'2025年9月'!$A36,FALSE)),IF($C$30=料金比較表!$C$4,(HLOOKUP('2025年9月'!AE$29,料金比較表!$48:$60,'2025年9月'!$A36,FALSE)),IF($C$30=料金比較表!$C$5,(HLOOKUP('2025年9月'!AE$29,料金比較表!$61:$71,'2025年9月'!$A36,FALSE)),IF($C$30=料金比較表!$C$6,(HLOOKUP('2025年9月'!AE$29,料金比較表!$74:$84,'2025年9月'!$A36,FALSE))))))))</f>
        <v>#N/A</v>
      </c>
      <c r="AF36" s="63" t="e">
        <f ca="1">IF($C$30=料金比較表!$C$1,(HLOOKUP('2025年9月'!AF$29,料金比較表!$10:$20,'2025年9月'!$A36,FALSE)),IF($C$30=料金比較表!$C$2,(HLOOKUP('2025年9月'!AF$29,料金比較表!$23:$33,'2025年9月'!$A36,FALSE)),IF($C$30=料金比較表!$C$3,(HLOOKUP('2025年9月'!AF$29,料金比較表!$36:$46,'2025年9月'!$A36,FALSE)),IF($C$30=料金比較表!$C$4,(HLOOKUP('2025年9月'!AF$29,料金比較表!$48:$60,'2025年9月'!$A36,FALSE)),IF($C$30=料金比較表!$C$5,(HLOOKUP('2025年9月'!AF$29,料金比較表!$61:$71,'2025年9月'!$A36,FALSE)),IF($C$30=料金比較表!$C$6,(HLOOKUP('2025年9月'!AF$29,料金比較表!$74:$84,'2025年9月'!$A36,FALSE))))))))</f>
        <v>#N/A</v>
      </c>
      <c r="AG36" s="63" t="e">
        <f ca="1">IF($C$30=料金比較表!$C$1,(HLOOKUP('2025年9月'!AG$29,料金比較表!$10:$20,'2025年9月'!$A36,FALSE)),IF($C$30=料金比較表!$C$2,(HLOOKUP('2025年9月'!AG$29,料金比較表!$23:$33,'2025年9月'!$A36,FALSE)),IF($C$30=料金比較表!$C$3,(HLOOKUP('2025年9月'!AG$29,料金比較表!$36:$46,'2025年9月'!$A36,FALSE)),IF($C$30=料金比較表!$C$4,(HLOOKUP('2025年9月'!AG$29,料金比較表!$48:$60,'2025年9月'!$A36,FALSE)),IF($C$30=料金比較表!$C$5,(HLOOKUP('2025年9月'!AG$29,料金比較表!$61:$71,'2025年9月'!$A36,FALSE)),IF($C$30=料金比較表!$C$6,(HLOOKUP('2025年9月'!AG$29,料金比較表!$74:$84,'2025年9月'!$A36,FALSE))))))))</f>
        <v>#N/A</v>
      </c>
      <c r="AH36" s="191"/>
    </row>
    <row r="37" spans="1:35" ht="18" hidden="1" thickBot="1" x14ac:dyDescent="0.25">
      <c r="A37" s="4">
        <f t="shared" si="1"/>
        <v>9</v>
      </c>
      <c r="B37" s="213">
        <f>料金比較表!C18</f>
        <v>0</v>
      </c>
      <c r="C37" s="326"/>
      <c r="D37" s="65" t="e">
        <f ca="1">IF($C$30=料金比較表!$C$1,(HLOOKUP('2025年9月'!D$29,料金比較表!$10:$20,'2025年9月'!$A37,FALSE)),IF($C$30=料金比較表!$C$2,(HLOOKUP('2025年9月'!D$29,料金比較表!$23:$33,'2025年9月'!$A37,FALSE)),IF($C$30=料金比較表!$C$3,(HLOOKUP('2025年9月'!D$29,料金比較表!$36:$46,'2025年9月'!$A37,FALSE)),IF($C$30=料金比較表!$C$4,(HLOOKUP('2025年9月'!D$29,料金比較表!$48:$60,'2025年9月'!$A37,FALSE)),IF($C$30=料金比較表!$C$5,(HLOOKUP('2025年9月'!D$29,料金比較表!$61:$71,'2025年9月'!$A37,FALSE)),IF($C$30=料金比較表!$C$6,(HLOOKUP('2025年9月'!D$29,料金比較表!$74:$84,'2025年9月'!$A37,FALSE))))))))</f>
        <v>#N/A</v>
      </c>
      <c r="E37" s="66" t="e">
        <f ca="1">IF($C$30=料金比較表!$C$1,(HLOOKUP('2025年9月'!E$29,料金比較表!$10:$20,'2025年9月'!$A37,FALSE)),IF($C$30=料金比較表!$C$2,(HLOOKUP('2025年9月'!E$29,料金比較表!$23:$33,'2025年9月'!$A37,FALSE)),IF($C$30=料金比較表!$C$3,(HLOOKUP('2025年9月'!E$29,料金比較表!$36:$46,'2025年9月'!$A37,FALSE)),IF($C$30=料金比較表!$C$4,(HLOOKUP('2025年9月'!E$29,料金比較表!$48:$60,'2025年9月'!$A37,FALSE)),IF($C$30=料金比較表!$C$5,(HLOOKUP('2025年9月'!E$29,料金比較表!$61:$71,'2025年9月'!$A37,FALSE)),IF($C$30=料金比較表!$C$6,(HLOOKUP('2025年9月'!E$29,料金比較表!$74:$84,'2025年9月'!$A37,FALSE))))))))</f>
        <v>#N/A</v>
      </c>
      <c r="F37" s="66" t="e">
        <f ca="1">IF($C$30=料金比較表!$C$1,(HLOOKUP('2025年9月'!F$29,料金比較表!$10:$20,'2025年9月'!$A37,FALSE)),IF($C$30=料金比較表!$C$2,(HLOOKUP('2025年9月'!F$29,料金比較表!$23:$33,'2025年9月'!$A37,FALSE)),IF($C$30=料金比較表!$C$3,(HLOOKUP('2025年9月'!F$29,料金比較表!$36:$46,'2025年9月'!$A37,FALSE)),IF($C$30=料金比較表!$C$4,(HLOOKUP('2025年9月'!F$29,料金比較表!$48:$60,'2025年9月'!$A37,FALSE)),IF($C$30=料金比較表!$C$5,(HLOOKUP('2025年9月'!F$29,料金比較表!$61:$71,'2025年9月'!$A37,FALSE)),IF($C$30=料金比較表!$C$6,(HLOOKUP('2025年9月'!F$29,料金比較表!$74:$84,'2025年9月'!$A37,FALSE))))))))</f>
        <v>#N/A</v>
      </c>
      <c r="G37" s="66" t="e">
        <f ca="1">IF($C$30=料金比較表!$C$1,(HLOOKUP('2025年9月'!G$29,料金比較表!$10:$20,'2025年9月'!$A37,FALSE)),IF($C$30=料金比較表!$C$2,(HLOOKUP('2025年9月'!G$29,料金比較表!$23:$33,'2025年9月'!$A37,FALSE)),IF($C$30=料金比較表!$C$3,(HLOOKUP('2025年9月'!G$29,料金比較表!$36:$46,'2025年9月'!$A37,FALSE)),IF($C$30=料金比較表!$C$4,(HLOOKUP('2025年9月'!G$29,料金比較表!$48:$60,'2025年9月'!$A37,FALSE)),IF($C$30=料金比較表!$C$5,(HLOOKUP('2025年9月'!G$29,料金比較表!$61:$71,'2025年9月'!$A37,FALSE)),IF($C$30=料金比較表!$C$6,(HLOOKUP('2025年9月'!G$29,料金比較表!$74:$84,'2025年9月'!$A37,FALSE))))))))</f>
        <v>#N/A</v>
      </c>
      <c r="H37" s="66" t="e">
        <f ca="1">IF($C$30=料金比較表!$C$1,(HLOOKUP('2025年9月'!H$29,料金比較表!$10:$20,'2025年9月'!$A37,FALSE)),IF($C$30=料金比較表!$C$2,(HLOOKUP('2025年9月'!H$29,料金比較表!$23:$33,'2025年9月'!$A37,FALSE)),IF($C$30=料金比較表!$C$3,(HLOOKUP('2025年9月'!H$29,料金比較表!$36:$46,'2025年9月'!$A37,FALSE)),IF($C$30=料金比較表!$C$4,(HLOOKUP('2025年9月'!H$29,料金比較表!$48:$60,'2025年9月'!$A37,FALSE)),IF($C$30=料金比較表!$C$5,(HLOOKUP('2025年9月'!H$29,料金比較表!$61:$71,'2025年9月'!$A37,FALSE)),IF($C$30=料金比較表!$C$6,(HLOOKUP('2025年9月'!H$29,料金比較表!$74:$84,'2025年9月'!$A37,FALSE))))))))</f>
        <v>#N/A</v>
      </c>
      <c r="I37" s="66" t="e">
        <f ca="1">IF($C$30=料金比較表!$C$1,(HLOOKUP('2025年9月'!I$29,料金比較表!$10:$20,'2025年9月'!$A37,FALSE)),IF($C$30=料金比較表!$C$2,(HLOOKUP('2025年9月'!I$29,料金比較表!$23:$33,'2025年9月'!$A37,FALSE)),IF($C$30=料金比較表!$C$3,(HLOOKUP('2025年9月'!I$29,料金比較表!$36:$46,'2025年9月'!$A37,FALSE)),IF($C$30=料金比較表!$C$4,(HLOOKUP('2025年9月'!I$29,料金比較表!$48:$60,'2025年9月'!$A37,FALSE)),IF($C$30=料金比較表!$C$5,(HLOOKUP('2025年9月'!I$29,料金比較表!$61:$71,'2025年9月'!$A37,FALSE)),IF($C$30=料金比較表!$C$6,(HLOOKUP('2025年9月'!I$29,料金比較表!$74:$84,'2025年9月'!$A37,FALSE))))))))</f>
        <v>#N/A</v>
      </c>
      <c r="J37" s="66" t="e">
        <f ca="1">IF($C$30=料金比較表!$C$1,(HLOOKUP('2025年9月'!J$29,料金比較表!$10:$20,'2025年9月'!$A37,FALSE)),IF($C$30=料金比較表!$C$2,(HLOOKUP('2025年9月'!J$29,料金比較表!$23:$33,'2025年9月'!$A37,FALSE)),IF($C$30=料金比較表!$C$3,(HLOOKUP('2025年9月'!J$29,料金比較表!$36:$46,'2025年9月'!$A37,FALSE)),IF($C$30=料金比較表!$C$4,(HLOOKUP('2025年9月'!J$29,料金比較表!$48:$60,'2025年9月'!$A37,FALSE)),IF($C$30=料金比較表!$C$5,(HLOOKUP('2025年9月'!J$29,料金比較表!$61:$71,'2025年9月'!$A37,FALSE)),IF($C$30=料金比較表!$C$6,(HLOOKUP('2025年9月'!J$29,料金比較表!$74:$84,'2025年9月'!$A37,FALSE))))))))</f>
        <v>#N/A</v>
      </c>
      <c r="K37" s="66" t="e">
        <f ca="1">IF($C$30=料金比較表!$C$1,(HLOOKUP('2025年9月'!K$29,料金比較表!$10:$20,'2025年9月'!$A37,FALSE)),IF($C$30=料金比較表!$C$2,(HLOOKUP('2025年9月'!K$29,料金比較表!$23:$33,'2025年9月'!$A37,FALSE)),IF($C$30=料金比較表!$C$3,(HLOOKUP('2025年9月'!K$29,料金比較表!$36:$46,'2025年9月'!$A37,FALSE)),IF($C$30=料金比較表!$C$4,(HLOOKUP('2025年9月'!K$29,料金比較表!$48:$60,'2025年9月'!$A37,FALSE)),IF($C$30=料金比較表!$C$5,(HLOOKUP('2025年9月'!K$29,料金比較表!$61:$71,'2025年9月'!$A37,FALSE)),IF($C$30=料金比較表!$C$6,(HLOOKUP('2025年9月'!K$29,料金比較表!$74:$84,'2025年9月'!$A37,FALSE))))))))</f>
        <v>#N/A</v>
      </c>
      <c r="L37" s="66" t="e">
        <f ca="1">IF($C$30=料金比較表!$C$1,(HLOOKUP('2025年9月'!L$29,料金比較表!$10:$20,'2025年9月'!$A37,FALSE)),IF($C$30=料金比較表!$C$2,(HLOOKUP('2025年9月'!L$29,料金比較表!$23:$33,'2025年9月'!$A37,FALSE)),IF($C$30=料金比較表!$C$3,(HLOOKUP('2025年9月'!L$29,料金比較表!$36:$46,'2025年9月'!$A37,FALSE)),IF($C$30=料金比較表!$C$4,(HLOOKUP('2025年9月'!L$29,料金比較表!$48:$60,'2025年9月'!$A37,FALSE)),IF($C$30=料金比較表!$C$5,(HLOOKUP('2025年9月'!L$29,料金比較表!$61:$71,'2025年9月'!$A37,FALSE)),IF($C$30=料金比較表!$C$6,(HLOOKUP('2025年9月'!L$29,料金比較表!$74:$84,'2025年9月'!$A37,FALSE))))))))</f>
        <v>#N/A</v>
      </c>
      <c r="M37" s="66" t="e">
        <f ca="1">IF($C$30=料金比較表!$C$1,(HLOOKUP('2025年9月'!M$29,料金比較表!$10:$20,'2025年9月'!$A37,FALSE)),IF($C$30=料金比較表!$C$2,(HLOOKUP('2025年9月'!M$29,料金比較表!$23:$33,'2025年9月'!$A37,FALSE)),IF($C$30=料金比較表!$C$3,(HLOOKUP('2025年9月'!M$29,料金比較表!$36:$46,'2025年9月'!$A37,FALSE)),IF($C$30=料金比較表!$C$4,(HLOOKUP('2025年9月'!M$29,料金比較表!$48:$60,'2025年9月'!$A37,FALSE)),IF($C$30=料金比較表!$C$5,(HLOOKUP('2025年9月'!M$29,料金比較表!$61:$71,'2025年9月'!$A37,FALSE)),IF($C$30=料金比較表!$C$6,(HLOOKUP('2025年9月'!M$29,料金比較表!$74:$84,'2025年9月'!$A37,FALSE))))))))</f>
        <v>#N/A</v>
      </c>
      <c r="N37" s="66" t="e">
        <f ca="1">IF($C$30=料金比較表!$C$1,(HLOOKUP('2025年9月'!N$29,料金比較表!$10:$20,'2025年9月'!$A37,FALSE)),IF($C$30=料金比較表!$C$2,(HLOOKUP('2025年9月'!N$29,料金比較表!$23:$33,'2025年9月'!$A37,FALSE)),IF($C$30=料金比較表!$C$3,(HLOOKUP('2025年9月'!N$29,料金比較表!$36:$46,'2025年9月'!$A37,FALSE)),IF($C$30=料金比較表!$C$4,(HLOOKUP('2025年9月'!N$29,料金比較表!$48:$60,'2025年9月'!$A37,FALSE)),IF($C$30=料金比較表!$C$5,(HLOOKUP('2025年9月'!N$29,料金比較表!$61:$71,'2025年9月'!$A37,FALSE)),IF($C$30=料金比較表!$C$6,(HLOOKUP('2025年9月'!N$29,料金比較表!$74:$84,'2025年9月'!$A37,FALSE))))))))</f>
        <v>#N/A</v>
      </c>
      <c r="O37" s="66" t="e">
        <f ca="1">IF($C$30=料金比較表!$C$1,(HLOOKUP('2025年9月'!O$29,料金比較表!$10:$20,'2025年9月'!$A37,FALSE)),IF($C$30=料金比較表!$C$2,(HLOOKUP('2025年9月'!O$29,料金比較表!$23:$33,'2025年9月'!$A37,FALSE)),IF($C$30=料金比較表!$C$3,(HLOOKUP('2025年9月'!O$29,料金比較表!$36:$46,'2025年9月'!$A37,FALSE)),IF($C$30=料金比較表!$C$4,(HLOOKUP('2025年9月'!O$29,料金比較表!$48:$60,'2025年9月'!$A37,FALSE)),IF($C$30=料金比較表!$C$5,(HLOOKUP('2025年9月'!O$29,料金比較表!$61:$71,'2025年9月'!$A37,FALSE)),IF($C$30=料金比較表!$C$6,(HLOOKUP('2025年9月'!O$29,料金比較表!$74:$84,'2025年9月'!$A37,FALSE))))))))</f>
        <v>#N/A</v>
      </c>
      <c r="P37" s="66" t="e">
        <f ca="1">IF($C$30=料金比較表!$C$1,(HLOOKUP('2025年9月'!P$29,料金比較表!$10:$20,'2025年9月'!$A37,FALSE)),IF($C$30=料金比較表!$C$2,(HLOOKUP('2025年9月'!P$29,料金比較表!$23:$33,'2025年9月'!$A37,FALSE)),IF($C$30=料金比較表!$C$3,(HLOOKUP('2025年9月'!P$29,料金比較表!$36:$46,'2025年9月'!$A37,FALSE)),IF($C$30=料金比較表!$C$4,(HLOOKUP('2025年9月'!P$29,料金比較表!$48:$60,'2025年9月'!$A37,FALSE)),IF($C$30=料金比較表!$C$5,(HLOOKUP('2025年9月'!P$29,料金比較表!$61:$71,'2025年9月'!$A37,FALSE)),IF($C$30=料金比較表!$C$6,(HLOOKUP('2025年9月'!P$29,料金比較表!$74:$84,'2025年9月'!$A37,FALSE))))))))</f>
        <v>#N/A</v>
      </c>
      <c r="Q37" s="66" t="e">
        <f ca="1">IF($C$30=料金比較表!$C$1,(HLOOKUP('2025年9月'!Q$29,料金比較表!$10:$20,'2025年9月'!$A37,FALSE)),IF($C$30=料金比較表!$C$2,(HLOOKUP('2025年9月'!Q$29,料金比較表!$23:$33,'2025年9月'!$A37,FALSE)),IF($C$30=料金比較表!$C$3,(HLOOKUP('2025年9月'!Q$29,料金比較表!$36:$46,'2025年9月'!$A37,FALSE)),IF($C$30=料金比較表!$C$4,(HLOOKUP('2025年9月'!Q$29,料金比較表!$48:$60,'2025年9月'!$A37,FALSE)),IF($C$30=料金比較表!$C$5,(HLOOKUP('2025年9月'!Q$29,料金比較表!$61:$71,'2025年9月'!$A37,FALSE)),IF($C$30=料金比較表!$C$6,(HLOOKUP('2025年9月'!Q$29,料金比較表!$74:$84,'2025年9月'!$A37,FALSE))))))))</f>
        <v>#N/A</v>
      </c>
      <c r="R37" s="66" t="e">
        <f ca="1">IF($C$30=料金比較表!$C$1,(HLOOKUP('2025年9月'!R$29,料金比較表!$10:$20,'2025年9月'!$A37,FALSE)),IF($C$30=料金比較表!$C$2,(HLOOKUP('2025年9月'!R$29,料金比較表!$23:$33,'2025年9月'!$A37,FALSE)),IF($C$30=料金比較表!$C$3,(HLOOKUP('2025年9月'!R$29,料金比較表!$36:$46,'2025年9月'!$A37,FALSE)),IF($C$30=料金比較表!$C$4,(HLOOKUP('2025年9月'!R$29,料金比較表!$48:$60,'2025年9月'!$A37,FALSE)),IF($C$30=料金比較表!$C$5,(HLOOKUP('2025年9月'!R$29,料金比較表!$61:$71,'2025年9月'!$A37,FALSE)),IF($C$30=料金比較表!$C$6,(HLOOKUP('2025年9月'!R$29,料金比較表!$74:$84,'2025年9月'!$A37,FALSE))))))))</f>
        <v>#N/A</v>
      </c>
      <c r="S37" s="66" t="e">
        <f ca="1">IF($C$30=料金比較表!$C$1,(HLOOKUP('2025年9月'!S$29,料金比較表!$10:$20,'2025年9月'!$A37,FALSE)),IF($C$30=料金比較表!$C$2,(HLOOKUP('2025年9月'!S$29,料金比較表!$23:$33,'2025年9月'!$A37,FALSE)),IF($C$30=料金比較表!$C$3,(HLOOKUP('2025年9月'!S$29,料金比較表!$36:$46,'2025年9月'!$A37,FALSE)),IF($C$30=料金比較表!$C$4,(HLOOKUP('2025年9月'!S$29,料金比較表!$48:$60,'2025年9月'!$A37,FALSE)),IF($C$30=料金比較表!$C$5,(HLOOKUP('2025年9月'!S$29,料金比較表!$61:$71,'2025年9月'!$A37,FALSE)),IF($C$30=料金比較表!$C$6,(HLOOKUP('2025年9月'!S$29,料金比較表!$74:$84,'2025年9月'!$A37,FALSE))))))))</f>
        <v>#N/A</v>
      </c>
      <c r="T37" s="66" t="e">
        <f ca="1">IF($C$30=料金比較表!$C$1,(HLOOKUP('2025年9月'!T$29,料金比較表!$10:$20,'2025年9月'!$A37,FALSE)),IF($C$30=料金比較表!$C$2,(HLOOKUP('2025年9月'!T$29,料金比較表!$23:$33,'2025年9月'!$A37,FALSE)),IF($C$30=料金比較表!$C$3,(HLOOKUP('2025年9月'!T$29,料金比較表!$36:$46,'2025年9月'!$A37,FALSE)),IF($C$30=料金比較表!$C$4,(HLOOKUP('2025年9月'!T$29,料金比較表!$48:$60,'2025年9月'!$A37,FALSE)),IF($C$30=料金比較表!$C$5,(HLOOKUP('2025年9月'!T$29,料金比較表!$61:$71,'2025年9月'!$A37,FALSE)),IF($C$30=料金比較表!$C$6,(HLOOKUP('2025年9月'!T$29,料金比較表!$74:$84,'2025年9月'!$A37,FALSE))))))))</f>
        <v>#N/A</v>
      </c>
      <c r="U37" s="66" t="e">
        <f ca="1">IF($C$30=料金比較表!$C$1,(HLOOKUP('2025年9月'!U$29,料金比較表!$10:$20,'2025年9月'!$A37,FALSE)),IF($C$30=料金比較表!$C$2,(HLOOKUP('2025年9月'!U$29,料金比較表!$23:$33,'2025年9月'!$A37,FALSE)),IF($C$30=料金比較表!$C$3,(HLOOKUP('2025年9月'!U$29,料金比較表!$36:$46,'2025年9月'!$A37,FALSE)),IF($C$30=料金比較表!$C$4,(HLOOKUP('2025年9月'!U$29,料金比較表!$48:$60,'2025年9月'!$A37,FALSE)),IF($C$30=料金比較表!$C$5,(HLOOKUP('2025年9月'!U$29,料金比較表!$61:$71,'2025年9月'!$A37,FALSE)),IF($C$30=料金比較表!$C$6,(HLOOKUP('2025年9月'!U$29,料金比較表!$74:$84,'2025年9月'!$A37,FALSE))))))))</f>
        <v>#N/A</v>
      </c>
      <c r="V37" s="66" t="e">
        <f ca="1">IF($C$30=料金比較表!$C$1,(HLOOKUP('2025年9月'!V$29,料金比較表!$10:$20,'2025年9月'!$A37,FALSE)),IF($C$30=料金比較表!$C$2,(HLOOKUP('2025年9月'!V$29,料金比較表!$23:$33,'2025年9月'!$A37,FALSE)),IF($C$30=料金比較表!$C$3,(HLOOKUP('2025年9月'!V$29,料金比較表!$36:$46,'2025年9月'!$A37,FALSE)),IF($C$30=料金比較表!$C$4,(HLOOKUP('2025年9月'!V$29,料金比較表!$48:$60,'2025年9月'!$A37,FALSE)),IF($C$30=料金比較表!$C$5,(HLOOKUP('2025年9月'!V$29,料金比較表!$61:$71,'2025年9月'!$A37,FALSE)),IF($C$30=料金比較表!$C$6,(HLOOKUP('2025年9月'!V$29,料金比較表!$74:$84,'2025年9月'!$A37,FALSE))))))))</f>
        <v>#N/A</v>
      </c>
      <c r="W37" s="66" t="e">
        <f ca="1">IF($C$30=料金比較表!$C$1,(HLOOKUP('2025年9月'!W$29,料金比較表!$10:$20,'2025年9月'!$A37,FALSE)),IF($C$30=料金比較表!$C$2,(HLOOKUP('2025年9月'!W$29,料金比較表!$23:$33,'2025年9月'!$A37,FALSE)),IF($C$30=料金比較表!$C$3,(HLOOKUP('2025年9月'!W$29,料金比較表!$36:$46,'2025年9月'!$A37,FALSE)),IF($C$30=料金比較表!$C$4,(HLOOKUP('2025年9月'!W$29,料金比較表!$48:$60,'2025年9月'!$A37,FALSE)),IF($C$30=料金比較表!$C$5,(HLOOKUP('2025年9月'!W$29,料金比較表!$61:$71,'2025年9月'!$A37,FALSE)),IF($C$30=料金比較表!$C$6,(HLOOKUP('2025年9月'!W$29,料金比較表!$74:$84,'2025年9月'!$A37,FALSE))))))))</f>
        <v>#N/A</v>
      </c>
      <c r="X37" s="66" t="e">
        <f ca="1">IF($C$30=料金比較表!$C$1,(HLOOKUP('2025年9月'!X$29,料金比較表!$10:$20,'2025年9月'!$A37,FALSE)),IF($C$30=料金比較表!$C$2,(HLOOKUP('2025年9月'!X$29,料金比較表!$23:$33,'2025年9月'!$A37,FALSE)),IF($C$30=料金比較表!$C$3,(HLOOKUP('2025年9月'!X$29,料金比較表!$36:$46,'2025年9月'!$A37,FALSE)),IF($C$30=料金比較表!$C$4,(HLOOKUP('2025年9月'!X$29,料金比較表!$48:$60,'2025年9月'!$A37,FALSE)),IF($C$30=料金比較表!$C$5,(HLOOKUP('2025年9月'!X$29,料金比較表!$61:$71,'2025年9月'!$A37,FALSE)),IF($C$30=料金比較表!$C$6,(HLOOKUP('2025年9月'!X$29,料金比較表!$74:$84,'2025年9月'!$A37,FALSE))))))))</f>
        <v>#N/A</v>
      </c>
      <c r="Y37" s="66" t="e">
        <f ca="1">IF($C$30=料金比較表!$C$1,(HLOOKUP('2025年9月'!Y$29,料金比較表!$10:$20,'2025年9月'!$A37,FALSE)),IF($C$30=料金比較表!$C$2,(HLOOKUP('2025年9月'!Y$29,料金比較表!$23:$33,'2025年9月'!$A37,FALSE)),IF($C$30=料金比較表!$C$3,(HLOOKUP('2025年9月'!Y$29,料金比較表!$36:$46,'2025年9月'!$A37,FALSE)),IF($C$30=料金比較表!$C$4,(HLOOKUP('2025年9月'!Y$29,料金比較表!$48:$60,'2025年9月'!$A37,FALSE)),IF($C$30=料金比較表!$C$5,(HLOOKUP('2025年9月'!Y$29,料金比較表!$61:$71,'2025年9月'!$A37,FALSE)),IF($C$30=料金比較表!$C$6,(HLOOKUP('2025年9月'!Y$29,料金比較表!$74:$84,'2025年9月'!$A37,FALSE))))))))</f>
        <v>#N/A</v>
      </c>
      <c r="Z37" s="66" t="e">
        <f ca="1">IF($C$30=料金比較表!$C$1,(HLOOKUP('2025年9月'!Z$29,料金比較表!$10:$20,'2025年9月'!$A37,FALSE)),IF($C$30=料金比較表!$C$2,(HLOOKUP('2025年9月'!Z$29,料金比較表!$23:$33,'2025年9月'!$A37,FALSE)),IF($C$30=料金比較表!$C$3,(HLOOKUP('2025年9月'!Z$29,料金比較表!$36:$46,'2025年9月'!$A37,FALSE)),IF($C$30=料金比較表!$C$4,(HLOOKUP('2025年9月'!Z$29,料金比較表!$48:$60,'2025年9月'!$A37,FALSE)),IF($C$30=料金比較表!$C$5,(HLOOKUP('2025年9月'!Z$29,料金比較表!$61:$71,'2025年9月'!$A37,FALSE)),IF($C$30=料金比較表!$C$6,(HLOOKUP('2025年9月'!Z$29,料金比較表!$74:$84,'2025年9月'!$A37,FALSE))))))))</f>
        <v>#N/A</v>
      </c>
      <c r="AA37" s="66" t="e">
        <f ca="1">IF($C$30=料金比較表!$C$1,(HLOOKUP('2025年9月'!AA$29,料金比較表!$10:$20,'2025年9月'!$A37,FALSE)),IF($C$30=料金比較表!$C$2,(HLOOKUP('2025年9月'!AA$29,料金比較表!$23:$33,'2025年9月'!$A37,FALSE)),IF($C$30=料金比較表!$C$3,(HLOOKUP('2025年9月'!AA$29,料金比較表!$36:$46,'2025年9月'!$A37,FALSE)),IF($C$30=料金比較表!$C$4,(HLOOKUP('2025年9月'!AA$29,料金比較表!$48:$60,'2025年9月'!$A37,FALSE)),IF($C$30=料金比較表!$C$5,(HLOOKUP('2025年9月'!AA$29,料金比較表!$61:$71,'2025年9月'!$A37,FALSE)),IF($C$30=料金比較表!$C$6,(HLOOKUP('2025年9月'!AA$29,料金比較表!$74:$84,'2025年9月'!$A37,FALSE))))))))</f>
        <v>#N/A</v>
      </c>
      <c r="AB37" s="66" t="e">
        <f ca="1">IF($C$30=料金比較表!$C$1,(HLOOKUP('2025年9月'!AB$29,料金比較表!$10:$20,'2025年9月'!$A37,FALSE)),IF($C$30=料金比較表!$C$2,(HLOOKUP('2025年9月'!AB$29,料金比較表!$23:$33,'2025年9月'!$A37,FALSE)),IF($C$30=料金比較表!$C$3,(HLOOKUP('2025年9月'!AB$29,料金比較表!$36:$46,'2025年9月'!$A37,FALSE)),IF($C$30=料金比較表!$C$4,(HLOOKUP('2025年9月'!AB$29,料金比較表!$48:$60,'2025年9月'!$A37,FALSE)),IF($C$30=料金比較表!$C$5,(HLOOKUP('2025年9月'!AB$29,料金比較表!$61:$71,'2025年9月'!$A37,FALSE)),IF($C$30=料金比較表!$C$6,(HLOOKUP('2025年9月'!AB$29,料金比較表!$74:$84,'2025年9月'!$A37,FALSE))))))))</f>
        <v>#N/A</v>
      </c>
      <c r="AC37" s="66" t="e">
        <f ca="1">IF($C$30=料金比較表!$C$1,(HLOOKUP('2025年9月'!AC$29,料金比較表!$10:$20,'2025年9月'!$A37,FALSE)),IF($C$30=料金比較表!$C$2,(HLOOKUP('2025年9月'!AC$29,料金比較表!$23:$33,'2025年9月'!$A37,FALSE)),IF($C$30=料金比較表!$C$3,(HLOOKUP('2025年9月'!AC$29,料金比較表!$36:$46,'2025年9月'!$A37,FALSE)),IF($C$30=料金比較表!$C$4,(HLOOKUP('2025年9月'!AC$29,料金比較表!$48:$60,'2025年9月'!$A37,FALSE)),IF($C$30=料金比較表!$C$5,(HLOOKUP('2025年9月'!AC$29,料金比較表!$61:$71,'2025年9月'!$A37,FALSE)),IF($C$30=料金比較表!$C$6,(HLOOKUP('2025年9月'!AC$29,料金比較表!$74:$84,'2025年9月'!$A37,FALSE))))))))</f>
        <v>#N/A</v>
      </c>
      <c r="AD37" s="66" t="e">
        <f ca="1">IF($C$30=料金比較表!$C$1,(HLOOKUP('2025年9月'!AD$29,料金比較表!$10:$20,'2025年9月'!$A37,FALSE)),IF($C$30=料金比較表!$C$2,(HLOOKUP('2025年9月'!AD$29,料金比較表!$23:$33,'2025年9月'!$A37,FALSE)),IF($C$30=料金比較表!$C$3,(HLOOKUP('2025年9月'!AD$29,料金比較表!$36:$46,'2025年9月'!$A37,FALSE)),IF($C$30=料金比較表!$C$4,(HLOOKUP('2025年9月'!AD$29,料金比較表!$48:$60,'2025年9月'!$A37,FALSE)),IF($C$30=料金比較表!$C$5,(HLOOKUP('2025年9月'!AD$29,料金比較表!$61:$71,'2025年9月'!$A37,FALSE)),IF($C$30=料金比較表!$C$6,(HLOOKUP('2025年9月'!AD$29,料金比較表!$74:$84,'2025年9月'!$A37,FALSE))))))))</f>
        <v>#N/A</v>
      </c>
      <c r="AE37" s="66" t="e">
        <f ca="1">IF($C$30=料金比較表!$C$1,(HLOOKUP('2025年9月'!AE$29,料金比較表!$10:$20,'2025年9月'!$A37,FALSE)),IF($C$30=料金比較表!$C$2,(HLOOKUP('2025年9月'!AE$29,料金比較表!$23:$33,'2025年9月'!$A37,FALSE)),IF($C$30=料金比較表!$C$3,(HLOOKUP('2025年9月'!AE$29,料金比較表!$36:$46,'2025年9月'!$A37,FALSE)),IF($C$30=料金比較表!$C$4,(HLOOKUP('2025年9月'!AE$29,料金比較表!$48:$60,'2025年9月'!$A37,FALSE)),IF($C$30=料金比較表!$C$5,(HLOOKUP('2025年9月'!AE$29,料金比較表!$61:$71,'2025年9月'!$A37,FALSE)),IF($C$30=料金比較表!$C$6,(HLOOKUP('2025年9月'!AE$29,料金比較表!$74:$84,'2025年9月'!$A37,FALSE))))))))</f>
        <v>#N/A</v>
      </c>
      <c r="AF37" s="66" t="e">
        <f ca="1">IF($C$30=料金比較表!$C$1,(HLOOKUP('2025年9月'!AF$29,料金比較表!$10:$20,'2025年9月'!$A37,FALSE)),IF($C$30=料金比較表!$C$2,(HLOOKUP('2025年9月'!AF$29,料金比較表!$23:$33,'2025年9月'!$A37,FALSE)),IF($C$30=料金比較表!$C$3,(HLOOKUP('2025年9月'!AF$29,料金比較表!$36:$46,'2025年9月'!$A37,FALSE)),IF($C$30=料金比較表!$C$4,(HLOOKUP('2025年9月'!AF$29,料金比較表!$48:$60,'2025年9月'!$A37,FALSE)),IF($C$30=料金比較表!$C$5,(HLOOKUP('2025年9月'!AF$29,料金比較表!$61:$71,'2025年9月'!$A37,FALSE)),IF($C$30=料金比較表!$C$6,(HLOOKUP('2025年9月'!AF$29,料金比較表!$74:$84,'2025年9月'!$A37,FALSE))))))))</f>
        <v>#N/A</v>
      </c>
      <c r="AG37" s="66" t="e">
        <f ca="1">IF($C$30=料金比較表!$C$1,(HLOOKUP('2025年9月'!AG$29,料金比較表!$10:$20,'2025年9月'!$A37,FALSE)),IF($C$30=料金比較表!$C$2,(HLOOKUP('2025年9月'!AG$29,料金比較表!$23:$33,'2025年9月'!$A37,FALSE)),IF($C$30=料金比較表!$C$3,(HLOOKUP('2025年9月'!AG$29,料金比較表!$36:$46,'2025年9月'!$A37,FALSE)),IF($C$30=料金比較表!$C$4,(HLOOKUP('2025年9月'!AG$29,料金比較表!$48:$60,'2025年9月'!$A37,FALSE)),IF($C$30=料金比較表!$C$5,(HLOOKUP('2025年9月'!AG$29,料金比較表!$61:$71,'2025年9月'!$A37,FALSE)),IF($C$30=料金比較表!$C$6,(HLOOKUP('2025年9月'!AG$29,料金比較表!$74:$84,'2025年9月'!$A37,FALSE))))))))</f>
        <v>#N/A</v>
      </c>
      <c r="AH37" s="193"/>
    </row>
    <row r="38" spans="1:35" ht="18" thickBot="1" x14ac:dyDescent="0.25">
      <c r="A38" s="4">
        <f t="shared" si="1"/>
        <v>10</v>
      </c>
      <c r="B38" s="138" t="str">
        <f>料金比較表!C19</f>
        <v>プールヴィラ　古宇利島　ｂｙ　コルディオスマートリゾート</v>
      </c>
      <c r="C38" s="214" t="s">
        <v>60</v>
      </c>
      <c r="D38" s="140" t="e">
        <f ca="1">IF($C$30=料金比較表!$C$1,(HLOOKUP('2025年9月'!D$29,料金比較表!$10:$20,'2025年9月'!$A38,FALSE)),IF($C$30=料金比較表!$C$2,(HLOOKUP('2025年9月'!D$29,料金比較表!$23:$33,'2025年9月'!$A38,FALSE)),IF($C$30=料金比較表!$C$3,(HLOOKUP('2025年9月'!D$29,料金比較表!$36:$46,'2025年9月'!$A38,FALSE)),IF($C$30=料金比較表!$C$4,(HLOOKUP('2025年9月'!D$29,料金比較表!$48:$60,'2025年9月'!$A38,FALSE)),IF($C$30=料金比較表!$C$5,(HLOOKUP('2025年9月'!D$29,料金比較表!$61:$71,'2025年9月'!$A38,FALSE)),IF($C$30=料金比較表!$C$6,(HLOOKUP('2025年9月'!D$29,料金比較表!$74:$84,'2025年9月'!$A38,FALSE))))))))</f>
        <v>#N/A</v>
      </c>
      <c r="E38" s="141" t="e">
        <f ca="1">IF($C$30=料金比較表!$C$1,(HLOOKUP('2025年9月'!E$29,料金比較表!$10:$20,'2025年9月'!$A38,FALSE)),IF($C$30=料金比較表!$C$2,(HLOOKUP('2025年9月'!E$29,料金比較表!$23:$33,'2025年9月'!$A38,FALSE)),IF($C$30=料金比較表!$C$3,(HLOOKUP('2025年9月'!E$29,料金比較表!$36:$46,'2025年9月'!$A38,FALSE)),IF($C$30=料金比較表!$C$4,(HLOOKUP('2025年9月'!E$29,料金比較表!$48:$60,'2025年9月'!$A38,FALSE)),IF($C$30=料金比較表!$C$5,(HLOOKUP('2025年9月'!E$29,料金比較表!$61:$71,'2025年9月'!$A38,FALSE)),IF($C$30=料金比較表!$C$6,(HLOOKUP('2025年9月'!E$29,料金比較表!$74:$84,'2025年9月'!$A38,FALSE))))))))</f>
        <v>#N/A</v>
      </c>
      <c r="F38" s="141" t="e">
        <f ca="1">IF($C$30=料金比較表!$C$1,(HLOOKUP('2025年9月'!F$29,料金比較表!$10:$20,'2025年9月'!$A38,FALSE)),IF($C$30=料金比較表!$C$2,(HLOOKUP('2025年9月'!F$29,料金比較表!$23:$33,'2025年9月'!$A38,FALSE)),IF($C$30=料金比較表!$C$3,(HLOOKUP('2025年9月'!F$29,料金比較表!$36:$46,'2025年9月'!$A38,FALSE)),IF($C$30=料金比較表!$C$4,(HLOOKUP('2025年9月'!F$29,料金比較表!$48:$60,'2025年9月'!$A38,FALSE)),IF($C$30=料金比較表!$C$5,(HLOOKUP('2025年9月'!F$29,料金比較表!$61:$71,'2025年9月'!$A38,FALSE)),IF($C$30=料金比較表!$C$6,(HLOOKUP('2025年9月'!F$29,料金比較表!$74:$84,'2025年9月'!$A38,FALSE))))))))</f>
        <v>#N/A</v>
      </c>
      <c r="G38" s="141" t="e">
        <f ca="1">IF($C$30=料金比較表!$C$1,(HLOOKUP('2025年9月'!G$29,料金比較表!$10:$20,'2025年9月'!$A38,FALSE)),IF($C$30=料金比較表!$C$2,(HLOOKUP('2025年9月'!G$29,料金比較表!$23:$33,'2025年9月'!$A38,FALSE)),IF($C$30=料金比較表!$C$3,(HLOOKUP('2025年9月'!G$29,料金比較表!$36:$46,'2025年9月'!$A38,FALSE)),IF($C$30=料金比較表!$C$4,(HLOOKUP('2025年9月'!G$29,料金比較表!$48:$60,'2025年9月'!$A38,FALSE)),IF($C$30=料金比較表!$C$5,(HLOOKUP('2025年9月'!G$29,料金比較表!$61:$71,'2025年9月'!$A38,FALSE)),IF($C$30=料金比較表!$C$6,(HLOOKUP('2025年9月'!G$29,料金比較表!$74:$84,'2025年9月'!$A38,FALSE))))))))</f>
        <v>#N/A</v>
      </c>
      <c r="H38" s="141" t="e">
        <f ca="1">IF($C$30=料金比較表!$C$1,(HLOOKUP('2025年9月'!H$29,料金比較表!$10:$20,'2025年9月'!$A38,FALSE)),IF($C$30=料金比較表!$C$2,(HLOOKUP('2025年9月'!H$29,料金比較表!$23:$33,'2025年9月'!$A38,FALSE)),IF($C$30=料金比較表!$C$3,(HLOOKUP('2025年9月'!H$29,料金比較表!$36:$46,'2025年9月'!$A38,FALSE)),IF($C$30=料金比較表!$C$4,(HLOOKUP('2025年9月'!H$29,料金比較表!$48:$60,'2025年9月'!$A38,FALSE)),IF($C$30=料金比較表!$C$5,(HLOOKUP('2025年9月'!H$29,料金比較表!$61:$71,'2025年9月'!$A38,FALSE)),IF($C$30=料金比較表!$C$6,(HLOOKUP('2025年9月'!H$29,料金比較表!$74:$84,'2025年9月'!$A38,FALSE))))))))</f>
        <v>#N/A</v>
      </c>
      <c r="I38" s="141" t="e">
        <f ca="1">IF($C$30=料金比較表!$C$1,(HLOOKUP('2025年9月'!I$29,料金比較表!$10:$20,'2025年9月'!$A38,FALSE)),IF($C$30=料金比較表!$C$2,(HLOOKUP('2025年9月'!I$29,料金比較表!$23:$33,'2025年9月'!$A38,FALSE)),IF($C$30=料金比較表!$C$3,(HLOOKUP('2025年9月'!I$29,料金比較表!$36:$46,'2025年9月'!$A38,FALSE)),IF($C$30=料金比較表!$C$4,(HLOOKUP('2025年9月'!I$29,料金比較表!$48:$60,'2025年9月'!$A38,FALSE)),IF($C$30=料金比較表!$C$5,(HLOOKUP('2025年9月'!I$29,料金比較表!$61:$71,'2025年9月'!$A38,FALSE)),IF($C$30=料金比較表!$C$6,(HLOOKUP('2025年9月'!I$29,料金比較表!$74:$84,'2025年9月'!$A38,FALSE))))))))</f>
        <v>#N/A</v>
      </c>
      <c r="J38" s="141" t="e">
        <f ca="1">IF($C$30=料金比較表!$C$1,(HLOOKUP('2025年9月'!J$29,料金比較表!$10:$20,'2025年9月'!$A38,FALSE)),IF($C$30=料金比較表!$C$2,(HLOOKUP('2025年9月'!J$29,料金比較表!$23:$33,'2025年9月'!$A38,FALSE)),IF($C$30=料金比較表!$C$3,(HLOOKUP('2025年9月'!J$29,料金比較表!$36:$46,'2025年9月'!$A38,FALSE)),IF($C$30=料金比較表!$C$4,(HLOOKUP('2025年9月'!J$29,料金比較表!$48:$60,'2025年9月'!$A38,FALSE)),IF($C$30=料金比較表!$C$5,(HLOOKUP('2025年9月'!J$29,料金比較表!$61:$71,'2025年9月'!$A38,FALSE)),IF($C$30=料金比較表!$C$6,(HLOOKUP('2025年9月'!J$29,料金比較表!$74:$84,'2025年9月'!$A38,FALSE))))))))</f>
        <v>#N/A</v>
      </c>
      <c r="K38" s="141" t="e">
        <f ca="1">IF($C$30=料金比較表!$C$1,(HLOOKUP('2025年9月'!K$29,料金比較表!$10:$20,'2025年9月'!$A38,FALSE)),IF($C$30=料金比較表!$C$2,(HLOOKUP('2025年9月'!K$29,料金比較表!$23:$33,'2025年9月'!$A38,FALSE)),IF($C$30=料金比較表!$C$3,(HLOOKUP('2025年9月'!K$29,料金比較表!$36:$46,'2025年9月'!$A38,FALSE)),IF($C$30=料金比較表!$C$4,(HLOOKUP('2025年9月'!K$29,料金比較表!$48:$60,'2025年9月'!$A38,FALSE)),IF($C$30=料金比較表!$C$5,(HLOOKUP('2025年9月'!K$29,料金比較表!$61:$71,'2025年9月'!$A38,FALSE)),IF($C$30=料金比較表!$C$6,(HLOOKUP('2025年9月'!K$29,料金比較表!$74:$84,'2025年9月'!$A38,FALSE))))))))</f>
        <v>#N/A</v>
      </c>
      <c r="L38" s="141" t="e">
        <f ca="1">IF($C$30=料金比較表!$C$1,(HLOOKUP('2025年9月'!L$29,料金比較表!$10:$20,'2025年9月'!$A38,FALSE)),IF($C$30=料金比較表!$C$2,(HLOOKUP('2025年9月'!L$29,料金比較表!$23:$33,'2025年9月'!$A38,FALSE)),IF($C$30=料金比較表!$C$3,(HLOOKUP('2025年9月'!L$29,料金比較表!$36:$46,'2025年9月'!$A38,FALSE)),IF($C$30=料金比較表!$C$4,(HLOOKUP('2025年9月'!L$29,料金比較表!$48:$60,'2025年9月'!$A38,FALSE)),IF($C$30=料金比較表!$C$5,(HLOOKUP('2025年9月'!L$29,料金比較表!$61:$71,'2025年9月'!$A38,FALSE)),IF($C$30=料金比較表!$C$6,(HLOOKUP('2025年9月'!L$29,料金比較表!$74:$84,'2025年9月'!$A38,FALSE))))))))</f>
        <v>#N/A</v>
      </c>
      <c r="M38" s="141" t="e">
        <f ca="1">IF($C$30=料金比較表!$C$1,(HLOOKUP('2025年9月'!M$29,料金比較表!$10:$20,'2025年9月'!$A38,FALSE)),IF($C$30=料金比較表!$C$2,(HLOOKUP('2025年9月'!M$29,料金比較表!$23:$33,'2025年9月'!$A38,FALSE)),IF($C$30=料金比較表!$C$3,(HLOOKUP('2025年9月'!M$29,料金比較表!$36:$46,'2025年9月'!$A38,FALSE)),IF($C$30=料金比較表!$C$4,(HLOOKUP('2025年9月'!M$29,料金比較表!$48:$60,'2025年9月'!$A38,FALSE)),IF($C$30=料金比較表!$C$5,(HLOOKUP('2025年9月'!M$29,料金比較表!$61:$71,'2025年9月'!$A38,FALSE)),IF($C$30=料金比較表!$C$6,(HLOOKUP('2025年9月'!M$29,料金比較表!$74:$84,'2025年9月'!$A38,FALSE))))))))</f>
        <v>#N/A</v>
      </c>
      <c r="N38" s="141" t="e">
        <f ca="1">IF($C$30=料金比較表!$C$1,(HLOOKUP('2025年9月'!N$29,料金比較表!$10:$20,'2025年9月'!$A38,FALSE)),IF($C$30=料金比較表!$C$2,(HLOOKUP('2025年9月'!N$29,料金比較表!$23:$33,'2025年9月'!$A38,FALSE)),IF($C$30=料金比較表!$C$3,(HLOOKUP('2025年9月'!N$29,料金比較表!$36:$46,'2025年9月'!$A38,FALSE)),IF($C$30=料金比較表!$C$4,(HLOOKUP('2025年9月'!N$29,料金比較表!$48:$60,'2025年9月'!$A38,FALSE)),IF($C$30=料金比較表!$C$5,(HLOOKUP('2025年9月'!N$29,料金比較表!$61:$71,'2025年9月'!$A38,FALSE)),IF($C$30=料金比較表!$C$6,(HLOOKUP('2025年9月'!N$29,料金比較表!$74:$84,'2025年9月'!$A38,FALSE))))))))</f>
        <v>#N/A</v>
      </c>
      <c r="O38" s="141" t="e">
        <f ca="1">IF($C$30=料金比較表!$C$1,(HLOOKUP('2025年9月'!O$29,料金比較表!$10:$20,'2025年9月'!$A38,FALSE)),IF($C$30=料金比較表!$C$2,(HLOOKUP('2025年9月'!O$29,料金比較表!$23:$33,'2025年9月'!$A38,FALSE)),IF($C$30=料金比較表!$C$3,(HLOOKUP('2025年9月'!O$29,料金比較表!$36:$46,'2025年9月'!$A38,FALSE)),IF($C$30=料金比較表!$C$4,(HLOOKUP('2025年9月'!O$29,料金比較表!$48:$60,'2025年9月'!$A38,FALSE)),IF($C$30=料金比較表!$C$5,(HLOOKUP('2025年9月'!O$29,料金比較表!$61:$71,'2025年9月'!$A38,FALSE)),IF($C$30=料金比較表!$C$6,(HLOOKUP('2025年9月'!O$29,料金比較表!$74:$84,'2025年9月'!$A38,FALSE))))))))</f>
        <v>#N/A</v>
      </c>
      <c r="P38" s="141" t="e">
        <f ca="1">IF($C$30=料金比較表!$C$1,(HLOOKUP('2025年9月'!P$29,料金比較表!$10:$20,'2025年9月'!$A38,FALSE)),IF($C$30=料金比較表!$C$2,(HLOOKUP('2025年9月'!P$29,料金比較表!$23:$33,'2025年9月'!$A38,FALSE)),IF($C$30=料金比較表!$C$3,(HLOOKUP('2025年9月'!P$29,料金比較表!$36:$46,'2025年9月'!$A38,FALSE)),IF($C$30=料金比較表!$C$4,(HLOOKUP('2025年9月'!P$29,料金比較表!$48:$60,'2025年9月'!$A38,FALSE)),IF($C$30=料金比較表!$C$5,(HLOOKUP('2025年9月'!P$29,料金比較表!$61:$71,'2025年9月'!$A38,FALSE)),IF($C$30=料金比較表!$C$6,(HLOOKUP('2025年9月'!P$29,料金比較表!$74:$84,'2025年9月'!$A38,FALSE))))))))</f>
        <v>#N/A</v>
      </c>
      <c r="Q38" s="141" t="e">
        <f ca="1">IF($C$30=料金比較表!$C$1,(HLOOKUP('2025年9月'!Q$29,料金比較表!$10:$20,'2025年9月'!$A38,FALSE)),IF($C$30=料金比較表!$C$2,(HLOOKUP('2025年9月'!Q$29,料金比較表!$23:$33,'2025年9月'!$A38,FALSE)),IF($C$30=料金比較表!$C$3,(HLOOKUP('2025年9月'!Q$29,料金比較表!$36:$46,'2025年9月'!$A38,FALSE)),IF($C$30=料金比較表!$C$4,(HLOOKUP('2025年9月'!Q$29,料金比較表!$48:$60,'2025年9月'!$A38,FALSE)),IF($C$30=料金比較表!$C$5,(HLOOKUP('2025年9月'!Q$29,料金比較表!$61:$71,'2025年9月'!$A38,FALSE)),IF($C$30=料金比較表!$C$6,(HLOOKUP('2025年9月'!Q$29,料金比較表!$74:$84,'2025年9月'!$A38,FALSE))))))))</f>
        <v>#N/A</v>
      </c>
      <c r="R38" s="141" t="e">
        <f ca="1">IF($C$30=料金比較表!$C$1,(HLOOKUP('2025年9月'!R$29,料金比較表!$10:$20,'2025年9月'!$A38,FALSE)),IF($C$30=料金比較表!$C$2,(HLOOKUP('2025年9月'!R$29,料金比較表!$23:$33,'2025年9月'!$A38,FALSE)),IF($C$30=料金比較表!$C$3,(HLOOKUP('2025年9月'!R$29,料金比較表!$36:$46,'2025年9月'!$A38,FALSE)),IF($C$30=料金比較表!$C$4,(HLOOKUP('2025年9月'!R$29,料金比較表!$48:$60,'2025年9月'!$A38,FALSE)),IF($C$30=料金比較表!$C$5,(HLOOKUP('2025年9月'!R$29,料金比較表!$61:$71,'2025年9月'!$A38,FALSE)),IF($C$30=料金比較表!$C$6,(HLOOKUP('2025年9月'!R$29,料金比較表!$74:$84,'2025年9月'!$A38,FALSE))))))))</f>
        <v>#N/A</v>
      </c>
      <c r="S38" s="141" t="e">
        <f ca="1">IF($C$30=料金比較表!$C$1,(HLOOKUP('2025年9月'!S$29,料金比較表!$10:$20,'2025年9月'!$A38,FALSE)),IF($C$30=料金比較表!$C$2,(HLOOKUP('2025年9月'!S$29,料金比較表!$23:$33,'2025年9月'!$A38,FALSE)),IF($C$30=料金比較表!$C$3,(HLOOKUP('2025年9月'!S$29,料金比較表!$36:$46,'2025年9月'!$A38,FALSE)),IF($C$30=料金比較表!$C$4,(HLOOKUP('2025年9月'!S$29,料金比較表!$48:$60,'2025年9月'!$A38,FALSE)),IF($C$30=料金比較表!$C$5,(HLOOKUP('2025年9月'!S$29,料金比較表!$61:$71,'2025年9月'!$A38,FALSE)),IF($C$30=料金比較表!$C$6,(HLOOKUP('2025年9月'!S$29,料金比較表!$74:$84,'2025年9月'!$A38,FALSE))))))))</f>
        <v>#N/A</v>
      </c>
      <c r="T38" s="141" t="e">
        <f ca="1">IF($C$30=料金比較表!$C$1,(HLOOKUP('2025年9月'!T$29,料金比較表!$10:$20,'2025年9月'!$A38,FALSE)),IF($C$30=料金比較表!$C$2,(HLOOKUP('2025年9月'!T$29,料金比較表!$23:$33,'2025年9月'!$A38,FALSE)),IF($C$30=料金比較表!$C$3,(HLOOKUP('2025年9月'!T$29,料金比較表!$36:$46,'2025年9月'!$A38,FALSE)),IF($C$30=料金比較表!$C$4,(HLOOKUP('2025年9月'!T$29,料金比較表!$48:$60,'2025年9月'!$A38,FALSE)),IF($C$30=料金比較表!$C$5,(HLOOKUP('2025年9月'!T$29,料金比較表!$61:$71,'2025年9月'!$A38,FALSE)),IF($C$30=料金比較表!$C$6,(HLOOKUP('2025年9月'!T$29,料金比較表!$74:$84,'2025年9月'!$A38,FALSE))))))))</f>
        <v>#N/A</v>
      </c>
      <c r="U38" s="141" t="e">
        <f ca="1">IF($C$30=料金比較表!$C$1,(HLOOKUP('2025年9月'!U$29,料金比較表!$10:$20,'2025年9月'!$A38,FALSE)),IF($C$30=料金比較表!$C$2,(HLOOKUP('2025年9月'!U$29,料金比較表!$23:$33,'2025年9月'!$A38,FALSE)),IF($C$30=料金比較表!$C$3,(HLOOKUP('2025年9月'!U$29,料金比較表!$36:$46,'2025年9月'!$A38,FALSE)),IF($C$30=料金比較表!$C$4,(HLOOKUP('2025年9月'!U$29,料金比較表!$48:$60,'2025年9月'!$A38,FALSE)),IF($C$30=料金比較表!$C$5,(HLOOKUP('2025年9月'!U$29,料金比較表!$61:$71,'2025年9月'!$A38,FALSE)),IF($C$30=料金比較表!$C$6,(HLOOKUP('2025年9月'!U$29,料金比較表!$74:$84,'2025年9月'!$A38,FALSE))))))))</f>
        <v>#N/A</v>
      </c>
      <c r="V38" s="141" t="e">
        <f ca="1">IF($C$30=料金比較表!$C$1,(HLOOKUP('2025年9月'!V$29,料金比較表!$10:$20,'2025年9月'!$A38,FALSE)),IF($C$30=料金比較表!$C$2,(HLOOKUP('2025年9月'!V$29,料金比較表!$23:$33,'2025年9月'!$A38,FALSE)),IF($C$30=料金比較表!$C$3,(HLOOKUP('2025年9月'!V$29,料金比較表!$36:$46,'2025年9月'!$A38,FALSE)),IF($C$30=料金比較表!$C$4,(HLOOKUP('2025年9月'!V$29,料金比較表!$48:$60,'2025年9月'!$A38,FALSE)),IF($C$30=料金比較表!$C$5,(HLOOKUP('2025年9月'!V$29,料金比較表!$61:$71,'2025年9月'!$A38,FALSE)),IF($C$30=料金比較表!$C$6,(HLOOKUP('2025年9月'!V$29,料金比較表!$74:$84,'2025年9月'!$A38,FALSE))))))))</f>
        <v>#N/A</v>
      </c>
      <c r="W38" s="141" t="e">
        <f ca="1">IF($C$30=料金比較表!$C$1,(HLOOKUP('2025年9月'!W$29,料金比較表!$10:$20,'2025年9月'!$A38,FALSE)),IF($C$30=料金比較表!$C$2,(HLOOKUP('2025年9月'!W$29,料金比較表!$23:$33,'2025年9月'!$A38,FALSE)),IF($C$30=料金比較表!$C$3,(HLOOKUP('2025年9月'!W$29,料金比較表!$36:$46,'2025年9月'!$A38,FALSE)),IF($C$30=料金比較表!$C$4,(HLOOKUP('2025年9月'!W$29,料金比較表!$48:$60,'2025年9月'!$A38,FALSE)),IF($C$30=料金比較表!$C$5,(HLOOKUP('2025年9月'!W$29,料金比較表!$61:$71,'2025年9月'!$A38,FALSE)),IF($C$30=料金比較表!$C$6,(HLOOKUP('2025年9月'!W$29,料金比較表!$74:$84,'2025年9月'!$A38,FALSE))))))))</f>
        <v>#N/A</v>
      </c>
      <c r="X38" s="141" t="e">
        <f ca="1">IF($C$30=料金比較表!$C$1,(HLOOKUP('2025年9月'!X$29,料金比較表!$10:$20,'2025年9月'!$A38,FALSE)),IF($C$30=料金比較表!$C$2,(HLOOKUP('2025年9月'!X$29,料金比較表!$23:$33,'2025年9月'!$A38,FALSE)),IF($C$30=料金比較表!$C$3,(HLOOKUP('2025年9月'!X$29,料金比較表!$36:$46,'2025年9月'!$A38,FALSE)),IF($C$30=料金比較表!$C$4,(HLOOKUP('2025年9月'!X$29,料金比較表!$48:$60,'2025年9月'!$A38,FALSE)),IF($C$30=料金比較表!$C$5,(HLOOKUP('2025年9月'!X$29,料金比較表!$61:$71,'2025年9月'!$A38,FALSE)),IF($C$30=料金比較表!$C$6,(HLOOKUP('2025年9月'!X$29,料金比較表!$74:$84,'2025年9月'!$A38,FALSE))))))))</f>
        <v>#N/A</v>
      </c>
      <c r="Y38" s="141" t="e">
        <f ca="1">IF($C$30=料金比較表!$C$1,(HLOOKUP('2025年9月'!Y$29,料金比較表!$10:$20,'2025年9月'!$A38,FALSE)),IF($C$30=料金比較表!$C$2,(HLOOKUP('2025年9月'!Y$29,料金比較表!$23:$33,'2025年9月'!$A38,FALSE)),IF($C$30=料金比較表!$C$3,(HLOOKUP('2025年9月'!Y$29,料金比較表!$36:$46,'2025年9月'!$A38,FALSE)),IF($C$30=料金比較表!$C$4,(HLOOKUP('2025年9月'!Y$29,料金比較表!$48:$60,'2025年9月'!$A38,FALSE)),IF($C$30=料金比較表!$C$5,(HLOOKUP('2025年9月'!Y$29,料金比較表!$61:$71,'2025年9月'!$A38,FALSE)),IF($C$30=料金比較表!$C$6,(HLOOKUP('2025年9月'!Y$29,料金比較表!$74:$84,'2025年9月'!$A38,FALSE))))))))</f>
        <v>#N/A</v>
      </c>
      <c r="Z38" s="141" t="e">
        <f ca="1">IF($C$30=料金比較表!$C$1,(HLOOKUP('2025年9月'!Z$29,料金比較表!$10:$20,'2025年9月'!$A38,FALSE)),IF($C$30=料金比較表!$C$2,(HLOOKUP('2025年9月'!Z$29,料金比較表!$23:$33,'2025年9月'!$A38,FALSE)),IF($C$30=料金比較表!$C$3,(HLOOKUP('2025年9月'!Z$29,料金比較表!$36:$46,'2025年9月'!$A38,FALSE)),IF($C$30=料金比較表!$C$4,(HLOOKUP('2025年9月'!Z$29,料金比較表!$48:$60,'2025年9月'!$A38,FALSE)),IF($C$30=料金比較表!$C$5,(HLOOKUP('2025年9月'!Z$29,料金比較表!$61:$71,'2025年9月'!$A38,FALSE)),IF($C$30=料金比較表!$C$6,(HLOOKUP('2025年9月'!Z$29,料金比較表!$74:$84,'2025年9月'!$A38,FALSE))))))))</f>
        <v>#N/A</v>
      </c>
      <c r="AA38" s="141" t="e">
        <f ca="1">IF($C$30=料金比較表!$C$1,(HLOOKUP('2025年9月'!AA$29,料金比較表!$10:$20,'2025年9月'!$A38,FALSE)),IF($C$30=料金比較表!$C$2,(HLOOKUP('2025年9月'!AA$29,料金比較表!$23:$33,'2025年9月'!$A38,FALSE)),IF($C$30=料金比較表!$C$3,(HLOOKUP('2025年9月'!AA$29,料金比較表!$36:$46,'2025年9月'!$A38,FALSE)),IF($C$30=料金比較表!$C$4,(HLOOKUP('2025年9月'!AA$29,料金比較表!$48:$60,'2025年9月'!$A38,FALSE)),IF($C$30=料金比較表!$C$5,(HLOOKUP('2025年9月'!AA$29,料金比較表!$61:$71,'2025年9月'!$A38,FALSE)),IF($C$30=料金比較表!$C$6,(HLOOKUP('2025年9月'!AA$29,料金比較表!$74:$84,'2025年9月'!$A38,FALSE))))))))</f>
        <v>#N/A</v>
      </c>
      <c r="AB38" s="141" t="e">
        <f ca="1">IF($C$30=料金比較表!$C$1,(HLOOKUP('2025年9月'!AB$29,料金比較表!$10:$20,'2025年9月'!$A38,FALSE)),IF($C$30=料金比較表!$C$2,(HLOOKUP('2025年9月'!AB$29,料金比較表!$23:$33,'2025年9月'!$A38,FALSE)),IF($C$30=料金比較表!$C$3,(HLOOKUP('2025年9月'!AB$29,料金比較表!$36:$46,'2025年9月'!$A38,FALSE)),IF($C$30=料金比較表!$C$4,(HLOOKUP('2025年9月'!AB$29,料金比較表!$48:$60,'2025年9月'!$A38,FALSE)),IF($C$30=料金比較表!$C$5,(HLOOKUP('2025年9月'!AB$29,料金比較表!$61:$71,'2025年9月'!$A38,FALSE)),IF($C$30=料金比較表!$C$6,(HLOOKUP('2025年9月'!AB$29,料金比較表!$74:$84,'2025年9月'!$A38,FALSE))))))))</f>
        <v>#N/A</v>
      </c>
      <c r="AC38" s="141" t="e">
        <f ca="1">IF($C$30=料金比較表!$C$1,(HLOOKUP('2025年9月'!AC$29,料金比較表!$10:$20,'2025年9月'!$A38,FALSE)),IF($C$30=料金比較表!$C$2,(HLOOKUP('2025年9月'!AC$29,料金比較表!$23:$33,'2025年9月'!$A38,FALSE)),IF($C$30=料金比較表!$C$3,(HLOOKUP('2025年9月'!AC$29,料金比較表!$36:$46,'2025年9月'!$A38,FALSE)),IF($C$30=料金比較表!$C$4,(HLOOKUP('2025年9月'!AC$29,料金比較表!$48:$60,'2025年9月'!$A38,FALSE)),IF($C$30=料金比較表!$C$5,(HLOOKUP('2025年9月'!AC$29,料金比較表!$61:$71,'2025年9月'!$A38,FALSE)),IF($C$30=料金比較表!$C$6,(HLOOKUP('2025年9月'!AC$29,料金比較表!$74:$84,'2025年9月'!$A38,FALSE))))))))</f>
        <v>#N/A</v>
      </c>
      <c r="AD38" s="141" t="e">
        <f ca="1">IF($C$30=料金比較表!$C$1,(HLOOKUP('2025年9月'!AD$29,料金比較表!$10:$20,'2025年9月'!$A38,FALSE)),IF($C$30=料金比較表!$C$2,(HLOOKUP('2025年9月'!AD$29,料金比較表!$23:$33,'2025年9月'!$A38,FALSE)),IF($C$30=料金比較表!$C$3,(HLOOKUP('2025年9月'!AD$29,料金比較表!$36:$46,'2025年9月'!$A38,FALSE)),IF($C$30=料金比較表!$C$4,(HLOOKUP('2025年9月'!AD$29,料金比較表!$48:$60,'2025年9月'!$A38,FALSE)),IF($C$30=料金比較表!$C$5,(HLOOKUP('2025年9月'!AD$29,料金比較表!$61:$71,'2025年9月'!$A38,FALSE)),IF($C$30=料金比較表!$C$6,(HLOOKUP('2025年9月'!AD$29,料金比較表!$74:$84,'2025年9月'!$A38,FALSE))))))))</f>
        <v>#N/A</v>
      </c>
      <c r="AE38" s="141" t="e">
        <f ca="1">IF($C$30=料金比較表!$C$1,(HLOOKUP('2025年9月'!AE$29,料金比較表!$10:$20,'2025年9月'!$A38,FALSE)),IF($C$30=料金比較表!$C$2,(HLOOKUP('2025年9月'!AE$29,料金比較表!$23:$33,'2025年9月'!$A38,FALSE)),IF($C$30=料金比較表!$C$3,(HLOOKUP('2025年9月'!AE$29,料金比較表!$36:$46,'2025年9月'!$A38,FALSE)),IF($C$30=料金比較表!$C$4,(HLOOKUP('2025年9月'!AE$29,料金比較表!$48:$60,'2025年9月'!$A38,FALSE)),IF($C$30=料金比較表!$C$5,(HLOOKUP('2025年9月'!AE$29,料金比較表!$61:$71,'2025年9月'!$A38,FALSE)),IF($C$30=料金比較表!$C$6,(HLOOKUP('2025年9月'!AE$29,料金比較表!$74:$84,'2025年9月'!$A38,FALSE))))))))</f>
        <v>#N/A</v>
      </c>
      <c r="AF38" s="141" t="e">
        <f ca="1">IF($C$30=料金比較表!$C$1,(HLOOKUP('2025年9月'!AF$29,料金比較表!$10:$20,'2025年9月'!$A38,FALSE)),IF($C$30=料金比較表!$C$2,(HLOOKUP('2025年9月'!AF$29,料金比較表!$23:$33,'2025年9月'!$A38,FALSE)),IF($C$30=料金比較表!$C$3,(HLOOKUP('2025年9月'!AF$29,料金比較表!$36:$46,'2025年9月'!$A38,FALSE)),IF($C$30=料金比較表!$C$4,(HLOOKUP('2025年9月'!AF$29,料金比較表!$48:$60,'2025年9月'!$A38,FALSE)),IF($C$30=料金比較表!$C$5,(HLOOKUP('2025年9月'!AF$29,料金比較表!$61:$71,'2025年9月'!$A38,FALSE)),IF($C$30=料金比較表!$C$6,(HLOOKUP('2025年9月'!AF$29,料金比較表!$74:$84,'2025年9月'!$A38,FALSE))))))))</f>
        <v>#N/A</v>
      </c>
      <c r="AG38" s="141" t="e">
        <f ca="1">IF($C$30=料金比較表!$C$1,(HLOOKUP('2025年9月'!AG$29,料金比較表!$10:$20,'2025年9月'!$A38,FALSE)),IF($C$30=料金比較表!$C$2,(HLOOKUP('2025年9月'!AG$29,料金比較表!$23:$33,'2025年9月'!$A38,FALSE)),IF($C$30=料金比較表!$C$3,(HLOOKUP('2025年9月'!AG$29,料金比較表!$36:$46,'2025年9月'!$A38,FALSE)),IF($C$30=料金比較表!$C$4,(HLOOKUP('2025年9月'!AG$29,料金比較表!$48:$60,'2025年9月'!$A38,FALSE)),IF($C$30=料金比較表!$C$5,(HLOOKUP('2025年9月'!AG$29,料金比較表!$61:$71,'2025年9月'!$A38,FALSE)),IF($C$30=料金比較表!$C$6,(HLOOKUP('2025年9月'!AG$29,料金比較表!$74:$84,'2025年9月'!$A38,FALSE))))))))</f>
        <v>#N/A</v>
      </c>
      <c r="AH38" s="194"/>
    </row>
    <row r="39" spans="1:35" ht="18.75" customHeight="1" x14ac:dyDescent="0.2">
      <c r="B39" s="320" t="str">
        <f>B38</f>
        <v>プールヴィラ　古宇利島　ｂｙ　コルディオスマートリゾート</v>
      </c>
      <c r="C39" s="209" t="str">
        <f>$B$3&amp;"(単泊)"</f>
        <v>ラグジュアリープールヴィラ(単泊)</v>
      </c>
      <c r="D39" s="115" t="s">
        <v>17</v>
      </c>
      <c r="E39" s="116" t="s">
        <v>17</v>
      </c>
      <c r="F39" s="116" t="s">
        <v>17</v>
      </c>
      <c r="G39" s="116" t="s">
        <v>17</v>
      </c>
      <c r="H39" s="116" t="s">
        <v>17</v>
      </c>
      <c r="I39" s="116" t="s">
        <v>184</v>
      </c>
      <c r="J39" s="116" t="s">
        <v>17</v>
      </c>
      <c r="K39" s="116" t="s">
        <v>197</v>
      </c>
      <c r="L39" s="116" t="s">
        <v>216</v>
      </c>
      <c r="M39" s="116" t="s">
        <v>197</v>
      </c>
      <c r="N39" s="116" t="s">
        <v>216</v>
      </c>
      <c r="O39" s="116" t="s">
        <v>184</v>
      </c>
      <c r="P39" s="116" t="s">
        <v>197</v>
      </c>
      <c r="Q39" s="116" t="s">
        <v>216</v>
      </c>
      <c r="R39" s="116" t="s">
        <v>197</v>
      </c>
      <c r="S39" s="116" t="s">
        <v>197</v>
      </c>
      <c r="T39" s="116" t="s">
        <v>197</v>
      </c>
      <c r="U39" s="116" t="s">
        <v>197</v>
      </c>
      <c r="V39" s="116" t="s">
        <v>218</v>
      </c>
      <c r="W39" s="116" t="s">
        <v>183</v>
      </c>
      <c r="X39" s="116" t="s">
        <v>17</v>
      </c>
      <c r="Y39" s="116" t="s">
        <v>17</v>
      </c>
      <c r="Z39" s="116" t="s">
        <v>17</v>
      </c>
      <c r="AA39" s="116" t="s">
        <v>17</v>
      </c>
      <c r="AB39" s="116" t="s">
        <v>216</v>
      </c>
      <c r="AC39" s="116" t="s">
        <v>216</v>
      </c>
      <c r="AD39" s="116" t="s">
        <v>66</v>
      </c>
      <c r="AE39" s="116" t="s">
        <v>216</v>
      </c>
      <c r="AF39" s="116" t="s">
        <v>216</v>
      </c>
      <c r="AG39" s="116" t="s">
        <v>216</v>
      </c>
      <c r="AH39" s="195"/>
      <c r="AI39" s="13"/>
    </row>
    <row r="40" spans="1:35" x14ac:dyDescent="0.2">
      <c r="B40" s="320"/>
      <c r="C40" s="210" t="str">
        <f>$F$1</f>
        <v>セール</v>
      </c>
      <c r="D40" s="44">
        <f ca="1">IFERROR(IF(D64=0,"Close",(IFERROR(HLOOKUP(D39,$D$2:$BC$3,2,FALSE),""))),"")</f>
        <v>69350</v>
      </c>
      <c r="E40" s="44">
        <f t="shared" ref="E40:AG40" ca="1" si="2">IFERROR(IF(E64=0,"Close",(IFERROR(HLOOKUP(E39,$D$2:$BC$3,2,FALSE),""))),"")</f>
        <v>69350</v>
      </c>
      <c r="F40" s="44">
        <f t="shared" ca="1" si="2"/>
        <v>69350</v>
      </c>
      <c r="G40" s="44">
        <f t="shared" ca="1" si="2"/>
        <v>69350</v>
      </c>
      <c r="H40" s="44">
        <f t="shared" ca="1" si="2"/>
        <v>69350</v>
      </c>
      <c r="I40" s="44">
        <f t="shared" ca="1" si="2"/>
        <v>59370</v>
      </c>
      <c r="J40" s="44">
        <f t="shared" ca="1" si="2"/>
        <v>69350</v>
      </c>
      <c r="K40" s="44">
        <f t="shared" ca="1" si="2"/>
        <v>69350</v>
      </c>
      <c r="L40" s="44">
        <f t="shared" ca="1" si="2"/>
        <v>53670</v>
      </c>
      <c r="M40" s="44">
        <f t="shared" ca="1" si="2"/>
        <v>69350</v>
      </c>
      <c r="N40" s="44">
        <f t="shared" ca="1" si="2"/>
        <v>53670</v>
      </c>
      <c r="O40" s="44">
        <f t="shared" ca="1" si="2"/>
        <v>59370</v>
      </c>
      <c r="P40" s="44">
        <f t="shared" ca="1" si="2"/>
        <v>69350</v>
      </c>
      <c r="Q40" s="44">
        <f t="shared" ca="1" si="2"/>
        <v>53670</v>
      </c>
      <c r="R40" s="44">
        <f t="shared" ca="1" si="2"/>
        <v>69350</v>
      </c>
      <c r="S40" s="44">
        <f t="shared" ca="1" si="2"/>
        <v>69350</v>
      </c>
      <c r="T40" s="44">
        <f t="shared" ca="1" si="2"/>
        <v>69350</v>
      </c>
      <c r="U40" s="44">
        <f t="shared" ca="1" si="2"/>
        <v>69350</v>
      </c>
      <c r="V40" s="44">
        <f t="shared" ca="1" si="2"/>
        <v>45600</v>
      </c>
      <c r="W40" s="44">
        <f t="shared" ca="1" si="2"/>
        <v>90250</v>
      </c>
      <c r="X40" s="44">
        <f t="shared" ca="1" si="2"/>
        <v>69350</v>
      </c>
      <c r="Y40" s="44">
        <f t="shared" ca="1" si="2"/>
        <v>69350</v>
      </c>
      <c r="Z40" s="44">
        <f t="shared" ca="1" si="2"/>
        <v>69350</v>
      </c>
      <c r="AA40" s="44">
        <f t="shared" ca="1" si="2"/>
        <v>69350</v>
      </c>
      <c r="AB40" s="44">
        <f t="shared" ca="1" si="2"/>
        <v>53670</v>
      </c>
      <c r="AC40" s="44">
        <f t="shared" ca="1" si="2"/>
        <v>53670</v>
      </c>
      <c r="AD40" s="44">
        <f t="shared" ca="1" si="2"/>
        <v>66970</v>
      </c>
      <c r="AE40" s="44">
        <f t="shared" ca="1" si="2"/>
        <v>53670</v>
      </c>
      <c r="AF40" s="44">
        <f t="shared" ca="1" si="2"/>
        <v>53670</v>
      </c>
      <c r="AG40" s="44">
        <f t="shared" ca="1" si="2"/>
        <v>53670</v>
      </c>
      <c r="AH40" s="196"/>
      <c r="AI40" s="13"/>
    </row>
    <row r="41" spans="1:35" x14ac:dyDescent="0.2">
      <c r="B41" s="320"/>
      <c r="C41" s="210" t="str">
        <f>$B$3&amp;"(連泊)"</f>
        <v>ラグジュアリープールヴィラ(連泊)</v>
      </c>
      <c r="D41" s="45" t="str">
        <f>IF(ISBLANK(D$39),"",D$39)</f>
        <v>N</v>
      </c>
      <c r="E41" s="46" t="str">
        <f t="shared" ref="E41:AA41" si="3">IF(ISBLANK(E$39),"",E$39)</f>
        <v>N</v>
      </c>
      <c r="F41" s="46" t="str">
        <f t="shared" si="3"/>
        <v>N</v>
      </c>
      <c r="G41" s="46" t="str">
        <f t="shared" si="3"/>
        <v>N</v>
      </c>
      <c r="H41" s="46" t="str">
        <f t="shared" si="3"/>
        <v>N</v>
      </c>
      <c r="I41" s="46" t="str">
        <f t="shared" si="3"/>
        <v>J</v>
      </c>
      <c r="J41" s="46" t="str">
        <f t="shared" si="3"/>
        <v>N</v>
      </c>
      <c r="K41" s="46" t="str">
        <f t="shared" si="3"/>
        <v>N</v>
      </c>
      <c r="L41" s="46" t="str">
        <f t="shared" si="3"/>
        <v>H</v>
      </c>
      <c r="M41" s="46" t="str">
        <f t="shared" si="3"/>
        <v>N</v>
      </c>
      <c r="N41" s="46" t="s">
        <v>11</v>
      </c>
      <c r="O41" s="46" t="s">
        <v>13</v>
      </c>
      <c r="P41" s="46" t="s">
        <v>17</v>
      </c>
      <c r="Q41" s="46" t="s">
        <v>11</v>
      </c>
      <c r="R41" s="46" t="str">
        <f t="shared" si="3"/>
        <v>N</v>
      </c>
      <c r="S41" s="46" t="str">
        <f t="shared" si="3"/>
        <v>N</v>
      </c>
      <c r="T41" s="46" t="str">
        <f t="shared" si="3"/>
        <v>N</v>
      </c>
      <c r="U41" s="46" t="str">
        <f t="shared" si="3"/>
        <v>N</v>
      </c>
      <c r="V41" s="46" t="s">
        <v>218</v>
      </c>
      <c r="W41" s="46" t="str">
        <f t="shared" si="3"/>
        <v>T</v>
      </c>
      <c r="X41" s="46" t="str">
        <f t="shared" si="3"/>
        <v>N</v>
      </c>
      <c r="Y41" s="46" t="str">
        <f t="shared" si="3"/>
        <v>N</v>
      </c>
      <c r="Z41" s="46" t="str">
        <f t="shared" si="3"/>
        <v>N</v>
      </c>
      <c r="AA41" s="46" t="str">
        <f t="shared" si="3"/>
        <v>N</v>
      </c>
      <c r="AB41" s="46" t="s">
        <v>216</v>
      </c>
      <c r="AC41" s="46" t="s">
        <v>216</v>
      </c>
      <c r="AD41" s="46" t="s">
        <v>66</v>
      </c>
      <c r="AE41" s="46" t="s">
        <v>11</v>
      </c>
      <c r="AF41" s="46" t="s">
        <v>216</v>
      </c>
      <c r="AG41" s="46" t="s">
        <v>216</v>
      </c>
      <c r="AH41" s="197"/>
    </row>
    <row r="42" spans="1:35" ht="18" thickBot="1" x14ac:dyDescent="0.25">
      <c r="B42" s="320"/>
      <c r="C42" s="215" t="str">
        <f>$F$10</f>
        <v>連泊</v>
      </c>
      <c r="D42" s="122">
        <f ca="1">IFERROR(IF(D64=0,"Close",(IFERROR(HLOOKUP(D41,$D$11:$BC$12,2,FALSE),""))),"")</f>
        <v>65700</v>
      </c>
      <c r="E42" s="123">
        <f t="shared" ref="E42:AG42" ca="1" si="4">IFERROR(IF(E64=0,"Close",(IFERROR(HLOOKUP(E41,$D$11:$BC$12,2,FALSE),""))),"")</f>
        <v>65700</v>
      </c>
      <c r="F42" s="123">
        <f t="shared" ca="1" si="4"/>
        <v>65700</v>
      </c>
      <c r="G42" s="123">
        <f t="shared" ca="1" si="4"/>
        <v>65700</v>
      </c>
      <c r="H42" s="123">
        <f t="shared" ca="1" si="4"/>
        <v>65700</v>
      </c>
      <c r="I42" s="123">
        <f t="shared" ca="1" si="4"/>
        <v>56250</v>
      </c>
      <c r="J42" s="123">
        <f t="shared" ca="1" si="4"/>
        <v>65700</v>
      </c>
      <c r="K42" s="123">
        <f t="shared" ca="1" si="4"/>
        <v>65700</v>
      </c>
      <c r="L42" s="123">
        <f t="shared" ca="1" si="4"/>
        <v>50850</v>
      </c>
      <c r="M42" s="123">
        <f t="shared" ca="1" si="4"/>
        <v>65700</v>
      </c>
      <c r="N42" s="123">
        <f t="shared" ca="1" si="4"/>
        <v>50850</v>
      </c>
      <c r="O42" s="123">
        <f t="shared" ca="1" si="4"/>
        <v>56250</v>
      </c>
      <c r="P42" s="123">
        <f t="shared" ca="1" si="4"/>
        <v>65700</v>
      </c>
      <c r="Q42" s="123">
        <f t="shared" ca="1" si="4"/>
        <v>50850</v>
      </c>
      <c r="R42" s="123">
        <f t="shared" ca="1" si="4"/>
        <v>65700</v>
      </c>
      <c r="S42" s="123">
        <f t="shared" ca="1" si="4"/>
        <v>65700</v>
      </c>
      <c r="T42" s="123">
        <f t="shared" ca="1" si="4"/>
        <v>65700</v>
      </c>
      <c r="U42" s="123">
        <f t="shared" ca="1" si="4"/>
        <v>65700</v>
      </c>
      <c r="V42" s="123">
        <f t="shared" ca="1" si="4"/>
        <v>43200</v>
      </c>
      <c r="W42" s="123">
        <f t="shared" ca="1" si="4"/>
        <v>85500</v>
      </c>
      <c r="X42" s="123">
        <f t="shared" ca="1" si="4"/>
        <v>65700</v>
      </c>
      <c r="Y42" s="123">
        <f t="shared" ca="1" si="4"/>
        <v>65700</v>
      </c>
      <c r="Z42" s="123">
        <f t="shared" ca="1" si="4"/>
        <v>65700</v>
      </c>
      <c r="AA42" s="123">
        <f t="shared" ca="1" si="4"/>
        <v>65700</v>
      </c>
      <c r="AB42" s="123">
        <f t="shared" ca="1" si="4"/>
        <v>50850</v>
      </c>
      <c r="AC42" s="123">
        <f t="shared" ca="1" si="4"/>
        <v>50850</v>
      </c>
      <c r="AD42" s="123">
        <f t="shared" ca="1" si="4"/>
        <v>63450</v>
      </c>
      <c r="AE42" s="123">
        <f t="shared" ca="1" si="4"/>
        <v>50850</v>
      </c>
      <c r="AF42" s="123">
        <f t="shared" ca="1" si="4"/>
        <v>50850</v>
      </c>
      <c r="AG42" s="123">
        <f t="shared" ca="1" si="4"/>
        <v>50850</v>
      </c>
      <c r="AH42" s="199"/>
    </row>
    <row r="43" spans="1:35" x14ac:dyDescent="0.2">
      <c r="B43" s="320"/>
      <c r="C43" s="209" t="str">
        <f>$B$4&amp;"(単泊)"</f>
        <v>with SAUNA(単泊)</v>
      </c>
      <c r="D43" s="226" t="str">
        <f>IF(ISBLANK(D$39),"",D$39)</f>
        <v>N</v>
      </c>
      <c r="E43" s="116" t="str">
        <f t="shared" ref="E43:AF43" si="5">IF(ISBLANK(E$39),"",E$39)</f>
        <v>N</v>
      </c>
      <c r="F43" s="116" t="str">
        <f t="shared" si="5"/>
        <v>N</v>
      </c>
      <c r="G43" s="116" t="str">
        <f t="shared" si="5"/>
        <v>N</v>
      </c>
      <c r="H43" s="116" t="str">
        <f t="shared" si="5"/>
        <v>N</v>
      </c>
      <c r="I43" s="116" t="str">
        <f t="shared" si="5"/>
        <v>J</v>
      </c>
      <c r="J43" s="116" t="str">
        <f t="shared" si="5"/>
        <v>N</v>
      </c>
      <c r="K43" s="116" t="str">
        <f t="shared" si="5"/>
        <v>N</v>
      </c>
      <c r="L43" s="116" t="str">
        <f t="shared" si="5"/>
        <v>H</v>
      </c>
      <c r="M43" s="116" t="str">
        <f t="shared" si="5"/>
        <v>N</v>
      </c>
      <c r="N43" s="116" t="s">
        <v>11</v>
      </c>
      <c r="O43" s="116" t="s">
        <v>13</v>
      </c>
      <c r="P43" s="116" t="s">
        <v>17</v>
      </c>
      <c r="Q43" s="116" t="s">
        <v>11</v>
      </c>
      <c r="R43" s="116" t="str">
        <f t="shared" si="5"/>
        <v>N</v>
      </c>
      <c r="S43" s="116" t="str">
        <f t="shared" si="5"/>
        <v>N</v>
      </c>
      <c r="T43" s="116" t="str">
        <f t="shared" si="5"/>
        <v>N</v>
      </c>
      <c r="U43" s="116" t="str">
        <f t="shared" si="5"/>
        <v>N</v>
      </c>
      <c r="V43" s="116" t="str">
        <f t="shared" si="5"/>
        <v>E</v>
      </c>
      <c r="W43" s="116" t="str">
        <f t="shared" si="5"/>
        <v>T</v>
      </c>
      <c r="X43" s="116" t="str">
        <f t="shared" si="5"/>
        <v>N</v>
      </c>
      <c r="Y43" s="116" t="str">
        <f t="shared" si="5"/>
        <v>N</v>
      </c>
      <c r="Z43" s="116" t="str">
        <f t="shared" si="5"/>
        <v>N</v>
      </c>
      <c r="AA43" s="116" t="str">
        <f t="shared" si="5"/>
        <v>N</v>
      </c>
      <c r="AB43" s="116" t="s">
        <v>216</v>
      </c>
      <c r="AC43" s="116" t="s">
        <v>216</v>
      </c>
      <c r="AD43" s="116" t="s">
        <v>66</v>
      </c>
      <c r="AE43" s="116" t="s">
        <v>11</v>
      </c>
      <c r="AF43" s="116" t="str">
        <f t="shared" si="5"/>
        <v>H</v>
      </c>
      <c r="AG43" s="116" t="s">
        <v>216</v>
      </c>
      <c r="AH43" s="195"/>
      <c r="AI43" s="13"/>
    </row>
    <row r="44" spans="1:35" x14ac:dyDescent="0.2">
      <c r="B44" s="320"/>
      <c r="C44" s="210" t="str">
        <f>$F$1</f>
        <v>セール</v>
      </c>
      <c r="D44" s="44">
        <f ca="1">IFERROR(IF(D65=0,"Close",(IFERROR(HLOOKUP(D43,$D$2:$BC$4,3,FALSE),""))),"")</f>
        <v>78850</v>
      </c>
      <c r="E44" s="44">
        <f t="shared" ref="E44:AG44" ca="1" si="6">IFERROR(IF(E65=0,"Close",(IFERROR(HLOOKUP(E43,$D$2:$BC$4,3,FALSE),""))),"")</f>
        <v>78850</v>
      </c>
      <c r="F44" s="44">
        <f t="shared" ca="1" si="6"/>
        <v>78850</v>
      </c>
      <c r="G44" s="44">
        <f t="shared" ca="1" si="6"/>
        <v>78850</v>
      </c>
      <c r="H44" s="44">
        <f t="shared" ca="1" si="6"/>
        <v>78850</v>
      </c>
      <c r="I44" s="44">
        <f t="shared" ca="1" si="6"/>
        <v>68870</v>
      </c>
      <c r="J44" s="44">
        <f t="shared" ca="1" si="6"/>
        <v>78850</v>
      </c>
      <c r="K44" s="44">
        <f t="shared" ca="1" si="6"/>
        <v>78850</v>
      </c>
      <c r="L44" s="44">
        <f t="shared" ca="1" si="6"/>
        <v>63170</v>
      </c>
      <c r="M44" s="44">
        <f t="shared" ca="1" si="6"/>
        <v>78850</v>
      </c>
      <c r="N44" s="44">
        <f t="shared" ca="1" si="6"/>
        <v>63170</v>
      </c>
      <c r="O44" s="44">
        <f t="shared" ca="1" si="6"/>
        <v>68870</v>
      </c>
      <c r="P44" s="44">
        <f t="shared" ca="1" si="6"/>
        <v>78850</v>
      </c>
      <c r="Q44" s="44">
        <f t="shared" ca="1" si="6"/>
        <v>63170</v>
      </c>
      <c r="R44" s="44">
        <f t="shared" ca="1" si="6"/>
        <v>78850</v>
      </c>
      <c r="S44" s="44">
        <f t="shared" ca="1" si="6"/>
        <v>78850</v>
      </c>
      <c r="T44" s="44">
        <f t="shared" ca="1" si="6"/>
        <v>78850</v>
      </c>
      <c r="U44" s="44">
        <f t="shared" ca="1" si="6"/>
        <v>78850</v>
      </c>
      <c r="V44" s="44">
        <f t="shared" ref="V44" ca="1" si="7">IFERROR(IF(V65=0,"Close",(IFERROR(HLOOKUP(V43,$D$2:$BC$4,3,FALSE),""))),"")</f>
        <v>55100</v>
      </c>
      <c r="W44" s="44">
        <f t="shared" ca="1" si="6"/>
        <v>99750</v>
      </c>
      <c r="X44" s="44">
        <f t="shared" ca="1" si="6"/>
        <v>78850</v>
      </c>
      <c r="Y44" s="44">
        <f t="shared" ca="1" si="6"/>
        <v>78850</v>
      </c>
      <c r="Z44" s="44">
        <f t="shared" ca="1" si="6"/>
        <v>78850</v>
      </c>
      <c r="AA44" s="44">
        <f t="shared" ca="1" si="6"/>
        <v>78850</v>
      </c>
      <c r="AB44" s="44">
        <f t="shared" ca="1" si="6"/>
        <v>63170</v>
      </c>
      <c r="AC44" s="44">
        <f t="shared" ca="1" si="6"/>
        <v>63170</v>
      </c>
      <c r="AD44" s="44">
        <f t="shared" ca="1" si="6"/>
        <v>76470</v>
      </c>
      <c r="AE44" s="44">
        <f t="shared" ca="1" si="6"/>
        <v>63170</v>
      </c>
      <c r="AF44" s="44">
        <f t="shared" ref="AF44" ca="1" si="8">IFERROR(IF(AF65=0,"Close",(IFERROR(HLOOKUP(AF43,$D$2:$BC$4,3,FALSE),""))),"")</f>
        <v>63170</v>
      </c>
      <c r="AG44" s="44">
        <f t="shared" ca="1" si="6"/>
        <v>63170</v>
      </c>
      <c r="AH44" s="196"/>
      <c r="AI44" s="13"/>
    </row>
    <row r="45" spans="1:35" x14ac:dyDescent="0.2">
      <c r="B45" s="320"/>
      <c r="C45" s="210" t="str">
        <f>$B$4&amp;"(連泊)"</f>
        <v>with SAUNA(連泊)</v>
      </c>
      <c r="D45" s="45" t="str">
        <f>IF(ISBLANK(D$41),"",D$41)</f>
        <v>N</v>
      </c>
      <c r="E45" s="46" t="str">
        <f t="shared" ref="E45:AF45" si="9">IF(ISBLANK(E$41),"",E$41)</f>
        <v>N</v>
      </c>
      <c r="F45" s="46" t="str">
        <f t="shared" si="9"/>
        <v>N</v>
      </c>
      <c r="G45" s="46" t="str">
        <f t="shared" si="9"/>
        <v>N</v>
      </c>
      <c r="H45" s="46" t="str">
        <f t="shared" si="9"/>
        <v>N</v>
      </c>
      <c r="I45" s="46" t="str">
        <f t="shared" si="9"/>
        <v>J</v>
      </c>
      <c r="J45" s="46" t="str">
        <f t="shared" si="9"/>
        <v>N</v>
      </c>
      <c r="K45" s="46" t="str">
        <f t="shared" si="9"/>
        <v>N</v>
      </c>
      <c r="L45" s="46" t="str">
        <f t="shared" si="9"/>
        <v>H</v>
      </c>
      <c r="M45" s="46" t="str">
        <f t="shared" si="9"/>
        <v>N</v>
      </c>
      <c r="N45" s="46" t="s">
        <v>11</v>
      </c>
      <c r="O45" s="46" t="s">
        <v>13</v>
      </c>
      <c r="P45" s="46" t="s">
        <v>17</v>
      </c>
      <c r="Q45" s="46" t="s">
        <v>11</v>
      </c>
      <c r="R45" s="46" t="str">
        <f t="shared" si="9"/>
        <v>N</v>
      </c>
      <c r="S45" s="46" t="str">
        <f t="shared" si="9"/>
        <v>N</v>
      </c>
      <c r="T45" s="46" t="str">
        <f t="shared" si="9"/>
        <v>N</v>
      </c>
      <c r="U45" s="46" t="str">
        <f t="shared" si="9"/>
        <v>N</v>
      </c>
      <c r="V45" s="46" t="str">
        <f t="shared" si="9"/>
        <v>E</v>
      </c>
      <c r="W45" s="46" t="str">
        <f t="shared" si="9"/>
        <v>T</v>
      </c>
      <c r="X45" s="46" t="str">
        <f t="shared" si="9"/>
        <v>N</v>
      </c>
      <c r="Y45" s="46" t="str">
        <f t="shared" si="9"/>
        <v>N</v>
      </c>
      <c r="Z45" s="46" t="str">
        <f t="shared" si="9"/>
        <v>N</v>
      </c>
      <c r="AA45" s="46" t="str">
        <f t="shared" si="9"/>
        <v>N</v>
      </c>
      <c r="AB45" s="46" t="s">
        <v>216</v>
      </c>
      <c r="AC45" s="46" t="s">
        <v>216</v>
      </c>
      <c r="AD45" s="46" t="s">
        <v>66</v>
      </c>
      <c r="AE45" s="46" t="s">
        <v>11</v>
      </c>
      <c r="AF45" s="46" t="str">
        <f t="shared" si="9"/>
        <v>H</v>
      </c>
      <c r="AG45" s="46" t="s">
        <v>216</v>
      </c>
      <c r="AH45" s="197"/>
    </row>
    <row r="46" spans="1:35" ht="18" thickBot="1" x14ac:dyDescent="0.25">
      <c r="B46" s="320"/>
      <c r="C46" s="215" t="str">
        <f>$F$10</f>
        <v>連泊</v>
      </c>
      <c r="D46" s="120">
        <f ca="1">IFERROR(IF(D65=0,"Close",(IFERROR(HLOOKUP(D45,$D$11:$BC$14,3,FALSE),""))),"")</f>
        <v>74700</v>
      </c>
      <c r="E46" s="120">
        <f t="shared" ref="E46:AG46" ca="1" si="10">IFERROR(IF(E65=0,"Close",(IFERROR(HLOOKUP(E45,$D$11:$BC$14,3,FALSE),""))),"")</f>
        <v>74700</v>
      </c>
      <c r="F46" s="120">
        <f t="shared" ca="1" si="10"/>
        <v>74700</v>
      </c>
      <c r="G46" s="120">
        <f t="shared" ca="1" si="10"/>
        <v>74700</v>
      </c>
      <c r="H46" s="120">
        <f t="shared" ca="1" si="10"/>
        <v>74700</v>
      </c>
      <c r="I46" s="120">
        <f t="shared" ca="1" si="10"/>
        <v>65250</v>
      </c>
      <c r="J46" s="120">
        <f t="shared" ca="1" si="10"/>
        <v>74700</v>
      </c>
      <c r="K46" s="120">
        <f t="shared" ca="1" si="10"/>
        <v>74700</v>
      </c>
      <c r="L46" s="120">
        <f t="shared" ca="1" si="10"/>
        <v>59850</v>
      </c>
      <c r="M46" s="120">
        <f t="shared" ca="1" si="10"/>
        <v>74700</v>
      </c>
      <c r="N46" s="120">
        <f t="shared" ca="1" si="10"/>
        <v>59850</v>
      </c>
      <c r="O46" s="120">
        <f t="shared" ca="1" si="10"/>
        <v>65250</v>
      </c>
      <c r="P46" s="120">
        <f t="shared" ca="1" si="10"/>
        <v>74700</v>
      </c>
      <c r="Q46" s="120">
        <f t="shared" ca="1" si="10"/>
        <v>59850</v>
      </c>
      <c r="R46" s="120">
        <f t="shared" ca="1" si="10"/>
        <v>74700</v>
      </c>
      <c r="S46" s="120">
        <f t="shared" ca="1" si="10"/>
        <v>74700</v>
      </c>
      <c r="T46" s="120">
        <f t="shared" ca="1" si="10"/>
        <v>74700</v>
      </c>
      <c r="U46" s="120">
        <f t="shared" ca="1" si="10"/>
        <v>74700</v>
      </c>
      <c r="V46" s="120">
        <f t="shared" ref="V46" ca="1" si="11">IFERROR(IF(V65=0,"Close",(IFERROR(HLOOKUP(V45,$D$11:$BC$14,3,FALSE),""))),"")</f>
        <v>52200</v>
      </c>
      <c r="W46" s="120">
        <f t="shared" ca="1" si="10"/>
        <v>94500</v>
      </c>
      <c r="X46" s="120">
        <f t="shared" ca="1" si="10"/>
        <v>74700</v>
      </c>
      <c r="Y46" s="120">
        <f t="shared" ca="1" si="10"/>
        <v>74700</v>
      </c>
      <c r="Z46" s="120">
        <f t="shared" ca="1" si="10"/>
        <v>74700</v>
      </c>
      <c r="AA46" s="120">
        <f t="shared" ca="1" si="10"/>
        <v>74700</v>
      </c>
      <c r="AB46" s="120">
        <f t="shared" ca="1" si="10"/>
        <v>59850</v>
      </c>
      <c r="AC46" s="120">
        <f t="shared" ca="1" si="10"/>
        <v>59850</v>
      </c>
      <c r="AD46" s="120">
        <f t="shared" ca="1" si="10"/>
        <v>72450</v>
      </c>
      <c r="AE46" s="120">
        <f t="shared" ca="1" si="10"/>
        <v>59850</v>
      </c>
      <c r="AF46" s="120">
        <f t="shared" ref="AF46" ca="1" si="12">IFERROR(IF(AF65=0,"Close",(IFERROR(HLOOKUP(AF45,$D$11:$BC$14,3,FALSE),""))),"")</f>
        <v>59850</v>
      </c>
      <c r="AG46" s="120">
        <f t="shared" ca="1" si="10"/>
        <v>59850</v>
      </c>
      <c r="AH46" s="198"/>
    </row>
    <row r="47" spans="1:35" ht="18" hidden="1" thickBot="1" x14ac:dyDescent="0.25">
      <c r="B47" s="320"/>
      <c r="C47" s="209" t="str">
        <f>$B$5&amp;"(単泊)"</f>
        <v>0(単泊)</v>
      </c>
      <c r="D47" s="45" t="str">
        <f>IF(ISBLANK(D$39),"",D$39)</f>
        <v>N</v>
      </c>
      <c r="E47" s="46" t="str">
        <f t="shared" ref="E47:AG47" si="13">IF(ISBLANK(E$39),"",E$39)</f>
        <v>N</v>
      </c>
      <c r="F47" s="46" t="str">
        <f t="shared" si="13"/>
        <v>N</v>
      </c>
      <c r="G47" s="46" t="str">
        <f t="shared" si="13"/>
        <v>N</v>
      </c>
      <c r="H47" s="46" t="str">
        <f t="shared" si="13"/>
        <v>N</v>
      </c>
      <c r="I47" s="46" t="str">
        <f t="shared" si="13"/>
        <v>J</v>
      </c>
      <c r="J47" s="46" t="str">
        <f t="shared" si="13"/>
        <v>N</v>
      </c>
      <c r="K47" s="46" t="str">
        <f t="shared" si="13"/>
        <v>N</v>
      </c>
      <c r="L47" s="46" t="str">
        <f t="shared" si="13"/>
        <v>H</v>
      </c>
      <c r="M47" s="46" t="str">
        <f t="shared" si="13"/>
        <v>N</v>
      </c>
      <c r="N47" s="46" t="str">
        <f t="shared" si="13"/>
        <v>H</v>
      </c>
      <c r="O47" s="46" t="str">
        <f t="shared" si="13"/>
        <v>J</v>
      </c>
      <c r="P47" s="46" t="str">
        <f t="shared" si="13"/>
        <v>N</v>
      </c>
      <c r="Q47" s="46" t="str">
        <f t="shared" si="13"/>
        <v>H</v>
      </c>
      <c r="R47" s="46" t="str">
        <f t="shared" si="13"/>
        <v>N</v>
      </c>
      <c r="S47" s="46" t="str">
        <f t="shared" si="13"/>
        <v>N</v>
      </c>
      <c r="T47" s="46" t="str">
        <f t="shared" si="13"/>
        <v>N</v>
      </c>
      <c r="U47" s="46" t="str">
        <f t="shared" si="13"/>
        <v>N</v>
      </c>
      <c r="V47" s="46" t="str">
        <f t="shared" si="13"/>
        <v>E</v>
      </c>
      <c r="W47" s="46" t="str">
        <f t="shared" si="13"/>
        <v>T</v>
      </c>
      <c r="X47" s="46" t="str">
        <f t="shared" si="13"/>
        <v>N</v>
      </c>
      <c r="Y47" s="46" t="str">
        <f t="shared" si="13"/>
        <v>N</v>
      </c>
      <c r="Z47" s="46" t="str">
        <f t="shared" si="13"/>
        <v>N</v>
      </c>
      <c r="AA47" s="46" t="str">
        <f t="shared" si="13"/>
        <v>N</v>
      </c>
      <c r="AB47" s="46" t="str">
        <f t="shared" si="13"/>
        <v>H</v>
      </c>
      <c r="AC47" s="46" t="str">
        <f t="shared" si="13"/>
        <v>H</v>
      </c>
      <c r="AD47" s="46" t="str">
        <f t="shared" si="13"/>
        <v>M</v>
      </c>
      <c r="AE47" s="46" t="str">
        <f t="shared" si="13"/>
        <v>H</v>
      </c>
      <c r="AF47" s="46" t="str">
        <f t="shared" si="13"/>
        <v>H</v>
      </c>
      <c r="AG47" s="46" t="str">
        <f t="shared" si="13"/>
        <v>H</v>
      </c>
      <c r="AH47" s="197"/>
      <c r="AI47" s="13"/>
    </row>
    <row r="48" spans="1:35" ht="18" hidden="1" thickBot="1" x14ac:dyDescent="0.25">
      <c r="B48" s="320"/>
      <c r="C48" s="210" t="str">
        <f>$F$1</f>
        <v>セール</v>
      </c>
      <c r="D48" s="44">
        <f ca="1">IFERROR(IF(D66=0,"Close",(IFERROR(HLOOKUP(D47,$D$2:$BC$5,4,FALSE),""))),"")</f>
        <v>0</v>
      </c>
      <c r="E48" s="44">
        <f t="shared" ref="E48:AG48" ca="1" si="14">IFERROR(IF(E66=0,"Close",(IFERROR(HLOOKUP(E47,$D$2:$BC$5,4,FALSE),""))),"")</f>
        <v>0</v>
      </c>
      <c r="F48" s="44">
        <f t="shared" ca="1" si="14"/>
        <v>0</v>
      </c>
      <c r="G48" s="44">
        <f t="shared" ca="1" si="14"/>
        <v>0</v>
      </c>
      <c r="H48" s="44">
        <f t="shared" ca="1" si="14"/>
        <v>0</v>
      </c>
      <c r="I48" s="44">
        <f t="shared" ca="1" si="14"/>
        <v>0</v>
      </c>
      <c r="J48" s="44">
        <f t="shared" ca="1" si="14"/>
        <v>0</v>
      </c>
      <c r="K48" s="44">
        <f t="shared" ca="1" si="14"/>
        <v>0</v>
      </c>
      <c r="L48" s="44">
        <f t="shared" ca="1" si="14"/>
        <v>0</v>
      </c>
      <c r="M48" s="44">
        <f t="shared" ca="1" si="14"/>
        <v>0</v>
      </c>
      <c r="N48" s="44">
        <f t="shared" ca="1" si="14"/>
        <v>0</v>
      </c>
      <c r="O48" s="44">
        <f t="shared" ca="1" si="14"/>
        <v>0</v>
      </c>
      <c r="P48" s="44">
        <f t="shared" ca="1" si="14"/>
        <v>0</v>
      </c>
      <c r="Q48" s="44">
        <f t="shared" ca="1" si="14"/>
        <v>0</v>
      </c>
      <c r="R48" s="44">
        <f t="shared" ca="1" si="14"/>
        <v>0</v>
      </c>
      <c r="S48" s="44">
        <f t="shared" ca="1" si="14"/>
        <v>0</v>
      </c>
      <c r="T48" s="44">
        <f t="shared" ca="1" si="14"/>
        <v>0</v>
      </c>
      <c r="U48" s="44">
        <f t="shared" ca="1" si="14"/>
        <v>0</v>
      </c>
      <c r="V48" s="44">
        <f t="shared" ca="1" si="14"/>
        <v>0</v>
      </c>
      <c r="W48" s="44">
        <f t="shared" ca="1" si="14"/>
        <v>0</v>
      </c>
      <c r="X48" s="44">
        <f t="shared" ca="1" si="14"/>
        <v>0</v>
      </c>
      <c r="Y48" s="44">
        <f t="shared" ca="1" si="14"/>
        <v>0</v>
      </c>
      <c r="Z48" s="44">
        <f t="shared" ca="1" si="14"/>
        <v>0</v>
      </c>
      <c r="AA48" s="44">
        <f t="shared" ca="1" si="14"/>
        <v>0</v>
      </c>
      <c r="AB48" s="44">
        <f t="shared" ca="1" si="14"/>
        <v>0</v>
      </c>
      <c r="AC48" s="44">
        <f t="shared" ca="1" si="14"/>
        <v>0</v>
      </c>
      <c r="AD48" s="44">
        <f t="shared" ca="1" si="14"/>
        <v>0</v>
      </c>
      <c r="AE48" s="44">
        <f t="shared" ca="1" si="14"/>
        <v>0</v>
      </c>
      <c r="AF48" s="44">
        <f t="shared" ca="1" si="14"/>
        <v>0</v>
      </c>
      <c r="AG48" s="44">
        <f t="shared" ca="1" si="14"/>
        <v>0</v>
      </c>
      <c r="AH48" s="196"/>
      <c r="AI48" s="13"/>
    </row>
    <row r="49" spans="1:39" ht="18" hidden="1" thickBot="1" x14ac:dyDescent="0.25">
      <c r="B49" s="320"/>
      <c r="C49" s="210" t="str">
        <f>$B$5&amp;"(連泊)"</f>
        <v>0(連泊)</v>
      </c>
      <c r="D49" s="45" t="str">
        <f>IF(ISBLANK(D$41),"",D$41)</f>
        <v>N</v>
      </c>
      <c r="E49" s="46" t="str">
        <f t="shared" ref="E49:AG49" si="15">IF(ISBLANK(E$41),"",E$41)</f>
        <v>N</v>
      </c>
      <c r="F49" s="46" t="str">
        <f t="shared" si="15"/>
        <v>N</v>
      </c>
      <c r="G49" s="46" t="str">
        <f t="shared" si="15"/>
        <v>N</v>
      </c>
      <c r="H49" s="46" t="str">
        <f t="shared" si="15"/>
        <v>N</v>
      </c>
      <c r="I49" s="46" t="str">
        <f t="shared" si="15"/>
        <v>J</v>
      </c>
      <c r="J49" s="46" t="str">
        <f t="shared" si="15"/>
        <v>N</v>
      </c>
      <c r="K49" s="46" t="str">
        <f t="shared" si="15"/>
        <v>N</v>
      </c>
      <c r="L49" s="46" t="str">
        <f t="shared" si="15"/>
        <v>H</v>
      </c>
      <c r="M49" s="46" t="str">
        <f t="shared" si="15"/>
        <v>N</v>
      </c>
      <c r="N49" s="46" t="str">
        <f t="shared" si="15"/>
        <v>H</v>
      </c>
      <c r="O49" s="46" t="str">
        <f t="shared" si="15"/>
        <v>J</v>
      </c>
      <c r="P49" s="46" t="str">
        <f t="shared" si="15"/>
        <v>N</v>
      </c>
      <c r="Q49" s="46" t="str">
        <f t="shared" si="15"/>
        <v>H</v>
      </c>
      <c r="R49" s="46" t="str">
        <f t="shared" si="15"/>
        <v>N</v>
      </c>
      <c r="S49" s="46" t="str">
        <f t="shared" si="15"/>
        <v>N</v>
      </c>
      <c r="T49" s="46" t="str">
        <f t="shared" si="15"/>
        <v>N</v>
      </c>
      <c r="U49" s="46" t="str">
        <f t="shared" si="15"/>
        <v>N</v>
      </c>
      <c r="V49" s="46" t="str">
        <f t="shared" si="15"/>
        <v>E</v>
      </c>
      <c r="W49" s="46" t="str">
        <f t="shared" si="15"/>
        <v>T</v>
      </c>
      <c r="X49" s="46" t="str">
        <f t="shared" si="15"/>
        <v>N</v>
      </c>
      <c r="Y49" s="46" t="str">
        <f t="shared" si="15"/>
        <v>N</v>
      </c>
      <c r="Z49" s="46" t="str">
        <f t="shared" si="15"/>
        <v>N</v>
      </c>
      <c r="AA49" s="46" t="str">
        <f t="shared" si="15"/>
        <v>N</v>
      </c>
      <c r="AB49" s="46" t="str">
        <f t="shared" si="15"/>
        <v>H</v>
      </c>
      <c r="AC49" s="46" t="str">
        <f t="shared" si="15"/>
        <v>H</v>
      </c>
      <c r="AD49" s="46" t="str">
        <f t="shared" si="15"/>
        <v>M</v>
      </c>
      <c r="AE49" s="46" t="str">
        <f t="shared" si="15"/>
        <v>H</v>
      </c>
      <c r="AF49" s="46" t="str">
        <f t="shared" si="15"/>
        <v>H</v>
      </c>
      <c r="AG49" s="46" t="str">
        <f t="shared" si="15"/>
        <v>H</v>
      </c>
      <c r="AH49" s="197"/>
    </row>
    <row r="50" spans="1:39" ht="18" hidden="1" thickBot="1" x14ac:dyDescent="0.25">
      <c r="B50" s="320"/>
      <c r="C50" s="215" t="str">
        <f>$F$10</f>
        <v>連泊</v>
      </c>
      <c r="D50" s="120">
        <f ca="1">IFERROR(IF(D66=0,"Close",(IFERROR(HLOOKUP(D49,$D$11:$BC$14,4,FALSE),""))),"")</f>
        <v>0</v>
      </c>
      <c r="E50" s="120">
        <f t="shared" ref="E50:AG50" ca="1" si="16">IFERROR(IF(E66=0,"Close",(IFERROR(HLOOKUP(E49,$D$11:$BC$14,4,FALSE),""))),"")</f>
        <v>0</v>
      </c>
      <c r="F50" s="120">
        <f t="shared" ca="1" si="16"/>
        <v>0</v>
      </c>
      <c r="G50" s="120">
        <f t="shared" ca="1" si="16"/>
        <v>0</v>
      </c>
      <c r="H50" s="120">
        <f t="shared" ca="1" si="16"/>
        <v>0</v>
      </c>
      <c r="I50" s="120">
        <f t="shared" ca="1" si="16"/>
        <v>0</v>
      </c>
      <c r="J50" s="120">
        <f t="shared" ca="1" si="16"/>
        <v>0</v>
      </c>
      <c r="K50" s="120">
        <f t="shared" ca="1" si="16"/>
        <v>0</v>
      </c>
      <c r="L50" s="120">
        <f t="shared" ca="1" si="16"/>
        <v>0</v>
      </c>
      <c r="M50" s="120">
        <f t="shared" ca="1" si="16"/>
        <v>0</v>
      </c>
      <c r="N50" s="120">
        <f t="shared" ca="1" si="16"/>
        <v>0</v>
      </c>
      <c r="O50" s="120">
        <f t="shared" ca="1" si="16"/>
        <v>0</v>
      </c>
      <c r="P50" s="120">
        <f t="shared" ca="1" si="16"/>
        <v>0</v>
      </c>
      <c r="Q50" s="120">
        <f t="shared" ca="1" si="16"/>
        <v>0</v>
      </c>
      <c r="R50" s="120">
        <f t="shared" ca="1" si="16"/>
        <v>0</v>
      </c>
      <c r="S50" s="120">
        <f t="shared" ca="1" si="16"/>
        <v>0</v>
      </c>
      <c r="T50" s="120">
        <f t="shared" ca="1" si="16"/>
        <v>0</v>
      </c>
      <c r="U50" s="120">
        <f t="shared" ca="1" si="16"/>
        <v>0</v>
      </c>
      <c r="V50" s="120">
        <f t="shared" ca="1" si="16"/>
        <v>0</v>
      </c>
      <c r="W50" s="120">
        <f t="shared" ca="1" si="16"/>
        <v>0</v>
      </c>
      <c r="X50" s="120">
        <f t="shared" ca="1" si="16"/>
        <v>0</v>
      </c>
      <c r="Y50" s="120">
        <f t="shared" ca="1" si="16"/>
        <v>0</v>
      </c>
      <c r="Z50" s="120">
        <f t="shared" ca="1" si="16"/>
        <v>0</v>
      </c>
      <c r="AA50" s="120">
        <f t="shared" ca="1" si="16"/>
        <v>0</v>
      </c>
      <c r="AB50" s="120">
        <f t="shared" ca="1" si="16"/>
        <v>0</v>
      </c>
      <c r="AC50" s="120">
        <f t="shared" ca="1" si="16"/>
        <v>0</v>
      </c>
      <c r="AD50" s="120">
        <f t="shared" ca="1" si="16"/>
        <v>0</v>
      </c>
      <c r="AE50" s="120">
        <f t="shared" ca="1" si="16"/>
        <v>0</v>
      </c>
      <c r="AF50" s="120">
        <f t="shared" ca="1" si="16"/>
        <v>0</v>
      </c>
      <c r="AG50" s="120">
        <f t="shared" ca="1" si="16"/>
        <v>0</v>
      </c>
      <c r="AH50" s="198"/>
    </row>
    <row r="51" spans="1:39" ht="18" hidden="1" thickBot="1" x14ac:dyDescent="0.25">
      <c r="B51" s="320"/>
      <c r="C51" s="209" t="str">
        <f>$B$6&amp;"(単泊)"</f>
        <v>0(単泊)</v>
      </c>
      <c r="D51" s="45" t="str">
        <f>IF(ISBLANK(D$39),"",D$39)</f>
        <v>N</v>
      </c>
      <c r="E51" s="46" t="str">
        <f t="shared" ref="E51:AG51" si="17">IF(ISBLANK(E$39),"",E$39)</f>
        <v>N</v>
      </c>
      <c r="F51" s="46" t="str">
        <f t="shared" si="17"/>
        <v>N</v>
      </c>
      <c r="G51" s="46" t="str">
        <f t="shared" si="17"/>
        <v>N</v>
      </c>
      <c r="H51" s="46" t="str">
        <f t="shared" si="17"/>
        <v>N</v>
      </c>
      <c r="I51" s="46" t="str">
        <f t="shared" si="17"/>
        <v>J</v>
      </c>
      <c r="J51" s="46" t="str">
        <f t="shared" si="17"/>
        <v>N</v>
      </c>
      <c r="K51" s="46" t="str">
        <f t="shared" si="17"/>
        <v>N</v>
      </c>
      <c r="L51" s="46" t="str">
        <f t="shared" si="17"/>
        <v>H</v>
      </c>
      <c r="M51" s="46" t="str">
        <f t="shared" si="17"/>
        <v>N</v>
      </c>
      <c r="N51" s="46" t="str">
        <f t="shared" si="17"/>
        <v>H</v>
      </c>
      <c r="O51" s="46" t="str">
        <f t="shared" si="17"/>
        <v>J</v>
      </c>
      <c r="P51" s="46" t="str">
        <f t="shared" si="17"/>
        <v>N</v>
      </c>
      <c r="Q51" s="46" t="str">
        <f t="shared" si="17"/>
        <v>H</v>
      </c>
      <c r="R51" s="46" t="str">
        <f t="shared" si="17"/>
        <v>N</v>
      </c>
      <c r="S51" s="46" t="str">
        <f t="shared" si="17"/>
        <v>N</v>
      </c>
      <c r="T51" s="46" t="str">
        <f t="shared" si="17"/>
        <v>N</v>
      </c>
      <c r="U51" s="46" t="str">
        <f t="shared" si="17"/>
        <v>N</v>
      </c>
      <c r="V51" s="46" t="str">
        <f t="shared" si="17"/>
        <v>E</v>
      </c>
      <c r="W51" s="46" t="str">
        <f t="shared" si="17"/>
        <v>T</v>
      </c>
      <c r="X51" s="46" t="str">
        <f t="shared" si="17"/>
        <v>N</v>
      </c>
      <c r="Y51" s="46" t="str">
        <f t="shared" si="17"/>
        <v>N</v>
      </c>
      <c r="Z51" s="46" t="str">
        <f t="shared" si="17"/>
        <v>N</v>
      </c>
      <c r="AA51" s="46" t="str">
        <f t="shared" si="17"/>
        <v>N</v>
      </c>
      <c r="AB51" s="46" t="str">
        <f t="shared" si="17"/>
        <v>H</v>
      </c>
      <c r="AC51" s="46" t="str">
        <f t="shared" si="17"/>
        <v>H</v>
      </c>
      <c r="AD51" s="46" t="str">
        <f t="shared" si="17"/>
        <v>M</v>
      </c>
      <c r="AE51" s="46" t="str">
        <f t="shared" si="17"/>
        <v>H</v>
      </c>
      <c r="AF51" s="46" t="str">
        <f t="shared" si="17"/>
        <v>H</v>
      </c>
      <c r="AG51" s="46" t="str">
        <f t="shared" si="17"/>
        <v>H</v>
      </c>
      <c r="AH51" s="197"/>
      <c r="AI51" s="13"/>
    </row>
    <row r="52" spans="1:39" ht="18" hidden="1" thickBot="1" x14ac:dyDescent="0.25">
      <c r="B52" s="320"/>
      <c r="C52" s="210" t="str">
        <f>$F$1</f>
        <v>セール</v>
      </c>
      <c r="D52" s="44">
        <f ca="1">IFERROR(IF(D67=0,"Close",(IFERROR(HLOOKUP(D51,$D$2:$BC$6,5,FALSE),""))),"")</f>
        <v>0</v>
      </c>
      <c r="E52" s="44">
        <f t="shared" ref="E52:AG52" ca="1" si="18">IFERROR(IF(E67=0,"Close",(IFERROR(HLOOKUP(E51,$D$2:$BC$6,5,FALSE),""))),"")</f>
        <v>0</v>
      </c>
      <c r="F52" s="44">
        <f t="shared" ca="1" si="18"/>
        <v>0</v>
      </c>
      <c r="G52" s="44">
        <f t="shared" ca="1" si="18"/>
        <v>0</v>
      </c>
      <c r="H52" s="44">
        <f t="shared" ca="1" si="18"/>
        <v>0</v>
      </c>
      <c r="I52" s="44">
        <f t="shared" ca="1" si="18"/>
        <v>0</v>
      </c>
      <c r="J52" s="44">
        <f t="shared" ca="1" si="18"/>
        <v>0</v>
      </c>
      <c r="K52" s="44">
        <f t="shared" ca="1" si="18"/>
        <v>0</v>
      </c>
      <c r="L52" s="44">
        <f t="shared" ca="1" si="18"/>
        <v>0</v>
      </c>
      <c r="M52" s="44">
        <f t="shared" ca="1" si="18"/>
        <v>0</v>
      </c>
      <c r="N52" s="44">
        <f t="shared" ca="1" si="18"/>
        <v>0</v>
      </c>
      <c r="O52" s="44">
        <f t="shared" ca="1" si="18"/>
        <v>0</v>
      </c>
      <c r="P52" s="44">
        <f t="shared" ca="1" si="18"/>
        <v>0</v>
      </c>
      <c r="Q52" s="44">
        <f t="shared" ca="1" si="18"/>
        <v>0</v>
      </c>
      <c r="R52" s="44">
        <f t="shared" ca="1" si="18"/>
        <v>0</v>
      </c>
      <c r="S52" s="44">
        <f t="shared" ca="1" si="18"/>
        <v>0</v>
      </c>
      <c r="T52" s="44">
        <f t="shared" ca="1" si="18"/>
        <v>0</v>
      </c>
      <c r="U52" s="44">
        <f t="shared" ca="1" si="18"/>
        <v>0</v>
      </c>
      <c r="V52" s="44">
        <f t="shared" ca="1" si="18"/>
        <v>0</v>
      </c>
      <c r="W52" s="44">
        <f t="shared" ca="1" si="18"/>
        <v>0</v>
      </c>
      <c r="X52" s="44">
        <f t="shared" ca="1" si="18"/>
        <v>0</v>
      </c>
      <c r="Y52" s="44">
        <f t="shared" ca="1" si="18"/>
        <v>0</v>
      </c>
      <c r="Z52" s="44">
        <f t="shared" ca="1" si="18"/>
        <v>0</v>
      </c>
      <c r="AA52" s="44">
        <f t="shared" ca="1" si="18"/>
        <v>0</v>
      </c>
      <c r="AB52" s="44">
        <f t="shared" ca="1" si="18"/>
        <v>0</v>
      </c>
      <c r="AC52" s="44">
        <f t="shared" ca="1" si="18"/>
        <v>0</v>
      </c>
      <c r="AD52" s="44">
        <f t="shared" ca="1" si="18"/>
        <v>0</v>
      </c>
      <c r="AE52" s="44">
        <f t="shared" ca="1" si="18"/>
        <v>0</v>
      </c>
      <c r="AF52" s="44">
        <f t="shared" ca="1" si="18"/>
        <v>0</v>
      </c>
      <c r="AG52" s="44">
        <f t="shared" ca="1" si="18"/>
        <v>0</v>
      </c>
      <c r="AH52" s="196"/>
      <c r="AI52" s="13"/>
    </row>
    <row r="53" spans="1:39" ht="18" hidden="1" thickBot="1" x14ac:dyDescent="0.25">
      <c r="B53" s="320"/>
      <c r="C53" s="210" t="str">
        <f>$B$6&amp;"(連泊)"</f>
        <v>0(連泊)</v>
      </c>
      <c r="D53" s="45" t="str">
        <f>IF(ISBLANK(D$41),"",D$41)</f>
        <v>N</v>
      </c>
      <c r="E53" s="46" t="str">
        <f t="shared" ref="E53:AG53" si="19">IF(ISBLANK(E$41),"",E$41)</f>
        <v>N</v>
      </c>
      <c r="F53" s="46" t="str">
        <f t="shared" si="19"/>
        <v>N</v>
      </c>
      <c r="G53" s="46" t="str">
        <f t="shared" si="19"/>
        <v>N</v>
      </c>
      <c r="H53" s="46" t="str">
        <f t="shared" si="19"/>
        <v>N</v>
      </c>
      <c r="I53" s="46" t="str">
        <f t="shared" si="19"/>
        <v>J</v>
      </c>
      <c r="J53" s="46" t="str">
        <f t="shared" si="19"/>
        <v>N</v>
      </c>
      <c r="K53" s="46" t="str">
        <f t="shared" si="19"/>
        <v>N</v>
      </c>
      <c r="L53" s="46" t="str">
        <f t="shared" si="19"/>
        <v>H</v>
      </c>
      <c r="M53" s="46" t="str">
        <f t="shared" si="19"/>
        <v>N</v>
      </c>
      <c r="N53" s="46" t="str">
        <f t="shared" si="19"/>
        <v>H</v>
      </c>
      <c r="O53" s="46" t="str">
        <f t="shared" si="19"/>
        <v>J</v>
      </c>
      <c r="P53" s="46" t="str">
        <f t="shared" si="19"/>
        <v>N</v>
      </c>
      <c r="Q53" s="46" t="str">
        <f t="shared" si="19"/>
        <v>H</v>
      </c>
      <c r="R53" s="46" t="str">
        <f t="shared" si="19"/>
        <v>N</v>
      </c>
      <c r="S53" s="46" t="str">
        <f t="shared" si="19"/>
        <v>N</v>
      </c>
      <c r="T53" s="46" t="str">
        <f t="shared" si="19"/>
        <v>N</v>
      </c>
      <c r="U53" s="46" t="str">
        <f t="shared" si="19"/>
        <v>N</v>
      </c>
      <c r="V53" s="46" t="str">
        <f t="shared" si="19"/>
        <v>E</v>
      </c>
      <c r="W53" s="46" t="str">
        <f t="shared" si="19"/>
        <v>T</v>
      </c>
      <c r="X53" s="46" t="str">
        <f t="shared" si="19"/>
        <v>N</v>
      </c>
      <c r="Y53" s="46" t="str">
        <f t="shared" si="19"/>
        <v>N</v>
      </c>
      <c r="Z53" s="46" t="str">
        <f t="shared" si="19"/>
        <v>N</v>
      </c>
      <c r="AA53" s="46" t="str">
        <f t="shared" si="19"/>
        <v>N</v>
      </c>
      <c r="AB53" s="46" t="str">
        <f t="shared" si="19"/>
        <v>H</v>
      </c>
      <c r="AC53" s="46" t="str">
        <f t="shared" si="19"/>
        <v>H</v>
      </c>
      <c r="AD53" s="46" t="str">
        <f t="shared" si="19"/>
        <v>M</v>
      </c>
      <c r="AE53" s="46" t="str">
        <f t="shared" si="19"/>
        <v>H</v>
      </c>
      <c r="AF53" s="46" t="str">
        <f t="shared" si="19"/>
        <v>H</v>
      </c>
      <c r="AG53" s="46" t="str">
        <f t="shared" si="19"/>
        <v>H</v>
      </c>
      <c r="AH53" s="197"/>
    </row>
    <row r="54" spans="1:39" ht="18" hidden="1" thickBot="1" x14ac:dyDescent="0.25">
      <c r="B54" s="320"/>
      <c r="C54" s="215" t="str">
        <f>$F$10</f>
        <v>連泊</v>
      </c>
      <c r="D54" s="122">
        <f ca="1">IFERROR(IF(D67=0,"Close",(IFERROR(HLOOKUP(D53,$D$11:$BC$15,5,FALSE),""))),"")</f>
        <v>0</v>
      </c>
      <c r="E54" s="123">
        <f t="shared" ref="E54:AG54" ca="1" si="20">IFERROR(IF(E67=0,"Close",(IFERROR(HLOOKUP(E53,$D$11:$BC$15,5,FALSE),""))),"")</f>
        <v>0</v>
      </c>
      <c r="F54" s="123">
        <f t="shared" ca="1" si="20"/>
        <v>0</v>
      </c>
      <c r="G54" s="123">
        <f t="shared" ca="1" si="20"/>
        <v>0</v>
      </c>
      <c r="H54" s="123">
        <f t="shared" ca="1" si="20"/>
        <v>0</v>
      </c>
      <c r="I54" s="123">
        <f t="shared" ca="1" si="20"/>
        <v>0</v>
      </c>
      <c r="J54" s="123">
        <f t="shared" ca="1" si="20"/>
        <v>0</v>
      </c>
      <c r="K54" s="123">
        <f t="shared" ca="1" si="20"/>
        <v>0</v>
      </c>
      <c r="L54" s="123">
        <f t="shared" ca="1" si="20"/>
        <v>0</v>
      </c>
      <c r="M54" s="123">
        <f t="shared" ca="1" si="20"/>
        <v>0</v>
      </c>
      <c r="N54" s="123">
        <f t="shared" ca="1" si="20"/>
        <v>0</v>
      </c>
      <c r="O54" s="123">
        <f t="shared" ca="1" si="20"/>
        <v>0</v>
      </c>
      <c r="P54" s="123">
        <f t="shared" ca="1" si="20"/>
        <v>0</v>
      </c>
      <c r="Q54" s="123">
        <f t="shared" ca="1" si="20"/>
        <v>0</v>
      </c>
      <c r="R54" s="123">
        <f t="shared" ca="1" si="20"/>
        <v>0</v>
      </c>
      <c r="S54" s="123">
        <f t="shared" ca="1" si="20"/>
        <v>0</v>
      </c>
      <c r="T54" s="123">
        <f t="shared" ca="1" si="20"/>
        <v>0</v>
      </c>
      <c r="U54" s="123">
        <f t="shared" ca="1" si="20"/>
        <v>0</v>
      </c>
      <c r="V54" s="123">
        <f t="shared" ca="1" si="20"/>
        <v>0</v>
      </c>
      <c r="W54" s="123">
        <f t="shared" ca="1" si="20"/>
        <v>0</v>
      </c>
      <c r="X54" s="123">
        <f t="shared" ca="1" si="20"/>
        <v>0</v>
      </c>
      <c r="Y54" s="123">
        <f t="shared" ca="1" si="20"/>
        <v>0</v>
      </c>
      <c r="Z54" s="123">
        <f t="shared" ca="1" si="20"/>
        <v>0</v>
      </c>
      <c r="AA54" s="123">
        <f t="shared" ca="1" si="20"/>
        <v>0</v>
      </c>
      <c r="AB54" s="123">
        <f t="shared" ca="1" si="20"/>
        <v>0</v>
      </c>
      <c r="AC54" s="123">
        <f t="shared" ca="1" si="20"/>
        <v>0</v>
      </c>
      <c r="AD54" s="123">
        <f t="shared" ca="1" si="20"/>
        <v>0</v>
      </c>
      <c r="AE54" s="123">
        <f t="shared" ca="1" si="20"/>
        <v>0</v>
      </c>
      <c r="AF54" s="123">
        <f t="shared" ca="1" si="20"/>
        <v>0</v>
      </c>
      <c r="AG54" s="123">
        <f t="shared" ca="1" si="20"/>
        <v>0</v>
      </c>
      <c r="AH54" s="199"/>
    </row>
    <row r="55" spans="1:39" ht="18" hidden="1" thickBot="1" x14ac:dyDescent="0.25">
      <c r="B55" s="320"/>
      <c r="C55" s="209" t="str">
        <f>$B$7&amp;"(単泊)"</f>
        <v>0(単泊)</v>
      </c>
      <c r="D55" s="45" t="str">
        <f>IF(ISBLANK(D$39),"",D$39)</f>
        <v>N</v>
      </c>
      <c r="E55" s="46" t="str">
        <f t="shared" ref="E55:AG55" si="21">IF(ISBLANK(E$39),"",E$39)</f>
        <v>N</v>
      </c>
      <c r="F55" s="46" t="str">
        <f t="shared" si="21"/>
        <v>N</v>
      </c>
      <c r="G55" s="46" t="str">
        <f t="shared" si="21"/>
        <v>N</v>
      </c>
      <c r="H55" s="46" t="str">
        <f t="shared" si="21"/>
        <v>N</v>
      </c>
      <c r="I55" s="46" t="str">
        <f t="shared" si="21"/>
        <v>J</v>
      </c>
      <c r="J55" s="46" t="str">
        <f t="shared" si="21"/>
        <v>N</v>
      </c>
      <c r="K55" s="46" t="str">
        <f t="shared" si="21"/>
        <v>N</v>
      </c>
      <c r="L55" s="46" t="str">
        <f t="shared" si="21"/>
        <v>H</v>
      </c>
      <c r="M55" s="46" t="str">
        <f t="shared" si="21"/>
        <v>N</v>
      </c>
      <c r="N55" s="46" t="str">
        <f t="shared" si="21"/>
        <v>H</v>
      </c>
      <c r="O55" s="46" t="str">
        <f t="shared" si="21"/>
        <v>J</v>
      </c>
      <c r="P55" s="46" t="str">
        <f t="shared" si="21"/>
        <v>N</v>
      </c>
      <c r="Q55" s="46" t="str">
        <f t="shared" si="21"/>
        <v>H</v>
      </c>
      <c r="R55" s="46" t="str">
        <f t="shared" si="21"/>
        <v>N</v>
      </c>
      <c r="S55" s="46" t="str">
        <f t="shared" si="21"/>
        <v>N</v>
      </c>
      <c r="T55" s="46" t="str">
        <f t="shared" si="21"/>
        <v>N</v>
      </c>
      <c r="U55" s="46" t="str">
        <f t="shared" si="21"/>
        <v>N</v>
      </c>
      <c r="V55" s="46" t="str">
        <f t="shared" si="21"/>
        <v>E</v>
      </c>
      <c r="W55" s="46" t="str">
        <f t="shared" si="21"/>
        <v>T</v>
      </c>
      <c r="X55" s="46" t="str">
        <f t="shared" si="21"/>
        <v>N</v>
      </c>
      <c r="Y55" s="46" t="str">
        <f t="shared" si="21"/>
        <v>N</v>
      </c>
      <c r="Z55" s="46" t="str">
        <f t="shared" si="21"/>
        <v>N</v>
      </c>
      <c r="AA55" s="46" t="str">
        <f t="shared" si="21"/>
        <v>N</v>
      </c>
      <c r="AB55" s="46" t="str">
        <f t="shared" si="21"/>
        <v>H</v>
      </c>
      <c r="AC55" s="46" t="str">
        <f t="shared" si="21"/>
        <v>H</v>
      </c>
      <c r="AD55" s="46" t="str">
        <f t="shared" si="21"/>
        <v>M</v>
      </c>
      <c r="AE55" s="46" t="str">
        <f t="shared" si="21"/>
        <v>H</v>
      </c>
      <c r="AF55" s="46" t="str">
        <f t="shared" si="21"/>
        <v>H</v>
      </c>
      <c r="AG55" s="46" t="str">
        <f t="shared" si="21"/>
        <v>H</v>
      </c>
      <c r="AH55" s="197"/>
      <c r="AI55" s="13"/>
    </row>
    <row r="56" spans="1:39" ht="18" hidden="1" thickBot="1" x14ac:dyDescent="0.25">
      <c r="B56" s="320"/>
      <c r="C56" s="210" t="str">
        <f>$F$1</f>
        <v>セール</v>
      </c>
      <c r="D56" s="44">
        <f ca="1">IFERROR(IF(D68=0,"Close",(IFERROR(HLOOKUP(D55,$D$2:$BC$8,6,FALSE),""))),"")</f>
        <v>0</v>
      </c>
      <c r="E56" s="44">
        <f t="shared" ref="E56:AG56" ca="1" si="22">IFERROR(IF(E68=0,"Close",(IFERROR(HLOOKUP(E55,$D$2:$BC$8,6,FALSE),""))),"")</f>
        <v>0</v>
      </c>
      <c r="F56" s="44">
        <f t="shared" ca="1" si="22"/>
        <v>0</v>
      </c>
      <c r="G56" s="44">
        <f t="shared" ca="1" si="22"/>
        <v>0</v>
      </c>
      <c r="H56" s="44">
        <f t="shared" ca="1" si="22"/>
        <v>0</v>
      </c>
      <c r="I56" s="44">
        <f t="shared" ca="1" si="22"/>
        <v>0</v>
      </c>
      <c r="J56" s="44">
        <f t="shared" ca="1" si="22"/>
        <v>0</v>
      </c>
      <c r="K56" s="44">
        <f t="shared" ca="1" si="22"/>
        <v>0</v>
      </c>
      <c r="L56" s="44">
        <f t="shared" ca="1" si="22"/>
        <v>0</v>
      </c>
      <c r="M56" s="44">
        <f t="shared" ca="1" si="22"/>
        <v>0</v>
      </c>
      <c r="N56" s="44">
        <f t="shared" ca="1" si="22"/>
        <v>0</v>
      </c>
      <c r="O56" s="44">
        <f t="shared" ca="1" si="22"/>
        <v>0</v>
      </c>
      <c r="P56" s="44">
        <f t="shared" ca="1" si="22"/>
        <v>0</v>
      </c>
      <c r="Q56" s="44">
        <f t="shared" ca="1" si="22"/>
        <v>0</v>
      </c>
      <c r="R56" s="44">
        <f t="shared" ca="1" si="22"/>
        <v>0</v>
      </c>
      <c r="S56" s="44">
        <f t="shared" ca="1" si="22"/>
        <v>0</v>
      </c>
      <c r="T56" s="44">
        <f t="shared" ca="1" si="22"/>
        <v>0</v>
      </c>
      <c r="U56" s="44">
        <f t="shared" ca="1" si="22"/>
        <v>0</v>
      </c>
      <c r="V56" s="44">
        <f t="shared" ca="1" si="22"/>
        <v>0</v>
      </c>
      <c r="W56" s="44">
        <f t="shared" ca="1" si="22"/>
        <v>0</v>
      </c>
      <c r="X56" s="44">
        <f t="shared" ca="1" si="22"/>
        <v>0</v>
      </c>
      <c r="Y56" s="44">
        <f t="shared" ca="1" si="22"/>
        <v>0</v>
      </c>
      <c r="Z56" s="44">
        <f t="shared" ca="1" si="22"/>
        <v>0</v>
      </c>
      <c r="AA56" s="44">
        <f t="shared" ca="1" si="22"/>
        <v>0</v>
      </c>
      <c r="AB56" s="44">
        <f t="shared" ca="1" si="22"/>
        <v>0</v>
      </c>
      <c r="AC56" s="44">
        <f t="shared" ca="1" si="22"/>
        <v>0</v>
      </c>
      <c r="AD56" s="44">
        <f t="shared" ca="1" si="22"/>
        <v>0</v>
      </c>
      <c r="AE56" s="44">
        <f t="shared" ca="1" si="22"/>
        <v>0</v>
      </c>
      <c r="AF56" s="44">
        <f t="shared" ca="1" si="22"/>
        <v>0</v>
      </c>
      <c r="AG56" s="44">
        <f t="shared" ca="1" si="22"/>
        <v>0</v>
      </c>
      <c r="AH56" s="196"/>
      <c r="AI56" s="13"/>
    </row>
    <row r="57" spans="1:39" ht="18" hidden="1" thickBot="1" x14ac:dyDescent="0.25">
      <c r="B57" s="320"/>
      <c r="C57" s="210" t="str">
        <f>$B$7&amp;"(連泊)"</f>
        <v>0(連泊)</v>
      </c>
      <c r="D57" s="45" t="str">
        <f>IF(ISBLANK(D$41),"",D$41)</f>
        <v>N</v>
      </c>
      <c r="E57" s="46" t="str">
        <f t="shared" ref="E57:AG57" si="23">IF(ISBLANK(E$41),"",E$41)</f>
        <v>N</v>
      </c>
      <c r="F57" s="46" t="str">
        <f t="shared" si="23"/>
        <v>N</v>
      </c>
      <c r="G57" s="46" t="str">
        <f t="shared" si="23"/>
        <v>N</v>
      </c>
      <c r="H57" s="46" t="str">
        <f t="shared" si="23"/>
        <v>N</v>
      </c>
      <c r="I57" s="46" t="str">
        <f t="shared" si="23"/>
        <v>J</v>
      </c>
      <c r="J57" s="46" t="str">
        <f t="shared" si="23"/>
        <v>N</v>
      </c>
      <c r="K57" s="46" t="str">
        <f t="shared" si="23"/>
        <v>N</v>
      </c>
      <c r="L57" s="46" t="str">
        <f t="shared" si="23"/>
        <v>H</v>
      </c>
      <c r="M57" s="46" t="str">
        <f t="shared" si="23"/>
        <v>N</v>
      </c>
      <c r="N57" s="46" t="str">
        <f t="shared" si="23"/>
        <v>H</v>
      </c>
      <c r="O57" s="46" t="str">
        <f t="shared" si="23"/>
        <v>J</v>
      </c>
      <c r="P57" s="46" t="str">
        <f t="shared" si="23"/>
        <v>N</v>
      </c>
      <c r="Q57" s="46" t="str">
        <f t="shared" si="23"/>
        <v>H</v>
      </c>
      <c r="R57" s="46" t="str">
        <f t="shared" si="23"/>
        <v>N</v>
      </c>
      <c r="S57" s="46" t="str">
        <f t="shared" si="23"/>
        <v>N</v>
      </c>
      <c r="T57" s="46" t="str">
        <f t="shared" si="23"/>
        <v>N</v>
      </c>
      <c r="U57" s="46" t="str">
        <f t="shared" si="23"/>
        <v>N</v>
      </c>
      <c r="V57" s="46" t="str">
        <f t="shared" si="23"/>
        <v>E</v>
      </c>
      <c r="W57" s="46" t="str">
        <f t="shared" si="23"/>
        <v>T</v>
      </c>
      <c r="X57" s="46" t="str">
        <f t="shared" si="23"/>
        <v>N</v>
      </c>
      <c r="Y57" s="46" t="str">
        <f t="shared" si="23"/>
        <v>N</v>
      </c>
      <c r="Z57" s="46" t="str">
        <f t="shared" si="23"/>
        <v>N</v>
      </c>
      <c r="AA57" s="46" t="str">
        <f t="shared" si="23"/>
        <v>N</v>
      </c>
      <c r="AB57" s="46" t="str">
        <f t="shared" si="23"/>
        <v>H</v>
      </c>
      <c r="AC57" s="46" t="str">
        <f t="shared" si="23"/>
        <v>H</v>
      </c>
      <c r="AD57" s="46" t="str">
        <f t="shared" si="23"/>
        <v>M</v>
      </c>
      <c r="AE57" s="46" t="str">
        <f t="shared" si="23"/>
        <v>H</v>
      </c>
      <c r="AF57" s="46" t="str">
        <f t="shared" si="23"/>
        <v>H</v>
      </c>
      <c r="AG57" s="46" t="str">
        <f t="shared" si="23"/>
        <v>H</v>
      </c>
      <c r="AH57" s="197"/>
    </row>
    <row r="58" spans="1:39" ht="18" hidden="1" thickBot="1" x14ac:dyDescent="0.25">
      <c r="B58" s="320"/>
      <c r="C58" s="215" t="str">
        <f>$F$10</f>
        <v>連泊</v>
      </c>
      <c r="D58" s="122">
        <f ca="1">IFERROR(IF(D68=0,"Close",(IFERROR(HLOOKUP(D57,$D$11:$BC$17,6,FALSE),""))),"")</f>
        <v>0</v>
      </c>
      <c r="E58" s="123">
        <f t="shared" ref="E58:AG58" ca="1" si="24">IFERROR(IF(E68=0,"Close",(IFERROR(HLOOKUP(E57,$D$11:$BC$17,6,FALSE),""))),"")</f>
        <v>0</v>
      </c>
      <c r="F58" s="123">
        <f t="shared" ca="1" si="24"/>
        <v>0</v>
      </c>
      <c r="G58" s="123">
        <f t="shared" ca="1" si="24"/>
        <v>0</v>
      </c>
      <c r="H58" s="123">
        <f t="shared" ca="1" si="24"/>
        <v>0</v>
      </c>
      <c r="I58" s="123">
        <f t="shared" ca="1" si="24"/>
        <v>0</v>
      </c>
      <c r="J58" s="123">
        <f t="shared" ca="1" si="24"/>
        <v>0</v>
      </c>
      <c r="K58" s="123">
        <f t="shared" ca="1" si="24"/>
        <v>0</v>
      </c>
      <c r="L58" s="123">
        <f t="shared" ca="1" si="24"/>
        <v>0</v>
      </c>
      <c r="M58" s="123">
        <f t="shared" ca="1" si="24"/>
        <v>0</v>
      </c>
      <c r="N58" s="123">
        <f t="shared" ca="1" si="24"/>
        <v>0</v>
      </c>
      <c r="O58" s="123">
        <f t="shared" ca="1" si="24"/>
        <v>0</v>
      </c>
      <c r="P58" s="123">
        <f t="shared" ca="1" si="24"/>
        <v>0</v>
      </c>
      <c r="Q58" s="123">
        <f t="shared" ca="1" si="24"/>
        <v>0</v>
      </c>
      <c r="R58" s="123">
        <f t="shared" ca="1" si="24"/>
        <v>0</v>
      </c>
      <c r="S58" s="123">
        <f t="shared" ca="1" si="24"/>
        <v>0</v>
      </c>
      <c r="T58" s="123">
        <f t="shared" ca="1" si="24"/>
        <v>0</v>
      </c>
      <c r="U58" s="123">
        <f t="shared" ca="1" si="24"/>
        <v>0</v>
      </c>
      <c r="V58" s="123">
        <f t="shared" ca="1" si="24"/>
        <v>0</v>
      </c>
      <c r="W58" s="123">
        <f t="shared" ca="1" si="24"/>
        <v>0</v>
      </c>
      <c r="X58" s="123">
        <f t="shared" ca="1" si="24"/>
        <v>0</v>
      </c>
      <c r="Y58" s="123">
        <f t="shared" ca="1" si="24"/>
        <v>0</v>
      </c>
      <c r="Z58" s="123">
        <f t="shared" ca="1" si="24"/>
        <v>0</v>
      </c>
      <c r="AA58" s="123">
        <f t="shared" ca="1" si="24"/>
        <v>0</v>
      </c>
      <c r="AB58" s="123">
        <f t="shared" ca="1" si="24"/>
        <v>0</v>
      </c>
      <c r="AC58" s="123">
        <f t="shared" ca="1" si="24"/>
        <v>0</v>
      </c>
      <c r="AD58" s="123">
        <f t="shared" ca="1" si="24"/>
        <v>0</v>
      </c>
      <c r="AE58" s="123">
        <f t="shared" ca="1" si="24"/>
        <v>0</v>
      </c>
      <c r="AF58" s="123">
        <f t="shared" ca="1" si="24"/>
        <v>0</v>
      </c>
      <c r="AG58" s="123">
        <f t="shared" ca="1" si="24"/>
        <v>0</v>
      </c>
      <c r="AH58" s="199"/>
    </row>
    <row r="59" spans="1:39" ht="18" hidden="1" thickBot="1" x14ac:dyDescent="0.25">
      <c r="B59" s="320"/>
      <c r="C59" s="209" t="str">
        <f>$B$8&amp;"(単泊)"</f>
        <v>0(単泊)</v>
      </c>
      <c r="D59" s="115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95"/>
      <c r="AI59" s="13"/>
    </row>
    <row r="60" spans="1:39" ht="18" hidden="1" thickBot="1" x14ac:dyDescent="0.25">
      <c r="B60" s="320"/>
      <c r="C60" s="210" t="str">
        <f>$F$1</f>
        <v>セール</v>
      </c>
      <c r="D60" s="44" t="str">
        <f ca="1">IFERROR(IF(D69=0,"Close",(IFERROR(HLOOKUP(D59,$D$2:$BC$8,7,FALSE),""))),"")</f>
        <v/>
      </c>
      <c r="E60" s="44" t="str">
        <f t="shared" ref="E60:AG60" ca="1" si="25">IFERROR(IF(E69=0,"Close",(IFERROR(HLOOKUP(E59,$D$2:$BC$8,7,FALSE),""))),"")</f>
        <v/>
      </c>
      <c r="F60" s="44" t="str">
        <f t="shared" ca="1" si="25"/>
        <v/>
      </c>
      <c r="G60" s="44" t="str">
        <f t="shared" ca="1" si="25"/>
        <v/>
      </c>
      <c r="H60" s="44" t="str">
        <f t="shared" ca="1" si="25"/>
        <v/>
      </c>
      <c r="I60" s="44" t="str">
        <f t="shared" ca="1" si="25"/>
        <v/>
      </c>
      <c r="J60" s="44" t="str">
        <f t="shared" ca="1" si="25"/>
        <v/>
      </c>
      <c r="K60" s="44" t="str">
        <f t="shared" ca="1" si="25"/>
        <v/>
      </c>
      <c r="L60" s="44" t="str">
        <f t="shared" ca="1" si="25"/>
        <v/>
      </c>
      <c r="M60" s="44" t="str">
        <f t="shared" ca="1" si="25"/>
        <v/>
      </c>
      <c r="N60" s="44" t="str">
        <f t="shared" ca="1" si="25"/>
        <v/>
      </c>
      <c r="O60" s="44" t="str">
        <f t="shared" ca="1" si="25"/>
        <v/>
      </c>
      <c r="P60" s="44" t="str">
        <f t="shared" ca="1" si="25"/>
        <v/>
      </c>
      <c r="Q60" s="44" t="str">
        <f t="shared" ca="1" si="25"/>
        <v/>
      </c>
      <c r="R60" s="44" t="str">
        <f t="shared" ca="1" si="25"/>
        <v/>
      </c>
      <c r="S60" s="44" t="str">
        <f t="shared" ca="1" si="25"/>
        <v/>
      </c>
      <c r="T60" s="44" t="str">
        <f t="shared" ca="1" si="25"/>
        <v/>
      </c>
      <c r="U60" s="44" t="str">
        <f t="shared" ca="1" si="25"/>
        <v/>
      </c>
      <c r="V60" s="44" t="str">
        <f t="shared" ca="1" si="25"/>
        <v/>
      </c>
      <c r="W60" s="44" t="str">
        <f t="shared" ca="1" si="25"/>
        <v/>
      </c>
      <c r="X60" s="44" t="str">
        <f t="shared" ca="1" si="25"/>
        <v/>
      </c>
      <c r="Y60" s="44" t="str">
        <f t="shared" ca="1" si="25"/>
        <v/>
      </c>
      <c r="Z60" s="44" t="str">
        <f t="shared" ca="1" si="25"/>
        <v/>
      </c>
      <c r="AA60" s="44" t="str">
        <f t="shared" ca="1" si="25"/>
        <v/>
      </c>
      <c r="AB60" s="44" t="str">
        <f t="shared" ca="1" si="25"/>
        <v/>
      </c>
      <c r="AC60" s="44" t="str">
        <f t="shared" ca="1" si="25"/>
        <v/>
      </c>
      <c r="AD60" s="44" t="str">
        <f t="shared" ca="1" si="25"/>
        <v/>
      </c>
      <c r="AE60" s="44" t="str">
        <f t="shared" ca="1" si="25"/>
        <v/>
      </c>
      <c r="AF60" s="44" t="str">
        <f t="shared" ca="1" si="25"/>
        <v/>
      </c>
      <c r="AG60" s="44" t="str">
        <f t="shared" ca="1" si="25"/>
        <v/>
      </c>
      <c r="AH60" s="196"/>
      <c r="AI60" s="13"/>
    </row>
    <row r="61" spans="1:39" ht="18" hidden="1" thickBot="1" x14ac:dyDescent="0.25">
      <c r="B61" s="320"/>
      <c r="C61" s="210" t="str">
        <f>$B$8&amp;"(連泊)"</f>
        <v>0(連泊)</v>
      </c>
      <c r="D61" s="45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197"/>
    </row>
    <row r="62" spans="1:39" ht="18" hidden="1" thickBot="1" x14ac:dyDescent="0.25">
      <c r="B62" s="320"/>
      <c r="C62" s="216" t="str">
        <f>$F$10</f>
        <v>連泊</v>
      </c>
      <c r="D62" s="122" t="str">
        <f ca="1">IFERROR(IF(D69=0,"Close",(IFERROR(HLOOKUP(D61,$D$11:$BC$17,7,FALSE),""))),"")</f>
        <v/>
      </c>
      <c r="E62" s="123" t="str">
        <f t="shared" ref="E62:AG62" ca="1" si="26">IFERROR(IF(E69=0,"Close",(IFERROR(HLOOKUP(E61,$D$11:$BC$17,7,FALSE),""))),"")</f>
        <v/>
      </c>
      <c r="F62" s="123" t="str">
        <f t="shared" ca="1" si="26"/>
        <v/>
      </c>
      <c r="G62" s="123" t="str">
        <f t="shared" ca="1" si="26"/>
        <v/>
      </c>
      <c r="H62" s="123" t="str">
        <f t="shared" ca="1" si="26"/>
        <v/>
      </c>
      <c r="I62" s="123" t="str">
        <f t="shared" ca="1" si="26"/>
        <v/>
      </c>
      <c r="J62" s="123" t="str">
        <f t="shared" ca="1" si="26"/>
        <v/>
      </c>
      <c r="K62" s="123" t="str">
        <f t="shared" ca="1" si="26"/>
        <v/>
      </c>
      <c r="L62" s="123" t="str">
        <f t="shared" ca="1" si="26"/>
        <v/>
      </c>
      <c r="M62" s="123" t="str">
        <f t="shared" ca="1" si="26"/>
        <v/>
      </c>
      <c r="N62" s="123" t="str">
        <f t="shared" ca="1" si="26"/>
        <v/>
      </c>
      <c r="O62" s="123" t="str">
        <f t="shared" ca="1" si="26"/>
        <v/>
      </c>
      <c r="P62" s="123" t="str">
        <f t="shared" ca="1" si="26"/>
        <v/>
      </c>
      <c r="Q62" s="123" t="str">
        <f t="shared" ca="1" si="26"/>
        <v/>
      </c>
      <c r="R62" s="123" t="str">
        <f t="shared" ca="1" si="26"/>
        <v/>
      </c>
      <c r="S62" s="123" t="str">
        <f t="shared" ca="1" si="26"/>
        <v/>
      </c>
      <c r="T62" s="123" t="str">
        <f t="shared" ca="1" si="26"/>
        <v/>
      </c>
      <c r="U62" s="123" t="str">
        <f t="shared" ca="1" si="26"/>
        <v/>
      </c>
      <c r="V62" s="123" t="str">
        <f t="shared" ca="1" si="26"/>
        <v/>
      </c>
      <c r="W62" s="123" t="str">
        <f t="shared" ca="1" si="26"/>
        <v/>
      </c>
      <c r="X62" s="123" t="str">
        <f t="shared" ca="1" si="26"/>
        <v/>
      </c>
      <c r="Y62" s="123" t="str">
        <f t="shared" ca="1" si="26"/>
        <v/>
      </c>
      <c r="Z62" s="123" t="str">
        <f t="shared" ca="1" si="26"/>
        <v/>
      </c>
      <c r="AA62" s="123" t="str">
        <f t="shared" ca="1" si="26"/>
        <v/>
      </c>
      <c r="AB62" s="123" t="str">
        <f t="shared" ca="1" si="26"/>
        <v/>
      </c>
      <c r="AC62" s="123" t="str">
        <f t="shared" ca="1" si="26"/>
        <v/>
      </c>
      <c r="AD62" s="123" t="str">
        <f t="shared" ca="1" si="26"/>
        <v/>
      </c>
      <c r="AE62" s="123" t="str">
        <f t="shared" ca="1" si="26"/>
        <v/>
      </c>
      <c r="AF62" s="123" t="str">
        <f t="shared" ca="1" si="26"/>
        <v/>
      </c>
      <c r="AG62" s="123" t="str">
        <f t="shared" ca="1" si="26"/>
        <v/>
      </c>
      <c r="AH62" s="199"/>
    </row>
    <row r="63" spans="1:39" x14ac:dyDescent="0.2">
      <c r="B63" s="320"/>
      <c r="C63" s="223" t="s">
        <v>61</v>
      </c>
      <c r="D63" s="224">
        <f ca="1">IFERROR(D77/(D77+D70),0)</f>
        <v>0</v>
      </c>
      <c r="E63" s="224">
        <f t="shared" ref="E63:AG63" ca="1" si="27">IFERROR(E77/(E77+E70),0)</f>
        <v>0</v>
      </c>
      <c r="F63" s="224">
        <f t="shared" ca="1" si="27"/>
        <v>0</v>
      </c>
      <c r="G63" s="224">
        <f t="shared" ca="1" si="27"/>
        <v>0</v>
      </c>
      <c r="H63" s="224">
        <f t="shared" ca="1" si="27"/>
        <v>0</v>
      </c>
      <c r="I63" s="224">
        <f t="shared" ca="1" si="27"/>
        <v>0</v>
      </c>
      <c r="J63" s="224">
        <f t="shared" ca="1" si="27"/>
        <v>0</v>
      </c>
      <c r="K63" s="224">
        <f t="shared" ca="1" si="27"/>
        <v>0</v>
      </c>
      <c r="L63" s="224">
        <f t="shared" ca="1" si="27"/>
        <v>0</v>
      </c>
      <c r="M63" s="224">
        <f t="shared" ca="1" si="27"/>
        <v>0</v>
      </c>
      <c r="N63" s="224">
        <f t="shared" ca="1" si="27"/>
        <v>0</v>
      </c>
      <c r="O63" s="224">
        <f t="shared" ca="1" si="27"/>
        <v>0</v>
      </c>
      <c r="P63" s="224">
        <f t="shared" ca="1" si="27"/>
        <v>0</v>
      </c>
      <c r="Q63" s="224">
        <f t="shared" ca="1" si="27"/>
        <v>0</v>
      </c>
      <c r="R63" s="224">
        <f t="shared" ca="1" si="27"/>
        <v>0</v>
      </c>
      <c r="S63" s="224">
        <f t="shared" ca="1" si="27"/>
        <v>0</v>
      </c>
      <c r="T63" s="224">
        <f t="shared" ca="1" si="27"/>
        <v>0</v>
      </c>
      <c r="U63" s="224">
        <f t="shared" ca="1" si="27"/>
        <v>0</v>
      </c>
      <c r="V63" s="224">
        <f t="shared" ca="1" si="27"/>
        <v>0</v>
      </c>
      <c r="W63" s="224">
        <f t="shared" ca="1" si="27"/>
        <v>0</v>
      </c>
      <c r="X63" s="224">
        <f t="shared" ca="1" si="27"/>
        <v>0</v>
      </c>
      <c r="Y63" s="224">
        <f t="shared" ca="1" si="27"/>
        <v>0</v>
      </c>
      <c r="Z63" s="224">
        <f t="shared" ca="1" si="27"/>
        <v>0</v>
      </c>
      <c r="AA63" s="224">
        <f t="shared" ca="1" si="27"/>
        <v>0</v>
      </c>
      <c r="AB63" s="224">
        <f t="shared" ca="1" si="27"/>
        <v>0</v>
      </c>
      <c r="AC63" s="224">
        <f t="shared" ca="1" si="27"/>
        <v>0</v>
      </c>
      <c r="AD63" s="224">
        <f t="shared" ca="1" si="27"/>
        <v>0</v>
      </c>
      <c r="AE63" s="224">
        <f t="shared" ca="1" si="27"/>
        <v>0</v>
      </c>
      <c r="AF63" s="224">
        <f t="shared" ca="1" si="27"/>
        <v>0</v>
      </c>
      <c r="AG63" s="224">
        <f t="shared" ca="1" si="27"/>
        <v>0</v>
      </c>
      <c r="AH63" s="230"/>
      <c r="AI63" s="80" t="e">
        <f t="shared" ref="AI63" ca="1" si="28">AI77/(AI77+AI70)</f>
        <v>#DIV/0!</v>
      </c>
      <c r="AJ63" s="4" t="s">
        <v>131</v>
      </c>
      <c r="AM63" s="13"/>
    </row>
    <row r="64" spans="1:39" ht="18" customHeight="1" collapsed="1" x14ac:dyDescent="0.2">
      <c r="A64" s="4">
        <v>2</v>
      </c>
      <c r="B64" s="320"/>
      <c r="C64" s="217" t="str">
        <f>B3&amp;"(残室数)"</f>
        <v>ラグジュアリープールヴィラ(残室数)</v>
      </c>
      <c r="D64" s="103" t="str">
        <f ca="1">IFERROR(IF(D$19&lt;2,"",VLOOKUP($C64,在庫!$B$4:$SS$16,D$19,0)),"")</f>
        <v/>
      </c>
      <c r="E64" s="104" t="str">
        <f ca="1">IFERROR(IF(E$19&lt;2,"",VLOOKUP($C64,在庫!$B$4:$SS$16,E$19,0)),"")</f>
        <v/>
      </c>
      <c r="F64" s="104" t="str">
        <f ca="1">IFERROR(IF(F$19&lt;2,"",VLOOKUP($C64,在庫!$B$4:$SS$16,F$19,0)),"")</f>
        <v/>
      </c>
      <c r="G64" s="104" t="str">
        <f ca="1">IFERROR(IF(G$19&lt;2,"",VLOOKUP($C64,在庫!$B$4:$SS$16,G$19,0)),"")</f>
        <v/>
      </c>
      <c r="H64" s="104" t="str">
        <f ca="1">IFERROR(IF(H$19&lt;2,"",VLOOKUP($C64,在庫!$B$4:$SS$16,H$19,0)),"")</f>
        <v/>
      </c>
      <c r="I64" s="104" t="str">
        <f ca="1">IFERROR(IF(I$19&lt;2,"",VLOOKUP($C64,在庫!$B$4:$SS$16,I$19,0)),"")</f>
        <v/>
      </c>
      <c r="J64" s="104" t="str">
        <f ca="1">IFERROR(IF(J$19&lt;2,"",VLOOKUP($C64,在庫!$B$4:$SS$16,J$19,0)),"")</f>
        <v/>
      </c>
      <c r="K64" s="104" t="str">
        <f ca="1">IFERROR(IF(K$19&lt;2,"",VLOOKUP($C64,在庫!$B$4:$SS$16,K$19,0)),"")</f>
        <v/>
      </c>
      <c r="L64" s="104" t="str">
        <f ca="1">IFERROR(IF(L$19&lt;2,"",VLOOKUP($C64,在庫!$B$4:$SS$16,L$19,0)),"")</f>
        <v/>
      </c>
      <c r="M64" s="104" t="str">
        <f ca="1">IFERROR(IF(M$19&lt;2,"",VLOOKUP($C64,在庫!$B$4:$SS$16,M$19,0)),"")</f>
        <v/>
      </c>
      <c r="N64" s="104" t="str">
        <f ca="1">IFERROR(IF(N$19&lt;2,"",VLOOKUP($C64,在庫!$B$4:$SS$16,N$19,0)),"")</f>
        <v/>
      </c>
      <c r="O64" s="104" t="str">
        <f ca="1">IFERROR(IF(O$19&lt;2,"",VLOOKUP($C64,在庫!$B$4:$SS$16,O$19,0)),"")</f>
        <v/>
      </c>
      <c r="P64" s="104" t="str">
        <f ca="1">IFERROR(IF(P$19&lt;2,"",VLOOKUP($C64,在庫!$B$4:$SS$16,P$19,0)),"")</f>
        <v/>
      </c>
      <c r="Q64" s="104" t="str">
        <f ca="1">IFERROR(IF(Q$19&lt;2,"",VLOOKUP($C64,在庫!$B$4:$SS$16,Q$19,0)),"")</f>
        <v/>
      </c>
      <c r="R64" s="104" t="str">
        <f ca="1">IFERROR(IF(R$19&lt;2,"",VLOOKUP($C64,在庫!$B$4:$SS$16,R$19,0)),"")</f>
        <v/>
      </c>
      <c r="S64" s="104" t="str">
        <f ca="1">IFERROR(IF(S$19&lt;2,"",VLOOKUP($C64,在庫!$B$4:$SS$16,S$19,0)),"")</f>
        <v/>
      </c>
      <c r="T64" s="104" t="str">
        <f ca="1">IFERROR(IF(T$19&lt;2,"",VLOOKUP($C64,在庫!$B$4:$SS$16,T$19,0)),"")</f>
        <v/>
      </c>
      <c r="U64" s="104" t="str">
        <f ca="1">IFERROR(IF(U$19&lt;2,"",VLOOKUP($C64,在庫!$B$4:$SS$16,U$19,0)),"")</f>
        <v/>
      </c>
      <c r="V64" s="104" t="str">
        <f ca="1">IFERROR(IF(V$19&lt;2,"",VLOOKUP($C64,在庫!$B$4:$SS$16,V$19,0)),"")</f>
        <v/>
      </c>
      <c r="W64" s="104" t="str">
        <f ca="1">IFERROR(IF(W$19&lt;2,"",VLOOKUP($C64,在庫!$B$4:$SS$16,W$19,0)),"")</f>
        <v/>
      </c>
      <c r="X64" s="104" t="str">
        <f ca="1">IFERROR(IF(X$19&lt;2,"",VLOOKUP($C64,在庫!$B$4:$SS$16,X$19,0)),"")</f>
        <v/>
      </c>
      <c r="Y64" s="104" t="str">
        <f ca="1">IFERROR(IF(Y$19&lt;2,"",VLOOKUP($C64,在庫!$B$4:$SS$16,Y$19,0)),"")</f>
        <v/>
      </c>
      <c r="Z64" s="104" t="str">
        <f ca="1">IFERROR(IF(Z$19&lt;2,"",VLOOKUP($C64,在庫!$B$4:$SS$16,Z$19,0)),"")</f>
        <v/>
      </c>
      <c r="AA64" s="104" t="str">
        <f ca="1">IFERROR(IF(AA$19&lt;2,"",VLOOKUP($C64,在庫!$B$4:$SS$16,AA$19,0)),"")</f>
        <v/>
      </c>
      <c r="AB64" s="104" t="str">
        <f ca="1">IFERROR(IF(AB$19&lt;2,"",VLOOKUP($C64,在庫!$B$4:$SS$16,AB$19,0)),"")</f>
        <v/>
      </c>
      <c r="AC64" s="104" t="str">
        <f ca="1">IFERROR(IF(AC$19&lt;2,"",VLOOKUP($C64,在庫!$B$4:$SS$16,AC$19,0)),"")</f>
        <v/>
      </c>
      <c r="AD64" s="104" t="str">
        <f ca="1">IFERROR(IF(AD$19&lt;2,"",VLOOKUP($C64,在庫!$B$4:$SS$16,AD$19,0)),"")</f>
        <v/>
      </c>
      <c r="AE64" s="104" t="str">
        <f ca="1">IFERROR(IF(AE$19&lt;2,"",VLOOKUP($C64,在庫!$B$4:$SS$16,AE$19,0)),"")</f>
        <v/>
      </c>
      <c r="AF64" s="104" t="str">
        <f ca="1">IFERROR(IF(AF$19&lt;2,"",VLOOKUP($C64,在庫!$B$4:$SS$16,AF$19,0)),"")</f>
        <v/>
      </c>
      <c r="AG64" s="104" t="str">
        <f ca="1">IFERROR(IF(AG$19&lt;2,"",VLOOKUP($C64,在庫!$B$4:$SS$16,AG$19,0)),"")</f>
        <v/>
      </c>
      <c r="AH64" s="200"/>
      <c r="AI64" s="59">
        <f t="shared" ref="AI64:AI70" ca="1" si="29">SUM(D64:AH64)</f>
        <v>0</v>
      </c>
      <c r="AJ64" s="13" t="str">
        <f ca="1">IFERROR(AI71/(AI71+AI64),"")</f>
        <v/>
      </c>
      <c r="AM64" s="13"/>
    </row>
    <row r="65" spans="1:41" ht="18" customHeight="1" x14ac:dyDescent="0.2">
      <c r="B65" s="320"/>
      <c r="C65" s="217" t="str">
        <f t="shared" ref="C65:C69" si="30">B4&amp;"(残室数)"</f>
        <v>with SAUNA(残室数)</v>
      </c>
      <c r="D65" s="103" t="str">
        <f ca="1">IFERROR(IF(D$19&lt;2,"",VLOOKUP($C65,在庫!$B$4:$SS$16,D$19,0)),"")</f>
        <v/>
      </c>
      <c r="E65" s="104" t="str">
        <f ca="1">IFERROR(IF(E$19&lt;2,"",VLOOKUP($C65,在庫!$B$4:$SS$16,E$19,0)),"")</f>
        <v/>
      </c>
      <c r="F65" s="104" t="str">
        <f ca="1">IFERROR(IF(F$19&lt;2,"",VLOOKUP($C65,在庫!$B$4:$SS$16,F$19,0)),"")</f>
        <v/>
      </c>
      <c r="G65" s="104" t="str">
        <f ca="1">IFERROR(IF(G$19&lt;2,"",VLOOKUP($C65,在庫!$B$4:$SS$16,G$19,0)),"")</f>
        <v/>
      </c>
      <c r="H65" s="104" t="str">
        <f ca="1">IFERROR(IF(H$19&lt;2,"",VLOOKUP($C65,在庫!$B$4:$SS$16,H$19,0)),"")</f>
        <v/>
      </c>
      <c r="I65" s="104" t="str">
        <f ca="1">IFERROR(IF(I$19&lt;2,"",VLOOKUP($C65,在庫!$B$4:$SS$16,I$19,0)),"")</f>
        <v/>
      </c>
      <c r="J65" s="104" t="str">
        <f ca="1">IFERROR(IF(J$19&lt;2,"",VLOOKUP($C65,在庫!$B$4:$SS$16,J$19,0)),"")</f>
        <v/>
      </c>
      <c r="K65" s="104" t="str">
        <f ca="1">IFERROR(IF(K$19&lt;2,"",VLOOKUP($C65,在庫!$B$4:$SS$16,K$19,0)),"")</f>
        <v/>
      </c>
      <c r="L65" s="104" t="str">
        <f ca="1">IFERROR(IF(L$19&lt;2,"",VLOOKUP($C65,在庫!$B$4:$SS$16,L$19,0)),"")</f>
        <v/>
      </c>
      <c r="M65" s="104" t="str">
        <f ca="1">IFERROR(IF(M$19&lt;2,"",VLOOKUP($C65,在庫!$B$4:$SS$16,M$19,0)),"")</f>
        <v/>
      </c>
      <c r="N65" s="104" t="str">
        <f ca="1">IFERROR(IF(N$19&lt;2,"",VLOOKUP($C65,在庫!$B$4:$SS$16,N$19,0)),"")</f>
        <v/>
      </c>
      <c r="O65" s="104" t="str">
        <f ca="1">IFERROR(IF(O$19&lt;2,"",VLOOKUP($C65,在庫!$B$4:$SS$16,O$19,0)),"")</f>
        <v/>
      </c>
      <c r="P65" s="104" t="str">
        <f ca="1">IFERROR(IF(P$19&lt;2,"",VLOOKUP($C65,在庫!$B$4:$SS$16,P$19,0)),"")</f>
        <v/>
      </c>
      <c r="Q65" s="104" t="str">
        <f ca="1">IFERROR(IF(Q$19&lt;2,"",VLOOKUP($C65,在庫!$B$4:$SS$16,Q$19,0)),"")</f>
        <v/>
      </c>
      <c r="R65" s="104" t="str">
        <f ca="1">IFERROR(IF(R$19&lt;2,"",VLOOKUP($C65,在庫!$B$4:$SS$16,R$19,0)),"")</f>
        <v/>
      </c>
      <c r="S65" s="104" t="str">
        <f ca="1">IFERROR(IF(S$19&lt;2,"",VLOOKUP($C65,在庫!$B$4:$SS$16,S$19,0)),"")</f>
        <v/>
      </c>
      <c r="T65" s="104" t="str">
        <f ca="1">IFERROR(IF(T$19&lt;2,"",VLOOKUP($C65,在庫!$B$4:$SS$16,T$19,0)),"")</f>
        <v/>
      </c>
      <c r="U65" s="104" t="str">
        <f ca="1">IFERROR(IF(U$19&lt;2,"",VLOOKUP($C65,在庫!$B$4:$SS$16,U$19,0)),"")</f>
        <v/>
      </c>
      <c r="V65" s="104" t="str">
        <f ca="1">IFERROR(IF(V$19&lt;2,"",VLOOKUP($C65,在庫!$B$4:$SS$16,V$19,0)),"")</f>
        <v/>
      </c>
      <c r="W65" s="104" t="str">
        <f ca="1">IFERROR(IF(W$19&lt;2,"",VLOOKUP($C65,在庫!$B$4:$SS$16,W$19,0)),"")</f>
        <v/>
      </c>
      <c r="X65" s="104" t="str">
        <f ca="1">IFERROR(IF(X$19&lt;2,"",VLOOKUP($C65,在庫!$B$4:$SS$16,X$19,0)),"")</f>
        <v/>
      </c>
      <c r="Y65" s="104" t="str">
        <f ca="1">IFERROR(IF(Y$19&lt;2,"",VLOOKUP($C65,在庫!$B$4:$SS$16,Y$19,0)),"")</f>
        <v/>
      </c>
      <c r="Z65" s="104" t="str">
        <f ca="1">IFERROR(IF(Z$19&lt;2,"",VLOOKUP($C65,在庫!$B$4:$SS$16,Z$19,0)),"")</f>
        <v/>
      </c>
      <c r="AA65" s="104" t="str">
        <f ca="1">IFERROR(IF(AA$19&lt;2,"",VLOOKUP($C65,在庫!$B$4:$SS$16,AA$19,0)),"")</f>
        <v/>
      </c>
      <c r="AB65" s="104" t="str">
        <f ca="1">IFERROR(IF(AB$19&lt;2,"",VLOOKUP($C65,在庫!$B$4:$SS$16,AB$19,0)),"")</f>
        <v/>
      </c>
      <c r="AC65" s="104" t="str">
        <f ca="1">IFERROR(IF(AC$19&lt;2,"",VLOOKUP($C65,在庫!$B$4:$SS$16,AC$19,0)),"")</f>
        <v/>
      </c>
      <c r="AD65" s="104" t="str">
        <f ca="1">IFERROR(IF(AD$19&lt;2,"",VLOOKUP($C65,在庫!$B$4:$SS$16,AD$19,0)),"")</f>
        <v/>
      </c>
      <c r="AE65" s="104" t="str">
        <f ca="1">IFERROR(IF(AE$19&lt;2,"",VLOOKUP($C65,在庫!$B$4:$SS$16,AE$19,0)),"")</f>
        <v/>
      </c>
      <c r="AF65" s="104" t="str">
        <f ca="1">IFERROR(IF(AF$19&lt;2,"",VLOOKUP($C65,在庫!$B$4:$SS$16,AF$19,0)),"")</f>
        <v/>
      </c>
      <c r="AG65" s="104" t="str">
        <f ca="1">IFERROR(IF(AG$19&lt;2,"",VLOOKUP($C65,在庫!$B$4:$SS$16,AG$19,0)),"")</f>
        <v/>
      </c>
      <c r="AH65" s="200"/>
      <c r="AI65" s="59">
        <f ca="1">SUM(D65:AH65)</f>
        <v>0</v>
      </c>
      <c r="AJ65" s="13" t="str">
        <f ca="1">IFERROR(AI72/(AI72+AI65),"")</f>
        <v/>
      </c>
      <c r="AM65" s="178"/>
      <c r="AN65" s="178"/>
      <c r="AO65" s="178"/>
    </row>
    <row r="66" spans="1:41" ht="18" hidden="1" customHeight="1" x14ac:dyDescent="0.2">
      <c r="B66" s="320"/>
      <c r="C66" s="217" t="str">
        <f t="shared" si="30"/>
        <v>0(残室数)</v>
      </c>
      <c r="D66" s="103" t="str">
        <f ca="1">IFERROR(IF(D$19&lt;2,"",VLOOKUP($C66,在庫!$B$4:$SS$16,D$19,0)),"")</f>
        <v/>
      </c>
      <c r="E66" s="104" t="str">
        <f ca="1">IFERROR(IF(E$19&lt;2,"",VLOOKUP($C66,在庫!$B$4:$SS$16,E$19,0)),"")</f>
        <v/>
      </c>
      <c r="F66" s="104" t="str">
        <f ca="1">IFERROR(IF(F$19&lt;2,"",VLOOKUP($C66,在庫!$B$4:$SS$16,F$19,0)),"")</f>
        <v/>
      </c>
      <c r="G66" s="104" t="str">
        <f ca="1">IFERROR(IF(G$19&lt;2,"",VLOOKUP($C66,在庫!$B$4:$SS$16,G$19,0)),"")</f>
        <v/>
      </c>
      <c r="H66" s="104" t="str">
        <f ca="1">IFERROR(IF(H$19&lt;2,"",VLOOKUP($C66,在庫!$B$4:$SS$16,H$19,0)),"")</f>
        <v/>
      </c>
      <c r="I66" s="104" t="str">
        <f ca="1">IFERROR(IF(I$19&lt;2,"",VLOOKUP($C66,在庫!$B$4:$SS$16,I$19,0)),"")</f>
        <v/>
      </c>
      <c r="J66" s="104" t="str">
        <f ca="1">IFERROR(IF(J$19&lt;2,"",VLOOKUP($C66,在庫!$B$4:$SS$16,J$19,0)),"")</f>
        <v/>
      </c>
      <c r="K66" s="104" t="str">
        <f ca="1">IFERROR(IF(K$19&lt;2,"",VLOOKUP($C66,在庫!$B$4:$SS$16,K$19,0)),"")</f>
        <v/>
      </c>
      <c r="L66" s="104" t="str">
        <f ca="1">IFERROR(IF(L$19&lt;2,"",VLOOKUP($C66,在庫!$B$4:$SS$16,L$19,0)),"")</f>
        <v/>
      </c>
      <c r="M66" s="104" t="str">
        <f ca="1">IFERROR(IF(M$19&lt;2,"",VLOOKUP($C66,在庫!$B$4:$SS$16,M$19,0)),"")</f>
        <v/>
      </c>
      <c r="N66" s="104" t="str">
        <f ca="1">IFERROR(IF(N$19&lt;2,"",VLOOKUP($C66,在庫!$B$4:$SS$16,N$19,0)),"")</f>
        <v/>
      </c>
      <c r="O66" s="104" t="str">
        <f ca="1">IFERROR(IF(O$19&lt;2,"",VLOOKUP($C66,在庫!$B$4:$SS$16,O$19,0)),"")</f>
        <v/>
      </c>
      <c r="P66" s="104" t="str">
        <f ca="1">IFERROR(IF(P$19&lt;2,"",VLOOKUP($C66,在庫!$B$4:$SS$16,P$19,0)),"")</f>
        <v/>
      </c>
      <c r="Q66" s="104" t="str">
        <f ca="1">IFERROR(IF(Q$19&lt;2,"",VLOOKUP($C66,在庫!$B$4:$SS$16,Q$19,0)),"")</f>
        <v/>
      </c>
      <c r="R66" s="104" t="str">
        <f ca="1">IFERROR(IF(R$19&lt;2,"",VLOOKUP($C66,在庫!$B$4:$SS$16,R$19,0)),"")</f>
        <v/>
      </c>
      <c r="S66" s="104" t="str">
        <f ca="1">IFERROR(IF(S$19&lt;2,"",VLOOKUP($C66,在庫!$B$4:$SS$16,S$19,0)),"")</f>
        <v/>
      </c>
      <c r="T66" s="104" t="str">
        <f ca="1">IFERROR(IF(T$19&lt;2,"",VLOOKUP($C66,在庫!$B$4:$SS$16,T$19,0)),"")</f>
        <v/>
      </c>
      <c r="U66" s="104" t="str">
        <f ca="1">IFERROR(IF(U$19&lt;2,"",VLOOKUP($C66,在庫!$B$4:$SS$16,U$19,0)),"")</f>
        <v/>
      </c>
      <c r="V66" s="104" t="str">
        <f ca="1">IFERROR(IF(V$19&lt;2,"",VLOOKUP($C66,在庫!$B$4:$SS$16,V$19,0)),"")</f>
        <v/>
      </c>
      <c r="W66" s="104" t="str">
        <f ca="1">IFERROR(IF(W$19&lt;2,"",VLOOKUP($C66,在庫!$B$4:$SS$16,W$19,0)),"")</f>
        <v/>
      </c>
      <c r="X66" s="104" t="str">
        <f ca="1">IFERROR(IF(X$19&lt;2,"",VLOOKUP($C66,在庫!$B$4:$SS$16,X$19,0)),"")</f>
        <v/>
      </c>
      <c r="Y66" s="104" t="str">
        <f ca="1">IFERROR(IF(Y$19&lt;2,"",VLOOKUP($C66,在庫!$B$4:$SS$16,Y$19,0)),"")</f>
        <v/>
      </c>
      <c r="Z66" s="104" t="str">
        <f ca="1">IFERROR(IF(Z$19&lt;2,"",VLOOKUP($C66,在庫!$B$4:$SS$16,Z$19,0)),"")</f>
        <v/>
      </c>
      <c r="AA66" s="104" t="str">
        <f ca="1">IFERROR(IF(AA$19&lt;2,"",VLOOKUP($C66,在庫!$B$4:$SS$16,AA$19,0)),"")</f>
        <v/>
      </c>
      <c r="AB66" s="104" t="str">
        <f ca="1">IFERROR(IF(AB$19&lt;2,"",VLOOKUP($C66,在庫!$B$4:$SS$16,AB$19,0)),"")</f>
        <v/>
      </c>
      <c r="AC66" s="104" t="str">
        <f ca="1">IFERROR(IF(AC$19&lt;2,"",VLOOKUP($C66,在庫!$B$4:$SS$16,AC$19,0)),"")</f>
        <v/>
      </c>
      <c r="AD66" s="104" t="str">
        <f ca="1">IFERROR(IF(AD$19&lt;2,"",VLOOKUP($C66,在庫!$B$4:$SS$16,AD$19,0)),"")</f>
        <v/>
      </c>
      <c r="AE66" s="104" t="str">
        <f ca="1">IFERROR(IF(AE$19&lt;2,"",VLOOKUP($C66,在庫!$B$4:$SS$16,AE$19,0)),"")</f>
        <v/>
      </c>
      <c r="AF66" s="104" t="str">
        <f ca="1">IFERROR(IF(AF$19&lt;2,"",VLOOKUP($C66,在庫!$B$4:$SS$16,AF$19,0)),"")</f>
        <v/>
      </c>
      <c r="AG66" s="104" t="str">
        <f ca="1">IFERROR(IF(AG$19&lt;2,"",VLOOKUP($C66,在庫!$B$4:$SS$16,AG$19,0)),"")</f>
        <v/>
      </c>
      <c r="AH66" s="200"/>
      <c r="AI66" s="59">
        <f ca="1">SUM(D66:AH66)</f>
        <v>0</v>
      </c>
      <c r="AJ66" s="13" t="str">
        <f ca="1">IFERROR(AI73/(AI73+AI66),"")</f>
        <v/>
      </c>
    </row>
    <row r="67" spans="1:41" ht="18" hidden="1" customHeight="1" x14ac:dyDescent="0.2">
      <c r="B67" s="320"/>
      <c r="C67" s="217" t="str">
        <f t="shared" si="30"/>
        <v>0(残室数)</v>
      </c>
      <c r="D67" s="103" t="str">
        <f ca="1">IFERROR(IF(D$19&lt;2,"",VLOOKUP($C67,在庫!$B$4:$SS$16,D$19,0)),"")</f>
        <v/>
      </c>
      <c r="E67" s="104" t="str">
        <f ca="1">IFERROR(IF(E$19&lt;2,"",VLOOKUP($C67,在庫!$B$4:$SS$16,E$19,0)),"")</f>
        <v/>
      </c>
      <c r="F67" s="104" t="str">
        <f ca="1">IFERROR(IF(F$19&lt;2,"",VLOOKUP($C67,在庫!$B$4:$SS$16,F$19,0)),"")</f>
        <v/>
      </c>
      <c r="G67" s="104" t="str">
        <f ca="1">IFERROR(IF(G$19&lt;2,"",VLOOKUP($C67,在庫!$B$4:$SS$16,G$19,0)),"")</f>
        <v/>
      </c>
      <c r="H67" s="104" t="str">
        <f ca="1">IFERROR(IF(H$19&lt;2,"",VLOOKUP($C67,在庫!$B$4:$SS$16,H$19,0)),"")</f>
        <v/>
      </c>
      <c r="I67" s="104" t="str">
        <f ca="1">IFERROR(IF(I$19&lt;2,"",VLOOKUP($C67,在庫!$B$4:$SS$16,I$19,0)),"")</f>
        <v/>
      </c>
      <c r="J67" s="104" t="str">
        <f ca="1">IFERROR(IF(J$19&lt;2,"",VLOOKUP($C67,在庫!$B$4:$SS$16,J$19,0)),"")</f>
        <v/>
      </c>
      <c r="K67" s="104" t="str">
        <f ca="1">IFERROR(IF(K$19&lt;2,"",VLOOKUP($C67,在庫!$B$4:$SS$16,K$19,0)),"")</f>
        <v/>
      </c>
      <c r="L67" s="104" t="str">
        <f ca="1">IFERROR(IF(L$19&lt;2,"",VLOOKUP($C67,在庫!$B$4:$SS$16,L$19,0)),"")</f>
        <v/>
      </c>
      <c r="M67" s="104" t="str">
        <f ca="1">IFERROR(IF(M$19&lt;2,"",VLOOKUP($C67,在庫!$B$4:$SS$16,M$19,0)),"")</f>
        <v/>
      </c>
      <c r="N67" s="104" t="str">
        <f ca="1">IFERROR(IF(N$19&lt;2,"",VLOOKUP($C67,在庫!$B$4:$SS$16,N$19,0)),"")</f>
        <v/>
      </c>
      <c r="O67" s="104" t="str">
        <f ca="1">IFERROR(IF(O$19&lt;2,"",VLOOKUP($C67,在庫!$B$4:$SS$16,O$19,0)),"")</f>
        <v/>
      </c>
      <c r="P67" s="104" t="str">
        <f ca="1">IFERROR(IF(P$19&lt;2,"",VLOOKUP($C67,在庫!$B$4:$SS$16,P$19,0)),"")</f>
        <v/>
      </c>
      <c r="Q67" s="104" t="str">
        <f ca="1">IFERROR(IF(Q$19&lt;2,"",VLOOKUP($C67,在庫!$B$4:$SS$16,Q$19,0)),"")</f>
        <v/>
      </c>
      <c r="R67" s="104" t="str">
        <f ca="1">IFERROR(IF(R$19&lt;2,"",VLOOKUP($C67,在庫!$B$4:$SS$16,R$19,0)),"")</f>
        <v/>
      </c>
      <c r="S67" s="104" t="str">
        <f ca="1">IFERROR(IF(S$19&lt;2,"",VLOOKUP($C67,在庫!$B$4:$SS$16,S$19,0)),"")</f>
        <v/>
      </c>
      <c r="T67" s="104" t="str">
        <f ca="1">IFERROR(IF(T$19&lt;2,"",VLOOKUP($C67,在庫!$B$4:$SS$16,T$19,0)),"")</f>
        <v/>
      </c>
      <c r="U67" s="104" t="str">
        <f ca="1">IFERROR(IF(U$19&lt;2,"",VLOOKUP($C67,在庫!$B$4:$SS$16,U$19,0)),"")</f>
        <v/>
      </c>
      <c r="V67" s="104" t="str">
        <f ca="1">IFERROR(IF(V$19&lt;2,"",VLOOKUP($C67,在庫!$B$4:$SS$16,V$19,0)),"")</f>
        <v/>
      </c>
      <c r="W67" s="104" t="str">
        <f ca="1">IFERROR(IF(W$19&lt;2,"",VLOOKUP($C67,在庫!$B$4:$SS$16,W$19,0)),"")</f>
        <v/>
      </c>
      <c r="X67" s="104" t="str">
        <f ca="1">IFERROR(IF(X$19&lt;2,"",VLOOKUP($C67,在庫!$B$4:$SS$16,X$19,0)),"")</f>
        <v/>
      </c>
      <c r="Y67" s="104" t="str">
        <f ca="1">IFERROR(IF(Y$19&lt;2,"",VLOOKUP($C67,在庫!$B$4:$SS$16,Y$19,0)),"")</f>
        <v/>
      </c>
      <c r="Z67" s="104" t="str">
        <f ca="1">IFERROR(IF(Z$19&lt;2,"",VLOOKUP($C67,在庫!$B$4:$SS$16,Z$19,0)),"")</f>
        <v/>
      </c>
      <c r="AA67" s="104" t="str">
        <f ca="1">IFERROR(IF(AA$19&lt;2,"",VLOOKUP($C67,在庫!$B$4:$SS$16,AA$19,0)),"")</f>
        <v/>
      </c>
      <c r="AB67" s="104" t="str">
        <f ca="1">IFERROR(IF(AB$19&lt;2,"",VLOOKUP($C67,在庫!$B$4:$SS$16,AB$19,0)),"")</f>
        <v/>
      </c>
      <c r="AC67" s="104" t="str">
        <f ca="1">IFERROR(IF(AC$19&lt;2,"",VLOOKUP($C67,在庫!$B$4:$SS$16,AC$19,0)),"")</f>
        <v/>
      </c>
      <c r="AD67" s="104" t="str">
        <f ca="1">IFERROR(IF(AD$19&lt;2,"",VLOOKUP($C67,在庫!$B$4:$SS$16,AD$19,0)),"")</f>
        <v/>
      </c>
      <c r="AE67" s="104" t="str">
        <f ca="1">IFERROR(IF(AE$19&lt;2,"",VLOOKUP($C67,在庫!$B$4:$SS$16,AE$19,0)),"")</f>
        <v/>
      </c>
      <c r="AF67" s="104" t="str">
        <f ca="1">IFERROR(IF(AF$19&lt;2,"",VLOOKUP($C67,在庫!$B$4:$SS$16,AF$19,0)),"")</f>
        <v/>
      </c>
      <c r="AG67" s="104" t="str">
        <f ca="1">IFERROR(IF(AG$19&lt;2,"",VLOOKUP($C67,在庫!$B$4:$SS$16,AG$19,0)),"")</f>
        <v/>
      </c>
      <c r="AH67" s="200"/>
      <c r="AI67" s="59">
        <f t="shared" ca="1" si="29"/>
        <v>0</v>
      </c>
      <c r="AJ67" s="13" t="str">
        <f ca="1">IFERROR(AI74/(AI74+AI67),"")</f>
        <v/>
      </c>
    </row>
    <row r="68" spans="1:41" ht="18" hidden="1" customHeight="1" x14ac:dyDescent="0.2">
      <c r="B68" s="320"/>
      <c r="C68" s="217" t="str">
        <f t="shared" si="30"/>
        <v>0(残室数)</v>
      </c>
      <c r="D68" s="103" t="str">
        <f ca="1">IFERROR(IF(D$19&lt;2,"",VLOOKUP($C68,在庫!$B$4:$SS$16,D$19,0)),"")</f>
        <v/>
      </c>
      <c r="E68" s="104" t="str">
        <f ca="1">IFERROR(IF(E$19&lt;2,"",VLOOKUP($C68,在庫!$B$4:$SS$16,E$19,0)),"")</f>
        <v/>
      </c>
      <c r="F68" s="104" t="str">
        <f ca="1">IFERROR(IF(F$19&lt;2,"",VLOOKUP($C68,在庫!$B$4:$SS$16,F$19,0)),"")</f>
        <v/>
      </c>
      <c r="G68" s="104" t="str">
        <f ca="1">IFERROR(IF(G$19&lt;2,"",VLOOKUP($C68,在庫!$B$4:$SS$16,G$19,0)),"")</f>
        <v/>
      </c>
      <c r="H68" s="104" t="str">
        <f ca="1">IFERROR(IF(H$19&lt;2,"",VLOOKUP($C68,在庫!$B$4:$SS$16,H$19,0)),"")</f>
        <v/>
      </c>
      <c r="I68" s="104" t="str">
        <f ca="1">IFERROR(IF(I$19&lt;2,"",VLOOKUP($C68,在庫!$B$4:$SS$16,I$19,0)),"")</f>
        <v/>
      </c>
      <c r="J68" s="104" t="str">
        <f ca="1">IFERROR(IF(J$19&lt;2,"",VLOOKUP($C68,在庫!$B$4:$SS$16,J$19,0)),"")</f>
        <v/>
      </c>
      <c r="K68" s="104" t="str">
        <f ca="1">IFERROR(IF(K$19&lt;2,"",VLOOKUP($C68,在庫!$B$4:$SS$16,K$19,0)),"")</f>
        <v/>
      </c>
      <c r="L68" s="104" t="str">
        <f ca="1">IFERROR(IF(L$19&lt;2,"",VLOOKUP($C68,在庫!$B$4:$SS$16,L$19,0)),"")</f>
        <v/>
      </c>
      <c r="M68" s="104" t="str">
        <f ca="1">IFERROR(IF(M$19&lt;2,"",VLOOKUP($C68,在庫!$B$4:$SS$16,M$19,0)),"")</f>
        <v/>
      </c>
      <c r="N68" s="104" t="str">
        <f ca="1">IFERROR(IF(N$19&lt;2,"",VLOOKUP($C68,在庫!$B$4:$SS$16,N$19,0)),"")</f>
        <v/>
      </c>
      <c r="O68" s="104" t="str">
        <f ca="1">IFERROR(IF(O$19&lt;2,"",VLOOKUP($C68,在庫!$B$4:$SS$16,O$19,0)),"")</f>
        <v/>
      </c>
      <c r="P68" s="104" t="str">
        <f ca="1">IFERROR(IF(P$19&lt;2,"",VLOOKUP($C68,在庫!$B$4:$SS$16,P$19,0)),"")</f>
        <v/>
      </c>
      <c r="Q68" s="104" t="str">
        <f ca="1">IFERROR(IF(Q$19&lt;2,"",VLOOKUP($C68,在庫!$B$4:$SS$16,Q$19,0)),"")</f>
        <v/>
      </c>
      <c r="R68" s="104" t="str">
        <f ca="1">IFERROR(IF(R$19&lt;2,"",VLOOKUP($C68,在庫!$B$4:$SS$16,R$19,0)),"")</f>
        <v/>
      </c>
      <c r="S68" s="104" t="str">
        <f ca="1">IFERROR(IF(S$19&lt;2,"",VLOOKUP($C68,在庫!$B$4:$SS$16,S$19,0)),"")</f>
        <v/>
      </c>
      <c r="T68" s="104" t="str">
        <f ca="1">IFERROR(IF(T$19&lt;2,"",VLOOKUP($C68,在庫!$B$4:$SS$16,T$19,0)),"")</f>
        <v/>
      </c>
      <c r="U68" s="104" t="str">
        <f ca="1">IFERROR(IF(U$19&lt;2,"",VLOOKUP($C68,在庫!$B$4:$SS$16,U$19,0)),"")</f>
        <v/>
      </c>
      <c r="V68" s="104" t="str">
        <f ca="1">IFERROR(IF(V$19&lt;2,"",VLOOKUP($C68,在庫!$B$4:$SS$16,V$19,0)),"")</f>
        <v/>
      </c>
      <c r="W68" s="104" t="str">
        <f ca="1">IFERROR(IF(W$19&lt;2,"",VLOOKUP($C68,在庫!$B$4:$SS$16,W$19,0)),"")</f>
        <v/>
      </c>
      <c r="X68" s="104" t="str">
        <f ca="1">IFERROR(IF(X$19&lt;2,"",VLOOKUP($C68,在庫!$B$4:$SS$16,X$19,0)),"")</f>
        <v/>
      </c>
      <c r="Y68" s="104" t="str">
        <f ca="1">IFERROR(IF(Y$19&lt;2,"",VLOOKUP($C68,在庫!$B$4:$SS$16,Y$19,0)),"")</f>
        <v/>
      </c>
      <c r="Z68" s="104" t="str">
        <f ca="1">IFERROR(IF(Z$19&lt;2,"",VLOOKUP($C68,在庫!$B$4:$SS$16,Z$19,0)),"")</f>
        <v/>
      </c>
      <c r="AA68" s="104" t="str">
        <f ca="1">IFERROR(IF(AA$19&lt;2,"",VLOOKUP($C68,在庫!$B$4:$SS$16,AA$19,0)),"")</f>
        <v/>
      </c>
      <c r="AB68" s="104" t="str">
        <f ca="1">IFERROR(IF(AB$19&lt;2,"",VLOOKUP($C68,在庫!$B$4:$SS$16,AB$19,0)),"")</f>
        <v/>
      </c>
      <c r="AC68" s="104" t="str">
        <f ca="1">IFERROR(IF(AC$19&lt;2,"",VLOOKUP($C68,在庫!$B$4:$SS$16,AC$19,0)),"")</f>
        <v/>
      </c>
      <c r="AD68" s="104" t="str">
        <f ca="1">IFERROR(IF(AD$19&lt;2,"",VLOOKUP($C68,在庫!$B$4:$SS$16,AD$19,0)),"")</f>
        <v/>
      </c>
      <c r="AE68" s="104" t="str">
        <f ca="1">IFERROR(IF(AE$19&lt;2,"",VLOOKUP($C68,在庫!$B$4:$SS$16,AE$19,0)),"")</f>
        <v/>
      </c>
      <c r="AF68" s="104" t="str">
        <f ca="1">IFERROR(IF(AF$19&lt;2,"",VLOOKUP($C68,在庫!$B$4:$SS$16,AF$19,0)),"")</f>
        <v/>
      </c>
      <c r="AG68" s="104" t="str">
        <f ca="1">IFERROR(IF(AG$19&lt;2,"",VLOOKUP($C68,在庫!$B$4:$SS$16,AG$19,0)),"")</f>
        <v/>
      </c>
      <c r="AH68" s="200"/>
      <c r="AI68" s="59">
        <f t="shared" ca="1" si="29"/>
        <v>0</v>
      </c>
      <c r="AJ68" s="13" t="str">
        <f ca="1">IFERROR(AI75/(AI75+AI68),"")</f>
        <v/>
      </c>
    </row>
    <row r="69" spans="1:41" ht="18" hidden="1" customHeight="1" x14ac:dyDescent="0.2">
      <c r="A69" s="4">
        <v>7</v>
      </c>
      <c r="B69" s="320"/>
      <c r="C69" s="217" t="str">
        <f t="shared" si="30"/>
        <v>0(残室数)</v>
      </c>
      <c r="D69" s="103" t="str">
        <f ca="1">IFERROR(IF(D$19&lt;2,"",VLOOKUP($C69,在庫!$B$4:$SS$16,D$19,0)),"")</f>
        <v/>
      </c>
      <c r="E69" s="104" t="str">
        <f ca="1">IFERROR(IF(E$19&lt;2,"",VLOOKUP($C69,在庫!$B$4:$SS$16,E$19,0)),"")</f>
        <v/>
      </c>
      <c r="F69" s="104" t="str">
        <f ca="1">IFERROR(IF(F$19&lt;2,"",VLOOKUP($C69,在庫!$B$4:$SS$16,F$19,0)),"")</f>
        <v/>
      </c>
      <c r="G69" s="104" t="str">
        <f ca="1">IFERROR(IF(G$19&lt;2,"",VLOOKUP($C69,在庫!$B$4:$SS$16,G$19,0)),"")</f>
        <v/>
      </c>
      <c r="H69" s="104" t="str">
        <f ca="1">IFERROR(IF(H$19&lt;2,"",VLOOKUP($C69,在庫!$B$4:$SS$16,H$19,0)),"")</f>
        <v/>
      </c>
      <c r="I69" s="104" t="str">
        <f ca="1">IFERROR(IF(I$19&lt;2,"",VLOOKUP($C69,在庫!$B$4:$SS$16,I$19,0)),"")</f>
        <v/>
      </c>
      <c r="J69" s="104" t="str">
        <f ca="1">IFERROR(IF(J$19&lt;2,"",VLOOKUP($C69,在庫!$B$4:$SS$16,J$19,0)),"")</f>
        <v/>
      </c>
      <c r="K69" s="104" t="str">
        <f ca="1">IFERROR(IF(K$19&lt;2,"",VLOOKUP($C69,在庫!$B$4:$SS$16,K$19,0)),"")</f>
        <v/>
      </c>
      <c r="L69" s="104" t="str">
        <f ca="1">IFERROR(IF(L$19&lt;2,"",VLOOKUP($C69,在庫!$B$4:$SS$16,L$19,0)),"")</f>
        <v/>
      </c>
      <c r="M69" s="104" t="str">
        <f ca="1">IFERROR(IF(M$19&lt;2,"",VLOOKUP($C69,在庫!$B$4:$SS$16,M$19,0)),"")</f>
        <v/>
      </c>
      <c r="N69" s="104" t="str">
        <f ca="1">IFERROR(IF(N$19&lt;2,"",VLOOKUP($C69,在庫!$B$4:$SS$16,N$19,0)),"")</f>
        <v/>
      </c>
      <c r="O69" s="104" t="str">
        <f ca="1">IFERROR(IF(O$19&lt;2,"",VLOOKUP($C69,在庫!$B$4:$SS$16,O$19,0)),"")</f>
        <v/>
      </c>
      <c r="P69" s="104" t="str">
        <f ca="1">IFERROR(IF(P$19&lt;2,"",VLOOKUP($C69,在庫!$B$4:$SS$16,P$19,0)),"")</f>
        <v/>
      </c>
      <c r="Q69" s="104" t="str">
        <f ca="1">IFERROR(IF(Q$19&lt;2,"",VLOOKUP($C69,在庫!$B$4:$SS$16,Q$19,0)),"")</f>
        <v/>
      </c>
      <c r="R69" s="104" t="str">
        <f ca="1">IFERROR(IF(R$19&lt;2,"",VLOOKUP($C69,在庫!$B$4:$SS$16,R$19,0)),"")</f>
        <v/>
      </c>
      <c r="S69" s="104" t="str">
        <f ca="1">IFERROR(IF(S$19&lt;2,"",VLOOKUP($C69,在庫!$B$4:$SS$16,S$19,0)),"")</f>
        <v/>
      </c>
      <c r="T69" s="104" t="str">
        <f ca="1">IFERROR(IF(T$19&lt;2,"",VLOOKUP($C69,在庫!$B$4:$SS$16,T$19,0)),"")</f>
        <v/>
      </c>
      <c r="U69" s="104" t="str">
        <f ca="1">IFERROR(IF(U$19&lt;2,"",VLOOKUP($C69,在庫!$B$4:$SS$16,U$19,0)),"")</f>
        <v/>
      </c>
      <c r="V69" s="104" t="str">
        <f ca="1">IFERROR(IF(V$19&lt;2,"",VLOOKUP($C69,在庫!$B$4:$SS$16,V$19,0)),"")</f>
        <v/>
      </c>
      <c r="W69" s="104" t="str">
        <f ca="1">IFERROR(IF(W$19&lt;2,"",VLOOKUP($C69,在庫!$B$4:$SS$16,W$19,0)),"")</f>
        <v/>
      </c>
      <c r="X69" s="104" t="str">
        <f ca="1">IFERROR(IF(X$19&lt;2,"",VLOOKUP($C69,在庫!$B$4:$SS$16,X$19,0)),"")</f>
        <v/>
      </c>
      <c r="Y69" s="104" t="str">
        <f ca="1">IFERROR(IF(Y$19&lt;2,"",VLOOKUP($C69,在庫!$B$4:$SS$16,Y$19,0)),"")</f>
        <v/>
      </c>
      <c r="Z69" s="104" t="str">
        <f ca="1">IFERROR(IF(Z$19&lt;2,"",VLOOKUP($C69,在庫!$B$4:$SS$16,Z$19,0)),"")</f>
        <v/>
      </c>
      <c r="AA69" s="104" t="str">
        <f ca="1">IFERROR(IF(AA$19&lt;2,"",VLOOKUP($C69,在庫!$B$4:$SS$16,AA$19,0)),"")</f>
        <v/>
      </c>
      <c r="AB69" s="104" t="str">
        <f ca="1">IFERROR(IF(AB$19&lt;2,"",VLOOKUP($C69,在庫!$B$4:$SS$16,AB$19,0)),"")</f>
        <v/>
      </c>
      <c r="AC69" s="104" t="str">
        <f ca="1">IFERROR(IF(AC$19&lt;2,"",VLOOKUP($C69,在庫!$B$4:$SS$16,AC$19,0)),"")</f>
        <v/>
      </c>
      <c r="AD69" s="104" t="str">
        <f ca="1">IFERROR(IF(AD$19&lt;2,"",VLOOKUP($C69,在庫!$B$4:$SS$16,AD$19,0)),"")</f>
        <v/>
      </c>
      <c r="AE69" s="104" t="str">
        <f ca="1">IFERROR(IF(AE$19&lt;2,"",VLOOKUP($C69,在庫!$B$4:$SS$16,AE$19,0)),"")</f>
        <v/>
      </c>
      <c r="AF69" s="104" t="str">
        <f ca="1">IFERROR(IF(AF$19&lt;2,"",VLOOKUP($C69,在庫!$B$4:$SS$16,AF$19,0)),"")</f>
        <v/>
      </c>
      <c r="AG69" s="104" t="str">
        <f ca="1">IFERROR(IF(AG$19&lt;2,"",VLOOKUP($C69,在庫!$B$4:$SS$16,AG$19,0)),"")</f>
        <v/>
      </c>
      <c r="AH69" s="200"/>
      <c r="AI69" s="59">
        <f t="shared" ca="1" si="29"/>
        <v>0</v>
      </c>
      <c r="AJ69" s="13" t="str">
        <f t="shared" ref="AJ69" ca="1" si="31">IFERROR(AI76/(AI76+AI69),"")</f>
        <v/>
      </c>
    </row>
    <row r="70" spans="1:41" collapsed="1" x14ac:dyDescent="0.2">
      <c r="A70" s="4">
        <v>14</v>
      </c>
      <c r="B70" s="320"/>
      <c r="C70" s="217" t="s">
        <v>62</v>
      </c>
      <c r="D70" s="20">
        <f t="shared" ref="D70:AG70" ca="1" si="32">SUM(D64:D69)</f>
        <v>0</v>
      </c>
      <c r="E70" s="19">
        <f t="shared" ca="1" si="32"/>
        <v>0</v>
      </c>
      <c r="F70" s="19">
        <f t="shared" ca="1" si="32"/>
        <v>0</v>
      </c>
      <c r="G70" s="19">
        <f t="shared" ca="1" si="32"/>
        <v>0</v>
      </c>
      <c r="H70" s="19">
        <f t="shared" ca="1" si="32"/>
        <v>0</v>
      </c>
      <c r="I70" s="19">
        <f t="shared" ca="1" si="32"/>
        <v>0</v>
      </c>
      <c r="J70" s="19">
        <f t="shared" ca="1" si="32"/>
        <v>0</v>
      </c>
      <c r="K70" s="19">
        <f t="shared" ca="1" si="32"/>
        <v>0</v>
      </c>
      <c r="L70" s="19">
        <f t="shared" ca="1" si="32"/>
        <v>0</v>
      </c>
      <c r="M70" s="19">
        <f t="shared" ca="1" si="32"/>
        <v>0</v>
      </c>
      <c r="N70" s="19">
        <f t="shared" ca="1" si="32"/>
        <v>0</v>
      </c>
      <c r="O70" s="19">
        <f t="shared" ca="1" si="32"/>
        <v>0</v>
      </c>
      <c r="P70" s="19">
        <f t="shared" ca="1" si="32"/>
        <v>0</v>
      </c>
      <c r="Q70" s="19">
        <f t="shared" ca="1" si="32"/>
        <v>0</v>
      </c>
      <c r="R70" s="19">
        <f t="shared" ca="1" si="32"/>
        <v>0</v>
      </c>
      <c r="S70" s="19">
        <f t="shared" ca="1" si="32"/>
        <v>0</v>
      </c>
      <c r="T70" s="19">
        <f t="shared" ca="1" si="32"/>
        <v>0</v>
      </c>
      <c r="U70" s="19">
        <f t="shared" ca="1" si="32"/>
        <v>0</v>
      </c>
      <c r="V70" s="19">
        <f t="shared" ca="1" si="32"/>
        <v>0</v>
      </c>
      <c r="W70" s="19">
        <f t="shared" ca="1" si="32"/>
        <v>0</v>
      </c>
      <c r="X70" s="19">
        <f t="shared" ca="1" si="32"/>
        <v>0</v>
      </c>
      <c r="Y70" s="19">
        <f t="shared" ca="1" si="32"/>
        <v>0</v>
      </c>
      <c r="Z70" s="19">
        <f t="shared" ca="1" si="32"/>
        <v>0</v>
      </c>
      <c r="AA70" s="19">
        <f t="shared" ca="1" si="32"/>
        <v>0</v>
      </c>
      <c r="AB70" s="19">
        <f t="shared" ca="1" si="32"/>
        <v>0</v>
      </c>
      <c r="AC70" s="19">
        <f t="shared" ca="1" si="32"/>
        <v>0</v>
      </c>
      <c r="AD70" s="19">
        <f t="shared" ca="1" si="32"/>
        <v>0</v>
      </c>
      <c r="AE70" s="19">
        <f t="shared" ca="1" si="32"/>
        <v>0</v>
      </c>
      <c r="AF70" s="19">
        <f t="shared" ca="1" si="32"/>
        <v>0</v>
      </c>
      <c r="AG70" s="19">
        <f t="shared" ca="1" si="32"/>
        <v>0</v>
      </c>
      <c r="AH70" s="201"/>
      <c r="AI70" s="59">
        <f t="shared" ca="1" si="29"/>
        <v>0</v>
      </c>
    </row>
    <row r="71" spans="1:41" ht="18" customHeight="1" x14ac:dyDescent="0.2">
      <c r="A71" s="4">
        <v>9</v>
      </c>
      <c r="B71" s="320"/>
      <c r="C71" s="217" t="str">
        <f>B3&amp;"(販売室数)"</f>
        <v>ラグジュアリープールヴィラ(販売室数)</v>
      </c>
      <c r="D71" s="101" t="str">
        <f ca="1">IFERROR(IF(D$19&lt;2,"",VLOOKUP($C71,在庫!$B$4:$SS$16,D$19,0)),"")</f>
        <v/>
      </c>
      <c r="E71" s="102" t="str">
        <f ca="1">IFERROR(IF(E$19&lt;2,"",VLOOKUP($C71,在庫!$B$4:$SS$16,E$19,0)),"")</f>
        <v/>
      </c>
      <c r="F71" s="102" t="str">
        <f ca="1">IFERROR(IF(F$19&lt;2,"",VLOOKUP($C71,在庫!$B$4:$SS$16,F$19,0)),"")</f>
        <v/>
      </c>
      <c r="G71" s="102" t="str">
        <f ca="1">IFERROR(IF(G$19&lt;2,"",VLOOKUP($C71,在庫!$B$4:$SS$16,G$19,0)),"")</f>
        <v/>
      </c>
      <c r="H71" s="102" t="str">
        <f ca="1">IFERROR(IF(H$19&lt;2,"",VLOOKUP($C71,在庫!$B$4:$SS$16,H$19,0)),"")</f>
        <v/>
      </c>
      <c r="I71" s="102" t="str">
        <f ca="1">IFERROR(IF(I$19&lt;2,"",VLOOKUP($C71,在庫!$B$4:$SS$16,I$19,0)),"")</f>
        <v/>
      </c>
      <c r="J71" s="102" t="str">
        <f ca="1">IFERROR(IF(J$19&lt;2,"",VLOOKUP($C71,在庫!$B$4:$SS$16,J$19,0)),"")</f>
        <v/>
      </c>
      <c r="K71" s="102" t="str">
        <f ca="1">IFERROR(IF(K$19&lt;2,"",VLOOKUP($C71,在庫!$B$4:$SS$16,K$19,0)),"")</f>
        <v/>
      </c>
      <c r="L71" s="102" t="str">
        <f ca="1">IFERROR(IF(L$19&lt;2,"",VLOOKUP($C71,在庫!$B$4:$SS$16,L$19,0)),"")</f>
        <v/>
      </c>
      <c r="M71" s="102" t="str">
        <f ca="1">IFERROR(IF(M$19&lt;2,"",VLOOKUP($C71,在庫!$B$4:$SS$16,M$19,0)),"")</f>
        <v/>
      </c>
      <c r="N71" s="102" t="str">
        <f ca="1">IFERROR(IF(N$19&lt;2,"",VLOOKUP($C71,在庫!$B$4:$SS$16,N$19,0)),"")</f>
        <v/>
      </c>
      <c r="O71" s="102" t="str">
        <f ca="1">IFERROR(IF(O$19&lt;2,"",VLOOKUP($C71,在庫!$B$4:$SS$16,O$19,0)),"")</f>
        <v/>
      </c>
      <c r="P71" s="102" t="str">
        <f ca="1">IFERROR(IF(P$19&lt;2,"",VLOOKUP($C71,在庫!$B$4:$SS$16,P$19,0)),"")</f>
        <v/>
      </c>
      <c r="Q71" s="102" t="str">
        <f ca="1">IFERROR(IF(Q$19&lt;2,"",VLOOKUP($C71,在庫!$B$4:$SS$16,Q$19,0)),"")</f>
        <v/>
      </c>
      <c r="R71" s="102" t="str">
        <f ca="1">IFERROR(IF(R$19&lt;2,"",VLOOKUP($C71,在庫!$B$4:$SS$16,R$19,0)),"")</f>
        <v/>
      </c>
      <c r="S71" s="102" t="str">
        <f ca="1">IFERROR(IF(S$19&lt;2,"",VLOOKUP($C71,在庫!$B$4:$SS$16,S$19,0)),"")</f>
        <v/>
      </c>
      <c r="T71" s="102" t="str">
        <f ca="1">IFERROR(IF(T$19&lt;2,"",VLOOKUP($C71,在庫!$B$4:$SS$16,T$19,0)),"")</f>
        <v/>
      </c>
      <c r="U71" s="102" t="str">
        <f ca="1">IFERROR(IF(U$19&lt;2,"",VLOOKUP($C71,在庫!$B$4:$SS$16,U$19,0)),"")</f>
        <v/>
      </c>
      <c r="V71" s="102" t="str">
        <f ca="1">IFERROR(IF(V$19&lt;2,"",VLOOKUP($C71,在庫!$B$4:$SS$16,V$19,0)),"")</f>
        <v/>
      </c>
      <c r="W71" s="102" t="str">
        <f ca="1">IFERROR(IF(W$19&lt;2,"",VLOOKUP($C71,在庫!$B$4:$SS$16,W$19,0)),"")</f>
        <v/>
      </c>
      <c r="X71" s="102" t="str">
        <f ca="1">IFERROR(IF(X$19&lt;2,"",VLOOKUP($C71,在庫!$B$4:$SS$16,X$19,0)),"")</f>
        <v/>
      </c>
      <c r="Y71" s="102" t="str">
        <f ca="1">IFERROR(IF(Y$19&lt;2,"",VLOOKUP($C71,在庫!$B$4:$SS$16,Y$19,0)),"")</f>
        <v/>
      </c>
      <c r="Z71" s="102" t="str">
        <f ca="1">IFERROR(IF(Z$19&lt;2,"",VLOOKUP($C71,在庫!$B$4:$SS$16,Z$19,0)),"")</f>
        <v/>
      </c>
      <c r="AA71" s="102" t="str">
        <f ca="1">IFERROR(IF(AA$19&lt;2,"",VLOOKUP($C71,在庫!$B$4:$SS$16,AA$19,0)),"")</f>
        <v/>
      </c>
      <c r="AB71" s="102" t="str">
        <f ca="1">IFERROR(IF(AB$19&lt;2,"",VLOOKUP($C71,在庫!$B$4:$SS$16,AB$19,0)),"")</f>
        <v/>
      </c>
      <c r="AC71" s="102" t="str">
        <f ca="1">IFERROR(IF(AC$19&lt;2,"",VLOOKUP($C71,在庫!$B$4:$SS$16,AC$19,0)),"")</f>
        <v/>
      </c>
      <c r="AD71" s="102" t="str">
        <f ca="1">IFERROR(IF(AD$19&lt;2,"",VLOOKUP($C71,在庫!$B$4:$SS$16,AD$19,0)),"")</f>
        <v/>
      </c>
      <c r="AE71" s="102" t="str">
        <f ca="1">IFERROR(IF(AE$19&lt;2,"",VLOOKUP($C71,在庫!$B$4:$SS$16,AE$19,0)),"")</f>
        <v/>
      </c>
      <c r="AF71" s="102" t="str">
        <f ca="1">IFERROR(IF(AF$19&lt;2,"",VLOOKUP($C71,在庫!$B$4:$SS$16,AF$19,0)),"")</f>
        <v/>
      </c>
      <c r="AG71" s="102" t="str">
        <f ca="1">IFERROR(IF(AG$19&lt;2,"",VLOOKUP($C71,在庫!$B$4:$SS$16,AG$19,0)),"")</f>
        <v/>
      </c>
      <c r="AH71" s="202"/>
      <c r="AI71" s="59">
        <f ca="1">SUM(D71:AH71)</f>
        <v>0</v>
      </c>
      <c r="AM71" s="178"/>
    </row>
    <row r="72" spans="1:41" ht="18" customHeight="1" x14ac:dyDescent="0.2">
      <c r="B72" s="320"/>
      <c r="C72" s="217" t="str">
        <f t="shared" ref="C72:C76" si="33">B4&amp;"(販売室数)"</f>
        <v>with SAUNA(販売室数)</v>
      </c>
      <c r="D72" s="101" t="str">
        <f ca="1">IFERROR(IF(D$19&lt;2,"",VLOOKUP($C72,在庫!$B$4:$SS$16,D$19,0)),"")</f>
        <v/>
      </c>
      <c r="E72" s="102" t="str">
        <f ca="1">IFERROR(IF(E$19&lt;2,"",VLOOKUP($C72,在庫!$B$4:$SS$16,E$19,0)),"")</f>
        <v/>
      </c>
      <c r="F72" s="102" t="str">
        <f ca="1">IFERROR(IF(F$19&lt;2,"",VLOOKUP($C72,在庫!$B$4:$SS$16,F$19,0)),"")</f>
        <v/>
      </c>
      <c r="G72" s="102" t="str">
        <f ca="1">IFERROR(IF(G$19&lt;2,"",VLOOKUP($C72,在庫!$B$4:$SS$16,G$19,0)),"")</f>
        <v/>
      </c>
      <c r="H72" s="102" t="str">
        <f ca="1">IFERROR(IF(H$19&lt;2,"",VLOOKUP($C72,在庫!$B$4:$SS$16,H$19,0)),"")</f>
        <v/>
      </c>
      <c r="I72" s="102" t="str">
        <f ca="1">IFERROR(IF(I$19&lt;2,"",VLOOKUP($C72,在庫!$B$4:$SS$16,I$19,0)),"")</f>
        <v/>
      </c>
      <c r="J72" s="102" t="str">
        <f ca="1">IFERROR(IF(J$19&lt;2,"",VLOOKUP($C72,在庫!$B$4:$SS$16,J$19,0)),"")</f>
        <v/>
      </c>
      <c r="K72" s="102" t="str">
        <f ca="1">IFERROR(IF(K$19&lt;2,"",VLOOKUP($C72,在庫!$B$4:$SS$16,K$19,0)),"")</f>
        <v/>
      </c>
      <c r="L72" s="102" t="str">
        <f ca="1">IFERROR(IF(L$19&lt;2,"",VLOOKUP($C72,在庫!$B$4:$SS$16,L$19,0)),"")</f>
        <v/>
      </c>
      <c r="M72" s="102" t="str">
        <f ca="1">IFERROR(IF(M$19&lt;2,"",VLOOKUP($C72,在庫!$B$4:$SS$16,M$19,0)),"")</f>
        <v/>
      </c>
      <c r="N72" s="102" t="str">
        <f ca="1">IFERROR(IF(N$19&lt;2,"",VLOOKUP($C72,在庫!$B$4:$SS$16,N$19,0)),"")</f>
        <v/>
      </c>
      <c r="O72" s="102" t="str">
        <f ca="1">IFERROR(IF(O$19&lt;2,"",VLOOKUP($C72,在庫!$B$4:$SS$16,O$19,0)),"")</f>
        <v/>
      </c>
      <c r="P72" s="102" t="str">
        <f ca="1">IFERROR(IF(P$19&lt;2,"",VLOOKUP($C72,在庫!$B$4:$SS$16,P$19,0)),"")</f>
        <v/>
      </c>
      <c r="Q72" s="102" t="str">
        <f ca="1">IFERROR(IF(Q$19&lt;2,"",VLOOKUP($C72,在庫!$B$4:$SS$16,Q$19,0)),"")</f>
        <v/>
      </c>
      <c r="R72" s="102" t="str">
        <f ca="1">IFERROR(IF(R$19&lt;2,"",VLOOKUP($C72,在庫!$B$4:$SS$16,R$19,0)),"")</f>
        <v/>
      </c>
      <c r="S72" s="102" t="str">
        <f ca="1">IFERROR(IF(S$19&lt;2,"",VLOOKUP($C72,在庫!$B$4:$SS$16,S$19,0)),"")</f>
        <v/>
      </c>
      <c r="T72" s="102" t="str">
        <f ca="1">IFERROR(IF(T$19&lt;2,"",VLOOKUP($C72,在庫!$B$4:$SS$16,T$19,0)),"")</f>
        <v/>
      </c>
      <c r="U72" s="102" t="str">
        <f ca="1">IFERROR(IF(U$19&lt;2,"",VLOOKUP($C72,在庫!$B$4:$SS$16,U$19,0)),"")</f>
        <v/>
      </c>
      <c r="V72" s="102" t="str">
        <f ca="1">IFERROR(IF(V$19&lt;2,"",VLOOKUP($C72,在庫!$B$4:$SS$16,V$19,0)),"")</f>
        <v/>
      </c>
      <c r="W72" s="102" t="str">
        <f ca="1">IFERROR(IF(W$19&lt;2,"",VLOOKUP($C72,在庫!$B$4:$SS$16,W$19,0)),"")</f>
        <v/>
      </c>
      <c r="X72" s="102" t="str">
        <f ca="1">IFERROR(IF(X$19&lt;2,"",VLOOKUP($C72,在庫!$B$4:$SS$16,X$19,0)),"")</f>
        <v/>
      </c>
      <c r="Y72" s="102" t="str">
        <f ca="1">IFERROR(IF(Y$19&lt;2,"",VLOOKUP($C72,在庫!$B$4:$SS$16,Y$19,0)),"")</f>
        <v/>
      </c>
      <c r="Z72" s="102" t="str">
        <f ca="1">IFERROR(IF(Z$19&lt;2,"",VLOOKUP($C72,在庫!$B$4:$SS$16,Z$19,0)),"")</f>
        <v/>
      </c>
      <c r="AA72" s="102" t="str">
        <f ca="1">IFERROR(IF(AA$19&lt;2,"",VLOOKUP($C72,在庫!$B$4:$SS$16,AA$19,0)),"")</f>
        <v/>
      </c>
      <c r="AB72" s="102" t="str">
        <f ca="1">IFERROR(IF(AB$19&lt;2,"",VLOOKUP($C72,在庫!$B$4:$SS$16,AB$19,0)),"")</f>
        <v/>
      </c>
      <c r="AC72" s="102" t="str">
        <f ca="1">IFERROR(IF(AC$19&lt;2,"",VLOOKUP($C72,在庫!$B$4:$SS$16,AC$19,0)),"")</f>
        <v/>
      </c>
      <c r="AD72" s="102" t="str">
        <f ca="1">IFERROR(IF(AD$19&lt;2,"",VLOOKUP($C72,在庫!$B$4:$SS$16,AD$19,0)),"")</f>
        <v/>
      </c>
      <c r="AE72" s="102" t="str">
        <f ca="1">IFERROR(IF(AE$19&lt;2,"",VLOOKUP($C72,在庫!$B$4:$SS$16,AE$19,0)),"")</f>
        <v/>
      </c>
      <c r="AF72" s="102" t="str">
        <f ca="1">IFERROR(IF(AF$19&lt;2,"",VLOOKUP($C72,在庫!$B$4:$SS$16,AF$19,0)),"")</f>
        <v/>
      </c>
      <c r="AG72" s="102" t="str">
        <f ca="1">IFERROR(IF(AG$19&lt;2,"",VLOOKUP($C72,在庫!$B$4:$SS$16,AG$19,0)),"")</f>
        <v/>
      </c>
      <c r="AH72" s="202"/>
      <c r="AI72" s="59">
        <f ca="1">SUM(D72:AH72)</f>
        <v>0</v>
      </c>
      <c r="AM72" s="178"/>
    </row>
    <row r="73" spans="1:41" ht="18" hidden="1" customHeight="1" x14ac:dyDescent="0.2">
      <c r="B73" s="320"/>
      <c r="C73" s="217" t="str">
        <f t="shared" si="33"/>
        <v>0(販売室数)</v>
      </c>
      <c r="D73" s="101" t="str">
        <f ca="1">IFERROR(IF(D$19&lt;2,"",VLOOKUP($C73,在庫!$B$4:$SS$16,D$19,0)),"")</f>
        <v/>
      </c>
      <c r="E73" s="102" t="str">
        <f ca="1">IFERROR(IF(E$19&lt;2,"",VLOOKUP($C73,在庫!$B$4:$SS$16,E$19,0)),"")</f>
        <v/>
      </c>
      <c r="F73" s="102" t="str">
        <f ca="1">IFERROR(IF(F$19&lt;2,"",VLOOKUP($C73,在庫!$B$4:$SS$16,F$19,0)),"")</f>
        <v/>
      </c>
      <c r="G73" s="102" t="str">
        <f ca="1">IFERROR(IF(G$19&lt;2,"",VLOOKUP($C73,在庫!$B$4:$SS$16,G$19,0)),"")</f>
        <v/>
      </c>
      <c r="H73" s="102" t="str">
        <f ca="1">IFERROR(IF(H$19&lt;2,"",VLOOKUP($C73,在庫!$B$4:$SS$16,H$19,0)),"")</f>
        <v/>
      </c>
      <c r="I73" s="102" t="str">
        <f ca="1">IFERROR(IF(I$19&lt;2,"",VLOOKUP($C73,在庫!$B$4:$SS$16,I$19,0)),"")</f>
        <v/>
      </c>
      <c r="J73" s="102" t="str">
        <f ca="1">IFERROR(IF(J$19&lt;2,"",VLOOKUP($C73,在庫!$B$4:$SS$16,J$19,0)),"")</f>
        <v/>
      </c>
      <c r="K73" s="102" t="str">
        <f ca="1">IFERROR(IF(K$19&lt;2,"",VLOOKUP($C73,在庫!$B$4:$SS$16,K$19,0)),"")</f>
        <v/>
      </c>
      <c r="L73" s="102" t="str">
        <f ca="1">IFERROR(IF(L$19&lt;2,"",VLOOKUP($C73,在庫!$B$4:$SS$16,L$19,0)),"")</f>
        <v/>
      </c>
      <c r="M73" s="102" t="str">
        <f ca="1">IFERROR(IF(M$19&lt;2,"",VLOOKUP($C73,在庫!$B$4:$SS$16,M$19,0)),"")</f>
        <v/>
      </c>
      <c r="N73" s="102" t="str">
        <f ca="1">IFERROR(IF(N$19&lt;2,"",VLOOKUP($C73,在庫!$B$4:$SS$16,N$19,0)),"")</f>
        <v/>
      </c>
      <c r="O73" s="102" t="str">
        <f ca="1">IFERROR(IF(O$19&lt;2,"",VLOOKUP($C73,在庫!$B$4:$SS$16,O$19,0)),"")</f>
        <v/>
      </c>
      <c r="P73" s="102" t="str">
        <f ca="1">IFERROR(IF(P$19&lt;2,"",VLOOKUP($C73,在庫!$B$4:$SS$16,P$19,0)),"")</f>
        <v/>
      </c>
      <c r="Q73" s="102" t="str">
        <f ca="1">IFERROR(IF(Q$19&lt;2,"",VLOOKUP($C73,在庫!$B$4:$SS$16,Q$19,0)),"")</f>
        <v/>
      </c>
      <c r="R73" s="102" t="str">
        <f ca="1">IFERROR(IF(R$19&lt;2,"",VLOOKUP($C73,在庫!$B$4:$SS$16,R$19,0)),"")</f>
        <v/>
      </c>
      <c r="S73" s="102" t="str">
        <f ca="1">IFERROR(IF(S$19&lt;2,"",VLOOKUP($C73,在庫!$B$4:$SS$16,S$19,0)),"")</f>
        <v/>
      </c>
      <c r="T73" s="102" t="str">
        <f ca="1">IFERROR(IF(T$19&lt;2,"",VLOOKUP($C73,在庫!$B$4:$SS$16,T$19,0)),"")</f>
        <v/>
      </c>
      <c r="U73" s="102" t="str">
        <f ca="1">IFERROR(IF(U$19&lt;2,"",VLOOKUP($C73,在庫!$B$4:$SS$16,U$19,0)),"")</f>
        <v/>
      </c>
      <c r="V73" s="102" t="str">
        <f ca="1">IFERROR(IF(V$19&lt;2,"",VLOOKUP($C73,在庫!$B$4:$SS$16,V$19,0)),"")</f>
        <v/>
      </c>
      <c r="W73" s="102" t="str">
        <f ca="1">IFERROR(IF(W$19&lt;2,"",VLOOKUP($C73,在庫!$B$4:$SS$16,W$19,0)),"")</f>
        <v/>
      </c>
      <c r="X73" s="102" t="str">
        <f ca="1">IFERROR(IF(X$19&lt;2,"",VLOOKUP($C73,在庫!$B$4:$SS$16,X$19,0)),"")</f>
        <v/>
      </c>
      <c r="Y73" s="102" t="str">
        <f ca="1">IFERROR(IF(Y$19&lt;2,"",VLOOKUP($C73,在庫!$B$4:$SS$16,Y$19,0)),"")</f>
        <v/>
      </c>
      <c r="Z73" s="102" t="str">
        <f ca="1">IFERROR(IF(Z$19&lt;2,"",VLOOKUP($C73,在庫!$B$4:$SS$16,Z$19,0)),"")</f>
        <v/>
      </c>
      <c r="AA73" s="102" t="str">
        <f ca="1">IFERROR(IF(AA$19&lt;2,"",VLOOKUP($C73,在庫!$B$4:$SS$16,AA$19,0)),"")</f>
        <v/>
      </c>
      <c r="AB73" s="102" t="str">
        <f ca="1">IFERROR(IF(AB$19&lt;2,"",VLOOKUP($C73,在庫!$B$4:$SS$16,AB$19,0)),"")</f>
        <v/>
      </c>
      <c r="AC73" s="102" t="str">
        <f ca="1">IFERROR(IF(AC$19&lt;2,"",VLOOKUP($C73,在庫!$B$4:$SS$16,AC$19,0)),"")</f>
        <v/>
      </c>
      <c r="AD73" s="102" t="str">
        <f ca="1">IFERROR(IF(AD$19&lt;2,"",VLOOKUP($C73,在庫!$B$4:$SS$16,AD$19,0)),"")</f>
        <v/>
      </c>
      <c r="AE73" s="102" t="str">
        <f ca="1">IFERROR(IF(AE$19&lt;2,"",VLOOKUP($C73,在庫!$B$4:$SS$16,AE$19,0)),"")</f>
        <v/>
      </c>
      <c r="AF73" s="102" t="str">
        <f ca="1">IFERROR(IF(AF$19&lt;2,"",VLOOKUP($C73,在庫!$B$4:$SS$16,AF$19,0)),"")</f>
        <v/>
      </c>
      <c r="AG73" s="102" t="str">
        <f ca="1">IFERROR(IF(AG$19&lt;2,"",VLOOKUP($C73,在庫!$B$4:$SS$16,AG$19,0)),"")</f>
        <v/>
      </c>
      <c r="AH73" s="202"/>
      <c r="AI73" s="59">
        <f ca="1">SUM(D73:AH73)</f>
        <v>0</v>
      </c>
      <c r="AM73" s="178"/>
    </row>
    <row r="74" spans="1:41" ht="18" hidden="1" customHeight="1" x14ac:dyDescent="0.2">
      <c r="B74" s="320"/>
      <c r="C74" s="217" t="str">
        <f t="shared" si="33"/>
        <v>0(販売室数)</v>
      </c>
      <c r="D74" s="101" t="str">
        <f ca="1">IFERROR(IF(D$19&lt;2,"",VLOOKUP($C74,在庫!$B$4:$SS$16,D$19,0)),"")</f>
        <v/>
      </c>
      <c r="E74" s="102" t="str">
        <f ca="1">IFERROR(IF(E$19&lt;2,"",VLOOKUP($C74,在庫!$B$4:$SS$16,E$19,0)),"")</f>
        <v/>
      </c>
      <c r="F74" s="102" t="str">
        <f ca="1">IFERROR(IF(F$19&lt;2,"",VLOOKUP($C74,在庫!$B$4:$SS$16,F$19,0)),"")</f>
        <v/>
      </c>
      <c r="G74" s="102" t="str">
        <f ca="1">IFERROR(IF(G$19&lt;2,"",VLOOKUP($C74,在庫!$B$4:$SS$16,G$19,0)),"")</f>
        <v/>
      </c>
      <c r="H74" s="102" t="str">
        <f ca="1">IFERROR(IF(H$19&lt;2,"",VLOOKUP($C74,在庫!$B$4:$SS$16,H$19,0)),"")</f>
        <v/>
      </c>
      <c r="I74" s="102" t="str">
        <f ca="1">IFERROR(IF(I$19&lt;2,"",VLOOKUP($C74,在庫!$B$4:$SS$16,I$19,0)),"")</f>
        <v/>
      </c>
      <c r="J74" s="102" t="str">
        <f ca="1">IFERROR(IF(J$19&lt;2,"",VLOOKUP($C74,在庫!$B$4:$SS$16,J$19,0)),"")</f>
        <v/>
      </c>
      <c r="K74" s="102" t="str">
        <f ca="1">IFERROR(IF(K$19&lt;2,"",VLOOKUP($C74,在庫!$B$4:$SS$16,K$19,0)),"")</f>
        <v/>
      </c>
      <c r="L74" s="102" t="str">
        <f ca="1">IFERROR(IF(L$19&lt;2,"",VLOOKUP($C74,在庫!$B$4:$SS$16,L$19,0)),"")</f>
        <v/>
      </c>
      <c r="M74" s="102" t="str">
        <f ca="1">IFERROR(IF(M$19&lt;2,"",VLOOKUP($C74,在庫!$B$4:$SS$16,M$19,0)),"")</f>
        <v/>
      </c>
      <c r="N74" s="102" t="str">
        <f ca="1">IFERROR(IF(N$19&lt;2,"",VLOOKUP($C74,在庫!$B$4:$SS$16,N$19,0)),"")</f>
        <v/>
      </c>
      <c r="O74" s="102" t="str">
        <f ca="1">IFERROR(IF(O$19&lt;2,"",VLOOKUP($C74,在庫!$B$4:$SS$16,O$19,0)),"")</f>
        <v/>
      </c>
      <c r="P74" s="102" t="str">
        <f ca="1">IFERROR(IF(P$19&lt;2,"",VLOOKUP($C74,在庫!$B$4:$SS$16,P$19,0)),"")</f>
        <v/>
      </c>
      <c r="Q74" s="102" t="str">
        <f ca="1">IFERROR(IF(Q$19&lt;2,"",VLOOKUP($C74,在庫!$B$4:$SS$16,Q$19,0)),"")</f>
        <v/>
      </c>
      <c r="R74" s="102" t="str">
        <f ca="1">IFERROR(IF(R$19&lt;2,"",VLOOKUP($C74,在庫!$B$4:$SS$16,R$19,0)),"")</f>
        <v/>
      </c>
      <c r="S74" s="102" t="str">
        <f ca="1">IFERROR(IF(S$19&lt;2,"",VLOOKUP($C74,在庫!$B$4:$SS$16,S$19,0)),"")</f>
        <v/>
      </c>
      <c r="T74" s="102" t="str">
        <f ca="1">IFERROR(IF(T$19&lt;2,"",VLOOKUP($C74,在庫!$B$4:$SS$16,T$19,0)),"")</f>
        <v/>
      </c>
      <c r="U74" s="102" t="str">
        <f ca="1">IFERROR(IF(U$19&lt;2,"",VLOOKUP($C74,在庫!$B$4:$SS$16,U$19,0)),"")</f>
        <v/>
      </c>
      <c r="V74" s="102" t="str">
        <f ca="1">IFERROR(IF(V$19&lt;2,"",VLOOKUP($C74,在庫!$B$4:$SS$16,V$19,0)),"")</f>
        <v/>
      </c>
      <c r="W74" s="102" t="str">
        <f ca="1">IFERROR(IF(W$19&lt;2,"",VLOOKUP($C74,在庫!$B$4:$SS$16,W$19,0)),"")</f>
        <v/>
      </c>
      <c r="X74" s="102" t="str">
        <f ca="1">IFERROR(IF(X$19&lt;2,"",VLOOKUP($C74,在庫!$B$4:$SS$16,X$19,0)),"")</f>
        <v/>
      </c>
      <c r="Y74" s="102" t="str">
        <f ca="1">IFERROR(IF(Y$19&lt;2,"",VLOOKUP($C74,在庫!$B$4:$SS$16,Y$19,0)),"")</f>
        <v/>
      </c>
      <c r="Z74" s="102" t="str">
        <f ca="1">IFERROR(IF(Z$19&lt;2,"",VLOOKUP($C74,在庫!$B$4:$SS$16,Z$19,0)),"")</f>
        <v/>
      </c>
      <c r="AA74" s="102" t="str">
        <f ca="1">IFERROR(IF(AA$19&lt;2,"",VLOOKUP($C74,在庫!$B$4:$SS$16,AA$19,0)),"")</f>
        <v/>
      </c>
      <c r="AB74" s="102" t="str">
        <f ca="1">IFERROR(IF(AB$19&lt;2,"",VLOOKUP($C74,在庫!$B$4:$SS$16,AB$19,0)),"")</f>
        <v/>
      </c>
      <c r="AC74" s="102" t="str">
        <f ca="1">IFERROR(IF(AC$19&lt;2,"",VLOOKUP($C74,在庫!$B$4:$SS$16,AC$19,0)),"")</f>
        <v/>
      </c>
      <c r="AD74" s="102" t="str">
        <f ca="1">IFERROR(IF(AD$19&lt;2,"",VLOOKUP($C74,在庫!$B$4:$SS$16,AD$19,0)),"")</f>
        <v/>
      </c>
      <c r="AE74" s="102" t="str">
        <f ca="1">IFERROR(IF(AE$19&lt;2,"",VLOOKUP($C74,在庫!$B$4:$SS$16,AE$19,0)),"")</f>
        <v/>
      </c>
      <c r="AF74" s="102" t="str">
        <f ca="1">IFERROR(IF(AF$19&lt;2,"",VLOOKUP($C74,在庫!$B$4:$SS$16,AF$19,0)),"")</f>
        <v/>
      </c>
      <c r="AG74" s="102" t="str">
        <f ca="1">IFERROR(IF(AG$19&lt;2,"",VLOOKUP($C74,在庫!$B$4:$SS$16,AG$19,0)),"")</f>
        <v/>
      </c>
      <c r="AH74" s="202"/>
      <c r="AI74" s="59">
        <f t="shared" ref="AI74:AI78" ca="1" si="34">SUM(D74:AH74)</f>
        <v>0</v>
      </c>
      <c r="AM74" s="178"/>
    </row>
    <row r="75" spans="1:41" ht="18" hidden="1" customHeight="1" x14ac:dyDescent="0.2">
      <c r="B75" s="320"/>
      <c r="C75" s="217" t="str">
        <f t="shared" si="33"/>
        <v>0(販売室数)</v>
      </c>
      <c r="D75" s="101" t="str">
        <f ca="1">IFERROR(IF(D$19&lt;2,"",VLOOKUP($C75,在庫!$B$4:$SS$16,D$19,0)),"")</f>
        <v/>
      </c>
      <c r="E75" s="102" t="str">
        <f ca="1">IFERROR(IF(E$19&lt;2,"",VLOOKUP($C75,在庫!$B$4:$SS$16,E$19,0)),"")</f>
        <v/>
      </c>
      <c r="F75" s="102" t="str">
        <f ca="1">IFERROR(IF(F$19&lt;2,"",VLOOKUP($C75,在庫!$B$4:$SS$16,F$19,0)),"")</f>
        <v/>
      </c>
      <c r="G75" s="102" t="str">
        <f ca="1">IFERROR(IF(G$19&lt;2,"",VLOOKUP($C75,在庫!$B$4:$SS$16,G$19,0)),"")</f>
        <v/>
      </c>
      <c r="H75" s="102" t="str">
        <f ca="1">IFERROR(IF(H$19&lt;2,"",VLOOKUP($C75,在庫!$B$4:$SS$16,H$19,0)),"")</f>
        <v/>
      </c>
      <c r="I75" s="102" t="str">
        <f ca="1">IFERROR(IF(I$19&lt;2,"",VLOOKUP($C75,在庫!$B$4:$SS$16,I$19,0)),"")</f>
        <v/>
      </c>
      <c r="J75" s="102" t="str">
        <f ca="1">IFERROR(IF(J$19&lt;2,"",VLOOKUP($C75,在庫!$B$4:$SS$16,J$19,0)),"")</f>
        <v/>
      </c>
      <c r="K75" s="102" t="str">
        <f ca="1">IFERROR(IF(K$19&lt;2,"",VLOOKUP($C75,在庫!$B$4:$SS$16,K$19,0)),"")</f>
        <v/>
      </c>
      <c r="L75" s="102" t="str">
        <f ca="1">IFERROR(IF(L$19&lt;2,"",VLOOKUP($C75,在庫!$B$4:$SS$16,L$19,0)),"")</f>
        <v/>
      </c>
      <c r="M75" s="102" t="str">
        <f ca="1">IFERROR(IF(M$19&lt;2,"",VLOOKUP($C75,在庫!$B$4:$SS$16,M$19,0)),"")</f>
        <v/>
      </c>
      <c r="N75" s="102" t="str">
        <f ca="1">IFERROR(IF(N$19&lt;2,"",VLOOKUP($C75,在庫!$B$4:$SS$16,N$19,0)),"")</f>
        <v/>
      </c>
      <c r="O75" s="102" t="str">
        <f ca="1">IFERROR(IF(O$19&lt;2,"",VLOOKUP($C75,在庫!$B$4:$SS$16,O$19,0)),"")</f>
        <v/>
      </c>
      <c r="P75" s="102" t="str">
        <f ca="1">IFERROR(IF(P$19&lt;2,"",VLOOKUP($C75,在庫!$B$4:$SS$16,P$19,0)),"")</f>
        <v/>
      </c>
      <c r="Q75" s="102" t="str">
        <f ca="1">IFERROR(IF(Q$19&lt;2,"",VLOOKUP($C75,在庫!$B$4:$SS$16,Q$19,0)),"")</f>
        <v/>
      </c>
      <c r="R75" s="102" t="str">
        <f ca="1">IFERROR(IF(R$19&lt;2,"",VLOOKUP($C75,在庫!$B$4:$SS$16,R$19,0)),"")</f>
        <v/>
      </c>
      <c r="S75" s="102" t="str">
        <f ca="1">IFERROR(IF(S$19&lt;2,"",VLOOKUP($C75,在庫!$B$4:$SS$16,S$19,0)),"")</f>
        <v/>
      </c>
      <c r="T75" s="102" t="str">
        <f ca="1">IFERROR(IF(T$19&lt;2,"",VLOOKUP($C75,在庫!$B$4:$SS$16,T$19,0)),"")</f>
        <v/>
      </c>
      <c r="U75" s="102" t="str">
        <f ca="1">IFERROR(IF(U$19&lt;2,"",VLOOKUP($C75,在庫!$B$4:$SS$16,U$19,0)),"")</f>
        <v/>
      </c>
      <c r="V75" s="102" t="str">
        <f ca="1">IFERROR(IF(V$19&lt;2,"",VLOOKUP($C75,在庫!$B$4:$SS$16,V$19,0)),"")</f>
        <v/>
      </c>
      <c r="W75" s="102" t="str">
        <f ca="1">IFERROR(IF(W$19&lt;2,"",VLOOKUP($C75,在庫!$B$4:$SS$16,W$19,0)),"")</f>
        <v/>
      </c>
      <c r="X75" s="102" t="str">
        <f ca="1">IFERROR(IF(X$19&lt;2,"",VLOOKUP($C75,在庫!$B$4:$SS$16,X$19,0)),"")</f>
        <v/>
      </c>
      <c r="Y75" s="102" t="str">
        <f ca="1">IFERROR(IF(Y$19&lt;2,"",VLOOKUP($C75,在庫!$B$4:$SS$16,Y$19,0)),"")</f>
        <v/>
      </c>
      <c r="Z75" s="102" t="str">
        <f ca="1">IFERROR(IF(Z$19&lt;2,"",VLOOKUP($C75,在庫!$B$4:$SS$16,Z$19,0)),"")</f>
        <v/>
      </c>
      <c r="AA75" s="102" t="str">
        <f ca="1">IFERROR(IF(AA$19&lt;2,"",VLOOKUP($C75,在庫!$B$4:$SS$16,AA$19,0)),"")</f>
        <v/>
      </c>
      <c r="AB75" s="102" t="str">
        <f ca="1">IFERROR(IF(AB$19&lt;2,"",VLOOKUP($C75,在庫!$B$4:$SS$16,AB$19,0)),"")</f>
        <v/>
      </c>
      <c r="AC75" s="102" t="str">
        <f ca="1">IFERROR(IF(AC$19&lt;2,"",VLOOKUP($C75,在庫!$B$4:$SS$16,AC$19,0)),"")</f>
        <v/>
      </c>
      <c r="AD75" s="102" t="str">
        <f ca="1">IFERROR(IF(AD$19&lt;2,"",VLOOKUP($C75,在庫!$B$4:$SS$16,AD$19,0)),"")</f>
        <v/>
      </c>
      <c r="AE75" s="102" t="str">
        <f ca="1">IFERROR(IF(AE$19&lt;2,"",VLOOKUP($C75,在庫!$B$4:$SS$16,AE$19,0)),"")</f>
        <v/>
      </c>
      <c r="AF75" s="102" t="str">
        <f ca="1">IFERROR(IF(AF$19&lt;2,"",VLOOKUP($C75,在庫!$B$4:$SS$16,AF$19,0)),"")</f>
        <v/>
      </c>
      <c r="AG75" s="102" t="str">
        <f ca="1">IFERROR(IF(AG$19&lt;2,"",VLOOKUP($C75,在庫!$B$4:$SS$16,AG$19,0)),"")</f>
        <v/>
      </c>
      <c r="AH75" s="202"/>
      <c r="AI75" s="59">
        <f t="shared" ca="1" si="34"/>
        <v>0</v>
      </c>
      <c r="AM75" s="178"/>
    </row>
    <row r="76" spans="1:41" ht="18" hidden="1" customHeight="1" x14ac:dyDescent="0.2">
      <c r="A76" s="4">
        <v>14</v>
      </c>
      <c r="B76" s="320"/>
      <c r="C76" s="217" t="str">
        <f t="shared" si="33"/>
        <v>0(販売室数)</v>
      </c>
      <c r="D76" s="101" t="str">
        <f ca="1">IFERROR(IF(D$19&lt;2,"",VLOOKUP($C76,在庫!$B$4:$SS$16,D$19,0)),"")</f>
        <v/>
      </c>
      <c r="E76" s="102" t="str">
        <f ca="1">IFERROR(IF(E$19&lt;2,"",VLOOKUP($C76,在庫!$B$4:$SS$16,E$19,0)),"")</f>
        <v/>
      </c>
      <c r="F76" s="102" t="str">
        <f ca="1">IFERROR(IF(F$19&lt;2,"",VLOOKUP($C76,在庫!$B$4:$SS$16,F$19,0)),"")</f>
        <v/>
      </c>
      <c r="G76" s="102" t="str">
        <f ca="1">IFERROR(IF(G$19&lt;2,"",VLOOKUP($C76,在庫!$B$4:$SS$16,G$19,0)),"")</f>
        <v/>
      </c>
      <c r="H76" s="102" t="str">
        <f ca="1">IFERROR(IF(H$19&lt;2,"",VLOOKUP($C76,在庫!$B$4:$SS$16,H$19,0)),"")</f>
        <v/>
      </c>
      <c r="I76" s="102" t="str">
        <f ca="1">IFERROR(IF(I$19&lt;2,"",VLOOKUP($C76,在庫!$B$4:$SS$16,I$19,0)),"")</f>
        <v/>
      </c>
      <c r="J76" s="102" t="str">
        <f ca="1">IFERROR(IF(J$19&lt;2,"",VLOOKUP($C76,在庫!$B$4:$SS$16,J$19,0)),"")</f>
        <v/>
      </c>
      <c r="K76" s="102" t="str">
        <f ca="1">IFERROR(IF(K$19&lt;2,"",VLOOKUP($C76,在庫!$B$4:$SS$16,K$19,0)),"")</f>
        <v/>
      </c>
      <c r="L76" s="102" t="str">
        <f ca="1">IFERROR(IF(L$19&lt;2,"",VLOOKUP($C76,在庫!$B$4:$SS$16,L$19,0)),"")</f>
        <v/>
      </c>
      <c r="M76" s="102" t="str">
        <f ca="1">IFERROR(IF(M$19&lt;2,"",VLOOKUP($C76,在庫!$B$4:$SS$16,M$19,0)),"")</f>
        <v/>
      </c>
      <c r="N76" s="102" t="str">
        <f ca="1">IFERROR(IF(N$19&lt;2,"",VLOOKUP($C76,在庫!$B$4:$SS$16,N$19,0)),"")</f>
        <v/>
      </c>
      <c r="O76" s="102" t="str">
        <f ca="1">IFERROR(IF(O$19&lt;2,"",VLOOKUP($C76,在庫!$B$4:$SS$16,O$19,0)),"")</f>
        <v/>
      </c>
      <c r="P76" s="102" t="str">
        <f ca="1">IFERROR(IF(P$19&lt;2,"",VLOOKUP($C76,在庫!$B$4:$SS$16,P$19,0)),"")</f>
        <v/>
      </c>
      <c r="Q76" s="102" t="str">
        <f ca="1">IFERROR(IF(Q$19&lt;2,"",VLOOKUP($C76,在庫!$B$4:$SS$16,Q$19,0)),"")</f>
        <v/>
      </c>
      <c r="R76" s="102" t="str">
        <f ca="1">IFERROR(IF(R$19&lt;2,"",VLOOKUP($C76,在庫!$B$4:$SS$16,R$19,0)),"")</f>
        <v/>
      </c>
      <c r="S76" s="102" t="str">
        <f ca="1">IFERROR(IF(S$19&lt;2,"",VLOOKUP($C76,在庫!$B$4:$SS$16,S$19,0)),"")</f>
        <v/>
      </c>
      <c r="T76" s="102" t="str">
        <f ca="1">IFERROR(IF(T$19&lt;2,"",VLOOKUP($C76,在庫!$B$4:$SS$16,T$19,0)),"")</f>
        <v/>
      </c>
      <c r="U76" s="102" t="str">
        <f ca="1">IFERROR(IF(U$19&lt;2,"",VLOOKUP($C76,在庫!$B$4:$SS$16,U$19,0)),"")</f>
        <v/>
      </c>
      <c r="V76" s="102" t="str">
        <f ca="1">IFERROR(IF(V$19&lt;2,"",VLOOKUP($C76,在庫!$B$4:$SS$16,V$19,0)),"")</f>
        <v/>
      </c>
      <c r="W76" s="102" t="str">
        <f ca="1">IFERROR(IF(W$19&lt;2,"",VLOOKUP($C76,在庫!$B$4:$SS$16,W$19,0)),"")</f>
        <v/>
      </c>
      <c r="X76" s="102" t="str">
        <f ca="1">IFERROR(IF(X$19&lt;2,"",VLOOKUP($C76,在庫!$B$4:$SS$16,X$19,0)),"")</f>
        <v/>
      </c>
      <c r="Y76" s="102" t="str">
        <f ca="1">IFERROR(IF(Y$19&lt;2,"",VLOOKUP($C76,在庫!$B$4:$SS$16,Y$19,0)),"")</f>
        <v/>
      </c>
      <c r="Z76" s="102" t="str">
        <f ca="1">IFERROR(IF(Z$19&lt;2,"",VLOOKUP($C76,在庫!$B$4:$SS$16,Z$19,0)),"")</f>
        <v/>
      </c>
      <c r="AA76" s="102" t="str">
        <f ca="1">IFERROR(IF(AA$19&lt;2,"",VLOOKUP($C76,在庫!$B$4:$SS$16,AA$19,0)),"")</f>
        <v/>
      </c>
      <c r="AB76" s="102" t="str">
        <f ca="1">IFERROR(IF(AB$19&lt;2,"",VLOOKUP($C76,在庫!$B$4:$SS$16,AB$19,0)),"")</f>
        <v/>
      </c>
      <c r="AC76" s="102" t="str">
        <f ca="1">IFERROR(IF(AC$19&lt;2,"",VLOOKUP($C76,在庫!$B$4:$SS$16,AC$19,0)),"")</f>
        <v/>
      </c>
      <c r="AD76" s="102" t="str">
        <f ca="1">IFERROR(IF(AD$19&lt;2,"",VLOOKUP($C76,在庫!$B$4:$SS$16,AD$19,0)),"")</f>
        <v/>
      </c>
      <c r="AE76" s="102" t="str">
        <f ca="1">IFERROR(IF(AE$19&lt;2,"",VLOOKUP($C76,在庫!$B$4:$SS$16,AE$19,0)),"")</f>
        <v/>
      </c>
      <c r="AF76" s="102" t="str">
        <f ca="1">IFERROR(IF(AF$19&lt;2,"",VLOOKUP($C76,在庫!$B$4:$SS$16,AF$19,0)),"")</f>
        <v/>
      </c>
      <c r="AG76" s="102" t="str">
        <f ca="1">IFERROR(IF(AG$19&lt;2,"",VLOOKUP($C76,在庫!$B$4:$SS$16,AG$19,0)),"")</f>
        <v/>
      </c>
      <c r="AH76" s="202"/>
      <c r="AI76" s="59">
        <f t="shared" ca="1" si="34"/>
        <v>0</v>
      </c>
      <c r="AM76" s="178"/>
    </row>
    <row r="77" spans="1:41" collapsed="1" x14ac:dyDescent="0.2">
      <c r="A77" s="4">
        <v>15</v>
      </c>
      <c r="B77" s="320"/>
      <c r="C77" s="217" t="s">
        <v>63</v>
      </c>
      <c r="D77" s="20">
        <f t="shared" ref="D77:AG77" ca="1" si="35">SUM(D71:D76)</f>
        <v>0</v>
      </c>
      <c r="E77" s="19">
        <f t="shared" ca="1" si="35"/>
        <v>0</v>
      </c>
      <c r="F77" s="19">
        <f t="shared" ca="1" si="35"/>
        <v>0</v>
      </c>
      <c r="G77" s="19">
        <f t="shared" ca="1" si="35"/>
        <v>0</v>
      </c>
      <c r="H77" s="19">
        <f t="shared" ca="1" si="35"/>
        <v>0</v>
      </c>
      <c r="I77" s="19">
        <f t="shared" ca="1" si="35"/>
        <v>0</v>
      </c>
      <c r="J77" s="19">
        <f t="shared" ca="1" si="35"/>
        <v>0</v>
      </c>
      <c r="K77" s="19">
        <f t="shared" ca="1" si="35"/>
        <v>0</v>
      </c>
      <c r="L77" s="19">
        <f t="shared" ca="1" si="35"/>
        <v>0</v>
      </c>
      <c r="M77" s="19">
        <f t="shared" ca="1" si="35"/>
        <v>0</v>
      </c>
      <c r="N77" s="19">
        <f t="shared" ca="1" si="35"/>
        <v>0</v>
      </c>
      <c r="O77" s="19">
        <f t="shared" ca="1" si="35"/>
        <v>0</v>
      </c>
      <c r="P77" s="19"/>
      <c r="Q77" s="19">
        <f t="shared" ca="1" si="35"/>
        <v>0</v>
      </c>
      <c r="R77" s="19">
        <f t="shared" ca="1" si="35"/>
        <v>0</v>
      </c>
      <c r="S77" s="19">
        <f t="shared" ca="1" si="35"/>
        <v>0</v>
      </c>
      <c r="T77" s="19">
        <f t="shared" ca="1" si="35"/>
        <v>0</v>
      </c>
      <c r="U77" s="19">
        <f t="shared" ca="1" si="35"/>
        <v>0</v>
      </c>
      <c r="V77" s="19">
        <f t="shared" ca="1" si="35"/>
        <v>0</v>
      </c>
      <c r="W77" s="19">
        <f t="shared" ca="1" si="35"/>
        <v>0</v>
      </c>
      <c r="X77" s="19">
        <f t="shared" ca="1" si="35"/>
        <v>0</v>
      </c>
      <c r="Y77" s="19">
        <f t="shared" ca="1" si="35"/>
        <v>0</v>
      </c>
      <c r="Z77" s="19">
        <f t="shared" ca="1" si="35"/>
        <v>0</v>
      </c>
      <c r="AA77" s="19">
        <f t="shared" ca="1" si="35"/>
        <v>0</v>
      </c>
      <c r="AB77" s="19">
        <f t="shared" ca="1" si="35"/>
        <v>0</v>
      </c>
      <c r="AC77" s="19">
        <f t="shared" ca="1" si="35"/>
        <v>0</v>
      </c>
      <c r="AD77" s="19">
        <f t="shared" ca="1" si="35"/>
        <v>0</v>
      </c>
      <c r="AE77" s="19">
        <f t="shared" ca="1" si="35"/>
        <v>0</v>
      </c>
      <c r="AF77" s="19">
        <f t="shared" ca="1" si="35"/>
        <v>0</v>
      </c>
      <c r="AG77" s="19">
        <f t="shared" ca="1" si="35"/>
        <v>0</v>
      </c>
      <c r="AH77" s="201"/>
      <c r="AI77" s="59">
        <f t="shared" ca="1" si="34"/>
        <v>0</v>
      </c>
      <c r="AM77" s="178"/>
    </row>
    <row r="78" spans="1:41" ht="17.25" customHeight="1" x14ac:dyDescent="0.2">
      <c r="A78" s="4">
        <v>9</v>
      </c>
      <c r="B78" s="320"/>
      <c r="C78" s="217" t="str">
        <f>B3&amp;"(販売室数)"</f>
        <v>ラグジュアリープールヴィラ(販売室数)</v>
      </c>
      <c r="D78" s="60" t="str">
        <f ca="1">IFERROR(IF(D$19&lt;2,"",VLOOKUP($C78,在庫!$B$34:$LY$46,D$19,)),"")</f>
        <v/>
      </c>
      <c r="E78" s="61" t="str">
        <f ca="1">IFERROR(IF(E$19&lt;2,"",VLOOKUP($C78,在庫!$B$34:$LY$46,E$19,)),"")</f>
        <v/>
      </c>
      <c r="F78" s="61" t="str">
        <f ca="1">IFERROR(IF(F$19&lt;2,"",VLOOKUP($C78,在庫!$B$34:$LY$46,F$19,)),"")</f>
        <v/>
      </c>
      <c r="G78" s="61" t="str">
        <f ca="1">IFERROR(IF(G$19&lt;2,"",VLOOKUP($C78,在庫!$B$34:$LY$46,G$19,)),"")</f>
        <v/>
      </c>
      <c r="H78" s="61" t="str">
        <f ca="1">IFERROR(IF(H$19&lt;2,"",VLOOKUP($C78,在庫!$B$34:$LY$46,H$19,)),"")</f>
        <v/>
      </c>
      <c r="I78" s="61" t="str">
        <f ca="1">IFERROR(IF(I$19&lt;2,"",VLOOKUP($C78,在庫!$B$34:$LY$46,I$19,)),"")</f>
        <v/>
      </c>
      <c r="J78" s="61" t="str">
        <f ca="1">IFERROR(IF(J$19&lt;2,"",VLOOKUP($C78,在庫!$B$34:$LY$46,J$19,)),"")</f>
        <v/>
      </c>
      <c r="K78" s="61" t="str">
        <f ca="1">IFERROR(IF(K$19&lt;2,"",VLOOKUP($C78,在庫!$B$34:$LY$46,K$19,)),"")</f>
        <v/>
      </c>
      <c r="L78" s="61" t="str">
        <f ca="1">IFERROR(IF(L$19&lt;2,"",VLOOKUP($C78,在庫!$B$34:$LY$46,L$19,)),"")</f>
        <v/>
      </c>
      <c r="M78" s="61" t="str">
        <f ca="1">IFERROR(IF(M$19&lt;2,"",VLOOKUP($C78,在庫!$B$34:$LY$46,M$19,)),"")</f>
        <v/>
      </c>
      <c r="N78" s="61" t="str">
        <f ca="1">IFERROR(IF(N$19&lt;2,"",VLOOKUP($C78,在庫!$B$34:$LY$46,N$19,)),"")</f>
        <v/>
      </c>
      <c r="O78" s="61" t="str">
        <f ca="1">IFERROR(IF(O$19&lt;2,"",VLOOKUP($C78,在庫!$B$34:$LY$46,O$19,)),"")</f>
        <v/>
      </c>
      <c r="P78" s="61" t="str">
        <f ca="1">IFERROR(IF(P$19&lt;2,"",VLOOKUP($C78,在庫!$B$34:$LY$46,P$19,)),"")</f>
        <v/>
      </c>
      <c r="Q78" s="61" t="str">
        <f ca="1">IFERROR(IF(Q$19&lt;2,"",VLOOKUP($C78,在庫!$B$34:$LY$46,Q$19,)),"")</f>
        <v/>
      </c>
      <c r="R78" s="61" t="str">
        <f ca="1">IFERROR(IF(R$19&lt;2,"",VLOOKUP($C78,在庫!$B$34:$LY$46,R$19,)),"")</f>
        <v/>
      </c>
      <c r="S78" s="61" t="str">
        <f ca="1">IFERROR(IF(S$19&lt;2,"",VLOOKUP($C78,在庫!$B$34:$LY$46,S$19,)),"")</f>
        <v/>
      </c>
      <c r="T78" s="61" t="str">
        <f ca="1">IFERROR(IF(T$19&lt;2,"",VLOOKUP($C78,在庫!$B$34:$LY$46,T$19,)),"")</f>
        <v/>
      </c>
      <c r="U78" s="61" t="str">
        <f ca="1">IFERROR(IF(U$19&lt;2,"",VLOOKUP($C78,在庫!$B$34:$LY$46,U$19,)),"")</f>
        <v/>
      </c>
      <c r="V78" s="61" t="str">
        <f ca="1">IFERROR(IF(V$19&lt;2,"",VLOOKUP($C78,在庫!$B$34:$LY$46,V$19,)),"")</f>
        <v/>
      </c>
      <c r="W78" s="61" t="str">
        <f ca="1">IFERROR(IF(W$19&lt;2,"",VLOOKUP($C78,在庫!$B$34:$LY$46,W$19,)),"")</f>
        <v/>
      </c>
      <c r="X78" s="61" t="str">
        <f ca="1">IFERROR(IF(X$19&lt;2,"",VLOOKUP($C78,在庫!$B$34:$LY$46,X$19,)),"")</f>
        <v/>
      </c>
      <c r="Y78" s="61" t="str">
        <f ca="1">IFERROR(IF(Y$19&lt;2,"",VLOOKUP($C78,在庫!$B$34:$LY$46,Y$19,)),"")</f>
        <v/>
      </c>
      <c r="Z78" s="61" t="str">
        <f ca="1">IFERROR(IF(Z$19&lt;2,"",VLOOKUP($C78,在庫!$B$34:$LY$46,Z$19,)),"")</f>
        <v/>
      </c>
      <c r="AA78" s="61" t="str">
        <f ca="1">IFERROR(IF(AA$19&lt;2,"",VLOOKUP($C78,在庫!$B$34:$LY$46,AA$19,)),"")</f>
        <v/>
      </c>
      <c r="AB78" s="61" t="str">
        <f ca="1">IFERROR(IF(AB$19&lt;2,"",VLOOKUP($C78,在庫!$B$34:$LY$46,AB$19,)),"")</f>
        <v/>
      </c>
      <c r="AC78" s="61" t="str">
        <f ca="1">IFERROR(IF(AC$19&lt;2,"",VLOOKUP($C78,在庫!$B$34:$LY$46,AC$19,)),"")</f>
        <v/>
      </c>
      <c r="AD78" s="61" t="str">
        <f ca="1">IFERROR(IF(AD$19&lt;2,"",VLOOKUP($C78,在庫!$B$34:$LY$46,AD$19,)),"")</f>
        <v/>
      </c>
      <c r="AE78" s="61" t="str">
        <f ca="1">IFERROR(IF(AE$19&lt;2,"",VLOOKUP($C78,在庫!$B$34:$LY$46,AE$19,)),"")</f>
        <v/>
      </c>
      <c r="AF78" s="61" t="str">
        <f ca="1">IFERROR(IF(AF$19&lt;2,"",VLOOKUP($C78,在庫!$B$34:$LY$46,AF$19,)),"")</f>
        <v/>
      </c>
      <c r="AG78" s="61" t="str">
        <f ca="1">IFERROR(IF(AG$19&lt;2,"",VLOOKUP($C78,在庫!$B$34:$LY$46,AG$19,)),"")</f>
        <v/>
      </c>
      <c r="AH78" s="203"/>
      <c r="AI78" s="59">
        <f t="shared" ca="1" si="34"/>
        <v>0</v>
      </c>
    </row>
    <row r="79" spans="1:41" ht="17.25" customHeight="1" x14ac:dyDescent="0.2">
      <c r="B79" s="320"/>
      <c r="C79" s="217" t="str">
        <f t="shared" ref="C79:C83" si="36">B4&amp;"(販売室数)"</f>
        <v>with SAUNA(販売室数)</v>
      </c>
      <c r="D79" s="60" t="str">
        <f ca="1">IFERROR(IF(D$19&lt;2,"",VLOOKUP($C79,在庫!$B$34:$LY$46,D$19,)),"")</f>
        <v/>
      </c>
      <c r="E79" s="61" t="str">
        <f ca="1">IFERROR(IF(E$19&lt;2,"",VLOOKUP($C79,在庫!$B$34:$LY$46,E$19,)),"")</f>
        <v/>
      </c>
      <c r="F79" s="61" t="str">
        <f ca="1">IFERROR(IF(F$19&lt;2,"",VLOOKUP($C79,在庫!$B$34:$LY$46,F$19,)),"")</f>
        <v/>
      </c>
      <c r="G79" s="61" t="str">
        <f ca="1">IFERROR(IF(G$19&lt;2,"",VLOOKUP($C79,在庫!$B$34:$LY$46,G$19,)),"")</f>
        <v/>
      </c>
      <c r="H79" s="61" t="str">
        <f ca="1">IFERROR(IF(H$19&lt;2,"",VLOOKUP($C79,在庫!$B$34:$LY$46,H$19,)),"")</f>
        <v/>
      </c>
      <c r="I79" s="61" t="str">
        <f ca="1">IFERROR(IF(I$19&lt;2,"",VLOOKUP($C79,在庫!$B$34:$LY$46,I$19,)),"")</f>
        <v/>
      </c>
      <c r="J79" s="61" t="str">
        <f ca="1">IFERROR(IF(J$19&lt;2,"",VLOOKUP($C79,在庫!$B$34:$LY$46,J$19,)),"")</f>
        <v/>
      </c>
      <c r="K79" s="61" t="str">
        <f ca="1">IFERROR(IF(K$19&lt;2,"",VLOOKUP($C79,在庫!$B$34:$LY$46,K$19,)),"")</f>
        <v/>
      </c>
      <c r="L79" s="61" t="str">
        <f ca="1">IFERROR(IF(L$19&lt;2,"",VLOOKUP($C79,在庫!$B$34:$LY$46,L$19,)),"")</f>
        <v/>
      </c>
      <c r="M79" s="61" t="str">
        <f ca="1">IFERROR(IF(M$19&lt;2,"",VLOOKUP($C79,在庫!$B$34:$LY$46,M$19,)),"")</f>
        <v/>
      </c>
      <c r="N79" s="61" t="str">
        <f ca="1">IFERROR(IF(N$19&lt;2,"",VLOOKUP($C79,在庫!$B$34:$LY$46,N$19,)),"")</f>
        <v/>
      </c>
      <c r="O79" s="61" t="str">
        <f ca="1">IFERROR(IF(O$19&lt;2,"",VLOOKUP($C79,在庫!$B$34:$LY$46,O$19,)),"")</f>
        <v/>
      </c>
      <c r="P79" s="61" t="str">
        <f ca="1">IFERROR(IF(P$19&lt;2,"",VLOOKUP($C79,在庫!$B$34:$LY$46,P$19,)),"")</f>
        <v/>
      </c>
      <c r="Q79" s="61" t="str">
        <f ca="1">IFERROR(IF(Q$19&lt;2,"",VLOOKUP($C79,在庫!$B$34:$LY$46,Q$19,)),"")</f>
        <v/>
      </c>
      <c r="R79" s="61" t="str">
        <f ca="1">IFERROR(IF(R$19&lt;2,"",VLOOKUP($C79,在庫!$B$34:$LY$46,R$19,)),"")</f>
        <v/>
      </c>
      <c r="S79" s="61" t="str">
        <f ca="1">IFERROR(IF(S$19&lt;2,"",VLOOKUP($C79,在庫!$B$34:$LY$46,S$19,)),"")</f>
        <v/>
      </c>
      <c r="T79" s="61" t="str">
        <f ca="1">IFERROR(IF(T$19&lt;2,"",VLOOKUP($C79,在庫!$B$34:$LY$46,T$19,)),"")</f>
        <v/>
      </c>
      <c r="U79" s="61" t="str">
        <f ca="1">IFERROR(IF(U$19&lt;2,"",VLOOKUP($C79,在庫!$B$34:$LY$46,U$19,)),"")</f>
        <v/>
      </c>
      <c r="V79" s="61" t="str">
        <f ca="1">IFERROR(IF(V$19&lt;2,"",VLOOKUP($C79,在庫!$B$34:$LY$46,V$19,)),"")</f>
        <v/>
      </c>
      <c r="W79" s="61" t="str">
        <f ca="1">IFERROR(IF(W$19&lt;2,"",VLOOKUP($C79,在庫!$B$34:$LY$46,W$19,)),"")</f>
        <v/>
      </c>
      <c r="X79" s="61" t="str">
        <f ca="1">IFERROR(IF(X$19&lt;2,"",VLOOKUP($C79,在庫!$B$34:$LY$46,X$19,)),"")</f>
        <v/>
      </c>
      <c r="Y79" s="61" t="str">
        <f ca="1">IFERROR(IF(Y$19&lt;2,"",VLOOKUP($C79,在庫!$B$34:$LY$46,Y$19,)),"")</f>
        <v/>
      </c>
      <c r="Z79" s="61" t="str">
        <f ca="1">IFERROR(IF(Z$19&lt;2,"",VLOOKUP($C79,在庫!$B$34:$LY$46,Z$19,)),"")</f>
        <v/>
      </c>
      <c r="AA79" s="61" t="str">
        <f ca="1">IFERROR(IF(AA$19&lt;2,"",VLOOKUP($C79,在庫!$B$34:$LY$46,AA$19,)),"")</f>
        <v/>
      </c>
      <c r="AB79" s="61" t="str">
        <f ca="1">IFERROR(IF(AB$19&lt;2,"",VLOOKUP($C79,在庫!$B$34:$LY$46,AB$19,)),"")</f>
        <v/>
      </c>
      <c r="AC79" s="61" t="str">
        <f ca="1">IFERROR(IF(AC$19&lt;2,"",VLOOKUP($C79,在庫!$B$34:$LY$46,AC$19,)),"")</f>
        <v/>
      </c>
      <c r="AD79" s="61" t="str">
        <f ca="1">IFERROR(IF(AD$19&lt;2,"",VLOOKUP($C79,在庫!$B$34:$LY$46,AD$19,)),"")</f>
        <v/>
      </c>
      <c r="AE79" s="61" t="str">
        <f ca="1">IFERROR(IF(AE$19&lt;2,"",VLOOKUP($C79,在庫!$B$34:$LY$46,AE$19,)),"")</f>
        <v/>
      </c>
      <c r="AF79" s="61" t="str">
        <f ca="1">IFERROR(IF(AF$19&lt;2,"",VLOOKUP($C79,在庫!$B$34:$LY$46,AF$19,)),"")</f>
        <v/>
      </c>
      <c r="AG79" s="61" t="str">
        <f ca="1">IFERROR(IF(AG$19&lt;2,"",VLOOKUP($C79,在庫!$B$34:$LY$46,AG$19,)),"")</f>
        <v/>
      </c>
      <c r="AH79" s="203"/>
      <c r="AI79" s="59">
        <f ca="1">SUM(D79:AH79)</f>
        <v>0</v>
      </c>
      <c r="AN79" s="185"/>
    </row>
    <row r="80" spans="1:41" ht="17.25" hidden="1" customHeight="1" x14ac:dyDescent="0.2">
      <c r="B80" s="320"/>
      <c r="C80" s="217" t="str">
        <f t="shared" si="36"/>
        <v>0(販売室数)</v>
      </c>
      <c r="D80" s="60" t="str">
        <f ca="1">IFERROR(IF(D$19&lt;2,"",VLOOKUP($C80,在庫!$B$34:$LY$46,D$19,)),"")</f>
        <v/>
      </c>
      <c r="E80" s="61" t="str">
        <f ca="1">IFERROR(IF(E$19&lt;2,"",VLOOKUP($C80,在庫!$B$34:$LY$46,E$19,)),"")</f>
        <v/>
      </c>
      <c r="F80" s="61" t="str">
        <f ca="1">IFERROR(IF(F$19&lt;2,"",VLOOKUP($C80,在庫!$B$34:$LY$46,F$19,)),"")</f>
        <v/>
      </c>
      <c r="G80" s="61" t="str">
        <f ca="1">IFERROR(IF(G$19&lt;2,"",VLOOKUP($C80,在庫!$B$34:$LY$46,G$19,)),"")</f>
        <v/>
      </c>
      <c r="H80" s="61" t="str">
        <f ca="1">IFERROR(IF(H$19&lt;2,"",VLOOKUP($C80,在庫!$B$34:$LY$46,H$19,)),"")</f>
        <v/>
      </c>
      <c r="I80" s="61" t="str">
        <f ca="1">IFERROR(IF(I$19&lt;2,"",VLOOKUP($C80,在庫!$B$34:$LY$46,I$19,)),"")</f>
        <v/>
      </c>
      <c r="J80" s="61" t="str">
        <f ca="1">IFERROR(IF(J$19&lt;2,"",VLOOKUP($C80,在庫!$B$34:$LY$46,J$19,)),"")</f>
        <v/>
      </c>
      <c r="K80" s="61" t="str">
        <f ca="1">IFERROR(IF(K$19&lt;2,"",VLOOKUP($C80,在庫!$B$34:$LY$46,K$19,)),"")</f>
        <v/>
      </c>
      <c r="L80" s="61" t="str">
        <f ca="1">IFERROR(IF(L$19&lt;2,"",VLOOKUP($C80,在庫!$B$34:$LY$46,L$19,)),"")</f>
        <v/>
      </c>
      <c r="M80" s="61" t="str">
        <f ca="1">IFERROR(IF(M$19&lt;2,"",VLOOKUP($C80,在庫!$B$34:$LY$46,M$19,)),"")</f>
        <v/>
      </c>
      <c r="N80" s="61" t="str">
        <f ca="1">IFERROR(IF(N$19&lt;2,"",VLOOKUP($C80,在庫!$B$34:$LY$46,N$19,)),"")</f>
        <v/>
      </c>
      <c r="O80" s="61" t="str">
        <f ca="1">IFERROR(IF(O$19&lt;2,"",VLOOKUP($C80,在庫!$B$34:$LY$46,O$19,)),"")</f>
        <v/>
      </c>
      <c r="P80" s="61" t="str">
        <f ca="1">IFERROR(IF(P$19&lt;2,"",VLOOKUP($C80,在庫!$B$34:$LY$46,P$19,)),"")</f>
        <v/>
      </c>
      <c r="Q80" s="61" t="str">
        <f ca="1">IFERROR(IF(Q$19&lt;2,"",VLOOKUP($C80,在庫!$B$34:$LY$46,Q$19,)),"")</f>
        <v/>
      </c>
      <c r="R80" s="61" t="str">
        <f ca="1">IFERROR(IF(R$19&lt;2,"",VLOOKUP($C80,在庫!$B$34:$LY$46,R$19,)),"")</f>
        <v/>
      </c>
      <c r="S80" s="61" t="str">
        <f ca="1">IFERROR(IF(S$19&lt;2,"",VLOOKUP($C80,在庫!$B$34:$LY$46,S$19,)),"")</f>
        <v/>
      </c>
      <c r="T80" s="61" t="str">
        <f ca="1">IFERROR(IF(T$19&lt;2,"",VLOOKUP($C80,在庫!$B$34:$LY$46,T$19,)),"")</f>
        <v/>
      </c>
      <c r="U80" s="61" t="str">
        <f ca="1">IFERROR(IF(U$19&lt;2,"",VLOOKUP($C80,在庫!$B$34:$LY$46,U$19,)),"")</f>
        <v/>
      </c>
      <c r="V80" s="61" t="str">
        <f ca="1">IFERROR(IF(V$19&lt;2,"",VLOOKUP($C80,在庫!$B$34:$LY$46,V$19,)),"")</f>
        <v/>
      </c>
      <c r="W80" s="61" t="str">
        <f ca="1">IFERROR(IF(W$19&lt;2,"",VLOOKUP($C80,在庫!$B$34:$LY$46,W$19,)),"")</f>
        <v/>
      </c>
      <c r="X80" s="61" t="str">
        <f ca="1">IFERROR(IF(X$19&lt;2,"",VLOOKUP($C80,在庫!$B$34:$LY$46,X$19,)),"")</f>
        <v/>
      </c>
      <c r="Y80" s="61" t="str">
        <f ca="1">IFERROR(IF(Y$19&lt;2,"",VLOOKUP($C80,在庫!$B$34:$LY$46,Y$19,)),"")</f>
        <v/>
      </c>
      <c r="Z80" s="61" t="str">
        <f ca="1">IFERROR(IF(Z$19&lt;2,"",VLOOKUP($C80,在庫!$B$34:$LY$46,Z$19,)),"")</f>
        <v/>
      </c>
      <c r="AA80" s="61" t="str">
        <f ca="1">IFERROR(IF(AA$19&lt;2,"",VLOOKUP($C80,在庫!$B$34:$LY$46,AA$19,)),"")</f>
        <v/>
      </c>
      <c r="AB80" s="61" t="str">
        <f ca="1">IFERROR(IF(AB$19&lt;2,"",VLOOKUP($C80,在庫!$B$34:$LY$46,AB$19,)),"")</f>
        <v/>
      </c>
      <c r="AC80" s="61" t="str">
        <f ca="1">IFERROR(IF(AC$19&lt;2,"",VLOOKUP($C80,在庫!$B$34:$LY$46,AC$19,)),"")</f>
        <v/>
      </c>
      <c r="AD80" s="61" t="str">
        <f ca="1">IFERROR(IF(AD$19&lt;2,"",VLOOKUP($C80,在庫!$B$34:$LY$46,AD$19,)),"")</f>
        <v/>
      </c>
      <c r="AE80" s="61" t="str">
        <f ca="1">IFERROR(IF(AE$19&lt;2,"",VLOOKUP($C80,在庫!$B$34:$LY$46,AE$19,)),"")</f>
        <v/>
      </c>
      <c r="AF80" s="61" t="str">
        <f ca="1">IFERROR(IF(AF$19&lt;2,"",VLOOKUP($C80,在庫!$B$34:$LY$46,AF$19,)),"")</f>
        <v/>
      </c>
      <c r="AG80" s="61" t="str">
        <f ca="1">IFERROR(IF(AG$19&lt;2,"",VLOOKUP($C80,在庫!$B$34:$LY$46,AG$19,)),"")</f>
        <v/>
      </c>
      <c r="AH80" s="203"/>
      <c r="AI80" s="59">
        <f ca="1">SUM(D80:AH80)</f>
        <v>0</v>
      </c>
    </row>
    <row r="81" spans="1:41" ht="17.25" hidden="1" customHeight="1" x14ac:dyDescent="0.2">
      <c r="B81" s="320"/>
      <c r="C81" s="217" t="str">
        <f t="shared" si="36"/>
        <v>0(販売室数)</v>
      </c>
      <c r="D81" s="60" t="str">
        <f ca="1">IFERROR(IF(D$19&lt;2,"",VLOOKUP($C81,在庫!$B$34:$LY$46,D$19,)),"")</f>
        <v/>
      </c>
      <c r="E81" s="61" t="str">
        <f ca="1">IFERROR(IF(E$19&lt;2,"",VLOOKUP($C81,在庫!$B$34:$LY$46,E$19,)),"")</f>
        <v/>
      </c>
      <c r="F81" s="61" t="str">
        <f ca="1">IFERROR(IF(F$19&lt;2,"",VLOOKUP($C81,在庫!$B$34:$LY$46,F$19,)),"")</f>
        <v/>
      </c>
      <c r="G81" s="61" t="str">
        <f ca="1">IFERROR(IF(G$19&lt;2,"",VLOOKUP($C81,在庫!$B$34:$LY$46,G$19,)),"")</f>
        <v/>
      </c>
      <c r="H81" s="61" t="str">
        <f ca="1">IFERROR(IF(H$19&lt;2,"",VLOOKUP($C81,在庫!$B$34:$LY$46,H$19,)),"")</f>
        <v/>
      </c>
      <c r="I81" s="61" t="str">
        <f ca="1">IFERROR(IF(I$19&lt;2,"",VLOOKUP($C81,在庫!$B$34:$LY$46,I$19,)),"")</f>
        <v/>
      </c>
      <c r="J81" s="61" t="str">
        <f ca="1">IFERROR(IF(J$19&lt;2,"",VLOOKUP($C81,在庫!$B$34:$LY$46,J$19,)),"")</f>
        <v/>
      </c>
      <c r="K81" s="61" t="str">
        <f ca="1">IFERROR(IF(K$19&lt;2,"",VLOOKUP($C81,在庫!$B$34:$LY$46,K$19,)),"")</f>
        <v/>
      </c>
      <c r="L81" s="61" t="str">
        <f ca="1">IFERROR(IF(L$19&lt;2,"",VLOOKUP($C81,在庫!$B$34:$LY$46,L$19,)),"")</f>
        <v/>
      </c>
      <c r="M81" s="61" t="str">
        <f ca="1">IFERROR(IF(M$19&lt;2,"",VLOOKUP($C81,在庫!$B$34:$LY$46,M$19,)),"")</f>
        <v/>
      </c>
      <c r="N81" s="61" t="str">
        <f ca="1">IFERROR(IF(N$19&lt;2,"",VLOOKUP($C81,在庫!$B$34:$LY$46,N$19,)),"")</f>
        <v/>
      </c>
      <c r="O81" s="61" t="str">
        <f ca="1">IFERROR(IF(O$19&lt;2,"",VLOOKUP($C81,在庫!$B$34:$LY$46,O$19,)),"")</f>
        <v/>
      </c>
      <c r="P81" s="61" t="str">
        <f ca="1">IFERROR(IF(P$19&lt;2,"",VLOOKUP($C81,在庫!$B$34:$LY$46,P$19,)),"")</f>
        <v/>
      </c>
      <c r="Q81" s="61" t="str">
        <f ca="1">IFERROR(IF(Q$19&lt;2,"",VLOOKUP($C81,在庫!$B$34:$LY$46,Q$19,)),"")</f>
        <v/>
      </c>
      <c r="R81" s="61" t="str">
        <f ca="1">IFERROR(IF(R$19&lt;2,"",VLOOKUP($C81,在庫!$B$34:$LY$46,R$19,)),"")</f>
        <v/>
      </c>
      <c r="S81" s="61" t="str">
        <f ca="1">IFERROR(IF(S$19&lt;2,"",VLOOKUP($C81,在庫!$B$34:$LY$46,S$19,)),"")</f>
        <v/>
      </c>
      <c r="T81" s="61" t="str">
        <f ca="1">IFERROR(IF(T$19&lt;2,"",VLOOKUP($C81,在庫!$B$34:$LY$46,T$19,)),"")</f>
        <v/>
      </c>
      <c r="U81" s="61" t="str">
        <f ca="1">IFERROR(IF(U$19&lt;2,"",VLOOKUP($C81,在庫!$B$34:$LY$46,U$19,)),"")</f>
        <v/>
      </c>
      <c r="V81" s="61" t="str">
        <f ca="1">IFERROR(IF(V$19&lt;2,"",VLOOKUP($C81,在庫!$B$34:$LY$46,V$19,)),"")</f>
        <v/>
      </c>
      <c r="W81" s="61" t="str">
        <f ca="1">IFERROR(IF(W$19&lt;2,"",VLOOKUP($C81,在庫!$B$34:$LY$46,W$19,)),"")</f>
        <v/>
      </c>
      <c r="X81" s="61" t="str">
        <f ca="1">IFERROR(IF(X$19&lt;2,"",VLOOKUP($C81,在庫!$B$34:$LY$46,X$19,)),"")</f>
        <v/>
      </c>
      <c r="Y81" s="61" t="str">
        <f ca="1">IFERROR(IF(Y$19&lt;2,"",VLOOKUP($C81,在庫!$B$34:$LY$46,Y$19,)),"")</f>
        <v/>
      </c>
      <c r="Z81" s="61" t="str">
        <f ca="1">IFERROR(IF(Z$19&lt;2,"",VLOOKUP($C81,在庫!$B$34:$LY$46,Z$19,)),"")</f>
        <v/>
      </c>
      <c r="AA81" s="61" t="str">
        <f ca="1">IFERROR(IF(AA$19&lt;2,"",VLOOKUP($C81,在庫!$B$34:$LY$46,AA$19,)),"")</f>
        <v/>
      </c>
      <c r="AB81" s="61" t="str">
        <f ca="1">IFERROR(IF(AB$19&lt;2,"",VLOOKUP($C81,在庫!$B$34:$LY$46,AB$19,)),"")</f>
        <v/>
      </c>
      <c r="AC81" s="61" t="str">
        <f ca="1">IFERROR(IF(AC$19&lt;2,"",VLOOKUP($C81,在庫!$B$34:$LY$46,AC$19,)),"")</f>
        <v/>
      </c>
      <c r="AD81" s="61" t="str">
        <f ca="1">IFERROR(IF(AD$19&lt;2,"",VLOOKUP($C81,在庫!$B$34:$LY$46,AD$19,)),"")</f>
        <v/>
      </c>
      <c r="AE81" s="61" t="str">
        <f ca="1">IFERROR(IF(AE$19&lt;2,"",VLOOKUP($C81,在庫!$B$34:$LY$46,AE$19,)),"")</f>
        <v/>
      </c>
      <c r="AF81" s="61" t="str">
        <f ca="1">IFERROR(IF(AF$19&lt;2,"",VLOOKUP($C81,在庫!$B$34:$LY$46,AF$19,)),"")</f>
        <v/>
      </c>
      <c r="AG81" s="61" t="str">
        <f ca="1">IFERROR(IF(AG$19&lt;2,"",VLOOKUP($C81,在庫!$B$34:$LY$46,AG$19,)),"")</f>
        <v/>
      </c>
      <c r="AH81" s="203"/>
      <c r="AI81" s="59">
        <f t="shared" ref="AI81:AI84" ca="1" si="37">SUM(D81:AH81)</f>
        <v>0</v>
      </c>
    </row>
    <row r="82" spans="1:41" ht="17.25" hidden="1" customHeight="1" x14ac:dyDescent="0.2">
      <c r="B82" s="320"/>
      <c r="C82" s="217" t="str">
        <f t="shared" si="36"/>
        <v>0(販売室数)</v>
      </c>
      <c r="D82" s="60" t="str">
        <f ca="1">IFERROR(IF(D$19&lt;2,"",VLOOKUP($C82,在庫!$B$34:$LY$46,D$19,)),"")</f>
        <v/>
      </c>
      <c r="E82" s="61" t="str">
        <f ca="1">IFERROR(IF(E$19&lt;2,"",VLOOKUP($C82,在庫!$B$34:$LY$46,E$19,)),"")</f>
        <v/>
      </c>
      <c r="F82" s="61" t="str">
        <f ca="1">IFERROR(IF(F$19&lt;2,"",VLOOKUP($C82,在庫!$B$34:$LY$46,F$19,)),"")</f>
        <v/>
      </c>
      <c r="G82" s="61" t="str">
        <f ca="1">IFERROR(IF(G$19&lt;2,"",VLOOKUP($C82,在庫!$B$34:$LY$46,G$19,)),"")</f>
        <v/>
      </c>
      <c r="H82" s="61" t="str">
        <f ca="1">IFERROR(IF(H$19&lt;2,"",VLOOKUP($C82,在庫!$B$34:$LY$46,H$19,)),"")</f>
        <v/>
      </c>
      <c r="I82" s="61" t="str">
        <f ca="1">IFERROR(IF(I$19&lt;2,"",VLOOKUP($C82,在庫!$B$34:$LY$46,I$19,)),"")</f>
        <v/>
      </c>
      <c r="J82" s="61" t="str">
        <f ca="1">IFERROR(IF(J$19&lt;2,"",VLOOKUP($C82,在庫!$B$34:$LY$46,J$19,)),"")</f>
        <v/>
      </c>
      <c r="K82" s="61" t="str">
        <f ca="1">IFERROR(IF(K$19&lt;2,"",VLOOKUP($C82,在庫!$B$34:$LY$46,K$19,)),"")</f>
        <v/>
      </c>
      <c r="L82" s="61" t="str">
        <f ca="1">IFERROR(IF(L$19&lt;2,"",VLOOKUP($C82,在庫!$B$34:$LY$46,L$19,)),"")</f>
        <v/>
      </c>
      <c r="M82" s="61" t="str">
        <f ca="1">IFERROR(IF(M$19&lt;2,"",VLOOKUP($C82,在庫!$B$34:$LY$46,M$19,)),"")</f>
        <v/>
      </c>
      <c r="N82" s="61" t="str">
        <f ca="1">IFERROR(IF(N$19&lt;2,"",VLOOKUP($C82,在庫!$B$34:$LY$46,N$19,)),"")</f>
        <v/>
      </c>
      <c r="O82" s="61" t="str">
        <f ca="1">IFERROR(IF(O$19&lt;2,"",VLOOKUP($C82,在庫!$B$34:$LY$46,O$19,)),"")</f>
        <v/>
      </c>
      <c r="P82" s="61" t="str">
        <f ca="1">IFERROR(IF(P$19&lt;2,"",VLOOKUP($C82,在庫!$B$34:$LY$46,P$19,)),"")</f>
        <v/>
      </c>
      <c r="Q82" s="61" t="str">
        <f ca="1">IFERROR(IF(Q$19&lt;2,"",VLOOKUP($C82,在庫!$B$34:$LY$46,Q$19,)),"")</f>
        <v/>
      </c>
      <c r="R82" s="61" t="str">
        <f ca="1">IFERROR(IF(R$19&lt;2,"",VLOOKUP($C82,在庫!$B$34:$LY$46,R$19,)),"")</f>
        <v/>
      </c>
      <c r="S82" s="61" t="str">
        <f ca="1">IFERROR(IF(S$19&lt;2,"",VLOOKUP($C82,在庫!$B$34:$LY$46,S$19,)),"")</f>
        <v/>
      </c>
      <c r="T82" s="61" t="str">
        <f ca="1">IFERROR(IF(T$19&lt;2,"",VLOOKUP($C82,在庫!$B$34:$LY$46,T$19,)),"")</f>
        <v/>
      </c>
      <c r="U82" s="61" t="str">
        <f ca="1">IFERROR(IF(U$19&lt;2,"",VLOOKUP($C82,在庫!$B$34:$LY$46,U$19,)),"")</f>
        <v/>
      </c>
      <c r="V82" s="61" t="str">
        <f ca="1">IFERROR(IF(V$19&lt;2,"",VLOOKUP($C82,在庫!$B$34:$LY$46,V$19,)),"")</f>
        <v/>
      </c>
      <c r="W82" s="61" t="str">
        <f ca="1">IFERROR(IF(W$19&lt;2,"",VLOOKUP($C82,在庫!$B$34:$LY$46,W$19,)),"")</f>
        <v/>
      </c>
      <c r="X82" s="61" t="str">
        <f ca="1">IFERROR(IF(X$19&lt;2,"",VLOOKUP($C82,在庫!$B$34:$LY$46,X$19,)),"")</f>
        <v/>
      </c>
      <c r="Y82" s="61" t="str">
        <f ca="1">IFERROR(IF(Y$19&lt;2,"",VLOOKUP($C82,在庫!$B$34:$LY$46,Y$19,)),"")</f>
        <v/>
      </c>
      <c r="Z82" s="61" t="str">
        <f ca="1">IFERROR(IF(Z$19&lt;2,"",VLOOKUP($C82,在庫!$B$34:$LY$46,Z$19,)),"")</f>
        <v/>
      </c>
      <c r="AA82" s="61" t="str">
        <f ca="1">IFERROR(IF(AA$19&lt;2,"",VLOOKUP($C82,在庫!$B$34:$LY$46,AA$19,)),"")</f>
        <v/>
      </c>
      <c r="AB82" s="61" t="str">
        <f ca="1">IFERROR(IF(AB$19&lt;2,"",VLOOKUP($C82,在庫!$B$34:$LY$46,AB$19,)),"")</f>
        <v/>
      </c>
      <c r="AC82" s="61" t="str">
        <f ca="1">IFERROR(IF(AC$19&lt;2,"",VLOOKUP($C82,在庫!$B$34:$LY$46,AC$19,)),"")</f>
        <v/>
      </c>
      <c r="AD82" s="61" t="str">
        <f ca="1">IFERROR(IF(AD$19&lt;2,"",VLOOKUP($C82,在庫!$B$34:$LY$46,AD$19,)),"")</f>
        <v/>
      </c>
      <c r="AE82" s="61" t="str">
        <f ca="1">IFERROR(IF(AE$19&lt;2,"",VLOOKUP($C82,在庫!$B$34:$LY$46,AE$19,)),"")</f>
        <v/>
      </c>
      <c r="AF82" s="61" t="str">
        <f ca="1">IFERROR(IF(AF$19&lt;2,"",VLOOKUP($C82,在庫!$B$34:$LY$46,AF$19,)),"")</f>
        <v/>
      </c>
      <c r="AG82" s="61" t="str">
        <f ca="1">IFERROR(IF(AG$19&lt;2,"",VLOOKUP($C82,在庫!$B$34:$LY$46,AG$19,)),"")</f>
        <v/>
      </c>
      <c r="AH82" s="203"/>
      <c r="AI82" s="59">
        <f t="shared" ca="1" si="37"/>
        <v>0</v>
      </c>
    </row>
    <row r="83" spans="1:41" ht="18" hidden="1" customHeight="1" x14ac:dyDescent="0.2">
      <c r="A83" s="4">
        <v>14</v>
      </c>
      <c r="B83" s="320"/>
      <c r="C83" s="217" t="str">
        <f t="shared" si="36"/>
        <v>0(販売室数)</v>
      </c>
      <c r="D83" s="60" t="str">
        <f ca="1">IFERROR(IF(D$19&lt;2,"",VLOOKUP($C83,在庫!$B$34:$LY$46,D$19,)),"")</f>
        <v/>
      </c>
      <c r="E83" s="61" t="str">
        <f ca="1">IFERROR(IF(E$19&lt;2,"",VLOOKUP($C83,在庫!$B$34:$LY$46,E$19,)),"")</f>
        <v/>
      </c>
      <c r="F83" s="61" t="str">
        <f ca="1">IFERROR(IF(F$19&lt;2,"",VLOOKUP($C83,在庫!$B$34:$LY$46,F$19,)),"")</f>
        <v/>
      </c>
      <c r="G83" s="61" t="str">
        <f ca="1">IFERROR(IF(G$19&lt;2,"",VLOOKUP($C83,在庫!$B$34:$LY$46,G$19,)),"")</f>
        <v/>
      </c>
      <c r="H83" s="61" t="str">
        <f ca="1">IFERROR(IF(H$19&lt;2,"",VLOOKUP($C83,在庫!$B$34:$LY$46,H$19,)),"")</f>
        <v/>
      </c>
      <c r="I83" s="61" t="str">
        <f ca="1">IFERROR(IF(I$19&lt;2,"",VLOOKUP($C83,在庫!$B$34:$LY$46,I$19,)),"")</f>
        <v/>
      </c>
      <c r="J83" s="61" t="str">
        <f ca="1">IFERROR(IF(J$19&lt;2,"",VLOOKUP($C83,在庫!$B$34:$LY$46,J$19,)),"")</f>
        <v/>
      </c>
      <c r="K83" s="61" t="str">
        <f ca="1">IFERROR(IF(K$19&lt;2,"",VLOOKUP($C83,在庫!$B$34:$LY$46,K$19,)),"")</f>
        <v/>
      </c>
      <c r="L83" s="61" t="str">
        <f ca="1">IFERROR(IF(L$19&lt;2,"",VLOOKUP($C83,在庫!$B$34:$LY$46,L$19,)),"")</f>
        <v/>
      </c>
      <c r="M83" s="61" t="str">
        <f ca="1">IFERROR(IF(M$19&lt;2,"",VLOOKUP($C83,在庫!$B$34:$LY$46,M$19,)),"")</f>
        <v/>
      </c>
      <c r="N83" s="61" t="str">
        <f ca="1">IFERROR(IF(N$19&lt;2,"",VLOOKUP($C83,在庫!$B$34:$LY$46,N$19,)),"")</f>
        <v/>
      </c>
      <c r="O83" s="61" t="str">
        <f ca="1">IFERROR(IF(O$19&lt;2,"",VLOOKUP($C83,在庫!$B$34:$LY$46,O$19,)),"")</f>
        <v/>
      </c>
      <c r="P83" s="61" t="str">
        <f ca="1">IFERROR(IF(P$19&lt;2,"",VLOOKUP($C83,在庫!$B$34:$LY$46,P$19,)),"")</f>
        <v/>
      </c>
      <c r="Q83" s="61" t="str">
        <f ca="1">IFERROR(IF(Q$19&lt;2,"",VLOOKUP($C83,在庫!$B$34:$LY$46,Q$19,)),"")</f>
        <v/>
      </c>
      <c r="R83" s="61" t="str">
        <f ca="1">IFERROR(IF(R$19&lt;2,"",VLOOKUP($C83,在庫!$B$34:$LY$46,R$19,)),"")</f>
        <v/>
      </c>
      <c r="S83" s="61" t="str">
        <f ca="1">IFERROR(IF(S$19&lt;2,"",VLOOKUP($C83,在庫!$B$34:$LY$46,S$19,)),"")</f>
        <v/>
      </c>
      <c r="T83" s="61" t="str">
        <f ca="1">IFERROR(IF(T$19&lt;2,"",VLOOKUP($C83,在庫!$B$34:$LY$46,T$19,)),"")</f>
        <v/>
      </c>
      <c r="U83" s="61" t="str">
        <f ca="1">IFERROR(IF(U$19&lt;2,"",VLOOKUP($C83,在庫!$B$34:$LY$46,U$19,)),"")</f>
        <v/>
      </c>
      <c r="V83" s="61" t="str">
        <f ca="1">IFERROR(IF(V$19&lt;2,"",VLOOKUP($C83,在庫!$B$34:$LY$46,V$19,)),"")</f>
        <v/>
      </c>
      <c r="W83" s="61" t="str">
        <f ca="1">IFERROR(IF(W$19&lt;2,"",VLOOKUP($C83,在庫!$B$34:$LY$46,W$19,)),"")</f>
        <v/>
      </c>
      <c r="X83" s="61" t="str">
        <f ca="1">IFERROR(IF(X$19&lt;2,"",VLOOKUP($C83,在庫!$B$34:$LY$46,X$19,)),"")</f>
        <v/>
      </c>
      <c r="Y83" s="61" t="str">
        <f ca="1">IFERROR(IF(Y$19&lt;2,"",VLOOKUP($C83,在庫!$B$34:$LY$46,Y$19,)),"")</f>
        <v/>
      </c>
      <c r="Z83" s="61" t="str">
        <f ca="1">IFERROR(IF(Z$19&lt;2,"",VLOOKUP($C83,在庫!$B$34:$LY$46,Z$19,)),"")</f>
        <v/>
      </c>
      <c r="AA83" s="61" t="str">
        <f ca="1">IFERROR(IF(AA$19&lt;2,"",VLOOKUP($C83,在庫!$B$34:$LY$46,AA$19,)),"")</f>
        <v/>
      </c>
      <c r="AB83" s="61" t="str">
        <f ca="1">IFERROR(IF(AB$19&lt;2,"",VLOOKUP($C83,在庫!$B$34:$LY$46,AB$19,)),"")</f>
        <v/>
      </c>
      <c r="AC83" s="61" t="str">
        <f ca="1">IFERROR(IF(AC$19&lt;2,"",VLOOKUP($C83,在庫!$B$34:$LY$46,AC$19,)),"")</f>
        <v/>
      </c>
      <c r="AD83" s="61" t="str">
        <f ca="1">IFERROR(IF(AD$19&lt;2,"",VLOOKUP($C83,在庫!$B$34:$LY$46,AD$19,)),"")</f>
        <v/>
      </c>
      <c r="AE83" s="61" t="str">
        <f ca="1">IFERROR(IF(AE$19&lt;2,"",VLOOKUP($C83,在庫!$B$34:$LY$46,AE$19,)),"")</f>
        <v/>
      </c>
      <c r="AF83" s="61" t="str">
        <f ca="1">IFERROR(IF(AF$19&lt;2,"",VLOOKUP($C83,在庫!$B$34:$LY$46,AF$19,)),"")</f>
        <v/>
      </c>
      <c r="AG83" s="61" t="str">
        <f ca="1">IFERROR(IF(AG$19&lt;2,"",VLOOKUP($C83,在庫!$B$34:$LY$46,AG$19,)),"")</f>
        <v/>
      </c>
      <c r="AH83" s="203"/>
      <c r="AI83" s="59">
        <f t="shared" ca="1" si="37"/>
        <v>0</v>
      </c>
    </row>
    <row r="84" spans="1:41" ht="18" collapsed="1" thickBot="1" x14ac:dyDescent="0.25">
      <c r="B84" s="321"/>
      <c r="C84" s="218" t="s">
        <v>64</v>
      </c>
      <c r="D84" s="105">
        <f t="shared" ref="D84:AG84" ca="1" si="38">SUM(D78:D83)</f>
        <v>0</v>
      </c>
      <c r="E84" s="106">
        <f t="shared" ca="1" si="38"/>
        <v>0</v>
      </c>
      <c r="F84" s="106">
        <f t="shared" ca="1" si="38"/>
        <v>0</v>
      </c>
      <c r="G84" s="106">
        <f t="shared" ca="1" si="38"/>
        <v>0</v>
      </c>
      <c r="H84" s="106">
        <f t="shared" ca="1" si="38"/>
        <v>0</v>
      </c>
      <c r="I84" s="106">
        <f t="shared" ca="1" si="38"/>
        <v>0</v>
      </c>
      <c r="J84" s="106">
        <f t="shared" ca="1" si="38"/>
        <v>0</v>
      </c>
      <c r="K84" s="106">
        <f t="shared" ca="1" si="38"/>
        <v>0</v>
      </c>
      <c r="L84" s="106">
        <f t="shared" ca="1" si="38"/>
        <v>0</v>
      </c>
      <c r="M84" s="106">
        <f t="shared" ca="1" si="38"/>
        <v>0</v>
      </c>
      <c r="N84" s="106">
        <f t="shared" ca="1" si="38"/>
        <v>0</v>
      </c>
      <c r="O84" s="106">
        <f t="shared" ca="1" si="38"/>
        <v>0</v>
      </c>
      <c r="P84" s="106">
        <f t="shared" ca="1" si="38"/>
        <v>0</v>
      </c>
      <c r="Q84" s="106">
        <f t="shared" ca="1" si="38"/>
        <v>0</v>
      </c>
      <c r="R84" s="106">
        <f t="shared" ca="1" si="38"/>
        <v>0</v>
      </c>
      <c r="S84" s="106">
        <f t="shared" ca="1" si="38"/>
        <v>0</v>
      </c>
      <c r="T84" s="106">
        <f t="shared" ca="1" si="38"/>
        <v>0</v>
      </c>
      <c r="U84" s="106">
        <f t="shared" ca="1" si="38"/>
        <v>0</v>
      </c>
      <c r="V84" s="106">
        <f t="shared" ca="1" si="38"/>
        <v>0</v>
      </c>
      <c r="W84" s="106">
        <f t="shared" ca="1" si="38"/>
        <v>0</v>
      </c>
      <c r="X84" s="106">
        <f t="shared" ca="1" si="38"/>
        <v>0</v>
      </c>
      <c r="Y84" s="106">
        <f t="shared" ca="1" si="38"/>
        <v>0</v>
      </c>
      <c r="Z84" s="106">
        <f t="shared" ca="1" si="38"/>
        <v>0</v>
      </c>
      <c r="AA84" s="106">
        <f t="shared" ca="1" si="38"/>
        <v>0</v>
      </c>
      <c r="AB84" s="106">
        <f t="shared" ca="1" si="38"/>
        <v>0</v>
      </c>
      <c r="AC84" s="106">
        <f t="shared" ca="1" si="38"/>
        <v>0</v>
      </c>
      <c r="AD84" s="106">
        <f t="shared" ca="1" si="38"/>
        <v>0</v>
      </c>
      <c r="AE84" s="106">
        <f t="shared" ca="1" si="38"/>
        <v>0</v>
      </c>
      <c r="AF84" s="106">
        <f t="shared" ca="1" si="38"/>
        <v>0</v>
      </c>
      <c r="AG84" s="106">
        <f t="shared" ca="1" si="38"/>
        <v>0</v>
      </c>
      <c r="AH84" s="204"/>
      <c r="AI84" s="59">
        <f t="shared" ca="1" si="37"/>
        <v>0</v>
      </c>
      <c r="AJ84" s="178" t="e">
        <f ca="1">INDEX(予算!$K$3:$K$54,MATCH($D$29,予算!$B$3:$B$54,0),1)/AI84</f>
        <v>#DIV/0!</v>
      </c>
      <c r="AM84" s="178"/>
    </row>
    <row r="85" spans="1:41" x14ac:dyDescent="0.2">
      <c r="B85" s="322" t="s">
        <v>65</v>
      </c>
      <c r="C85" s="219" t="str">
        <f>$B$3&amp;"(単泊)"</f>
        <v>ラグジュアリープールヴィラ(単泊)</v>
      </c>
      <c r="D85" s="133"/>
      <c r="E85" s="136"/>
      <c r="F85" s="134"/>
      <c r="G85" s="136"/>
      <c r="H85" s="134"/>
      <c r="I85" s="136"/>
      <c r="J85" s="134"/>
      <c r="K85" s="136"/>
      <c r="L85" s="134"/>
      <c r="M85" s="136"/>
      <c r="N85" s="136"/>
      <c r="O85" s="136"/>
      <c r="P85" s="134"/>
      <c r="Q85" s="134"/>
      <c r="R85" s="134"/>
      <c r="S85" s="136"/>
      <c r="T85" s="134"/>
      <c r="U85" s="136"/>
      <c r="V85" s="136"/>
      <c r="W85" s="136"/>
      <c r="X85" s="136"/>
      <c r="Y85" s="136"/>
      <c r="Z85" s="136"/>
      <c r="AA85" s="136"/>
      <c r="AB85" s="134"/>
      <c r="AC85" s="134"/>
      <c r="AD85" s="134"/>
      <c r="AE85" s="134"/>
      <c r="AF85" s="134"/>
      <c r="AG85" s="136"/>
      <c r="AH85" s="205"/>
      <c r="AJ85" s="178"/>
    </row>
    <row r="86" spans="1:41" x14ac:dyDescent="0.2">
      <c r="B86" s="323"/>
      <c r="C86" s="220" t="str">
        <f>$F$1</f>
        <v>セール</v>
      </c>
      <c r="D86" s="147" t="str">
        <f ca="1">IF(D64=0,"Close",(IFERROR(HLOOKUP(D85,$D$2:$BC$3,2,FALSE),"")))</f>
        <v/>
      </c>
      <c r="E86" s="148" t="str">
        <f t="shared" ref="E86:AG86" ca="1" si="39">IF(E64=0,"Close",(IFERROR(HLOOKUP(E85,$D$2:$BC$3,2,FALSE),"")))</f>
        <v/>
      </c>
      <c r="F86" s="149" t="str">
        <f t="shared" ca="1" si="39"/>
        <v/>
      </c>
      <c r="G86" s="148" t="str">
        <f t="shared" ca="1" si="39"/>
        <v/>
      </c>
      <c r="H86" s="149" t="str">
        <f t="shared" ca="1" si="39"/>
        <v/>
      </c>
      <c r="I86" s="148" t="str">
        <f t="shared" ca="1" si="39"/>
        <v/>
      </c>
      <c r="J86" s="149" t="str">
        <f t="shared" ca="1" si="39"/>
        <v/>
      </c>
      <c r="K86" s="148" t="str">
        <f t="shared" ca="1" si="39"/>
        <v/>
      </c>
      <c r="L86" s="149" t="str">
        <f t="shared" ca="1" si="39"/>
        <v/>
      </c>
      <c r="M86" s="148" t="str">
        <f t="shared" ca="1" si="39"/>
        <v/>
      </c>
      <c r="N86" s="149" t="str">
        <f t="shared" ca="1" si="39"/>
        <v/>
      </c>
      <c r="O86" s="148" t="str">
        <f t="shared" ca="1" si="39"/>
        <v/>
      </c>
      <c r="P86" s="149" t="str">
        <f t="shared" ca="1" si="39"/>
        <v/>
      </c>
      <c r="Q86" s="148" t="str">
        <f t="shared" ca="1" si="39"/>
        <v/>
      </c>
      <c r="R86" s="149" t="str">
        <f t="shared" ca="1" si="39"/>
        <v/>
      </c>
      <c r="S86" s="148" t="str">
        <f t="shared" ca="1" si="39"/>
        <v/>
      </c>
      <c r="T86" s="149" t="str">
        <f t="shared" ca="1" si="39"/>
        <v/>
      </c>
      <c r="U86" s="148" t="str">
        <f t="shared" ca="1" si="39"/>
        <v/>
      </c>
      <c r="V86" s="149" t="str">
        <f t="shared" ca="1" si="39"/>
        <v/>
      </c>
      <c r="W86" s="148" t="str">
        <f t="shared" ca="1" si="39"/>
        <v/>
      </c>
      <c r="X86" s="149" t="str">
        <f t="shared" ca="1" si="39"/>
        <v/>
      </c>
      <c r="Y86" s="148" t="str">
        <f t="shared" ca="1" si="39"/>
        <v/>
      </c>
      <c r="Z86" s="149" t="str">
        <f t="shared" ca="1" si="39"/>
        <v/>
      </c>
      <c r="AA86" s="148" t="str">
        <f t="shared" ca="1" si="39"/>
        <v/>
      </c>
      <c r="AB86" s="149" t="str">
        <f t="shared" ca="1" si="39"/>
        <v/>
      </c>
      <c r="AC86" s="148" t="str">
        <f t="shared" ca="1" si="39"/>
        <v/>
      </c>
      <c r="AD86" s="149" t="str">
        <f t="shared" ca="1" si="39"/>
        <v/>
      </c>
      <c r="AE86" s="148" t="str">
        <f t="shared" ca="1" si="39"/>
        <v/>
      </c>
      <c r="AF86" s="149" t="str">
        <f t="shared" ca="1" si="39"/>
        <v/>
      </c>
      <c r="AG86" s="148" t="str">
        <f t="shared" ca="1" si="39"/>
        <v/>
      </c>
      <c r="AH86" s="206"/>
      <c r="AL86" s="13"/>
    </row>
    <row r="87" spans="1:41" x14ac:dyDescent="0.2">
      <c r="B87" s="323"/>
      <c r="C87" s="220" t="str">
        <f>$B$3&amp;"(連泊)"</f>
        <v>ラグジュアリープールヴィラ(連泊)</v>
      </c>
      <c r="D87" s="143" t="str">
        <f>IF(D$85="","",D$85)</f>
        <v/>
      </c>
      <c r="E87" s="144" t="str">
        <f t="shared" ref="E87:AG87" si="40">IF(E$85="","",E$85)</f>
        <v/>
      </c>
      <c r="F87" s="145" t="str">
        <f t="shared" si="40"/>
        <v/>
      </c>
      <c r="G87" s="144" t="str">
        <f t="shared" si="40"/>
        <v/>
      </c>
      <c r="H87" s="145" t="str">
        <f t="shared" si="40"/>
        <v/>
      </c>
      <c r="I87" s="144" t="str">
        <f t="shared" si="40"/>
        <v/>
      </c>
      <c r="J87" s="145" t="str">
        <f t="shared" si="40"/>
        <v/>
      </c>
      <c r="K87" s="144" t="str">
        <f t="shared" si="40"/>
        <v/>
      </c>
      <c r="L87" s="145" t="str">
        <f t="shared" si="40"/>
        <v/>
      </c>
      <c r="M87" s="144" t="str">
        <f t="shared" si="40"/>
        <v/>
      </c>
      <c r="N87" s="145"/>
      <c r="O87" s="144"/>
      <c r="P87" s="145"/>
      <c r="Q87" s="144"/>
      <c r="R87" s="145" t="str">
        <f t="shared" si="40"/>
        <v/>
      </c>
      <c r="S87" s="144" t="str">
        <f t="shared" si="40"/>
        <v/>
      </c>
      <c r="T87" s="145" t="str">
        <f t="shared" si="40"/>
        <v/>
      </c>
      <c r="U87" s="144" t="str">
        <f t="shared" si="40"/>
        <v/>
      </c>
      <c r="V87" s="144" t="str">
        <f t="shared" si="40"/>
        <v/>
      </c>
      <c r="W87" s="144" t="str">
        <f t="shared" si="40"/>
        <v/>
      </c>
      <c r="X87" s="145" t="str">
        <f t="shared" si="40"/>
        <v/>
      </c>
      <c r="Y87" s="144" t="str">
        <f t="shared" si="40"/>
        <v/>
      </c>
      <c r="Z87" s="145" t="str">
        <f t="shared" si="40"/>
        <v/>
      </c>
      <c r="AA87" s="144" t="str">
        <f t="shared" si="40"/>
        <v/>
      </c>
      <c r="AB87" s="145" t="str">
        <f t="shared" si="40"/>
        <v/>
      </c>
      <c r="AC87" s="144" t="str">
        <f t="shared" si="40"/>
        <v/>
      </c>
      <c r="AD87" s="145" t="str">
        <f t="shared" si="40"/>
        <v/>
      </c>
      <c r="AE87" s="144" t="str">
        <f t="shared" si="40"/>
        <v/>
      </c>
      <c r="AF87" s="144" t="str">
        <f t="shared" si="40"/>
        <v/>
      </c>
      <c r="AG87" s="144" t="str">
        <f t="shared" si="40"/>
        <v/>
      </c>
      <c r="AH87" s="207"/>
      <c r="AK87" s="183"/>
      <c r="AL87" s="178"/>
      <c r="AM87" s="178"/>
      <c r="AN87" s="178"/>
      <c r="AO87" s="178"/>
    </row>
    <row r="88" spans="1:41" ht="18" thickBot="1" x14ac:dyDescent="0.25">
      <c r="B88" s="323"/>
      <c r="C88" s="221" t="str">
        <f>$F$10</f>
        <v>連泊</v>
      </c>
      <c r="D88" s="127" t="str">
        <f ca="1">IF(D64=0,"Close",(IFERROR(HLOOKUP(D87,$D$11:$BC$12,2,FALSE),"")))</f>
        <v/>
      </c>
      <c r="E88" s="131" t="str">
        <f t="shared" ref="E88:AG88" ca="1" si="41">IF(E64=0,"Close",(IFERROR(HLOOKUP(E87,$D$11:$BC$12,2,FALSE),"")))</f>
        <v/>
      </c>
      <c r="F88" s="129" t="str">
        <f t="shared" ca="1" si="41"/>
        <v/>
      </c>
      <c r="G88" s="131" t="str">
        <f t="shared" ca="1" si="41"/>
        <v/>
      </c>
      <c r="H88" s="129" t="str">
        <f t="shared" ca="1" si="41"/>
        <v/>
      </c>
      <c r="I88" s="131" t="str">
        <f t="shared" ca="1" si="41"/>
        <v/>
      </c>
      <c r="J88" s="129" t="str">
        <f t="shared" ca="1" si="41"/>
        <v/>
      </c>
      <c r="K88" s="131" t="str">
        <f t="shared" ca="1" si="41"/>
        <v/>
      </c>
      <c r="L88" s="129" t="str">
        <f t="shared" ca="1" si="41"/>
        <v/>
      </c>
      <c r="M88" s="131" t="str">
        <f t="shared" ca="1" si="41"/>
        <v/>
      </c>
      <c r="N88" s="129" t="str">
        <f t="shared" ca="1" si="41"/>
        <v/>
      </c>
      <c r="O88" s="131" t="str">
        <f t="shared" ca="1" si="41"/>
        <v/>
      </c>
      <c r="P88" s="129" t="str">
        <f t="shared" ca="1" si="41"/>
        <v/>
      </c>
      <c r="Q88" s="131" t="str">
        <f t="shared" ca="1" si="41"/>
        <v/>
      </c>
      <c r="R88" s="129" t="str">
        <f t="shared" ca="1" si="41"/>
        <v/>
      </c>
      <c r="S88" s="131" t="str">
        <f t="shared" ca="1" si="41"/>
        <v/>
      </c>
      <c r="T88" s="129" t="str">
        <f t="shared" ca="1" si="41"/>
        <v/>
      </c>
      <c r="U88" s="131" t="str">
        <f t="shared" ca="1" si="41"/>
        <v/>
      </c>
      <c r="V88" s="129" t="str">
        <f t="shared" ca="1" si="41"/>
        <v/>
      </c>
      <c r="W88" s="131" t="str">
        <f t="shared" ca="1" si="41"/>
        <v/>
      </c>
      <c r="X88" s="129" t="str">
        <f t="shared" ca="1" si="41"/>
        <v/>
      </c>
      <c r="Y88" s="131" t="str">
        <f t="shared" ca="1" si="41"/>
        <v/>
      </c>
      <c r="Z88" s="129" t="str">
        <f t="shared" ca="1" si="41"/>
        <v/>
      </c>
      <c r="AA88" s="131" t="str">
        <f t="shared" ca="1" si="41"/>
        <v/>
      </c>
      <c r="AB88" s="129" t="str">
        <f t="shared" ca="1" si="41"/>
        <v/>
      </c>
      <c r="AC88" s="131" t="str">
        <f t="shared" ca="1" si="41"/>
        <v/>
      </c>
      <c r="AD88" s="129" t="str">
        <f t="shared" ca="1" si="41"/>
        <v/>
      </c>
      <c r="AE88" s="131" t="str">
        <f t="shared" ca="1" si="41"/>
        <v/>
      </c>
      <c r="AF88" s="129" t="str">
        <f t="shared" ca="1" si="41"/>
        <v/>
      </c>
      <c r="AG88" s="131" t="str">
        <f t="shared" ca="1" si="41"/>
        <v/>
      </c>
      <c r="AH88" s="208"/>
      <c r="AK88" s="183"/>
      <c r="AL88" s="178"/>
      <c r="AM88" s="178"/>
      <c r="AN88" s="178"/>
      <c r="AO88" s="178"/>
    </row>
    <row r="89" spans="1:41" x14ac:dyDescent="0.2">
      <c r="B89" s="323"/>
      <c r="C89" s="219" t="str">
        <f>$B$4&amp;"(単泊)"</f>
        <v>with SAUNA(単泊)</v>
      </c>
      <c r="D89" s="133" t="str">
        <f>IF(D$85="","",D$85)</f>
        <v/>
      </c>
      <c r="E89" s="136" t="str">
        <f t="shared" ref="E89:AG89" si="42">IF(E$85="","",E$85)</f>
        <v/>
      </c>
      <c r="F89" s="134" t="str">
        <f t="shared" si="42"/>
        <v/>
      </c>
      <c r="G89" s="136" t="str">
        <f t="shared" si="42"/>
        <v/>
      </c>
      <c r="H89" s="134" t="str">
        <f t="shared" si="42"/>
        <v/>
      </c>
      <c r="I89" s="136" t="str">
        <f t="shared" si="42"/>
        <v/>
      </c>
      <c r="J89" s="134" t="str">
        <f t="shared" si="42"/>
        <v/>
      </c>
      <c r="K89" s="136" t="str">
        <f t="shared" si="42"/>
        <v/>
      </c>
      <c r="L89" s="134" t="str">
        <f t="shared" si="42"/>
        <v/>
      </c>
      <c r="M89" s="136" t="str">
        <f t="shared" si="42"/>
        <v/>
      </c>
      <c r="N89" s="134"/>
      <c r="O89" s="136"/>
      <c r="P89" s="134"/>
      <c r="Q89" s="136"/>
      <c r="R89" s="134" t="str">
        <f t="shared" si="42"/>
        <v/>
      </c>
      <c r="S89" s="136" t="str">
        <f t="shared" si="42"/>
        <v/>
      </c>
      <c r="T89" s="134" t="str">
        <f t="shared" si="42"/>
        <v/>
      </c>
      <c r="U89" s="136" t="str">
        <f t="shared" si="42"/>
        <v/>
      </c>
      <c r="V89" s="136" t="str">
        <f t="shared" si="42"/>
        <v/>
      </c>
      <c r="W89" s="136" t="str">
        <f t="shared" si="42"/>
        <v/>
      </c>
      <c r="X89" s="134" t="str">
        <f t="shared" si="42"/>
        <v/>
      </c>
      <c r="Y89" s="136" t="str">
        <f t="shared" si="42"/>
        <v/>
      </c>
      <c r="Z89" s="134" t="str">
        <f t="shared" si="42"/>
        <v/>
      </c>
      <c r="AA89" s="136" t="str">
        <f t="shared" si="42"/>
        <v/>
      </c>
      <c r="AB89" s="134" t="str">
        <f t="shared" si="42"/>
        <v/>
      </c>
      <c r="AC89" s="136" t="str">
        <f t="shared" si="42"/>
        <v/>
      </c>
      <c r="AD89" s="134" t="str">
        <f t="shared" si="42"/>
        <v/>
      </c>
      <c r="AE89" s="136" t="str">
        <f t="shared" si="42"/>
        <v/>
      </c>
      <c r="AF89" s="134"/>
      <c r="AG89" s="136" t="str">
        <f t="shared" si="42"/>
        <v/>
      </c>
      <c r="AH89" s="205"/>
      <c r="AK89" s="178"/>
      <c r="AL89" s="178"/>
      <c r="AM89" s="178"/>
      <c r="AN89" s="178"/>
    </row>
    <row r="90" spans="1:41" x14ac:dyDescent="0.2">
      <c r="B90" s="323"/>
      <c r="C90" s="220" t="str">
        <f>$F$1</f>
        <v>セール</v>
      </c>
      <c r="D90" s="147" t="str">
        <f ca="1">IF(D65=0,"Close",(IFERROR(HLOOKUP(D89,$D$2:$BC$4,3,FALSE),"")))</f>
        <v/>
      </c>
      <c r="E90" s="148" t="str">
        <f t="shared" ref="E90:AG90" ca="1" si="43">IF(E65=0,"Close",(IFERROR(HLOOKUP(E89,$D$2:$BC$4,3,FALSE),"")))</f>
        <v/>
      </c>
      <c r="F90" s="149" t="str">
        <f t="shared" ca="1" si="43"/>
        <v/>
      </c>
      <c r="G90" s="148" t="str">
        <f t="shared" ca="1" si="43"/>
        <v/>
      </c>
      <c r="H90" s="149" t="str">
        <f t="shared" ca="1" si="43"/>
        <v/>
      </c>
      <c r="I90" s="148" t="str">
        <f t="shared" ca="1" si="43"/>
        <v/>
      </c>
      <c r="J90" s="149" t="str">
        <f t="shared" ca="1" si="43"/>
        <v/>
      </c>
      <c r="K90" s="148" t="str">
        <f t="shared" ca="1" si="43"/>
        <v/>
      </c>
      <c r="L90" s="149" t="str">
        <f t="shared" ca="1" si="43"/>
        <v/>
      </c>
      <c r="M90" s="148" t="str">
        <f t="shared" ca="1" si="43"/>
        <v/>
      </c>
      <c r="N90" s="149" t="str">
        <f t="shared" ca="1" si="43"/>
        <v/>
      </c>
      <c r="O90" s="148" t="str">
        <f t="shared" ca="1" si="43"/>
        <v/>
      </c>
      <c r="P90" s="149" t="str">
        <f t="shared" ca="1" si="43"/>
        <v/>
      </c>
      <c r="Q90" s="148" t="str">
        <f t="shared" ca="1" si="43"/>
        <v/>
      </c>
      <c r="R90" s="149" t="str">
        <f t="shared" ca="1" si="43"/>
        <v/>
      </c>
      <c r="S90" s="148" t="str">
        <f t="shared" ca="1" si="43"/>
        <v/>
      </c>
      <c r="T90" s="149" t="str">
        <f t="shared" ca="1" si="43"/>
        <v/>
      </c>
      <c r="U90" s="148" t="str">
        <f t="shared" ca="1" si="43"/>
        <v/>
      </c>
      <c r="V90" s="148" t="str">
        <f t="shared" ref="V90" ca="1" si="44">IF(V65=0,"Close",(IFERROR(HLOOKUP(V89,$D$2:$BC$4,3,FALSE),"")))</f>
        <v/>
      </c>
      <c r="W90" s="148" t="str">
        <f t="shared" ca="1" si="43"/>
        <v/>
      </c>
      <c r="X90" s="149" t="str">
        <f t="shared" ca="1" si="43"/>
        <v/>
      </c>
      <c r="Y90" s="148" t="str">
        <f t="shared" ca="1" si="43"/>
        <v/>
      </c>
      <c r="Z90" s="149" t="str">
        <f t="shared" ca="1" si="43"/>
        <v/>
      </c>
      <c r="AA90" s="148" t="str">
        <f t="shared" ca="1" si="43"/>
        <v/>
      </c>
      <c r="AB90" s="149" t="str">
        <f t="shared" ca="1" si="43"/>
        <v/>
      </c>
      <c r="AC90" s="148" t="str">
        <f t="shared" ca="1" si="43"/>
        <v/>
      </c>
      <c r="AD90" s="149" t="str">
        <f t="shared" ca="1" si="43"/>
        <v/>
      </c>
      <c r="AE90" s="148" t="str">
        <f t="shared" ca="1" si="43"/>
        <v/>
      </c>
      <c r="AF90" s="149" t="str">
        <f t="shared" ca="1" si="43"/>
        <v/>
      </c>
      <c r="AG90" s="148" t="str">
        <f t="shared" ca="1" si="43"/>
        <v/>
      </c>
      <c r="AH90" s="206"/>
      <c r="AK90" s="183"/>
      <c r="AL90" s="178"/>
      <c r="AM90" s="313"/>
    </row>
    <row r="91" spans="1:41" x14ac:dyDescent="0.2">
      <c r="B91" s="323"/>
      <c r="C91" s="220" t="str">
        <f>$B$4&amp;"(連泊)"</f>
        <v>with SAUNA(連泊)</v>
      </c>
      <c r="D91" s="143" t="str">
        <f>IF(D$87="","",D$87)</f>
        <v/>
      </c>
      <c r="E91" s="144" t="str">
        <f t="shared" ref="E91:AG91" si="45">IF(E$87="","",E$87)</f>
        <v/>
      </c>
      <c r="F91" s="145" t="str">
        <f t="shared" si="45"/>
        <v/>
      </c>
      <c r="G91" s="144" t="str">
        <f t="shared" si="45"/>
        <v/>
      </c>
      <c r="H91" s="145" t="str">
        <f t="shared" si="45"/>
        <v/>
      </c>
      <c r="I91" s="144" t="str">
        <f t="shared" si="45"/>
        <v/>
      </c>
      <c r="J91" s="145" t="str">
        <f t="shared" si="45"/>
        <v/>
      </c>
      <c r="K91" s="144" t="str">
        <f t="shared" si="45"/>
        <v/>
      </c>
      <c r="L91" s="145" t="str">
        <f t="shared" si="45"/>
        <v/>
      </c>
      <c r="M91" s="144" t="str">
        <f t="shared" si="45"/>
        <v/>
      </c>
      <c r="N91" s="145"/>
      <c r="O91" s="144"/>
      <c r="P91" s="145"/>
      <c r="Q91" s="144"/>
      <c r="R91" s="145" t="str">
        <f t="shared" si="45"/>
        <v/>
      </c>
      <c r="S91" s="144" t="str">
        <f t="shared" si="45"/>
        <v/>
      </c>
      <c r="T91" s="145" t="str">
        <f t="shared" si="45"/>
        <v/>
      </c>
      <c r="U91" s="144" t="str">
        <f t="shared" si="45"/>
        <v/>
      </c>
      <c r="V91" s="144" t="str">
        <f t="shared" si="45"/>
        <v/>
      </c>
      <c r="W91" s="144" t="str">
        <f t="shared" si="45"/>
        <v/>
      </c>
      <c r="X91" s="145" t="str">
        <f t="shared" si="45"/>
        <v/>
      </c>
      <c r="Y91" s="144" t="str">
        <f t="shared" si="45"/>
        <v/>
      </c>
      <c r="Z91" s="145" t="str">
        <f t="shared" si="45"/>
        <v/>
      </c>
      <c r="AA91" s="144" t="str">
        <f t="shared" si="45"/>
        <v/>
      </c>
      <c r="AB91" s="145" t="str">
        <f t="shared" si="45"/>
        <v/>
      </c>
      <c r="AC91" s="144" t="str">
        <f t="shared" si="45"/>
        <v/>
      </c>
      <c r="AD91" s="145" t="str">
        <f t="shared" si="45"/>
        <v/>
      </c>
      <c r="AE91" s="144" t="str">
        <f t="shared" si="45"/>
        <v/>
      </c>
      <c r="AF91" s="145"/>
      <c r="AG91" s="144" t="str">
        <f t="shared" si="45"/>
        <v/>
      </c>
      <c r="AH91" s="207"/>
    </row>
    <row r="92" spans="1:41" ht="18" thickBot="1" x14ac:dyDescent="0.25">
      <c r="B92" s="323"/>
      <c r="C92" s="221" t="str">
        <f>$F$10</f>
        <v>連泊</v>
      </c>
      <c r="D92" s="127" t="str">
        <f ca="1">IF(D65=0,"Close",(IFERROR(HLOOKUP(D91,$D$11:$BC$13,3,FALSE),"")))</f>
        <v/>
      </c>
      <c r="E92" s="131" t="str">
        <f t="shared" ref="E92:AG92" ca="1" si="46">IF(E65=0,"Close",(IFERROR(HLOOKUP(E91,$D$11:$BC$13,3,FALSE),"")))</f>
        <v/>
      </c>
      <c r="F92" s="129" t="str">
        <f t="shared" ca="1" si="46"/>
        <v/>
      </c>
      <c r="G92" s="131" t="str">
        <f t="shared" ca="1" si="46"/>
        <v/>
      </c>
      <c r="H92" s="129" t="str">
        <f t="shared" ca="1" si="46"/>
        <v/>
      </c>
      <c r="I92" s="131" t="str">
        <f t="shared" ca="1" si="46"/>
        <v/>
      </c>
      <c r="J92" s="129" t="str">
        <f t="shared" ca="1" si="46"/>
        <v/>
      </c>
      <c r="K92" s="131" t="str">
        <f t="shared" ca="1" si="46"/>
        <v/>
      </c>
      <c r="L92" s="129" t="str">
        <f t="shared" ca="1" si="46"/>
        <v/>
      </c>
      <c r="M92" s="131" t="str">
        <f t="shared" ca="1" si="46"/>
        <v/>
      </c>
      <c r="N92" s="129" t="str">
        <f t="shared" ca="1" si="46"/>
        <v/>
      </c>
      <c r="O92" s="131" t="str">
        <f t="shared" ca="1" si="46"/>
        <v/>
      </c>
      <c r="P92" s="129" t="str">
        <f t="shared" ca="1" si="46"/>
        <v/>
      </c>
      <c r="Q92" s="131" t="str">
        <f t="shared" ca="1" si="46"/>
        <v/>
      </c>
      <c r="R92" s="129" t="str">
        <f t="shared" ca="1" si="46"/>
        <v/>
      </c>
      <c r="S92" s="131" t="str">
        <f t="shared" ca="1" si="46"/>
        <v/>
      </c>
      <c r="T92" s="129" t="str">
        <f t="shared" ca="1" si="46"/>
        <v/>
      </c>
      <c r="U92" s="131" t="str">
        <f t="shared" ca="1" si="46"/>
        <v/>
      </c>
      <c r="V92" s="131" t="str">
        <f t="shared" ref="V92" ca="1" si="47">IF(V65=0,"Close",(IFERROR(HLOOKUP(V91,$D$11:$BC$13,3,FALSE),"")))</f>
        <v/>
      </c>
      <c r="W92" s="131" t="str">
        <f t="shared" ca="1" si="46"/>
        <v/>
      </c>
      <c r="X92" s="129" t="str">
        <f t="shared" ca="1" si="46"/>
        <v/>
      </c>
      <c r="Y92" s="131" t="str">
        <f t="shared" ca="1" si="46"/>
        <v/>
      </c>
      <c r="Z92" s="129" t="str">
        <f t="shared" ca="1" si="46"/>
        <v/>
      </c>
      <c r="AA92" s="131" t="str">
        <f t="shared" ca="1" si="46"/>
        <v/>
      </c>
      <c r="AB92" s="129" t="str">
        <f t="shared" ca="1" si="46"/>
        <v/>
      </c>
      <c r="AC92" s="131" t="str">
        <f t="shared" ca="1" si="46"/>
        <v/>
      </c>
      <c r="AD92" s="129" t="str">
        <f t="shared" ca="1" si="46"/>
        <v/>
      </c>
      <c r="AE92" s="131" t="str">
        <f t="shared" ca="1" si="46"/>
        <v/>
      </c>
      <c r="AF92" s="129" t="str">
        <f t="shared" ca="1" si="46"/>
        <v/>
      </c>
      <c r="AG92" s="131" t="str">
        <f t="shared" ca="1" si="46"/>
        <v/>
      </c>
      <c r="AH92" s="208"/>
    </row>
    <row r="93" spans="1:41" ht="18" hidden="1" thickBot="1" x14ac:dyDescent="0.25">
      <c r="B93" s="323"/>
      <c r="C93" s="219" t="str">
        <f>$B$5&amp;"(単泊)"</f>
        <v>0(単泊)</v>
      </c>
      <c r="D93" s="133" t="str">
        <f>IF(D$85="","",D$85)</f>
        <v/>
      </c>
      <c r="E93" s="136" t="str">
        <f t="shared" ref="E93:AG93" si="48">IF(E$85="","",E$85)</f>
        <v/>
      </c>
      <c r="F93" s="134" t="str">
        <f t="shared" si="48"/>
        <v/>
      </c>
      <c r="G93" s="136" t="str">
        <f t="shared" si="48"/>
        <v/>
      </c>
      <c r="H93" s="134" t="str">
        <f t="shared" si="48"/>
        <v/>
      </c>
      <c r="I93" s="136" t="str">
        <f t="shared" si="48"/>
        <v/>
      </c>
      <c r="J93" s="134" t="str">
        <f t="shared" si="48"/>
        <v/>
      </c>
      <c r="K93" s="136" t="str">
        <f t="shared" si="48"/>
        <v/>
      </c>
      <c r="L93" s="134" t="str">
        <f t="shared" si="48"/>
        <v/>
      </c>
      <c r="M93" s="136" t="str">
        <f t="shared" si="48"/>
        <v/>
      </c>
      <c r="N93" s="134" t="str">
        <f t="shared" si="48"/>
        <v/>
      </c>
      <c r="O93" s="136" t="str">
        <f t="shared" si="48"/>
        <v/>
      </c>
      <c r="P93" s="134" t="str">
        <f t="shared" si="48"/>
        <v/>
      </c>
      <c r="Q93" s="136" t="str">
        <f t="shared" si="48"/>
        <v/>
      </c>
      <c r="R93" s="134" t="str">
        <f t="shared" si="48"/>
        <v/>
      </c>
      <c r="S93" s="136" t="str">
        <f t="shared" si="48"/>
        <v/>
      </c>
      <c r="T93" s="134" t="str">
        <f t="shared" si="48"/>
        <v/>
      </c>
      <c r="U93" s="136" t="str">
        <f t="shared" si="48"/>
        <v/>
      </c>
      <c r="V93" s="134" t="str">
        <f t="shared" si="48"/>
        <v/>
      </c>
      <c r="W93" s="136" t="str">
        <f t="shared" si="48"/>
        <v/>
      </c>
      <c r="X93" s="134" t="str">
        <f t="shared" si="48"/>
        <v/>
      </c>
      <c r="Y93" s="136" t="str">
        <f t="shared" si="48"/>
        <v/>
      </c>
      <c r="Z93" s="134" t="str">
        <f t="shared" si="48"/>
        <v/>
      </c>
      <c r="AA93" s="136" t="str">
        <f t="shared" si="48"/>
        <v/>
      </c>
      <c r="AB93" s="134" t="str">
        <f t="shared" si="48"/>
        <v/>
      </c>
      <c r="AC93" s="136" t="str">
        <f t="shared" si="48"/>
        <v/>
      </c>
      <c r="AD93" s="134" t="str">
        <f t="shared" si="48"/>
        <v/>
      </c>
      <c r="AE93" s="136" t="str">
        <f t="shared" si="48"/>
        <v/>
      </c>
      <c r="AF93" s="134" t="str">
        <f t="shared" si="48"/>
        <v/>
      </c>
      <c r="AG93" s="136" t="str">
        <f t="shared" si="48"/>
        <v/>
      </c>
      <c r="AH93" s="135"/>
    </row>
    <row r="94" spans="1:41" ht="18" hidden="1" thickBot="1" x14ac:dyDescent="0.25">
      <c r="B94" s="323"/>
      <c r="C94" s="220" t="str">
        <f>$F$1</f>
        <v>セール</v>
      </c>
      <c r="D94" s="147" t="str">
        <f ca="1">IF(D66=0,"Close",(IFERROR(HLOOKUP(D93,$D$2:$BC$6,4,FALSE),"")))</f>
        <v/>
      </c>
      <c r="E94" s="148" t="str">
        <f t="shared" ref="E94:AG94" ca="1" si="49">IF(E66=0,"Close",(IFERROR(HLOOKUP(E93,$D$2:$BC$6,4,FALSE),"")))</f>
        <v/>
      </c>
      <c r="F94" s="149" t="str">
        <f t="shared" ca="1" si="49"/>
        <v/>
      </c>
      <c r="G94" s="148" t="str">
        <f t="shared" ca="1" si="49"/>
        <v/>
      </c>
      <c r="H94" s="149" t="str">
        <f t="shared" ca="1" si="49"/>
        <v/>
      </c>
      <c r="I94" s="148" t="str">
        <f t="shared" ca="1" si="49"/>
        <v/>
      </c>
      <c r="J94" s="149" t="str">
        <f t="shared" ca="1" si="49"/>
        <v/>
      </c>
      <c r="K94" s="148" t="str">
        <f t="shared" ca="1" si="49"/>
        <v/>
      </c>
      <c r="L94" s="149" t="str">
        <f t="shared" ca="1" si="49"/>
        <v/>
      </c>
      <c r="M94" s="148" t="str">
        <f t="shared" ca="1" si="49"/>
        <v/>
      </c>
      <c r="N94" s="149" t="str">
        <f t="shared" ca="1" si="49"/>
        <v/>
      </c>
      <c r="O94" s="148" t="str">
        <f t="shared" ca="1" si="49"/>
        <v/>
      </c>
      <c r="P94" s="149" t="str">
        <f t="shared" ca="1" si="49"/>
        <v/>
      </c>
      <c r="Q94" s="148" t="str">
        <f t="shared" ca="1" si="49"/>
        <v/>
      </c>
      <c r="R94" s="149" t="str">
        <f t="shared" ca="1" si="49"/>
        <v/>
      </c>
      <c r="S94" s="148" t="str">
        <f t="shared" ca="1" si="49"/>
        <v/>
      </c>
      <c r="T94" s="149" t="str">
        <f t="shared" ca="1" si="49"/>
        <v/>
      </c>
      <c r="U94" s="148" t="str">
        <f t="shared" ca="1" si="49"/>
        <v/>
      </c>
      <c r="V94" s="149" t="str">
        <f t="shared" ca="1" si="49"/>
        <v/>
      </c>
      <c r="W94" s="148" t="str">
        <f t="shared" ca="1" si="49"/>
        <v/>
      </c>
      <c r="X94" s="149" t="str">
        <f t="shared" ca="1" si="49"/>
        <v/>
      </c>
      <c r="Y94" s="148" t="str">
        <f t="shared" ca="1" si="49"/>
        <v/>
      </c>
      <c r="Z94" s="149" t="str">
        <f t="shared" ca="1" si="49"/>
        <v/>
      </c>
      <c r="AA94" s="148" t="str">
        <f t="shared" ca="1" si="49"/>
        <v/>
      </c>
      <c r="AB94" s="149" t="str">
        <f t="shared" ca="1" si="49"/>
        <v/>
      </c>
      <c r="AC94" s="148" t="str">
        <f t="shared" ca="1" si="49"/>
        <v/>
      </c>
      <c r="AD94" s="149" t="str">
        <f t="shared" ca="1" si="49"/>
        <v/>
      </c>
      <c r="AE94" s="148" t="str">
        <f t="shared" ca="1" si="49"/>
        <v/>
      </c>
      <c r="AF94" s="149" t="str">
        <f t="shared" ca="1" si="49"/>
        <v/>
      </c>
      <c r="AG94" s="148" t="str">
        <f t="shared" ca="1" si="49"/>
        <v/>
      </c>
      <c r="AH94" s="150"/>
    </row>
    <row r="95" spans="1:41" ht="18" hidden="1" thickBot="1" x14ac:dyDescent="0.25">
      <c r="B95" s="323"/>
      <c r="C95" s="220" t="str">
        <f>$B$5&amp;"(連泊)"</f>
        <v>0(連泊)</v>
      </c>
      <c r="D95" s="143" t="str">
        <f>IF(D$87="","",D$87)</f>
        <v/>
      </c>
      <c r="E95" s="144" t="str">
        <f t="shared" ref="E95:AG95" si="50">IF(E$87="","",E$87)</f>
        <v/>
      </c>
      <c r="F95" s="145" t="str">
        <f t="shared" si="50"/>
        <v/>
      </c>
      <c r="G95" s="144" t="str">
        <f t="shared" si="50"/>
        <v/>
      </c>
      <c r="H95" s="145" t="str">
        <f t="shared" si="50"/>
        <v/>
      </c>
      <c r="I95" s="144" t="str">
        <f t="shared" si="50"/>
        <v/>
      </c>
      <c r="J95" s="145" t="str">
        <f t="shared" si="50"/>
        <v/>
      </c>
      <c r="K95" s="144" t="str">
        <f t="shared" si="50"/>
        <v/>
      </c>
      <c r="L95" s="145" t="str">
        <f t="shared" si="50"/>
        <v/>
      </c>
      <c r="M95" s="144" t="str">
        <f t="shared" si="50"/>
        <v/>
      </c>
      <c r="N95" s="145" t="str">
        <f t="shared" si="50"/>
        <v/>
      </c>
      <c r="O95" s="144" t="str">
        <f t="shared" si="50"/>
        <v/>
      </c>
      <c r="P95" s="145" t="str">
        <f t="shared" si="50"/>
        <v/>
      </c>
      <c r="Q95" s="144" t="str">
        <f t="shared" si="50"/>
        <v/>
      </c>
      <c r="R95" s="145" t="str">
        <f t="shared" si="50"/>
        <v/>
      </c>
      <c r="S95" s="144" t="str">
        <f t="shared" si="50"/>
        <v/>
      </c>
      <c r="T95" s="145" t="str">
        <f t="shared" si="50"/>
        <v/>
      </c>
      <c r="U95" s="144" t="str">
        <f t="shared" si="50"/>
        <v/>
      </c>
      <c r="V95" s="145" t="str">
        <f t="shared" si="50"/>
        <v/>
      </c>
      <c r="W95" s="144" t="str">
        <f t="shared" si="50"/>
        <v/>
      </c>
      <c r="X95" s="145" t="str">
        <f t="shared" si="50"/>
        <v/>
      </c>
      <c r="Y95" s="144" t="str">
        <f t="shared" si="50"/>
        <v/>
      </c>
      <c r="Z95" s="145" t="str">
        <f t="shared" si="50"/>
        <v/>
      </c>
      <c r="AA95" s="144" t="str">
        <f t="shared" si="50"/>
        <v/>
      </c>
      <c r="AB95" s="145" t="str">
        <f t="shared" si="50"/>
        <v/>
      </c>
      <c r="AC95" s="144" t="str">
        <f t="shared" si="50"/>
        <v/>
      </c>
      <c r="AD95" s="145" t="str">
        <f t="shared" si="50"/>
        <v/>
      </c>
      <c r="AE95" s="144" t="str">
        <f t="shared" si="50"/>
        <v/>
      </c>
      <c r="AF95" s="145" t="str">
        <f t="shared" si="50"/>
        <v/>
      </c>
      <c r="AG95" s="144" t="str">
        <f t="shared" si="50"/>
        <v/>
      </c>
      <c r="AH95" s="146"/>
    </row>
    <row r="96" spans="1:41" ht="18" hidden="1" thickBot="1" x14ac:dyDescent="0.25">
      <c r="B96" s="323"/>
      <c r="C96" s="221" t="str">
        <f>$F$10</f>
        <v>連泊</v>
      </c>
      <c r="D96" s="127" t="str">
        <f ca="1">IF(D66=0,"Close",(IFERROR(HLOOKUP(D95,$D$11:$BC$14,4,FALSE),"")))</f>
        <v/>
      </c>
      <c r="E96" s="131" t="str">
        <f t="shared" ref="E96:AG96" ca="1" si="51">IF(E66=0,"Close",(IFERROR(HLOOKUP(E95,$D$11:$BC$14,4,FALSE),"")))</f>
        <v/>
      </c>
      <c r="F96" s="131" t="str">
        <f t="shared" ca="1" si="51"/>
        <v/>
      </c>
      <c r="G96" s="131" t="str">
        <f t="shared" ca="1" si="51"/>
        <v/>
      </c>
      <c r="H96" s="131" t="str">
        <f t="shared" ca="1" si="51"/>
        <v/>
      </c>
      <c r="I96" s="131" t="str">
        <f t="shared" ca="1" si="51"/>
        <v/>
      </c>
      <c r="J96" s="131" t="str">
        <f t="shared" ca="1" si="51"/>
        <v/>
      </c>
      <c r="K96" s="131" t="str">
        <f t="shared" ca="1" si="51"/>
        <v/>
      </c>
      <c r="L96" s="131" t="str">
        <f t="shared" ca="1" si="51"/>
        <v/>
      </c>
      <c r="M96" s="131" t="str">
        <f t="shared" ca="1" si="51"/>
        <v/>
      </c>
      <c r="N96" s="131" t="str">
        <f t="shared" ca="1" si="51"/>
        <v/>
      </c>
      <c r="O96" s="131" t="str">
        <f t="shared" ca="1" si="51"/>
        <v/>
      </c>
      <c r="P96" s="131" t="str">
        <f t="shared" ca="1" si="51"/>
        <v/>
      </c>
      <c r="Q96" s="131" t="str">
        <f t="shared" ca="1" si="51"/>
        <v/>
      </c>
      <c r="R96" s="131" t="str">
        <f t="shared" ca="1" si="51"/>
        <v/>
      </c>
      <c r="S96" s="131" t="str">
        <f t="shared" ca="1" si="51"/>
        <v/>
      </c>
      <c r="T96" s="131" t="str">
        <f t="shared" ca="1" si="51"/>
        <v/>
      </c>
      <c r="U96" s="131" t="str">
        <f t="shared" ca="1" si="51"/>
        <v/>
      </c>
      <c r="V96" s="131" t="str">
        <f t="shared" ca="1" si="51"/>
        <v/>
      </c>
      <c r="W96" s="131" t="str">
        <f t="shared" ca="1" si="51"/>
        <v/>
      </c>
      <c r="X96" s="131" t="str">
        <f t="shared" ca="1" si="51"/>
        <v/>
      </c>
      <c r="Y96" s="131" t="str">
        <f t="shared" ca="1" si="51"/>
        <v/>
      </c>
      <c r="Z96" s="131" t="str">
        <f t="shared" ca="1" si="51"/>
        <v/>
      </c>
      <c r="AA96" s="131" t="str">
        <f t="shared" ca="1" si="51"/>
        <v/>
      </c>
      <c r="AB96" s="131" t="str">
        <f t="shared" ca="1" si="51"/>
        <v/>
      </c>
      <c r="AC96" s="131" t="str">
        <f t="shared" ca="1" si="51"/>
        <v/>
      </c>
      <c r="AD96" s="131" t="str">
        <f t="shared" ca="1" si="51"/>
        <v/>
      </c>
      <c r="AE96" s="131" t="str">
        <f t="shared" ca="1" si="51"/>
        <v/>
      </c>
      <c r="AF96" s="131" t="str">
        <f t="shared" ca="1" si="51"/>
        <v/>
      </c>
      <c r="AG96" s="131" t="str">
        <f t="shared" ca="1" si="51"/>
        <v/>
      </c>
      <c r="AH96" s="109"/>
    </row>
    <row r="97" spans="2:37" ht="18" hidden="1" thickBot="1" x14ac:dyDescent="0.25">
      <c r="B97" s="323"/>
      <c r="C97" s="219" t="str">
        <f>$B$6&amp;"(単泊)"</f>
        <v>0(単泊)</v>
      </c>
      <c r="D97" s="133" t="str">
        <f>IF(D$85="","",D$85)</f>
        <v/>
      </c>
      <c r="E97" s="136" t="str">
        <f t="shared" ref="E97:AG97" si="52">IF(E$85="","",E$85)</f>
        <v/>
      </c>
      <c r="F97" s="134" t="str">
        <f t="shared" si="52"/>
        <v/>
      </c>
      <c r="G97" s="136" t="str">
        <f t="shared" si="52"/>
        <v/>
      </c>
      <c r="H97" s="134" t="str">
        <f t="shared" si="52"/>
        <v/>
      </c>
      <c r="I97" s="136" t="str">
        <f t="shared" si="52"/>
        <v/>
      </c>
      <c r="J97" s="134" t="str">
        <f t="shared" si="52"/>
        <v/>
      </c>
      <c r="K97" s="136" t="str">
        <f t="shared" si="52"/>
        <v/>
      </c>
      <c r="L97" s="134" t="str">
        <f t="shared" si="52"/>
        <v/>
      </c>
      <c r="M97" s="136" t="str">
        <f t="shared" si="52"/>
        <v/>
      </c>
      <c r="N97" s="134" t="str">
        <f t="shared" si="52"/>
        <v/>
      </c>
      <c r="O97" s="136" t="str">
        <f t="shared" si="52"/>
        <v/>
      </c>
      <c r="P97" s="134" t="str">
        <f t="shared" si="52"/>
        <v/>
      </c>
      <c r="Q97" s="136" t="str">
        <f t="shared" si="52"/>
        <v/>
      </c>
      <c r="R97" s="134" t="str">
        <f t="shared" si="52"/>
        <v/>
      </c>
      <c r="S97" s="136" t="str">
        <f t="shared" si="52"/>
        <v/>
      </c>
      <c r="T97" s="134" t="str">
        <f t="shared" si="52"/>
        <v/>
      </c>
      <c r="U97" s="136" t="str">
        <f t="shared" si="52"/>
        <v/>
      </c>
      <c r="V97" s="134" t="str">
        <f t="shared" si="52"/>
        <v/>
      </c>
      <c r="W97" s="136" t="str">
        <f t="shared" si="52"/>
        <v/>
      </c>
      <c r="X97" s="134" t="str">
        <f t="shared" si="52"/>
        <v/>
      </c>
      <c r="Y97" s="136" t="str">
        <f t="shared" si="52"/>
        <v/>
      </c>
      <c r="Z97" s="134" t="str">
        <f t="shared" si="52"/>
        <v/>
      </c>
      <c r="AA97" s="136" t="str">
        <f t="shared" si="52"/>
        <v/>
      </c>
      <c r="AB97" s="134" t="str">
        <f t="shared" si="52"/>
        <v/>
      </c>
      <c r="AC97" s="136" t="str">
        <f t="shared" si="52"/>
        <v/>
      </c>
      <c r="AD97" s="134" t="str">
        <f t="shared" si="52"/>
        <v/>
      </c>
      <c r="AE97" s="136" t="str">
        <f t="shared" si="52"/>
        <v/>
      </c>
      <c r="AF97" s="134" t="str">
        <f t="shared" si="52"/>
        <v/>
      </c>
      <c r="AG97" s="136" t="str">
        <f t="shared" si="52"/>
        <v/>
      </c>
      <c r="AH97" s="135"/>
    </row>
    <row r="98" spans="2:37" ht="18" hidden="1" thickBot="1" x14ac:dyDescent="0.25">
      <c r="B98" s="323"/>
      <c r="C98" s="220" t="str">
        <f>$F$1</f>
        <v>セール</v>
      </c>
      <c r="D98" s="147" t="str">
        <f ca="1">IF(D67=0,"Close",(IFERROR(HLOOKUP(D97,$D$2:$BC$6,5,FALSE),"")))</f>
        <v/>
      </c>
      <c r="E98" s="148" t="str">
        <f t="shared" ref="E98:AG98" ca="1" si="53">IF(E67=0,"Close",(IFERROR(HLOOKUP(E97,$D$2:$BC$6,5,FALSE),"")))</f>
        <v/>
      </c>
      <c r="F98" s="149" t="str">
        <f t="shared" ca="1" si="53"/>
        <v/>
      </c>
      <c r="G98" s="148" t="str">
        <f t="shared" ca="1" si="53"/>
        <v/>
      </c>
      <c r="H98" s="149" t="str">
        <f t="shared" ca="1" si="53"/>
        <v/>
      </c>
      <c r="I98" s="148" t="str">
        <f t="shared" ca="1" si="53"/>
        <v/>
      </c>
      <c r="J98" s="149" t="str">
        <f t="shared" ca="1" si="53"/>
        <v/>
      </c>
      <c r="K98" s="148" t="str">
        <f t="shared" ca="1" si="53"/>
        <v/>
      </c>
      <c r="L98" s="149" t="str">
        <f t="shared" ca="1" si="53"/>
        <v/>
      </c>
      <c r="M98" s="148" t="str">
        <f t="shared" ca="1" si="53"/>
        <v/>
      </c>
      <c r="N98" s="149" t="str">
        <f t="shared" ca="1" si="53"/>
        <v/>
      </c>
      <c r="O98" s="148" t="str">
        <f t="shared" ca="1" si="53"/>
        <v/>
      </c>
      <c r="P98" s="149" t="str">
        <f t="shared" ca="1" si="53"/>
        <v/>
      </c>
      <c r="Q98" s="148" t="str">
        <f t="shared" ca="1" si="53"/>
        <v/>
      </c>
      <c r="R98" s="149" t="str">
        <f t="shared" ca="1" si="53"/>
        <v/>
      </c>
      <c r="S98" s="148" t="str">
        <f t="shared" ca="1" si="53"/>
        <v/>
      </c>
      <c r="T98" s="149" t="str">
        <f t="shared" ca="1" si="53"/>
        <v/>
      </c>
      <c r="U98" s="148" t="str">
        <f t="shared" ca="1" si="53"/>
        <v/>
      </c>
      <c r="V98" s="149" t="str">
        <f t="shared" ca="1" si="53"/>
        <v/>
      </c>
      <c r="W98" s="148" t="str">
        <f t="shared" ca="1" si="53"/>
        <v/>
      </c>
      <c r="X98" s="149" t="str">
        <f t="shared" ca="1" si="53"/>
        <v/>
      </c>
      <c r="Y98" s="148" t="str">
        <f t="shared" ca="1" si="53"/>
        <v/>
      </c>
      <c r="Z98" s="149" t="str">
        <f t="shared" ca="1" si="53"/>
        <v/>
      </c>
      <c r="AA98" s="148" t="str">
        <f t="shared" ca="1" si="53"/>
        <v/>
      </c>
      <c r="AB98" s="149" t="str">
        <f t="shared" ca="1" si="53"/>
        <v/>
      </c>
      <c r="AC98" s="148" t="str">
        <f t="shared" ca="1" si="53"/>
        <v/>
      </c>
      <c r="AD98" s="149" t="str">
        <f t="shared" ca="1" si="53"/>
        <v/>
      </c>
      <c r="AE98" s="148" t="str">
        <f t="shared" ca="1" si="53"/>
        <v/>
      </c>
      <c r="AF98" s="149" t="str">
        <f t="shared" ca="1" si="53"/>
        <v/>
      </c>
      <c r="AG98" s="148" t="str">
        <f t="shared" ca="1" si="53"/>
        <v/>
      </c>
      <c r="AH98" s="150"/>
    </row>
    <row r="99" spans="2:37" ht="18" hidden="1" thickBot="1" x14ac:dyDescent="0.25">
      <c r="B99" s="323"/>
      <c r="C99" s="220" t="str">
        <f>$B$6&amp;"(連泊)"</f>
        <v>0(連泊)</v>
      </c>
      <c r="D99" s="143" t="str">
        <f>IF(D$87="","",D$87)</f>
        <v/>
      </c>
      <c r="E99" s="144" t="str">
        <f t="shared" ref="E99:AG99" si="54">IF(E$87="","",E$87)</f>
        <v/>
      </c>
      <c r="F99" s="145" t="str">
        <f t="shared" si="54"/>
        <v/>
      </c>
      <c r="G99" s="144" t="str">
        <f t="shared" si="54"/>
        <v/>
      </c>
      <c r="H99" s="145" t="str">
        <f t="shared" si="54"/>
        <v/>
      </c>
      <c r="I99" s="144" t="str">
        <f t="shared" si="54"/>
        <v/>
      </c>
      <c r="J99" s="145" t="str">
        <f t="shared" si="54"/>
        <v/>
      </c>
      <c r="K99" s="144" t="str">
        <f t="shared" si="54"/>
        <v/>
      </c>
      <c r="L99" s="145" t="str">
        <f t="shared" si="54"/>
        <v/>
      </c>
      <c r="M99" s="144" t="str">
        <f t="shared" si="54"/>
        <v/>
      </c>
      <c r="N99" s="145" t="str">
        <f t="shared" si="54"/>
        <v/>
      </c>
      <c r="O99" s="144" t="str">
        <f t="shared" si="54"/>
        <v/>
      </c>
      <c r="P99" s="145" t="str">
        <f t="shared" si="54"/>
        <v/>
      </c>
      <c r="Q99" s="144" t="str">
        <f t="shared" si="54"/>
        <v/>
      </c>
      <c r="R99" s="145" t="str">
        <f t="shared" si="54"/>
        <v/>
      </c>
      <c r="S99" s="144" t="str">
        <f t="shared" si="54"/>
        <v/>
      </c>
      <c r="T99" s="145" t="str">
        <f t="shared" si="54"/>
        <v/>
      </c>
      <c r="U99" s="144" t="str">
        <f t="shared" si="54"/>
        <v/>
      </c>
      <c r="V99" s="145" t="str">
        <f t="shared" si="54"/>
        <v/>
      </c>
      <c r="W99" s="144" t="str">
        <f t="shared" si="54"/>
        <v/>
      </c>
      <c r="X99" s="145" t="str">
        <f t="shared" si="54"/>
        <v/>
      </c>
      <c r="Y99" s="144" t="str">
        <f t="shared" si="54"/>
        <v/>
      </c>
      <c r="Z99" s="145" t="str">
        <f t="shared" si="54"/>
        <v/>
      </c>
      <c r="AA99" s="144" t="str">
        <f t="shared" si="54"/>
        <v/>
      </c>
      <c r="AB99" s="145" t="str">
        <f t="shared" si="54"/>
        <v/>
      </c>
      <c r="AC99" s="144" t="str">
        <f t="shared" si="54"/>
        <v/>
      </c>
      <c r="AD99" s="145" t="str">
        <f t="shared" si="54"/>
        <v/>
      </c>
      <c r="AE99" s="144" t="str">
        <f t="shared" si="54"/>
        <v/>
      </c>
      <c r="AF99" s="145" t="str">
        <f t="shared" si="54"/>
        <v/>
      </c>
      <c r="AG99" s="144" t="str">
        <f t="shared" si="54"/>
        <v/>
      </c>
      <c r="AH99" s="146"/>
    </row>
    <row r="100" spans="2:37" ht="18" hidden="1" thickBot="1" x14ac:dyDescent="0.25">
      <c r="B100" s="323"/>
      <c r="C100" s="222" t="str">
        <f>$F$10</f>
        <v>連泊</v>
      </c>
      <c r="D100" s="127" t="str">
        <f ca="1">IF(D67=0,"Close",(IFERROR(HLOOKUP(D99,$D$11:$BC$15,5,FALSE),"")))</f>
        <v/>
      </c>
      <c r="E100" s="131" t="str">
        <f t="shared" ref="E100:AG100" ca="1" si="55">IF(E67=0,"Close",(IFERROR(HLOOKUP(E99,$D$11:$BC$15,5,FALSE),"")))</f>
        <v/>
      </c>
      <c r="F100" s="129" t="str">
        <f t="shared" ca="1" si="55"/>
        <v/>
      </c>
      <c r="G100" s="131" t="str">
        <f t="shared" ca="1" si="55"/>
        <v/>
      </c>
      <c r="H100" s="129" t="str">
        <f t="shared" ca="1" si="55"/>
        <v/>
      </c>
      <c r="I100" s="131" t="str">
        <f t="shared" ca="1" si="55"/>
        <v/>
      </c>
      <c r="J100" s="129" t="str">
        <f t="shared" ca="1" si="55"/>
        <v/>
      </c>
      <c r="K100" s="131" t="str">
        <f t="shared" ca="1" si="55"/>
        <v/>
      </c>
      <c r="L100" s="129" t="str">
        <f t="shared" ca="1" si="55"/>
        <v/>
      </c>
      <c r="M100" s="131" t="str">
        <f t="shared" ca="1" si="55"/>
        <v/>
      </c>
      <c r="N100" s="129" t="str">
        <f t="shared" ca="1" si="55"/>
        <v/>
      </c>
      <c r="O100" s="131" t="str">
        <f t="shared" ca="1" si="55"/>
        <v/>
      </c>
      <c r="P100" s="129" t="str">
        <f t="shared" ca="1" si="55"/>
        <v/>
      </c>
      <c r="Q100" s="131" t="str">
        <f t="shared" ca="1" si="55"/>
        <v/>
      </c>
      <c r="R100" s="129" t="str">
        <f t="shared" ca="1" si="55"/>
        <v/>
      </c>
      <c r="S100" s="131" t="str">
        <f t="shared" ca="1" si="55"/>
        <v/>
      </c>
      <c r="T100" s="129" t="str">
        <f t="shared" ca="1" si="55"/>
        <v/>
      </c>
      <c r="U100" s="131" t="str">
        <f t="shared" ca="1" si="55"/>
        <v/>
      </c>
      <c r="V100" s="129" t="str">
        <f t="shared" ca="1" si="55"/>
        <v/>
      </c>
      <c r="W100" s="131" t="str">
        <f t="shared" ca="1" si="55"/>
        <v/>
      </c>
      <c r="X100" s="129" t="str">
        <f t="shared" ca="1" si="55"/>
        <v/>
      </c>
      <c r="Y100" s="131" t="str">
        <f t="shared" ca="1" si="55"/>
        <v/>
      </c>
      <c r="Z100" s="129" t="str">
        <f t="shared" ca="1" si="55"/>
        <v/>
      </c>
      <c r="AA100" s="131" t="str">
        <f t="shared" ca="1" si="55"/>
        <v/>
      </c>
      <c r="AB100" s="129" t="str">
        <f t="shared" ca="1" si="55"/>
        <v/>
      </c>
      <c r="AC100" s="131" t="str">
        <f t="shared" ca="1" si="55"/>
        <v/>
      </c>
      <c r="AD100" s="129" t="str">
        <f t="shared" ca="1" si="55"/>
        <v/>
      </c>
      <c r="AE100" s="131" t="str">
        <f t="shared" ca="1" si="55"/>
        <v/>
      </c>
      <c r="AF100" s="129" t="str">
        <f t="shared" ca="1" si="55"/>
        <v/>
      </c>
      <c r="AG100" s="131" t="str">
        <f t="shared" ca="1" si="55"/>
        <v/>
      </c>
      <c r="AH100" s="150"/>
    </row>
    <row r="101" spans="2:37" ht="18" hidden="1" thickBot="1" x14ac:dyDescent="0.25">
      <c r="B101" s="323"/>
      <c r="C101" s="219" t="str">
        <f>$B$7&amp;"(単泊)"</f>
        <v>0(単泊)</v>
      </c>
      <c r="D101" s="133" t="str">
        <f>IF(D$85="","",D$85)</f>
        <v/>
      </c>
      <c r="E101" s="136" t="str">
        <f t="shared" ref="E101:AG101" si="56">IF(E$85="","",E$85)</f>
        <v/>
      </c>
      <c r="F101" s="134" t="str">
        <f t="shared" si="56"/>
        <v/>
      </c>
      <c r="G101" s="136" t="str">
        <f t="shared" si="56"/>
        <v/>
      </c>
      <c r="H101" s="134" t="str">
        <f t="shared" si="56"/>
        <v/>
      </c>
      <c r="I101" s="136" t="str">
        <f t="shared" si="56"/>
        <v/>
      </c>
      <c r="J101" s="134" t="str">
        <f t="shared" si="56"/>
        <v/>
      </c>
      <c r="K101" s="136" t="str">
        <f t="shared" si="56"/>
        <v/>
      </c>
      <c r="L101" s="134" t="str">
        <f t="shared" si="56"/>
        <v/>
      </c>
      <c r="M101" s="136" t="str">
        <f t="shared" si="56"/>
        <v/>
      </c>
      <c r="N101" s="134" t="str">
        <f t="shared" si="56"/>
        <v/>
      </c>
      <c r="O101" s="136" t="str">
        <f t="shared" si="56"/>
        <v/>
      </c>
      <c r="P101" s="134" t="str">
        <f t="shared" si="56"/>
        <v/>
      </c>
      <c r="Q101" s="136" t="str">
        <f t="shared" si="56"/>
        <v/>
      </c>
      <c r="R101" s="134" t="str">
        <f t="shared" si="56"/>
        <v/>
      </c>
      <c r="S101" s="136" t="str">
        <f t="shared" si="56"/>
        <v/>
      </c>
      <c r="T101" s="134" t="str">
        <f t="shared" si="56"/>
        <v/>
      </c>
      <c r="U101" s="136" t="str">
        <f t="shared" si="56"/>
        <v/>
      </c>
      <c r="V101" s="134" t="str">
        <f t="shared" si="56"/>
        <v/>
      </c>
      <c r="W101" s="136" t="str">
        <f t="shared" si="56"/>
        <v/>
      </c>
      <c r="X101" s="134" t="str">
        <f t="shared" si="56"/>
        <v/>
      </c>
      <c r="Y101" s="136" t="str">
        <f t="shared" si="56"/>
        <v/>
      </c>
      <c r="Z101" s="134" t="str">
        <f t="shared" si="56"/>
        <v/>
      </c>
      <c r="AA101" s="136" t="str">
        <f t="shared" si="56"/>
        <v/>
      </c>
      <c r="AB101" s="134" t="str">
        <f t="shared" si="56"/>
        <v/>
      </c>
      <c r="AC101" s="136" t="str">
        <f t="shared" si="56"/>
        <v/>
      </c>
      <c r="AD101" s="134" t="str">
        <f t="shared" si="56"/>
        <v/>
      </c>
      <c r="AE101" s="136" t="str">
        <f t="shared" si="56"/>
        <v/>
      </c>
      <c r="AF101" s="134" t="str">
        <f t="shared" si="56"/>
        <v/>
      </c>
      <c r="AG101" s="136" t="str">
        <f t="shared" si="56"/>
        <v/>
      </c>
      <c r="AH101" s="135"/>
    </row>
    <row r="102" spans="2:37" ht="18" hidden="1" thickBot="1" x14ac:dyDescent="0.25">
      <c r="B102" s="323"/>
      <c r="C102" s="220" t="str">
        <f>$F$1</f>
        <v>セール</v>
      </c>
      <c r="D102" s="147" t="str">
        <f ca="1">IF(D68=0,"Close",(IFERROR(HLOOKUP(D101,$D$2:$BC$9,6,FALSE),"")))</f>
        <v/>
      </c>
      <c r="E102" s="148" t="str">
        <f t="shared" ref="E102:AG102" ca="1" si="57">IF(E68=0,"Close",(IFERROR(HLOOKUP(E101,$D$2:$BC$9,6,FALSE),"")))</f>
        <v/>
      </c>
      <c r="F102" s="149" t="str">
        <f t="shared" ca="1" si="57"/>
        <v/>
      </c>
      <c r="G102" s="148" t="str">
        <f t="shared" ca="1" si="57"/>
        <v/>
      </c>
      <c r="H102" s="149" t="str">
        <f t="shared" ca="1" si="57"/>
        <v/>
      </c>
      <c r="I102" s="148" t="str">
        <f t="shared" ca="1" si="57"/>
        <v/>
      </c>
      <c r="J102" s="149" t="str">
        <f t="shared" ca="1" si="57"/>
        <v/>
      </c>
      <c r="K102" s="148" t="str">
        <f t="shared" ca="1" si="57"/>
        <v/>
      </c>
      <c r="L102" s="149" t="str">
        <f t="shared" ca="1" si="57"/>
        <v/>
      </c>
      <c r="M102" s="148" t="str">
        <f t="shared" ca="1" si="57"/>
        <v/>
      </c>
      <c r="N102" s="149" t="str">
        <f t="shared" ca="1" si="57"/>
        <v/>
      </c>
      <c r="O102" s="148" t="str">
        <f t="shared" ca="1" si="57"/>
        <v/>
      </c>
      <c r="P102" s="149" t="str">
        <f t="shared" ca="1" si="57"/>
        <v/>
      </c>
      <c r="Q102" s="148" t="str">
        <f t="shared" ca="1" si="57"/>
        <v/>
      </c>
      <c r="R102" s="149" t="str">
        <f t="shared" ca="1" si="57"/>
        <v/>
      </c>
      <c r="S102" s="148" t="str">
        <f t="shared" ca="1" si="57"/>
        <v/>
      </c>
      <c r="T102" s="149" t="str">
        <f t="shared" ca="1" si="57"/>
        <v/>
      </c>
      <c r="U102" s="148" t="str">
        <f t="shared" ca="1" si="57"/>
        <v/>
      </c>
      <c r="V102" s="149" t="str">
        <f t="shared" ca="1" si="57"/>
        <v/>
      </c>
      <c r="W102" s="148" t="str">
        <f t="shared" ca="1" si="57"/>
        <v/>
      </c>
      <c r="X102" s="149" t="str">
        <f t="shared" ca="1" si="57"/>
        <v/>
      </c>
      <c r="Y102" s="148" t="str">
        <f t="shared" ca="1" si="57"/>
        <v/>
      </c>
      <c r="Z102" s="149" t="str">
        <f t="shared" ca="1" si="57"/>
        <v/>
      </c>
      <c r="AA102" s="148" t="str">
        <f t="shared" ca="1" si="57"/>
        <v/>
      </c>
      <c r="AB102" s="149" t="str">
        <f t="shared" ca="1" si="57"/>
        <v/>
      </c>
      <c r="AC102" s="148" t="str">
        <f t="shared" ca="1" si="57"/>
        <v/>
      </c>
      <c r="AD102" s="149" t="str">
        <f t="shared" ca="1" si="57"/>
        <v/>
      </c>
      <c r="AE102" s="148" t="str">
        <f t="shared" ca="1" si="57"/>
        <v/>
      </c>
      <c r="AF102" s="149" t="str">
        <f t="shared" ca="1" si="57"/>
        <v/>
      </c>
      <c r="AG102" s="148" t="str">
        <f t="shared" ca="1" si="57"/>
        <v/>
      </c>
      <c r="AH102" s="150"/>
    </row>
    <row r="103" spans="2:37" ht="18" hidden="1" thickBot="1" x14ac:dyDescent="0.25">
      <c r="B103" s="323"/>
      <c r="C103" s="220" t="str">
        <f>$B$7&amp;"(連泊)"</f>
        <v>0(連泊)</v>
      </c>
      <c r="D103" s="143" t="str">
        <f>IF(D$87="","",D$87)</f>
        <v/>
      </c>
      <c r="E103" s="144" t="str">
        <f t="shared" ref="E103:AG103" si="58">IF(E$87="","",E$87)</f>
        <v/>
      </c>
      <c r="F103" s="145" t="str">
        <f t="shared" si="58"/>
        <v/>
      </c>
      <c r="G103" s="144" t="str">
        <f t="shared" si="58"/>
        <v/>
      </c>
      <c r="H103" s="145" t="str">
        <f t="shared" si="58"/>
        <v/>
      </c>
      <c r="I103" s="144" t="str">
        <f t="shared" si="58"/>
        <v/>
      </c>
      <c r="J103" s="145" t="str">
        <f t="shared" si="58"/>
        <v/>
      </c>
      <c r="K103" s="144" t="str">
        <f t="shared" si="58"/>
        <v/>
      </c>
      <c r="L103" s="145" t="str">
        <f t="shared" si="58"/>
        <v/>
      </c>
      <c r="M103" s="144" t="str">
        <f t="shared" si="58"/>
        <v/>
      </c>
      <c r="N103" s="145" t="str">
        <f t="shared" si="58"/>
        <v/>
      </c>
      <c r="O103" s="144" t="str">
        <f t="shared" si="58"/>
        <v/>
      </c>
      <c r="P103" s="145" t="str">
        <f t="shared" si="58"/>
        <v/>
      </c>
      <c r="Q103" s="144" t="str">
        <f t="shared" si="58"/>
        <v/>
      </c>
      <c r="R103" s="145" t="str">
        <f t="shared" si="58"/>
        <v/>
      </c>
      <c r="S103" s="144" t="str">
        <f t="shared" si="58"/>
        <v/>
      </c>
      <c r="T103" s="145" t="str">
        <f t="shared" si="58"/>
        <v/>
      </c>
      <c r="U103" s="144" t="str">
        <f t="shared" si="58"/>
        <v/>
      </c>
      <c r="V103" s="145" t="str">
        <f t="shared" si="58"/>
        <v/>
      </c>
      <c r="W103" s="144" t="str">
        <f t="shared" si="58"/>
        <v/>
      </c>
      <c r="X103" s="145" t="str">
        <f t="shared" si="58"/>
        <v/>
      </c>
      <c r="Y103" s="144" t="str">
        <f t="shared" si="58"/>
        <v/>
      </c>
      <c r="Z103" s="145" t="str">
        <f t="shared" si="58"/>
        <v/>
      </c>
      <c r="AA103" s="144" t="str">
        <f t="shared" si="58"/>
        <v/>
      </c>
      <c r="AB103" s="145" t="str">
        <f t="shared" si="58"/>
        <v/>
      </c>
      <c r="AC103" s="144" t="str">
        <f t="shared" si="58"/>
        <v/>
      </c>
      <c r="AD103" s="145" t="str">
        <f t="shared" si="58"/>
        <v/>
      </c>
      <c r="AE103" s="144" t="str">
        <f t="shared" si="58"/>
        <v/>
      </c>
      <c r="AF103" s="145" t="str">
        <f t="shared" si="58"/>
        <v/>
      </c>
      <c r="AG103" s="144" t="str">
        <f t="shared" si="58"/>
        <v/>
      </c>
      <c r="AH103" s="146"/>
    </row>
    <row r="104" spans="2:37" ht="18" hidden="1" thickBot="1" x14ac:dyDescent="0.25">
      <c r="B104" s="323"/>
      <c r="C104" s="222" t="str">
        <f>$F$10</f>
        <v>連泊</v>
      </c>
      <c r="D104" s="128" t="str">
        <f ca="1">IF(D68=0,"Close",(IFERROR(HLOOKUP(D103,$D$11:$BC$17,6,FALSE),"")))</f>
        <v/>
      </c>
      <c r="E104" s="132" t="str">
        <f t="shared" ref="E104:AG104" ca="1" si="59">IF(E68=0,"Close",(IFERROR(HLOOKUP(E103,$D$11:$BC$17,6,FALSE),"")))</f>
        <v/>
      </c>
      <c r="F104" s="130" t="str">
        <f t="shared" ca="1" si="59"/>
        <v/>
      </c>
      <c r="G104" s="132" t="str">
        <f t="shared" ca="1" si="59"/>
        <v/>
      </c>
      <c r="H104" s="130" t="str">
        <f t="shared" ca="1" si="59"/>
        <v/>
      </c>
      <c r="I104" s="132" t="str">
        <f t="shared" ca="1" si="59"/>
        <v/>
      </c>
      <c r="J104" s="130" t="str">
        <f t="shared" ca="1" si="59"/>
        <v/>
      </c>
      <c r="K104" s="132" t="str">
        <f t="shared" ca="1" si="59"/>
        <v/>
      </c>
      <c r="L104" s="130" t="str">
        <f t="shared" ca="1" si="59"/>
        <v/>
      </c>
      <c r="M104" s="132" t="str">
        <f t="shared" ca="1" si="59"/>
        <v/>
      </c>
      <c r="N104" s="130" t="str">
        <f t="shared" ca="1" si="59"/>
        <v/>
      </c>
      <c r="O104" s="132" t="str">
        <f t="shared" ca="1" si="59"/>
        <v/>
      </c>
      <c r="P104" s="130" t="str">
        <f t="shared" ca="1" si="59"/>
        <v/>
      </c>
      <c r="Q104" s="132" t="str">
        <f t="shared" ca="1" si="59"/>
        <v/>
      </c>
      <c r="R104" s="130" t="str">
        <f t="shared" ca="1" si="59"/>
        <v/>
      </c>
      <c r="S104" s="132" t="str">
        <f t="shared" ca="1" si="59"/>
        <v/>
      </c>
      <c r="T104" s="130" t="str">
        <f t="shared" ca="1" si="59"/>
        <v/>
      </c>
      <c r="U104" s="132" t="str">
        <f t="shared" ca="1" si="59"/>
        <v/>
      </c>
      <c r="V104" s="130" t="str">
        <f t="shared" ca="1" si="59"/>
        <v/>
      </c>
      <c r="W104" s="132" t="str">
        <f t="shared" ca="1" si="59"/>
        <v/>
      </c>
      <c r="X104" s="130" t="str">
        <f t="shared" ca="1" si="59"/>
        <v/>
      </c>
      <c r="Y104" s="132" t="str">
        <f t="shared" ca="1" si="59"/>
        <v/>
      </c>
      <c r="Z104" s="130" t="str">
        <f t="shared" ca="1" si="59"/>
        <v/>
      </c>
      <c r="AA104" s="132" t="str">
        <f t="shared" ca="1" si="59"/>
        <v/>
      </c>
      <c r="AB104" s="130" t="str">
        <f t="shared" ca="1" si="59"/>
        <v/>
      </c>
      <c r="AC104" s="132" t="str">
        <f t="shared" ca="1" si="59"/>
        <v/>
      </c>
      <c r="AD104" s="130" t="str">
        <f t="shared" ca="1" si="59"/>
        <v/>
      </c>
      <c r="AE104" s="132" t="str">
        <f t="shared" ca="1" si="59"/>
        <v/>
      </c>
      <c r="AF104" s="130" t="str">
        <f t="shared" ca="1" si="59"/>
        <v/>
      </c>
      <c r="AG104" s="132" t="str">
        <f t="shared" ca="1" si="59"/>
        <v/>
      </c>
      <c r="AH104" s="126"/>
    </row>
    <row r="105" spans="2:37" ht="18" hidden="1" thickBot="1" x14ac:dyDescent="0.25">
      <c r="B105" s="323"/>
      <c r="C105" s="219" t="str">
        <f>$B$8&amp;"(単泊)"</f>
        <v>0(単泊)</v>
      </c>
      <c r="D105" s="133"/>
      <c r="E105" s="136"/>
      <c r="F105" s="134"/>
      <c r="G105" s="136"/>
      <c r="H105" s="134"/>
      <c r="I105" s="136"/>
      <c r="J105" s="134"/>
      <c r="K105" s="136"/>
      <c r="L105" s="134"/>
      <c r="M105" s="136"/>
      <c r="N105" s="134"/>
      <c r="O105" s="136"/>
      <c r="P105" s="134"/>
      <c r="Q105" s="136"/>
      <c r="R105" s="134"/>
      <c r="S105" s="136"/>
      <c r="T105" s="134"/>
      <c r="U105" s="136"/>
      <c r="V105" s="134"/>
      <c r="W105" s="136"/>
      <c r="X105" s="134"/>
      <c r="Y105" s="136"/>
      <c r="Z105" s="134"/>
      <c r="AA105" s="136"/>
      <c r="AB105" s="134"/>
      <c r="AC105" s="136"/>
      <c r="AD105" s="134"/>
      <c r="AE105" s="136"/>
      <c r="AF105" s="134"/>
      <c r="AG105" s="136"/>
      <c r="AH105" s="146"/>
    </row>
    <row r="106" spans="2:37" ht="18" hidden="1" thickBot="1" x14ac:dyDescent="0.25">
      <c r="B106" s="323"/>
      <c r="C106" s="220" t="str">
        <f>$F$1</f>
        <v>セール</v>
      </c>
      <c r="D106" s="147" t="str">
        <f ca="1">IF(D69=0,"Close",(IFERROR(HLOOKUP(D105,$D$2:$BC$9,6,FALSE),"")))</f>
        <v/>
      </c>
      <c r="E106" s="148" t="str">
        <f t="shared" ref="E106:AG106" ca="1" si="60">IF(E69=0,"Close",(IFERROR(HLOOKUP(E105,$D$2:$BC$9,6,FALSE),"")))</f>
        <v/>
      </c>
      <c r="F106" s="149" t="str">
        <f t="shared" ca="1" si="60"/>
        <v/>
      </c>
      <c r="G106" s="148" t="str">
        <f t="shared" ca="1" si="60"/>
        <v/>
      </c>
      <c r="H106" s="149" t="str">
        <f t="shared" ca="1" si="60"/>
        <v/>
      </c>
      <c r="I106" s="148" t="str">
        <f t="shared" ca="1" si="60"/>
        <v/>
      </c>
      <c r="J106" s="149" t="str">
        <f t="shared" ca="1" si="60"/>
        <v/>
      </c>
      <c r="K106" s="148" t="str">
        <f t="shared" ca="1" si="60"/>
        <v/>
      </c>
      <c r="L106" s="149" t="str">
        <f t="shared" ca="1" si="60"/>
        <v/>
      </c>
      <c r="M106" s="148" t="str">
        <f t="shared" ca="1" si="60"/>
        <v/>
      </c>
      <c r="N106" s="149" t="str">
        <f t="shared" ca="1" si="60"/>
        <v/>
      </c>
      <c r="O106" s="148" t="str">
        <f t="shared" ca="1" si="60"/>
        <v/>
      </c>
      <c r="P106" s="149" t="str">
        <f t="shared" ca="1" si="60"/>
        <v/>
      </c>
      <c r="Q106" s="148" t="str">
        <f t="shared" ca="1" si="60"/>
        <v/>
      </c>
      <c r="R106" s="149" t="str">
        <f t="shared" ca="1" si="60"/>
        <v/>
      </c>
      <c r="S106" s="148" t="str">
        <f t="shared" ca="1" si="60"/>
        <v/>
      </c>
      <c r="T106" s="149" t="str">
        <f t="shared" ca="1" si="60"/>
        <v/>
      </c>
      <c r="U106" s="148" t="str">
        <f t="shared" ca="1" si="60"/>
        <v/>
      </c>
      <c r="V106" s="149" t="str">
        <f t="shared" ca="1" si="60"/>
        <v/>
      </c>
      <c r="W106" s="148" t="str">
        <f t="shared" ca="1" si="60"/>
        <v/>
      </c>
      <c r="X106" s="149" t="str">
        <f t="shared" ca="1" si="60"/>
        <v/>
      </c>
      <c r="Y106" s="148" t="str">
        <f t="shared" ca="1" si="60"/>
        <v/>
      </c>
      <c r="Z106" s="149" t="str">
        <f t="shared" ca="1" si="60"/>
        <v/>
      </c>
      <c r="AA106" s="148" t="str">
        <f t="shared" ca="1" si="60"/>
        <v/>
      </c>
      <c r="AB106" s="149" t="str">
        <f t="shared" ca="1" si="60"/>
        <v/>
      </c>
      <c r="AC106" s="148" t="str">
        <f t="shared" ca="1" si="60"/>
        <v/>
      </c>
      <c r="AD106" s="149" t="str">
        <f t="shared" ca="1" si="60"/>
        <v/>
      </c>
      <c r="AE106" s="148" t="str">
        <f t="shared" ca="1" si="60"/>
        <v/>
      </c>
      <c r="AF106" s="149" t="str">
        <f t="shared" ca="1" si="60"/>
        <v/>
      </c>
      <c r="AG106" s="148" t="str">
        <f t="shared" ca="1" si="60"/>
        <v/>
      </c>
      <c r="AH106" s="150"/>
    </row>
    <row r="107" spans="2:37" ht="18" hidden="1" thickBot="1" x14ac:dyDescent="0.25">
      <c r="B107" s="323"/>
      <c r="C107" s="220" t="str">
        <f>$B$8&amp;"(連泊)"</f>
        <v>0(連泊)</v>
      </c>
      <c r="D107" s="143" t="s">
        <v>76</v>
      </c>
      <c r="E107" s="144" t="s">
        <v>76</v>
      </c>
      <c r="F107" s="145" t="s">
        <v>76</v>
      </c>
      <c r="G107" s="144" t="s">
        <v>76</v>
      </c>
      <c r="H107" s="145" t="s">
        <v>76</v>
      </c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44"/>
      <c r="T107" s="145"/>
      <c r="U107" s="144"/>
      <c r="V107" s="145"/>
      <c r="W107" s="144"/>
      <c r="X107" s="145"/>
      <c r="Y107" s="144"/>
      <c r="Z107" s="145"/>
      <c r="AA107" s="144"/>
      <c r="AB107" s="145"/>
      <c r="AC107" s="144"/>
      <c r="AD107" s="145"/>
      <c r="AE107" s="144"/>
      <c r="AF107" s="145"/>
      <c r="AG107" s="144"/>
      <c r="AH107" s="146"/>
    </row>
    <row r="108" spans="2:37" ht="18" hidden="1" thickBot="1" x14ac:dyDescent="0.25">
      <c r="B108" s="324"/>
      <c r="C108" s="222" t="str">
        <f>$F$10</f>
        <v>連泊</v>
      </c>
      <c r="D108" s="128" t="str">
        <f ca="1">IF(D69=0,"Close",(IFERROR(HLOOKUP(D107,$D$11:$BC$17,6,FALSE),"")))</f>
        <v/>
      </c>
      <c r="E108" s="132" t="str">
        <f t="shared" ref="E108:AG108" ca="1" si="61">IF(E69=0,"Close",(IFERROR(HLOOKUP(E107,$D$11:$BC$17,6,FALSE),"")))</f>
        <v/>
      </c>
      <c r="F108" s="130" t="str">
        <f t="shared" ca="1" si="61"/>
        <v/>
      </c>
      <c r="G108" s="132" t="str">
        <f t="shared" ca="1" si="61"/>
        <v/>
      </c>
      <c r="H108" s="130" t="str">
        <f t="shared" ca="1" si="61"/>
        <v/>
      </c>
      <c r="I108" s="132" t="str">
        <f t="shared" ca="1" si="61"/>
        <v/>
      </c>
      <c r="J108" s="130" t="str">
        <f t="shared" ca="1" si="61"/>
        <v/>
      </c>
      <c r="K108" s="132" t="str">
        <f t="shared" ca="1" si="61"/>
        <v/>
      </c>
      <c r="L108" s="130" t="str">
        <f t="shared" ca="1" si="61"/>
        <v/>
      </c>
      <c r="M108" s="132" t="str">
        <f t="shared" ca="1" si="61"/>
        <v/>
      </c>
      <c r="N108" s="130" t="str">
        <f t="shared" ca="1" si="61"/>
        <v/>
      </c>
      <c r="O108" s="132" t="str">
        <f t="shared" ca="1" si="61"/>
        <v/>
      </c>
      <c r="P108" s="130" t="str">
        <f t="shared" ca="1" si="61"/>
        <v/>
      </c>
      <c r="Q108" s="132" t="str">
        <f t="shared" ca="1" si="61"/>
        <v/>
      </c>
      <c r="R108" s="130" t="str">
        <f t="shared" ca="1" si="61"/>
        <v/>
      </c>
      <c r="S108" s="132" t="str">
        <f t="shared" ca="1" si="61"/>
        <v/>
      </c>
      <c r="T108" s="130" t="str">
        <f t="shared" ca="1" si="61"/>
        <v/>
      </c>
      <c r="U108" s="132" t="str">
        <f t="shared" ca="1" si="61"/>
        <v/>
      </c>
      <c r="V108" s="130" t="str">
        <f t="shared" ca="1" si="61"/>
        <v/>
      </c>
      <c r="W108" s="132" t="str">
        <f t="shared" ca="1" si="61"/>
        <v/>
      </c>
      <c r="X108" s="130" t="str">
        <f t="shared" ca="1" si="61"/>
        <v/>
      </c>
      <c r="Y108" s="132" t="str">
        <f t="shared" ca="1" si="61"/>
        <v/>
      </c>
      <c r="Z108" s="130" t="str">
        <f t="shared" ca="1" si="61"/>
        <v/>
      </c>
      <c r="AA108" s="132" t="str">
        <f t="shared" ca="1" si="61"/>
        <v/>
      </c>
      <c r="AB108" s="130" t="str">
        <f t="shared" ca="1" si="61"/>
        <v/>
      </c>
      <c r="AC108" s="132" t="str">
        <f t="shared" ca="1" si="61"/>
        <v/>
      </c>
      <c r="AD108" s="130" t="str">
        <f t="shared" ca="1" si="61"/>
        <v/>
      </c>
      <c r="AE108" s="132" t="str">
        <f t="shared" ca="1" si="61"/>
        <v/>
      </c>
      <c r="AF108" s="130" t="str">
        <f t="shared" ca="1" si="61"/>
        <v/>
      </c>
      <c r="AG108" s="132" t="str">
        <f t="shared" ca="1" si="61"/>
        <v/>
      </c>
      <c r="AH108" s="126"/>
    </row>
    <row r="109" spans="2:37" collapsed="1" x14ac:dyDescent="0.2">
      <c r="B109" s="227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2:37" x14ac:dyDescent="0.2">
      <c r="C110" s="183"/>
      <c r="D110" s="242" t="str">
        <f>IF(ISBLANK(D85),D39,D85)</f>
        <v>N</v>
      </c>
      <c r="E110" s="242" t="str">
        <f t="shared" ref="E110:AH110" si="62">IF(ISBLANK(E85),E39,E85)</f>
        <v>N</v>
      </c>
      <c r="F110" s="242" t="str">
        <f t="shared" si="62"/>
        <v>N</v>
      </c>
      <c r="G110" s="242" t="str">
        <f t="shared" si="62"/>
        <v>N</v>
      </c>
      <c r="H110" s="242" t="str">
        <f t="shared" si="62"/>
        <v>N</v>
      </c>
      <c r="I110" s="242" t="str">
        <f t="shared" si="62"/>
        <v>J</v>
      </c>
      <c r="J110" s="242" t="str">
        <f t="shared" si="62"/>
        <v>N</v>
      </c>
      <c r="K110" s="242" t="str">
        <f t="shared" si="62"/>
        <v>N</v>
      </c>
      <c r="L110" s="242" t="str">
        <f t="shared" si="62"/>
        <v>H</v>
      </c>
      <c r="M110" s="242" t="str">
        <f t="shared" si="62"/>
        <v>N</v>
      </c>
      <c r="N110" s="242" t="str">
        <f t="shared" si="62"/>
        <v>H</v>
      </c>
      <c r="O110" s="242" t="str">
        <f t="shared" si="62"/>
        <v>J</v>
      </c>
      <c r="P110" s="242" t="str">
        <f t="shared" si="62"/>
        <v>N</v>
      </c>
      <c r="Q110" s="242" t="str">
        <f t="shared" si="62"/>
        <v>H</v>
      </c>
      <c r="R110" s="242" t="str">
        <f t="shared" si="62"/>
        <v>N</v>
      </c>
      <c r="S110" s="242" t="str">
        <f t="shared" si="62"/>
        <v>N</v>
      </c>
      <c r="T110" s="242" t="str">
        <f t="shared" si="62"/>
        <v>N</v>
      </c>
      <c r="U110" s="242" t="str">
        <f t="shared" si="62"/>
        <v>N</v>
      </c>
      <c r="V110" s="242" t="str">
        <f t="shared" si="62"/>
        <v>E</v>
      </c>
      <c r="W110" s="242" t="str">
        <f t="shared" si="62"/>
        <v>T</v>
      </c>
      <c r="X110" s="242" t="str">
        <f t="shared" si="62"/>
        <v>N</v>
      </c>
      <c r="Y110" s="242" t="str">
        <f t="shared" si="62"/>
        <v>N</v>
      </c>
      <c r="Z110" s="242" t="str">
        <f t="shared" si="62"/>
        <v>N</v>
      </c>
      <c r="AA110" s="242" t="str">
        <f t="shared" si="62"/>
        <v>N</v>
      </c>
      <c r="AB110" s="242" t="str">
        <f t="shared" si="62"/>
        <v>H</v>
      </c>
      <c r="AC110" s="242" t="str">
        <f t="shared" si="62"/>
        <v>H</v>
      </c>
      <c r="AD110" s="242" t="str">
        <f t="shared" si="62"/>
        <v>M</v>
      </c>
      <c r="AE110" s="242" t="str">
        <f t="shared" si="62"/>
        <v>H</v>
      </c>
      <c r="AF110" s="242" t="str">
        <f t="shared" si="62"/>
        <v>H</v>
      </c>
      <c r="AG110" s="242" t="str">
        <f t="shared" si="62"/>
        <v>H</v>
      </c>
      <c r="AH110" s="242">
        <f t="shared" si="62"/>
        <v>0</v>
      </c>
    </row>
    <row r="111" spans="2:37" x14ac:dyDescent="0.2">
      <c r="C111" s="185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</row>
    <row r="112" spans="2:37" x14ac:dyDescent="0.2"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  <c r="AJ112" s="178"/>
      <c r="AK112" s="183"/>
    </row>
    <row r="113" spans="3:37" x14ac:dyDescent="0.2">
      <c r="AJ113" s="178"/>
      <c r="AK113" s="178"/>
    </row>
    <row r="114" spans="3:37" x14ac:dyDescent="0.2">
      <c r="C114" s="183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  <c r="AJ114" s="178"/>
      <c r="AK114" s="178"/>
    </row>
    <row r="115" spans="3:37" x14ac:dyDescent="0.2">
      <c r="C115" s="185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  <c r="AJ115" s="178"/>
      <c r="AK115" s="178"/>
    </row>
    <row r="116" spans="3:37" x14ac:dyDescent="0.2"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  <c r="AJ116" s="178"/>
      <c r="AK116" s="178"/>
    </row>
    <row r="117" spans="3:37" x14ac:dyDescent="0.2">
      <c r="AJ117" s="178"/>
      <c r="AK117" s="178"/>
    </row>
    <row r="118" spans="3:37" x14ac:dyDescent="0.2">
      <c r="C118" s="183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  <c r="AJ118" s="178"/>
      <c r="AK118" s="178"/>
    </row>
    <row r="119" spans="3:37" x14ac:dyDescent="0.2">
      <c r="C119" s="185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</row>
    <row r="120" spans="3:37" x14ac:dyDescent="0.2"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</row>
    <row r="122" spans="3:37" x14ac:dyDescent="0.2">
      <c r="C122" s="183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</row>
    <row r="123" spans="3:37" x14ac:dyDescent="0.2">
      <c r="C123" s="185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</row>
    <row r="124" spans="3:37" x14ac:dyDescent="0.2"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</row>
  </sheetData>
  <sheetProtection selectLockedCells="1"/>
  <mergeCells count="8">
    <mergeCell ref="B39:B84"/>
    <mergeCell ref="B85:B108"/>
    <mergeCell ref="D1:E1"/>
    <mergeCell ref="F1:H1"/>
    <mergeCell ref="D10:E10"/>
    <mergeCell ref="F10:H10"/>
    <mergeCell ref="B20:B28"/>
    <mergeCell ref="C30:C37"/>
  </mergeCells>
  <phoneticPr fontId="5"/>
  <conditionalFormatting sqref="D29:AG29">
    <cfRule type="expression" dxfId="6178" priority="636">
      <formula>D$22&lt;&gt;""</formula>
    </cfRule>
    <cfRule type="expression" dxfId="6177" priority="1">
      <formula>WEEKDAY(D29)=7</formula>
    </cfRule>
  </conditionalFormatting>
  <conditionalFormatting sqref="D20:AH20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{D9ECCFD3-009C-4F51-8B01-AA44715939A0}</x14:id>
        </ext>
      </extLst>
    </cfRule>
  </conditionalFormatting>
  <conditionalFormatting sqref="D21:AH21">
    <cfRule type="dataBar" priority="2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{32B08C54-6981-4C21-B372-F78D1BA131A8}</x14:id>
        </ext>
      </extLst>
    </cfRule>
  </conditionalFormatting>
  <conditionalFormatting sqref="D22:AH23">
    <cfRule type="notContainsBlanks" dxfId="6156" priority="268">
      <formula>LEN(TRIM(D22))&gt;0</formula>
    </cfRule>
  </conditionalFormatting>
  <conditionalFormatting sqref="D29:AH29">
    <cfRule type="expression" dxfId="6155" priority="548">
      <formula>WEEKDAY(D29)=1</formula>
    </cfRule>
  </conditionalFormatting>
  <conditionalFormatting sqref="D31:AH38">
    <cfRule type="cellIs" dxfId="6154" priority="331" operator="equal">
      <formula>"Close"</formula>
    </cfRule>
  </conditionalFormatting>
  <conditionalFormatting sqref="D86:AH86 D88:AH88 D90:AH90 D92:AH92 D94:AH94 D96:AH96 D98:AH98 D100:AH100 D102:AH102 D104:AH104 D106:AH106 D108:AH108">
    <cfRule type="cellIs" dxfId="5781" priority="590" operator="equal">
      <formula>"Close"</formula>
    </cfRule>
  </conditionalFormatting>
  <conditionalFormatting sqref="AH23">
    <cfRule type="notContainsBlanks" dxfId="5720" priority="267">
      <formula>LEN(TRIM(AH23))&gt;0</formula>
    </cfRule>
  </conditionalFormatting>
  <conditionalFormatting sqref="AH29">
    <cfRule type="cellIs" dxfId="5719" priority="573" operator="equal">
      <formula>"Ｓ"</formula>
    </cfRule>
    <cfRule type="cellIs" dxfId="5718" priority="574" operator="equal">
      <formula>"Ｒ"</formula>
    </cfRule>
    <cfRule type="cellIs" dxfId="5717" priority="575" operator="equal">
      <formula>"Ｑ"</formula>
    </cfRule>
    <cfRule type="cellIs" dxfId="5716" priority="576" operator="equal">
      <formula>"Ｐ"</formula>
    </cfRule>
    <cfRule type="cellIs" dxfId="5715" priority="577" operator="equal">
      <formula>"Ｏ"</formula>
    </cfRule>
    <cfRule type="cellIs" dxfId="5714" priority="578" operator="equal">
      <formula>"Ｎ"</formula>
    </cfRule>
    <cfRule type="cellIs" dxfId="5713" priority="579" operator="equal">
      <formula>"Ｍ"</formula>
    </cfRule>
    <cfRule type="cellIs" dxfId="5712" priority="580" operator="equal">
      <formula>"Ｌ"</formula>
    </cfRule>
    <cfRule type="cellIs" dxfId="5711" priority="581" operator="equal">
      <formula>"Ｋ"</formula>
    </cfRule>
    <cfRule type="cellIs" dxfId="5710" priority="582" operator="equal">
      <formula>"Ｊ"</formula>
    </cfRule>
    <cfRule type="cellIs" dxfId="5709" priority="583" operator="equal">
      <formula>"Ｉ"</formula>
    </cfRule>
    <cfRule type="cellIs" dxfId="5708" priority="584" operator="equal">
      <formula>"Ｈ"</formula>
    </cfRule>
    <cfRule type="cellIs" dxfId="5707" priority="585" operator="equal">
      <formula>"Ｇ"</formula>
    </cfRule>
    <cfRule type="cellIs" dxfId="5706" priority="586" operator="equal">
      <formula>"Ｆ"</formula>
    </cfRule>
    <cfRule type="cellIs" dxfId="5705" priority="587" operator="equal">
      <formula>"Ｆ"</formula>
    </cfRule>
    <cfRule type="cellIs" dxfId="5704" priority="588" operator="equal">
      <formula>"Ｂ"</formula>
    </cfRule>
    <cfRule type="cellIs" dxfId="5703" priority="589" operator="equal">
      <formula>"Ａ"</formula>
    </cfRule>
    <cfRule type="cellIs" dxfId="5702" priority="553" operator="equal">
      <formula>"R"</formula>
    </cfRule>
    <cfRule type="cellIs" dxfId="5701" priority="539" operator="equal">
      <formula>"Close"</formula>
    </cfRule>
    <cfRule type="expression" dxfId="5700" priority="541">
      <formula>WEEKDAY(AH29)=7</formula>
    </cfRule>
    <cfRule type="expression" dxfId="5699" priority="542">
      <formula>WEEKDAY(AH29)=1</formula>
    </cfRule>
    <cfRule type="cellIs" dxfId="5698" priority="543" operator="equal">
      <formula>"Close"</formula>
    </cfRule>
    <cfRule type="expression" dxfId="5697" priority="544">
      <formula>WEEKDAY(AH29)=7</formula>
    </cfRule>
    <cfRule type="expression" dxfId="5696" priority="545">
      <formula>WEEKDAY(AH29)=1</formula>
    </cfRule>
    <cfRule type="expression" dxfId="5695" priority="547">
      <formula>WEEKDAY(AH29)=7</formula>
    </cfRule>
    <cfRule type="cellIs" dxfId="5694" priority="549" operator="equal">
      <formula>"Ｅ"</formula>
    </cfRule>
    <cfRule type="cellIs" dxfId="5693" priority="551" operator="equal">
      <formula>"T"</formula>
    </cfRule>
    <cfRule type="cellIs" dxfId="5692" priority="552" operator="equal">
      <formula>"S"</formula>
    </cfRule>
    <cfRule type="cellIs" dxfId="5691" priority="554" operator="equal">
      <formula>"Q"</formula>
    </cfRule>
    <cfRule type="cellIs" dxfId="5690" priority="555" operator="equal">
      <formula>"P"</formula>
    </cfRule>
    <cfRule type="cellIs" dxfId="5689" priority="556" operator="equal">
      <formula>"O"</formula>
    </cfRule>
    <cfRule type="cellIs" dxfId="5688" priority="557" operator="equal">
      <formula>"N"</formula>
    </cfRule>
    <cfRule type="cellIs" dxfId="5687" priority="558" operator="equal">
      <formula>"M"</formula>
    </cfRule>
    <cfRule type="cellIs" dxfId="5686" priority="559" operator="equal">
      <formula>"L"</formula>
    </cfRule>
    <cfRule type="cellIs" dxfId="5685" priority="560" operator="equal">
      <formula>"K"</formula>
    </cfRule>
    <cfRule type="cellIs" dxfId="5684" priority="561" operator="equal">
      <formula>"J"</formula>
    </cfRule>
    <cfRule type="cellIs" dxfId="5683" priority="562" operator="equal">
      <formula>"I"</formula>
    </cfRule>
    <cfRule type="cellIs" dxfId="5682" priority="563" operator="equal">
      <formula>"H"</formula>
    </cfRule>
    <cfRule type="cellIs" dxfId="5681" priority="564" operator="equal">
      <formula>"G"</formula>
    </cfRule>
    <cfRule type="cellIs" dxfId="5680" priority="565" operator="equal">
      <formula>"F"</formula>
    </cfRule>
    <cfRule type="cellIs" dxfId="5679" priority="566" operator="equal">
      <formula>"E"</formula>
    </cfRule>
    <cfRule type="cellIs" dxfId="5678" priority="567" operator="equal">
      <formula>"Ｄ"</formula>
    </cfRule>
    <cfRule type="cellIs" dxfId="5677" priority="568" operator="equal">
      <formula>"Ｃ"</formula>
    </cfRule>
    <cfRule type="cellIs" dxfId="5676" priority="569" operator="equal">
      <formula>"B"</formula>
    </cfRule>
    <cfRule type="cellIs" dxfId="5675" priority="570" operator="equal">
      <formula>"A"</formula>
    </cfRule>
    <cfRule type="cellIs" dxfId="5674" priority="571" operator="equal">
      <formula>"C"</formula>
    </cfRule>
    <cfRule type="cellIs" dxfId="5673" priority="572" operator="equal">
      <formula>"Ｔ"</formula>
    </cfRule>
  </conditionalFormatting>
  <conditionalFormatting sqref="AH29:AH30">
    <cfRule type="cellIs" dxfId="5672" priority="546" operator="equal">
      <formula>"Close"</formula>
    </cfRule>
  </conditionalFormatting>
  <pageMargins left="0.25" right="0.25" top="0.75" bottom="0.75" header="0.3" footer="0.3"/>
  <pageSetup paperSize="8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16" operator="containsText" id="{432A6956-6B4E-4C7D-8BC8-F1081E2077B5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14" operator="containsText" id="{7FB0F556-F76D-4BD7-9F18-5871427671DA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13" operator="containsText" id="{82940484-CC08-4896-A555-D9F22DE1F20C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30" operator="containsText" id="{37191F72-5FD3-4B65-A6AA-B25E08210896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29" operator="beginsWith" id="{9EF3E269-81BC-478C-BE0D-50667738173A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28" operator="containsText" id="{44BF6DAA-B07A-4375-86E7-E02EBC3886F6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27" operator="containsText" id="{2F50820E-807C-45FB-B12B-CFAD703F3217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12" operator="containsText" id="{64CC697B-EE49-44B7-8829-C7B450EDDE76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25" operator="containsText" id="{DD9EFBA2-C7E7-4743-957D-4FE2C6822114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24" operator="containsText" id="{3339083C-125F-4EA7-97AD-D96E0AD44AA9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23" operator="containsText" id="{4B5A5C58-CB86-4D21-A303-461D8C414A58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22" operator="containsText" id="{9DC7096C-5283-41A1-992E-6C308089F40F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21" operator="containsText" id="{EEB81ADB-C44B-4BF0-B1F5-C28B4000C22B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endsWith" priority="626" operator="endsWith" id="{FA2D5678-36FE-491D-A5D4-EAC47B17A40F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20" operator="containsText" id="{AD405485-55A7-40C3-ACB5-02DC4143C0AF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19" operator="containsText" id="{B5C2779B-7C57-4B78-9841-468ADA273E77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18" operator="containsText" id="{4A24649E-B801-4F66-9CC1-4DDBBD4BDCCE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17" operator="containsText" id="{5D54C762-F90F-44A3-A579-07DE8D906A26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11" operator="containsText" id="{7897D539-8427-423B-B371-0B7011C783B9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15" operator="containsText" id="{54A722D0-C66F-49EA-8707-A6B028496919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D2:AF2</xm:sqref>
        </x14:conditionalFormatting>
        <x14:conditionalFormatting xmlns:xm="http://schemas.microsoft.com/office/excel/2006/main">
          <x14:cfRule type="containsText" priority="217" operator="containsText" id="{5FE064AA-16D1-427C-BAAD-23B195F31655}">
            <xm:f>NOT(ISERROR(SEARCH("F",D11)))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16" operator="containsText" id="{875A736F-7C80-4FA5-81F7-C317C57B8175}">
            <xm:f>NOT(ISERROR(SEARCH("G",D11)))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15" operator="containsText" id="{A0A80511-EB29-4EA7-ADDF-F191C6FACB56}">
            <xm:f>NOT(ISERROR(SEARCH("H",D11)))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14" operator="containsText" id="{0C812249-D2A9-466C-9669-7BB2E5992D84}">
            <xm:f>NOT(ISERROR(SEARCH("I",D11)))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13" operator="containsText" id="{B30B7E0E-B9AC-4D69-AD6F-0ECA89533243}">
            <xm:f>NOT(ISERROR(SEARCH("J",D11)))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12" operator="containsText" id="{035A5E4B-A5BD-4C23-9C9D-DF0303A647A8}">
            <xm:f>NOT(ISERROR(SEARCH("K",D11)))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11" operator="containsText" id="{4FFB17BF-77FD-4F05-8AF9-01F3624CBA3D}">
            <xm:f>NOT(ISERROR(SEARCH("L",D11)))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10" operator="containsText" id="{91D5B331-579A-4968-A6D7-66CA748C046D}">
            <xm:f>NOT(ISERROR(SEARCH("M",D11)))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09" operator="containsText" id="{E85F1F14-B63A-43B0-B3DA-D50005967D21}">
            <xm:f>NOT(ISERROR(SEARCH("N",D11)))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08" operator="containsText" id="{CF4E7EA9-439B-40DE-AD58-2D3EA4CE9F86}">
            <xm:f>NOT(ISERROR(SEARCH("O",D11)))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07" operator="containsText" id="{713D61CD-B76C-4279-9E9B-46808C8C4B98}">
            <xm:f>NOT(ISERROR(SEARCH("P",D11)))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06" operator="containsText" id="{5D28A0A7-89AF-4417-98F6-A4322CD77A43}">
            <xm:f>NOT(ISERROR(SEARCH("Q",D11)))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05" operator="containsText" id="{028FE671-A0F1-4F6E-B7FF-AB3CB96536C1}">
            <xm:f>NOT(ISERROR(SEARCH("R",D11)))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04" operator="containsText" id="{3BA6E2E1-78C5-4F24-954D-75D28F7D5D88}">
            <xm:f>NOT(ISERROR(SEARCH("S",D11)))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03" operator="containsText" id="{8FD50C01-7D50-4C8D-8083-726A6C03FB81}">
            <xm:f>NOT(ISERROR(SEARCH("T",D11)))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22" operator="containsText" id="{A54569CB-080F-422B-A647-80FB01A712E6}">
            <xm:f>NOT(ISERROR(SEARCH("A",D11)))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21" operator="beginsWith" id="{BC190804-3CFE-4BF6-A3AC-679069A324CB}">
            <xm:f>LEFT(D11,LEN("B"))="B"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20" operator="containsText" id="{EB95041E-5553-4198-86D8-9A60F329C1A5}">
            <xm:f>NOT(ISERROR(SEARCH("C",D11)))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19" operator="containsText" id="{41484CF9-88B8-437F-A52C-B2F98711F8AC}">
            <xm:f>NOT(ISERROR(SEARCH("D",D11)))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18" operator="endsWith" id="{E293C498-BA3C-49A0-A184-8275CB68C51C}">
            <xm:f>RIGHT(D11,LEN("E"))="E"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m:sqref>D11:AF11</xm:sqref>
        </x14:conditionalFormatting>
        <x14:conditionalFormatting xmlns:xm="http://schemas.microsoft.com/office/excel/2006/main">
          <x14:cfRule type="containsText" priority="601" operator="containsText" id="{ACD15AAE-31E5-45F4-BD60-99E0AFB20BC3}">
            <xm:f>NOT(ISERROR(SEARCH("J",D58)))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00" operator="containsText" id="{A9CF9D1E-4529-4AC5-A81F-07799E519A69}">
            <xm:f>NOT(ISERROR(SEARCH("K",D58)))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99" operator="containsText" id="{746CE9DA-C79E-410B-8846-D766717B3954}">
            <xm:f>NOT(ISERROR(SEARCH("L",D58)))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98" operator="containsText" id="{B1905F80-D5C9-49E2-8FDC-E57216E91E30}">
            <xm:f>NOT(ISERROR(SEARCH("M",D58)))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95" operator="containsText" id="{AA4AD0D4-5312-4E19-95A3-971A3B7B41A6}">
            <xm:f>NOT(ISERROR(SEARCH("P",D58)))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91" operator="containsText" id="{7B2ED9BD-14E8-45F3-ABF4-EEFE7265324F}">
            <xm:f>NOT(ISERROR(SEARCH("T",D58)))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92" operator="containsText" id="{A669EEDD-66A9-4C4F-9E29-CF64D0959C2F}">
            <xm:f>NOT(ISERROR(SEARCH("S",D58)))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93" operator="containsText" id="{B4051086-29B2-45D1-BC8D-3BB36BF070F8}">
            <xm:f>NOT(ISERROR(SEARCH("R",D58)))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94" operator="containsText" id="{ED56A5BA-613E-42F3-8BB4-FA3A8B122326}">
            <xm:f>NOT(ISERROR(SEARCH("Q",D58)))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96" operator="containsText" id="{96991F6D-7870-477A-A82A-26943CDD32FD}">
            <xm:f>NOT(ISERROR(SEARCH("O",D58)))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97" operator="containsText" id="{C22938C7-684F-403A-94D7-1D8E95416CBD}">
            <xm:f>NOT(ISERROR(SEARCH("N",D58)))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10" operator="containsText" id="{4EC6144E-91A4-43BF-A743-11FCD62AC6F8}">
            <xm:f>NOT(ISERROR(SEARCH("A",D58)))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09" operator="beginsWith" id="{A0E7E33A-62DB-4804-B338-7B52F4831434}">
            <xm:f>LEFT(D58,LEN("B"))="B"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08" operator="containsText" id="{15823533-5404-4DA9-BFD0-FAE22A40CA33}">
            <xm:f>NOT(ISERROR(SEARCH("C",D58)))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07" operator="containsText" id="{8943BD1F-072C-4668-9258-FA7F18F78573}">
            <xm:f>NOT(ISERROR(SEARCH("D",D58)))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06" operator="endsWith" id="{9CF38B79-E108-4833-A2A4-E6824A362656}">
            <xm:f>RIGHT(D58,LEN("E"))="E"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05" operator="containsText" id="{49603990-70D7-4183-8AB8-5E55FC719F1C}">
            <xm:f>NOT(ISERROR(SEARCH("F",D58)))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04" operator="containsText" id="{39A347F1-0014-42B1-A3BE-061E70D29339}">
            <xm:f>NOT(ISERROR(SEARCH("G",D58)))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03" operator="containsText" id="{047FE194-C9E3-4CAA-832D-754D66BA222B}">
            <xm:f>NOT(ISERROR(SEARCH("H",D58)))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02" operator="containsText" id="{F256B015-6293-4530-8D45-E181B22EC7AA}">
            <xm:f>NOT(ISERROR(SEARCH("I",D58)))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D58:AG63</xm:sqref>
        </x14:conditionalFormatting>
        <x14:conditionalFormatting xmlns:xm="http://schemas.microsoft.com/office/excel/2006/main">
          <x14:cfRule type="dataBar" id="{D9ECCFD3-009C-4F51-8B01-AA4471593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D20:AH20</xm:sqref>
        </x14:conditionalFormatting>
        <x14:conditionalFormatting xmlns:xm="http://schemas.microsoft.com/office/excel/2006/main">
          <x14:cfRule type="dataBar" id="{32B08C54-6981-4C21-B372-F78D1BA131A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D21:AH21</xm:sqref>
        </x14:conditionalFormatting>
        <x14:conditionalFormatting xmlns:xm="http://schemas.microsoft.com/office/excel/2006/main">
          <x14:cfRule type="containsText" priority="501" operator="containsText" id="{BF60457D-98E6-4778-B568-CEC635280620}">
            <xm:f>NOT(ISERROR(SEARCH("R",D39)))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00" operator="containsText" id="{C2C47395-22F3-4887-BC97-2A96D117F69F}">
            <xm:f>NOT(ISERROR(SEARCH("S",D39)))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99" operator="containsText" id="{9DE6D0C8-CF5E-43EE-B71C-DED8E39E5F60}">
            <xm:f>NOT(ISERROR(SEARCH("T",D39)))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11" operator="containsText" id="{B4183883-005C-41D4-9931-E55CAFEFB21C}">
            <xm:f>NOT(ISERROR(SEARCH("H",D39)))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10" operator="containsText" id="{DEAA94A2-6628-4AF1-B6C5-67B28584C7D7}">
            <xm:f>NOT(ISERROR(SEARCH("I",D39)))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09" operator="containsText" id="{7403918F-5FE8-4205-82E0-4CB3EF2F4A70}">
            <xm:f>NOT(ISERROR(SEARCH("J",D39)))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08" operator="containsText" id="{69CD15AC-7414-4AD7-B305-C0E43AB932F6}">
            <xm:f>NOT(ISERROR(SEARCH("K",D39)))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endsWith" priority="514" operator="endsWith" id="{40345DDC-8682-4EF6-8AF8-D6E9E397CE7B}">
            <xm:f>RIGHT(D39,LEN("E"))="E"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06" operator="containsText" id="{E177B846-DEFF-463C-A1CD-050687DB8DA5}">
            <xm:f>NOT(ISERROR(SEARCH("M",D39)))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05" operator="containsText" id="{3E9B2FD7-D4E5-49EA-82C1-C5CA86509AF5}">
            <xm:f>NOT(ISERROR(SEARCH("N",D39)))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04" operator="containsText" id="{C859ED74-35EC-4E16-AF2E-C50256413F3A}">
            <xm:f>NOT(ISERROR(SEARCH("O",D39)))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03" operator="containsText" id="{9C2E47F3-3BF7-444D-B3A3-8785560B4BEE}">
            <xm:f>NOT(ISERROR(SEARCH("P",D39)))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02" operator="containsText" id="{5204EE79-7914-4E74-87F4-179652A842EE}">
            <xm:f>NOT(ISERROR(SEARCH("Q",D39)))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07" operator="containsText" id="{346E10AC-925A-41FD-8CB1-286EDA9C96EF}">
            <xm:f>NOT(ISERROR(SEARCH("L",D39)))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18" operator="containsText" id="{FFABB20D-E200-4576-A0B7-3133B6F11ED6}">
            <xm:f>NOT(ISERROR(SEARCH("A",D39)))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17" operator="beginsWith" id="{D1148726-4607-4EB8-9DBD-5F58B7627222}">
            <xm:f>LEFT(D39,LEN("B"))="B"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16" operator="containsText" id="{60F8646E-8DB9-4AEB-8CE0-1ECB07F6ED9D}">
            <xm:f>NOT(ISERROR(SEARCH("C",D39)))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15" operator="containsText" id="{28CB48FD-0455-47DC-B525-5E72FD0D8FF0}">
            <xm:f>NOT(ISERROR(SEARCH("D",D39)))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13" operator="containsText" id="{FD002771-63AE-44C1-AA21-B055A4F2B3D2}">
            <xm:f>NOT(ISERROR(SEARCH("F",D39)))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12" operator="containsText" id="{9B83681C-C339-4F55-93C0-1FBAE245D567}">
            <xm:f>NOT(ISERROR(SEARCH("G",D39)))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D39:AH40</xm:sqref>
        </x14:conditionalFormatting>
        <x14:conditionalFormatting xmlns:xm="http://schemas.microsoft.com/office/excel/2006/main">
          <x14:cfRule type="containsText" priority="498" operator="containsText" id="{B301EB1C-EBE1-4DDE-AB91-E2D90A969BDB}">
            <xm:f>NOT(ISERROR(SEARCH("Close",D40)))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D40:AH40</xm:sqref>
        </x14:conditionalFormatting>
        <x14:conditionalFormatting xmlns:xm="http://schemas.microsoft.com/office/excel/2006/main">
          <x14:cfRule type="endsWith" priority="493" operator="endsWith" id="{4F9E1B9C-D5AE-4B8C-BE60-78503990C3D1}">
            <xm:f>RIGHT(D41,LEN("E"))="E"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92" operator="containsText" id="{9D806BE9-01D4-42A6-B979-451FE5DB2958}">
            <xm:f>NOT(ISERROR(SEARCH("F",D41)))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91" operator="containsText" id="{F3FC0325-4647-4245-ADD2-66FE35D20D82}">
            <xm:f>NOT(ISERROR(SEARCH("G",D41)))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79" operator="containsText" id="{33A13A71-19BA-42C0-952D-20509806DB0D}">
            <xm:f>NOT(ISERROR(SEARCH("S",D41)))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78" operator="containsText" id="{0DAEFDDC-11AA-4BCB-9EB6-F4197966A05F}">
            <xm:f>NOT(ISERROR(SEARCH("T",D41)))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86" operator="containsText" id="{782D02A0-5CC4-4E59-BB0D-2D7FAE9DE7D5}">
            <xm:f>NOT(ISERROR(SEARCH("L",D41)))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82" operator="containsText" id="{4552EC13-ABBC-46AC-9C24-46F10C8AA096}">
            <xm:f>NOT(ISERROR(SEARCH("P",D41)))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83" operator="containsText" id="{2A46BAE1-552F-4C16-B405-1C65B631EDF4}">
            <xm:f>NOT(ISERROR(SEARCH("O",D41)))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87" operator="containsText" id="{4E248D21-79E8-4107-9147-899C41D1BECB}">
            <xm:f>NOT(ISERROR(SEARCH("K",D41)))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81" operator="containsText" id="{0DA16375-6DBC-4921-993F-8BAB396FED45}">
            <xm:f>NOT(ISERROR(SEARCH("Q",D41)))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88" operator="containsText" id="{FA9E2356-414C-4D6E-A030-28AC900F6F7D}">
            <xm:f>NOT(ISERROR(SEARCH("J",D41)))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89" operator="containsText" id="{668E3A85-A45E-481A-B2F6-057714EC7699}">
            <xm:f>NOT(ISERROR(SEARCH("I",D41)))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90" operator="containsText" id="{BA1E322A-4ACC-4DE8-A217-4CC67B682409}">
            <xm:f>NOT(ISERROR(SEARCH("H",D41)))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85" operator="containsText" id="{03836D03-E819-446B-BDD9-225528F8C4AD}">
            <xm:f>NOT(ISERROR(SEARCH("M",D41)))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84" operator="containsText" id="{68EFA89A-3A12-4C86-8DE8-4E7C3F8E7BEE}">
            <xm:f>NOT(ISERROR(SEARCH("N",D41)))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80" operator="containsText" id="{11BD4CA0-B08A-4F1B-A3D7-413C184CD7E5}">
            <xm:f>NOT(ISERROR(SEARCH("R",D41)))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97" operator="containsText" id="{4A2B7212-64AD-474A-8C96-AEB8C3D8318F}">
            <xm:f>NOT(ISERROR(SEARCH("A",D41)))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96" operator="beginsWith" id="{F7B24A86-5CB4-4547-86C8-9573D5A48248}">
            <xm:f>LEFT(D41,LEN("B"))="B"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95" operator="containsText" id="{E51237C8-6A3C-4140-BB13-A75239370EBD}">
            <xm:f>NOT(ISERROR(SEARCH("C",D41)))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94" operator="containsText" id="{9EABD566-5E52-4855-B2AD-15B36A6EBDAD}">
            <xm:f>NOT(ISERROR(SEARCH("D",D41)))</xm:f>
            <xm:f>"D"</xm:f>
            <x14:dxf>
              <fill>
                <patternFill>
                  <bgColor rgb="FF66FF99"/>
                </patternFill>
              </fill>
            </x14:dxf>
          </x14:cfRule>
          <xm:sqref>D41:AH42</xm:sqref>
        </x14:conditionalFormatting>
        <x14:conditionalFormatting xmlns:xm="http://schemas.microsoft.com/office/excel/2006/main">
          <x14:cfRule type="containsText" priority="477" operator="containsText" id="{576F1A36-D78A-4E80-8955-F38607A42FDB}">
            <xm:f>NOT(ISERROR(SEARCH("Close",D42)))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D42:AH42</xm:sqref>
        </x14:conditionalFormatting>
        <x14:conditionalFormatting xmlns:xm="http://schemas.microsoft.com/office/excel/2006/main">
          <x14:cfRule type="containsText" priority="185" operator="containsText" id="{DD03DEBF-4E21-4374-91DB-63C450427F24}">
            <xm:f>NOT(ISERROR(SEARCH("Q",D43)))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86" operator="containsText" id="{DD4D29E5-4632-4189-989B-584C607270C6}">
            <xm:f>NOT(ISERROR(SEARCH("P",D43)))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87" operator="containsText" id="{FB1B70DD-0AE7-4BE8-8492-6D62BC61CBB6}">
            <xm:f>NOT(ISERROR(SEARCH("O",D43)))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88" operator="containsText" id="{9F6158E0-5B92-4B73-A61E-6A63D47EFBE8}">
            <xm:f>NOT(ISERROR(SEARCH("N",D43)))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89" operator="containsText" id="{6B56FB02-3FA3-4878-ACB1-D0FBD4F4523A}">
            <xm:f>NOT(ISERROR(SEARCH("M",D43)))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90" operator="containsText" id="{592DB135-3703-48FA-AFEE-7F34FAA6C667}">
            <xm:f>NOT(ISERROR(SEARCH("L",D43)))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91" operator="containsText" id="{F937118F-26EF-483C-855C-1D5D0673526A}">
            <xm:f>NOT(ISERROR(SEARCH("K",D43)))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92" operator="containsText" id="{BBF52B62-E908-4593-9A81-DFD89315C926}">
            <xm:f>NOT(ISERROR(SEARCH("J",D43)))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93" operator="containsText" id="{1DDE85E7-BA8F-4DC9-BF75-C2EA70AD2C73}">
            <xm:f>NOT(ISERROR(SEARCH("I",D43)))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94" operator="containsText" id="{C9AD97A9-4977-4007-978A-30240C504296}">
            <xm:f>NOT(ISERROR(SEARCH("H",D43)))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95" operator="containsText" id="{D9E4BB50-919D-4D3C-85C1-6E7DF196D5AC}">
            <xm:f>NOT(ISERROR(SEARCH("G",D43)))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96" operator="containsText" id="{4EB76331-860E-4BDA-8518-27B151D3D125}">
            <xm:f>NOT(ISERROR(SEARCH("F",D43)))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97" operator="endsWith" id="{C3FF99ED-9433-4D93-9CE4-63530317EB5F}">
            <xm:f>RIGHT(D43,LEN("E"))="E"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98" operator="containsText" id="{35AF0FD8-376C-433F-B673-0891EE0F5908}">
            <xm:f>NOT(ISERROR(SEARCH("D",D43)))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99" operator="containsText" id="{7971771F-0B3D-490E-81C2-0C6A8EEFB7C8}">
            <xm:f>NOT(ISERROR(SEARCH("C",D43)))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00" operator="beginsWith" id="{91E5B3C5-35E0-4EC4-B78F-815AB447BBB0}">
            <xm:f>LEFT(D43,LEN("B"))="B"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01" operator="containsText" id="{1A37B48A-7CB0-434A-9A77-1B9EAE4550C1}">
            <xm:f>NOT(ISERROR(SEARCH("A",D43)))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83" operator="containsText" id="{7A4C7879-E31F-4B1C-8B15-7A62D45F2DAC}">
            <xm:f>NOT(ISERROR(SEARCH("S",D43)))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82" operator="containsText" id="{A0F94AA1-29DF-496E-A072-8C7C1C4C9CAF}">
            <xm:f>NOT(ISERROR(SEARCH("T",D43)))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84" operator="containsText" id="{54F24328-5EE7-4172-BD44-AE972FE72874}">
            <xm:f>NOT(ISERROR(SEARCH("R",D43)))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D43:AH43</xm:sqref>
        </x14:conditionalFormatting>
        <x14:conditionalFormatting xmlns:xm="http://schemas.microsoft.com/office/excel/2006/main">
          <x14:cfRule type="containsText" priority="353" operator="containsText" id="{F0ED433C-ED1B-48F1-A233-B6156F488C8C}">
            <xm:f>NOT(ISERROR(SEARCH("T",D44)))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54" operator="containsText" id="{1FB6C53B-F6E0-4F3F-8B74-65F0E4E27C98}">
            <xm:f>NOT(ISERROR(SEARCH("S",D44)))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55" operator="containsText" id="{EE009359-C241-4E15-9AE4-D565C45A7FC6}">
            <xm:f>NOT(ISERROR(SEARCH("R",D44)))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56" operator="containsText" id="{19BBBFCF-3101-4A12-A2C8-6BD7C1AE9E6A}">
            <xm:f>NOT(ISERROR(SEARCH("Q",D44)))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57" operator="containsText" id="{8480DDB7-859F-41E0-B432-578710EC4F27}">
            <xm:f>NOT(ISERROR(SEARCH("P",D44)))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58" operator="containsText" id="{5EDD8B6B-9150-4BEC-8B5D-A85411E6271E}">
            <xm:f>NOT(ISERROR(SEARCH("O",D44)))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59" operator="containsText" id="{478932EF-6ECC-4243-9869-E198595DE7AD}">
            <xm:f>NOT(ISERROR(SEARCH("N",D44)))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60" operator="containsText" id="{EAA04810-967A-46B0-A5D5-2EC8F37BBE06}">
            <xm:f>NOT(ISERROR(SEARCH("M",D44)))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61" operator="containsText" id="{B02E3D8D-CB5F-41AB-B6EE-E87F6D064B2F}">
            <xm:f>NOT(ISERROR(SEARCH("L",D44)))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62" operator="containsText" id="{437B6628-C084-461D-BAD9-A10BBE177CF7}">
            <xm:f>NOT(ISERROR(SEARCH("K",D44)))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63" operator="containsText" id="{F68762B6-BDE1-4AF8-B007-73D01797F4DC}">
            <xm:f>NOT(ISERROR(SEARCH("J",D44)))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64" operator="containsText" id="{358A2832-4ECA-4795-BF33-1264DD65B1ED}">
            <xm:f>NOT(ISERROR(SEARCH("I",D44)))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65" operator="containsText" id="{A0516758-AF89-4E00-9A78-7FFA0716AC95}">
            <xm:f>NOT(ISERROR(SEARCH("H",D44)))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66" operator="containsText" id="{E1B06593-F775-46F2-A733-D5B954B1F824}">
            <xm:f>NOT(ISERROR(SEARCH("G",D44)))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67" operator="containsText" id="{11AAF6D4-9CB5-40C0-A494-A19E9F381CA3}">
            <xm:f>NOT(ISERROR(SEARCH("F",D44)))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368" operator="endsWith" id="{17958478-76AB-4E98-AA81-11B22D3202A5}">
            <xm:f>RIGHT(D44,LEN("E"))="E"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72" operator="containsText" id="{B09ACC45-AA90-4086-AFFF-79E1233091C6}">
            <xm:f>NOT(ISERROR(SEARCH("A",D44)))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71" operator="beginsWith" id="{1E4349A2-0F57-481B-AF43-C96DD780F1F4}">
            <xm:f>LEFT(D44,LEN("B"))="B"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70" operator="containsText" id="{A5C99983-042B-4E52-9085-E075FCCC056A}">
            <xm:f>NOT(ISERROR(SEARCH("C",D44)))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69" operator="containsText" id="{AF173F88-0D18-46CE-909F-283810583E55}">
            <xm:f>NOT(ISERROR(SEARCH("D",D44)))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02" operator="containsText" id="{C85DB19F-5768-4E65-B118-35C7A9A889F2}">
            <xm:f>NOT(ISERROR(SEARCH("Close",D44)))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D44:AH44</xm:sqref>
        </x14:conditionalFormatting>
        <x14:conditionalFormatting xmlns:xm="http://schemas.microsoft.com/office/excel/2006/main">
          <x14:cfRule type="containsText" priority="170" operator="containsText" id="{65D5CD7B-F81E-4138-8753-6A2BA756FE4E}">
            <xm:f>NOT(ISERROR(SEARCH("L",D45)))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66" operator="containsText" id="{1DE839F6-AA65-4BC6-839F-53CFE5EC07E9}">
            <xm:f>NOT(ISERROR(SEARCH("P",D45)))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72" operator="containsText" id="{60440DE2-D381-414B-BEE0-7413EE404E43}">
            <xm:f>NOT(ISERROR(SEARCH("J",D45)))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73" operator="containsText" id="{2B94B920-1638-45B8-863D-746570CCD091}">
            <xm:f>NOT(ISERROR(SEARCH("I",D45)))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74" operator="containsText" id="{5C433359-984F-4887-A1D7-73E3053D158B}">
            <xm:f>NOT(ISERROR(SEARCH("H",D45)))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75" operator="containsText" id="{B482C22A-CF28-4178-959C-88CB43D07338}">
            <xm:f>NOT(ISERROR(SEARCH("G",D45)))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76" operator="containsText" id="{68B2729A-2D07-4522-A4C6-1060FD0D9C82}">
            <xm:f>NOT(ISERROR(SEARCH("F",D45)))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77" operator="endsWith" id="{7942A302-AA8D-4E5D-9103-505831A3FA22}">
            <xm:f>RIGHT(D45,LEN("E"))="E"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78" operator="containsText" id="{D5CF3341-41D5-4BA8-BD3C-23DA944192C8}">
            <xm:f>NOT(ISERROR(SEARCH("D",D45)))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79" operator="containsText" id="{E06D0A0B-03A7-4DAE-BFF8-83059BBD48E1}">
            <xm:f>NOT(ISERROR(SEARCH("C",D45)))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71" operator="containsText" id="{2F4E4747-D7A3-4F48-B364-6834408B0CCC}">
            <xm:f>NOT(ISERROR(SEARCH("K",D45)))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beginsWith" priority="180" operator="beginsWith" id="{C5B4F446-8305-4FF0-9836-53F49BBB93CE}">
            <xm:f>LEFT(D45,LEN("B"))="B"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81" operator="containsText" id="{D5C8089D-DE97-454E-8CD8-D2776AFD0587}">
            <xm:f>NOT(ISERROR(SEARCH("A",D45)))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62" operator="containsText" id="{9195FBF6-5116-428E-A2E4-4F640027EC1F}">
            <xm:f>NOT(ISERROR(SEARCH("T",D45)))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63" operator="containsText" id="{14B42F06-08D0-4115-8301-7644E5B61050}">
            <xm:f>NOT(ISERROR(SEARCH("S",D45)))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64" operator="containsText" id="{FD7779C3-653E-421B-A5E5-6BFB809932C5}">
            <xm:f>NOT(ISERROR(SEARCH("R",D45)))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65" operator="containsText" id="{4FCE83CB-E137-4E65-8389-02F86778CA7E}">
            <xm:f>NOT(ISERROR(SEARCH("Q",D45)))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67" operator="containsText" id="{9292231B-6E11-4A75-91F6-E952A3A6047A}">
            <xm:f>NOT(ISERROR(SEARCH("O",D45)))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68" operator="containsText" id="{F36D410A-0A85-4A78-8059-A40C9B2AFA8B}">
            <xm:f>NOT(ISERROR(SEARCH("N",D45)))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69" operator="containsText" id="{71E0C940-9E37-4747-B9D5-8ABFB7F0485E}">
            <xm:f>NOT(ISERROR(SEARCH("M",D45)))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D45:AH45</xm:sqref>
        </x14:conditionalFormatting>
        <x14:conditionalFormatting xmlns:xm="http://schemas.microsoft.com/office/excel/2006/main">
          <x14:cfRule type="containsText" priority="350" operator="containsText" id="{56E1473E-DF7A-4F94-A892-D2942CE637C4}">
            <xm:f>NOT(ISERROR(SEARCH("C",D46)))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49" operator="containsText" id="{1A81C4C1-8491-4EE1-849B-4F9F78007F6C}">
            <xm:f>NOT(ISERROR(SEARCH("D",D46)))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48" operator="endsWith" id="{561BC2C5-FDD4-459E-B349-F690B6DF95B3}">
            <xm:f>RIGHT(D46,LEN("E"))="E"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47" operator="containsText" id="{D2915D98-1FCF-435E-90E0-623F06F0B8FD}">
            <xm:f>NOT(ISERROR(SEARCH("F",D46)))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46" operator="containsText" id="{CF300952-96E2-47BC-B710-926016A73AAA}">
            <xm:f>NOT(ISERROR(SEARCH("G",D46)))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45" operator="containsText" id="{D7603261-4D79-43B4-8B5E-84C81481F6DE}">
            <xm:f>NOT(ISERROR(SEARCH("H",D46)))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44" operator="containsText" id="{A7DA7EA9-107D-49F8-8BAA-C20AAFD5768C}">
            <xm:f>NOT(ISERROR(SEARCH("I",D46)))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43" operator="containsText" id="{AD8810C0-DF6B-4F9E-B7E4-9DD368519FFD}">
            <xm:f>NOT(ISERROR(SEARCH("J",D46)))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42" operator="containsText" id="{1DEEF495-7B94-4B1D-BB9B-559DD029DE76}">
            <xm:f>NOT(ISERROR(SEARCH("K",D46)))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40" operator="containsText" id="{E40E5910-29C6-48D6-BDAD-AD0AEEA6050B}">
            <xm:f>NOT(ISERROR(SEARCH("M",D46)))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39" operator="containsText" id="{CA0D5524-E87C-4B58-92F5-F5927CF943C1}">
            <xm:f>NOT(ISERROR(SEARCH("N",D46)))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38" operator="containsText" id="{85DE2433-E738-418D-8B28-9B0075D19F7C}">
            <xm:f>NOT(ISERROR(SEARCH("O",D46)))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37" operator="containsText" id="{92026CF3-474A-4714-A0AC-46A8828C43C4}">
            <xm:f>NOT(ISERROR(SEARCH("P",D46)))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36" operator="containsText" id="{715E760B-8080-4BB3-9C74-5C03084B03C0}">
            <xm:f>NOT(ISERROR(SEARCH("Q",D46)))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35" operator="containsText" id="{C6C4266C-7799-4266-933D-8AE7A01BA4F0}">
            <xm:f>NOT(ISERROR(SEARCH("R",D46)))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41" operator="containsText" id="{7AEE5D1E-93A1-4BFE-B589-374B5CBF08BE}">
            <xm:f>NOT(ISERROR(SEARCH("L",D46)))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beginsWith" priority="351" operator="beginsWith" id="{AB2C0660-1BD6-435F-AEFC-C43CFDC34690}">
            <xm:f>LEFT(D46,LEN("B"))="B"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32" operator="containsText" id="{65F981AF-E82B-49EF-9710-AB511ADDB65E}">
            <xm:f>NOT(ISERROR(SEARCH("Close",D46)))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33" operator="containsText" id="{E85FBE96-12BF-452D-B791-CE731BBCBC78}">
            <xm:f>NOT(ISERROR(SEARCH("T",D46)))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34" operator="containsText" id="{D4E1DECD-13C1-43DD-8A71-E13EBFE2CF29}">
            <xm:f>NOT(ISERROR(SEARCH("S",D46)))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52" operator="containsText" id="{0A0173CC-7EDA-427C-ACFB-FC2234383008}">
            <xm:f>NOT(ISERROR(SEARCH("A",D46)))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D46:AH46</xm:sqref>
        </x14:conditionalFormatting>
        <x14:conditionalFormatting xmlns:xm="http://schemas.microsoft.com/office/excel/2006/main">
          <x14:cfRule type="containsText" priority="146" operator="containsText" id="{0496399D-A3F0-426A-B07E-A48B7F7D2352}">
            <xm:f>NOT(ISERROR(SEARCH("P",D47)))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58" operator="containsText" id="{B0CE6620-B568-410D-8DEB-6D6DAFFE74CD}">
            <xm:f>NOT(ISERROR(SEARCH("D",D47)))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59" operator="containsText" id="{9EE11D6D-D4D4-4A2F-9A23-EDAC81040998}">
            <xm:f>NOT(ISERROR(SEARCH("C",D47)))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60" operator="beginsWith" id="{A418E8CC-1107-4EA2-B288-38180BCD0ED3}">
            <xm:f>LEFT(D47,LEN("B"))="B"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61" operator="containsText" id="{A3D6DDD0-9D7C-4B76-9182-EB7A419250DD}">
            <xm:f>NOT(ISERROR(SEARCH("A",D47)))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48" operator="containsText" id="{EE7C59E5-6F32-4B7D-AFCC-0FBE37E7C703}">
            <xm:f>NOT(ISERROR(SEARCH("N",D47)))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47" operator="containsText" id="{CE59235B-C2D3-4EA4-800A-9C81B589EF3E}">
            <xm:f>NOT(ISERROR(SEARCH("O",D47)))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49" operator="containsText" id="{96C01F63-5B9C-404D-B5A8-2A758CCE7222}">
            <xm:f>NOT(ISERROR(SEARCH("M",D47)))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50" operator="containsText" id="{A12047D1-5C9F-4C3B-B7FB-6706ECF50828}">
            <xm:f>NOT(ISERROR(SEARCH("L",D47)))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51" operator="containsText" id="{EE76629E-F8E9-4125-957E-694AB92EE061}">
            <xm:f>NOT(ISERROR(SEARCH("K",D47)))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52" operator="containsText" id="{E87277DA-B691-49CE-86C7-9ADE9D5C37E1}">
            <xm:f>NOT(ISERROR(SEARCH("J",D47)))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45" operator="containsText" id="{3FDBF8BF-75B1-4B9A-9C70-BD28CA5D3123}">
            <xm:f>NOT(ISERROR(SEARCH("Q",D47)))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44" operator="containsText" id="{00B09A3A-7F42-42F4-ABD3-D2242CF7DDBF}">
            <xm:f>NOT(ISERROR(SEARCH("R",D47)))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43" operator="containsText" id="{92B61921-C534-47D5-85DD-B125D5942368}">
            <xm:f>NOT(ISERROR(SEARCH("S",D47)))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42" operator="containsText" id="{BC727D26-2047-4E86-B6F6-67E25789BEE3}">
            <xm:f>NOT(ISERROR(SEARCH("T",D47)))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53" operator="containsText" id="{8A481491-E79E-47AD-97E2-791F4E7A0956}">
            <xm:f>NOT(ISERROR(SEARCH("I",D47)))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54" operator="containsText" id="{4F47F130-AEC4-4A5C-BB87-6F4B2FC1D36F}">
            <xm:f>NOT(ISERROR(SEARCH("H",D47)))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55" operator="containsText" id="{372EF20D-BD63-413B-997D-0D1BD6673E5E}">
            <xm:f>NOT(ISERROR(SEARCH("G",D47)))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157" operator="endsWith" id="{A0DAB202-AD9A-41FC-BE0D-D2B308D0DC0E}">
            <xm:f>RIGHT(D47,LEN("E"))="E"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56" operator="containsText" id="{1A3BBBDE-2FDA-406D-96C7-1882E3A209E4}">
            <xm:f>NOT(ISERROR(SEARCH("F",D47)))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D47:AH47</xm:sqref>
        </x14:conditionalFormatting>
        <x14:conditionalFormatting xmlns:xm="http://schemas.microsoft.com/office/excel/2006/main">
          <x14:cfRule type="endsWith" priority="410" operator="endsWith" id="{FD9ABEFC-6E28-4D84-9076-42333D6A6EAC}">
            <xm:f>RIGHT(D48,LEN("E"))="E"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14" operator="containsText" id="{C4E76489-C46F-482B-A285-5D1B11A741E6}">
            <xm:f>NOT(ISERROR(SEARCH("A",D48)))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13" operator="beginsWith" id="{F59750FE-3489-40C2-9FD8-4BAA363DA9D4}">
            <xm:f>LEFT(D48,LEN("B"))="B"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12" operator="containsText" id="{9C7D4205-B19E-4456-9F73-F5FE8FB95073}">
            <xm:f>NOT(ISERROR(SEARCH("C",D48)))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11" operator="containsText" id="{9B2A4ECC-9BE9-4ABF-806C-767321B91FE5}">
            <xm:f>NOT(ISERROR(SEARCH("D",D48)))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09" operator="containsText" id="{59EF427D-442E-4F76-80E9-A201E0475B63}">
            <xm:f>NOT(ISERROR(SEARCH("F",D48)))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08" operator="containsText" id="{F75F41E2-D35B-44C9-9037-C29A15AC1A0E}">
            <xm:f>NOT(ISERROR(SEARCH("G",D48)))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07" operator="containsText" id="{A0674472-73A7-4619-B7C7-CE19407F5D4F}">
            <xm:f>NOT(ISERROR(SEARCH("H",D48)))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06" operator="containsText" id="{A13D4B8C-12DF-4DC5-9877-A2AE3B7E58A1}">
            <xm:f>NOT(ISERROR(SEARCH("I",D48)))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05" operator="containsText" id="{D7CE2507-E5F7-4FE8-B2B8-408929E720CA}">
            <xm:f>NOT(ISERROR(SEARCH("J",D48)))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04" operator="containsText" id="{D4763A77-BD83-4A09-AE03-5CF78E03CF86}">
            <xm:f>NOT(ISERROR(SEARCH("K",D48)))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03" operator="containsText" id="{DF63FC6B-64D2-47CD-AFC6-B8817C139DA0}">
            <xm:f>NOT(ISERROR(SEARCH("L",D48)))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02" operator="containsText" id="{F3742DFD-2D15-4B4A-8729-3CABCD6A5725}">
            <xm:f>NOT(ISERROR(SEARCH("M",D48)))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01" operator="containsText" id="{695266B6-2F0E-48DB-B127-FA82B5EB745A}">
            <xm:f>NOT(ISERROR(SEARCH("N",D48)))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00" operator="containsText" id="{29D41BC8-8468-4549-AE5E-F88C3495FBB9}">
            <xm:f>NOT(ISERROR(SEARCH("O",D48)))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99" operator="containsText" id="{6791A7E7-4F4C-4315-970E-28D5F7836127}">
            <xm:f>NOT(ISERROR(SEARCH("P",D48)))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98" operator="containsText" id="{2BBE05CE-277A-4237-99CA-EE1AEA1CFEC5}">
            <xm:f>NOT(ISERROR(SEARCH("Q",D48)))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97" operator="containsText" id="{73431EAD-BBA0-4202-85E2-916F15FD1D90}">
            <xm:f>NOT(ISERROR(SEARCH("R",D48)))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96" operator="containsText" id="{DDED0ED4-7A37-4B13-9697-73370ABE04FC}">
            <xm:f>NOT(ISERROR(SEARCH("S",D48)))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95" operator="containsText" id="{D9F93497-F89A-4C0B-8650-FB1C5F49D144}">
            <xm:f>NOT(ISERROR(SEARCH("T",D48)))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94" operator="containsText" id="{58A82F3D-651D-4435-B1A3-0CF74D8EBF37}">
            <xm:f>NOT(ISERROR(SEARCH("Close",D48)))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D48:AH48</xm:sqref>
        </x14:conditionalFormatting>
        <x14:conditionalFormatting xmlns:xm="http://schemas.microsoft.com/office/excel/2006/main">
          <x14:cfRule type="containsText" priority="84" operator="containsText" id="{CEB4C3EA-700B-45F2-A4C2-4F474F777DBD}">
            <xm:f>NOT(ISERROR(SEARCH("R",D49)))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5" operator="containsText" id="{5D9F9B5E-EBAD-4A0D-878C-C193D2BEBC27}">
            <xm:f>NOT(ISERROR(SEARCH("Q",D49)))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6" operator="containsText" id="{3FE9B395-95FF-4728-89C2-BA524F4F7B5C}">
            <xm:f>NOT(ISERROR(SEARCH("P",D49)))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7" operator="containsText" id="{C2E604B5-ADBF-4E6B-BBF7-776B92281214}">
            <xm:f>NOT(ISERROR(SEARCH("O",D49)))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99" operator="containsText" id="{A39D5518-666D-48EF-A706-DE48FAF5B129}">
            <xm:f>NOT(ISERROR(SEARCH("C",D49)))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89" operator="containsText" id="{B94633D8-55C6-4651-BF63-4A489E29CE1A}">
            <xm:f>NOT(ISERROR(SEARCH("M",D49)))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0" operator="containsText" id="{B4D55DB6-20E9-452E-B291-3CAB054D9559}">
            <xm:f>NOT(ISERROR(SEARCH("L",D49)))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8" operator="containsText" id="{5645BAB6-083B-4A7F-B87D-BD03675EBDEA}">
            <xm:f>NOT(ISERROR(SEARCH("N",D49)))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1" operator="containsText" id="{7DAB41FA-3AC6-40E5-9319-4E5280330411}">
            <xm:f>NOT(ISERROR(SEARCH("K",D49)))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2" operator="containsText" id="{DBB528ED-9AD4-442E-804C-C7F00A6E6BE5}">
            <xm:f>NOT(ISERROR(SEARCH("J",D49)))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3" operator="containsText" id="{C0B6220C-0B9C-4074-977E-3935D2E58B85}">
            <xm:f>NOT(ISERROR(SEARCH("I",D49)))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01" operator="containsText" id="{4D71A9F9-D4B3-4ED9-B525-3ACBD975E8B3}">
            <xm:f>NOT(ISERROR(SEARCH("A",D49)))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94" operator="containsText" id="{BEA3BF88-18E7-4FF5-A967-C946211442BF}">
            <xm:f>NOT(ISERROR(SEARCH("H",D49)))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5" operator="containsText" id="{728A385B-9F37-453F-B3CF-305FC4870C5C}">
            <xm:f>NOT(ISERROR(SEARCH("G",D49)))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6" operator="containsText" id="{7AD2B4D1-A6DE-4666-A204-68DB33E9A9BC}">
            <xm:f>NOT(ISERROR(SEARCH("F",D49)))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97" operator="endsWith" id="{3F01FC34-1855-41D3-BD5F-0D504511C03D}">
            <xm:f>RIGHT(D49,LEN("E"))="E"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8" operator="containsText" id="{15278010-9EC8-4483-9C59-29BD470C2CB1}">
            <xm:f>NOT(ISERROR(SEARCH("D",D49)))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100" operator="beginsWith" id="{BAFD1018-5CAD-4147-9CCD-0D56A3F104AD}">
            <xm:f>LEFT(D49,LEN("B"))="B"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3" operator="containsText" id="{E75BEFD9-331E-41D3-A696-7FFBF046F8B6}">
            <xm:f>NOT(ISERROR(SEARCH("S",D49)))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2" operator="containsText" id="{4206AA2C-A5EC-4B52-B9EB-AA45463A0FB8}">
            <xm:f>NOT(ISERROR(SEARCH("T",D49)))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D49:AH49</xm:sqref>
        </x14:conditionalFormatting>
        <x14:conditionalFormatting xmlns:xm="http://schemas.microsoft.com/office/excel/2006/main">
          <x14:cfRule type="containsText" priority="391" operator="containsText" id="{209A1E91-E780-4210-B0B3-9B5893F9AB6C}">
            <xm:f>NOT(ISERROR(SEARCH("C",D50)))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90" operator="containsText" id="{7AA4F602-5681-4D2F-989C-7A6DA3CB4F24}">
            <xm:f>NOT(ISERROR(SEARCH("D",D50)))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88" operator="containsText" id="{063648A1-94C8-4393-8540-200B05BECB09}">
            <xm:f>NOT(ISERROR(SEARCH("F",D50)))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87" operator="containsText" id="{9577F5D8-F304-4933-B745-1A83348F5729}">
            <xm:f>NOT(ISERROR(SEARCH("G",D50)))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86" operator="containsText" id="{0A5611B6-F6F7-4EF9-B328-30E55BDF3E8C}">
            <xm:f>NOT(ISERROR(SEARCH("H",D50)))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84" operator="containsText" id="{A275C4DC-4382-4F3E-9404-9DA66F2DAE19}">
            <xm:f>NOT(ISERROR(SEARCH("J",D50)))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83" operator="containsText" id="{558EF9E4-4CA3-498C-A2A2-CBF24D959B6E}">
            <xm:f>NOT(ISERROR(SEARCH("K",D50)))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82" operator="containsText" id="{B0562222-A5D1-4F36-99F9-A00D3D3937C4}">
            <xm:f>NOT(ISERROR(SEARCH("L",D50)))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81" operator="containsText" id="{0A597955-793B-4ED1-8C4D-B872E6DCA886}">
            <xm:f>NOT(ISERROR(SEARCH("M",D50)))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80" operator="containsText" id="{01A37B4E-C3D4-475B-8304-F46FC566780C}">
            <xm:f>NOT(ISERROR(SEARCH("N",D50)))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79" operator="containsText" id="{A3DB0557-BD42-4F26-87E2-2EF56C9B7CC1}">
            <xm:f>NOT(ISERROR(SEARCH("O",D50)))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78" operator="containsText" id="{F65F7CD2-57E2-42F6-A1F1-236A4308E65C}">
            <xm:f>NOT(ISERROR(SEARCH("P",D50)))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77" operator="containsText" id="{4226D740-0C4E-42B2-B300-6ECB378086C9}">
            <xm:f>NOT(ISERROR(SEARCH("Q",D50)))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76" operator="containsText" id="{C67F813A-9D37-4BA5-B954-B058279484D0}">
            <xm:f>NOT(ISERROR(SEARCH("R",D50)))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75" operator="containsText" id="{408471AA-4D66-49DC-AAB4-A2E76E796A75}">
            <xm:f>NOT(ISERROR(SEARCH("S",D50)))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74" operator="containsText" id="{1B381D41-9CD9-420C-8F87-7A17DBDBFFC4}">
            <xm:f>NOT(ISERROR(SEARCH("T",D50)))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73" operator="containsText" id="{E7D2D449-E499-4127-B100-BEB9723AAD7F}">
            <xm:f>NOT(ISERROR(SEARCH("Close",D50)))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endsWith" priority="389" operator="endsWith" id="{2D121DAC-E5B7-47EB-AB24-A19B33870556}">
            <xm:f>RIGHT(D50,LEN("E"))="E"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93" operator="containsText" id="{015E2BE3-0A6A-4298-A91C-C4E543E38934}">
            <xm:f>NOT(ISERROR(SEARCH("A",D50)))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92" operator="beginsWith" id="{035596B1-6384-45EF-800A-1F943CC5A354}">
            <xm:f>LEFT(D50,LEN("B"))="B"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85" operator="containsText" id="{57264D33-2874-4860-BF25-6541BF09C157}">
            <xm:f>NOT(ISERROR(SEARCH("I",D50)))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D50:AH50</xm:sqref>
        </x14:conditionalFormatting>
        <x14:conditionalFormatting xmlns:xm="http://schemas.microsoft.com/office/excel/2006/main">
          <x14:cfRule type="containsText" priority="139" operator="containsText" id="{17E833C2-E053-4630-9C92-4F7CF6EA2D71}">
            <xm:f>NOT(ISERROR(SEARCH("C",D51)))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40" operator="beginsWith" id="{6F16C3E8-1769-4639-873E-1D2985BF9F7F}">
            <xm:f>LEFT(D51,LEN("B"))="B"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41" operator="containsText" id="{335B99A5-D85F-40F7-8476-E8DA844A61DD}">
            <xm:f>NOT(ISERROR(SEARCH("A",D51)))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32" operator="containsText" id="{BB89C9C8-27C9-40F7-BC28-335BE32E832A}">
            <xm:f>NOT(ISERROR(SEARCH("J",D51)))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33" operator="containsText" id="{4A3F7023-ADE0-468A-83B7-5E511096D115}">
            <xm:f>NOT(ISERROR(SEARCH("I",D51)))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34" operator="containsText" id="{1F02CCD0-5F8D-47BE-A629-F90F3FBE8744}">
            <xm:f>NOT(ISERROR(SEARCH("H",D51)))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35" operator="containsText" id="{568B1096-BC29-4559-952E-999D8CA2144B}">
            <xm:f>NOT(ISERROR(SEARCH("G",D51)))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22" operator="containsText" id="{9DB5CD3A-B7D9-4731-89F0-873B2ABD3AF0}">
            <xm:f>NOT(ISERROR(SEARCH("T",D51)))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23" operator="containsText" id="{6C16F7B0-9464-42EE-BABE-D1B7E2231DF6}">
            <xm:f>NOT(ISERROR(SEARCH("S",D51)))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24" operator="containsText" id="{A38DDD5E-6459-46A6-9A6E-C40497AFAE1D}">
            <xm:f>NOT(ISERROR(SEARCH("R",D51)))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26" operator="containsText" id="{2FFCC412-2002-4AD0-A60F-43092423EEE5}">
            <xm:f>NOT(ISERROR(SEARCH("P",D51)))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7" operator="containsText" id="{A28526A1-EF64-4490-892B-8202ADEF3987}">
            <xm:f>NOT(ISERROR(SEARCH("O",D51)))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25" operator="containsText" id="{78C8F7CA-929C-437C-ACCE-ED3B8BE344CB}">
            <xm:f>NOT(ISERROR(SEARCH("Q",D51)))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8" operator="containsText" id="{C2C5BD22-6A64-4C44-95BA-029FC7BE28E1}">
            <xm:f>NOT(ISERROR(SEARCH("N",D51)))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29" operator="containsText" id="{5105081E-D1E5-4A29-BD96-80BCDE6F5433}">
            <xm:f>NOT(ISERROR(SEARCH("M",D51)))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30" operator="containsText" id="{6869AC0B-5EB3-4453-B214-B76506AE0212}">
            <xm:f>NOT(ISERROR(SEARCH("L",D51)))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31" operator="containsText" id="{AD730656-3EB7-44FE-A1E5-98C2E00A1E24}">
            <xm:f>NOT(ISERROR(SEARCH("K",D51)))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36" operator="containsText" id="{934B0DE0-B40C-4127-B647-A0F7EA2F1330}">
            <xm:f>NOT(ISERROR(SEARCH("F",D51)))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37" operator="endsWith" id="{466E8A4D-20D8-45A6-BFFC-A74B2D661E0A}">
            <xm:f>RIGHT(D51,LEN("E"))="E"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38" operator="containsText" id="{CACE1618-F2A6-4A5E-B94C-297A5C6F22DE}">
            <xm:f>NOT(ISERROR(SEARCH("D",D51)))</xm:f>
            <xm:f>"D"</xm:f>
            <x14:dxf>
              <fill>
                <patternFill>
                  <bgColor rgb="FF66FF99"/>
                </patternFill>
              </fill>
            </x14:dxf>
          </x14:cfRule>
          <xm:sqref>D51:AH51</xm:sqref>
        </x14:conditionalFormatting>
        <x14:conditionalFormatting xmlns:xm="http://schemas.microsoft.com/office/excel/2006/main">
          <x14:cfRule type="containsText" priority="473" operator="containsText" id="{346D29AF-DEDD-47F8-8336-ADC7CE4893AA}">
            <xm:f>NOT(ISERROR(SEARCH("D",D52)))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56" operator="containsText" id="{C0209066-6021-46AB-8B2C-B95FC9C96188}">
            <xm:f>NOT(ISERROR(SEARCH("Close",D52)))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57" operator="containsText" id="{E2DFC75C-E56B-4DE2-A090-305CC5951C5F}">
            <xm:f>NOT(ISERROR(SEARCH("T",D52)))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58" operator="containsText" id="{C0674AD9-3060-44F2-849B-4A007CB18F84}">
            <xm:f>NOT(ISERROR(SEARCH("S",D52)))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59" operator="containsText" id="{F35E6BD0-C549-4B7B-ACBF-BC362E43752C}">
            <xm:f>NOT(ISERROR(SEARCH("R",D52)))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60" operator="containsText" id="{A6A9C051-3B06-4CE2-B9E4-412CCDE066E8}">
            <xm:f>NOT(ISERROR(SEARCH("Q",D52)))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61" operator="containsText" id="{A5FB8565-DFC0-495C-9B66-1D246065C714}">
            <xm:f>NOT(ISERROR(SEARCH("P",D52)))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62" operator="containsText" id="{63E04C0B-B338-40B0-9ADF-5E44388570B4}">
            <xm:f>NOT(ISERROR(SEARCH("O",D52)))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63" operator="containsText" id="{B693EF82-307E-4D27-AC37-723ED57F55BA}">
            <xm:f>NOT(ISERROR(SEARCH("N",D52)))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64" operator="containsText" id="{2BB992BB-2CD4-4B3C-862B-A136FE2241EC}">
            <xm:f>NOT(ISERROR(SEARCH("M",D52)))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65" operator="containsText" id="{037B3B24-CF82-411A-9AB1-A10EA54C9549}">
            <xm:f>NOT(ISERROR(SEARCH("L",D52)))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66" operator="containsText" id="{9884E20E-236F-4D25-AB4D-92A8E7059E52}">
            <xm:f>NOT(ISERROR(SEARCH("K",D52)))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67" operator="containsText" id="{39E16D6E-C1F8-4ABD-8E16-C55006F68822}">
            <xm:f>NOT(ISERROR(SEARCH("J",D52)))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68" operator="containsText" id="{9B572A2C-CD97-4443-AFE9-25BD82FFBF81}">
            <xm:f>NOT(ISERROR(SEARCH("I",D52)))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69" operator="containsText" id="{28D95EC0-E53C-4C68-B8DC-61478A4DBC46}">
            <xm:f>NOT(ISERROR(SEARCH("H",D52)))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70" operator="containsText" id="{12E1261B-EADC-4301-8021-D8349A9AC589}">
            <xm:f>NOT(ISERROR(SEARCH("G",D52)))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71" operator="containsText" id="{60FEE2F4-CE7D-4E2F-A43C-F223EDA7C992}">
            <xm:f>NOT(ISERROR(SEARCH("F",D52)))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72" operator="endsWith" id="{F1C43542-C4FB-413A-A3A8-86F44115263C}">
            <xm:f>RIGHT(D52,LEN("E"))="E"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74" operator="containsText" id="{1750C1FC-66C9-4727-894C-7AF683AE325D}">
            <xm:f>NOT(ISERROR(SEARCH("C",D52)))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75" operator="beginsWith" id="{6D19C5C8-CD78-4BC6-B52D-00CA6D23F57A}">
            <xm:f>LEFT(D52,LEN("B"))="B"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76" operator="containsText" id="{4A2E0E05-DDBA-470C-96C5-0F1DCF4D6012}">
            <xm:f>NOT(ISERROR(SEARCH("A",D52)))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D52:AH52</xm:sqref>
        </x14:conditionalFormatting>
        <x14:conditionalFormatting xmlns:xm="http://schemas.microsoft.com/office/excel/2006/main">
          <x14:cfRule type="containsText" priority="72" operator="containsText" id="{D0DD822B-EA11-4826-ADA2-E686E472C4E2}">
            <xm:f>NOT(ISERROR(SEARCH("J",D53)))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7" operator="containsText" id="{839B1E8C-3892-4E96-B29E-8A5705E124C8}">
            <xm:f>NOT(ISERROR(SEARCH("O",D53)))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8" operator="containsText" id="{37BFC06F-B6D0-47DB-9F2D-127F6F325649}">
            <xm:f>NOT(ISERROR(SEARCH("N",D53)))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9" operator="containsText" id="{F42A13FD-BEC6-4247-A734-42C92E6DB8A6}">
            <xm:f>NOT(ISERROR(SEARCH("C",D53)))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2" operator="containsText" id="{9BC1A097-144B-40B8-9FB0-245C6C1B245B}">
            <xm:f>NOT(ISERROR(SEARCH("T",D53)))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9" operator="containsText" id="{4FEAE1DA-A0BB-4ABC-B5AC-235FF372F68B}">
            <xm:f>NOT(ISERROR(SEARCH("M",D53)))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1" operator="containsText" id="{371523EF-5D78-42DF-9BC5-D8CAD56FB3DC}">
            <xm:f>NOT(ISERROR(SEARCH("A",D53)))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3" operator="containsText" id="{0E206BE5-C5B6-40A5-BF86-72F6C5B9C817}">
            <xm:f>NOT(ISERROR(SEARCH("S",D53)))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4" operator="containsText" id="{F3FF39CF-FD8A-462A-94D6-A6E24E82DE73}">
            <xm:f>NOT(ISERROR(SEARCH("R",D53)))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5" operator="containsText" id="{25BAF175-DD11-4748-9DC4-D9C4F30217C0}">
            <xm:f>NOT(ISERROR(SEARCH("Q",D53)))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70" operator="containsText" id="{8DDCF084-9C34-4D18-8136-517803E3C509}">
            <xm:f>NOT(ISERROR(SEARCH("L",D53)))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6" operator="containsText" id="{F925C501-5DBB-4B10-9710-1D0B94274B65}">
            <xm:f>NOT(ISERROR(SEARCH("P",D53)))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3" operator="containsText" id="{54AF6B5C-1B70-4241-8C63-14449650DC3C}">
            <xm:f>NOT(ISERROR(SEARCH("I",D53)))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4" operator="containsText" id="{78DE18F7-DE06-4F04-A8FB-23A03E5443B1}">
            <xm:f>NOT(ISERROR(SEARCH("H",D53)))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5" operator="containsText" id="{331DBB26-62A9-4932-A2A6-1EBE00936572}">
            <xm:f>NOT(ISERROR(SEARCH("G",D53)))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6" operator="containsText" id="{497BF7F3-5054-4C3D-B3CF-42B5BD911971}">
            <xm:f>NOT(ISERROR(SEARCH("F",D53)))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77" operator="endsWith" id="{33EC14AA-6209-4D1F-B29D-1A66DE025D26}">
            <xm:f>RIGHT(D53,LEN("E"))="E"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8" operator="containsText" id="{094C8295-1D7C-4AE1-BA2A-39E949EF2619}">
            <xm:f>NOT(ISERROR(SEARCH("D",D53)))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80" operator="beginsWith" id="{E254E05A-6E36-45FF-A8B1-2D494466D983}">
            <xm:f>LEFT(D53,LEN("B"))="B"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1" operator="containsText" id="{756F326B-5593-4EE8-A4B2-6B50E7552C96}">
            <xm:f>NOT(ISERROR(SEARCH("K",D53)))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m:sqref>D53:AH53</xm:sqref>
        </x14:conditionalFormatting>
        <x14:conditionalFormatting xmlns:xm="http://schemas.microsoft.com/office/excel/2006/main">
          <x14:cfRule type="containsText" priority="452" operator="containsText" id="{C87CD461-52CC-4D36-A3D7-A9113E638CA0}">
            <xm:f>NOT(ISERROR(SEARCH("D",D54)))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45" operator="containsText" id="{6077466A-D781-47FA-9717-5062817D80D4}">
            <xm:f>NOT(ISERROR(SEARCH("K",D54)))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46" operator="containsText" id="{1CC1C365-5DB6-4633-A87B-4A372E7CF537}">
            <xm:f>NOT(ISERROR(SEARCH("J",D54)))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48" operator="containsText" id="{942BA506-92C7-4194-9E0D-D1B2623C1FB3}">
            <xm:f>NOT(ISERROR(SEARCH("H",D54)))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endsWith" priority="451" operator="endsWith" id="{735FE0AB-C786-4D63-908E-1B710A43CA9D}">
            <xm:f>RIGHT(D54,LEN("E"))="E"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49" operator="containsText" id="{E51D5520-A4B9-48E8-A71B-C058B00A3EC4}">
            <xm:f>NOT(ISERROR(SEARCH("G",D54)))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50" operator="containsText" id="{7E1C18AA-797F-480A-89A1-7A47EDBD0B01}">
            <xm:f>NOT(ISERROR(SEARCH("F",D54)))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55" operator="containsText" id="{4D9BCC0D-A99D-4CD2-B5F9-2A34441D6AF4}">
            <xm:f>NOT(ISERROR(SEARCH("A",D54)))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54" operator="beginsWith" id="{84FFFB80-9D24-4C42-8C66-EDFBF4AE6368}">
            <xm:f>LEFT(D54,LEN("B"))="B"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44" operator="containsText" id="{4C066CDE-E6FA-44CF-82B2-DBC31D13EA18}">
            <xm:f>NOT(ISERROR(SEARCH("L",D54)))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43" operator="containsText" id="{EBD7E011-5901-4EB0-B007-F1508BDA6352}">
            <xm:f>NOT(ISERROR(SEARCH("M",D54)))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42" operator="containsText" id="{1686B673-3AA8-495D-AC41-3BDFDC9B8A0F}">
            <xm:f>NOT(ISERROR(SEARCH("N",D54)))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41" operator="containsText" id="{5CCFAFFD-6D2E-44AC-B587-8B8B29EE17C7}">
            <xm:f>NOT(ISERROR(SEARCH("O",D54)))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40" operator="containsText" id="{9B285940-D4BA-4E0B-AADD-67EFA0D34B06}">
            <xm:f>NOT(ISERROR(SEARCH("P",D54)))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39" operator="containsText" id="{2AC53896-96A6-46CA-B82C-30F5348B2454}">
            <xm:f>NOT(ISERROR(SEARCH("Q",D54)))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38" operator="containsText" id="{8C69F45D-A4E4-4747-86ED-A07A3434C19C}">
            <xm:f>NOT(ISERROR(SEARCH("R",D54)))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37" operator="containsText" id="{F5458982-B84D-46A6-9E48-77DC3FDEE1DD}">
            <xm:f>NOT(ISERROR(SEARCH("S",D54)))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36" operator="containsText" id="{649EEE86-914E-4EAA-BBF6-B63F9D340942}">
            <xm:f>NOT(ISERROR(SEARCH("T",D54)))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35" operator="containsText" id="{3C00241C-2866-49FB-A3AC-61D5D729A223}">
            <xm:f>NOT(ISERROR(SEARCH("Close",D54)))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53" operator="containsText" id="{384FDB96-6CC9-406C-8593-D6BAC4A3A738}">
            <xm:f>NOT(ISERROR(SEARCH("C",D54)))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47" operator="containsText" id="{3AD19695-5B08-46C6-8A95-EDBF0642FC60}">
            <xm:f>NOT(ISERROR(SEARCH("I",D54)))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D54:AH54</xm:sqref>
        </x14:conditionalFormatting>
        <x14:conditionalFormatting xmlns:xm="http://schemas.microsoft.com/office/excel/2006/main">
          <x14:cfRule type="containsText" priority="115" operator="containsText" id="{5437CE1B-3F1A-4FD3-BAA8-2B8656907037}">
            <xm:f>NOT(ISERROR(SEARCH("G",D55)))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21" operator="containsText" id="{08AA2E12-B241-47D9-890A-4E864C57E2E4}">
            <xm:f>NOT(ISERROR(SEARCH("A",D55)))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20" operator="beginsWith" id="{BF01406C-1655-4C84-B8CA-1E0E11CB3098}">
            <xm:f>LEFT(D55,LEN("B"))="B"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19" operator="containsText" id="{37F9811E-CA9D-4E01-A597-9412A8FAB5A5}">
            <xm:f>NOT(ISERROR(SEARCH("C",D55)))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18" operator="containsText" id="{5947DD2F-3C40-49C1-8F15-F21A1DB0AD50}">
            <xm:f>NOT(ISERROR(SEARCH("D",D55)))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17" operator="endsWith" id="{A43E4612-EDDE-4660-B6E9-D39905479B69}">
            <xm:f>RIGHT(D55,LEN("E"))="E"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16" operator="containsText" id="{A3A6EA2D-A448-4644-933A-6D7AABEDFE29}">
            <xm:f>NOT(ISERROR(SEARCH("F",D55)))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14" operator="containsText" id="{F80AE6E9-303A-4FAE-A79D-64798F3E330E}">
            <xm:f>NOT(ISERROR(SEARCH("H",D55)))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13" operator="containsText" id="{FA66F45C-5042-48B9-97CA-58C65FB6411A}">
            <xm:f>NOT(ISERROR(SEARCH("I",D55)))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2" operator="containsText" id="{D229288A-54B1-4FC2-AB2B-E5F4ED5BF1C6}">
            <xm:f>NOT(ISERROR(SEARCH("J",D55)))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11" operator="containsText" id="{2E701A75-53BF-4D47-8F73-4552BFF286E4}">
            <xm:f>NOT(ISERROR(SEARCH("K",D55)))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10" operator="containsText" id="{B0B35BC1-2145-4AC2-BDB3-5BF2B4D5A33C}">
            <xm:f>NOT(ISERROR(SEARCH("L",D55)))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8" operator="containsText" id="{2A9AD71A-6902-4028-9EB2-E6E8F006CACD}">
            <xm:f>NOT(ISERROR(SEARCH("N",D55)))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7" operator="containsText" id="{27A48DDB-1F1C-4FA6-A92C-5F999C750588}">
            <xm:f>NOT(ISERROR(SEARCH("O",D55)))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6" operator="containsText" id="{27FA7667-233D-4D18-83E7-303DE0EC88D8}">
            <xm:f>NOT(ISERROR(SEARCH("P",D55)))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5" operator="containsText" id="{3656E39D-BDD6-4D71-AA88-995971F16F51}">
            <xm:f>NOT(ISERROR(SEARCH("Q",D55)))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4" operator="containsText" id="{DDCA7883-79A7-4540-9E81-99F2392A41AB}">
            <xm:f>NOT(ISERROR(SEARCH("R",D55)))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3" operator="containsText" id="{89ED4458-DF6D-40E6-A3AD-22103FE49E1C}">
            <xm:f>NOT(ISERROR(SEARCH("S",D55)))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02" operator="containsText" id="{52C57CDE-06F1-4AE0-8253-4BF7A707AC85}">
            <xm:f>NOT(ISERROR(SEARCH("T",D55)))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9" operator="containsText" id="{FA3F2E66-030A-4B38-B7A4-74E84EB1618A}">
            <xm:f>NOT(ISERROR(SEARCH("M",D55)))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D55:AH55</xm:sqref>
        </x14:conditionalFormatting>
        <x14:conditionalFormatting xmlns:xm="http://schemas.microsoft.com/office/excel/2006/main">
          <x14:cfRule type="containsText" priority="245" operator="containsText" id="{1E9F2239-8016-4C71-8FF8-E69A414BDD41}">
            <xm:f>NOT(ISERROR(SEARCH("T",D56)))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57" operator="containsText" id="{A6C59C1F-C700-4F8D-A411-9AB020AEC5CB}">
            <xm:f>NOT(ISERROR(SEARCH("H",D56)))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64" operator="containsText" id="{C7B30791-B5A9-41CC-A8F0-0D549E8F7FEE}">
            <xm:f>NOT(ISERROR(SEARCH("A",D56)))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63" operator="beginsWith" id="{4AE1582F-3982-403C-8289-E86972D9BCB7}">
            <xm:f>LEFT(D56,LEN("B"))="B"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62" operator="containsText" id="{ACCAE035-0500-4824-9DEB-70F612FE995C}">
            <xm:f>NOT(ISERROR(SEARCH("C",D56)))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61" operator="containsText" id="{0359D015-69B2-4AE3-B05A-11E1D8128A12}">
            <xm:f>NOT(ISERROR(SEARCH("D",D56)))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60" operator="endsWith" id="{54B83F58-BDAD-4A6A-A1A3-31BBCFE4CFE2}">
            <xm:f>RIGHT(D56,LEN("E"))="E"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59" operator="containsText" id="{EC0202EE-840C-42C1-A290-6B6320BC68A0}">
            <xm:f>NOT(ISERROR(SEARCH("F",D56)))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58" operator="containsText" id="{A5468169-1637-4E53-809B-AC42C363E28D}">
            <xm:f>NOT(ISERROR(SEARCH("G",D56)))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46" operator="containsText" id="{4205ECCC-D60F-4BD9-A841-38791144291F}">
            <xm:f>NOT(ISERROR(SEARCH("S",D56)))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56" operator="containsText" id="{6FE53ED0-6282-4E21-9B89-AC55D2B341F2}">
            <xm:f>NOT(ISERROR(SEARCH("I",D56)))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55" operator="containsText" id="{8AA3D29A-20F8-43C6-90F5-FD6B8E93CEE8}">
            <xm:f>NOT(ISERROR(SEARCH("J",D56)))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54" operator="containsText" id="{4A2DE12C-19B4-4D45-9E64-B0DF56D3CDBA}">
            <xm:f>NOT(ISERROR(SEARCH("K",D56)))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53" operator="containsText" id="{78BD9A8B-DD3F-49D0-983D-46D83730D7BD}">
            <xm:f>NOT(ISERROR(SEARCH("L",D56)))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52" operator="containsText" id="{B39B7F9D-5BA4-473E-85EE-B54F3DD31A5E}">
            <xm:f>NOT(ISERROR(SEARCH("M",D56)))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51" operator="containsText" id="{09E65D1E-812E-4EF5-8A47-2EE8D90A6DDE}">
            <xm:f>NOT(ISERROR(SEARCH("N",D56)))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50" operator="containsText" id="{98268F5D-C833-4026-AD3A-2178BCF40CBC}">
            <xm:f>NOT(ISERROR(SEARCH("O",D56)))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44" operator="containsText" id="{8EAA117E-E1FD-46E6-8D39-B73E1000FFFE}">
            <xm:f>NOT(ISERROR(SEARCH("Close",D56)))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249" operator="containsText" id="{A5389A0D-D8B4-44FC-AA96-66494B0F3126}">
            <xm:f>NOT(ISERROR(SEARCH("P",D56)))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48" operator="containsText" id="{41F55A12-7E63-4D02-B4AD-FE0AAEBBDF45}">
            <xm:f>NOT(ISERROR(SEARCH("Q",D56)))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47" operator="containsText" id="{0E2F4B65-4394-40E7-989C-AD6511EAC7BB}">
            <xm:f>NOT(ISERROR(SEARCH("R",D56)))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D56:AH56</xm:sqref>
        </x14:conditionalFormatting>
        <x14:conditionalFormatting xmlns:xm="http://schemas.microsoft.com/office/excel/2006/main">
          <x14:cfRule type="containsText" priority="55" operator="containsText" id="{9D11AB63-6D18-4B95-A98D-A697B6881F68}">
            <xm:f>NOT(ISERROR(SEARCH("G",D57)))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3" operator="containsText" id="{F9E8D986-DCE0-45EA-9B88-F2CEFE5E7FA1}">
            <xm:f>NOT(ISERROR(SEARCH("S",D57)))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2" operator="containsText" id="{B68EAF8F-FAFF-4D9B-90DD-8BE2C8CA23EA}">
            <xm:f>NOT(ISERROR(SEARCH("T",D57)))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3" operator="containsText" id="{F62E38B9-FEDB-4C6D-977B-15F71CB65FB3}">
            <xm:f>NOT(ISERROR(SEARCH("I",D57)))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4" operator="containsText" id="{872B2D29-CB15-40BD-B8BA-243AF09B4293}">
            <xm:f>NOT(ISERROR(SEARCH("H",D57)))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6" operator="containsText" id="{4513367A-E6EA-405B-BA36-901B863E4E95}">
            <xm:f>NOT(ISERROR(SEARCH("F",D57)))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7" operator="endsWith" id="{6F0A011C-B87F-44C0-9CA0-B51C95D0F9A9}">
            <xm:f>RIGHT(D57,LEN("E"))="E"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8" operator="containsText" id="{D51716F1-338C-4E5E-9B33-4B92D2192A52}">
            <xm:f>NOT(ISERROR(SEARCH("D",D57)))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9" operator="containsText" id="{12C577F2-4BFE-4583-9025-C3EDF83BBFEA}">
            <xm:f>NOT(ISERROR(SEARCH("C",D57)))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60" operator="beginsWith" id="{5BD9420A-106B-4F7B-8274-B2C7C65D02B9}">
            <xm:f>LEFT(D57,LEN("B"))="B"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1" operator="containsText" id="{D4260A8F-C36A-4159-8CE1-45DD3BE90A0F}">
            <xm:f>NOT(ISERROR(SEARCH("A",D57)))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6" operator="containsText" id="{0DDDEFB1-2BD3-43B5-8067-EFCCA0FBEF15}">
            <xm:f>NOT(ISERROR(SEARCH("P",D57)))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2" operator="containsText" id="{38279C97-C9B7-4289-A239-A07BB8FCAC16}">
            <xm:f>NOT(ISERROR(SEARCH("J",D57)))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1" operator="containsText" id="{2B8B1B49-9FDB-4B6A-857B-A7406B0FED90}">
            <xm:f>NOT(ISERROR(SEARCH("K",D57)))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0" operator="containsText" id="{E12F9790-4C62-4F57-A3FB-B99429D019E4}">
            <xm:f>NOT(ISERROR(SEARCH("L",D57)))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9" operator="containsText" id="{88CFC8FF-4BE1-48E2-80CF-B69FD128E255}">
            <xm:f>NOT(ISERROR(SEARCH("M",D57)))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8" operator="containsText" id="{E88E5E65-E61D-4D44-B098-DB33A0406207}">
            <xm:f>NOT(ISERROR(SEARCH("N",D57)))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7" operator="containsText" id="{1E0F8803-49AC-41CE-8A9D-F8095D71F8E6}">
            <xm:f>NOT(ISERROR(SEARCH("O",D57)))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5" operator="containsText" id="{1B2CA4D7-9142-4DE1-9887-A92475D4C1B2}">
            <xm:f>NOT(ISERROR(SEARCH("Q",D57)))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4" operator="containsText" id="{8FA05C33-A6AE-4DE6-AC77-B908FA432A2A}">
            <xm:f>NOT(ISERROR(SEARCH("R",D57)))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D57:AH57</xm:sqref>
        </x14:conditionalFormatting>
        <x14:conditionalFormatting xmlns:xm="http://schemas.microsoft.com/office/excel/2006/main">
          <x14:cfRule type="containsText" priority="223" operator="containsText" id="{0505CFF5-294B-4211-BDA5-D195CF5A154F}">
            <xm:f>NOT(ISERROR(SEARCH("Close",D58)))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D58:AH58</xm:sqref>
        </x14:conditionalFormatting>
        <x14:conditionalFormatting xmlns:xm="http://schemas.microsoft.com/office/excel/2006/main">
          <x14:cfRule type="containsText" priority="310" operator="containsText" id="{EA0B9B5B-E3AA-46BF-B779-5F74F3A335D2}">
            <xm:f>NOT(ISERROR(SEARCH("Close",D60)))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D60:AH60</xm:sqref>
        </x14:conditionalFormatting>
        <x14:conditionalFormatting xmlns:xm="http://schemas.microsoft.com/office/excel/2006/main">
          <x14:cfRule type="containsText" priority="289" operator="containsText" id="{5A167A69-B4B2-41C0-A616-A3E45509FC9B}">
            <xm:f>NOT(ISERROR(SEARCH("Close",D62)))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D62:AH62</xm:sqref>
        </x14:conditionalFormatting>
        <x14:conditionalFormatting xmlns:xm="http://schemas.microsoft.com/office/excel/2006/main">
          <x14:cfRule type="containsText" priority="427" operator="containsText" id="{13B06341-00B3-4BDD-B2F6-55D3FBBB4C64}">
            <xm:f>NOT(ISERROR(SEARCH("H",D85)))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15" operator="containsText" id="{A07E9AEE-C8F4-4006-8EAD-584FE0947915}">
            <xm:f>NOT(ISERROR(SEARCH("T",D85)))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19" operator="containsText" id="{80F5E81E-7C8D-4D1B-818A-656CD1C5FD92}">
            <xm:f>NOT(ISERROR(SEARCH("P",D85)))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20" operator="containsText" id="{ED9B4A6A-476A-4FB7-9169-F50AFEB3719B}">
            <xm:f>NOT(ISERROR(SEARCH("O",D85)))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21" operator="containsText" id="{CB94E281-F29F-4DC1-92C9-E7EB58DA2873}">
            <xm:f>NOT(ISERROR(SEARCH("N",D85)))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22" operator="containsText" id="{4E0C4E4B-64B4-46BE-A9A0-EFE8F8227409}">
            <xm:f>NOT(ISERROR(SEARCH("M",D85)))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23" operator="containsText" id="{8E4DF83E-086A-447D-B300-3CB00EA5B1B7}">
            <xm:f>NOT(ISERROR(SEARCH("L",D85)))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24" operator="containsText" id="{4910CE35-0C12-4142-A21B-7F8AE30A032A}">
            <xm:f>NOT(ISERROR(SEARCH("K",D85)))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25" operator="containsText" id="{FD1342A7-6508-4FF8-954D-F43E09507C1C}">
            <xm:f>NOT(ISERROR(SEARCH("J",D85)))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26" operator="containsText" id="{40881C2B-F8C0-4A5A-B3D2-CAE6EA3EB8BD}">
            <xm:f>NOT(ISERROR(SEARCH("I",D85)))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beginsWith" priority="433" operator="beginsWith" id="{00F172A2-833B-40B7-A293-B5871C8BCBD6}">
            <xm:f>LEFT(D85,LEN("B"))="B"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28" operator="containsText" id="{6F1C6EDF-F792-4DF1-8FB2-7D0CD5D60669}">
            <xm:f>NOT(ISERROR(SEARCH("G",D85)))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29" operator="containsText" id="{F4DD1586-DBFF-4679-91F5-1AFE8927EEEA}">
            <xm:f>NOT(ISERROR(SEARCH("F",D85)))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30" operator="endsWith" id="{532E380A-1D48-476E-ABDD-847C5EC49529}">
            <xm:f>RIGHT(D85,LEN("E"))="E"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31" operator="containsText" id="{EED8BFCE-475B-4C73-9CAA-C1007E9F6814}">
            <xm:f>NOT(ISERROR(SEARCH("D",D85)))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32" operator="containsText" id="{7AA25B16-DA29-42DD-849D-0981F0AA2285}">
            <xm:f>NOT(ISERROR(SEARCH("C",D85)))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16" operator="containsText" id="{4B9FE454-7B4A-41DF-876C-136D917BD779}">
            <xm:f>NOT(ISERROR(SEARCH("S",D85)))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34" operator="containsText" id="{A889645E-60AC-451F-9983-4141211C28D5}">
            <xm:f>NOT(ISERROR(SEARCH("A",D85)))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17" operator="containsText" id="{9BE73E15-2CF5-42FC-A4A2-3ECB2EEAB5C4}">
            <xm:f>NOT(ISERROR(SEARCH("R",D85)))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18" operator="containsText" id="{97A67B92-2FBE-4A85-A8AE-8C69E8C4205A}">
            <xm:f>NOT(ISERROR(SEARCH("Q",D85)))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D85:AH85</xm:sqref>
        </x14:conditionalFormatting>
        <x14:conditionalFormatting xmlns:xm="http://schemas.microsoft.com/office/excel/2006/main">
          <x14:cfRule type="containsText" priority="277" operator="containsText" id="{1D6ED975-BD51-4A15-8387-7B8D1D225313}">
            <xm:f>NOT(ISERROR(SEARCH("L",D87)))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74" operator="containsText" id="{896A1B85-AD5E-445F-85EC-08B4CAE6B2EA}">
            <xm:f>NOT(ISERROR(SEARCH("O",D87)))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75" operator="containsText" id="{153AD30F-5317-49D6-B963-F8C86580C6F2}">
            <xm:f>NOT(ISERROR(SEARCH("N",D87)))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83" operator="containsText" id="{164E721C-76A8-4E1B-A7FE-3216472F5301}">
            <xm:f>NOT(ISERROR(SEARCH("F",D87)))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73" operator="containsText" id="{638C16B6-97F1-4CD7-B0A3-A8CE90C633A4}">
            <xm:f>NOT(ISERROR(SEARCH("P",D87)))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85" operator="containsText" id="{D13D305F-6A79-4992-AE7C-B0FEC9BA3F99}">
            <xm:f>NOT(ISERROR(SEARCH("D",D87)))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86" operator="containsText" id="{7D9974CE-D77A-4698-80A3-ABF5B85B251C}">
            <xm:f>NOT(ISERROR(SEARCH("C",D87)))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87" operator="beginsWith" id="{6B104887-B268-4CA0-95FA-83D823ADF5D3}">
            <xm:f>LEFT(D87,LEN("B"))="B"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88" operator="containsText" id="{D8563590-3873-43A8-9A9A-A612048218AA}">
            <xm:f>NOT(ISERROR(SEARCH("A",D87)))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78" operator="containsText" id="{9A9F35DD-9820-4EEA-9785-4BF3F99F851F}">
            <xm:f>NOT(ISERROR(SEARCH("K",D87)))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80" operator="containsText" id="{413C5D12-D5C3-4252-85C6-B757A1B90640}">
            <xm:f>NOT(ISERROR(SEARCH("I",D87)))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endsWith" priority="284" operator="endsWith" id="{10CA6315-1180-40D2-AB25-773458E5837B}">
            <xm:f>RIGHT(D87,LEN("E"))="E"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72" operator="containsText" id="{D368041B-8FB8-4F79-BE33-13790DCB2811}">
            <xm:f>NOT(ISERROR(SEARCH("Q",D87)))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71" operator="containsText" id="{3C111FAD-8B4C-4D10-A06B-71086408C134}">
            <xm:f>NOT(ISERROR(SEARCH("R",D87)))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79" operator="containsText" id="{F2E3D5BC-40D4-49E4-A714-F7B2D489FA5E}">
            <xm:f>NOT(ISERROR(SEARCH("J",D87)))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69" operator="containsText" id="{2E1E1228-20BB-4C4C-AB58-C085BCC12258}">
            <xm:f>NOT(ISERROR(SEARCH("T",D87)))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76" operator="containsText" id="{9F46BA5F-FD31-4AB4-B629-0E8042A836CC}">
            <xm:f>NOT(ISERROR(SEARCH("M",D87)))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81" operator="containsText" id="{46082509-788A-4CFA-98FB-311C8590B76B}">
            <xm:f>NOT(ISERROR(SEARCH("H",D87)))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82" operator="containsText" id="{95DDF70E-D9B0-416F-A780-63E91D238199}">
            <xm:f>NOT(ISERROR(SEARCH("G",D87)))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70" operator="containsText" id="{DB499E79-C97D-42C8-BDAB-BA0BC8F08801}">
            <xm:f>NOT(ISERROR(SEARCH("S",D87)))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D87:AH87 D89:AH89 D91:AH91 D93:AH93 D95:AH95 D97:AH97 D99:AH99 D105:AH105 D107:AH107</xm:sqref>
        </x14:conditionalFormatting>
        <x14:conditionalFormatting xmlns:xm="http://schemas.microsoft.com/office/excel/2006/main">
          <x14:cfRule type="containsText" priority="33" operator="containsText" id="{F7FCD3B3-0E76-4113-ADE2-B53F2948B285}">
            <xm:f>NOT(ISERROR(SEARCH("I",D101)))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2" operator="containsText" id="{57BB0C0D-5D22-4195-9ED3-7CF2BD60AE0D}">
            <xm:f>NOT(ISERROR(SEARCH("T",D101)))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1" operator="containsText" id="{D326EFE4-2B73-4839-AA96-B72779A082D4}">
            <xm:f>NOT(ISERROR(SEARCH("A",D101)))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0" operator="beginsWith" id="{EED7C281-C299-43D3-847B-9B9E54FB6DDA}">
            <xm:f>LEFT(D101,LEN("B"))="B"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9" operator="containsText" id="{5C73FCB7-3988-4C68-9140-6D7240B11F83}">
            <xm:f>NOT(ISERROR(SEARCH("C",D101)))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8" operator="containsText" id="{54C4192B-E34D-42B4-8F6D-C707498E7570}">
            <xm:f>NOT(ISERROR(SEARCH("D",D101)))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7" operator="endsWith" id="{FEDFEAA0-7296-45AC-967B-A746D74CD28E}">
            <xm:f>RIGHT(D101,LEN("E"))="E"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6" operator="containsText" id="{20EDE341-A4B2-4382-B3DD-62E59D1BFF5D}">
            <xm:f>NOT(ISERROR(SEARCH("F",D101)))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5" operator="containsText" id="{A2BAAE87-01A7-4F3B-8F4B-960DDF698D32}">
            <xm:f>NOT(ISERROR(SEARCH("G",D101)))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4" operator="containsText" id="{86541912-F89D-4DAB-8A04-8BD179CC1D35}">
            <xm:f>NOT(ISERROR(SEARCH("H",D101)))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2" operator="containsText" id="{4F519C1C-E6C2-4D1F-9BD8-E54F50008005}">
            <xm:f>NOT(ISERROR(SEARCH("J",D101)))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1" operator="containsText" id="{EF32EA25-EB5E-4E57-9427-2B7AC3103FD7}">
            <xm:f>NOT(ISERROR(SEARCH("K",D101)))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0" operator="containsText" id="{F15754C6-C312-40D7-BAA1-DE347CB5D951}">
            <xm:f>NOT(ISERROR(SEARCH("L",D101)))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9" operator="containsText" id="{1D52AF33-8F88-4C99-99F3-2916C00DFE0F}">
            <xm:f>NOT(ISERROR(SEARCH("M",D101)))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8" operator="containsText" id="{2A6D9B41-BCFF-430D-93F6-231DCB4D9A48}">
            <xm:f>NOT(ISERROR(SEARCH("N",D101)))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7" operator="containsText" id="{8C5BCBC8-3EFB-4E89-BE05-7492F8B663BC}">
            <xm:f>NOT(ISERROR(SEARCH("O",D101)))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6" operator="containsText" id="{29D37FCA-0332-4493-A7C1-458F289FA1D6}">
            <xm:f>NOT(ISERROR(SEARCH("P",D101)))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5" operator="containsText" id="{5B8012C9-39BE-4F19-9E53-9D72B5C49BC7}">
            <xm:f>NOT(ISERROR(SEARCH("Q",D101)))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4" operator="containsText" id="{4B8DE4C6-C758-4A49-930B-63C0247948BB}">
            <xm:f>NOT(ISERROR(SEARCH("R",D101)))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3" operator="containsText" id="{A3C3F5B8-0956-4D07-92CF-342C2FF816CF}">
            <xm:f>NOT(ISERROR(SEARCH("S",D101)))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D101:AH101</xm:sqref>
        </x14:conditionalFormatting>
        <x14:conditionalFormatting xmlns:xm="http://schemas.microsoft.com/office/excel/2006/main">
          <x14:cfRule type="containsText" priority="13" operator="containsText" id="{4390359C-5C6B-488E-9AB4-93458D5A7A7F}">
            <xm:f>NOT(ISERROR(SEARCH("I",D103)))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2" operator="containsText" id="{B1421EEA-8BE6-4CA7-A643-0C894BD6560A}">
            <xm:f>NOT(ISERROR(SEARCH("J",D103)))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1" operator="containsText" id="{43E549C2-A2B2-4B5D-946E-AFB142063FBC}">
            <xm:f>NOT(ISERROR(SEARCH("K",D103)))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" operator="containsText" id="{0C8F3E46-B25E-40C6-982D-4AACAEE10A09}">
            <xm:f>NOT(ISERROR(SEARCH("L",D103)))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" operator="containsText" id="{371A1979-FCE7-4959-BDF1-9CFFABD65393}">
            <xm:f>NOT(ISERROR(SEARCH("M",D103)))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" operator="containsText" id="{10AAEE38-D8E2-4B92-9315-88E4F0FBBD49}">
            <xm:f>NOT(ISERROR(SEARCH("N",D103)))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" operator="containsText" id="{62FEB78C-D5A9-46E1-9B84-6DF9E873C84A}">
            <xm:f>NOT(ISERROR(SEARCH("O",D103)))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" operator="containsText" id="{90CEE9C1-0FAB-4086-A6B8-B4070CF18EA3}">
            <xm:f>NOT(ISERROR(SEARCH("P",D103)))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" operator="containsText" id="{D8952913-F96C-4BAF-94A0-0644DF061F8F}">
            <xm:f>NOT(ISERROR(SEARCH("Q",D103)))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6" operator="containsText" id="{B9B654F7-DFD7-42D2-8871-238CAB0C357C}">
            <xm:f>NOT(ISERROR(SEARCH("F",D103)))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5" operator="containsText" id="{82695F06-7C55-486A-9957-F5D81A19EE08}">
            <xm:f>NOT(ISERROR(SEARCH("G",D103)))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17" operator="endsWith" id="{79861ECC-EA32-4289-9881-C172A753DF94}">
            <xm:f>RIGHT(D103,LEN("E"))="E"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8" operator="containsText" id="{FFA7FFD2-DA62-462B-8FE2-2C7FD24DA566}">
            <xm:f>NOT(ISERROR(SEARCH("D",D103)))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9" operator="containsText" id="{4D1E7D8B-AED1-4B86-ADC3-DF272A51045D}">
            <xm:f>NOT(ISERROR(SEARCH("C",D103)))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0" operator="beginsWith" id="{7C7A41C7-99ED-4E95-88D6-C7C751D4B555}">
            <xm:f>LEFT(D103,LEN("B"))="B"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1" operator="containsText" id="{689B965D-BF3A-48FA-8782-982D2DCEDB1A}">
            <xm:f>NOT(ISERROR(SEARCH("A",D103)))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" operator="containsText" id="{F28B8337-B485-486C-BBBA-9DB677650702}">
            <xm:f>NOT(ISERROR(SEARCH("T",D103)))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" operator="containsText" id="{2AF05DBC-D59B-4529-8928-961668A506DE}">
            <xm:f>NOT(ISERROR(SEARCH("S",D103)))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" operator="containsText" id="{44F9F80C-3B2A-46BB-B628-8566ECA10AB2}">
            <xm:f>NOT(ISERROR(SEARCH("R",D103)))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4" operator="containsText" id="{A9736F0F-6BF8-48A4-815A-31EF9873ED0B}">
            <xm:f>NOT(ISERROR(SEARCH("H",D103)))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D103:AH103</xm:sqref>
        </x14:conditionalFormatting>
        <x14:conditionalFormatting xmlns:xm="http://schemas.microsoft.com/office/excel/2006/main">
          <x14:cfRule type="containsText" priority="233" operator="containsText" id="{3CF031EF-0978-4931-937F-280FDF6B00C0}">
            <xm:f>NOT(ISERROR(SEARCH("K",AH58)))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34" operator="containsText" id="{8F13B796-9CDE-46AF-BBDD-E7AE98698A3D}">
            <xm:f>NOT(ISERROR(SEARCH("J",AH58)))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35" operator="containsText" id="{C8284B1D-7FC4-4965-868A-4AA6BAE2B144}">
            <xm:f>NOT(ISERROR(SEARCH("I",AH58)))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36" operator="containsText" id="{0E2FFA87-B4E7-4C0B-9546-337B975B0968}">
            <xm:f>NOT(ISERROR(SEARCH("H",AH58)))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38" operator="containsText" id="{074AEFD1-F55F-4EE5-BF35-760881E85E21}">
            <xm:f>NOT(ISERROR(SEARCH("F",AH58)))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39" operator="endsWith" id="{9F32331C-71F7-4F0E-A4DE-8C0974D61684}">
            <xm:f>RIGHT(AH58,LEN("E"))="E"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40" operator="containsText" id="{07304FF8-9360-435F-A400-0E96907C3CD1}">
            <xm:f>NOT(ISERROR(SEARCH("D",AH58)))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41" operator="containsText" id="{AF4ACCF3-7E98-4CB3-823F-AAD79092B5E4}">
            <xm:f>NOT(ISERROR(SEARCH("C",AH58)))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42" operator="beginsWith" id="{033E7AB2-1067-46F6-B534-D794C9F25CEB}">
            <xm:f>LEFT(AH58,LEN("B"))="B"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43" operator="containsText" id="{DD5AB681-8593-4101-823A-3678666734A0}">
            <xm:f>NOT(ISERROR(SEARCH("A",AH58)))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37" operator="containsText" id="{049455AD-6E59-4AB0-B96F-72226ED1D7EE}">
            <xm:f>NOT(ISERROR(SEARCH("G",AH58)))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24" operator="containsText" id="{BB1F30AF-EDAC-4107-88B9-621DAB24B811}">
            <xm:f>NOT(ISERROR(SEARCH("T",AH58)))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25" operator="containsText" id="{60C68B47-F269-4641-86A6-B8F28B7B7A29}">
            <xm:f>NOT(ISERROR(SEARCH("S",AH58)))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26" operator="containsText" id="{0A251E8D-22E5-4981-84FF-5A8EA75CCCFA}">
            <xm:f>NOT(ISERROR(SEARCH("R",AH58)))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28" operator="containsText" id="{9417DE2B-0EEC-47ED-9B27-5386AFE38C81}">
            <xm:f>NOT(ISERROR(SEARCH("P",AH58)))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29" operator="containsText" id="{C7DFCA4A-C112-40BD-9030-E3EB747A7575}">
            <xm:f>NOT(ISERROR(SEARCH("O",AH58)))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30" operator="containsText" id="{029B3CC7-312A-426E-8497-AFA2CBF65D21}">
            <xm:f>NOT(ISERROR(SEARCH("N",AH58)))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31" operator="containsText" id="{506C04C7-265D-4CFE-B521-344DDFC9EC4C}">
            <xm:f>NOT(ISERROR(SEARCH("M",AH58)))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32" operator="containsText" id="{8555AB17-433A-464F-AE1E-8105E162C4A0}">
            <xm:f>NOT(ISERROR(SEARCH("L",AH58)))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27" operator="containsText" id="{6162B723-6677-4566-9696-650191D14472}">
            <xm:f>NOT(ISERROR(SEARCH("Q",AH58)))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AH58</xm:sqref>
        </x14:conditionalFormatting>
        <x14:conditionalFormatting xmlns:xm="http://schemas.microsoft.com/office/excel/2006/main">
          <x14:cfRule type="containsText" priority="328" operator="containsText" id="{C5244AD5-08B5-4B83-973F-4E014555296C}">
            <xm:f>NOT(ISERROR(SEARCH("C",AH59)))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15" operator="containsText" id="{A2748145-3E1D-439D-9EE0-167188D1CC00}">
            <xm:f>NOT(ISERROR(SEARCH("P",AH59)))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27" operator="containsText" id="{2CC766E7-5F06-4165-BAF3-E52DDAA16C83}">
            <xm:f>NOT(ISERROR(SEARCH("D",AH59)))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26" operator="endsWith" id="{D9AAE80F-C2D5-4C12-B243-BC332384ECBC}">
            <xm:f>RIGHT(AH59,LEN("E"))="E"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25" operator="containsText" id="{5FC96485-8E1D-477D-8382-93602B33ACB6}">
            <xm:f>NOT(ISERROR(SEARCH("F",AH59)))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24" operator="containsText" id="{C6CA8A16-4D9A-40D6-A4C5-E9B5B140360B}">
            <xm:f>NOT(ISERROR(SEARCH("G",AH59)))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23" operator="containsText" id="{ABC533C6-7503-4729-AD85-E3846C19D523}">
            <xm:f>NOT(ISERROR(SEARCH("H",AH59)))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22" operator="containsText" id="{3A7D4137-13BD-4E30-BEC6-4C07B6261CD1}">
            <xm:f>NOT(ISERROR(SEARCH("I",AH59)))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21" operator="containsText" id="{97306268-D42F-4766-8A9D-EE43839E0729}">
            <xm:f>NOT(ISERROR(SEARCH("J",AH59)))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19" operator="containsText" id="{A168F7F1-4A15-4FDC-B563-8D121735E270}">
            <xm:f>NOT(ISERROR(SEARCH("L",AH59)))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18" operator="containsText" id="{6DAE971F-9943-4C5D-9ABE-9546F2523797}">
            <xm:f>NOT(ISERROR(SEARCH("M",AH59)))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17" operator="containsText" id="{4D8C17A5-C66B-4B14-9FAD-7320105755EC}">
            <xm:f>NOT(ISERROR(SEARCH("N",AH59)))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16" operator="containsText" id="{4F2A0F41-62EA-45F6-959A-525970DB168B}">
            <xm:f>NOT(ISERROR(SEARCH("O",AH59)))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20" operator="containsText" id="{471623D9-A5EE-440A-91B6-9BAA86A48097}">
            <xm:f>NOT(ISERROR(SEARCH("K",AH59)))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12" operator="containsText" id="{2F2A316A-393D-4D89-9A2E-E69E09ACBA27}">
            <xm:f>NOT(ISERROR(SEARCH("S",AH59)))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13" operator="containsText" id="{15A65E80-C091-4635-B90D-10F2B0D0CD61}">
            <xm:f>NOT(ISERROR(SEARCH("R",AH59)))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11" operator="containsText" id="{CA4E4AB0-771A-4D9D-A0EA-53351893237A}">
            <xm:f>NOT(ISERROR(SEARCH("T",AH59)))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14" operator="containsText" id="{4F588BC4-16C3-41E5-B619-FBAB17FDAE58}">
            <xm:f>NOT(ISERROR(SEARCH("Q",AH59)))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30" operator="containsText" id="{1C47F2C5-1F2D-4EE1-98C4-DC8782A37656}">
            <xm:f>NOT(ISERROR(SEARCH("A",AH59)))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29" operator="beginsWith" id="{2E24878F-937A-49DA-BD48-12BEF6DB9712}">
            <xm:f>LEFT(AH59,LEN("B"))="B"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AH59:AH61</xm:sqref>
        </x14:conditionalFormatting>
        <x14:conditionalFormatting xmlns:xm="http://schemas.microsoft.com/office/excel/2006/main">
          <x14:cfRule type="containsText" priority="299" operator="containsText" id="{E65C1619-42E0-4A6C-944D-BEB55B65B19E}">
            <xm:f>NOT(ISERROR(SEARCH("K",AH62)))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91" operator="containsText" id="{2F976122-DE0B-4130-9A03-38F2C7875CE9}">
            <xm:f>NOT(ISERROR(SEARCH("S",AH62)))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90" operator="containsText" id="{6A0A0B2E-2B48-4446-9357-B374745083E8}">
            <xm:f>NOT(ISERROR(SEARCH("T",AH62)))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92" operator="containsText" id="{A4A6E64C-B094-4A4C-8945-A2534BEFFB9F}">
            <xm:f>NOT(ISERROR(SEARCH("R",AH62)))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93" operator="containsText" id="{08586218-2AD7-473D-91E5-28BA3B2EAC9D}">
            <xm:f>NOT(ISERROR(SEARCH("Q",AH62)))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06" operator="containsText" id="{E19913B1-946D-4A9B-BC4F-8D58F1E73DA8}">
            <xm:f>NOT(ISERROR(SEARCH("D",AH62)))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07" operator="containsText" id="{51BDAFEC-560C-42C3-B166-3966AB7CAF7B}">
            <xm:f>NOT(ISERROR(SEARCH("C",AH62)))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308" operator="beginsWith" id="{5061AA86-AE45-4844-BF6D-900499AFCFB2}">
            <xm:f>LEFT(AH62,LEN("B"))="B"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09" operator="containsText" id="{03EA40FB-6915-4CC1-AA27-1302FCC8EE62}">
            <xm:f>NOT(ISERROR(SEARCH("A",AH62)))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0" operator="containsText" id="{18DED11B-FC9F-4412-B4A7-0F4377E2CA12}">
            <xm:f>NOT(ISERROR(SEARCH("J",AH62)))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01" operator="containsText" id="{B3A20A16-2F3E-4F27-9DBF-86237CF75AE8}">
            <xm:f>NOT(ISERROR(SEARCH("I",AH62)))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02" operator="containsText" id="{EB91EF25-2156-4FA7-9C9E-C5A8B380FC8E}">
            <xm:f>NOT(ISERROR(SEARCH("H",AH62)))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03" operator="containsText" id="{B7F68ED2-91E3-44C4-84D3-E527FDCBD76B}">
            <xm:f>NOT(ISERROR(SEARCH("G",AH62)))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04" operator="containsText" id="{49D9D779-113F-4BE7-B790-6D00F60D6A40}">
            <xm:f>NOT(ISERROR(SEARCH("F",AH62)))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97" operator="containsText" id="{55435B72-6A37-413B-A4AB-57AEB7C605FB}">
            <xm:f>NOT(ISERROR(SEARCH("M",AH62)))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96" operator="containsText" id="{46AC94A3-EA33-4054-AD48-B3D8650D7D7C}">
            <xm:f>NOT(ISERROR(SEARCH("N",AH62)))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95" operator="containsText" id="{3EB35F98-DEC3-4D1B-907E-181FAF90F274}">
            <xm:f>NOT(ISERROR(SEARCH("O",AH62)))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94" operator="containsText" id="{337770AB-5182-4F76-BFD1-EBA46B9B85EB}">
            <xm:f>NOT(ISERROR(SEARCH("P",AH62)))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98" operator="containsText" id="{BF13642A-E2FC-4D0C-8245-17E405A5F022}">
            <xm:f>NOT(ISERROR(SEARCH("L",AH62)))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endsWith" priority="305" operator="endsWith" id="{28D3F1F8-8CE8-43EA-8E56-6CAE271C0C2B}">
            <xm:f>RIGHT(AH62,LEN("E"))="E"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m:sqref>AH62</xm:sqref>
        </x14:conditionalFormatting>
        <x14:conditionalFormatting xmlns:xm="http://schemas.microsoft.com/office/excel/2006/main">
          <x14:cfRule type="containsText" priority="530" operator="containsText" id="{12E1205E-B8AD-490C-96CE-AF16E4C00A94}">
            <xm:f>NOT(ISERROR(SEARCH("I",AH63)))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31" operator="containsText" id="{49860A68-3F77-4F92-A5C7-91640787CC20}">
            <xm:f>NOT(ISERROR(SEARCH("H",AH63)))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32" operator="containsText" id="{291301E8-4C5D-4FBF-9B89-BDDEF3F5F9AF}">
            <xm:f>NOT(ISERROR(SEARCH("G",AH63)))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33" operator="containsText" id="{CADF69E9-045E-4A08-AFB6-A4442C1DD554}">
            <xm:f>NOT(ISERROR(SEARCH("F",AH63)))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34" operator="endsWith" id="{B09C1CD3-3DDB-4D59-BF47-FB8BD35CDD17}">
            <xm:f>RIGHT(AH63,LEN("E"))="E"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35" operator="containsText" id="{DF3AF8FC-790E-49A5-BBD5-1E3BC3CECBBB}">
            <xm:f>NOT(ISERROR(SEARCH("D",AH63)))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36" operator="containsText" id="{3DB135E0-A3D9-47EE-97E7-B801C92C82C0}">
            <xm:f>NOT(ISERROR(SEARCH("C",AH63)))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537" operator="beginsWith" id="{109DA884-434D-48BD-82CF-39E6D3FB16E0}">
            <xm:f>LEFT(AH63,LEN("B"))="B"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38" operator="containsText" id="{A2CCCE2E-E142-4393-9306-267D55BC30CE}">
            <xm:f>NOT(ISERROR(SEARCH("A",AH63)))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19" operator="containsText" id="{8B3DF373-F112-47B7-B751-9EE7FF9EA87D}">
            <xm:f>NOT(ISERROR(SEARCH("T",AH63)))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20" operator="containsText" id="{A402CF54-B4E6-42F8-A7A1-E9E4865FC20B}">
            <xm:f>NOT(ISERROR(SEARCH("S",AH63)))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21" operator="containsText" id="{596C0897-A600-4E62-A3FE-F6F3C0D7166F}">
            <xm:f>NOT(ISERROR(SEARCH("R",AH63)))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22" operator="containsText" id="{DF8C3F0A-AD47-4A0D-8B36-ACDD66E20578}">
            <xm:f>NOT(ISERROR(SEARCH("Q",AH63)))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23" operator="containsText" id="{19109A8F-611F-472F-8AC3-BDA3C4AF9C9F}">
            <xm:f>NOT(ISERROR(SEARCH("P",AH63)))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24" operator="containsText" id="{C72AFF8C-5322-4E1B-B48A-AEC29C239BAC}">
            <xm:f>NOT(ISERROR(SEARCH("O",AH63)))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25" operator="containsText" id="{C2BF2D0E-6808-403C-A22C-2C6A3D9694CD}">
            <xm:f>NOT(ISERROR(SEARCH("N",AH63)))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26" operator="containsText" id="{B947373F-ABB2-4C75-A738-2EDB8E10BF44}">
            <xm:f>NOT(ISERROR(SEARCH("M",AH63)))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27" operator="containsText" id="{73C4CAA4-70C5-406C-8710-6839F44D55EA}">
            <xm:f>NOT(ISERROR(SEARCH("L",AH63)))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28" operator="containsText" id="{C149B518-9431-4576-8C62-1B142B6CC9CC}">
            <xm:f>NOT(ISERROR(SEARCH("K",AH63)))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29" operator="containsText" id="{2D3B180B-3DB9-41A7-9688-97554B1955A6}">
            <xm:f>NOT(ISERROR(SEARCH("J",AH63)))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AH63:AI63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1BF5F21-C51E-4BB6-90BD-6F52FB680BAC}">
          <x14:formula1>
            <xm:f>料金元データ!$C$3:$C$12</xm:f>
          </x14:formula1>
          <xm:sqref>C110 C114 C118 C122</xm:sqref>
        </x14:dataValidation>
        <x14:dataValidation type="list" allowBlank="1" showInputMessage="1" showErrorMessage="1" xr:uid="{DB05C7EC-4858-4373-8542-E2D15310A7E7}">
          <x14:formula1>
            <xm:f>料金元データ!$B$2:$B$16</xm:f>
          </x14:formula1>
          <xm:sqref>F1:H1 F10:H10</xm:sqref>
        </x14:dataValidation>
        <x14:dataValidation type="list" allowBlank="1" showInputMessage="1" showErrorMessage="1" xr:uid="{73F342F3-6CE6-4C56-B60A-2BA1453A725D}">
          <x14:formula1>
            <xm:f>料金比較表!$C$1:$C$6</xm:f>
          </x14:formula1>
          <xm:sqref>C30:C37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9987-1974-44AA-9A4B-76893DC04889}">
  <sheetPr codeName="Sheet5">
    <tabColor rgb="FF00B0F0"/>
    <pageSetUpPr fitToPage="1"/>
  </sheetPr>
  <dimension ref="A1:BC124"/>
  <sheetViews>
    <sheetView zoomScale="70" zoomScaleNormal="70" workbookViewId="0">
      <pane xSplit="3" ySplit="29" topLeftCell="D30" activePane="bottomRight" state="frozen"/>
      <selection activeCell="K70" sqref="K70"/>
      <selection pane="topRight" activeCell="K70" sqref="K70"/>
      <selection pane="bottomLeft" activeCell="K70" sqref="K70"/>
      <selection pane="bottomRight" activeCell="P111" sqref="P111"/>
    </sheetView>
  </sheetViews>
  <sheetFormatPr defaultColWidth="9" defaultRowHeight="17.5" outlineLevelRow="1" x14ac:dyDescent="0.2"/>
  <cols>
    <col min="1" max="1" width="1.453125" style="4" customWidth="1"/>
    <col min="2" max="2" width="27.08984375" style="4" customWidth="1"/>
    <col min="3" max="3" width="20" style="4" customWidth="1"/>
    <col min="4" max="34" width="11.36328125" style="5" customWidth="1"/>
    <col min="35" max="35" width="8" style="4" customWidth="1"/>
    <col min="36" max="36" width="9" style="4"/>
    <col min="37" max="38" width="10.90625" style="4" bestFit="1" customWidth="1"/>
    <col min="39" max="39" width="13.36328125" style="4" bestFit="1" customWidth="1"/>
    <col min="40" max="40" width="8.90625" style="4" bestFit="1" customWidth="1"/>
    <col min="41" max="41" width="8.6328125" style="4" bestFit="1" customWidth="1"/>
    <col min="42" max="16384" width="9" style="4"/>
  </cols>
  <sheetData>
    <row r="1" spans="2:55" s="10" customFormat="1" ht="14.25" customHeight="1" x14ac:dyDescent="0.2">
      <c r="B1" s="23" t="str">
        <f ca="1">RIGHT(CELL("filename",A1),LEN(CELL("filename",A1))-FIND("]",CELL("filename",A1)))</f>
        <v>2025年10月</v>
      </c>
      <c r="C1" s="22">
        <f ca="1">B1-1</f>
        <v>45930</v>
      </c>
      <c r="D1" s="325" t="s">
        <v>0</v>
      </c>
      <c r="E1" s="325"/>
      <c r="F1" s="315" t="s">
        <v>84</v>
      </c>
      <c r="G1" s="316"/>
      <c r="H1" s="317"/>
      <c r="I1" s="43" t="s">
        <v>1</v>
      </c>
      <c r="J1" s="81">
        <f>VLOOKUP(F1,料金元データ!$B$2:$C$17,2,FALSE)</f>
        <v>0</v>
      </c>
    </row>
    <row r="2" spans="2:55" s="10" customFormat="1" ht="14.25" customHeight="1" x14ac:dyDescent="0.2">
      <c r="B2" s="14" t="s">
        <v>2</v>
      </c>
      <c r="C2" s="15" t="s">
        <v>3</v>
      </c>
      <c r="D2" s="7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66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71" t="s">
        <v>23</v>
      </c>
      <c r="X2" s="72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07" t="s">
        <v>29</v>
      </c>
      <c r="AD2" s="11" t="s">
        <v>137</v>
      </c>
      <c r="AE2" s="11" t="s">
        <v>138</v>
      </c>
      <c r="AF2" s="107" t="s">
        <v>139</v>
      </c>
    </row>
    <row r="3" spans="2:55" s="10" customFormat="1" ht="14.25" customHeight="1" x14ac:dyDescent="0.2">
      <c r="B3" s="82" t="str">
        <f>カレンダー!B3</f>
        <v>ラグジュアリープールヴィラ</v>
      </c>
      <c r="C3" s="83">
        <v>2</v>
      </c>
      <c r="D3" s="84">
        <f>ROUNDDOWN(IF($C3=1,料金元データ!D19,IF($C3=2,料金元データ!D26,IF($C3=3,料金元データ!D33,IF($C3=4,料金元データ!D40,IF($C3=5,料金元データ!D47,IF($C3=6,料金元データ!D54))))))*(1-$J$1),-1)</f>
        <v>30500</v>
      </c>
      <c r="E3" s="84">
        <f>ROUNDDOWN(IF($C3=1,料金元データ!E19,IF($C3=2,料金元データ!E26,IF($C3=3,料金元データ!E33,IF($C3=4,料金元データ!E40,IF($C3=5,料金元データ!E47,IF($C3=6,料金元データ!E54))))))*(1-$J$1),-1)</f>
        <v>39500</v>
      </c>
      <c r="F3" s="84">
        <f>ROUNDDOWN(IF($C3=1,料金元データ!F19,IF($C3=2,料金元データ!F26,IF($C3=3,料金元データ!F33,IF($C3=4,料金元データ!F40,IF($C3=5,料金元データ!F47,IF($C3=6,料金元データ!F54))))))*(1-$J$1),-1)</f>
        <v>42000</v>
      </c>
      <c r="G3" s="84">
        <f>ROUNDDOWN(IF($C3=1,料金元データ!G19,IF($C3=2,料金元データ!G26,IF($C3=3,料金元データ!G33,IF($C3=4,料金元データ!G40,IF($C3=5,料金元データ!G47,IF($C3=6,料金元データ!G54))))))*(1-$J$1),-1)</f>
        <v>44800</v>
      </c>
      <c r="H3" s="84">
        <f>ROUNDDOWN(IF($C3=1,料金元データ!H19,IF($C3=2,料金元データ!H26,IF($C3=3,料金元データ!H33,IF($C3=4,料金元データ!H40,IF($C3=5,料金元データ!H47,IF($C3=6,料金元データ!H54))))))*(1-$J$1),-1)</f>
        <v>48000</v>
      </c>
      <c r="I3" s="84">
        <f>ROUNDDOWN(IF($C3=1,料金元データ!I19,IF($C3=2,料金元データ!I26,IF($C3=3,料金元データ!I33,IF($C3=4,料金元データ!I40,IF($C3=5,料金元データ!I47,IF($C3=6,料金元データ!I54))))))*(1-$J$1),-1)</f>
        <v>52500</v>
      </c>
      <c r="J3" s="84">
        <f>ROUNDDOWN(IF($C3=1,料金元データ!J19,IF($C3=2,料金元データ!J26,IF($C3=3,料金元データ!J33,IF($C3=4,料金元データ!J40,IF($C3=5,料金元データ!J47,IF($C3=6,料金元データ!J54))))))*(1-$J$1),-1)</f>
        <v>54000</v>
      </c>
      <c r="K3" s="84">
        <f>ROUNDDOWN(IF($C3=1,料金元データ!K19,IF($C3=2,料金元データ!K26,IF($C3=3,料金元データ!K33,IF($C3=4,料金元データ!K40,IF($C3=5,料金元データ!K47,IF($C3=6,料金元データ!K54))))))*(1-$J$1),-1)</f>
        <v>56500</v>
      </c>
      <c r="L3" s="84">
        <f>ROUNDDOWN(IF($C3=1,料金元データ!L19,IF($C3=2,料金元データ!L26,IF($C3=3,料金元データ!L33,IF($C3=4,料金元データ!L40,IF($C3=5,料金元データ!L47,IF($C3=6,料金元データ!L54))))))*(1-$J$1),-1)</f>
        <v>59800</v>
      </c>
      <c r="M3" s="84">
        <f>ROUNDDOWN(IF($C3=1,料金元データ!M19,IF($C3=2,料金元データ!M26,IF($C3=3,料金元データ!M33,IF($C3=4,料金元データ!M40,IF($C3=5,料金元データ!M47,IF($C3=6,料金元データ!M54))))))*(1-$J$1),-1)</f>
        <v>62500</v>
      </c>
      <c r="N3" s="84">
        <f>ROUNDDOWN(IF($C3=1,料金元データ!N19,IF($C3=2,料金元データ!N26,IF($C3=3,料金元データ!N33,IF($C3=4,料金元データ!N40,IF($C3=5,料金元データ!N47,IF($C3=6,料金元データ!N54))))))*(1-$J$1),-1)</f>
        <v>64500</v>
      </c>
      <c r="O3" s="84">
        <f>ROUNDDOWN(IF($C3=1,料金元データ!O19,IF($C3=2,料金元データ!O26,IF($C3=3,料金元データ!O33,IF($C3=4,料金元データ!O40,IF($C3=5,料金元データ!O47,IF($C3=6,料金元データ!O54))))))*(1-$J$1),-1)</f>
        <v>67000</v>
      </c>
      <c r="P3" s="84">
        <f>ROUNDDOWN(IF($C3=1,料金元データ!P19,IF($C3=2,料金元データ!P26,IF($C3=3,料金元データ!P33,IF($C3=4,料金元データ!P40,IF($C3=5,料金元データ!P47,IF($C3=6,料金元データ!P54))))))*(1-$J$1),-1)</f>
        <v>70500</v>
      </c>
      <c r="Q3" s="84">
        <f>ROUNDDOWN(IF($C3=1,料金元データ!Q19,IF($C3=2,料金元データ!Q26,IF($C3=3,料金元データ!Q33,IF($C3=4,料金元データ!Q40,IF($C3=5,料金元データ!Q47,IF($C3=6,料金元データ!Q54))))))*(1-$J$1),-1)</f>
        <v>73000</v>
      </c>
      <c r="R3" s="84">
        <f>ROUNDDOWN(IF($C3=1,料金元データ!R19,IF($C3=2,料金元データ!R26,IF($C3=3,料金元データ!R33,IF($C3=4,料金元データ!R40,IF($C3=5,料金元データ!R47,IF($C3=6,料金元データ!R54))))))*(1-$J$1),-1)</f>
        <v>75000</v>
      </c>
      <c r="S3" s="84">
        <f>ROUNDDOWN(IF($C3=1,料金元データ!S19,IF($C3=2,料金元データ!S26,IF($C3=3,料金元データ!S33,IF($C3=4,料金元データ!S40,IF($C3=5,料金元データ!S47,IF($C3=6,料金元データ!S54))))))*(1-$J$1),-1)</f>
        <v>76500</v>
      </c>
      <c r="T3" s="84">
        <f>ROUNDDOWN(IF($C3=1,料金元データ!T19,IF($C3=2,料金元データ!T26,IF($C3=3,料金元データ!T33,IF($C3=4,料金元データ!T40,IF($C3=5,料金元データ!T47,IF($C3=6,料金元データ!T54))))))*(1-$J$1),-1)</f>
        <v>80700</v>
      </c>
      <c r="U3" s="84">
        <f>ROUNDDOWN(IF($C3=1,料金元データ!U19,IF($C3=2,料金元データ!U26,IF($C3=3,料金元データ!U33,IF($C3=4,料金元データ!U40,IF($C3=5,料金元データ!U47,IF($C3=6,料金元データ!U54))))))*(1-$J$1),-1)</f>
        <v>85600</v>
      </c>
      <c r="V3" s="84">
        <f>ROUNDDOWN(IF($C3=1,料金元データ!V19,IF($C3=2,料金元データ!V26,IF($C3=3,料金元データ!V33,IF($C3=4,料金元データ!V40,IF($C3=5,料金元データ!V47,IF($C3=6,料金元データ!V54))))))*(1-$J$1),-1)</f>
        <v>92000</v>
      </c>
      <c r="W3" s="84">
        <f>ROUNDDOWN(IF($C3=1,料金元データ!W19,IF($C3=2,料金元データ!W26,IF($C3=3,料金元データ!W33,IF($C3=4,料金元データ!W40,IF($C3=5,料金元データ!W47,IF($C3=6,料金元データ!W54))))))*(1-$J$1),-1)</f>
        <v>95000</v>
      </c>
      <c r="X3" s="84">
        <f>ROUNDDOWN(IF($C3=1,料金元データ!X19,IF($C3=2,料金元データ!X26,IF($C3=3,料金元データ!X33,IF($C3=4,料金元データ!X40,IF($C3=5,料金元データ!X47,IF($C3=6,料金元データ!X54))))))*(1-$J$1),-1)</f>
        <v>105000</v>
      </c>
      <c r="Y3" s="84">
        <f>ROUNDDOWN(IF($C3=1,料金元データ!Y19,IF($C3=2,料金元データ!Y26,IF($C3=3,料金元データ!Y33,IF($C3=4,料金元データ!Y40,IF($C3=5,料金元データ!Y47,IF($C3=6,料金元データ!Y54))))))*(1-$J$1),-1)</f>
        <v>117000</v>
      </c>
      <c r="Z3" s="84">
        <f>ROUNDDOWN(IF($C3=1,料金元データ!Z19,IF($C3=2,料金元データ!Z26,IF($C3=3,料金元データ!Z33,IF($C3=4,料金元データ!Z40,IF($C3=5,料金元データ!Z47,IF($C3=6,料金元データ!Z54))))))*(1-$J$1),-1)</f>
        <v>132000</v>
      </c>
      <c r="AA3" s="84">
        <f>ROUNDDOWN(IF($C3=1,料金元データ!AA19,IF($C3=2,料金元データ!AA26,IF($C3=3,料金元データ!AA33,IF($C3=4,料金元データ!AA40,IF($C3=5,料金元データ!AA47,IF($C3=6,料金元データ!AA54))))))*(1-$J$1),-1)</f>
        <v>152000</v>
      </c>
      <c r="AB3" s="84">
        <f>ROUNDDOWN(IF($C3=1,料金元データ!AB19,IF($C3=2,料金元データ!AB26,IF($C3=3,料金元データ!AB33,IF($C3=4,料金元データ!AB40,IF($C3=5,料金元データ!AB47,IF($C3=6,料金元データ!AB54))))))*(1-$J$1),-1)</f>
        <v>181000</v>
      </c>
      <c r="AC3" s="108">
        <f>ROUNDDOWN(IF($C3=1,料金元データ!AC19,IF($C3=2,料金元データ!AC26,IF($C3=3,料金元データ!AC33,IF($C3=4,料金元データ!AC40,IF($C3=5,料金元データ!AC47,IF($C3=6,料金元データ!AC54))))))*(1-$J$1),-1)</f>
        <v>225000</v>
      </c>
      <c r="AD3" s="84">
        <f>ROUNDDOWN(IF($C3=1,料金元データ!AD19,IF($C3=2,料金元データ!AD26,IF($C3=3,料金元データ!AD33,IF($C3=4,料金元データ!AD40,IF($C3=5,料金元データ!AD47,IF($C3=6,料金元データ!AD54))))))*(1-$J$1),-1)</f>
        <v>0</v>
      </c>
      <c r="AE3" s="84">
        <f>ROUNDDOWN(IF($C3=1,料金元データ!AE19,IF($C3=2,料金元データ!AE26,IF($C3=3,料金元データ!AE33,IF($C3=4,料金元データ!AE40,IF($C3=5,料金元データ!AE47,IF($C3=6,料金元データ!AE54))))))*(1-$J$1),-1)</f>
        <v>0</v>
      </c>
      <c r="AF3" s="108">
        <f>ROUNDDOWN(IF($C3=1,料金元データ!AF19,IF($C3=2,料金元データ!AF26,IF($C3=3,料金元データ!AF33,IF($C3=4,料金元データ!AF40,IF($C3=5,料金元データ!AF47,IF($C3=6,料金元データ!AF54))))))*(1-$J$1),-1)</f>
        <v>0</v>
      </c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2:55" s="10" customFormat="1" ht="14.25" customHeight="1" x14ac:dyDescent="0.2">
      <c r="B4" s="82" t="str">
        <f>カレンダー!B4</f>
        <v>with SAUNA</v>
      </c>
      <c r="C4" s="83">
        <v>2</v>
      </c>
      <c r="D4" s="84">
        <f>ROUNDDOWN(IF($C4=1,料金元データ!D20,IF($C4=2,料金元データ!D27,IF($C4=3,料金元データ!D34,IF($C4=4,料金元データ!D41,IF($C4=5,料金元データ!D48,IF($C4=6,料金元データ!D55))))))*(1-$J$1),-1)</f>
        <v>40500</v>
      </c>
      <c r="E4" s="84">
        <f>ROUNDDOWN(IF($C4=1,料金元データ!E20,IF($C4=2,料金元データ!E27,IF($C4=3,料金元データ!E34,IF($C4=4,料金元データ!E41,IF($C4=5,料金元データ!E48,IF($C4=6,料金元データ!E55))))))*(1-$J$1),-1)</f>
        <v>49500</v>
      </c>
      <c r="F4" s="84">
        <f>ROUNDDOWN(IF($C4=1,料金元データ!F20,IF($C4=2,料金元データ!F27,IF($C4=3,料金元データ!F34,IF($C4=4,料金元データ!F41,IF($C4=5,料金元データ!F48,IF($C4=6,料金元データ!F55))))))*(1-$J$1),-1)</f>
        <v>52000</v>
      </c>
      <c r="G4" s="84">
        <f>ROUNDDOWN(IF($C4=1,料金元データ!G20,IF($C4=2,料金元データ!G27,IF($C4=3,料金元データ!G34,IF($C4=4,料金元データ!G41,IF($C4=5,料金元データ!G48,IF($C4=6,料金元データ!G55))))))*(1-$J$1),-1)</f>
        <v>54800</v>
      </c>
      <c r="H4" s="84">
        <f>ROUNDDOWN(IF($C4=1,料金元データ!H20,IF($C4=2,料金元データ!H27,IF($C4=3,料金元データ!H34,IF($C4=4,料金元データ!H41,IF($C4=5,料金元データ!H48,IF($C4=6,料金元データ!H55))))))*(1-$J$1),-1)</f>
        <v>58000</v>
      </c>
      <c r="I4" s="84">
        <f>ROUNDDOWN(IF($C4=1,料金元データ!I20,IF($C4=2,料金元データ!I27,IF($C4=3,料金元データ!I34,IF($C4=4,料金元データ!I41,IF($C4=5,料金元データ!I48,IF($C4=6,料金元データ!I55))))))*(1-$J$1),-1)</f>
        <v>62500</v>
      </c>
      <c r="J4" s="84">
        <f>ROUNDDOWN(IF($C4=1,料金元データ!J20,IF($C4=2,料金元データ!J27,IF($C4=3,料金元データ!J34,IF($C4=4,料金元データ!J41,IF($C4=5,料金元データ!J48,IF($C4=6,料金元データ!J55))))))*(1-$J$1),-1)</f>
        <v>64000</v>
      </c>
      <c r="K4" s="84">
        <f>ROUNDDOWN(IF($C4=1,料金元データ!K20,IF($C4=2,料金元データ!K27,IF($C4=3,料金元データ!K34,IF($C4=4,料金元データ!K41,IF($C4=5,料金元データ!K48,IF($C4=6,料金元データ!K55))))))*(1-$J$1),-1)</f>
        <v>66500</v>
      </c>
      <c r="L4" s="84">
        <f>ROUNDDOWN(IF($C4=1,料金元データ!L20,IF($C4=2,料金元データ!L27,IF($C4=3,料金元データ!L34,IF($C4=4,料金元データ!L41,IF($C4=5,料金元データ!L48,IF($C4=6,料金元データ!L55))))))*(1-$J$1),-1)</f>
        <v>69800</v>
      </c>
      <c r="M4" s="84">
        <f>ROUNDDOWN(IF($C4=1,料金元データ!M20,IF($C4=2,料金元データ!M27,IF($C4=3,料金元データ!M34,IF($C4=4,料金元データ!M41,IF($C4=5,料金元データ!M48,IF($C4=6,料金元データ!M55))))))*(1-$J$1),-1)</f>
        <v>72500</v>
      </c>
      <c r="N4" s="84">
        <f>ROUNDDOWN(IF($C4=1,料金元データ!N20,IF($C4=2,料金元データ!N27,IF($C4=3,料金元データ!N34,IF($C4=4,料金元データ!N41,IF($C4=5,料金元データ!N48,IF($C4=6,料金元データ!N55))))))*(1-$J$1),-1)</f>
        <v>74500</v>
      </c>
      <c r="O4" s="84">
        <f>ROUNDDOWN(IF($C4=1,料金元データ!O20,IF($C4=2,料金元データ!O27,IF($C4=3,料金元データ!O34,IF($C4=4,料金元データ!O41,IF($C4=5,料金元データ!O48,IF($C4=6,料金元データ!O55))))))*(1-$J$1),-1)</f>
        <v>77000</v>
      </c>
      <c r="P4" s="84">
        <f>ROUNDDOWN(IF($C4=1,料金元データ!P20,IF($C4=2,料金元データ!P27,IF($C4=3,料金元データ!P34,IF($C4=4,料金元データ!P41,IF($C4=5,料金元データ!P48,IF($C4=6,料金元データ!P55))))))*(1-$J$1),-1)</f>
        <v>80500</v>
      </c>
      <c r="Q4" s="84">
        <f>ROUNDDOWN(IF($C4=1,料金元データ!Q20,IF($C4=2,料金元データ!Q27,IF($C4=3,料金元データ!Q34,IF($C4=4,料金元データ!Q41,IF($C4=5,料金元データ!Q48,IF($C4=6,料金元データ!Q55))))))*(1-$J$1),-1)</f>
        <v>83000</v>
      </c>
      <c r="R4" s="84">
        <f>ROUNDDOWN(IF($C4=1,料金元データ!R20,IF($C4=2,料金元データ!R27,IF($C4=3,料金元データ!R34,IF($C4=4,料金元データ!R41,IF($C4=5,料金元データ!R48,IF($C4=6,料金元データ!R55))))))*(1-$J$1),-1)</f>
        <v>85000</v>
      </c>
      <c r="S4" s="84">
        <f>ROUNDDOWN(IF($C4=1,料金元データ!S20,IF($C4=2,料金元データ!S27,IF($C4=3,料金元データ!S34,IF($C4=4,料金元データ!S41,IF($C4=5,料金元データ!S48,IF($C4=6,料金元データ!S55))))))*(1-$J$1),-1)</f>
        <v>86500</v>
      </c>
      <c r="T4" s="84">
        <f>ROUNDDOWN(IF($C4=1,料金元データ!T20,IF($C4=2,料金元データ!T27,IF($C4=3,料金元データ!T34,IF($C4=4,料金元データ!T41,IF($C4=5,料金元データ!T48,IF($C4=6,料金元データ!T55))))))*(1-$J$1),-1)</f>
        <v>90700</v>
      </c>
      <c r="U4" s="84">
        <f>ROUNDDOWN(IF($C4=1,料金元データ!U20,IF($C4=2,料金元データ!U27,IF($C4=3,料金元データ!U34,IF($C4=4,料金元データ!U41,IF($C4=5,料金元データ!U48,IF($C4=6,料金元データ!U55))))))*(1-$J$1),-1)</f>
        <v>95600</v>
      </c>
      <c r="V4" s="84">
        <f>ROUNDDOWN(IF($C4=1,料金元データ!V20,IF($C4=2,料金元データ!V27,IF($C4=3,料金元データ!V34,IF($C4=4,料金元データ!V41,IF($C4=5,料金元データ!V48,IF($C4=6,料金元データ!V55))))))*(1-$J$1),-1)</f>
        <v>102000</v>
      </c>
      <c r="W4" s="84">
        <f>ROUNDDOWN(IF($C4=1,料金元データ!W20,IF($C4=2,料金元データ!W27,IF($C4=3,料金元データ!W34,IF($C4=4,料金元データ!W41,IF($C4=5,料金元データ!W48,IF($C4=6,料金元データ!W55))))))*(1-$J$1),-1)</f>
        <v>105000</v>
      </c>
      <c r="X4" s="84">
        <f>ROUNDDOWN(IF($C4=1,料金元データ!X20,IF($C4=2,料金元データ!X27,IF($C4=3,料金元データ!X34,IF($C4=4,料金元データ!X41,IF($C4=5,料金元データ!X48,IF($C4=6,料金元データ!X55))))))*(1-$J$1),-1)</f>
        <v>115000</v>
      </c>
      <c r="Y4" s="84">
        <f>ROUNDDOWN(IF($C4=1,料金元データ!Y20,IF($C4=2,料金元データ!Y27,IF($C4=3,料金元データ!Y34,IF($C4=4,料金元データ!Y41,IF($C4=5,料金元データ!Y48,IF($C4=6,料金元データ!Y55))))))*(1-$J$1),-1)</f>
        <v>127000</v>
      </c>
      <c r="Z4" s="84">
        <f>ROUNDDOWN(IF($C4=1,料金元データ!Z20,IF($C4=2,料金元データ!Z27,IF($C4=3,料金元データ!Z34,IF($C4=4,料金元データ!Z41,IF($C4=5,料金元データ!Z48,IF($C4=6,料金元データ!Z55))))))*(1-$J$1),-1)</f>
        <v>142000</v>
      </c>
      <c r="AA4" s="84">
        <f>ROUNDDOWN(IF($C4=1,料金元データ!AA20,IF($C4=2,料金元データ!AA27,IF($C4=3,料金元データ!AA34,IF($C4=4,料金元データ!AA41,IF($C4=5,料金元データ!AA48,IF($C4=6,料金元データ!AA55))))))*(1-$J$1),-1)</f>
        <v>162000</v>
      </c>
      <c r="AB4" s="84">
        <f>ROUNDDOWN(IF($C4=1,料金元データ!AB20,IF($C4=2,料金元データ!AB27,IF($C4=3,料金元データ!AB34,IF($C4=4,料金元データ!AB41,IF($C4=5,料金元データ!AB48,IF($C4=6,料金元データ!AB55))))))*(1-$J$1),-1)</f>
        <v>191000</v>
      </c>
      <c r="AC4" s="108">
        <f>ROUNDDOWN(IF($C4=1,料金元データ!AC20,IF($C4=2,料金元データ!AC27,IF($C4=3,料金元データ!AC34,IF($C4=4,料金元データ!AC41,IF($C4=5,料金元データ!AC48,IF($C4=6,料金元データ!AC55))))))*(1-$J$1),-1)</f>
        <v>235000</v>
      </c>
      <c r="AD4" s="84">
        <f>ROUNDDOWN(IF($C4=1,料金元データ!AD20,IF($C4=2,料金元データ!AD27,IF($C4=3,料金元データ!AD34,IF($C4=4,料金元データ!AD41,IF($C4=5,料金元データ!AD48,IF($C4=6,料金元データ!AD55))))))*(1-$J$1),-1)</f>
        <v>0</v>
      </c>
      <c r="AE4" s="84">
        <f>ROUNDDOWN(IF($C4=1,料金元データ!AE20,IF($C4=2,料金元データ!AE27,IF($C4=3,料金元データ!AE34,IF($C4=4,料金元データ!AE41,IF($C4=5,料金元データ!AE48,IF($C4=6,料金元データ!AE55))))))*(1-$J$1),-1)</f>
        <v>0</v>
      </c>
      <c r="AF4" s="108">
        <f>ROUNDDOWN(IF($C4=1,料金元データ!AF20,IF($C4=2,料金元データ!AF27,IF($C4=3,料金元データ!AF34,IF($C4=4,料金元データ!AF41,IF($C4=5,料金元データ!AF48,IF($C4=6,料金元データ!AF55))))))*(1-$J$1),-1)</f>
        <v>0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2:55" s="10" customFormat="1" ht="14.25" hidden="1" customHeight="1" x14ac:dyDescent="0.2">
      <c r="B5" s="82">
        <f>カレンダー!B5</f>
        <v>0</v>
      </c>
      <c r="C5" s="83">
        <v>2</v>
      </c>
      <c r="D5" s="84">
        <f>ROUNDDOWN(IF($C5=1,料金元データ!D21,IF($C5=2,料金元データ!D28,IF($C5=3,料金元データ!D35,IF($C5=4,料金元データ!D42,IF($C5=5,料金元データ!D49,IF($C5=6,料金元データ!D56))))))*(1-$J$1),-1)</f>
        <v>0</v>
      </c>
      <c r="E5" s="84">
        <f>ROUNDDOWN(IF($C5=1,料金元データ!E21,IF($C5=2,料金元データ!E28,IF($C5=3,料金元データ!E35,IF($C5=4,料金元データ!E42,IF($C5=5,料金元データ!E49,IF($C5=6,料金元データ!E56))))))*(1-$J$1),-1)</f>
        <v>0</v>
      </c>
      <c r="F5" s="84">
        <f>ROUNDDOWN(IF($C5=1,料金元データ!F21,IF($C5=2,料金元データ!F28,IF($C5=3,料金元データ!F35,IF($C5=4,料金元データ!F42,IF($C5=5,料金元データ!F49,IF($C5=6,料金元データ!F56))))))*(1-$J$1),-1)</f>
        <v>0</v>
      </c>
      <c r="G5" s="84">
        <f>ROUNDDOWN(IF($C5=1,料金元データ!G21,IF($C5=2,料金元データ!G28,IF($C5=3,料金元データ!G35,IF($C5=4,料金元データ!G42,IF($C5=5,料金元データ!G49,IF($C5=6,料金元データ!G56))))))*(1-$J$1),-1)</f>
        <v>0</v>
      </c>
      <c r="H5" s="84">
        <f>ROUNDDOWN(IF($C5=1,料金元データ!H21,IF($C5=2,料金元データ!H28,IF($C5=3,料金元データ!H35,IF($C5=4,料金元データ!H42,IF($C5=5,料金元データ!H49,IF($C5=6,料金元データ!H56))))))*(1-$J$1),-1)</f>
        <v>0</v>
      </c>
      <c r="I5" s="84">
        <f>ROUNDDOWN(IF($C5=1,料金元データ!I21,IF($C5=2,料金元データ!I28,IF($C5=3,料金元データ!I35,IF($C5=4,料金元データ!I42,IF($C5=5,料金元データ!I49,IF($C5=6,料金元データ!I56))))))*(1-$J$1),-1)</f>
        <v>0</v>
      </c>
      <c r="J5" s="84">
        <f>ROUNDDOWN(IF($C5=1,料金元データ!J21,IF($C5=2,料金元データ!J28,IF($C5=3,料金元データ!J35,IF($C5=4,料金元データ!J42,IF($C5=5,料金元データ!J49,IF($C5=6,料金元データ!J56))))))*(1-$J$1),-1)</f>
        <v>0</v>
      </c>
      <c r="K5" s="84">
        <f>ROUNDDOWN(IF($C5=1,料金元データ!K21,IF($C5=2,料金元データ!K28,IF($C5=3,料金元データ!K35,IF($C5=4,料金元データ!K42,IF($C5=5,料金元データ!K49,IF($C5=6,料金元データ!K56))))))*(1-$J$1),-1)</f>
        <v>0</v>
      </c>
      <c r="L5" s="84">
        <f>ROUNDDOWN(IF($C5=1,料金元データ!L21,IF($C5=2,料金元データ!L28,IF($C5=3,料金元データ!L35,IF($C5=4,料金元データ!L42,IF($C5=5,料金元データ!L49,IF($C5=6,料金元データ!L56))))))*(1-$J$1),-1)</f>
        <v>0</v>
      </c>
      <c r="M5" s="84">
        <f>ROUNDDOWN(IF($C5=1,料金元データ!M21,IF($C5=2,料金元データ!M28,IF($C5=3,料金元データ!M35,IF($C5=4,料金元データ!M42,IF($C5=5,料金元データ!M49,IF($C5=6,料金元データ!M56))))))*(1-$J$1),-1)</f>
        <v>0</v>
      </c>
      <c r="N5" s="84">
        <f>ROUNDDOWN(IF($C5=1,料金元データ!N21,IF($C5=2,料金元データ!N28,IF($C5=3,料金元データ!N35,IF($C5=4,料金元データ!N42,IF($C5=5,料金元データ!N49,IF($C5=6,料金元データ!N56))))))*(1-$J$1),-1)</f>
        <v>0</v>
      </c>
      <c r="O5" s="84">
        <f>ROUNDDOWN(IF($C5=1,料金元データ!O21,IF($C5=2,料金元データ!O28,IF($C5=3,料金元データ!O35,IF($C5=4,料金元データ!O42,IF($C5=5,料金元データ!O49,IF($C5=6,料金元データ!O56))))))*(1-$J$1),-1)</f>
        <v>0</v>
      </c>
      <c r="P5" s="84">
        <f>ROUNDDOWN(IF($C5=1,料金元データ!P21,IF($C5=2,料金元データ!P28,IF($C5=3,料金元データ!P35,IF($C5=4,料金元データ!P42,IF($C5=5,料金元データ!P49,IF($C5=6,料金元データ!P56))))))*(1-$J$1),-1)</f>
        <v>0</v>
      </c>
      <c r="Q5" s="84">
        <f>ROUNDDOWN(IF($C5=1,料金元データ!Q21,IF($C5=2,料金元データ!Q28,IF($C5=3,料金元データ!Q35,IF($C5=4,料金元データ!Q42,IF($C5=5,料金元データ!Q49,IF($C5=6,料金元データ!Q56))))))*(1-$J$1),-1)</f>
        <v>0</v>
      </c>
      <c r="R5" s="84">
        <f>ROUNDDOWN(IF($C5=1,料金元データ!R21,IF($C5=2,料金元データ!R28,IF($C5=3,料金元データ!R35,IF($C5=4,料金元データ!R42,IF($C5=5,料金元データ!R49,IF($C5=6,料金元データ!R56))))))*(1-$J$1),-1)</f>
        <v>0</v>
      </c>
      <c r="S5" s="84">
        <f>ROUNDDOWN(IF($C5=1,料金元データ!S21,IF($C5=2,料金元データ!S28,IF($C5=3,料金元データ!S35,IF($C5=4,料金元データ!S42,IF($C5=5,料金元データ!S49,IF($C5=6,料金元データ!S56))))))*(1-$J$1),-1)</f>
        <v>0</v>
      </c>
      <c r="T5" s="84">
        <f>ROUNDDOWN(IF($C5=1,料金元データ!T21,IF($C5=2,料金元データ!T28,IF($C5=3,料金元データ!T35,IF($C5=4,料金元データ!T42,IF($C5=5,料金元データ!T49,IF($C5=6,料金元データ!T56))))))*(1-$J$1),-1)</f>
        <v>0</v>
      </c>
      <c r="U5" s="84">
        <f>ROUNDDOWN(IF($C5=1,料金元データ!U21,IF($C5=2,料金元データ!U28,IF($C5=3,料金元データ!U35,IF($C5=4,料金元データ!U42,IF($C5=5,料金元データ!U49,IF($C5=6,料金元データ!U56))))))*(1-$J$1),-1)</f>
        <v>0</v>
      </c>
      <c r="V5" s="84">
        <f>ROUNDDOWN(IF($C5=1,料金元データ!V21,IF($C5=2,料金元データ!V28,IF($C5=3,料金元データ!V35,IF($C5=4,料金元データ!V42,IF($C5=5,料金元データ!V49,IF($C5=6,料金元データ!V56))))))*(1-$J$1),-1)</f>
        <v>0</v>
      </c>
      <c r="W5" s="84">
        <f>ROUNDDOWN(IF($C5=1,料金元データ!W21,IF($C5=2,料金元データ!W28,IF($C5=3,料金元データ!W35,IF($C5=4,料金元データ!W42,IF($C5=5,料金元データ!W49,IF($C5=6,料金元データ!W56))))))*(1-$J$1),-1)</f>
        <v>0</v>
      </c>
      <c r="X5" s="84">
        <f>ROUNDDOWN(IF($C5=1,料金元データ!X21,IF($C5=2,料金元データ!X28,IF($C5=3,料金元データ!X35,IF($C5=4,料金元データ!X42,IF($C5=5,料金元データ!X49,IF($C5=6,料金元データ!X56))))))*(1-$J$1),-1)</f>
        <v>0</v>
      </c>
      <c r="Y5" s="84">
        <f>ROUNDDOWN(IF($C5=1,料金元データ!Y21,IF($C5=2,料金元データ!Y28,IF($C5=3,料金元データ!Y35,IF($C5=4,料金元データ!Y42,IF($C5=5,料金元データ!Y49,IF($C5=6,料金元データ!Y56))))))*(1-$J$1),-1)</f>
        <v>0</v>
      </c>
      <c r="Z5" s="84">
        <f>ROUNDDOWN(IF($C5=1,料金元データ!Z21,IF($C5=2,料金元データ!Z28,IF($C5=3,料金元データ!Z35,IF($C5=4,料金元データ!Z42,IF($C5=5,料金元データ!Z49,IF($C5=6,料金元データ!Z56))))))*(1-$J$1),-1)</f>
        <v>0</v>
      </c>
      <c r="AA5" s="84">
        <f>ROUNDDOWN(IF($C5=1,料金元データ!AA21,IF($C5=2,料金元データ!AA28,IF($C5=3,料金元データ!AA35,IF($C5=4,料金元データ!AA42,IF($C5=5,料金元データ!AA49,IF($C5=6,料金元データ!AA56))))))*(1-$J$1),-1)</f>
        <v>0</v>
      </c>
      <c r="AB5" s="84">
        <f>ROUNDDOWN(IF($C5=1,料金元データ!AB21,IF($C5=2,料金元データ!AB28,IF($C5=3,料金元データ!AB35,IF($C5=4,料金元データ!AB42,IF($C5=5,料金元データ!AB49,IF($C5=6,料金元データ!AB56))))))*(1-$J$1),-1)</f>
        <v>0</v>
      </c>
      <c r="AC5" s="108">
        <f>ROUNDDOWN(IF($C5=1,料金元データ!AC21,IF($C5=2,料金元データ!AC28,IF($C5=3,料金元データ!AC35,IF($C5=4,料金元データ!AC42,IF($C5=5,料金元データ!AC49,IF($C5=6,料金元データ!AC56))))))*(1-$J$1),-1)</f>
        <v>0</v>
      </c>
      <c r="AD5" s="84">
        <f>ROUNDDOWN(IF($C5=1,料金元データ!AD21,IF($C5=2,料金元データ!AD28,IF($C5=3,料金元データ!AD35,IF($C5=4,料金元データ!AD42,IF($C5=5,料金元データ!AD49,IF($C5=6,料金元データ!AD56))))))*(1-$J$1),-1)</f>
        <v>0</v>
      </c>
      <c r="AE5" s="84">
        <f>ROUNDDOWN(IF($C5=1,料金元データ!AE21,IF($C5=2,料金元データ!AE28,IF($C5=3,料金元データ!AE35,IF($C5=4,料金元データ!AE42,IF($C5=5,料金元データ!AE49,IF($C5=6,料金元データ!AE56))))))*(1-$J$1),-1)</f>
        <v>0</v>
      </c>
      <c r="AF5" s="108">
        <f>ROUNDDOWN(IF($C5=1,料金元データ!AF21,IF($C5=2,料金元データ!AF28,IF($C5=3,料金元データ!AF35,IF($C5=4,料金元データ!AF42,IF($C5=5,料金元データ!AF49,IF($C5=6,料金元データ!AF56))))))*(1-$J$1),-1)</f>
        <v>0</v>
      </c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2:55" s="10" customFormat="1" ht="14.25" hidden="1" customHeight="1" x14ac:dyDescent="0.2">
      <c r="B6" s="82">
        <f>カレンダー!B6</f>
        <v>0</v>
      </c>
      <c r="C6" s="83">
        <v>2</v>
      </c>
      <c r="D6" s="84">
        <f>ROUNDDOWN(IF($C6=1,料金元データ!D22,IF($C6=2,料金元データ!D29,IF($C6=3,料金元データ!D36,IF($C6=4,料金元データ!D43,IF($C6=5,料金元データ!D50,IF($C6=6,料金元データ!D57))))))*(1-$J$1),-1)</f>
        <v>0</v>
      </c>
      <c r="E6" s="84">
        <f>ROUNDDOWN(IF($C6=1,料金元データ!E22,IF($C6=2,料金元データ!E29,IF($C6=3,料金元データ!E36,IF($C6=4,料金元データ!E43,IF($C6=5,料金元データ!E50,IF($C6=6,料金元データ!E57))))))*(1-$J$1),-1)</f>
        <v>0</v>
      </c>
      <c r="F6" s="84">
        <f>ROUNDDOWN(IF($C6=1,料金元データ!F22,IF($C6=2,料金元データ!F29,IF($C6=3,料金元データ!F36,IF($C6=4,料金元データ!F43,IF($C6=5,料金元データ!F50,IF($C6=6,料金元データ!F57))))))*(1-$J$1),-1)</f>
        <v>0</v>
      </c>
      <c r="G6" s="84">
        <f>ROUNDDOWN(IF($C6=1,料金元データ!G22,IF($C6=2,料金元データ!G29,IF($C6=3,料金元データ!G36,IF($C6=4,料金元データ!G43,IF($C6=5,料金元データ!G50,IF($C6=6,料金元データ!G57))))))*(1-$J$1),-1)</f>
        <v>0</v>
      </c>
      <c r="H6" s="84">
        <f>ROUNDDOWN(IF($C6=1,料金元データ!H22,IF($C6=2,料金元データ!H29,IF($C6=3,料金元データ!H36,IF($C6=4,料金元データ!H43,IF($C6=5,料金元データ!H50,IF($C6=6,料金元データ!H57))))))*(1-$J$1),-1)</f>
        <v>0</v>
      </c>
      <c r="I6" s="84">
        <f>ROUNDDOWN(IF($C6=1,料金元データ!I22,IF($C6=2,料金元データ!I29,IF($C6=3,料金元データ!I36,IF($C6=4,料金元データ!I43,IF($C6=5,料金元データ!I50,IF($C6=6,料金元データ!I57))))))*(1-$J$1),-1)</f>
        <v>0</v>
      </c>
      <c r="J6" s="84">
        <f>ROUNDDOWN(IF($C6=1,料金元データ!J22,IF($C6=2,料金元データ!J29,IF($C6=3,料金元データ!J36,IF($C6=4,料金元データ!J43,IF($C6=5,料金元データ!J50,IF($C6=6,料金元データ!J57))))))*(1-$J$1),-1)</f>
        <v>0</v>
      </c>
      <c r="K6" s="84">
        <f>ROUNDDOWN(IF($C6=1,料金元データ!K22,IF($C6=2,料金元データ!K29,IF($C6=3,料金元データ!K36,IF($C6=4,料金元データ!K43,IF($C6=5,料金元データ!K50,IF($C6=6,料金元データ!K57))))))*(1-$J$1),-1)</f>
        <v>0</v>
      </c>
      <c r="L6" s="84">
        <f>ROUNDDOWN(IF($C6=1,料金元データ!L22,IF($C6=2,料金元データ!L29,IF($C6=3,料金元データ!L36,IF($C6=4,料金元データ!L43,IF($C6=5,料金元データ!L50,IF($C6=6,料金元データ!L57))))))*(1-$J$1),-1)</f>
        <v>0</v>
      </c>
      <c r="M6" s="84">
        <f>ROUNDDOWN(IF($C6=1,料金元データ!M22,IF($C6=2,料金元データ!M29,IF($C6=3,料金元データ!M36,IF($C6=4,料金元データ!M43,IF($C6=5,料金元データ!M50,IF($C6=6,料金元データ!M57))))))*(1-$J$1),-1)</f>
        <v>0</v>
      </c>
      <c r="N6" s="84">
        <f>ROUNDDOWN(IF($C6=1,料金元データ!N22,IF($C6=2,料金元データ!N29,IF($C6=3,料金元データ!N36,IF($C6=4,料金元データ!N43,IF($C6=5,料金元データ!N50,IF($C6=6,料金元データ!N57))))))*(1-$J$1),-1)</f>
        <v>0</v>
      </c>
      <c r="O6" s="84">
        <f>ROUNDDOWN(IF($C6=1,料金元データ!O22,IF($C6=2,料金元データ!O29,IF($C6=3,料金元データ!O36,IF($C6=4,料金元データ!O43,IF($C6=5,料金元データ!O50,IF($C6=6,料金元データ!O57))))))*(1-$J$1),-1)</f>
        <v>0</v>
      </c>
      <c r="P6" s="84">
        <f>ROUNDDOWN(IF($C6=1,料金元データ!P22,IF($C6=2,料金元データ!P29,IF($C6=3,料金元データ!P36,IF($C6=4,料金元データ!P43,IF($C6=5,料金元データ!P50,IF($C6=6,料金元データ!P57))))))*(1-$J$1),-1)</f>
        <v>0</v>
      </c>
      <c r="Q6" s="84">
        <f>ROUNDDOWN(IF($C6=1,料金元データ!Q22,IF($C6=2,料金元データ!Q29,IF($C6=3,料金元データ!Q36,IF($C6=4,料金元データ!Q43,IF($C6=5,料金元データ!Q50,IF($C6=6,料金元データ!Q57))))))*(1-$J$1),-1)</f>
        <v>0</v>
      </c>
      <c r="R6" s="84">
        <f>ROUNDDOWN(IF($C6=1,料金元データ!R22,IF($C6=2,料金元データ!R29,IF($C6=3,料金元データ!R36,IF($C6=4,料金元データ!R43,IF($C6=5,料金元データ!R50,IF($C6=6,料金元データ!R57))))))*(1-$J$1),-1)</f>
        <v>0</v>
      </c>
      <c r="S6" s="84">
        <f>ROUNDDOWN(IF($C6=1,料金元データ!S22,IF($C6=2,料金元データ!S29,IF($C6=3,料金元データ!S36,IF($C6=4,料金元データ!S43,IF($C6=5,料金元データ!S50,IF($C6=6,料金元データ!S57))))))*(1-$J$1),-1)</f>
        <v>0</v>
      </c>
      <c r="T6" s="84">
        <f>ROUNDDOWN(IF($C6=1,料金元データ!T22,IF($C6=2,料金元データ!T29,IF($C6=3,料金元データ!T36,IF($C6=4,料金元データ!T43,IF($C6=5,料金元データ!T50,IF($C6=6,料金元データ!T57))))))*(1-$J$1),-1)</f>
        <v>0</v>
      </c>
      <c r="U6" s="84">
        <f>ROUNDDOWN(IF($C6=1,料金元データ!U22,IF($C6=2,料金元データ!U29,IF($C6=3,料金元データ!U36,IF($C6=4,料金元データ!U43,IF($C6=5,料金元データ!U50,IF($C6=6,料金元データ!U57))))))*(1-$J$1),-1)</f>
        <v>0</v>
      </c>
      <c r="V6" s="84">
        <f>ROUNDDOWN(IF($C6=1,料金元データ!V22,IF($C6=2,料金元データ!V29,IF($C6=3,料金元データ!V36,IF($C6=4,料金元データ!V43,IF($C6=5,料金元データ!V50,IF($C6=6,料金元データ!V57))))))*(1-$J$1),-1)</f>
        <v>0</v>
      </c>
      <c r="W6" s="84">
        <f>ROUNDDOWN(IF($C6=1,料金元データ!W22,IF($C6=2,料金元データ!W29,IF($C6=3,料金元データ!W36,IF($C6=4,料金元データ!W43,IF($C6=5,料金元データ!W50,IF($C6=6,料金元データ!W57))))))*(1-$J$1),-1)</f>
        <v>0</v>
      </c>
      <c r="X6" s="84">
        <f>ROUNDDOWN(IF($C6=1,料金元データ!X22,IF($C6=2,料金元データ!X29,IF($C6=3,料金元データ!X36,IF($C6=4,料金元データ!X43,IF($C6=5,料金元データ!X50,IF($C6=6,料金元データ!X57))))))*(1-$J$1),-1)</f>
        <v>0</v>
      </c>
      <c r="Y6" s="84">
        <f>ROUNDDOWN(IF($C6=1,料金元データ!Y22,IF($C6=2,料金元データ!Y29,IF($C6=3,料金元データ!Y36,IF($C6=4,料金元データ!Y43,IF($C6=5,料金元データ!Y50,IF($C6=6,料金元データ!Y57))))))*(1-$J$1),-1)</f>
        <v>0</v>
      </c>
      <c r="Z6" s="84">
        <f>ROUNDDOWN(IF($C6=1,料金元データ!Z22,IF($C6=2,料金元データ!Z29,IF($C6=3,料金元データ!Z36,IF($C6=4,料金元データ!Z43,IF($C6=5,料金元データ!Z50,IF($C6=6,料金元データ!Z57))))))*(1-$J$1),-1)</f>
        <v>0</v>
      </c>
      <c r="AA6" s="84">
        <f>ROUNDDOWN(IF($C6=1,料金元データ!AA22,IF($C6=2,料金元データ!AA29,IF($C6=3,料金元データ!AA36,IF($C6=4,料金元データ!AA43,IF($C6=5,料金元データ!AA50,IF($C6=6,料金元データ!AA57))))))*(1-$J$1),-1)</f>
        <v>0</v>
      </c>
      <c r="AB6" s="84">
        <f>ROUNDDOWN(IF($C6=1,料金元データ!AB22,IF($C6=2,料金元データ!AB29,IF($C6=3,料金元データ!AB36,IF($C6=4,料金元データ!AB43,IF($C6=5,料金元データ!AB50,IF($C6=6,料金元データ!AB57))))))*(1-$J$1),-1)</f>
        <v>0</v>
      </c>
      <c r="AC6" s="108">
        <f>ROUNDDOWN(IF($C6=1,料金元データ!AC22,IF($C6=2,料金元データ!AC29,IF($C6=3,料金元データ!AC36,IF($C6=4,料金元データ!AC43,IF($C6=5,料金元データ!AC50,IF($C6=6,料金元データ!AC57))))))*(1-$J$1),-1)</f>
        <v>0</v>
      </c>
      <c r="AD6" s="84">
        <f>ROUNDDOWN(IF($C6=1,料金元データ!AD22,IF($C6=2,料金元データ!AD29,IF($C6=3,料金元データ!AD36,IF($C6=4,料金元データ!AD43,IF($C6=5,料金元データ!AD50,IF($C6=6,料金元データ!AD57))))))*(1-$J$1),-1)</f>
        <v>0</v>
      </c>
      <c r="AE6" s="84">
        <f>ROUNDDOWN(IF($C6=1,料金元データ!AE22,IF($C6=2,料金元データ!AE29,IF($C6=3,料金元データ!AE36,IF($C6=4,料金元データ!AE43,IF($C6=5,料金元データ!AE50,IF($C6=6,料金元データ!AE57))))))*(1-$J$1),-1)</f>
        <v>0</v>
      </c>
      <c r="AF6" s="108">
        <f>ROUNDDOWN(IF($C6=1,料金元データ!AF22,IF($C6=2,料金元データ!AF29,IF($C6=3,料金元データ!AF36,IF($C6=4,料金元データ!AF43,IF($C6=5,料金元データ!AF50,IF($C6=6,料金元データ!AF57))))))*(1-$J$1),-1)</f>
        <v>0</v>
      </c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2:55" s="10" customFormat="1" ht="14.25" hidden="1" customHeight="1" x14ac:dyDescent="0.2">
      <c r="B7" s="82">
        <f>カレンダー!B7</f>
        <v>0</v>
      </c>
      <c r="C7" s="83">
        <v>3</v>
      </c>
      <c r="D7" s="84">
        <f>ROUNDDOWN(IF($C7=1,料金元データ!D23,IF($C7=2,料金元データ!D30,IF($C7=3,料金元データ!D37,IF($C7=4,料金元データ!D44,IF($C7=5,料金元データ!D51,IF($C7=6,料金元データ!D58))))))*(1-$J$1),-1)</f>
        <v>0</v>
      </c>
      <c r="E7" s="84">
        <f>ROUNDDOWN(IF($C7=1,料金元データ!E23,IF($C7=2,料金元データ!E30,IF($C7=3,料金元データ!E37,IF($C7=4,料金元データ!E44,IF($C7=5,料金元データ!E51,IF($C7=6,料金元データ!E58))))))*(1-$J$1),-1)</f>
        <v>0</v>
      </c>
      <c r="F7" s="84">
        <f>ROUNDDOWN(IF($C7=1,料金元データ!F23,IF($C7=2,料金元データ!F30,IF($C7=3,料金元データ!F37,IF($C7=4,料金元データ!F44,IF($C7=5,料金元データ!F51,IF($C7=6,料金元データ!F58))))))*(1-$J$1),-1)</f>
        <v>0</v>
      </c>
      <c r="G7" s="84">
        <f>ROUNDDOWN(IF($C7=1,料金元データ!G23,IF($C7=2,料金元データ!G30,IF($C7=3,料金元データ!G37,IF($C7=4,料金元データ!G44,IF($C7=5,料金元データ!G51,IF($C7=6,料金元データ!G58))))))*(1-$J$1),-1)</f>
        <v>0</v>
      </c>
      <c r="H7" s="84">
        <f>ROUNDDOWN(IF($C7=1,料金元データ!H23,IF($C7=2,料金元データ!H30,IF($C7=3,料金元データ!H37,IF($C7=4,料金元データ!H44,IF($C7=5,料金元データ!H51,IF($C7=6,料金元データ!H58))))))*(1-$J$1),-1)</f>
        <v>0</v>
      </c>
      <c r="I7" s="84">
        <f>ROUNDDOWN(IF($C7=1,料金元データ!I23,IF($C7=2,料金元データ!I30,IF($C7=3,料金元データ!I37,IF($C7=4,料金元データ!I44,IF($C7=5,料金元データ!I51,IF($C7=6,料金元データ!I58))))))*(1-$J$1),-1)</f>
        <v>0</v>
      </c>
      <c r="J7" s="84">
        <f>ROUNDDOWN(IF($C7=1,料金元データ!J23,IF($C7=2,料金元データ!J30,IF($C7=3,料金元データ!J37,IF($C7=4,料金元データ!J44,IF($C7=5,料金元データ!J51,IF($C7=6,料金元データ!J58))))))*(1-$J$1),-1)</f>
        <v>0</v>
      </c>
      <c r="K7" s="84">
        <f>ROUNDDOWN(IF($C7=1,料金元データ!K23,IF($C7=2,料金元データ!K30,IF($C7=3,料金元データ!K37,IF($C7=4,料金元データ!K44,IF($C7=5,料金元データ!K51,IF($C7=6,料金元データ!K58))))))*(1-$J$1),-1)</f>
        <v>0</v>
      </c>
      <c r="L7" s="84">
        <f>ROUNDDOWN(IF($C7=1,料金元データ!L23,IF($C7=2,料金元データ!L30,IF($C7=3,料金元データ!L37,IF($C7=4,料金元データ!L44,IF($C7=5,料金元データ!L51,IF($C7=6,料金元データ!L58))))))*(1-$J$1),-1)</f>
        <v>0</v>
      </c>
      <c r="M7" s="84">
        <f>ROUNDDOWN(IF($C7=1,料金元データ!M23,IF($C7=2,料金元データ!M30,IF($C7=3,料金元データ!M37,IF($C7=4,料金元データ!M44,IF($C7=5,料金元データ!M51,IF($C7=6,料金元データ!M58))))))*(1-$J$1),-1)</f>
        <v>0</v>
      </c>
      <c r="N7" s="84">
        <f>ROUNDDOWN(IF($C7=1,料金元データ!N23,IF($C7=2,料金元データ!N30,IF($C7=3,料金元データ!N37,IF($C7=4,料金元データ!N44,IF($C7=5,料金元データ!N51,IF($C7=6,料金元データ!N58))))))*(1-$J$1),-1)</f>
        <v>0</v>
      </c>
      <c r="O7" s="84">
        <f>ROUNDDOWN(IF($C7=1,料金元データ!O23,IF($C7=2,料金元データ!O30,IF($C7=3,料金元データ!O37,IF($C7=4,料金元データ!O44,IF($C7=5,料金元データ!O51,IF($C7=6,料金元データ!O58))))))*(1-$J$1),-1)</f>
        <v>0</v>
      </c>
      <c r="P7" s="84">
        <f>ROUNDDOWN(IF($C7=1,料金元データ!P23,IF($C7=2,料金元データ!P30,IF($C7=3,料金元データ!P37,IF($C7=4,料金元データ!P44,IF($C7=5,料金元データ!P51,IF($C7=6,料金元データ!P58))))))*(1-$J$1),-1)</f>
        <v>0</v>
      </c>
      <c r="Q7" s="84">
        <f>ROUNDDOWN(IF($C7=1,料金元データ!Q23,IF($C7=2,料金元データ!Q30,IF($C7=3,料金元データ!Q37,IF($C7=4,料金元データ!Q44,IF($C7=5,料金元データ!Q51,IF($C7=6,料金元データ!Q58))))))*(1-$J$1),-1)</f>
        <v>0</v>
      </c>
      <c r="R7" s="84">
        <f>ROUNDDOWN(IF($C7=1,料金元データ!R23,IF($C7=2,料金元データ!R30,IF($C7=3,料金元データ!R37,IF($C7=4,料金元データ!R44,IF($C7=5,料金元データ!R51,IF($C7=6,料金元データ!R58))))))*(1-$J$1),-1)</f>
        <v>0</v>
      </c>
      <c r="S7" s="84">
        <f>ROUNDDOWN(IF($C7=1,料金元データ!S23,IF($C7=2,料金元データ!S30,IF($C7=3,料金元データ!S37,IF($C7=4,料金元データ!S44,IF($C7=5,料金元データ!S51,IF($C7=6,料金元データ!S58))))))*(1-$J$1),-1)</f>
        <v>0</v>
      </c>
      <c r="T7" s="84">
        <f>ROUNDDOWN(IF($C7=1,料金元データ!T23,IF($C7=2,料金元データ!T30,IF($C7=3,料金元データ!T37,IF($C7=4,料金元データ!T44,IF($C7=5,料金元データ!T51,IF($C7=6,料金元データ!T58))))))*(1-$J$1),-1)</f>
        <v>0</v>
      </c>
      <c r="U7" s="84">
        <f>ROUNDDOWN(IF($C7=1,料金元データ!U23,IF($C7=2,料金元データ!U30,IF($C7=3,料金元データ!U37,IF($C7=4,料金元データ!U44,IF($C7=5,料金元データ!U51,IF($C7=6,料金元データ!U58))))))*(1-$J$1),-1)</f>
        <v>0</v>
      </c>
      <c r="V7" s="84">
        <f>ROUNDDOWN(IF($C7=1,料金元データ!V23,IF($C7=2,料金元データ!V30,IF($C7=3,料金元データ!V37,IF($C7=4,料金元データ!V44,IF($C7=5,料金元データ!V51,IF($C7=6,料金元データ!V58))))))*(1-$J$1),-1)</f>
        <v>0</v>
      </c>
      <c r="W7" s="84">
        <f>ROUNDDOWN(IF($C7=1,料金元データ!W23,IF($C7=2,料金元データ!W30,IF($C7=3,料金元データ!W37,IF($C7=4,料金元データ!W44,IF($C7=5,料金元データ!W51,IF($C7=6,料金元データ!W58))))))*(1-$J$1),-1)</f>
        <v>0</v>
      </c>
      <c r="X7" s="84">
        <f>ROUNDDOWN(IF($C7=1,料金元データ!X23,IF($C7=2,料金元データ!X30,IF($C7=3,料金元データ!X37,IF($C7=4,料金元データ!X44,IF($C7=5,料金元データ!X51,IF($C7=6,料金元データ!X58))))))*(1-$J$1),-1)</f>
        <v>0</v>
      </c>
      <c r="Y7" s="84">
        <f>ROUNDDOWN(IF($C7=1,料金元データ!Y23,IF($C7=2,料金元データ!Y30,IF($C7=3,料金元データ!Y37,IF($C7=4,料金元データ!Y44,IF($C7=5,料金元データ!Y51,IF($C7=6,料金元データ!Y58))))))*(1-$J$1),-1)</f>
        <v>0</v>
      </c>
      <c r="Z7" s="84">
        <f>ROUNDDOWN(IF($C7=1,料金元データ!Z23,IF($C7=2,料金元データ!Z30,IF($C7=3,料金元データ!Z37,IF($C7=4,料金元データ!Z44,IF($C7=5,料金元データ!Z51,IF($C7=6,料金元データ!Z58))))))*(1-$J$1),-1)</f>
        <v>0</v>
      </c>
      <c r="AA7" s="84">
        <f>ROUNDDOWN(IF($C7=1,料金元データ!AA23,IF($C7=2,料金元データ!AA30,IF($C7=3,料金元データ!AA37,IF($C7=4,料金元データ!AA44,IF($C7=5,料金元データ!AA51,IF($C7=6,料金元データ!AA58))))))*(1-$J$1),-1)</f>
        <v>0</v>
      </c>
      <c r="AB7" s="84">
        <f>ROUNDDOWN(IF($C7=1,料金元データ!AB23,IF($C7=2,料金元データ!AB30,IF($C7=3,料金元データ!AB37,IF($C7=4,料金元データ!AB44,IF($C7=5,料金元データ!AB51,IF($C7=6,料金元データ!AB58))))))*(1-$J$1),-1)</f>
        <v>0</v>
      </c>
      <c r="AC7" s="108">
        <f>ROUNDDOWN(IF($C7=1,料金元データ!AC23,IF($C7=2,料金元データ!AC30,IF($C7=3,料金元データ!AC37,IF($C7=4,料金元データ!AC44,IF($C7=5,料金元データ!AC51,IF($C7=6,料金元データ!AC58))))))*(1-$J$1),-1)</f>
        <v>0</v>
      </c>
      <c r="AD7" s="84">
        <f>ROUNDDOWN(IF($C7=1,料金元データ!AD23,IF($C7=2,料金元データ!AD30,IF($C7=3,料金元データ!AD37,IF($C7=4,料金元データ!AD44,IF($C7=5,料金元データ!AD51,IF($C7=6,料金元データ!AD58))))))*(1-$J$1),-1)</f>
        <v>0</v>
      </c>
      <c r="AE7" s="84">
        <f>ROUNDDOWN(IF($C7=1,料金元データ!AE23,IF($C7=2,料金元データ!AE30,IF($C7=3,料金元データ!AE37,IF($C7=4,料金元データ!AE44,IF($C7=5,料金元データ!AE51,IF($C7=6,料金元データ!AE58))))))*(1-$J$1),-1)</f>
        <v>0</v>
      </c>
      <c r="AF7" s="108">
        <f>ROUNDDOWN(IF($C7=1,料金元データ!AF23,IF($C7=2,料金元データ!AF30,IF($C7=3,料金元データ!AF37,IF($C7=4,料金元データ!AF44,IF($C7=5,料金元データ!AF51,IF($C7=6,料金元データ!AF58))))))*(1-$J$1),-1)</f>
        <v>0</v>
      </c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s="10" customFormat="1" ht="14" hidden="1" customHeight="1" x14ac:dyDescent="0.2">
      <c r="B8" s="82">
        <f>カレンダー!B8</f>
        <v>0</v>
      </c>
      <c r="C8" s="83">
        <v>4</v>
      </c>
      <c r="D8" s="84">
        <f>ROUNDDOWN(IF($C8=1,料金元データ!D24,IF($C8=2,料金元データ!D31,IF($C8=3,料金元データ!D38,IF($C8=4,料金元データ!D45,IF($C8=5,料金元データ!D52,IF($C8=6,料金元データ!D59))))))*(1-$J$1),-1)</f>
        <v>0</v>
      </c>
      <c r="E8" s="84">
        <f>ROUNDDOWN(IF($C8=1,料金元データ!E24,IF($C8=2,料金元データ!E31,IF($C8=3,料金元データ!E38,IF($C8=4,料金元データ!E45,IF($C8=5,料金元データ!E52,IF($C8=6,料金元データ!E59))))))*(1-$J$1),-1)</f>
        <v>0</v>
      </c>
      <c r="F8" s="84">
        <f>ROUNDDOWN(IF($C8=1,料金元データ!F24,IF($C8=2,料金元データ!F31,IF($C8=3,料金元データ!F38,IF($C8=4,料金元データ!F45,IF($C8=5,料金元データ!F52,IF($C8=6,料金元データ!F59))))))*(1-$J$1),-1)</f>
        <v>0</v>
      </c>
      <c r="G8" s="84">
        <f>ROUNDDOWN(IF($C8=1,料金元データ!G24,IF($C8=2,料金元データ!G31,IF($C8=3,料金元データ!G38,IF($C8=4,料金元データ!G45,IF($C8=5,料金元データ!G52,IF($C8=6,料金元データ!G59))))))*(1-$J$1),-1)</f>
        <v>0</v>
      </c>
      <c r="H8" s="84">
        <f>ROUNDDOWN(IF($C8=1,料金元データ!H24,IF($C8=2,料金元データ!H31,IF($C8=3,料金元データ!H38,IF($C8=4,料金元データ!H45,IF($C8=5,料金元データ!H52,IF($C8=6,料金元データ!H59))))))*(1-$J$1),-1)</f>
        <v>0</v>
      </c>
      <c r="I8" s="84">
        <f>ROUNDDOWN(IF($C8=1,料金元データ!I24,IF($C8=2,料金元データ!I31,IF($C8=3,料金元データ!I38,IF($C8=4,料金元データ!I45,IF($C8=5,料金元データ!I52,IF($C8=6,料金元データ!I59))))))*(1-$J$1),-1)</f>
        <v>0</v>
      </c>
      <c r="J8" s="84">
        <f>ROUNDDOWN(IF($C8=1,料金元データ!J24,IF($C8=2,料金元データ!J31,IF($C8=3,料金元データ!J38,IF($C8=4,料金元データ!J45,IF($C8=5,料金元データ!J52,IF($C8=6,料金元データ!J59))))))*(1-$J$1),-1)</f>
        <v>0</v>
      </c>
      <c r="K8" s="84">
        <f>ROUNDDOWN(IF($C8=1,料金元データ!K24,IF($C8=2,料金元データ!K31,IF($C8=3,料金元データ!K38,IF($C8=4,料金元データ!K45,IF($C8=5,料金元データ!K52,IF($C8=6,料金元データ!K59))))))*(1-$J$1),-1)</f>
        <v>0</v>
      </c>
      <c r="L8" s="84">
        <f>ROUNDDOWN(IF($C8=1,料金元データ!L24,IF($C8=2,料金元データ!L31,IF($C8=3,料金元データ!L38,IF($C8=4,料金元データ!L45,IF($C8=5,料金元データ!L52,IF($C8=6,料金元データ!L59))))))*(1-$J$1),-1)</f>
        <v>0</v>
      </c>
      <c r="M8" s="84">
        <f>ROUNDDOWN(IF($C8=1,料金元データ!M24,IF($C8=2,料金元データ!M31,IF($C8=3,料金元データ!M38,IF($C8=4,料金元データ!M45,IF($C8=5,料金元データ!M52,IF($C8=6,料金元データ!M59))))))*(1-$J$1),-1)</f>
        <v>0</v>
      </c>
      <c r="N8" s="84">
        <f>ROUNDDOWN(IF($C8=1,料金元データ!N24,IF($C8=2,料金元データ!N31,IF($C8=3,料金元データ!N38,IF($C8=4,料金元データ!N45,IF($C8=5,料金元データ!N52,IF($C8=6,料金元データ!N59))))))*(1-$J$1),-1)</f>
        <v>0</v>
      </c>
      <c r="O8" s="84">
        <f>ROUNDDOWN(IF($C8=1,料金元データ!O24,IF($C8=2,料金元データ!O31,IF($C8=3,料金元データ!O38,IF($C8=4,料金元データ!O45,IF($C8=5,料金元データ!O52,IF($C8=6,料金元データ!O59))))))*(1-$J$1),-1)</f>
        <v>0</v>
      </c>
      <c r="P8" s="84">
        <f>ROUNDDOWN(IF($C8=1,料金元データ!P24,IF($C8=2,料金元データ!P31,IF($C8=3,料金元データ!P38,IF($C8=4,料金元データ!P45,IF($C8=5,料金元データ!P52,IF($C8=6,料金元データ!P59))))))*(1-$J$1),-1)</f>
        <v>0</v>
      </c>
      <c r="Q8" s="84">
        <f>ROUNDDOWN(IF($C8=1,料金元データ!Q24,IF($C8=2,料金元データ!Q31,IF($C8=3,料金元データ!Q38,IF($C8=4,料金元データ!Q45,IF($C8=5,料金元データ!Q52,IF($C8=6,料金元データ!Q59))))))*(1-$J$1),-1)</f>
        <v>0</v>
      </c>
      <c r="R8" s="84">
        <f>ROUNDDOWN(IF($C8=1,料金元データ!R24,IF($C8=2,料金元データ!R31,IF($C8=3,料金元データ!R38,IF($C8=4,料金元データ!R45,IF($C8=5,料金元データ!R52,IF($C8=6,料金元データ!R59))))))*(1-$J$1),-1)</f>
        <v>0</v>
      </c>
      <c r="S8" s="84">
        <f>ROUNDDOWN(IF($C8=1,料金元データ!S24,IF($C8=2,料金元データ!S31,IF($C8=3,料金元データ!S38,IF($C8=4,料金元データ!S45,IF($C8=5,料金元データ!S52,IF($C8=6,料金元データ!S59))))))*(1-$J$1),-1)</f>
        <v>0</v>
      </c>
      <c r="T8" s="84">
        <f>ROUNDDOWN(IF($C8=1,料金元データ!T24,IF($C8=2,料金元データ!T31,IF($C8=3,料金元データ!T38,IF($C8=4,料金元データ!T45,IF($C8=5,料金元データ!T52,IF($C8=6,料金元データ!T59))))))*(1-$J$1),-1)</f>
        <v>0</v>
      </c>
      <c r="U8" s="84">
        <f>ROUNDDOWN(IF($C8=1,料金元データ!U24,IF($C8=2,料金元データ!U31,IF($C8=3,料金元データ!U38,IF($C8=4,料金元データ!U45,IF($C8=5,料金元データ!U52,IF($C8=6,料金元データ!U59))))))*(1-$J$1),-1)</f>
        <v>0</v>
      </c>
      <c r="V8" s="84">
        <f>ROUNDDOWN(IF($C8=1,料金元データ!V24,IF($C8=2,料金元データ!V31,IF($C8=3,料金元データ!V38,IF($C8=4,料金元データ!V45,IF($C8=5,料金元データ!V52,IF($C8=6,料金元データ!V59))))))*(1-$J$1),-1)</f>
        <v>0</v>
      </c>
      <c r="W8" s="84">
        <f>ROUNDDOWN(IF($C8=1,料金元データ!W24,IF($C8=2,料金元データ!W31,IF($C8=3,料金元データ!W38,IF($C8=4,料金元データ!W45,IF($C8=5,料金元データ!W52,IF($C8=6,料金元データ!W59))))))*(1-$J$1),-1)</f>
        <v>0</v>
      </c>
      <c r="X8" s="84">
        <f>ROUNDDOWN(IF($C8=1,料金元データ!X24,IF($C8=2,料金元データ!X31,IF($C8=3,料金元データ!X38,IF($C8=4,料金元データ!X45,IF($C8=5,料金元データ!X52,IF($C8=6,料金元データ!X59))))))*(1-$J$1),-1)</f>
        <v>0</v>
      </c>
      <c r="Y8" s="84">
        <f>ROUNDDOWN(IF($C8=1,料金元データ!Y24,IF($C8=2,料金元データ!Y31,IF($C8=3,料金元データ!Y38,IF($C8=4,料金元データ!Y45,IF($C8=5,料金元データ!Y52,IF($C8=6,料金元データ!Y59))))))*(1-$J$1),-1)</f>
        <v>0</v>
      </c>
      <c r="Z8" s="84">
        <f>ROUNDDOWN(IF($C8=1,料金元データ!Z24,IF($C8=2,料金元データ!Z31,IF($C8=3,料金元データ!Z38,IF($C8=4,料金元データ!Z45,IF($C8=5,料金元データ!Z52,IF($C8=6,料金元データ!Z59))))))*(1-$J$1),-1)</f>
        <v>0</v>
      </c>
      <c r="AA8" s="84">
        <f>ROUNDDOWN(IF($C8=1,料金元データ!AA24,IF($C8=2,料金元データ!AA31,IF($C8=3,料金元データ!AA38,IF($C8=4,料金元データ!AA45,IF($C8=5,料金元データ!AA52,IF($C8=6,料金元データ!AA59))))))*(1-$J$1),-1)</f>
        <v>0</v>
      </c>
      <c r="AB8" s="84">
        <f>ROUNDDOWN(IF($C8=1,料金元データ!AB24,IF($C8=2,料金元データ!AB31,IF($C8=3,料金元データ!AB38,IF($C8=4,料金元データ!AB45,IF($C8=5,料金元データ!AB52,IF($C8=6,料金元データ!AB59))))))*(1-$J$1),-1)</f>
        <v>0</v>
      </c>
      <c r="AC8" s="84">
        <f>ROUNDDOWN(IF($C8=1,料金元データ!AC24,IF($C8=2,料金元データ!AC31,IF($C8=3,料金元データ!AC38,IF($C8=4,料金元データ!AC45,IF($C8=5,料金元データ!AC52,IF($C8=6,料金元データ!AC59))))))*(1-$J$1),-1)</f>
        <v>0</v>
      </c>
      <c r="AD8" s="84">
        <f>ROUNDDOWN(IF($C8=1,料金元データ!AD24,IF($C8=2,料金元データ!AD31,IF($C8=3,料金元データ!AD38,IF($C8=4,料金元データ!AD45,IF($C8=5,料金元データ!AD52,IF($C8=6,料金元データ!AD59))))))*(1-$J$1),-1)</f>
        <v>0</v>
      </c>
      <c r="AE8" s="84">
        <f>ROUNDDOWN(IF($C8=1,料金元データ!AE24,IF($C8=2,料金元データ!AE31,IF($C8=3,料金元データ!AE38,IF($C8=4,料金元データ!AE45,IF($C8=5,料金元データ!AE52,IF($C8=6,料金元データ!AE59))))))*(1-$J$1),-1)</f>
        <v>0</v>
      </c>
      <c r="AF8" s="84">
        <f>ROUNDDOWN(IF($C8=1,料金元データ!AF24,IF($C8=2,料金元データ!AF31,IF($C8=3,料金元データ!AF38,IF($C8=4,料金元データ!AF45,IF($C8=5,料金元データ!AF52,IF($C8=6,料金元データ!AF59))))))*(1-$J$1),-1)</f>
        <v>0</v>
      </c>
      <c r="AG8" s="19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2:55" s="10" customFormat="1" ht="14.25" customHeight="1" thickBot="1" x14ac:dyDescent="0.25">
      <c r="B9" s="68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2:55" s="10" customFormat="1" ht="14.25" customHeight="1" thickBot="1" x14ac:dyDescent="0.25">
      <c r="B10" s="68"/>
      <c r="C10" s="22">
        <f>B10-1</f>
        <v>-1</v>
      </c>
      <c r="D10" s="325" t="s">
        <v>56</v>
      </c>
      <c r="E10" s="325"/>
      <c r="F10" s="315" t="s">
        <v>141</v>
      </c>
      <c r="G10" s="316"/>
      <c r="H10" s="317"/>
      <c r="I10" s="43" t="s">
        <v>1</v>
      </c>
      <c r="J10" s="86">
        <f>VLOOKUP(F10,料金元データ!$B$2:$C$17,2,FALSE)</f>
        <v>0.1</v>
      </c>
    </row>
    <row r="11" spans="2:55" s="10" customFormat="1" ht="14.25" customHeight="1" x14ac:dyDescent="0.2">
      <c r="B11" s="14" t="s">
        <v>2</v>
      </c>
      <c r="C11" s="15" t="s">
        <v>3</v>
      </c>
      <c r="D11" s="72" t="s">
        <v>4</v>
      </c>
      <c r="E11" s="11" t="s">
        <v>5</v>
      </c>
      <c r="F11" s="12" t="s">
        <v>6</v>
      </c>
      <c r="G11" s="12" t="s">
        <v>7</v>
      </c>
      <c r="H11" s="12" t="s">
        <v>8</v>
      </c>
      <c r="I11" s="11" t="s">
        <v>9</v>
      </c>
      <c r="J11" s="12" t="s">
        <v>10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15</v>
      </c>
      <c r="P11" s="11" t="s">
        <v>16</v>
      </c>
      <c r="Q11" s="11" t="s">
        <v>17</v>
      </c>
      <c r="R11" s="11" t="s">
        <v>18</v>
      </c>
      <c r="S11" s="11" t="s">
        <v>19</v>
      </c>
      <c r="T11" s="11" t="s">
        <v>20</v>
      </c>
      <c r="U11" s="11" t="s">
        <v>21</v>
      </c>
      <c r="V11" s="11" t="s">
        <v>22</v>
      </c>
      <c r="W11" s="71" t="s">
        <v>23</v>
      </c>
      <c r="X11" s="72" t="s">
        <v>24</v>
      </c>
      <c r="Y11" s="11" t="s">
        <v>25</v>
      </c>
      <c r="Z11" s="11" t="s">
        <v>26</v>
      </c>
      <c r="AA11" s="11" t="s">
        <v>27</v>
      </c>
      <c r="AB11" s="11" t="s">
        <v>28</v>
      </c>
      <c r="AC11" s="107" t="s">
        <v>29</v>
      </c>
      <c r="AD11" s="11" t="s">
        <v>137</v>
      </c>
      <c r="AE11" s="11" t="s">
        <v>138</v>
      </c>
      <c r="AF11" s="107" t="s">
        <v>139</v>
      </c>
    </row>
    <row r="12" spans="2:55" s="10" customFormat="1" ht="14.25" customHeight="1" x14ac:dyDescent="0.2">
      <c r="B12" s="82" t="str">
        <f>カレンダー!B3</f>
        <v>ラグジュアリープールヴィラ</v>
      </c>
      <c r="C12" s="83">
        <v>2</v>
      </c>
      <c r="D12" s="85">
        <f>ROUNDDOWN(IF($C12=1,料金元データ!D19,IF($C12=2,料金元データ!D26,IF($C12=3,料金元データ!D33,IF($C12=4,料金元データ!D40,IF($C12=5,料金元データ!D47,IF($C12=6,料金元データ!D54))))))*(1-$J$10),-1)</f>
        <v>27450</v>
      </c>
      <c r="E12" s="85">
        <f>ROUNDDOWN(IF($C12=1,料金元データ!E19,IF($C12=2,料金元データ!E26,IF($C12=3,料金元データ!E33,IF($C12=4,料金元データ!E40,IF($C12=5,料金元データ!E47,IF($C12=6,料金元データ!E54))))))*(1-$J$10),-1)</f>
        <v>35550</v>
      </c>
      <c r="F12" s="85">
        <f>ROUNDDOWN(IF($C12=1,料金元データ!F19,IF($C12=2,料金元データ!F26,IF($C12=3,料金元データ!F33,IF($C12=4,料金元データ!F40,IF($C12=5,料金元データ!F47,IF($C12=6,料金元データ!F54))))))*(1-$J$10),-1)</f>
        <v>37800</v>
      </c>
      <c r="G12" s="85">
        <f>ROUNDDOWN(IF($C12=1,料金元データ!G19,IF($C12=2,料金元データ!G26,IF($C12=3,料金元データ!G33,IF($C12=4,料金元データ!G40,IF($C12=5,料金元データ!G47,IF($C12=6,料金元データ!G54))))))*(1-$J$10),-1)</f>
        <v>40320</v>
      </c>
      <c r="H12" s="85">
        <f>ROUNDDOWN(IF($C12=1,料金元データ!H19,IF($C12=2,料金元データ!H26,IF($C12=3,料金元データ!H33,IF($C12=4,料金元データ!H40,IF($C12=5,料金元データ!H47,IF($C12=6,料金元データ!H54))))))*(1-$J$10),-1)</f>
        <v>43200</v>
      </c>
      <c r="I12" s="85">
        <f>ROUNDDOWN(IF($C12=1,料金元データ!I19,IF($C12=2,料金元データ!I26,IF($C12=3,料金元データ!I33,IF($C12=4,料金元データ!I40,IF($C12=5,料金元データ!I47,IF($C12=6,料金元データ!I54))))))*(1-$J$10),-1)</f>
        <v>47250</v>
      </c>
      <c r="J12" s="85">
        <f>ROUNDDOWN(IF($C12=1,料金元データ!J19,IF($C12=2,料金元データ!J26,IF($C12=3,料金元データ!J33,IF($C12=4,料金元データ!J40,IF($C12=5,料金元データ!J47,IF($C12=6,料金元データ!J54))))))*(1-$J$10),-1)</f>
        <v>48600</v>
      </c>
      <c r="K12" s="85">
        <f>ROUNDDOWN(IF($C12=1,料金元データ!K19,IF($C12=2,料金元データ!K26,IF($C12=3,料金元データ!K33,IF($C12=4,料金元データ!K40,IF($C12=5,料金元データ!K47,IF($C12=6,料金元データ!K54))))))*(1-$J$10),-1)</f>
        <v>50850</v>
      </c>
      <c r="L12" s="85">
        <f>ROUNDDOWN(IF($C12=1,料金元データ!L19,IF($C12=2,料金元データ!L26,IF($C12=3,料金元データ!L33,IF($C12=4,料金元データ!L40,IF($C12=5,料金元データ!L47,IF($C12=6,料金元データ!L54))))))*(1-$J$10),-1)</f>
        <v>53820</v>
      </c>
      <c r="M12" s="85">
        <f>ROUNDDOWN(IF($C12=1,料金元データ!M19,IF($C12=2,料金元データ!M26,IF($C12=3,料金元データ!M33,IF($C12=4,料金元データ!M40,IF($C12=5,料金元データ!M47,IF($C12=6,料金元データ!M54))))))*(1-$J$10),-1)</f>
        <v>56250</v>
      </c>
      <c r="N12" s="85">
        <f>ROUNDDOWN(IF($C12=1,料金元データ!N19,IF($C12=2,料金元データ!N26,IF($C12=3,料金元データ!N33,IF($C12=4,料金元データ!N40,IF($C12=5,料金元データ!N47,IF($C12=6,料金元データ!N54))))))*(1-$J$10),-1)</f>
        <v>58050</v>
      </c>
      <c r="O12" s="85">
        <f>ROUNDDOWN(IF($C12=1,料金元データ!O19,IF($C12=2,料金元データ!O26,IF($C12=3,料金元データ!O33,IF($C12=4,料金元データ!O40,IF($C12=5,料金元データ!O47,IF($C12=6,料金元データ!O54))))))*(1-$J$10),-1)</f>
        <v>60300</v>
      </c>
      <c r="P12" s="85">
        <f>ROUNDDOWN(IF($C12=1,料金元データ!P19,IF($C12=2,料金元データ!P26,IF($C12=3,料金元データ!P33,IF($C12=4,料金元データ!P40,IF($C12=5,料金元データ!P47,IF($C12=6,料金元データ!P54))))))*(1-$J$10),-1)</f>
        <v>63450</v>
      </c>
      <c r="Q12" s="85">
        <f>ROUNDDOWN(IF($C12=1,料金元データ!Q19,IF($C12=2,料金元データ!Q26,IF($C12=3,料金元データ!Q33,IF($C12=4,料金元データ!Q40,IF($C12=5,料金元データ!Q47,IF($C12=6,料金元データ!Q54))))))*(1-$J$10),-1)</f>
        <v>65700</v>
      </c>
      <c r="R12" s="85">
        <f>ROUNDDOWN(IF($C12=1,料金元データ!R19,IF($C12=2,料金元データ!R26,IF($C12=3,料金元データ!R33,IF($C12=4,料金元データ!R40,IF($C12=5,料金元データ!R47,IF($C12=6,料金元データ!R54))))))*(1-$J$10),-1)</f>
        <v>67500</v>
      </c>
      <c r="S12" s="85">
        <f>ROUNDDOWN(IF($C12=1,料金元データ!S19,IF($C12=2,料金元データ!S26,IF($C12=3,料金元データ!S33,IF($C12=4,料金元データ!S40,IF($C12=5,料金元データ!S47,IF($C12=6,料金元データ!S54))))))*(1-$J$10),-1)</f>
        <v>68850</v>
      </c>
      <c r="T12" s="85">
        <f>ROUNDDOWN(IF($C12=1,料金元データ!T19,IF($C12=2,料金元データ!T26,IF($C12=3,料金元データ!T33,IF($C12=4,料金元データ!T40,IF($C12=5,料金元データ!T47,IF($C12=6,料金元データ!T54))))))*(1-$J$10),-1)</f>
        <v>72630</v>
      </c>
      <c r="U12" s="85">
        <f>ROUNDDOWN(IF($C12=1,料金元データ!U19,IF($C12=2,料金元データ!U26,IF($C12=3,料金元データ!U33,IF($C12=4,料金元データ!U40,IF($C12=5,料金元データ!U47,IF($C12=6,料金元データ!U54))))))*(1-$J$10),-1)</f>
        <v>77040</v>
      </c>
      <c r="V12" s="85">
        <f>ROUNDDOWN(IF($C12=1,料金元データ!V19,IF($C12=2,料金元データ!V26,IF($C12=3,料金元データ!V33,IF($C12=4,料金元データ!V40,IF($C12=5,料金元データ!V47,IF($C12=6,料金元データ!V54))))))*(1-$J$10),-1)</f>
        <v>82800</v>
      </c>
      <c r="W12" s="85">
        <f>ROUNDDOWN(IF($C12=1,料金元データ!W19,IF($C12=2,料金元データ!W26,IF($C12=3,料金元データ!W33,IF($C12=4,料金元データ!W40,IF($C12=5,料金元データ!W47,IF($C12=6,料金元データ!W54))))))*(1-$J$10),-1)</f>
        <v>85500</v>
      </c>
      <c r="X12" s="85">
        <f>ROUNDDOWN(IF($C12=1,料金元データ!X19,IF($C12=2,料金元データ!X26,IF($C12=3,料金元データ!X33,IF($C12=4,料金元データ!X40,IF($C12=5,料金元データ!X47,IF($C12=6,料金元データ!X54))))))*(1-$J$10),-1)</f>
        <v>94500</v>
      </c>
      <c r="Y12" s="85">
        <f>ROUNDDOWN(IF($C12=1,料金元データ!Y19,IF($C12=2,料金元データ!Y26,IF($C12=3,料金元データ!Y33,IF($C12=4,料金元データ!Y40,IF($C12=5,料金元データ!Y47,IF($C12=6,料金元データ!Y54))))))*(1-$J$10),-1)</f>
        <v>105300</v>
      </c>
      <c r="Z12" s="85">
        <f>ROUNDDOWN(IF($C12=1,料金元データ!Z19,IF($C12=2,料金元データ!Z26,IF($C12=3,料金元データ!Z33,IF($C12=4,料金元データ!Z40,IF($C12=5,料金元データ!Z47,IF($C12=6,料金元データ!Z54))))))*(1-$J$10),-1)</f>
        <v>118800</v>
      </c>
      <c r="AA12" s="85">
        <f>ROUNDDOWN(IF($C12=1,料金元データ!AA19,IF($C12=2,料金元データ!AA26,IF($C12=3,料金元データ!AA33,IF($C12=4,料金元データ!AA40,IF($C12=5,料金元データ!AA47,IF($C12=6,料金元データ!AA54))))))*(1-$J$10),-1)</f>
        <v>136800</v>
      </c>
      <c r="AB12" s="85">
        <f>ROUNDDOWN(IF($C12=1,料金元データ!AB19,IF($C12=2,料金元データ!AB26,IF($C12=3,料金元データ!AB33,IF($C12=4,料金元データ!AB40,IF($C12=5,料金元データ!AB47,IF($C12=6,料金元データ!AB54))))))*(1-$J$10),-1)</f>
        <v>162900</v>
      </c>
      <c r="AC12" s="85">
        <f>ROUNDDOWN(IF($C12=1,料金元データ!AC19,IF($C12=2,料金元データ!AC26,IF($C12=3,料金元データ!AC33,IF($C12=4,料金元データ!AC40,IF($C12=5,料金元データ!AC47,IF($C12=6,料金元データ!AC54))))))*(1-$J$10),-1)</f>
        <v>202500</v>
      </c>
      <c r="AD12" s="85">
        <f>ROUNDDOWN(IF($C12=1,料金元データ!AD19,IF($C12=2,料金元データ!AD26,IF($C12=3,料金元データ!AD33,IF($C12=4,料金元データ!AD40,IF($C12=5,料金元データ!AD47,IF($C12=6,料金元データ!AD54))))))*(1-$J$10),-1)</f>
        <v>0</v>
      </c>
      <c r="AE12" s="85">
        <f>ROUNDDOWN(IF($C12=1,料金元データ!AE19,IF($C12=2,料金元データ!AE26,IF($C12=3,料金元データ!AE33,IF($C12=4,料金元データ!AE40,IF($C12=5,料金元データ!AE47,IF($C12=6,料金元データ!AE54))))))*(1-$J$10),-1)</f>
        <v>0</v>
      </c>
      <c r="AF12" s="85">
        <f>ROUNDDOWN(IF($C12=1,料金元データ!AF19,IF($C12=2,料金元データ!AF26,IF($C12=3,料金元データ!AF33,IF($C12=4,料金元データ!AF40,IF($C12=5,料金元データ!AF47,IF($C12=6,料金元データ!AF54))))))*(1-$J$10),-1)</f>
        <v>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2:55" s="10" customFormat="1" ht="14.25" customHeight="1" x14ac:dyDescent="0.2">
      <c r="B13" s="82" t="str">
        <f>カレンダー!B4</f>
        <v>with SAUNA</v>
      </c>
      <c r="C13" s="83">
        <v>2</v>
      </c>
      <c r="D13" s="85">
        <f>ROUNDDOWN(IF($C13=1,料金元データ!D20,IF($C13=2,料金元データ!D27,IF($C13=3,料金元データ!D34,IF($C13=4,料金元データ!D41,IF($C13=5,料金元データ!D48,IF($C13=6,料金元データ!D55))))))*(1-$J$10),-1)</f>
        <v>36450</v>
      </c>
      <c r="E13" s="85">
        <f>ROUNDDOWN(IF($C13=1,料金元データ!E20,IF($C13=2,料金元データ!E27,IF($C13=3,料金元データ!E34,IF($C13=4,料金元データ!E41,IF($C13=5,料金元データ!E48,IF($C13=6,料金元データ!E55))))))*(1-$J$10),-1)</f>
        <v>44550</v>
      </c>
      <c r="F13" s="85">
        <f>ROUNDDOWN(IF($C13=1,料金元データ!F20,IF($C13=2,料金元データ!F27,IF($C13=3,料金元データ!F34,IF($C13=4,料金元データ!F41,IF($C13=5,料金元データ!F48,IF($C13=6,料金元データ!F55))))))*(1-$J$10),-1)</f>
        <v>46800</v>
      </c>
      <c r="G13" s="85">
        <f>ROUNDDOWN(IF($C13=1,料金元データ!G20,IF($C13=2,料金元データ!G27,IF($C13=3,料金元データ!G34,IF($C13=4,料金元データ!G41,IF($C13=5,料金元データ!G48,IF($C13=6,料金元データ!G55))))))*(1-$J$10),-1)</f>
        <v>49320</v>
      </c>
      <c r="H13" s="85">
        <f>ROUNDDOWN(IF($C13=1,料金元データ!H20,IF($C13=2,料金元データ!H27,IF($C13=3,料金元データ!H34,IF($C13=4,料金元データ!H41,IF($C13=5,料金元データ!H48,IF($C13=6,料金元データ!H55))))))*(1-$J$10),-1)</f>
        <v>52200</v>
      </c>
      <c r="I13" s="85">
        <f>ROUNDDOWN(IF($C13=1,料金元データ!I20,IF($C13=2,料金元データ!I27,IF($C13=3,料金元データ!I34,IF($C13=4,料金元データ!I41,IF($C13=5,料金元データ!I48,IF($C13=6,料金元データ!I55))))))*(1-$J$10),-1)</f>
        <v>56250</v>
      </c>
      <c r="J13" s="85">
        <f>ROUNDDOWN(IF($C13=1,料金元データ!J20,IF($C13=2,料金元データ!J27,IF($C13=3,料金元データ!J34,IF($C13=4,料金元データ!J41,IF($C13=5,料金元データ!J48,IF($C13=6,料金元データ!J55))))))*(1-$J$10),-1)</f>
        <v>57600</v>
      </c>
      <c r="K13" s="85">
        <f>ROUNDDOWN(IF($C13=1,料金元データ!K20,IF($C13=2,料金元データ!K27,IF($C13=3,料金元データ!K34,IF($C13=4,料金元データ!K41,IF($C13=5,料金元データ!K48,IF($C13=6,料金元データ!K55))))))*(1-$J$10),-1)</f>
        <v>59850</v>
      </c>
      <c r="L13" s="85">
        <f>ROUNDDOWN(IF($C13=1,料金元データ!L20,IF($C13=2,料金元データ!L27,IF($C13=3,料金元データ!L34,IF($C13=4,料金元データ!L41,IF($C13=5,料金元データ!L48,IF($C13=6,料金元データ!L55))))))*(1-$J$10),-1)</f>
        <v>62820</v>
      </c>
      <c r="M13" s="85">
        <f>ROUNDDOWN(IF($C13=1,料金元データ!M20,IF($C13=2,料金元データ!M27,IF($C13=3,料金元データ!M34,IF($C13=4,料金元データ!M41,IF($C13=5,料金元データ!M48,IF($C13=6,料金元データ!M55))))))*(1-$J$10),-1)</f>
        <v>65250</v>
      </c>
      <c r="N13" s="85">
        <f>ROUNDDOWN(IF($C13=1,料金元データ!N20,IF($C13=2,料金元データ!N27,IF($C13=3,料金元データ!N34,IF($C13=4,料金元データ!N41,IF($C13=5,料金元データ!N48,IF($C13=6,料金元データ!N55))))))*(1-$J$10),-1)</f>
        <v>67050</v>
      </c>
      <c r="O13" s="85">
        <f>ROUNDDOWN(IF($C13=1,料金元データ!O20,IF($C13=2,料金元データ!O27,IF($C13=3,料金元データ!O34,IF($C13=4,料金元データ!O41,IF($C13=5,料金元データ!O48,IF($C13=6,料金元データ!O55))))))*(1-$J$10),-1)</f>
        <v>69300</v>
      </c>
      <c r="P13" s="85">
        <f>ROUNDDOWN(IF($C13=1,料金元データ!P20,IF($C13=2,料金元データ!P27,IF($C13=3,料金元データ!P34,IF($C13=4,料金元データ!P41,IF($C13=5,料金元データ!P48,IF($C13=6,料金元データ!P55))))))*(1-$J$10),-1)</f>
        <v>72450</v>
      </c>
      <c r="Q13" s="85">
        <f>ROUNDDOWN(IF($C13=1,料金元データ!Q20,IF($C13=2,料金元データ!Q27,IF($C13=3,料金元データ!Q34,IF($C13=4,料金元データ!Q41,IF($C13=5,料金元データ!Q48,IF($C13=6,料金元データ!Q55))))))*(1-$J$10),-1)</f>
        <v>74700</v>
      </c>
      <c r="R13" s="85">
        <f>ROUNDDOWN(IF($C13=1,料金元データ!R20,IF($C13=2,料金元データ!R27,IF($C13=3,料金元データ!R34,IF($C13=4,料金元データ!R41,IF($C13=5,料金元データ!R48,IF($C13=6,料金元データ!R55))))))*(1-$J$10),-1)</f>
        <v>76500</v>
      </c>
      <c r="S13" s="85">
        <f>ROUNDDOWN(IF($C13=1,料金元データ!S20,IF($C13=2,料金元データ!S27,IF($C13=3,料金元データ!S34,IF($C13=4,料金元データ!S41,IF($C13=5,料金元データ!S48,IF($C13=6,料金元データ!S55))))))*(1-$J$10),-1)</f>
        <v>77850</v>
      </c>
      <c r="T13" s="85">
        <f>ROUNDDOWN(IF($C13=1,料金元データ!T20,IF($C13=2,料金元データ!T27,IF($C13=3,料金元データ!T34,IF($C13=4,料金元データ!T41,IF($C13=5,料金元データ!T48,IF($C13=6,料金元データ!T55))))))*(1-$J$10),-1)</f>
        <v>81630</v>
      </c>
      <c r="U13" s="85">
        <f>ROUNDDOWN(IF($C13=1,料金元データ!U20,IF($C13=2,料金元データ!U27,IF($C13=3,料金元データ!U34,IF($C13=4,料金元データ!U41,IF($C13=5,料金元データ!U48,IF($C13=6,料金元データ!U55))))))*(1-$J$10),-1)</f>
        <v>86040</v>
      </c>
      <c r="V13" s="85">
        <f>ROUNDDOWN(IF($C13=1,料金元データ!V20,IF($C13=2,料金元データ!V27,IF($C13=3,料金元データ!V34,IF($C13=4,料金元データ!V41,IF($C13=5,料金元データ!V48,IF($C13=6,料金元データ!V55))))))*(1-$J$10),-1)</f>
        <v>91800</v>
      </c>
      <c r="W13" s="85">
        <f>ROUNDDOWN(IF($C13=1,料金元データ!W20,IF($C13=2,料金元データ!W27,IF($C13=3,料金元データ!W34,IF($C13=4,料金元データ!W41,IF($C13=5,料金元データ!W48,IF($C13=6,料金元データ!W55))))))*(1-$J$10),-1)</f>
        <v>94500</v>
      </c>
      <c r="X13" s="85">
        <f>ROUNDDOWN(IF($C13=1,料金元データ!X20,IF($C13=2,料金元データ!X27,IF($C13=3,料金元データ!X34,IF($C13=4,料金元データ!X41,IF($C13=5,料金元データ!X48,IF($C13=6,料金元データ!X55))))))*(1-$J$10),-1)</f>
        <v>103500</v>
      </c>
      <c r="Y13" s="85">
        <f>ROUNDDOWN(IF($C13=1,料金元データ!Y20,IF($C13=2,料金元データ!Y27,IF($C13=3,料金元データ!Y34,IF($C13=4,料金元データ!Y41,IF($C13=5,料金元データ!Y48,IF($C13=6,料金元データ!Y55))))))*(1-$J$10),-1)</f>
        <v>114300</v>
      </c>
      <c r="Z13" s="85">
        <f>ROUNDDOWN(IF($C13=1,料金元データ!Z20,IF($C13=2,料金元データ!Z27,IF($C13=3,料金元データ!Z34,IF($C13=4,料金元データ!Z41,IF($C13=5,料金元データ!Z48,IF($C13=6,料金元データ!Z55))))))*(1-$J$10),-1)</f>
        <v>127800</v>
      </c>
      <c r="AA13" s="85">
        <f>ROUNDDOWN(IF($C13=1,料金元データ!AA20,IF($C13=2,料金元データ!AA27,IF($C13=3,料金元データ!AA34,IF($C13=4,料金元データ!AA41,IF($C13=5,料金元データ!AA48,IF($C13=6,料金元データ!AA55))))))*(1-$J$10),-1)</f>
        <v>145800</v>
      </c>
      <c r="AB13" s="85">
        <f>ROUNDDOWN(IF($C13=1,料金元データ!AB20,IF($C13=2,料金元データ!AB27,IF($C13=3,料金元データ!AB34,IF($C13=4,料金元データ!AB41,IF($C13=5,料金元データ!AB48,IF($C13=6,料金元データ!AB55))))))*(1-$J$10),-1)</f>
        <v>171900</v>
      </c>
      <c r="AC13" s="85">
        <f>ROUNDDOWN(IF($C13=1,料金元データ!AC20,IF($C13=2,料金元データ!AC27,IF($C13=3,料金元データ!AC34,IF($C13=4,料金元データ!AC41,IF($C13=5,料金元データ!AC48,IF($C13=6,料金元データ!AC55))))))*(1-$J$10),-1)</f>
        <v>211500</v>
      </c>
      <c r="AD13" s="85">
        <f>ROUNDDOWN(IF($C13=1,料金元データ!AD20,IF($C13=2,料金元データ!AD27,IF($C13=3,料金元データ!AD34,IF($C13=4,料金元データ!AD41,IF($C13=5,料金元データ!AD48,IF($C13=6,料金元データ!AD55))))))*(1-$J$10),-1)</f>
        <v>0</v>
      </c>
      <c r="AE13" s="85">
        <f>ROUNDDOWN(IF($C13=1,料金元データ!AE20,IF($C13=2,料金元データ!AE27,IF($C13=3,料金元データ!AE34,IF($C13=4,料金元データ!AE41,IF($C13=5,料金元データ!AE48,IF($C13=6,料金元データ!AE55))))))*(1-$J$10),-1)</f>
        <v>0</v>
      </c>
      <c r="AF13" s="85">
        <f>ROUNDDOWN(IF($C13=1,料金元データ!AF20,IF($C13=2,料金元データ!AF27,IF($C13=3,料金元データ!AF34,IF($C13=4,料金元データ!AF41,IF($C13=5,料金元データ!AF48,IF($C13=6,料金元データ!AF55))))))*(1-$J$10),-1)</f>
        <v>0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2:55" s="10" customFormat="1" ht="14.25" hidden="1" customHeight="1" x14ac:dyDescent="0.2">
      <c r="B14" s="82">
        <f>カレンダー!B5</f>
        <v>0</v>
      </c>
      <c r="C14" s="83">
        <v>2</v>
      </c>
      <c r="D14" s="85">
        <f>ROUNDDOWN(IF($C14=1,料金元データ!D21,IF($C14=2,料金元データ!D28,IF($C14=3,料金元データ!D35,IF($C14=4,料金元データ!D42,IF($C14=5,料金元データ!D49,IF($C14=6,料金元データ!D56))))))*(1-$J$10),-1)</f>
        <v>0</v>
      </c>
      <c r="E14" s="85">
        <f>ROUNDDOWN(IF($C14=1,料金元データ!E21,IF($C14=2,料金元データ!E28,IF($C14=3,料金元データ!E35,IF($C14=4,料金元データ!E42,IF($C14=5,料金元データ!E49,IF($C14=6,料金元データ!E56))))))*(1-$J$10),-1)</f>
        <v>0</v>
      </c>
      <c r="F14" s="85">
        <f>ROUNDDOWN(IF($C14=1,料金元データ!F21,IF($C14=2,料金元データ!F28,IF($C14=3,料金元データ!F35,IF($C14=4,料金元データ!F42,IF($C14=5,料金元データ!F49,IF($C14=6,料金元データ!F56))))))*(1-$J$10),-1)</f>
        <v>0</v>
      </c>
      <c r="G14" s="85">
        <f>ROUNDDOWN(IF($C14=1,料金元データ!G21,IF($C14=2,料金元データ!G28,IF($C14=3,料金元データ!G35,IF($C14=4,料金元データ!G42,IF($C14=5,料金元データ!G49,IF($C14=6,料金元データ!G56))))))*(1-$J$10),-1)</f>
        <v>0</v>
      </c>
      <c r="H14" s="85">
        <f>ROUNDDOWN(IF($C14=1,料金元データ!H21,IF($C14=2,料金元データ!H28,IF($C14=3,料金元データ!H35,IF($C14=4,料金元データ!H42,IF($C14=5,料金元データ!H49,IF($C14=6,料金元データ!H56))))))*(1-$J$10),-1)</f>
        <v>0</v>
      </c>
      <c r="I14" s="85">
        <f>ROUNDDOWN(IF($C14=1,料金元データ!I21,IF($C14=2,料金元データ!I28,IF($C14=3,料金元データ!I35,IF($C14=4,料金元データ!I42,IF($C14=5,料金元データ!I49,IF($C14=6,料金元データ!I56))))))*(1-$J$10),-1)</f>
        <v>0</v>
      </c>
      <c r="J14" s="85">
        <f>ROUNDDOWN(IF($C14=1,料金元データ!J21,IF($C14=2,料金元データ!J28,IF($C14=3,料金元データ!J35,IF($C14=4,料金元データ!J42,IF($C14=5,料金元データ!J49,IF($C14=6,料金元データ!J56))))))*(1-$J$10),-1)</f>
        <v>0</v>
      </c>
      <c r="K14" s="85">
        <f>ROUNDDOWN(IF($C14=1,料金元データ!K21,IF($C14=2,料金元データ!K28,IF($C14=3,料金元データ!K35,IF($C14=4,料金元データ!K42,IF($C14=5,料金元データ!K49,IF($C14=6,料金元データ!K56))))))*(1-$J$10),-1)</f>
        <v>0</v>
      </c>
      <c r="L14" s="85">
        <f>ROUNDDOWN(IF($C14=1,料金元データ!L21,IF($C14=2,料金元データ!L28,IF($C14=3,料金元データ!L35,IF($C14=4,料金元データ!L42,IF($C14=5,料金元データ!L49,IF($C14=6,料金元データ!L56))))))*(1-$J$10),-1)</f>
        <v>0</v>
      </c>
      <c r="M14" s="85">
        <f>ROUNDDOWN(IF($C14=1,料金元データ!M21,IF($C14=2,料金元データ!M28,IF($C14=3,料金元データ!M35,IF($C14=4,料金元データ!M42,IF($C14=5,料金元データ!M49,IF($C14=6,料金元データ!M56))))))*(1-$J$10),-1)</f>
        <v>0</v>
      </c>
      <c r="N14" s="85">
        <f>ROUNDDOWN(IF($C14=1,料金元データ!N21,IF($C14=2,料金元データ!N28,IF($C14=3,料金元データ!N35,IF($C14=4,料金元データ!N42,IF($C14=5,料金元データ!N49,IF($C14=6,料金元データ!N56))))))*(1-$J$10),-1)</f>
        <v>0</v>
      </c>
      <c r="O14" s="85">
        <f>ROUNDDOWN(IF($C14=1,料金元データ!O21,IF($C14=2,料金元データ!O28,IF($C14=3,料金元データ!O35,IF($C14=4,料金元データ!O42,IF($C14=5,料金元データ!O49,IF($C14=6,料金元データ!O56))))))*(1-$J$10),-1)</f>
        <v>0</v>
      </c>
      <c r="P14" s="85">
        <f>ROUNDDOWN(IF($C14=1,料金元データ!P21,IF($C14=2,料金元データ!P28,IF($C14=3,料金元データ!P35,IF($C14=4,料金元データ!P42,IF($C14=5,料金元データ!P49,IF($C14=6,料金元データ!P56))))))*(1-$J$10),-1)</f>
        <v>0</v>
      </c>
      <c r="Q14" s="85">
        <f>ROUNDDOWN(IF($C14=1,料金元データ!Q21,IF($C14=2,料金元データ!Q28,IF($C14=3,料金元データ!Q35,IF($C14=4,料金元データ!Q42,IF($C14=5,料金元データ!Q49,IF($C14=6,料金元データ!Q56))))))*(1-$J$10),-1)</f>
        <v>0</v>
      </c>
      <c r="R14" s="85">
        <f>ROUNDDOWN(IF($C14=1,料金元データ!R21,IF($C14=2,料金元データ!R28,IF($C14=3,料金元データ!R35,IF($C14=4,料金元データ!R42,IF($C14=5,料金元データ!R49,IF($C14=6,料金元データ!R56))))))*(1-$J$10),-1)</f>
        <v>0</v>
      </c>
      <c r="S14" s="85">
        <f>ROUNDDOWN(IF($C14=1,料金元データ!S21,IF($C14=2,料金元データ!S28,IF($C14=3,料金元データ!S35,IF($C14=4,料金元データ!S42,IF($C14=5,料金元データ!S49,IF($C14=6,料金元データ!S56))))))*(1-$J$10),-1)</f>
        <v>0</v>
      </c>
      <c r="T14" s="85">
        <f>ROUNDDOWN(IF($C14=1,料金元データ!T21,IF($C14=2,料金元データ!T28,IF($C14=3,料金元データ!T35,IF($C14=4,料金元データ!T42,IF($C14=5,料金元データ!T49,IF($C14=6,料金元データ!T56))))))*(1-$J$10),-1)</f>
        <v>0</v>
      </c>
      <c r="U14" s="85">
        <f>ROUNDDOWN(IF($C14=1,料金元データ!U21,IF($C14=2,料金元データ!U28,IF($C14=3,料金元データ!U35,IF($C14=4,料金元データ!U42,IF($C14=5,料金元データ!U49,IF($C14=6,料金元データ!U56))))))*(1-$J$10),-1)</f>
        <v>0</v>
      </c>
      <c r="V14" s="85">
        <f>ROUNDDOWN(IF($C14=1,料金元データ!V21,IF($C14=2,料金元データ!V28,IF($C14=3,料金元データ!V35,IF($C14=4,料金元データ!V42,IF($C14=5,料金元データ!V49,IF($C14=6,料金元データ!V56))))))*(1-$J$10),-1)</f>
        <v>0</v>
      </c>
      <c r="W14" s="85">
        <f>ROUNDDOWN(IF($C14=1,料金元データ!W21,IF($C14=2,料金元データ!W28,IF($C14=3,料金元データ!W35,IF($C14=4,料金元データ!W42,IF($C14=5,料金元データ!W49,IF($C14=6,料金元データ!W56))))))*(1-$J$10),-1)</f>
        <v>0</v>
      </c>
      <c r="X14" s="85">
        <f>ROUNDDOWN(IF($C14=1,料金元データ!X21,IF($C14=2,料金元データ!X28,IF($C14=3,料金元データ!X35,IF($C14=4,料金元データ!X42,IF($C14=5,料金元データ!X49,IF($C14=6,料金元データ!X56))))))*(1-$J$10),-1)</f>
        <v>0</v>
      </c>
      <c r="Y14" s="85">
        <f>ROUNDDOWN(IF($C14=1,料金元データ!Y21,IF($C14=2,料金元データ!Y28,IF($C14=3,料金元データ!Y35,IF($C14=4,料金元データ!Y42,IF($C14=5,料金元データ!Y49,IF($C14=6,料金元データ!Y56))))))*(1-$J$10),-1)</f>
        <v>0</v>
      </c>
      <c r="Z14" s="85">
        <f>ROUNDDOWN(IF($C14=1,料金元データ!Z21,IF($C14=2,料金元データ!Z28,IF($C14=3,料金元データ!Z35,IF($C14=4,料金元データ!Z42,IF($C14=5,料金元データ!Z49,IF($C14=6,料金元データ!Z56))))))*(1-$J$10),-1)</f>
        <v>0</v>
      </c>
      <c r="AA14" s="85">
        <f>ROUNDDOWN(IF($C14=1,料金元データ!AA21,IF($C14=2,料金元データ!AA28,IF($C14=3,料金元データ!AA35,IF($C14=4,料金元データ!AA42,IF($C14=5,料金元データ!AA49,IF($C14=6,料金元データ!AA56))))))*(1-$J$10),-1)</f>
        <v>0</v>
      </c>
      <c r="AB14" s="85">
        <f>ROUNDDOWN(IF($C14=1,料金元データ!AB21,IF($C14=2,料金元データ!AB28,IF($C14=3,料金元データ!AB35,IF($C14=4,料金元データ!AB42,IF($C14=5,料金元データ!AB49,IF($C14=6,料金元データ!AB56))))))*(1-$J$10),-1)</f>
        <v>0</v>
      </c>
      <c r="AC14" s="85">
        <f>ROUNDDOWN(IF($C14=1,料金元データ!AC21,IF($C14=2,料金元データ!AC28,IF($C14=3,料金元データ!AC35,IF($C14=4,料金元データ!AC42,IF($C14=5,料金元データ!AC49,IF($C14=6,料金元データ!AC56))))))*(1-$J$10),-1)</f>
        <v>0</v>
      </c>
      <c r="AD14" s="85">
        <f>ROUNDDOWN(IF($C14=1,料金元データ!AD21,IF($C14=2,料金元データ!AD28,IF($C14=3,料金元データ!AD35,IF($C14=4,料金元データ!AD42,IF($C14=5,料金元データ!AD49,IF($C14=6,料金元データ!AD56))))))*(1-$J$10),-1)</f>
        <v>0</v>
      </c>
      <c r="AE14" s="85">
        <f>ROUNDDOWN(IF($C14=1,料金元データ!AE21,IF($C14=2,料金元データ!AE28,IF($C14=3,料金元データ!AE35,IF($C14=4,料金元データ!AE42,IF($C14=5,料金元データ!AE49,IF($C14=6,料金元データ!AE56))))))*(1-$J$10),-1)</f>
        <v>0</v>
      </c>
      <c r="AF14" s="85">
        <f>ROUNDDOWN(IF($C14=1,料金元データ!AF21,IF($C14=2,料金元データ!AF28,IF($C14=3,料金元データ!AF35,IF($C14=4,料金元データ!AF42,IF($C14=5,料金元データ!AF49,IF($C14=6,料金元データ!AF56))))))*(1-$J$10),-1)</f>
        <v>0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2:55" s="10" customFormat="1" ht="14.25" hidden="1" customHeight="1" x14ac:dyDescent="0.2">
      <c r="B15" s="82">
        <f>カレンダー!B6</f>
        <v>0</v>
      </c>
      <c r="C15" s="83">
        <v>2</v>
      </c>
      <c r="D15" s="85">
        <f>ROUNDDOWN(IF($C15=1,料金元データ!D22,IF($C15=2,料金元データ!D29,IF($C15=3,料金元データ!D36,IF($C15=4,料金元データ!D43,IF($C15=5,料金元データ!D50,IF($C15=6,料金元データ!D57))))))*(1-$J$10),-1)</f>
        <v>0</v>
      </c>
      <c r="E15" s="85">
        <f>ROUNDDOWN(IF($C15=1,料金元データ!E22,IF($C15=2,料金元データ!E29,IF($C15=3,料金元データ!E36,IF($C15=4,料金元データ!E43,IF($C15=5,料金元データ!E50,IF($C15=6,料金元データ!E57))))))*(1-$J$10),-1)</f>
        <v>0</v>
      </c>
      <c r="F15" s="85">
        <f>ROUNDDOWN(IF($C15=1,料金元データ!F22,IF($C15=2,料金元データ!F29,IF($C15=3,料金元データ!F36,IF($C15=4,料金元データ!F43,IF($C15=5,料金元データ!F50,IF($C15=6,料金元データ!F57))))))*(1-$J$10),-1)</f>
        <v>0</v>
      </c>
      <c r="G15" s="85">
        <f>ROUNDDOWN(IF($C15=1,料金元データ!G22,IF($C15=2,料金元データ!G29,IF($C15=3,料金元データ!G36,IF($C15=4,料金元データ!G43,IF($C15=5,料金元データ!G50,IF($C15=6,料金元データ!G57))))))*(1-$J$10),-1)</f>
        <v>0</v>
      </c>
      <c r="H15" s="85">
        <f>ROUNDDOWN(IF($C15=1,料金元データ!H22,IF($C15=2,料金元データ!H29,IF($C15=3,料金元データ!H36,IF($C15=4,料金元データ!H43,IF($C15=5,料金元データ!H50,IF($C15=6,料金元データ!H57))))))*(1-$J$10),-1)</f>
        <v>0</v>
      </c>
      <c r="I15" s="85">
        <f>ROUNDDOWN(IF($C15=1,料金元データ!I22,IF($C15=2,料金元データ!I29,IF($C15=3,料金元データ!I36,IF($C15=4,料金元データ!I43,IF($C15=5,料金元データ!I50,IF($C15=6,料金元データ!I57))))))*(1-$J$10),-1)</f>
        <v>0</v>
      </c>
      <c r="J15" s="85">
        <f>ROUNDDOWN(IF($C15=1,料金元データ!J22,IF($C15=2,料金元データ!J29,IF($C15=3,料金元データ!J36,IF($C15=4,料金元データ!J43,IF($C15=5,料金元データ!J50,IF($C15=6,料金元データ!J57))))))*(1-$J$10),-1)</f>
        <v>0</v>
      </c>
      <c r="K15" s="85">
        <f>ROUNDDOWN(IF($C15=1,料金元データ!K22,IF($C15=2,料金元データ!K29,IF($C15=3,料金元データ!K36,IF($C15=4,料金元データ!K43,IF($C15=5,料金元データ!K50,IF($C15=6,料金元データ!K57))))))*(1-$J$10),-1)</f>
        <v>0</v>
      </c>
      <c r="L15" s="85">
        <f>ROUNDDOWN(IF($C15=1,料金元データ!L22,IF($C15=2,料金元データ!L29,IF($C15=3,料金元データ!L36,IF($C15=4,料金元データ!L43,IF($C15=5,料金元データ!L50,IF($C15=6,料金元データ!L57))))))*(1-$J$10),-1)</f>
        <v>0</v>
      </c>
      <c r="M15" s="85">
        <f>ROUNDDOWN(IF($C15=1,料金元データ!M22,IF($C15=2,料金元データ!M29,IF($C15=3,料金元データ!M36,IF($C15=4,料金元データ!M43,IF($C15=5,料金元データ!M50,IF($C15=6,料金元データ!M57))))))*(1-$J$10),-1)</f>
        <v>0</v>
      </c>
      <c r="N15" s="85">
        <f>ROUNDDOWN(IF($C15=1,料金元データ!N22,IF($C15=2,料金元データ!N29,IF($C15=3,料金元データ!N36,IF($C15=4,料金元データ!N43,IF($C15=5,料金元データ!N50,IF($C15=6,料金元データ!N57))))))*(1-$J$10),-1)</f>
        <v>0</v>
      </c>
      <c r="O15" s="85">
        <f>ROUNDDOWN(IF($C15=1,料金元データ!O22,IF($C15=2,料金元データ!O29,IF($C15=3,料金元データ!O36,IF($C15=4,料金元データ!O43,IF($C15=5,料金元データ!O50,IF($C15=6,料金元データ!O57))))))*(1-$J$10),-1)</f>
        <v>0</v>
      </c>
      <c r="P15" s="85">
        <f>ROUNDDOWN(IF($C15=1,料金元データ!P22,IF($C15=2,料金元データ!P29,IF($C15=3,料金元データ!P36,IF($C15=4,料金元データ!P43,IF($C15=5,料金元データ!P50,IF($C15=6,料金元データ!P57))))))*(1-$J$10),-1)</f>
        <v>0</v>
      </c>
      <c r="Q15" s="85">
        <f>ROUNDDOWN(IF($C15=1,料金元データ!Q22,IF($C15=2,料金元データ!Q29,IF($C15=3,料金元データ!Q36,IF($C15=4,料金元データ!Q43,IF($C15=5,料金元データ!Q50,IF($C15=6,料金元データ!Q57))))))*(1-$J$10),-1)</f>
        <v>0</v>
      </c>
      <c r="R15" s="85">
        <f>ROUNDDOWN(IF($C15=1,料金元データ!R22,IF($C15=2,料金元データ!R29,IF($C15=3,料金元データ!R36,IF($C15=4,料金元データ!R43,IF($C15=5,料金元データ!R50,IF($C15=6,料金元データ!R57))))))*(1-$J$10),-1)</f>
        <v>0</v>
      </c>
      <c r="S15" s="85">
        <f>ROUNDDOWN(IF($C15=1,料金元データ!S22,IF($C15=2,料金元データ!S29,IF($C15=3,料金元データ!S36,IF($C15=4,料金元データ!S43,IF($C15=5,料金元データ!S50,IF($C15=6,料金元データ!S57))))))*(1-$J$10),-1)</f>
        <v>0</v>
      </c>
      <c r="T15" s="85">
        <f>ROUNDDOWN(IF($C15=1,料金元データ!T22,IF($C15=2,料金元データ!T29,IF($C15=3,料金元データ!T36,IF($C15=4,料金元データ!T43,IF($C15=5,料金元データ!T50,IF($C15=6,料金元データ!T57))))))*(1-$J$10),-1)</f>
        <v>0</v>
      </c>
      <c r="U15" s="85">
        <f>ROUNDDOWN(IF($C15=1,料金元データ!U22,IF($C15=2,料金元データ!U29,IF($C15=3,料金元データ!U36,IF($C15=4,料金元データ!U43,IF($C15=5,料金元データ!U50,IF($C15=6,料金元データ!U57))))))*(1-$J$10),-1)</f>
        <v>0</v>
      </c>
      <c r="V15" s="85">
        <f>ROUNDDOWN(IF($C15=1,料金元データ!V22,IF($C15=2,料金元データ!V29,IF($C15=3,料金元データ!V36,IF($C15=4,料金元データ!V43,IF($C15=5,料金元データ!V50,IF($C15=6,料金元データ!V57))))))*(1-$J$10),-1)</f>
        <v>0</v>
      </c>
      <c r="W15" s="85">
        <f>ROUNDDOWN(IF($C15=1,料金元データ!W22,IF($C15=2,料金元データ!W29,IF($C15=3,料金元データ!W36,IF($C15=4,料金元データ!W43,IF($C15=5,料金元データ!W50,IF($C15=6,料金元データ!W57))))))*(1-$J$10),-1)</f>
        <v>0</v>
      </c>
      <c r="X15" s="85">
        <f>ROUNDDOWN(IF($C15=1,料金元データ!X22,IF($C15=2,料金元データ!X29,IF($C15=3,料金元データ!X36,IF($C15=4,料金元データ!X43,IF($C15=5,料金元データ!X50,IF($C15=6,料金元データ!X57))))))*(1-$J$10),-1)</f>
        <v>0</v>
      </c>
      <c r="Y15" s="85">
        <f>ROUNDDOWN(IF($C15=1,料金元データ!Y22,IF($C15=2,料金元データ!Y29,IF($C15=3,料金元データ!Y36,IF($C15=4,料金元データ!Y43,IF($C15=5,料金元データ!Y50,IF($C15=6,料金元データ!Y57))))))*(1-$J$10),-1)</f>
        <v>0</v>
      </c>
      <c r="Z15" s="85">
        <f>ROUNDDOWN(IF($C15=1,料金元データ!Z22,IF($C15=2,料金元データ!Z29,IF($C15=3,料金元データ!Z36,IF($C15=4,料金元データ!Z43,IF($C15=5,料金元データ!Z50,IF($C15=6,料金元データ!Z57))))))*(1-$J$10),-1)</f>
        <v>0</v>
      </c>
      <c r="AA15" s="85">
        <f>ROUNDDOWN(IF($C15=1,料金元データ!AA22,IF($C15=2,料金元データ!AA29,IF($C15=3,料金元データ!AA36,IF($C15=4,料金元データ!AA43,IF($C15=5,料金元データ!AA50,IF($C15=6,料金元データ!AA57))))))*(1-$J$10),-1)</f>
        <v>0</v>
      </c>
      <c r="AB15" s="85">
        <f>ROUNDDOWN(IF($C15=1,料金元データ!AB22,IF($C15=2,料金元データ!AB29,IF($C15=3,料金元データ!AB36,IF($C15=4,料金元データ!AB43,IF($C15=5,料金元データ!AB50,IF($C15=6,料金元データ!AB57))))))*(1-$J$10),-1)</f>
        <v>0</v>
      </c>
      <c r="AC15" s="85">
        <f>ROUNDDOWN(IF($C15=1,料金元データ!AC22,IF($C15=2,料金元データ!AC29,IF($C15=3,料金元データ!AC36,IF($C15=4,料金元データ!AC43,IF($C15=5,料金元データ!AC50,IF($C15=6,料金元データ!AC57))))))*(1-$J$10),-1)</f>
        <v>0</v>
      </c>
      <c r="AD15" s="85">
        <f>ROUNDDOWN(IF($C15=1,料金元データ!AD22,IF($C15=2,料金元データ!AD29,IF($C15=3,料金元データ!AD36,IF($C15=4,料金元データ!AD43,IF($C15=5,料金元データ!AD50,IF($C15=6,料金元データ!AD57))))))*(1-$J$10),-1)</f>
        <v>0</v>
      </c>
      <c r="AE15" s="85">
        <f>ROUNDDOWN(IF($C15=1,料金元データ!AE22,IF($C15=2,料金元データ!AE29,IF($C15=3,料金元データ!AE36,IF($C15=4,料金元データ!AE43,IF($C15=5,料金元データ!AE50,IF($C15=6,料金元データ!AE57))))))*(1-$J$10),-1)</f>
        <v>0</v>
      </c>
      <c r="AF15" s="85">
        <f>ROUNDDOWN(IF($C15=1,料金元データ!AF22,IF($C15=2,料金元データ!AF29,IF($C15=3,料金元データ!AF36,IF($C15=4,料金元データ!AF43,IF($C15=5,料金元データ!AF50,IF($C15=6,料金元データ!AF57))))))*(1-$J$10),-1)</f>
        <v>0</v>
      </c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2:55" s="10" customFormat="1" ht="14.25" hidden="1" customHeight="1" x14ac:dyDescent="0.2">
      <c r="B16" s="82">
        <f>カレンダー!B7</f>
        <v>0</v>
      </c>
      <c r="C16" s="83">
        <v>3</v>
      </c>
      <c r="D16" s="85">
        <f>ROUNDDOWN(IF($C16=1,料金元データ!D23,IF($C16=2,料金元データ!D30,IF($C16=3,料金元データ!D37,IF($C16=4,料金元データ!D44,IF($C16=5,料金元データ!D51,IF($C16=6,料金元データ!D58))))))*(1-$J$10),-1)</f>
        <v>0</v>
      </c>
      <c r="E16" s="85">
        <f>ROUNDDOWN(IF($C16=1,料金元データ!E23,IF($C16=2,料金元データ!E30,IF($C16=3,料金元データ!E37,IF($C16=4,料金元データ!E44,IF($C16=5,料金元データ!E51,IF($C16=6,料金元データ!E58))))))*(1-$J$10),-1)</f>
        <v>0</v>
      </c>
      <c r="F16" s="85">
        <f>ROUNDDOWN(IF($C16=1,料金元データ!F23,IF($C16=2,料金元データ!F30,IF($C16=3,料金元データ!F37,IF($C16=4,料金元データ!F44,IF($C16=5,料金元データ!F51,IF($C16=6,料金元データ!F58))))))*(1-$J$10),-1)</f>
        <v>0</v>
      </c>
      <c r="G16" s="85">
        <f>ROUNDDOWN(IF($C16=1,料金元データ!G23,IF($C16=2,料金元データ!G30,IF($C16=3,料金元データ!G37,IF($C16=4,料金元データ!G44,IF($C16=5,料金元データ!G51,IF($C16=6,料金元データ!G58))))))*(1-$J$10),-1)</f>
        <v>0</v>
      </c>
      <c r="H16" s="85">
        <f>ROUNDDOWN(IF($C16=1,料金元データ!H23,IF($C16=2,料金元データ!H30,IF($C16=3,料金元データ!H37,IF($C16=4,料金元データ!H44,IF($C16=5,料金元データ!H51,IF($C16=6,料金元データ!H58))))))*(1-$J$10),-1)</f>
        <v>0</v>
      </c>
      <c r="I16" s="85">
        <f>ROUNDDOWN(IF($C16=1,料金元データ!I23,IF($C16=2,料金元データ!I30,IF($C16=3,料金元データ!I37,IF($C16=4,料金元データ!I44,IF($C16=5,料金元データ!I51,IF($C16=6,料金元データ!I58))))))*(1-$J$10),-1)</f>
        <v>0</v>
      </c>
      <c r="J16" s="85">
        <f>ROUNDDOWN(IF($C16=1,料金元データ!J23,IF($C16=2,料金元データ!J30,IF($C16=3,料金元データ!J37,IF($C16=4,料金元データ!J44,IF($C16=5,料金元データ!J51,IF($C16=6,料金元データ!J58))))))*(1-$J$10),-1)</f>
        <v>0</v>
      </c>
      <c r="K16" s="85">
        <f>ROUNDDOWN(IF($C16=1,料金元データ!K23,IF($C16=2,料金元データ!K30,IF($C16=3,料金元データ!K37,IF($C16=4,料金元データ!K44,IF($C16=5,料金元データ!K51,IF($C16=6,料金元データ!K58))))))*(1-$J$10),-1)</f>
        <v>0</v>
      </c>
      <c r="L16" s="85">
        <f>ROUNDDOWN(IF($C16=1,料金元データ!L23,IF($C16=2,料金元データ!L30,IF($C16=3,料金元データ!L37,IF($C16=4,料金元データ!L44,IF($C16=5,料金元データ!L51,IF($C16=6,料金元データ!L58))))))*(1-$J$10),-1)</f>
        <v>0</v>
      </c>
      <c r="M16" s="85">
        <f>ROUNDDOWN(IF($C16=1,料金元データ!M23,IF($C16=2,料金元データ!M30,IF($C16=3,料金元データ!M37,IF($C16=4,料金元データ!M44,IF($C16=5,料金元データ!M51,IF($C16=6,料金元データ!M58))))))*(1-$J$10),-1)</f>
        <v>0</v>
      </c>
      <c r="N16" s="85">
        <f>ROUNDDOWN(IF($C16=1,料金元データ!N23,IF($C16=2,料金元データ!N30,IF($C16=3,料金元データ!N37,IF($C16=4,料金元データ!N44,IF($C16=5,料金元データ!N51,IF($C16=6,料金元データ!N58))))))*(1-$J$10),-1)</f>
        <v>0</v>
      </c>
      <c r="O16" s="85">
        <f>ROUNDDOWN(IF($C16=1,料金元データ!O23,IF($C16=2,料金元データ!O30,IF($C16=3,料金元データ!O37,IF($C16=4,料金元データ!O44,IF($C16=5,料金元データ!O51,IF($C16=6,料金元データ!O58))))))*(1-$J$10),-1)</f>
        <v>0</v>
      </c>
      <c r="P16" s="85">
        <f>ROUNDDOWN(IF($C16=1,料金元データ!P23,IF($C16=2,料金元データ!P30,IF($C16=3,料金元データ!P37,IF($C16=4,料金元データ!P44,IF($C16=5,料金元データ!P51,IF($C16=6,料金元データ!P58))))))*(1-$J$10),-1)</f>
        <v>0</v>
      </c>
      <c r="Q16" s="85">
        <f>ROUNDDOWN(IF($C16=1,料金元データ!Q23,IF($C16=2,料金元データ!Q30,IF($C16=3,料金元データ!Q37,IF($C16=4,料金元データ!Q44,IF($C16=5,料金元データ!Q51,IF($C16=6,料金元データ!Q58))))))*(1-$J$10),-1)</f>
        <v>0</v>
      </c>
      <c r="R16" s="85">
        <f>ROUNDDOWN(IF($C16=1,料金元データ!R23,IF($C16=2,料金元データ!R30,IF($C16=3,料金元データ!R37,IF($C16=4,料金元データ!R44,IF($C16=5,料金元データ!R51,IF($C16=6,料金元データ!R58))))))*(1-$J$10),-1)</f>
        <v>0</v>
      </c>
      <c r="S16" s="85">
        <f>ROUNDDOWN(IF($C16=1,料金元データ!S23,IF($C16=2,料金元データ!S30,IF($C16=3,料金元データ!S37,IF($C16=4,料金元データ!S44,IF($C16=5,料金元データ!S51,IF($C16=6,料金元データ!S58))))))*(1-$J$10),-1)</f>
        <v>0</v>
      </c>
      <c r="T16" s="85">
        <f>ROUNDDOWN(IF($C16=1,料金元データ!T23,IF($C16=2,料金元データ!T30,IF($C16=3,料金元データ!T37,IF($C16=4,料金元データ!T44,IF($C16=5,料金元データ!T51,IF($C16=6,料金元データ!T58))))))*(1-$J$10),-1)</f>
        <v>0</v>
      </c>
      <c r="U16" s="85">
        <f>ROUNDDOWN(IF($C16=1,料金元データ!U23,IF($C16=2,料金元データ!U30,IF($C16=3,料金元データ!U37,IF($C16=4,料金元データ!U44,IF($C16=5,料金元データ!U51,IF($C16=6,料金元データ!U58))))))*(1-$J$10),-1)</f>
        <v>0</v>
      </c>
      <c r="V16" s="85">
        <f>ROUNDDOWN(IF($C16=1,料金元データ!V23,IF($C16=2,料金元データ!V30,IF($C16=3,料金元データ!V37,IF($C16=4,料金元データ!V44,IF($C16=5,料金元データ!V51,IF($C16=6,料金元データ!V58))))))*(1-$J$10),-1)</f>
        <v>0</v>
      </c>
      <c r="W16" s="85">
        <f>ROUNDDOWN(IF($C16=1,料金元データ!W23,IF($C16=2,料金元データ!W30,IF($C16=3,料金元データ!W37,IF($C16=4,料金元データ!W44,IF($C16=5,料金元データ!W51,IF($C16=6,料金元データ!W58))))))*(1-$J$10),-1)</f>
        <v>0</v>
      </c>
      <c r="X16" s="85">
        <f>ROUNDDOWN(IF($C16=1,料金元データ!X23,IF($C16=2,料金元データ!X30,IF($C16=3,料金元データ!X37,IF($C16=4,料金元データ!X44,IF($C16=5,料金元データ!X51,IF($C16=6,料金元データ!X58))))))*(1-$J$10),-1)</f>
        <v>0</v>
      </c>
      <c r="Y16" s="85">
        <f>ROUNDDOWN(IF($C16=1,料金元データ!Y23,IF($C16=2,料金元データ!Y30,IF($C16=3,料金元データ!Y37,IF($C16=4,料金元データ!Y44,IF($C16=5,料金元データ!Y51,IF($C16=6,料金元データ!Y58))))))*(1-$J$10),-1)</f>
        <v>0</v>
      </c>
      <c r="Z16" s="85">
        <f>ROUNDDOWN(IF($C16=1,料金元データ!Z23,IF($C16=2,料金元データ!Z30,IF($C16=3,料金元データ!Z37,IF($C16=4,料金元データ!Z44,IF($C16=5,料金元データ!Z51,IF($C16=6,料金元データ!Z58))))))*(1-$J$10),-1)</f>
        <v>0</v>
      </c>
      <c r="AA16" s="85">
        <f>ROUNDDOWN(IF($C16=1,料金元データ!AA23,IF($C16=2,料金元データ!AA30,IF($C16=3,料金元データ!AA37,IF($C16=4,料金元データ!AA44,IF($C16=5,料金元データ!AA51,IF($C16=6,料金元データ!AA58))))))*(1-$J$10),-1)</f>
        <v>0</v>
      </c>
      <c r="AB16" s="85">
        <f>ROUNDDOWN(IF($C16=1,料金元データ!AB23,IF($C16=2,料金元データ!AB30,IF($C16=3,料金元データ!AB37,IF($C16=4,料金元データ!AB44,IF($C16=5,料金元データ!AB51,IF($C16=6,料金元データ!AB58))))))*(1-$J$10),-1)</f>
        <v>0</v>
      </c>
      <c r="AC16" s="85">
        <f>ROUNDDOWN(IF($C16=1,料金元データ!AC23,IF($C16=2,料金元データ!AC30,IF($C16=3,料金元データ!AC37,IF($C16=4,料金元データ!AC44,IF($C16=5,料金元データ!AC51,IF($C16=6,料金元データ!AC58))))))*(1-$J$10),-1)</f>
        <v>0</v>
      </c>
      <c r="AD16" s="85">
        <f>ROUNDDOWN(IF($C16=1,料金元データ!AD23,IF($C16=2,料金元データ!AD30,IF($C16=3,料金元データ!AD37,IF($C16=4,料金元データ!AD44,IF($C16=5,料金元データ!AD51,IF($C16=6,料金元データ!AD58))))))*(1-$J$10),-1)</f>
        <v>0</v>
      </c>
      <c r="AE16" s="85">
        <f>ROUNDDOWN(IF($C16=1,料金元データ!AE23,IF($C16=2,料金元データ!AE30,IF($C16=3,料金元データ!AE37,IF($C16=4,料金元データ!AE44,IF($C16=5,料金元データ!AE51,IF($C16=6,料金元データ!AE58))))))*(1-$J$10),-1)</f>
        <v>0</v>
      </c>
      <c r="AF16" s="85">
        <f>ROUNDDOWN(IF($C16=1,料金元データ!AF23,IF($C16=2,料金元データ!AF30,IF($C16=3,料金元データ!AF37,IF($C16=4,料金元データ!AF44,IF($C16=5,料金元データ!AF51,IF($C16=6,料金元データ!AF58))))))*(1-$J$10),-1)</f>
        <v>0</v>
      </c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10" customFormat="1" ht="14.25" hidden="1" customHeight="1" x14ac:dyDescent="0.2">
      <c r="B17" s="82">
        <f>カレンダー!B8</f>
        <v>0</v>
      </c>
      <c r="C17" s="83">
        <v>4</v>
      </c>
      <c r="D17" s="85">
        <f>ROUNDDOWN(IF($C17=1,料金元データ!D24,IF($C17=2,料金元データ!D31,IF($C17=3,料金元データ!D38,IF($C17=4,料金元データ!D45,IF($C17=5,料金元データ!D52,IF($C17=6,料金元データ!D59))))))*(1-$J$10),-1)</f>
        <v>0</v>
      </c>
      <c r="E17" s="85">
        <f>ROUNDDOWN(IF($C17=1,料金元データ!E24,IF($C17=2,料金元データ!E31,IF($C17=3,料金元データ!E38,IF($C17=4,料金元データ!E45,IF($C17=5,料金元データ!E52,IF($C17=6,料金元データ!E59))))))*(1-$J$10),-1)</f>
        <v>0</v>
      </c>
      <c r="F17" s="85">
        <f>ROUNDDOWN(IF($C17=1,料金元データ!F24,IF($C17=2,料金元データ!F31,IF($C17=3,料金元データ!F38,IF($C17=4,料金元データ!F45,IF($C17=5,料金元データ!F52,IF($C17=6,料金元データ!F59))))))*(1-$J$10),-1)</f>
        <v>0</v>
      </c>
      <c r="G17" s="85">
        <f>ROUNDDOWN(IF($C17=1,料金元データ!G24,IF($C17=2,料金元データ!G31,IF($C17=3,料金元データ!G38,IF($C17=4,料金元データ!G45,IF($C17=5,料金元データ!G52,IF($C17=6,料金元データ!G59))))))*(1-$J$10),-1)</f>
        <v>0</v>
      </c>
      <c r="H17" s="85">
        <f>ROUNDDOWN(IF($C17=1,料金元データ!H24,IF($C17=2,料金元データ!H31,IF($C17=3,料金元データ!H38,IF($C17=4,料金元データ!H45,IF($C17=5,料金元データ!H52,IF($C17=6,料金元データ!H59))))))*(1-$J$10),-1)</f>
        <v>0</v>
      </c>
      <c r="I17" s="85">
        <f>ROUNDDOWN(IF($C17=1,料金元データ!I24,IF($C17=2,料金元データ!I31,IF($C17=3,料金元データ!I38,IF($C17=4,料金元データ!I45,IF($C17=5,料金元データ!I52,IF($C17=6,料金元データ!I59))))))*(1-$J$10),-1)</f>
        <v>0</v>
      </c>
      <c r="J17" s="85">
        <f>ROUNDDOWN(IF($C17=1,料金元データ!J24,IF($C17=2,料金元データ!J31,IF($C17=3,料金元データ!J38,IF($C17=4,料金元データ!J45,IF($C17=5,料金元データ!J52,IF($C17=6,料金元データ!J59))))))*(1-$J$10),-1)</f>
        <v>0</v>
      </c>
      <c r="K17" s="85">
        <f>ROUNDDOWN(IF($C17=1,料金元データ!K24,IF($C17=2,料金元データ!K31,IF($C17=3,料金元データ!K38,IF($C17=4,料金元データ!K45,IF($C17=5,料金元データ!K52,IF($C17=6,料金元データ!K59))))))*(1-$J$10),-1)</f>
        <v>0</v>
      </c>
      <c r="L17" s="85">
        <f>ROUNDDOWN(IF($C17=1,料金元データ!L24,IF($C17=2,料金元データ!L31,IF($C17=3,料金元データ!L38,IF($C17=4,料金元データ!L45,IF($C17=5,料金元データ!L52,IF($C17=6,料金元データ!L59))))))*(1-$J$10),-1)</f>
        <v>0</v>
      </c>
      <c r="M17" s="85">
        <f>ROUNDDOWN(IF($C17=1,料金元データ!M24,IF($C17=2,料金元データ!M31,IF($C17=3,料金元データ!M38,IF($C17=4,料金元データ!M45,IF($C17=5,料金元データ!M52,IF($C17=6,料金元データ!M59))))))*(1-$J$10),-1)</f>
        <v>0</v>
      </c>
      <c r="N17" s="85">
        <f>ROUNDDOWN(IF($C17=1,料金元データ!N24,IF($C17=2,料金元データ!N31,IF($C17=3,料金元データ!N38,IF($C17=4,料金元データ!N45,IF($C17=5,料金元データ!N52,IF($C17=6,料金元データ!N59))))))*(1-$J$10),-1)</f>
        <v>0</v>
      </c>
      <c r="O17" s="85">
        <f>ROUNDDOWN(IF($C17=1,料金元データ!O24,IF($C17=2,料金元データ!O31,IF($C17=3,料金元データ!O38,IF($C17=4,料金元データ!O45,IF($C17=5,料金元データ!O52,IF($C17=6,料金元データ!O59))))))*(1-$J$10),-1)</f>
        <v>0</v>
      </c>
      <c r="P17" s="85">
        <f>ROUNDDOWN(IF($C17=1,料金元データ!P24,IF($C17=2,料金元データ!P31,IF($C17=3,料金元データ!P38,IF($C17=4,料金元データ!P45,IF($C17=5,料金元データ!P52,IF($C17=6,料金元データ!P59))))))*(1-$J$10),-1)</f>
        <v>0</v>
      </c>
      <c r="Q17" s="85">
        <f>ROUNDDOWN(IF($C17=1,料金元データ!Q24,IF($C17=2,料金元データ!Q31,IF($C17=3,料金元データ!Q38,IF($C17=4,料金元データ!Q45,IF($C17=5,料金元データ!Q52,IF($C17=6,料金元データ!Q59))))))*(1-$J$10),-1)</f>
        <v>0</v>
      </c>
      <c r="R17" s="85">
        <f>ROUNDDOWN(IF($C17=1,料金元データ!R24,IF($C17=2,料金元データ!R31,IF($C17=3,料金元データ!R38,IF($C17=4,料金元データ!R45,IF($C17=5,料金元データ!R52,IF($C17=6,料金元データ!R59))))))*(1-$J$10),-1)</f>
        <v>0</v>
      </c>
      <c r="S17" s="85">
        <f>ROUNDDOWN(IF($C17=1,料金元データ!S24,IF($C17=2,料金元データ!S31,IF($C17=3,料金元データ!S38,IF($C17=4,料金元データ!S45,IF($C17=5,料金元データ!S52,IF($C17=6,料金元データ!S59))))))*(1-$J$10),-1)</f>
        <v>0</v>
      </c>
      <c r="T17" s="85">
        <f>ROUNDDOWN(IF($C17=1,料金元データ!T24,IF($C17=2,料金元データ!T31,IF($C17=3,料金元データ!T38,IF($C17=4,料金元データ!T45,IF($C17=5,料金元データ!T52,IF($C17=6,料金元データ!T59))))))*(1-$J$10),-1)</f>
        <v>0</v>
      </c>
      <c r="U17" s="85">
        <f>ROUNDDOWN(IF($C17=1,料金元データ!U24,IF($C17=2,料金元データ!U31,IF($C17=3,料金元データ!U38,IF($C17=4,料金元データ!U45,IF($C17=5,料金元データ!U52,IF($C17=6,料金元データ!U59))))))*(1-$J$10),-1)</f>
        <v>0</v>
      </c>
      <c r="V17" s="85">
        <f>ROUNDDOWN(IF($C17=1,料金元データ!V24,IF($C17=2,料金元データ!V31,IF($C17=3,料金元データ!V38,IF($C17=4,料金元データ!V45,IF($C17=5,料金元データ!V52,IF($C17=6,料金元データ!V59))))))*(1-$J$10),-1)</f>
        <v>0</v>
      </c>
      <c r="W17" s="85">
        <f>ROUNDDOWN(IF($C17=1,料金元データ!W24,IF($C17=2,料金元データ!W31,IF($C17=3,料金元データ!W38,IF($C17=4,料金元データ!W45,IF($C17=5,料金元データ!W52,IF($C17=6,料金元データ!W59))))))*(1-$J$10),-1)</f>
        <v>0</v>
      </c>
      <c r="X17" s="85">
        <f>ROUNDDOWN(IF($C17=1,料金元データ!X24,IF($C17=2,料金元データ!X31,IF($C17=3,料金元データ!X38,IF($C17=4,料金元データ!X45,IF($C17=5,料金元データ!X52,IF($C17=6,料金元データ!X59))))))*(1-$J$10),-1)</f>
        <v>0</v>
      </c>
      <c r="Y17" s="85">
        <f>ROUNDDOWN(IF($C17=1,料金元データ!Y24,IF($C17=2,料金元データ!Y31,IF($C17=3,料金元データ!Y38,IF($C17=4,料金元データ!Y45,IF($C17=5,料金元データ!Y52,IF($C17=6,料金元データ!Y59))))))*(1-$J$10),-1)</f>
        <v>0</v>
      </c>
      <c r="Z17" s="85">
        <f>ROUNDDOWN(IF($C17=1,料金元データ!Z24,IF($C17=2,料金元データ!Z31,IF($C17=3,料金元データ!Z38,IF($C17=4,料金元データ!Z45,IF($C17=5,料金元データ!Z52,IF($C17=6,料金元データ!Z59))))))*(1-$J$10),-1)</f>
        <v>0</v>
      </c>
      <c r="AA17" s="85">
        <f>ROUNDDOWN(IF($C17=1,料金元データ!AA24,IF($C17=2,料金元データ!AA31,IF($C17=3,料金元データ!AA38,IF($C17=4,料金元データ!AA45,IF($C17=5,料金元データ!AA52,IF($C17=6,料金元データ!AA59))))))*(1-$J$10),-1)</f>
        <v>0</v>
      </c>
      <c r="AB17" s="85">
        <f>ROUNDDOWN(IF($C17=1,料金元データ!AB24,IF($C17=2,料金元データ!AB31,IF($C17=3,料金元データ!AB38,IF($C17=4,料金元データ!AB45,IF($C17=5,料金元データ!AB52,IF($C17=6,料金元データ!AB59))))))*(1-$J$10),-1)</f>
        <v>0</v>
      </c>
      <c r="AC17" s="85">
        <f>ROUNDDOWN(IF($C17=1,料金元データ!AC24,IF($C17=2,料金元データ!AC31,IF($C17=3,料金元データ!AC38,IF($C17=4,料金元データ!AC45,IF($C17=5,料金元データ!AC52,IF($C17=6,料金元データ!AC59))))))*(1-$J$10),-1)</f>
        <v>0</v>
      </c>
      <c r="AD17" s="85">
        <f>ROUNDDOWN(IF($C17=1,料金元データ!AD24,IF($C17=2,料金元データ!AD31,IF($C17=3,料金元データ!AD38,IF($C17=4,料金元データ!AD45,IF($C17=5,料金元データ!AD52,IF($C17=6,料金元データ!AD59))))))*(1-$J$10),-1)</f>
        <v>0</v>
      </c>
      <c r="AE17" s="85">
        <f>ROUNDDOWN(IF($C17=1,料金元データ!AE24,IF($C17=2,料金元データ!AE31,IF($C17=3,料金元データ!AE38,IF($C17=4,料金元データ!AE45,IF($C17=5,料金元データ!AE52,IF($C17=6,料金元データ!AE59))))))*(1-$J$10),-1)</f>
        <v>0</v>
      </c>
      <c r="AF17" s="85">
        <f>ROUNDDOWN(IF($C17=1,料金元データ!AF24,IF($C17=2,料金元データ!AF31,IF($C17=3,料金元データ!AF38,IF($C17=4,料金元データ!AF45,IF($C17=5,料金元データ!AF52,IF($C17=6,料金元データ!AF59))))))*(1-$J$10),-1)</f>
        <v>0</v>
      </c>
      <c r="AG17" s="19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x14ac:dyDescent="0.2">
      <c r="B18" s="68"/>
      <c r="C18" s="6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55" ht="18" hidden="1" thickBot="1" x14ac:dyDescent="0.25">
      <c r="B19" s="77"/>
      <c r="C19" s="78" t="s">
        <v>57</v>
      </c>
      <c r="D19" s="79">
        <f ca="1">IFERROR(IF((D29-在庫!$B$1+1)&lt;0,0,(D29-在庫!$B$1)+2),"")</f>
        <v>0</v>
      </c>
      <c r="E19" s="79">
        <f ca="1">IFERROR(IF((E29-在庫!$B$1+1)&lt;0,0,(E29-在庫!$B$1)+2),"")</f>
        <v>0</v>
      </c>
      <c r="F19" s="79">
        <f ca="1">IFERROR(IF((F29-在庫!$B$1+1)&lt;0,0,(F29-在庫!$B$1)+2),"")</f>
        <v>0</v>
      </c>
      <c r="G19" s="79">
        <f ca="1">IFERROR(IF((G29-在庫!$B$1+1)&lt;0,0,(G29-在庫!$B$1)+2),"")</f>
        <v>0</v>
      </c>
      <c r="H19" s="79">
        <f ca="1">IFERROR(IF((H29-在庫!$B$1+1)&lt;0,0,(H29-在庫!$B$1)+2),"")</f>
        <v>0</v>
      </c>
      <c r="I19" s="79">
        <f ca="1">IFERROR(IF((I29-在庫!$B$1+1)&lt;0,0,(I29-在庫!$B$1)+2),"")</f>
        <v>0</v>
      </c>
      <c r="J19" s="79">
        <f ca="1">IFERROR(IF((J29-在庫!$B$1+1)&lt;0,0,(J29-在庫!$B$1)+2),"")</f>
        <v>0</v>
      </c>
      <c r="K19" s="79">
        <f ca="1">IFERROR(IF((K29-在庫!$B$1+1)&lt;0,0,(K29-在庫!$B$1)+2),"")</f>
        <v>0</v>
      </c>
      <c r="L19" s="79">
        <f ca="1">IFERROR(IF((L29-在庫!$B$1+1)&lt;0,0,(L29-在庫!$B$1)+2),"")</f>
        <v>0</v>
      </c>
      <c r="M19" s="79">
        <f ca="1">IFERROR(IF((M29-在庫!$B$1+1)&lt;0,0,(M29-在庫!$B$1)+2),"")</f>
        <v>0</v>
      </c>
      <c r="N19" s="79">
        <f ca="1">IFERROR(IF((N29-在庫!$B$1+1)&lt;0,0,(N29-在庫!$B$1)+2),"")</f>
        <v>0</v>
      </c>
      <c r="O19" s="79">
        <f ca="1">IFERROR(IF((O29-在庫!$B$1+1)&lt;0,0,(O29-在庫!$B$1)+2),"")</f>
        <v>0</v>
      </c>
      <c r="P19" s="79">
        <f ca="1">IFERROR(IF((P29-在庫!$B$1+1)&lt;0,0,(P29-在庫!$B$1)+2),"")</f>
        <v>0</v>
      </c>
      <c r="Q19" s="79">
        <f ca="1">IFERROR(IF((Q29-在庫!$B$1+1)&lt;0,0,(Q29-在庫!$B$1)+2),"")</f>
        <v>0</v>
      </c>
      <c r="R19" s="79">
        <f ca="1">IFERROR(IF((R29-在庫!$B$1+1)&lt;0,0,(R29-在庫!$B$1)+2),"")</f>
        <v>0</v>
      </c>
      <c r="S19" s="79">
        <f ca="1">IFERROR(IF((S29-在庫!$B$1+1)&lt;0,0,(S29-在庫!$B$1)+2),"")</f>
        <v>0</v>
      </c>
      <c r="T19" s="79">
        <f ca="1">IFERROR(IF((T29-在庫!$B$1+1)&lt;0,0,(T29-在庫!$B$1)+2),"")</f>
        <v>0</v>
      </c>
      <c r="U19" s="79">
        <f ca="1">IFERROR(IF((U29-在庫!$B$1+1)&lt;0,0,(U29-在庫!$B$1)+2),"")</f>
        <v>0</v>
      </c>
      <c r="V19" s="79">
        <f ca="1">IFERROR(IF((V29-在庫!$B$1+1)&lt;0,0,(V29-在庫!$B$1)+2),"")</f>
        <v>0</v>
      </c>
      <c r="W19" s="79">
        <f ca="1">IFERROR(IF((W29-在庫!$B$1+1)&lt;0,0,(W29-在庫!$B$1)+2),"")</f>
        <v>0</v>
      </c>
      <c r="X19" s="79">
        <f ca="1">IFERROR(IF((X29-在庫!$B$1+1)&lt;0,0,(X29-在庫!$B$1)+2),"")</f>
        <v>0</v>
      </c>
      <c r="Y19" s="79">
        <f ca="1">IFERROR(IF((Y29-在庫!$B$1+1)&lt;0,0,(Y29-在庫!$B$1)+2),"")</f>
        <v>0</v>
      </c>
      <c r="Z19" s="79">
        <f ca="1">IFERROR(IF((Z29-在庫!$B$1+1)&lt;0,0,(Z29-在庫!$B$1)+2),"")</f>
        <v>0</v>
      </c>
      <c r="AA19" s="79">
        <f ca="1">IFERROR(IF((AA29-在庫!$B$1+1)&lt;0,0,(AA29-在庫!$B$1)+2),"")</f>
        <v>0</v>
      </c>
      <c r="AB19" s="79">
        <f ca="1">IFERROR(IF((AB29-在庫!$B$1+1)&lt;0,0,(AB29-在庫!$B$1)+2),"")</f>
        <v>0</v>
      </c>
      <c r="AC19" s="79">
        <f ca="1">IFERROR(IF((AC29-在庫!$B$1+1)&lt;0,0,(AC29-在庫!$B$1)+2),"")</f>
        <v>0</v>
      </c>
      <c r="AD19" s="79">
        <f ca="1">IFERROR(IF((AD29-在庫!$B$1+1)&lt;0,0,(AD29-在庫!$B$1)+2),"")</f>
        <v>0</v>
      </c>
      <c r="AE19" s="79">
        <f ca="1">IFERROR(IF((AE29-在庫!$B$1+1)&lt;0,0,(AE29-在庫!$B$1)+2),"")</f>
        <v>0</v>
      </c>
      <c r="AF19" s="79">
        <f ca="1">IFERROR(IF((AF29-在庫!$B$1+1)&lt;0,0,(AF29-在庫!$B$1)+2),"")</f>
        <v>0</v>
      </c>
      <c r="AG19" s="79">
        <f ca="1">IFERROR(IF((AG29-在庫!$B$1+1)&lt;0,0,(AG29-在庫!$B$1)+2),"")</f>
        <v>0</v>
      </c>
      <c r="AH19" s="79">
        <f ca="1">IFERROR(IF((AH29-在庫!$B$1+1)&lt;0,0,(AH29-在庫!$B$1)+2),"")</f>
        <v>1</v>
      </c>
    </row>
    <row r="20" spans="1:55" ht="17.5" customHeight="1" x14ac:dyDescent="0.2">
      <c r="B20" s="327" t="str">
        <f ca="1">RIGHT(CELL("filename",A1),LEN(CELL("filename",A1))-FIND("]",CELL("filename",A1)))</f>
        <v>2025年10月</v>
      </c>
      <c r="C20" s="180" t="s">
        <v>130</v>
      </c>
      <c r="D20" s="181">
        <f ca="1">IFERROR(INDEX(カレンダーデータ!$I$4:$K$2000,MATCH(D$29,カレンダーデータ!$H$4:$H$2000,0),MATCH($C$20,カレンダーデータ!$I$3:$K$3,0)),"No Data")</f>
        <v>66878</v>
      </c>
      <c r="E20" s="181">
        <f ca="1">IFERROR(INDEX(カレンダーデータ!$I$4:$K$2000,MATCH(E$29,カレンダーデータ!$H$4:$H$2000,0),MATCH($C$20,カレンダーデータ!$I$3:$K$3,0)),"No Data")</f>
        <v>72293</v>
      </c>
      <c r="F20" s="181">
        <f ca="1">IFERROR(INDEX(カレンダーデータ!$I$4:$K$2000,MATCH(F$29,カレンダーデータ!$H$4:$H$2000,0),MATCH($C$20,カレンダーデータ!$I$3:$K$3,0)),"No Data")</f>
        <v>71776</v>
      </c>
      <c r="G20" s="181">
        <f ca="1">IFERROR(INDEX(カレンダーデータ!$I$4:$K$2000,MATCH(G$29,カレンダーデータ!$H$4:$H$2000,0),MATCH($C$20,カレンダーデータ!$I$3:$K$3,0)),"No Data")</f>
        <v>77763</v>
      </c>
      <c r="H20" s="181">
        <f ca="1">IFERROR(INDEX(カレンダーデータ!$I$4:$K$2000,MATCH(H$29,カレンダーデータ!$H$4:$H$2000,0),MATCH($C$20,カレンダーデータ!$I$3:$K$3,0)),"No Data")</f>
        <v>80295</v>
      </c>
      <c r="I20" s="181">
        <f ca="1">IFERROR(INDEX(カレンダーデータ!$I$4:$K$2000,MATCH(I$29,カレンダーデータ!$H$4:$H$2000,0),MATCH($C$20,カレンダーデータ!$I$3:$K$3,0)),"No Data")</f>
        <v>72314</v>
      </c>
      <c r="J20" s="181">
        <f ca="1">IFERROR(INDEX(カレンダーデータ!$I$4:$K$2000,MATCH(J$29,カレンダーデータ!$H$4:$H$2000,0),MATCH($C$20,カレンダーデータ!$I$3:$K$3,0)),"No Data")</f>
        <v>65933</v>
      </c>
      <c r="K20" s="181">
        <f ca="1">IFERROR(INDEX(カレンダーデータ!$I$4:$K$2000,MATCH(K$29,カレンダーデータ!$H$4:$H$2000,0),MATCH($C$20,カレンダーデータ!$I$3:$K$3,0)),"No Data")</f>
        <v>81727</v>
      </c>
      <c r="L20" s="181">
        <f ca="1">IFERROR(INDEX(カレンダーデータ!$I$4:$K$2000,MATCH(L$29,カレンダーデータ!$H$4:$H$2000,0),MATCH($C$20,カレンダーデータ!$I$3:$K$3,0)),"No Data")</f>
        <v>89510</v>
      </c>
      <c r="M20" s="181">
        <f ca="1">IFERROR(INDEX(カレンダーデータ!$I$4:$K$2000,MATCH(M$29,カレンダーデータ!$H$4:$H$2000,0),MATCH($C$20,カレンダーデータ!$I$3:$K$3,0)),"No Data")</f>
        <v>98747</v>
      </c>
      <c r="N20" s="181">
        <f ca="1">IFERROR(INDEX(カレンダーデータ!$I$4:$K$2000,MATCH(N$29,カレンダーデータ!$H$4:$H$2000,0),MATCH($C$20,カレンダーデータ!$I$3:$K$3,0)),"No Data")</f>
        <v>102859</v>
      </c>
      <c r="O20" s="181">
        <f ca="1">IFERROR(INDEX(カレンダーデータ!$I$4:$K$2000,MATCH(O$29,カレンダーデータ!$H$4:$H$2000,0),MATCH($C$20,カレンダーデータ!$I$3:$K$3,0)),"No Data")</f>
        <v>99022</v>
      </c>
      <c r="P20" s="181">
        <f ca="1">IFERROR(INDEX(カレンダーデータ!$I$4:$K$2000,MATCH(P$29,カレンダーデータ!$H$4:$H$2000,0),MATCH($C$20,カレンダーデータ!$I$3:$K$3,0)),"No Data")</f>
        <v>89378</v>
      </c>
      <c r="Q20" s="181">
        <f ca="1">IFERROR(INDEX(カレンダーデータ!$I$4:$K$2000,MATCH(Q$29,カレンダーデータ!$H$4:$H$2000,0),MATCH($C$20,カレンダーデータ!$I$3:$K$3,0)),"No Data")</f>
        <v>75800</v>
      </c>
      <c r="R20" s="181">
        <f ca="1">IFERROR(INDEX(カレンダーデータ!$I$4:$K$2000,MATCH(R$29,カレンダーデータ!$H$4:$H$2000,0),MATCH($C$20,カレンダーデータ!$I$3:$K$3,0)),"No Data")</f>
        <v>85377</v>
      </c>
      <c r="S20" s="181">
        <f ca="1">IFERROR(INDEX(カレンダーデータ!$I$4:$K$2000,MATCH(S$29,カレンダーデータ!$H$4:$H$2000,0),MATCH($C$20,カレンダーデータ!$I$3:$K$3,0)),"No Data")</f>
        <v>73863</v>
      </c>
      <c r="T20" s="181">
        <f ca="1">IFERROR(INDEX(カレンダーデータ!$I$4:$K$2000,MATCH(T$29,カレンダーデータ!$H$4:$H$2000,0),MATCH($C$20,カレンダーデータ!$I$3:$K$3,0)),"No Data")</f>
        <v>83508</v>
      </c>
      <c r="U20" s="181">
        <f ca="1">IFERROR(INDEX(カレンダーデータ!$I$4:$K$2000,MATCH(U$29,カレンダーデータ!$H$4:$H$2000,0),MATCH($C$20,カレンダーデータ!$I$3:$K$3,0)),"No Data")</f>
        <v>93654</v>
      </c>
      <c r="V20" s="181">
        <f ca="1">IFERROR(INDEX(カレンダーデータ!$I$4:$K$2000,MATCH(V$29,カレンダーデータ!$H$4:$H$2000,0),MATCH($C$20,カレンダーデータ!$I$3:$K$3,0)),"No Data")</f>
        <v>89699</v>
      </c>
      <c r="W20" s="181">
        <f ca="1">IFERROR(INDEX(カレンダーデータ!$I$4:$K$2000,MATCH(W$29,カレンダーデータ!$H$4:$H$2000,0),MATCH($C$20,カレンダーデータ!$I$3:$K$3,0)),"No Data")</f>
        <v>79753</v>
      </c>
      <c r="X20" s="181">
        <f ca="1">IFERROR(INDEX(カレンダーデータ!$I$4:$K$2000,MATCH(X$29,カレンダーデータ!$H$4:$H$2000,0),MATCH($C$20,カレンダーデータ!$I$3:$K$3,0)),"No Data")</f>
        <v>70089</v>
      </c>
      <c r="Y20" s="181">
        <f ca="1">IFERROR(INDEX(カレンダーデータ!$I$4:$K$2000,MATCH(Y$29,カレンダーデータ!$H$4:$H$2000,0),MATCH($C$20,カレンダーデータ!$I$3:$K$3,0)),"No Data")</f>
        <v>77287</v>
      </c>
      <c r="Z20" s="181">
        <f ca="1">IFERROR(INDEX(カレンダーデータ!$I$4:$K$2000,MATCH(Z$29,カレンダーデータ!$H$4:$H$2000,0),MATCH($C$20,カレンダーデータ!$I$3:$K$3,0)),"No Data")</f>
        <v>76153</v>
      </c>
      <c r="AA20" s="181">
        <f ca="1">IFERROR(INDEX(カレンダーデータ!$I$4:$K$2000,MATCH(AA$29,カレンダーデータ!$H$4:$H$2000,0),MATCH($C$20,カレンダーデータ!$I$3:$K$3,0)),"No Data")</f>
        <v>80747</v>
      </c>
      <c r="AB20" s="181">
        <f ca="1">IFERROR(INDEX(カレンダーデータ!$I$4:$K$2000,MATCH(AB$29,カレンダーデータ!$H$4:$H$2000,0),MATCH($C$20,カレンダーデータ!$I$3:$K$3,0)),"No Data")</f>
        <v>90321</v>
      </c>
      <c r="AC20" s="181">
        <f ca="1">IFERROR(INDEX(カレンダーデータ!$I$4:$K$2000,MATCH(AC$29,カレンダーデータ!$H$4:$H$2000,0),MATCH($C$20,カレンダーデータ!$I$3:$K$3,0)),"No Data")</f>
        <v>75073</v>
      </c>
      <c r="AD20" s="181">
        <f ca="1">IFERROR(INDEX(カレンダーデータ!$I$4:$K$2000,MATCH(AD$29,カレンダーデータ!$H$4:$H$2000,0),MATCH($C$20,カレンダーデータ!$I$3:$K$3,0)),"No Data")</f>
        <v>62118</v>
      </c>
      <c r="AE20" s="181">
        <f ca="1">IFERROR(INDEX(カレンダーデータ!$I$4:$K$2000,MATCH(AE$29,カレンダーデータ!$H$4:$H$2000,0),MATCH($C$20,カレンダーデータ!$I$3:$K$3,0)),"No Data")</f>
        <v>57025</v>
      </c>
      <c r="AF20" s="181">
        <f ca="1">IFERROR(INDEX(カレンダーデータ!$I$4:$K$2000,MATCH(AF$29,カレンダーデータ!$H$4:$H$2000,0),MATCH($C$20,カレンダーデータ!$I$3:$K$3,0)),"No Data")</f>
        <v>79304</v>
      </c>
      <c r="AG20" s="181">
        <f ca="1">IFERROR(INDEX(カレンダーデータ!$I$4:$K$2000,MATCH(AG$29,カレンダーデータ!$H$4:$H$2000,0),MATCH($C$20,カレンダーデータ!$I$3:$K$3,0)),"No Data")</f>
        <v>87637</v>
      </c>
      <c r="AH20" s="181">
        <f ca="1">IFERROR(INDEX(カレンダーデータ!$I$4:$K$2000,MATCH(AH$29,カレンダーデータ!$H$4:$H$2000,0),MATCH($C$20,カレンダーデータ!$I$3:$K$3,0)),"No Data")</f>
        <v>80682</v>
      </c>
      <c r="AI20" s="9"/>
      <c r="AJ20" s="9"/>
      <c r="AK20" s="9"/>
    </row>
    <row r="21" spans="1:55" ht="17.5" customHeight="1" x14ac:dyDescent="0.2">
      <c r="B21" s="327"/>
      <c r="C21" s="180" t="s">
        <v>110</v>
      </c>
      <c r="D21" s="182">
        <f ca="1">IFERROR(INDEX(カレンダーデータ!$I$4:$K$2000,MATCH(D$29,カレンダーデータ!$H$4:$H$2000,0),MATCH($C$21,カレンダーデータ!$I$3:$K$3,0)),"No Data")</f>
        <v>0.63044648464367958</v>
      </c>
      <c r="E21" s="182">
        <f ca="1">IFERROR(INDEX(カレンダーデータ!$I$4:$K$2000,MATCH(E$29,カレンダーデータ!$H$4:$H$2000,0),MATCH($C$21,カレンダーデータ!$I$3:$K$3,0)),"No Data")</f>
        <v>0.68518390438908328</v>
      </c>
      <c r="F21" s="182">
        <f ca="1">IFERROR(INDEX(カレンダーデータ!$I$4:$K$2000,MATCH(F$29,カレンダーデータ!$H$4:$H$2000,0),MATCH($C$21,カレンダーデータ!$I$3:$K$3,0)),"No Data")</f>
        <v>0.70922035220686586</v>
      </c>
      <c r="G21" s="182">
        <f ca="1">IFERROR(INDEX(カレンダーデータ!$I$4:$K$2000,MATCH(G$29,カレンダーデータ!$H$4:$H$2000,0),MATCH($C$21,カレンダーデータ!$I$3:$K$3,0)),"No Data")</f>
        <v>0.71761634710595013</v>
      </c>
      <c r="H21" s="182">
        <f ca="1">IFERROR(INDEX(カレンダーデータ!$I$4:$K$2000,MATCH(H$29,カレンダーデータ!$H$4:$H$2000,0),MATCH($C$21,カレンダーデータ!$I$3:$K$3,0)),"No Data")</f>
        <v>0.72148950744131013</v>
      </c>
      <c r="I21" s="182">
        <f ca="1">IFERROR(INDEX(カレンダーデータ!$I$4:$K$2000,MATCH(I$29,カレンダーデータ!$H$4:$H$2000,0),MATCH($C$21,カレンダーデータ!$I$3:$K$3,0)),"No Data")</f>
        <v>0.65532262079265424</v>
      </c>
      <c r="J21" s="182">
        <f ca="1">IFERROR(INDEX(カレンダーデータ!$I$4:$K$2000,MATCH(J$29,カレンダーデータ!$H$4:$H$2000,0),MATCH($C$21,カレンダーデータ!$I$3:$K$3,0)),"No Data")</f>
        <v>0.62748547768188923</v>
      </c>
      <c r="K21" s="182">
        <f ca="1">IFERROR(INDEX(カレンダーデータ!$I$4:$K$2000,MATCH(K$29,カレンダーデータ!$H$4:$H$2000,0),MATCH($C$21,カレンダーデータ!$I$3:$K$3,0)),"No Data")</f>
        <v>0.6061521896068619</v>
      </c>
      <c r="L21" s="182">
        <f ca="1">IFERROR(INDEX(カレンダーデータ!$I$4:$K$2000,MATCH(L$29,カレンダーデータ!$H$4:$H$2000,0),MATCH($C$21,カレンダーデータ!$I$3:$K$3,0)),"No Data")</f>
        <v>0.61915987040554132</v>
      </c>
      <c r="M21" s="182">
        <f ca="1">IFERROR(INDEX(カレンダーデータ!$I$4:$K$2000,MATCH(M$29,カレンダーデータ!$H$4:$H$2000,0),MATCH($C$21,カレンダーデータ!$I$3:$K$3,0)),"No Data")</f>
        <v>0.61886437056315635</v>
      </c>
      <c r="N21" s="182">
        <f ca="1">IFERROR(INDEX(カレンダーデータ!$I$4:$K$2000,MATCH(N$29,カレンダーデータ!$H$4:$H$2000,0),MATCH($C$21,カレンダーデータ!$I$3:$K$3,0)),"No Data")</f>
        <v>0.63518992018199671</v>
      </c>
      <c r="O21" s="182">
        <f ca="1">IFERROR(INDEX(カレンダーデータ!$I$4:$K$2000,MATCH(O$29,カレンダーデータ!$H$4:$H$2000,0),MATCH($C$21,カレンダーデータ!$I$3:$K$3,0)),"No Data")</f>
        <v>0.6138938821675991</v>
      </c>
      <c r="P21" s="182">
        <f ca="1">IFERROR(INDEX(カレンダーデータ!$I$4:$K$2000,MATCH(P$29,カレンダーデータ!$H$4:$H$2000,0),MATCH($C$21,カレンダーデータ!$I$3:$K$3,0)),"No Data")</f>
        <v>0.61154870326031019</v>
      </c>
      <c r="Q21" s="182">
        <f ca="1">IFERROR(INDEX(カレンダーデータ!$I$4:$K$2000,MATCH(Q$29,カレンダーデータ!$H$4:$H$2000,0),MATCH($C$21,カレンダーデータ!$I$3:$K$3,0)),"No Data")</f>
        <v>0.58485488126649077</v>
      </c>
      <c r="R21" s="182">
        <f ca="1">IFERROR(INDEX(カレンダーデータ!$I$4:$K$2000,MATCH(R$29,カレンダーデータ!$H$4:$H$2000,0),MATCH($C$21,カレンダーデータ!$I$3:$K$3,0)),"No Data")</f>
        <v>0.59044004825655616</v>
      </c>
      <c r="S21" s="182">
        <f ca="1">IFERROR(INDEX(カレンダーデータ!$I$4:$K$2000,MATCH(S$29,カレンダーデータ!$H$4:$H$2000,0),MATCH($C$21,カレンダーデータ!$I$3:$K$3,0)),"No Data")</f>
        <v>0.59320634147001883</v>
      </c>
      <c r="T21" s="182">
        <f ca="1">IFERROR(INDEX(カレンダーデータ!$I$4:$K$2000,MATCH(T$29,カレンダーデータ!$H$4:$H$2000,0),MATCH($C$21,カレンダーデータ!$I$3:$K$3,0)),"No Data")</f>
        <v>0.62222781050917275</v>
      </c>
      <c r="U21" s="182">
        <f ca="1">IFERROR(INDEX(カレンダーデータ!$I$4:$K$2000,MATCH(U$29,カレンダーデータ!$H$4:$H$2000,0),MATCH($C$21,カレンダーデータ!$I$3:$K$3,0)),"No Data")</f>
        <v>0.62090247079676253</v>
      </c>
      <c r="V21" s="182">
        <f ca="1">IFERROR(INDEX(カレンダーデータ!$I$4:$K$2000,MATCH(V$29,カレンダーデータ!$H$4:$H$2000,0),MATCH($C$21,カレンダーデータ!$I$3:$K$3,0)),"No Data")</f>
        <v>0.60649505568623951</v>
      </c>
      <c r="W21" s="182">
        <f ca="1">IFERROR(INDEX(カレンダーデータ!$I$4:$K$2000,MATCH(W$29,カレンダーデータ!$H$4:$H$2000,0),MATCH($C$21,カレンダーデータ!$I$3:$K$3,0)),"No Data")</f>
        <v>0.57171517058919419</v>
      </c>
      <c r="X21" s="182">
        <f ca="1">IFERROR(INDEX(カレンダーデータ!$I$4:$K$2000,MATCH(X$29,カレンダーデータ!$H$4:$H$2000,0),MATCH($C$21,カレンダーデータ!$I$3:$K$3,0)),"No Data")</f>
        <v>0.52907018219692104</v>
      </c>
      <c r="Y21" s="182">
        <f ca="1">IFERROR(INDEX(カレンダーデータ!$I$4:$K$2000,MATCH(Y$29,カレンダーデータ!$H$4:$H$2000,0),MATCH($C$21,カレンダーデータ!$I$3:$K$3,0)),"No Data")</f>
        <v>0.51793962762172163</v>
      </c>
      <c r="Z21" s="182">
        <f ca="1">IFERROR(INDEX(カレンダーデータ!$I$4:$K$2000,MATCH(Z$29,カレンダーデータ!$H$4:$H$2000,0),MATCH($C$21,カレンダーデータ!$I$3:$K$3,0)),"No Data")</f>
        <v>0.5416989481701312</v>
      </c>
      <c r="AA21" s="182">
        <f ca="1">IFERROR(INDEX(カレンダーデータ!$I$4:$K$2000,MATCH(AA$29,カレンダーデータ!$H$4:$H$2000,0),MATCH($C$21,カレンダーデータ!$I$3:$K$3,0)),"No Data")</f>
        <v>0.56319120214992513</v>
      </c>
      <c r="AB21" s="182">
        <f ca="1">IFERROR(INDEX(カレンダーデータ!$I$4:$K$2000,MATCH(AB$29,カレンダーデータ!$H$4:$H$2000,0),MATCH($C$21,カレンダーデータ!$I$3:$K$3,0)),"No Data")</f>
        <v>0.55921657200429575</v>
      </c>
      <c r="AC21" s="182">
        <f ca="1">IFERROR(INDEX(カレンダーデータ!$I$4:$K$2000,MATCH(AC$29,カレンダーデータ!$H$4:$H$2000,0),MATCH($C$21,カレンダーデータ!$I$3:$K$3,0)),"No Data")</f>
        <v>0.51022338257429434</v>
      </c>
      <c r="AD21" s="182">
        <f ca="1">IFERROR(INDEX(カレンダーデータ!$I$4:$K$2000,MATCH(AD$29,カレンダーデータ!$H$4:$H$2000,0),MATCH($C$21,カレンダーデータ!$I$3:$K$3,0)),"No Data")</f>
        <v>0.4916449338356032</v>
      </c>
      <c r="AE21" s="182">
        <f ca="1">IFERROR(INDEX(カレンダーデータ!$I$4:$K$2000,MATCH(AE$29,カレンダーデータ!$H$4:$H$2000,0),MATCH($C$21,カレンダーデータ!$I$3:$K$3,0)),"No Data")</f>
        <v>0.4212889083735204</v>
      </c>
      <c r="AF21" s="182">
        <f ca="1">IFERROR(INDEX(カレンダーデータ!$I$4:$K$2000,MATCH(AF$29,カレンダーデータ!$H$4:$H$2000,0),MATCH($C$21,カレンダーデータ!$I$3:$K$3,0)),"No Data")</f>
        <v>0.37091445576515686</v>
      </c>
      <c r="AG21" s="182">
        <f ca="1">IFERROR(INDEX(カレンダーデータ!$I$4:$K$2000,MATCH(AG$29,カレンダーデータ!$H$4:$H$2000,0),MATCH($C$21,カレンダーデータ!$I$3:$K$3,0)),"No Data")</f>
        <v>0.39601994591325584</v>
      </c>
      <c r="AH21" s="182">
        <f ca="1">IFERROR(INDEX(カレンダーデータ!$I$4:$K$2000,MATCH(AH$29,カレンダーデータ!$H$4:$H$2000,0),MATCH($C$21,カレンダーデータ!$I$3:$K$3,0)),"No Data")</f>
        <v>0.41970947671103842</v>
      </c>
      <c r="AI21" s="9"/>
      <c r="AJ21" s="9"/>
      <c r="AK21" s="9"/>
    </row>
    <row r="22" spans="1:55" ht="17.5" customHeight="1" x14ac:dyDescent="0.2">
      <c r="B22" s="327"/>
      <c r="C22" s="180" t="s">
        <v>105</v>
      </c>
      <c r="D22" s="5" t="str">
        <f ca="1">IFERROR(INDEX(カレンダーデータ!$C$4:$C$22,MATCH(D$29,カレンダーデータ!$B$4:$B$368,0),MATCH($C$22,カレンダーデータ!$C$3,0)),"")</f>
        <v/>
      </c>
      <c r="E22" s="5" t="str">
        <f ca="1">IFERROR(INDEX(カレンダーデータ!$C$4:$C$22,MATCH(E$29,カレンダーデータ!$B$4:$B$368,0),MATCH($C$22,カレンダーデータ!$C$3,0)),"")</f>
        <v/>
      </c>
      <c r="F22" s="5" t="str">
        <f ca="1">IFERROR(INDEX(カレンダーデータ!$C$4:$C$22,MATCH(F$29,カレンダーデータ!$B$4:$B$368,0),MATCH($C$22,カレンダーデータ!$C$3,0)),"")</f>
        <v/>
      </c>
      <c r="G22" s="5" t="str">
        <f ca="1">IFERROR(INDEX(カレンダーデータ!$C$4:$C$22,MATCH(G$29,カレンダーデータ!$B$4:$B$368,0),MATCH($C$22,カレンダーデータ!$C$3,0)),"")</f>
        <v/>
      </c>
      <c r="H22" s="5" t="str">
        <f ca="1">IFERROR(INDEX(カレンダーデータ!$C$4:$C$22,MATCH(H$29,カレンダーデータ!$B$4:$B$368,0),MATCH($C$22,カレンダーデータ!$C$3,0)),"")</f>
        <v/>
      </c>
      <c r="I22" s="5" t="str">
        <f ca="1">IFERROR(INDEX(カレンダーデータ!$C$4:$C$22,MATCH(I$29,カレンダーデータ!$B$4:$B$368,0),MATCH($C$22,カレンダーデータ!$C$3,0)),"")</f>
        <v/>
      </c>
      <c r="J22" s="5" t="str">
        <f ca="1">IFERROR(INDEX(カレンダーデータ!$C$4:$C$22,MATCH(J$29,カレンダーデータ!$B$4:$B$368,0),MATCH($C$22,カレンダーデータ!$C$3,0)),"")</f>
        <v/>
      </c>
      <c r="K22" s="5" t="str">
        <f ca="1">IFERROR(INDEX(カレンダーデータ!$C$4:$C$22,MATCH(K$29,カレンダーデータ!$B$4:$B$368,0),MATCH($C$22,カレンダーデータ!$C$3,0)),"")</f>
        <v/>
      </c>
      <c r="L22" s="5" t="str">
        <f ca="1">IFERROR(INDEX(カレンダーデータ!$C$4:$C$22,MATCH(L$29,カレンダーデータ!$B$4:$B$368,0),MATCH($C$22,カレンダーデータ!$C$3,0)),"")</f>
        <v/>
      </c>
      <c r="M22" s="5" t="str">
        <f ca="1">IFERROR(INDEX(カレンダーデータ!$C$4:$C$22,MATCH(M$29,カレンダーデータ!$B$4:$B$368,0),MATCH($C$22,カレンダーデータ!$C$3,0)),"")</f>
        <v/>
      </c>
      <c r="N22" s="5" t="str">
        <f ca="1">IFERROR(INDEX(カレンダーデータ!$C$4:$C$22,MATCH(N$29,カレンダーデータ!$B$4:$B$368,0),MATCH($C$22,カレンダーデータ!$C$3,0)),"")</f>
        <v/>
      </c>
      <c r="O22" s="5" t="str">
        <f ca="1">IFERROR(INDEX(カレンダーデータ!$C$4:$C$22,MATCH(O$29,カレンダーデータ!$B$4:$B$368,0),MATCH($C$22,カレンダーデータ!$C$3,0)),"")</f>
        <v/>
      </c>
      <c r="P22" s="5" t="str">
        <f ca="1">IFERROR(INDEX(カレンダーデータ!$C$4:$C$22,MATCH(P$29,カレンダーデータ!$B$4:$B$368,0),MATCH($C$22,カレンダーデータ!$C$3,0)),"")</f>
        <v>スポーツの日</v>
      </c>
      <c r="Q22" s="5" t="str">
        <f ca="1">IFERROR(INDEX(カレンダーデータ!$C$4:$C$22,MATCH(Q$29,カレンダーデータ!$B$4:$B$368,0),MATCH($C$22,カレンダーデータ!$C$3,0)),"")</f>
        <v/>
      </c>
      <c r="R22" s="5" t="str">
        <f ca="1">IFERROR(INDEX(カレンダーデータ!$C$4:$C$22,MATCH(R$29,カレンダーデータ!$B$4:$B$368,0),MATCH($C$22,カレンダーデータ!$C$3,0)),"")</f>
        <v/>
      </c>
      <c r="S22" s="5" t="str">
        <f ca="1">IFERROR(INDEX(カレンダーデータ!$C$4:$C$22,MATCH(S$29,カレンダーデータ!$B$4:$B$368,0),MATCH($C$22,カレンダーデータ!$C$3,0)),"")</f>
        <v/>
      </c>
      <c r="T22" s="5" t="str">
        <f ca="1">IFERROR(INDEX(カレンダーデータ!$C$4:$C$22,MATCH(T$29,カレンダーデータ!$B$4:$B$368,0),MATCH($C$22,カレンダーデータ!$C$3,0)),"")</f>
        <v/>
      </c>
      <c r="U22" s="5" t="str">
        <f ca="1">IFERROR(INDEX(カレンダーデータ!$C$4:$C$22,MATCH(U$29,カレンダーデータ!$B$4:$B$368,0),MATCH($C$22,カレンダーデータ!$C$3,0)),"")</f>
        <v/>
      </c>
      <c r="V22" s="5" t="str">
        <f ca="1">IFERROR(INDEX(カレンダーデータ!$C$4:$C$22,MATCH(V$29,カレンダーデータ!$B$4:$B$368,0),MATCH($C$22,カレンダーデータ!$C$3,0)),"")</f>
        <v/>
      </c>
      <c r="W22" s="5" t="str">
        <f ca="1">IFERROR(INDEX(カレンダーデータ!$C$4:$C$22,MATCH(W$29,カレンダーデータ!$B$4:$B$368,0),MATCH($C$22,カレンダーデータ!$C$3,0)),"")</f>
        <v/>
      </c>
      <c r="X22" s="5" t="str">
        <f ca="1">IFERROR(INDEX(カレンダーデータ!$C$4:$C$22,MATCH(X$29,カレンダーデータ!$B$4:$B$368,0),MATCH($C$22,カレンダーデータ!$C$3,0)),"")</f>
        <v/>
      </c>
      <c r="Y22" s="5" t="str">
        <f ca="1">IFERROR(INDEX(カレンダーデータ!$C$4:$C$22,MATCH(Y$29,カレンダーデータ!$B$4:$B$368,0),MATCH($C$22,カレンダーデータ!$C$3,0)),"")</f>
        <v/>
      </c>
      <c r="Z22" s="5" t="str">
        <f ca="1">IFERROR(INDEX(カレンダーデータ!$C$4:$C$22,MATCH(Z$29,カレンダーデータ!$B$4:$B$368,0),MATCH($C$22,カレンダーデータ!$C$3,0)),"")</f>
        <v/>
      </c>
      <c r="AA22" s="5" t="str">
        <f ca="1">IFERROR(INDEX(カレンダーデータ!$C$4:$C$22,MATCH(AA$29,カレンダーデータ!$B$4:$B$368,0),MATCH($C$22,カレンダーデータ!$C$3,0)),"")</f>
        <v/>
      </c>
      <c r="AB22" s="5" t="str">
        <f ca="1">IFERROR(INDEX(カレンダーデータ!$C$4:$C$22,MATCH(AB$29,カレンダーデータ!$B$4:$B$368,0),MATCH($C$22,カレンダーデータ!$C$3,0)),"")</f>
        <v/>
      </c>
      <c r="AC22" s="5" t="str">
        <f ca="1">IFERROR(INDEX(カレンダーデータ!$C$4:$C$22,MATCH(AC$29,カレンダーデータ!$B$4:$B$368,0),MATCH($C$22,カレンダーデータ!$C$3,0)),"")</f>
        <v/>
      </c>
      <c r="AD22" s="5" t="str">
        <f ca="1">IFERROR(INDEX(カレンダーデータ!$C$4:$C$22,MATCH(AD$29,カレンダーデータ!$B$4:$B$368,0),MATCH($C$22,カレンダーデータ!$C$3,0)),"")</f>
        <v/>
      </c>
      <c r="AE22" s="5" t="str">
        <f ca="1">IFERROR(INDEX(カレンダーデータ!$C$4:$C$22,MATCH(AE$29,カレンダーデータ!$B$4:$B$368,0),MATCH($C$22,カレンダーデータ!$C$3,0)),"")</f>
        <v/>
      </c>
      <c r="AF22" s="5" t="str">
        <f ca="1">IFERROR(INDEX(カレンダーデータ!$C$4:$C$22,MATCH(AF$29,カレンダーデータ!$B$4:$B$368,0),MATCH($C$22,カレンダーデータ!$C$3,0)),"")</f>
        <v/>
      </c>
      <c r="AG22" s="5" t="str">
        <f ca="1">IFERROR(INDEX(カレンダーデータ!$C$4:$C$22,MATCH(AG$29,カレンダーデータ!$B$4:$B$368,0),MATCH($C$22,カレンダーデータ!$C$3,0)),"")</f>
        <v/>
      </c>
      <c r="AH22" s="5" t="str">
        <f ca="1">IFERROR(INDEX(カレンダーデータ!$C$4:$C$22,MATCH(AH$29,カレンダーデータ!$B$4:$B$368,0),MATCH($C$22,カレンダーデータ!$C$3,0)),"")</f>
        <v/>
      </c>
      <c r="AI22" s="9"/>
      <c r="AJ22" s="9"/>
      <c r="AK22" s="9"/>
    </row>
    <row r="23" spans="1:55" ht="17.5" customHeight="1" x14ac:dyDescent="0.2">
      <c r="B23" s="327"/>
      <c r="C23" s="180" t="s">
        <v>106</v>
      </c>
      <c r="D23" s="5" t="str">
        <f ca="1">IFERROR(INDEX(カレンダーデータ!$F$4:$F$368,MATCH(D$29,カレンダーデータ!$E$4:$E$368,0),MATCH($C$23,カレンダーデータ!$F$3,0)),"")</f>
        <v>祝日</v>
      </c>
      <c r="E23" s="5" t="str">
        <f ca="1">IFERROR(INDEX(カレンダーデータ!$F$4:$F$368,MATCH(E$29,カレンダーデータ!$E$4:$E$368,0),MATCH($C$23,カレンダーデータ!$F$3,0)),"")</f>
        <v>祝日</v>
      </c>
      <c r="F23" s="5" t="str">
        <f ca="1">IFERROR(INDEX(カレンダーデータ!$F$4:$F$368,MATCH(F$29,カレンダーデータ!$E$4:$E$368,0),MATCH($C$23,カレンダーデータ!$F$3,0)),"")</f>
        <v>祝日</v>
      </c>
      <c r="G23" s="5" t="str">
        <f ca="1">IFERROR(INDEX(カレンダーデータ!$F$4:$F$368,MATCH(G$29,カレンダーデータ!$E$4:$E$368,0),MATCH($C$23,カレンダーデータ!$F$3,0)),"")</f>
        <v>祝日</v>
      </c>
      <c r="H23" s="5" t="str">
        <f ca="1">IFERROR(INDEX(カレンダーデータ!$F$4:$F$368,MATCH(H$29,カレンダーデータ!$E$4:$E$368,0),MATCH($C$23,カレンダーデータ!$F$3,0)),"")</f>
        <v>祝日</v>
      </c>
      <c r="I23" s="5" t="str">
        <f ca="1">IFERROR(INDEX(カレンダーデータ!$F$4:$F$368,MATCH(I$29,カレンダーデータ!$E$4:$E$368,0),MATCH($C$23,カレンダーデータ!$F$3,0)),"")</f>
        <v>祝日</v>
      </c>
      <c r="J23" s="5" t="str">
        <f ca="1">IFERROR(INDEX(カレンダーデータ!$F$4:$F$368,MATCH(J$29,カレンダーデータ!$E$4:$E$368,0),MATCH($C$23,カレンダーデータ!$F$3,0)),"")</f>
        <v>祝日</v>
      </c>
      <c r="K23" s="5" t="str">
        <f ca="1">IFERROR(INDEX(カレンダーデータ!$F$4:$F$368,MATCH(K$29,カレンダーデータ!$E$4:$E$368,0),MATCH($C$23,カレンダーデータ!$F$3,0)),"")</f>
        <v>祝日</v>
      </c>
      <c r="L23" s="5" t="str">
        <f ca="1">IFERROR(INDEX(カレンダーデータ!$F$4:$F$368,MATCH(L$29,カレンダーデータ!$E$4:$E$368,0),MATCH($C$23,カレンダーデータ!$F$3,0)),"")</f>
        <v>祝日</v>
      </c>
      <c r="M23" s="5" t="str">
        <f ca="1">IFERROR(INDEX(カレンダーデータ!$F$4:$F$368,MATCH(M$29,カレンダーデータ!$E$4:$E$368,0),MATCH($C$23,カレンダーデータ!$F$3,0)),"")</f>
        <v>祝日</v>
      </c>
      <c r="N23" s="5" t="str">
        <f ca="1">IFERROR(INDEX(カレンダーデータ!$F$4:$F$368,MATCH(N$29,カレンダーデータ!$E$4:$E$368,0),MATCH($C$23,カレンダーデータ!$F$3,0)),"")</f>
        <v/>
      </c>
      <c r="O23" s="5" t="str">
        <f ca="1">IFERROR(INDEX(カレンダーデータ!$F$4:$F$368,MATCH(O$29,カレンダーデータ!$E$4:$E$368,0),MATCH($C$23,カレンダーデータ!$F$3,0)),"")</f>
        <v/>
      </c>
      <c r="P23" s="5" t="str">
        <f ca="1">IFERROR(INDEX(カレンダーデータ!$F$4:$F$368,MATCH(P$29,カレンダーデータ!$E$4:$E$368,0),MATCH($C$23,カレンダーデータ!$F$3,0)),"")</f>
        <v>祝日</v>
      </c>
      <c r="Q23" s="5" t="str">
        <f ca="1">IFERROR(INDEX(カレンダーデータ!$F$4:$F$368,MATCH(Q$29,カレンダーデータ!$E$4:$E$368,0),MATCH($C$23,カレンダーデータ!$F$3,0)),"")</f>
        <v/>
      </c>
      <c r="R23" s="5" t="str">
        <f ca="1">IFERROR(INDEX(カレンダーデータ!$F$4:$F$368,MATCH(R$29,カレンダーデータ!$E$4:$E$368,0),MATCH($C$23,カレンダーデータ!$F$3,0)),"")</f>
        <v/>
      </c>
      <c r="S23" s="5" t="str">
        <f ca="1">IFERROR(INDEX(カレンダーデータ!$F$4:$F$368,MATCH(S$29,カレンダーデータ!$E$4:$E$368,0),MATCH($C$23,カレンダーデータ!$F$3,0)),"")</f>
        <v/>
      </c>
      <c r="T23" s="5" t="str">
        <f ca="1">IFERROR(INDEX(カレンダーデータ!$F$4:$F$368,MATCH(T$29,カレンダーデータ!$E$4:$E$368,0),MATCH($C$23,カレンダーデータ!$F$3,0)),"")</f>
        <v/>
      </c>
      <c r="U23" s="5" t="str">
        <f ca="1">IFERROR(INDEX(カレンダーデータ!$F$4:$F$368,MATCH(U$29,カレンダーデータ!$E$4:$E$368,0),MATCH($C$23,カレンダーデータ!$F$3,0)),"")</f>
        <v/>
      </c>
      <c r="V23" s="5" t="str">
        <f ca="1">IFERROR(INDEX(カレンダーデータ!$F$4:$F$368,MATCH(V$29,カレンダーデータ!$E$4:$E$368,0),MATCH($C$23,カレンダーデータ!$F$3,0)),"")</f>
        <v/>
      </c>
      <c r="W23" s="5" t="str">
        <f ca="1">IFERROR(INDEX(カレンダーデータ!$F$4:$F$368,MATCH(W$29,カレンダーデータ!$E$4:$E$368,0),MATCH($C$23,カレンダーデータ!$F$3,0)),"")</f>
        <v/>
      </c>
      <c r="X23" s="5" t="str">
        <f ca="1">IFERROR(INDEX(カレンダーデータ!$F$4:$F$368,MATCH(X$29,カレンダーデータ!$E$4:$E$368,0),MATCH($C$23,カレンダーデータ!$F$3,0)),"")</f>
        <v/>
      </c>
      <c r="Y23" s="5" t="str">
        <f ca="1">IFERROR(INDEX(カレンダーデータ!$F$4:$F$368,MATCH(Y$29,カレンダーデータ!$E$4:$E$368,0),MATCH($C$23,カレンダーデータ!$F$3,0)),"")</f>
        <v/>
      </c>
      <c r="Z23" s="5" t="str">
        <f ca="1">IFERROR(INDEX(カレンダーデータ!$F$4:$F$368,MATCH(Z$29,カレンダーデータ!$E$4:$E$368,0),MATCH($C$23,カレンダーデータ!$F$3,0)),"")</f>
        <v/>
      </c>
      <c r="AA23" s="5" t="str">
        <f ca="1">IFERROR(INDEX(カレンダーデータ!$F$4:$F$368,MATCH(AA$29,カレンダーデータ!$E$4:$E$368,0),MATCH($C$23,カレンダーデータ!$F$3,0)),"")</f>
        <v/>
      </c>
      <c r="AB23" s="5" t="str">
        <f ca="1">IFERROR(INDEX(カレンダーデータ!$F$4:$F$368,MATCH(AB$29,カレンダーデータ!$E$4:$E$368,0),MATCH($C$23,カレンダーデータ!$F$3,0)),"")</f>
        <v/>
      </c>
      <c r="AC23" s="5" t="str">
        <f ca="1">IFERROR(INDEX(カレンダーデータ!$F$4:$F$368,MATCH(AC$29,カレンダーデータ!$E$4:$E$368,0),MATCH($C$23,カレンダーデータ!$F$3,0)),"")</f>
        <v/>
      </c>
      <c r="AD23" s="5" t="str">
        <f ca="1">IFERROR(INDEX(カレンダーデータ!$F$4:$F$368,MATCH(AD$29,カレンダーデータ!$E$4:$E$368,0),MATCH($C$23,カレンダーデータ!$F$3,0)),"")</f>
        <v/>
      </c>
      <c r="AE23" s="5" t="str">
        <f ca="1">IFERROR(INDEX(カレンダーデータ!$F$4:$F$368,MATCH(AE$29,カレンダーデータ!$E$4:$E$368,0),MATCH($C$23,カレンダーデータ!$F$3,0)),"")</f>
        <v/>
      </c>
      <c r="AF23" s="5" t="str">
        <f ca="1">IFERROR(INDEX(カレンダーデータ!$F$4:$F$368,MATCH(AF$29,カレンダーデータ!$E$4:$E$368,0),MATCH($C$23,カレンダーデータ!$F$3,0)),"")</f>
        <v>祝日</v>
      </c>
      <c r="AG23" s="5" t="str">
        <f ca="1">IFERROR(INDEX(カレンダーデータ!$F$4:$F$368,MATCH(AG$29,カレンダーデータ!$E$4:$E$368,0),MATCH($C$23,カレンダーデータ!$F$3,0)),"")</f>
        <v/>
      </c>
      <c r="AH23" s="5" t="str">
        <f ca="1">IFERROR(INDEX(カレンダーデータ!$F$4:$F$368,MATCH(AH$29,カレンダーデータ!$E$4:$E$368,0),MATCH($C$23,カレンダーデータ!$F$3,0)),"")</f>
        <v/>
      </c>
      <c r="AI23" s="9"/>
      <c r="AJ23" s="9"/>
      <c r="AK23" s="9"/>
    </row>
    <row r="24" spans="1:55" ht="17.5" customHeight="1" outlineLevel="1" x14ac:dyDescent="0.2">
      <c r="B24" s="327"/>
      <c r="C24" s="180" t="s">
        <v>175</v>
      </c>
      <c r="D24" s="5" t="str">
        <f ca="1">IFERROR(IF(ISBLANK(INDEX(カレンダーデータ!$N$4:$R$368,MATCH(D$29,カレンダーデータ!$M$4:$M$368,0),MATCH($C24,カレンダーデータ!$N$3:$R$3,0))),"",INDEX(カレンダーデータ!$N$4:$R$368,MATCH(D$29,カレンダーデータ!$M$4:$M$368,0),MATCH($C24,カレンダーデータ!$N$3:$R$3,0))),"")</f>
        <v/>
      </c>
      <c r="E24" s="5" t="str">
        <f ca="1">IFERROR(IF(ISBLANK(INDEX(カレンダーデータ!$N$4:$R$368,MATCH(E$29,カレンダーデータ!$M$4:$M$368,0),MATCH($C24,カレンダーデータ!$N$3:$R$3,0))),"",INDEX(カレンダーデータ!$N$4:$R$368,MATCH(E$29,カレンダーデータ!$M$4:$M$368,0),MATCH($C24,カレンダーデータ!$N$3:$R$3,0))),"")</f>
        <v/>
      </c>
      <c r="F24" s="5" t="str">
        <f ca="1">IFERROR(IF(ISBLANK(INDEX(カレンダーデータ!$N$4:$R$368,MATCH(F$29,カレンダーデータ!$M$4:$M$368,0),MATCH($C24,カレンダーデータ!$N$3:$R$3,0))),"",INDEX(カレンダーデータ!$N$4:$R$368,MATCH(F$29,カレンダーデータ!$M$4:$M$368,0),MATCH($C24,カレンダーデータ!$N$3:$R$3,0))),"")</f>
        <v/>
      </c>
      <c r="G24" s="5" t="str">
        <f ca="1">IFERROR(IF(ISBLANK(INDEX(カレンダーデータ!$N$4:$R$368,MATCH(G$29,カレンダーデータ!$M$4:$M$368,0),MATCH($C24,カレンダーデータ!$N$3:$R$3,0))),"",INDEX(カレンダーデータ!$N$4:$R$368,MATCH(G$29,カレンダーデータ!$M$4:$M$368,0),MATCH($C24,カレンダーデータ!$N$3:$R$3,0))),"")</f>
        <v/>
      </c>
      <c r="H24" s="5" t="str">
        <f ca="1">IFERROR(IF(ISBLANK(INDEX(カレンダーデータ!$N$4:$R$368,MATCH(H$29,カレンダーデータ!$M$4:$M$368,0),MATCH($C24,カレンダーデータ!$N$3:$R$3,0))),"",INDEX(カレンダーデータ!$N$4:$R$368,MATCH(H$29,カレンダーデータ!$M$4:$M$368,0),MATCH($C24,カレンダーデータ!$N$3:$R$3,0))),"")</f>
        <v/>
      </c>
      <c r="I24" s="5" t="str">
        <f ca="1">IFERROR(IF(ISBLANK(INDEX(カレンダーデータ!$N$4:$R$368,MATCH(I$29,カレンダーデータ!$M$4:$M$368,0),MATCH($C24,カレンダーデータ!$N$3:$R$3,0))),"",INDEX(カレンダーデータ!$N$4:$R$368,MATCH(I$29,カレンダーデータ!$M$4:$M$368,0),MATCH($C24,カレンダーデータ!$N$3:$R$3,0))),"")</f>
        <v/>
      </c>
      <c r="J24" s="5" t="str">
        <f ca="1">IFERROR(IF(ISBLANK(INDEX(カレンダーデータ!$N$4:$R$368,MATCH(J$29,カレンダーデータ!$M$4:$M$368,0),MATCH($C24,カレンダーデータ!$N$3:$R$3,0))),"",INDEX(カレンダーデータ!$N$4:$R$368,MATCH(J$29,カレンダーデータ!$M$4:$M$368,0),MATCH($C24,カレンダーデータ!$N$3:$R$3,0))),"")</f>
        <v/>
      </c>
      <c r="K24" s="5" t="str">
        <f ca="1">IFERROR(IF(ISBLANK(INDEX(カレンダーデータ!$N$4:$R$368,MATCH(K$29,カレンダーデータ!$M$4:$M$368,0),MATCH($C24,カレンダーデータ!$N$3:$R$3,0))),"",INDEX(カレンダーデータ!$N$4:$R$368,MATCH(K$29,カレンダーデータ!$M$4:$M$368,0),MATCH($C24,カレンダーデータ!$N$3:$R$3,0))),"")</f>
        <v/>
      </c>
      <c r="L24" s="5" t="str">
        <f ca="1">IFERROR(IF(ISBLANK(INDEX(カレンダーデータ!$N$4:$R$368,MATCH(L$29,カレンダーデータ!$M$4:$M$368,0),MATCH($C24,カレンダーデータ!$N$3:$R$3,0))),"",INDEX(カレンダーデータ!$N$4:$R$368,MATCH(L$29,カレンダーデータ!$M$4:$M$368,0),MATCH($C24,カレンダーデータ!$N$3:$R$3,0))),"")</f>
        <v/>
      </c>
      <c r="M24" s="5" t="str">
        <f ca="1">IFERROR(IF(ISBLANK(INDEX(カレンダーデータ!$N$4:$R$368,MATCH(M$29,カレンダーデータ!$M$4:$M$368,0),MATCH($C24,カレンダーデータ!$N$3:$R$3,0))),"",INDEX(カレンダーデータ!$N$4:$R$368,MATCH(M$29,カレンダーデータ!$M$4:$M$368,0),MATCH($C24,カレンダーデータ!$N$3:$R$3,0))),"")</f>
        <v/>
      </c>
      <c r="N24" s="5" t="str">
        <f ca="1">IFERROR(IF(ISBLANK(INDEX(カレンダーデータ!$N$4:$R$368,MATCH(N$29,カレンダーデータ!$M$4:$M$368,0),MATCH($C24,カレンダーデータ!$N$3:$R$3,0))),"",INDEX(カレンダーデータ!$N$4:$R$368,MATCH(N$29,カレンダーデータ!$M$4:$M$368,0),MATCH($C24,カレンダーデータ!$N$3:$R$3,0))),"")</f>
        <v/>
      </c>
      <c r="O24" s="5" t="str">
        <f ca="1">IFERROR(IF(ISBLANK(INDEX(カレンダーデータ!$N$4:$R$368,MATCH(O$29,カレンダーデータ!$M$4:$M$368,0),MATCH($C24,カレンダーデータ!$N$3:$R$3,0))),"",INDEX(カレンダーデータ!$N$4:$R$368,MATCH(O$29,カレンダーデータ!$M$4:$M$368,0),MATCH($C24,カレンダーデータ!$N$3:$R$3,0))),"")</f>
        <v/>
      </c>
      <c r="P24" s="5" t="str">
        <f ca="1">IFERROR(IF(ISBLANK(INDEX(カレンダーデータ!$N$4:$R$368,MATCH(P$29,カレンダーデータ!$M$4:$M$368,0),MATCH($C24,カレンダーデータ!$N$3:$R$3,0))),"",INDEX(カレンダーデータ!$N$4:$R$368,MATCH(P$29,カレンダーデータ!$M$4:$M$368,0),MATCH($C24,カレンダーデータ!$N$3:$R$3,0))),"")</f>
        <v/>
      </c>
      <c r="Q24" s="5" t="str">
        <f ca="1">IFERROR(IF(ISBLANK(INDEX(カレンダーデータ!$N$4:$R$368,MATCH(Q$29,カレンダーデータ!$M$4:$M$368,0),MATCH($C24,カレンダーデータ!$N$3:$R$3,0))),"",INDEX(カレンダーデータ!$N$4:$R$368,MATCH(Q$29,カレンダーデータ!$M$4:$M$368,0),MATCH($C24,カレンダーデータ!$N$3:$R$3,0))),"")</f>
        <v/>
      </c>
      <c r="R24" s="5" t="str">
        <f ca="1">IFERROR(IF(ISBLANK(INDEX(カレンダーデータ!$N$4:$R$368,MATCH(R$29,カレンダーデータ!$M$4:$M$368,0),MATCH($C24,カレンダーデータ!$N$3:$R$3,0))),"",INDEX(カレンダーデータ!$N$4:$R$368,MATCH(R$29,カレンダーデータ!$M$4:$M$368,0),MATCH($C24,カレンダーデータ!$N$3:$R$3,0))),"")</f>
        <v/>
      </c>
      <c r="S24" s="5" t="str">
        <f ca="1">IFERROR(IF(ISBLANK(INDEX(カレンダーデータ!$N$4:$R$368,MATCH(S$29,カレンダーデータ!$M$4:$M$368,0),MATCH($C24,カレンダーデータ!$N$3:$R$3,0))),"",INDEX(カレンダーデータ!$N$4:$R$368,MATCH(S$29,カレンダーデータ!$M$4:$M$368,0),MATCH($C24,カレンダーデータ!$N$3:$R$3,0))),"")</f>
        <v/>
      </c>
      <c r="T24" s="5" t="str">
        <f ca="1">IFERROR(IF(ISBLANK(INDEX(カレンダーデータ!$N$4:$R$368,MATCH(T$29,カレンダーデータ!$M$4:$M$368,0),MATCH($C24,カレンダーデータ!$N$3:$R$3,0))),"",INDEX(カレンダーデータ!$N$4:$R$368,MATCH(T$29,カレンダーデータ!$M$4:$M$368,0),MATCH($C24,カレンダーデータ!$N$3:$R$3,0))),"")</f>
        <v/>
      </c>
      <c r="U24" s="5" t="str">
        <f ca="1">IFERROR(IF(ISBLANK(INDEX(カレンダーデータ!$N$4:$R$368,MATCH(U$29,カレンダーデータ!$M$4:$M$368,0),MATCH($C24,カレンダーデータ!$N$3:$R$3,0))),"",INDEX(カレンダーデータ!$N$4:$R$368,MATCH(U$29,カレンダーデータ!$M$4:$M$368,0),MATCH($C24,カレンダーデータ!$N$3:$R$3,0))),"")</f>
        <v/>
      </c>
      <c r="V24" s="5" t="str">
        <f ca="1">IFERROR(IF(ISBLANK(INDEX(カレンダーデータ!$N$4:$R$368,MATCH(V$29,カレンダーデータ!$M$4:$M$368,0),MATCH($C24,カレンダーデータ!$N$3:$R$3,0))),"",INDEX(カレンダーデータ!$N$4:$R$368,MATCH(V$29,カレンダーデータ!$M$4:$M$368,0),MATCH($C24,カレンダーデータ!$N$3:$R$3,0))),"")</f>
        <v/>
      </c>
      <c r="W24" s="5" t="str">
        <f ca="1">IFERROR(IF(ISBLANK(INDEX(カレンダーデータ!$N$4:$R$368,MATCH(W$29,カレンダーデータ!$M$4:$M$368,0),MATCH($C24,カレンダーデータ!$N$3:$R$3,0))),"",INDEX(カレンダーデータ!$N$4:$R$368,MATCH(W$29,カレンダーデータ!$M$4:$M$368,0),MATCH($C24,カレンダーデータ!$N$3:$R$3,0))),"")</f>
        <v/>
      </c>
      <c r="X24" s="5" t="str">
        <f ca="1">IFERROR(IF(ISBLANK(INDEX(カレンダーデータ!$N$4:$R$368,MATCH(X$29,カレンダーデータ!$M$4:$M$368,0),MATCH($C24,カレンダーデータ!$N$3:$R$3,0))),"",INDEX(カレンダーデータ!$N$4:$R$368,MATCH(X$29,カレンダーデータ!$M$4:$M$368,0),MATCH($C24,カレンダーデータ!$N$3:$R$3,0))),"")</f>
        <v/>
      </c>
      <c r="Y24" s="5" t="str">
        <f ca="1">IFERROR(IF(ISBLANK(INDEX(カレンダーデータ!$N$4:$R$368,MATCH(Y$29,カレンダーデータ!$M$4:$M$368,0),MATCH($C24,カレンダーデータ!$N$3:$R$3,0))),"",INDEX(カレンダーデータ!$N$4:$R$368,MATCH(Y$29,カレンダーデータ!$M$4:$M$368,0),MATCH($C24,カレンダーデータ!$N$3:$R$3,0))),"")</f>
        <v/>
      </c>
      <c r="Z24" s="5" t="str">
        <f ca="1">IFERROR(IF(ISBLANK(INDEX(カレンダーデータ!$N$4:$R$368,MATCH(Z$29,カレンダーデータ!$M$4:$M$368,0),MATCH($C24,カレンダーデータ!$N$3:$R$3,0))),"",INDEX(カレンダーデータ!$N$4:$R$368,MATCH(Z$29,カレンダーデータ!$M$4:$M$368,0),MATCH($C24,カレンダーデータ!$N$3:$R$3,0))),"")</f>
        <v/>
      </c>
      <c r="AA24" s="5" t="str">
        <f ca="1">IFERROR(IF(ISBLANK(INDEX(カレンダーデータ!$N$4:$R$368,MATCH(AA$29,カレンダーデータ!$M$4:$M$368,0),MATCH($C24,カレンダーデータ!$N$3:$R$3,0))),"",INDEX(カレンダーデータ!$N$4:$R$368,MATCH(AA$29,カレンダーデータ!$M$4:$M$368,0),MATCH($C24,カレンダーデータ!$N$3:$R$3,0))),"")</f>
        <v/>
      </c>
      <c r="AB24" s="5" t="str">
        <f ca="1">IFERROR(IF(ISBLANK(INDEX(カレンダーデータ!$N$4:$R$368,MATCH(AB$29,カレンダーデータ!$M$4:$M$368,0),MATCH($C24,カレンダーデータ!$N$3:$R$3,0))),"",INDEX(カレンダーデータ!$N$4:$R$368,MATCH(AB$29,カレンダーデータ!$M$4:$M$368,0),MATCH($C24,カレンダーデータ!$N$3:$R$3,0))),"")</f>
        <v/>
      </c>
      <c r="AC24" s="5" t="str">
        <f ca="1">IFERROR(IF(ISBLANK(INDEX(カレンダーデータ!$N$4:$R$368,MATCH(AC$29,カレンダーデータ!$M$4:$M$368,0),MATCH($C24,カレンダーデータ!$N$3:$R$3,0))),"",INDEX(カレンダーデータ!$N$4:$R$368,MATCH(AC$29,カレンダーデータ!$M$4:$M$368,0),MATCH($C24,カレンダーデータ!$N$3:$R$3,0))),"")</f>
        <v/>
      </c>
      <c r="AD24" s="5" t="str">
        <f ca="1">IFERROR(IF(ISBLANK(INDEX(カレンダーデータ!$N$4:$R$368,MATCH(AD$29,カレンダーデータ!$M$4:$M$368,0),MATCH($C24,カレンダーデータ!$N$3:$R$3,0))),"",INDEX(カレンダーデータ!$N$4:$R$368,MATCH(AD$29,カレンダーデータ!$M$4:$M$368,0),MATCH($C24,カレンダーデータ!$N$3:$R$3,0))),"")</f>
        <v/>
      </c>
      <c r="AE24" s="5" t="str">
        <f ca="1">IFERROR(IF(ISBLANK(INDEX(カレンダーデータ!$N$4:$R$368,MATCH(AE$29,カレンダーデータ!$M$4:$M$368,0),MATCH($C24,カレンダーデータ!$N$3:$R$3,0))),"",INDEX(カレンダーデータ!$N$4:$R$368,MATCH(AE$29,カレンダーデータ!$M$4:$M$368,0),MATCH($C24,カレンダーデータ!$N$3:$R$3,0))),"")</f>
        <v/>
      </c>
      <c r="AF24" s="5" t="str">
        <f ca="1">IFERROR(IF(ISBLANK(INDEX(カレンダーデータ!$N$4:$R$368,MATCH(AF$29,カレンダーデータ!$M$4:$M$368,0),MATCH($C24,カレンダーデータ!$N$3:$R$3,0))),"",INDEX(カレンダーデータ!$N$4:$R$368,MATCH(AF$29,カレンダーデータ!$M$4:$M$368,0),MATCH($C24,カレンダーデータ!$N$3:$R$3,0))),"")</f>
        <v/>
      </c>
      <c r="AG24" s="5" t="str">
        <f ca="1">IFERROR(IF(ISBLANK(INDEX(カレンダーデータ!$N$4:$R$368,MATCH(AG$29,カレンダーデータ!$M$4:$M$368,0),MATCH($C24,カレンダーデータ!$N$3:$R$3,0))),"",INDEX(カレンダーデータ!$N$4:$R$368,MATCH(AG$29,カレンダーデータ!$M$4:$M$368,0),MATCH($C24,カレンダーデータ!$N$3:$R$3,0))),"")</f>
        <v/>
      </c>
      <c r="AH24" s="5" t="str">
        <f ca="1">IFERROR(IF(ISBLANK(INDEX(カレンダーデータ!$N$4:$R$368,MATCH(AH$29,カレンダーデータ!$M$4:$M$368,0),MATCH($C24,カレンダーデータ!$N$3:$R$3,0))),"",INDEX(カレンダーデータ!$N$4:$R$368,MATCH(AH$29,カレンダーデータ!$M$4:$M$368,0),MATCH($C24,カレンダーデータ!$N$3:$R$3,0))),"")</f>
        <v/>
      </c>
      <c r="AI24" s="9"/>
      <c r="AJ24" s="9"/>
      <c r="AK24" s="9"/>
    </row>
    <row r="25" spans="1:55" ht="17.5" customHeight="1" outlineLevel="1" x14ac:dyDescent="0.2">
      <c r="B25" s="327"/>
      <c r="C25" s="180" t="s">
        <v>176</v>
      </c>
      <c r="D25" s="5" t="str">
        <f ca="1">IFERROR(IF(ISBLANK(INDEX(カレンダーデータ!$N$4:$R$368,MATCH(D$29,カレンダーデータ!$M$4:$M$368,0),MATCH($C25,カレンダーデータ!$N$3:$R$3,0))),"",INDEX(カレンダーデータ!$N$4:$R$368,MATCH(D$29,カレンダーデータ!$M$4:$M$368,0),MATCH($C25,カレンダーデータ!$N$3:$R$3,0))),"")</f>
        <v/>
      </c>
      <c r="E25" s="5" t="str">
        <f ca="1">IFERROR(IF(ISBLANK(INDEX(カレンダーデータ!$N$4:$R$368,MATCH(E$29,カレンダーデータ!$M$4:$M$368,0),MATCH($C25,カレンダーデータ!$N$3:$R$3,0))),"",INDEX(カレンダーデータ!$N$4:$R$368,MATCH(E$29,カレンダーデータ!$M$4:$M$368,0),MATCH($C25,カレンダーデータ!$N$3:$R$3,0))),"")</f>
        <v/>
      </c>
      <c r="F25" s="5" t="str">
        <f ca="1">IFERROR(IF(ISBLANK(INDEX(カレンダーデータ!$N$4:$R$368,MATCH(F$29,カレンダーデータ!$M$4:$M$368,0),MATCH($C25,カレンダーデータ!$N$3:$R$3,0))),"",INDEX(カレンダーデータ!$N$4:$R$368,MATCH(F$29,カレンダーデータ!$M$4:$M$368,0),MATCH($C25,カレンダーデータ!$N$3:$R$3,0))),"")</f>
        <v/>
      </c>
      <c r="G25" s="5" t="str">
        <f ca="1">IFERROR(IF(ISBLANK(INDEX(カレンダーデータ!$N$4:$R$368,MATCH(G$29,カレンダーデータ!$M$4:$M$368,0),MATCH($C25,カレンダーデータ!$N$3:$R$3,0))),"",INDEX(カレンダーデータ!$N$4:$R$368,MATCH(G$29,カレンダーデータ!$M$4:$M$368,0),MATCH($C25,カレンダーデータ!$N$3:$R$3,0))),"")</f>
        <v/>
      </c>
      <c r="H25" s="5" t="str">
        <f ca="1">IFERROR(IF(ISBLANK(INDEX(カレンダーデータ!$N$4:$R$368,MATCH(H$29,カレンダーデータ!$M$4:$M$368,0),MATCH($C25,カレンダーデータ!$N$3:$R$3,0))),"",INDEX(カレンダーデータ!$N$4:$R$368,MATCH(H$29,カレンダーデータ!$M$4:$M$368,0),MATCH($C25,カレンダーデータ!$N$3:$R$3,0))),"")</f>
        <v/>
      </c>
      <c r="I25" s="5" t="str">
        <f ca="1">IFERROR(IF(ISBLANK(INDEX(カレンダーデータ!$N$4:$R$368,MATCH(I$29,カレンダーデータ!$M$4:$M$368,0),MATCH($C25,カレンダーデータ!$N$3:$R$3,0))),"",INDEX(カレンダーデータ!$N$4:$R$368,MATCH(I$29,カレンダーデータ!$M$4:$M$368,0),MATCH($C25,カレンダーデータ!$N$3:$R$3,0))),"")</f>
        <v/>
      </c>
      <c r="J25" s="5" t="str">
        <f ca="1">IFERROR(IF(ISBLANK(INDEX(カレンダーデータ!$N$4:$R$368,MATCH(J$29,カレンダーデータ!$M$4:$M$368,0),MATCH($C25,カレンダーデータ!$N$3:$R$3,0))),"",INDEX(カレンダーデータ!$N$4:$R$368,MATCH(J$29,カレンダーデータ!$M$4:$M$368,0),MATCH($C25,カレンダーデータ!$N$3:$R$3,0))),"")</f>
        <v/>
      </c>
      <c r="K25" s="5" t="str">
        <f ca="1">IFERROR(IF(ISBLANK(INDEX(カレンダーデータ!$N$4:$R$368,MATCH(K$29,カレンダーデータ!$M$4:$M$368,0),MATCH($C25,カレンダーデータ!$N$3:$R$3,0))),"",INDEX(カレンダーデータ!$N$4:$R$368,MATCH(K$29,カレンダーデータ!$M$4:$M$368,0),MATCH($C25,カレンダーデータ!$N$3:$R$3,0))),"")</f>
        <v/>
      </c>
      <c r="L25" s="5" t="str">
        <f ca="1">IFERROR(IF(ISBLANK(INDEX(カレンダーデータ!$N$4:$R$368,MATCH(L$29,カレンダーデータ!$M$4:$M$368,0),MATCH($C25,カレンダーデータ!$N$3:$R$3,0))),"",INDEX(カレンダーデータ!$N$4:$R$368,MATCH(L$29,カレンダーデータ!$M$4:$M$368,0),MATCH($C25,カレンダーデータ!$N$3:$R$3,0))),"")</f>
        <v/>
      </c>
      <c r="M25" s="5" t="str">
        <f ca="1">IFERROR(IF(ISBLANK(INDEX(カレンダーデータ!$N$4:$R$368,MATCH(M$29,カレンダーデータ!$M$4:$M$368,0),MATCH($C25,カレンダーデータ!$N$3:$R$3,0))),"",INDEX(カレンダーデータ!$N$4:$R$368,MATCH(M$29,カレンダーデータ!$M$4:$M$368,0),MATCH($C25,カレンダーデータ!$N$3:$R$3,0))),"")</f>
        <v/>
      </c>
      <c r="N25" s="5" t="str">
        <f ca="1">IFERROR(IF(ISBLANK(INDEX(カレンダーデータ!$N$4:$R$368,MATCH(N$29,カレンダーデータ!$M$4:$M$368,0),MATCH($C25,カレンダーデータ!$N$3:$R$3,0))),"",INDEX(カレンダーデータ!$N$4:$R$368,MATCH(N$29,カレンダーデータ!$M$4:$M$368,0),MATCH($C25,カレンダーデータ!$N$3:$R$3,0))),"")</f>
        <v/>
      </c>
      <c r="O25" s="5" t="str">
        <f ca="1">IFERROR(IF(ISBLANK(INDEX(カレンダーデータ!$N$4:$R$368,MATCH(O$29,カレンダーデータ!$M$4:$M$368,0),MATCH($C25,カレンダーデータ!$N$3:$R$3,0))),"",INDEX(カレンダーデータ!$N$4:$R$368,MATCH(O$29,カレンダーデータ!$M$4:$M$368,0),MATCH($C25,カレンダーデータ!$N$3:$R$3,0))),"")</f>
        <v/>
      </c>
      <c r="P25" s="5" t="str">
        <f ca="1">IFERROR(IF(ISBLANK(INDEX(カレンダーデータ!$N$4:$R$368,MATCH(P$29,カレンダーデータ!$M$4:$M$368,0),MATCH($C25,カレンダーデータ!$N$3:$R$3,0))),"",INDEX(カレンダーデータ!$N$4:$R$368,MATCH(P$29,カレンダーデータ!$M$4:$M$368,0),MATCH($C25,カレンダーデータ!$N$3:$R$3,0))),"")</f>
        <v/>
      </c>
      <c r="Q25" s="5" t="str">
        <f ca="1">IFERROR(IF(ISBLANK(INDEX(カレンダーデータ!$N$4:$R$368,MATCH(Q$29,カレンダーデータ!$M$4:$M$368,0),MATCH($C25,カレンダーデータ!$N$3:$R$3,0))),"",INDEX(カレンダーデータ!$N$4:$R$368,MATCH(Q$29,カレンダーデータ!$M$4:$M$368,0),MATCH($C25,カレンダーデータ!$N$3:$R$3,0))),"")</f>
        <v/>
      </c>
      <c r="R25" s="5" t="str">
        <f ca="1">IFERROR(IF(ISBLANK(INDEX(カレンダーデータ!$N$4:$R$368,MATCH(R$29,カレンダーデータ!$M$4:$M$368,0),MATCH($C25,カレンダーデータ!$N$3:$R$3,0))),"",INDEX(カレンダーデータ!$N$4:$R$368,MATCH(R$29,カレンダーデータ!$M$4:$M$368,0),MATCH($C25,カレンダーデータ!$N$3:$R$3,0))),"")</f>
        <v/>
      </c>
      <c r="S25" s="5" t="str">
        <f ca="1">IFERROR(IF(ISBLANK(INDEX(カレンダーデータ!$N$4:$R$368,MATCH(S$29,カレンダーデータ!$M$4:$M$368,0),MATCH($C25,カレンダーデータ!$N$3:$R$3,0))),"",INDEX(カレンダーデータ!$N$4:$R$368,MATCH(S$29,カレンダーデータ!$M$4:$M$368,0),MATCH($C25,カレンダーデータ!$N$3:$R$3,0))),"")</f>
        <v/>
      </c>
      <c r="T25" s="5" t="str">
        <f ca="1">IFERROR(IF(ISBLANK(INDEX(カレンダーデータ!$N$4:$R$368,MATCH(T$29,カレンダーデータ!$M$4:$M$368,0),MATCH($C25,カレンダーデータ!$N$3:$R$3,0))),"",INDEX(カレンダーデータ!$N$4:$R$368,MATCH(T$29,カレンダーデータ!$M$4:$M$368,0),MATCH($C25,カレンダーデータ!$N$3:$R$3,0))),"")</f>
        <v/>
      </c>
      <c r="U25" s="5" t="str">
        <f ca="1">IFERROR(IF(ISBLANK(INDEX(カレンダーデータ!$N$4:$R$368,MATCH(U$29,カレンダーデータ!$M$4:$M$368,0),MATCH($C25,カレンダーデータ!$N$3:$R$3,0))),"",INDEX(カレンダーデータ!$N$4:$R$368,MATCH(U$29,カレンダーデータ!$M$4:$M$368,0),MATCH($C25,カレンダーデータ!$N$3:$R$3,0))),"")</f>
        <v/>
      </c>
      <c r="V25" s="5" t="str">
        <f ca="1">IFERROR(IF(ISBLANK(INDEX(カレンダーデータ!$N$4:$R$368,MATCH(V$29,カレンダーデータ!$M$4:$M$368,0),MATCH($C25,カレンダーデータ!$N$3:$R$3,0))),"",INDEX(カレンダーデータ!$N$4:$R$368,MATCH(V$29,カレンダーデータ!$M$4:$M$368,0),MATCH($C25,カレンダーデータ!$N$3:$R$3,0))),"")</f>
        <v/>
      </c>
      <c r="W25" s="5" t="str">
        <f ca="1">IFERROR(IF(ISBLANK(INDEX(カレンダーデータ!$N$4:$R$368,MATCH(W$29,カレンダーデータ!$M$4:$M$368,0),MATCH($C25,カレンダーデータ!$N$3:$R$3,0))),"",INDEX(カレンダーデータ!$N$4:$R$368,MATCH(W$29,カレンダーデータ!$M$4:$M$368,0),MATCH($C25,カレンダーデータ!$N$3:$R$3,0))),"")</f>
        <v/>
      </c>
      <c r="X25" s="5" t="str">
        <f ca="1">IFERROR(IF(ISBLANK(INDEX(カレンダーデータ!$N$4:$R$368,MATCH(X$29,カレンダーデータ!$M$4:$M$368,0),MATCH($C25,カレンダーデータ!$N$3:$R$3,0))),"",INDEX(カレンダーデータ!$N$4:$R$368,MATCH(X$29,カレンダーデータ!$M$4:$M$368,0),MATCH($C25,カレンダーデータ!$N$3:$R$3,0))),"")</f>
        <v/>
      </c>
      <c r="Y25" s="5" t="str">
        <f ca="1">IFERROR(IF(ISBLANK(INDEX(カレンダーデータ!$N$4:$R$368,MATCH(Y$29,カレンダーデータ!$M$4:$M$368,0),MATCH($C25,カレンダーデータ!$N$3:$R$3,0))),"",INDEX(カレンダーデータ!$N$4:$R$368,MATCH(Y$29,カレンダーデータ!$M$4:$M$368,0),MATCH($C25,カレンダーデータ!$N$3:$R$3,0))),"")</f>
        <v/>
      </c>
      <c r="Z25" s="5" t="str">
        <f ca="1">IFERROR(IF(ISBLANK(INDEX(カレンダーデータ!$N$4:$R$368,MATCH(Z$29,カレンダーデータ!$M$4:$M$368,0),MATCH($C25,カレンダーデータ!$N$3:$R$3,0))),"",INDEX(カレンダーデータ!$N$4:$R$368,MATCH(Z$29,カレンダーデータ!$M$4:$M$368,0),MATCH($C25,カレンダーデータ!$N$3:$R$3,0))),"")</f>
        <v/>
      </c>
      <c r="AA25" s="5" t="str">
        <f ca="1">IFERROR(IF(ISBLANK(INDEX(カレンダーデータ!$N$4:$R$368,MATCH(AA$29,カレンダーデータ!$M$4:$M$368,0),MATCH($C25,カレンダーデータ!$N$3:$R$3,0))),"",INDEX(カレンダーデータ!$N$4:$R$368,MATCH(AA$29,カレンダーデータ!$M$4:$M$368,0),MATCH($C25,カレンダーデータ!$N$3:$R$3,0))),"")</f>
        <v/>
      </c>
      <c r="AB25" s="5" t="str">
        <f ca="1">IFERROR(IF(ISBLANK(INDEX(カレンダーデータ!$N$4:$R$368,MATCH(AB$29,カレンダーデータ!$M$4:$M$368,0),MATCH($C25,カレンダーデータ!$N$3:$R$3,0))),"",INDEX(カレンダーデータ!$N$4:$R$368,MATCH(AB$29,カレンダーデータ!$M$4:$M$368,0),MATCH($C25,カレンダーデータ!$N$3:$R$3,0))),"")</f>
        <v/>
      </c>
      <c r="AC25" s="5" t="str">
        <f ca="1">IFERROR(IF(ISBLANK(INDEX(カレンダーデータ!$N$4:$R$368,MATCH(AC$29,カレンダーデータ!$M$4:$M$368,0),MATCH($C25,カレンダーデータ!$N$3:$R$3,0))),"",INDEX(カレンダーデータ!$N$4:$R$368,MATCH(AC$29,カレンダーデータ!$M$4:$M$368,0),MATCH($C25,カレンダーデータ!$N$3:$R$3,0))),"")</f>
        <v/>
      </c>
      <c r="AD25" s="5" t="str">
        <f ca="1">IFERROR(IF(ISBLANK(INDEX(カレンダーデータ!$N$4:$R$368,MATCH(AD$29,カレンダーデータ!$M$4:$M$368,0),MATCH($C25,カレンダーデータ!$N$3:$R$3,0))),"",INDEX(カレンダーデータ!$N$4:$R$368,MATCH(AD$29,カレンダーデータ!$M$4:$M$368,0),MATCH($C25,カレンダーデータ!$N$3:$R$3,0))),"")</f>
        <v/>
      </c>
      <c r="AE25" s="5" t="str">
        <f ca="1">IFERROR(IF(ISBLANK(INDEX(カレンダーデータ!$N$4:$R$368,MATCH(AE$29,カレンダーデータ!$M$4:$M$368,0),MATCH($C25,カレンダーデータ!$N$3:$R$3,0))),"",INDEX(カレンダーデータ!$N$4:$R$368,MATCH(AE$29,カレンダーデータ!$M$4:$M$368,0),MATCH($C25,カレンダーデータ!$N$3:$R$3,0))),"")</f>
        <v/>
      </c>
      <c r="AF25" s="5" t="str">
        <f ca="1">IFERROR(IF(ISBLANK(INDEX(カレンダーデータ!$N$4:$R$368,MATCH(AF$29,カレンダーデータ!$M$4:$M$368,0),MATCH($C25,カレンダーデータ!$N$3:$R$3,0))),"",INDEX(カレンダーデータ!$N$4:$R$368,MATCH(AF$29,カレンダーデータ!$M$4:$M$368,0),MATCH($C25,カレンダーデータ!$N$3:$R$3,0))),"")</f>
        <v/>
      </c>
      <c r="AG25" s="5" t="str">
        <f ca="1">IFERROR(IF(ISBLANK(INDEX(カレンダーデータ!$N$4:$R$368,MATCH(AG$29,カレンダーデータ!$M$4:$M$368,0),MATCH($C25,カレンダーデータ!$N$3:$R$3,0))),"",INDEX(カレンダーデータ!$N$4:$R$368,MATCH(AG$29,カレンダーデータ!$M$4:$M$368,0),MATCH($C25,カレンダーデータ!$N$3:$R$3,0))),"")</f>
        <v/>
      </c>
      <c r="AH25" s="5" t="str">
        <f ca="1">IFERROR(IF(ISBLANK(INDEX(カレンダーデータ!$N$4:$R$368,MATCH(AH$29,カレンダーデータ!$M$4:$M$368,0),MATCH($C25,カレンダーデータ!$N$3:$R$3,0))),"",INDEX(カレンダーデータ!$N$4:$R$368,MATCH(AH$29,カレンダーデータ!$M$4:$M$368,0),MATCH($C25,カレンダーデータ!$N$3:$R$3,0))),"")</f>
        <v/>
      </c>
      <c r="AI25" s="9"/>
      <c r="AJ25" s="9"/>
      <c r="AK25" s="9"/>
    </row>
    <row r="26" spans="1:55" ht="17.5" customHeight="1" outlineLevel="1" x14ac:dyDescent="0.2">
      <c r="B26" s="327"/>
      <c r="C26" s="180" t="s">
        <v>177</v>
      </c>
      <c r="D26" s="5" t="str">
        <f ca="1">IFERROR(IF(ISBLANK(INDEX(カレンダーデータ!$N$4:$R$368,MATCH(D$29,カレンダーデータ!$M$4:$M$368,0),MATCH($C26,カレンダーデータ!$N$3:$R$3,0))),"",INDEX(カレンダーデータ!$N$4:$R$368,MATCH(D$29,カレンダーデータ!$M$4:$M$368,0),MATCH($C26,カレンダーデータ!$N$3:$R$3,0))),"")</f>
        <v/>
      </c>
      <c r="E26" s="5" t="str">
        <f ca="1">IFERROR(IF(ISBLANK(INDEX(カレンダーデータ!$N$4:$R$368,MATCH(E$29,カレンダーデータ!$M$4:$M$368,0),MATCH($C26,カレンダーデータ!$N$3:$R$3,0))),"",INDEX(カレンダーデータ!$N$4:$R$368,MATCH(E$29,カレンダーデータ!$M$4:$M$368,0),MATCH($C26,カレンダーデータ!$N$3:$R$3,0))),"")</f>
        <v/>
      </c>
      <c r="F26" s="5" t="str">
        <f ca="1">IFERROR(IF(ISBLANK(INDEX(カレンダーデータ!$N$4:$R$368,MATCH(F$29,カレンダーデータ!$M$4:$M$368,0),MATCH($C26,カレンダーデータ!$N$3:$R$3,0))),"",INDEX(カレンダーデータ!$N$4:$R$368,MATCH(F$29,カレンダーデータ!$M$4:$M$368,0),MATCH($C26,カレンダーデータ!$N$3:$R$3,0))),"")</f>
        <v/>
      </c>
      <c r="G26" s="5" t="str">
        <f ca="1">IFERROR(IF(ISBLANK(INDEX(カレンダーデータ!$N$4:$R$368,MATCH(G$29,カレンダーデータ!$M$4:$M$368,0),MATCH($C26,カレンダーデータ!$N$3:$R$3,0))),"",INDEX(カレンダーデータ!$N$4:$R$368,MATCH(G$29,カレンダーデータ!$M$4:$M$368,0),MATCH($C26,カレンダーデータ!$N$3:$R$3,0))),"")</f>
        <v/>
      </c>
      <c r="H26" s="5" t="str">
        <f ca="1">IFERROR(IF(ISBLANK(INDEX(カレンダーデータ!$N$4:$R$368,MATCH(H$29,カレンダーデータ!$M$4:$M$368,0),MATCH($C26,カレンダーデータ!$N$3:$R$3,0))),"",INDEX(カレンダーデータ!$N$4:$R$368,MATCH(H$29,カレンダーデータ!$M$4:$M$368,0),MATCH($C26,カレンダーデータ!$N$3:$R$3,0))),"")</f>
        <v/>
      </c>
      <c r="I26" s="5" t="str">
        <f ca="1">IFERROR(IF(ISBLANK(INDEX(カレンダーデータ!$N$4:$R$368,MATCH(I$29,カレンダーデータ!$M$4:$M$368,0),MATCH($C26,カレンダーデータ!$N$3:$R$3,0))),"",INDEX(カレンダーデータ!$N$4:$R$368,MATCH(I$29,カレンダーデータ!$M$4:$M$368,0),MATCH($C26,カレンダーデータ!$N$3:$R$3,0))),"")</f>
        <v/>
      </c>
      <c r="J26" s="5" t="str">
        <f ca="1">IFERROR(IF(ISBLANK(INDEX(カレンダーデータ!$N$4:$R$368,MATCH(J$29,カレンダーデータ!$M$4:$M$368,0),MATCH($C26,カレンダーデータ!$N$3:$R$3,0))),"",INDEX(カレンダーデータ!$N$4:$R$368,MATCH(J$29,カレンダーデータ!$M$4:$M$368,0),MATCH($C26,カレンダーデータ!$N$3:$R$3,0))),"")</f>
        <v/>
      </c>
      <c r="K26" s="5" t="str">
        <f ca="1">IFERROR(IF(ISBLANK(INDEX(カレンダーデータ!$N$4:$R$368,MATCH(K$29,カレンダーデータ!$M$4:$M$368,0),MATCH($C26,カレンダーデータ!$N$3:$R$3,0))),"",INDEX(カレンダーデータ!$N$4:$R$368,MATCH(K$29,カレンダーデータ!$M$4:$M$368,0),MATCH($C26,カレンダーデータ!$N$3:$R$3,0))),"")</f>
        <v/>
      </c>
      <c r="L26" s="5" t="str">
        <f ca="1">IFERROR(IF(ISBLANK(INDEX(カレンダーデータ!$N$4:$R$368,MATCH(L$29,カレンダーデータ!$M$4:$M$368,0),MATCH($C26,カレンダーデータ!$N$3:$R$3,0))),"",INDEX(カレンダーデータ!$N$4:$R$368,MATCH(L$29,カレンダーデータ!$M$4:$M$368,0),MATCH($C26,カレンダーデータ!$N$3:$R$3,0))),"")</f>
        <v/>
      </c>
      <c r="M26" s="5" t="str">
        <f ca="1">IFERROR(IF(ISBLANK(INDEX(カレンダーデータ!$N$4:$R$368,MATCH(M$29,カレンダーデータ!$M$4:$M$368,0),MATCH($C26,カレンダーデータ!$N$3:$R$3,0))),"",INDEX(カレンダーデータ!$N$4:$R$368,MATCH(M$29,カレンダーデータ!$M$4:$M$368,0),MATCH($C26,カレンダーデータ!$N$3:$R$3,0))),"")</f>
        <v/>
      </c>
      <c r="N26" s="5" t="str">
        <f ca="1">IFERROR(IF(ISBLANK(INDEX(カレンダーデータ!$N$4:$R$368,MATCH(N$29,カレンダーデータ!$M$4:$M$368,0),MATCH($C26,カレンダーデータ!$N$3:$R$3,0))),"",INDEX(カレンダーデータ!$N$4:$R$368,MATCH(N$29,カレンダーデータ!$M$4:$M$368,0),MATCH($C26,カレンダーデータ!$N$3:$R$3,0))),"")</f>
        <v/>
      </c>
      <c r="O26" s="5" t="str">
        <f ca="1">IFERROR(IF(ISBLANK(INDEX(カレンダーデータ!$N$4:$R$368,MATCH(O$29,カレンダーデータ!$M$4:$M$368,0),MATCH($C26,カレンダーデータ!$N$3:$R$3,0))),"",INDEX(カレンダーデータ!$N$4:$R$368,MATCH(O$29,カレンダーデータ!$M$4:$M$368,0),MATCH($C26,カレンダーデータ!$N$3:$R$3,0))),"")</f>
        <v/>
      </c>
      <c r="P26" s="5" t="str">
        <f ca="1">IFERROR(IF(ISBLANK(INDEX(カレンダーデータ!$N$4:$R$368,MATCH(P$29,カレンダーデータ!$M$4:$M$368,0),MATCH($C26,カレンダーデータ!$N$3:$R$3,0))),"",INDEX(カレンダーデータ!$N$4:$R$368,MATCH(P$29,カレンダーデータ!$M$4:$M$368,0),MATCH($C26,カレンダーデータ!$N$3:$R$3,0))),"")</f>
        <v/>
      </c>
      <c r="Q26" s="5" t="str">
        <f ca="1">IFERROR(IF(ISBLANK(INDEX(カレンダーデータ!$N$4:$R$368,MATCH(Q$29,カレンダーデータ!$M$4:$M$368,0),MATCH($C26,カレンダーデータ!$N$3:$R$3,0))),"",INDEX(カレンダーデータ!$N$4:$R$368,MATCH(Q$29,カレンダーデータ!$M$4:$M$368,0),MATCH($C26,カレンダーデータ!$N$3:$R$3,0))),"")</f>
        <v/>
      </c>
      <c r="R26" s="5" t="str">
        <f ca="1">IFERROR(IF(ISBLANK(INDEX(カレンダーデータ!$N$4:$R$368,MATCH(R$29,カレンダーデータ!$M$4:$M$368,0),MATCH($C26,カレンダーデータ!$N$3:$R$3,0))),"",INDEX(カレンダーデータ!$N$4:$R$368,MATCH(R$29,カレンダーデータ!$M$4:$M$368,0),MATCH($C26,カレンダーデータ!$N$3:$R$3,0))),"")</f>
        <v/>
      </c>
      <c r="S26" s="5" t="str">
        <f ca="1">IFERROR(IF(ISBLANK(INDEX(カレンダーデータ!$N$4:$R$368,MATCH(S$29,カレンダーデータ!$M$4:$M$368,0),MATCH($C26,カレンダーデータ!$N$3:$R$3,0))),"",INDEX(カレンダーデータ!$N$4:$R$368,MATCH(S$29,カレンダーデータ!$M$4:$M$368,0),MATCH($C26,カレンダーデータ!$N$3:$R$3,0))),"")</f>
        <v/>
      </c>
      <c r="T26" s="5" t="str">
        <f ca="1">IFERROR(IF(ISBLANK(INDEX(カレンダーデータ!$N$4:$R$368,MATCH(T$29,カレンダーデータ!$M$4:$M$368,0),MATCH($C26,カレンダーデータ!$N$3:$R$3,0))),"",INDEX(カレンダーデータ!$N$4:$R$368,MATCH(T$29,カレンダーデータ!$M$4:$M$368,0),MATCH($C26,カレンダーデータ!$N$3:$R$3,0))),"")</f>
        <v/>
      </c>
      <c r="U26" s="5" t="str">
        <f ca="1">IFERROR(IF(ISBLANK(INDEX(カレンダーデータ!$N$4:$R$368,MATCH(U$29,カレンダーデータ!$M$4:$M$368,0),MATCH($C26,カレンダーデータ!$N$3:$R$3,0))),"",INDEX(カレンダーデータ!$N$4:$R$368,MATCH(U$29,カレンダーデータ!$M$4:$M$368,0),MATCH($C26,カレンダーデータ!$N$3:$R$3,0))),"")</f>
        <v/>
      </c>
      <c r="V26" s="5" t="str">
        <f ca="1">IFERROR(IF(ISBLANK(INDEX(カレンダーデータ!$N$4:$R$368,MATCH(V$29,カレンダーデータ!$M$4:$M$368,0),MATCH($C26,カレンダーデータ!$N$3:$R$3,0))),"",INDEX(カレンダーデータ!$N$4:$R$368,MATCH(V$29,カレンダーデータ!$M$4:$M$368,0),MATCH($C26,カレンダーデータ!$N$3:$R$3,0))),"")</f>
        <v/>
      </c>
      <c r="W26" s="5" t="str">
        <f ca="1">IFERROR(IF(ISBLANK(INDEX(カレンダーデータ!$N$4:$R$368,MATCH(W$29,カレンダーデータ!$M$4:$M$368,0),MATCH($C26,カレンダーデータ!$N$3:$R$3,0))),"",INDEX(カレンダーデータ!$N$4:$R$368,MATCH(W$29,カレンダーデータ!$M$4:$M$368,0),MATCH($C26,カレンダーデータ!$N$3:$R$3,0))),"")</f>
        <v/>
      </c>
      <c r="X26" s="5" t="str">
        <f ca="1">IFERROR(IF(ISBLANK(INDEX(カレンダーデータ!$N$4:$R$368,MATCH(X$29,カレンダーデータ!$M$4:$M$368,0),MATCH($C26,カレンダーデータ!$N$3:$R$3,0))),"",INDEX(カレンダーデータ!$N$4:$R$368,MATCH(X$29,カレンダーデータ!$M$4:$M$368,0),MATCH($C26,カレンダーデータ!$N$3:$R$3,0))),"")</f>
        <v/>
      </c>
      <c r="Y26" s="5" t="str">
        <f ca="1">IFERROR(IF(ISBLANK(INDEX(カレンダーデータ!$N$4:$R$368,MATCH(Y$29,カレンダーデータ!$M$4:$M$368,0),MATCH($C26,カレンダーデータ!$N$3:$R$3,0))),"",INDEX(カレンダーデータ!$N$4:$R$368,MATCH(Y$29,カレンダーデータ!$M$4:$M$368,0),MATCH($C26,カレンダーデータ!$N$3:$R$3,0))),"")</f>
        <v/>
      </c>
      <c r="Z26" s="5" t="str">
        <f ca="1">IFERROR(IF(ISBLANK(INDEX(カレンダーデータ!$N$4:$R$368,MATCH(Z$29,カレンダーデータ!$M$4:$M$368,0),MATCH($C26,カレンダーデータ!$N$3:$R$3,0))),"",INDEX(カレンダーデータ!$N$4:$R$368,MATCH(Z$29,カレンダーデータ!$M$4:$M$368,0),MATCH($C26,カレンダーデータ!$N$3:$R$3,0))),"")</f>
        <v/>
      </c>
      <c r="AA26" s="5" t="str">
        <f ca="1">IFERROR(IF(ISBLANK(INDEX(カレンダーデータ!$N$4:$R$368,MATCH(AA$29,カレンダーデータ!$M$4:$M$368,0),MATCH($C26,カレンダーデータ!$N$3:$R$3,0))),"",INDEX(カレンダーデータ!$N$4:$R$368,MATCH(AA$29,カレンダーデータ!$M$4:$M$368,0),MATCH($C26,カレンダーデータ!$N$3:$R$3,0))),"")</f>
        <v/>
      </c>
      <c r="AB26" s="5" t="str">
        <f ca="1">IFERROR(IF(ISBLANK(INDEX(カレンダーデータ!$N$4:$R$368,MATCH(AB$29,カレンダーデータ!$M$4:$M$368,0),MATCH($C26,カレンダーデータ!$N$3:$R$3,0))),"",INDEX(カレンダーデータ!$N$4:$R$368,MATCH(AB$29,カレンダーデータ!$M$4:$M$368,0),MATCH($C26,カレンダーデータ!$N$3:$R$3,0))),"")</f>
        <v/>
      </c>
      <c r="AC26" s="5" t="str">
        <f ca="1">IFERROR(IF(ISBLANK(INDEX(カレンダーデータ!$N$4:$R$368,MATCH(AC$29,カレンダーデータ!$M$4:$M$368,0),MATCH($C26,カレンダーデータ!$N$3:$R$3,0))),"",INDEX(カレンダーデータ!$N$4:$R$368,MATCH(AC$29,カレンダーデータ!$M$4:$M$368,0),MATCH($C26,カレンダーデータ!$N$3:$R$3,0))),"")</f>
        <v/>
      </c>
      <c r="AD26" s="5" t="str">
        <f ca="1">IFERROR(IF(ISBLANK(INDEX(カレンダーデータ!$N$4:$R$368,MATCH(AD$29,カレンダーデータ!$M$4:$M$368,0),MATCH($C26,カレンダーデータ!$N$3:$R$3,0))),"",INDEX(カレンダーデータ!$N$4:$R$368,MATCH(AD$29,カレンダーデータ!$M$4:$M$368,0),MATCH($C26,カレンダーデータ!$N$3:$R$3,0))),"")</f>
        <v/>
      </c>
      <c r="AE26" s="5" t="str">
        <f ca="1">IFERROR(IF(ISBLANK(INDEX(カレンダーデータ!$N$4:$R$368,MATCH(AE$29,カレンダーデータ!$M$4:$M$368,0),MATCH($C26,カレンダーデータ!$N$3:$R$3,0))),"",INDEX(カレンダーデータ!$N$4:$R$368,MATCH(AE$29,カレンダーデータ!$M$4:$M$368,0),MATCH($C26,カレンダーデータ!$N$3:$R$3,0))),"")</f>
        <v/>
      </c>
      <c r="AF26" s="5" t="str">
        <f ca="1">IFERROR(IF(ISBLANK(INDEX(カレンダーデータ!$N$4:$R$368,MATCH(AF$29,カレンダーデータ!$M$4:$M$368,0),MATCH($C26,カレンダーデータ!$N$3:$R$3,0))),"",INDEX(カレンダーデータ!$N$4:$R$368,MATCH(AF$29,カレンダーデータ!$M$4:$M$368,0),MATCH($C26,カレンダーデータ!$N$3:$R$3,0))),"")</f>
        <v/>
      </c>
      <c r="AG26" s="5" t="str">
        <f ca="1">IFERROR(IF(ISBLANK(INDEX(カレンダーデータ!$N$4:$R$368,MATCH(AG$29,カレンダーデータ!$M$4:$M$368,0),MATCH($C26,カレンダーデータ!$N$3:$R$3,0))),"",INDEX(カレンダーデータ!$N$4:$R$368,MATCH(AG$29,カレンダーデータ!$M$4:$M$368,0),MATCH($C26,カレンダーデータ!$N$3:$R$3,0))),"")</f>
        <v/>
      </c>
      <c r="AH26" s="5" t="str">
        <f ca="1">IFERROR(IF(ISBLANK(INDEX(カレンダーデータ!$N$4:$R$368,MATCH(AH$29,カレンダーデータ!$M$4:$M$368,0),MATCH($C26,カレンダーデータ!$N$3:$R$3,0))),"",INDEX(カレンダーデータ!$N$4:$R$368,MATCH(AH$29,カレンダーデータ!$M$4:$M$368,0),MATCH($C26,カレンダーデータ!$N$3:$R$3,0))),"")</f>
        <v/>
      </c>
      <c r="AI26" s="9"/>
      <c r="AJ26" s="9"/>
      <c r="AK26" s="9"/>
    </row>
    <row r="27" spans="1:55" ht="17.5" customHeight="1" outlineLevel="1" x14ac:dyDescent="0.2">
      <c r="B27" s="327"/>
      <c r="C27" s="180" t="s">
        <v>178</v>
      </c>
      <c r="D27" s="5" t="str">
        <f ca="1">IFERROR(IF(ISBLANK(INDEX(カレンダーデータ!$N$4:$R$368,MATCH(D$29,カレンダーデータ!$M$4:$M$368,0),MATCH($C27,カレンダーデータ!$N$3:$R$3,0))),"",INDEX(カレンダーデータ!$N$4:$R$368,MATCH(D$29,カレンダーデータ!$M$4:$M$368,0),MATCH($C27,カレンダーデータ!$N$3:$R$3,0))),"")</f>
        <v/>
      </c>
      <c r="E27" s="5" t="str">
        <f ca="1">IFERROR(IF(ISBLANK(INDEX(カレンダーデータ!$N$4:$R$368,MATCH(E$29,カレンダーデータ!$M$4:$M$368,0),MATCH($C27,カレンダーデータ!$N$3:$R$3,0))),"",INDEX(カレンダーデータ!$N$4:$R$368,MATCH(E$29,カレンダーデータ!$M$4:$M$368,0),MATCH($C27,カレンダーデータ!$N$3:$R$3,0))),"")</f>
        <v/>
      </c>
      <c r="F27" s="5" t="str">
        <f ca="1">IFERROR(IF(ISBLANK(INDEX(カレンダーデータ!$N$4:$R$368,MATCH(F$29,カレンダーデータ!$M$4:$M$368,0),MATCH($C27,カレンダーデータ!$N$3:$R$3,0))),"",INDEX(カレンダーデータ!$N$4:$R$368,MATCH(F$29,カレンダーデータ!$M$4:$M$368,0),MATCH($C27,カレンダーデータ!$N$3:$R$3,0))),"")</f>
        <v/>
      </c>
      <c r="G27" s="5" t="str">
        <f ca="1">IFERROR(IF(ISBLANK(INDEX(カレンダーデータ!$N$4:$R$368,MATCH(G$29,カレンダーデータ!$M$4:$M$368,0),MATCH($C27,カレンダーデータ!$N$3:$R$3,0))),"",INDEX(カレンダーデータ!$N$4:$R$368,MATCH(G$29,カレンダーデータ!$M$4:$M$368,0),MATCH($C27,カレンダーデータ!$N$3:$R$3,0))),"")</f>
        <v/>
      </c>
      <c r="H27" s="5" t="str">
        <f ca="1">IFERROR(IF(ISBLANK(INDEX(カレンダーデータ!$N$4:$R$368,MATCH(H$29,カレンダーデータ!$M$4:$M$368,0),MATCH($C27,カレンダーデータ!$N$3:$R$3,0))),"",INDEX(カレンダーデータ!$N$4:$R$368,MATCH(H$29,カレンダーデータ!$M$4:$M$368,0),MATCH($C27,カレンダーデータ!$N$3:$R$3,0))),"")</f>
        <v/>
      </c>
      <c r="I27" s="5" t="str">
        <f ca="1">IFERROR(IF(ISBLANK(INDEX(カレンダーデータ!$N$4:$R$368,MATCH(I$29,カレンダーデータ!$M$4:$M$368,0),MATCH($C27,カレンダーデータ!$N$3:$R$3,0))),"",INDEX(カレンダーデータ!$N$4:$R$368,MATCH(I$29,カレンダーデータ!$M$4:$M$368,0),MATCH($C27,カレンダーデータ!$N$3:$R$3,0))),"")</f>
        <v/>
      </c>
      <c r="J27" s="5" t="str">
        <f ca="1">IFERROR(IF(ISBLANK(INDEX(カレンダーデータ!$N$4:$R$368,MATCH(J$29,カレンダーデータ!$M$4:$M$368,0),MATCH($C27,カレンダーデータ!$N$3:$R$3,0))),"",INDEX(カレンダーデータ!$N$4:$R$368,MATCH(J$29,カレンダーデータ!$M$4:$M$368,0),MATCH($C27,カレンダーデータ!$N$3:$R$3,0))),"")</f>
        <v/>
      </c>
      <c r="K27" s="5" t="str">
        <f ca="1">IFERROR(IF(ISBLANK(INDEX(カレンダーデータ!$N$4:$R$368,MATCH(K$29,カレンダーデータ!$M$4:$M$368,0),MATCH($C27,カレンダーデータ!$N$3:$R$3,0))),"",INDEX(カレンダーデータ!$N$4:$R$368,MATCH(K$29,カレンダーデータ!$M$4:$M$368,0),MATCH($C27,カレンダーデータ!$N$3:$R$3,0))),"")</f>
        <v/>
      </c>
      <c r="L27" s="5" t="str">
        <f ca="1">IFERROR(IF(ISBLANK(INDEX(カレンダーデータ!$N$4:$R$368,MATCH(L$29,カレンダーデータ!$M$4:$M$368,0),MATCH($C27,カレンダーデータ!$N$3:$R$3,0))),"",INDEX(カレンダーデータ!$N$4:$R$368,MATCH(L$29,カレンダーデータ!$M$4:$M$368,0),MATCH($C27,カレンダーデータ!$N$3:$R$3,0))),"")</f>
        <v/>
      </c>
      <c r="M27" s="5" t="str">
        <f ca="1">IFERROR(IF(ISBLANK(INDEX(カレンダーデータ!$N$4:$R$368,MATCH(M$29,カレンダーデータ!$M$4:$M$368,0),MATCH($C27,カレンダーデータ!$N$3:$R$3,0))),"",INDEX(カレンダーデータ!$N$4:$R$368,MATCH(M$29,カレンダーデータ!$M$4:$M$368,0),MATCH($C27,カレンダーデータ!$N$3:$R$3,0))),"")</f>
        <v/>
      </c>
      <c r="N27" s="5" t="str">
        <f ca="1">IFERROR(IF(ISBLANK(INDEX(カレンダーデータ!$N$4:$R$368,MATCH(N$29,カレンダーデータ!$M$4:$M$368,0),MATCH($C27,カレンダーデータ!$N$3:$R$3,0))),"",INDEX(カレンダーデータ!$N$4:$R$368,MATCH(N$29,カレンダーデータ!$M$4:$M$368,0),MATCH($C27,カレンダーデータ!$N$3:$R$3,0))),"")</f>
        <v/>
      </c>
      <c r="O27" s="5" t="str">
        <f ca="1">IFERROR(IF(ISBLANK(INDEX(カレンダーデータ!$N$4:$R$368,MATCH(O$29,カレンダーデータ!$M$4:$M$368,0),MATCH($C27,カレンダーデータ!$N$3:$R$3,0))),"",INDEX(カレンダーデータ!$N$4:$R$368,MATCH(O$29,カレンダーデータ!$M$4:$M$368,0),MATCH($C27,カレンダーデータ!$N$3:$R$3,0))),"")</f>
        <v/>
      </c>
      <c r="P27" s="5" t="str">
        <f ca="1">IFERROR(IF(ISBLANK(INDEX(カレンダーデータ!$N$4:$R$368,MATCH(P$29,カレンダーデータ!$M$4:$M$368,0),MATCH($C27,カレンダーデータ!$N$3:$R$3,0))),"",INDEX(カレンダーデータ!$N$4:$R$368,MATCH(P$29,カレンダーデータ!$M$4:$M$368,0),MATCH($C27,カレンダーデータ!$N$3:$R$3,0))),"")</f>
        <v/>
      </c>
      <c r="Q27" s="5" t="str">
        <f ca="1">IFERROR(IF(ISBLANK(INDEX(カレンダーデータ!$N$4:$R$368,MATCH(Q$29,カレンダーデータ!$M$4:$M$368,0),MATCH($C27,カレンダーデータ!$N$3:$R$3,0))),"",INDEX(カレンダーデータ!$N$4:$R$368,MATCH(Q$29,カレンダーデータ!$M$4:$M$368,0),MATCH($C27,カレンダーデータ!$N$3:$R$3,0))),"")</f>
        <v/>
      </c>
      <c r="R27" s="5" t="str">
        <f ca="1">IFERROR(IF(ISBLANK(INDEX(カレンダーデータ!$N$4:$R$368,MATCH(R$29,カレンダーデータ!$M$4:$M$368,0),MATCH($C27,カレンダーデータ!$N$3:$R$3,0))),"",INDEX(カレンダーデータ!$N$4:$R$368,MATCH(R$29,カレンダーデータ!$M$4:$M$368,0),MATCH($C27,カレンダーデータ!$N$3:$R$3,0))),"")</f>
        <v/>
      </c>
      <c r="S27" s="5" t="str">
        <f ca="1">IFERROR(IF(ISBLANK(INDEX(カレンダーデータ!$N$4:$R$368,MATCH(S$29,カレンダーデータ!$M$4:$M$368,0),MATCH($C27,カレンダーデータ!$N$3:$R$3,0))),"",INDEX(カレンダーデータ!$N$4:$R$368,MATCH(S$29,カレンダーデータ!$M$4:$M$368,0),MATCH($C27,カレンダーデータ!$N$3:$R$3,0))),"")</f>
        <v/>
      </c>
      <c r="T27" s="5" t="str">
        <f ca="1">IFERROR(IF(ISBLANK(INDEX(カレンダーデータ!$N$4:$R$368,MATCH(T$29,カレンダーデータ!$M$4:$M$368,0),MATCH($C27,カレンダーデータ!$N$3:$R$3,0))),"",INDEX(カレンダーデータ!$N$4:$R$368,MATCH(T$29,カレンダーデータ!$M$4:$M$368,0),MATCH($C27,カレンダーデータ!$N$3:$R$3,0))),"")</f>
        <v/>
      </c>
      <c r="U27" s="5" t="str">
        <f ca="1">IFERROR(IF(ISBLANK(INDEX(カレンダーデータ!$N$4:$R$368,MATCH(U$29,カレンダーデータ!$M$4:$M$368,0),MATCH($C27,カレンダーデータ!$N$3:$R$3,0))),"",INDEX(カレンダーデータ!$N$4:$R$368,MATCH(U$29,カレンダーデータ!$M$4:$M$368,0),MATCH($C27,カレンダーデータ!$N$3:$R$3,0))),"")</f>
        <v/>
      </c>
      <c r="V27" s="5" t="str">
        <f ca="1">IFERROR(IF(ISBLANK(INDEX(カレンダーデータ!$N$4:$R$368,MATCH(V$29,カレンダーデータ!$M$4:$M$368,0),MATCH($C27,カレンダーデータ!$N$3:$R$3,0))),"",INDEX(カレンダーデータ!$N$4:$R$368,MATCH(V$29,カレンダーデータ!$M$4:$M$368,0),MATCH($C27,カレンダーデータ!$N$3:$R$3,0))),"")</f>
        <v/>
      </c>
      <c r="W27" s="5" t="str">
        <f ca="1">IFERROR(IF(ISBLANK(INDEX(カレンダーデータ!$N$4:$R$368,MATCH(W$29,カレンダーデータ!$M$4:$M$368,0),MATCH($C27,カレンダーデータ!$N$3:$R$3,0))),"",INDEX(カレンダーデータ!$N$4:$R$368,MATCH(W$29,カレンダーデータ!$M$4:$M$368,0),MATCH($C27,カレンダーデータ!$N$3:$R$3,0))),"")</f>
        <v/>
      </c>
      <c r="X27" s="5" t="str">
        <f ca="1">IFERROR(IF(ISBLANK(INDEX(カレンダーデータ!$N$4:$R$368,MATCH(X$29,カレンダーデータ!$M$4:$M$368,0),MATCH($C27,カレンダーデータ!$N$3:$R$3,0))),"",INDEX(カレンダーデータ!$N$4:$R$368,MATCH(X$29,カレンダーデータ!$M$4:$M$368,0),MATCH($C27,カレンダーデータ!$N$3:$R$3,0))),"")</f>
        <v/>
      </c>
      <c r="Y27" s="5" t="str">
        <f ca="1">IFERROR(IF(ISBLANK(INDEX(カレンダーデータ!$N$4:$R$368,MATCH(Y$29,カレンダーデータ!$M$4:$M$368,0),MATCH($C27,カレンダーデータ!$N$3:$R$3,0))),"",INDEX(カレンダーデータ!$N$4:$R$368,MATCH(Y$29,カレンダーデータ!$M$4:$M$368,0),MATCH($C27,カレンダーデータ!$N$3:$R$3,0))),"")</f>
        <v/>
      </c>
      <c r="Z27" s="5" t="str">
        <f ca="1">IFERROR(IF(ISBLANK(INDEX(カレンダーデータ!$N$4:$R$368,MATCH(Z$29,カレンダーデータ!$M$4:$M$368,0),MATCH($C27,カレンダーデータ!$N$3:$R$3,0))),"",INDEX(カレンダーデータ!$N$4:$R$368,MATCH(Z$29,カレンダーデータ!$M$4:$M$368,0),MATCH($C27,カレンダーデータ!$N$3:$R$3,0))),"")</f>
        <v/>
      </c>
      <c r="AA27" s="5" t="str">
        <f ca="1">IFERROR(IF(ISBLANK(INDEX(カレンダーデータ!$N$4:$R$368,MATCH(AA$29,カレンダーデータ!$M$4:$M$368,0),MATCH($C27,カレンダーデータ!$N$3:$R$3,0))),"",INDEX(カレンダーデータ!$N$4:$R$368,MATCH(AA$29,カレンダーデータ!$M$4:$M$368,0),MATCH($C27,カレンダーデータ!$N$3:$R$3,0))),"")</f>
        <v/>
      </c>
      <c r="AB27" s="5" t="str">
        <f ca="1">IFERROR(IF(ISBLANK(INDEX(カレンダーデータ!$N$4:$R$368,MATCH(AB$29,カレンダーデータ!$M$4:$M$368,0),MATCH($C27,カレンダーデータ!$N$3:$R$3,0))),"",INDEX(カレンダーデータ!$N$4:$R$368,MATCH(AB$29,カレンダーデータ!$M$4:$M$368,0),MATCH($C27,カレンダーデータ!$N$3:$R$3,0))),"")</f>
        <v/>
      </c>
      <c r="AC27" s="5" t="str">
        <f ca="1">IFERROR(IF(ISBLANK(INDEX(カレンダーデータ!$N$4:$R$368,MATCH(AC$29,カレンダーデータ!$M$4:$M$368,0),MATCH($C27,カレンダーデータ!$N$3:$R$3,0))),"",INDEX(カレンダーデータ!$N$4:$R$368,MATCH(AC$29,カレンダーデータ!$M$4:$M$368,0),MATCH($C27,カレンダーデータ!$N$3:$R$3,0))),"")</f>
        <v/>
      </c>
      <c r="AD27" s="5" t="str">
        <f ca="1">IFERROR(IF(ISBLANK(INDEX(カレンダーデータ!$N$4:$R$368,MATCH(AD$29,カレンダーデータ!$M$4:$M$368,0),MATCH($C27,カレンダーデータ!$N$3:$R$3,0))),"",INDEX(カレンダーデータ!$N$4:$R$368,MATCH(AD$29,カレンダーデータ!$M$4:$M$368,0),MATCH($C27,カレンダーデータ!$N$3:$R$3,0))),"")</f>
        <v/>
      </c>
      <c r="AE27" s="5" t="str">
        <f ca="1">IFERROR(IF(ISBLANK(INDEX(カレンダーデータ!$N$4:$R$368,MATCH(AE$29,カレンダーデータ!$M$4:$M$368,0),MATCH($C27,カレンダーデータ!$N$3:$R$3,0))),"",INDEX(カレンダーデータ!$N$4:$R$368,MATCH(AE$29,カレンダーデータ!$M$4:$M$368,0),MATCH($C27,カレンダーデータ!$N$3:$R$3,0))),"")</f>
        <v/>
      </c>
      <c r="AF27" s="5" t="str">
        <f ca="1">IFERROR(IF(ISBLANK(INDEX(カレンダーデータ!$N$4:$R$368,MATCH(AF$29,カレンダーデータ!$M$4:$M$368,0),MATCH($C27,カレンダーデータ!$N$3:$R$3,0))),"",INDEX(カレンダーデータ!$N$4:$R$368,MATCH(AF$29,カレンダーデータ!$M$4:$M$368,0),MATCH($C27,カレンダーデータ!$N$3:$R$3,0))),"")</f>
        <v/>
      </c>
      <c r="AG27" s="5" t="str">
        <f ca="1">IFERROR(IF(ISBLANK(INDEX(カレンダーデータ!$N$4:$R$368,MATCH(AG$29,カレンダーデータ!$M$4:$M$368,0),MATCH($C27,カレンダーデータ!$N$3:$R$3,0))),"",INDEX(カレンダーデータ!$N$4:$R$368,MATCH(AG$29,カレンダーデータ!$M$4:$M$368,0),MATCH($C27,カレンダーデータ!$N$3:$R$3,0))),"")</f>
        <v/>
      </c>
      <c r="AH27" s="5" t="str">
        <f ca="1">IFERROR(IF(ISBLANK(INDEX(カレンダーデータ!$N$4:$R$368,MATCH(AH$29,カレンダーデータ!$M$4:$M$368,0),MATCH($C27,カレンダーデータ!$N$3:$R$3,0))),"",INDEX(カレンダーデータ!$N$4:$R$368,MATCH(AH$29,カレンダーデータ!$M$4:$M$368,0),MATCH($C27,カレンダーデータ!$N$3:$R$3,0))),"")</f>
        <v/>
      </c>
      <c r="AI27" s="9"/>
      <c r="AJ27" s="9"/>
      <c r="AK27" s="9"/>
    </row>
    <row r="28" spans="1:55" ht="18" customHeight="1" outlineLevel="1" thickBot="1" x14ac:dyDescent="0.25">
      <c r="B28" s="328"/>
      <c r="C28" s="180" t="s">
        <v>179</v>
      </c>
      <c r="D28" s="5" t="str">
        <f ca="1">IFERROR(IF(ISBLANK(INDEX(カレンダーデータ!$N$4:$R$368,MATCH(D$29,カレンダーデータ!$M$4:$M$368,0),MATCH($C28,カレンダーデータ!$N$3:$R$3,0))),"",INDEX(カレンダーデータ!$N$4:$R$368,MATCH(D$29,カレンダーデータ!$M$4:$M$368,0),MATCH($C28,カレンダーデータ!$N$3:$R$3,0))),"")</f>
        <v/>
      </c>
      <c r="E28" s="5" t="str">
        <f ca="1">IFERROR(IF(ISBLANK(INDEX(カレンダーデータ!$N$4:$R$368,MATCH(E$29,カレンダーデータ!$M$4:$M$368,0),MATCH($C28,カレンダーデータ!$N$3:$R$3,0))),"",INDEX(カレンダーデータ!$N$4:$R$368,MATCH(E$29,カレンダーデータ!$M$4:$M$368,0),MATCH($C28,カレンダーデータ!$N$3:$R$3,0))),"")</f>
        <v/>
      </c>
      <c r="F28" s="5" t="str">
        <f ca="1">IFERROR(IF(ISBLANK(INDEX(カレンダーデータ!$N$4:$R$368,MATCH(F$29,カレンダーデータ!$M$4:$M$368,0),MATCH($C28,カレンダーデータ!$N$3:$R$3,0))),"",INDEX(カレンダーデータ!$N$4:$R$368,MATCH(F$29,カレンダーデータ!$M$4:$M$368,0),MATCH($C28,カレンダーデータ!$N$3:$R$3,0))),"")</f>
        <v/>
      </c>
      <c r="G28" s="5" t="str">
        <f ca="1">IFERROR(IF(ISBLANK(INDEX(カレンダーデータ!$N$4:$R$368,MATCH(G$29,カレンダーデータ!$M$4:$M$368,0),MATCH($C28,カレンダーデータ!$N$3:$R$3,0))),"",INDEX(カレンダーデータ!$N$4:$R$368,MATCH(G$29,カレンダーデータ!$M$4:$M$368,0),MATCH($C28,カレンダーデータ!$N$3:$R$3,0))),"")</f>
        <v/>
      </c>
      <c r="H28" s="5" t="str">
        <f ca="1">IFERROR(IF(ISBLANK(INDEX(カレンダーデータ!$N$4:$R$368,MATCH(H$29,カレンダーデータ!$M$4:$M$368,0),MATCH($C28,カレンダーデータ!$N$3:$R$3,0))),"",INDEX(カレンダーデータ!$N$4:$R$368,MATCH(H$29,カレンダーデータ!$M$4:$M$368,0),MATCH($C28,カレンダーデータ!$N$3:$R$3,0))),"")</f>
        <v/>
      </c>
      <c r="I28" s="5" t="str">
        <f ca="1">IFERROR(IF(ISBLANK(INDEX(カレンダーデータ!$N$4:$R$368,MATCH(I$29,カレンダーデータ!$M$4:$M$368,0),MATCH($C28,カレンダーデータ!$N$3:$R$3,0))),"",INDEX(カレンダーデータ!$N$4:$R$368,MATCH(I$29,カレンダーデータ!$M$4:$M$368,0),MATCH($C28,カレンダーデータ!$N$3:$R$3,0))),"")</f>
        <v/>
      </c>
      <c r="J28" s="5" t="str">
        <f ca="1">IFERROR(IF(ISBLANK(INDEX(カレンダーデータ!$N$4:$R$368,MATCH(J$29,カレンダーデータ!$M$4:$M$368,0),MATCH($C28,カレンダーデータ!$N$3:$R$3,0))),"",INDEX(カレンダーデータ!$N$4:$R$368,MATCH(J$29,カレンダーデータ!$M$4:$M$368,0),MATCH($C28,カレンダーデータ!$N$3:$R$3,0))),"")</f>
        <v/>
      </c>
      <c r="K28" s="5" t="str">
        <f ca="1">IFERROR(IF(ISBLANK(INDEX(カレンダーデータ!$N$4:$R$368,MATCH(K$29,カレンダーデータ!$M$4:$M$368,0),MATCH($C28,カレンダーデータ!$N$3:$R$3,0))),"",INDEX(カレンダーデータ!$N$4:$R$368,MATCH(K$29,カレンダーデータ!$M$4:$M$368,0),MATCH($C28,カレンダーデータ!$N$3:$R$3,0))),"")</f>
        <v/>
      </c>
      <c r="L28" s="5" t="str">
        <f ca="1">IFERROR(IF(ISBLANK(INDEX(カレンダーデータ!$N$4:$R$368,MATCH(L$29,カレンダーデータ!$M$4:$M$368,0),MATCH($C28,カレンダーデータ!$N$3:$R$3,0))),"",INDEX(カレンダーデータ!$N$4:$R$368,MATCH(L$29,カレンダーデータ!$M$4:$M$368,0),MATCH($C28,カレンダーデータ!$N$3:$R$3,0))),"")</f>
        <v/>
      </c>
      <c r="M28" s="5" t="str">
        <f ca="1">IFERROR(IF(ISBLANK(INDEX(カレンダーデータ!$N$4:$R$368,MATCH(M$29,カレンダーデータ!$M$4:$M$368,0),MATCH($C28,カレンダーデータ!$N$3:$R$3,0))),"",INDEX(カレンダーデータ!$N$4:$R$368,MATCH(M$29,カレンダーデータ!$M$4:$M$368,0),MATCH($C28,カレンダーデータ!$N$3:$R$3,0))),"")</f>
        <v/>
      </c>
      <c r="N28" s="5" t="str">
        <f ca="1">IFERROR(IF(ISBLANK(INDEX(カレンダーデータ!$N$4:$R$368,MATCH(N$29,カレンダーデータ!$M$4:$M$368,0),MATCH($C28,カレンダーデータ!$N$3:$R$3,0))),"",INDEX(カレンダーデータ!$N$4:$R$368,MATCH(N$29,カレンダーデータ!$M$4:$M$368,0),MATCH($C28,カレンダーデータ!$N$3:$R$3,0))),"")</f>
        <v/>
      </c>
      <c r="O28" s="5" t="str">
        <f ca="1">IFERROR(IF(ISBLANK(INDEX(カレンダーデータ!$N$4:$R$368,MATCH(O$29,カレンダーデータ!$M$4:$M$368,0),MATCH($C28,カレンダーデータ!$N$3:$R$3,0))),"",INDEX(カレンダーデータ!$N$4:$R$368,MATCH(O$29,カレンダーデータ!$M$4:$M$368,0),MATCH($C28,カレンダーデータ!$N$3:$R$3,0))),"")</f>
        <v/>
      </c>
      <c r="P28" s="5" t="str">
        <f ca="1">IFERROR(IF(ISBLANK(INDEX(カレンダーデータ!$N$4:$R$368,MATCH(P$29,カレンダーデータ!$M$4:$M$368,0),MATCH($C28,カレンダーデータ!$N$3:$R$3,0))),"",INDEX(カレンダーデータ!$N$4:$R$368,MATCH(P$29,カレンダーデータ!$M$4:$M$368,0),MATCH($C28,カレンダーデータ!$N$3:$R$3,0))),"")</f>
        <v/>
      </c>
      <c r="Q28" s="5" t="str">
        <f ca="1">IFERROR(IF(ISBLANK(INDEX(カレンダーデータ!$N$4:$R$368,MATCH(Q$29,カレンダーデータ!$M$4:$M$368,0),MATCH($C28,カレンダーデータ!$N$3:$R$3,0))),"",INDEX(カレンダーデータ!$N$4:$R$368,MATCH(Q$29,カレンダーデータ!$M$4:$M$368,0),MATCH($C28,カレンダーデータ!$N$3:$R$3,0))),"")</f>
        <v/>
      </c>
      <c r="R28" s="5" t="str">
        <f ca="1">IFERROR(IF(ISBLANK(INDEX(カレンダーデータ!$N$4:$R$368,MATCH(R$29,カレンダーデータ!$M$4:$M$368,0),MATCH($C28,カレンダーデータ!$N$3:$R$3,0))),"",INDEX(カレンダーデータ!$N$4:$R$368,MATCH(R$29,カレンダーデータ!$M$4:$M$368,0),MATCH($C28,カレンダーデータ!$N$3:$R$3,0))),"")</f>
        <v/>
      </c>
      <c r="S28" s="5" t="str">
        <f ca="1">IFERROR(IF(ISBLANK(INDEX(カレンダーデータ!$N$4:$R$368,MATCH(S$29,カレンダーデータ!$M$4:$M$368,0),MATCH($C28,カレンダーデータ!$N$3:$R$3,0))),"",INDEX(カレンダーデータ!$N$4:$R$368,MATCH(S$29,カレンダーデータ!$M$4:$M$368,0),MATCH($C28,カレンダーデータ!$N$3:$R$3,0))),"")</f>
        <v/>
      </c>
      <c r="T28" s="5" t="str">
        <f ca="1">IFERROR(IF(ISBLANK(INDEX(カレンダーデータ!$N$4:$R$368,MATCH(T$29,カレンダーデータ!$M$4:$M$368,0),MATCH($C28,カレンダーデータ!$N$3:$R$3,0))),"",INDEX(カレンダーデータ!$N$4:$R$368,MATCH(T$29,カレンダーデータ!$M$4:$M$368,0),MATCH($C28,カレンダーデータ!$N$3:$R$3,0))),"")</f>
        <v/>
      </c>
      <c r="U28" s="5" t="str">
        <f ca="1">IFERROR(IF(ISBLANK(INDEX(カレンダーデータ!$N$4:$R$368,MATCH(U$29,カレンダーデータ!$M$4:$M$368,0),MATCH($C28,カレンダーデータ!$N$3:$R$3,0))),"",INDEX(カレンダーデータ!$N$4:$R$368,MATCH(U$29,カレンダーデータ!$M$4:$M$368,0),MATCH($C28,カレンダーデータ!$N$3:$R$3,0))),"")</f>
        <v/>
      </c>
      <c r="V28" s="5" t="str">
        <f ca="1">IFERROR(IF(ISBLANK(INDEX(カレンダーデータ!$N$4:$R$368,MATCH(V$29,カレンダーデータ!$M$4:$M$368,0),MATCH($C28,カレンダーデータ!$N$3:$R$3,0))),"",INDEX(カレンダーデータ!$N$4:$R$368,MATCH(V$29,カレンダーデータ!$M$4:$M$368,0),MATCH($C28,カレンダーデータ!$N$3:$R$3,0))),"")</f>
        <v/>
      </c>
      <c r="W28" s="5" t="str">
        <f ca="1">IFERROR(IF(ISBLANK(INDEX(カレンダーデータ!$N$4:$R$368,MATCH(W$29,カレンダーデータ!$M$4:$M$368,0),MATCH($C28,カレンダーデータ!$N$3:$R$3,0))),"",INDEX(カレンダーデータ!$N$4:$R$368,MATCH(W$29,カレンダーデータ!$M$4:$M$368,0),MATCH($C28,カレンダーデータ!$N$3:$R$3,0))),"")</f>
        <v/>
      </c>
      <c r="X28" s="5" t="str">
        <f ca="1">IFERROR(IF(ISBLANK(INDEX(カレンダーデータ!$N$4:$R$368,MATCH(X$29,カレンダーデータ!$M$4:$M$368,0),MATCH($C28,カレンダーデータ!$N$3:$R$3,0))),"",INDEX(カレンダーデータ!$N$4:$R$368,MATCH(X$29,カレンダーデータ!$M$4:$M$368,0),MATCH($C28,カレンダーデータ!$N$3:$R$3,0))),"")</f>
        <v/>
      </c>
      <c r="Y28" s="5" t="str">
        <f ca="1">IFERROR(IF(ISBLANK(INDEX(カレンダーデータ!$N$4:$R$368,MATCH(Y$29,カレンダーデータ!$M$4:$M$368,0),MATCH($C28,カレンダーデータ!$N$3:$R$3,0))),"",INDEX(カレンダーデータ!$N$4:$R$368,MATCH(Y$29,カレンダーデータ!$M$4:$M$368,0),MATCH($C28,カレンダーデータ!$N$3:$R$3,0))),"")</f>
        <v/>
      </c>
      <c r="Z28" s="5" t="str">
        <f ca="1">IFERROR(IF(ISBLANK(INDEX(カレンダーデータ!$N$4:$R$368,MATCH(Z$29,カレンダーデータ!$M$4:$M$368,0),MATCH($C28,カレンダーデータ!$N$3:$R$3,0))),"",INDEX(カレンダーデータ!$N$4:$R$368,MATCH(Z$29,カレンダーデータ!$M$4:$M$368,0),MATCH($C28,カレンダーデータ!$N$3:$R$3,0))),"")</f>
        <v/>
      </c>
      <c r="AA28" s="5" t="str">
        <f ca="1">IFERROR(IF(ISBLANK(INDEX(カレンダーデータ!$N$4:$R$368,MATCH(AA$29,カレンダーデータ!$M$4:$M$368,0),MATCH($C28,カレンダーデータ!$N$3:$R$3,0))),"",INDEX(カレンダーデータ!$N$4:$R$368,MATCH(AA$29,カレンダーデータ!$M$4:$M$368,0),MATCH($C28,カレンダーデータ!$N$3:$R$3,0))),"")</f>
        <v/>
      </c>
      <c r="AB28" s="5" t="str">
        <f ca="1">IFERROR(IF(ISBLANK(INDEX(カレンダーデータ!$N$4:$R$368,MATCH(AB$29,カレンダーデータ!$M$4:$M$368,0),MATCH($C28,カレンダーデータ!$N$3:$R$3,0))),"",INDEX(カレンダーデータ!$N$4:$R$368,MATCH(AB$29,カレンダーデータ!$M$4:$M$368,0),MATCH($C28,カレンダーデータ!$N$3:$R$3,0))),"")</f>
        <v/>
      </c>
      <c r="AC28" s="5" t="str">
        <f ca="1">IFERROR(IF(ISBLANK(INDEX(カレンダーデータ!$N$4:$R$368,MATCH(AC$29,カレンダーデータ!$M$4:$M$368,0),MATCH($C28,カレンダーデータ!$N$3:$R$3,0))),"",INDEX(カレンダーデータ!$N$4:$R$368,MATCH(AC$29,カレンダーデータ!$M$4:$M$368,0),MATCH($C28,カレンダーデータ!$N$3:$R$3,0))),"")</f>
        <v/>
      </c>
      <c r="AD28" s="5" t="str">
        <f ca="1">IFERROR(IF(ISBLANK(INDEX(カレンダーデータ!$N$4:$R$368,MATCH(AD$29,カレンダーデータ!$M$4:$M$368,0),MATCH($C28,カレンダーデータ!$N$3:$R$3,0))),"",INDEX(カレンダーデータ!$N$4:$R$368,MATCH(AD$29,カレンダーデータ!$M$4:$M$368,0),MATCH($C28,カレンダーデータ!$N$3:$R$3,0))),"")</f>
        <v/>
      </c>
      <c r="AE28" s="5" t="str">
        <f ca="1">IFERROR(IF(ISBLANK(INDEX(カレンダーデータ!$N$4:$R$368,MATCH(AE$29,カレンダーデータ!$M$4:$M$368,0),MATCH($C28,カレンダーデータ!$N$3:$R$3,0))),"",INDEX(カレンダーデータ!$N$4:$R$368,MATCH(AE$29,カレンダーデータ!$M$4:$M$368,0),MATCH($C28,カレンダーデータ!$N$3:$R$3,0))),"")</f>
        <v/>
      </c>
      <c r="AF28" s="5" t="str">
        <f ca="1">IFERROR(IF(ISBLANK(INDEX(カレンダーデータ!$N$4:$R$368,MATCH(AF$29,カレンダーデータ!$M$4:$M$368,0),MATCH($C28,カレンダーデータ!$N$3:$R$3,0))),"",INDEX(カレンダーデータ!$N$4:$R$368,MATCH(AF$29,カレンダーデータ!$M$4:$M$368,0),MATCH($C28,カレンダーデータ!$N$3:$R$3,0))),"")</f>
        <v/>
      </c>
      <c r="AG28" s="5" t="str">
        <f ca="1">IFERROR(IF(ISBLANK(INDEX(カレンダーデータ!$N$4:$R$368,MATCH(AG$29,カレンダーデータ!$M$4:$M$368,0),MATCH($C28,カレンダーデータ!$N$3:$R$3,0))),"",INDEX(カレンダーデータ!$N$4:$R$368,MATCH(AG$29,カレンダーデータ!$M$4:$M$368,0),MATCH($C28,カレンダーデータ!$N$3:$R$3,0))),"")</f>
        <v/>
      </c>
      <c r="AH28" s="5" t="str">
        <f ca="1">IFERROR(IF(ISBLANK(INDEX(カレンダーデータ!$N$4:$R$368,MATCH(AH$29,カレンダーデータ!$M$4:$M$368,0),MATCH($C28,カレンダーデータ!$N$3:$R$3,0))),"",INDEX(カレンダーデータ!$N$4:$R$368,MATCH(AH$29,カレンダーデータ!$M$4:$M$368,0),MATCH($C28,カレンダーデータ!$N$3:$R$3,0))),"")</f>
        <v/>
      </c>
      <c r="AI28" s="9"/>
      <c r="AJ28" s="9"/>
      <c r="AK28" s="9"/>
    </row>
    <row r="29" spans="1:55" s="6" customFormat="1" ht="15" thickBot="1" x14ac:dyDescent="0.25">
      <c r="B29" s="7" t="s">
        <v>58</v>
      </c>
      <c r="C29" s="8"/>
      <c r="D29" s="16">
        <f ca="1">C1+1</f>
        <v>45931</v>
      </c>
      <c r="E29" s="17">
        <f ca="1">D29+1</f>
        <v>45932</v>
      </c>
      <c r="F29" s="17">
        <f t="shared" ref="F29:AG29" ca="1" si="0">E29+1</f>
        <v>45933</v>
      </c>
      <c r="G29" s="17">
        <f t="shared" ca="1" si="0"/>
        <v>45934</v>
      </c>
      <c r="H29" s="17">
        <f t="shared" ca="1" si="0"/>
        <v>45935</v>
      </c>
      <c r="I29" s="17">
        <f t="shared" ca="1" si="0"/>
        <v>45936</v>
      </c>
      <c r="J29" s="17">
        <f t="shared" ca="1" si="0"/>
        <v>45937</v>
      </c>
      <c r="K29" s="17">
        <f t="shared" ca="1" si="0"/>
        <v>45938</v>
      </c>
      <c r="L29" s="17">
        <f t="shared" ca="1" si="0"/>
        <v>45939</v>
      </c>
      <c r="M29" s="17">
        <f t="shared" ca="1" si="0"/>
        <v>45940</v>
      </c>
      <c r="N29" s="17">
        <f t="shared" ca="1" si="0"/>
        <v>45941</v>
      </c>
      <c r="O29" s="17">
        <f t="shared" ca="1" si="0"/>
        <v>45942</v>
      </c>
      <c r="P29" s="17">
        <f t="shared" ca="1" si="0"/>
        <v>45943</v>
      </c>
      <c r="Q29" s="17">
        <f t="shared" ca="1" si="0"/>
        <v>45944</v>
      </c>
      <c r="R29" s="17">
        <f t="shared" ca="1" si="0"/>
        <v>45945</v>
      </c>
      <c r="S29" s="17">
        <f t="shared" ca="1" si="0"/>
        <v>45946</v>
      </c>
      <c r="T29" s="17">
        <f t="shared" ca="1" si="0"/>
        <v>45947</v>
      </c>
      <c r="U29" s="17">
        <f t="shared" ca="1" si="0"/>
        <v>45948</v>
      </c>
      <c r="V29" s="17">
        <f t="shared" ca="1" si="0"/>
        <v>45949</v>
      </c>
      <c r="W29" s="17">
        <f t="shared" ca="1" si="0"/>
        <v>45950</v>
      </c>
      <c r="X29" s="17">
        <f t="shared" ca="1" si="0"/>
        <v>45951</v>
      </c>
      <c r="Y29" s="17">
        <f t="shared" ca="1" si="0"/>
        <v>45952</v>
      </c>
      <c r="Z29" s="17">
        <f t="shared" ca="1" si="0"/>
        <v>45953</v>
      </c>
      <c r="AA29" s="17">
        <f t="shared" ca="1" si="0"/>
        <v>45954</v>
      </c>
      <c r="AB29" s="17">
        <f t="shared" ca="1" si="0"/>
        <v>45955</v>
      </c>
      <c r="AC29" s="17">
        <f t="shared" ca="1" si="0"/>
        <v>45956</v>
      </c>
      <c r="AD29" s="17">
        <f t="shared" ca="1" si="0"/>
        <v>45957</v>
      </c>
      <c r="AE29" s="17">
        <f t="shared" ca="1" si="0"/>
        <v>45958</v>
      </c>
      <c r="AF29" s="17">
        <f t="shared" ca="1" si="0"/>
        <v>45959</v>
      </c>
      <c r="AG29" s="17">
        <f t="shared" ca="1" si="0"/>
        <v>45960</v>
      </c>
      <c r="AH29" s="18">
        <f ca="1">AG29+1</f>
        <v>45961</v>
      </c>
    </row>
    <row r="30" spans="1:55" x14ac:dyDescent="0.2">
      <c r="A30" s="4">
        <v>2</v>
      </c>
      <c r="B30" s="311" t="str">
        <f>料金比較表!C11</f>
        <v>アーマン　スイート　ヴィラ　スムイデ</v>
      </c>
      <c r="C30" s="326" t="s">
        <v>59</v>
      </c>
      <c r="D30" s="62" t="e">
        <f ca="1">IF($C$30=料金比較表!$C$1,(HLOOKUP('2025年10月'!D$29,料金比較表!$10:$20,'2025年10月'!$A30,FALSE)),IF($C$30=料金比較表!$C$2,(HLOOKUP('2025年10月'!D$29,料金比較表!$23:$33,'2025年10月'!$A30,FALSE)),IF($C$30=料金比較表!$C$3,(HLOOKUP('2025年10月'!D$29,料金比較表!$36:$46,'2025年10月'!$A30,FALSE)),IF($C$30=料金比較表!$C$4,(HLOOKUP('2025年10月'!D$29,料金比較表!$48:$60,'2025年10月'!$A30,FALSE)),IF($C$30=料金比較表!$C$5,(HLOOKUP('2025年10月'!D$29,料金比較表!$61:$71,'2025年10月'!$A30,FALSE)),IF($C$30=料金比較表!$C$6,(HLOOKUP('2025年10月'!D$29,料金比較表!$74:$84,'2025年10月'!$A30,FALSE))))))))</f>
        <v>#N/A</v>
      </c>
      <c r="E30" s="63" t="e">
        <f ca="1">IF($C$30=料金比較表!$C$1,(HLOOKUP('2025年10月'!E$29,料金比較表!$10:$20,'2025年10月'!$A30,FALSE)),IF($C$30=料金比較表!$C$2,(HLOOKUP('2025年10月'!E$29,料金比較表!$23:$33,'2025年10月'!$A30,FALSE)),IF($C$30=料金比較表!$C$3,(HLOOKUP('2025年10月'!E$29,料金比較表!$36:$46,'2025年10月'!$A30,FALSE)),IF($C$30=料金比較表!$C$4,(HLOOKUP('2025年10月'!E$29,料金比較表!$48:$60,'2025年10月'!$A30,FALSE)),IF($C$30=料金比較表!$C$5,(HLOOKUP('2025年10月'!E$29,料金比較表!$61:$71,'2025年10月'!$A30,FALSE)),IF($C$30=料金比較表!$C$6,(HLOOKUP('2025年10月'!E$29,料金比較表!$74:$84,'2025年10月'!$A30,FALSE))))))))</f>
        <v>#N/A</v>
      </c>
      <c r="F30" s="63" t="e">
        <f ca="1">IF($C$30=料金比較表!$C$1,(HLOOKUP('2025年10月'!F$29,料金比較表!$10:$20,'2025年10月'!$A30,FALSE)),IF($C$30=料金比較表!$C$2,(HLOOKUP('2025年10月'!F$29,料金比較表!$23:$33,'2025年10月'!$A30,FALSE)),IF($C$30=料金比較表!$C$3,(HLOOKUP('2025年10月'!F$29,料金比較表!$36:$46,'2025年10月'!$A30,FALSE)),IF($C$30=料金比較表!$C$4,(HLOOKUP('2025年10月'!F$29,料金比較表!$48:$60,'2025年10月'!$A30,FALSE)),IF($C$30=料金比較表!$C$5,(HLOOKUP('2025年10月'!F$29,料金比較表!$61:$71,'2025年10月'!$A30,FALSE)),IF($C$30=料金比較表!$C$6,(HLOOKUP('2025年10月'!F$29,料金比較表!$74:$84,'2025年10月'!$A30,FALSE))))))))</f>
        <v>#N/A</v>
      </c>
      <c r="G30" s="63" t="e">
        <f ca="1">IF($C$30=料金比較表!$C$1,(HLOOKUP('2025年10月'!G$29,料金比較表!$10:$20,'2025年10月'!$A30,FALSE)),IF($C$30=料金比較表!$C$2,(HLOOKUP('2025年10月'!G$29,料金比較表!$23:$33,'2025年10月'!$A30,FALSE)),IF($C$30=料金比較表!$C$3,(HLOOKUP('2025年10月'!G$29,料金比較表!$36:$46,'2025年10月'!$A30,FALSE)),IF($C$30=料金比較表!$C$4,(HLOOKUP('2025年10月'!G$29,料金比較表!$48:$60,'2025年10月'!$A30,FALSE)),IF($C$30=料金比較表!$C$5,(HLOOKUP('2025年10月'!G$29,料金比較表!$61:$71,'2025年10月'!$A30,FALSE)),IF($C$30=料金比較表!$C$6,(HLOOKUP('2025年10月'!G$29,料金比較表!$74:$84,'2025年10月'!$A30,FALSE))))))))</f>
        <v>#N/A</v>
      </c>
      <c r="H30" s="63" t="e">
        <f ca="1">IF($C$30=料金比較表!$C$1,(HLOOKUP('2025年10月'!H$29,料金比較表!$10:$20,'2025年10月'!$A30,FALSE)),IF($C$30=料金比較表!$C$2,(HLOOKUP('2025年10月'!H$29,料金比較表!$23:$33,'2025年10月'!$A30,FALSE)),IF($C$30=料金比較表!$C$3,(HLOOKUP('2025年10月'!H$29,料金比較表!$36:$46,'2025年10月'!$A30,FALSE)),IF($C$30=料金比較表!$C$4,(HLOOKUP('2025年10月'!H$29,料金比較表!$48:$60,'2025年10月'!$A30,FALSE)),IF($C$30=料金比較表!$C$5,(HLOOKUP('2025年10月'!H$29,料金比較表!$61:$71,'2025年10月'!$A30,FALSE)),IF($C$30=料金比較表!$C$6,(HLOOKUP('2025年10月'!H$29,料金比較表!$74:$84,'2025年10月'!$A30,FALSE))))))))</f>
        <v>#N/A</v>
      </c>
      <c r="I30" s="63" t="e">
        <f ca="1">IF($C$30=料金比較表!$C$1,(HLOOKUP('2025年10月'!I$29,料金比較表!$10:$20,'2025年10月'!$A30,FALSE)),IF($C$30=料金比較表!$C$2,(HLOOKUP('2025年10月'!I$29,料金比較表!$23:$33,'2025年10月'!$A30,FALSE)),IF($C$30=料金比較表!$C$3,(HLOOKUP('2025年10月'!I$29,料金比較表!$36:$46,'2025年10月'!$A30,FALSE)),IF($C$30=料金比較表!$C$4,(HLOOKUP('2025年10月'!I$29,料金比較表!$48:$60,'2025年10月'!$A30,FALSE)),IF($C$30=料金比較表!$C$5,(HLOOKUP('2025年10月'!I$29,料金比較表!$61:$71,'2025年10月'!$A30,FALSE)),IF($C$30=料金比較表!$C$6,(HLOOKUP('2025年10月'!I$29,料金比較表!$74:$84,'2025年10月'!$A30,FALSE))))))))</f>
        <v>#N/A</v>
      </c>
      <c r="J30" s="63" t="e">
        <f ca="1">IF($C$30=料金比較表!$C$1,(HLOOKUP('2025年10月'!J$29,料金比較表!$10:$20,'2025年10月'!$A30,FALSE)),IF($C$30=料金比較表!$C$2,(HLOOKUP('2025年10月'!J$29,料金比較表!$23:$33,'2025年10月'!$A30,FALSE)),IF($C$30=料金比較表!$C$3,(HLOOKUP('2025年10月'!J$29,料金比較表!$36:$46,'2025年10月'!$A30,FALSE)),IF($C$30=料金比較表!$C$4,(HLOOKUP('2025年10月'!J$29,料金比較表!$48:$60,'2025年10月'!$A30,FALSE)),IF($C$30=料金比較表!$C$5,(HLOOKUP('2025年10月'!J$29,料金比較表!$61:$71,'2025年10月'!$A30,FALSE)),IF($C$30=料金比較表!$C$6,(HLOOKUP('2025年10月'!J$29,料金比較表!$74:$84,'2025年10月'!$A30,FALSE))))))))</f>
        <v>#N/A</v>
      </c>
      <c r="K30" s="63" t="e">
        <f ca="1">IF($C$30=料金比較表!$C$1,(HLOOKUP('2025年10月'!K$29,料金比較表!$10:$20,'2025年10月'!$A30,FALSE)),IF($C$30=料金比較表!$C$2,(HLOOKUP('2025年10月'!K$29,料金比較表!$23:$33,'2025年10月'!$A30,FALSE)),IF($C$30=料金比較表!$C$3,(HLOOKUP('2025年10月'!K$29,料金比較表!$36:$46,'2025年10月'!$A30,FALSE)),IF($C$30=料金比較表!$C$4,(HLOOKUP('2025年10月'!K$29,料金比較表!$48:$60,'2025年10月'!$A30,FALSE)),IF($C$30=料金比較表!$C$5,(HLOOKUP('2025年10月'!K$29,料金比較表!$61:$71,'2025年10月'!$A30,FALSE)),IF($C$30=料金比較表!$C$6,(HLOOKUP('2025年10月'!K$29,料金比較表!$74:$84,'2025年10月'!$A30,FALSE))))))))</f>
        <v>#N/A</v>
      </c>
      <c r="L30" s="63" t="e">
        <f ca="1">IF($C$30=料金比較表!$C$1,(HLOOKUP('2025年10月'!L$29,料金比較表!$10:$20,'2025年10月'!$A30,FALSE)),IF($C$30=料金比較表!$C$2,(HLOOKUP('2025年10月'!L$29,料金比較表!$23:$33,'2025年10月'!$A30,FALSE)),IF($C$30=料金比較表!$C$3,(HLOOKUP('2025年10月'!L$29,料金比較表!$36:$46,'2025年10月'!$A30,FALSE)),IF($C$30=料金比較表!$C$4,(HLOOKUP('2025年10月'!L$29,料金比較表!$48:$60,'2025年10月'!$A30,FALSE)),IF($C$30=料金比較表!$C$5,(HLOOKUP('2025年10月'!L$29,料金比較表!$61:$71,'2025年10月'!$A30,FALSE)),IF($C$30=料金比較表!$C$6,(HLOOKUP('2025年10月'!L$29,料金比較表!$74:$84,'2025年10月'!$A30,FALSE))))))))</f>
        <v>#N/A</v>
      </c>
      <c r="M30" s="63" t="e">
        <f ca="1">IF($C$30=料金比較表!$C$1,(HLOOKUP('2025年10月'!M$29,料金比較表!$10:$20,'2025年10月'!$A30,FALSE)),IF($C$30=料金比較表!$C$2,(HLOOKUP('2025年10月'!M$29,料金比較表!$23:$33,'2025年10月'!$A30,FALSE)),IF($C$30=料金比較表!$C$3,(HLOOKUP('2025年10月'!M$29,料金比較表!$36:$46,'2025年10月'!$A30,FALSE)),IF($C$30=料金比較表!$C$4,(HLOOKUP('2025年10月'!M$29,料金比較表!$48:$60,'2025年10月'!$A30,FALSE)),IF($C$30=料金比較表!$C$5,(HLOOKUP('2025年10月'!M$29,料金比較表!$61:$71,'2025年10月'!$A30,FALSE)),IF($C$30=料金比較表!$C$6,(HLOOKUP('2025年10月'!M$29,料金比較表!$74:$84,'2025年10月'!$A30,FALSE))))))))</f>
        <v>#N/A</v>
      </c>
      <c r="N30" s="63" t="e">
        <f ca="1">IF($C$30=料金比較表!$C$1,(HLOOKUP('2025年10月'!N$29,料金比較表!$10:$20,'2025年10月'!$A30,FALSE)),IF($C$30=料金比較表!$C$2,(HLOOKUP('2025年10月'!N$29,料金比較表!$23:$33,'2025年10月'!$A30,FALSE)),IF($C$30=料金比較表!$C$3,(HLOOKUP('2025年10月'!N$29,料金比較表!$36:$46,'2025年10月'!$A30,FALSE)),IF($C$30=料金比較表!$C$4,(HLOOKUP('2025年10月'!N$29,料金比較表!$48:$60,'2025年10月'!$A30,FALSE)),IF($C$30=料金比較表!$C$5,(HLOOKUP('2025年10月'!N$29,料金比較表!$61:$71,'2025年10月'!$A30,FALSE)),IF($C$30=料金比較表!$C$6,(HLOOKUP('2025年10月'!N$29,料金比較表!$74:$84,'2025年10月'!$A30,FALSE))))))))</f>
        <v>#N/A</v>
      </c>
      <c r="O30" s="63" t="e">
        <f ca="1">IF($C$30=料金比較表!$C$1,(HLOOKUP('2025年10月'!O$29,料金比較表!$10:$20,'2025年10月'!$A30,FALSE)),IF($C$30=料金比較表!$C$2,(HLOOKUP('2025年10月'!O$29,料金比較表!$23:$33,'2025年10月'!$A30,FALSE)),IF($C$30=料金比較表!$C$3,(HLOOKUP('2025年10月'!O$29,料金比較表!$36:$46,'2025年10月'!$A30,FALSE)),IF($C$30=料金比較表!$C$4,(HLOOKUP('2025年10月'!O$29,料金比較表!$48:$60,'2025年10月'!$A30,FALSE)),IF($C$30=料金比較表!$C$5,(HLOOKUP('2025年10月'!O$29,料金比較表!$61:$71,'2025年10月'!$A30,FALSE)),IF($C$30=料金比較表!$C$6,(HLOOKUP('2025年10月'!O$29,料金比較表!$74:$84,'2025年10月'!$A30,FALSE))))))))</f>
        <v>#N/A</v>
      </c>
      <c r="P30" s="63" t="e">
        <f ca="1">IF($C$30=料金比較表!$C$1,(HLOOKUP('2025年10月'!P$29,料金比較表!$10:$20,'2025年10月'!$A30,FALSE)),IF($C$30=料金比較表!$C$2,(HLOOKUP('2025年10月'!P$29,料金比較表!$23:$33,'2025年10月'!$A30,FALSE)),IF($C$30=料金比較表!$C$3,(HLOOKUP('2025年10月'!P$29,料金比較表!$36:$46,'2025年10月'!$A30,FALSE)),IF($C$30=料金比較表!$C$4,(HLOOKUP('2025年10月'!P$29,料金比較表!$48:$60,'2025年10月'!$A30,FALSE)),IF($C$30=料金比較表!$C$5,(HLOOKUP('2025年10月'!P$29,料金比較表!$61:$71,'2025年10月'!$A30,FALSE)),IF($C$30=料金比較表!$C$6,(HLOOKUP('2025年10月'!P$29,料金比較表!$74:$84,'2025年10月'!$A30,FALSE))))))))</f>
        <v>#N/A</v>
      </c>
      <c r="Q30" s="63" t="e">
        <f ca="1">IF($C$30=料金比較表!$C$1,(HLOOKUP('2025年10月'!Q$29,料金比較表!$10:$20,'2025年10月'!$A30,FALSE)),IF($C$30=料金比較表!$C$2,(HLOOKUP('2025年10月'!Q$29,料金比較表!$23:$33,'2025年10月'!$A30,FALSE)),IF($C$30=料金比較表!$C$3,(HLOOKUP('2025年10月'!Q$29,料金比較表!$36:$46,'2025年10月'!$A30,FALSE)),IF($C$30=料金比較表!$C$4,(HLOOKUP('2025年10月'!Q$29,料金比較表!$48:$60,'2025年10月'!$A30,FALSE)),IF($C$30=料金比較表!$C$5,(HLOOKUP('2025年10月'!Q$29,料金比較表!$61:$71,'2025年10月'!$A30,FALSE)),IF($C$30=料金比較表!$C$6,(HLOOKUP('2025年10月'!Q$29,料金比較表!$74:$84,'2025年10月'!$A30,FALSE))))))))</f>
        <v>#N/A</v>
      </c>
      <c r="R30" s="63" t="e">
        <f ca="1">IF($C$30=料金比較表!$C$1,(HLOOKUP('2025年10月'!R$29,料金比較表!$10:$20,'2025年10月'!$A30,FALSE)),IF($C$30=料金比較表!$C$2,(HLOOKUP('2025年10月'!R$29,料金比較表!$23:$33,'2025年10月'!$A30,FALSE)),IF($C$30=料金比較表!$C$3,(HLOOKUP('2025年10月'!R$29,料金比較表!$36:$46,'2025年10月'!$A30,FALSE)),IF($C$30=料金比較表!$C$4,(HLOOKUP('2025年10月'!R$29,料金比較表!$48:$60,'2025年10月'!$A30,FALSE)),IF($C$30=料金比較表!$C$5,(HLOOKUP('2025年10月'!R$29,料金比較表!$61:$71,'2025年10月'!$A30,FALSE)),IF($C$30=料金比較表!$C$6,(HLOOKUP('2025年10月'!R$29,料金比較表!$74:$84,'2025年10月'!$A30,FALSE))))))))</f>
        <v>#N/A</v>
      </c>
      <c r="S30" s="63" t="e">
        <f ca="1">IF($C$30=料金比較表!$C$1,(HLOOKUP('2025年10月'!S$29,料金比較表!$10:$20,'2025年10月'!$A30,FALSE)),IF($C$30=料金比較表!$C$2,(HLOOKUP('2025年10月'!S$29,料金比較表!$23:$33,'2025年10月'!$A30,FALSE)),IF($C$30=料金比較表!$C$3,(HLOOKUP('2025年10月'!S$29,料金比較表!$36:$46,'2025年10月'!$A30,FALSE)),IF($C$30=料金比較表!$C$4,(HLOOKUP('2025年10月'!S$29,料金比較表!$48:$60,'2025年10月'!$A30,FALSE)),IF($C$30=料金比較表!$C$5,(HLOOKUP('2025年10月'!S$29,料金比較表!$61:$71,'2025年10月'!$A30,FALSE)),IF($C$30=料金比較表!$C$6,(HLOOKUP('2025年10月'!S$29,料金比較表!$74:$84,'2025年10月'!$A30,FALSE))))))))</f>
        <v>#N/A</v>
      </c>
      <c r="T30" s="63" t="e">
        <f ca="1">IF($C$30=料金比較表!$C$1,(HLOOKUP('2025年10月'!T$29,料金比較表!$10:$20,'2025年10月'!$A30,FALSE)),IF($C$30=料金比較表!$C$2,(HLOOKUP('2025年10月'!T$29,料金比較表!$23:$33,'2025年10月'!$A30,FALSE)),IF($C$30=料金比較表!$C$3,(HLOOKUP('2025年10月'!T$29,料金比較表!$36:$46,'2025年10月'!$A30,FALSE)),IF($C$30=料金比較表!$C$4,(HLOOKUP('2025年10月'!T$29,料金比較表!$48:$60,'2025年10月'!$A30,FALSE)),IF($C$30=料金比較表!$C$5,(HLOOKUP('2025年10月'!T$29,料金比較表!$61:$71,'2025年10月'!$A30,FALSE)),IF($C$30=料金比較表!$C$6,(HLOOKUP('2025年10月'!T$29,料金比較表!$74:$84,'2025年10月'!$A30,FALSE))))))))</f>
        <v>#N/A</v>
      </c>
      <c r="U30" s="63" t="e">
        <f ca="1">IF($C$30=料金比較表!$C$1,(HLOOKUP('2025年10月'!U$29,料金比較表!$10:$20,'2025年10月'!$A30,FALSE)),IF($C$30=料金比較表!$C$2,(HLOOKUP('2025年10月'!U$29,料金比較表!$23:$33,'2025年10月'!$A30,FALSE)),IF($C$30=料金比較表!$C$3,(HLOOKUP('2025年10月'!U$29,料金比較表!$36:$46,'2025年10月'!$A30,FALSE)),IF($C$30=料金比較表!$C$4,(HLOOKUP('2025年10月'!U$29,料金比較表!$48:$60,'2025年10月'!$A30,FALSE)),IF($C$30=料金比較表!$C$5,(HLOOKUP('2025年10月'!U$29,料金比較表!$61:$71,'2025年10月'!$A30,FALSE)),IF($C$30=料金比較表!$C$6,(HLOOKUP('2025年10月'!U$29,料金比較表!$74:$84,'2025年10月'!$A30,FALSE))))))))</f>
        <v>#N/A</v>
      </c>
      <c r="V30" s="63" t="e">
        <f ca="1">IF($C$30=料金比較表!$C$1,(HLOOKUP('2025年10月'!V$29,料金比較表!$10:$20,'2025年10月'!$A30,FALSE)),IF($C$30=料金比較表!$C$2,(HLOOKUP('2025年10月'!V$29,料金比較表!$23:$33,'2025年10月'!$A30,FALSE)),IF($C$30=料金比較表!$C$3,(HLOOKUP('2025年10月'!V$29,料金比較表!$36:$46,'2025年10月'!$A30,FALSE)),IF($C$30=料金比較表!$C$4,(HLOOKUP('2025年10月'!V$29,料金比較表!$48:$60,'2025年10月'!$A30,FALSE)),IF($C$30=料金比較表!$C$5,(HLOOKUP('2025年10月'!V$29,料金比較表!$61:$71,'2025年10月'!$A30,FALSE)),IF($C$30=料金比較表!$C$6,(HLOOKUP('2025年10月'!V$29,料金比較表!$74:$84,'2025年10月'!$A30,FALSE))))))))</f>
        <v>#N/A</v>
      </c>
      <c r="W30" s="63" t="e">
        <f ca="1">IF($C$30=料金比較表!$C$1,(HLOOKUP('2025年10月'!W$29,料金比較表!$10:$20,'2025年10月'!$A30,FALSE)),IF($C$30=料金比較表!$C$2,(HLOOKUP('2025年10月'!W$29,料金比較表!$23:$33,'2025年10月'!$A30,FALSE)),IF($C$30=料金比較表!$C$3,(HLOOKUP('2025年10月'!W$29,料金比較表!$36:$46,'2025年10月'!$A30,FALSE)),IF($C$30=料金比較表!$C$4,(HLOOKUP('2025年10月'!W$29,料金比較表!$48:$60,'2025年10月'!$A30,FALSE)),IF($C$30=料金比較表!$C$5,(HLOOKUP('2025年10月'!W$29,料金比較表!$61:$71,'2025年10月'!$A30,FALSE)),IF($C$30=料金比較表!$C$6,(HLOOKUP('2025年10月'!W$29,料金比較表!$74:$84,'2025年10月'!$A30,FALSE))))))))</f>
        <v>#N/A</v>
      </c>
      <c r="X30" s="63" t="e">
        <f ca="1">IF($C$30=料金比較表!$C$1,(HLOOKUP('2025年10月'!X$29,料金比較表!$10:$20,'2025年10月'!$A30,FALSE)),IF($C$30=料金比較表!$C$2,(HLOOKUP('2025年10月'!X$29,料金比較表!$23:$33,'2025年10月'!$A30,FALSE)),IF($C$30=料金比較表!$C$3,(HLOOKUP('2025年10月'!X$29,料金比較表!$36:$46,'2025年10月'!$A30,FALSE)),IF($C$30=料金比較表!$C$4,(HLOOKUP('2025年10月'!X$29,料金比較表!$48:$60,'2025年10月'!$A30,FALSE)),IF($C$30=料金比較表!$C$5,(HLOOKUP('2025年10月'!X$29,料金比較表!$61:$71,'2025年10月'!$A30,FALSE)),IF($C$30=料金比較表!$C$6,(HLOOKUP('2025年10月'!X$29,料金比較表!$74:$84,'2025年10月'!$A30,FALSE))))))))</f>
        <v>#N/A</v>
      </c>
      <c r="Y30" s="63" t="e">
        <f ca="1">IF($C$30=料金比較表!$C$1,(HLOOKUP('2025年10月'!Y$29,料金比較表!$10:$20,'2025年10月'!$A30,FALSE)),IF($C$30=料金比較表!$C$2,(HLOOKUP('2025年10月'!Y$29,料金比較表!$23:$33,'2025年10月'!$A30,FALSE)),IF($C$30=料金比較表!$C$3,(HLOOKUP('2025年10月'!Y$29,料金比較表!$36:$46,'2025年10月'!$A30,FALSE)),IF($C$30=料金比較表!$C$4,(HLOOKUP('2025年10月'!Y$29,料金比較表!$48:$60,'2025年10月'!$A30,FALSE)),IF($C$30=料金比較表!$C$5,(HLOOKUP('2025年10月'!Y$29,料金比較表!$61:$71,'2025年10月'!$A30,FALSE)),IF($C$30=料金比較表!$C$6,(HLOOKUP('2025年10月'!Y$29,料金比較表!$74:$84,'2025年10月'!$A30,FALSE))))))))</f>
        <v>#N/A</v>
      </c>
      <c r="Z30" s="63" t="e">
        <f ca="1">IF($C$30=料金比較表!$C$1,(HLOOKUP('2025年10月'!Z$29,料金比較表!$10:$20,'2025年10月'!$A30,FALSE)),IF($C$30=料金比較表!$C$2,(HLOOKUP('2025年10月'!Z$29,料金比較表!$23:$33,'2025年10月'!$A30,FALSE)),IF($C$30=料金比較表!$C$3,(HLOOKUP('2025年10月'!Z$29,料金比較表!$36:$46,'2025年10月'!$A30,FALSE)),IF($C$30=料金比較表!$C$4,(HLOOKUP('2025年10月'!Z$29,料金比較表!$48:$60,'2025年10月'!$A30,FALSE)),IF($C$30=料金比較表!$C$5,(HLOOKUP('2025年10月'!Z$29,料金比較表!$61:$71,'2025年10月'!$A30,FALSE)),IF($C$30=料金比較表!$C$6,(HLOOKUP('2025年10月'!Z$29,料金比較表!$74:$84,'2025年10月'!$A30,FALSE))))))))</f>
        <v>#N/A</v>
      </c>
      <c r="AA30" s="63" t="e">
        <f ca="1">IF($C$30=料金比較表!$C$1,(HLOOKUP('2025年10月'!AA$29,料金比較表!$10:$20,'2025年10月'!$A30,FALSE)),IF($C$30=料金比較表!$C$2,(HLOOKUP('2025年10月'!AA$29,料金比較表!$23:$33,'2025年10月'!$A30,FALSE)),IF($C$30=料金比較表!$C$3,(HLOOKUP('2025年10月'!AA$29,料金比較表!$36:$46,'2025年10月'!$A30,FALSE)),IF($C$30=料金比較表!$C$4,(HLOOKUP('2025年10月'!AA$29,料金比較表!$48:$60,'2025年10月'!$A30,FALSE)),IF($C$30=料金比較表!$C$5,(HLOOKUP('2025年10月'!AA$29,料金比較表!$61:$71,'2025年10月'!$A30,FALSE)),IF($C$30=料金比較表!$C$6,(HLOOKUP('2025年10月'!AA$29,料金比較表!$74:$84,'2025年10月'!$A30,FALSE))))))))</f>
        <v>#N/A</v>
      </c>
      <c r="AB30" s="63" t="e">
        <f ca="1">IF($C$30=料金比較表!$C$1,(HLOOKUP('2025年10月'!AB$29,料金比較表!$10:$20,'2025年10月'!$A30,FALSE)),IF($C$30=料金比較表!$C$2,(HLOOKUP('2025年10月'!AB$29,料金比較表!$23:$33,'2025年10月'!$A30,FALSE)),IF($C$30=料金比較表!$C$3,(HLOOKUP('2025年10月'!AB$29,料金比較表!$36:$46,'2025年10月'!$A30,FALSE)),IF($C$30=料金比較表!$C$4,(HLOOKUP('2025年10月'!AB$29,料金比較表!$48:$60,'2025年10月'!$A30,FALSE)),IF($C$30=料金比較表!$C$5,(HLOOKUP('2025年10月'!AB$29,料金比較表!$61:$71,'2025年10月'!$A30,FALSE)),IF($C$30=料金比較表!$C$6,(HLOOKUP('2025年10月'!AB$29,料金比較表!$74:$84,'2025年10月'!$A30,FALSE))))))))</f>
        <v>#N/A</v>
      </c>
      <c r="AC30" s="63" t="e">
        <f ca="1">IF($C$30=料金比較表!$C$1,(HLOOKUP('2025年10月'!AC$29,料金比較表!$10:$20,'2025年10月'!$A30,FALSE)),IF($C$30=料金比較表!$C$2,(HLOOKUP('2025年10月'!AC$29,料金比較表!$23:$33,'2025年10月'!$A30,FALSE)),IF($C$30=料金比較表!$C$3,(HLOOKUP('2025年10月'!AC$29,料金比較表!$36:$46,'2025年10月'!$A30,FALSE)),IF($C$30=料金比較表!$C$4,(HLOOKUP('2025年10月'!AC$29,料金比較表!$48:$60,'2025年10月'!$A30,FALSE)),IF($C$30=料金比較表!$C$5,(HLOOKUP('2025年10月'!AC$29,料金比較表!$61:$71,'2025年10月'!$A30,FALSE)),IF($C$30=料金比較表!$C$6,(HLOOKUP('2025年10月'!AC$29,料金比較表!$74:$84,'2025年10月'!$A30,FALSE))))))))</f>
        <v>#N/A</v>
      </c>
      <c r="AD30" s="63" t="e">
        <f ca="1">IF($C$30=料金比較表!$C$1,(HLOOKUP('2025年10月'!AD$29,料金比較表!$10:$20,'2025年10月'!$A30,FALSE)),IF($C$30=料金比較表!$C$2,(HLOOKUP('2025年10月'!AD$29,料金比較表!$23:$33,'2025年10月'!$A30,FALSE)),IF($C$30=料金比較表!$C$3,(HLOOKUP('2025年10月'!AD$29,料金比較表!$36:$46,'2025年10月'!$A30,FALSE)),IF($C$30=料金比較表!$C$4,(HLOOKUP('2025年10月'!AD$29,料金比較表!$48:$60,'2025年10月'!$A30,FALSE)),IF($C$30=料金比較表!$C$5,(HLOOKUP('2025年10月'!AD$29,料金比較表!$61:$71,'2025年10月'!$A30,FALSE)),IF($C$30=料金比較表!$C$6,(HLOOKUP('2025年10月'!AD$29,料金比較表!$74:$84,'2025年10月'!$A30,FALSE))))))))</f>
        <v>#N/A</v>
      </c>
      <c r="AE30" s="63" t="e">
        <f ca="1">IF($C$30=料金比較表!$C$1,(HLOOKUP('2025年10月'!AE$29,料金比較表!$10:$20,'2025年10月'!$A30,FALSE)),IF($C$30=料金比較表!$C$2,(HLOOKUP('2025年10月'!AE$29,料金比較表!$23:$33,'2025年10月'!$A30,FALSE)),IF($C$30=料金比較表!$C$3,(HLOOKUP('2025年10月'!AE$29,料金比較表!$36:$46,'2025年10月'!$A30,FALSE)),IF($C$30=料金比較表!$C$4,(HLOOKUP('2025年10月'!AE$29,料金比較表!$48:$60,'2025年10月'!$A30,FALSE)),IF($C$30=料金比較表!$C$5,(HLOOKUP('2025年10月'!AE$29,料金比較表!$61:$71,'2025年10月'!$A30,FALSE)),IF($C$30=料金比較表!$C$6,(HLOOKUP('2025年10月'!AE$29,料金比較表!$74:$84,'2025年10月'!$A30,FALSE))))))))</f>
        <v>#N/A</v>
      </c>
      <c r="AF30" s="63" t="e">
        <f ca="1">IF($C$30=料金比較表!$C$1,(HLOOKUP('2025年10月'!AF$29,料金比較表!$10:$20,'2025年10月'!$A30,FALSE)),IF($C$30=料金比較表!$C$2,(HLOOKUP('2025年10月'!AF$29,料金比較表!$23:$33,'2025年10月'!$A30,FALSE)),IF($C$30=料金比較表!$C$3,(HLOOKUP('2025年10月'!AF$29,料金比較表!$36:$46,'2025年10月'!$A30,FALSE)),IF($C$30=料金比較表!$C$4,(HLOOKUP('2025年10月'!AF$29,料金比較表!$48:$60,'2025年10月'!$A30,FALSE)),IF($C$30=料金比較表!$C$5,(HLOOKUP('2025年10月'!AF$29,料金比較表!$61:$71,'2025年10月'!$A30,FALSE)),IF($C$30=料金比較表!$C$6,(HLOOKUP('2025年10月'!AF$29,料金比較表!$74:$84,'2025年10月'!$A30,FALSE))))))))</f>
        <v>#N/A</v>
      </c>
      <c r="AG30" s="63" t="e">
        <f ca="1">IF($C$30=料金比較表!$C$1,(HLOOKUP('2025年10月'!AG$29,料金比較表!$10:$20,'2025年10月'!$A30,FALSE)),IF($C$30=料金比較表!$C$2,(HLOOKUP('2025年10月'!AG$29,料金比較表!$23:$33,'2025年10月'!$A30,FALSE)),IF($C$30=料金比較表!$C$3,(HLOOKUP('2025年10月'!AG$29,料金比較表!$36:$46,'2025年10月'!$A30,FALSE)),IF($C$30=料金比較表!$C$4,(HLOOKUP('2025年10月'!AG$29,料金比較表!$48:$60,'2025年10月'!$A30,FALSE)),IF($C$30=料金比較表!$C$5,(HLOOKUP('2025年10月'!AG$29,料金比較表!$61:$71,'2025年10月'!$A30,FALSE)),IF($C$30=料金比較表!$C$6,(HLOOKUP('2025年10月'!AG$29,料金比較表!$74:$84,'2025年10月'!$A30,FALSE))))))))</f>
        <v>#N/A</v>
      </c>
      <c r="AH30" s="64" t="e">
        <f ca="1">IF($C$30=料金比較表!$C$1,(HLOOKUP('2025年10月'!AH$29,料金比較表!$10:$20,'2025年10月'!$A30,FALSE)),IF($C$30=料金比較表!$C$2,(HLOOKUP('2025年10月'!AH$29,料金比較表!$23:$33,'2025年10月'!$A30,FALSE)),IF($C$30=料金比較表!$C$3,(HLOOKUP('2025年10月'!AH$29,料金比較表!$36:$46,'2025年10月'!$A30,FALSE)),IF($C$30=料金比較表!$C$4,(HLOOKUP('2025年10月'!AH$29,料金比較表!$48:$60,'2025年10月'!$A30,FALSE)),IF($C$30=料金比較表!$C$5,(HLOOKUP('2025年10月'!AH$29,料金比較表!$61:$71,'2025年10月'!$A30,FALSE)),IF($C$30=料金比較表!$C$6,(HLOOKUP('2025年10月'!AH$29,料金比較表!$74:$84,'2025年10月'!$A30,FALSE))))))))</f>
        <v>#N/A</v>
      </c>
    </row>
    <row r="31" spans="1:55" x14ac:dyDescent="0.2">
      <c r="A31" s="4">
        <f>A30+1</f>
        <v>3</v>
      </c>
      <c r="B31" s="311" t="str">
        <f>料金比較表!C12</f>
        <v>Ｏｎｅ　Ｓｕｉｔｅ　ＴＨＥ　ＴＥＲＲＡＣＥ＜古宇利島＞</v>
      </c>
      <c r="C31" s="326"/>
      <c r="D31" s="62" t="e">
        <f ca="1">IF($C$30=料金比較表!$C$1,(HLOOKUP('2025年10月'!D$29,料金比較表!$10:$20,'2025年10月'!$A31,FALSE)),IF($C$30=料金比較表!$C$2,(HLOOKUP('2025年10月'!D$29,料金比較表!$23:$33,'2025年10月'!$A31,FALSE)),IF($C$30=料金比較表!$C$3,(HLOOKUP('2025年10月'!D$29,料金比較表!$36:$46,'2025年10月'!$A31,FALSE)),IF($C$30=料金比較表!$C$4,(HLOOKUP('2025年10月'!D$29,料金比較表!$48:$60,'2025年10月'!$A31,FALSE)),IF($C$30=料金比較表!$C$5,(HLOOKUP('2025年10月'!D$29,料金比較表!$61:$71,'2025年10月'!$A31,FALSE)),IF($C$30=料金比較表!$C$6,(HLOOKUP('2025年10月'!D$29,料金比較表!$74:$84,'2025年10月'!$A31,FALSE))))))))</f>
        <v>#N/A</v>
      </c>
      <c r="E31" s="63" t="e">
        <f ca="1">IF($C$30=料金比較表!$C$1,(HLOOKUP('2025年10月'!E$29,料金比較表!$10:$20,'2025年10月'!$A31,FALSE)),IF($C$30=料金比較表!$C$2,(HLOOKUP('2025年10月'!E$29,料金比較表!$23:$33,'2025年10月'!$A31,FALSE)),IF($C$30=料金比較表!$C$3,(HLOOKUP('2025年10月'!E$29,料金比較表!$36:$46,'2025年10月'!$A31,FALSE)),IF($C$30=料金比較表!$C$4,(HLOOKUP('2025年10月'!E$29,料金比較表!$48:$60,'2025年10月'!$A31,FALSE)),IF($C$30=料金比較表!$C$5,(HLOOKUP('2025年10月'!E$29,料金比較表!$61:$71,'2025年10月'!$A31,FALSE)),IF($C$30=料金比較表!$C$6,(HLOOKUP('2025年10月'!E$29,料金比較表!$74:$84,'2025年10月'!$A31,FALSE))))))))</f>
        <v>#N/A</v>
      </c>
      <c r="F31" s="63" t="e">
        <f ca="1">IF($C$30=料金比較表!$C$1,(HLOOKUP('2025年10月'!F$29,料金比較表!$10:$20,'2025年10月'!$A31,FALSE)),IF($C$30=料金比較表!$C$2,(HLOOKUP('2025年10月'!F$29,料金比較表!$23:$33,'2025年10月'!$A31,FALSE)),IF($C$30=料金比較表!$C$3,(HLOOKUP('2025年10月'!F$29,料金比較表!$36:$46,'2025年10月'!$A31,FALSE)),IF($C$30=料金比較表!$C$4,(HLOOKUP('2025年10月'!F$29,料金比較表!$48:$60,'2025年10月'!$A31,FALSE)),IF($C$30=料金比較表!$C$5,(HLOOKUP('2025年10月'!F$29,料金比較表!$61:$71,'2025年10月'!$A31,FALSE)),IF($C$30=料金比較表!$C$6,(HLOOKUP('2025年10月'!F$29,料金比較表!$74:$84,'2025年10月'!$A31,FALSE))))))))</f>
        <v>#N/A</v>
      </c>
      <c r="G31" s="63" t="e">
        <f ca="1">IF($C$30=料金比較表!$C$1,(HLOOKUP('2025年10月'!G$29,料金比較表!$10:$20,'2025年10月'!$A31,FALSE)),IF($C$30=料金比較表!$C$2,(HLOOKUP('2025年10月'!G$29,料金比較表!$23:$33,'2025年10月'!$A31,FALSE)),IF($C$30=料金比較表!$C$3,(HLOOKUP('2025年10月'!G$29,料金比較表!$36:$46,'2025年10月'!$A31,FALSE)),IF($C$30=料金比較表!$C$4,(HLOOKUP('2025年10月'!G$29,料金比較表!$48:$60,'2025年10月'!$A31,FALSE)),IF($C$30=料金比較表!$C$5,(HLOOKUP('2025年10月'!G$29,料金比較表!$61:$71,'2025年10月'!$A31,FALSE)),IF($C$30=料金比較表!$C$6,(HLOOKUP('2025年10月'!G$29,料金比較表!$74:$84,'2025年10月'!$A31,FALSE))))))))</f>
        <v>#N/A</v>
      </c>
      <c r="H31" s="63" t="e">
        <f ca="1">IF($C$30=料金比較表!$C$1,(HLOOKUP('2025年10月'!H$29,料金比較表!$10:$20,'2025年10月'!$A31,FALSE)),IF($C$30=料金比較表!$C$2,(HLOOKUP('2025年10月'!H$29,料金比較表!$23:$33,'2025年10月'!$A31,FALSE)),IF($C$30=料金比較表!$C$3,(HLOOKUP('2025年10月'!H$29,料金比較表!$36:$46,'2025年10月'!$A31,FALSE)),IF($C$30=料金比較表!$C$4,(HLOOKUP('2025年10月'!H$29,料金比較表!$48:$60,'2025年10月'!$A31,FALSE)),IF($C$30=料金比較表!$C$5,(HLOOKUP('2025年10月'!H$29,料金比較表!$61:$71,'2025年10月'!$A31,FALSE)),IF($C$30=料金比較表!$C$6,(HLOOKUP('2025年10月'!H$29,料金比較表!$74:$84,'2025年10月'!$A31,FALSE))))))))</f>
        <v>#N/A</v>
      </c>
      <c r="I31" s="63" t="e">
        <f ca="1">IF($C$30=料金比較表!$C$1,(HLOOKUP('2025年10月'!I$29,料金比較表!$10:$20,'2025年10月'!$A31,FALSE)),IF($C$30=料金比較表!$C$2,(HLOOKUP('2025年10月'!I$29,料金比較表!$23:$33,'2025年10月'!$A31,FALSE)),IF($C$30=料金比較表!$C$3,(HLOOKUP('2025年10月'!I$29,料金比較表!$36:$46,'2025年10月'!$A31,FALSE)),IF($C$30=料金比較表!$C$4,(HLOOKUP('2025年10月'!I$29,料金比較表!$48:$60,'2025年10月'!$A31,FALSE)),IF($C$30=料金比較表!$C$5,(HLOOKUP('2025年10月'!I$29,料金比較表!$61:$71,'2025年10月'!$A31,FALSE)),IF($C$30=料金比較表!$C$6,(HLOOKUP('2025年10月'!I$29,料金比較表!$74:$84,'2025年10月'!$A31,FALSE))))))))</f>
        <v>#N/A</v>
      </c>
      <c r="J31" s="63" t="e">
        <f ca="1">IF($C$30=料金比較表!$C$1,(HLOOKUP('2025年10月'!J$29,料金比較表!$10:$20,'2025年10月'!$A31,FALSE)),IF($C$30=料金比較表!$C$2,(HLOOKUP('2025年10月'!J$29,料金比較表!$23:$33,'2025年10月'!$A31,FALSE)),IF($C$30=料金比較表!$C$3,(HLOOKUP('2025年10月'!J$29,料金比較表!$36:$46,'2025年10月'!$A31,FALSE)),IF($C$30=料金比較表!$C$4,(HLOOKUP('2025年10月'!J$29,料金比較表!$48:$60,'2025年10月'!$A31,FALSE)),IF($C$30=料金比較表!$C$5,(HLOOKUP('2025年10月'!J$29,料金比較表!$61:$71,'2025年10月'!$A31,FALSE)),IF($C$30=料金比較表!$C$6,(HLOOKUP('2025年10月'!J$29,料金比較表!$74:$84,'2025年10月'!$A31,FALSE))))))))</f>
        <v>#N/A</v>
      </c>
      <c r="K31" s="63" t="e">
        <f ca="1">IF($C$30=料金比較表!$C$1,(HLOOKUP('2025年10月'!K$29,料金比較表!$10:$20,'2025年10月'!$A31,FALSE)),IF($C$30=料金比較表!$C$2,(HLOOKUP('2025年10月'!K$29,料金比較表!$23:$33,'2025年10月'!$A31,FALSE)),IF($C$30=料金比較表!$C$3,(HLOOKUP('2025年10月'!K$29,料金比較表!$36:$46,'2025年10月'!$A31,FALSE)),IF($C$30=料金比較表!$C$4,(HLOOKUP('2025年10月'!K$29,料金比較表!$48:$60,'2025年10月'!$A31,FALSE)),IF($C$30=料金比較表!$C$5,(HLOOKUP('2025年10月'!K$29,料金比較表!$61:$71,'2025年10月'!$A31,FALSE)),IF($C$30=料金比較表!$C$6,(HLOOKUP('2025年10月'!K$29,料金比較表!$74:$84,'2025年10月'!$A31,FALSE))))))))</f>
        <v>#N/A</v>
      </c>
      <c r="L31" s="63" t="e">
        <f ca="1">IF($C$30=料金比較表!$C$1,(HLOOKUP('2025年10月'!L$29,料金比較表!$10:$20,'2025年10月'!$A31,FALSE)),IF($C$30=料金比較表!$C$2,(HLOOKUP('2025年10月'!L$29,料金比較表!$23:$33,'2025年10月'!$A31,FALSE)),IF($C$30=料金比較表!$C$3,(HLOOKUP('2025年10月'!L$29,料金比較表!$36:$46,'2025年10月'!$A31,FALSE)),IF($C$30=料金比較表!$C$4,(HLOOKUP('2025年10月'!L$29,料金比較表!$48:$60,'2025年10月'!$A31,FALSE)),IF($C$30=料金比較表!$C$5,(HLOOKUP('2025年10月'!L$29,料金比較表!$61:$71,'2025年10月'!$A31,FALSE)),IF($C$30=料金比較表!$C$6,(HLOOKUP('2025年10月'!L$29,料金比較表!$74:$84,'2025年10月'!$A31,FALSE))))))))</f>
        <v>#N/A</v>
      </c>
      <c r="M31" s="63" t="e">
        <f ca="1">IF($C$30=料金比較表!$C$1,(HLOOKUP('2025年10月'!M$29,料金比較表!$10:$20,'2025年10月'!$A31,FALSE)),IF($C$30=料金比較表!$C$2,(HLOOKUP('2025年10月'!M$29,料金比較表!$23:$33,'2025年10月'!$A31,FALSE)),IF($C$30=料金比較表!$C$3,(HLOOKUP('2025年10月'!M$29,料金比較表!$36:$46,'2025年10月'!$A31,FALSE)),IF($C$30=料金比較表!$C$4,(HLOOKUP('2025年10月'!M$29,料金比較表!$48:$60,'2025年10月'!$A31,FALSE)),IF($C$30=料金比較表!$C$5,(HLOOKUP('2025年10月'!M$29,料金比較表!$61:$71,'2025年10月'!$A31,FALSE)),IF($C$30=料金比較表!$C$6,(HLOOKUP('2025年10月'!M$29,料金比較表!$74:$84,'2025年10月'!$A31,FALSE))))))))</f>
        <v>#N/A</v>
      </c>
      <c r="N31" s="63" t="e">
        <f ca="1">IF($C$30=料金比較表!$C$1,(HLOOKUP('2025年10月'!N$29,料金比較表!$10:$20,'2025年10月'!$A31,FALSE)),IF($C$30=料金比較表!$C$2,(HLOOKUP('2025年10月'!N$29,料金比較表!$23:$33,'2025年10月'!$A31,FALSE)),IF($C$30=料金比較表!$C$3,(HLOOKUP('2025年10月'!N$29,料金比較表!$36:$46,'2025年10月'!$A31,FALSE)),IF($C$30=料金比較表!$C$4,(HLOOKUP('2025年10月'!N$29,料金比較表!$48:$60,'2025年10月'!$A31,FALSE)),IF($C$30=料金比較表!$C$5,(HLOOKUP('2025年10月'!N$29,料金比較表!$61:$71,'2025年10月'!$A31,FALSE)),IF($C$30=料金比較表!$C$6,(HLOOKUP('2025年10月'!N$29,料金比較表!$74:$84,'2025年10月'!$A31,FALSE))))))))</f>
        <v>#N/A</v>
      </c>
      <c r="O31" s="63" t="e">
        <f ca="1">IF($C$30=料金比較表!$C$1,(HLOOKUP('2025年10月'!O$29,料金比較表!$10:$20,'2025年10月'!$A31,FALSE)),IF($C$30=料金比較表!$C$2,(HLOOKUP('2025年10月'!O$29,料金比較表!$23:$33,'2025年10月'!$A31,FALSE)),IF($C$30=料金比較表!$C$3,(HLOOKUP('2025年10月'!O$29,料金比較表!$36:$46,'2025年10月'!$A31,FALSE)),IF($C$30=料金比較表!$C$4,(HLOOKUP('2025年10月'!O$29,料金比較表!$48:$60,'2025年10月'!$A31,FALSE)),IF($C$30=料金比較表!$C$5,(HLOOKUP('2025年10月'!O$29,料金比較表!$61:$71,'2025年10月'!$A31,FALSE)),IF($C$30=料金比較表!$C$6,(HLOOKUP('2025年10月'!O$29,料金比較表!$74:$84,'2025年10月'!$A31,FALSE))))))))</f>
        <v>#N/A</v>
      </c>
      <c r="P31" s="63" t="e">
        <f ca="1">IF($C$30=料金比較表!$C$1,(HLOOKUP('2025年10月'!P$29,料金比較表!$10:$20,'2025年10月'!$A31,FALSE)),IF($C$30=料金比較表!$C$2,(HLOOKUP('2025年10月'!P$29,料金比較表!$23:$33,'2025年10月'!$A31,FALSE)),IF($C$30=料金比較表!$C$3,(HLOOKUP('2025年10月'!P$29,料金比較表!$36:$46,'2025年10月'!$A31,FALSE)),IF($C$30=料金比較表!$C$4,(HLOOKUP('2025年10月'!P$29,料金比較表!$48:$60,'2025年10月'!$A31,FALSE)),IF($C$30=料金比較表!$C$5,(HLOOKUP('2025年10月'!P$29,料金比較表!$61:$71,'2025年10月'!$A31,FALSE)),IF($C$30=料金比較表!$C$6,(HLOOKUP('2025年10月'!P$29,料金比較表!$74:$84,'2025年10月'!$A31,FALSE))))))))</f>
        <v>#N/A</v>
      </c>
      <c r="Q31" s="63" t="e">
        <f ca="1">IF($C$30=料金比較表!$C$1,(HLOOKUP('2025年10月'!Q$29,料金比較表!$10:$20,'2025年10月'!$A31,FALSE)),IF($C$30=料金比較表!$C$2,(HLOOKUP('2025年10月'!Q$29,料金比較表!$23:$33,'2025年10月'!$A31,FALSE)),IF($C$30=料金比較表!$C$3,(HLOOKUP('2025年10月'!Q$29,料金比較表!$36:$46,'2025年10月'!$A31,FALSE)),IF($C$30=料金比較表!$C$4,(HLOOKUP('2025年10月'!Q$29,料金比較表!$48:$60,'2025年10月'!$A31,FALSE)),IF($C$30=料金比較表!$C$5,(HLOOKUP('2025年10月'!Q$29,料金比較表!$61:$71,'2025年10月'!$A31,FALSE)),IF($C$30=料金比較表!$C$6,(HLOOKUP('2025年10月'!Q$29,料金比較表!$74:$84,'2025年10月'!$A31,FALSE))))))))</f>
        <v>#N/A</v>
      </c>
      <c r="R31" s="63" t="e">
        <f ca="1">IF($C$30=料金比較表!$C$1,(HLOOKUP('2025年10月'!R$29,料金比較表!$10:$20,'2025年10月'!$A31,FALSE)),IF($C$30=料金比較表!$C$2,(HLOOKUP('2025年10月'!R$29,料金比較表!$23:$33,'2025年10月'!$A31,FALSE)),IF($C$30=料金比較表!$C$3,(HLOOKUP('2025年10月'!R$29,料金比較表!$36:$46,'2025年10月'!$A31,FALSE)),IF($C$30=料金比較表!$C$4,(HLOOKUP('2025年10月'!R$29,料金比較表!$48:$60,'2025年10月'!$A31,FALSE)),IF($C$30=料金比較表!$C$5,(HLOOKUP('2025年10月'!R$29,料金比較表!$61:$71,'2025年10月'!$A31,FALSE)),IF($C$30=料金比較表!$C$6,(HLOOKUP('2025年10月'!R$29,料金比較表!$74:$84,'2025年10月'!$A31,FALSE))))))))</f>
        <v>#N/A</v>
      </c>
      <c r="S31" s="63" t="e">
        <f ca="1">IF($C$30=料金比較表!$C$1,(HLOOKUP('2025年10月'!S$29,料金比較表!$10:$20,'2025年10月'!$A31,FALSE)),IF($C$30=料金比較表!$C$2,(HLOOKUP('2025年10月'!S$29,料金比較表!$23:$33,'2025年10月'!$A31,FALSE)),IF($C$30=料金比較表!$C$3,(HLOOKUP('2025年10月'!S$29,料金比較表!$36:$46,'2025年10月'!$A31,FALSE)),IF($C$30=料金比較表!$C$4,(HLOOKUP('2025年10月'!S$29,料金比較表!$48:$60,'2025年10月'!$A31,FALSE)),IF($C$30=料金比較表!$C$5,(HLOOKUP('2025年10月'!S$29,料金比較表!$61:$71,'2025年10月'!$A31,FALSE)),IF($C$30=料金比較表!$C$6,(HLOOKUP('2025年10月'!S$29,料金比較表!$74:$84,'2025年10月'!$A31,FALSE))))))))</f>
        <v>#N/A</v>
      </c>
      <c r="T31" s="63" t="e">
        <f ca="1">IF($C$30=料金比較表!$C$1,(HLOOKUP('2025年10月'!T$29,料金比較表!$10:$20,'2025年10月'!$A31,FALSE)),IF($C$30=料金比較表!$C$2,(HLOOKUP('2025年10月'!T$29,料金比較表!$23:$33,'2025年10月'!$A31,FALSE)),IF($C$30=料金比較表!$C$3,(HLOOKUP('2025年10月'!T$29,料金比較表!$36:$46,'2025年10月'!$A31,FALSE)),IF($C$30=料金比較表!$C$4,(HLOOKUP('2025年10月'!T$29,料金比較表!$48:$60,'2025年10月'!$A31,FALSE)),IF($C$30=料金比較表!$C$5,(HLOOKUP('2025年10月'!T$29,料金比較表!$61:$71,'2025年10月'!$A31,FALSE)),IF($C$30=料金比較表!$C$6,(HLOOKUP('2025年10月'!T$29,料金比較表!$74:$84,'2025年10月'!$A31,FALSE))))))))</f>
        <v>#N/A</v>
      </c>
      <c r="U31" s="63" t="e">
        <f ca="1">IF($C$30=料金比較表!$C$1,(HLOOKUP('2025年10月'!U$29,料金比較表!$10:$20,'2025年10月'!$A31,FALSE)),IF($C$30=料金比較表!$C$2,(HLOOKUP('2025年10月'!U$29,料金比較表!$23:$33,'2025年10月'!$A31,FALSE)),IF($C$30=料金比較表!$C$3,(HLOOKUP('2025年10月'!U$29,料金比較表!$36:$46,'2025年10月'!$A31,FALSE)),IF($C$30=料金比較表!$C$4,(HLOOKUP('2025年10月'!U$29,料金比較表!$48:$60,'2025年10月'!$A31,FALSE)),IF($C$30=料金比較表!$C$5,(HLOOKUP('2025年10月'!U$29,料金比較表!$61:$71,'2025年10月'!$A31,FALSE)),IF($C$30=料金比較表!$C$6,(HLOOKUP('2025年10月'!U$29,料金比較表!$74:$84,'2025年10月'!$A31,FALSE))))))))</f>
        <v>#N/A</v>
      </c>
      <c r="V31" s="63" t="e">
        <f ca="1">IF($C$30=料金比較表!$C$1,(HLOOKUP('2025年10月'!V$29,料金比較表!$10:$20,'2025年10月'!$A31,FALSE)),IF($C$30=料金比較表!$C$2,(HLOOKUP('2025年10月'!V$29,料金比較表!$23:$33,'2025年10月'!$A31,FALSE)),IF($C$30=料金比較表!$C$3,(HLOOKUP('2025年10月'!V$29,料金比較表!$36:$46,'2025年10月'!$A31,FALSE)),IF($C$30=料金比較表!$C$4,(HLOOKUP('2025年10月'!V$29,料金比較表!$48:$60,'2025年10月'!$A31,FALSE)),IF($C$30=料金比較表!$C$5,(HLOOKUP('2025年10月'!V$29,料金比較表!$61:$71,'2025年10月'!$A31,FALSE)),IF($C$30=料金比較表!$C$6,(HLOOKUP('2025年10月'!V$29,料金比較表!$74:$84,'2025年10月'!$A31,FALSE))))))))</f>
        <v>#N/A</v>
      </c>
      <c r="W31" s="63" t="e">
        <f ca="1">IF($C$30=料金比較表!$C$1,(HLOOKUP('2025年10月'!W$29,料金比較表!$10:$20,'2025年10月'!$A31,FALSE)),IF($C$30=料金比較表!$C$2,(HLOOKUP('2025年10月'!W$29,料金比較表!$23:$33,'2025年10月'!$A31,FALSE)),IF($C$30=料金比較表!$C$3,(HLOOKUP('2025年10月'!W$29,料金比較表!$36:$46,'2025年10月'!$A31,FALSE)),IF($C$30=料金比較表!$C$4,(HLOOKUP('2025年10月'!W$29,料金比較表!$48:$60,'2025年10月'!$A31,FALSE)),IF($C$30=料金比較表!$C$5,(HLOOKUP('2025年10月'!W$29,料金比較表!$61:$71,'2025年10月'!$A31,FALSE)),IF($C$30=料金比較表!$C$6,(HLOOKUP('2025年10月'!W$29,料金比較表!$74:$84,'2025年10月'!$A31,FALSE))))))))</f>
        <v>#N/A</v>
      </c>
      <c r="X31" s="63" t="e">
        <f ca="1">IF($C$30=料金比較表!$C$1,(HLOOKUP('2025年10月'!X$29,料金比較表!$10:$20,'2025年10月'!$A31,FALSE)),IF($C$30=料金比較表!$C$2,(HLOOKUP('2025年10月'!X$29,料金比較表!$23:$33,'2025年10月'!$A31,FALSE)),IF($C$30=料金比較表!$C$3,(HLOOKUP('2025年10月'!X$29,料金比較表!$36:$46,'2025年10月'!$A31,FALSE)),IF($C$30=料金比較表!$C$4,(HLOOKUP('2025年10月'!X$29,料金比較表!$48:$60,'2025年10月'!$A31,FALSE)),IF($C$30=料金比較表!$C$5,(HLOOKUP('2025年10月'!X$29,料金比較表!$61:$71,'2025年10月'!$A31,FALSE)),IF($C$30=料金比較表!$C$6,(HLOOKUP('2025年10月'!X$29,料金比較表!$74:$84,'2025年10月'!$A31,FALSE))))))))</f>
        <v>#N/A</v>
      </c>
      <c r="Y31" s="63" t="e">
        <f ca="1">IF($C$30=料金比較表!$C$1,(HLOOKUP('2025年10月'!Y$29,料金比較表!$10:$20,'2025年10月'!$A31,FALSE)),IF($C$30=料金比較表!$C$2,(HLOOKUP('2025年10月'!Y$29,料金比較表!$23:$33,'2025年10月'!$A31,FALSE)),IF($C$30=料金比較表!$C$3,(HLOOKUP('2025年10月'!Y$29,料金比較表!$36:$46,'2025年10月'!$A31,FALSE)),IF($C$30=料金比較表!$C$4,(HLOOKUP('2025年10月'!Y$29,料金比較表!$48:$60,'2025年10月'!$A31,FALSE)),IF($C$30=料金比較表!$C$5,(HLOOKUP('2025年10月'!Y$29,料金比較表!$61:$71,'2025年10月'!$A31,FALSE)),IF($C$30=料金比較表!$C$6,(HLOOKUP('2025年10月'!Y$29,料金比較表!$74:$84,'2025年10月'!$A31,FALSE))))))))</f>
        <v>#N/A</v>
      </c>
      <c r="Z31" s="63" t="e">
        <f ca="1">IF($C$30=料金比較表!$C$1,(HLOOKUP('2025年10月'!Z$29,料金比較表!$10:$20,'2025年10月'!$A31,FALSE)),IF($C$30=料金比較表!$C$2,(HLOOKUP('2025年10月'!Z$29,料金比較表!$23:$33,'2025年10月'!$A31,FALSE)),IF($C$30=料金比較表!$C$3,(HLOOKUP('2025年10月'!Z$29,料金比較表!$36:$46,'2025年10月'!$A31,FALSE)),IF($C$30=料金比較表!$C$4,(HLOOKUP('2025年10月'!Z$29,料金比較表!$48:$60,'2025年10月'!$A31,FALSE)),IF($C$30=料金比較表!$C$5,(HLOOKUP('2025年10月'!Z$29,料金比較表!$61:$71,'2025年10月'!$A31,FALSE)),IF($C$30=料金比較表!$C$6,(HLOOKUP('2025年10月'!Z$29,料金比較表!$74:$84,'2025年10月'!$A31,FALSE))))))))</f>
        <v>#N/A</v>
      </c>
      <c r="AA31" s="63" t="e">
        <f ca="1">IF($C$30=料金比較表!$C$1,(HLOOKUP('2025年10月'!AA$29,料金比較表!$10:$20,'2025年10月'!$A31,FALSE)),IF($C$30=料金比較表!$C$2,(HLOOKUP('2025年10月'!AA$29,料金比較表!$23:$33,'2025年10月'!$A31,FALSE)),IF($C$30=料金比較表!$C$3,(HLOOKUP('2025年10月'!AA$29,料金比較表!$36:$46,'2025年10月'!$A31,FALSE)),IF($C$30=料金比較表!$C$4,(HLOOKUP('2025年10月'!AA$29,料金比較表!$48:$60,'2025年10月'!$A31,FALSE)),IF($C$30=料金比較表!$C$5,(HLOOKUP('2025年10月'!AA$29,料金比較表!$61:$71,'2025年10月'!$A31,FALSE)),IF($C$30=料金比較表!$C$6,(HLOOKUP('2025年10月'!AA$29,料金比較表!$74:$84,'2025年10月'!$A31,FALSE))))))))</f>
        <v>#N/A</v>
      </c>
      <c r="AB31" s="63" t="e">
        <f ca="1">IF($C$30=料金比較表!$C$1,(HLOOKUP('2025年10月'!AB$29,料金比較表!$10:$20,'2025年10月'!$A31,FALSE)),IF($C$30=料金比較表!$C$2,(HLOOKUP('2025年10月'!AB$29,料金比較表!$23:$33,'2025年10月'!$A31,FALSE)),IF($C$30=料金比較表!$C$3,(HLOOKUP('2025年10月'!AB$29,料金比較表!$36:$46,'2025年10月'!$A31,FALSE)),IF($C$30=料金比較表!$C$4,(HLOOKUP('2025年10月'!AB$29,料金比較表!$48:$60,'2025年10月'!$A31,FALSE)),IF($C$30=料金比較表!$C$5,(HLOOKUP('2025年10月'!AB$29,料金比較表!$61:$71,'2025年10月'!$A31,FALSE)),IF($C$30=料金比較表!$C$6,(HLOOKUP('2025年10月'!AB$29,料金比較表!$74:$84,'2025年10月'!$A31,FALSE))))))))</f>
        <v>#N/A</v>
      </c>
      <c r="AC31" s="63" t="e">
        <f ca="1">IF($C$30=料金比較表!$C$1,(HLOOKUP('2025年10月'!AC$29,料金比較表!$10:$20,'2025年10月'!$A31,FALSE)),IF($C$30=料金比較表!$C$2,(HLOOKUP('2025年10月'!AC$29,料金比較表!$23:$33,'2025年10月'!$A31,FALSE)),IF($C$30=料金比較表!$C$3,(HLOOKUP('2025年10月'!AC$29,料金比較表!$36:$46,'2025年10月'!$A31,FALSE)),IF($C$30=料金比較表!$C$4,(HLOOKUP('2025年10月'!AC$29,料金比較表!$48:$60,'2025年10月'!$A31,FALSE)),IF($C$30=料金比較表!$C$5,(HLOOKUP('2025年10月'!AC$29,料金比較表!$61:$71,'2025年10月'!$A31,FALSE)),IF($C$30=料金比較表!$C$6,(HLOOKUP('2025年10月'!AC$29,料金比較表!$74:$84,'2025年10月'!$A31,FALSE))))))))</f>
        <v>#N/A</v>
      </c>
      <c r="AD31" s="63" t="e">
        <f ca="1">IF($C$30=料金比較表!$C$1,(HLOOKUP('2025年10月'!AD$29,料金比較表!$10:$20,'2025年10月'!$A31,FALSE)),IF($C$30=料金比較表!$C$2,(HLOOKUP('2025年10月'!AD$29,料金比較表!$23:$33,'2025年10月'!$A31,FALSE)),IF($C$30=料金比較表!$C$3,(HLOOKUP('2025年10月'!AD$29,料金比較表!$36:$46,'2025年10月'!$A31,FALSE)),IF($C$30=料金比較表!$C$4,(HLOOKUP('2025年10月'!AD$29,料金比較表!$48:$60,'2025年10月'!$A31,FALSE)),IF($C$30=料金比較表!$C$5,(HLOOKUP('2025年10月'!AD$29,料金比較表!$61:$71,'2025年10月'!$A31,FALSE)),IF($C$30=料金比較表!$C$6,(HLOOKUP('2025年10月'!AD$29,料金比較表!$74:$84,'2025年10月'!$A31,FALSE))))))))</f>
        <v>#N/A</v>
      </c>
      <c r="AE31" s="63" t="e">
        <f ca="1">IF($C$30=料金比較表!$C$1,(HLOOKUP('2025年10月'!AE$29,料金比較表!$10:$20,'2025年10月'!$A31,FALSE)),IF($C$30=料金比較表!$C$2,(HLOOKUP('2025年10月'!AE$29,料金比較表!$23:$33,'2025年10月'!$A31,FALSE)),IF($C$30=料金比較表!$C$3,(HLOOKUP('2025年10月'!AE$29,料金比較表!$36:$46,'2025年10月'!$A31,FALSE)),IF($C$30=料金比較表!$C$4,(HLOOKUP('2025年10月'!AE$29,料金比較表!$48:$60,'2025年10月'!$A31,FALSE)),IF($C$30=料金比較表!$C$5,(HLOOKUP('2025年10月'!AE$29,料金比較表!$61:$71,'2025年10月'!$A31,FALSE)),IF($C$30=料金比較表!$C$6,(HLOOKUP('2025年10月'!AE$29,料金比較表!$74:$84,'2025年10月'!$A31,FALSE))))))))</f>
        <v>#N/A</v>
      </c>
      <c r="AF31" s="63" t="e">
        <f ca="1">IF($C$30=料金比較表!$C$1,(HLOOKUP('2025年10月'!AF$29,料金比較表!$10:$20,'2025年10月'!$A31,FALSE)),IF($C$30=料金比較表!$C$2,(HLOOKUP('2025年10月'!AF$29,料金比較表!$23:$33,'2025年10月'!$A31,FALSE)),IF($C$30=料金比較表!$C$3,(HLOOKUP('2025年10月'!AF$29,料金比較表!$36:$46,'2025年10月'!$A31,FALSE)),IF($C$30=料金比較表!$C$4,(HLOOKUP('2025年10月'!AF$29,料金比較表!$48:$60,'2025年10月'!$A31,FALSE)),IF($C$30=料金比較表!$C$5,(HLOOKUP('2025年10月'!AF$29,料金比較表!$61:$71,'2025年10月'!$A31,FALSE)),IF($C$30=料金比較表!$C$6,(HLOOKUP('2025年10月'!AF$29,料金比較表!$74:$84,'2025年10月'!$A31,FALSE))))))))</f>
        <v>#N/A</v>
      </c>
      <c r="AG31" s="63" t="e">
        <f ca="1">IF($C$30=料金比較表!$C$1,(HLOOKUP('2025年10月'!AG$29,料金比較表!$10:$20,'2025年10月'!$A31,FALSE)),IF($C$30=料金比較表!$C$2,(HLOOKUP('2025年10月'!AG$29,料金比較表!$23:$33,'2025年10月'!$A31,FALSE)),IF($C$30=料金比較表!$C$3,(HLOOKUP('2025年10月'!AG$29,料金比較表!$36:$46,'2025年10月'!$A31,FALSE)),IF($C$30=料金比較表!$C$4,(HLOOKUP('2025年10月'!AG$29,料金比較表!$48:$60,'2025年10月'!$A31,FALSE)),IF($C$30=料金比較表!$C$5,(HLOOKUP('2025年10月'!AG$29,料金比較表!$61:$71,'2025年10月'!$A31,FALSE)),IF($C$30=料金比較表!$C$6,(HLOOKUP('2025年10月'!AG$29,料金比較表!$74:$84,'2025年10月'!$A31,FALSE))))))))</f>
        <v>#N/A</v>
      </c>
      <c r="AH31" s="64" t="e">
        <f ca="1">IF($C$30=料金比較表!$C$1,(HLOOKUP('2025年10月'!AH$29,料金比較表!$10:$20,'2025年10月'!$A31,FALSE)),IF($C$30=料金比較表!$C$2,(HLOOKUP('2025年10月'!AH$29,料金比較表!$23:$33,'2025年10月'!$A31,FALSE)),IF($C$30=料金比較表!$C$3,(HLOOKUP('2025年10月'!AH$29,料金比較表!$36:$46,'2025年10月'!$A31,FALSE)),IF($C$30=料金比較表!$C$4,(HLOOKUP('2025年10月'!AH$29,料金比較表!$48:$60,'2025年10月'!$A31,FALSE)),IF($C$30=料金比較表!$C$5,(HLOOKUP('2025年10月'!AH$29,料金比較表!$61:$71,'2025年10月'!$A31,FALSE)),IF($C$30=料金比較表!$C$6,(HLOOKUP('2025年10月'!AH$29,料金比較表!$74:$84,'2025年10月'!$A31,FALSE))))))))</f>
        <v>#N/A</v>
      </c>
    </row>
    <row r="32" spans="1:55" x14ac:dyDescent="0.2">
      <c r="A32" s="4">
        <f t="shared" ref="A32:A38" si="1">A31+1</f>
        <v>4</v>
      </c>
      <c r="B32" s="312" t="str">
        <f>料金比較表!C13</f>
        <v>Ｏｎｅ　Ｓｕｉｔｅ　ＴＨＥ　ＧＲＡＮＤ（ワンスイート　ザ・グランド）＜古宇利島＞</v>
      </c>
      <c r="C32" s="326"/>
      <c r="D32" s="62" t="e">
        <f ca="1">IF($C$30=料金比較表!$C$1,(HLOOKUP('2025年10月'!D$29,料金比較表!$10:$20,'2025年10月'!$A32,FALSE)),IF($C$30=料金比較表!$C$2,(HLOOKUP('2025年10月'!D$29,料金比較表!$23:$33,'2025年10月'!$A32,FALSE)),IF($C$30=料金比較表!$C$3,(HLOOKUP('2025年10月'!D$29,料金比較表!$36:$46,'2025年10月'!$A32,FALSE)),IF($C$30=料金比較表!$C$4,(HLOOKUP('2025年10月'!D$29,料金比較表!$48:$60,'2025年10月'!$A32,FALSE)),IF($C$30=料金比較表!$C$5,(HLOOKUP('2025年10月'!D$29,料金比較表!$61:$71,'2025年10月'!$A32,FALSE)),IF($C$30=料金比較表!$C$6,(HLOOKUP('2025年10月'!D$29,料金比較表!$74:$84,'2025年10月'!$A32,FALSE))))))))</f>
        <v>#N/A</v>
      </c>
      <c r="E32" s="63" t="e">
        <f ca="1">IF($C$30=料金比較表!$C$1,(HLOOKUP('2025年10月'!E$29,料金比較表!$10:$20,'2025年10月'!$A32,FALSE)),IF($C$30=料金比較表!$C$2,(HLOOKUP('2025年10月'!E$29,料金比較表!$23:$33,'2025年10月'!$A32,FALSE)),IF($C$30=料金比較表!$C$3,(HLOOKUP('2025年10月'!E$29,料金比較表!$36:$46,'2025年10月'!$A32,FALSE)),IF($C$30=料金比較表!$C$4,(HLOOKUP('2025年10月'!E$29,料金比較表!$48:$60,'2025年10月'!$A32,FALSE)),IF($C$30=料金比較表!$C$5,(HLOOKUP('2025年10月'!E$29,料金比較表!$61:$71,'2025年10月'!$A32,FALSE)),IF($C$30=料金比較表!$C$6,(HLOOKUP('2025年10月'!E$29,料金比較表!$74:$84,'2025年10月'!$A32,FALSE))))))))</f>
        <v>#N/A</v>
      </c>
      <c r="F32" s="63" t="e">
        <f ca="1">IF($C$30=料金比較表!$C$1,(HLOOKUP('2025年10月'!F$29,料金比較表!$10:$20,'2025年10月'!$A32,FALSE)),IF($C$30=料金比較表!$C$2,(HLOOKUP('2025年10月'!F$29,料金比較表!$23:$33,'2025年10月'!$A32,FALSE)),IF($C$30=料金比較表!$C$3,(HLOOKUP('2025年10月'!F$29,料金比較表!$36:$46,'2025年10月'!$A32,FALSE)),IF($C$30=料金比較表!$C$4,(HLOOKUP('2025年10月'!F$29,料金比較表!$48:$60,'2025年10月'!$A32,FALSE)),IF($C$30=料金比較表!$C$5,(HLOOKUP('2025年10月'!F$29,料金比較表!$61:$71,'2025年10月'!$A32,FALSE)),IF($C$30=料金比較表!$C$6,(HLOOKUP('2025年10月'!F$29,料金比較表!$74:$84,'2025年10月'!$A32,FALSE))))))))</f>
        <v>#N/A</v>
      </c>
      <c r="G32" s="63" t="e">
        <f ca="1">IF($C$30=料金比較表!$C$1,(HLOOKUP('2025年10月'!G$29,料金比較表!$10:$20,'2025年10月'!$A32,FALSE)),IF($C$30=料金比較表!$C$2,(HLOOKUP('2025年10月'!G$29,料金比較表!$23:$33,'2025年10月'!$A32,FALSE)),IF($C$30=料金比較表!$C$3,(HLOOKUP('2025年10月'!G$29,料金比較表!$36:$46,'2025年10月'!$A32,FALSE)),IF($C$30=料金比較表!$C$4,(HLOOKUP('2025年10月'!G$29,料金比較表!$48:$60,'2025年10月'!$A32,FALSE)),IF($C$30=料金比較表!$C$5,(HLOOKUP('2025年10月'!G$29,料金比較表!$61:$71,'2025年10月'!$A32,FALSE)),IF($C$30=料金比較表!$C$6,(HLOOKUP('2025年10月'!G$29,料金比較表!$74:$84,'2025年10月'!$A32,FALSE))))))))</f>
        <v>#N/A</v>
      </c>
      <c r="H32" s="63" t="e">
        <f ca="1">IF($C$30=料金比較表!$C$1,(HLOOKUP('2025年10月'!H$29,料金比較表!$10:$20,'2025年10月'!$A32,FALSE)),IF($C$30=料金比較表!$C$2,(HLOOKUP('2025年10月'!H$29,料金比較表!$23:$33,'2025年10月'!$A32,FALSE)),IF($C$30=料金比較表!$C$3,(HLOOKUP('2025年10月'!H$29,料金比較表!$36:$46,'2025年10月'!$A32,FALSE)),IF($C$30=料金比較表!$C$4,(HLOOKUP('2025年10月'!H$29,料金比較表!$48:$60,'2025年10月'!$A32,FALSE)),IF($C$30=料金比較表!$C$5,(HLOOKUP('2025年10月'!H$29,料金比較表!$61:$71,'2025年10月'!$A32,FALSE)),IF($C$30=料金比較表!$C$6,(HLOOKUP('2025年10月'!H$29,料金比較表!$74:$84,'2025年10月'!$A32,FALSE))))))))</f>
        <v>#N/A</v>
      </c>
      <c r="I32" s="63" t="e">
        <f ca="1">IF($C$30=料金比較表!$C$1,(HLOOKUP('2025年10月'!I$29,料金比較表!$10:$20,'2025年10月'!$A32,FALSE)),IF($C$30=料金比較表!$C$2,(HLOOKUP('2025年10月'!I$29,料金比較表!$23:$33,'2025年10月'!$A32,FALSE)),IF($C$30=料金比較表!$C$3,(HLOOKUP('2025年10月'!I$29,料金比較表!$36:$46,'2025年10月'!$A32,FALSE)),IF($C$30=料金比較表!$C$4,(HLOOKUP('2025年10月'!I$29,料金比較表!$48:$60,'2025年10月'!$A32,FALSE)),IF($C$30=料金比較表!$C$5,(HLOOKUP('2025年10月'!I$29,料金比較表!$61:$71,'2025年10月'!$A32,FALSE)),IF($C$30=料金比較表!$C$6,(HLOOKUP('2025年10月'!I$29,料金比較表!$74:$84,'2025年10月'!$A32,FALSE))))))))</f>
        <v>#N/A</v>
      </c>
      <c r="J32" s="63" t="e">
        <f ca="1">IF($C$30=料金比較表!$C$1,(HLOOKUP('2025年10月'!J$29,料金比較表!$10:$20,'2025年10月'!$A32,FALSE)),IF($C$30=料金比較表!$C$2,(HLOOKUP('2025年10月'!J$29,料金比較表!$23:$33,'2025年10月'!$A32,FALSE)),IF($C$30=料金比較表!$C$3,(HLOOKUP('2025年10月'!J$29,料金比較表!$36:$46,'2025年10月'!$A32,FALSE)),IF($C$30=料金比較表!$C$4,(HLOOKUP('2025年10月'!J$29,料金比較表!$48:$60,'2025年10月'!$A32,FALSE)),IF($C$30=料金比較表!$C$5,(HLOOKUP('2025年10月'!J$29,料金比較表!$61:$71,'2025年10月'!$A32,FALSE)),IF($C$30=料金比較表!$C$6,(HLOOKUP('2025年10月'!J$29,料金比較表!$74:$84,'2025年10月'!$A32,FALSE))))))))</f>
        <v>#N/A</v>
      </c>
      <c r="K32" s="63" t="e">
        <f ca="1">IF($C$30=料金比較表!$C$1,(HLOOKUP('2025年10月'!K$29,料金比較表!$10:$20,'2025年10月'!$A32,FALSE)),IF($C$30=料金比較表!$C$2,(HLOOKUP('2025年10月'!K$29,料金比較表!$23:$33,'2025年10月'!$A32,FALSE)),IF($C$30=料金比較表!$C$3,(HLOOKUP('2025年10月'!K$29,料金比較表!$36:$46,'2025年10月'!$A32,FALSE)),IF($C$30=料金比較表!$C$4,(HLOOKUP('2025年10月'!K$29,料金比較表!$48:$60,'2025年10月'!$A32,FALSE)),IF($C$30=料金比較表!$C$5,(HLOOKUP('2025年10月'!K$29,料金比較表!$61:$71,'2025年10月'!$A32,FALSE)),IF($C$30=料金比較表!$C$6,(HLOOKUP('2025年10月'!K$29,料金比較表!$74:$84,'2025年10月'!$A32,FALSE))))))))</f>
        <v>#N/A</v>
      </c>
      <c r="L32" s="63" t="e">
        <f ca="1">IF($C$30=料金比較表!$C$1,(HLOOKUP('2025年10月'!L$29,料金比較表!$10:$20,'2025年10月'!$A32,FALSE)),IF($C$30=料金比較表!$C$2,(HLOOKUP('2025年10月'!L$29,料金比較表!$23:$33,'2025年10月'!$A32,FALSE)),IF($C$30=料金比較表!$C$3,(HLOOKUP('2025年10月'!L$29,料金比較表!$36:$46,'2025年10月'!$A32,FALSE)),IF($C$30=料金比較表!$C$4,(HLOOKUP('2025年10月'!L$29,料金比較表!$48:$60,'2025年10月'!$A32,FALSE)),IF($C$30=料金比較表!$C$5,(HLOOKUP('2025年10月'!L$29,料金比較表!$61:$71,'2025年10月'!$A32,FALSE)),IF($C$30=料金比較表!$C$6,(HLOOKUP('2025年10月'!L$29,料金比較表!$74:$84,'2025年10月'!$A32,FALSE))))))))</f>
        <v>#N/A</v>
      </c>
      <c r="M32" s="63" t="e">
        <f ca="1">IF($C$30=料金比較表!$C$1,(HLOOKUP('2025年10月'!M$29,料金比較表!$10:$20,'2025年10月'!$A32,FALSE)),IF($C$30=料金比較表!$C$2,(HLOOKUP('2025年10月'!M$29,料金比較表!$23:$33,'2025年10月'!$A32,FALSE)),IF($C$30=料金比較表!$C$3,(HLOOKUP('2025年10月'!M$29,料金比較表!$36:$46,'2025年10月'!$A32,FALSE)),IF($C$30=料金比較表!$C$4,(HLOOKUP('2025年10月'!M$29,料金比較表!$48:$60,'2025年10月'!$A32,FALSE)),IF($C$30=料金比較表!$C$5,(HLOOKUP('2025年10月'!M$29,料金比較表!$61:$71,'2025年10月'!$A32,FALSE)),IF($C$30=料金比較表!$C$6,(HLOOKUP('2025年10月'!M$29,料金比較表!$74:$84,'2025年10月'!$A32,FALSE))))))))</f>
        <v>#N/A</v>
      </c>
      <c r="N32" s="63" t="e">
        <f ca="1">IF($C$30=料金比較表!$C$1,(HLOOKUP('2025年10月'!N$29,料金比較表!$10:$20,'2025年10月'!$A32,FALSE)),IF($C$30=料金比較表!$C$2,(HLOOKUP('2025年10月'!N$29,料金比較表!$23:$33,'2025年10月'!$A32,FALSE)),IF($C$30=料金比較表!$C$3,(HLOOKUP('2025年10月'!N$29,料金比較表!$36:$46,'2025年10月'!$A32,FALSE)),IF($C$30=料金比較表!$C$4,(HLOOKUP('2025年10月'!N$29,料金比較表!$48:$60,'2025年10月'!$A32,FALSE)),IF($C$30=料金比較表!$C$5,(HLOOKUP('2025年10月'!N$29,料金比較表!$61:$71,'2025年10月'!$A32,FALSE)),IF($C$30=料金比較表!$C$6,(HLOOKUP('2025年10月'!N$29,料金比較表!$74:$84,'2025年10月'!$A32,FALSE))))))))</f>
        <v>#N/A</v>
      </c>
      <c r="O32" s="63" t="e">
        <f ca="1">IF($C$30=料金比較表!$C$1,(HLOOKUP('2025年10月'!O$29,料金比較表!$10:$20,'2025年10月'!$A32,FALSE)),IF($C$30=料金比較表!$C$2,(HLOOKUP('2025年10月'!O$29,料金比較表!$23:$33,'2025年10月'!$A32,FALSE)),IF($C$30=料金比較表!$C$3,(HLOOKUP('2025年10月'!O$29,料金比較表!$36:$46,'2025年10月'!$A32,FALSE)),IF($C$30=料金比較表!$C$4,(HLOOKUP('2025年10月'!O$29,料金比較表!$48:$60,'2025年10月'!$A32,FALSE)),IF($C$30=料金比較表!$C$5,(HLOOKUP('2025年10月'!O$29,料金比較表!$61:$71,'2025年10月'!$A32,FALSE)),IF($C$30=料金比較表!$C$6,(HLOOKUP('2025年10月'!O$29,料金比較表!$74:$84,'2025年10月'!$A32,FALSE))))))))</f>
        <v>#N/A</v>
      </c>
      <c r="P32" s="63" t="e">
        <f ca="1">IF($C$30=料金比較表!$C$1,(HLOOKUP('2025年10月'!P$29,料金比較表!$10:$20,'2025年10月'!$A32,FALSE)),IF($C$30=料金比較表!$C$2,(HLOOKUP('2025年10月'!P$29,料金比較表!$23:$33,'2025年10月'!$A32,FALSE)),IF($C$30=料金比較表!$C$3,(HLOOKUP('2025年10月'!P$29,料金比較表!$36:$46,'2025年10月'!$A32,FALSE)),IF($C$30=料金比較表!$C$4,(HLOOKUP('2025年10月'!P$29,料金比較表!$48:$60,'2025年10月'!$A32,FALSE)),IF($C$30=料金比較表!$C$5,(HLOOKUP('2025年10月'!P$29,料金比較表!$61:$71,'2025年10月'!$A32,FALSE)),IF($C$30=料金比較表!$C$6,(HLOOKUP('2025年10月'!P$29,料金比較表!$74:$84,'2025年10月'!$A32,FALSE))))))))</f>
        <v>#N/A</v>
      </c>
      <c r="Q32" s="63" t="e">
        <f ca="1">IF($C$30=料金比較表!$C$1,(HLOOKUP('2025年10月'!Q$29,料金比較表!$10:$20,'2025年10月'!$A32,FALSE)),IF($C$30=料金比較表!$C$2,(HLOOKUP('2025年10月'!Q$29,料金比較表!$23:$33,'2025年10月'!$A32,FALSE)),IF($C$30=料金比較表!$C$3,(HLOOKUP('2025年10月'!Q$29,料金比較表!$36:$46,'2025年10月'!$A32,FALSE)),IF($C$30=料金比較表!$C$4,(HLOOKUP('2025年10月'!Q$29,料金比較表!$48:$60,'2025年10月'!$A32,FALSE)),IF($C$30=料金比較表!$C$5,(HLOOKUP('2025年10月'!Q$29,料金比較表!$61:$71,'2025年10月'!$A32,FALSE)),IF($C$30=料金比較表!$C$6,(HLOOKUP('2025年10月'!Q$29,料金比較表!$74:$84,'2025年10月'!$A32,FALSE))))))))</f>
        <v>#N/A</v>
      </c>
      <c r="R32" s="63" t="e">
        <f ca="1">IF($C$30=料金比較表!$C$1,(HLOOKUP('2025年10月'!R$29,料金比較表!$10:$20,'2025年10月'!$A32,FALSE)),IF($C$30=料金比較表!$C$2,(HLOOKUP('2025年10月'!R$29,料金比較表!$23:$33,'2025年10月'!$A32,FALSE)),IF($C$30=料金比較表!$C$3,(HLOOKUP('2025年10月'!R$29,料金比較表!$36:$46,'2025年10月'!$A32,FALSE)),IF($C$30=料金比較表!$C$4,(HLOOKUP('2025年10月'!R$29,料金比較表!$48:$60,'2025年10月'!$A32,FALSE)),IF($C$30=料金比較表!$C$5,(HLOOKUP('2025年10月'!R$29,料金比較表!$61:$71,'2025年10月'!$A32,FALSE)),IF($C$30=料金比較表!$C$6,(HLOOKUP('2025年10月'!R$29,料金比較表!$74:$84,'2025年10月'!$A32,FALSE))))))))</f>
        <v>#N/A</v>
      </c>
      <c r="S32" s="63" t="e">
        <f ca="1">IF($C$30=料金比較表!$C$1,(HLOOKUP('2025年10月'!S$29,料金比較表!$10:$20,'2025年10月'!$A32,FALSE)),IF($C$30=料金比較表!$C$2,(HLOOKUP('2025年10月'!S$29,料金比較表!$23:$33,'2025年10月'!$A32,FALSE)),IF($C$30=料金比較表!$C$3,(HLOOKUP('2025年10月'!S$29,料金比較表!$36:$46,'2025年10月'!$A32,FALSE)),IF($C$30=料金比較表!$C$4,(HLOOKUP('2025年10月'!S$29,料金比較表!$48:$60,'2025年10月'!$A32,FALSE)),IF($C$30=料金比較表!$C$5,(HLOOKUP('2025年10月'!S$29,料金比較表!$61:$71,'2025年10月'!$A32,FALSE)),IF($C$30=料金比較表!$C$6,(HLOOKUP('2025年10月'!S$29,料金比較表!$74:$84,'2025年10月'!$A32,FALSE))))))))</f>
        <v>#N/A</v>
      </c>
      <c r="T32" s="63" t="e">
        <f ca="1">IF($C$30=料金比較表!$C$1,(HLOOKUP('2025年10月'!T$29,料金比較表!$10:$20,'2025年10月'!$A32,FALSE)),IF($C$30=料金比較表!$C$2,(HLOOKUP('2025年10月'!T$29,料金比較表!$23:$33,'2025年10月'!$A32,FALSE)),IF($C$30=料金比較表!$C$3,(HLOOKUP('2025年10月'!T$29,料金比較表!$36:$46,'2025年10月'!$A32,FALSE)),IF($C$30=料金比較表!$C$4,(HLOOKUP('2025年10月'!T$29,料金比較表!$48:$60,'2025年10月'!$A32,FALSE)),IF($C$30=料金比較表!$C$5,(HLOOKUP('2025年10月'!T$29,料金比較表!$61:$71,'2025年10月'!$A32,FALSE)),IF($C$30=料金比較表!$C$6,(HLOOKUP('2025年10月'!T$29,料金比較表!$74:$84,'2025年10月'!$A32,FALSE))))))))</f>
        <v>#N/A</v>
      </c>
      <c r="U32" s="63" t="e">
        <f ca="1">IF($C$30=料金比較表!$C$1,(HLOOKUP('2025年10月'!U$29,料金比較表!$10:$20,'2025年10月'!$A32,FALSE)),IF($C$30=料金比較表!$C$2,(HLOOKUP('2025年10月'!U$29,料金比較表!$23:$33,'2025年10月'!$A32,FALSE)),IF($C$30=料金比較表!$C$3,(HLOOKUP('2025年10月'!U$29,料金比較表!$36:$46,'2025年10月'!$A32,FALSE)),IF($C$30=料金比較表!$C$4,(HLOOKUP('2025年10月'!U$29,料金比較表!$48:$60,'2025年10月'!$A32,FALSE)),IF($C$30=料金比較表!$C$5,(HLOOKUP('2025年10月'!U$29,料金比較表!$61:$71,'2025年10月'!$A32,FALSE)),IF($C$30=料金比較表!$C$6,(HLOOKUP('2025年10月'!U$29,料金比較表!$74:$84,'2025年10月'!$A32,FALSE))))))))</f>
        <v>#N/A</v>
      </c>
      <c r="V32" s="63" t="e">
        <f ca="1">IF($C$30=料金比較表!$C$1,(HLOOKUP('2025年10月'!V$29,料金比較表!$10:$20,'2025年10月'!$A32,FALSE)),IF($C$30=料金比較表!$C$2,(HLOOKUP('2025年10月'!V$29,料金比較表!$23:$33,'2025年10月'!$A32,FALSE)),IF($C$30=料金比較表!$C$3,(HLOOKUP('2025年10月'!V$29,料金比較表!$36:$46,'2025年10月'!$A32,FALSE)),IF($C$30=料金比較表!$C$4,(HLOOKUP('2025年10月'!V$29,料金比較表!$48:$60,'2025年10月'!$A32,FALSE)),IF($C$30=料金比較表!$C$5,(HLOOKUP('2025年10月'!V$29,料金比較表!$61:$71,'2025年10月'!$A32,FALSE)),IF($C$30=料金比較表!$C$6,(HLOOKUP('2025年10月'!V$29,料金比較表!$74:$84,'2025年10月'!$A32,FALSE))))))))</f>
        <v>#N/A</v>
      </c>
      <c r="W32" s="63" t="e">
        <f ca="1">IF($C$30=料金比較表!$C$1,(HLOOKUP('2025年10月'!W$29,料金比較表!$10:$20,'2025年10月'!$A32,FALSE)),IF($C$30=料金比較表!$C$2,(HLOOKUP('2025年10月'!W$29,料金比較表!$23:$33,'2025年10月'!$A32,FALSE)),IF($C$30=料金比較表!$C$3,(HLOOKUP('2025年10月'!W$29,料金比較表!$36:$46,'2025年10月'!$A32,FALSE)),IF($C$30=料金比較表!$C$4,(HLOOKUP('2025年10月'!W$29,料金比較表!$48:$60,'2025年10月'!$A32,FALSE)),IF($C$30=料金比較表!$C$5,(HLOOKUP('2025年10月'!W$29,料金比較表!$61:$71,'2025年10月'!$A32,FALSE)),IF($C$30=料金比較表!$C$6,(HLOOKUP('2025年10月'!W$29,料金比較表!$74:$84,'2025年10月'!$A32,FALSE))))))))</f>
        <v>#N/A</v>
      </c>
      <c r="X32" s="63" t="e">
        <f ca="1">IF($C$30=料金比較表!$C$1,(HLOOKUP('2025年10月'!X$29,料金比較表!$10:$20,'2025年10月'!$A32,FALSE)),IF($C$30=料金比較表!$C$2,(HLOOKUP('2025年10月'!X$29,料金比較表!$23:$33,'2025年10月'!$A32,FALSE)),IF($C$30=料金比較表!$C$3,(HLOOKUP('2025年10月'!X$29,料金比較表!$36:$46,'2025年10月'!$A32,FALSE)),IF($C$30=料金比較表!$C$4,(HLOOKUP('2025年10月'!X$29,料金比較表!$48:$60,'2025年10月'!$A32,FALSE)),IF($C$30=料金比較表!$C$5,(HLOOKUP('2025年10月'!X$29,料金比較表!$61:$71,'2025年10月'!$A32,FALSE)),IF($C$30=料金比較表!$C$6,(HLOOKUP('2025年10月'!X$29,料金比較表!$74:$84,'2025年10月'!$A32,FALSE))))))))</f>
        <v>#N/A</v>
      </c>
      <c r="Y32" s="63" t="e">
        <f ca="1">IF($C$30=料金比較表!$C$1,(HLOOKUP('2025年10月'!Y$29,料金比較表!$10:$20,'2025年10月'!$A32,FALSE)),IF($C$30=料金比較表!$C$2,(HLOOKUP('2025年10月'!Y$29,料金比較表!$23:$33,'2025年10月'!$A32,FALSE)),IF($C$30=料金比較表!$C$3,(HLOOKUP('2025年10月'!Y$29,料金比較表!$36:$46,'2025年10月'!$A32,FALSE)),IF($C$30=料金比較表!$C$4,(HLOOKUP('2025年10月'!Y$29,料金比較表!$48:$60,'2025年10月'!$A32,FALSE)),IF($C$30=料金比較表!$C$5,(HLOOKUP('2025年10月'!Y$29,料金比較表!$61:$71,'2025年10月'!$A32,FALSE)),IF($C$30=料金比較表!$C$6,(HLOOKUP('2025年10月'!Y$29,料金比較表!$74:$84,'2025年10月'!$A32,FALSE))))))))</f>
        <v>#N/A</v>
      </c>
      <c r="Z32" s="63" t="e">
        <f ca="1">IF($C$30=料金比較表!$C$1,(HLOOKUP('2025年10月'!Z$29,料金比較表!$10:$20,'2025年10月'!$A32,FALSE)),IF($C$30=料金比較表!$C$2,(HLOOKUP('2025年10月'!Z$29,料金比較表!$23:$33,'2025年10月'!$A32,FALSE)),IF($C$30=料金比較表!$C$3,(HLOOKUP('2025年10月'!Z$29,料金比較表!$36:$46,'2025年10月'!$A32,FALSE)),IF($C$30=料金比較表!$C$4,(HLOOKUP('2025年10月'!Z$29,料金比較表!$48:$60,'2025年10月'!$A32,FALSE)),IF($C$30=料金比較表!$C$5,(HLOOKUP('2025年10月'!Z$29,料金比較表!$61:$71,'2025年10月'!$A32,FALSE)),IF($C$30=料金比較表!$C$6,(HLOOKUP('2025年10月'!Z$29,料金比較表!$74:$84,'2025年10月'!$A32,FALSE))))))))</f>
        <v>#N/A</v>
      </c>
      <c r="AA32" s="63" t="e">
        <f ca="1">IF($C$30=料金比較表!$C$1,(HLOOKUP('2025年10月'!AA$29,料金比較表!$10:$20,'2025年10月'!$A32,FALSE)),IF($C$30=料金比較表!$C$2,(HLOOKUP('2025年10月'!AA$29,料金比較表!$23:$33,'2025年10月'!$A32,FALSE)),IF($C$30=料金比較表!$C$3,(HLOOKUP('2025年10月'!AA$29,料金比較表!$36:$46,'2025年10月'!$A32,FALSE)),IF($C$30=料金比較表!$C$4,(HLOOKUP('2025年10月'!AA$29,料金比較表!$48:$60,'2025年10月'!$A32,FALSE)),IF($C$30=料金比較表!$C$5,(HLOOKUP('2025年10月'!AA$29,料金比較表!$61:$71,'2025年10月'!$A32,FALSE)),IF($C$30=料金比較表!$C$6,(HLOOKUP('2025年10月'!AA$29,料金比較表!$74:$84,'2025年10月'!$A32,FALSE))))))))</f>
        <v>#N/A</v>
      </c>
      <c r="AB32" s="63" t="e">
        <f ca="1">IF($C$30=料金比較表!$C$1,(HLOOKUP('2025年10月'!AB$29,料金比較表!$10:$20,'2025年10月'!$A32,FALSE)),IF($C$30=料金比較表!$C$2,(HLOOKUP('2025年10月'!AB$29,料金比較表!$23:$33,'2025年10月'!$A32,FALSE)),IF($C$30=料金比較表!$C$3,(HLOOKUP('2025年10月'!AB$29,料金比較表!$36:$46,'2025年10月'!$A32,FALSE)),IF($C$30=料金比較表!$C$4,(HLOOKUP('2025年10月'!AB$29,料金比較表!$48:$60,'2025年10月'!$A32,FALSE)),IF($C$30=料金比較表!$C$5,(HLOOKUP('2025年10月'!AB$29,料金比較表!$61:$71,'2025年10月'!$A32,FALSE)),IF($C$30=料金比較表!$C$6,(HLOOKUP('2025年10月'!AB$29,料金比較表!$74:$84,'2025年10月'!$A32,FALSE))))))))</f>
        <v>#N/A</v>
      </c>
      <c r="AC32" s="63" t="e">
        <f ca="1">IF($C$30=料金比較表!$C$1,(HLOOKUP('2025年10月'!AC$29,料金比較表!$10:$20,'2025年10月'!$A32,FALSE)),IF($C$30=料金比較表!$C$2,(HLOOKUP('2025年10月'!AC$29,料金比較表!$23:$33,'2025年10月'!$A32,FALSE)),IF($C$30=料金比較表!$C$3,(HLOOKUP('2025年10月'!AC$29,料金比較表!$36:$46,'2025年10月'!$A32,FALSE)),IF($C$30=料金比較表!$C$4,(HLOOKUP('2025年10月'!AC$29,料金比較表!$48:$60,'2025年10月'!$A32,FALSE)),IF($C$30=料金比較表!$C$5,(HLOOKUP('2025年10月'!AC$29,料金比較表!$61:$71,'2025年10月'!$A32,FALSE)),IF($C$30=料金比較表!$C$6,(HLOOKUP('2025年10月'!AC$29,料金比較表!$74:$84,'2025年10月'!$A32,FALSE))))))))</f>
        <v>#N/A</v>
      </c>
      <c r="AD32" s="63" t="e">
        <f ca="1">IF($C$30=料金比較表!$C$1,(HLOOKUP('2025年10月'!AD$29,料金比較表!$10:$20,'2025年10月'!$A32,FALSE)),IF($C$30=料金比較表!$C$2,(HLOOKUP('2025年10月'!AD$29,料金比較表!$23:$33,'2025年10月'!$A32,FALSE)),IF($C$30=料金比較表!$C$3,(HLOOKUP('2025年10月'!AD$29,料金比較表!$36:$46,'2025年10月'!$A32,FALSE)),IF($C$30=料金比較表!$C$4,(HLOOKUP('2025年10月'!AD$29,料金比較表!$48:$60,'2025年10月'!$A32,FALSE)),IF($C$30=料金比較表!$C$5,(HLOOKUP('2025年10月'!AD$29,料金比較表!$61:$71,'2025年10月'!$A32,FALSE)),IF($C$30=料金比較表!$C$6,(HLOOKUP('2025年10月'!AD$29,料金比較表!$74:$84,'2025年10月'!$A32,FALSE))))))))</f>
        <v>#N/A</v>
      </c>
      <c r="AE32" s="63" t="e">
        <f ca="1">IF($C$30=料金比較表!$C$1,(HLOOKUP('2025年10月'!AE$29,料金比較表!$10:$20,'2025年10月'!$A32,FALSE)),IF($C$30=料金比較表!$C$2,(HLOOKUP('2025年10月'!AE$29,料金比較表!$23:$33,'2025年10月'!$A32,FALSE)),IF($C$30=料金比較表!$C$3,(HLOOKUP('2025年10月'!AE$29,料金比較表!$36:$46,'2025年10月'!$A32,FALSE)),IF($C$30=料金比較表!$C$4,(HLOOKUP('2025年10月'!AE$29,料金比較表!$48:$60,'2025年10月'!$A32,FALSE)),IF($C$30=料金比較表!$C$5,(HLOOKUP('2025年10月'!AE$29,料金比較表!$61:$71,'2025年10月'!$A32,FALSE)),IF($C$30=料金比較表!$C$6,(HLOOKUP('2025年10月'!AE$29,料金比較表!$74:$84,'2025年10月'!$A32,FALSE))))))))</f>
        <v>#N/A</v>
      </c>
      <c r="AF32" s="63" t="e">
        <f ca="1">IF($C$30=料金比較表!$C$1,(HLOOKUP('2025年10月'!AF$29,料金比較表!$10:$20,'2025年10月'!$A32,FALSE)),IF($C$30=料金比較表!$C$2,(HLOOKUP('2025年10月'!AF$29,料金比較表!$23:$33,'2025年10月'!$A32,FALSE)),IF($C$30=料金比較表!$C$3,(HLOOKUP('2025年10月'!AF$29,料金比較表!$36:$46,'2025年10月'!$A32,FALSE)),IF($C$30=料金比較表!$C$4,(HLOOKUP('2025年10月'!AF$29,料金比較表!$48:$60,'2025年10月'!$A32,FALSE)),IF($C$30=料金比較表!$C$5,(HLOOKUP('2025年10月'!AF$29,料金比較表!$61:$71,'2025年10月'!$A32,FALSE)),IF($C$30=料金比較表!$C$6,(HLOOKUP('2025年10月'!AF$29,料金比較表!$74:$84,'2025年10月'!$A32,FALSE))))))))</f>
        <v>#N/A</v>
      </c>
      <c r="AG32" s="63" t="e">
        <f ca="1">IF($C$30=料金比較表!$C$1,(HLOOKUP('2025年10月'!AG$29,料金比較表!$10:$20,'2025年10月'!$A32,FALSE)),IF($C$30=料金比較表!$C$2,(HLOOKUP('2025年10月'!AG$29,料金比較表!$23:$33,'2025年10月'!$A32,FALSE)),IF($C$30=料金比較表!$C$3,(HLOOKUP('2025年10月'!AG$29,料金比較表!$36:$46,'2025年10月'!$A32,FALSE)),IF($C$30=料金比較表!$C$4,(HLOOKUP('2025年10月'!AG$29,料金比較表!$48:$60,'2025年10月'!$A32,FALSE)),IF($C$30=料金比較表!$C$5,(HLOOKUP('2025年10月'!AG$29,料金比較表!$61:$71,'2025年10月'!$A32,FALSE)),IF($C$30=料金比較表!$C$6,(HLOOKUP('2025年10月'!AG$29,料金比較表!$74:$84,'2025年10月'!$A32,FALSE))))))))</f>
        <v>#N/A</v>
      </c>
      <c r="AH32" s="64" t="e">
        <f ca="1">IF($C$30=料金比較表!$C$1,(HLOOKUP('2025年10月'!AH$29,料金比較表!$10:$20,'2025年10月'!$A32,FALSE)),IF($C$30=料金比較表!$C$2,(HLOOKUP('2025年10月'!AH$29,料金比較表!$23:$33,'2025年10月'!$A32,FALSE)),IF($C$30=料金比較表!$C$3,(HLOOKUP('2025年10月'!AH$29,料金比較表!$36:$46,'2025年10月'!$A32,FALSE)),IF($C$30=料金比較表!$C$4,(HLOOKUP('2025年10月'!AH$29,料金比較表!$48:$60,'2025年10月'!$A32,FALSE)),IF($C$30=料金比較表!$C$5,(HLOOKUP('2025年10月'!AH$29,料金比較表!$61:$71,'2025年10月'!$A32,FALSE)),IF($C$30=料金比較表!$C$6,(HLOOKUP('2025年10月'!AH$29,料金比較表!$74:$84,'2025年10月'!$A32,FALSE))))))))</f>
        <v>#N/A</v>
      </c>
    </row>
    <row r="33" spans="1:35" x14ac:dyDescent="0.2">
      <c r="A33" s="4">
        <f t="shared" si="1"/>
        <v>5</v>
      </c>
      <c r="B33" s="311" t="str">
        <f>料金比較表!C14</f>
        <v>Ｙｕｋｉ　Ｓｕｉｔｅ　Ｋｏｕｒｉｊｉｍａ＜古宇利島＞</v>
      </c>
      <c r="C33" s="326"/>
      <c r="D33" s="62" t="e">
        <f ca="1">IF($C$30=料金比較表!$C$1,(HLOOKUP('2025年10月'!D$29,料金比較表!$10:$20,'2025年10月'!$A33,FALSE)),IF($C$30=料金比較表!$C$2,(HLOOKUP('2025年10月'!D$29,料金比較表!$23:$33,'2025年10月'!$A33,FALSE)),IF($C$30=料金比較表!$C$3,(HLOOKUP('2025年10月'!D$29,料金比較表!$36:$46,'2025年10月'!$A33,FALSE)),IF($C$30=料金比較表!$C$4,(HLOOKUP('2025年10月'!D$29,料金比較表!$48:$60,'2025年10月'!$A33,FALSE)),IF($C$30=料金比較表!$C$5,(HLOOKUP('2025年10月'!D$29,料金比較表!$61:$71,'2025年10月'!$A33,FALSE)),IF($C$30=料金比較表!$C$6,(HLOOKUP('2025年10月'!D$29,料金比較表!$74:$84,'2025年10月'!$A33,FALSE))))))))</f>
        <v>#N/A</v>
      </c>
      <c r="E33" s="63" t="e">
        <f ca="1">IF($C$30=料金比較表!$C$1,(HLOOKUP('2025年10月'!E$29,料金比較表!$10:$20,'2025年10月'!$A33,FALSE)),IF($C$30=料金比較表!$C$2,(HLOOKUP('2025年10月'!E$29,料金比較表!$23:$33,'2025年10月'!$A33,FALSE)),IF($C$30=料金比較表!$C$3,(HLOOKUP('2025年10月'!E$29,料金比較表!$36:$46,'2025年10月'!$A33,FALSE)),IF($C$30=料金比較表!$C$4,(HLOOKUP('2025年10月'!E$29,料金比較表!$48:$60,'2025年10月'!$A33,FALSE)),IF($C$30=料金比較表!$C$5,(HLOOKUP('2025年10月'!E$29,料金比較表!$61:$71,'2025年10月'!$A33,FALSE)),IF($C$30=料金比較表!$C$6,(HLOOKUP('2025年10月'!E$29,料金比較表!$74:$84,'2025年10月'!$A33,FALSE))))))))</f>
        <v>#N/A</v>
      </c>
      <c r="F33" s="63" t="e">
        <f ca="1">IF($C$30=料金比較表!$C$1,(HLOOKUP('2025年10月'!F$29,料金比較表!$10:$20,'2025年10月'!$A33,FALSE)),IF($C$30=料金比較表!$C$2,(HLOOKUP('2025年10月'!F$29,料金比較表!$23:$33,'2025年10月'!$A33,FALSE)),IF($C$30=料金比較表!$C$3,(HLOOKUP('2025年10月'!F$29,料金比較表!$36:$46,'2025年10月'!$A33,FALSE)),IF($C$30=料金比較表!$C$4,(HLOOKUP('2025年10月'!F$29,料金比較表!$48:$60,'2025年10月'!$A33,FALSE)),IF($C$30=料金比較表!$C$5,(HLOOKUP('2025年10月'!F$29,料金比較表!$61:$71,'2025年10月'!$A33,FALSE)),IF($C$30=料金比較表!$C$6,(HLOOKUP('2025年10月'!F$29,料金比較表!$74:$84,'2025年10月'!$A33,FALSE))))))))</f>
        <v>#N/A</v>
      </c>
      <c r="G33" s="63" t="e">
        <f ca="1">IF($C$30=料金比較表!$C$1,(HLOOKUP('2025年10月'!G$29,料金比較表!$10:$20,'2025年10月'!$A33,FALSE)),IF($C$30=料金比較表!$C$2,(HLOOKUP('2025年10月'!G$29,料金比較表!$23:$33,'2025年10月'!$A33,FALSE)),IF($C$30=料金比較表!$C$3,(HLOOKUP('2025年10月'!G$29,料金比較表!$36:$46,'2025年10月'!$A33,FALSE)),IF($C$30=料金比較表!$C$4,(HLOOKUP('2025年10月'!G$29,料金比較表!$48:$60,'2025年10月'!$A33,FALSE)),IF($C$30=料金比較表!$C$5,(HLOOKUP('2025年10月'!G$29,料金比較表!$61:$71,'2025年10月'!$A33,FALSE)),IF($C$30=料金比較表!$C$6,(HLOOKUP('2025年10月'!G$29,料金比較表!$74:$84,'2025年10月'!$A33,FALSE))))))))</f>
        <v>#N/A</v>
      </c>
      <c r="H33" s="63" t="e">
        <f ca="1">IF($C$30=料金比較表!$C$1,(HLOOKUP('2025年10月'!H$29,料金比較表!$10:$20,'2025年10月'!$A33,FALSE)),IF($C$30=料金比較表!$C$2,(HLOOKUP('2025年10月'!H$29,料金比較表!$23:$33,'2025年10月'!$A33,FALSE)),IF($C$30=料金比較表!$C$3,(HLOOKUP('2025年10月'!H$29,料金比較表!$36:$46,'2025年10月'!$A33,FALSE)),IF($C$30=料金比較表!$C$4,(HLOOKUP('2025年10月'!H$29,料金比較表!$48:$60,'2025年10月'!$A33,FALSE)),IF($C$30=料金比較表!$C$5,(HLOOKUP('2025年10月'!H$29,料金比較表!$61:$71,'2025年10月'!$A33,FALSE)),IF($C$30=料金比較表!$C$6,(HLOOKUP('2025年10月'!H$29,料金比較表!$74:$84,'2025年10月'!$A33,FALSE))))))))</f>
        <v>#N/A</v>
      </c>
      <c r="I33" s="63" t="e">
        <f ca="1">IF($C$30=料金比較表!$C$1,(HLOOKUP('2025年10月'!I$29,料金比較表!$10:$20,'2025年10月'!$A33,FALSE)),IF($C$30=料金比較表!$C$2,(HLOOKUP('2025年10月'!I$29,料金比較表!$23:$33,'2025年10月'!$A33,FALSE)),IF($C$30=料金比較表!$C$3,(HLOOKUP('2025年10月'!I$29,料金比較表!$36:$46,'2025年10月'!$A33,FALSE)),IF($C$30=料金比較表!$C$4,(HLOOKUP('2025年10月'!I$29,料金比較表!$48:$60,'2025年10月'!$A33,FALSE)),IF($C$30=料金比較表!$C$5,(HLOOKUP('2025年10月'!I$29,料金比較表!$61:$71,'2025年10月'!$A33,FALSE)),IF($C$30=料金比較表!$C$6,(HLOOKUP('2025年10月'!I$29,料金比較表!$74:$84,'2025年10月'!$A33,FALSE))))))))</f>
        <v>#N/A</v>
      </c>
      <c r="J33" s="63" t="e">
        <f ca="1">IF($C$30=料金比較表!$C$1,(HLOOKUP('2025年10月'!J$29,料金比較表!$10:$20,'2025年10月'!$A33,FALSE)),IF($C$30=料金比較表!$C$2,(HLOOKUP('2025年10月'!J$29,料金比較表!$23:$33,'2025年10月'!$A33,FALSE)),IF($C$30=料金比較表!$C$3,(HLOOKUP('2025年10月'!J$29,料金比較表!$36:$46,'2025年10月'!$A33,FALSE)),IF($C$30=料金比較表!$C$4,(HLOOKUP('2025年10月'!J$29,料金比較表!$48:$60,'2025年10月'!$A33,FALSE)),IF($C$30=料金比較表!$C$5,(HLOOKUP('2025年10月'!J$29,料金比較表!$61:$71,'2025年10月'!$A33,FALSE)),IF($C$30=料金比較表!$C$6,(HLOOKUP('2025年10月'!J$29,料金比較表!$74:$84,'2025年10月'!$A33,FALSE))))))))</f>
        <v>#N/A</v>
      </c>
      <c r="K33" s="63" t="e">
        <f ca="1">IF($C$30=料金比較表!$C$1,(HLOOKUP('2025年10月'!K$29,料金比較表!$10:$20,'2025年10月'!$A33,FALSE)),IF($C$30=料金比較表!$C$2,(HLOOKUP('2025年10月'!K$29,料金比較表!$23:$33,'2025年10月'!$A33,FALSE)),IF($C$30=料金比較表!$C$3,(HLOOKUP('2025年10月'!K$29,料金比較表!$36:$46,'2025年10月'!$A33,FALSE)),IF($C$30=料金比較表!$C$4,(HLOOKUP('2025年10月'!K$29,料金比較表!$48:$60,'2025年10月'!$A33,FALSE)),IF($C$30=料金比較表!$C$5,(HLOOKUP('2025年10月'!K$29,料金比較表!$61:$71,'2025年10月'!$A33,FALSE)),IF($C$30=料金比較表!$C$6,(HLOOKUP('2025年10月'!K$29,料金比較表!$74:$84,'2025年10月'!$A33,FALSE))))))))</f>
        <v>#N/A</v>
      </c>
      <c r="L33" s="63" t="e">
        <f ca="1">IF($C$30=料金比較表!$C$1,(HLOOKUP('2025年10月'!L$29,料金比較表!$10:$20,'2025年10月'!$A33,FALSE)),IF($C$30=料金比較表!$C$2,(HLOOKUP('2025年10月'!L$29,料金比較表!$23:$33,'2025年10月'!$A33,FALSE)),IF($C$30=料金比較表!$C$3,(HLOOKUP('2025年10月'!L$29,料金比較表!$36:$46,'2025年10月'!$A33,FALSE)),IF($C$30=料金比較表!$C$4,(HLOOKUP('2025年10月'!L$29,料金比較表!$48:$60,'2025年10月'!$A33,FALSE)),IF($C$30=料金比較表!$C$5,(HLOOKUP('2025年10月'!L$29,料金比較表!$61:$71,'2025年10月'!$A33,FALSE)),IF($C$30=料金比較表!$C$6,(HLOOKUP('2025年10月'!L$29,料金比較表!$74:$84,'2025年10月'!$A33,FALSE))))))))</f>
        <v>#N/A</v>
      </c>
      <c r="M33" s="63" t="e">
        <f ca="1">IF($C$30=料金比較表!$C$1,(HLOOKUP('2025年10月'!M$29,料金比較表!$10:$20,'2025年10月'!$A33,FALSE)),IF($C$30=料金比較表!$C$2,(HLOOKUP('2025年10月'!M$29,料金比較表!$23:$33,'2025年10月'!$A33,FALSE)),IF($C$30=料金比較表!$C$3,(HLOOKUP('2025年10月'!M$29,料金比較表!$36:$46,'2025年10月'!$A33,FALSE)),IF($C$30=料金比較表!$C$4,(HLOOKUP('2025年10月'!M$29,料金比較表!$48:$60,'2025年10月'!$A33,FALSE)),IF($C$30=料金比較表!$C$5,(HLOOKUP('2025年10月'!M$29,料金比較表!$61:$71,'2025年10月'!$A33,FALSE)),IF($C$30=料金比較表!$C$6,(HLOOKUP('2025年10月'!M$29,料金比較表!$74:$84,'2025年10月'!$A33,FALSE))))))))</f>
        <v>#N/A</v>
      </c>
      <c r="N33" s="63" t="e">
        <f ca="1">IF($C$30=料金比較表!$C$1,(HLOOKUP('2025年10月'!N$29,料金比較表!$10:$20,'2025年10月'!$A33,FALSE)),IF($C$30=料金比較表!$C$2,(HLOOKUP('2025年10月'!N$29,料金比較表!$23:$33,'2025年10月'!$A33,FALSE)),IF($C$30=料金比較表!$C$3,(HLOOKUP('2025年10月'!N$29,料金比較表!$36:$46,'2025年10月'!$A33,FALSE)),IF($C$30=料金比較表!$C$4,(HLOOKUP('2025年10月'!N$29,料金比較表!$48:$60,'2025年10月'!$A33,FALSE)),IF($C$30=料金比較表!$C$5,(HLOOKUP('2025年10月'!N$29,料金比較表!$61:$71,'2025年10月'!$A33,FALSE)),IF($C$30=料金比較表!$C$6,(HLOOKUP('2025年10月'!N$29,料金比較表!$74:$84,'2025年10月'!$A33,FALSE))))))))</f>
        <v>#N/A</v>
      </c>
      <c r="O33" s="63" t="e">
        <f ca="1">IF($C$30=料金比較表!$C$1,(HLOOKUP('2025年10月'!O$29,料金比較表!$10:$20,'2025年10月'!$A33,FALSE)),IF($C$30=料金比較表!$C$2,(HLOOKUP('2025年10月'!O$29,料金比較表!$23:$33,'2025年10月'!$A33,FALSE)),IF($C$30=料金比較表!$C$3,(HLOOKUP('2025年10月'!O$29,料金比較表!$36:$46,'2025年10月'!$A33,FALSE)),IF($C$30=料金比較表!$C$4,(HLOOKUP('2025年10月'!O$29,料金比較表!$48:$60,'2025年10月'!$A33,FALSE)),IF($C$30=料金比較表!$C$5,(HLOOKUP('2025年10月'!O$29,料金比較表!$61:$71,'2025年10月'!$A33,FALSE)),IF($C$30=料金比較表!$C$6,(HLOOKUP('2025年10月'!O$29,料金比較表!$74:$84,'2025年10月'!$A33,FALSE))))))))</f>
        <v>#N/A</v>
      </c>
      <c r="P33" s="63" t="e">
        <f ca="1">IF($C$30=料金比較表!$C$1,(HLOOKUP('2025年10月'!P$29,料金比較表!$10:$20,'2025年10月'!$A33,FALSE)),IF($C$30=料金比較表!$C$2,(HLOOKUP('2025年10月'!P$29,料金比較表!$23:$33,'2025年10月'!$A33,FALSE)),IF($C$30=料金比較表!$C$3,(HLOOKUP('2025年10月'!P$29,料金比較表!$36:$46,'2025年10月'!$A33,FALSE)),IF($C$30=料金比較表!$C$4,(HLOOKUP('2025年10月'!P$29,料金比較表!$48:$60,'2025年10月'!$A33,FALSE)),IF($C$30=料金比較表!$C$5,(HLOOKUP('2025年10月'!P$29,料金比較表!$61:$71,'2025年10月'!$A33,FALSE)),IF($C$30=料金比較表!$C$6,(HLOOKUP('2025年10月'!P$29,料金比較表!$74:$84,'2025年10月'!$A33,FALSE))))))))</f>
        <v>#N/A</v>
      </c>
      <c r="Q33" s="63" t="e">
        <f ca="1">IF($C$30=料金比較表!$C$1,(HLOOKUP('2025年10月'!Q$29,料金比較表!$10:$20,'2025年10月'!$A33,FALSE)),IF($C$30=料金比較表!$C$2,(HLOOKUP('2025年10月'!Q$29,料金比較表!$23:$33,'2025年10月'!$A33,FALSE)),IF($C$30=料金比較表!$C$3,(HLOOKUP('2025年10月'!Q$29,料金比較表!$36:$46,'2025年10月'!$A33,FALSE)),IF($C$30=料金比較表!$C$4,(HLOOKUP('2025年10月'!Q$29,料金比較表!$48:$60,'2025年10月'!$A33,FALSE)),IF($C$30=料金比較表!$C$5,(HLOOKUP('2025年10月'!Q$29,料金比較表!$61:$71,'2025年10月'!$A33,FALSE)),IF($C$30=料金比較表!$C$6,(HLOOKUP('2025年10月'!Q$29,料金比較表!$74:$84,'2025年10月'!$A33,FALSE))))))))</f>
        <v>#N/A</v>
      </c>
      <c r="R33" s="63" t="e">
        <f ca="1">IF($C$30=料金比較表!$C$1,(HLOOKUP('2025年10月'!R$29,料金比較表!$10:$20,'2025年10月'!$A33,FALSE)),IF($C$30=料金比較表!$C$2,(HLOOKUP('2025年10月'!R$29,料金比較表!$23:$33,'2025年10月'!$A33,FALSE)),IF($C$30=料金比較表!$C$3,(HLOOKUP('2025年10月'!R$29,料金比較表!$36:$46,'2025年10月'!$A33,FALSE)),IF($C$30=料金比較表!$C$4,(HLOOKUP('2025年10月'!R$29,料金比較表!$48:$60,'2025年10月'!$A33,FALSE)),IF($C$30=料金比較表!$C$5,(HLOOKUP('2025年10月'!R$29,料金比較表!$61:$71,'2025年10月'!$A33,FALSE)),IF($C$30=料金比較表!$C$6,(HLOOKUP('2025年10月'!R$29,料金比較表!$74:$84,'2025年10月'!$A33,FALSE))))))))</f>
        <v>#N/A</v>
      </c>
      <c r="S33" s="63" t="e">
        <f ca="1">IF($C$30=料金比較表!$C$1,(HLOOKUP('2025年10月'!S$29,料金比較表!$10:$20,'2025年10月'!$A33,FALSE)),IF($C$30=料金比較表!$C$2,(HLOOKUP('2025年10月'!S$29,料金比較表!$23:$33,'2025年10月'!$A33,FALSE)),IF($C$30=料金比較表!$C$3,(HLOOKUP('2025年10月'!S$29,料金比較表!$36:$46,'2025年10月'!$A33,FALSE)),IF($C$30=料金比較表!$C$4,(HLOOKUP('2025年10月'!S$29,料金比較表!$48:$60,'2025年10月'!$A33,FALSE)),IF($C$30=料金比較表!$C$5,(HLOOKUP('2025年10月'!S$29,料金比較表!$61:$71,'2025年10月'!$A33,FALSE)),IF($C$30=料金比較表!$C$6,(HLOOKUP('2025年10月'!S$29,料金比較表!$74:$84,'2025年10月'!$A33,FALSE))))))))</f>
        <v>#N/A</v>
      </c>
      <c r="T33" s="63" t="e">
        <f ca="1">IF($C$30=料金比較表!$C$1,(HLOOKUP('2025年10月'!T$29,料金比較表!$10:$20,'2025年10月'!$A33,FALSE)),IF($C$30=料金比較表!$C$2,(HLOOKUP('2025年10月'!T$29,料金比較表!$23:$33,'2025年10月'!$A33,FALSE)),IF($C$30=料金比較表!$C$3,(HLOOKUP('2025年10月'!T$29,料金比較表!$36:$46,'2025年10月'!$A33,FALSE)),IF($C$30=料金比較表!$C$4,(HLOOKUP('2025年10月'!T$29,料金比較表!$48:$60,'2025年10月'!$A33,FALSE)),IF($C$30=料金比較表!$C$5,(HLOOKUP('2025年10月'!T$29,料金比較表!$61:$71,'2025年10月'!$A33,FALSE)),IF($C$30=料金比較表!$C$6,(HLOOKUP('2025年10月'!T$29,料金比較表!$74:$84,'2025年10月'!$A33,FALSE))))))))</f>
        <v>#N/A</v>
      </c>
      <c r="U33" s="63" t="e">
        <f ca="1">IF($C$30=料金比較表!$C$1,(HLOOKUP('2025年10月'!U$29,料金比較表!$10:$20,'2025年10月'!$A33,FALSE)),IF($C$30=料金比較表!$C$2,(HLOOKUP('2025年10月'!U$29,料金比較表!$23:$33,'2025年10月'!$A33,FALSE)),IF($C$30=料金比較表!$C$3,(HLOOKUP('2025年10月'!U$29,料金比較表!$36:$46,'2025年10月'!$A33,FALSE)),IF($C$30=料金比較表!$C$4,(HLOOKUP('2025年10月'!U$29,料金比較表!$48:$60,'2025年10月'!$A33,FALSE)),IF($C$30=料金比較表!$C$5,(HLOOKUP('2025年10月'!U$29,料金比較表!$61:$71,'2025年10月'!$A33,FALSE)),IF($C$30=料金比較表!$C$6,(HLOOKUP('2025年10月'!U$29,料金比較表!$74:$84,'2025年10月'!$A33,FALSE))))))))</f>
        <v>#N/A</v>
      </c>
      <c r="V33" s="63" t="e">
        <f ca="1">IF($C$30=料金比較表!$C$1,(HLOOKUP('2025年10月'!V$29,料金比較表!$10:$20,'2025年10月'!$A33,FALSE)),IF($C$30=料金比較表!$C$2,(HLOOKUP('2025年10月'!V$29,料金比較表!$23:$33,'2025年10月'!$A33,FALSE)),IF($C$30=料金比較表!$C$3,(HLOOKUP('2025年10月'!V$29,料金比較表!$36:$46,'2025年10月'!$A33,FALSE)),IF($C$30=料金比較表!$C$4,(HLOOKUP('2025年10月'!V$29,料金比較表!$48:$60,'2025年10月'!$A33,FALSE)),IF($C$30=料金比較表!$C$5,(HLOOKUP('2025年10月'!V$29,料金比較表!$61:$71,'2025年10月'!$A33,FALSE)),IF($C$30=料金比較表!$C$6,(HLOOKUP('2025年10月'!V$29,料金比較表!$74:$84,'2025年10月'!$A33,FALSE))))))))</f>
        <v>#N/A</v>
      </c>
      <c r="W33" s="63" t="e">
        <f ca="1">IF($C$30=料金比較表!$C$1,(HLOOKUP('2025年10月'!W$29,料金比較表!$10:$20,'2025年10月'!$A33,FALSE)),IF($C$30=料金比較表!$C$2,(HLOOKUP('2025年10月'!W$29,料金比較表!$23:$33,'2025年10月'!$A33,FALSE)),IF($C$30=料金比較表!$C$3,(HLOOKUP('2025年10月'!W$29,料金比較表!$36:$46,'2025年10月'!$A33,FALSE)),IF($C$30=料金比較表!$C$4,(HLOOKUP('2025年10月'!W$29,料金比較表!$48:$60,'2025年10月'!$A33,FALSE)),IF($C$30=料金比較表!$C$5,(HLOOKUP('2025年10月'!W$29,料金比較表!$61:$71,'2025年10月'!$A33,FALSE)),IF($C$30=料金比較表!$C$6,(HLOOKUP('2025年10月'!W$29,料金比較表!$74:$84,'2025年10月'!$A33,FALSE))))))))</f>
        <v>#N/A</v>
      </c>
      <c r="X33" s="63" t="e">
        <f ca="1">IF($C$30=料金比較表!$C$1,(HLOOKUP('2025年10月'!X$29,料金比較表!$10:$20,'2025年10月'!$A33,FALSE)),IF($C$30=料金比較表!$C$2,(HLOOKUP('2025年10月'!X$29,料金比較表!$23:$33,'2025年10月'!$A33,FALSE)),IF($C$30=料金比較表!$C$3,(HLOOKUP('2025年10月'!X$29,料金比較表!$36:$46,'2025年10月'!$A33,FALSE)),IF($C$30=料金比較表!$C$4,(HLOOKUP('2025年10月'!X$29,料金比較表!$48:$60,'2025年10月'!$A33,FALSE)),IF($C$30=料金比較表!$C$5,(HLOOKUP('2025年10月'!X$29,料金比較表!$61:$71,'2025年10月'!$A33,FALSE)),IF($C$30=料金比較表!$C$6,(HLOOKUP('2025年10月'!X$29,料金比較表!$74:$84,'2025年10月'!$A33,FALSE))))))))</f>
        <v>#N/A</v>
      </c>
      <c r="Y33" s="63" t="e">
        <f ca="1">IF($C$30=料金比較表!$C$1,(HLOOKUP('2025年10月'!Y$29,料金比較表!$10:$20,'2025年10月'!$A33,FALSE)),IF($C$30=料金比較表!$C$2,(HLOOKUP('2025年10月'!Y$29,料金比較表!$23:$33,'2025年10月'!$A33,FALSE)),IF($C$30=料金比較表!$C$3,(HLOOKUP('2025年10月'!Y$29,料金比較表!$36:$46,'2025年10月'!$A33,FALSE)),IF($C$30=料金比較表!$C$4,(HLOOKUP('2025年10月'!Y$29,料金比較表!$48:$60,'2025年10月'!$A33,FALSE)),IF($C$30=料金比較表!$C$5,(HLOOKUP('2025年10月'!Y$29,料金比較表!$61:$71,'2025年10月'!$A33,FALSE)),IF($C$30=料金比較表!$C$6,(HLOOKUP('2025年10月'!Y$29,料金比較表!$74:$84,'2025年10月'!$A33,FALSE))))))))</f>
        <v>#N/A</v>
      </c>
      <c r="Z33" s="63" t="e">
        <f ca="1">IF($C$30=料金比較表!$C$1,(HLOOKUP('2025年10月'!Z$29,料金比較表!$10:$20,'2025年10月'!$A33,FALSE)),IF($C$30=料金比較表!$C$2,(HLOOKUP('2025年10月'!Z$29,料金比較表!$23:$33,'2025年10月'!$A33,FALSE)),IF($C$30=料金比較表!$C$3,(HLOOKUP('2025年10月'!Z$29,料金比較表!$36:$46,'2025年10月'!$A33,FALSE)),IF($C$30=料金比較表!$C$4,(HLOOKUP('2025年10月'!Z$29,料金比較表!$48:$60,'2025年10月'!$A33,FALSE)),IF($C$30=料金比較表!$C$5,(HLOOKUP('2025年10月'!Z$29,料金比較表!$61:$71,'2025年10月'!$A33,FALSE)),IF($C$30=料金比較表!$C$6,(HLOOKUP('2025年10月'!Z$29,料金比較表!$74:$84,'2025年10月'!$A33,FALSE))))))))</f>
        <v>#N/A</v>
      </c>
      <c r="AA33" s="63" t="e">
        <f ca="1">IF($C$30=料金比較表!$C$1,(HLOOKUP('2025年10月'!AA$29,料金比較表!$10:$20,'2025年10月'!$A33,FALSE)),IF($C$30=料金比較表!$C$2,(HLOOKUP('2025年10月'!AA$29,料金比較表!$23:$33,'2025年10月'!$A33,FALSE)),IF($C$30=料金比較表!$C$3,(HLOOKUP('2025年10月'!AA$29,料金比較表!$36:$46,'2025年10月'!$A33,FALSE)),IF($C$30=料金比較表!$C$4,(HLOOKUP('2025年10月'!AA$29,料金比較表!$48:$60,'2025年10月'!$A33,FALSE)),IF($C$30=料金比較表!$C$5,(HLOOKUP('2025年10月'!AA$29,料金比較表!$61:$71,'2025年10月'!$A33,FALSE)),IF($C$30=料金比較表!$C$6,(HLOOKUP('2025年10月'!AA$29,料金比較表!$74:$84,'2025年10月'!$A33,FALSE))))))))</f>
        <v>#N/A</v>
      </c>
      <c r="AB33" s="63" t="e">
        <f ca="1">IF($C$30=料金比較表!$C$1,(HLOOKUP('2025年10月'!AB$29,料金比較表!$10:$20,'2025年10月'!$A33,FALSE)),IF($C$30=料金比較表!$C$2,(HLOOKUP('2025年10月'!AB$29,料金比較表!$23:$33,'2025年10月'!$A33,FALSE)),IF($C$30=料金比較表!$C$3,(HLOOKUP('2025年10月'!AB$29,料金比較表!$36:$46,'2025年10月'!$A33,FALSE)),IF($C$30=料金比較表!$C$4,(HLOOKUP('2025年10月'!AB$29,料金比較表!$48:$60,'2025年10月'!$A33,FALSE)),IF($C$30=料金比較表!$C$5,(HLOOKUP('2025年10月'!AB$29,料金比較表!$61:$71,'2025年10月'!$A33,FALSE)),IF($C$30=料金比較表!$C$6,(HLOOKUP('2025年10月'!AB$29,料金比較表!$74:$84,'2025年10月'!$A33,FALSE))))))))</f>
        <v>#N/A</v>
      </c>
      <c r="AC33" s="63" t="e">
        <f ca="1">IF($C$30=料金比較表!$C$1,(HLOOKUP('2025年10月'!AC$29,料金比較表!$10:$20,'2025年10月'!$A33,FALSE)),IF($C$30=料金比較表!$C$2,(HLOOKUP('2025年10月'!AC$29,料金比較表!$23:$33,'2025年10月'!$A33,FALSE)),IF($C$30=料金比較表!$C$3,(HLOOKUP('2025年10月'!AC$29,料金比較表!$36:$46,'2025年10月'!$A33,FALSE)),IF($C$30=料金比較表!$C$4,(HLOOKUP('2025年10月'!AC$29,料金比較表!$48:$60,'2025年10月'!$A33,FALSE)),IF($C$30=料金比較表!$C$5,(HLOOKUP('2025年10月'!AC$29,料金比較表!$61:$71,'2025年10月'!$A33,FALSE)),IF($C$30=料金比較表!$C$6,(HLOOKUP('2025年10月'!AC$29,料金比較表!$74:$84,'2025年10月'!$A33,FALSE))))))))</f>
        <v>#N/A</v>
      </c>
      <c r="AD33" s="63" t="e">
        <f ca="1">IF($C$30=料金比較表!$C$1,(HLOOKUP('2025年10月'!AD$29,料金比較表!$10:$20,'2025年10月'!$A33,FALSE)),IF($C$30=料金比較表!$C$2,(HLOOKUP('2025年10月'!AD$29,料金比較表!$23:$33,'2025年10月'!$A33,FALSE)),IF($C$30=料金比較表!$C$3,(HLOOKUP('2025年10月'!AD$29,料金比較表!$36:$46,'2025年10月'!$A33,FALSE)),IF($C$30=料金比較表!$C$4,(HLOOKUP('2025年10月'!AD$29,料金比較表!$48:$60,'2025年10月'!$A33,FALSE)),IF($C$30=料金比較表!$C$5,(HLOOKUP('2025年10月'!AD$29,料金比較表!$61:$71,'2025年10月'!$A33,FALSE)),IF($C$30=料金比較表!$C$6,(HLOOKUP('2025年10月'!AD$29,料金比較表!$74:$84,'2025年10月'!$A33,FALSE))))))))</f>
        <v>#N/A</v>
      </c>
      <c r="AE33" s="63" t="e">
        <f ca="1">IF($C$30=料金比較表!$C$1,(HLOOKUP('2025年10月'!AE$29,料金比較表!$10:$20,'2025年10月'!$A33,FALSE)),IF($C$30=料金比較表!$C$2,(HLOOKUP('2025年10月'!AE$29,料金比較表!$23:$33,'2025年10月'!$A33,FALSE)),IF($C$30=料金比較表!$C$3,(HLOOKUP('2025年10月'!AE$29,料金比較表!$36:$46,'2025年10月'!$A33,FALSE)),IF($C$30=料金比較表!$C$4,(HLOOKUP('2025年10月'!AE$29,料金比較表!$48:$60,'2025年10月'!$A33,FALSE)),IF($C$30=料金比較表!$C$5,(HLOOKUP('2025年10月'!AE$29,料金比較表!$61:$71,'2025年10月'!$A33,FALSE)),IF($C$30=料金比較表!$C$6,(HLOOKUP('2025年10月'!AE$29,料金比較表!$74:$84,'2025年10月'!$A33,FALSE))))))))</f>
        <v>#N/A</v>
      </c>
      <c r="AF33" s="63" t="e">
        <f ca="1">IF($C$30=料金比較表!$C$1,(HLOOKUP('2025年10月'!AF$29,料金比較表!$10:$20,'2025年10月'!$A33,FALSE)),IF($C$30=料金比較表!$C$2,(HLOOKUP('2025年10月'!AF$29,料金比較表!$23:$33,'2025年10月'!$A33,FALSE)),IF($C$30=料金比較表!$C$3,(HLOOKUP('2025年10月'!AF$29,料金比較表!$36:$46,'2025年10月'!$A33,FALSE)),IF($C$30=料金比較表!$C$4,(HLOOKUP('2025年10月'!AF$29,料金比較表!$48:$60,'2025年10月'!$A33,FALSE)),IF($C$30=料金比較表!$C$5,(HLOOKUP('2025年10月'!AF$29,料金比較表!$61:$71,'2025年10月'!$A33,FALSE)),IF($C$30=料金比較表!$C$6,(HLOOKUP('2025年10月'!AF$29,料金比較表!$74:$84,'2025年10月'!$A33,FALSE))))))))</f>
        <v>#N/A</v>
      </c>
      <c r="AG33" s="63" t="e">
        <f ca="1">IF($C$30=料金比較表!$C$1,(HLOOKUP('2025年10月'!AG$29,料金比較表!$10:$20,'2025年10月'!$A33,FALSE)),IF($C$30=料金比較表!$C$2,(HLOOKUP('2025年10月'!AG$29,料金比較表!$23:$33,'2025年10月'!$A33,FALSE)),IF($C$30=料金比較表!$C$3,(HLOOKUP('2025年10月'!AG$29,料金比較表!$36:$46,'2025年10月'!$A33,FALSE)),IF($C$30=料金比較表!$C$4,(HLOOKUP('2025年10月'!AG$29,料金比較表!$48:$60,'2025年10月'!$A33,FALSE)),IF($C$30=料金比較表!$C$5,(HLOOKUP('2025年10月'!AG$29,料金比較表!$61:$71,'2025年10月'!$A33,FALSE)),IF($C$30=料金比較表!$C$6,(HLOOKUP('2025年10月'!AG$29,料金比較表!$74:$84,'2025年10月'!$A33,FALSE))))))))</f>
        <v>#N/A</v>
      </c>
      <c r="AH33" s="64" t="e">
        <f ca="1">IF($C$30=料金比較表!$C$1,(HLOOKUP('2025年10月'!AH$29,料金比較表!$10:$20,'2025年10月'!$A33,FALSE)),IF($C$30=料金比較表!$C$2,(HLOOKUP('2025年10月'!AH$29,料金比較表!$23:$33,'2025年10月'!$A33,FALSE)),IF($C$30=料金比較表!$C$3,(HLOOKUP('2025年10月'!AH$29,料金比較表!$36:$46,'2025年10月'!$A33,FALSE)),IF($C$30=料金比較表!$C$4,(HLOOKUP('2025年10月'!AH$29,料金比較表!$48:$60,'2025年10月'!$A33,FALSE)),IF($C$30=料金比較表!$C$5,(HLOOKUP('2025年10月'!AH$29,料金比較表!$61:$71,'2025年10月'!$A33,FALSE)),IF($C$30=料金比較表!$C$6,(HLOOKUP('2025年10月'!AH$29,料金比較表!$74:$84,'2025年10月'!$A33,FALSE))))))))</f>
        <v>#N/A</v>
      </c>
    </row>
    <row r="34" spans="1:35" x14ac:dyDescent="0.2">
      <c r="A34" s="4">
        <f t="shared" si="1"/>
        <v>6</v>
      </c>
      <c r="B34" s="312" t="str">
        <f>料金比較表!C15</f>
        <v>ＢＡＴＯＮ　ＳＵＩＴＥ　沖縄古宇利島</v>
      </c>
      <c r="C34" s="326"/>
      <c r="D34" s="186" t="e">
        <f ca="1">IF($C$30=料金比較表!$C$1,(HLOOKUP('2025年10月'!D$29,料金比較表!$10:$20,'2025年10月'!$A34,FALSE)),IF($C$30=料金比較表!$C$2,(HLOOKUP('2025年10月'!D$29,料金比較表!$23:$33,'2025年10月'!$A34,FALSE)),IF($C$30=料金比較表!$C$3,(HLOOKUP('2025年10月'!D$29,料金比較表!$36:$46,'2025年10月'!$A34,FALSE)),IF($C$30=料金比較表!$C$4,(HLOOKUP('2025年10月'!D$29,料金比較表!$48:$60,'2025年10月'!$A34,FALSE)),IF($C$30=料金比較表!$C$5,(HLOOKUP('2025年10月'!D$29,料金比較表!$61:$71,'2025年10月'!$A34,FALSE)),IF($C$30=料金比較表!$C$6,(HLOOKUP('2025年10月'!D$29,料金比較表!$74:$84,'2025年10月'!$A34,FALSE))))))))</f>
        <v>#N/A</v>
      </c>
      <c r="E34" s="187" t="e">
        <f ca="1">IF($C$30=料金比較表!$C$1,(HLOOKUP('2025年10月'!E$29,料金比較表!$10:$20,'2025年10月'!$A34,FALSE)),IF($C$30=料金比較表!$C$2,(HLOOKUP('2025年10月'!E$29,料金比較表!$23:$33,'2025年10月'!$A34,FALSE)),IF($C$30=料金比較表!$C$3,(HLOOKUP('2025年10月'!E$29,料金比較表!$36:$46,'2025年10月'!$A34,FALSE)),IF($C$30=料金比較表!$C$4,(HLOOKUP('2025年10月'!E$29,料金比較表!$48:$60,'2025年10月'!$A34,FALSE)),IF($C$30=料金比較表!$C$5,(HLOOKUP('2025年10月'!E$29,料金比較表!$61:$71,'2025年10月'!$A34,FALSE)),IF($C$30=料金比較表!$C$6,(HLOOKUP('2025年10月'!E$29,料金比較表!$74:$84,'2025年10月'!$A34,FALSE))))))))</f>
        <v>#N/A</v>
      </c>
      <c r="F34" s="187" t="e">
        <f ca="1">IF($C$30=料金比較表!$C$1,(HLOOKUP('2025年10月'!F$29,料金比較表!$10:$20,'2025年10月'!$A34,FALSE)),IF($C$30=料金比較表!$C$2,(HLOOKUP('2025年10月'!F$29,料金比較表!$23:$33,'2025年10月'!$A34,FALSE)),IF($C$30=料金比較表!$C$3,(HLOOKUP('2025年10月'!F$29,料金比較表!$36:$46,'2025年10月'!$A34,FALSE)),IF($C$30=料金比較表!$C$4,(HLOOKUP('2025年10月'!F$29,料金比較表!$48:$60,'2025年10月'!$A34,FALSE)),IF($C$30=料金比較表!$C$5,(HLOOKUP('2025年10月'!F$29,料金比較表!$61:$71,'2025年10月'!$A34,FALSE)),IF($C$30=料金比較表!$C$6,(HLOOKUP('2025年10月'!F$29,料金比較表!$74:$84,'2025年10月'!$A34,FALSE))))))))</f>
        <v>#N/A</v>
      </c>
      <c r="G34" s="187" t="e">
        <f ca="1">IF($C$30=料金比較表!$C$1,(HLOOKUP('2025年10月'!G$29,料金比較表!$10:$20,'2025年10月'!$A34,FALSE)),IF($C$30=料金比較表!$C$2,(HLOOKUP('2025年10月'!G$29,料金比較表!$23:$33,'2025年10月'!$A34,FALSE)),IF($C$30=料金比較表!$C$3,(HLOOKUP('2025年10月'!G$29,料金比較表!$36:$46,'2025年10月'!$A34,FALSE)),IF($C$30=料金比較表!$C$4,(HLOOKUP('2025年10月'!G$29,料金比較表!$48:$60,'2025年10月'!$A34,FALSE)),IF($C$30=料金比較表!$C$5,(HLOOKUP('2025年10月'!G$29,料金比較表!$61:$71,'2025年10月'!$A34,FALSE)),IF($C$30=料金比較表!$C$6,(HLOOKUP('2025年10月'!G$29,料金比較表!$74:$84,'2025年10月'!$A34,FALSE))))))))</f>
        <v>#N/A</v>
      </c>
      <c r="H34" s="187" t="e">
        <f ca="1">IF($C$30=料金比較表!$C$1,(HLOOKUP('2025年10月'!H$29,料金比較表!$10:$20,'2025年10月'!$A34,FALSE)),IF($C$30=料金比較表!$C$2,(HLOOKUP('2025年10月'!H$29,料金比較表!$23:$33,'2025年10月'!$A34,FALSE)),IF($C$30=料金比較表!$C$3,(HLOOKUP('2025年10月'!H$29,料金比較表!$36:$46,'2025年10月'!$A34,FALSE)),IF($C$30=料金比較表!$C$4,(HLOOKUP('2025年10月'!H$29,料金比較表!$48:$60,'2025年10月'!$A34,FALSE)),IF($C$30=料金比較表!$C$5,(HLOOKUP('2025年10月'!H$29,料金比較表!$61:$71,'2025年10月'!$A34,FALSE)),IF($C$30=料金比較表!$C$6,(HLOOKUP('2025年10月'!H$29,料金比較表!$74:$84,'2025年10月'!$A34,FALSE))))))))</f>
        <v>#N/A</v>
      </c>
      <c r="I34" s="187" t="e">
        <f ca="1">IF($C$30=料金比較表!$C$1,(HLOOKUP('2025年10月'!I$29,料金比較表!$10:$20,'2025年10月'!$A34,FALSE)),IF($C$30=料金比較表!$C$2,(HLOOKUP('2025年10月'!I$29,料金比較表!$23:$33,'2025年10月'!$A34,FALSE)),IF($C$30=料金比較表!$C$3,(HLOOKUP('2025年10月'!I$29,料金比較表!$36:$46,'2025年10月'!$A34,FALSE)),IF($C$30=料金比較表!$C$4,(HLOOKUP('2025年10月'!I$29,料金比較表!$48:$60,'2025年10月'!$A34,FALSE)),IF($C$30=料金比較表!$C$5,(HLOOKUP('2025年10月'!I$29,料金比較表!$61:$71,'2025年10月'!$A34,FALSE)),IF($C$30=料金比較表!$C$6,(HLOOKUP('2025年10月'!I$29,料金比較表!$74:$84,'2025年10月'!$A34,FALSE))))))))</f>
        <v>#N/A</v>
      </c>
      <c r="J34" s="187" t="e">
        <f ca="1">IF($C$30=料金比較表!$C$1,(HLOOKUP('2025年10月'!J$29,料金比較表!$10:$20,'2025年10月'!$A34,FALSE)),IF($C$30=料金比較表!$C$2,(HLOOKUP('2025年10月'!J$29,料金比較表!$23:$33,'2025年10月'!$A34,FALSE)),IF($C$30=料金比較表!$C$3,(HLOOKUP('2025年10月'!J$29,料金比較表!$36:$46,'2025年10月'!$A34,FALSE)),IF($C$30=料金比較表!$C$4,(HLOOKUP('2025年10月'!J$29,料金比較表!$48:$60,'2025年10月'!$A34,FALSE)),IF($C$30=料金比較表!$C$5,(HLOOKUP('2025年10月'!J$29,料金比較表!$61:$71,'2025年10月'!$A34,FALSE)),IF($C$30=料金比較表!$C$6,(HLOOKUP('2025年10月'!J$29,料金比較表!$74:$84,'2025年10月'!$A34,FALSE))))))))</f>
        <v>#N/A</v>
      </c>
      <c r="K34" s="187" t="e">
        <f ca="1">IF($C$30=料金比較表!$C$1,(HLOOKUP('2025年10月'!K$29,料金比較表!$10:$20,'2025年10月'!$A34,FALSE)),IF($C$30=料金比較表!$C$2,(HLOOKUP('2025年10月'!K$29,料金比較表!$23:$33,'2025年10月'!$A34,FALSE)),IF($C$30=料金比較表!$C$3,(HLOOKUP('2025年10月'!K$29,料金比較表!$36:$46,'2025年10月'!$A34,FALSE)),IF($C$30=料金比較表!$C$4,(HLOOKUP('2025年10月'!K$29,料金比較表!$48:$60,'2025年10月'!$A34,FALSE)),IF($C$30=料金比較表!$C$5,(HLOOKUP('2025年10月'!K$29,料金比較表!$61:$71,'2025年10月'!$A34,FALSE)),IF($C$30=料金比較表!$C$6,(HLOOKUP('2025年10月'!K$29,料金比較表!$74:$84,'2025年10月'!$A34,FALSE))))))))</f>
        <v>#N/A</v>
      </c>
      <c r="L34" s="187" t="e">
        <f ca="1">IF($C$30=料金比較表!$C$1,(HLOOKUP('2025年10月'!L$29,料金比較表!$10:$20,'2025年10月'!$A34,FALSE)),IF($C$30=料金比較表!$C$2,(HLOOKUP('2025年10月'!L$29,料金比較表!$23:$33,'2025年10月'!$A34,FALSE)),IF($C$30=料金比較表!$C$3,(HLOOKUP('2025年10月'!L$29,料金比較表!$36:$46,'2025年10月'!$A34,FALSE)),IF($C$30=料金比較表!$C$4,(HLOOKUP('2025年10月'!L$29,料金比較表!$48:$60,'2025年10月'!$A34,FALSE)),IF($C$30=料金比較表!$C$5,(HLOOKUP('2025年10月'!L$29,料金比較表!$61:$71,'2025年10月'!$A34,FALSE)),IF($C$30=料金比較表!$C$6,(HLOOKUP('2025年10月'!L$29,料金比較表!$74:$84,'2025年10月'!$A34,FALSE))))))))</f>
        <v>#N/A</v>
      </c>
      <c r="M34" s="187" t="e">
        <f ca="1">IF($C$30=料金比較表!$C$1,(HLOOKUP('2025年10月'!M$29,料金比較表!$10:$20,'2025年10月'!$A34,FALSE)),IF($C$30=料金比較表!$C$2,(HLOOKUP('2025年10月'!M$29,料金比較表!$23:$33,'2025年10月'!$A34,FALSE)),IF($C$30=料金比較表!$C$3,(HLOOKUP('2025年10月'!M$29,料金比較表!$36:$46,'2025年10月'!$A34,FALSE)),IF($C$30=料金比較表!$C$4,(HLOOKUP('2025年10月'!M$29,料金比較表!$48:$60,'2025年10月'!$A34,FALSE)),IF($C$30=料金比較表!$C$5,(HLOOKUP('2025年10月'!M$29,料金比較表!$61:$71,'2025年10月'!$A34,FALSE)),IF($C$30=料金比較表!$C$6,(HLOOKUP('2025年10月'!M$29,料金比較表!$74:$84,'2025年10月'!$A34,FALSE))))))))</f>
        <v>#N/A</v>
      </c>
      <c r="N34" s="187" t="e">
        <f ca="1">IF($C$30=料金比較表!$C$1,(HLOOKUP('2025年10月'!N$29,料金比較表!$10:$20,'2025年10月'!$A34,FALSE)),IF($C$30=料金比較表!$C$2,(HLOOKUP('2025年10月'!N$29,料金比較表!$23:$33,'2025年10月'!$A34,FALSE)),IF($C$30=料金比較表!$C$3,(HLOOKUP('2025年10月'!N$29,料金比較表!$36:$46,'2025年10月'!$A34,FALSE)),IF($C$30=料金比較表!$C$4,(HLOOKUP('2025年10月'!N$29,料金比較表!$48:$60,'2025年10月'!$A34,FALSE)),IF($C$30=料金比較表!$C$5,(HLOOKUP('2025年10月'!N$29,料金比較表!$61:$71,'2025年10月'!$A34,FALSE)),IF($C$30=料金比較表!$C$6,(HLOOKUP('2025年10月'!N$29,料金比較表!$74:$84,'2025年10月'!$A34,FALSE))))))))</f>
        <v>#N/A</v>
      </c>
      <c r="O34" s="187" t="e">
        <f ca="1">IF($C$30=料金比較表!$C$1,(HLOOKUP('2025年10月'!O$29,料金比較表!$10:$20,'2025年10月'!$A34,FALSE)),IF($C$30=料金比較表!$C$2,(HLOOKUP('2025年10月'!O$29,料金比較表!$23:$33,'2025年10月'!$A34,FALSE)),IF($C$30=料金比較表!$C$3,(HLOOKUP('2025年10月'!O$29,料金比較表!$36:$46,'2025年10月'!$A34,FALSE)),IF($C$30=料金比較表!$C$4,(HLOOKUP('2025年10月'!O$29,料金比較表!$48:$60,'2025年10月'!$A34,FALSE)),IF($C$30=料金比較表!$C$5,(HLOOKUP('2025年10月'!O$29,料金比較表!$61:$71,'2025年10月'!$A34,FALSE)),IF($C$30=料金比較表!$C$6,(HLOOKUP('2025年10月'!O$29,料金比較表!$74:$84,'2025年10月'!$A34,FALSE))))))))</f>
        <v>#N/A</v>
      </c>
      <c r="P34" s="187" t="e">
        <f ca="1">IF($C$30=料金比較表!$C$1,(HLOOKUP('2025年10月'!P$29,料金比較表!$10:$20,'2025年10月'!$A34,FALSE)),IF($C$30=料金比較表!$C$2,(HLOOKUP('2025年10月'!P$29,料金比較表!$23:$33,'2025年10月'!$A34,FALSE)),IF($C$30=料金比較表!$C$3,(HLOOKUP('2025年10月'!P$29,料金比較表!$36:$46,'2025年10月'!$A34,FALSE)),IF($C$30=料金比較表!$C$4,(HLOOKUP('2025年10月'!P$29,料金比較表!$48:$60,'2025年10月'!$A34,FALSE)),IF($C$30=料金比較表!$C$5,(HLOOKUP('2025年10月'!P$29,料金比較表!$61:$71,'2025年10月'!$A34,FALSE)),IF($C$30=料金比較表!$C$6,(HLOOKUP('2025年10月'!P$29,料金比較表!$74:$84,'2025年10月'!$A34,FALSE))))))))</f>
        <v>#N/A</v>
      </c>
      <c r="Q34" s="187" t="e">
        <f ca="1">IF($C$30=料金比較表!$C$1,(HLOOKUP('2025年10月'!Q$29,料金比較表!$10:$20,'2025年10月'!$A34,FALSE)),IF($C$30=料金比較表!$C$2,(HLOOKUP('2025年10月'!Q$29,料金比較表!$23:$33,'2025年10月'!$A34,FALSE)),IF($C$30=料金比較表!$C$3,(HLOOKUP('2025年10月'!Q$29,料金比較表!$36:$46,'2025年10月'!$A34,FALSE)),IF($C$30=料金比較表!$C$4,(HLOOKUP('2025年10月'!Q$29,料金比較表!$48:$60,'2025年10月'!$A34,FALSE)),IF($C$30=料金比較表!$C$5,(HLOOKUP('2025年10月'!Q$29,料金比較表!$61:$71,'2025年10月'!$A34,FALSE)),IF($C$30=料金比較表!$C$6,(HLOOKUP('2025年10月'!Q$29,料金比較表!$74:$84,'2025年10月'!$A34,FALSE))))))))</f>
        <v>#N/A</v>
      </c>
      <c r="R34" s="187" t="e">
        <f ca="1">IF($C$30=料金比較表!$C$1,(HLOOKUP('2025年10月'!R$29,料金比較表!$10:$20,'2025年10月'!$A34,FALSE)),IF($C$30=料金比較表!$C$2,(HLOOKUP('2025年10月'!R$29,料金比較表!$23:$33,'2025年10月'!$A34,FALSE)),IF($C$30=料金比較表!$C$3,(HLOOKUP('2025年10月'!R$29,料金比較表!$36:$46,'2025年10月'!$A34,FALSE)),IF($C$30=料金比較表!$C$4,(HLOOKUP('2025年10月'!R$29,料金比較表!$48:$60,'2025年10月'!$A34,FALSE)),IF($C$30=料金比較表!$C$5,(HLOOKUP('2025年10月'!R$29,料金比較表!$61:$71,'2025年10月'!$A34,FALSE)),IF($C$30=料金比較表!$C$6,(HLOOKUP('2025年10月'!R$29,料金比較表!$74:$84,'2025年10月'!$A34,FALSE))))))))</f>
        <v>#N/A</v>
      </c>
      <c r="S34" s="187" t="e">
        <f ca="1">IF($C$30=料金比較表!$C$1,(HLOOKUP('2025年10月'!S$29,料金比較表!$10:$20,'2025年10月'!$A34,FALSE)),IF($C$30=料金比較表!$C$2,(HLOOKUP('2025年10月'!S$29,料金比較表!$23:$33,'2025年10月'!$A34,FALSE)),IF($C$30=料金比較表!$C$3,(HLOOKUP('2025年10月'!S$29,料金比較表!$36:$46,'2025年10月'!$A34,FALSE)),IF($C$30=料金比較表!$C$4,(HLOOKUP('2025年10月'!S$29,料金比較表!$48:$60,'2025年10月'!$A34,FALSE)),IF($C$30=料金比較表!$C$5,(HLOOKUP('2025年10月'!S$29,料金比較表!$61:$71,'2025年10月'!$A34,FALSE)),IF($C$30=料金比較表!$C$6,(HLOOKUP('2025年10月'!S$29,料金比較表!$74:$84,'2025年10月'!$A34,FALSE))))))))</f>
        <v>#N/A</v>
      </c>
      <c r="T34" s="187" t="e">
        <f ca="1">IF($C$30=料金比較表!$C$1,(HLOOKUP('2025年10月'!T$29,料金比較表!$10:$20,'2025年10月'!$A34,FALSE)),IF($C$30=料金比較表!$C$2,(HLOOKUP('2025年10月'!T$29,料金比較表!$23:$33,'2025年10月'!$A34,FALSE)),IF($C$30=料金比較表!$C$3,(HLOOKUP('2025年10月'!T$29,料金比較表!$36:$46,'2025年10月'!$A34,FALSE)),IF($C$30=料金比較表!$C$4,(HLOOKUP('2025年10月'!T$29,料金比較表!$48:$60,'2025年10月'!$A34,FALSE)),IF($C$30=料金比較表!$C$5,(HLOOKUP('2025年10月'!T$29,料金比較表!$61:$71,'2025年10月'!$A34,FALSE)),IF($C$30=料金比較表!$C$6,(HLOOKUP('2025年10月'!T$29,料金比較表!$74:$84,'2025年10月'!$A34,FALSE))))))))</f>
        <v>#N/A</v>
      </c>
      <c r="U34" s="187" t="e">
        <f ca="1">IF($C$30=料金比較表!$C$1,(HLOOKUP('2025年10月'!U$29,料金比較表!$10:$20,'2025年10月'!$A34,FALSE)),IF($C$30=料金比較表!$C$2,(HLOOKUP('2025年10月'!U$29,料金比較表!$23:$33,'2025年10月'!$A34,FALSE)),IF($C$30=料金比較表!$C$3,(HLOOKUP('2025年10月'!U$29,料金比較表!$36:$46,'2025年10月'!$A34,FALSE)),IF($C$30=料金比較表!$C$4,(HLOOKUP('2025年10月'!U$29,料金比較表!$48:$60,'2025年10月'!$A34,FALSE)),IF($C$30=料金比較表!$C$5,(HLOOKUP('2025年10月'!U$29,料金比較表!$61:$71,'2025年10月'!$A34,FALSE)),IF($C$30=料金比較表!$C$6,(HLOOKUP('2025年10月'!U$29,料金比較表!$74:$84,'2025年10月'!$A34,FALSE))))))))</f>
        <v>#N/A</v>
      </c>
      <c r="V34" s="187" t="e">
        <f ca="1">IF($C$30=料金比較表!$C$1,(HLOOKUP('2025年10月'!V$29,料金比較表!$10:$20,'2025年10月'!$A34,FALSE)),IF($C$30=料金比較表!$C$2,(HLOOKUP('2025年10月'!V$29,料金比較表!$23:$33,'2025年10月'!$A34,FALSE)),IF($C$30=料金比較表!$C$3,(HLOOKUP('2025年10月'!V$29,料金比較表!$36:$46,'2025年10月'!$A34,FALSE)),IF($C$30=料金比較表!$C$4,(HLOOKUP('2025年10月'!V$29,料金比較表!$48:$60,'2025年10月'!$A34,FALSE)),IF($C$30=料金比較表!$C$5,(HLOOKUP('2025年10月'!V$29,料金比較表!$61:$71,'2025年10月'!$A34,FALSE)),IF($C$30=料金比較表!$C$6,(HLOOKUP('2025年10月'!V$29,料金比較表!$74:$84,'2025年10月'!$A34,FALSE))))))))</f>
        <v>#N/A</v>
      </c>
      <c r="W34" s="187" t="e">
        <f ca="1">IF($C$30=料金比較表!$C$1,(HLOOKUP('2025年10月'!W$29,料金比較表!$10:$20,'2025年10月'!$A34,FALSE)),IF($C$30=料金比較表!$C$2,(HLOOKUP('2025年10月'!W$29,料金比較表!$23:$33,'2025年10月'!$A34,FALSE)),IF($C$30=料金比較表!$C$3,(HLOOKUP('2025年10月'!W$29,料金比較表!$36:$46,'2025年10月'!$A34,FALSE)),IF($C$30=料金比較表!$C$4,(HLOOKUP('2025年10月'!W$29,料金比較表!$48:$60,'2025年10月'!$A34,FALSE)),IF($C$30=料金比較表!$C$5,(HLOOKUP('2025年10月'!W$29,料金比較表!$61:$71,'2025年10月'!$A34,FALSE)),IF($C$30=料金比較表!$C$6,(HLOOKUP('2025年10月'!W$29,料金比較表!$74:$84,'2025年10月'!$A34,FALSE))))))))</f>
        <v>#N/A</v>
      </c>
      <c r="X34" s="187" t="e">
        <f ca="1">IF($C$30=料金比較表!$C$1,(HLOOKUP('2025年10月'!X$29,料金比較表!$10:$20,'2025年10月'!$A34,FALSE)),IF($C$30=料金比較表!$C$2,(HLOOKUP('2025年10月'!X$29,料金比較表!$23:$33,'2025年10月'!$A34,FALSE)),IF($C$30=料金比較表!$C$3,(HLOOKUP('2025年10月'!X$29,料金比較表!$36:$46,'2025年10月'!$A34,FALSE)),IF($C$30=料金比較表!$C$4,(HLOOKUP('2025年10月'!X$29,料金比較表!$48:$60,'2025年10月'!$A34,FALSE)),IF($C$30=料金比較表!$C$5,(HLOOKUP('2025年10月'!X$29,料金比較表!$61:$71,'2025年10月'!$A34,FALSE)),IF($C$30=料金比較表!$C$6,(HLOOKUP('2025年10月'!X$29,料金比較表!$74:$84,'2025年10月'!$A34,FALSE))))))))</f>
        <v>#N/A</v>
      </c>
      <c r="Y34" s="187" t="e">
        <f ca="1">IF($C$30=料金比較表!$C$1,(HLOOKUP('2025年10月'!Y$29,料金比較表!$10:$20,'2025年10月'!$A34,FALSE)),IF($C$30=料金比較表!$C$2,(HLOOKUP('2025年10月'!Y$29,料金比較表!$23:$33,'2025年10月'!$A34,FALSE)),IF($C$30=料金比較表!$C$3,(HLOOKUP('2025年10月'!Y$29,料金比較表!$36:$46,'2025年10月'!$A34,FALSE)),IF($C$30=料金比較表!$C$4,(HLOOKUP('2025年10月'!Y$29,料金比較表!$48:$60,'2025年10月'!$A34,FALSE)),IF($C$30=料金比較表!$C$5,(HLOOKUP('2025年10月'!Y$29,料金比較表!$61:$71,'2025年10月'!$A34,FALSE)),IF($C$30=料金比較表!$C$6,(HLOOKUP('2025年10月'!Y$29,料金比較表!$74:$84,'2025年10月'!$A34,FALSE))))))))</f>
        <v>#N/A</v>
      </c>
      <c r="Z34" s="187" t="e">
        <f ca="1">IF($C$30=料金比較表!$C$1,(HLOOKUP('2025年10月'!Z$29,料金比較表!$10:$20,'2025年10月'!$A34,FALSE)),IF($C$30=料金比較表!$C$2,(HLOOKUP('2025年10月'!Z$29,料金比較表!$23:$33,'2025年10月'!$A34,FALSE)),IF($C$30=料金比較表!$C$3,(HLOOKUP('2025年10月'!Z$29,料金比較表!$36:$46,'2025年10月'!$A34,FALSE)),IF($C$30=料金比較表!$C$4,(HLOOKUP('2025年10月'!Z$29,料金比較表!$48:$60,'2025年10月'!$A34,FALSE)),IF($C$30=料金比較表!$C$5,(HLOOKUP('2025年10月'!Z$29,料金比較表!$61:$71,'2025年10月'!$A34,FALSE)),IF($C$30=料金比較表!$C$6,(HLOOKUP('2025年10月'!Z$29,料金比較表!$74:$84,'2025年10月'!$A34,FALSE))))))))</f>
        <v>#N/A</v>
      </c>
      <c r="AA34" s="187" t="e">
        <f ca="1">IF($C$30=料金比較表!$C$1,(HLOOKUP('2025年10月'!AA$29,料金比較表!$10:$20,'2025年10月'!$A34,FALSE)),IF($C$30=料金比較表!$C$2,(HLOOKUP('2025年10月'!AA$29,料金比較表!$23:$33,'2025年10月'!$A34,FALSE)),IF($C$30=料金比較表!$C$3,(HLOOKUP('2025年10月'!AA$29,料金比較表!$36:$46,'2025年10月'!$A34,FALSE)),IF($C$30=料金比較表!$C$4,(HLOOKUP('2025年10月'!AA$29,料金比較表!$48:$60,'2025年10月'!$A34,FALSE)),IF($C$30=料金比較表!$C$5,(HLOOKUP('2025年10月'!AA$29,料金比較表!$61:$71,'2025年10月'!$A34,FALSE)),IF($C$30=料金比較表!$C$6,(HLOOKUP('2025年10月'!AA$29,料金比較表!$74:$84,'2025年10月'!$A34,FALSE))))))))</f>
        <v>#N/A</v>
      </c>
      <c r="AB34" s="187" t="e">
        <f ca="1">IF($C$30=料金比較表!$C$1,(HLOOKUP('2025年10月'!AB$29,料金比較表!$10:$20,'2025年10月'!$A34,FALSE)),IF($C$30=料金比較表!$C$2,(HLOOKUP('2025年10月'!AB$29,料金比較表!$23:$33,'2025年10月'!$A34,FALSE)),IF($C$30=料金比較表!$C$3,(HLOOKUP('2025年10月'!AB$29,料金比較表!$36:$46,'2025年10月'!$A34,FALSE)),IF($C$30=料金比較表!$C$4,(HLOOKUP('2025年10月'!AB$29,料金比較表!$48:$60,'2025年10月'!$A34,FALSE)),IF($C$30=料金比較表!$C$5,(HLOOKUP('2025年10月'!AB$29,料金比較表!$61:$71,'2025年10月'!$A34,FALSE)),IF($C$30=料金比較表!$C$6,(HLOOKUP('2025年10月'!AB$29,料金比較表!$74:$84,'2025年10月'!$A34,FALSE))))))))</f>
        <v>#N/A</v>
      </c>
      <c r="AC34" s="187" t="e">
        <f ca="1">IF($C$30=料金比較表!$C$1,(HLOOKUP('2025年10月'!AC$29,料金比較表!$10:$20,'2025年10月'!$A34,FALSE)),IF($C$30=料金比較表!$C$2,(HLOOKUP('2025年10月'!AC$29,料金比較表!$23:$33,'2025年10月'!$A34,FALSE)),IF($C$30=料金比較表!$C$3,(HLOOKUP('2025年10月'!AC$29,料金比較表!$36:$46,'2025年10月'!$A34,FALSE)),IF($C$30=料金比較表!$C$4,(HLOOKUP('2025年10月'!AC$29,料金比較表!$48:$60,'2025年10月'!$A34,FALSE)),IF($C$30=料金比較表!$C$5,(HLOOKUP('2025年10月'!AC$29,料金比較表!$61:$71,'2025年10月'!$A34,FALSE)),IF($C$30=料金比較表!$C$6,(HLOOKUP('2025年10月'!AC$29,料金比較表!$74:$84,'2025年10月'!$A34,FALSE))))))))</f>
        <v>#N/A</v>
      </c>
      <c r="AD34" s="187" t="e">
        <f ca="1">IF($C$30=料金比較表!$C$1,(HLOOKUP('2025年10月'!AD$29,料金比較表!$10:$20,'2025年10月'!$A34,FALSE)),IF($C$30=料金比較表!$C$2,(HLOOKUP('2025年10月'!AD$29,料金比較表!$23:$33,'2025年10月'!$A34,FALSE)),IF($C$30=料金比較表!$C$3,(HLOOKUP('2025年10月'!AD$29,料金比較表!$36:$46,'2025年10月'!$A34,FALSE)),IF($C$30=料金比較表!$C$4,(HLOOKUP('2025年10月'!AD$29,料金比較表!$48:$60,'2025年10月'!$A34,FALSE)),IF($C$30=料金比較表!$C$5,(HLOOKUP('2025年10月'!AD$29,料金比較表!$61:$71,'2025年10月'!$A34,FALSE)),IF($C$30=料金比較表!$C$6,(HLOOKUP('2025年10月'!AD$29,料金比較表!$74:$84,'2025年10月'!$A34,FALSE))))))))</f>
        <v>#N/A</v>
      </c>
      <c r="AE34" s="187" t="e">
        <f ca="1">IF($C$30=料金比較表!$C$1,(HLOOKUP('2025年10月'!AE$29,料金比較表!$10:$20,'2025年10月'!$A34,FALSE)),IF($C$30=料金比較表!$C$2,(HLOOKUP('2025年10月'!AE$29,料金比較表!$23:$33,'2025年10月'!$A34,FALSE)),IF($C$30=料金比較表!$C$3,(HLOOKUP('2025年10月'!AE$29,料金比較表!$36:$46,'2025年10月'!$A34,FALSE)),IF($C$30=料金比較表!$C$4,(HLOOKUP('2025年10月'!AE$29,料金比較表!$48:$60,'2025年10月'!$A34,FALSE)),IF($C$30=料金比較表!$C$5,(HLOOKUP('2025年10月'!AE$29,料金比較表!$61:$71,'2025年10月'!$A34,FALSE)),IF($C$30=料金比較表!$C$6,(HLOOKUP('2025年10月'!AE$29,料金比較表!$74:$84,'2025年10月'!$A34,FALSE))))))))</f>
        <v>#N/A</v>
      </c>
      <c r="AF34" s="187" t="e">
        <f ca="1">IF($C$30=料金比較表!$C$1,(HLOOKUP('2025年10月'!AF$29,料金比較表!$10:$20,'2025年10月'!$A34,FALSE)),IF($C$30=料金比較表!$C$2,(HLOOKUP('2025年10月'!AF$29,料金比較表!$23:$33,'2025年10月'!$A34,FALSE)),IF($C$30=料金比較表!$C$3,(HLOOKUP('2025年10月'!AF$29,料金比較表!$36:$46,'2025年10月'!$A34,FALSE)),IF($C$30=料金比較表!$C$4,(HLOOKUP('2025年10月'!AF$29,料金比較表!$48:$60,'2025年10月'!$A34,FALSE)),IF($C$30=料金比較表!$C$5,(HLOOKUP('2025年10月'!AF$29,料金比較表!$61:$71,'2025年10月'!$A34,FALSE)),IF($C$30=料金比較表!$C$6,(HLOOKUP('2025年10月'!AF$29,料金比較表!$74:$84,'2025年10月'!$A34,FALSE))))))))</f>
        <v>#N/A</v>
      </c>
      <c r="AG34" s="187" t="e">
        <f ca="1">IF($C$30=料金比較表!$C$1,(HLOOKUP('2025年10月'!AG$29,料金比較表!$10:$20,'2025年10月'!$A34,FALSE)),IF($C$30=料金比較表!$C$2,(HLOOKUP('2025年10月'!AG$29,料金比較表!$23:$33,'2025年10月'!$A34,FALSE)),IF($C$30=料金比較表!$C$3,(HLOOKUP('2025年10月'!AG$29,料金比較表!$36:$46,'2025年10月'!$A34,FALSE)),IF($C$30=料金比較表!$C$4,(HLOOKUP('2025年10月'!AG$29,料金比較表!$48:$60,'2025年10月'!$A34,FALSE)),IF($C$30=料金比較表!$C$5,(HLOOKUP('2025年10月'!AG$29,料金比較表!$61:$71,'2025年10月'!$A34,FALSE)),IF($C$30=料金比較表!$C$6,(HLOOKUP('2025年10月'!AG$29,料金比較表!$74:$84,'2025年10月'!$A34,FALSE))))))))</f>
        <v>#N/A</v>
      </c>
      <c r="AH34" s="188" t="e">
        <f ca="1">IF($C$30=料金比較表!$C$1,(HLOOKUP('2025年10月'!AH$29,料金比較表!$10:$20,'2025年10月'!$A34,FALSE)),IF($C$30=料金比較表!$C$2,(HLOOKUP('2025年10月'!AH$29,料金比較表!$23:$33,'2025年10月'!$A34,FALSE)),IF($C$30=料金比較表!$C$3,(HLOOKUP('2025年10月'!AH$29,料金比較表!$36:$46,'2025年10月'!$A34,FALSE)),IF($C$30=料金比較表!$C$4,(HLOOKUP('2025年10月'!AH$29,料金比較表!$48:$60,'2025年10月'!$A34,FALSE)),IF($C$30=料金比較表!$C$5,(HLOOKUP('2025年10月'!AH$29,料金比較表!$61:$71,'2025年10月'!$A34,FALSE)),IF($C$30=料金比較表!$C$6,(HLOOKUP('2025年10月'!AH$29,料金比較表!$74:$84,'2025年10月'!$A34,FALSE))))))))</f>
        <v>#N/A</v>
      </c>
    </row>
    <row r="35" spans="1:35" x14ac:dyDescent="0.2">
      <c r="A35" s="4">
        <f t="shared" si="1"/>
        <v>7</v>
      </c>
      <c r="B35" s="311" t="str">
        <f>料金比較表!C16</f>
        <v>プールヴィラ　今泊　ｂｙ　コルディオプレミアム</v>
      </c>
      <c r="C35" s="326"/>
      <c r="D35" s="62" t="e">
        <f ca="1">IF($C$30=料金比較表!$C$1,(HLOOKUP('2025年10月'!D$29,料金比較表!$10:$20,'2025年10月'!$A35,FALSE)),IF($C$30=料金比較表!$C$2,(HLOOKUP('2025年10月'!D$29,料金比較表!$23:$33,'2025年10月'!$A35,FALSE)),IF($C$30=料金比較表!$C$3,(HLOOKUP('2025年10月'!D$29,料金比較表!$36:$46,'2025年10月'!$A35,FALSE)),IF($C$30=料金比較表!$C$4,(HLOOKUP('2025年10月'!D$29,料金比較表!$48:$60,'2025年10月'!$A35,FALSE)),IF($C$30=料金比較表!$C$5,(HLOOKUP('2025年10月'!D$29,料金比較表!$61:$71,'2025年10月'!$A35,FALSE)),IF($C$30=料金比較表!$C$6,(HLOOKUP('2025年10月'!D$29,料金比較表!$74:$84,'2025年10月'!$A35,FALSE))))))))</f>
        <v>#N/A</v>
      </c>
      <c r="E35" s="63" t="e">
        <f ca="1">IF($C$30=料金比較表!$C$1,(HLOOKUP('2025年10月'!E$29,料金比較表!$10:$20,'2025年10月'!$A35,FALSE)),IF($C$30=料金比較表!$C$2,(HLOOKUP('2025年10月'!E$29,料金比較表!$23:$33,'2025年10月'!$A35,FALSE)),IF($C$30=料金比較表!$C$3,(HLOOKUP('2025年10月'!E$29,料金比較表!$36:$46,'2025年10月'!$A35,FALSE)),IF($C$30=料金比較表!$C$4,(HLOOKUP('2025年10月'!E$29,料金比較表!$48:$60,'2025年10月'!$A35,FALSE)),IF($C$30=料金比較表!$C$5,(HLOOKUP('2025年10月'!E$29,料金比較表!$61:$71,'2025年10月'!$A35,FALSE)),IF($C$30=料金比較表!$C$6,(HLOOKUP('2025年10月'!E$29,料金比較表!$74:$84,'2025年10月'!$A35,FALSE))))))))</f>
        <v>#N/A</v>
      </c>
      <c r="F35" s="63" t="e">
        <f ca="1">IF($C$30=料金比較表!$C$1,(HLOOKUP('2025年10月'!F$29,料金比較表!$10:$20,'2025年10月'!$A35,FALSE)),IF($C$30=料金比較表!$C$2,(HLOOKUP('2025年10月'!F$29,料金比較表!$23:$33,'2025年10月'!$A35,FALSE)),IF($C$30=料金比較表!$C$3,(HLOOKUP('2025年10月'!F$29,料金比較表!$36:$46,'2025年10月'!$A35,FALSE)),IF($C$30=料金比較表!$C$4,(HLOOKUP('2025年10月'!F$29,料金比較表!$48:$60,'2025年10月'!$A35,FALSE)),IF($C$30=料金比較表!$C$5,(HLOOKUP('2025年10月'!F$29,料金比較表!$61:$71,'2025年10月'!$A35,FALSE)),IF($C$30=料金比較表!$C$6,(HLOOKUP('2025年10月'!F$29,料金比較表!$74:$84,'2025年10月'!$A35,FALSE))))))))</f>
        <v>#N/A</v>
      </c>
      <c r="G35" s="63" t="e">
        <f ca="1">IF($C$30=料金比較表!$C$1,(HLOOKUP('2025年10月'!G$29,料金比較表!$10:$20,'2025年10月'!$A35,FALSE)),IF($C$30=料金比較表!$C$2,(HLOOKUP('2025年10月'!G$29,料金比較表!$23:$33,'2025年10月'!$A35,FALSE)),IF($C$30=料金比較表!$C$3,(HLOOKUP('2025年10月'!G$29,料金比較表!$36:$46,'2025年10月'!$A35,FALSE)),IF($C$30=料金比較表!$C$4,(HLOOKUP('2025年10月'!G$29,料金比較表!$48:$60,'2025年10月'!$A35,FALSE)),IF($C$30=料金比較表!$C$5,(HLOOKUP('2025年10月'!G$29,料金比較表!$61:$71,'2025年10月'!$A35,FALSE)),IF($C$30=料金比較表!$C$6,(HLOOKUP('2025年10月'!G$29,料金比較表!$74:$84,'2025年10月'!$A35,FALSE))))))))</f>
        <v>#N/A</v>
      </c>
      <c r="H35" s="63" t="e">
        <f ca="1">IF($C$30=料金比較表!$C$1,(HLOOKUP('2025年10月'!H$29,料金比較表!$10:$20,'2025年10月'!$A35,FALSE)),IF($C$30=料金比較表!$C$2,(HLOOKUP('2025年10月'!H$29,料金比較表!$23:$33,'2025年10月'!$A35,FALSE)),IF($C$30=料金比較表!$C$3,(HLOOKUP('2025年10月'!H$29,料金比較表!$36:$46,'2025年10月'!$A35,FALSE)),IF($C$30=料金比較表!$C$4,(HLOOKUP('2025年10月'!H$29,料金比較表!$48:$60,'2025年10月'!$A35,FALSE)),IF($C$30=料金比較表!$C$5,(HLOOKUP('2025年10月'!H$29,料金比較表!$61:$71,'2025年10月'!$A35,FALSE)),IF($C$30=料金比較表!$C$6,(HLOOKUP('2025年10月'!H$29,料金比較表!$74:$84,'2025年10月'!$A35,FALSE))))))))</f>
        <v>#N/A</v>
      </c>
      <c r="I35" s="63" t="e">
        <f ca="1">IF($C$30=料金比較表!$C$1,(HLOOKUP('2025年10月'!I$29,料金比較表!$10:$20,'2025年10月'!$A35,FALSE)),IF($C$30=料金比較表!$C$2,(HLOOKUP('2025年10月'!I$29,料金比較表!$23:$33,'2025年10月'!$A35,FALSE)),IF($C$30=料金比較表!$C$3,(HLOOKUP('2025年10月'!I$29,料金比較表!$36:$46,'2025年10月'!$A35,FALSE)),IF($C$30=料金比較表!$C$4,(HLOOKUP('2025年10月'!I$29,料金比較表!$48:$60,'2025年10月'!$A35,FALSE)),IF($C$30=料金比較表!$C$5,(HLOOKUP('2025年10月'!I$29,料金比較表!$61:$71,'2025年10月'!$A35,FALSE)),IF($C$30=料金比較表!$C$6,(HLOOKUP('2025年10月'!I$29,料金比較表!$74:$84,'2025年10月'!$A35,FALSE))))))))</f>
        <v>#N/A</v>
      </c>
      <c r="J35" s="63" t="e">
        <f ca="1">IF($C$30=料金比較表!$C$1,(HLOOKUP('2025年10月'!J$29,料金比較表!$10:$20,'2025年10月'!$A35,FALSE)),IF($C$30=料金比較表!$C$2,(HLOOKUP('2025年10月'!J$29,料金比較表!$23:$33,'2025年10月'!$A35,FALSE)),IF($C$30=料金比較表!$C$3,(HLOOKUP('2025年10月'!J$29,料金比較表!$36:$46,'2025年10月'!$A35,FALSE)),IF($C$30=料金比較表!$C$4,(HLOOKUP('2025年10月'!J$29,料金比較表!$48:$60,'2025年10月'!$A35,FALSE)),IF($C$30=料金比較表!$C$5,(HLOOKUP('2025年10月'!J$29,料金比較表!$61:$71,'2025年10月'!$A35,FALSE)),IF($C$30=料金比較表!$C$6,(HLOOKUP('2025年10月'!J$29,料金比較表!$74:$84,'2025年10月'!$A35,FALSE))))))))</f>
        <v>#N/A</v>
      </c>
      <c r="K35" s="63" t="e">
        <f ca="1">IF($C$30=料金比較表!$C$1,(HLOOKUP('2025年10月'!K$29,料金比較表!$10:$20,'2025年10月'!$A35,FALSE)),IF($C$30=料金比較表!$C$2,(HLOOKUP('2025年10月'!K$29,料金比較表!$23:$33,'2025年10月'!$A35,FALSE)),IF($C$30=料金比較表!$C$3,(HLOOKUP('2025年10月'!K$29,料金比較表!$36:$46,'2025年10月'!$A35,FALSE)),IF($C$30=料金比較表!$C$4,(HLOOKUP('2025年10月'!K$29,料金比較表!$48:$60,'2025年10月'!$A35,FALSE)),IF($C$30=料金比較表!$C$5,(HLOOKUP('2025年10月'!K$29,料金比較表!$61:$71,'2025年10月'!$A35,FALSE)),IF($C$30=料金比較表!$C$6,(HLOOKUP('2025年10月'!K$29,料金比較表!$74:$84,'2025年10月'!$A35,FALSE))))))))</f>
        <v>#N/A</v>
      </c>
      <c r="L35" s="63" t="e">
        <f ca="1">IF($C$30=料金比較表!$C$1,(HLOOKUP('2025年10月'!L$29,料金比較表!$10:$20,'2025年10月'!$A35,FALSE)),IF($C$30=料金比較表!$C$2,(HLOOKUP('2025年10月'!L$29,料金比較表!$23:$33,'2025年10月'!$A35,FALSE)),IF($C$30=料金比較表!$C$3,(HLOOKUP('2025年10月'!L$29,料金比較表!$36:$46,'2025年10月'!$A35,FALSE)),IF($C$30=料金比較表!$C$4,(HLOOKUP('2025年10月'!L$29,料金比較表!$48:$60,'2025年10月'!$A35,FALSE)),IF($C$30=料金比較表!$C$5,(HLOOKUP('2025年10月'!L$29,料金比較表!$61:$71,'2025年10月'!$A35,FALSE)),IF($C$30=料金比較表!$C$6,(HLOOKUP('2025年10月'!L$29,料金比較表!$74:$84,'2025年10月'!$A35,FALSE))))))))</f>
        <v>#N/A</v>
      </c>
      <c r="M35" s="63" t="e">
        <f ca="1">IF($C$30=料金比較表!$C$1,(HLOOKUP('2025年10月'!M$29,料金比較表!$10:$20,'2025年10月'!$A35,FALSE)),IF($C$30=料金比較表!$C$2,(HLOOKUP('2025年10月'!M$29,料金比較表!$23:$33,'2025年10月'!$A35,FALSE)),IF($C$30=料金比較表!$C$3,(HLOOKUP('2025年10月'!M$29,料金比較表!$36:$46,'2025年10月'!$A35,FALSE)),IF($C$30=料金比較表!$C$4,(HLOOKUP('2025年10月'!M$29,料金比較表!$48:$60,'2025年10月'!$A35,FALSE)),IF($C$30=料金比較表!$C$5,(HLOOKUP('2025年10月'!M$29,料金比較表!$61:$71,'2025年10月'!$A35,FALSE)),IF($C$30=料金比較表!$C$6,(HLOOKUP('2025年10月'!M$29,料金比較表!$74:$84,'2025年10月'!$A35,FALSE))))))))</f>
        <v>#N/A</v>
      </c>
      <c r="N35" s="63" t="e">
        <f ca="1">IF($C$30=料金比較表!$C$1,(HLOOKUP('2025年10月'!N$29,料金比較表!$10:$20,'2025年10月'!$A35,FALSE)),IF($C$30=料金比較表!$C$2,(HLOOKUP('2025年10月'!N$29,料金比較表!$23:$33,'2025年10月'!$A35,FALSE)),IF($C$30=料金比較表!$C$3,(HLOOKUP('2025年10月'!N$29,料金比較表!$36:$46,'2025年10月'!$A35,FALSE)),IF($C$30=料金比較表!$C$4,(HLOOKUP('2025年10月'!N$29,料金比較表!$48:$60,'2025年10月'!$A35,FALSE)),IF($C$30=料金比較表!$C$5,(HLOOKUP('2025年10月'!N$29,料金比較表!$61:$71,'2025年10月'!$A35,FALSE)),IF($C$30=料金比較表!$C$6,(HLOOKUP('2025年10月'!N$29,料金比較表!$74:$84,'2025年10月'!$A35,FALSE))))))))</f>
        <v>#N/A</v>
      </c>
      <c r="O35" s="63" t="e">
        <f ca="1">IF($C$30=料金比較表!$C$1,(HLOOKUP('2025年10月'!O$29,料金比較表!$10:$20,'2025年10月'!$A35,FALSE)),IF($C$30=料金比較表!$C$2,(HLOOKUP('2025年10月'!O$29,料金比較表!$23:$33,'2025年10月'!$A35,FALSE)),IF($C$30=料金比較表!$C$3,(HLOOKUP('2025年10月'!O$29,料金比較表!$36:$46,'2025年10月'!$A35,FALSE)),IF($C$30=料金比較表!$C$4,(HLOOKUP('2025年10月'!O$29,料金比較表!$48:$60,'2025年10月'!$A35,FALSE)),IF($C$30=料金比較表!$C$5,(HLOOKUP('2025年10月'!O$29,料金比較表!$61:$71,'2025年10月'!$A35,FALSE)),IF($C$30=料金比較表!$C$6,(HLOOKUP('2025年10月'!O$29,料金比較表!$74:$84,'2025年10月'!$A35,FALSE))))))))</f>
        <v>#N/A</v>
      </c>
      <c r="P35" s="63" t="e">
        <f ca="1">IF($C$30=料金比較表!$C$1,(HLOOKUP('2025年10月'!P$29,料金比較表!$10:$20,'2025年10月'!$A35,FALSE)),IF($C$30=料金比較表!$C$2,(HLOOKUP('2025年10月'!P$29,料金比較表!$23:$33,'2025年10月'!$A35,FALSE)),IF($C$30=料金比較表!$C$3,(HLOOKUP('2025年10月'!P$29,料金比較表!$36:$46,'2025年10月'!$A35,FALSE)),IF($C$30=料金比較表!$C$4,(HLOOKUP('2025年10月'!P$29,料金比較表!$48:$60,'2025年10月'!$A35,FALSE)),IF($C$30=料金比較表!$C$5,(HLOOKUP('2025年10月'!P$29,料金比較表!$61:$71,'2025年10月'!$A35,FALSE)),IF($C$30=料金比較表!$C$6,(HLOOKUP('2025年10月'!P$29,料金比較表!$74:$84,'2025年10月'!$A35,FALSE))))))))</f>
        <v>#N/A</v>
      </c>
      <c r="Q35" s="63" t="e">
        <f ca="1">IF($C$30=料金比較表!$C$1,(HLOOKUP('2025年10月'!Q$29,料金比較表!$10:$20,'2025年10月'!$A35,FALSE)),IF($C$30=料金比較表!$C$2,(HLOOKUP('2025年10月'!Q$29,料金比較表!$23:$33,'2025年10月'!$A35,FALSE)),IF($C$30=料金比較表!$C$3,(HLOOKUP('2025年10月'!Q$29,料金比較表!$36:$46,'2025年10月'!$A35,FALSE)),IF($C$30=料金比較表!$C$4,(HLOOKUP('2025年10月'!Q$29,料金比較表!$48:$60,'2025年10月'!$A35,FALSE)),IF($C$30=料金比較表!$C$5,(HLOOKUP('2025年10月'!Q$29,料金比較表!$61:$71,'2025年10月'!$A35,FALSE)),IF($C$30=料金比較表!$C$6,(HLOOKUP('2025年10月'!Q$29,料金比較表!$74:$84,'2025年10月'!$A35,FALSE))))))))</f>
        <v>#N/A</v>
      </c>
      <c r="R35" s="63" t="e">
        <f ca="1">IF($C$30=料金比較表!$C$1,(HLOOKUP('2025年10月'!R$29,料金比較表!$10:$20,'2025年10月'!$A35,FALSE)),IF($C$30=料金比較表!$C$2,(HLOOKUP('2025年10月'!R$29,料金比較表!$23:$33,'2025年10月'!$A35,FALSE)),IF($C$30=料金比較表!$C$3,(HLOOKUP('2025年10月'!R$29,料金比較表!$36:$46,'2025年10月'!$A35,FALSE)),IF($C$30=料金比較表!$C$4,(HLOOKUP('2025年10月'!R$29,料金比較表!$48:$60,'2025年10月'!$A35,FALSE)),IF($C$30=料金比較表!$C$5,(HLOOKUP('2025年10月'!R$29,料金比較表!$61:$71,'2025年10月'!$A35,FALSE)),IF($C$30=料金比較表!$C$6,(HLOOKUP('2025年10月'!R$29,料金比較表!$74:$84,'2025年10月'!$A35,FALSE))))))))</f>
        <v>#N/A</v>
      </c>
      <c r="S35" s="63" t="e">
        <f ca="1">IF($C$30=料金比較表!$C$1,(HLOOKUP('2025年10月'!S$29,料金比較表!$10:$20,'2025年10月'!$A35,FALSE)),IF($C$30=料金比較表!$C$2,(HLOOKUP('2025年10月'!S$29,料金比較表!$23:$33,'2025年10月'!$A35,FALSE)),IF($C$30=料金比較表!$C$3,(HLOOKUP('2025年10月'!S$29,料金比較表!$36:$46,'2025年10月'!$A35,FALSE)),IF($C$30=料金比較表!$C$4,(HLOOKUP('2025年10月'!S$29,料金比較表!$48:$60,'2025年10月'!$A35,FALSE)),IF($C$30=料金比較表!$C$5,(HLOOKUP('2025年10月'!S$29,料金比較表!$61:$71,'2025年10月'!$A35,FALSE)),IF($C$30=料金比較表!$C$6,(HLOOKUP('2025年10月'!S$29,料金比較表!$74:$84,'2025年10月'!$A35,FALSE))))))))</f>
        <v>#N/A</v>
      </c>
      <c r="T35" s="63" t="e">
        <f ca="1">IF($C$30=料金比較表!$C$1,(HLOOKUP('2025年10月'!T$29,料金比較表!$10:$20,'2025年10月'!$A35,FALSE)),IF($C$30=料金比較表!$C$2,(HLOOKUP('2025年10月'!T$29,料金比較表!$23:$33,'2025年10月'!$A35,FALSE)),IF($C$30=料金比較表!$C$3,(HLOOKUP('2025年10月'!T$29,料金比較表!$36:$46,'2025年10月'!$A35,FALSE)),IF($C$30=料金比較表!$C$4,(HLOOKUP('2025年10月'!T$29,料金比較表!$48:$60,'2025年10月'!$A35,FALSE)),IF($C$30=料金比較表!$C$5,(HLOOKUP('2025年10月'!T$29,料金比較表!$61:$71,'2025年10月'!$A35,FALSE)),IF($C$30=料金比較表!$C$6,(HLOOKUP('2025年10月'!T$29,料金比較表!$74:$84,'2025年10月'!$A35,FALSE))))))))</f>
        <v>#N/A</v>
      </c>
      <c r="U35" s="63" t="e">
        <f ca="1">IF($C$30=料金比較表!$C$1,(HLOOKUP('2025年10月'!U$29,料金比較表!$10:$20,'2025年10月'!$A35,FALSE)),IF($C$30=料金比較表!$C$2,(HLOOKUP('2025年10月'!U$29,料金比較表!$23:$33,'2025年10月'!$A35,FALSE)),IF($C$30=料金比較表!$C$3,(HLOOKUP('2025年10月'!U$29,料金比較表!$36:$46,'2025年10月'!$A35,FALSE)),IF($C$30=料金比較表!$C$4,(HLOOKUP('2025年10月'!U$29,料金比較表!$48:$60,'2025年10月'!$A35,FALSE)),IF($C$30=料金比較表!$C$5,(HLOOKUP('2025年10月'!U$29,料金比較表!$61:$71,'2025年10月'!$A35,FALSE)),IF($C$30=料金比較表!$C$6,(HLOOKUP('2025年10月'!U$29,料金比較表!$74:$84,'2025年10月'!$A35,FALSE))))))))</f>
        <v>#N/A</v>
      </c>
      <c r="V35" s="63" t="e">
        <f ca="1">IF($C$30=料金比較表!$C$1,(HLOOKUP('2025年10月'!V$29,料金比較表!$10:$20,'2025年10月'!$A35,FALSE)),IF($C$30=料金比較表!$C$2,(HLOOKUP('2025年10月'!V$29,料金比較表!$23:$33,'2025年10月'!$A35,FALSE)),IF($C$30=料金比較表!$C$3,(HLOOKUP('2025年10月'!V$29,料金比較表!$36:$46,'2025年10月'!$A35,FALSE)),IF($C$30=料金比較表!$C$4,(HLOOKUP('2025年10月'!V$29,料金比較表!$48:$60,'2025年10月'!$A35,FALSE)),IF($C$30=料金比較表!$C$5,(HLOOKUP('2025年10月'!V$29,料金比較表!$61:$71,'2025年10月'!$A35,FALSE)),IF($C$30=料金比較表!$C$6,(HLOOKUP('2025年10月'!V$29,料金比較表!$74:$84,'2025年10月'!$A35,FALSE))))))))</f>
        <v>#N/A</v>
      </c>
      <c r="W35" s="63" t="e">
        <f ca="1">IF($C$30=料金比較表!$C$1,(HLOOKUP('2025年10月'!W$29,料金比較表!$10:$20,'2025年10月'!$A35,FALSE)),IF($C$30=料金比較表!$C$2,(HLOOKUP('2025年10月'!W$29,料金比較表!$23:$33,'2025年10月'!$A35,FALSE)),IF($C$30=料金比較表!$C$3,(HLOOKUP('2025年10月'!W$29,料金比較表!$36:$46,'2025年10月'!$A35,FALSE)),IF($C$30=料金比較表!$C$4,(HLOOKUP('2025年10月'!W$29,料金比較表!$48:$60,'2025年10月'!$A35,FALSE)),IF($C$30=料金比較表!$C$5,(HLOOKUP('2025年10月'!W$29,料金比較表!$61:$71,'2025年10月'!$A35,FALSE)),IF($C$30=料金比較表!$C$6,(HLOOKUP('2025年10月'!W$29,料金比較表!$74:$84,'2025年10月'!$A35,FALSE))))))))</f>
        <v>#N/A</v>
      </c>
      <c r="X35" s="63" t="e">
        <f ca="1">IF($C$30=料金比較表!$C$1,(HLOOKUP('2025年10月'!X$29,料金比較表!$10:$20,'2025年10月'!$A35,FALSE)),IF($C$30=料金比較表!$C$2,(HLOOKUP('2025年10月'!X$29,料金比較表!$23:$33,'2025年10月'!$A35,FALSE)),IF($C$30=料金比較表!$C$3,(HLOOKUP('2025年10月'!X$29,料金比較表!$36:$46,'2025年10月'!$A35,FALSE)),IF($C$30=料金比較表!$C$4,(HLOOKUP('2025年10月'!X$29,料金比較表!$48:$60,'2025年10月'!$A35,FALSE)),IF($C$30=料金比較表!$C$5,(HLOOKUP('2025年10月'!X$29,料金比較表!$61:$71,'2025年10月'!$A35,FALSE)),IF($C$30=料金比較表!$C$6,(HLOOKUP('2025年10月'!X$29,料金比較表!$74:$84,'2025年10月'!$A35,FALSE))))))))</f>
        <v>#N/A</v>
      </c>
      <c r="Y35" s="63" t="e">
        <f ca="1">IF($C$30=料金比較表!$C$1,(HLOOKUP('2025年10月'!Y$29,料金比較表!$10:$20,'2025年10月'!$A35,FALSE)),IF($C$30=料金比較表!$C$2,(HLOOKUP('2025年10月'!Y$29,料金比較表!$23:$33,'2025年10月'!$A35,FALSE)),IF($C$30=料金比較表!$C$3,(HLOOKUP('2025年10月'!Y$29,料金比較表!$36:$46,'2025年10月'!$A35,FALSE)),IF($C$30=料金比較表!$C$4,(HLOOKUP('2025年10月'!Y$29,料金比較表!$48:$60,'2025年10月'!$A35,FALSE)),IF($C$30=料金比較表!$C$5,(HLOOKUP('2025年10月'!Y$29,料金比較表!$61:$71,'2025年10月'!$A35,FALSE)),IF($C$30=料金比較表!$C$6,(HLOOKUP('2025年10月'!Y$29,料金比較表!$74:$84,'2025年10月'!$A35,FALSE))))))))</f>
        <v>#N/A</v>
      </c>
      <c r="Z35" s="63" t="e">
        <f ca="1">IF($C$30=料金比較表!$C$1,(HLOOKUP('2025年10月'!Z$29,料金比較表!$10:$20,'2025年10月'!$A35,FALSE)),IF($C$30=料金比較表!$C$2,(HLOOKUP('2025年10月'!Z$29,料金比較表!$23:$33,'2025年10月'!$A35,FALSE)),IF($C$30=料金比較表!$C$3,(HLOOKUP('2025年10月'!Z$29,料金比較表!$36:$46,'2025年10月'!$A35,FALSE)),IF($C$30=料金比較表!$C$4,(HLOOKUP('2025年10月'!Z$29,料金比較表!$48:$60,'2025年10月'!$A35,FALSE)),IF($C$30=料金比較表!$C$5,(HLOOKUP('2025年10月'!Z$29,料金比較表!$61:$71,'2025年10月'!$A35,FALSE)),IF($C$30=料金比較表!$C$6,(HLOOKUP('2025年10月'!Z$29,料金比較表!$74:$84,'2025年10月'!$A35,FALSE))))))))</f>
        <v>#N/A</v>
      </c>
      <c r="AA35" s="63" t="e">
        <f ca="1">IF($C$30=料金比較表!$C$1,(HLOOKUP('2025年10月'!AA$29,料金比較表!$10:$20,'2025年10月'!$A35,FALSE)),IF($C$30=料金比較表!$C$2,(HLOOKUP('2025年10月'!AA$29,料金比較表!$23:$33,'2025年10月'!$A35,FALSE)),IF($C$30=料金比較表!$C$3,(HLOOKUP('2025年10月'!AA$29,料金比較表!$36:$46,'2025年10月'!$A35,FALSE)),IF($C$30=料金比較表!$C$4,(HLOOKUP('2025年10月'!AA$29,料金比較表!$48:$60,'2025年10月'!$A35,FALSE)),IF($C$30=料金比較表!$C$5,(HLOOKUP('2025年10月'!AA$29,料金比較表!$61:$71,'2025年10月'!$A35,FALSE)),IF($C$30=料金比較表!$C$6,(HLOOKUP('2025年10月'!AA$29,料金比較表!$74:$84,'2025年10月'!$A35,FALSE))))))))</f>
        <v>#N/A</v>
      </c>
      <c r="AB35" s="63" t="e">
        <f ca="1">IF($C$30=料金比較表!$C$1,(HLOOKUP('2025年10月'!AB$29,料金比較表!$10:$20,'2025年10月'!$A35,FALSE)),IF($C$30=料金比較表!$C$2,(HLOOKUP('2025年10月'!AB$29,料金比較表!$23:$33,'2025年10月'!$A35,FALSE)),IF($C$30=料金比較表!$C$3,(HLOOKUP('2025年10月'!AB$29,料金比較表!$36:$46,'2025年10月'!$A35,FALSE)),IF($C$30=料金比較表!$C$4,(HLOOKUP('2025年10月'!AB$29,料金比較表!$48:$60,'2025年10月'!$A35,FALSE)),IF($C$30=料金比較表!$C$5,(HLOOKUP('2025年10月'!AB$29,料金比較表!$61:$71,'2025年10月'!$A35,FALSE)),IF($C$30=料金比較表!$C$6,(HLOOKUP('2025年10月'!AB$29,料金比較表!$74:$84,'2025年10月'!$A35,FALSE))))))))</f>
        <v>#N/A</v>
      </c>
      <c r="AC35" s="63" t="e">
        <f ca="1">IF($C$30=料金比較表!$C$1,(HLOOKUP('2025年10月'!AC$29,料金比較表!$10:$20,'2025年10月'!$A35,FALSE)),IF($C$30=料金比較表!$C$2,(HLOOKUP('2025年10月'!AC$29,料金比較表!$23:$33,'2025年10月'!$A35,FALSE)),IF($C$30=料金比較表!$C$3,(HLOOKUP('2025年10月'!AC$29,料金比較表!$36:$46,'2025年10月'!$A35,FALSE)),IF($C$30=料金比較表!$C$4,(HLOOKUP('2025年10月'!AC$29,料金比較表!$48:$60,'2025年10月'!$A35,FALSE)),IF($C$30=料金比較表!$C$5,(HLOOKUP('2025年10月'!AC$29,料金比較表!$61:$71,'2025年10月'!$A35,FALSE)),IF($C$30=料金比較表!$C$6,(HLOOKUP('2025年10月'!AC$29,料金比較表!$74:$84,'2025年10月'!$A35,FALSE))))))))</f>
        <v>#N/A</v>
      </c>
      <c r="AD35" s="63" t="e">
        <f ca="1">IF($C$30=料金比較表!$C$1,(HLOOKUP('2025年10月'!AD$29,料金比較表!$10:$20,'2025年10月'!$A35,FALSE)),IF($C$30=料金比較表!$C$2,(HLOOKUP('2025年10月'!AD$29,料金比較表!$23:$33,'2025年10月'!$A35,FALSE)),IF($C$30=料金比較表!$C$3,(HLOOKUP('2025年10月'!AD$29,料金比較表!$36:$46,'2025年10月'!$A35,FALSE)),IF($C$30=料金比較表!$C$4,(HLOOKUP('2025年10月'!AD$29,料金比較表!$48:$60,'2025年10月'!$A35,FALSE)),IF($C$30=料金比較表!$C$5,(HLOOKUP('2025年10月'!AD$29,料金比較表!$61:$71,'2025年10月'!$A35,FALSE)),IF($C$30=料金比較表!$C$6,(HLOOKUP('2025年10月'!AD$29,料金比較表!$74:$84,'2025年10月'!$A35,FALSE))))))))</f>
        <v>#N/A</v>
      </c>
      <c r="AE35" s="63" t="e">
        <f ca="1">IF($C$30=料金比較表!$C$1,(HLOOKUP('2025年10月'!AE$29,料金比較表!$10:$20,'2025年10月'!$A35,FALSE)),IF($C$30=料金比較表!$C$2,(HLOOKUP('2025年10月'!AE$29,料金比較表!$23:$33,'2025年10月'!$A35,FALSE)),IF($C$30=料金比較表!$C$3,(HLOOKUP('2025年10月'!AE$29,料金比較表!$36:$46,'2025年10月'!$A35,FALSE)),IF($C$30=料金比較表!$C$4,(HLOOKUP('2025年10月'!AE$29,料金比較表!$48:$60,'2025年10月'!$A35,FALSE)),IF($C$30=料金比較表!$C$5,(HLOOKUP('2025年10月'!AE$29,料金比較表!$61:$71,'2025年10月'!$A35,FALSE)),IF($C$30=料金比較表!$C$6,(HLOOKUP('2025年10月'!AE$29,料金比較表!$74:$84,'2025年10月'!$A35,FALSE))))))))</f>
        <v>#N/A</v>
      </c>
      <c r="AF35" s="63" t="e">
        <f ca="1">IF($C$30=料金比較表!$C$1,(HLOOKUP('2025年10月'!AF$29,料金比較表!$10:$20,'2025年10月'!$A35,FALSE)),IF($C$30=料金比較表!$C$2,(HLOOKUP('2025年10月'!AF$29,料金比較表!$23:$33,'2025年10月'!$A35,FALSE)),IF($C$30=料金比較表!$C$3,(HLOOKUP('2025年10月'!AF$29,料金比較表!$36:$46,'2025年10月'!$A35,FALSE)),IF($C$30=料金比較表!$C$4,(HLOOKUP('2025年10月'!AF$29,料金比較表!$48:$60,'2025年10月'!$A35,FALSE)),IF($C$30=料金比較表!$C$5,(HLOOKUP('2025年10月'!AF$29,料金比較表!$61:$71,'2025年10月'!$A35,FALSE)),IF($C$30=料金比較表!$C$6,(HLOOKUP('2025年10月'!AF$29,料金比較表!$74:$84,'2025年10月'!$A35,FALSE))))))))</f>
        <v>#N/A</v>
      </c>
      <c r="AG35" s="63" t="e">
        <f ca="1">IF($C$30=料金比較表!$C$1,(HLOOKUP('2025年10月'!AG$29,料金比較表!$10:$20,'2025年10月'!$A35,FALSE)),IF($C$30=料金比較表!$C$2,(HLOOKUP('2025年10月'!AG$29,料金比較表!$23:$33,'2025年10月'!$A35,FALSE)),IF($C$30=料金比較表!$C$3,(HLOOKUP('2025年10月'!AG$29,料金比較表!$36:$46,'2025年10月'!$A35,FALSE)),IF($C$30=料金比較表!$C$4,(HLOOKUP('2025年10月'!AG$29,料金比較表!$48:$60,'2025年10月'!$A35,FALSE)),IF($C$30=料金比較表!$C$5,(HLOOKUP('2025年10月'!AG$29,料金比較表!$61:$71,'2025年10月'!$A35,FALSE)),IF($C$30=料金比較表!$C$6,(HLOOKUP('2025年10月'!AG$29,料金比較表!$74:$84,'2025年10月'!$A35,FALSE))))))))</f>
        <v>#N/A</v>
      </c>
      <c r="AH35" s="64" t="e">
        <f ca="1">IF($C$30=料金比較表!$C$1,(HLOOKUP('2025年10月'!AH$29,料金比較表!$10:$20,'2025年10月'!$A35,FALSE)),IF($C$30=料金比較表!$C$2,(HLOOKUP('2025年10月'!AH$29,料金比較表!$23:$33,'2025年10月'!$A35,FALSE)),IF($C$30=料金比較表!$C$3,(HLOOKUP('2025年10月'!AH$29,料金比較表!$36:$46,'2025年10月'!$A35,FALSE)),IF($C$30=料金比較表!$C$4,(HLOOKUP('2025年10月'!AH$29,料金比較表!$48:$60,'2025年10月'!$A35,FALSE)),IF($C$30=料金比較表!$C$5,(HLOOKUP('2025年10月'!AH$29,料金比較表!$61:$71,'2025年10月'!$A35,FALSE)),IF($C$30=料金比較表!$C$6,(HLOOKUP('2025年10月'!AH$29,料金比較表!$74:$84,'2025年10月'!$A35,FALSE))))))))</f>
        <v>#N/A</v>
      </c>
    </row>
    <row r="36" spans="1:35" ht="18" thickBot="1" x14ac:dyDescent="0.25">
      <c r="A36" s="4">
        <f t="shared" si="1"/>
        <v>8</v>
      </c>
      <c r="B36" s="312" t="str">
        <f>料金比較表!C17</f>
        <v>プールヴィラ　屋我地島　ｂｙ　コルディオプレミアム</v>
      </c>
      <c r="C36" s="326"/>
      <c r="D36" s="62" t="e">
        <f ca="1">IF($C$30=料金比較表!$C$1,(HLOOKUP('2025年10月'!D$29,料金比較表!$10:$20,'2025年10月'!$A36,FALSE)),IF($C$30=料金比較表!$C$2,(HLOOKUP('2025年10月'!D$29,料金比較表!$23:$33,'2025年10月'!$A36,FALSE)),IF($C$30=料金比較表!$C$3,(HLOOKUP('2025年10月'!D$29,料金比較表!$36:$46,'2025年10月'!$A36,FALSE)),IF($C$30=料金比較表!$C$4,(HLOOKUP('2025年10月'!D$29,料金比較表!$48:$60,'2025年10月'!$A36,FALSE)),IF($C$30=料金比較表!$C$5,(HLOOKUP('2025年10月'!D$29,料金比較表!$61:$71,'2025年10月'!$A36,FALSE)),IF($C$30=料金比較表!$C$6,(HLOOKUP('2025年10月'!D$29,料金比較表!$74:$84,'2025年10月'!$A36,FALSE))))))))</f>
        <v>#N/A</v>
      </c>
      <c r="E36" s="63" t="e">
        <f ca="1">IF($C$30=料金比較表!$C$1,(HLOOKUP('2025年10月'!E$29,料金比較表!$10:$20,'2025年10月'!$A36,FALSE)),IF($C$30=料金比較表!$C$2,(HLOOKUP('2025年10月'!E$29,料金比較表!$23:$33,'2025年10月'!$A36,FALSE)),IF($C$30=料金比較表!$C$3,(HLOOKUP('2025年10月'!E$29,料金比較表!$36:$46,'2025年10月'!$A36,FALSE)),IF($C$30=料金比較表!$C$4,(HLOOKUP('2025年10月'!E$29,料金比較表!$48:$60,'2025年10月'!$A36,FALSE)),IF($C$30=料金比較表!$C$5,(HLOOKUP('2025年10月'!E$29,料金比較表!$61:$71,'2025年10月'!$A36,FALSE)),IF($C$30=料金比較表!$C$6,(HLOOKUP('2025年10月'!E$29,料金比較表!$74:$84,'2025年10月'!$A36,FALSE))))))))</f>
        <v>#N/A</v>
      </c>
      <c r="F36" s="63" t="e">
        <f ca="1">IF($C$30=料金比較表!$C$1,(HLOOKUP('2025年10月'!F$29,料金比較表!$10:$20,'2025年10月'!$A36,FALSE)),IF($C$30=料金比較表!$C$2,(HLOOKUP('2025年10月'!F$29,料金比較表!$23:$33,'2025年10月'!$A36,FALSE)),IF($C$30=料金比較表!$C$3,(HLOOKUP('2025年10月'!F$29,料金比較表!$36:$46,'2025年10月'!$A36,FALSE)),IF($C$30=料金比較表!$C$4,(HLOOKUP('2025年10月'!F$29,料金比較表!$48:$60,'2025年10月'!$A36,FALSE)),IF($C$30=料金比較表!$C$5,(HLOOKUP('2025年10月'!F$29,料金比較表!$61:$71,'2025年10月'!$A36,FALSE)),IF($C$30=料金比較表!$C$6,(HLOOKUP('2025年10月'!F$29,料金比較表!$74:$84,'2025年10月'!$A36,FALSE))))))))</f>
        <v>#N/A</v>
      </c>
      <c r="G36" s="63" t="e">
        <f ca="1">IF($C$30=料金比較表!$C$1,(HLOOKUP('2025年10月'!G$29,料金比較表!$10:$20,'2025年10月'!$A36,FALSE)),IF($C$30=料金比較表!$C$2,(HLOOKUP('2025年10月'!G$29,料金比較表!$23:$33,'2025年10月'!$A36,FALSE)),IF($C$30=料金比較表!$C$3,(HLOOKUP('2025年10月'!G$29,料金比較表!$36:$46,'2025年10月'!$A36,FALSE)),IF($C$30=料金比較表!$C$4,(HLOOKUP('2025年10月'!G$29,料金比較表!$48:$60,'2025年10月'!$A36,FALSE)),IF($C$30=料金比較表!$C$5,(HLOOKUP('2025年10月'!G$29,料金比較表!$61:$71,'2025年10月'!$A36,FALSE)),IF($C$30=料金比較表!$C$6,(HLOOKUP('2025年10月'!G$29,料金比較表!$74:$84,'2025年10月'!$A36,FALSE))))))))</f>
        <v>#N/A</v>
      </c>
      <c r="H36" s="63" t="e">
        <f ca="1">IF($C$30=料金比較表!$C$1,(HLOOKUP('2025年10月'!H$29,料金比較表!$10:$20,'2025年10月'!$A36,FALSE)),IF($C$30=料金比較表!$C$2,(HLOOKUP('2025年10月'!H$29,料金比較表!$23:$33,'2025年10月'!$A36,FALSE)),IF($C$30=料金比較表!$C$3,(HLOOKUP('2025年10月'!H$29,料金比較表!$36:$46,'2025年10月'!$A36,FALSE)),IF($C$30=料金比較表!$C$4,(HLOOKUP('2025年10月'!H$29,料金比較表!$48:$60,'2025年10月'!$A36,FALSE)),IF($C$30=料金比較表!$C$5,(HLOOKUP('2025年10月'!H$29,料金比較表!$61:$71,'2025年10月'!$A36,FALSE)),IF($C$30=料金比較表!$C$6,(HLOOKUP('2025年10月'!H$29,料金比較表!$74:$84,'2025年10月'!$A36,FALSE))))))))</f>
        <v>#N/A</v>
      </c>
      <c r="I36" s="63" t="e">
        <f ca="1">IF($C$30=料金比較表!$C$1,(HLOOKUP('2025年10月'!I$29,料金比較表!$10:$20,'2025年10月'!$A36,FALSE)),IF($C$30=料金比較表!$C$2,(HLOOKUP('2025年10月'!I$29,料金比較表!$23:$33,'2025年10月'!$A36,FALSE)),IF($C$30=料金比較表!$C$3,(HLOOKUP('2025年10月'!I$29,料金比較表!$36:$46,'2025年10月'!$A36,FALSE)),IF($C$30=料金比較表!$C$4,(HLOOKUP('2025年10月'!I$29,料金比較表!$48:$60,'2025年10月'!$A36,FALSE)),IF($C$30=料金比較表!$C$5,(HLOOKUP('2025年10月'!I$29,料金比較表!$61:$71,'2025年10月'!$A36,FALSE)),IF($C$30=料金比較表!$C$6,(HLOOKUP('2025年10月'!I$29,料金比較表!$74:$84,'2025年10月'!$A36,FALSE))))))))</f>
        <v>#N/A</v>
      </c>
      <c r="J36" s="63" t="e">
        <f ca="1">IF($C$30=料金比較表!$C$1,(HLOOKUP('2025年10月'!J$29,料金比較表!$10:$20,'2025年10月'!$A36,FALSE)),IF($C$30=料金比較表!$C$2,(HLOOKUP('2025年10月'!J$29,料金比較表!$23:$33,'2025年10月'!$A36,FALSE)),IF($C$30=料金比較表!$C$3,(HLOOKUP('2025年10月'!J$29,料金比較表!$36:$46,'2025年10月'!$A36,FALSE)),IF($C$30=料金比較表!$C$4,(HLOOKUP('2025年10月'!J$29,料金比較表!$48:$60,'2025年10月'!$A36,FALSE)),IF($C$30=料金比較表!$C$5,(HLOOKUP('2025年10月'!J$29,料金比較表!$61:$71,'2025年10月'!$A36,FALSE)),IF($C$30=料金比較表!$C$6,(HLOOKUP('2025年10月'!J$29,料金比較表!$74:$84,'2025年10月'!$A36,FALSE))))))))</f>
        <v>#N/A</v>
      </c>
      <c r="K36" s="63" t="e">
        <f ca="1">IF($C$30=料金比較表!$C$1,(HLOOKUP('2025年10月'!K$29,料金比較表!$10:$20,'2025年10月'!$A36,FALSE)),IF($C$30=料金比較表!$C$2,(HLOOKUP('2025年10月'!K$29,料金比較表!$23:$33,'2025年10月'!$A36,FALSE)),IF($C$30=料金比較表!$C$3,(HLOOKUP('2025年10月'!K$29,料金比較表!$36:$46,'2025年10月'!$A36,FALSE)),IF($C$30=料金比較表!$C$4,(HLOOKUP('2025年10月'!K$29,料金比較表!$48:$60,'2025年10月'!$A36,FALSE)),IF($C$30=料金比較表!$C$5,(HLOOKUP('2025年10月'!K$29,料金比較表!$61:$71,'2025年10月'!$A36,FALSE)),IF($C$30=料金比較表!$C$6,(HLOOKUP('2025年10月'!K$29,料金比較表!$74:$84,'2025年10月'!$A36,FALSE))))))))</f>
        <v>#N/A</v>
      </c>
      <c r="L36" s="63" t="e">
        <f ca="1">IF($C$30=料金比較表!$C$1,(HLOOKUP('2025年10月'!L$29,料金比較表!$10:$20,'2025年10月'!$A36,FALSE)),IF($C$30=料金比較表!$C$2,(HLOOKUP('2025年10月'!L$29,料金比較表!$23:$33,'2025年10月'!$A36,FALSE)),IF($C$30=料金比較表!$C$3,(HLOOKUP('2025年10月'!L$29,料金比較表!$36:$46,'2025年10月'!$A36,FALSE)),IF($C$30=料金比較表!$C$4,(HLOOKUP('2025年10月'!L$29,料金比較表!$48:$60,'2025年10月'!$A36,FALSE)),IF($C$30=料金比較表!$C$5,(HLOOKUP('2025年10月'!L$29,料金比較表!$61:$71,'2025年10月'!$A36,FALSE)),IF($C$30=料金比較表!$C$6,(HLOOKUP('2025年10月'!L$29,料金比較表!$74:$84,'2025年10月'!$A36,FALSE))))))))</f>
        <v>#N/A</v>
      </c>
      <c r="M36" s="63" t="e">
        <f ca="1">IF($C$30=料金比較表!$C$1,(HLOOKUP('2025年10月'!M$29,料金比較表!$10:$20,'2025年10月'!$A36,FALSE)),IF($C$30=料金比較表!$C$2,(HLOOKUP('2025年10月'!M$29,料金比較表!$23:$33,'2025年10月'!$A36,FALSE)),IF($C$30=料金比較表!$C$3,(HLOOKUP('2025年10月'!M$29,料金比較表!$36:$46,'2025年10月'!$A36,FALSE)),IF($C$30=料金比較表!$C$4,(HLOOKUP('2025年10月'!M$29,料金比較表!$48:$60,'2025年10月'!$A36,FALSE)),IF($C$30=料金比較表!$C$5,(HLOOKUP('2025年10月'!M$29,料金比較表!$61:$71,'2025年10月'!$A36,FALSE)),IF($C$30=料金比較表!$C$6,(HLOOKUP('2025年10月'!M$29,料金比較表!$74:$84,'2025年10月'!$A36,FALSE))))))))</f>
        <v>#N/A</v>
      </c>
      <c r="N36" s="63" t="e">
        <f ca="1">IF($C$30=料金比較表!$C$1,(HLOOKUP('2025年10月'!N$29,料金比較表!$10:$20,'2025年10月'!$A36,FALSE)),IF($C$30=料金比較表!$C$2,(HLOOKUP('2025年10月'!N$29,料金比較表!$23:$33,'2025年10月'!$A36,FALSE)),IF($C$30=料金比較表!$C$3,(HLOOKUP('2025年10月'!N$29,料金比較表!$36:$46,'2025年10月'!$A36,FALSE)),IF($C$30=料金比較表!$C$4,(HLOOKUP('2025年10月'!N$29,料金比較表!$48:$60,'2025年10月'!$A36,FALSE)),IF($C$30=料金比較表!$C$5,(HLOOKUP('2025年10月'!N$29,料金比較表!$61:$71,'2025年10月'!$A36,FALSE)),IF($C$30=料金比較表!$C$6,(HLOOKUP('2025年10月'!N$29,料金比較表!$74:$84,'2025年10月'!$A36,FALSE))))))))</f>
        <v>#N/A</v>
      </c>
      <c r="O36" s="63" t="e">
        <f ca="1">IF($C$30=料金比較表!$C$1,(HLOOKUP('2025年10月'!O$29,料金比較表!$10:$20,'2025年10月'!$A36,FALSE)),IF($C$30=料金比較表!$C$2,(HLOOKUP('2025年10月'!O$29,料金比較表!$23:$33,'2025年10月'!$A36,FALSE)),IF($C$30=料金比較表!$C$3,(HLOOKUP('2025年10月'!O$29,料金比較表!$36:$46,'2025年10月'!$A36,FALSE)),IF($C$30=料金比較表!$C$4,(HLOOKUP('2025年10月'!O$29,料金比較表!$48:$60,'2025年10月'!$A36,FALSE)),IF($C$30=料金比較表!$C$5,(HLOOKUP('2025年10月'!O$29,料金比較表!$61:$71,'2025年10月'!$A36,FALSE)),IF($C$30=料金比較表!$C$6,(HLOOKUP('2025年10月'!O$29,料金比較表!$74:$84,'2025年10月'!$A36,FALSE))))))))</f>
        <v>#N/A</v>
      </c>
      <c r="P36" s="63" t="e">
        <f ca="1">IF($C$30=料金比較表!$C$1,(HLOOKUP('2025年10月'!P$29,料金比較表!$10:$20,'2025年10月'!$A36,FALSE)),IF($C$30=料金比較表!$C$2,(HLOOKUP('2025年10月'!P$29,料金比較表!$23:$33,'2025年10月'!$A36,FALSE)),IF($C$30=料金比較表!$C$3,(HLOOKUP('2025年10月'!P$29,料金比較表!$36:$46,'2025年10月'!$A36,FALSE)),IF($C$30=料金比較表!$C$4,(HLOOKUP('2025年10月'!P$29,料金比較表!$48:$60,'2025年10月'!$A36,FALSE)),IF($C$30=料金比較表!$C$5,(HLOOKUP('2025年10月'!P$29,料金比較表!$61:$71,'2025年10月'!$A36,FALSE)),IF($C$30=料金比較表!$C$6,(HLOOKUP('2025年10月'!P$29,料金比較表!$74:$84,'2025年10月'!$A36,FALSE))))))))</f>
        <v>#N/A</v>
      </c>
      <c r="Q36" s="63" t="e">
        <f ca="1">IF($C$30=料金比較表!$C$1,(HLOOKUP('2025年10月'!Q$29,料金比較表!$10:$20,'2025年10月'!$A36,FALSE)),IF($C$30=料金比較表!$C$2,(HLOOKUP('2025年10月'!Q$29,料金比較表!$23:$33,'2025年10月'!$A36,FALSE)),IF($C$30=料金比較表!$C$3,(HLOOKUP('2025年10月'!Q$29,料金比較表!$36:$46,'2025年10月'!$A36,FALSE)),IF($C$30=料金比較表!$C$4,(HLOOKUP('2025年10月'!Q$29,料金比較表!$48:$60,'2025年10月'!$A36,FALSE)),IF($C$30=料金比較表!$C$5,(HLOOKUP('2025年10月'!Q$29,料金比較表!$61:$71,'2025年10月'!$A36,FALSE)),IF($C$30=料金比較表!$C$6,(HLOOKUP('2025年10月'!Q$29,料金比較表!$74:$84,'2025年10月'!$A36,FALSE))))))))</f>
        <v>#N/A</v>
      </c>
      <c r="R36" s="63" t="e">
        <f ca="1">IF($C$30=料金比較表!$C$1,(HLOOKUP('2025年10月'!R$29,料金比較表!$10:$20,'2025年10月'!$A36,FALSE)),IF($C$30=料金比較表!$C$2,(HLOOKUP('2025年10月'!R$29,料金比較表!$23:$33,'2025年10月'!$A36,FALSE)),IF($C$30=料金比較表!$C$3,(HLOOKUP('2025年10月'!R$29,料金比較表!$36:$46,'2025年10月'!$A36,FALSE)),IF($C$30=料金比較表!$C$4,(HLOOKUP('2025年10月'!R$29,料金比較表!$48:$60,'2025年10月'!$A36,FALSE)),IF($C$30=料金比較表!$C$5,(HLOOKUP('2025年10月'!R$29,料金比較表!$61:$71,'2025年10月'!$A36,FALSE)),IF($C$30=料金比較表!$C$6,(HLOOKUP('2025年10月'!R$29,料金比較表!$74:$84,'2025年10月'!$A36,FALSE))))))))</f>
        <v>#N/A</v>
      </c>
      <c r="S36" s="63" t="e">
        <f ca="1">IF($C$30=料金比較表!$C$1,(HLOOKUP('2025年10月'!S$29,料金比較表!$10:$20,'2025年10月'!$A36,FALSE)),IF($C$30=料金比較表!$C$2,(HLOOKUP('2025年10月'!S$29,料金比較表!$23:$33,'2025年10月'!$A36,FALSE)),IF($C$30=料金比較表!$C$3,(HLOOKUP('2025年10月'!S$29,料金比較表!$36:$46,'2025年10月'!$A36,FALSE)),IF($C$30=料金比較表!$C$4,(HLOOKUP('2025年10月'!S$29,料金比較表!$48:$60,'2025年10月'!$A36,FALSE)),IF($C$30=料金比較表!$C$5,(HLOOKUP('2025年10月'!S$29,料金比較表!$61:$71,'2025年10月'!$A36,FALSE)),IF($C$30=料金比較表!$C$6,(HLOOKUP('2025年10月'!S$29,料金比較表!$74:$84,'2025年10月'!$A36,FALSE))))))))</f>
        <v>#N/A</v>
      </c>
      <c r="T36" s="63" t="e">
        <f ca="1">IF($C$30=料金比較表!$C$1,(HLOOKUP('2025年10月'!T$29,料金比較表!$10:$20,'2025年10月'!$A36,FALSE)),IF($C$30=料金比較表!$C$2,(HLOOKUP('2025年10月'!T$29,料金比較表!$23:$33,'2025年10月'!$A36,FALSE)),IF($C$30=料金比較表!$C$3,(HLOOKUP('2025年10月'!T$29,料金比較表!$36:$46,'2025年10月'!$A36,FALSE)),IF($C$30=料金比較表!$C$4,(HLOOKUP('2025年10月'!T$29,料金比較表!$48:$60,'2025年10月'!$A36,FALSE)),IF($C$30=料金比較表!$C$5,(HLOOKUP('2025年10月'!T$29,料金比較表!$61:$71,'2025年10月'!$A36,FALSE)),IF($C$30=料金比較表!$C$6,(HLOOKUP('2025年10月'!T$29,料金比較表!$74:$84,'2025年10月'!$A36,FALSE))))))))</f>
        <v>#N/A</v>
      </c>
      <c r="U36" s="63" t="e">
        <f ca="1">IF($C$30=料金比較表!$C$1,(HLOOKUP('2025年10月'!U$29,料金比較表!$10:$20,'2025年10月'!$A36,FALSE)),IF($C$30=料金比較表!$C$2,(HLOOKUP('2025年10月'!U$29,料金比較表!$23:$33,'2025年10月'!$A36,FALSE)),IF($C$30=料金比較表!$C$3,(HLOOKUP('2025年10月'!U$29,料金比較表!$36:$46,'2025年10月'!$A36,FALSE)),IF($C$30=料金比較表!$C$4,(HLOOKUP('2025年10月'!U$29,料金比較表!$48:$60,'2025年10月'!$A36,FALSE)),IF($C$30=料金比較表!$C$5,(HLOOKUP('2025年10月'!U$29,料金比較表!$61:$71,'2025年10月'!$A36,FALSE)),IF($C$30=料金比較表!$C$6,(HLOOKUP('2025年10月'!U$29,料金比較表!$74:$84,'2025年10月'!$A36,FALSE))))))))</f>
        <v>#N/A</v>
      </c>
      <c r="V36" s="63" t="e">
        <f ca="1">IF($C$30=料金比較表!$C$1,(HLOOKUP('2025年10月'!V$29,料金比較表!$10:$20,'2025年10月'!$A36,FALSE)),IF($C$30=料金比較表!$C$2,(HLOOKUP('2025年10月'!V$29,料金比較表!$23:$33,'2025年10月'!$A36,FALSE)),IF($C$30=料金比較表!$C$3,(HLOOKUP('2025年10月'!V$29,料金比較表!$36:$46,'2025年10月'!$A36,FALSE)),IF($C$30=料金比較表!$C$4,(HLOOKUP('2025年10月'!V$29,料金比較表!$48:$60,'2025年10月'!$A36,FALSE)),IF($C$30=料金比較表!$C$5,(HLOOKUP('2025年10月'!V$29,料金比較表!$61:$71,'2025年10月'!$A36,FALSE)),IF($C$30=料金比較表!$C$6,(HLOOKUP('2025年10月'!V$29,料金比較表!$74:$84,'2025年10月'!$A36,FALSE))))))))</f>
        <v>#N/A</v>
      </c>
      <c r="W36" s="63" t="e">
        <f ca="1">IF($C$30=料金比較表!$C$1,(HLOOKUP('2025年10月'!W$29,料金比較表!$10:$20,'2025年10月'!$A36,FALSE)),IF($C$30=料金比較表!$C$2,(HLOOKUP('2025年10月'!W$29,料金比較表!$23:$33,'2025年10月'!$A36,FALSE)),IF($C$30=料金比較表!$C$3,(HLOOKUP('2025年10月'!W$29,料金比較表!$36:$46,'2025年10月'!$A36,FALSE)),IF($C$30=料金比較表!$C$4,(HLOOKUP('2025年10月'!W$29,料金比較表!$48:$60,'2025年10月'!$A36,FALSE)),IF($C$30=料金比較表!$C$5,(HLOOKUP('2025年10月'!W$29,料金比較表!$61:$71,'2025年10月'!$A36,FALSE)),IF($C$30=料金比較表!$C$6,(HLOOKUP('2025年10月'!W$29,料金比較表!$74:$84,'2025年10月'!$A36,FALSE))))))))</f>
        <v>#N/A</v>
      </c>
      <c r="X36" s="63" t="e">
        <f ca="1">IF($C$30=料金比較表!$C$1,(HLOOKUP('2025年10月'!X$29,料金比較表!$10:$20,'2025年10月'!$A36,FALSE)),IF($C$30=料金比較表!$C$2,(HLOOKUP('2025年10月'!X$29,料金比較表!$23:$33,'2025年10月'!$A36,FALSE)),IF($C$30=料金比較表!$C$3,(HLOOKUP('2025年10月'!X$29,料金比較表!$36:$46,'2025年10月'!$A36,FALSE)),IF($C$30=料金比較表!$C$4,(HLOOKUP('2025年10月'!X$29,料金比較表!$48:$60,'2025年10月'!$A36,FALSE)),IF($C$30=料金比較表!$C$5,(HLOOKUP('2025年10月'!X$29,料金比較表!$61:$71,'2025年10月'!$A36,FALSE)),IF($C$30=料金比較表!$C$6,(HLOOKUP('2025年10月'!X$29,料金比較表!$74:$84,'2025年10月'!$A36,FALSE))))))))</f>
        <v>#N/A</v>
      </c>
      <c r="Y36" s="63" t="e">
        <f ca="1">IF($C$30=料金比較表!$C$1,(HLOOKUP('2025年10月'!Y$29,料金比較表!$10:$20,'2025年10月'!$A36,FALSE)),IF($C$30=料金比較表!$C$2,(HLOOKUP('2025年10月'!Y$29,料金比較表!$23:$33,'2025年10月'!$A36,FALSE)),IF($C$30=料金比較表!$C$3,(HLOOKUP('2025年10月'!Y$29,料金比較表!$36:$46,'2025年10月'!$A36,FALSE)),IF($C$30=料金比較表!$C$4,(HLOOKUP('2025年10月'!Y$29,料金比較表!$48:$60,'2025年10月'!$A36,FALSE)),IF($C$30=料金比較表!$C$5,(HLOOKUP('2025年10月'!Y$29,料金比較表!$61:$71,'2025年10月'!$A36,FALSE)),IF($C$30=料金比較表!$C$6,(HLOOKUP('2025年10月'!Y$29,料金比較表!$74:$84,'2025年10月'!$A36,FALSE))))))))</f>
        <v>#N/A</v>
      </c>
      <c r="Z36" s="63" t="e">
        <f ca="1">IF($C$30=料金比較表!$C$1,(HLOOKUP('2025年10月'!Z$29,料金比較表!$10:$20,'2025年10月'!$A36,FALSE)),IF($C$30=料金比較表!$C$2,(HLOOKUP('2025年10月'!Z$29,料金比較表!$23:$33,'2025年10月'!$A36,FALSE)),IF($C$30=料金比較表!$C$3,(HLOOKUP('2025年10月'!Z$29,料金比較表!$36:$46,'2025年10月'!$A36,FALSE)),IF($C$30=料金比較表!$C$4,(HLOOKUP('2025年10月'!Z$29,料金比較表!$48:$60,'2025年10月'!$A36,FALSE)),IF($C$30=料金比較表!$C$5,(HLOOKUP('2025年10月'!Z$29,料金比較表!$61:$71,'2025年10月'!$A36,FALSE)),IF($C$30=料金比較表!$C$6,(HLOOKUP('2025年10月'!Z$29,料金比較表!$74:$84,'2025年10月'!$A36,FALSE))))))))</f>
        <v>#N/A</v>
      </c>
      <c r="AA36" s="63" t="e">
        <f ca="1">IF($C$30=料金比較表!$C$1,(HLOOKUP('2025年10月'!AA$29,料金比較表!$10:$20,'2025年10月'!$A36,FALSE)),IF($C$30=料金比較表!$C$2,(HLOOKUP('2025年10月'!AA$29,料金比較表!$23:$33,'2025年10月'!$A36,FALSE)),IF($C$30=料金比較表!$C$3,(HLOOKUP('2025年10月'!AA$29,料金比較表!$36:$46,'2025年10月'!$A36,FALSE)),IF($C$30=料金比較表!$C$4,(HLOOKUP('2025年10月'!AA$29,料金比較表!$48:$60,'2025年10月'!$A36,FALSE)),IF($C$30=料金比較表!$C$5,(HLOOKUP('2025年10月'!AA$29,料金比較表!$61:$71,'2025年10月'!$A36,FALSE)),IF($C$30=料金比較表!$C$6,(HLOOKUP('2025年10月'!AA$29,料金比較表!$74:$84,'2025年10月'!$A36,FALSE))))))))</f>
        <v>#N/A</v>
      </c>
      <c r="AB36" s="63" t="e">
        <f ca="1">IF($C$30=料金比較表!$C$1,(HLOOKUP('2025年10月'!AB$29,料金比較表!$10:$20,'2025年10月'!$A36,FALSE)),IF($C$30=料金比較表!$C$2,(HLOOKUP('2025年10月'!AB$29,料金比較表!$23:$33,'2025年10月'!$A36,FALSE)),IF($C$30=料金比較表!$C$3,(HLOOKUP('2025年10月'!AB$29,料金比較表!$36:$46,'2025年10月'!$A36,FALSE)),IF($C$30=料金比較表!$C$4,(HLOOKUP('2025年10月'!AB$29,料金比較表!$48:$60,'2025年10月'!$A36,FALSE)),IF($C$30=料金比較表!$C$5,(HLOOKUP('2025年10月'!AB$29,料金比較表!$61:$71,'2025年10月'!$A36,FALSE)),IF($C$30=料金比較表!$C$6,(HLOOKUP('2025年10月'!AB$29,料金比較表!$74:$84,'2025年10月'!$A36,FALSE))))))))</f>
        <v>#N/A</v>
      </c>
      <c r="AC36" s="63" t="e">
        <f ca="1">IF($C$30=料金比較表!$C$1,(HLOOKUP('2025年10月'!AC$29,料金比較表!$10:$20,'2025年10月'!$A36,FALSE)),IF($C$30=料金比較表!$C$2,(HLOOKUP('2025年10月'!AC$29,料金比較表!$23:$33,'2025年10月'!$A36,FALSE)),IF($C$30=料金比較表!$C$3,(HLOOKUP('2025年10月'!AC$29,料金比較表!$36:$46,'2025年10月'!$A36,FALSE)),IF($C$30=料金比較表!$C$4,(HLOOKUP('2025年10月'!AC$29,料金比較表!$48:$60,'2025年10月'!$A36,FALSE)),IF($C$30=料金比較表!$C$5,(HLOOKUP('2025年10月'!AC$29,料金比較表!$61:$71,'2025年10月'!$A36,FALSE)),IF($C$30=料金比較表!$C$6,(HLOOKUP('2025年10月'!AC$29,料金比較表!$74:$84,'2025年10月'!$A36,FALSE))))))))</f>
        <v>#N/A</v>
      </c>
      <c r="AD36" s="63" t="e">
        <f ca="1">IF($C$30=料金比較表!$C$1,(HLOOKUP('2025年10月'!AD$29,料金比較表!$10:$20,'2025年10月'!$A36,FALSE)),IF($C$30=料金比較表!$C$2,(HLOOKUP('2025年10月'!AD$29,料金比較表!$23:$33,'2025年10月'!$A36,FALSE)),IF($C$30=料金比較表!$C$3,(HLOOKUP('2025年10月'!AD$29,料金比較表!$36:$46,'2025年10月'!$A36,FALSE)),IF($C$30=料金比較表!$C$4,(HLOOKUP('2025年10月'!AD$29,料金比較表!$48:$60,'2025年10月'!$A36,FALSE)),IF($C$30=料金比較表!$C$5,(HLOOKUP('2025年10月'!AD$29,料金比較表!$61:$71,'2025年10月'!$A36,FALSE)),IF($C$30=料金比較表!$C$6,(HLOOKUP('2025年10月'!AD$29,料金比較表!$74:$84,'2025年10月'!$A36,FALSE))))))))</f>
        <v>#N/A</v>
      </c>
      <c r="AE36" s="63" t="e">
        <f ca="1">IF($C$30=料金比較表!$C$1,(HLOOKUP('2025年10月'!AE$29,料金比較表!$10:$20,'2025年10月'!$A36,FALSE)),IF($C$30=料金比較表!$C$2,(HLOOKUP('2025年10月'!AE$29,料金比較表!$23:$33,'2025年10月'!$A36,FALSE)),IF($C$30=料金比較表!$C$3,(HLOOKUP('2025年10月'!AE$29,料金比較表!$36:$46,'2025年10月'!$A36,FALSE)),IF($C$30=料金比較表!$C$4,(HLOOKUP('2025年10月'!AE$29,料金比較表!$48:$60,'2025年10月'!$A36,FALSE)),IF($C$30=料金比較表!$C$5,(HLOOKUP('2025年10月'!AE$29,料金比較表!$61:$71,'2025年10月'!$A36,FALSE)),IF($C$30=料金比較表!$C$6,(HLOOKUP('2025年10月'!AE$29,料金比較表!$74:$84,'2025年10月'!$A36,FALSE))))))))</f>
        <v>#N/A</v>
      </c>
      <c r="AF36" s="63" t="e">
        <f ca="1">IF($C$30=料金比較表!$C$1,(HLOOKUP('2025年10月'!AF$29,料金比較表!$10:$20,'2025年10月'!$A36,FALSE)),IF($C$30=料金比較表!$C$2,(HLOOKUP('2025年10月'!AF$29,料金比較表!$23:$33,'2025年10月'!$A36,FALSE)),IF($C$30=料金比較表!$C$3,(HLOOKUP('2025年10月'!AF$29,料金比較表!$36:$46,'2025年10月'!$A36,FALSE)),IF($C$30=料金比較表!$C$4,(HLOOKUP('2025年10月'!AF$29,料金比較表!$48:$60,'2025年10月'!$A36,FALSE)),IF($C$30=料金比較表!$C$5,(HLOOKUP('2025年10月'!AF$29,料金比較表!$61:$71,'2025年10月'!$A36,FALSE)),IF($C$30=料金比較表!$C$6,(HLOOKUP('2025年10月'!AF$29,料金比較表!$74:$84,'2025年10月'!$A36,FALSE))))))))</f>
        <v>#N/A</v>
      </c>
      <c r="AG36" s="63" t="e">
        <f ca="1">IF($C$30=料金比較表!$C$1,(HLOOKUP('2025年10月'!AG$29,料金比較表!$10:$20,'2025年10月'!$A36,FALSE)),IF($C$30=料金比較表!$C$2,(HLOOKUP('2025年10月'!AG$29,料金比較表!$23:$33,'2025年10月'!$A36,FALSE)),IF($C$30=料金比較表!$C$3,(HLOOKUP('2025年10月'!AG$29,料金比較表!$36:$46,'2025年10月'!$A36,FALSE)),IF($C$30=料金比較表!$C$4,(HLOOKUP('2025年10月'!AG$29,料金比較表!$48:$60,'2025年10月'!$A36,FALSE)),IF($C$30=料金比較表!$C$5,(HLOOKUP('2025年10月'!AG$29,料金比較表!$61:$71,'2025年10月'!$A36,FALSE)),IF($C$30=料金比較表!$C$6,(HLOOKUP('2025年10月'!AG$29,料金比較表!$74:$84,'2025年10月'!$A36,FALSE))))))))</f>
        <v>#N/A</v>
      </c>
      <c r="AH36" s="64" t="e">
        <f ca="1">IF($C$30=料金比較表!$C$1,(HLOOKUP('2025年10月'!AH$29,料金比較表!$10:$20,'2025年10月'!$A36,FALSE)),IF($C$30=料金比較表!$C$2,(HLOOKUP('2025年10月'!AH$29,料金比較表!$23:$33,'2025年10月'!$A36,FALSE)),IF($C$30=料金比較表!$C$3,(HLOOKUP('2025年10月'!AH$29,料金比較表!$36:$46,'2025年10月'!$A36,FALSE)),IF($C$30=料金比較表!$C$4,(HLOOKUP('2025年10月'!AH$29,料金比較表!$48:$60,'2025年10月'!$A36,FALSE)),IF($C$30=料金比較表!$C$5,(HLOOKUP('2025年10月'!AH$29,料金比較表!$61:$71,'2025年10月'!$A36,FALSE)),IF($C$30=料金比較表!$C$6,(HLOOKUP('2025年10月'!AH$29,料金比較表!$74:$84,'2025年10月'!$A36,FALSE))))))))</f>
        <v>#N/A</v>
      </c>
    </row>
    <row r="37" spans="1:35" ht="18" hidden="1" thickBot="1" x14ac:dyDescent="0.25">
      <c r="A37" s="4">
        <f t="shared" si="1"/>
        <v>9</v>
      </c>
      <c r="B37" s="213">
        <f>料金比較表!C18</f>
        <v>0</v>
      </c>
      <c r="C37" s="326"/>
      <c r="D37" s="65" t="e">
        <f ca="1">IF($C$30=料金比較表!$C$1,(HLOOKUP('2025年10月'!D$29,料金比較表!$10:$20,'2025年10月'!$A37,FALSE)),IF($C$30=料金比較表!$C$2,(HLOOKUP('2025年10月'!D$29,料金比較表!$23:$33,'2025年10月'!$A37,FALSE)),IF($C$30=料金比較表!$C$3,(HLOOKUP('2025年10月'!D$29,料金比較表!$36:$46,'2025年10月'!$A37,FALSE)),IF($C$30=料金比較表!$C$4,(HLOOKUP('2025年10月'!D$29,料金比較表!$48:$60,'2025年10月'!$A37,FALSE)),IF($C$30=料金比較表!$C$5,(HLOOKUP('2025年10月'!D$29,料金比較表!$61:$71,'2025年10月'!$A37,FALSE)),IF($C$30=料金比較表!$C$6,(HLOOKUP('2025年10月'!D$29,料金比較表!$74:$84,'2025年10月'!$A37,FALSE))))))))</f>
        <v>#N/A</v>
      </c>
      <c r="E37" s="66" t="e">
        <f ca="1">IF($C$30=料金比較表!$C$1,(HLOOKUP('2025年10月'!E$29,料金比較表!$10:$20,'2025年10月'!$A37,FALSE)),IF($C$30=料金比較表!$C$2,(HLOOKUP('2025年10月'!E$29,料金比較表!$23:$33,'2025年10月'!$A37,FALSE)),IF($C$30=料金比較表!$C$3,(HLOOKUP('2025年10月'!E$29,料金比較表!$36:$46,'2025年10月'!$A37,FALSE)),IF($C$30=料金比較表!$C$4,(HLOOKUP('2025年10月'!E$29,料金比較表!$48:$60,'2025年10月'!$A37,FALSE)),IF($C$30=料金比較表!$C$5,(HLOOKUP('2025年10月'!E$29,料金比較表!$61:$71,'2025年10月'!$A37,FALSE)),IF($C$30=料金比較表!$C$6,(HLOOKUP('2025年10月'!E$29,料金比較表!$74:$84,'2025年10月'!$A37,FALSE))))))))</f>
        <v>#N/A</v>
      </c>
      <c r="F37" s="66" t="e">
        <f ca="1">IF($C$30=料金比較表!$C$1,(HLOOKUP('2025年10月'!F$29,料金比較表!$10:$20,'2025年10月'!$A37,FALSE)),IF($C$30=料金比較表!$C$2,(HLOOKUP('2025年10月'!F$29,料金比較表!$23:$33,'2025年10月'!$A37,FALSE)),IF($C$30=料金比較表!$C$3,(HLOOKUP('2025年10月'!F$29,料金比較表!$36:$46,'2025年10月'!$A37,FALSE)),IF($C$30=料金比較表!$C$4,(HLOOKUP('2025年10月'!F$29,料金比較表!$48:$60,'2025年10月'!$A37,FALSE)),IF($C$30=料金比較表!$C$5,(HLOOKUP('2025年10月'!F$29,料金比較表!$61:$71,'2025年10月'!$A37,FALSE)),IF($C$30=料金比較表!$C$6,(HLOOKUP('2025年10月'!F$29,料金比較表!$74:$84,'2025年10月'!$A37,FALSE))))))))</f>
        <v>#N/A</v>
      </c>
      <c r="G37" s="66" t="e">
        <f ca="1">IF($C$30=料金比較表!$C$1,(HLOOKUP('2025年10月'!G$29,料金比較表!$10:$20,'2025年10月'!$A37,FALSE)),IF($C$30=料金比較表!$C$2,(HLOOKUP('2025年10月'!G$29,料金比較表!$23:$33,'2025年10月'!$A37,FALSE)),IF($C$30=料金比較表!$C$3,(HLOOKUP('2025年10月'!G$29,料金比較表!$36:$46,'2025年10月'!$A37,FALSE)),IF($C$30=料金比較表!$C$4,(HLOOKUP('2025年10月'!G$29,料金比較表!$48:$60,'2025年10月'!$A37,FALSE)),IF($C$30=料金比較表!$C$5,(HLOOKUP('2025年10月'!G$29,料金比較表!$61:$71,'2025年10月'!$A37,FALSE)),IF($C$30=料金比較表!$C$6,(HLOOKUP('2025年10月'!G$29,料金比較表!$74:$84,'2025年10月'!$A37,FALSE))))))))</f>
        <v>#N/A</v>
      </c>
      <c r="H37" s="66" t="e">
        <f ca="1">IF($C$30=料金比較表!$C$1,(HLOOKUP('2025年10月'!H$29,料金比較表!$10:$20,'2025年10月'!$A37,FALSE)),IF($C$30=料金比較表!$C$2,(HLOOKUP('2025年10月'!H$29,料金比較表!$23:$33,'2025年10月'!$A37,FALSE)),IF($C$30=料金比較表!$C$3,(HLOOKUP('2025年10月'!H$29,料金比較表!$36:$46,'2025年10月'!$A37,FALSE)),IF($C$30=料金比較表!$C$4,(HLOOKUP('2025年10月'!H$29,料金比較表!$48:$60,'2025年10月'!$A37,FALSE)),IF($C$30=料金比較表!$C$5,(HLOOKUP('2025年10月'!H$29,料金比較表!$61:$71,'2025年10月'!$A37,FALSE)),IF($C$30=料金比較表!$C$6,(HLOOKUP('2025年10月'!H$29,料金比較表!$74:$84,'2025年10月'!$A37,FALSE))))))))</f>
        <v>#N/A</v>
      </c>
      <c r="I37" s="66" t="e">
        <f ca="1">IF($C$30=料金比較表!$C$1,(HLOOKUP('2025年10月'!I$29,料金比較表!$10:$20,'2025年10月'!$A37,FALSE)),IF($C$30=料金比較表!$C$2,(HLOOKUP('2025年10月'!I$29,料金比較表!$23:$33,'2025年10月'!$A37,FALSE)),IF($C$30=料金比較表!$C$3,(HLOOKUP('2025年10月'!I$29,料金比較表!$36:$46,'2025年10月'!$A37,FALSE)),IF($C$30=料金比較表!$C$4,(HLOOKUP('2025年10月'!I$29,料金比較表!$48:$60,'2025年10月'!$A37,FALSE)),IF($C$30=料金比較表!$C$5,(HLOOKUP('2025年10月'!I$29,料金比較表!$61:$71,'2025年10月'!$A37,FALSE)),IF($C$30=料金比較表!$C$6,(HLOOKUP('2025年10月'!I$29,料金比較表!$74:$84,'2025年10月'!$A37,FALSE))))))))</f>
        <v>#N/A</v>
      </c>
      <c r="J37" s="66" t="e">
        <f ca="1">IF($C$30=料金比較表!$C$1,(HLOOKUP('2025年10月'!J$29,料金比較表!$10:$20,'2025年10月'!$A37,FALSE)),IF($C$30=料金比較表!$C$2,(HLOOKUP('2025年10月'!J$29,料金比較表!$23:$33,'2025年10月'!$A37,FALSE)),IF($C$30=料金比較表!$C$3,(HLOOKUP('2025年10月'!J$29,料金比較表!$36:$46,'2025年10月'!$A37,FALSE)),IF($C$30=料金比較表!$C$4,(HLOOKUP('2025年10月'!J$29,料金比較表!$48:$60,'2025年10月'!$A37,FALSE)),IF($C$30=料金比較表!$C$5,(HLOOKUP('2025年10月'!J$29,料金比較表!$61:$71,'2025年10月'!$A37,FALSE)),IF($C$30=料金比較表!$C$6,(HLOOKUP('2025年10月'!J$29,料金比較表!$74:$84,'2025年10月'!$A37,FALSE))))))))</f>
        <v>#N/A</v>
      </c>
      <c r="K37" s="66" t="e">
        <f ca="1">IF($C$30=料金比較表!$C$1,(HLOOKUP('2025年10月'!K$29,料金比較表!$10:$20,'2025年10月'!$A37,FALSE)),IF($C$30=料金比較表!$C$2,(HLOOKUP('2025年10月'!K$29,料金比較表!$23:$33,'2025年10月'!$A37,FALSE)),IF($C$30=料金比較表!$C$3,(HLOOKUP('2025年10月'!K$29,料金比較表!$36:$46,'2025年10月'!$A37,FALSE)),IF($C$30=料金比較表!$C$4,(HLOOKUP('2025年10月'!K$29,料金比較表!$48:$60,'2025年10月'!$A37,FALSE)),IF($C$30=料金比較表!$C$5,(HLOOKUP('2025年10月'!K$29,料金比較表!$61:$71,'2025年10月'!$A37,FALSE)),IF($C$30=料金比較表!$C$6,(HLOOKUP('2025年10月'!K$29,料金比較表!$74:$84,'2025年10月'!$A37,FALSE))))))))</f>
        <v>#N/A</v>
      </c>
      <c r="L37" s="66" t="e">
        <f ca="1">IF($C$30=料金比較表!$C$1,(HLOOKUP('2025年10月'!L$29,料金比較表!$10:$20,'2025年10月'!$A37,FALSE)),IF($C$30=料金比較表!$C$2,(HLOOKUP('2025年10月'!L$29,料金比較表!$23:$33,'2025年10月'!$A37,FALSE)),IF($C$30=料金比較表!$C$3,(HLOOKUP('2025年10月'!L$29,料金比較表!$36:$46,'2025年10月'!$A37,FALSE)),IF($C$30=料金比較表!$C$4,(HLOOKUP('2025年10月'!L$29,料金比較表!$48:$60,'2025年10月'!$A37,FALSE)),IF($C$30=料金比較表!$C$5,(HLOOKUP('2025年10月'!L$29,料金比較表!$61:$71,'2025年10月'!$A37,FALSE)),IF($C$30=料金比較表!$C$6,(HLOOKUP('2025年10月'!L$29,料金比較表!$74:$84,'2025年10月'!$A37,FALSE))))))))</f>
        <v>#N/A</v>
      </c>
      <c r="M37" s="66" t="e">
        <f ca="1">IF($C$30=料金比較表!$C$1,(HLOOKUP('2025年10月'!M$29,料金比較表!$10:$20,'2025年10月'!$A37,FALSE)),IF($C$30=料金比較表!$C$2,(HLOOKUP('2025年10月'!M$29,料金比較表!$23:$33,'2025年10月'!$A37,FALSE)),IF($C$30=料金比較表!$C$3,(HLOOKUP('2025年10月'!M$29,料金比較表!$36:$46,'2025年10月'!$A37,FALSE)),IF($C$30=料金比較表!$C$4,(HLOOKUP('2025年10月'!M$29,料金比較表!$48:$60,'2025年10月'!$A37,FALSE)),IF($C$30=料金比較表!$C$5,(HLOOKUP('2025年10月'!M$29,料金比較表!$61:$71,'2025年10月'!$A37,FALSE)),IF($C$30=料金比較表!$C$6,(HLOOKUP('2025年10月'!M$29,料金比較表!$74:$84,'2025年10月'!$A37,FALSE))))))))</f>
        <v>#N/A</v>
      </c>
      <c r="N37" s="66" t="e">
        <f ca="1">IF($C$30=料金比較表!$C$1,(HLOOKUP('2025年10月'!N$29,料金比較表!$10:$20,'2025年10月'!$A37,FALSE)),IF($C$30=料金比較表!$C$2,(HLOOKUP('2025年10月'!N$29,料金比較表!$23:$33,'2025年10月'!$A37,FALSE)),IF($C$30=料金比較表!$C$3,(HLOOKUP('2025年10月'!N$29,料金比較表!$36:$46,'2025年10月'!$A37,FALSE)),IF($C$30=料金比較表!$C$4,(HLOOKUP('2025年10月'!N$29,料金比較表!$48:$60,'2025年10月'!$A37,FALSE)),IF($C$30=料金比較表!$C$5,(HLOOKUP('2025年10月'!N$29,料金比較表!$61:$71,'2025年10月'!$A37,FALSE)),IF($C$30=料金比較表!$C$6,(HLOOKUP('2025年10月'!N$29,料金比較表!$74:$84,'2025年10月'!$A37,FALSE))))))))</f>
        <v>#N/A</v>
      </c>
      <c r="O37" s="66" t="e">
        <f ca="1">IF($C$30=料金比較表!$C$1,(HLOOKUP('2025年10月'!O$29,料金比較表!$10:$20,'2025年10月'!$A37,FALSE)),IF($C$30=料金比較表!$C$2,(HLOOKUP('2025年10月'!O$29,料金比較表!$23:$33,'2025年10月'!$A37,FALSE)),IF($C$30=料金比較表!$C$3,(HLOOKUP('2025年10月'!O$29,料金比較表!$36:$46,'2025年10月'!$A37,FALSE)),IF($C$30=料金比較表!$C$4,(HLOOKUP('2025年10月'!O$29,料金比較表!$48:$60,'2025年10月'!$A37,FALSE)),IF($C$30=料金比較表!$C$5,(HLOOKUP('2025年10月'!O$29,料金比較表!$61:$71,'2025年10月'!$A37,FALSE)),IF($C$30=料金比較表!$C$6,(HLOOKUP('2025年10月'!O$29,料金比較表!$74:$84,'2025年10月'!$A37,FALSE))))))))</f>
        <v>#N/A</v>
      </c>
      <c r="P37" s="66" t="e">
        <f ca="1">IF($C$30=料金比較表!$C$1,(HLOOKUP('2025年10月'!P$29,料金比較表!$10:$20,'2025年10月'!$A37,FALSE)),IF($C$30=料金比較表!$C$2,(HLOOKUP('2025年10月'!P$29,料金比較表!$23:$33,'2025年10月'!$A37,FALSE)),IF($C$30=料金比較表!$C$3,(HLOOKUP('2025年10月'!P$29,料金比較表!$36:$46,'2025年10月'!$A37,FALSE)),IF($C$30=料金比較表!$C$4,(HLOOKUP('2025年10月'!P$29,料金比較表!$48:$60,'2025年10月'!$A37,FALSE)),IF($C$30=料金比較表!$C$5,(HLOOKUP('2025年10月'!P$29,料金比較表!$61:$71,'2025年10月'!$A37,FALSE)),IF($C$30=料金比較表!$C$6,(HLOOKUP('2025年10月'!P$29,料金比較表!$74:$84,'2025年10月'!$A37,FALSE))))))))</f>
        <v>#N/A</v>
      </c>
      <c r="Q37" s="66" t="e">
        <f ca="1">IF($C$30=料金比較表!$C$1,(HLOOKUP('2025年10月'!Q$29,料金比較表!$10:$20,'2025年10月'!$A37,FALSE)),IF($C$30=料金比較表!$C$2,(HLOOKUP('2025年10月'!Q$29,料金比較表!$23:$33,'2025年10月'!$A37,FALSE)),IF($C$30=料金比較表!$C$3,(HLOOKUP('2025年10月'!Q$29,料金比較表!$36:$46,'2025年10月'!$A37,FALSE)),IF($C$30=料金比較表!$C$4,(HLOOKUP('2025年10月'!Q$29,料金比較表!$48:$60,'2025年10月'!$A37,FALSE)),IF($C$30=料金比較表!$C$5,(HLOOKUP('2025年10月'!Q$29,料金比較表!$61:$71,'2025年10月'!$A37,FALSE)),IF($C$30=料金比較表!$C$6,(HLOOKUP('2025年10月'!Q$29,料金比較表!$74:$84,'2025年10月'!$A37,FALSE))))))))</f>
        <v>#N/A</v>
      </c>
      <c r="R37" s="66" t="e">
        <f ca="1">IF($C$30=料金比較表!$C$1,(HLOOKUP('2025年10月'!R$29,料金比較表!$10:$20,'2025年10月'!$A37,FALSE)),IF($C$30=料金比較表!$C$2,(HLOOKUP('2025年10月'!R$29,料金比較表!$23:$33,'2025年10月'!$A37,FALSE)),IF($C$30=料金比較表!$C$3,(HLOOKUP('2025年10月'!R$29,料金比較表!$36:$46,'2025年10月'!$A37,FALSE)),IF($C$30=料金比較表!$C$4,(HLOOKUP('2025年10月'!R$29,料金比較表!$48:$60,'2025年10月'!$A37,FALSE)),IF($C$30=料金比較表!$C$5,(HLOOKUP('2025年10月'!R$29,料金比較表!$61:$71,'2025年10月'!$A37,FALSE)),IF($C$30=料金比較表!$C$6,(HLOOKUP('2025年10月'!R$29,料金比較表!$74:$84,'2025年10月'!$A37,FALSE))))))))</f>
        <v>#N/A</v>
      </c>
      <c r="S37" s="66" t="e">
        <f ca="1">IF($C$30=料金比較表!$C$1,(HLOOKUP('2025年10月'!S$29,料金比較表!$10:$20,'2025年10月'!$A37,FALSE)),IF($C$30=料金比較表!$C$2,(HLOOKUP('2025年10月'!S$29,料金比較表!$23:$33,'2025年10月'!$A37,FALSE)),IF($C$30=料金比較表!$C$3,(HLOOKUP('2025年10月'!S$29,料金比較表!$36:$46,'2025年10月'!$A37,FALSE)),IF($C$30=料金比較表!$C$4,(HLOOKUP('2025年10月'!S$29,料金比較表!$48:$60,'2025年10月'!$A37,FALSE)),IF($C$30=料金比較表!$C$5,(HLOOKUP('2025年10月'!S$29,料金比較表!$61:$71,'2025年10月'!$A37,FALSE)),IF($C$30=料金比較表!$C$6,(HLOOKUP('2025年10月'!S$29,料金比較表!$74:$84,'2025年10月'!$A37,FALSE))))))))</f>
        <v>#N/A</v>
      </c>
      <c r="T37" s="66" t="e">
        <f ca="1">IF($C$30=料金比較表!$C$1,(HLOOKUP('2025年10月'!T$29,料金比較表!$10:$20,'2025年10月'!$A37,FALSE)),IF($C$30=料金比較表!$C$2,(HLOOKUP('2025年10月'!T$29,料金比較表!$23:$33,'2025年10月'!$A37,FALSE)),IF($C$30=料金比較表!$C$3,(HLOOKUP('2025年10月'!T$29,料金比較表!$36:$46,'2025年10月'!$A37,FALSE)),IF($C$30=料金比較表!$C$4,(HLOOKUP('2025年10月'!T$29,料金比較表!$48:$60,'2025年10月'!$A37,FALSE)),IF($C$30=料金比較表!$C$5,(HLOOKUP('2025年10月'!T$29,料金比較表!$61:$71,'2025年10月'!$A37,FALSE)),IF($C$30=料金比較表!$C$6,(HLOOKUP('2025年10月'!T$29,料金比較表!$74:$84,'2025年10月'!$A37,FALSE))))))))</f>
        <v>#N/A</v>
      </c>
      <c r="U37" s="66" t="e">
        <f ca="1">IF($C$30=料金比較表!$C$1,(HLOOKUP('2025年10月'!U$29,料金比較表!$10:$20,'2025年10月'!$A37,FALSE)),IF($C$30=料金比較表!$C$2,(HLOOKUP('2025年10月'!U$29,料金比較表!$23:$33,'2025年10月'!$A37,FALSE)),IF($C$30=料金比較表!$C$3,(HLOOKUP('2025年10月'!U$29,料金比較表!$36:$46,'2025年10月'!$A37,FALSE)),IF($C$30=料金比較表!$C$4,(HLOOKUP('2025年10月'!U$29,料金比較表!$48:$60,'2025年10月'!$A37,FALSE)),IF($C$30=料金比較表!$C$5,(HLOOKUP('2025年10月'!U$29,料金比較表!$61:$71,'2025年10月'!$A37,FALSE)),IF($C$30=料金比較表!$C$6,(HLOOKUP('2025年10月'!U$29,料金比較表!$74:$84,'2025年10月'!$A37,FALSE))))))))</f>
        <v>#N/A</v>
      </c>
      <c r="V37" s="66" t="e">
        <f ca="1">IF($C$30=料金比較表!$C$1,(HLOOKUP('2025年10月'!V$29,料金比較表!$10:$20,'2025年10月'!$A37,FALSE)),IF($C$30=料金比較表!$C$2,(HLOOKUP('2025年10月'!V$29,料金比較表!$23:$33,'2025年10月'!$A37,FALSE)),IF($C$30=料金比較表!$C$3,(HLOOKUP('2025年10月'!V$29,料金比較表!$36:$46,'2025年10月'!$A37,FALSE)),IF($C$30=料金比較表!$C$4,(HLOOKUP('2025年10月'!V$29,料金比較表!$48:$60,'2025年10月'!$A37,FALSE)),IF($C$30=料金比較表!$C$5,(HLOOKUP('2025年10月'!V$29,料金比較表!$61:$71,'2025年10月'!$A37,FALSE)),IF($C$30=料金比較表!$C$6,(HLOOKUP('2025年10月'!V$29,料金比較表!$74:$84,'2025年10月'!$A37,FALSE))))))))</f>
        <v>#N/A</v>
      </c>
      <c r="W37" s="66" t="e">
        <f ca="1">IF($C$30=料金比較表!$C$1,(HLOOKUP('2025年10月'!W$29,料金比較表!$10:$20,'2025年10月'!$A37,FALSE)),IF($C$30=料金比較表!$C$2,(HLOOKUP('2025年10月'!W$29,料金比較表!$23:$33,'2025年10月'!$A37,FALSE)),IF($C$30=料金比較表!$C$3,(HLOOKUP('2025年10月'!W$29,料金比較表!$36:$46,'2025年10月'!$A37,FALSE)),IF($C$30=料金比較表!$C$4,(HLOOKUP('2025年10月'!W$29,料金比較表!$48:$60,'2025年10月'!$A37,FALSE)),IF($C$30=料金比較表!$C$5,(HLOOKUP('2025年10月'!W$29,料金比較表!$61:$71,'2025年10月'!$A37,FALSE)),IF($C$30=料金比較表!$C$6,(HLOOKUP('2025年10月'!W$29,料金比較表!$74:$84,'2025年10月'!$A37,FALSE))))))))</f>
        <v>#N/A</v>
      </c>
      <c r="X37" s="66" t="e">
        <f ca="1">IF($C$30=料金比較表!$C$1,(HLOOKUP('2025年10月'!X$29,料金比較表!$10:$20,'2025年10月'!$A37,FALSE)),IF($C$30=料金比較表!$C$2,(HLOOKUP('2025年10月'!X$29,料金比較表!$23:$33,'2025年10月'!$A37,FALSE)),IF($C$30=料金比較表!$C$3,(HLOOKUP('2025年10月'!X$29,料金比較表!$36:$46,'2025年10月'!$A37,FALSE)),IF($C$30=料金比較表!$C$4,(HLOOKUP('2025年10月'!X$29,料金比較表!$48:$60,'2025年10月'!$A37,FALSE)),IF($C$30=料金比較表!$C$5,(HLOOKUP('2025年10月'!X$29,料金比較表!$61:$71,'2025年10月'!$A37,FALSE)),IF($C$30=料金比較表!$C$6,(HLOOKUP('2025年10月'!X$29,料金比較表!$74:$84,'2025年10月'!$A37,FALSE))))))))</f>
        <v>#N/A</v>
      </c>
      <c r="Y37" s="66" t="e">
        <f ca="1">IF($C$30=料金比較表!$C$1,(HLOOKUP('2025年10月'!Y$29,料金比較表!$10:$20,'2025年10月'!$A37,FALSE)),IF($C$30=料金比較表!$C$2,(HLOOKUP('2025年10月'!Y$29,料金比較表!$23:$33,'2025年10月'!$A37,FALSE)),IF($C$30=料金比較表!$C$3,(HLOOKUP('2025年10月'!Y$29,料金比較表!$36:$46,'2025年10月'!$A37,FALSE)),IF($C$30=料金比較表!$C$4,(HLOOKUP('2025年10月'!Y$29,料金比較表!$48:$60,'2025年10月'!$A37,FALSE)),IF($C$30=料金比較表!$C$5,(HLOOKUP('2025年10月'!Y$29,料金比較表!$61:$71,'2025年10月'!$A37,FALSE)),IF($C$30=料金比較表!$C$6,(HLOOKUP('2025年10月'!Y$29,料金比較表!$74:$84,'2025年10月'!$A37,FALSE))))))))</f>
        <v>#N/A</v>
      </c>
      <c r="Z37" s="66" t="e">
        <f ca="1">IF($C$30=料金比較表!$C$1,(HLOOKUP('2025年10月'!Z$29,料金比較表!$10:$20,'2025年10月'!$A37,FALSE)),IF($C$30=料金比較表!$C$2,(HLOOKUP('2025年10月'!Z$29,料金比較表!$23:$33,'2025年10月'!$A37,FALSE)),IF($C$30=料金比較表!$C$3,(HLOOKUP('2025年10月'!Z$29,料金比較表!$36:$46,'2025年10月'!$A37,FALSE)),IF($C$30=料金比較表!$C$4,(HLOOKUP('2025年10月'!Z$29,料金比較表!$48:$60,'2025年10月'!$A37,FALSE)),IF($C$30=料金比較表!$C$5,(HLOOKUP('2025年10月'!Z$29,料金比較表!$61:$71,'2025年10月'!$A37,FALSE)),IF($C$30=料金比較表!$C$6,(HLOOKUP('2025年10月'!Z$29,料金比較表!$74:$84,'2025年10月'!$A37,FALSE))))))))</f>
        <v>#N/A</v>
      </c>
      <c r="AA37" s="66" t="e">
        <f ca="1">IF($C$30=料金比較表!$C$1,(HLOOKUP('2025年10月'!AA$29,料金比較表!$10:$20,'2025年10月'!$A37,FALSE)),IF($C$30=料金比較表!$C$2,(HLOOKUP('2025年10月'!AA$29,料金比較表!$23:$33,'2025年10月'!$A37,FALSE)),IF($C$30=料金比較表!$C$3,(HLOOKUP('2025年10月'!AA$29,料金比較表!$36:$46,'2025年10月'!$A37,FALSE)),IF($C$30=料金比較表!$C$4,(HLOOKUP('2025年10月'!AA$29,料金比較表!$48:$60,'2025年10月'!$A37,FALSE)),IF($C$30=料金比較表!$C$5,(HLOOKUP('2025年10月'!AA$29,料金比較表!$61:$71,'2025年10月'!$A37,FALSE)),IF($C$30=料金比較表!$C$6,(HLOOKUP('2025年10月'!AA$29,料金比較表!$74:$84,'2025年10月'!$A37,FALSE))))))))</f>
        <v>#N/A</v>
      </c>
      <c r="AB37" s="66" t="e">
        <f ca="1">IF($C$30=料金比較表!$C$1,(HLOOKUP('2025年10月'!AB$29,料金比較表!$10:$20,'2025年10月'!$A37,FALSE)),IF($C$30=料金比較表!$C$2,(HLOOKUP('2025年10月'!AB$29,料金比較表!$23:$33,'2025年10月'!$A37,FALSE)),IF($C$30=料金比較表!$C$3,(HLOOKUP('2025年10月'!AB$29,料金比較表!$36:$46,'2025年10月'!$A37,FALSE)),IF($C$30=料金比較表!$C$4,(HLOOKUP('2025年10月'!AB$29,料金比較表!$48:$60,'2025年10月'!$A37,FALSE)),IF($C$30=料金比較表!$C$5,(HLOOKUP('2025年10月'!AB$29,料金比較表!$61:$71,'2025年10月'!$A37,FALSE)),IF($C$30=料金比較表!$C$6,(HLOOKUP('2025年10月'!AB$29,料金比較表!$74:$84,'2025年10月'!$A37,FALSE))))))))</f>
        <v>#N/A</v>
      </c>
      <c r="AC37" s="66" t="e">
        <f ca="1">IF($C$30=料金比較表!$C$1,(HLOOKUP('2025年10月'!AC$29,料金比較表!$10:$20,'2025年10月'!$A37,FALSE)),IF($C$30=料金比較表!$C$2,(HLOOKUP('2025年10月'!AC$29,料金比較表!$23:$33,'2025年10月'!$A37,FALSE)),IF($C$30=料金比較表!$C$3,(HLOOKUP('2025年10月'!AC$29,料金比較表!$36:$46,'2025年10月'!$A37,FALSE)),IF($C$30=料金比較表!$C$4,(HLOOKUP('2025年10月'!AC$29,料金比較表!$48:$60,'2025年10月'!$A37,FALSE)),IF($C$30=料金比較表!$C$5,(HLOOKUP('2025年10月'!AC$29,料金比較表!$61:$71,'2025年10月'!$A37,FALSE)),IF($C$30=料金比較表!$C$6,(HLOOKUP('2025年10月'!AC$29,料金比較表!$74:$84,'2025年10月'!$A37,FALSE))))))))</f>
        <v>#N/A</v>
      </c>
      <c r="AD37" s="66" t="e">
        <f ca="1">IF($C$30=料金比較表!$C$1,(HLOOKUP('2025年10月'!AD$29,料金比較表!$10:$20,'2025年10月'!$A37,FALSE)),IF($C$30=料金比較表!$C$2,(HLOOKUP('2025年10月'!AD$29,料金比較表!$23:$33,'2025年10月'!$A37,FALSE)),IF($C$30=料金比較表!$C$3,(HLOOKUP('2025年10月'!AD$29,料金比較表!$36:$46,'2025年10月'!$A37,FALSE)),IF($C$30=料金比較表!$C$4,(HLOOKUP('2025年10月'!AD$29,料金比較表!$48:$60,'2025年10月'!$A37,FALSE)),IF($C$30=料金比較表!$C$5,(HLOOKUP('2025年10月'!AD$29,料金比較表!$61:$71,'2025年10月'!$A37,FALSE)),IF($C$30=料金比較表!$C$6,(HLOOKUP('2025年10月'!AD$29,料金比較表!$74:$84,'2025年10月'!$A37,FALSE))))))))</f>
        <v>#N/A</v>
      </c>
      <c r="AE37" s="66" t="e">
        <f ca="1">IF($C$30=料金比較表!$C$1,(HLOOKUP('2025年10月'!AE$29,料金比較表!$10:$20,'2025年10月'!$A37,FALSE)),IF($C$30=料金比較表!$C$2,(HLOOKUP('2025年10月'!AE$29,料金比較表!$23:$33,'2025年10月'!$A37,FALSE)),IF($C$30=料金比較表!$C$3,(HLOOKUP('2025年10月'!AE$29,料金比較表!$36:$46,'2025年10月'!$A37,FALSE)),IF($C$30=料金比較表!$C$4,(HLOOKUP('2025年10月'!AE$29,料金比較表!$48:$60,'2025年10月'!$A37,FALSE)),IF($C$30=料金比較表!$C$5,(HLOOKUP('2025年10月'!AE$29,料金比較表!$61:$71,'2025年10月'!$A37,FALSE)),IF($C$30=料金比較表!$C$6,(HLOOKUP('2025年10月'!AE$29,料金比較表!$74:$84,'2025年10月'!$A37,FALSE))))))))</f>
        <v>#N/A</v>
      </c>
      <c r="AF37" s="66" t="e">
        <f ca="1">IF($C$30=料金比較表!$C$1,(HLOOKUP('2025年10月'!AF$29,料金比較表!$10:$20,'2025年10月'!$A37,FALSE)),IF($C$30=料金比較表!$C$2,(HLOOKUP('2025年10月'!AF$29,料金比較表!$23:$33,'2025年10月'!$A37,FALSE)),IF($C$30=料金比較表!$C$3,(HLOOKUP('2025年10月'!AF$29,料金比較表!$36:$46,'2025年10月'!$A37,FALSE)),IF($C$30=料金比較表!$C$4,(HLOOKUP('2025年10月'!AF$29,料金比較表!$48:$60,'2025年10月'!$A37,FALSE)),IF($C$30=料金比較表!$C$5,(HLOOKUP('2025年10月'!AF$29,料金比較表!$61:$71,'2025年10月'!$A37,FALSE)),IF($C$30=料金比較表!$C$6,(HLOOKUP('2025年10月'!AF$29,料金比較表!$74:$84,'2025年10月'!$A37,FALSE))))))))</f>
        <v>#N/A</v>
      </c>
      <c r="AG37" s="66" t="e">
        <f ca="1">IF($C$30=料金比較表!$C$1,(HLOOKUP('2025年10月'!AG$29,料金比較表!$10:$20,'2025年10月'!$A37,FALSE)),IF($C$30=料金比較表!$C$2,(HLOOKUP('2025年10月'!AG$29,料金比較表!$23:$33,'2025年10月'!$A37,FALSE)),IF($C$30=料金比較表!$C$3,(HLOOKUP('2025年10月'!AG$29,料金比較表!$36:$46,'2025年10月'!$A37,FALSE)),IF($C$30=料金比較表!$C$4,(HLOOKUP('2025年10月'!AG$29,料金比較表!$48:$60,'2025年10月'!$A37,FALSE)),IF($C$30=料金比較表!$C$5,(HLOOKUP('2025年10月'!AG$29,料金比較表!$61:$71,'2025年10月'!$A37,FALSE)),IF($C$30=料金比較表!$C$6,(HLOOKUP('2025年10月'!AG$29,料金比較表!$74:$84,'2025年10月'!$A37,FALSE))))))))</f>
        <v>#N/A</v>
      </c>
      <c r="AH37" s="67" t="e">
        <f ca="1">IF($C$30=料金比較表!$C$1,(HLOOKUP('2025年10月'!AH$29,料金比較表!$10:$20,'2025年10月'!$A37,FALSE)),IF($C$30=料金比較表!$C$2,(HLOOKUP('2025年10月'!AH$29,料金比較表!$23:$33,'2025年10月'!$A37,FALSE)),IF($C$30=料金比較表!$C$3,(HLOOKUP('2025年10月'!AH$29,料金比較表!$36:$46,'2025年10月'!$A37,FALSE)),IF($C$30=料金比較表!$C$4,(HLOOKUP('2025年10月'!AH$29,料金比較表!$48:$60,'2025年10月'!$A37,FALSE)),IF($C$30=料金比較表!$C$5,(HLOOKUP('2025年10月'!AH$29,料金比較表!$61:$71,'2025年10月'!$A37,FALSE)),IF($C$30=料金比較表!$C$6,(HLOOKUP('2025年10月'!AH$29,料金比較表!$74:$84,'2025年10月'!$A37,FALSE))))))))</f>
        <v>#N/A</v>
      </c>
    </row>
    <row r="38" spans="1:35" ht="18" thickBot="1" x14ac:dyDescent="0.25">
      <c r="A38" s="4">
        <f t="shared" si="1"/>
        <v>10</v>
      </c>
      <c r="B38" s="138" t="str">
        <f>料金比較表!C19</f>
        <v>プールヴィラ　古宇利島　ｂｙ　コルディオスマートリゾート</v>
      </c>
      <c r="C38" s="214" t="s">
        <v>60</v>
      </c>
      <c r="D38" s="140" t="e">
        <f ca="1">IF($C$30=料金比較表!$C$1,(HLOOKUP('2025年10月'!D$29,料金比較表!$10:$20,'2025年10月'!$A38,FALSE)),IF($C$30=料金比較表!$C$2,(HLOOKUP('2025年10月'!D$29,料金比較表!$23:$33,'2025年10月'!$A38,FALSE)),IF($C$30=料金比較表!$C$3,(HLOOKUP('2025年10月'!D$29,料金比較表!$36:$46,'2025年10月'!$A38,FALSE)),IF($C$30=料金比較表!$C$4,(HLOOKUP('2025年10月'!D$29,料金比較表!$48:$60,'2025年10月'!$A38,FALSE)),IF($C$30=料金比較表!$C$5,(HLOOKUP('2025年10月'!D$29,料金比較表!$61:$71,'2025年10月'!$A38,FALSE)),IF($C$30=料金比較表!$C$6,(HLOOKUP('2025年10月'!D$29,料金比較表!$74:$84,'2025年10月'!$A38,FALSE))))))))</f>
        <v>#N/A</v>
      </c>
      <c r="E38" s="141" t="e">
        <f ca="1">IF($C$30=料金比較表!$C$1,(HLOOKUP('2025年10月'!E$29,料金比較表!$10:$20,'2025年10月'!$A38,FALSE)),IF($C$30=料金比較表!$C$2,(HLOOKUP('2025年10月'!E$29,料金比較表!$23:$33,'2025年10月'!$A38,FALSE)),IF($C$30=料金比較表!$C$3,(HLOOKUP('2025年10月'!E$29,料金比較表!$36:$46,'2025年10月'!$A38,FALSE)),IF($C$30=料金比較表!$C$4,(HLOOKUP('2025年10月'!E$29,料金比較表!$48:$60,'2025年10月'!$A38,FALSE)),IF($C$30=料金比較表!$C$5,(HLOOKUP('2025年10月'!E$29,料金比較表!$61:$71,'2025年10月'!$A38,FALSE)),IF($C$30=料金比較表!$C$6,(HLOOKUP('2025年10月'!E$29,料金比較表!$74:$84,'2025年10月'!$A38,FALSE))))))))</f>
        <v>#N/A</v>
      </c>
      <c r="F38" s="141" t="e">
        <f ca="1">IF($C$30=料金比較表!$C$1,(HLOOKUP('2025年10月'!F$29,料金比較表!$10:$20,'2025年10月'!$A38,FALSE)),IF($C$30=料金比較表!$C$2,(HLOOKUP('2025年10月'!F$29,料金比較表!$23:$33,'2025年10月'!$A38,FALSE)),IF($C$30=料金比較表!$C$3,(HLOOKUP('2025年10月'!F$29,料金比較表!$36:$46,'2025年10月'!$A38,FALSE)),IF($C$30=料金比較表!$C$4,(HLOOKUP('2025年10月'!F$29,料金比較表!$48:$60,'2025年10月'!$A38,FALSE)),IF($C$30=料金比較表!$C$5,(HLOOKUP('2025年10月'!F$29,料金比較表!$61:$71,'2025年10月'!$A38,FALSE)),IF($C$30=料金比較表!$C$6,(HLOOKUP('2025年10月'!F$29,料金比較表!$74:$84,'2025年10月'!$A38,FALSE))))))))</f>
        <v>#N/A</v>
      </c>
      <c r="G38" s="141" t="e">
        <f ca="1">IF($C$30=料金比較表!$C$1,(HLOOKUP('2025年10月'!G$29,料金比較表!$10:$20,'2025年10月'!$A38,FALSE)),IF($C$30=料金比較表!$C$2,(HLOOKUP('2025年10月'!G$29,料金比較表!$23:$33,'2025年10月'!$A38,FALSE)),IF($C$30=料金比較表!$C$3,(HLOOKUP('2025年10月'!G$29,料金比較表!$36:$46,'2025年10月'!$A38,FALSE)),IF($C$30=料金比較表!$C$4,(HLOOKUP('2025年10月'!G$29,料金比較表!$48:$60,'2025年10月'!$A38,FALSE)),IF($C$30=料金比較表!$C$5,(HLOOKUP('2025年10月'!G$29,料金比較表!$61:$71,'2025年10月'!$A38,FALSE)),IF($C$30=料金比較表!$C$6,(HLOOKUP('2025年10月'!G$29,料金比較表!$74:$84,'2025年10月'!$A38,FALSE))))))))</f>
        <v>#N/A</v>
      </c>
      <c r="H38" s="141" t="e">
        <f ca="1">IF($C$30=料金比較表!$C$1,(HLOOKUP('2025年10月'!H$29,料金比較表!$10:$20,'2025年10月'!$A38,FALSE)),IF($C$30=料金比較表!$C$2,(HLOOKUP('2025年10月'!H$29,料金比較表!$23:$33,'2025年10月'!$A38,FALSE)),IF($C$30=料金比較表!$C$3,(HLOOKUP('2025年10月'!H$29,料金比較表!$36:$46,'2025年10月'!$A38,FALSE)),IF($C$30=料金比較表!$C$4,(HLOOKUP('2025年10月'!H$29,料金比較表!$48:$60,'2025年10月'!$A38,FALSE)),IF($C$30=料金比較表!$C$5,(HLOOKUP('2025年10月'!H$29,料金比較表!$61:$71,'2025年10月'!$A38,FALSE)),IF($C$30=料金比較表!$C$6,(HLOOKUP('2025年10月'!H$29,料金比較表!$74:$84,'2025年10月'!$A38,FALSE))))))))</f>
        <v>#N/A</v>
      </c>
      <c r="I38" s="141" t="e">
        <f ca="1">IF($C$30=料金比較表!$C$1,(HLOOKUP('2025年10月'!I$29,料金比較表!$10:$20,'2025年10月'!$A38,FALSE)),IF($C$30=料金比較表!$C$2,(HLOOKUP('2025年10月'!I$29,料金比較表!$23:$33,'2025年10月'!$A38,FALSE)),IF($C$30=料金比較表!$C$3,(HLOOKUP('2025年10月'!I$29,料金比較表!$36:$46,'2025年10月'!$A38,FALSE)),IF($C$30=料金比較表!$C$4,(HLOOKUP('2025年10月'!I$29,料金比較表!$48:$60,'2025年10月'!$A38,FALSE)),IF($C$30=料金比較表!$C$5,(HLOOKUP('2025年10月'!I$29,料金比較表!$61:$71,'2025年10月'!$A38,FALSE)),IF($C$30=料金比較表!$C$6,(HLOOKUP('2025年10月'!I$29,料金比較表!$74:$84,'2025年10月'!$A38,FALSE))))))))</f>
        <v>#N/A</v>
      </c>
      <c r="J38" s="141" t="e">
        <f ca="1">IF($C$30=料金比較表!$C$1,(HLOOKUP('2025年10月'!J$29,料金比較表!$10:$20,'2025年10月'!$A38,FALSE)),IF($C$30=料金比較表!$C$2,(HLOOKUP('2025年10月'!J$29,料金比較表!$23:$33,'2025年10月'!$A38,FALSE)),IF($C$30=料金比較表!$C$3,(HLOOKUP('2025年10月'!J$29,料金比較表!$36:$46,'2025年10月'!$A38,FALSE)),IF($C$30=料金比較表!$C$4,(HLOOKUP('2025年10月'!J$29,料金比較表!$48:$60,'2025年10月'!$A38,FALSE)),IF($C$30=料金比較表!$C$5,(HLOOKUP('2025年10月'!J$29,料金比較表!$61:$71,'2025年10月'!$A38,FALSE)),IF($C$30=料金比較表!$C$6,(HLOOKUP('2025年10月'!J$29,料金比較表!$74:$84,'2025年10月'!$A38,FALSE))))))))</f>
        <v>#N/A</v>
      </c>
      <c r="K38" s="141" t="e">
        <f ca="1">IF($C$30=料金比較表!$C$1,(HLOOKUP('2025年10月'!K$29,料金比較表!$10:$20,'2025年10月'!$A38,FALSE)),IF($C$30=料金比較表!$C$2,(HLOOKUP('2025年10月'!K$29,料金比較表!$23:$33,'2025年10月'!$A38,FALSE)),IF($C$30=料金比較表!$C$3,(HLOOKUP('2025年10月'!K$29,料金比較表!$36:$46,'2025年10月'!$A38,FALSE)),IF($C$30=料金比較表!$C$4,(HLOOKUP('2025年10月'!K$29,料金比較表!$48:$60,'2025年10月'!$A38,FALSE)),IF($C$30=料金比較表!$C$5,(HLOOKUP('2025年10月'!K$29,料金比較表!$61:$71,'2025年10月'!$A38,FALSE)),IF($C$30=料金比較表!$C$6,(HLOOKUP('2025年10月'!K$29,料金比較表!$74:$84,'2025年10月'!$A38,FALSE))))))))</f>
        <v>#N/A</v>
      </c>
      <c r="L38" s="141" t="e">
        <f ca="1">IF($C$30=料金比較表!$C$1,(HLOOKUP('2025年10月'!L$29,料金比較表!$10:$20,'2025年10月'!$A38,FALSE)),IF($C$30=料金比較表!$C$2,(HLOOKUP('2025年10月'!L$29,料金比較表!$23:$33,'2025年10月'!$A38,FALSE)),IF($C$30=料金比較表!$C$3,(HLOOKUP('2025年10月'!L$29,料金比較表!$36:$46,'2025年10月'!$A38,FALSE)),IF($C$30=料金比較表!$C$4,(HLOOKUP('2025年10月'!L$29,料金比較表!$48:$60,'2025年10月'!$A38,FALSE)),IF($C$30=料金比較表!$C$5,(HLOOKUP('2025年10月'!L$29,料金比較表!$61:$71,'2025年10月'!$A38,FALSE)),IF($C$30=料金比較表!$C$6,(HLOOKUP('2025年10月'!L$29,料金比較表!$74:$84,'2025年10月'!$A38,FALSE))))))))</f>
        <v>#N/A</v>
      </c>
      <c r="M38" s="141" t="e">
        <f ca="1">IF($C$30=料金比較表!$C$1,(HLOOKUP('2025年10月'!M$29,料金比較表!$10:$20,'2025年10月'!$A38,FALSE)),IF($C$30=料金比較表!$C$2,(HLOOKUP('2025年10月'!M$29,料金比較表!$23:$33,'2025年10月'!$A38,FALSE)),IF($C$30=料金比較表!$C$3,(HLOOKUP('2025年10月'!M$29,料金比較表!$36:$46,'2025年10月'!$A38,FALSE)),IF($C$30=料金比較表!$C$4,(HLOOKUP('2025年10月'!M$29,料金比較表!$48:$60,'2025年10月'!$A38,FALSE)),IF($C$30=料金比較表!$C$5,(HLOOKUP('2025年10月'!M$29,料金比較表!$61:$71,'2025年10月'!$A38,FALSE)),IF($C$30=料金比較表!$C$6,(HLOOKUP('2025年10月'!M$29,料金比較表!$74:$84,'2025年10月'!$A38,FALSE))))))))</f>
        <v>#N/A</v>
      </c>
      <c r="N38" s="141" t="e">
        <f ca="1">IF($C$30=料金比較表!$C$1,(HLOOKUP('2025年10月'!N$29,料金比較表!$10:$20,'2025年10月'!$A38,FALSE)),IF($C$30=料金比較表!$C$2,(HLOOKUP('2025年10月'!N$29,料金比較表!$23:$33,'2025年10月'!$A38,FALSE)),IF($C$30=料金比較表!$C$3,(HLOOKUP('2025年10月'!N$29,料金比較表!$36:$46,'2025年10月'!$A38,FALSE)),IF($C$30=料金比較表!$C$4,(HLOOKUP('2025年10月'!N$29,料金比較表!$48:$60,'2025年10月'!$A38,FALSE)),IF($C$30=料金比較表!$C$5,(HLOOKUP('2025年10月'!N$29,料金比較表!$61:$71,'2025年10月'!$A38,FALSE)),IF($C$30=料金比較表!$C$6,(HLOOKUP('2025年10月'!N$29,料金比較表!$74:$84,'2025年10月'!$A38,FALSE))))))))</f>
        <v>#N/A</v>
      </c>
      <c r="O38" s="141" t="e">
        <f ca="1">IF($C$30=料金比較表!$C$1,(HLOOKUP('2025年10月'!O$29,料金比較表!$10:$20,'2025年10月'!$A38,FALSE)),IF($C$30=料金比較表!$C$2,(HLOOKUP('2025年10月'!O$29,料金比較表!$23:$33,'2025年10月'!$A38,FALSE)),IF($C$30=料金比較表!$C$3,(HLOOKUP('2025年10月'!O$29,料金比較表!$36:$46,'2025年10月'!$A38,FALSE)),IF($C$30=料金比較表!$C$4,(HLOOKUP('2025年10月'!O$29,料金比較表!$48:$60,'2025年10月'!$A38,FALSE)),IF($C$30=料金比較表!$C$5,(HLOOKUP('2025年10月'!O$29,料金比較表!$61:$71,'2025年10月'!$A38,FALSE)),IF($C$30=料金比較表!$C$6,(HLOOKUP('2025年10月'!O$29,料金比較表!$74:$84,'2025年10月'!$A38,FALSE))))))))</f>
        <v>#N/A</v>
      </c>
      <c r="P38" s="141" t="e">
        <f ca="1">IF($C$30=料金比較表!$C$1,(HLOOKUP('2025年10月'!P$29,料金比較表!$10:$20,'2025年10月'!$A38,FALSE)),IF($C$30=料金比較表!$C$2,(HLOOKUP('2025年10月'!P$29,料金比較表!$23:$33,'2025年10月'!$A38,FALSE)),IF($C$30=料金比較表!$C$3,(HLOOKUP('2025年10月'!P$29,料金比較表!$36:$46,'2025年10月'!$A38,FALSE)),IF($C$30=料金比較表!$C$4,(HLOOKUP('2025年10月'!P$29,料金比較表!$48:$60,'2025年10月'!$A38,FALSE)),IF($C$30=料金比較表!$C$5,(HLOOKUP('2025年10月'!P$29,料金比較表!$61:$71,'2025年10月'!$A38,FALSE)),IF($C$30=料金比較表!$C$6,(HLOOKUP('2025年10月'!P$29,料金比較表!$74:$84,'2025年10月'!$A38,FALSE))))))))</f>
        <v>#N/A</v>
      </c>
      <c r="Q38" s="141" t="e">
        <f ca="1">IF($C$30=料金比較表!$C$1,(HLOOKUP('2025年10月'!Q$29,料金比較表!$10:$20,'2025年10月'!$A38,FALSE)),IF($C$30=料金比較表!$C$2,(HLOOKUP('2025年10月'!Q$29,料金比較表!$23:$33,'2025年10月'!$A38,FALSE)),IF($C$30=料金比較表!$C$3,(HLOOKUP('2025年10月'!Q$29,料金比較表!$36:$46,'2025年10月'!$A38,FALSE)),IF($C$30=料金比較表!$C$4,(HLOOKUP('2025年10月'!Q$29,料金比較表!$48:$60,'2025年10月'!$A38,FALSE)),IF($C$30=料金比較表!$C$5,(HLOOKUP('2025年10月'!Q$29,料金比較表!$61:$71,'2025年10月'!$A38,FALSE)),IF($C$30=料金比較表!$C$6,(HLOOKUP('2025年10月'!Q$29,料金比較表!$74:$84,'2025年10月'!$A38,FALSE))))))))</f>
        <v>#N/A</v>
      </c>
      <c r="R38" s="141" t="e">
        <f ca="1">IF($C$30=料金比較表!$C$1,(HLOOKUP('2025年10月'!R$29,料金比較表!$10:$20,'2025年10月'!$A38,FALSE)),IF($C$30=料金比較表!$C$2,(HLOOKUP('2025年10月'!R$29,料金比較表!$23:$33,'2025年10月'!$A38,FALSE)),IF($C$30=料金比較表!$C$3,(HLOOKUP('2025年10月'!R$29,料金比較表!$36:$46,'2025年10月'!$A38,FALSE)),IF($C$30=料金比較表!$C$4,(HLOOKUP('2025年10月'!R$29,料金比較表!$48:$60,'2025年10月'!$A38,FALSE)),IF($C$30=料金比較表!$C$5,(HLOOKUP('2025年10月'!R$29,料金比較表!$61:$71,'2025年10月'!$A38,FALSE)),IF($C$30=料金比較表!$C$6,(HLOOKUP('2025年10月'!R$29,料金比較表!$74:$84,'2025年10月'!$A38,FALSE))))))))</f>
        <v>#N/A</v>
      </c>
      <c r="S38" s="141" t="e">
        <f ca="1">IF($C$30=料金比較表!$C$1,(HLOOKUP('2025年10月'!S$29,料金比較表!$10:$20,'2025年10月'!$A38,FALSE)),IF($C$30=料金比較表!$C$2,(HLOOKUP('2025年10月'!S$29,料金比較表!$23:$33,'2025年10月'!$A38,FALSE)),IF($C$30=料金比較表!$C$3,(HLOOKUP('2025年10月'!S$29,料金比較表!$36:$46,'2025年10月'!$A38,FALSE)),IF($C$30=料金比較表!$C$4,(HLOOKUP('2025年10月'!S$29,料金比較表!$48:$60,'2025年10月'!$A38,FALSE)),IF($C$30=料金比較表!$C$5,(HLOOKUP('2025年10月'!S$29,料金比較表!$61:$71,'2025年10月'!$A38,FALSE)),IF($C$30=料金比較表!$C$6,(HLOOKUP('2025年10月'!S$29,料金比較表!$74:$84,'2025年10月'!$A38,FALSE))))))))</f>
        <v>#N/A</v>
      </c>
      <c r="T38" s="141" t="e">
        <f ca="1">IF($C$30=料金比較表!$C$1,(HLOOKUP('2025年10月'!T$29,料金比較表!$10:$20,'2025年10月'!$A38,FALSE)),IF($C$30=料金比較表!$C$2,(HLOOKUP('2025年10月'!T$29,料金比較表!$23:$33,'2025年10月'!$A38,FALSE)),IF($C$30=料金比較表!$C$3,(HLOOKUP('2025年10月'!T$29,料金比較表!$36:$46,'2025年10月'!$A38,FALSE)),IF($C$30=料金比較表!$C$4,(HLOOKUP('2025年10月'!T$29,料金比較表!$48:$60,'2025年10月'!$A38,FALSE)),IF($C$30=料金比較表!$C$5,(HLOOKUP('2025年10月'!T$29,料金比較表!$61:$71,'2025年10月'!$A38,FALSE)),IF($C$30=料金比較表!$C$6,(HLOOKUP('2025年10月'!T$29,料金比較表!$74:$84,'2025年10月'!$A38,FALSE))))))))</f>
        <v>#N/A</v>
      </c>
      <c r="U38" s="141" t="e">
        <f ca="1">IF($C$30=料金比較表!$C$1,(HLOOKUP('2025年10月'!U$29,料金比較表!$10:$20,'2025年10月'!$A38,FALSE)),IF($C$30=料金比較表!$C$2,(HLOOKUP('2025年10月'!U$29,料金比較表!$23:$33,'2025年10月'!$A38,FALSE)),IF($C$30=料金比較表!$C$3,(HLOOKUP('2025年10月'!U$29,料金比較表!$36:$46,'2025年10月'!$A38,FALSE)),IF($C$30=料金比較表!$C$4,(HLOOKUP('2025年10月'!U$29,料金比較表!$48:$60,'2025年10月'!$A38,FALSE)),IF($C$30=料金比較表!$C$5,(HLOOKUP('2025年10月'!U$29,料金比較表!$61:$71,'2025年10月'!$A38,FALSE)),IF($C$30=料金比較表!$C$6,(HLOOKUP('2025年10月'!U$29,料金比較表!$74:$84,'2025年10月'!$A38,FALSE))))))))</f>
        <v>#N/A</v>
      </c>
      <c r="V38" s="141" t="e">
        <f ca="1">IF($C$30=料金比較表!$C$1,(HLOOKUP('2025年10月'!V$29,料金比較表!$10:$20,'2025年10月'!$A38,FALSE)),IF($C$30=料金比較表!$C$2,(HLOOKUP('2025年10月'!V$29,料金比較表!$23:$33,'2025年10月'!$A38,FALSE)),IF($C$30=料金比較表!$C$3,(HLOOKUP('2025年10月'!V$29,料金比較表!$36:$46,'2025年10月'!$A38,FALSE)),IF($C$30=料金比較表!$C$4,(HLOOKUP('2025年10月'!V$29,料金比較表!$48:$60,'2025年10月'!$A38,FALSE)),IF($C$30=料金比較表!$C$5,(HLOOKUP('2025年10月'!V$29,料金比較表!$61:$71,'2025年10月'!$A38,FALSE)),IF($C$30=料金比較表!$C$6,(HLOOKUP('2025年10月'!V$29,料金比較表!$74:$84,'2025年10月'!$A38,FALSE))))))))</f>
        <v>#N/A</v>
      </c>
      <c r="W38" s="141" t="e">
        <f ca="1">IF($C$30=料金比較表!$C$1,(HLOOKUP('2025年10月'!W$29,料金比較表!$10:$20,'2025年10月'!$A38,FALSE)),IF($C$30=料金比較表!$C$2,(HLOOKUP('2025年10月'!W$29,料金比較表!$23:$33,'2025年10月'!$A38,FALSE)),IF($C$30=料金比較表!$C$3,(HLOOKUP('2025年10月'!W$29,料金比較表!$36:$46,'2025年10月'!$A38,FALSE)),IF($C$30=料金比較表!$C$4,(HLOOKUP('2025年10月'!W$29,料金比較表!$48:$60,'2025年10月'!$A38,FALSE)),IF($C$30=料金比較表!$C$5,(HLOOKUP('2025年10月'!W$29,料金比較表!$61:$71,'2025年10月'!$A38,FALSE)),IF($C$30=料金比較表!$C$6,(HLOOKUP('2025年10月'!W$29,料金比較表!$74:$84,'2025年10月'!$A38,FALSE))))))))</f>
        <v>#N/A</v>
      </c>
      <c r="X38" s="141" t="e">
        <f ca="1">IF($C$30=料金比較表!$C$1,(HLOOKUP('2025年10月'!X$29,料金比較表!$10:$20,'2025年10月'!$A38,FALSE)),IF($C$30=料金比較表!$C$2,(HLOOKUP('2025年10月'!X$29,料金比較表!$23:$33,'2025年10月'!$A38,FALSE)),IF($C$30=料金比較表!$C$3,(HLOOKUP('2025年10月'!X$29,料金比較表!$36:$46,'2025年10月'!$A38,FALSE)),IF($C$30=料金比較表!$C$4,(HLOOKUP('2025年10月'!X$29,料金比較表!$48:$60,'2025年10月'!$A38,FALSE)),IF($C$30=料金比較表!$C$5,(HLOOKUP('2025年10月'!X$29,料金比較表!$61:$71,'2025年10月'!$A38,FALSE)),IF($C$30=料金比較表!$C$6,(HLOOKUP('2025年10月'!X$29,料金比較表!$74:$84,'2025年10月'!$A38,FALSE))))))))</f>
        <v>#N/A</v>
      </c>
      <c r="Y38" s="141" t="e">
        <f ca="1">IF($C$30=料金比較表!$C$1,(HLOOKUP('2025年10月'!Y$29,料金比較表!$10:$20,'2025年10月'!$A38,FALSE)),IF($C$30=料金比較表!$C$2,(HLOOKUP('2025年10月'!Y$29,料金比較表!$23:$33,'2025年10月'!$A38,FALSE)),IF($C$30=料金比較表!$C$3,(HLOOKUP('2025年10月'!Y$29,料金比較表!$36:$46,'2025年10月'!$A38,FALSE)),IF($C$30=料金比較表!$C$4,(HLOOKUP('2025年10月'!Y$29,料金比較表!$48:$60,'2025年10月'!$A38,FALSE)),IF($C$30=料金比較表!$C$5,(HLOOKUP('2025年10月'!Y$29,料金比較表!$61:$71,'2025年10月'!$A38,FALSE)),IF($C$30=料金比較表!$C$6,(HLOOKUP('2025年10月'!Y$29,料金比較表!$74:$84,'2025年10月'!$A38,FALSE))))))))</f>
        <v>#N/A</v>
      </c>
      <c r="Z38" s="141" t="e">
        <f ca="1">IF($C$30=料金比較表!$C$1,(HLOOKUP('2025年10月'!Z$29,料金比較表!$10:$20,'2025年10月'!$A38,FALSE)),IF($C$30=料金比較表!$C$2,(HLOOKUP('2025年10月'!Z$29,料金比較表!$23:$33,'2025年10月'!$A38,FALSE)),IF($C$30=料金比較表!$C$3,(HLOOKUP('2025年10月'!Z$29,料金比較表!$36:$46,'2025年10月'!$A38,FALSE)),IF($C$30=料金比較表!$C$4,(HLOOKUP('2025年10月'!Z$29,料金比較表!$48:$60,'2025年10月'!$A38,FALSE)),IF($C$30=料金比較表!$C$5,(HLOOKUP('2025年10月'!Z$29,料金比較表!$61:$71,'2025年10月'!$A38,FALSE)),IF($C$30=料金比較表!$C$6,(HLOOKUP('2025年10月'!Z$29,料金比較表!$74:$84,'2025年10月'!$A38,FALSE))))))))</f>
        <v>#N/A</v>
      </c>
      <c r="AA38" s="141" t="e">
        <f ca="1">IF($C$30=料金比較表!$C$1,(HLOOKUP('2025年10月'!AA$29,料金比較表!$10:$20,'2025年10月'!$A38,FALSE)),IF($C$30=料金比較表!$C$2,(HLOOKUP('2025年10月'!AA$29,料金比較表!$23:$33,'2025年10月'!$A38,FALSE)),IF($C$30=料金比較表!$C$3,(HLOOKUP('2025年10月'!AA$29,料金比較表!$36:$46,'2025年10月'!$A38,FALSE)),IF($C$30=料金比較表!$C$4,(HLOOKUP('2025年10月'!AA$29,料金比較表!$48:$60,'2025年10月'!$A38,FALSE)),IF($C$30=料金比較表!$C$5,(HLOOKUP('2025年10月'!AA$29,料金比較表!$61:$71,'2025年10月'!$A38,FALSE)),IF($C$30=料金比較表!$C$6,(HLOOKUP('2025年10月'!AA$29,料金比較表!$74:$84,'2025年10月'!$A38,FALSE))))))))</f>
        <v>#N/A</v>
      </c>
      <c r="AB38" s="141" t="e">
        <f ca="1">IF($C$30=料金比較表!$C$1,(HLOOKUP('2025年10月'!AB$29,料金比較表!$10:$20,'2025年10月'!$A38,FALSE)),IF($C$30=料金比較表!$C$2,(HLOOKUP('2025年10月'!AB$29,料金比較表!$23:$33,'2025年10月'!$A38,FALSE)),IF($C$30=料金比較表!$C$3,(HLOOKUP('2025年10月'!AB$29,料金比較表!$36:$46,'2025年10月'!$A38,FALSE)),IF($C$30=料金比較表!$C$4,(HLOOKUP('2025年10月'!AB$29,料金比較表!$48:$60,'2025年10月'!$A38,FALSE)),IF($C$30=料金比較表!$C$5,(HLOOKUP('2025年10月'!AB$29,料金比較表!$61:$71,'2025年10月'!$A38,FALSE)),IF($C$30=料金比較表!$C$6,(HLOOKUP('2025年10月'!AB$29,料金比較表!$74:$84,'2025年10月'!$A38,FALSE))))))))</f>
        <v>#N/A</v>
      </c>
      <c r="AC38" s="141" t="e">
        <f ca="1">IF($C$30=料金比較表!$C$1,(HLOOKUP('2025年10月'!AC$29,料金比較表!$10:$20,'2025年10月'!$A38,FALSE)),IF($C$30=料金比較表!$C$2,(HLOOKUP('2025年10月'!AC$29,料金比較表!$23:$33,'2025年10月'!$A38,FALSE)),IF($C$30=料金比較表!$C$3,(HLOOKUP('2025年10月'!AC$29,料金比較表!$36:$46,'2025年10月'!$A38,FALSE)),IF($C$30=料金比較表!$C$4,(HLOOKUP('2025年10月'!AC$29,料金比較表!$48:$60,'2025年10月'!$A38,FALSE)),IF($C$30=料金比較表!$C$5,(HLOOKUP('2025年10月'!AC$29,料金比較表!$61:$71,'2025年10月'!$A38,FALSE)),IF($C$30=料金比較表!$C$6,(HLOOKUP('2025年10月'!AC$29,料金比較表!$74:$84,'2025年10月'!$A38,FALSE))))))))</f>
        <v>#N/A</v>
      </c>
      <c r="AD38" s="141" t="e">
        <f ca="1">IF($C$30=料金比較表!$C$1,(HLOOKUP('2025年10月'!AD$29,料金比較表!$10:$20,'2025年10月'!$A38,FALSE)),IF($C$30=料金比較表!$C$2,(HLOOKUP('2025年10月'!AD$29,料金比較表!$23:$33,'2025年10月'!$A38,FALSE)),IF($C$30=料金比較表!$C$3,(HLOOKUP('2025年10月'!AD$29,料金比較表!$36:$46,'2025年10月'!$A38,FALSE)),IF($C$30=料金比較表!$C$4,(HLOOKUP('2025年10月'!AD$29,料金比較表!$48:$60,'2025年10月'!$A38,FALSE)),IF($C$30=料金比較表!$C$5,(HLOOKUP('2025年10月'!AD$29,料金比較表!$61:$71,'2025年10月'!$A38,FALSE)),IF($C$30=料金比較表!$C$6,(HLOOKUP('2025年10月'!AD$29,料金比較表!$74:$84,'2025年10月'!$A38,FALSE))))))))</f>
        <v>#N/A</v>
      </c>
      <c r="AE38" s="141" t="e">
        <f ca="1">IF($C$30=料金比較表!$C$1,(HLOOKUP('2025年10月'!AE$29,料金比較表!$10:$20,'2025年10月'!$A38,FALSE)),IF($C$30=料金比較表!$C$2,(HLOOKUP('2025年10月'!AE$29,料金比較表!$23:$33,'2025年10月'!$A38,FALSE)),IF($C$30=料金比較表!$C$3,(HLOOKUP('2025年10月'!AE$29,料金比較表!$36:$46,'2025年10月'!$A38,FALSE)),IF($C$30=料金比較表!$C$4,(HLOOKUP('2025年10月'!AE$29,料金比較表!$48:$60,'2025年10月'!$A38,FALSE)),IF($C$30=料金比較表!$C$5,(HLOOKUP('2025年10月'!AE$29,料金比較表!$61:$71,'2025年10月'!$A38,FALSE)),IF($C$30=料金比較表!$C$6,(HLOOKUP('2025年10月'!AE$29,料金比較表!$74:$84,'2025年10月'!$A38,FALSE))))))))</f>
        <v>#N/A</v>
      </c>
      <c r="AF38" s="141" t="e">
        <f ca="1">IF($C$30=料金比較表!$C$1,(HLOOKUP('2025年10月'!AF$29,料金比較表!$10:$20,'2025年10月'!$A38,FALSE)),IF($C$30=料金比較表!$C$2,(HLOOKUP('2025年10月'!AF$29,料金比較表!$23:$33,'2025年10月'!$A38,FALSE)),IF($C$30=料金比較表!$C$3,(HLOOKUP('2025年10月'!AF$29,料金比較表!$36:$46,'2025年10月'!$A38,FALSE)),IF($C$30=料金比較表!$C$4,(HLOOKUP('2025年10月'!AF$29,料金比較表!$48:$60,'2025年10月'!$A38,FALSE)),IF($C$30=料金比較表!$C$5,(HLOOKUP('2025年10月'!AF$29,料金比較表!$61:$71,'2025年10月'!$A38,FALSE)),IF($C$30=料金比較表!$C$6,(HLOOKUP('2025年10月'!AF$29,料金比較表!$74:$84,'2025年10月'!$A38,FALSE))))))))</f>
        <v>#N/A</v>
      </c>
      <c r="AG38" s="141" t="e">
        <f ca="1">IF($C$30=料金比較表!$C$1,(HLOOKUP('2025年10月'!AG$29,料金比較表!$10:$20,'2025年10月'!$A38,FALSE)),IF($C$30=料金比較表!$C$2,(HLOOKUP('2025年10月'!AG$29,料金比較表!$23:$33,'2025年10月'!$A38,FALSE)),IF($C$30=料金比較表!$C$3,(HLOOKUP('2025年10月'!AG$29,料金比較表!$36:$46,'2025年10月'!$A38,FALSE)),IF($C$30=料金比較表!$C$4,(HLOOKUP('2025年10月'!AG$29,料金比較表!$48:$60,'2025年10月'!$A38,FALSE)),IF($C$30=料金比較表!$C$5,(HLOOKUP('2025年10月'!AG$29,料金比較表!$61:$71,'2025年10月'!$A38,FALSE)),IF($C$30=料金比較表!$C$6,(HLOOKUP('2025年10月'!AG$29,料金比較表!$74:$84,'2025年10月'!$A38,FALSE))))))))</f>
        <v>#N/A</v>
      </c>
      <c r="AH38" s="142" t="e">
        <f ca="1">IF($C$30=料金比較表!$C$1,(HLOOKUP('2025年10月'!AH$29,料金比較表!$10:$20,'2025年10月'!$A38,FALSE)),IF($C$30=料金比較表!$C$2,(HLOOKUP('2025年10月'!AH$29,料金比較表!$23:$33,'2025年10月'!$A38,FALSE)),IF($C$30=料金比較表!$C$3,(HLOOKUP('2025年10月'!AH$29,料金比較表!$36:$46,'2025年10月'!$A38,FALSE)),IF($C$30=料金比較表!$C$4,(HLOOKUP('2025年10月'!AH$29,料金比較表!$48:$60,'2025年10月'!$A38,FALSE)),IF($C$30=料金比較表!$C$5,(HLOOKUP('2025年10月'!AH$29,料金比較表!$61:$71,'2025年10月'!$A38,FALSE)),IF($C$30=料金比較表!$C$6,(HLOOKUP('2025年10月'!AH$29,料金比較表!$74:$84,'2025年10月'!$A38,FALSE))))))))</f>
        <v>#N/A</v>
      </c>
    </row>
    <row r="39" spans="1:35" ht="18.75" customHeight="1" x14ac:dyDescent="0.2">
      <c r="B39" s="320" t="str">
        <f>B38</f>
        <v>プールヴィラ　古宇利島　ｂｙ　コルディオスマートリゾート</v>
      </c>
      <c r="C39" s="209" t="str">
        <f>$B$3&amp;"(単泊)"</f>
        <v>ラグジュアリープールヴィラ(単泊)</v>
      </c>
      <c r="D39" s="115" t="s">
        <v>217</v>
      </c>
      <c r="E39" s="116" t="s">
        <v>205</v>
      </c>
      <c r="F39" s="116" t="s">
        <v>214</v>
      </c>
      <c r="G39" s="116" t="s">
        <v>90</v>
      </c>
      <c r="H39" s="116" t="s">
        <v>68</v>
      </c>
      <c r="I39" s="116" t="s">
        <v>190</v>
      </c>
      <c r="J39" s="116" t="s">
        <v>205</v>
      </c>
      <c r="K39" s="116" t="s">
        <v>217</v>
      </c>
      <c r="L39" s="116" t="s">
        <v>217</v>
      </c>
      <c r="M39" s="116" t="s">
        <v>205</v>
      </c>
      <c r="N39" s="116" t="s">
        <v>183</v>
      </c>
      <c r="O39" s="116" t="s">
        <v>214</v>
      </c>
      <c r="P39" s="116" t="s">
        <v>190</v>
      </c>
      <c r="Q39" s="116" t="s">
        <v>217</v>
      </c>
      <c r="R39" s="116" t="s">
        <v>216</v>
      </c>
      <c r="S39" s="116" t="s">
        <v>190</v>
      </c>
      <c r="T39" s="116" t="s">
        <v>184</v>
      </c>
      <c r="U39" s="116" t="s">
        <v>66</v>
      </c>
      <c r="V39" s="116" t="s">
        <v>184</v>
      </c>
      <c r="W39" s="116" t="s">
        <v>184</v>
      </c>
      <c r="X39" s="116" t="s">
        <v>182</v>
      </c>
      <c r="Y39" s="116" t="s">
        <v>14</v>
      </c>
      <c r="Z39" s="116" t="s">
        <v>184</v>
      </c>
      <c r="AA39" s="116" t="s">
        <v>214</v>
      </c>
      <c r="AB39" s="116" t="s">
        <v>184</v>
      </c>
      <c r="AC39" s="116" t="s">
        <v>184</v>
      </c>
      <c r="AD39" s="116" t="s">
        <v>184</v>
      </c>
      <c r="AE39" s="116" t="s">
        <v>190</v>
      </c>
      <c r="AF39" s="116" t="s">
        <v>195</v>
      </c>
      <c r="AG39" s="116" t="s">
        <v>185</v>
      </c>
      <c r="AH39" s="117" t="s">
        <v>190</v>
      </c>
      <c r="AI39" s="13"/>
    </row>
    <row r="40" spans="1:35" x14ac:dyDescent="0.2">
      <c r="B40" s="320"/>
      <c r="C40" s="210" t="str">
        <f>$F$1</f>
        <v>WEB割</v>
      </c>
      <c r="D40" s="44">
        <f ca="1">IFERROR(IF(D64=0,"Close",(IFERROR(HLOOKUP(D39,$D$2:$BC$3,2,FALSE),""))),"")</f>
        <v>67000</v>
      </c>
      <c r="E40" s="44">
        <f t="shared" ref="E40:AH40" ca="1" si="2">IFERROR(IF(E64=0,"Close",(IFERROR(HLOOKUP(E39,$D$2:$BC$3,2,FALSE),""))),"")</f>
        <v>80700</v>
      </c>
      <c r="F40" s="44">
        <f t="shared" ca="1" si="2"/>
        <v>85600</v>
      </c>
      <c r="G40" s="44">
        <f t="shared" ca="1" si="2"/>
        <v>117000</v>
      </c>
      <c r="H40" s="44">
        <f t="shared" ca="1" si="2"/>
        <v>105000</v>
      </c>
      <c r="I40" s="44">
        <f t="shared" ca="1" si="2"/>
        <v>59800</v>
      </c>
      <c r="J40" s="44">
        <f t="shared" ca="1" si="2"/>
        <v>80700</v>
      </c>
      <c r="K40" s="44">
        <f t="shared" ca="1" si="2"/>
        <v>67000</v>
      </c>
      <c r="L40" s="44">
        <f t="shared" ca="1" si="2"/>
        <v>67000</v>
      </c>
      <c r="M40" s="44">
        <f t="shared" ca="1" si="2"/>
        <v>80700</v>
      </c>
      <c r="N40" s="44">
        <f t="shared" ca="1" si="2"/>
        <v>95000</v>
      </c>
      <c r="O40" s="44">
        <f t="shared" ca="1" si="2"/>
        <v>85600</v>
      </c>
      <c r="P40" s="44">
        <f t="shared" ca="1" si="2"/>
        <v>59800</v>
      </c>
      <c r="Q40" s="44">
        <f t="shared" ca="1" si="2"/>
        <v>67000</v>
      </c>
      <c r="R40" s="44">
        <f t="shared" ca="1" si="2"/>
        <v>56500</v>
      </c>
      <c r="S40" s="44">
        <f t="shared" ca="1" si="2"/>
        <v>59800</v>
      </c>
      <c r="T40" s="44">
        <f t="shared" ca="1" si="2"/>
        <v>62500</v>
      </c>
      <c r="U40" s="44">
        <f t="shared" ca="1" si="2"/>
        <v>70500</v>
      </c>
      <c r="V40" s="44">
        <f t="shared" ca="1" si="2"/>
        <v>62500</v>
      </c>
      <c r="W40" s="44">
        <f t="shared" ca="1" si="2"/>
        <v>62500</v>
      </c>
      <c r="X40" s="44">
        <f t="shared" ca="1" si="2"/>
        <v>64500</v>
      </c>
      <c r="Y40" s="44">
        <f t="shared" ca="1" si="2"/>
        <v>64500</v>
      </c>
      <c r="Z40" s="44">
        <f t="shared" ca="1" si="2"/>
        <v>62500</v>
      </c>
      <c r="AA40" s="44">
        <f t="shared" ca="1" si="2"/>
        <v>85600</v>
      </c>
      <c r="AB40" s="44">
        <f t="shared" ca="1" si="2"/>
        <v>62500</v>
      </c>
      <c r="AC40" s="44">
        <f t="shared" ca="1" si="2"/>
        <v>62500</v>
      </c>
      <c r="AD40" s="44">
        <f t="shared" ca="1" si="2"/>
        <v>62500</v>
      </c>
      <c r="AE40" s="44">
        <f t="shared" ca="1" si="2"/>
        <v>59800</v>
      </c>
      <c r="AF40" s="44">
        <f t="shared" ca="1" si="2"/>
        <v>44800</v>
      </c>
      <c r="AG40" s="44">
        <f t="shared" ca="1" si="2"/>
        <v>54000</v>
      </c>
      <c r="AH40" s="118">
        <f t="shared" ca="1" si="2"/>
        <v>59800</v>
      </c>
      <c r="AI40" s="13"/>
    </row>
    <row r="41" spans="1:35" x14ac:dyDescent="0.2">
      <c r="B41" s="320"/>
      <c r="C41" s="210" t="str">
        <f>$B$3&amp;"(連泊)"</f>
        <v>ラグジュアリープールヴィラ(連泊)</v>
      </c>
      <c r="D41" s="45" t="s">
        <v>15</v>
      </c>
      <c r="E41" s="46" t="s">
        <v>20</v>
      </c>
      <c r="F41" s="46" t="str">
        <f t="shared" ref="F41:AH41" si="3">IF(ISBLANK(F$39),"",F$39)</f>
        <v>R</v>
      </c>
      <c r="G41" s="46" t="str">
        <f t="shared" si="3"/>
        <v>V</v>
      </c>
      <c r="H41" s="46" t="str">
        <f t="shared" si="3"/>
        <v>U</v>
      </c>
      <c r="I41" s="46" t="s">
        <v>190</v>
      </c>
      <c r="J41" s="46" t="str">
        <f t="shared" si="3"/>
        <v>Q</v>
      </c>
      <c r="K41" s="46" t="s">
        <v>217</v>
      </c>
      <c r="L41" s="46" t="s">
        <v>15</v>
      </c>
      <c r="M41" s="46" t="s">
        <v>205</v>
      </c>
      <c r="N41" s="46" t="s">
        <v>23</v>
      </c>
      <c r="O41" s="46" t="s">
        <v>21</v>
      </c>
      <c r="P41" s="46" t="s">
        <v>190</v>
      </c>
      <c r="Q41" s="46" t="s">
        <v>15</v>
      </c>
      <c r="R41" s="46" t="str">
        <f t="shared" si="3"/>
        <v>H</v>
      </c>
      <c r="S41" s="46" t="str">
        <f t="shared" si="3"/>
        <v>I</v>
      </c>
      <c r="T41" s="46" t="s">
        <v>13</v>
      </c>
      <c r="U41" s="46" t="str">
        <f t="shared" si="3"/>
        <v>M</v>
      </c>
      <c r="V41" s="46" t="str">
        <f t="shared" si="3"/>
        <v>J</v>
      </c>
      <c r="W41" s="46" t="s">
        <v>13</v>
      </c>
      <c r="X41" s="46" t="s">
        <v>14</v>
      </c>
      <c r="Y41" s="46" t="str">
        <f t="shared" si="3"/>
        <v>K</v>
      </c>
      <c r="Z41" s="46" t="s">
        <v>184</v>
      </c>
      <c r="AA41" s="46" t="s">
        <v>214</v>
      </c>
      <c r="AB41" s="46" t="s">
        <v>184</v>
      </c>
      <c r="AC41" s="46" t="s">
        <v>184</v>
      </c>
      <c r="AD41" s="46" t="s">
        <v>184</v>
      </c>
      <c r="AE41" s="46" t="s">
        <v>190</v>
      </c>
      <c r="AF41" s="46" t="str">
        <f t="shared" si="3"/>
        <v>D</v>
      </c>
      <c r="AG41" s="46" t="s">
        <v>185</v>
      </c>
      <c r="AH41" s="119" t="str">
        <f t="shared" si="3"/>
        <v>I</v>
      </c>
    </row>
    <row r="42" spans="1:35" ht="18" thickBot="1" x14ac:dyDescent="0.25">
      <c r="B42" s="320"/>
      <c r="C42" s="215" t="str">
        <f>$F$10</f>
        <v>連泊</v>
      </c>
      <c r="D42" s="122">
        <f ca="1">IFERROR(IF(D64=0,"Close",(IFERROR(HLOOKUP(D41,$D$11:$BC$12,2,FALSE),""))),"")</f>
        <v>60300</v>
      </c>
      <c r="E42" s="123">
        <f t="shared" ref="E42:AH42" ca="1" si="4">IFERROR(IF(E64=0,"Close",(IFERROR(HLOOKUP(E41,$D$11:$BC$12,2,FALSE),""))),"")</f>
        <v>72630</v>
      </c>
      <c r="F42" s="123">
        <f t="shared" ca="1" si="4"/>
        <v>77040</v>
      </c>
      <c r="G42" s="123">
        <f t="shared" ca="1" si="4"/>
        <v>105300</v>
      </c>
      <c r="H42" s="123">
        <f t="shared" ca="1" si="4"/>
        <v>94500</v>
      </c>
      <c r="I42" s="123">
        <f t="shared" ca="1" si="4"/>
        <v>53820</v>
      </c>
      <c r="J42" s="123">
        <f t="shared" ca="1" si="4"/>
        <v>72630</v>
      </c>
      <c r="K42" s="123">
        <f t="shared" ca="1" si="4"/>
        <v>60300</v>
      </c>
      <c r="L42" s="123">
        <f t="shared" ca="1" si="4"/>
        <v>60300</v>
      </c>
      <c r="M42" s="123">
        <f t="shared" ca="1" si="4"/>
        <v>72630</v>
      </c>
      <c r="N42" s="123">
        <f t="shared" ca="1" si="4"/>
        <v>85500</v>
      </c>
      <c r="O42" s="123">
        <f t="shared" ca="1" si="4"/>
        <v>77040</v>
      </c>
      <c r="P42" s="123">
        <f t="shared" ca="1" si="4"/>
        <v>53820</v>
      </c>
      <c r="Q42" s="123">
        <f t="shared" ca="1" si="4"/>
        <v>60300</v>
      </c>
      <c r="R42" s="123">
        <f t="shared" ca="1" si="4"/>
        <v>50850</v>
      </c>
      <c r="S42" s="123">
        <f t="shared" ca="1" si="4"/>
        <v>53820</v>
      </c>
      <c r="T42" s="123">
        <f t="shared" ca="1" si="4"/>
        <v>56250</v>
      </c>
      <c r="U42" s="123">
        <f t="shared" ca="1" si="4"/>
        <v>63450</v>
      </c>
      <c r="V42" s="123">
        <f t="shared" ca="1" si="4"/>
        <v>56250</v>
      </c>
      <c r="W42" s="123">
        <f t="shared" ca="1" si="4"/>
        <v>56250</v>
      </c>
      <c r="X42" s="123">
        <f t="shared" ca="1" si="4"/>
        <v>58050</v>
      </c>
      <c r="Y42" s="123">
        <f t="shared" ca="1" si="4"/>
        <v>58050</v>
      </c>
      <c r="Z42" s="123">
        <f t="shared" ca="1" si="4"/>
        <v>56250</v>
      </c>
      <c r="AA42" s="123">
        <f t="shared" ca="1" si="4"/>
        <v>77040</v>
      </c>
      <c r="AB42" s="123">
        <f t="shared" ca="1" si="4"/>
        <v>56250</v>
      </c>
      <c r="AC42" s="123">
        <f t="shared" ca="1" si="4"/>
        <v>56250</v>
      </c>
      <c r="AD42" s="123">
        <f t="shared" ca="1" si="4"/>
        <v>56250</v>
      </c>
      <c r="AE42" s="123">
        <f t="shared" ca="1" si="4"/>
        <v>53820</v>
      </c>
      <c r="AF42" s="123">
        <f t="shared" ca="1" si="4"/>
        <v>40320</v>
      </c>
      <c r="AG42" s="123">
        <f t="shared" ca="1" si="4"/>
        <v>48600</v>
      </c>
      <c r="AH42" s="124">
        <f t="shared" ca="1" si="4"/>
        <v>53820</v>
      </c>
    </row>
    <row r="43" spans="1:35" x14ac:dyDescent="0.2">
      <c r="B43" s="320"/>
      <c r="C43" s="209" t="str">
        <f>$B$4&amp;"(単泊)"</f>
        <v>with SAUNA(単泊)</v>
      </c>
      <c r="D43" s="226" t="s">
        <v>15</v>
      </c>
      <c r="E43" s="116" t="s">
        <v>20</v>
      </c>
      <c r="F43" s="116" t="str">
        <f t="shared" ref="F43:AH43" si="5">IF(ISBLANK(F$39),"",F$39)</f>
        <v>R</v>
      </c>
      <c r="G43" s="116" t="str">
        <f t="shared" si="5"/>
        <v>V</v>
      </c>
      <c r="H43" s="116" t="str">
        <f t="shared" si="5"/>
        <v>U</v>
      </c>
      <c r="I43" s="116" t="s">
        <v>190</v>
      </c>
      <c r="J43" s="116" t="str">
        <f t="shared" si="5"/>
        <v>Q</v>
      </c>
      <c r="K43" s="116" t="s">
        <v>217</v>
      </c>
      <c r="L43" s="116" t="s">
        <v>15</v>
      </c>
      <c r="M43" s="116" t="s">
        <v>205</v>
      </c>
      <c r="N43" s="116" t="s">
        <v>23</v>
      </c>
      <c r="O43" s="116" t="s">
        <v>21</v>
      </c>
      <c r="P43" s="116" t="s">
        <v>190</v>
      </c>
      <c r="Q43" s="116" t="s">
        <v>15</v>
      </c>
      <c r="R43" s="116" t="str">
        <f t="shared" si="5"/>
        <v>H</v>
      </c>
      <c r="S43" s="116" t="str">
        <f t="shared" si="5"/>
        <v>I</v>
      </c>
      <c r="T43" s="116" t="s">
        <v>13</v>
      </c>
      <c r="U43" s="116" t="str">
        <f t="shared" si="5"/>
        <v>M</v>
      </c>
      <c r="V43" s="116" t="str">
        <f t="shared" si="5"/>
        <v>J</v>
      </c>
      <c r="W43" s="116" t="s">
        <v>13</v>
      </c>
      <c r="X43" s="116" t="s">
        <v>14</v>
      </c>
      <c r="Y43" s="116" t="str">
        <f t="shared" si="5"/>
        <v>K</v>
      </c>
      <c r="Z43" s="116" t="s">
        <v>184</v>
      </c>
      <c r="AA43" s="116" t="s">
        <v>214</v>
      </c>
      <c r="AB43" s="116" t="s">
        <v>184</v>
      </c>
      <c r="AC43" s="116" t="s">
        <v>184</v>
      </c>
      <c r="AD43" s="116" t="s">
        <v>184</v>
      </c>
      <c r="AE43" s="116" t="s">
        <v>190</v>
      </c>
      <c r="AF43" s="116" t="str">
        <f t="shared" si="5"/>
        <v>D</v>
      </c>
      <c r="AG43" s="116" t="s">
        <v>185</v>
      </c>
      <c r="AH43" s="117" t="str">
        <f t="shared" si="5"/>
        <v>I</v>
      </c>
      <c r="AI43" s="13"/>
    </row>
    <row r="44" spans="1:35" x14ac:dyDescent="0.2">
      <c r="B44" s="320"/>
      <c r="C44" s="210" t="str">
        <f>$F$1</f>
        <v>WEB割</v>
      </c>
      <c r="D44" s="44">
        <f ca="1">IFERROR(IF(D65=0,"Close",(IFERROR(HLOOKUP(D43,$D$2:$BC$4,3,FALSE),""))),"")</f>
        <v>77000</v>
      </c>
      <c r="E44" s="44">
        <f t="shared" ref="E44:AH44" ca="1" si="6">IFERROR(IF(E65=0,"Close",(IFERROR(HLOOKUP(E43,$D$2:$BC$4,3,FALSE),""))),"")</f>
        <v>90700</v>
      </c>
      <c r="F44" s="44">
        <f t="shared" ca="1" si="6"/>
        <v>95600</v>
      </c>
      <c r="G44" s="44">
        <f t="shared" ca="1" si="6"/>
        <v>127000</v>
      </c>
      <c r="H44" s="44">
        <f t="shared" ca="1" si="6"/>
        <v>115000</v>
      </c>
      <c r="I44" s="44">
        <f t="shared" ca="1" si="6"/>
        <v>69800</v>
      </c>
      <c r="J44" s="44">
        <f t="shared" ca="1" si="6"/>
        <v>90700</v>
      </c>
      <c r="K44" s="44">
        <f t="shared" ca="1" si="6"/>
        <v>77000</v>
      </c>
      <c r="L44" s="44">
        <f t="shared" ca="1" si="6"/>
        <v>77000</v>
      </c>
      <c r="M44" s="44">
        <f t="shared" ca="1" si="6"/>
        <v>90700</v>
      </c>
      <c r="N44" s="44">
        <f t="shared" ca="1" si="6"/>
        <v>105000</v>
      </c>
      <c r="O44" s="44">
        <f t="shared" ca="1" si="6"/>
        <v>95600</v>
      </c>
      <c r="P44" s="44">
        <f t="shared" ca="1" si="6"/>
        <v>69800</v>
      </c>
      <c r="Q44" s="44">
        <f t="shared" ca="1" si="6"/>
        <v>77000</v>
      </c>
      <c r="R44" s="44">
        <f t="shared" ca="1" si="6"/>
        <v>66500</v>
      </c>
      <c r="S44" s="44">
        <f t="shared" ca="1" si="6"/>
        <v>69800</v>
      </c>
      <c r="T44" s="44">
        <f t="shared" ca="1" si="6"/>
        <v>72500</v>
      </c>
      <c r="U44" s="44">
        <f t="shared" ca="1" si="6"/>
        <v>80500</v>
      </c>
      <c r="V44" s="44">
        <f t="shared" ca="1" si="6"/>
        <v>72500</v>
      </c>
      <c r="W44" s="44">
        <f t="shared" ca="1" si="6"/>
        <v>72500</v>
      </c>
      <c r="X44" s="44">
        <f t="shared" ca="1" si="6"/>
        <v>74500</v>
      </c>
      <c r="Y44" s="44">
        <f t="shared" ca="1" si="6"/>
        <v>74500</v>
      </c>
      <c r="Z44" s="44">
        <f t="shared" ca="1" si="6"/>
        <v>72500</v>
      </c>
      <c r="AA44" s="44">
        <f t="shared" ca="1" si="6"/>
        <v>95600</v>
      </c>
      <c r="AB44" s="44">
        <f t="shared" ca="1" si="6"/>
        <v>72500</v>
      </c>
      <c r="AC44" s="44">
        <f t="shared" ca="1" si="6"/>
        <v>72500</v>
      </c>
      <c r="AD44" s="44">
        <f t="shared" ca="1" si="6"/>
        <v>72500</v>
      </c>
      <c r="AE44" s="44">
        <f t="shared" ca="1" si="6"/>
        <v>69800</v>
      </c>
      <c r="AF44" s="44">
        <f t="shared" ca="1" si="6"/>
        <v>54800</v>
      </c>
      <c r="AG44" s="44">
        <f t="shared" ca="1" si="6"/>
        <v>64000</v>
      </c>
      <c r="AH44" s="118">
        <f t="shared" ca="1" si="6"/>
        <v>69800</v>
      </c>
      <c r="AI44" s="13"/>
    </row>
    <row r="45" spans="1:35" x14ac:dyDescent="0.2">
      <c r="B45" s="320"/>
      <c r="C45" s="210" t="str">
        <f>$B$4&amp;"(連泊)"</f>
        <v>with SAUNA(連泊)</v>
      </c>
      <c r="D45" s="45" t="s">
        <v>15</v>
      </c>
      <c r="E45" s="46" t="s">
        <v>20</v>
      </c>
      <c r="F45" s="46" t="str">
        <f t="shared" ref="F45:AH45" si="7">IF(ISBLANK(F$41),"",F$41)</f>
        <v>R</v>
      </c>
      <c r="G45" s="46" t="str">
        <f t="shared" si="7"/>
        <v>V</v>
      </c>
      <c r="H45" s="46" t="str">
        <f t="shared" si="7"/>
        <v>U</v>
      </c>
      <c r="I45" s="46" t="s">
        <v>190</v>
      </c>
      <c r="J45" s="46" t="str">
        <f t="shared" si="7"/>
        <v>Q</v>
      </c>
      <c r="K45" s="46" t="s">
        <v>217</v>
      </c>
      <c r="L45" s="46" t="s">
        <v>15</v>
      </c>
      <c r="M45" s="46" t="s">
        <v>205</v>
      </c>
      <c r="N45" s="46" t="s">
        <v>23</v>
      </c>
      <c r="O45" s="46" t="s">
        <v>21</v>
      </c>
      <c r="P45" s="46" t="s">
        <v>190</v>
      </c>
      <c r="Q45" s="46" t="s">
        <v>15</v>
      </c>
      <c r="R45" s="46" t="str">
        <f t="shared" si="7"/>
        <v>H</v>
      </c>
      <c r="S45" s="46" t="str">
        <f t="shared" si="7"/>
        <v>I</v>
      </c>
      <c r="T45" s="46" t="s">
        <v>13</v>
      </c>
      <c r="U45" s="46" t="str">
        <f t="shared" si="7"/>
        <v>M</v>
      </c>
      <c r="V45" s="46" t="str">
        <f t="shared" si="7"/>
        <v>J</v>
      </c>
      <c r="W45" s="46" t="s">
        <v>13</v>
      </c>
      <c r="X45" s="46" t="s">
        <v>14</v>
      </c>
      <c r="Y45" s="46" t="str">
        <f t="shared" si="7"/>
        <v>K</v>
      </c>
      <c r="Z45" s="46" t="s">
        <v>184</v>
      </c>
      <c r="AA45" s="46" t="s">
        <v>214</v>
      </c>
      <c r="AB45" s="46" t="s">
        <v>184</v>
      </c>
      <c r="AC45" s="46" t="s">
        <v>184</v>
      </c>
      <c r="AD45" s="46" t="s">
        <v>184</v>
      </c>
      <c r="AE45" s="46" t="s">
        <v>190</v>
      </c>
      <c r="AF45" s="46" t="str">
        <f t="shared" si="7"/>
        <v>D</v>
      </c>
      <c r="AG45" s="46" t="s">
        <v>185</v>
      </c>
      <c r="AH45" s="119" t="str">
        <f t="shared" si="7"/>
        <v>I</v>
      </c>
    </row>
    <row r="46" spans="1:35" ht="18" thickBot="1" x14ac:dyDescent="0.25">
      <c r="B46" s="320"/>
      <c r="C46" s="215" t="str">
        <f>$F$10</f>
        <v>連泊</v>
      </c>
      <c r="D46" s="120">
        <f ca="1">IFERROR(IF(D65=0,"Close",(IFERROR(HLOOKUP(D45,$D$11:$BC$14,3,FALSE),""))),"")</f>
        <v>69300</v>
      </c>
      <c r="E46" s="120">
        <f t="shared" ref="E46:AH46" ca="1" si="8">IFERROR(IF(E65=0,"Close",(IFERROR(HLOOKUP(E45,$D$11:$BC$14,3,FALSE),""))),"")</f>
        <v>81630</v>
      </c>
      <c r="F46" s="120">
        <f t="shared" ca="1" si="8"/>
        <v>86040</v>
      </c>
      <c r="G46" s="120">
        <f t="shared" ca="1" si="8"/>
        <v>114300</v>
      </c>
      <c r="H46" s="120">
        <f t="shared" ca="1" si="8"/>
        <v>103500</v>
      </c>
      <c r="I46" s="120">
        <f t="shared" ca="1" si="8"/>
        <v>62820</v>
      </c>
      <c r="J46" s="120">
        <f t="shared" ca="1" si="8"/>
        <v>81630</v>
      </c>
      <c r="K46" s="120">
        <f t="shared" ca="1" si="8"/>
        <v>69300</v>
      </c>
      <c r="L46" s="120">
        <f t="shared" ca="1" si="8"/>
        <v>69300</v>
      </c>
      <c r="M46" s="120">
        <f t="shared" ca="1" si="8"/>
        <v>81630</v>
      </c>
      <c r="N46" s="120">
        <f t="shared" ca="1" si="8"/>
        <v>94500</v>
      </c>
      <c r="O46" s="120">
        <f t="shared" ca="1" si="8"/>
        <v>86040</v>
      </c>
      <c r="P46" s="120">
        <f t="shared" ca="1" si="8"/>
        <v>62820</v>
      </c>
      <c r="Q46" s="120">
        <f t="shared" ca="1" si="8"/>
        <v>69300</v>
      </c>
      <c r="R46" s="120">
        <f t="shared" ca="1" si="8"/>
        <v>59850</v>
      </c>
      <c r="S46" s="120">
        <f t="shared" ca="1" si="8"/>
        <v>62820</v>
      </c>
      <c r="T46" s="120">
        <f t="shared" ca="1" si="8"/>
        <v>65250</v>
      </c>
      <c r="U46" s="120">
        <f t="shared" ca="1" si="8"/>
        <v>72450</v>
      </c>
      <c r="V46" s="120">
        <f t="shared" ca="1" si="8"/>
        <v>65250</v>
      </c>
      <c r="W46" s="120">
        <f t="shared" ca="1" si="8"/>
        <v>65250</v>
      </c>
      <c r="X46" s="120">
        <f t="shared" ca="1" si="8"/>
        <v>67050</v>
      </c>
      <c r="Y46" s="120">
        <f t="shared" ca="1" si="8"/>
        <v>67050</v>
      </c>
      <c r="Z46" s="120">
        <f t="shared" ca="1" si="8"/>
        <v>65250</v>
      </c>
      <c r="AA46" s="120">
        <f t="shared" ca="1" si="8"/>
        <v>86040</v>
      </c>
      <c r="AB46" s="120">
        <f t="shared" ca="1" si="8"/>
        <v>65250</v>
      </c>
      <c r="AC46" s="120">
        <f t="shared" ca="1" si="8"/>
        <v>65250</v>
      </c>
      <c r="AD46" s="120">
        <f t="shared" ca="1" si="8"/>
        <v>65250</v>
      </c>
      <c r="AE46" s="120">
        <f t="shared" ca="1" si="8"/>
        <v>62820</v>
      </c>
      <c r="AF46" s="120">
        <f t="shared" ca="1" si="8"/>
        <v>49320</v>
      </c>
      <c r="AG46" s="120">
        <f t="shared" ca="1" si="8"/>
        <v>57600</v>
      </c>
      <c r="AH46" s="121">
        <f t="shared" ca="1" si="8"/>
        <v>62820</v>
      </c>
    </row>
    <row r="47" spans="1:35" ht="18" hidden="1" thickBot="1" x14ac:dyDescent="0.25">
      <c r="B47" s="320"/>
      <c r="C47" s="209" t="str">
        <f>$B$5&amp;"(単泊)"</f>
        <v>0(単泊)</v>
      </c>
      <c r="D47" s="45" t="str">
        <f>IF(ISBLANK(D$39),"",D$39)</f>
        <v>L</v>
      </c>
      <c r="E47" s="46" t="str">
        <f t="shared" ref="E47:AH47" si="9">IF(ISBLANK(E$39),"",E$39)</f>
        <v>Q</v>
      </c>
      <c r="F47" s="46" t="str">
        <f t="shared" si="9"/>
        <v>R</v>
      </c>
      <c r="G47" s="46" t="str">
        <f t="shared" si="9"/>
        <v>V</v>
      </c>
      <c r="H47" s="46" t="str">
        <f t="shared" si="9"/>
        <v>U</v>
      </c>
      <c r="I47" s="46" t="str">
        <f t="shared" si="9"/>
        <v>I</v>
      </c>
      <c r="J47" s="46" t="str">
        <f t="shared" si="9"/>
        <v>Q</v>
      </c>
      <c r="K47" s="46" t="str">
        <f t="shared" si="9"/>
        <v>L</v>
      </c>
      <c r="L47" s="46" t="str">
        <f t="shared" si="9"/>
        <v>L</v>
      </c>
      <c r="M47" s="46" t="str">
        <f t="shared" si="9"/>
        <v>Q</v>
      </c>
      <c r="N47" s="46" t="str">
        <f t="shared" si="9"/>
        <v>T</v>
      </c>
      <c r="O47" s="46" t="str">
        <f t="shared" si="9"/>
        <v>R</v>
      </c>
      <c r="P47" s="46" t="str">
        <f t="shared" si="9"/>
        <v>I</v>
      </c>
      <c r="Q47" s="46" t="str">
        <f t="shared" si="9"/>
        <v>L</v>
      </c>
      <c r="R47" s="46" t="str">
        <f t="shared" si="9"/>
        <v>H</v>
      </c>
      <c r="S47" s="46" t="str">
        <f t="shared" si="9"/>
        <v>I</v>
      </c>
      <c r="T47" s="46" t="str">
        <f t="shared" si="9"/>
        <v>J</v>
      </c>
      <c r="U47" s="46" t="str">
        <f t="shared" si="9"/>
        <v>M</v>
      </c>
      <c r="V47" s="46" t="str">
        <f t="shared" si="9"/>
        <v>J</v>
      </c>
      <c r="W47" s="46" t="str">
        <f t="shared" si="9"/>
        <v>J</v>
      </c>
      <c r="X47" s="46" t="str">
        <f t="shared" si="9"/>
        <v>K</v>
      </c>
      <c r="Y47" s="46" t="str">
        <f t="shared" si="9"/>
        <v>K</v>
      </c>
      <c r="Z47" s="46" t="str">
        <f t="shared" si="9"/>
        <v>J</v>
      </c>
      <c r="AA47" s="46" t="str">
        <f t="shared" si="9"/>
        <v>R</v>
      </c>
      <c r="AB47" s="46" t="str">
        <f t="shared" si="9"/>
        <v>J</v>
      </c>
      <c r="AC47" s="46" t="str">
        <f t="shared" si="9"/>
        <v>J</v>
      </c>
      <c r="AD47" s="46" t="str">
        <f t="shared" si="9"/>
        <v>J</v>
      </c>
      <c r="AE47" s="46" t="str">
        <f t="shared" si="9"/>
        <v>I</v>
      </c>
      <c r="AF47" s="46" t="str">
        <f t="shared" si="9"/>
        <v>D</v>
      </c>
      <c r="AG47" s="46" t="str">
        <f t="shared" si="9"/>
        <v>G</v>
      </c>
      <c r="AH47" s="119" t="str">
        <f t="shared" si="9"/>
        <v>I</v>
      </c>
      <c r="AI47" s="13"/>
    </row>
    <row r="48" spans="1:35" ht="18" hidden="1" thickBot="1" x14ac:dyDescent="0.25">
      <c r="B48" s="320"/>
      <c r="C48" s="210" t="str">
        <f>$F$1</f>
        <v>WEB割</v>
      </c>
      <c r="D48" s="44">
        <f ca="1">IFERROR(IF(D66=0,"Close",(IFERROR(HLOOKUP(D47,$D$2:$BC$5,4,FALSE),""))),"")</f>
        <v>0</v>
      </c>
      <c r="E48" s="44">
        <f t="shared" ref="E48:AH48" ca="1" si="10">IFERROR(IF(E66=0,"Close",(IFERROR(HLOOKUP(E47,$D$2:$BC$5,4,FALSE),""))),"")</f>
        <v>0</v>
      </c>
      <c r="F48" s="44">
        <f t="shared" ca="1" si="10"/>
        <v>0</v>
      </c>
      <c r="G48" s="44">
        <f t="shared" ca="1" si="10"/>
        <v>0</v>
      </c>
      <c r="H48" s="44">
        <f t="shared" ca="1" si="10"/>
        <v>0</v>
      </c>
      <c r="I48" s="44">
        <f t="shared" ca="1" si="10"/>
        <v>0</v>
      </c>
      <c r="J48" s="44">
        <f t="shared" ca="1" si="10"/>
        <v>0</v>
      </c>
      <c r="K48" s="44">
        <f t="shared" ca="1" si="10"/>
        <v>0</v>
      </c>
      <c r="L48" s="44">
        <f t="shared" ca="1" si="10"/>
        <v>0</v>
      </c>
      <c r="M48" s="44">
        <f t="shared" ca="1" si="10"/>
        <v>0</v>
      </c>
      <c r="N48" s="44">
        <f t="shared" ca="1" si="10"/>
        <v>0</v>
      </c>
      <c r="O48" s="44">
        <f t="shared" ca="1" si="10"/>
        <v>0</v>
      </c>
      <c r="P48" s="44">
        <f t="shared" ca="1" si="10"/>
        <v>0</v>
      </c>
      <c r="Q48" s="44">
        <f t="shared" ca="1" si="10"/>
        <v>0</v>
      </c>
      <c r="R48" s="44">
        <f t="shared" ca="1" si="10"/>
        <v>0</v>
      </c>
      <c r="S48" s="44">
        <f t="shared" ca="1" si="10"/>
        <v>0</v>
      </c>
      <c r="T48" s="44">
        <f t="shared" ca="1" si="10"/>
        <v>0</v>
      </c>
      <c r="U48" s="44">
        <f t="shared" ca="1" si="10"/>
        <v>0</v>
      </c>
      <c r="V48" s="44">
        <f t="shared" ca="1" si="10"/>
        <v>0</v>
      </c>
      <c r="W48" s="44">
        <f t="shared" ca="1" si="10"/>
        <v>0</v>
      </c>
      <c r="X48" s="44">
        <f t="shared" ca="1" si="10"/>
        <v>0</v>
      </c>
      <c r="Y48" s="44">
        <f t="shared" ca="1" si="10"/>
        <v>0</v>
      </c>
      <c r="Z48" s="44">
        <f t="shared" ca="1" si="10"/>
        <v>0</v>
      </c>
      <c r="AA48" s="44">
        <f t="shared" ca="1" si="10"/>
        <v>0</v>
      </c>
      <c r="AB48" s="44">
        <f t="shared" ca="1" si="10"/>
        <v>0</v>
      </c>
      <c r="AC48" s="44">
        <f t="shared" ca="1" si="10"/>
        <v>0</v>
      </c>
      <c r="AD48" s="44">
        <f t="shared" ca="1" si="10"/>
        <v>0</v>
      </c>
      <c r="AE48" s="44">
        <f t="shared" ca="1" si="10"/>
        <v>0</v>
      </c>
      <c r="AF48" s="44">
        <f t="shared" ca="1" si="10"/>
        <v>0</v>
      </c>
      <c r="AG48" s="44">
        <f t="shared" ca="1" si="10"/>
        <v>0</v>
      </c>
      <c r="AH48" s="118">
        <f t="shared" ca="1" si="10"/>
        <v>0</v>
      </c>
      <c r="AI48" s="13"/>
    </row>
    <row r="49" spans="1:41" ht="18" hidden="1" thickBot="1" x14ac:dyDescent="0.25">
      <c r="B49" s="320"/>
      <c r="C49" s="210" t="str">
        <f>$B$5&amp;"(連泊)"</f>
        <v>0(連泊)</v>
      </c>
      <c r="D49" s="45" t="str">
        <f>IF(ISBLANK(D$41),"",D$41)</f>
        <v>L</v>
      </c>
      <c r="E49" s="46" t="str">
        <f t="shared" ref="E49:AH49" si="11">IF(ISBLANK(E$41),"",E$41)</f>
        <v>Q</v>
      </c>
      <c r="F49" s="46" t="str">
        <f t="shared" si="11"/>
        <v>R</v>
      </c>
      <c r="G49" s="46" t="str">
        <f t="shared" si="11"/>
        <v>V</v>
      </c>
      <c r="H49" s="46" t="str">
        <f t="shared" si="11"/>
        <v>U</v>
      </c>
      <c r="I49" s="46" t="str">
        <f t="shared" si="11"/>
        <v>I</v>
      </c>
      <c r="J49" s="46" t="str">
        <f t="shared" si="11"/>
        <v>Q</v>
      </c>
      <c r="K49" s="46" t="str">
        <f t="shared" si="11"/>
        <v>L</v>
      </c>
      <c r="L49" s="46" t="str">
        <f t="shared" si="11"/>
        <v>L</v>
      </c>
      <c r="M49" s="46" t="str">
        <f t="shared" si="11"/>
        <v>Q</v>
      </c>
      <c r="N49" s="46" t="str">
        <f t="shared" si="11"/>
        <v>T</v>
      </c>
      <c r="O49" s="46" t="str">
        <f t="shared" si="11"/>
        <v>R</v>
      </c>
      <c r="P49" s="46" t="str">
        <f t="shared" si="11"/>
        <v>I</v>
      </c>
      <c r="Q49" s="46" t="str">
        <f t="shared" si="11"/>
        <v>L</v>
      </c>
      <c r="R49" s="46" t="str">
        <f t="shared" si="11"/>
        <v>H</v>
      </c>
      <c r="S49" s="46" t="str">
        <f t="shared" si="11"/>
        <v>I</v>
      </c>
      <c r="T49" s="46" t="str">
        <f t="shared" si="11"/>
        <v>J</v>
      </c>
      <c r="U49" s="46" t="str">
        <f t="shared" si="11"/>
        <v>M</v>
      </c>
      <c r="V49" s="46" t="str">
        <f t="shared" si="11"/>
        <v>J</v>
      </c>
      <c r="W49" s="46" t="str">
        <f t="shared" si="11"/>
        <v>J</v>
      </c>
      <c r="X49" s="46" t="str">
        <f t="shared" si="11"/>
        <v>K</v>
      </c>
      <c r="Y49" s="46" t="str">
        <f t="shared" si="11"/>
        <v>K</v>
      </c>
      <c r="Z49" s="46" t="str">
        <f t="shared" si="11"/>
        <v>J</v>
      </c>
      <c r="AA49" s="46" t="str">
        <f t="shared" si="11"/>
        <v>R</v>
      </c>
      <c r="AB49" s="46" t="str">
        <f t="shared" si="11"/>
        <v>J</v>
      </c>
      <c r="AC49" s="46" t="str">
        <f t="shared" si="11"/>
        <v>J</v>
      </c>
      <c r="AD49" s="46" t="str">
        <f t="shared" si="11"/>
        <v>J</v>
      </c>
      <c r="AE49" s="46" t="str">
        <f t="shared" si="11"/>
        <v>I</v>
      </c>
      <c r="AF49" s="46" t="str">
        <f t="shared" si="11"/>
        <v>D</v>
      </c>
      <c r="AG49" s="46" t="str">
        <f t="shared" si="11"/>
        <v>G</v>
      </c>
      <c r="AH49" s="119" t="str">
        <f t="shared" si="11"/>
        <v>I</v>
      </c>
    </row>
    <row r="50" spans="1:41" ht="18" hidden="1" thickBot="1" x14ac:dyDescent="0.25">
      <c r="B50" s="320"/>
      <c r="C50" s="215" t="str">
        <f>$F$10</f>
        <v>連泊</v>
      </c>
      <c r="D50" s="120">
        <f ca="1">IFERROR(IF(D66=0,"Close",(IFERROR(HLOOKUP(D49,$D$11:$BC$14,4,FALSE),""))),"")</f>
        <v>0</v>
      </c>
      <c r="E50" s="120">
        <f t="shared" ref="E50:AH50" ca="1" si="12">IFERROR(IF(E66=0,"Close",(IFERROR(HLOOKUP(E49,$D$11:$BC$14,4,FALSE),""))),"")</f>
        <v>0</v>
      </c>
      <c r="F50" s="120">
        <f t="shared" ca="1" si="12"/>
        <v>0</v>
      </c>
      <c r="G50" s="120">
        <f t="shared" ca="1" si="12"/>
        <v>0</v>
      </c>
      <c r="H50" s="120">
        <f t="shared" ca="1" si="12"/>
        <v>0</v>
      </c>
      <c r="I50" s="120">
        <f t="shared" ca="1" si="12"/>
        <v>0</v>
      </c>
      <c r="J50" s="120">
        <f t="shared" ca="1" si="12"/>
        <v>0</v>
      </c>
      <c r="K50" s="120">
        <f t="shared" ca="1" si="12"/>
        <v>0</v>
      </c>
      <c r="L50" s="120">
        <f t="shared" ca="1" si="12"/>
        <v>0</v>
      </c>
      <c r="M50" s="120">
        <f t="shared" ca="1" si="12"/>
        <v>0</v>
      </c>
      <c r="N50" s="120">
        <f t="shared" ca="1" si="12"/>
        <v>0</v>
      </c>
      <c r="O50" s="120">
        <f t="shared" ca="1" si="12"/>
        <v>0</v>
      </c>
      <c r="P50" s="120">
        <f t="shared" ca="1" si="12"/>
        <v>0</v>
      </c>
      <c r="Q50" s="120">
        <f t="shared" ca="1" si="12"/>
        <v>0</v>
      </c>
      <c r="R50" s="120">
        <f t="shared" ca="1" si="12"/>
        <v>0</v>
      </c>
      <c r="S50" s="120">
        <f t="shared" ca="1" si="12"/>
        <v>0</v>
      </c>
      <c r="T50" s="120">
        <f t="shared" ca="1" si="12"/>
        <v>0</v>
      </c>
      <c r="U50" s="120">
        <f t="shared" ca="1" si="12"/>
        <v>0</v>
      </c>
      <c r="V50" s="120">
        <f t="shared" ca="1" si="12"/>
        <v>0</v>
      </c>
      <c r="W50" s="120">
        <f t="shared" ca="1" si="12"/>
        <v>0</v>
      </c>
      <c r="X50" s="120">
        <f t="shared" ca="1" si="12"/>
        <v>0</v>
      </c>
      <c r="Y50" s="120">
        <f t="shared" ca="1" si="12"/>
        <v>0</v>
      </c>
      <c r="Z50" s="120">
        <f t="shared" ca="1" si="12"/>
        <v>0</v>
      </c>
      <c r="AA50" s="120">
        <f t="shared" ca="1" si="12"/>
        <v>0</v>
      </c>
      <c r="AB50" s="120">
        <f t="shared" ca="1" si="12"/>
        <v>0</v>
      </c>
      <c r="AC50" s="120">
        <f t="shared" ca="1" si="12"/>
        <v>0</v>
      </c>
      <c r="AD50" s="120">
        <f t="shared" ca="1" si="12"/>
        <v>0</v>
      </c>
      <c r="AE50" s="120">
        <f t="shared" ca="1" si="12"/>
        <v>0</v>
      </c>
      <c r="AF50" s="120">
        <f t="shared" ca="1" si="12"/>
        <v>0</v>
      </c>
      <c r="AG50" s="120">
        <f t="shared" ca="1" si="12"/>
        <v>0</v>
      </c>
      <c r="AH50" s="121">
        <f t="shared" ca="1" si="12"/>
        <v>0</v>
      </c>
    </row>
    <row r="51" spans="1:41" ht="18" hidden="1" thickBot="1" x14ac:dyDescent="0.25">
      <c r="B51" s="320"/>
      <c r="C51" s="209" t="str">
        <f>$B$6&amp;"(単泊)"</f>
        <v>0(単泊)</v>
      </c>
      <c r="D51" s="45" t="str">
        <f>IF(ISBLANK(D$39),"",D$39)</f>
        <v>L</v>
      </c>
      <c r="E51" s="46" t="str">
        <f t="shared" ref="E51:AH51" si="13">IF(ISBLANK(E$39),"",E$39)</f>
        <v>Q</v>
      </c>
      <c r="F51" s="46" t="str">
        <f t="shared" si="13"/>
        <v>R</v>
      </c>
      <c r="G51" s="46" t="str">
        <f t="shared" si="13"/>
        <v>V</v>
      </c>
      <c r="H51" s="46" t="str">
        <f t="shared" si="13"/>
        <v>U</v>
      </c>
      <c r="I51" s="46" t="str">
        <f t="shared" si="13"/>
        <v>I</v>
      </c>
      <c r="J51" s="46" t="str">
        <f t="shared" si="13"/>
        <v>Q</v>
      </c>
      <c r="K51" s="46" t="str">
        <f t="shared" si="13"/>
        <v>L</v>
      </c>
      <c r="L51" s="46" t="str">
        <f t="shared" si="13"/>
        <v>L</v>
      </c>
      <c r="M51" s="46" t="str">
        <f t="shared" si="13"/>
        <v>Q</v>
      </c>
      <c r="N51" s="46" t="str">
        <f t="shared" si="13"/>
        <v>T</v>
      </c>
      <c r="O51" s="46" t="str">
        <f t="shared" si="13"/>
        <v>R</v>
      </c>
      <c r="P51" s="46" t="str">
        <f t="shared" si="13"/>
        <v>I</v>
      </c>
      <c r="Q51" s="46" t="str">
        <f t="shared" si="13"/>
        <v>L</v>
      </c>
      <c r="R51" s="46" t="str">
        <f t="shared" si="13"/>
        <v>H</v>
      </c>
      <c r="S51" s="46" t="str">
        <f t="shared" si="13"/>
        <v>I</v>
      </c>
      <c r="T51" s="46" t="str">
        <f t="shared" si="13"/>
        <v>J</v>
      </c>
      <c r="U51" s="46" t="str">
        <f t="shared" si="13"/>
        <v>M</v>
      </c>
      <c r="V51" s="46" t="str">
        <f t="shared" si="13"/>
        <v>J</v>
      </c>
      <c r="W51" s="46" t="str">
        <f t="shared" si="13"/>
        <v>J</v>
      </c>
      <c r="X51" s="46" t="str">
        <f t="shared" si="13"/>
        <v>K</v>
      </c>
      <c r="Y51" s="46" t="str">
        <f t="shared" si="13"/>
        <v>K</v>
      </c>
      <c r="Z51" s="46" t="str">
        <f t="shared" si="13"/>
        <v>J</v>
      </c>
      <c r="AA51" s="46" t="str">
        <f t="shared" si="13"/>
        <v>R</v>
      </c>
      <c r="AB51" s="46" t="str">
        <f t="shared" si="13"/>
        <v>J</v>
      </c>
      <c r="AC51" s="46" t="str">
        <f t="shared" si="13"/>
        <v>J</v>
      </c>
      <c r="AD51" s="46" t="str">
        <f t="shared" si="13"/>
        <v>J</v>
      </c>
      <c r="AE51" s="46" t="str">
        <f t="shared" si="13"/>
        <v>I</v>
      </c>
      <c r="AF51" s="46" t="str">
        <f t="shared" si="13"/>
        <v>D</v>
      </c>
      <c r="AG51" s="46" t="str">
        <f t="shared" si="13"/>
        <v>G</v>
      </c>
      <c r="AH51" s="119" t="str">
        <f t="shared" si="13"/>
        <v>I</v>
      </c>
      <c r="AI51" s="13"/>
    </row>
    <row r="52" spans="1:41" ht="18" hidden="1" thickBot="1" x14ac:dyDescent="0.25">
      <c r="B52" s="320"/>
      <c r="C52" s="210" t="str">
        <f>$F$1</f>
        <v>WEB割</v>
      </c>
      <c r="D52" s="44">
        <f ca="1">IFERROR(IF(D67=0,"Close",(IFERROR(HLOOKUP(D51,$D$2:$BC$6,5,FALSE),""))),"")</f>
        <v>0</v>
      </c>
      <c r="E52" s="44">
        <f t="shared" ref="E52:AH52" ca="1" si="14">IFERROR(IF(E67=0,"Close",(IFERROR(HLOOKUP(E51,$D$2:$BC$6,5,FALSE),""))),"")</f>
        <v>0</v>
      </c>
      <c r="F52" s="44">
        <f t="shared" ca="1" si="14"/>
        <v>0</v>
      </c>
      <c r="G52" s="44">
        <f t="shared" ca="1" si="14"/>
        <v>0</v>
      </c>
      <c r="H52" s="44">
        <f t="shared" ca="1" si="14"/>
        <v>0</v>
      </c>
      <c r="I52" s="44">
        <f t="shared" ca="1" si="14"/>
        <v>0</v>
      </c>
      <c r="J52" s="44">
        <f t="shared" ca="1" si="14"/>
        <v>0</v>
      </c>
      <c r="K52" s="44">
        <f t="shared" ca="1" si="14"/>
        <v>0</v>
      </c>
      <c r="L52" s="44">
        <f t="shared" ca="1" si="14"/>
        <v>0</v>
      </c>
      <c r="M52" s="44">
        <f t="shared" ca="1" si="14"/>
        <v>0</v>
      </c>
      <c r="N52" s="44">
        <f t="shared" ca="1" si="14"/>
        <v>0</v>
      </c>
      <c r="O52" s="44">
        <f t="shared" ca="1" si="14"/>
        <v>0</v>
      </c>
      <c r="P52" s="44">
        <f t="shared" ca="1" si="14"/>
        <v>0</v>
      </c>
      <c r="Q52" s="44">
        <f t="shared" ca="1" si="14"/>
        <v>0</v>
      </c>
      <c r="R52" s="44">
        <f t="shared" ca="1" si="14"/>
        <v>0</v>
      </c>
      <c r="S52" s="44">
        <f t="shared" ca="1" si="14"/>
        <v>0</v>
      </c>
      <c r="T52" s="44">
        <f t="shared" ca="1" si="14"/>
        <v>0</v>
      </c>
      <c r="U52" s="44">
        <f t="shared" ca="1" si="14"/>
        <v>0</v>
      </c>
      <c r="V52" s="44">
        <f t="shared" ca="1" si="14"/>
        <v>0</v>
      </c>
      <c r="W52" s="44">
        <f t="shared" ca="1" si="14"/>
        <v>0</v>
      </c>
      <c r="X52" s="44">
        <f t="shared" ca="1" si="14"/>
        <v>0</v>
      </c>
      <c r="Y52" s="44">
        <f t="shared" ca="1" si="14"/>
        <v>0</v>
      </c>
      <c r="Z52" s="44">
        <f t="shared" ca="1" si="14"/>
        <v>0</v>
      </c>
      <c r="AA52" s="44">
        <f t="shared" ca="1" si="14"/>
        <v>0</v>
      </c>
      <c r="AB52" s="44">
        <f t="shared" ca="1" si="14"/>
        <v>0</v>
      </c>
      <c r="AC52" s="44">
        <f t="shared" ca="1" si="14"/>
        <v>0</v>
      </c>
      <c r="AD52" s="44">
        <f t="shared" ca="1" si="14"/>
        <v>0</v>
      </c>
      <c r="AE52" s="44">
        <f t="shared" ca="1" si="14"/>
        <v>0</v>
      </c>
      <c r="AF52" s="44">
        <f t="shared" ca="1" si="14"/>
        <v>0</v>
      </c>
      <c r="AG52" s="44">
        <f t="shared" ca="1" si="14"/>
        <v>0</v>
      </c>
      <c r="AH52" s="118">
        <f t="shared" ca="1" si="14"/>
        <v>0</v>
      </c>
      <c r="AI52" s="13"/>
    </row>
    <row r="53" spans="1:41" ht="18" hidden="1" thickBot="1" x14ac:dyDescent="0.25">
      <c r="B53" s="320"/>
      <c r="C53" s="210" t="str">
        <f>$B$6&amp;"(連泊)"</f>
        <v>0(連泊)</v>
      </c>
      <c r="D53" s="45" t="str">
        <f>IF(ISBLANK(D$41),"",D$41)</f>
        <v>L</v>
      </c>
      <c r="E53" s="46" t="str">
        <f t="shared" ref="E53:AH53" si="15">IF(ISBLANK(E$41),"",E$41)</f>
        <v>Q</v>
      </c>
      <c r="F53" s="46" t="str">
        <f t="shared" si="15"/>
        <v>R</v>
      </c>
      <c r="G53" s="46" t="str">
        <f t="shared" si="15"/>
        <v>V</v>
      </c>
      <c r="H53" s="46" t="str">
        <f t="shared" si="15"/>
        <v>U</v>
      </c>
      <c r="I53" s="46" t="str">
        <f t="shared" si="15"/>
        <v>I</v>
      </c>
      <c r="J53" s="46" t="str">
        <f t="shared" si="15"/>
        <v>Q</v>
      </c>
      <c r="K53" s="46" t="str">
        <f t="shared" si="15"/>
        <v>L</v>
      </c>
      <c r="L53" s="46" t="str">
        <f t="shared" si="15"/>
        <v>L</v>
      </c>
      <c r="M53" s="46" t="str">
        <f t="shared" si="15"/>
        <v>Q</v>
      </c>
      <c r="N53" s="46" t="str">
        <f t="shared" si="15"/>
        <v>T</v>
      </c>
      <c r="O53" s="46" t="str">
        <f t="shared" si="15"/>
        <v>R</v>
      </c>
      <c r="P53" s="46" t="str">
        <f t="shared" si="15"/>
        <v>I</v>
      </c>
      <c r="Q53" s="46" t="str">
        <f t="shared" si="15"/>
        <v>L</v>
      </c>
      <c r="R53" s="46" t="str">
        <f t="shared" si="15"/>
        <v>H</v>
      </c>
      <c r="S53" s="46" t="str">
        <f t="shared" si="15"/>
        <v>I</v>
      </c>
      <c r="T53" s="46" t="str">
        <f t="shared" si="15"/>
        <v>J</v>
      </c>
      <c r="U53" s="46" t="str">
        <f t="shared" si="15"/>
        <v>M</v>
      </c>
      <c r="V53" s="46" t="str">
        <f t="shared" si="15"/>
        <v>J</v>
      </c>
      <c r="W53" s="46" t="str">
        <f t="shared" si="15"/>
        <v>J</v>
      </c>
      <c r="X53" s="46" t="str">
        <f t="shared" si="15"/>
        <v>K</v>
      </c>
      <c r="Y53" s="46" t="str">
        <f t="shared" si="15"/>
        <v>K</v>
      </c>
      <c r="Z53" s="46" t="str">
        <f t="shared" si="15"/>
        <v>J</v>
      </c>
      <c r="AA53" s="46" t="str">
        <f t="shared" si="15"/>
        <v>R</v>
      </c>
      <c r="AB53" s="46" t="str">
        <f t="shared" si="15"/>
        <v>J</v>
      </c>
      <c r="AC53" s="46" t="str">
        <f t="shared" si="15"/>
        <v>J</v>
      </c>
      <c r="AD53" s="46" t="str">
        <f t="shared" si="15"/>
        <v>J</v>
      </c>
      <c r="AE53" s="46" t="str">
        <f t="shared" si="15"/>
        <v>I</v>
      </c>
      <c r="AF53" s="46" t="str">
        <f t="shared" si="15"/>
        <v>D</v>
      </c>
      <c r="AG53" s="46" t="str">
        <f t="shared" si="15"/>
        <v>G</v>
      </c>
      <c r="AH53" s="119" t="str">
        <f t="shared" si="15"/>
        <v>I</v>
      </c>
    </row>
    <row r="54" spans="1:41" ht="18" hidden="1" thickBot="1" x14ac:dyDescent="0.25">
      <c r="B54" s="320"/>
      <c r="C54" s="215" t="str">
        <f>$F$10</f>
        <v>連泊</v>
      </c>
      <c r="D54" s="122">
        <f ca="1">IFERROR(IF(D67=0,"Close",(IFERROR(HLOOKUP(D53,$D$11:$BC$15,5,FALSE),""))),"")</f>
        <v>0</v>
      </c>
      <c r="E54" s="123">
        <f t="shared" ref="E54:AH54" ca="1" si="16">IFERROR(IF(E67=0,"Close",(IFERROR(HLOOKUP(E53,$D$11:$BC$15,5,FALSE),""))),"")</f>
        <v>0</v>
      </c>
      <c r="F54" s="123">
        <f t="shared" ca="1" si="16"/>
        <v>0</v>
      </c>
      <c r="G54" s="123">
        <f t="shared" ca="1" si="16"/>
        <v>0</v>
      </c>
      <c r="H54" s="123">
        <f t="shared" ca="1" si="16"/>
        <v>0</v>
      </c>
      <c r="I54" s="123">
        <f t="shared" ca="1" si="16"/>
        <v>0</v>
      </c>
      <c r="J54" s="123">
        <f t="shared" ca="1" si="16"/>
        <v>0</v>
      </c>
      <c r="K54" s="123">
        <f t="shared" ca="1" si="16"/>
        <v>0</v>
      </c>
      <c r="L54" s="123">
        <f t="shared" ca="1" si="16"/>
        <v>0</v>
      </c>
      <c r="M54" s="123">
        <f t="shared" ca="1" si="16"/>
        <v>0</v>
      </c>
      <c r="N54" s="123">
        <f t="shared" ca="1" si="16"/>
        <v>0</v>
      </c>
      <c r="O54" s="123">
        <f t="shared" ca="1" si="16"/>
        <v>0</v>
      </c>
      <c r="P54" s="123">
        <f t="shared" ca="1" si="16"/>
        <v>0</v>
      </c>
      <c r="Q54" s="123">
        <f t="shared" ca="1" si="16"/>
        <v>0</v>
      </c>
      <c r="R54" s="123">
        <f t="shared" ca="1" si="16"/>
        <v>0</v>
      </c>
      <c r="S54" s="123">
        <f t="shared" ca="1" si="16"/>
        <v>0</v>
      </c>
      <c r="T54" s="123">
        <f t="shared" ca="1" si="16"/>
        <v>0</v>
      </c>
      <c r="U54" s="123">
        <f t="shared" ca="1" si="16"/>
        <v>0</v>
      </c>
      <c r="V54" s="123">
        <f t="shared" ca="1" si="16"/>
        <v>0</v>
      </c>
      <c r="W54" s="123">
        <f t="shared" ca="1" si="16"/>
        <v>0</v>
      </c>
      <c r="X54" s="123">
        <f t="shared" ca="1" si="16"/>
        <v>0</v>
      </c>
      <c r="Y54" s="123">
        <f t="shared" ca="1" si="16"/>
        <v>0</v>
      </c>
      <c r="Z54" s="123">
        <f t="shared" ca="1" si="16"/>
        <v>0</v>
      </c>
      <c r="AA54" s="123">
        <f t="shared" ca="1" si="16"/>
        <v>0</v>
      </c>
      <c r="AB54" s="123">
        <f t="shared" ca="1" si="16"/>
        <v>0</v>
      </c>
      <c r="AC54" s="123">
        <f t="shared" ca="1" si="16"/>
        <v>0</v>
      </c>
      <c r="AD54" s="123">
        <f t="shared" ca="1" si="16"/>
        <v>0</v>
      </c>
      <c r="AE54" s="123">
        <f t="shared" ca="1" si="16"/>
        <v>0</v>
      </c>
      <c r="AF54" s="123">
        <f t="shared" ca="1" si="16"/>
        <v>0</v>
      </c>
      <c r="AG54" s="123">
        <f t="shared" ca="1" si="16"/>
        <v>0</v>
      </c>
      <c r="AH54" s="124">
        <f t="shared" ca="1" si="16"/>
        <v>0</v>
      </c>
    </row>
    <row r="55" spans="1:41" ht="18" hidden="1" thickBot="1" x14ac:dyDescent="0.25">
      <c r="B55" s="320"/>
      <c r="C55" s="209" t="str">
        <f>$B$7&amp;"(単泊)"</f>
        <v>0(単泊)</v>
      </c>
      <c r="D55" s="45" t="str">
        <f>IF(ISBLANK(D$39),"",D$39)</f>
        <v>L</v>
      </c>
      <c r="E55" s="46" t="str">
        <f t="shared" ref="E55:AH55" si="17">IF(ISBLANK(E$39),"",E$39)</f>
        <v>Q</v>
      </c>
      <c r="F55" s="46" t="str">
        <f t="shared" si="17"/>
        <v>R</v>
      </c>
      <c r="G55" s="46" t="str">
        <f t="shared" si="17"/>
        <v>V</v>
      </c>
      <c r="H55" s="46" t="str">
        <f t="shared" si="17"/>
        <v>U</v>
      </c>
      <c r="I55" s="46" t="str">
        <f t="shared" si="17"/>
        <v>I</v>
      </c>
      <c r="J55" s="46" t="str">
        <f t="shared" si="17"/>
        <v>Q</v>
      </c>
      <c r="K55" s="46" t="str">
        <f t="shared" si="17"/>
        <v>L</v>
      </c>
      <c r="L55" s="46" t="str">
        <f t="shared" si="17"/>
        <v>L</v>
      </c>
      <c r="M55" s="46" t="str">
        <f t="shared" si="17"/>
        <v>Q</v>
      </c>
      <c r="N55" s="46" t="str">
        <f t="shared" si="17"/>
        <v>T</v>
      </c>
      <c r="O55" s="46" t="str">
        <f t="shared" si="17"/>
        <v>R</v>
      </c>
      <c r="P55" s="46" t="str">
        <f t="shared" si="17"/>
        <v>I</v>
      </c>
      <c r="Q55" s="46" t="str">
        <f t="shared" si="17"/>
        <v>L</v>
      </c>
      <c r="R55" s="46" t="str">
        <f t="shared" si="17"/>
        <v>H</v>
      </c>
      <c r="S55" s="46" t="str">
        <f t="shared" si="17"/>
        <v>I</v>
      </c>
      <c r="T55" s="46" t="str">
        <f t="shared" si="17"/>
        <v>J</v>
      </c>
      <c r="U55" s="46" t="str">
        <f t="shared" si="17"/>
        <v>M</v>
      </c>
      <c r="V55" s="46" t="str">
        <f t="shared" si="17"/>
        <v>J</v>
      </c>
      <c r="W55" s="46" t="str">
        <f t="shared" si="17"/>
        <v>J</v>
      </c>
      <c r="X55" s="46" t="str">
        <f t="shared" si="17"/>
        <v>K</v>
      </c>
      <c r="Y55" s="46" t="str">
        <f t="shared" si="17"/>
        <v>K</v>
      </c>
      <c r="Z55" s="46" t="str">
        <f t="shared" si="17"/>
        <v>J</v>
      </c>
      <c r="AA55" s="46" t="str">
        <f t="shared" si="17"/>
        <v>R</v>
      </c>
      <c r="AB55" s="46" t="str">
        <f t="shared" si="17"/>
        <v>J</v>
      </c>
      <c r="AC55" s="46" t="str">
        <f t="shared" si="17"/>
        <v>J</v>
      </c>
      <c r="AD55" s="46" t="str">
        <f t="shared" si="17"/>
        <v>J</v>
      </c>
      <c r="AE55" s="46" t="str">
        <f t="shared" si="17"/>
        <v>I</v>
      </c>
      <c r="AF55" s="46" t="str">
        <f t="shared" si="17"/>
        <v>D</v>
      </c>
      <c r="AG55" s="46" t="str">
        <f t="shared" si="17"/>
        <v>G</v>
      </c>
      <c r="AH55" s="119" t="str">
        <f t="shared" si="17"/>
        <v>I</v>
      </c>
      <c r="AI55" s="13"/>
    </row>
    <row r="56" spans="1:41" ht="18" hidden="1" thickBot="1" x14ac:dyDescent="0.25">
      <c r="B56" s="320"/>
      <c r="C56" s="210" t="str">
        <f>$F$1</f>
        <v>WEB割</v>
      </c>
      <c r="D56" s="44">
        <f ca="1">IFERROR(IF(D68=0,"Close",(IFERROR(HLOOKUP(D55,$D$2:$BC$8,6,FALSE),""))),"")</f>
        <v>0</v>
      </c>
      <c r="E56" s="44">
        <f t="shared" ref="E56:AH56" ca="1" si="18">IFERROR(IF(E68=0,"Close",(IFERROR(HLOOKUP(E55,$D$2:$BC$8,6,FALSE),""))),"")</f>
        <v>0</v>
      </c>
      <c r="F56" s="44">
        <f t="shared" ca="1" si="18"/>
        <v>0</v>
      </c>
      <c r="G56" s="44">
        <f t="shared" ca="1" si="18"/>
        <v>0</v>
      </c>
      <c r="H56" s="44">
        <f t="shared" ca="1" si="18"/>
        <v>0</v>
      </c>
      <c r="I56" s="44">
        <f t="shared" ca="1" si="18"/>
        <v>0</v>
      </c>
      <c r="J56" s="44">
        <f t="shared" ca="1" si="18"/>
        <v>0</v>
      </c>
      <c r="K56" s="44">
        <f t="shared" ca="1" si="18"/>
        <v>0</v>
      </c>
      <c r="L56" s="44">
        <f t="shared" ca="1" si="18"/>
        <v>0</v>
      </c>
      <c r="M56" s="44">
        <f t="shared" ca="1" si="18"/>
        <v>0</v>
      </c>
      <c r="N56" s="44">
        <f t="shared" ca="1" si="18"/>
        <v>0</v>
      </c>
      <c r="O56" s="44">
        <f t="shared" ca="1" si="18"/>
        <v>0</v>
      </c>
      <c r="P56" s="44">
        <f t="shared" ca="1" si="18"/>
        <v>0</v>
      </c>
      <c r="Q56" s="44">
        <f t="shared" ca="1" si="18"/>
        <v>0</v>
      </c>
      <c r="R56" s="44">
        <f t="shared" ca="1" si="18"/>
        <v>0</v>
      </c>
      <c r="S56" s="44">
        <f t="shared" ca="1" si="18"/>
        <v>0</v>
      </c>
      <c r="T56" s="44">
        <f t="shared" ca="1" si="18"/>
        <v>0</v>
      </c>
      <c r="U56" s="44">
        <f t="shared" ca="1" si="18"/>
        <v>0</v>
      </c>
      <c r="V56" s="44">
        <f t="shared" ca="1" si="18"/>
        <v>0</v>
      </c>
      <c r="W56" s="44">
        <f t="shared" ca="1" si="18"/>
        <v>0</v>
      </c>
      <c r="X56" s="44">
        <f t="shared" ca="1" si="18"/>
        <v>0</v>
      </c>
      <c r="Y56" s="44">
        <f t="shared" ca="1" si="18"/>
        <v>0</v>
      </c>
      <c r="Z56" s="44">
        <f t="shared" ca="1" si="18"/>
        <v>0</v>
      </c>
      <c r="AA56" s="44">
        <f t="shared" ca="1" si="18"/>
        <v>0</v>
      </c>
      <c r="AB56" s="44">
        <f t="shared" ca="1" si="18"/>
        <v>0</v>
      </c>
      <c r="AC56" s="44">
        <f t="shared" ca="1" si="18"/>
        <v>0</v>
      </c>
      <c r="AD56" s="44">
        <f t="shared" ca="1" si="18"/>
        <v>0</v>
      </c>
      <c r="AE56" s="44">
        <f t="shared" ca="1" si="18"/>
        <v>0</v>
      </c>
      <c r="AF56" s="44">
        <f t="shared" ca="1" si="18"/>
        <v>0</v>
      </c>
      <c r="AG56" s="44">
        <f t="shared" ca="1" si="18"/>
        <v>0</v>
      </c>
      <c r="AH56" s="118">
        <f t="shared" ca="1" si="18"/>
        <v>0</v>
      </c>
      <c r="AI56" s="13"/>
    </row>
    <row r="57" spans="1:41" ht="18" hidden="1" thickBot="1" x14ac:dyDescent="0.25">
      <c r="B57" s="320"/>
      <c r="C57" s="210" t="str">
        <f>$B$7&amp;"(連泊)"</f>
        <v>0(連泊)</v>
      </c>
      <c r="D57" s="45" t="str">
        <f>IF(ISBLANK(D$41),"",D$41)</f>
        <v>L</v>
      </c>
      <c r="E57" s="46" t="str">
        <f t="shared" ref="E57:AH57" si="19">IF(ISBLANK(E$41),"",E$41)</f>
        <v>Q</v>
      </c>
      <c r="F57" s="46" t="str">
        <f t="shared" si="19"/>
        <v>R</v>
      </c>
      <c r="G57" s="46" t="str">
        <f t="shared" si="19"/>
        <v>V</v>
      </c>
      <c r="H57" s="46" t="str">
        <f t="shared" si="19"/>
        <v>U</v>
      </c>
      <c r="I57" s="46" t="str">
        <f t="shared" si="19"/>
        <v>I</v>
      </c>
      <c r="J57" s="46" t="str">
        <f t="shared" si="19"/>
        <v>Q</v>
      </c>
      <c r="K57" s="46" t="str">
        <f t="shared" si="19"/>
        <v>L</v>
      </c>
      <c r="L57" s="46" t="str">
        <f t="shared" si="19"/>
        <v>L</v>
      </c>
      <c r="M57" s="46" t="str">
        <f t="shared" si="19"/>
        <v>Q</v>
      </c>
      <c r="N57" s="46" t="str">
        <f t="shared" si="19"/>
        <v>T</v>
      </c>
      <c r="O57" s="46" t="str">
        <f t="shared" si="19"/>
        <v>R</v>
      </c>
      <c r="P57" s="46" t="str">
        <f t="shared" si="19"/>
        <v>I</v>
      </c>
      <c r="Q57" s="46" t="str">
        <f t="shared" si="19"/>
        <v>L</v>
      </c>
      <c r="R57" s="46" t="str">
        <f t="shared" si="19"/>
        <v>H</v>
      </c>
      <c r="S57" s="46" t="str">
        <f t="shared" si="19"/>
        <v>I</v>
      </c>
      <c r="T57" s="46" t="str">
        <f t="shared" si="19"/>
        <v>J</v>
      </c>
      <c r="U57" s="46" t="str">
        <f t="shared" si="19"/>
        <v>M</v>
      </c>
      <c r="V57" s="46" t="str">
        <f t="shared" si="19"/>
        <v>J</v>
      </c>
      <c r="W57" s="46" t="str">
        <f t="shared" si="19"/>
        <v>J</v>
      </c>
      <c r="X57" s="46" t="str">
        <f t="shared" si="19"/>
        <v>K</v>
      </c>
      <c r="Y57" s="46" t="str">
        <f t="shared" si="19"/>
        <v>K</v>
      </c>
      <c r="Z57" s="46" t="str">
        <f t="shared" si="19"/>
        <v>J</v>
      </c>
      <c r="AA57" s="46" t="str">
        <f t="shared" si="19"/>
        <v>R</v>
      </c>
      <c r="AB57" s="46" t="str">
        <f t="shared" si="19"/>
        <v>J</v>
      </c>
      <c r="AC57" s="46" t="str">
        <f t="shared" si="19"/>
        <v>J</v>
      </c>
      <c r="AD57" s="46" t="str">
        <f t="shared" si="19"/>
        <v>J</v>
      </c>
      <c r="AE57" s="46" t="str">
        <f t="shared" si="19"/>
        <v>I</v>
      </c>
      <c r="AF57" s="46" t="str">
        <f t="shared" si="19"/>
        <v>D</v>
      </c>
      <c r="AG57" s="46" t="str">
        <f t="shared" si="19"/>
        <v>G</v>
      </c>
      <c r="AH57" s="119" t="str">
        <f t="shared" si="19"/>
        <v>I</v>
      </c>
    </row>
    <row r="58" spans="1:41" ht="18" hidden="1" thickBot="1" x14ac:dyDescent="0.25">
      <c r="B58" s="320"/>
      <c r="C58" s="215" t="str">
        <f>$F$10</f>
        <v>連泊</v>
      </c>
      <c r="D58" s="122">
        <f ca="1">IFERROR(IF(D68=0,"Close",(IFERROR(HLOOKUP(D57,$D$11:$BC$17,6,FALSE),""))),"")</f>
        <v>0</v>
      </c>
      <c r="E58" s="123">
        <f t="shared" ref="E58:AH58" ca="1" si="20">IFERROR(IF(E68=0,"Close",(IFERROR(HLOOKUP(E57,$D$11:$BC$17,6,FALSE),""))),"")</f>
        <v>0</v>
      </c>
      <c r="F58" s="123">
        <f t="shared" ca="1" si="20"/>
        <v>0</v>
      </c>
      <c r="G58" s="123">
        <f t="shared" ca="1" si="20"/>
        <v>0</v>
      </c>
      <c r="H58" s="123">
        <f t="shared" ca="1" si="20"/>
        <v>0</v>
      </c>
      <c r="I58" s="123">
        <f t="shared" ca="1" si="20"/>
        <v>0</v>
      </c>
      <c r="J58" s="123">
        <f t="shared" ca="1" si="20"/>
        <v>0</v>
      </c>
      <c r="K58" s="123">
        <f t="shared" ca="1" si="20"/>
        <v>0</v>
      </c>
      <c r="L58" s="123">
        <f t="shared" ca="1" si="20"/>
        <v>0</v>
      </c>
      <c r="M58" s="123">
        <f t="shared" ca="1" si="20"/>
        <v>0</v>
      </c>
      <c r="N58" s="123">
        <f t="shared" ca="1" si="20"/>
        <v>0</v>
      </c>
      <c r="O58" s="123">
        <f t="shared" ca="1" si="20"/>
        <v>0</v>
      </c>
      <c r="P58" s="123">
        <f t="shared" ca="1" si="20"/>
        <v>0</v>
      </c>
      <c r="Q58" s="123">
        <f t="shared" ca="1" si="20"/>
        <v>0</v>
      </c>
      <c r="R58" s="123">
        <f t="shared" ca="1" si="20"/>
        <v>0</v>
      </c>
      <c r="S58" s="123">
        <f t="shared" ca="1" si="20"/>
        <v>0</v>
      </c>
      <c r="T58" s="123">
        <f t="shared" ca="1" si="20"/>
        <v>0</v>
      </c>
      <c r="U58" s="123">
        <f t="shared" ca="1" si="20"/>
        <v>0</v>
      </c>
      <c r="V58" s="123">
        <f t="shared" ca="1" si="20"/>
        <v>0</v>
      </c>
      <c r="W58" s="123">
        <f t="shared" ca="1" si="20"/>
        <v>0</v>
      </c>
      <c r="X58" s="123">
        <f t="shared" ca="1" si="20"/>
        <v>0</v>
      </c>
      <c r="Y58" s="123">
        <f t="shared" ca="1" si="20"/>
        <v>0</v>
      </c>
      <c r="Z58" s="123">
        <f t="shared" ca="1" si="20"/>
        <v>0</v>
      </c>
      <c r="AA58" s="123">
        <f t="shared" ca="1" si="20"/>
        <v>0</v>
      </c>
      <c r="AB58" s="123">
        <f t="shared" ca="1" si="20"/>
        <v>0</v>
      </c>
      <c r="AC58" s="123">
        <f t="shared" ca="1" si="20"/>
        <v>0</v>
      </c>
      <c r="AD58" s="123">
        <f t="shared" ca="1" si="20"/>
        <v>0</v>
      </c>
      <c r="AE58" s="123">
        <f t="shared" ca="1" si="20"/>
        <v>0</v>
      </c>
      <c r="AF58" s="123">
        <f t="shared" ca="1" si="20"/>
        <v>0</v>
      </c>
      <c r="AG58" s="123">
        <f t="shared" ca="1" si="20"/>
        <v>0</v>
      </c>
      <c r="AH58" s="124">
        <f t="shared" ca="1" si="20"/>
        <v>0</v>
      </c>
    </row>
    <row r="59" spans="1:41" ht="18" hidden="1" thickBot="1" x14ac:dyDescent="0.25">
      <c r="B59" s="320"/>
      <c r="C59" s="209" t="str">
        <f>$B$8&amp;"(単泊)"</f>
        <v>0(単泊)</v>
      </c>
      <c r="D59" s="115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7"/>
      <c r="AI59" s="13"/>
    </row>
    <row r="60" spans="1:41" ht="18" hidden="1" thickBot="1" x14ac:dyDescent="0.25">
      <c r="B60" s="320"/>
      <c r="C60" s="210" t="str">
        <f>$F$1</f>
        <v>WEB割</v>
      </c>
      <c r="D60" s="44" t="str">
        <f ca="1">IFERROR(IF(D69=0,"Close",(IFERROR(HLOOKUP(D59,$D$2:$BC$8,7,FALSE),""))),"")</f>
        <v/>
      </c>
      <c r="E60" s="44" t="str">
        <f t="shared" ref="E60:AH60" ca="1" si="21">IFERROR(IF(E69=0,"Close",(IFERROR(HLOOKUP(E59,$D$2:$BC$8,7,FALSE),""))),"")</f>
        <v/>
      </c>
      <c r="F60" s="44" t="str">
        <f t="shared" ca="1" si="21"/>
        <v/>
      </c>
      <c r="G60" s="44" t="str">
        <f t="shared" ca="1" si="21"/>
        <v/>
      </c>
      <c r="H60" s="44" t="str">
        <f t="shared" ca="1" si="21"/>
        <v/>
      </c>
      <c r="I60" s="44" t="str">
        <f t="shared" ca="1" si="21"/>
        <v/>
      </c>
      <c r="J60" s="44" t="str">
        <f t="shared" ca="1" si="21"/>
        <v/>
      </c>
      <c r="K60" s="44" t="str">
        <f t="shared" ca="1" si="21"/>
        <v/>
      </c>
      <c r="L60" s="44" t="str">
        <f t="shared" ca="1" si="21"/>
        <v/>
      </c>
      <c r="M60" s="44" t="str">
        <f t="shared" ca="1" si="21"/>
        <v/>
      </c>
      <c r="N60" s="44" t="str">
        <f t="shared" ca="1" si="21"/>
        <v/>
      </c>
      <c r="O60" s="44" t="str">
        <f t="shared" ca="1" si="21"/>
        <v/>
      </c>
      <c r="P60" s="44" t="str">
        <f t="shared" ca="1" si="21"/>
        <v/>
      </c>
      <c r="Q60" s="44" t="str">
        <f t="shared" ca="1" si="21"/>
        <v/>
      </c>
      <c r="R60" s="44" t="str">
        <f t="shared" ca="1" si="21"/>
        <v/>
      </c>
      <c r="S60" s="44" t="str">
        <f t="shared" ca="1" si="21"/>
        <v/>
      </c>
      <c r="T60" s="44" t="str">
        <f t="shared" ca="1" si="21"/>
        <v/>
      </c>
      <c r="U60" s="44" t="str">
        <f t="shared" ca="1" si="21"/>
        <v/>
      </c>
      <c r="V60" s="44" t="str">
        <f t="shared" ca="1" si="21"/>
        <v/>
      </c>
      <c r="W60" s="44" t="str">
        <f t="shared" ca="1" si="21"/>
        <v/>
      </c>
      <c r="X60" s="44" t="str">
        <f t="shared" ca="1" si="21"/>
        <v/>
      </c>
      <c r="Y60" s="44" t="str">
        <f t="shared" ca="1" si="21"/>
        <v/>
      </c>
      <c r="Z60" s="44" t="str">
        <f t="shared" ca="1" si="21"/>
        <v/>
      </c>
      <c r="AA60" s="44" t="str">
        <f t="shared" ca="1" si="21"/>
        <v/>
      </c>
      <c r="AB60" s="44" t="str">
        <f t="shared" ca="1" si="21"/>
        <v/>
      </c>
      <c r="AC60" s="44" t="str">
        <f t="shared" ca="1" si="21"/>
        <v/>
      </c>
      <c r="AD60" s="44" t="str">
        <f t="shared" ca="1" si="21"/>
        <v/>
      </c>
      <c r="AE60" s="44" t="str">
        <f t="shared" ca="1" si="21"/>
        <v/>
      </c>
      <c r="AF60" s="44" t="str">
        <f t="shared" ca="1" si="21"/>
        <v/>
      </c>
      <c r="AG60" s="44" t="str">
        <f t="shared" ca="1" si="21"/>
        <v/>
      </c>
      <c r="AH60" s="118" t="str">
        <f t="shared" ca="1" si="21"/>
        <v/>
      </c>
      <c r="AI60" s="13"/>
    </row>
    <row r="61" spans="1:41" ht="18" hidden="1" thickBot="1" x14ac:dyDescent="0.25">
      <c r="B61" s="320"/>
      <c r="C61" s="210" t="str">
        <f>$B$8&amp;"(連泊)"</f>
        <v>0(連泊)</v>
      </c>
      <c r="D61" s="45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119"/>
    </row>
    <row r="62" spans="1:41" ht="18" hidden="1" thickBot="1" x14ac:dyDescent="0.25">
      <c r="B62" s="320"/>
      <c r="C62" s="216" t="str">
        <f>$F$10</f>
        <v>連泊</v>
      </c>
      <c r="D62" s="122" t="str">
        <f ca="1">IFERROR(IF(D69=0,"Close",(IFERROR(HLOOKUP(D61,$D$11:$BC$17,7,FALSE),""))),"")</f>
        <v/>
      </c>
      <c r="E62" s="123" t="str">
        <f t="shared" ref="E62:AH62" ca="1" si="22">IFERROR(IF(E69=0,"Close",(IFERROR(HLOOKUP(E61,$D$11:$BC$17,7,FALSE),""))),"")</f>
        <v/>
      </c>
      <c r="F62" s="123" t="str">
        <f t="shared" ca="1" si="22"/>
        <v/>
      </c>
      <c r="G62" s="123" t="str">
        <f t="shared" ca="1" si="22"/>
        <v/>
      </c>
      <c r="H62" s="123" t="str">
        <f t="shared" ca="1" si="22"/>
        <v/>
      </c>
      <c r="I62" s="123" t="str">
        <f t="shared" ca="1" si="22"/>
        <v/>
      </c>
      <c r="J62" s="123" t="str">
        <f t="shared" ca="1" si="22"/>
        <v/>
      </c>
      <c r="K62" s="123" t="str">
        <f t="shared" ca="1" si="22"/>
        <v/>
      </c>
      <c r="L62" s="123" t="str">
        <f t="shared" ca="1" si="22"/>
        <v/>
      </c>
      <c r="M62" s="123" t="str">
        <f t="shared" ca="1" si="22"/>
        <v/>
      </c>
      <c r="N62" s="123" t="str">
        <f t="shared" ca="1" si="22"/>
        <v/>
      </c>
      <c r="O62" s="123" t="str">
        <f t="shared" ca="1" si="22"/>
        <v/>
      </c>
      <c r="P62" s="123" t="str">
        <f t="shared" ca="1" si="22"/>
        <v/>
      </c>
      <c r="Q62" s="123" t="str">
        <f t="shared" ca="1" si="22"/>
        <v/>
      </c>
      <c r="R62" s="123" t="str">
        <f t="shared" ca="1" si="22"/>
        <v/>
      </c>
      <c r="S62" s="123" t="str">
        <f t="shared" ca="1" si="22"/>
        <v/>
      </c>
      <c r="T62" s="123" t="str">
        <f t="shared" ca="1" si="22"/>
        <v/>
      </c>
      <c r="U62" s="123" t="str">
        <f t="shared" ca="1" si="22"/>
        <v/>
      </c>
      <c r="V62" s="123" t="str">
        <f t="shared" ca="1" si="22"/>
        <v/>
      </c>
      <c r="W62" s="123" t="str">
        <f t="shared" ca="1" si="22"/>
        <v/>
      </c>
      <c r="X62" s="123" t="str">
        <f t="shared" ca="1" si="22"/>
        <v/>
      </c>
      <c r="Y62" s="123" t="str">
        <f t="shared" ca="1" si="22"/>
        <v/>
      </c>
      <c r="Z62" s="123" t="str">
        <f t="shared" ca="1" si="22"/>
        <v/>
      </c>
      <c r="AA62" s="123" t="str">
        <f t="shared" ca="1" si="22"/>
        <v/>
      </c>
      <c r="AB62" s="123" t="str">
        <f t="shared" ca="1" si="22"/>
        <v/>
      </c>
      <c r="AC62" s="123" t="str">
        <f t="shared" ca="1" si="22"/>
        <v/>
      </c>
      <c r="AD62" s="123" t="str">
        <f t="shared" ca="1" si="22"/>
        <v/>
      </c>
      <c r="AE62" s="123" t="str">
        <f t="shared" ca="1" si="22"/>
        <v/>
      </c>
      <c r="AF62" s="123" t="str">
        <f t="shared" ca="1" si="22"/>
        <v/>
      </c>
      <c r="AG62" s="123" t="str">
        <f t="shared" ca="1" si="22"/>
        <v/>
      </c>
      <c r="AH62" s="124" t="str">
        <f t="shared" ca="1" si="22"/>
        <v/>
      </c>
    </row>
    <row r="63" spans="1:41" x14ac:dyDescent="0.2">
      <c r="B63" s="320"/>
      <c r="C63" s="223" t="s">
        <v>61</v>
      </c>
      <c r="D63" s="224">
        <f ca="1">IFERROR(D77/(D77+D70),0)</f>
        <v>0</v>
      </c>
      <c r="E63" s="224">
        <f t="shared" ref="E63:AH63" ca="1" si="23">IFERROR(E77/(E77+E70),0)</f>
        <v>0</v>
      </c>
      <c r="F63" s="224">
        <f t="shared" ca="1" si="23"/>
        <v>0</v>
      </c>
      <c r="G63" s="224">
        <f t="shared" ca="1" si="23"/>
        <v>0</v>
      </c>
      <c r="H63" s="224">
        <f t="shared" ca="1" si="23"/>
        <v>0</v>
      </c>
      <c r="I63" s="224">
        <f t="shared" ca="1" si="23"/>
        <v>0</v>
      </c>
      <c r="J63" s="224">
        <f t="shared" ca="1" si="23"/>
        <v>0</v>
      </c>
      <c r="K63" s="224">
        <f t="shared" ca="1" si="23"/>
        <v>0</v>
      </c>
      <c r="L63" s="224">
        <f t="shared" ca="1" si="23"/>
        <v>0</v>
      </c>
      <c r="M63" s="224">
        <f t="shared" ca="1" si="23"/>
        <v>0</v>
      </c>
      <c r="N63" s="224">
        <f t="shared" ca="1" si="23"/>
        <v>0</v>
      </c>
      <c r="O63" s="224">
        <f t="shared" ca="1" si="23"/>
        <v>0</v>
      </c>
      <c r="P63" s="224">
        <f t="shared" ca="1" si="23"/>
        <v>0</v>
      </c>
      <c r="Q63" s="224">
        <f t="shared" ca="1" si="23"/>
        <v>0</v>
      </c>
      <c r="R63" s="224">
        <f t="shared" ca="1" si="23"/>
        <v>0</v>
      </c>
      <c r="S63" s="224">
        <f t="shared" ca="1" si="23"/>
        <v>0</v>
      </c>
      <c r="T63" s="224">
        <f t="shared" ca="1" si="23"/>
        <v>0</v>
      </c>
      <c r="U63" s="224">
        <f t="shared" ca="1" si="23"/>
        <v>0</v>
      </c>
      <c r="V63" s="224">
        <f t="shared" ca="1" si="23"/>
        <v>0</v>
      </c>
      <c r="W63" s="224">
        <f t="shared" ca="1" si="23"/>
        <v>0</v>
      </c>
      <c r="X63" s="224">
        <f t="shared" ca="1" si="23"/>
        <v>0</v>
      </c>
      <c r="Y63" s="224">
        <f t="shared" ca="1" si="23"/>
        <v>0</v>
      </c>
      <c r="Z63" s="224">
        <f t="shared" ca="1" si="23"/>
        <v>0</v>
      </c>
      <c r="AA63" s="224">
        <f t="shared" ca="1" si="23"/>
        <v>0</v>
      </c>
      <c r="AB63" s="224">
        <f t="shared" ca="1" si="23"/>
        <v>0</v>
      </c>
      <c r="AC63" s="224">
        <f t="shared" ca="1" si="23"/>
        <v>0</v>
      </c>
      <c r="AD63" s="224">
        <f t="shared" ca="1" si="23"/>
        <v>0</v>
      </c>
      <c r="AE63" s="224">
        <f t="shared" ca="1" si="23"/>
        <v>0</v>
      </c>
      <c r="AF63" s="224">
        <f t="shared" ca="1" si="23"/>
        <v>0</v>
      </c>
      <c r="AG63" s="224">
        <f t="shared" ca="1" si="23"/>
        <v>0</v>
      </c>
      <c r="AH63" s="225">
        <f t="shared" ca="1" si="23"/>
        <v>0</v>
      </c>
      <c r="AI63" s="80" t="e">
        <f t="shared" ref="AI63" ca="1" si="24">AI77/(AI77+AI70)</f>
        <v>#DIV/0!</v>
      </c>
      <c r="AJ63" s="4" t="s">
        <v>131</v>
      </c>
      <c r="AL63" s="4" t="s">
        <v>102</v>
      </c>
      <c r="AM63" s="13">
        <v>0</v>
      </c>
    </row>
    <row r="64" spans="1:41" ht="18" customHeight="1" collapsed="1" x14ac:dyDescent="0.2">
      <c r="A64" s="4">
        <v>2</v>
      </c>
      <c r="B64" s="320"/>
      <c r="C64" s="217" t="str">
        <f>B3&amp;"(残室数)"</f>
        <v>ラグジュアリープールヴィラ(残室数)</v>
      </c>
      <c r="D64" s="103" t="str">
        <f ca="1">IFERROR(IF(D$19&lt;2,"",VLOOKUP($C64,在庫!$B$4:$SS$16,D$19,0)),"")</f>
        <v/>
      </c>
      <c r="E64" s="104" t="str">
        <f ca="1">IFERROR(IF(E$19&lt;2,"",VLOOKUP($C64,在庫!$B$4:$SS$16,E$19,0)),"")</f>
        <v/>
      </c>
      <c r="F64" s="104" t="str">
        <f ca="1">IFERROR(IF(F$19&lt;2,"",VLOOKUP($C64,在庫!$B$4:$SS$16,F$19,0)),"")</f>
        <v/>
      </c>
      <c r="G64" s="104" t="str">
        <f ca="1">IFERROR(IF(G$19&lt;2,"",VLOOKUP($C64,在庫!$B$4:$SS$16,G$19,0)),"")</f>
        <v/>
      </c>
      <c r="H64" s="104" t="str">
        <f ca="1">IFERROR(IF(H$19&lt;2,"",VLOOKUP($C64,在庫!$B$4:$SS$16,H$19,0)),"")</f>
        <v/>
      </c>
      <c r="I64" s="104" t="str">
        <f ca="1">IFERROR(IF(I$19&lt;2,"",VLOOKUP($C64,在庫!$B$4:$SS$16,I$19,0)),"")</f>
        <v/>
      </c>
      <c r="J64" s="104" t="str">
        <f ca="1">IFERROR(IF(J$19&lt;2,"",VLOOKUP($C64,在庫!$B$4:$SS$16,J$19,0)),"")</f>
        <v/>
      </c>
      <c r="K64" s="104" t="str">
        <f ca="1">IFERROR(IF(K$19&lt;2,"",VLOOKUP($C64,在庫!$B$4:$SS$16,K$19,0)),"")</f>
        <v/>
      </c>
      <c r="L64" s="104" t="str">
        <f ca="1">IFERROR(IF(L$19&lt;2,"",VLOOKUP($C64,在庫!$B$4:$SS$16,L$19,0)),"")</f>
        <v/>
      </c>
      <c r="M64" s="104" t="str">
        <f ca="1">IFERROR(IF(M$19&lt;2,"",VLOOKUP($C64,在庫!$B$4:$SS$16,M$19,0)),"")</f>
        <v/>
      </c>
      <c r="N64" s="104" t="str">
        <f ca="1">IFERROR(IF(N$19&lt;2,"",VLOOKUP($C64,在庫!$B$4:$SS$16,N$19,0)),"")</f>
        <v/>
      </c>
      <c r="O64" s="104" t="str">
        <f ca="1">IFERROR(IF(O$19&lt;2,"",VLOOKUP($C64,在庫!$B$4:$SS$16,O$19,0)),"")</f>
        <v/>
      </c>
      <c r="P64" s="104" t="str">
        <f ca="1">IFERROR(IF(P$19&lt;2,"",VLOOKUP($C64,在庫!$B$4:$SS$16,P$19,0)),"")</f>
        <v/>
      </c>
      <c r="Q64" s="104" t="str">
        <f ca="1">IFERROR(IF(Q$19&lt;2,"",VLOOKUP($C64,在庫!$B$4:$SS$16,Q$19,0)),"")</f>
        <v/>
      </c>
      <c r="R64" s="104" t="str">
        <f ca="1">IFERROR(IF(R$19&lt;2,"",VLOOKUP($C64,在庫!$B$4:$SS$16,R$19,0)),"")</f>
        <v/>
      </c>
      <c r="S64" s="104" t="str">
        <f ca="1">IFERROR(IF(S$19&lt;2,"",VLOOKUP($C64,在庫!$B$4:$SS$16,S$19,0)),"")</f>
        <v/>
      </c>
      <c r="T64" s="104" t="str">
        <f ca="1">IFERROR(IF(T$19&lt;2,"",VLOOKUP($C64,在庫!$B$4:$SS$16,T$19,0)),"")</f>
        <v/>
      </c>
      <c r="U64" s="104" t="str">
        <f ca="1">IFERROR(IF(U$19&lt;2,"",VLOOKUP($C64,在庫!$B$4:$SS$16,U$19,0)),"")</f>
        <v/>
      </c>
      <c r="V64" s="104" t="str">
        <f ca="1">IFERROR(IF(V$19&lt;2,"",VLOOKUP($C64,在庫!$B$4:$SS$16,V$19,0)),"")</f>
        <v/>
      </c>
      <c r="W64" s="104" t="str">
        <f ca="1">IFERROR(IF(W$19&lt;2,"",VLOOKUP($C64,在庫!$B$4:$SS$16,W$19,0)),"")</f>
        <v/>
      </c>
      <c r="X64" s="104" t="str">
        <f ca="1">IFERROR(IF(X$19&lt;2,"",VLOOKUP($C64,在庫!$B$4:$SS$16,X$19,0)),"")</f>
        <v/>
      </c>
      <c r="Y64" s="104" t="str">
        <f ca="1">IFERROR(IF(Y$19&lt;2,"",VLOOKUP($C64,在庫!$B$4:$SS$16,Y$19,0)),"")</f>
        <v/>
      </c>
      <c r="Z64" s="104" t="str">
        <f ca="1">IFERROR(IF(Z$19&lt;2,"",VLOOKUP($C64,在庫!$B$4:$SS$16,Z$19,0)),"")</f>
        <v/>
      </c>
      <c r="AA64" s="104" t="str">
        <f ca="1">IFERROR(IF(AA$19&lt;2,"",VLOOKUP($C64,在庫!$B$4:$SS$16,AA$19,0)),"")</f>
        <v/>
      </c>
      <c r="AB64" s="104" t="str">
        <f ca="1">IFERROR(IF(AB$19&lt;2,"",VLOOKUP($C64,在庫!$B$4:$SS$16,AB$19,0)),"")</f>
        <v/>
      </c>
      <c r="AC64" s="104" t="str">
        <f ca="1">IFERROR(IF(AC$19&lt;2,"",VLOOKUP($C64,在庫!$B$4:$SS$16,AC$19,0)),"")</f>
        <v/>
      </c>
      <c r="AD64" s="104" t="str">
        <f ca="1">IFERROR(IF(AD$19&lt;2,"",VLOOKUP($C64,在庫!$B$4:$SS$16,AD$19,0)),"")</f>
        <v/>
      </c>
      <c r="AE64" s="104" t="str">
        <f ca="1">IFERROR(IF(AE$19&lt;2,"",VLOOKUP($C64,在庫!$B$4:$SS$16,AE$19,0)),"")</f>
        <v/>
      </c>
      <c r="AF64" s="104" t="str">
        <f ca="1">IFERROR(IF(AF$19&lt;2,"",VLOOKUP($C64,在庫!$B$4:$SS$16,AF$19,0)),"")</f>
        <v/>
      </c>
      <c r="AG64" s="104" t="str">
        <f ca="1">IFERROR(IF(AG$19&lt;2,"",VLOOKUP($C64,在庫!$B$4:$SS$16,AG$19,0)),"")</f>
        <v/>
      </c>
      <c r="AH64" s="110" t="str">
        <f ca="1">IFERROR(IF(AH$19&lt;2,"",VLOOKUP($C64,在庫!$B$4:$SS$16,AH$19,0)),"")</f>
        <v/>
      </c>
      <c r="AI64" s="59">
        <f t="shared" ref="AI64:AI70" ca="1" si="25">SUM(D64:AH64)</f>
        <v>0</v>
      </c>
      <c r="AJ64" s="13" t="str">
        <f ca="1">IFERROR(AI71/(AI71+AI64),"")</f>
        <v/>
      </c>
      <c r="AL64" s="4" t="s">
        <v>103</v>
      </c>
      <c r="AM64" s="13">
        <v>0</v>
      </c>
      <c r="AN64" s="4" t="s">
        <v>145</v>
      </c>
      <c r="AO64" s="4" t="s">
        <v>146</v>
      </c>
    </row>
    <row r="65" spans="1:41" ht="18" customHeight="1" x14ac:dyDescent="0.2">
      <c r="B65" s="320"/>
      <c r="C65" s="217" t="str">
        <f t="shared" ref="C65:C69" si="26">B4&amp;"(残室数)"</f>
        <v>with SAUNA(残室数)</v>
      </c>
      <c r="D65" s="103" t="str">
        <f ca="1">IFERROR(IF(D$19&lt;2,"",VLOOKUP($C65,在庫!$B$4:$SS$16,D$19,0)),"")</f>
        <v/>
      </c>
      <c r="E65" s="104" t="str">
        <f ca="1">IFERROR(IF(E$19&lt;2,"",VLOOKUP($C65,在庫!$B$4:$SS$16,E$19,0)),"")</f>
        <v/>
      </c>
      <c r="F65" s="104" t="str">
        <f ca="1">IFERROR(IF(F$19&lt;2,"",VLOOKUP($C65,在庫!$B$4:$SS$16,F$19,0)),"")</f>
        <v/>
      </c>
      <c r="G65" s="104" t="str">
        <f ca="1">IFERROR(IF(G$19&lt;2,"",VLOOKUP($C65,在庫!$B$4:$SS$16,G$19,0)),"")</f>
        <v/>
      </c>
      <c r="H65" s="104" t="str">
        <f ca="1">IFERROR(IF(H$19&lt;2,"",VLOOKUP($C65,在庫!$B$4:$SS$16,H$19,0)),"")</f>
        <v/>
      </c>
      <c r="I65" s="104" t="str">
        <f ca="1">IFERROR(IF(I$19&lt;2,"",VLOOKUP($C65,在庫!$B$4:$SS$16,I$19,0)),"")</f>
        <v/>
      </c>
      <c r="J65" s="104" t="str">
        <f ca="1">IFERROR(IF(J$19&lt;2,"",VLOOKUP($C65,在庫!$B$4:$SS$16,J$19,0)),"")</f>
        <v/>
      </c>
      <c r="K65" s="104" t="str">
        <f ca="1">IFERROR(IF(K$19&lt;2,"",VLOOKUP($C65,在庫!$B$4:$SS$16,K$19,0)),"")</f>
        <v/>
      </c>
      <c r="L65" s="104" t="str">
        <f ca="1">IFERROR(IF(L$19&lt;2,"",VLOOKUP($C65,在庫!$B$4:$SS$16,L$19,0)),"")</f>
        <v/>
      </c>
      <c r="M65" s="104" t="str">
        <f ca="1">IFERROR(IF(M$19&lt;2,"",VLOOKUP($C65,在庫!$B$4:$SS$16,M$19,0)),"")</f>
        <v/>
      </c>
      <c r="N65" s="104" t="str">
        <f ca="1">IFERROR(IF(N$19&lt;2,"",VLOOKUP($C65,在庫!$B$4:$SS$16,N$19,0)),"")</f>
        <v/>
      </c>
      <c r="O65" s="104" t="str">
        <f ca="1">IFERROR(IF(O$19&lt;2,"",VLOOKUP($C65,在庫!$B$4:$SS$16,O$19,0)),"")</f>
        <v/>
      </c>
      <c r="P65" s="104" t="str">
        <f ca="1">IFERROR(IF(P$19&lt;2,"",VLOOKUP($C65,在庫!$B$4:$SS$16,P$19,0)),"")</f>
        <v/>
      </c>
      <c r="Q65" s="104" t="str">
        <f ca="1">IFERROR(IF(Q$19&lt;2,"",VLOOKUP($C65,在庫!$B$4:$SS$16,Q$19,0)),"")</f>
        <v/>
      </c>
      <c r="R65" s="104" t="str">
        <f ca="1">IFERROR(IF(R$19&lt;2,"",VLOOKUP($C65,在庫!$B$4:$SS$16,R$19,0)),"")</f>
        <v/>
      </c>
      <c r="S65" s="104" t="str">
        <f ca="1">IFERROR(IF(S$19&lt;2,"",VLOOKUP($C65,在庫!$B$4:$SS$16,S$19,0)),"")</f>
        <v/>
      </c>
      <c r="T65" s="104" t="str">
        <f ca="1">IFERROR(IF(T$19&lt;2,"",VLOOKUP($C65,在庫!$B$4:$SS$16,T$19,0)),"")</f>
        <v/>
      </c>
      <c r="U65" s="104" t="str">
        <f ca="1">IFERROR(IF(U$19&lt;2,"",VLOOKUP($C65,在庫!$B$4:$SS$16,U$19,0)),"")</f>
        <v/>
      </c>
      <c r="V65" s="104" t="str">
        <f ca="1">IFERROR(IF(V$19&lt;2,"",VLOOKUP($C65,在庫!$B$4:$SS$16,V$19,0)),"")</f>
        <v/>
      </c>
      <c r="W65" s="104" t="str">
        <f ca="1">IFERROR(IF(W$19&lt;2,"",VLOOKUP($C65,在庫!$B$4:$SS$16,W$19,0)),"")</f>
        <v/>
      </c>
      <c r="X65" s="104" t="str">
        <f ca="1">IFERROR(IF(X$19&lt;2,"",VLOOKUP($C65,在庫!$B$4:$SS$16,X$19,0)),"")</f>
        <v/>
      </c>
      <c r="Y65" s="104" t="str">
        <f ca="1">IFERROR(IF(Y$19&lt;2,"",VLOOKUP($C65,在庫!$B$4:$SS$16,Y$19,0)),"")</f>
        <v/>
      </c>
      <c r="Z65" s="104" t="str">
        <f ca="1">IFERROR(IF(Z$19&lt;2,"",VLOOKUP($C65,在庫!$B$4:$SS$16,Z$19,0)),"")</f>
        <v/>
      </c>
      <c r="AA65" s="104" t="str">
        <f ca="1">IFERROR(IF(AA$19&lt;2,"",VLOOKUP($C65,在庫!$B$4:$SS$16,AA$19,0)),"")</f>
        <v/>
      </c>
      <c r="AB65" s="104" t="str">
        <f ca="1">IFERROR(IF(AB$19&lt;2,"",VLOOKUP($C65,在庫!$B$4:$SS$16,AB$19,0)),"")</f>
        <v/>
      </c>
      <c r="AC65" s="104" t="str">
        <f ca="1">IFERROR(IF(AC$19&lt;2,"",VLOOKUP($C65,在庫!$B$4:$SS$16,AC$19,0)),"")</f>
        <v/>
      </c>
      <c r="AD65" s="104" t="str">
        <f ca="1">IFERROR(IF(AD$19&lt;2,"",VLOOKUP($C65,在庫!$B$4:$SS$16,AD$19,0)),"")</f>
        <v/>
      </c>
      <c r="AE65" s="104" t="str">
        <f ca="1">IFERROR(IF(AE$19&lt;2,"",VLOOKUP($C65,在庫!$B$4:$SS$16,AE$19,0)),"")</f>
        <v/>
      </c>
      <c r="AF65" s="104" t="str">
        <f ca="1">IFERROR(IF(AF$19&lt;2,"",VLOOKUP($C65,在庫!$B$4:$SS$16,AF$19,0)),"")</f>
        <v/>
      </c>
      <c r="AG65" s="104" t="str">
        <f ca="1">IFERROR(IF(AG$19&lt;2,"",VLOOKUP($C65,在庫!$B$4:$SS$16,AG$19,0)),"")</f>
        <v/>
      </c>
      <c r="AH65" s="110" t="str">
        <f ca="1">IFERROR(IF(AH$19&lt;2,"",VLOOKUP($C65,在庫!$B$4:$SS$16,AH$19,0)),"")</f>
        <v/>
      </c>
      <c r="AI65" s="59">
        <f ca="1">SUM(D65:AH65)</f>
        <v>0</v>
      </c>
      <c r="AJ65" s="13" t="str">
        <f ca="1">IFERROR(AI72/(AI72+AI65),"")</f>
        <v/>
      </c>
      <c r="AL65" s="4" t="s">
        <v>104</v>
      </c>
      <c r="AM65" s="178">
        <v>0</v>
      </c>
      <c r="AN65" s="178" t="e">
        <f ca="1">AM65/AI77</f>
        <v>#DIV/0!</v>
      </c>
      <c r="AO65" s="178">
        <f ca="1">IFERROR((AM65/AM64)/(AI77/AM63),0)</f>
        <v>0</v>
      </c>
    </row>
    <row r="66" spans="1:41" ht="18" hidden="1" customHeight="1" x14ac:dyDescent="0.2">
      <c r="B66" s="320"/>
      <c r="C66" s="217" t="str">
        <f t="shared" si="26"/>
        <v>0(残室数)</v>
      </c>
      <c r="D66" s="103" t="str">
        <f ca="1">IFERROR(IF(D$19&lt;2,"",VLOOKUP($C66,在庫!$B$4:$SS$16,D$19,0)),"")</f>
        <v/>
      </c>
      <c r="E66" s="104" t="str">
        <f ca="1">IFERROR(IF(E$19&lt;2,"",VLOOKUP($C66,在庫!$B$4:$SS$16,E$19,0)),"")</f>
        <v/>
      </c>
      <c r="F66" s="104" t="str">
        <f ca="1">IFERROR(IF(F$19&lt;2,"",VLOOKUP($C66,在庫!$B$4:$SS$16,F$19,0)),"")</f>
        <v/>
      </c>
      <c r="G66" s="104" t="str">
        <f ca="1">IFERROR(IF(G$19&lt;2,"",VLOOKUP($C66,在庫!$B$4:$SS$16,G$19,0)),"")</f>
        <v/>
      </c>
      <c r="H66" s="104" t="str">
        <f ca="1">IFERROR(IF(H$19&lt;2,"",VLOOKUP($C66,在庫!$B$4:$SS$16,H$19,0)),"")</f>
        <v/>
      </c>
      <c r="I66" s="104" t="str">
        <f ca="1">IFERROR(IF(I$19&lt;2,"",VLOOKUP($C66,在庫!$B$4:$SS$16,I$19,0)),"")</f>
        <v/>
      </c>
      <c r="J66" s="104" t="str">
        <f ca="1">IFERROR(IF(J$19&lt;2,"",VLOOKUP($C66,在庫!$B$4:$SS$16,J$19,0)),"")</f>
        <v/>
      </c>
      <c r="K66" s="104" t="str">
        <f ca="1">IFERROR(IF(K$19&lt;2,"",VLOOKUP($C66,在庫!$B$4:$SS$16,K$19,0)),"")</f>
        <v/>
      </c>
      <c r="L66" s="104" t="str">
        <f ca="1">IFERROR(IF(L$19&lt;2,"",VLOOKUP($C66,在庫!$B$4:$SS$16,L$19,0)),"")</f>
        <v/>
      </c>
      <c r="M66" s="104" t="str">
        <f ca="1">IFERROR(IF(M$19&lt;2,"",VLOOKUP($C66,在庫!$B$4:$SS$16,M$19,0)),"")</f>
        <v/>
      </c>
      <c r="N66" s="104" t="str">
        <f ca="1">IFERROR(IF(N$19&lt;2,"",VLOOKUP($C66,在庫!$B$4:$SS$16,N$19,0)),"")</f>
        <v/>
      </c>
      <c r="O66" s="104" t="str">
        <f ca="1">IFERROR(IF(O$19&lt;2,"",VLOOKUP($C66,在庫!$B$4:$SS$16,O$19,0)),"")</f>
        <v/>
      </c>
      <c r="P66" s="104" t="str">
        <f ca="1">IFERROR(IF(P$19&lt;2,"",VLOOKUP($C66,在庫!$B$4:$SS$16,P$19,0)),"")</f>
        <v/>
      </c>
      <c r="Q66" s="104" t="str">
        <f ca="1">IFERROR(IF(Q$19&lt;2,"",VLOOKUP($C66,在庫!$B$4:$SS$16,Q$19,0)),"")</f>
        <v/>
      </c>
      <c r="R66" s="104" t="str">
        <f ca="1">IFERROR(IF(R$19&lt;2,"",VLOOKUP($C66,在庫!$B$4:$SS$16,R$19,0)),"")</f>
        <v/>
      </c>
      <c r="S66" s="104" t="str">
        <f ca="1">IFERROR(IF(S$19&lt;2,"",VLOOKUP($C66,在庫!$B$4:$SS$16,S$19,0)),"")</f>
        <v/>
      </c>
      <c r="T66" s="104" t="str">
        <f ca="1">IFERROR(IF(T$19&lt;2,"",VLOOKUP($C66,在庫!$B$4:$SS$16,T$19,0)),"")</f>
        <v/>
      </c>
      <c r="U66" s="104" t="str">
        <f ca="1">IFERROR(IF(U$19&lt;2,"",VLOOKUP($C66,在庫!$B$4:$SS$16,U$19,0)),"")</f>
        <v/>
      </c>
      <c r="V66" s="104" t="str">
        <f ca="1">IFERROR(IF(V$19&lt;2,"",VLOOKUP($C66,在庫!$B$4:$SS$16,V$19,0)),"")</f>
        <v/>
      </c>
      <c r="W66" s="104" t="str">
        <f ca="1">IFERROR(IF(W$19&lt;2,"",VLOOKUP($C66,在庫!$B$4:$SS$16,W$19,0)),"")</f>
        <v/>
      </c>
      <c r="X66" s="104" t="str">
        <f ca="1">IFERROR(IF(X$19&lt;2,"",VLOOKUP($C66,在庫!$B$4:$SS$16,X$19,0)),"")</f>
        <v/>
      </c>
      <c r="Y66" s="104" t="str">
        <f ca="1">IFERROR(IF(Y$19&lt;2,"",VLOOKUP($C66,在庫!$B$4:$SS$16,Y$19,0)),"")</f>
        <v/>
      </c>
      <c r="Z66" s="104" t="str">
        <f ca="1">IFERROR(IF(Z$19&lt;2,"",VLOOKUP($C66,在庫!$B$4:$SS$16,Z$19,0)),"")</f>
        <v/>
      </c>
      <c r="AA66" s="104" t="str">
        <f ca="1">IFERROR(IF(AA$19&lt;2,"",VLOOKUP($C66,在庫!$B$4:$SS$16,AA$19,0)),"")</f>
        <v/>
      </c>
      <c r="AB66" s="104" t="str">
        <f ca="1">IFERROR(IF(AB$19&lt;2,"",VLOOKUP($C66,在庫!$B$4:$SS$16,AB$19,0)),"")</f>
        <v/>
      </c>
      <c r="AC66" s="104" t="str">
        <f ca="1">IFERROR(IF(AC$19&lt;2,"",VLOOKUP($C66,在庫!$B$4:$SS$16,AC$19,0)),"")</f>
        <v/>
      </c>
      <c r="AD66" s="104" t="str">
        <f ca="1">IFERROR(IF(AD$19&lt;2,"",VLOOKUP($C66,在庫!$B$4:$SS$16,AD$19,0)),"")</f>
        <v/>
      </c>
      <c r="AE66" s="104" t="str">
        <f ca="1">IFERROR(IF(AE$19&lt;2,"",VLOOKUP($C66,在庫!$B$4:$SS$16,AE$19,0)),"")</f>
        <v/>
      </c>
      <c r="AF66" s="104" t="str">
        <f ca="1">IFERROR(IF(AF$19&lt;2,"",VLOOKUP($C66,在庫!$B$4:$SS$16,AF$19,0)),"")</f>
        <v/>
      </c>
      <c r="AG66" s="104" t="str">
        <f ca="1">IFERROR(IF(AG$19&lt;2,"",VLOOKUP($C66,在庫!$B$4:$SS$16,AG$19,0)),"")</f>
        <v/>
      </c>
      <c r="AH66" s="110" t="str">
        <f ca="1">IFERROR(IF(AH$19&lt;2,"",VLOOKUP($C66,在庫!$B$4:$SS$16,AH$19,0)),"")</f>
        <v/>
      </c>
      <c r="AI66" s="59">
        <f ca="1">SUM(D66:AH66)</f>
        <v>0</v>
      </c>
      <c r="AJ66" s="13" t="str">
        <f ca="1">IFERROR(AI73/(AI73+AI66),"")</f>
        <v/>
      </c>
    </row>
    <row r="67" spans="1:41" ht="18" hidden="1" customHeight="1" x14ac:dyDescent="0.2">
      <c r="B67" s="320"/>
      <c r="C67" s="217" t="str">
        <f t="shared" si="26"/>
        <v>0(残室数)</v>
      </c>
      <c r="D67" s="103" t="str">
        <f ca="1">IFERROR(IF(D$19&lt;2,"",VLOOKUP($C67,在庫!$B$4:$SS$16,D$19,0)),"")</f>
        <v/>
      </c>
      <c r="E67" s="104" t="str">
        <f ca="1">IFERROR(IF(E$19&lt;2,"",VLOOKUP($C67,在庫!$B$4:$SS$16,E$19,0)),"")</f>
        <v/>
      </c>
      <c r="F67" s="104" t="str">
        <f ca="1">IFERROR(IF(F$19&lt;2,"",VLOOKUP($C67,在庫!$B$4:$SS$16,F$19,0)),"")</f>
        <v/>
      </c>
      <c r="G67" s="104" t="str">
        <f ca="1">IFERROR(IF(G$19&lt;2,"",VLOOKUP($C67,在庫!$B$4:$SS$16,G$19,0)),"")</f>
        <v/>
      </c>
      <c r="H67" s="104" t="str">
        <f ca="1">IFERROR(IF(H$19&lt;2,"",VLOOKUP($C67,在庫!$B$4:$SS$16,H$19,0)),"")</f>
        <v/>
      </c>
      <c r="I67" s="104" t="str">
        <f ca="1">IFERROR(IF(I$19&lt;2,"",VLOOKUP($C67,在庫!$B$4:$SS$16,I$19,0)),"")</f>
        <v/>
      </c>
      <c r="J67" s="104" t="str">
        <f ca="1">IFERROR(IF(J$19&lt;2,"",VLOOKUP($C67,在庫!$B$4:$SS$16,J$19,0)),"")</f>
        <v/>
      </c>
      <c r="K67" s="104" t="str">
        <f ca="1">IFERROR(IF(K$19&lt;2,"",VLOOKUP($C67,在庫!$B$4:$SS$16,K$19,0)),"")</f>
        <v/>
      </c>
      <c r="L67" s="104" t="str">
        <f ca="1">IFERROR(IF(L$19&lt;2,"",VLOOKUP($C67,在庫!$B$4:$SS$16,L$19,0)),"")</f>
        <v/>
      </c>
      <c r="M67" s="104" t="str">
        <f ca="1">IFERROR(IF(M$19&lt;2,"",VLOOKUP($C67,在庫!$B$4:$SS$16,M$19,0)),"")</f>
        <v/>
      </c>
      <c r="N67" s="104" t="str">
        <f ca="1">IFERROR(IF(N$19&lt;2,"",VLOOKUP($C67,在庫!$B$4:$SS$16,N$19,0)),"")</f>
        <v/>
      </c>
      <c r="O67" s="104" t="str">
        <f ca="1">IFERROR(IF(O$19&lt;2,"",VLOOKUP($C67,在庫!$B$4:$SS$16,O$19,0)),"")</f>
        <v/>
      </c>
      <c r="P67" s="104" t="str">
        <f ca="1">IFERROR(IF(P$19&lt;2,"",VLOOKUP($C67,在庫!$B$4:$SS$16,P$19,0)),"")</f>
        <v/>
      </c>
      <c r="Q67" s="104" t="str">
        <f ca="1">IFERROR(IF(Q$19&lt;2,"",VLOOKUP($C67,在庫!$B$4:$SS$16,Q$19,0)),"")</f>
        <v/>
      </c>
      <c r="R67" s="104" t="str">
        <f ca="1">IFERROR(IF(R$19&lt;2,"",VLOOKUP($C67,在庫!$B$4:$SS$16,R$19,0)),"")</f>
        <v/>
      </c>
      <c r="S67" s="104" t="str">
        <f ca="1">IFERROR(IF(S$19&lt;2,"",VLOOKUP($C67,在庫!$B$4:$SS$16,S$19,0)),"")</f>
        <v/>
      </c>
      <c r="T67" s="104" t="str">
        <f ca="1">IFERROR(IF(T$19&lt;2,"",VLOOKUP($C67,在庫!$B$4:$SS$16,T$19,0)),"")</f>
        <v/>
      </c>
      <c r="U67" s="104" t="str">
        <f ca="1">IFERROR(IF(U$19&lt;2,"",VLOOKUP($C67,在庫!$B$4:$SS$16,U$19,0)),"")</f>
        <v/>
      </c>
      <c r="V67" s="104" t="str">
        <f ca="1">IFERROR(IF(V$19&lt;2,"",VLOOKUP($C67,在庫!$B$4:$SS$16,V$19,0)),"")</f>
        <v/>
      </c>
      <c r="W67" s="104" t="str">
        <f ca="1">IFERROR(IF(W$19&lt;2,"",VLOOKUP($C67,在庫!$B$4:$SS$16,W$19,0)),"")</f>
        <v/>
      </c>
      <c r="X67" s="104" t="str">
        <f ca="1">IFERROR(IF(X$19&lt;2,"",VLOOKUP($C67,在庫!$B$4:$SS$16,X$19,0)),"")</f>
        <v/>
      </c>
      <c r="Y67" s="104" t="str">
        <f ca="1">IFERROR(IF(Y$19&lt;2,"",VLOOKUP($C67,在庫!$B$4:$SS$16,Y$19,0)),"")</f>
        <v/>
      </c>
      <c r="Z67" s="104" t="str">
        <f ca="1">IFERROR(IF(Z$19&lt;2,"",VLOOKUP($C67,在庫!$B$4:$SS$16,Z$19,0)),"")</f>
        <v/>
      </c>
      <c r="AA67" s="104" t="str">
        <f ca="1">IFERROR(IF(AA$19&lt;2,"",VLOOKUP($C67,在庫!$B$4:$SS$16,AA$19,0)),"")</f>
        <v/>
      </c>
      <c r="AB67" s="104" t="str">
        <f ca="1">IFERROR(IF(AB$19&lt;2,"",VLOOKUP($C67,在庫!$B$4:$SS$16,AB$19,0)),"")</f>
        <v/>
      </c>
      <c r="AC67" s="104" t="str">
        <f ca="1">IFERROR(IF(AC$19&lt;2,"",VLOOKUP($C67,在庫!$B$4:$SS$16,AC$19,0)),"")</f>
        <v/>
      </c>
      <c r="AD67" s="104" t="str">
        <f ca="1">IFERROR(IF(AD$19&lt;2,"",VLOOKUP($C67,在庫!$B$4:$SS$16,AD$19,0)),"")</f>
        <v/>
      </c>
      <c r="AE67" s="104" t="str">
        <f ca="1">IFERROR(IF(AE$19&lt;2,"",VLOOKUP($C67,在庫!$B$4:$SS$16,AE$19,0)),"")</f>
        <v/>
      </c>
      <c r="AF67" s="104" t="str">
        <f ca="1">IFERROR(IF(AF$19&lt;2,"",VLOOKUP($C67,在庫!$B$4:$SS$16,AF$19,0)),"")</f>
        <v/>
      </c>
      <c r="AG67" s="104" t="str">
        <f ca="1">IFERROR(IF(AG$19&lt;2,"",VLOOKUP($C67,在庫!$B$4:$SS$16,AG$19,0)),"")</f>
        <v/>
      </c>
      <c r="AH67" s="110" t="str">
        <f ca="1">IFERROR(IF(AH$19&lt;2,"",VLOOKUP($C67,在庫!$B$4:$SS$16,AH$19,0)),"")</f>
        <v/>
      </c>
      <c r="AI67" s="59">
        <f t="shared" ca="1" si="25"/>
        <v>0</v>
      </c>
      <c r="AJ67" s="13" t="str">
        <f ca="1">IFERROR(AI74/(AI74+AI67),"")</f>
        <v/>
      </c>
    </row>
    <row r="68" spans="1:41" ht="18" hidden="1" customHeight="1" x14ac:dyDescent="0.2">
      <c r="B68" s="320"/>
      <c r="C68" s="217" t="str">
        <f t="shared" si="26"/>
        <v>0(残室数)</v>
      </c>
      <c r="D68" s="103" t="str">
        <f ca="1">IFERROR(IF(D$19&lt;2,"",VLOOKUP($C68,在庫!$B$4:$SS$16,D$19,0)),"")</f>
        <v/>
      </c>
      <c r="E68" s="104" t="str">
        <f ca="1">IFERROR(IF(E$19&lt;2,"",VLOOKUP($C68,在庫!$B$4:$SS$16,E$19,0)),"")</f>
        <v/>
      </c>
      <c r="F68" s="104" t="str">
        <f ca="1">IFERROR(IF(F$19&lt;2,"",VLOOKUP($C68,在庫!$B$4:$SS$16,F$19,0)),"")</f>
        <v/>
      </c>
      <c r="G68" s="104" t="str">
        <f ca="1">IFERROR(IF(G$19&lt;2,"",VLOOKUP($C68,在庫!$B$4:$SS$16,G$19,0)),"")</f>
        <v/>
      </c>
      <c r="H68" s="104" t="str">
        <f ca="1">IFERROR(IF(H$19&lt;2,"",VLOOKUP($C68,在庫!$B$4:$SS$16,H$19,0)),"")</f>
        <v/>
      </c>
      <c r="I68" s="104" t="str">
        <f ca="1">IFERROR(IF(I$19&lt;2,"",VLOOKUP($C68,在庫!$B$4:$SS$16,I$19,0)),"")</f>
        <v/>
      </c>
      <c r="J68" s="104" t="str">
        <f ca="1">IFERROR(IF(J$19&lt;2,"",VLOOKUP($C68,在庫!$B$4:$SS$16,J$19,0)),"")</f>
        <v/>
      </c>
      <c r="K68" s="104" t="str">
        <f ca="1">IFERROR(IF(K$19&lt;2,"",VLOOKUP($C68,在庫!$B$4:$SS$16,K$19,0)),"")</f>
        <v/>
      </c>
      <c r="L68" s="104" t="str">
        <f ca="1">IFERROR(IF(L$19&lt;2,"",VLOOKUP($C68,在庫!$B$4:$SS$16,L$19,0)),"")</f>
        <v/>
      </c>
      <c r="M68" s="104" t="str">
        <f ca="1">IFERROR(IF(M$19&lt;2,"",VLOOKUP($C68,在庫!$B$4:$SS$16,M$19,0)),"")</f>
        <v/>
      </c>
      <c r="N68" s="104" t="str">
        <f ca="1">IFERROR(IF(N$19&lt;2,"",VLOOKUP($C68,在庫!$B$4:$SS$16,N$19,0)),"")</f>
        <v/>
      </c>
      <c r="O68" s="104" t="str">
        <f ca="1">IFERROR(IF(O$19&lt;2,"",VLOOKUP($C68,在庫!$B$4:$SS$16,O$19,0)),"")</f>
        <v/>
      </c>
      <c r="P68" s="104" t="str">
        <f ca="1">IFERROR(IF(P$19&lt;2,"",VLOOKUP($C68,在庫!$B$4:$SS$16,P$19,0)),"")</f>
        <v/>
      </c>
      <c r="Q68" s="104" t="str">
        <f ca="1">IFERROR(IF(Q$19&lt;2,"",VLOOKUP($C68,在庫!$B$4:$SS$16,Q$19,0)),"")</f>
        <v/>
      </c>
      <c r="R68" s="104" t="str">
        <f ca="1">IFERROR(IF(R$19&lt;2,"",VLOOKUP($C68,在庫!$B$4:$SS$16,R$19,0)),"")</f>
        <v/>
      </c>
      <c r="S68" s="104" t="str">
        <f ca="1">IFERROR(IF(S$19&lt;2,"",VLOOKUP($C68,在庫!$B$4:$SS$16,S$19,0)),"")</f>
        <v/>
      </c>
      <c r="T68" s="104" t="str">
        <f ca="1">IFERROR(IF(T$19&lt;2,"",VLOOKUP($C68,在庫!$B$4:$SS$16,T$19,0)),"")</f>
        <v/>
      </c>
      <c r="U68" s="104" t="str">
        <f ca="1">IFERROR(IF(U$19&lt;2,"",VLOOKUP($C68,在庫!$B$4:$SS$16,U$19,0)),"")</f>
        <v/>
      </c>
      <c r="V68" s="104" t="str">
        <f ca="1">IFERROR(IF(V$19&lt;2,"",VLOOKUP($C68,在庫!$B$4:$SS$16,V$19,0)),"")</f>
        <v/>
      </c>
      <c r="W68" s="104" t="str">
        <f ca="1">IFERROR(IF(W$19&lt;2,"",VLOOKUP($C68,在庫!$B$4:$SS$16,W$19,0)),"")</f>
        <v/>
      </c>
      <c r="X68" s="104" t="str">
        <f ca="1">IFERROR(IF(X$19&lt;2,"",VLOOKUP($C68,在庫!$B$4:$SS$16,X$19,0)),"")</f>
        <v/>
      </c>
      <c r="Y68" s="104" t="str">
        <f ca="1">IFERROR(IF(Y$19&lt;2,"",VLOOKUP($C68,在庫!$B$4:$SS$16,Y$19,0)),"")</f>
        <v/>
      </c>
      <c r="Z68" s="104" t="str">
        <f ca="1">IFERROR(IF(Z$19&lt;2,"",VLOOKUP($C68,在庫!$B$4:$SS$16,Z$19,0)),"")</f>
        <v/>
      </c>
      <c r="AA68" s="104" t="str">
        <f ca="1">IFERROR(IF(AA$19&lt;2,"",VLOOKUP($C68,在庫!$B$4:$SS$16,AA$19,0)),"")</f>
        <v/>
      </c>
      <c r="AB68" s="104" t="str">
        <f ca="1">IFERROR(IF(AB$19&lt;2,"",VLOOKUP($C68,在庫!$B$4:$SS$16,AB$19,0)),"")</f>
        <v/>
      </c>
      <c r="AC68" s="104" t="str">
        <f ca="1">IFERROR(IF(AC$19&lt;2,"",VLOOKUP($C68,在庫!$B$4:$SS$16,AC$19,0)),"")</f>
        <v/>
      </c>
      <c r="AD68" s="104" t="str">
        <f ca="1">IFERROR(IF(AD$19&lt;2,"",VLOOKUP($C68,在庫!$B$4:$SS$16,AD$19,0)),"")</f>
        <v/>
      </c>
      <c r="AE68" s="104" t="str">
        <f ca="1">IFERROR(IF(AE$19&lt;2,"",VLOOKUP($C68,在庫!$B$4:$SS$16,AE$19,0)),"")</f>
        <v/>
      </c>
      <c r="AF68" s="104" t="str">
        <f ca="1">IFERROR(IF(AF$19&lt;2,"",VLOOKUP($C68,在庫!$B$4:$SS$16,AF$19,0)),"")</f>
        <v/>
      </c>
      <c r="AG68" s="104" t="str">
        <f ca="1">IFERROR(IF(AG$19&lt;2,"",VLOOKUP($C68,在庫!$B$4:$SS$16,AG$19,0)),"")</f>
        <v/>
      </c>
      <c r="AH68" s="110" t="str">
        <f ca="1">IFERROR(IF(AH$19&lt;2,"",VLOOKUP($C68,在庫!$B$4:$SS$16,AH$19,0)),"")</f>
        <v/>
      </c>
      <c r="AI68" s="59">
        <f t="shared" ca="1" si="25"/>
        <v>0</v>
      </c>
      <c r="AJ68" s="13" t="str">
        <f ca="1">IFERROR(AI75/(AI75+AI68),"")</f>
        <v/>
      </c>
    </row>
    <row r="69" spans="1:41" ht="18" hidden="1" customHeight="1" x14ac:dyDescent="0.2">
      <c r="A69" s="4">
        <v>7</v>
      </c>
      <c r="B69" s="320"/>
      <c r="C69" s="217" t="str">
        <f t="shared" si="26"/>
        <v>0(残室数)</v>
      </c>
      <c r="D69" s="103" t="str">
        <f ca="1">IFERROR(IF(D$19&lt;2,"",VLOOKUP($C69,在庫!$B$4:$SS$16,D$19,0)),"")</f>
        <v/>
      </c>
      <c r="E69" s="104" t="str">
        <f ca="1">IFERROR(IF(E$19&lt;2,"",VLOOKUP($C69,在庫!$B$4:$SS$16,E$19,0)),"")</f>
        <v/>
      </c>
      <c r="F69" s="104" t="str">
        <f ca="1">IFERROR(IF(F$19&lt;2,"",VLOOKUP($C69,在庫!$B$4:$SS$16,F$19,0)),"")</f>
        <v/>
      </c>
      <c r="G69" s="104" t="str">
        <f ca="1">IFERROR(IF(G$19&lt;2,"",VLOOKUP($C69,在庫!$B$4:$SS$16,G$19,0)),"")</f>
        <v/>
      </c>
      <c r="H69" s="104" t="str">
        <f ca="1">IFERROR(IF(H$19&lt;2,"",VLOOKUP($C69,在庫!$B$4:$SS$16,H$19,0)),"")</f>
        <v/>
      </c>
      <c r="I69" s="104" t="str">
        <f ca="1">IFERROR(IF(I$19&lt;2,"",VLOOKUP($C69,在庫!$B$4:$SS$16,I$19,0)),"")</f>
        <v/>
      </c>
      <c r="J69" s="104" t="str">
        <f ca="1">IFERROR(IF(J$19&lt;2,"",VLOOKUP($C69,在庫!$B$4:$SS$16,J$19,0)),"")</f>
        <v/>
      </c>
      <c r="K69" s="104" t="str">
        <f ca="1">IFERROR(IF(K$19&lt;2,"",VLOOKUP($C69,在庫!$B$4:$SS$16,K$19,0)),"")</f>
        <v/>
      </c>
      <c r="L69" s="104" t="str">
        <f ca="1">IFERROR(IF(L$19&lt;2,"",VLOOKUP($C69,在庫!$B$4:$SS$16,L$19,0)),"")</f>
        <v/>
      </c>
      <c r="M69" s="104" t="str">
        <f ca="1">IFERROR(IF(M$19&lt;2,"",VLOOKUP($C69,在庫!$B$4:$SS$16,M$19,0)),"")</f>
        <v/>
      </c>
      <c r="N69" s="104" t="str">
        <f ca="1">IFERROR(IF(N$19&lt;2,"",VLOOKUP($C69,在庫!$B$4:$SS$16,N$19,0)),"")</f>
        <v/>
      </c>
      <c r="O69" s="104" t="str">
        <f ca="1">IFERROR(IF(O$19&lt;2,"",VLOOKUP($C69,在庫!$B$4:$SS$16,O$19,0)),"")</f>
        <v/>
      </c>
      <c r="P69" s="104" t="str">
        <f ca="1">IFERROR(IF(P$19&lt;2,"",VLOOKUP($C69,在庫!$B$4:$SS$16,P$19,0)),"")</f>
        <v/>
      </c>
      <c r="Q69" s="104" t="str">
        <f ca="1">IFERROR(IF(Q$19&lt;2,"",VLOOKUP($C69,在庫!$B$4:$SS$16,Q$19,0)),"")</f>
        <v/>
      </c>
      <c r="R69" s="104" t="str">
        <f ca="1">IFERROR(IF(R$19&lt;2,"",VLOOKUP($C69,在庫!$B$4:$SS$16,R$19,0)),"")</f>
        <v/>
      </c>
      <c r="S69" s="104" t="str">
        <f ca="1">IFERROR(IF(S$19&lt;2,"",VLOOKUP($C69,在庫!$B$4:$SS$16,S$19,0)),"")</f>
        <v/>
      </c>
      <c r="T69" s="104" t="str">
        <f ca="1">IFERROR(IF(T$19&lt;2,"",VLOOKUP($C69,在庫!$B$4:$SS$16,T$19,0)),"")</f>
        <v/>
      </c>
      <c r="U69" s="104" t="str">
        <f ca="1">IFERROR(IF(U$19&lt;2,"",VLOOKUP($C69,在庫!$B$4:$SS$16,U$19,0)),"")</f>
        <v/>
      </c>
      <c r="V69" s="104" t="str">
        <f ca="1">IFERROR(IF(V$19&lt;2,"",VLOOKUP($C69,在庫!$B$4:$SS$16,V$19,0)),"")</f>
        <v/>
      </c>
      <c r="W69" s="104" t="str">
        <f ca="1">IFERROR(IF(W$19&lt;2,"",VLOOKUP($C69,在庫!$B$4:$SS$16,W$19,0)),"")</f>
        <v/>
      </c>
      <c r="X69" s="104" t="str">
        <f ca="1">IFERROR(IF(X$19&lt;2,"",VLOOKUP($C69,在庫!$B$4:$SS$16,X$19,0)),"")</f>
        <v/>
      </c>
      <c r="Y69" s="104" t="str">
        <f ca="1">IFERROR(IF(Y$19&lt;2,"",VLOOKUP($C69,在庫!$B$4:$SS$16,Y$19,0)),"")</f>
        <v/>
      </c>
      <c r="Z69" s="104" t="str">
        <f ca="1">IFERROR(IF(Z$19&lt;2,"",VLOOKUP($C69,在庫!$B$4:$SS$16,Z$19,0)),"")</f>
        <v/>
      </c>
      <c r="AA69" s="104" t="str">
        <f ca="1">IFERROR(IF(AA$19&lt;2,"",VLOOKUP($C69,在庫!$B$4:$SS$16,AA$19,0)),"")</f>
        <v/>
      </c>
      <c r="AB69" s="104" t="str">
        <f ca="1">IFERROR(IF(AB$19&lt;2,"",VLOOKUP($C69,在庫!$B$4:$SS$16,AB$19,0)),"")</f>
        <v/>
      </c>
      <c r="AC69" s="104" t="str">
        <f ca="1">IFERROR(IF(AC$19&lt;2,"",VLOOKUP($C69,在庫!$B$4:$SS$16,AC$19,0)),"")</f>
        <v/>
      </c>
      <c r="AD69" s="104" t="str">
        <f ca="1">IFERROR(IF(AD$19&lt;2,"",VLOOKUP($C69,在庫!$B$4:$SS$16,AD$19,0)),"")</f>
        <v/>
      </c>
      <c r="AE69" s="104" t="str">
        <f ca="1">IFERROR(IF(AE$19&lt;2,"",VLOOKUP($C69,在庫!$B$4:$SS$16,AE$19,0)),"")</f>
        <v/>
      </c>
      <c r="AF69" s="104" t="str">
        <f ca="1">IFERROR(IF(AF$19&lt;2,"",VLOOKUP($C69,在庫!$B$4:$SS$16,AF$19,0)),"")</f>
        <v/>
      </c>
      <c r="AG69" s="104" t="str">
        <f ca="1">IFERROR(IF(AG$19&lt;2,"",VLOOKUP($C69,在庫!$B$4:$SS$16,AG$19,0)),"")</f>
        <v/>
      </c>
      <c r="AH69" s="110" t="str">
        <f ca="1">IFERROR(IF(AH$19&lt;2,"",VLOOKUP($C69,在庫!$B$4:$SS$16,AH$19,0)),"")</f>
        <v/>
      </c>
      <c r="AI69" s="59">
        <f t="shared" ca="1" si="25"/>
        <v>0</v>
      </c>
      <c r="AJ69" s="13" t="str">
        <f t="shared" ref="AJ69" ca="1" si="27">IFERROR(AI76/(AI76+AI69),"")</f>
        <v/>
      </c>
    </row>
    <row r="70" spans="1:41" collapsed="1" x14ac:dyDescent="0.2">
      <c r="A70" s="4">
        <v>14</v>
      </c>
      <c r="B70" s="320"/>
      <c r="C70" s="217" t="s">
        <v>62</v>
      </c>
      <c r="D70" s="20">
        <f t="shared" ref="D70:AH70" ca="1" si="28">SUM(D64:D69)</f>
        <v>0</v>
      </c>
      <c r="E70" s="19">
        <f t="shared" ca="1" si="28"/>
        <v>0</v>
      </c>
      <c r="F70" s="19">
        <f t="shared" ca="1" si="28"/>
        <v>0</v>
      </c>
      <c r="G70" s="19">
        <f t="shared" ca="1" si="28"/>
        <v>0</v>
      </c>
      <c r="H70" s="19">
        <f t="shared" ca="1" si="28"/>
        <v>0</v>
      </c>
      <c r="I70" s="19">
        <f t="shared" ca="1" si="28"/>
        <v>0</v>
      </c>
      <c r="J70" s="19">
        <f t="shared" ca="1" si="28"/>
        <v>0</v>
      </c>
      <c r="K70" s="19">
        <f t="shared" ca="1" si="28"/>
        <v>0</v>
      </c>
      <c r="L70" s="19">
        <f t="shared" ca="1" si="28"/>
        <v>0</v>
      </c>
      <c r="M70" s="19">
        <f t="shared" ca="1" si="28"/>
        <v>0</v>
      </c>
      <c r="N70" s="19">
        <f t="shared" ca="1" si="28"/>
        <v>0</v>
      </c>
      <c r="O70" s="19">
        <f t="shared" ca="1" si="28"/>
        <v>0</v>
      </c>
      <c r="P70" s="19">
        <f t="shared" ca="1" si="28"/>
        <v>0</v>
      </c>
      <c r="Q70" s="19">
        <f t="shared" ca="1" si="28"/>
        <v>0</v>
      </c>
      <c r="R70" s="19">
        <f t="shared" ca="1" si="28"/>
        <v>0</v>
      </c>
      <c r="S70" s="19">
        <f t="shared" ca="1" si="28"/>
        <v>0</v>
      </c>
      <c r="T70" s="19">
        <f t="shared" ca="1" si="28"/>
        <v>0</v>
      </c>
      <c r="U70" s="19">
        <f t="shared" ca="1" si="28"/>
        <v>0</v>
      </c>
      <c r="V70" s="19">
        <f t="shared" ca="1" si="28"/>
        <v>0</v>
      </c>
      <c r="W70" s="19">
        <f t="shared" ca="1" si="28"/>
        <v>0</v>
      </c>
      <c r="X70" s="19">
        <f t="shared" ca="1" si="28"/>
        <v>0</v>
      </c>
      <c r="Y70" s="19">
        <f t="shared" ca="1" si="28"/>
        <v>0</v>
      </c>
      <c r="Z70" s="19">
        <f t="shared" ca="1" si="28"/>
        <v>0</v>
      </c>
      <c r="AA70" s="19">
        <f t="shared" ca="1" si="28"/>
        <v>0</v>
      </c>
      <c r="AB70" s="19">
        <f t="shared" ca="1" si="28"/>
        <v>0</v>
      </c>
      <c r="AC70" s="19">
        <f t="shared" ca="1" si="28"/>
        <v>0</v>
      </c>
      <c r="AD70" s="19">
        <f t="shared" ca="1" si="28"/>
        <v>0</v>
      </c>
      <c r="AE70" s="19">
        <f t="shared" ca="1" si="28"/>
        <v>0</v>
      </c>
      <c r="AF70" s="19">
        <f t="shared" ca="1" si="28"/>
        <v>0</v>
      </c>
      <c r="AG70" s="19">
        <f t="shared" ca="1" si="28"/>
        <v>0</v>
      </c>
      <c r="AH70" s="111">
        <f t="shared" ca="1" si="28"/>
        <v>0</v>
      </c>
      <c r="AI70" s="59">
        <f t="shared" ca="1" si="25"/>
        <v>0</v>
      </c>
    </row>
    <row r="71" spans="1:41" ht="18" customHeight="1" x14ac:dyDescent="0.2">
      <c r="A71" s="4">
        <v>9</v>
      </c>
      <c r="B71" s="320"/>
      <c r="C71" s="217" t="str">
        <f>B3&amp;"(販売室数)"</f>
        <v>ラグジュアリープールヴィラ(販売室数)</v>
      </c>
      <c r="D71" s="101" t="str">
        <f ca="1">IFERROR(IF(D$19&lt;2,"",VLOOKUP($C71,在庫!$B$4:$SS$16,D$19,0)),"")</f>
        <v/>
      </c>
      <c r="E71" s="102" t="str">
        <f ca="1">IFERROR(IF(E$19&lt;2,"",VLOOKUP($C71,在庫!$B$4:$SS$16,E$19,0)),"")</f>
        <v/>
      </c>
      <c r="F71" s="102" t="str">
        <f ca="1">IFERROR(IF(F$19&lt;2,"",VLOOKUP($C71,在庫!$B$4:$SS$16,F$19,0)),"")</f>
        <v/>
      </c>
      <c r="G71" s="102" t="str">
        <f ca="1">IFERROR(IF(G$19&lt;2,"",VLOOKUP($C71,在庫!$B$4:$SS$16,G$19,0)),"")</f>
        <v/>
      </c>
      <c r="H71" s="102" t="str">
        <f ca="1">IFERROR(IF(H$19&lt;2,"",VLOOKUP($C71,在庫!$B$4:$SS$16,H$19,0)),"")</f>
        <v/>
      </c>
      <c r="I71" s="102" t="str">
        <f ca="1">IFERROR(IF(I$19&lt;2,"",VLOOKUP($C71,在庫!$B$4:$SS$16,I$19,0)),"")</f>
        <v/>
      </c>
      <c r="J71" s="102" t="str">
        <f ca="1">IFERROR(IF(J$19&lt;2,"",VLOOKUP($C71,在庫!$B$4:$SS$16,J$19,0)),"")</f>
        <v/>
      </c>
      <c r="K71" s="102" t="str">
        <f ca="1">IFERROR(IF(K$19&lt;2,"",VLOOKUP($C71,在庫!$B$4:$SS$16,K$19,0)),"")</f>
        <v/>
      </c>
      <c r="L71" s="102" t="str">
        <f ca="1">IFERROR(IF(L$19&lt;2,"",VLOOKUP($C71,在庫!$B$4:$SS$16,L$19,0)),"")</f>
        <v/>
      </c>
      <c r="M71" s="102" t="str">
        <f ca="1">IFERROR(IF(M$19&lt;2,"",VLOOKUP($C71,在庫!$B$4:$SS$16,M$19,0)),"")</f>
        <v/>
      </c>
      <c r="N71" s="102" t="str">
        <f ca="1">IFERROR(IF(N$19&lt;2,"",VLOOKUP($C71,在庫!$B$4:$SS$16,N$19,0)),"")</f>
        <v/>
      </c>
      <c r="O71" s="102" t="str">
        <f ca="1">IFERROR(IF(O$19&lt;2,"",VLOOKUP($C71,在庫!$B$4:$SS$16,O$19,0)),"")</f>
        <v/>
      </c>
      <c r="P71" s="102" t="str">
        <f ca="1">IFERROR(IF(P$19&lt;2,"",VLOOKUP($C71,在庫!$B$4:$SS$16,P$19,0)),"")</f>
        <v/>
      </c>
      <c r="Q71" s="102" t="str">
        <f ca="1">IFERROR(IF(Q$19&lt;2,"",VLOOKUP($C71,在庫!$B$4:$SS$16,Q$19,0)),"")</f>
        <v/>
      </c>
      <c r="R71" s="102" t="str">
        <f ca="1">IFERROR(IF(R$19&lt;2,"",VLOOKUP($C71,在庫!$B$4:$SS$16,R$19,0)),"")</f>
        <v/>
      </c>
      <c r="S71" s="102" t="str">
        <f ca="1">IFERROR(IF(S$19&lt;2,"",VLOOKUP($C71,在庫!$B$4:$SS$16,S$19,0)),"")</f>
        <v/>
      </c>
      <c r="T71" s="102" t="str">
        <f ca="1">IFERROR(IF(T$19&lt;2,"",VLOOKUP($C71,在庫!$B$4:$SS$16,T$19,0)),"")</f>
        <v/>
      </c>
      <c r="U71" s="102" t="str">
        <f ca="1">IFERROR(IF(U$19&lt;2,"",VLOOKUP($C71,在庫!$B$4:$SS$16,U$19,0)),"")</f>
        <v/>
      </c>
      <c r="V71" s="102" t="str">
        <f ca="1">IFERROR(IF(V$19&lt;2,"",VLOOKUP($C71,在庫!$B$4:$SS$16,V$19,0)),"")</f>
        <v/>
      </c>
      <c r="W71" s="102" t="str">
        <f ca="1">IFERROR(IF(W$19&lt;2,"",VLOOKUP($C71,在庫!$B$4:$SS$16,W$19,0)),"")</f>
        <v/>
      </c>
      <c r="X71" s="102" t="str">
        <f ca="1">IFERROR(IF(X$19&lt;2,"",VLOOKUP($C71,在庫!$B$4:$SS$16,X$19,0)),"")</f>
        <v/>
      </c>
      <c r="Y71" s="102" t="str">
        <f ca="1">IFERROR(IF(Y$19&lt;2,"",VLOOKUP($C71,在庫!$B$4:$SS$16,Y$19,0)),"")</f>
        <v/>
      </c>
      <c r="Z71" s="102" t="str">
        <f ca="1">IFERROR(IF(Z$19&lt;2,"",VLOOKUP($C71,在庫!$B$4:$SS$16,Z$19,0)),"")</f>
        <v/>
      </c>
      <c r="AA71" s="102" t="str">
        <f ca="1">IFERROR(IF(AA$19&lt;2,"",VLOOKUP($C71,在庫!$B$4:$SS$16,AA$19,0)),"")</f>
        <v/>
      </c>
      <c r="AB71" s="102" t="str">
        <f ca="1">IFERROR(IF(AB$19&lt;2,"",VLOOKUP($C71,在庫!$B$4:$SS$16,AB$19,0)),"")</f>
        <v/>
      </c>
      <c r="AC71" s="102" t="str">
        <f ca="1">IFERROR(IF(AC$19&lt;2,"",VLOOKUP($C71,在庫!$B$4:$SS$16,AC$19,0)),"")</f>
        <v/>
      </c>
      <c r="AD71" s="102" t="str">
        <f ca="1">IFERROR(IF(AD$19&lt;2,"",VLOOKUP($C71,在庫!$B$4:$SS$16,AD$19,0)),"")</f>
        <v/>
      </c>
      <c r="AE71" s="102" t="str">
        <f ca="1">IFERROR(IF(AE$19&lt;2,"",VLOOKUP($C71,在庫!$B$4:$SS$16,AE$19,0)),"")</f>
        <v/>
      </c>
      <c r="AF71" s="102" t="str">
        <f ca="1">IFERROR(IF(AF$19&lt;2,"",VLOOKUP($C71,在庫!$B$4:$SS$16,AF$19,0)),"")</f>
        <v/>
      </c>
      <c r="AG71" s="102" t="str">
        <f ca="1">IFERROR(IF(AG$19&lt;2,"",VLOOKUP($C71,在庫!$B$4:$SS$16,AG$19,0)),"")</f>
        <v/>
      </c>
      <c r="AH71" s="112" t="str">
        <f ca="1">IFERROR(IF(AH$19&lt;2,"",VLOOKUP($C71,在庫!$B$4:$SS$16,AH$19,0)),"")</f>
        <v/>
      </c>
      <c r="AI71" s="59">
        <f ca="1">SUM(D71:AH71)</f>
        <v>0</v>
      </c>
      <c r="AL71" s="4" t="s">
        <v>209</v>
      </c>
      <c r="AM71" s="178">
        <v>23864738</v>
      </c>
    </row>
    <row r="72" spans="1:41" ht="18" customHeight="1" x14ac:dyDescent="0.2">
      <c r="B72" s="320"/>
      <c r="C72" s="217" t="str">
        <f t="shared" ref="C72:C76" si="29">B4&amp;"(販売室数)"</f>
        <v>with SAUNA(販売室数)</v>
      </c>
      <c r="D72" s="101" t="str">
        <f ca="1">IFERROR(IF(D$19&lt;2,"",VLOOKUP($C72,在庫!$B$4:$SS$16,D$19,0)),"")</f>
        <v/>
      </c>
      <c r="E72" s="102" t="str">
        <f ca="1">IFERROR(IF(E$19&lt;2,"",VLOOKUP($C72,在庫!$B$4:$SS$16,E$19,0)),"")</f>
        <v/>
      </c>
      <c r="F72" s="102" t="str">
        <f ca="1">IFERROR(IF(F$19&lt;2,"",VLOOKUP($C72,在庫!$B$4:$SS$16,F$19,0)),"")</f>
        <v/>
      </c>
      <c r="G72" s="102" t="str">
        <f ca="1">IFERROR(IF(G$19&lt;2,"",VLOOKUP($C72,在庫!$B$4:$SS$16,G$19,0)),"")</f>
        <v/>
      </c>
      <c r="H72" s="102" t="str">
        <f ca="1">IFERROR(IF(H$19&lt;2,"",VLOOKUP($C72,在庫!$B$4:$SS$16,H$19,0)),"")</f>
        <v/>
      </c>
      <c r="I72" s="102" t="str">
        <f ca="1">IFERROR(IF(I$19&lt;2,"",VLOOKUP($C72,在庫!$B$4:$SS$16,I$19,0)),"")</f>
        <v/>
      </c>
      <c r="J72" s="102" t="str">
        <f ca="1">IFERROR(IF(J$19&lt;2,"",VLOOKUP($C72,在庫!$B$4:$SS$16,J$19,0)),"")</f>
        <v/>
      </c>
      <c r="K72" s="102" t="str">
        <f ca="1">IFERROR(IF(K$19&lt;2,"",VLOOKUP($C72,在庫!$B$4:$SS$16,K$19,0)),"")</f>
        <v/>
      </c>
      <c r="L72" s="102" t="str">
        <f ca="1">IFERROR(IF(L$19&lt;2,"",VLOOKUP($C72,在庫!$B$4:$SS$16,L$19,0)),"")</f>
        <v/>
      </c>
      <c r="M72" s="102" t="str">
        <f ca="1">IFERROR(IF(M$19&lt;2,"",VLOOKUP($C72,在庫!$B$4:$SS$16,M$19,0)),"")</f>
        <v/>
      </c>
      <c r="N72" s="102" t="str">
        <f ca="1">IFERROR(IF(N$19&lt;2,"",VLOOKUP($C72,在庫!$B$4:$SS$16,N$19,0)),"")</f>
        <v/>
      </c>
      <c r="O72" s="102" t="str">
        <f ca="1">IFERROR(IF(O$19&lt;2,"",VLOOKUP($C72,在庫!$B$4:$SS$16,O$19,0)),"")</f>
        <v/>
      </c>
      <c r="P72" s="102" t="str">
        <f ca="1">IFERROR(IF(P$19&lt;2,"",VLOOKUP($C72,在庫!$B$4:$SS$16,P$19,0)),"")</f>
        <v/>
      </c>
      <c r="Q72" s="102" t="str">
        <f ca="1">IFERROR(IF(Q$19&lt;2,"",VLOOKUP($C72,在庫!$B$4:$SS$16,Q$19,0)),"")</f>
        <v/>
      </c>
      <c r="R72" s="102" t="str">
        <f ca="1">IFERROR(IF(R$19&lt;2,"",VLOOKUP($C72,在庫!$B$4:$SS$16,R$19,0)),"")</f>
        <v/>
      </c>
      <c r="S72" s="102" t="str">
        <f ca="1">IFERROR(IF(S$19&lt;2,"",VLOOKUP($C72,在庫!$B$4:$SS$16,S$19,0)),"")</f>
        <v/>
      </c>
      <c r="T72" s="102" t="str">
        <f ca="1">IFERROR(IF(T$19&lt;2,"",VLOOKUP($C72,在庫!$B$4:$SS$16,T$19,0)),"")</f>
        <v/>
      </c>
      <c r="U72" s="102" t="str">
        <f ca="1">IFERROR(IF(U$19&lt;2,"",VLOOKUP($C72,在庫!$B$4:$SS$16,U$19,0)),"")</f>
        <v/>
      </c>
      <c r="V72" s="102" t="str">
        <f ca="1">IFERROR(IF(V$19&lt;2,"",VLOOKUP($C72,在庫!$B$4:$SS$16,V$19,0)),"")</f>
        <v/>
      </c>
      <c r="W72" s="102" t="str">
        <f ca="1">IFERROR(IF(W$19&lt;2,"",VLOOKUP($C72,在庫!$B$4:$SS$16,W$19,0)),"")</f>
        <v/>
      </c>
      <c r="X72" s="102" t="str">
        <f ca="1">IFERROR(IF(X$19&lt;2,"",VLOOKUP($C72,在庫!$B$4:$SS$16,X$19,0)),"")</f>
        <v/>
      </c>
      <c r="Y72" s="102" t="str">
        <f ca="1">IFERROR(IF(Y$19&lt;2,"",VLOOKUP($C72,在庫!$B$4:$SS$16,Y$19,0)),"")</f>
        <v/>
      </c>
      <c r="Z72" s="102" t="str">
        <f ca="1">IFERROR(IF(Z$19&lt;2,"",VLOOKUP($C72,在庫!$B$4:$SS$16,Z$19,0)),"")</f>
        <v/>
      </c>
      <c r="AA72" s="102" t="str">
        <f ca="1">IFERROR(IF(AA$19&lt;2,"",VLOOKUP($C72,在庫!$B$4:$SS$16,AA$19,0)),"")</f>
        <v/>
      </c>
      <c r="AB72" s="102" t="str">
        <f ca="1">IFERROR(IF(AB$19&lt;2,"",VLOOKUP($C72,在庫!$B$4:$SS$16,AB$19,0)),"")</f>
        <v/>
      </c>
      <c r="AC72" s="102" t="str">
        <f ca="1">IFERROR(IF(AC$19&lt;2,"",VLOOKUP($C72,在庫!$B$4:$SS$16,AC$19,0)),"")</f>
        <v/>
      </c>
      <c r="AD72" s="102" t="str">
        <f ca="1">IFERROR(IF(AD$19&lt;2,"",VLOOKUP($C72,在庫!$B$4:$SS$16,AD$19,0)),"")</f>
        <v/>
      </c>
      <c r="AE72" s="102" t="str">
        <f ca="1">IFERROR(IF(AE$19&lt;2,"",VLOOKUP($C72,在庫!$B$4:$SS$16,AE$19,0)),"")</f>
        <v/>
      </c>
      <c r="AF72" s="102" t="str">
        <f ca="1">IFERROR(IF(AF$19&lt;2,"",VLOOKUP($C72,在庫!$B$4:$SS$16,AF$19,0)),"")</f>
        <v/>
      </c>
      <c r="AG72" s="102" t="str">
        <f ca="1">IFERROR(IF(AG$19&lt;2,"",VLOOKUP($C72,在庫!$B$4:$SS$16,AG$19,0)),"")</f>
        <v/>
      </c>
      <c r="AH72" s="112" t="str">
        <f ca="1">IFERROR(IF(AH$19&lt;2,"",VLOOKUP($C72,在庫!$B$4:$SS$16,AH$19,0)),"")</f>
        <v/>
      </c>
      <c r="AI72" s="59">
        <f ca="1">SUM(D72:AH72)</f>
        <v>0</v>
      </c>
      <c r="AL72" s="4" t="s">
        <v>210</v>
      </c>
      <c r="AM72" s="178">
        <v>21000000</v>
      </c>
    </row>
    <row r="73" spans="1:41" ht="18" hidden="1" customHeight="1" x14ac:dyDescent="0.2">
      <c r="B73" s="320"/>
      <c r="C73" s="217" t="str">
        <f t="shared" si="29"/>
        <v>0(販売室数)</v>
      </c>
      <c r="D73" s="101" t="str">
        <f ca="1">IFERROR(IF(D$19&lt;2,"",VLOOKUP($C73,在庫!$B$4:$SS$16,D$19,0)),"")</f>
        <v/>
      </c>
      <c r="E73" s="102" t="str">
        <f ca="1">IFERROR(IF(E$19&lt;2,"",VLOOKUP($C73,在庫!$B$4:$SS$16,E$19,0)),"")</f>
        <v/>
      </c>
      <c r="F73" s="102" t="str">
        <f ca="1">IFERROR(IF(F$19&lt;2,"",VLOOKUP($C73,在庫!$B$4:$SS$16,F$19,0)),"")</f>
        <v/>
      </c>
      <c r="G73" s="102" t="str">
        <f ca="1">IFERROR(IF(G$19&lt;2,"",VLOOKUP($C73,在庫!$B$4:$SS$16,G$19,0)),"")</f>
        <v/>
      </c>
      <c r="H73" s="102" t="str">
        <f ca="1">IFERROR(IF(H$19&lt;2,"",VLOOKUP($C73,在庫!$B$4:$SS$16,H$19,0)),"")</f>
        <v/>
      </c>
      <c r="I73" s="102" t="str">
        <f ca="1">IFERROR(IF(I$19&lt;2,"",VLOOKUP($C73,在庫!$B$4:$SS$16,I$19,0)),"")</f>
        <v/>
      </c>
      <c r="J73" s="102" t="str">
        <f ca="1">IFERROR(IF(J$19&lt;2,"",VLOOKUP($C73,在庫!$B$4:$SS$16,J$19,0)),"")</f>
        <v/>
      </c>
      <c r="K73" s="102" t="str">
        <f ca="1">IFERROR(IF(K$19&lt;2,"",VLOOKUP($C73,在庫!$B$4:$SS$16,K$19,0)),"")</f>
        <v/>
      </c>
      <c r="L73" s="102" t="str">
        <f ca="1">IFERROR(IF(L$19&lt;2,"",VLOOKUP($C73,在庫!$B$4:$SS$16,L$19,0)),"")</f>
        <v/>
      </c>
      <c r="M73" s="102" t="str">
        <f ca="1">IFERROR(IF(M$19&lt;2,"",VLOOKUP($C73,在庫!$B$4:$SS$16,M$19,0)),"")</f>
        <v/>
      </c>
      <c r="N73" s="102" t="str">
        <f ca="1">IFERROR(IF(N$19&lt;2,"",VLOOKUP($C73,在庫!$B$4:$SS$16,N$19,0)),"")</f>
        <v/>
      </c>
      <c r="O73" s="102" t="str">
        <f ca="1">IFERROR(IF(O$19&lt;2,"",VLOOKUP($C73,在庫!$B$4:$SS$16,O$19,0)),"")</f>
        <v/>
      </c>
      <c r="P73" s="102" t="str">
        <f ca="1">IFERROR(IF(P$19&lt;2,"",VLOOKUP($C73,在庫!$B$4:$SS$16,P$19,0)),"")</f>
        <v/>
      </c>
      <c r="Q73" s="102" t="str">
        <f ca="1">IFERROR(IF(Q$19&lt;2,"",VLOOKUP($C73,在庫!$B$4:$SS$16,Q$19,0)),"")</f>
        <v/>
      </c>
      <c r="R73" s="102" t="str">
        <f ca="1">IFERROR(IF(R$19&lt;2,"",VLOOKUP($C73,在庫!$B$4:$SS$16,R$19,0)),"")</f>
        <v/>
      </c>
      <c r="S73" s="102" t="str">
        <f ca="1">IFERROR(IF(S$19&lt;2,"",VLOOKUP($C73,在庫!$B$4:$SS$16,S$19,0)),"")</f>
        <v/>
      </c>
      <c r="T73" s="102" t="str">
        <f ca="1">IFERROR(IF(T$19&lt;2,"",VLOOKUP($C73,在庫!$B$4:$SS$16,T$19,0)),"")</f>
        <v/>
      </c>
      <c r="U73" s="102" t="str">
        <f ca="1">IFERROR(IF(U$19&lt;2,"",VLOOKUP($C73,在庫!$B$4:$SS$16,U$19,0)),"")</f>
        <v/>
      </c>
      <c r="V73" s="102" t="str">
        <f ca="1">IFERROR(IF(V$19&lt;2,"",VLOOKUP($C73,在庫!$B$4:$SS$16,V$19,0)),"")</f>
        <v/>
      </c>
      <c r="W73" s="102" t="str">
        <f ca="1">IFERROR(IF(W$19&lt;2,"",VLOOKUP($C73,在庫!$B$4:$SS$16,W$19,0)),"")</f>
        <v/>
      </c>
      <c r="X73" s="102" t="str">
        <f ca="1">IFERROR(IF(X$19&lt;2,"",VLOOKUP($C73,在庫!$B$4:$SS$16,X$19,0)),"")</f>
        <v/>
      </c>
      <c r="Y73" s="102" t="str">
        <f ca="1">IFERROR(IF(Y$19&lt;2,"",VLOOKUP($C73,在庫!$B$4:$SS$16,Y$19,0)),"")</f>
        <v/>
      </c>
      <c r="Z73" s="102" t="str">
        <f ca="1">IFERROR(IF(Z$19&lt;2,"",VLOOKUP($C73,在庫!$B$4:$SS$16,Z$19,0)),"")</f>
        <v/>
      </c>
      <c r="AA73" s="102" t="str">
        <f ca="1">IFERROR(IF(AA$19&lt;2,"",VLOOKUP($C73,在庫!$B$4:$SS$16,AA$19,0)),"")</f>
        <v/>
      </c>
      <c r="AB73" s="102" t="str">
        <f ca="1">IFERROR(IF(AB$19&lt;2,"",VLOOKUP($C73,在庫!$B$4:$SS$16,AB$19,0)),"")</f>
        <v/>
      </c>
      <c r="AC73" s="102" t="str">
        <f ca="1">IFERROR(IF(AC$19&lt;2,"",VLOOKUP($C73,在庫!$B$4:$SS$16,AC$19,0)),"")</f>
        <v/>
      </c>
      <c r="AD73" s="102" t="str">
        <f ca="1">IFERROR(IF(AD$19&lt;2,"",VLOOKUP($C73,在庫!$B$4:$SS$16,AD$19,0)),"")</f>
        <v/>
      </c>
      <c r="AE73" s="102" t="str">
        <f ca="1">IFERROR(IF(AE$19&lt;2,"",VLOOKUP($C73,在庫!$B$4:$SS$16,AE$19,0)),"")</f>
        <v/>
      </c>
      <c r="AF73" s="102" t="str">
        <f ca="1">IFERROR(IF(AF$19&lt;2,"",VLOOKUP($C73,在庫!$B$4:$SS$16,AF$19,0)),"")</f>
        <v/>
      </c>
      <c r="AG73" s="102" t="str">
        <f ca="1">IFERROR(IF(AG$19&lt;2,"",VLOOKUP($C73,在庫!$B$4:$SS$16,AG$19,0)),"")</f>
        <v/>
      </c>
      <c r="AH73" s="112" t="str">
        <f ca="1">IFERROR(IF(AH$19&lt;2,"",VLOOKUP($C73,在庫!$B$4:$SS$16,AH$19,0)),"")</f>
        <v/>
      </c>
      <c r="AI73" s="59">
        <f ca="1">SUM(D73:AH73)</f>
        <v>0</v>
      </c>
      <c r="AM73" s="178"/>
    </row>
    <row r="74" spans="1:41" ht="18" hidden="1" customHeight="1" x14ac:dyDescent="0.2">
      <c r="B74" s="320"/>
      <c r="C74" s="217" t="str">
        <f t="shared" si="29"/>
        <v>0(販売室数)</v>
      </c>
      <c r="D74" s="101" t="str">
        <f ca="1">IFERROR(IF(D$19&lt;2,"",VLOOKUP($C74,在庫!$B$4:$SS$16,D$19,0)),"")</f>
        <v/>
      </c>
      <c r="E74" s="102" t="str">
        <f ca="1">IFERROR(IF(E$19&lt;2,"",VLOOKUP($C74,在庫!$B$4:$SS$16,E$19,0)),"")</f>
        <v/>
      </c>
      <c r="F74" s="102" t="str">
        <f ca="1">IFERROR(IF(F$19&lt;2,"",VLOOKUP($C74,在庫!$B$4:$SS$16,F$19,0)),"")</f>
        <v/>
      </c>
      <c r="G74" s="102" t="str">
        <f ca="1">IFERROR(IF(G$19&lt;2,"",VLOOKUP($C74,在庫!$B$4:$SS$16,G$19,0)),"")</f>
        <v/>
      </c>
      <c r="H74" s="102" t="str">
        <f ca="1">IFERROR(IF(H$19&lt;2,"",VLOOKUP($C74,在庫!$B$4:$SS$16,H$19,0)),"")</f>
        <v/>
      </c>
      <c r="I74" s="102" t="str">
        <f ca="1">IFERROR(IF(I$19&lt;2,"",VLOOKUP($C74,在庫!$B$4:$SS$16,I$19,0)),"")</f>
        <v/>
      </c>
      <c r="J74" s="102" t="str">
        <f ca="1">IFERROR(IF(J$19&lt;2,"",VLOOKUP($C74,在庫!$B$4:$SS$16,J$19,0)),"")</f>
        <v/>
      </c>
      <c r="K74" s="102" t="str">
        <f ca="1">IFERROR(IF(K$19&lt;2,"",VLOOKUP($C74,在庫!$B$4:$SS$16,K$19,0)),"")</f>
        <v/>
      </c>
      <c r="L74" s="102" t="str">
        <f ca="1">IFERROR(IF(L$19&lt;2,"",VLOOKUP($C74,在庫!$B$4:$SS$16,L$19,0)),"")</f>
        <v/>
      </c>
      <c r="M74" s="102" t="str">
        <f ca="1">IFERROR(IF(M$19&lt;2,"",VLOOKUP($C74,在庫!$B$4:$SS$16,M$19,0)),"")</f>
        <v/>
      </c>
      <c r="N74" s="102" t="str">
        <f ca="1">IFERROR(IF(N$19&lt;2,"",VLOOKUP($C74,在庫!$B$4:$SS$16,N$19,0)),"")</f>
        <v/>
      </c>
      <c r="O74" s="102" t="str">
        <f ca="1">IFERROR(IF(O$19&lt;2,"",VLOOKUP($C74,在庫!$B$4:$SS$16,O$19,0)),"")</f>
        <v/>
      </c>
      <c r="P74" s="102" t="str">
        <f ca="1">IFERROR(IF(P$19&lt;2,"",VLOOKUP($C74,在庫!$B$4:$SS$16,P$19,0)),"")</f>
        <v/>
      </c>
      <c r="Q74" s="102" t="str">
        <f ca="1">IFERROR(IF(Q$19&lt;2,"",VLOOKUP($C74,在庫!$B$4:$SS$16,Q$19,0)),"")</f>
        <v/>
      </c>
      <c r="R74" s="102" t="str">
        <f ca="1">IFERROR(IF(R$19&lt;2,"",VLOOKUP($C74,在庫!$B$4:$SS$16,R$19,0)),"")</f>
        <v/>
      </c>
      <c r="S74" s="102" t="str">
        <f ca="1">IFERROR(IF(S$19&lt;2,"",VLOOKUP($C74,在庫!$B$4:$SS$16,S$19,0)),"")</f>
        <v/>
      </c>
      <c r="T74" s="102" t="str">
        <f ca="1">IFERROR(IF(T$19&lt;2,"",VLOOKUP($C74,在庫!$B$4:$SS$16,T$19,0)),"")</f>
        <v/>
      </c>
      <c r="U74" s="102" t="str">
        <f ca="1">IFERROR(IF(U$19&lt;2,"",VLOOKUP($C74,在庫!$B$4:$SS$16,U$19,0)),"")</f>
        <v/>
      </c>
      <c r="V74" s="102" t="str">
        <f ca="1">IFERROR(IF(V$19&lt;2,"",VLOOKUP($C74,在庫!$B$4:$SS$16,V$19,0)),"")</f>
        <v/>
      </c>
      <c r="W74" s="102" t="str">
        <f ca="1">IFERROR(IF(W$19&lt;2,"",VLOOKUP($C74,在庫!$B$4:$SS$16,W$19,0)),"")</f>
        <v/>
      </c>
      <c r="X74" s="102" t="str">
        <f ca="1">IFERROR(IF(X$19&lt;2,"",VLOOKUP($C74,在庫!$B$4:$SS$16,X$19,0)),"")</f>
        <v/>
      </c>
      <c r="Y74" s="102" t="str">
        <f ca="1">IFERROR(IF(Y$19&lt;2,"",VLOOKUP($C74,在庫!$B$4:$SS$16,Y$19,0)),"")</f>
        <v/>
      </c>
      <c r="Z74" s="102" t="str">
        <f ca="1">IFERROR(IF(Z$19&lt;2,"",VLOOKUP($C74,在庫!$B$4:$SS$16,Z$19,0)),"")</f>
        <v/>
      </c>
      <c r="AA74" s="102" t="str">
        <f ca="1">IFERROR(IF(AA$19&lt;2,"",VLOOKUP($C74,在庫!$B$4:$SS$16,AA$19,0)),"")</f>
        <v/>
      </c>
      <c r="AB74" s="102" t="str">
        <f ca="1">IFERROR(IF(AB$19&lt;2,"",VLOOKUP($C74,在庫!$B$4:$SS$16,AB$19,0)),"")</f>
        <v/>
      </c>
      <c r="AC74" s="102" t="str">
        <f ca="1">IFERROR(IF(AC$19&lt;2,"",VLOOKUP($C74,在庫!$B$4:$SS$16,AC$19,0)),"")</f>
        <v/>
      </c>
      <c r="AD74" s="102" t="str">
        <f ca="1">IFERROR(IF(AD$19&lt;2,"",VLOOKUP($C74,在庫!$B$4:$SS$16,AD$19,0)),"")</f>
        <v/>
      </c>
      <c r="AE74" s="102" t="str">
        <f ca="1">IFERROR(IF(AE$19&lt;2,"",VLOOKUP($C74,在庫!$B$4:$SS$16,AE$19,0)),"")</f>
        <v/>
      </c>
      <c r="AF74" s="102" t="str">
        <f ca="1">IFERROR(IF(AF$19&lt;2,"",VLOOKUP($C74,在庫!$B$4:$SS$16,AF$19,0)),"")</f>
        <v/>
      </c>
      <c r="AG74" s="102" t="str">
        <f ca="1">IFERROR(IF(AG$19&lt;2,"",VLOOKUP($C74,在庫!$B$4:$SS$16,AG$19,0)),"")</f>
        <v/>
      </c>
      <c r="AH74" s="112" t="str">
        <f ca="1">IFERROR(IF(AH$19&lt;2,"",VLOOKUP($C74,在庫!$B$4:$SS$16,AH$19,0)),"")</f>
        <v/>
      </c>
      <c r="AI74" s="59">
        <f t="shared" ref="AI74:AI78" ca="1" si="30">SUM(D74:AH74)</f>
        <v>0</v>
      </c>
      <c r="AM74" s="178"/>
    </row>
    <row r="75" spans="1:41" ht="18" hidden="1" customHeight="1" x14ac:dyDescent="0.2">
      <c r="B75" s="320"/>
      <c r="C75" s="217" t="str">
        <f t="shared" si="29"/>
        <v>0(販売室数)</v>
      </c>
      <c r="D75" s="101" t="str">
        <f ca="1">IFERROR(IF(D$19&lt;2,"",VLOOKUP($C75,在庫!$B$4:$SS$16,D$19,0)),"")</f>
        <v/>
      </c>
      <c r="E75" s="102" t="str">
        <f ca="1">IFERROR(IF(E$19&lt;2,"",VLOOKUP($C75,在庫!$B$4:$SS$16,E$19,0)),"")</f>
        <v/>
      </c>
      <c r="F75" s="102" t="str">
        <f ca="1">IFERROR(IF(F$19&lt;2,"",VLOOKUP($C75,在庫!$B$4:$SS$16,F$19,0)),"")</f>
        <v/>
      </c>
      <c r="G75" s="102" t="str">
        <f ca="1">IFERROR(IF(G$19&lt;2,"",VLOOKUP($C75,在庫!$B$4:$SS$16,G$19,0)),"")</f>
        <v/>
      </c>
      <c r="H75" s="102" t="str">
        <f ca="1">IFERROR(IF(H$19&lt;2,"",VLOOKUP($C75,在庫!$B$4:$SS$16,H$19,0)),"")</f>
        <v/>
      </c>
      <c r="I75" s="102" t="str">
        <f ca="1">IFERROR(IF(I$19&lt;2,"",VLOOKUP($C75,在庫!$B$4:$SS$16,I$19,0)),"")</f>
        <v/>
      </c>
      <c r="J75" s="102" t="str">
        <f ca="1">IFERROR(IF(J$19&lt;2,"",VLOOKUP($C75,在庫!$B$4:$SS$16,J$19,0)),"")</f>
        <v/>
      </c>
      <c r="K75" s="102" t="str">
        <f ca="1">IFERROR(IF(K$19&lt;2,"",VLOOKUP($C75,在庫!$B$4:$SS$16,K$19,0)),"")</f>
        <v/>
      </c>
      <c r="L75" s="102" t="str">
        <f ca="1">IFERROR(IF(L$19&lt;2,"",VLOOKUP($C75,在庫!$B$4:$SS$16,L$19,0)),"")</f>
        <v/>
      </c>
      <c r="M75" s="102" t="str">
        <f ca="1">IFERROR(IF(M$19&lt;2,"",VLOOKUP($C75,在庫!$B$4:$SS$16,M$19,0)),"")</f>
        <v/>
      </c>
      <c r="N75" s="102" t="str">
        <f ca="1">IFERROR(IF(N$19&lt;2,"",VLOOKUP($C75,在庫!$B$4:$SS$16,N$19,0)),"")</f>
        <v/>
      </c>
      <c r="O75" s="102" t="str">
        <f ca="1">IFERROR(IF(O$19&lt;2,"",VLOOKUP($C75,在庫!$B$4:$SS$16,O$19,0)),"")</f>
        <v/>
      </c>
      <c r="P75" s="102" t="str">
        <f ca="1">IFERROR(IF(P$19&lt;2,"",VLOOKUP($C75,在庫!$B$4:$SS$16,P$19,0)),"")</f>
        <v/>
      </c>
      <c r="Q75" s="102" t="str">
        <f ca="1">IFERROR(IF(Q$19&lt;2,"",VLOOKUP($C75,在庫!$B$4:$SS$16,Q$19,0)),"")</f>
        <v/>
      </c>
      <c r="R75" s="102" t="str">
        <f ca="1">IFERROR(IF(R$19&lt;2,"",VLOOKUP($C75,在庫!$B$4:$SS$16,R$19,0)),"")</f>
        <v/>
      </c>
      <c r="S75" s="102" t="str">
        <f ca="1">IFERROR(IF(S$19&lt;2,"",VLOOKUP($C75,在庫!$B$4:$SS$16,S$19,0)),"")</f>
        <v/>
      </c>
      <c r="T75" s="102" t="str">
        <f ca="1">IFERROR(IF(T$19&lt;2,"",VLOOKUP($C75,在庫!$B$4:$SS$16,T$19,0)),"")</f>
        <v/>
      </c>
      <c r="U75" s="102" t="str">
        <f ca="1">IFERROR(IF(U$19&lt;2,"",VLOOKUP($C75,在庫!$B$4:$SS$16,U$19,0)),"")</f>
        <v/>
      </c>
      <c r="V75" s="102" t="str">
        <f ca="1">IFERROR(IF(V$19&lt;2,"",VLOOKUP($C75,在庫!$B$4:$SS$16,V$19,0)),"")</f>
        <v/>
      </c>
      <c r="W75" s="102" t="str">
        <f ca="1">IFERROR(IF(W$19&lt;2,"",VLOOKUP($C75,在庫!$B$4:$SS$16,W$19,0)),"")</f>
        <v/>
      </c>
      <c r="X75" s="102" t="str">
        <f ca="1">IFERROR(IF(X$19&lt;2,"",VLOOKUP($C75,在庫!$B$4:$SS$16,X$19,0)),"")</f>
        <v/>
      </c>
      <c r="Y75" s="102" t="str">
        <f ca="1">IFERROR(IF(Y$19&lt;2,"",VLOOKUP($C75,在庫!$B$4:$SS$16,Y$19,0)),"")</f>
        <v/>
      </c>
      <c r="Z75" s="102" t="str">
        <f ca="1">IFERROR(IF(Z$19&lt;2,"",VLOOKUP($C75,在庫!$B$4:$SS$16,Z$19,0)),"")</f>
        <v/>
      </c>
      <c r="AA75" s="102" t="str">
        <f ca="1">IFERROR(IF(AA$19&lt;2,"",VLOOKUP($C75,在庫!$B$4:$SS$16,AA$19,0)),"")</f>
        <v/>
      </c>
      <c r="AB75" s="102" t="str">
        <f ca="1">IFERROR(IF(AB$19&lt;2,"",VLOOKUP($C75,在庫!$B$4:$SS$16,AB$19,0)),"")</f>
        <v/>
      </c>
      <c r="AC75" s="102" t="str">
        <f ca="1">IFERROR(IF(AC$19&lt;2,"",VLOOKUP($C75,在庫!$B$4:$SS$16,AC$19,0)),"")</f>
        <v/>
      </c>
      <c r="AD75" s="102" t="str">
        <f ca="1">IFERROR(IF(AD$19&lt;2,"",VLOOKUP($C75,在庫!$B$4:$SS$16,AD$19,0)),"")</f>
        <v/>
      </c>
      <c r="AE75" s="102" t="str">
        <f ca="1">IFERROR(IF(AE$19&lt;2,"",VLOOKUP($C75,在庫!$B$4:$SS$16,AE$19,0)),"")</f>
        <v/>
      </c>
      <c r="AF75" s="102" t="str">
        <f ca="1">IFERROR(IF(AF$19&lt;2,"",VLOOKUP($C75,在庫!$B$4:$SS$16,AF$19,0)),"")</f>
        <v/>
      </c>
      <c r="AG75" s="102" t="str">
        <f ca="1">IFERROR(IF(AG$19&lt;2,"",VLOOKUP($C75,在庫!$B$4:$SS$16,AG$19,0)),"")</f>
        <v/>
      </c>
      <c r="AH75" s="112" t="str">
        <f ca="1">IFERROR(IF(AH$19&lt;2,"",VLOOKUP($C75,在庫!$B$4:$SS$16,AH$19,0)),"")</f>
        <v/>
      </c>
      <c r="AI75" s="59">
        <f t="shared" ca="1" si="30"/>
        <v>0</v>
      </c>
      <c r="AM75" s="178"/>
    </row>
    <row r="76" spans="1:41" ht="18" hidden="1" customHeight="1" x14ac:dyDescent="0.2">
      <c r="A76" s="4">
        <v>14</v>
      </c>
      <c r="B76" s="320"/>
      <c r="C76" s="217" t="str">
        <f t="shared" si="29"/>
        <v>0(販売室数)</v>
      </c>
      <c r="D76" s="101" t="str">
        <f ca="1">IFERROR(IF(D$19&lt;2,"",VLOOKUP($C76,在庫!$B$4:$SS$16,D$19,0)),"")</f>
        <v/>
      </c>
      <c r="E76" s="102" t="str">
        <f ca="1">IFERROR(IF(E$19&lt;2,"",VLOOKUP($C76,在庫!$B$4:$SS$16,E$19,0)),"")</f>
        <v/>
      </c>
      <c r="F76" s="102" t="str">
        <f ca="1">IFERROR(IF(F$19&lt;2,"",VLOOKUP($C76,在庫!$B$4:$SS$16,F$19,0)),"")</f>
        <v/>
      </c>
      <c r="G76" s="102" t="str">
        <f ca="1">IFERROR(IF(G$19&lt;2,"",VLOOKUP($C76,在庫!$B$4:$SS$16,G$19,0)),"")</f>
        <v/>
      </c>
      <c r="H76" s="102" t="str">
        <f ca="1">IFERROR(IF(H$19&lt;2,"",VLOOKUP($C76,在庫!$B$4:$SS$16,H$19,0)),"")</f>
        <v/>
      </c>
      <c r="I76" s="102" t="str">
        <f ca="1">IFERROR(IF(I$19&lt;2,"",VLOOKUP($C76,在庫!$B$4:$SS$16,I$19,0)),"")</f>
        <v/>
      </c>
      <c r="J76" s="102" t="str">
        <f ca="1">IFERROR(IF(J$19&lt;2,"",VLOOKUP($C76,在庫!$B$4:$SS$16,J$19,0)),"")</f>
        <v/>
      </c>
      <c r="K76" s="102" t="str">
        <f ca="1">IFERROR(IF(K$19&lt;2,"",VLOOKUP($C76,在庫!$B$4:$SS$16,K$19,0)),"")</f>
        <v/>
      </c>
      <c r="L76" s="102" t="str">
        <f ca="1">IFERROR(IF(L$19&lt;2,"",VLOOKUP($C76,在庫!$B$4:$SS$16,L$19,0)),"")</f>
        <v/>
      </c>
      <c r="M76" s="102" t="str">
        <f ca="1">IFERROR(IF(M$19&lt;2,"",VLOOKUP($C76,在庫!$B$4:$SS$16,M$19,0)),"")</f>
        <v/>
      </c>
      <c r="N76" s="102" t="str">
        <f ca="1">IFERROR(IF(N$19&lt;2,"",VLOOKUP($C76,在庫!$B$4:$SS$16,N$19,0)),"")</f>
        <v/>
      </c>
      <c r="O76" s="102" t="str">
        <f ca="1">IFERROR(IF(O$19&lt;2,"",VLOOKUP($C76,在庫!$B$4:$SS$16,O$19,0)),"")</f>
        <v/>
      </c>
      <c r="P76" s="102" t="str">
        <f ca="1">IFERROR(IF(P$19&lt;2,"",VLOOKUP($C76,在庫!$B$4:$SS$16,P$19,0)),"")</f>
        <v/>
      </c>
      <c r="Q76" s="102" t="str">
        <f ca="1">IFERROR(IF(Q$19&lt;2,"",VLOOKUP($C76,在庫!$B$4:$SS$16,Q$19,0)),"")</f>
        <v/>
      </c>
      <c r="R76" s="102" t="str">
        <f ca="1">IFERROR(IF(R$19&lt;2,"",VLOOKUP($C76,在庫!$B$4:$SS$16,R$19,0)),"")</f>
        <v/>
      </c>
      <c r="S76" s="102" t="str">
        <f ca="1">IFERROR(IF(S$19&lt;2,"",VLOOKUP($C76,在庫!$B$4:$SS$16,S$19,0)),"")</f>
        <v/>
      </c>
      <c r="T76" s="102" t="str">
        <f ca="1">IFERROR(IF(T$19&lt;2,"",VLOOKUP($C76,在庫!$B$4:$SS$16,T$19,0)),"")</f>
        <v/>
      </c>
      <c r="U76" s="102" t="str">
        <f ca="1">IFERROR(IF(U$19&lt;2,"",VLOOKUP($C76,在庫!$B$4:$SS$16,U$19,0)),"")</f>
        <v/>
      </c>
      <c r="V76" s="102" t="str">
        <f ca="1">IFERROR(IF(V$19&lt;2,"",VLOOKUP($C76,在庫!$B$4:$SS$16,V$19,0)),"")</f>
        <v/>
      </c>
      <c r="W76" s="102" t="str">
        <f ca="1">IFERROR(IF(W$19&lt;2,"",VLOOKUP($C76,在庫!$B$4:$SS$16,W$19,0)),"")</f>
        <v/>
      </c>
      <c r="X76" s="102" t="str">
        <f ca="1">IFERROR(IF(X$19&lt;2,"",VLOOKUP($C76,在庫!$B$4:$SS$16,X$19,0)),"")</f>
        <v/>
      </c>
      <c r="Y76" s="102" t="str">
        <f ca="1">IFERROR(IF(Y$19&lt;2,"",VLOOKUP($C76,在庫!$B$4:$SS$16,Y$19,0)),"")</f>
        <v/>
      </c>
      <c r="Z76" s="102" t="str">
        <f ca="1">IFERROR(IF(Z$19&lt;2,"",VLOOKUP($C76,在庫!$B$4:$SS$16,Z$19,0)),"")</f>
        <v/>
      </c>
      <c r="AA76" s="102" t="str">
        <f ca="1">IFERROR(IF(AA$19&lt;2,"",VLOOKUP($C76,在庫!$B$4:$SS$16,AA$19,0)),"")</f>
        <v/>
      </c>
      <c r="AB76" s="102" t="str">
        <f ca="1">IFERROR(IF(AB$19&lt;2,"",VLOOKUP($C76,在庫!$B$4:$SS$16,AB$19,0)),"")</f>
        <v/>
      </c>
      <c r="AC76" s="102" t="str">
        <f ca="1">IFERROR(IF(AC$19&lt;2,"",VLOOKUP($C76,在庫!$B$4:$SS$16,AC$19,0)),"")</f>
        <v/>
      </c>
      <c r="AD76" s="102" t="str">
        <f ca="1">IFERROR(IF(AD$19&lt;2,"",VLOOKUP($C76,在庫!$B$4:$SS$16,AD$19,0)),"")</f>
        <v/>
      </c>
      <c r="AE76" s="102" t="str">
        <f ca="1">IFERROR(IF(AE$19&lt;2,"",VLOOKUP($C76,在庫!$B$4:$SS$16,AE$19,0)),"")</f>
        <v/>
      </c>
      <c r="AF76" s="102" t="str">
        <f ca="1">IFERROR(IF(AF$19&lt;2,"",VLOOKUP($C76,在庫!$B$4:$SS$16,AF$19,0)),"")</f>
        <v/>
      </c>
      <c r="AG76" s="102" t="str">
        <f ca="1">IFERROR(IF(AG$19&lt;2,"",VLOOKUP($C76,在庫!$B$4:$SS$16,AG$19,0)),"")</f>
        <v/>
      </c>
      <c r="AH76" s="112" t="str">
        <f ca="1">IFERROR(IF(AH$19&lt;2,"",VLOOKUP($C76,在庫!$B$4:$SS$16,AH$19,0)),"")</f>
        <v/>
      </c>
      <c r="AI76" s="59">
        <f t="shared" ca="1" si="30"/>
        <v>0</v>
      </c>
      <c r="AM76" s="178"/>
    </row>
    <row r="77" spans="1:41" collapsed="1" x14ac:dyDescent="0.2">
      <c r="A77" s="4">
        <v>15</v>
      </c>
      <c r="B77" s="320"/>
      <c r="C77" s="217" t="s">
        <v>63</v>
      </c>
      <c r="D77" s="20">
        <f t="shared" ref="D77:AH77" ca="1" si="31">SUM(D71:D76)</f>
        <v>0</v>
      </c>
      <c r="E77" s="19">
        <f t="shared" ca="1" si="31"/>
        <v>0</v>
      </c>
      <c r="F77" s="19">
        <f t="shared" ca="1" si="31"/>
        <v>0</v>
      </c>
      <c r="G77" s="19">
        <f t="shared" ca="1" si="31"/>
        <v>0</v>
      </c>
      <c r="H77" s="19">
        <f t="shared" ca="1" si="31"/>
        <v>0</v>
      </c>
      <c r="I77" s="19">
        <f t="shared" ca="1" si="31"/>
        <v>0</v>
      </c>
      <c r="J77" s="19">
        <f t="shared" ca="1" si="31"/>
        <v>0</v>
      </c>
      <c r="K77" s="19">
        <f t="shared" ca="1" si="31"/>
        <v>0</v>
      </c>
      <c r="L77" s="19">
        <f t="shared" ca="1" si="31"/>
        <v>0</v>
      </c>
      <c r="M77" s="19">
        <f t="shared" ca="1" si="31"/>
        <v>0</v>
      </c>
      <c r="N77" s="19">
        <f t="shared" ca="1" si="31"/>
        <v>0</v>
      </c>
      <c r="O77" s="19">
        <f t="shared" ca="1" si="31"/>
        <v>0</v>
      </c>
      <c r="P77" s="19">
        <f t="shared" ca="1" si="31"/>
        <v>0</v>
      </c>
      <c r="Q77" s="19">
        <f t="shared" ca="1" si="31"/>
        <v>0</v>
      </c>
      <c r="R77" s="19">
        <f t="shared" ca="1" si="31"/>
        <v>0</v>
      </c>
      <c r="S77" s="19">
        <f t="shared" ca="1" si="31"/>
        <v>0</v>
      </c>
      <c r="T77" s="19">
        <f t="shared" ca="1" si="31"/>
        <v>0</v>
      </c>
      <c r="U77" s="19">
        <f t="shared" ca="1" si="31"/>
        <v>0</v>
      </c>
      <c r="V77" s="19">
        <f t="shared" ca="1" si="31"/>
        <v>0</v>
      </c>
      <c r="W77" s="19">
        <f t="shared" ca="1" si="31"/>
        <v>0</v>
      </c>
      <c r="X77" s="19">
        <f t="shared" ca="1" si="31"/>
        <v>0</v>
      </c>
      <c r="Y77" s="19">
        <f t="shared" ca="1" si="31"/>
        <v>0</v>
      </c>
      <c r="Z77" s="19">
        <f t="shared" ca="1" si="31"/>
        <v>0</v>
      </c>
      <c r="AA77" s="19">
        <f t="shared" ca="1" si="31"/>
        <v>0</v>
      </c>
      <c r="AB77" s="19">
        <f t="shared" ca="1" si="31"/>
        <v>0</v>
      </c>
      <c r="AC77" s="19">
        <f t="shared" ca="1" si="31"/>
        <v>0</v>
      </c>
      <c r="AD77" s="19">
        <f t="shared" ca="1" si="31"/>
        <v>0</v>
      </c>
      <c r="AE77" s="19">
        <f t="shared" ca="1" si="31"/>
        <v>0</v>
      </c>
      <c r="AF77" s="19">
        <f t="shared" ca="1" si="31"/>
        <v>0</v>
      </c>
      <c r="AG77" s="19">
        <f t="shared" ca="1" si="31"/>
        <v>0</v>
      </c>
      <c r="AH77" s="111">
        <f t="shared" ca="1" si="31"/>
        <v>0</v>
      </c>
      <c r="AI77" s="59">
        <f t="shared" ca="1" si="30"/>
        <v>0</v>
      </c>
      <c r="AL77" s="4" t="s">
        <v>211</v>
      </c>
      <c r="AM77" s="178">
        <f>AM72-AM71</f>
        <v>-2864738</v>
      </c>
    </row>
    <row r="78" spans="1:41" ht="17.25" customHeight="1" x14ac:dyDescent="0.2">
      <c r="A78" s="4">
        <v>9</v>
      </c>
      <c r="B78" s="320"/>
      <c r="C78" s="217" t="str">
        <f>B3&amp;"(販売室数)"</f>
        <v>ラグジュアリープールヴィラ(販売室数)</v>
      </c>
      <c r="D78" s="60" t="str">
        <f ca="1">IFERROR(IF(D$19&lt;2,"",VLOOKUP($C78,在庫!$B$34:$LY$46,D$19,)),"")</f>
        <v/>
      </c>
      <c r="E78" s="61" t="str">
        <f ca="1">IFERROR(IF(E$19&lt;2,"",VLOOKUP($C78,在庫!$B$34:$LY$46,E$19,)),"")</f>
        <v/>
      </c>
      <c r="F78" s="61" t="str">
        <f ca="1">IFERROR(IF(F$19&lt;2,"",VLOOKUP($C78,在庫!$B$34:$LY$46,F$19,)),"")</f>
        <v/>
      </c>
      <c r="G78" s="61" t="str">
        <f ca="1">IFERROR(IF(G$19&lt;2,"",VLOOKUP($C78,在庫!$B$34:$LY$46,G$19,)),"")</f>
        <v/>
      </c>
      <c r="H78" s="61" t="str">
        <f ca="1">IFERROR(IF(H$19&lt;2,"",VLOOKUP($C78,在庫!$B$34:$LY$46,H$19,)),"")</f>
        <v/>
      </c>
      <c r="I78" s="61" t="str">
        <f ca="1">IFERROR(IF(I$19&lt;2,"",VLOOKUP($C78,在庫!$B$34:$LY$46,I$19,)),"")</f>
        <v/>
      </c>
      <c r="J78" s="61" t="str">
        <f ca="1">IFERROR(IF(J$19&lt;2,"",VLOOKUP($C78,在庫!$B$34:$LY$46,J$19,)),"")</f>
        <v/>
      </c>
      <c r="K78" s="61" t="str">
        <f ca="1">IFERROR(IF(K$19&lt;2,"",VLOOKUP($C78,在庫!$B$34:$LY$46,K$19,)),"")</f>
        <v/>
      </c>
      <c r="L78" s="61" t="str">
        <f ca="1">IFERROR(IF(L$19&lt;2,"",VLOOKUP($C78,在庫!$B$34:$LY$46,L$19,)),"")</f>
        <v/>
      </c>
      <c r="M78" s="61" t="str">
        <f ca="1">IFERROR(IF(M$19&lt;2,"",VLOOKUP($C78,在庫!$B$34:$LY$46,M$19,)),"")</f>
        <v/>
      </c>
      <c r="N78" s="61" t="str">
        <f ca="1">IFERROR(IF(N$19&lt;2,"",VLOOKUP($C78,在庫!$B$34:$LY$46,N$19,)),"")</f>
        <v/>
      </c>
      <c r="O78" s="61" t="str">
        <f ca="1">IFERROR(IF(O$19&lt;2,"",VLOOKUP($C78,在庫!$B$34:$LY$46,O$19,)),"")</f>
        <v/>
      </c>
      <c r="P78" s="61" t="str">
        <f ca="1">IFERROR(IF(P$19&lt;2,"",VLOOKUP($C78,在庫!$B$34:$LY$46,P$19,)),"")</f>
        <v/>
      </c>
      <c r="Q78" s="61" t="str">
        <f ca="1">IFERROR(IF(Q$19&lt;2,"",VLOOKUP($C78,在庫!$B$34:$LY$46,Q$19,)),"")</f>
        <v/>
      </c>
      <c r="R78" s="61" t="str">
        <f ca="1">IFERROR(IF(R$19&lt;2,"",VLOOKUP($C78,在庫!$B$34:$LY$46,R$19,)),"")</f>
        <v/>
      </c>
      <c r="S78" s="61" t="str">
        <f ca="1">IFERROR(IF(S$19&lt;2,"",VLOOKUP($C78,在庫!$B$34:$LY$46,S$19,)),"")</f>
        <v/>
      </c>
      <c r="T78" s="61" t="str">
        <f ca="1">IFERROR(IF(T$19&lt;2,"",VLOOKUP($C78,在庫!$B$34:$LY$46,T$19,)),"")</f>
        <v/>
      </c>
      <c r="U78" s="61" t="str">
        <f ca="1">IFERROR(IF(U$19&lt;2,"",VLOOKUP($C78,在庫!$B$34:$LY$46,U$19,)),"")</f>
        <v/>
      </c>
      <c r="V78" s="61" t="str">
        <f ca="1">IFERROR(IF(V$19&lt;2,"",VLOOKUP($C78,在庫!$B$34:$LY$46,V$19,)),"")</f>
        <v/>
      </c>
      <c r="W78" s="61" t="str">
        <f ca="1">IFERROR(IF(W$19&lt;2,"",VLOOKUP($C78,在庫!$B$34:$LY$46,W$19,)),"")</f>
        <v/>
      </c>
      <c r="X78" s="61" t="str">
        <f ca="1">IFERROR(IF(X$19&lt;2,"",VLOOKUP($C78,在庫!$B$34:$LY$46,X$19,)),"")</f>
        <v/>
      </c>
      <c r="Y78" s="61" t="str">
        <f ca="1">IFERROR(IF(Y$19&lt;2,"",VLOOKUP($C78,在庫!$B$34:$LY$46,Y$19,)),"")</f>
        <v/>
      </c>
      <c r="Z78" s="61" t="str">
        <f ca="1">IFERROR(IF(Z$19&lt;2,"",VLOOKUP($C78,在庫!$B$34:$LY$46,Z$19,)),"")</f>
        <v/>
      </c>
      <c r="AA78" s="61" t="str">
        <f ca="1">IFERROR(IF(AA$19&lt;2,"",VLOOKUP($C78,在庫!$B$34:$LY$46,AA$19,)),"")</f>
        <v/>
      </c>
      <c r="AB78" s="61" t="str">
        <f ca="1">IFERROR(IF(AB$19&lt;2,"",VLOOKUP($C78,在庫!$B$34:$LY$46,AB$19,)),"")</f>
        <v/>
      </c>
      <c r="AC78" s="61" t="str">
        <f ca="1">IFERROR(IF(AC$19&lt;2,"",VLOOKUP($C78,在庫!$B$34:$LY$46,AC$19,)),"")</f>
        <v/>
      </c>
      <c r="AD78" s="61" t="str">
        <f ca="1">IFERROR(IF(AD$19&lt;2,"",VLOOKUP($C78,在庫!$B$34:$LY$46,AD$19,)),"")</f>
        <v/>
      </c>
      <c r="AE78" s="61" t="str">
        <f ca="1">IFERROR(IF(AE$19&lt;2,"",VLOOKUP($C78,在庫!$B$34:$LY$46,AE$19,)),"")</f>
        <v/>
      </c>
      <c r="AF78" s="61" t="str">
        <f ca="1">IFERROR(IF(AF$19&lt;2,"",VLOOKUP($C78,在庫!$B$34:$LY$46,AF$19,)),"")</f>
        <v/>
      </c>
      <c r="AG78" s="61" t="str">
        <f ca="1">IFERROR(IF(AG$19&lt;2,"",VLOOKUP($C78,在庫!$B$34:$LY$46,AG$19,)),"")</f>
        <v/>
      </c>
      <c r="AH78" s="113" t="str">
        <f ca="1">IFERROR(IF(AH$19&lt;2,"",VLOOKUP($C78,在庫!$B$34:$LY$46,AH$19,)),"")</f>
        <v/>
      </c>
      <c r="AI78" s="59">
        <f t="shared" ca="1" si="30"/>
        <v>0</v>
      </c>
    </row>
    <row r="79" spans="1:41" ht="17.25" customHeight="1" x14ac:dyDescent="0.2">
      <c r="B79" s="320"/>
      <c r="C79" s="217" t="str">
        <f t="shared" ref="C79:C83" si="32">B4&amp;"(販売室数)"</f>
        <v>with SAUNA(販売室数)</v>
      </c>
      <c r="D79" s="60" t="str">
        <f ca="1">IFERROR(IF(D$19&lt;2,"",VLOOKUP($C79,在庫!$B$34:$LY$46,D$19,)),"")</f>
        <v/>
      </c>
      <c r="E79" s="61" t="str">
        <f ca="1">IFERROR(IF(E$19&lt;2,"",VLOOKUP($C79,在庫!$B$34:$LY$46,E$19,)),"")</f>
        <v/>
      </c>
      <c r="F79" s="61" t="str">
        <f ca="1">IFERROR(IF(F$19&lt;2,"",VLOOKUP($C79,在庫!$B$34:$LY$46,F$19,)),"")</f>
        <v/>
      </c>
      <c r="G79" s="61" t="str">
        <f ca="1">IFERROR(IF(G$19&lt;2,"",VLOOKUP($C79,在庫!$B$34:$LY$46,G$19,)),"")</f>
        <v/>
      </c>
      <c r="H79" s="61" t="str">
        <f ca="1">IFERROR(IF(H$19&lt;2,"",VLOOKUP($C79,在庫!$B$34:$LY$46,H$19,)),"")</f>
        <v/>
      </c>
      <c r="I79" s="61" t="str">
        <f ca="1">IFERROR(IF(I$19&lt;2,"",VLOOKUP($C79,在庫!$B$34:$LY$46,I$19,)),"")</f>
        <v/>
      </c>
      <c r="J79" s="61" t="str">
        <f ca="1">IFERROR(IF(J$19&lt;2,"",VLOOKUP($C79,在庫!$B$34:$LY$46,J$19,)),"")</f>
        <v/>
      </c>
      <c r="K79" s="61" t="str">
        <f ca="1">IFERROR(IF(K$19&lt;2,"",VLOOKUP($C79,在庫!$B$34:$LY$46,K$19,)),"")</f>
        <v/>
      </c>
      <c r="L79" s="61" t="str">
        <f ca="1">IFERROR(IF(L$19&lt;2,"",VLOOKUP($C79,在庫!$B$34:$LY$46,L$19,)),"")</f>
        <v/>
      </c>
      <c r="M79" s="61" t="str">
        <f ca="1">IFERROR(IF(M$19&lt;2,"",VLOOKUP($C79,在庫!$B$34:$LY$46,M$19,)),"")</f>
        <v/>
      </c>
      <c r="N79" s="61" t="str">
        <f ca="1">IFERROR(IF(N$19&lt;2,"",VLOOKUP($C79,在庫!$B$34:$LY$46,N$19,)),"")</f>
        <v/>
      </c>
      <c r="O79" s="61" t="str">
        <f ca="1">IFERROR(IF(O$19&lt;2,"",VLOOKUP($C79,在庫!$B$34:$LY$46,O$19,)),"")</f>
        <v/>
      </c>
      <c r="P79" s="61" t="str">
        <f ca="1">IFERROR(IF(P$19&lt;2,"",VLOOKUP($C79,在庫!$B$34:$LY$46,P$19,)),"")</f>
        <v/>
      </c>
      <c r="Q79" s="61" t="str">
        <f ca="1">IFERROR(IF(Q$19&lt;2,"",VLOOKUP($C79,在庫!$B$34:$LY$46,Q$19,)),"")</f>
        <v/>
      </c>
      <c r="R79" s="61" t="str">
        <f ca="1">IFERROR(IF(R$19&lt;2,"",VLOOKUP($C79,在庫!$B$34:$LY$46,R$19,)),"")</f>
        <v/>
      </c>
      <c r="S79" s="61" t="str">
        <f ca="1">IFERROR(IF(S$19&lt;2,"",VLOOKUP($C79,在庫!$B$34:$LY$46,S$19,)),"")</f>
        <v/>
      </c>
      <c r="T79" s="61" t="str">
        <f ca="1">IFERROR(IF(T$19&lt;2,"",VLOOKUP($C79,在庫!$B$34:$LY$46,T$19,)),"")</f>
        <v/>
      </c>
      <c r="U79" s="61" t="str">
        <f ca="1">IFERROR(IF(U$19&lt;2,"",VLOOKUP($C79,在庫!$B$34:$LY$46,U$19,)),"")</f>
        <v/>
      </c>
      <c r="V79" s="61" t="str">
        <f ca="1">IFERROR(IF(V$19&lt;2,"",VLOOKUP($C79,在庫!$B$34:$LY$46,V$19,)),"")</f>
        <v/>
      </c>
      <c r="W79" s="61" t="str">
        <f ca="1">IFERROR(IF(W$19&lt;2,"",VLOOKUP($C79,在庫!$B$34:$LY$46,W$19,)),"")</f>
        <v/>
      </c>
      <c r="X79" s="61" t="str">
        <f ca="1">IFERROR(IF(X$19&lt;2,"",VLOOKUP($C79,在庫!$B$34:$LY$46,X$19,)),"")</f>
        <v/>
      </c>
      <c r="Y79" s="61" t="str">
        <f ca="1">IFERROR(IF(Y$19&lt;2,"",VLOOKUP($C79,在庫!$B$34:$LY$46,Y$19,)),"")</f>
        <v/>
      </c>
      <c r="Z79" s="61" t="str">
        <f ca="1">IFERROR(IF(Z$19&lt;2,"",VLOOKUP($C79,在庫!$B$34:$LY$46,Z$19,)),"")</f>
        <v/>
      </c>
      <c r="AA79" s="61" t="str">
        <f ca="1">IFERROR(IF(AA$19&lt;2,"",VLOOKUP($C79,在庫!$B$34:$LY$46,AA$19,)),"")</f>
        <v/>
      </c>
      <c r="AB79" s="61" t="str">
        <f ca="1">IFERROR(IF(AB$19&lt;2,"",VLOOKUP($C79,在庫!$B$34:$LY$46,AB$19,)),"")</f>
        <v/>
      </c>
      <c r="AC79" s="61" t="str">
        <f ca="1">IFERROR(IF(AC$19&lt;2,"",VLOOKUP($C79,在庫!$B$34:$LY$46,AC$19,)),"")</f>
        <v/>
      </c>
      <c r="AD79" s="61" t="str">
        <f ca="1">IFERROR(IF(AD$19&lt;2,"",VLOOKUP($C79,在庫!$B$34:$LY$46,AD$19,)),"")</f>
        <v/>
      </c>
      <c r="AE79" s="61" t="str">
        <f ca="1">IFERROR(IF(AE$19&lt;2,"",VLOOKUP($C79,在庫!$B$34:$LY$46,AE$19,)),"")</f>
        <v/>
      </c>
      <c r="AF79" s="61" t="str">
        <f ca="1">IFERROR(IF(AF$19&lt;2,"",VLOOKUP($C79,在庫!$B$34:$LY$46,AF$19,)),"")</f>
        <v/>
      </c>
      <c r="AG79" s="61" t="str">
        <f ca="1">IFERROR(IF(AG$19&lt;2,"",VLOOKUP($C79,在庫!$B$34:$LY$46,AG$19,)),"")</f>
        <v/>
      </c>
      <c r="AH79" s="113" t="str">
        <f ca="1">IFERROR(IF(AH$19&lt;2,"",VLOOKUP($C79,在庫!$B$34:$LY$46,AH$19,)),"")</f>
        <v/>
      </c>
      <c r="AI79" s="59">
        <f ca="1">SUM(D79:AH79)</f>
        <v>0</v>
      </c>
      <c r="AL79" s="4" t="s">
        <v>212</v>
      </c>
      <c r="AM79" s="4">
        <f ca="1">AI70*AN79</f>
        <v>0</v>
      </c>
      <c r="AN79" s="185">
        <v>1</v>
      </c>
    </row>
    <row r="80" spans="1:41" ht="17.25" hidden="1" customHeight="1" x14ac:dyDescent="0.2">
      <c r="B80" s="320"/>
      <c r="C80" s="217" t="str">
        <f t="shared" si="32"/>
        <v>0(販売室数)</v>
      </c>
      <c r="D80" s="60" t="str">
        <f ca="1">IFERROR(IF(D$19&lt;2,"",VLOOKUP($C80,在庫!$B$34:$LY$46,D$19,)),"")</f>
        <v/>
      </c>
      <c r="E80" s="61" t="str">
        <f ca="1">IFERROR(IF(E$19&lt;2,"",VLOOKUP($C80,在庫!$B$34:$LY$46,E$19,)),"")</f>
        <v/>
      </c>
      <c r="F80" s="61" t="str">
        <f ca="1">IFERROR(IF(F$19&lt;2,"",VLOOKUP($C80,在庫!$B$34:$LY$46,F$19,)),"")</f>
        <v/>
      </c>
      <c r="G80" s="61" t="str">
        <f ca="1">IFERROR(IF(G$19&lt;2,"",VLOOKUP($C80,在庫!$B$34:$LY$46,G$19,)),"")</f>
        <v/>
      </c>
      <c r="H80" s="61" t="str">
        <f ca="1">IFERROR(IF(H$19&lt;2,"",VLOOKUP($C80,在庫!$B$34:$LY$46,H$19,)),"")</f>
        <v/>
      </c>
      <c r="I80" s="61" t="str">
        <f ca="1">IFERROR(IF(I$19&lt;2,"",VLOOKUP($C80,在庫!$B$34:$LY$46,I$19,)),"")</f>
        <v/>
      </c>
      <c r="J80" s="61" t="str">
        <f ca="1">IFERROR(IF(J$19&lt;2,"",VLOOKUP($C80,在庫!$B$34:$LY$46,J$19,)),"")</f>
        <v/>
      </c>
      <c r="K80" s="61" t="str">
        <f ca="1">IFERROR(IF(K$19&lt;2,"",VLOOKUP($C80,在庫!$B$34:$LY$46,K$19,)),"")</f>
        <v/>
      </c>
      <c r="L80" s="61" t="str">
        <f ca="1">IFERROR(IF(L$19&lt;2,"",VLOOKUP($C80,在庫!$B$34:$LY$46,L$19,)),"")</f>
        <v/>
      </c>
      <c r="M80" s="61" t="str">
        <f ca="1">IFERROR(IF(M$19&lt;2,"",VLOOKUP($C80,在庫!$B$34:$LY$46,M$19,)),"")</f>
        <v/>
      </c>
      <c r="N80" s="61" t="str">
        <f ca="1">IFERROR(IF(N$19&lt;2,"",VLOOKUP($C80,在庫!$B$34:$LY$46,N$19,)),"")</f>
        <v/>
      </c>
      <c r="O80" s="61" t="str">
        <f ca="1">IFERROR(IF(O$19&lt;2,"",VLOOKUP($C80,在庫!$B$34:$LY$46,O$19,)),"")</f>
        <v/>
      </c>
      <c r="P80" s="61" t="str">
        <f ca="1">IFERROR(IF(P$19&lt;2,"",VLOOKUP($C80,在庫!$B$34:$LY$46,P$19,)),"")</f>
        <v/>
      </c>
      <c r="Q80" s="61" t="str">
        <f ca="1">IFERROR(IF(Q$19&lt;2,"",VLOOKUP($C80,在庫!$B$34:$LY$46,Q$19,)),"")</f>
        <v/>
      </c>
      <c r="R80" s="61" t="str">
        <f ca="1">IFERROR(IF(R$19&lt;2,"",VLOOKUP($C80,在庫!$B$34:$LY$46,R$19,)),"")</f>
        <v/>
      </c>
      <c r="S80" s="61" t="str">
        <f ca="1">IFERROR(IF(S$19&lt;2,"",VLOOKUP($C80,在庫!$B$34:$LY$46,S$19,)),"")</f>
        <v/>
      </c>
      <c r="T80" s="61" t="str">
        <f ca="1">IFERROR(IF(T$19&lt;2,"",VLOOKUP($C80,在庫!$B$34:$LY$46,T$19,)),"")</f>
        <v/>
      </c>
      <c r="U80" s="61" t="str">
        <f ca="1">IFERROR(IF(U$19&lt;2,"",VLOOKUP($C80,在庫!$B$34:$LY$46,U$19,)),"")</f>
        <v/>
      </c>
      <c r="V80" s="61" t="str">
        <f ca="1">IFERROR(IF(V$19&lt;2,"",VLOOKUP($C80,在庫!$B$34:$LY$46,V$19,)),"")</f>
        <v/>
      </c>
      <c r="W80" s="61" t="str">
        <f ca="1">IFERROR(IF(W$19&lt;2,"",VLOOKUP($C80,在庫!$B$34:$LY$46,W$19,)),"")</f>
        <v/>
      </c>
      <c r="X80" s="61" t="str">
        <f ca="1">IFERROR(IF(X$19&lt;2,"",VLOOKUP($C80,在庫!$B$34:$LY$46,X$19,)),"")</f>
        <v/>
      </c>
      <c r="Y80" s="61" t="str">
        <f ca="1">IFERROR(IF(Y$19&lt;2,"",VLOOKUP($C80,在庫!$B$34:$LY$46,Y$19,)),"")</f>
        <v/>
      </c>
      <c r="Z80" s="61" t="str">
        <f ca="1">IFERROR(IF(Z$19&lt;2,"",VLOOKUP($C80,在庫!$B$34:$LY$46,Z$19,)),"")</f>
        <v/>
      </c>
      <c r="AA80" s="61" t="str">
        <f ca="1">IFERROR(IF(AA$19&lt;2,"",VLOOKUP($C80,在庫!$B$34:$LY$46,AA$19,)),"")</f>
        <v/>
      </c>
      <c r="AB80" s="61" t="str">
        <f ca="1">IFERROR(IF(AB$19&lt;2,"",VLOOKUP($C80,在庫!$B$34:$LY$46,AB$19,)),"")</f>
        <v/>
      </c>
      <c r="AC80" s="61" t="str">
        <f ca="1">IFERROR(IF(AC$19&lt;2,"",VLOOKUP($C80,在庫!$B$34:$LY$46,AC$19,)),"")</f>
        <v/>
      </c>
      <c r="AD80" s="61" t="str">
        <f ca="1">IFERROR(IF(AD$19&lt;2,"",VLOOKUP($C80,在庫!$B$34:$LY$46,AD$19,)),"")</f>
        <v/>
      </c>
      <c r="AE80" s="61" t="str">
        <f ca="1">IFERROR(IF(AE$19&lt;2,"",VLOOKUP($C80,在庫!$B$34:$LY$46,AE$19,)),"")</f>
        <v/>
      </c>
      <c r="AF80" s="61" t="str">
        <f ca="1">IFERROR(IF(AF$19&lt;2,"",VLOOKUP($C80,在庫!$B$34:$LY$46,AF$19,)),"")</f>
        <v/>
      </c>
      <c r="AG80" s="61" t="str">
        <f ca="1">IFERROR(IF(AG$19&lt;2,"",VLOOKUP($C80,在庫!$B$34:$LY$46,AG$19,)),"")</f>
        <v/>
      </c>
      <c r="AH80" s="113" t="str">
        <f ca="1">IFERROR(IF(AH$19&lt;2,"",VLOOKUP($C80,在庫!$B$34:$LY$46,AH$19,)),"")</f>
        <v/>
      </c>
      <c r="AI80" s="59">
        <f ca="1">SUM(D80:AH80)</f>
        <v>0</v>
      </c>
    </row>
    <row r="81" spans="1:39" ht="17.25" hidden="1" customHeight="1" x14ac:dyDescent="0.2">
      <c r="B81" s="320"/>
      <c r="C81" s="217" t="str">
        <f t="shared" si="32"/>
        <v>0(販売室数)</v>
      </c>
      <c r="D81" s="60" t="str">
        <f ca="1">IFERROR(IF(D$19&lt;2,"",VLOOKUP($C81,在庫!$B$34:$LY$46,D$19,)),"")</f>
        <v/>
      </c>
      <c r="E81" s="61" t="str">
        <f ca="1">IFERROR(IF(E$19&lt;2,"",VLOOKUP($C81,在庫!$B$34:$LY$46,E$19,)),"")</f>
        <v/>
      </c>
      <c r="F81" s="61" t="str">
        <f ca="1">IFERROR(IF(F$19&lt;2,"",VLOOKUP($C81,在庫!$B$34:$LY$46,F$19,)),"")</f>
        <v/>
      </c>
      <c r="G81" s="61" t="str">
        <f ca="1">IFERROR(IF(G$19&lt;2,"",VLOOKUP($C81,在庫!$B$34:$LY$46,G$19,)),"")</f>
        <v/>
      </c>
      <c r="H81" s="61" t="str">
        <f ca="1">IFERROR(IF(H$19&lt;2,"",VLOOKUP($C81,在庫!$B$34:$LY$46,H$19,)),"")</f>
        <v/>
      </c>
      <c r="I81" s="61" t="str">
        <f ca="1">IFERROR(IF(I$19&lt;2,"",VLOOKUP($C81,在庫!$B$34:$LY$46,I$19,)),"")</f>
        <v/>
      </c>
      <c r="J81" s="61" t="str">
        <f ca="1">IFERROR(IF(J$19&lt;2,"",VLOOKUP($C81,在庫!$B$34:$LY$46,J$19,)),"")</f>
        <v/>
      </c>
      <c r="K81" s="61" t="str">
        <f ca="1">IFERROR(IF(K$19&lt;2,"",VLOOKUP($C81,在庫!$B$34:$LY$46,K$19,)),"")</f>
        <v/>
      </c>
      <c r="L81" s="61" t="str">
        <f ca="1">IFERROR(IF(L$19&lt;2,"",VLOOKUP($C81,在庫!$B$34:$LY$46,L$19,)),"")</f>
        <v/>
      </c>
      <c r="M81" s="61" t="str">
        <f ca="1">IFERROR(IF(M$19&lt;2,"",VLOOKUP($C81,在庫!$B$34:$LY$46,M$19,)),"")</f>
        <v/>
      </c>
      <c r="N81" s="61" t="str">
        <f ca="1">IFERROR(IF(N$19&lt;2,"",VLOOKUP($C81,在庫!$B$34:$LY$46,N$19,)),"")</f>
        <v/>
      </c>
      <c r="O81" s="61" t="str">
        <f ca="1">IFERROR(IF(O$19&lt;2,"",VLOOKUP($C81,在庫!$B$34:$LY$46,O$19,)),"")</f>
        <v/>
      </c>
      <c r="P81" s="61" t="str">
        <f ca="1">IFERROR(IF(P$19&lt;2,"",VLOOKUP($C81,在庫!$B$34:$LY$46,P$19,)),"")</f>
        <v/>
      </c>
      <c r="Q81" s="61" t="str">
        <f ca="1">IFERROR(IF(Q$19&lt;2,"",VLOOKUP($C81,在庫!$B$34:$LY$46,Q$19,)),"")</f>
        <v/>
      </c>
      <c r="R81" s="61" t="str">
        <f ca="1">IFERROR(IF(R$19&lt;2,"",VLOOKUP($C81,在庫!$B$34:$LY$46,R$19,)),"")</f>
        <v/>
      </c>
      <c r="S81" s="61" t="str">
        <f ca="1">IFERROR(IF(S$19&lt;2,"",VLOOKUP($C81,在庫!$B$34:$LY$46,S$19,)),"")</f>
        <v/>
      </c>
      <c r="T81" s="61" t="str">
        <f ca="1">IFERROR(IF(T$19&lt;2,"",VLOOKUP($C81,在庫!$B$34:$LY$46,T$19,)),"")</f>
        <v/>
      </c>
      <c r="U81" s="61" t="str">
        <f ca="1">IFERROR(IF(U$19&lt;2,"",VLOOKUP($C81,在庫!$B$34:$LY$46,U$19,)),"")</f>
        <v/>
      </c>
      <c r="V81" s="61" t="str">
        <f ca="1">IFERROR(IF(V$19&lt;2,"",VLOOKUP($C81,在庫!$B$34:$LY$46,V$19,)),"")</f>
        <v/>
      </c>
      <c r="W81" s="61" t="str">
        <f ca="1">IFERROR(IF(W$19&lt;2,"",VLOOKUP($C81,在庫!$B$34:$LY$46,W$19,)),"")</f>
        <v/>
      </c>
      <c r="X81" s="61" t="str">
        <f ca="1">IFERROR(IF(X$19&lt;2,"",VLOOKUP($C81,在庫!$B$34:$LY$46,X$19,)),"")</f>
        <v/>
      </c>
      <c r="Y81" s="61" t="str">
        <f ca="1">IFERROR(IF(Y$19&lt;2,"",VLOOKUP($C81,在庫!$B$34:$LY$46,Y$19,)),"")</f>
        <v/>
      </c>
      <c r="Z81" s="61" t="str">
        <f ca="1">IFERROR(IF(Z$19&lt;2,"",VLOOKUP($C81,在庫!$B$34:$LY$46,Z$19,)),"")</f>
        <v/>
      </c>
      <c r="AA81" s="61" t="str">
        <f ca="1">IFERROR(IF(AA$19&lt;2,"",VLOOKUP($C81,在庫!$B$34:$LY$46,AA$19,)),"")</f>
        <v/>
      </c>
      <c r="AB81" s="61" t="str">
        <f ca="1">IFERROR(IF(AB$19&lt;2,"",VLOOKUP($C81,在庫!$B$34:$LY$46,AB$19,)),"")</f>
        <v/>
      </c>
      <c r="AC81" s="61" t="str">
        <f ca="1">IFERROR(IF(AC$19&lt;2,"",VLOOKUP($C81,在庫!$B$34:$LY$46,AC$19,)),"")</f>
        <v/>
      </c>
      <c r="AD81" s="61" t="str">
        <f ca="1">IFERROR(IF(AD$19&lt;2,"",VLOOKUP($C81,在庫!$B$34:$LY$46,AD$19,)),"")</f>
        <v/>
      </c>
      <c r="AE81" s="61" t="str">
        <f ca="1">IFERROR(IF(AE$19&lt;2,"",VLOOKUP($C81,在庫!$B$34:$LY$46,AE$19,)),"")</f>
        <v/>
      </c>
      <c r="AF81" s="61" t="str">
        <f ca="1">IFERROR(IF(AF$19&lt;2,"",VLOOKUP($C81,在庫!$B$34:$LY$46,AF$19,)),"")</f>
        <v/>
      </c>
      <c r="AG81" s="61" t="str">
        <f ca="1">IFERROR(IF(AG$19&lt;2,"",VLOOKUP($C81,在庫!$B$34:$LY$46,AG$19,)),"")</f>
        <v/>
      </c>
      <c r="AH81" s="113" t="str">
        <f ca="1">IFERROR(IF(AH$19&lt;2,"",VLOOKUP($C81,在庫!$B$34:$LY$46,AH$19,)),"")</f>
        <v/>
      </c>
      <c r="AI81" s="59">
        <f t="shared" ref="AI81:AI84" ca="1" si="33">SUM(D81:AH81)</f>
        <v>0</v>
      </c>
    </row>
    <row r="82" spans="1:39" ht="17.25" hidden="1" customHeight="1" x14ac:dyDescent="0.2">
      <c r="B82" s="320"/>
      <c r="C82" s="217" t="str">
        <f t="shared" si="32"/>
        <v>0(販売室数)</v>
      </c>
      <c r="D82" s="60" t="str">
        <f ca="1">IFERROR(IF(D$19&lt;2,"",VLOOKUP($C82,在庫!$B$34:$LY$46,D$19,)),"")</f>
        <v/>
      </c>
      <c r="E82" s="61" t="str">
        <f ca="1">IFERROR(IF(E$19&lt;2,"",VLOOKUP($C82,在庫!$B$34:$LY$46,E$19,)),"")</f>
        <v/>
      </c>
      <c r="F82" s="61" t="str">
        <f ca="1">IFERROR(IF(F$19&lt;2,"",VLOOKUP($C82,在庫!$B$34:$LY$46,F$19,)),"")</f>
        <v/>
      </c>
      <c r="G82" s="61" t="str">
        <f ca="1">IFERROR(IF(G$19&lt;2,"",VLOOKUP($C82,在庫!$B$34:$LY$46,G$19,)),"")</f>
        <v/>
      </c>
      <c r="H82" s="61" t="str">
        <f ca="1">IFERROR(IF(H$19&lt;2,"",VLOOKUP($C82,在庫!$B$34:$LY$46,H$19,)),"")</f>
        <v/>
      </c>
      <c r="I82" s="61" t="str">
        <f ca="1">IFERROR(IF(I$19&lt;2,"",VLOOKUP($C82,在庫!$B$34:$LY$46,I$19,)),"")</f>
        <v/>
      </c>
      <c r="J82" s="61" t="str">
        <f ca="1">IFERROR(IF(J$19&lt;2,"",VLOOKUP($C82,在庫!$B$34:$LY$46,J$19,)),"")</f>
        <v/>
      </c>
      <c r="K82" s="61" t="str">
        <f ca="1">IFERROR(IF(K$19&lt;2,"",VLOOKUP($C82,在庫!$B$34:$LY$46,K$19,)),"")</f>
        <v/>
      </c>
      <c r="L82" s="61" t="str">
        <f ca="1">IFERROR(IF(L$19&lt;2,"",VLOOKUP($C82,在庫!$B$34:$LY$46,L$19,)),"")</f>
        <v/>
      </c>
      <c r="M82" s="61" t="str">
        <f ca="1">IFERROR(IF(M$19&lt;2,"",VLOOKUP($C82,在庫!$B$34:$LY$46,M$19,)),"")</f>
        <v/>
      </c>
      <c r="N82" s="61" t="str">
        <f ca="1">IFERROR(IF(N$19&lt;2,"",VLOOKUP($C82,在庫!$B$34:$LY$46,N$19,)),"")</f>
        <v/>
      </c>
      <c r="O82" s="61" t="str">
        <f ca="1">IFERROR(IF(O$19&lt;2,"",VLOOKUP($C82,在庫!$B$34:$LY$46,O$19,)),"")</f>
        <v/>
      </c>
      <c r="P82" s="61" t="str">
        <f ca="1">IFERROR(IF(P$19&lt;2,"",VLOOKUP($C82,在庫!$B$34:$LY$46,P$19,)),"")</f>
        <v/>
      </c>
      <c r="Q82" s="61" t="str">
        <f ca="1">IFERROR(IF(Q$19&lt;2,"",VLOOKUP($C82,在庫!$B$34:$LY$46,Q$19,)),"")</f>
        <v/>
      </c>
      <c r="R82" s="61" t="str">
        <f ca="1">IFERROR(IF(R$19&lt;2,"",VLOOKUP($C82,在庫!$B$34:$LY$46,R$19,)),"")</f>
        <v/>
      </c>
      <c r="S82" s="61" t="str">
        <f ca="1">IFERROR(IF(S$19&lt;2,"",VLOOKUP($C82,在庫!$B$34:$LY$46,S$19,)),"")</f>
        <v/>
      </c>
      <c r="T82" s="61" t="str">
        <f ca="1">IFERROR(IF(T$19&lt;2,"",VLOOKUP($C82,在庫!$B$34:$LY$46,T$19,)),"")</f>
        <v/>
      </c>
      <c r="U82" s="61" t="str">
        <f ca="1">IFERROR(IF(U$19&lt;2,"",VLOOKUP($C82,在庫!$B$34:$LY$46,U$19,)),"")</f>
        <v/>
      </c>
      <c r="V82" s="61" t="str">
        <f ca="1">IFERROR(IF(V$19&lt;2,"",VLOOKUP($C82,在庫!$B$34:$LY$46,V$19,)),"")</f>
        <v/>
      </c>
      <c r="W82" s="61" t="str">
        <f ca="1">IFERROR(IF(W$19&lt;2,"",VLOOKUP($C82,在庫!$B$34:$LY$46,W$19,)),"")</f>
        <v/>
      </c>
      <c r="X82" s="61" t="str">
        <f ca="1">IFERROR(IF(X$19&lt;2,"",VLOOKUP($C82,在庫!$B$34:$LY$46,X$19,)),"")</f>
        <v/>
      </c>
      <c r="Y82" s="61" t="str">
        <f ca="1">IFERROR(IF(Y$19&lt;2,"",VLOOKUP($C82,在庫!$B$34:$LY$46,Y$19,)),"")</f>
        <v/>
      </c>
      <c r="Z82" s="61" t="str">
        <f ca="1">IFERROR(IF(Z$19&lt;2,"",VLOOKUP($C82,在庫!$B$34:$LY$46,Z$19,)),"")</f>
        <v/>
      </c>
      <c r="AA82" s="61" t="str">
        <f ca="1">IFERROR(IF(AA$19&lt;2,"",VLOOKUP($C82,在庫!$B$34:$LY$46,AA$19,)),"")</f>
        <v/>
      </c>
      <c r="AB82" s="61" t="str">
        <f ca="1">IFERROR(IF(AB$19&lt;2,"",VLOOKUP($C82,在庫!$B$34:$LY$46,AB$19,)),"")</f>
        <v/>
      </c>
      <c r="AC82" s="61" t="str">
        <f ca="1">IFERROR(IF(AC$19&lt;2,"",VLOOKUP($C82,在庫!$B$34:$LY$46,AC$19,)),"")</f>
        <v/>
      </c>
      <c r="AD82" s="61" t="str">
        <f ca="1">IFERROR(IF(AD$19&lt;2,"",VLOOKUP($C82,在庫!$B$34:$LY$46,AD$19,)),"")</f>
        <v/>
      </c>
      <c r="AE82" s="61" t="str">
        <f ca="1">IFERROR(IF(AE$19&lt;2,"",VLOOKUP($C82,在庫!$B$34:$LY$46,AE$19,)),"")</f>
        <v/>
      </c>
      <c r="AF82" s="61" t="str">
        <f ca="1">IFERROR(IF(AF$19&lt;2,"",VLOOKUP($C82,在庫!$B$34:$LY$46,AF$19,)),"")</f>
        <v/>
      </c>
      <c r="AG82" s="61" t="str">
        <f ca="1">IFERROR(IF(AG$19&lt;2,"",VLOOKUP($C82,在庫!$B$34:$LY$46,AG$19,)),"")</f>
        <v/>
      </c>
      <c r="AH82" s="113" t="str">
        <f ca="1">IFERROR(IF(AH$19&lt;2,"",VLOOKUP($C82,在庫!$B$34:$LY$46,AH$19,)),"")</f>
        <v/>
      </c>
      <c r="AI82" s="59">
        <f t="shared" ca="1" si="33"/>
        <v>0</v>
      </c>
    </row>
    <row r="83" spans="1:39" ht="18" hidden="1" customHeight="1" x14ac:dyDescent="0.2">
      <c r="A83" s="4">
        <v>14</v>
      </c>
      <c r="B83" s="320"/>
      <c r="C83" s="217" t="str">
        <f t="shared" si="32"/>
        <v>0(販売室数)</v>
      </c>
      <c r="D83" s="60" t="str">
        <f ca="1">IFERROR(IF(D$19&lt;2,"",VLOOKUP($C83,在庫!$B$34:$LY$46,D$19,)),"")</f>
        <v/>
      </c>
      <c r="E83" s="61" t="str">
        <f ca="1">IFERROR(IF(E$19&lt;2,"",VLOOKUP($C83,在庫!$B$34:$LY$46,E$19,)),"")</f>
        <v/>
      </c>
      <c r="F83" s="61" t="str">
        <f ca="1">IFERROR(IF(F$19&lt;2,"",VLOOKUP($C83,在庫!$B$34:$LY$46,F$19,)),"")</f>
        <v/>
      </c>
      <c r="G83" s="61" t="str">
        <f ca="1">IFERROR(IF(G$19&lt;2,"",VLOOKUP($C83,在庫!$B$34:$LY$46,G$19,)),"")</f>
        <v/>
      </c>
      <c r="H83" s="61" t="str">
        <f ca="1">IFERROR(IF(H$19&lt;2,"",VLOOKUP($C83,在庫!$B$34:$LY$46,H$19,)),"")</f>
        <v/>
      </c>
      <c r="I83" s="61" t="str">
        <f ca="1">IFERROR(IF(I$19&lt;2,"",VLOOKUP($C83,在庫!$B$34:$LY$46,I$19,)),"")</f>
        <v/>
      </c>
      <c r="J83" s="61" t="str">
        <f ca="1">IFERROR(IF(J$19&lt;2,"",VLOOKUP($C83,在庫!$B$34:$LY$46,J$19,)),"")</f>
        <v/>
      </c>
      <c r="K83" s="61" t="str">
        <f ca="1">IFERROR(IF(K$19&lt;2,"",VLOOKUP($C83,在庫!$B$34:$LY$46,K$19,)),"")</f>
        <v/>
      </c>
      <c r="L83" s="61" t="str">
        <f ca="1">IFERROR(IF(L$19&lt;2,"",VLOOKUP($C83,在庫!$B$34:$LY$46,L$19,)),"")</f>
        <v/>
      </c>
      <c r="M83" s="61" t="str">
        <f ca="1">IFERROR(IF(M$19&lt;2,"",VLOOKUP($C83,在庫!$B$34:$LY$46,M$19,)),"")</f>
        <v/>
      </c>
      <c r="N83" s="61" t="str">
        <f ca="1">IFERROR(IF(N$19&lt;2,"",VLOOKUP($C83,在庫!$B$34:$LY$46,N$19,)),"")</f>
        <v/>
      </c>
      <c r="O83" s="61" t="str">
        <f ca="1">IFERROR(IF(O$19&lt;2,"",VLOOKUP($C83,在庫!$B$34:$LY$46,O$19,)),"")</f>
        <v/>
      </c>
      <c r="P83" s="61" t="str">
        <f ca="1">IFERROR(IF(P$19&lt;2,"",VLOOKUP($C83,在庫!$B$34:$LY$46,P$19,)),"")</f>
        <v/>
      </c>
      <c r="Q83" s="61" t="str">
        <f ca="1">IFERROR(IF(Q$19&lt;2,"",VLOOKUP($C83,在庫!$B$34:$LY$46,Q$19,)),"")</f>
        <v/>
      </c>
      <c r="R83" s="61" t="str">
        <f ca="1">IFERROR(IF(R$19&lt;2,"",VLOOKUP($C83,在庫!$B$34:$LY$46,R$19,)),"")</f>
        <v/>
      </c>
      <c r="S83" s="61" t="str">
        <f ca="1">IFERROR(IF(S$19&lt;2,"",VLOOKUP($C83,在庫!$B$34:$LY$46,S$19,)),"")</f>
        <v/>
      </c>
      <c r="T83" s="61" t="str">
        <f ca="1">IFERROR(IF(T$19&lt;2,"",VLOOKUP($C83,在庫!$B$34:$LY$46,T$19,)),"")</f>
        <v/>
      </c>
      <c r="U83" s="61" t="str">
        <f ca="1">IFERROR(IF(U$19&lt;2,"",VLOOKUP($C83,在庫!$B$34:$LY$46,U$19,)),"")</f>
        <v/>
      </c>
      <c r="V83" s="61" t="str">
        <f ca="1">IFERROR(IF(V$19&lt;2,"",VLOOKUP($C83,在庫!$B$34:$LY$46,V$19,)),"")</f>
        <v/>
      </c>
      <c r="W83" s="61" t="str">
        <f ca="1">IFERROR(IF(W$19&lt;2,"",VLOOKUP($C83,在庫!$B$34:$LY$46,W$19,)),"")</f>
        <v/>
      </c>
      <c r="X83" s="61" t="str">
        <f ca="1">IFERROR(IF(X$19&lt;2,"",VLOOKUP($C83,在庫!$B$34:$LY$46,X$19,)),"")</f>
        <v/>
      </c>
      <c r="Y83" s="61" t="str">
        <f ca="1">IFERROR(IF(Y$19&lt;2,"",VLOOKUP($C83,在庫!$B$34:$LY$46,Y$19,)),"")</f>
        <v/>
      </c>
      <c r="Z83" s="61" t="str">
        <f ca="1">IFERROR(IF(Z$19&lt;2,"",VLOOKUP($C83,在庫!$B$34:$LY$46,Z$19,)),"")</f>
        <v/>
      </c>
      <c r="AA83" s="61" t="str">
        <f ca="1">IFERROR(IF(AA$19&lt;2,"",VLOOKUP($C83,在庫!$B$34:$LY$46,AA$19,)),"")</f>
        <v/>
      </c>
      <c r="AB83" s="61" t="str">
        <f ca="1">IFERROR(IF(AB$19&lt;2,"",VLOOKUP($C83,在庫!$B$34:$LY$46,AB$19,)),"")</f>
        <v/>
      </c>
      <c r="AC83" s="61" t="str">
        <f ca="1">IFERROR(IF(AC$19&lt;2,"",VLOOKUP($C83,在庫!$B$34:$LY$46,AC$19,)),"")</f>
        <v/>
      </c>
      <c r="AD83" s="61" t="str">
        <f ca="1">IFERROR(IF(AD$19&lt;2,"",VLOOKUP($C83,在庫!$B$34:$LY$46,AD$19,)),"")</f>
        <v/>
      </c>
      <c r="AE83" s="61" t="str">
        <f ca="1">IFERROR(IF(AE$19&lt;2,"",VLOOKUP($C83,在庫!$B$34:$LY$46,AE$19,)),"")</f>
        <v/>
      </c>
      <c r="AF83" s="61" t="str">
        <f ca="1">IFERROR(IF(AF$19&lt;2,"",VLOOKUP($C83,在庫!$B$34:$LY$46,AF$19,)),"")</f>
        <v/>
      </c>
      <c r="AG83" s="61" t="str">
        <f ca="1">IFERROR(IF(AG$19&lt;2,"",VLOOKUP($C83,在庫!$B$34:$LY$46,AG$19,)),"")</f>
        <v/>
      </c>
      <c r="AH83" s="113" t="str">
        <f ca="1">IFERROR(IF(AH$19&lt;2,"",VLOOKUP($C83,在庫!$B$34:$LY$46,AH$19,)),"")</f>
        <v/>
      </c>
      <c r="AI83" s="59">
        <f t="shared" ca="1" si="33"/>
        <v>0</v>
      </c>
    </row>
    <row r="84" spans="1:39" ht="18" collapsed="1" thickBot="1" x14ac:dyDescent="0.25">
      <c r="B84" s="321"/>
      <c r="C84" s="218" t="s">
        <v>64</v>
      </c>
      <c r="D84" s="105">
        <f t="shared" ref="D84:AH84" ca="1" si="34">SUM(D78:D83)</f>
        <v>0</v>
      </c>
      <c r="E84" s="106">
        <f t="shared" ca="1" si="34"/>
        <v>0</v>
      </c>
      <c r="F84" s="106">
        <f t="shared" ca="1" si="34"/>
        <v>0</v>
      </c>
      <c r="G84" s="106">
        <f t="shared" ca="1" si="34"/>
        <v>0</v>
      </c>
      <c r="H84" s="106">
        <f t="shared" ca="1" si="34"/>
        <v>0</v>
      </c>
      <c r="I84" s="106">
        <f t="shared" ca="1" si="34"/>
        <v>0</v>
      </c>
      <c r="J84" s="106">
        <f t="shared" ca="1" si="34"/>
        <v>0</v>
      </c>
      <c r="K84" s="106">
        <f t="shared" ca="1" si="34"/>
        <v>0</v>
      </c>
      <c r="L84" s="106">
        <f t="shared" ca="1" si="34"/>
        <v>0</v>
      </c>
      <c r="M84" s="106">
        <f t="shared" ca="1" si="34"/>
        <v>0</v>
      </c>
      <c r="N84" s="106">
        <f t="shared" ca="1" si="34"/>
        <v>0</v>
      </c>
      <c r="O84" s="106">
        <f t="shared" ca="1" si="34"/>
        <v>0</v>
      </c>
      <c r="P84" s="106">
        <f t="shared" ca="1" si="34"/>
        <v>0</v>
      </c>
      <c r="Q84" s="106">
        <f t="shared" ca="1" si="34"/>
        <v>0</v>
      </c>
      <c r="R84" s="106">
        <f t="shared" ca="1" si="34"/>
        <v>0</v>
      </c>
      <c r="S84" s="106">
        <f t="shared" ca="1" si="34"/>
        <v>0</v>
      </c>
      <c r="T84" s="106">
        <f t="shared" ca="1" si="34"/>
        <v>0</v>
      </c>
      <c r="U84" s="106">
        <f t="shared" ca="1" si="34"/>
        <v>0</v>
      </c>
      <c r="V84" s="106">
        <f t="shared" ca="1" si="34"/>
        <v>0</v>
      </c>
      <c r="W84" s="106">
        <f t="shared" ca="1" si="34"/>
        <v>0</v>
      </c>
      <c r="X84" s="106">
        <f t="shared" ca="1" si="34"/>
        <v>0</v>
      </c>
      <c r="Y84" s="106">
        <f t="shared" ca="1" si="34"/>
        <v>0</v>
      </c>
      <c r="Z84" s="106">
        <f t="shared" ca="1" si="34"/>
        <v>0</v>
      </c>
      <c r="AA84" s="106">
        <f t="shared" ca="1" si="34"/>
        <v>0</v>
      </c>
      <c r="AB84" s="106">
        <f t="shared" ca="1" si="34"/>
        <v>0</v>
      </c>
      <c r="AC84" s="106">
        <f t="shared" ca="1" si="34"/>
        <v>0</v>
      </c>
      <c r="AD84" s="106">
        <f t="shared" ca="1" si="34"/>
        <v>0</v>
      </c>
      <c r="AE84" s="106">
        <f t="shared" ca="1" si="34"/>
        <v>0</v>
      </c>
      <c r="AF84" s="106">
        <f t="shared" ca="1" si="34"/>
        <v>0</v>
      </c>
      <c r="AG84" s="106">
        <f t="shared" ca="1" si="34"/>
        <v>0</v>
      </c>
      <c r="AH84" s="114">
        <f t="shared" ca="1" si="34"/>
        <v>0</v>
      </c>
      <c r="AI84" s="59">
        <f t="shared" ca="1" si="33"/>
        <v>0</v>
      </c>
      <c r="AJ84" s="178" t="e">
        <f ca="1">INDEX(予算!$K$3:$K$54,MATCH($D$29,予算!$B$3:$B$54,0),1)/AI84</f>
        <v>#DIV/0!</v>
      </c>
      <c r="AL84" s="4" t="s">
        <v>213</v>
      </c>
      <c r="AM84" s="178" t="e">
        <f ca="1">AM77/AM79</f>
        <v>#DIV/0!</v>
      </c>
    </row>
    <row r="85" spans="1:39" x14ac:dyDescent="0.2">
      <c r="B85" s="322" t="s">
        <v>65</v>
      </c>
      <c r="C85" s="219" t="str">
        <f>$B$3&amp;"(単泊)"</f>
        <v>ラグジュアリープールヴィラ(単泊)</v>
      </c>
      <c r="D85" s="133"/>
      <c r="E85" s="136"/>
      <c r="F85" s="134"/>
      <c r="G85" s="136"/>
      <c r="H85" s="134"/>
      <c r="I85" s="136"/>
      <c r="J85" s="134"/>
      <c r="K85" s="136"/>
      <c r="L85" s="134"/>
      <c r="M85" s="136"/>
      <c r="N85" s="136"/>
      <c r="O85" s="136"/>
      <c r="P85" s="134"/>
      <c r="Q85" s="134"/>
      <c r="R85" s="134"/>
      <c r="S85" s="136"/>
      <c r="T85" s="134"/>
      <c r="U85" s="136"/>
      <c r="V85" s="136"/>
      <c r="W85" s="136"/>
      <c r="X85" s="136"/>
      <c r="Y85" s="136"/>
      <c r="Z85" s="136"/>
      <c r="AA85" s="136"/>
      <c r="AB85" s="134"/>
      <c r="AC85" s="134"/>
      <c r="AD85" s="134"/>
      <c r="AE85" s="134"/>
      <c r="AF85" s="134"/>
      <c r="AG85" s="136"/>
      <c r="AH85" s="135"/>
    </row>
    <row r="86" spans="1:39" x14ac:dyDescent="0.2">
      <c r="B86" s="323"/>
      <c r="C86" s="220" t="str">
        <f>$F$1</f>
        <v>WEB割</v>
      </c>
      <c r="D86" s="147" t="str">
        <f ca="1">IF(D64=0,"Close",(IFERROR(HLOOKUP(D85,$D$2:$BC$3,2,FALSE),"")))</f>
        <v/>
      </c>
      <c r="E86" s="148" t="str">
        <f t="shared" ref="E86:AH86" ca="1" si="35">IF(E64=0,"Close",(IFERROR(HLOOKUP(E85,$D$2:$BC$3,2,FALSE),"")))</f>
        <v/>
      </c>
      <c r="F86" s="149" t="str">
        <f t="shared" ca="1" si="35"/>
        <v/>
      </c>
      <c r="G86" s="148" t="str">
        <f t="shared" ca="1" si="35"/>
        <v/>
      </c>
      <c r="H86" s="149" t="str">
        <f t="shared" ca="1" si="35"/>
        <v/>
      </c>
      <c r="I86" s="148" t="str">
        <f t="shared" ca="1" si="35"/>
        <v/>
      </c>
      <c r="J86" s="149" t="str">
        <f t="shared" ca="1" si="35"/>
        <v/>
      </c>
      <c r="K86" s="148" t="str">
        <f t="shared" ca="1" si="35"/>
        <v/>
      </c>
      <c r="L86" s="149" t="str">
        <f t="shared" ca="1" si="35"/>
        <v/>
      </c>
      <c r="M86" s="148" t="str">
        <f t="shared" ca="1" si="35"/>
        <v/>
      </c>
      <c r="N86" s="149" t="str">
        <f t="shared" ca="1" si="35"/>
        <v/>
      </c>
      <c r="O86" s="148" t="str">
        <f t="shared" ca="1" si="35"/>
        <v/>
      </c>
      <c r="P86" s="149" t="str">
        <f t="shared" ca="1" si="35"/>
        <v/>
      </c>
      <c r="Q86" s="148" t="str">
        <f t="shared" ca="1" si="35"/>
        <v/>
      </c>
      <c r="R86" s="149" t="str">
        <f t="shared" ca="1" si="35"/>
        <v/>
      </c>
      <c r="S86" s="148" t="str">
        <f t="shared" ca="1" si="35"/>
        <v/>
      </c>
      <c r="T86" s="149" t="str">
        <f t="shared" ca="1" si="35"/>
        <v/>
      </c>
      <c r="U86" s="148" t="str">
        <f t="shared" ca="1" si="35"/>
        <v/>
      </c>
      <c r="V86" s="149" t="str">
        <f t="shared" ca="1" si="35"/>
        <v/>
      </c>
      <c r="W86" s="148" t="str">
        <f t="shared" ca="1" si="35"/>
        <v/>
      </c>
      <c r="X86" s="149" t="str">
        <f t="shared" ca="1" si="35"/>
        <v/>
      </c>
      <c r="Y86" s="148" t="str">
        <f t="shared" ca="1" si="35"/>
        <v/>
      </c>
      <c r="Z86" s="149" t="str">
        <f t="shared" ca="1" si="35"/>
        <v/>
      </c>
      <c r="AA86" s="148" t="str">
        <f t="shared" ca="1" si="35"/>
        <v/>
      </c>
      <c r="AB86" s="149" t="str">
        <f t="shared" ca="1" si="35"/>
        <v/>
      </c>
      <c r="AC86" s="148" t="str">
        <f t="shared" ca="1" si="35"/>
        <v/>
      </c>
      <c r="AD86" s="149" t="str">
        <f t="shared" ca="1" si="35"/>
        <v/>
      </c>
      <c r="AE86" s="148" t="str">
        <f t="shared" ca="1" si="35"/>
        <v/>
      </c>
      <c r="AF86" s="149" t="str">
        <f t="shared" ca="1" si="35"/>
        <v/>
      </c>
      <c r="AG86" s="148" t="str">
        <f t="shared" ca="1" si="35"/>
        <v/>
      </c>
      <c r="AH86" s="150" t="str">
        <f t="shared" ca="1" si="35"/>
        <v/>
      </c>
    </row>
    <row r="87" spans="1:39" x14ac:dyDescent="0.2">
      <c r="B87" s="323"/>
      <c r="C87" s="220" t="str">
        <f>$B$3&amp;"(連泊)"</f>
        <v>ラグジュアリープールヴィラ(連泊)</v>
      </c>
      <c r="D87" s="143" t="str">
        <f>IF(D$85="","",D$85)</f>
        <v/>
      </c>
      <c r="E87" s="144" t="str">
        <f t="shared" ref="E87:AH87" si="36">IF(E$85="","",E$85)</f>
        <v/>
      </c>
      <c r="F87" s="145" t="str">
        <f t="shared" si="36"/>
        <v/>
      </c>
      <c r="G87" s="144" t="str">
        <f t="shared" si="36"/>
        <v/>
      </c>
      <c r="H87" s="145" t="str">
        <f t="shared" si="36"/>
        <v/>
      </c>
      <c r="I87" s="144" t="str">
        <f t="shared" si="36"/>
        <v/>
      </c>
      <c r="J87" s="145" t="str">
        <f t="shared" si="36"/>
        <v/>
      </c>
      <c r="K87" s="144" t="str">
        <f t="shared" si="36"/>
        <v/>
      </c>
      <c r="L87" s="145" t="str">
        <f t="shared" si="36"/>
        <v/>
      </c>
      <c r="M87" s="144" t="str">
        <f t="shared" si="36"/>
        <v/>
      </c>
      <c r="N87" s="145" t="str">
        <f t="shared" si="36"/>
        <v/>
      </c>
      <c r="O87" s="144" t="str">
        <f t="shared" si="36"/>
        <v/>
      </c>
      <c r="P87" s="145" t="str">
        <f t="shared" si="36"/>
        <v/>
      </c>
      <c r="Q87" s="144" t="str">
        <f t="shared" si="36"/>
        <v/>
      </c>
      <c r="R87" s="145" t="str">
        <f t="shared" si="36"/>
        <v/>
      </c>
      <c r="S87" s="144" t="str">
        <f t="shared" si="36"/>
        <v/>
      </c>
      <c r="T87" s="145" t="str">
        <f t="shared" si="36"/>
        <v/>
      </c>
      <c r="U87" s="144" t="str">
        <f t="shared" si="36"/>
        <v/>
      </c>
      <c r="V87" s="145" t="str">
        <f t="shared" si="36"/>
        <v/>
      </c>
      <c r="W87" s="144" t="str">
        <f t="shared" si="36"/>
        <v/>
      </c>
      <c r="X87" s="145" t="str">
        <f t="shared" si="36"/>
        <v/>
      </c>
      <c r="Y87" s="144" t="str">
        <f t="shared" si="36"/>
        <v/>
      </c>
      <c r="Z87" s="145" t="str">
        <f t="shared" si="36"/>
        <v/>
      </c>
      <c r="AA87" s="144" t="str">
        <f t="shared" si="36"/>
        <v/>
      </c>
      <c r="AB87" s="145" t="str">
        <f t="shared" si="36"/>
        <v/>
      </c>
      <c r="AC87" s="144" t="str">
        <f t="shared" si="36"/>
        <v/>
      </c>
      <c r="AD87" s="145" t="str">
        <f t="shared" si="36"/>
        <v/>
      </c>
      <c r="AE87" s="144" t="str">
        <f t="shared" si="36"/>
        <v/>
      </c>
      <c r="AF87" s="145" t="str">
        <f t="shared" si="36"/>
        <v/>
      </c>
      <c r="AG87" s="144" t="str">
        <f t="shared" si="36"/>
        <v/>
      </c>
      <c r="AH87" s="146" t="str">
        <f t="shared" si="36"/>
        <v/>
      </c>
    </row>
    <row r="88" spans="1:39" ht="18" thickBot="1" x14ac:dyDescent="0.25">
      <c r="B88" s="323"/>
      <c r="C88" s="221" t="str">
        <f>$F$10</f>
        <v>連泊</v>
      </c>
      <c r="D88" s="127" t="str">
        <f ca="1">IF(D64=0,"Close",(IFERROR(HLOOKUP(D87,$D$11:$BC$12,2,FALSE),"")))</f>
        <v/>
      </c>
      <c r="E88" s="131" t="str">
        <f t="shared" ref="E88:AH88" ca="1" si="37">IF(E64=0,"Close",(IFERROR(HLOOKUP(E87,$D$11:$BC$12,2,FALSE),"")))</f>
        <v/>
      </c>
      <c r="F88" s="129" t="str">
        <f t="shared" ca="1" si="37"/>
        <v/>
      </c>
      <c r="G88" s="131" t="str">
        <f t="shared" ca="1" si="37"/>
        <v/>
      </c>
      <c r="H88" s="129" t="str">
        <f t="shared" ca="1" si="37"/>
        <v/>
      </c>
      <c r="I88" s="131" t="str">
        <f t="shared" ca="1" si="37"/>
        <v/>
      </c>
      <c r="J88" s="129" t="str">
        <f t="shared" ca="1" si="37"/>
        <v/>
      </c>
      <c r="K88" s="131" t="str">
        <f t="shared" ca="1" si="37"/>
        <v/>
      </c>
      <c r="L88" s="129" t="str">
        <f t="shared" ca="1" si="37"/>
        <v/>
      </c>
      <c r="M88" s="131" t="str">
        <f t="shared" ca="1" si="37"/>
        <v/>
      </c>
      <c r="N88" s="129" t="str">
        <f t="shared" ca="1" si="37"/>
        <v/>
      </c>
      <c r="O88" s="131" t="str">
        <f t="shared" ca="1" si="37"/>
        <v/>
      </c>
      <c r="P88" s="129" t="str">
        <f t="shared" ca="1" si="37"/>
        <v/>
      </c>
      <c r="Q88" s="131" t="str">
        <f t="shared" ca="1" si="37"/>
        <v/>
      </c>
      <c r="R88" s="129" t="str">
        <f t="shared" ca="1" si="37"/>
        <v/>
      </c>
      <c r="S88" s="131" t="str">
        <f t="shared" ca="1" si="37"/>
        <v/>
      </c>
      <c r="T88" s="129" t="str">
        <f t="shared" ca="1" si="37"/>
        <v/>
      </c>
      <c r="U88" s="131" t="str">
        <f t="shared" ca="1" si="37"/>
        <v/>
      </c>
      <c r="V88" s="129" t="str">
        <f t="shared" ca="1" si="37"/>
        <v/>
      </c>
      <c r="W88" s="131" t="str">
        <f t="shared" ca="1" si="37"/>
        <v/>
      </c>
      <c r="X88" s="129" t="str">
        <f t="shared" ca="1" si="37"/>
        <v/>
      </c>
      <c r="Y88" s="131" t="str">
        <f t="shared" ca="1" si="37"/>
        <v/>
      </c>
      <c r="Z88" s="129" t="str">
        <f t="shared" ca="1" si="37"/>
        <v/>
      </c>
      <c r="AA88" s="131" t="str">
        <f t="shared" ca="1" si="37"/>
        <v/>
      </c>
      <c r="AB88" s="129" t="str">
        <f t="shared" ca="1" si="37"/>
        <v/>
      </c>
      <c r="AC88" s="131" t="str">
        <f t="shared" ca="1" si="37"/>
        <v/>
      </c>
      <c r="AD88" s="129" t="str">
        <f t="shared" ca="1" si="37"/>
        <v/>
      </c>
      <c r="AE88" s="131" t="str">
        <f t="shared" ca="1" si="37"/>
        <v/>
      </c>
      <c r="AF88" s="129" t="str">
        <f t="shared" ca="1" si="37"/>
        <v/>
      </c>
      <c r="AG88" s="131" t="str">
        <f t="shared" ca="1" si="37"/>
        <v/>
      </c>
      <c r="AH88" s="109" t="str">
        <f t="shared" ca="1" si="37"/>
        <v/>
      </c>
    </row>
    <row r="89" spans="1:39" x14ac:dyDescent="0.2">
      <c r="B89" s="323"/>
      <c r="C89" s="219" t="str">
        <f>$B$4&amp;"(単泊)"</f>
        <v>with SAUNA(単泊)</v>
      </c>
      <c r="D89" s="133" t="str">
        <f>IF(D$85="","",D$85)</f>
        <v/>
      </c>
      <c r="E89" s="136" t="str">
        <f t="shared" ref="E89:AH89" si="38">IF(E$85="","",E$85)</f>
        <v/>
      </c>
      <c r="F89" s="134" t="str">
        <f t="shared" si="38"/>
        <v/>
      </c>
      <c r="G89" s="136" t="str">
        <f t="shared" si="38"/>
        <v/>
      </c>
      <c r="H89" s="134" t="str">
        <f t="shared" si="38"/>
        <v/>
      </c>
      <c r="I89" s="136" t="str">
        <f t="shared" si="38"/>
        <v/>
      </c>
      <c r="J89" s="134" t="str">
        <f t="shared" si="38"/>
        <v/>
      </c>
      <c r="K89" s="136" t="str">
        <f t="shared" si="38"/>
        <v/>
      </c>
      <c r="L89" s="134" t="str">
        <f t="shared" si="38"/>
        <v/>
      </c>
      <c r="M89" s="136" t="str">
        <f t="shared" si="38"/>
        <v/>
      </c>
      <c r="N89" s="134" t="str">
        <f t="shared" si="38"/>
        <v/>
      </c>
      <c r="O89" s="136" t="str">
        <f t="shared" si="38"/>
        <v/>
      </c>
      <c r="P89" s="134" t="str">
        <f t="shared" si="38"/>
        <v/>
      </c>
      <c r="Q89" s="136" t="str">
        <f t="shared" si="38"/>
        <v/>
      </c>
      <c r="R89" s="134" t="str">
        <f t="shared" si="38"/>
        <v/>
      </c>
      <c r="S89" s="136" t="str">
        <f t="shared" si="38"/>
        <v/>
      </c>
      <c r="T89" s="134" t="str">
        <f t="shared" si="38"/>
        <v/>
      </c>
      <c r="U89" s="136" t="str">
        <f t="shared" si="38"/>
        <v/>
      </c>
      <c r="V89" s="134" t="str">
        <f t="shared" si="38"/>
        <v/>
      </c>
      <c r="W89" s="136" t="str">
        <f t="shared" si="38"/>
        <v/>
      </c>
      <c r="X89" s="134" t="str">
        <f t="shared" si="38"/>
        <v/>
      </c>
      <c r="Y89" s="136" t="str">
        <f t="shared" si="38"/>
        <v/>
      </c>
      <c r="Z89" s="134" t="str">
        <f t="shared" si="38"/>
        <v/>
      </c>
      <c r="AA89" s="136" t="str">
        <f t="shared" si="38"/>
        <v/>
      </c>
      <c r="AB89" s="134" t="str">
        <f t="shared" si="38"/>
        <v/>
      </c>
      <c r="AC89" s="136" t="str">
        <f t="shared" si="38"/>
        <v/>
      </c>
      <c r="AD89" s="134" t="str">
        <f t="shared" si="38"/>
        <v/>
      </c>
      <c r="AE89" s="136" t="str">
        <f t="shared" si="38"/>
        <v/>
      </c>
      <c r="AF89" s="134" t="str">
        <f t="shared" si="38"/>
        <v/>
      </c>
      <c r="AG89" s="136" t="str">
        <f t="shared" si="38"/>
        <v/>
      </c>
      <c r="AH89" s="135" t="str">
        <f t="shared" si="38"/>
        <v/>
      </c>
    </row>
    <row r="90" spans="1:39" x14ac:dyDescent="0.2">
      <c r="B90" s="323"/>
      <c r="C90" s="220" t="str">
        <f>$F$1</f>
        <v>WEB割</v>
      </c>
      <c r="D90" s="147" t="str">
        <f ca="1">IF(D65=0,"Close",(IFERROR(HLOOKUP(D89,$D$2:$BC$4,3,FALSE),"")))</f>
        <v/>
      </c>
      <c r="E90" s="148" t="str">
        <f t="shared" ref="E90:AH90" ca="1" si="39">IF(E65=0,"Close",(IFERROR(HLOOKUP(E89,$D$2:$BC$4,3,FALSE),"")))</f>
        <v/>
      </c>
      <c r="F90" s="149" t="str">
        <f t="shared" ca="1" si="39"/>
        <v/>
      </c>
      <c r="G90" s="148" t="str">
        <f t="shared" ca="1" si="39"/>
        <v/>
      </c>
      <c r="H90" s="149" t="str">
        <f t="shared" ca="1" si="39"/>
        <v/>
      </c>
      <c r="I90" s="148" t="str">
        <f t="shared" ca="1" si="39"/>
        <v/>
      </c>
      <c r="J90" s="149" t="str">
        <f t="shared" ca="1" si="39"/>
        <v/>
      </c>
      <c r="K90" s="148" t="str">
        <f t="shared" ca="1" si="39"/>
        <v/>
      </c>
      <c r="L90" s="149" t="str">
        <f t="shared" ca="1" si="39"/>
        <v/>
      </c>
      <c r="M90" s="148" t="str">
        <f t="shared" ca="1" si="39"/>
        <v/>
      </c>
      <c r="N90" s="149" t="str">
        <f t="shared" ca="1" si="39"/>
        <v/>
      </c>
      <c r="O90" s="148" t="str">
        <f t="shared" ca="1" si="39"/>
        <v/>
      </c>
      <c r="P90" s="149" t="str">
        <f t="shared" ca="1" si="39"/>
        <v/>
      </c>
      <c r="Q90" s="148" t="str">
        <f t="shared" ca="1" si="39"/>
        <v/>
      </c>
      <c r="R90" s="149" t="str">
        <f t="shared" ca="1" si="39"/>
        <v/>
      </c>
      <c r="S90" s="148" t="str">
        <f t="shared" ca="1" si="39"/>
        <v/>
      </c>
      <c r="T90" s="149" t="str">
        <f t="shared" ca="1" si="39"/>
        <v/>
      </c>
      <c r="U90" s="148" t="str">
        <f t="shared" ca="1" si="39"/>
        <v/>
      </c>
      <c r="V90" s="149" t="str">
        <f t="shared" ca="1" si="39"/>
        <v/>
      </c>
      <c r="W90" s="148" t="str">
        <f t="shared" ca="1" si="39"/>
        <v/>
      </c>
      <c r="X90" s="149" t="str">
        <f t="shared" ca="1" si="39"/>
        <v/>
      </c>
      <c r="Y90" s="148" t="str">
        <f t="shared" ca="1" si="39"/>
        <v/>
      </c>
      <c r="Z90" s="149" t="str">
        <f t="shared" ca="1" si="39"/>
        <v/>
      </c>
      <c r="AA90" s="148" t="str">
        <f t="shared" ca="1" si="39"/>
        <v/>
      </c>
      <c r="AB90" s="149" t="str">
        <f t="shared" ca="1" si="39"/>
        <v/>
      </c>
      <c r="AC90" s="148" t="str">
        <f t="shared" ca="1" si="39"/>
        <v/>
      </c>
      <c r="AD90" s="149" t="str">
        <f t="shared" ca="1" si="39"/>
        <v/>
      </c>
      <c r="AE90" s="148" t="str">
        <f t="shared" ca="1" si="39"/>
        <v/>
      </c>
      <c r="AF90" s="149" t="str">
        <f t="shared" ca="1" si="39"/>
        <v/>
      </c>
      <c r="AG90" s="148" t="str">
        <f t="shared" ca="1" si="39"/>
        <v/>
      </c>
      <c r="AH90" s="150" t="str">
        <f t="shared" ca="1" si="39"/>
        <v/>
      </c>
    </row>
    <row r="91" spans="1:39" x14ac:dyDescent="0.2">
      <c r="B91" s="323"/>
      <c r="C91" s="220" t="str">
        <f>$B$4&amp;"(連泊)"</f>
        <v>with SAUNA(連泊)</v>
      </c>
      <c r="D91" s="143" t="str">
        <f>IF(D$87="","",D$87)</f>
        <v/>
      </c>
      <c r="E91" s="144" t="str">
        <f t="shared" ref="E91:AH91" si="40">IF(E$87="","",E$87)</f>
        <v/>
      </c>
      <c r="F91" s="145" t="str">
        <f t="shared" si="40"/>
        <v/>
      </c>
      <c r="G91" s="144" t="str">
        <f t="shared" si="40"/>
        <v/>
      </c>
      <c r="H91" s="145" t="str">
        <f t="shared" si="40"/>
        <v/>
      </c>
      <c r="I91" s="144" t="str">
        <f t="shared" si="40"/>
        <v/>
      </c>
      <c r="J91" s="145" t="str">
        <f t="shared" si="40"/>
        <v/>
      </c>
      <c r="K91" s="144" t="str">
        <f t="shared" si="40"/>
        <v/>
      </c>
      <c r="L91" s="145" t="str">
        <f t="shared" si="40"/>
        <v/>
      </c>
      <c r="M91" s="144" t="str">
        <f t="shared" si="40"/>
        <v/>
      </c>
      <c r="N91" s="145" t="str">
        <f t="shared" si="40"/>
        <v/>
      </c>
      <c r="O91" s="144" t="str">
        <f t="shared" si="40"/>
        <v/>
      </c>
      <c r="P91" s="145" t="str">
        <f t="shared" si="40"/>
        <v/>
      </c>
      <c r="Q91" s="144" t="str">
        <f t="shared" si="40"/>
        <v/>
      </c>
      <c r="R91" s="145" t="str">
        <f t="shared" si="40"/>
        <v/>
      </c>
      <c r="S91" s="144" t="str">
        <f t="shared" si="40"/>
        <v/>
      </c>
      <c r="T91" s="145" t="str">
        <f t="shared" si="40"/>
        <v/>
      </c>
      <c r="U91" s="144" t="str">
        <f t="shared" si="40"/>
        <v/>
      </c>
      <c r="V91" s="145" t="str">
        <f t="shared" si="40"/>
        <v/>
      </c>
      <c r="W91" s="144" t="str">
        <f t="shared" si="40"/>
        <v/>
      </c>
      <c r="X91" s="145" t="str">
        <f t="shared" si="40"/>
        <v/>
      </c>
      <c r="Y91" s="144" t="str">
        <f t="shared" si="40"/>
        <v/>
      </c>
      <c r="Z91" s="145" t="str">
        <f t="shared" si="40"/>
        <v/>
      </c>
      <c r="AA91" s="144" t="str">
        <f t="shared" si="40"/>
        <v/>
      </c>
      <c r="AB91" s="145" t="str">
        <f t="shared" si="40"/>
        <v/>
      </c>
      <c r="AC91" s="144" t="str">
        <f t="shared" si="40"/>
        <v/>
      </c>
      <c r="AD91" s="145" t="str">
        <f t="shared" si="40"/>
        <v/>
      </c>
      <c r="AE91" s="144" t="str">
        <f t="shared" si="40"/>
        <v/>
      </c>
      <c r="AF91" s="145" t="str">
        <f t="shared" si="40"/>
        <v/>
      </c>
      <c r="AG91" s="144" t="str">
        <f t="shared" si="40"/>
        <v/>
      </c>
      <c r="AH91" s="146" t="str">
        <f t="shared" si="40"/>
        <v/>
      </c>
    </row>
    <row r="92" spans="1:39" ht="18" thickBot="1" x14ac:dyDescent="0.25">
      <c r="B92" s="323"/>
      <c r="C92" s="221" t="str">
        <f>$F$10</f>
        <v>連泊</v>
      </c>
      <c r="D92" s="127" t="str">
        <f ca="1">IF(D65=0,"Close",(IFERROR(HLOOKUP(D91,$D$11:$BC$13,3,FALSE),"")))</f>
        <v/>
      </c>
      <c r="E92" s="131" t="str">
        <f t="shared" ref="E92:AH92" ca="1" si="41">IF(E65=0,"Close",(IFERROR(HLOOKUP(E91,$D$11:$BC$13,3,FALSE),"")))</f>
        <v/>
      </c>
      <c r="F92" s="129" t="str">
        <f t="shared" ca="1" si="41"/>
        <v/>
      </c>
      <c r="G92" s="131" t="str">
        <f t="shared" ca="1" si="41"/>
        <v/>
      </c>
      <c r="H92" s="129" t="str">
        <f t="shared" ca="1" si="41"/>
        <v/>
      </c>
      <c r="I92" s="131" t="str">
        <f t="shared" ca="1" si="41"/>
        <v/>
      </c>
      <c r="J92" s="129" t="str">
        <f t="shared" ca="1" si="41"/>
        <v/>
      </c>
      <c r="K92" s="131" t="str">
        <f t="shared" ca="1" si="41"/>
        <v/>
      </c>
      <c r="L92" s="129" t="str">
        <f t="shared" ca="1" si="41"/>
        <v/>
      </c>
      <c r="M92" s="131" t="str">
        <f t="shared" ca="1" si="41"/>
        <v/>
      </c>
      <c r="N92" s="129" t="str">
        <f t="shared" ca="1" si="41"/>
        <v/>
      </c>
      <c r="O92" s="131" t="str">
        <f t="shared" ca="1" si="41"/>
        <v/>
      </c>
      <c r="P92" s="129" t="str">
        <f t="shared" ca="1" si="41"/>
        <v/>
      </c>
      <c r="Q92" s="131" t="str">
        <f t="shared" ca="1" si="41"/>
        <v/>
      </c>
      <c r="R92" s="129" t="str">
        <f t="shared" ca="1" si="41"/>
        <v/>
      </c>
      <c r="S92" s="131" t="str">
        <f t="shared" ca="1" si="41"/>
        <v/>
      </c>
      <c r="T92" s="129" t="str">
        <f t="shared" ca="1" si="41"/>
        <v/>
      </c>
      <c r="U92" s="131" t="str">
        <f t="shared" ca="1" si="41"/>
        <v/>
      </c>
      <c r="V92" s="129" t="str">
        <f t="shared" ca="1" si="41"/>
        <v/>
      </c>
      <c r="W92" s="131" t="str">
        <f t="shared" ca="1" si="41"/>
        <v/>
      </c>
      <c r="X92" s="129" t="str">
        <f t="shared" ca="1" si="41"/>
        <v/>
      </c>
      <c r="Y92" s="131" t="str">
        <f t="shared" ca="1" si="41"/>
        <v/>
      </c>
      <c r="Z92" s="129" t="str">
        <f t="shared" ca="1" si="41"/>
        <v/>
      </c>
      <c r="AA92" s="131" t="str">
        <f t="shared" ca="1" si="41"/>
        <v/>
      </c>
      <c r="AB92" s="129" t="str">
        <f t="shared" ca="1" si="41"/>
        <v/>
      </c>
      <c r="AC92" s="131" t="str">
        <f t="shared" ca="1" si="41"/>
        <v/>
      </c>
      <c r="AD92" s="129" t="str">
        <f t="shared" ca="1" si="41"/>
        <v/>
      </c>
      <c r="AE92" s="131" t="str">
        <f t="shared" ca="1" si="41"/>
        <v/>
      </c>
      <c r="AF92" s="129" t="str">
        <f t="shared" ca="1" si="41"/>
        <v/>
      </c>
      <c r="AG92" s="131" t="str">
        <f t="shared" ca="1" si="41"/>
        <v/>
      </c>
      <c r="AH92" s="109" t="str">
        <f t="shared" ca="1" si="41"/>
        <v/>
      </c>
    </row>
    <row r="93" spans="1:39" ht="18" hidden="1" thickBot="1" x14ac:dyDescent="0.25">
      <c r="B93" s="323"/>
      <c r="C93" s="219" t="str">
        <f>$B$5&amp;"(単泊)"</f>
        <v>0(単泊)</v>
      </c>
      <c r="D93" s="133" t="str">
        <f>IF(D$85="","",D$85)</f>
        <v/>
      </c>
      <c r="E93" s="136" t="str">
        <f t="shared" ref="E93:AH93" si="42">IF(E$85="","",E$85)</f>
        <v/>
      </c>
      <c r="F93" s="134" t="str">
        <f t="shared" si="42"/>
        <v/>
      </c>
      <c r="G93" s="136" t="str">
        <f t="shared" si="42"/>
        <v/>
      </c>
      <c r="H93" s="134" t="str">
        <f t="shared" si="42"/>
        <v/>
      </c>
      <c r="I93" s="136" t="str">
        <f t="shared" si="42"/>
        <v/>
      </c>
      <c r="J93" s="134" t="str">
        <f t="shared" si="42"/>
        <v/>
      </c>
      <c r="K93" s="136" t="str">
        <f t="shared" si="42"/>
        <v/>
      </c>
      <c r="L93" s="134" t="str">
        <f t="shared" si="42"/>
        <v/>
      </c>
      <c r="M93" s="136" t="str">
        <f t="shared" si="42"/>
        <v/>
      </c>
      <c r="N93" s="134" t="str">
        <f t="shared" si="42"/>
        <v/>
      </c>
      <c r="O93" s="136" t="str">
        <f t="shared" si="42"/>
        <v/>
      </c>
      <c r="P93" s="134" t="str">
        <f t="shared" si="42"/>
        <v/>
      </c>
      <c r="Q93" s="136" t="str">
        <f t="shared" si="42"/>
        <v/>
      </c>
      <c r="R93" s="134" t="str">
        <f t="shared" si="42"/>
        <v/>
      </c>
      <c r="S93" s="136" t="str">
        <f t="shared" si="42"/>
        <v/>
      </c>
      <c r="T93" s="134" t="str">
        <f t="shared" si="42"/>
        <v/>
      </c>
      <c r="U93" s="136" t="str">
        <f t="shared" si="42"/>
        <v/>
      </c>
      <c r="V93" s="134" t="str">
        <f t="shared" si="42"/>
        <v/>
      </c>
      <c r="W93" s="136" t="str">
        <f t="shared" si="42"/>
        <v/>
      </c>
      <c r="X93" s="134" t="str">
        <f t="shared" si="42"/>
        <v/>
      </c>
      <c r="Y93" s="136" t="str">
        <f t="shared" si="42"/>
        <v/>
      </c>
      <c r="Z93" s="134" t="str">
        <f t="shared" si="42"/>
        <v/>
      </c>
      <c r="AA93" s="136" t="str">
        <f t="shared" si="42"/>
        <v/>
      </c>
      <c r="AB93" s="134" t="str">
        <f t="shared" si="42"/>
        <v/>
      </c>
      <c r="AC93" s="136" t="str">
        <f t="shared" si="42"/>
        <v/>
      </c>
      <c r="AD93" s="134" t="str">
        <f t="shared" si="42"/>
        <v/>
      </c>
      <c r="AE93" s="136" t="str">
        <f t="shared" si="42"/>
        <v/>
      </c>
      <c r="AF93" s="134" t="str">
        <f t="shared" si="42"/>
        <v/>
      </c>
      <c r="AG93" s="136" t="str">
        <f t="shared" si="42"/>
        <v/>
      </c>
      <c r="AH93" s="135" t="str">
        <f t="shared" si="42"/>
        <v/>
      </c>
    </row>
    <row r="94" spans="1:39" ht="18" hidden="1" thickBot="1" x14ac:dyDescent="0.25">
      <c r="B94" s="323"/>
      <c r="C94" s="220" t="str">
        <f>$F$1</f>
        <v>WEB割</v>
      </c>
      <c r="D94" s="147" t="str">
        <f ca="1">IF(D66=0,"Close",(IFERROR(HLOOKUP(D93,$D$2:$BC$6,4,FALSE),"")))</f>
        <v/>
      </c>
      <c r="E94" s="148" t="str">
        <f t="shared" ref="E94:AH94" ca="1" si="43">IF(E66=0,"Close",(IFERROR(HLOOKUP(E93,$D$2:$BC$6,4,FALSE),"")))</f>
        <v/>
      </c>
      <c r="F94" s="149" t="str">
        <f t="shared" ca="1" si="43"/>
        <v/>
      </c>
      <c r="G94" s="148" t="str">
        <f t="shared" ca="1" si="43"/>
        <v/>
      </c>
      <c r="H94" s="149" t="str">
        <f t="shared" ca="1" si="43"/>
        <v/>
      </c>
      <c r="I94" s="148" t="str">
        <f t="shared" ca="1" si="43"/>
        <v/>
      </c>
      <c r="J94" s="149" t="str">
        <f t="shared" ca="1" si="43"/>
        <v/>
      </c>
      <c r="K94" s="148" t="str">
        <f t="shared" ca="1" si="43"/>
        <v/>
      </c>
      <c r="L94" s="149" t="str">
        <f t="shared" ca="1" si="43"/>
        <v/>
      </c>
      <c r="M94" s="148" t="str">
        <f t="shared" ca="1" si="43"/>
        <v/>
      </c>
      <c r="N94" s="149" t="str">
        <f t="shared" ca="1" si="43"/>
        <v/>
      </c>
      <c r="O94" s="148" t="str">
        <f t="shared" ca="1" si="43"/>
        <v/>
      </c>
      <c r="P94" s="149" t="str">
        <f t="shared" ca="1" si="43"/>
        <v/>
      </c>
      <c r="Q94" s="148" t="str">
        <f t="shared" ca="1" si="43"/>
        <v/>
      </c>
      <c r="R94" s="149" t="str">
        <f t="shared" ca="1" si="43"/>
        <v/>
      </c>
      <c r="S94" s="148" t="str">
        <f t="shared" ca="1" si="43"/>
        <v/>
      </c>
      <c r="T94" s="149" t="str">
        <f t="shared" ca="1" si="43"/>
        <v/>
      </c>
      <c r="U94" s="148" t="str">
        <f t="shared" ca="1" si="43"/>
        <v/>
      </c>
      <c r="V94" s="149" t="str">
        <f t="shared" ca="1" si="43"/>
        <v/>
      </c>
      <c r="W94" s="148" t="str">
        <f t="shared" ca="1" si="43"/>
        <v/>
      </c>
      <c r="X94" s="149" t="str">
        <f t="shared" ca="1" si="43"/>
        <v/>
      </c>
      <c r="Y94" s="148" t="str">
        <f t="shared" ca="1" si="43"/>
        <v/>
      </c>
      <c r="Z94" s="149" t="str">
        <f t="shared" ca="1" si="43"/>
        <v/>
      </c>
      <c r="AA94" s="148" t="str">
        <f t="shared" ca="1" si="43"/>
        <v/>
      </c>
      <c r="AB94" s="149" t="str">
        <f t="shared" ca="1" si="43"/>
        <v/>
      </c>
      <c r="AC94" s="148" t="str">
        <f t="shared" ca="1" si="43"/>
        <v/>
      </c>
      <c r="AD94" s="149" t="str">
        <f t="shared" ca="1" si="43"/>
        <v/>
      </c>
      <c r="AE94" s="148" t="str">
        <f t="shared" ca="1" si="43"/>
        <v/>
      </c>
      <c r="AF94" s="149" t="str">
        <f t="shared" ca="1" si="43"/>
        <v/>
      </c>
      <c r="AG94" s="148" t="str">
        <f t="shared" ca="1" si="43"/>
        <v/>
      </c>
      <c r="AH94" s="150" t="str">
        <f t="shared" ca="1" si="43"/>
        <v/>
      </c>
    </row>
    <row r="95" spans="1:39" ht="18" hidden="1" thickBot="1" x14ac:dyDescent="0.25">
      <c r="B95" s="323"/>
      <c r="C95" s="220" t="str">
        <f>$B$5&amp;"(連泊)"</f>
        <v>0(連泊)</v>
      </c>
      <c r="D95" s="143" t="str">
        <f>IF(D$87="","",D$87)</f>
        <v/>
      </c>
      <c r="E95" s="144" t="str">
        <f t="shared" ref="E95:AH95" si="44">IF(E$87="","",E$87)</f>
        <v/>
      </c>
      <c r="F95" s="145" t="str">
        <f t="shared" si="44"/>
        <v/>
      </c>
      <c r="G95" s="144" t="str">
        <f t="shared" si="44"/>
        <v/>
      </c>
      <c r="H95" s="145" t="str">
        <f t="shared" si="44"/>
        <v/>
      </c>
      <c r="I95" s="144" t="str">
        <f t="shared" si="44"/>
        <v/>
      </c>
      <c r="J95" s="145" t="str">
        <f t="shared" si="44"/>
        <v/>
      </c>
      <c r="K95" s="144" t="str">
        <f t="shared" si="44"/>
        <v/>
      </c>
      <c r="L95" s="145" t="str">
        <f t="shared" si="44"/>
        <v/>
      </c>
      <c r="M95" s="144" t="str">
        <f t="shared" si="44"/>
        <v/>
      </c>
      <c r="N95" s="145" t="str">
        <f t="shared" si="44"/>
        <v/>
      </c>
      <c r="O95" s="144" t="str">
        <f t="shared" si="44"/>
        <v/>
      </c>
      <c r="P95" s="145" t="str">
        <f t="shared" si="44"/>
        <v/>
      </c>
      <c r="Q95" s="144" t="str">
        <f t="shared" si="44"/>
        <v/>
      </c>
      <c r="R95" s="145" t="str">
        <f t="shared" si="44"/>
        <v/>
      </c>
      <c r="S95" s="144" t="str">
        <f t="shared" si="44"/>
        <v/>
      </c>
      <c r="T95" s="145" t="str">
        <f t="shared" si="44"/>
        <v/>
      </c>
      <c r="U95" s="144" t="str">
        <f t="shared" si="44"/>
        <v/>
      </c>
      <c r="V95" s="145" t="str">
        <f t="shared" si="44"/>
        <v/>
      </c>
      <c r="W95" s="144" t="str">
        <f t="shared" si="44"/>
        <v/>
      </c>
      <c r="X95" s="145" t="str">
        <f t="shared" si="44"/>
        <v/>
      </c>
      <c r="Y95" s="144" t="str">
        <f t="shared" si="44"/>
        <v/>
      </c>
      <c r="Z95" s="145" t="str">
        <f t="shared" si="44"/>
        <v/>
      </c>
      <c r="AA95" s="144" t="str">
        <f t="shared" si="44"/>
        <v/>
      </c>
      <c r="AB95" s="145" t="str">
        <f t="shared" si="44"/>
        <v/>
      </c>
      <c r="AC95" s="144" t="str">
        <f t="shared" si="44"/>
        <v/>
      </c>
      <c r="AD95" s="145" t="str">
        <f t="shared" si="44"/>
        <v/>
      </c>
      <c r="AE95" s="144" t="str">
        <f t="shared" si="44"/>
        <v/>
      </c>
      <c r="AF95" s="145" t="str">
        <f t="shared" si="44"/>
        <v/>
      </c>
      <c r="AG95" s="144" t="str">
        <f t="shared" si="44"/>
        <v/>
      </c>
      <c r="AH95" s="146" t="str">
        <f t="shared" si="44"/>
        <v/>
      </c>
    </row>
    <row r="96" spans="1:39" ht="18" hidden="1" thickBot="1" x14ac:dyDescent="0.25">
      <c r="B96" s="323"/>
      <c r="C96" s="221" t="str">
        <f>$F$10</f>
        <v>連泊</v>
      </c>
      <c r="D96" s="127" t="str">
        <f ca="1">IF(D66=0,"Close",(IFERROR(HLOOKUP(D95,$D$11:$BC$14,4,FALSE),"")))</f>
        <v/>
      </c>
      <c r="E96" s="131" t="str">
        <f t="shared" ref="E96:AH96" ca="1" si="45">IF(E66=0,"Close",(IFERROR(HLOOKUP(E95,$D$11:$BC$14,4,FALSE),"")))</f>
        <v/>
      </c>
      <c r="F96" s="131" t="str">
        <f t="shared" ca="1" si="45"/>
        <v/>
      </c>
      <c r="G96" s="131" t="str">
        <f t="shared" ca="1" si="45"/>
        <v/>
      </c>
      <c r="H96" s="131" t="str">
        <f t="shared" ca="1" si="45"/>
        <v/>
      </c>
      <c r="I96" s="131" t="str">
        <f t="shared" ca="1" si="45"/>
        <v/>
      </c>
      <c r="J96" s="131" t="str">
        <f t="shared" ca="1" si="45"/>
        <v/>
      </c>
      <c r="K96" s="131" t="str">
        <f t="shared" ca="1" si="45"/>
        <v/>
      </c>
      <c r="L96" s="131" t="str">
        <f t="shared" ca="1" si="45"/>
        <v/>
      </c>
      <c r="M96" s="131" t="str">
        <f t="shared" ca="1" si="45"/>
        <v/>
      </c>
      <c r="N96" s="131" t="str">
        <f t="shared" ca="1" si="45"/>
        <v/>
      </c>
      <c r="O96" s="131" t="str">
        <f t="shared" ca="1" si="45"/>
        <v/>
      </c>
      <c r="P96" s="131" t="str">
        <f t="shared" ca="1" si="45"/>
        <v/>
      </c>
      <c r="Q96" s="131" t="str">
        <f t="shared" ca="1" si="45"/>
        <v/>
      </c>
      <c r="R96" s="131" t="str">
        <f t="shared" ca="1" si="45"/>
        <v/>
      </c>
      <c r="S96" s="131" t="str">
        <f t="shared" ca="1" si="45"/>
        <v/>
      </c>
      <c r="T96" s="131" t="str">
        <f t="shared" ca="1" si="45"/>
        <v/>
      </c>
      <c r="U96" s="131" t="str">
        <f t="shared" ca="1" si="45"/>
        <v/>
      </c>
      <c r="V96" s="131" t="str">
        <f t="shared" ca="1" si="45"/>
        <v/>
      </c>
      <c r="W96" s="131" t="str">
        <f t="shared" ca="1" si="45"/>
        <v/>
      </c>
      <c r="X96" s="131" t="str">
        <f t="shared" ca="1" si="45"/>
        <v/>
      </c>
      <c r="Y96" s="131" t="str">
        <f t="shared" ca="1" si="45"/>
        <v/>
      </c>
      <c r="Z96" s="131" t="str">
        <f t="shared" ca="1" si="45"/>
        <v/>
      </c>
      <c r="AA96" s="131" t="str">
        <f t="shared" ca="1" si="45"/>
        <v/>
      </c>
      <c r="AB96" s="131" t="str">
        <f t="shared" ca="1" si="45"/>
        <v/>
      </c>
      <c r="AC96" s="131" t="str">
        <f t="shared" ca="1" si="45"/>
        <v/>
      </c>
      <c r="AD96" s="131" t="str">
        <f t="shared" ca="1" si="45"/>
        <v/>
      </c>
      <c r="AE96" s="131" t="str">
        <f t="shared" ca="1" si="45"/>
        <v/>
      </c>
      <c r="AF96" s="131" t="str">
        <f t="shared" ca="1" si="45"/>
        <v/>
      </c>
      <c r="AG96" s="131" t="str">
        <f t="shared" ca="1" si="45"/>
        <v/>
      </c>
      <c r="AH96" s="109" t="str">
        <f t="shared" ca="1" si="45"/>
        <v/>
      </c>
    </row>
    <row r="97" spans="2:34" ht="18" hidden="1" thickBot="1" x14ac:dyDescent="0.25">
      <c r="B97" s="323"/>
      <c r="C97" s="219" t="str">
        <f>$B$6&amp;"(単泊)"</f>
        <v>0(単泊)</v>
      </c>
      <c r="D97" s="133" t="str">
        <f>IF(D$85="","",D$85)</f>
        <v/>
      </c>
      <c r="E97" s="136" t="str">
        <f t="shared" ref="E97:AH97" si="46">IF(E$85="","",E$85)</f>
        <v/>
      </c>
      <c r="F97" s="134" t="str">
        <f t="shared" si="46"/>
        <v/>
      </c>
      <c r="G97" s="136" t="str">
        <f t="shared" si="46"/>
        <v/>
      </c>
      <c r="H97" s="134" t="str">
        <f t="shared" si="46"/>
        <v/>
      </c>
      <c r="I97" s="136" t="str">
        <f t="shared" si="46"/>
        <v/>
      </c>
      <c r="J97" s="134" t="str">
        <f t="shared" si="46"/>
        <v/>
      </c>
      <c r="K97" s="136" t="str">
        <f t="shared" si="46"/>
        <v/>
      </c>
      <c r="L97" s="134" t="str">
        <f t="shared" si="46"/>
        <v/>
      </c>
      <c r="M97" s="136" t="str">
        <f t="shared" si="46"/>
        <v/>
      </c>
      <c r="N97" s="134" t="str">
        <f t="shared" si="46"/>
        <v/>
      </c>
      <c r="O97" s="136" t="str">
        <f t="shared" si="46"/>
        <v/>
      </c>
      <c r="P97" s="134" t="str">
        <f t="shared" si="46"/>
        <v/>
      </c>
      <c r="Q97" s="136" t="str">
        <f t="shared" si="46"/>
        <v/>
      </c>
      <c r="R97" s="134" t="str">
        <f t="shared" si="46"/>
        <v/>
      </c>
      <c r="S97" s="136" t="str">
        <f t="shared" si="46"/>
        <v/>
      </c>
      <c r="T97" s="134" t="str">
        <f t="shared" si="46"/>
        <v/>
      </c>
      <c r="U97" s="136" t="str">
        <f t="shared" si="46"/>
        <v/>
      </c>
      <c r="V97" s="134" t="str">
        <f t="shared" si="46"/>
        <v/>
      </c>
      <c r="W97" s="136" t="str">
        <f t="shared" si="46"/>
        <v/>
      </c>
      <c r="X97" s="134" t="str">
        <f t="shared" si="46"/>
        <v/>
      </c>
      <c r="Y97" s="136" t="str">
        <f t="shared" si="46"/>
        <v/>
      </c>
      <c r="Z97" s="134" t="str">
        <f t="shared" si="46"/>
        <v/>
      </c>
      <c r="AA97" s="136" t="str">
        <f t="shared" si="46"/>
        <v/>
      </c>
      <c r="AB97" s="134" t="str">
        <f t="shared" si="46"/>
        <v/>
      </c>
      <c r="AC97" s="136" t="str">
        <f t="shared" si="46"/>
        <v/>
      </c>
      <c r="AD97" s="134" t="str">
        <f t="shared" si="46"/>
        <v/>
      </c>
      <c r="AE97" s="136" t="str">
        <f t="shared" si="46"/>
        <v/>
      </c>
      <c r="AF97" s="134" t="str">
        <f t="shared" si="46"/>
        <v/>
      </c>
      <c r="AG97" s="136" t="str">
        <f t="shared" si="46"/>
        <v/>
      </c>
      <c r="AH97" s="135" t="str">
        <f t="shared" si="46"/>
        <v/>
      </c>
    </row>
    <row r="98" spans="2:34" ht="18" hidden="1" thickBot="1" x14ac:dyDescent="0.25">
      <c r="B98" s="323"/>
      <c r="C98" s="220" t="str">
        <f>$F$1</f>
        <v>WEB割</v>
      </c>
      <c r="D98" s="147" t="str">
        <f ca="1">IF(D67=0,"Close",(IFERROR(HLOOKUP(D97,$D$2:$BC$6,5,FALSE),"")))</f>
        <v/>
      </c>
      <c r="E98" s="148" t="str">
        <f t="shared" ref="E98:AH98" ca="1" si="47">IF(E67=0,"Close",(IFERROR(HLOOKUP(E97,$D$2:$BC$6,5,FALSE),"")))</f>
        <v/>
      </c>
      <c r="F98" s="149" t="str">
        <f t="shared" ca="1" si="47"/>
        <v/>
      </c>
      <c r="G98" s="148" t="str">
        <f t="shared" ca="1" si="47"/>
        <v/>
      </c>
      <c r="H98" s="149" t="str">
        <f t="shared" ca="1" si="47"/>
        <v/>
      </c>
      <c r="I98" s="148" t="str">
        <f t="shared" ca="1" si="47"/>
        <v/>
      </c>
      <c r="J98" s="149" t="str">
        <f t="shared" ca="1" si="47"/>
        <v/>
      </c>
      <c r="K98" s="148" t="str">
        <f t="shared" ca="1" si="47"/>
        <v/>
      </c>
      <c r="L98" s="149" t="str">
        <f t="shared" ca="1" si="47"/>
        <v/>
      </c>
      <c r="M98" s="148" t="str">
        <f t="shared" ca="1" si="47"/>
        <v/>
      </c>
      <c r="N98" s="149" t="str">
        <f t="shared" ca="1" si="47"/>
        <v/>
      </c>
      <c r="O98" s="148" t="str">
        <f t="shared" ca="1" si="47"/>
        <v/>
      </c>
      <c r="P98" s="149" t="str">
        <f t="shared" ca="1" si="47"/>
        <v/>
      </c>
      <c r="Q98" s="148" t="str">
        <f t="shared" ca="1" si="47"/>
        <v/>
      </c>
      <c r="R98" s="149" t="str">
        <f t="shared" ca="1" si="47"/>
        <v/>
      </c>
      <c r="S98" s="148" t="str">
        <f t="shared" ca="1" si="47"/>
        <v/>
      </c>
      <c r="T98" s="149" t="str">
        <f t="shared" ca="1" si="47"/>
        <v/>
      </c>
      <c r="U98" s="148" t="str">
        <f t="shared" ca="1" si="47"/>
        <v/>
      </c>
      <c r="V98" s="149" t="str">
        <f t="shared" ca="1" si="47"/>
        <v/>
      </c>
      <c r="W98" s="148" t="str">
        <f t="shared" ca="1" si="47"/>
        <v/>
      </c>
      <c r="X98" s="149" t="str">
        <f t="shared" ca="1" si="47"/>
        <v/>
      </c>
      <c r="Y98" s="148" t="str">
        <f t="shared" ca="1" si="47"/>
        <v/>
      </c>
      <c r="Z98" s="149" t="str">
        <f t="shared" ca="1" si="47"/>
        <v/>
      </c>
      <c r="AA98" s="148" t="str">
        <f t="shared" ca="1" si="47"/>
        <v/>
      </c>
      <c r="AB98" s="149" t="str">
        <f t="shared" ca="1" si="47"/>
        <v/>
      </c>
      <c r="AC98" s="148" t="str">
        <f t="shared" ca="1" si="47"/>
        <v/>
      </c>
      <c r="AD98" s="149" t="str">
        <f t="shared" ca="1" si="47"/>
        <v/>
      </c>
      <c r="AE98" s="148" t="str">
        <f t="shared" ca="1" si="47"/>
        <v/>
      </c>
      <c r="AF98" s="149" t="str">
        <f t="shared" ca="1" si="47"/>
        <v/>
      </c>
      <c r="AG98" s="148" t="str">
        <f t="shared" ca="1" si="47"/>
        <v/>
      </c>
      <c r="AH98" s="150" t="str">
        <f t="shared" ca="1" si="47"/>
        <v/>
      </c>
    </row>
    <row r="99" spans="2:34" ht="18" hidden="1" thickBot="1" x14ac:dyDescent="0.25">
      <c r="B99" s="323"/>
      <c r="C99" s="220" t="str">
        <f>$B$6&amp;"(連泊)"</f>
        <v>0(連泊)</v>
      </c>
      <c r="D99" s="143" t="str">
        <f>IF(D$87="","",D$87)</f>
        <v/>
      </c>
      <c r="E99" s="144" t="str">
        <f t="shared" ref="E99:AH99" si="48">IF(E$87="","",E$87)</f>
        <v/>
      </c>
      <c r="F99" s="145" t="str">
        <f t="shared" si="48"/>
        <v/>
      </c>
      <c r="G99" s="144" t="str">
        <f t="shared" si="48"/>
        <v/>
      </c>
      <c r="H99" s="145" t="str">
        <f t="shared" si="48"/>
        <v/>
      </c>
      <c r="I99" s="144" t="str">
        <f t="shared" si="48"/>
        <v/>
      </c>
      <c r="J99" s="145" t="str">
        <f t="shared" si="48"/>
        <v/>
      </c>
      <c r="K99" s="144" t="str">
        <f t="shared" si="48"/>
        <v/>
      </c>
      <c r="L99" s="145" t="str">
        <f t="shared" si="48"/>
        <v/>
      </c>
      <c r="M99" s="144" t="str">
        <f t="shared" si="48"/>
        <v/>
      </c>
      <c r="N99" s="145" t="str">
        <f t="shared" si="48"/>
        <v/>
      </c>
      <c r="O99" s="144" t="str">
        <f t="shared" si="48"/>
        <v/>
      </c>
      <c r="P99" s="145" t="str">
        <f t="shared" si="48"/>
        <v/>
      </c>
      <c r="Q99" s="144" t="str">
        <f t="shared" si="48"/>
        <v/>
      </c>
      <c r="R99" s="145" t="str">
        <f t="shared" si="48"/>
        <v/>
      </c>
      <c r="S99" s="144" t="str">
        <f t="shared" si="48"/>
        <v/>
      </c>
      <c r="T99" s="145" t="str">
        <f t="shared" si="48"/>
        <v/>
      </c>
      <c r="U99" s="144" t="str">
        <f t="shared" si="48"/>
        <v/>
      </c>
      <c r="V99" s="145" t="str">
        <f t="shared" si="48"/>
        <v/>
      </c>
      <c r="W99" s="144" t="str">
        <f t="shared" si="48"/>
        <v/>
      </c>
      <c r="X99" s="145" t="str">
        <f t="shared" si="48"/>
        <v/>
      </c>
      <c r="Y99" s="144" t="str">
        <f t="shared" si="48"/>
        <v/>
      </c>
      <c r="Z99" s="145" t="str">
        <f t="shared" si="48"/>
        <v/>
      </c>
      <c r="AA99" s="144" t="str">
        <f t="shared" si="48"/>
        <v/>
      </c>
      <c r="AB99" s="145" t="str">
        <f t="shared" si="48"/>
        <v/>
      </c>
      <c r="AC99" s="144" t="str">
        <f t="shared" si="48"/>
        <v/>
      </c>
      <c r="AD99" s="145" t="str">
        <f t="shared" si="48"/>
        <v/>
      </c>
      <c r="AE99" s="144" t="str">
        <f t="shared" si="48"/>
        <v/>
      </c>
      <c r="AF99" s="145" t="str">
        <f t="shared" si="48"/>
        <v/>
      </c>
      <c r="AG99" s="144" t="str">
        <f t="shared" si="48"/>
        <v/>
      </c>
      <c r="AH99" s="146" t="str">
        <f t="shared" si="48"/>
        <v/>
      </c>
    </row>
    <row r="100" spans="2:34" ht="18" hidden="1" thickBot="1" x14ac:dyDescent="0.25">
      <c r="B100" s="323"/>
      <c r="C100" s="222" t="str">
        <f>$F$10</f>
        <v>連泊</v>
      </c>
      <c r="D100" s="127" t="str">
        <f ca="1">IF(D67=0,"Close",(IFERROR(HLOOKUP(D99,$D$11:$BC$15,5,FALSE),"")))</f>
        <v/>
      </c>
      <c r="E100" s="131" t="str">
        <f t="shared" ref="E100:AH100" ca="1" si="49">IF(E67=0,"Close",(IFERROR(HLOOKUP(E99,$D$11:$BC$15,5,FALSE),"")))</f>
        <v/>
      </c>
      <c r="F100" s="129" t="str">
        <f t="shared" ca="1" si="49"/>
        <v/>
      </c>
      <c r="G100" s="131" t="str">
        <f t="shared" ca="1" si="49"/>
        <v/>
      </c>
      <c r="H100" s="129" t="str">
        <f t="shared" ca="1" si="49"/>
        <v/>
      </c>
      <c r="I100" s="131" t="str">
        <f t="shared" ca="1" si="49"/>
        <v/>
      </c>
      <c r="J100" s="129" t="str">
        <f t="shared" ca="1" si="49"/>
        <v/>
      </c>
      <c r="K100" s="131" t="str">
        <f t="shared" ca="1" si="49"/>
        <v/>
      </c>
      <c r="L100" s="129" t="str">
        <f t="shared" ca="1" si="49"/>
        <v/>
      </c>
      <c r="M100" s="131" t="str">
        <f t="shared" ca="1" si="49"/>
        <v/>
      </c>
      <c r="N100" s="129" t="str">
        <f t="shared" ca="1" si="49"/>
        <v/>
      </c>
      <c r="O100" s="131" t="str">
        <f t="shared" ca="1" si="49"/>
        <v/>
      </c>
      <c r="P100" s="129" t="str">
        <f t="shared" ca="1" si="49"/>
        <v/>
      </c>
      <c r="Q100" s="131" t="str">
        <f t="shared" ca="1" si="49"/>
        <v/>
      </c>
      <c r="R100" s="129" t="str">
        <f t="shared" ca="1" si="49"/>
        <v/>
      </c>
      <c r="S100" s="131" t="str">
        <f t="shared" ca="1" si="49"/>
        <v/>
      </c>
      <c r="T100" s="129" t="str">
        <f t="shared" ca="1" si="49"/>
        <v/>
      </c>
      <c r="U100" s="131" t="str">
        <f t="shared" ca="1" si="49"/>
        <v/>
      </c>
      <c r="V100" s="129" t="str">
        <f t="shared" ca="1" si="49"/>
        <v/>
      </c>
      <c r="W100" s="131" t="str">
        <f t="shared" ca="1" si="49"/>
        <v/>
      </c>
      <c r="X100" s="129" t="str">
        <f t="shared" ca="1" si="49"/>
        <v/>
      </c>
      <c r="Y100" s="131" t="str">
        <f t="shared" ca="1" si="49"/>
        <v/>
      </c>
      <c r="Z100" s="129" t="str">
        <f t="shared" ca="1" si="49"/>
        <v/>
      </c>
      <c r="AA100" s="131" t="str">
        <f t="shared" ca="1" si="49"/>
        <v/>
      </c>
      <c r="AB100" s="129" t="str">
        <f t="shared" ca="1" si="49"/>
        <v/>
      </c>
      <c r="AC100" s="131" t="str">
        <f t="shared" ca="1" si="49"/>
        <v/>
      </c>
      <c r="AD100" s="129" t="str">
        <f t="shared" ca="1" si="49"/>
        <v/>
      </c>
      <c r="AE100" s="131" t="str">
        <f t="shared" ca="1" si="49"/>
        <v/>
      </c>
      <c r="AF100" s="129" t="str">
        <f t="shared" ca="1" si="49"/>
        <v/>
      </c>
      <c r="AG100" s="131" t="str">
        <f t="shared" ca="1" si="49"/>
        <v/>
      </c>
      <c r="AH100" s="150" t="str">
        <f t="shared" ca="1" si="49"/>
        <v/>
      </c>
    </row>
    <row r="101" spans="2:34" ht="18" hidden="1" thickBot="1" x14ac:dyDescent="0.25">
      <c r="B101" s="323"/>
      <c r="C101" s="219" t="str">
        <f>$B$7&amp;"(単泊)"</f>
        <v>0(単泊)</v>
      </c>
      <c r="D101" s="133" t="str">
        <f>IF(D$85="","",D$85)</f>
        <v/>
      </c>
      <c r="E101" s="136" t="str">
        <f t="shared" ref="E101:AH101" si="50">IF(E$85="","",E$85)</f>
        <v/>
      </c>
      <c r="F101" s="134" t="str">
        <f t="shared" si="50"/>
        <v/>
      </c>
      <c r="G101" s="136" t="str">
        <f t="shared" si="50"/>
        <v/>
      </c>
      <c r="H101" s="134" t="str">
        <f t="shared" si="50"/>
        <v/>
      </c>
      <c r="I101" s="136" t="str">
        <f t="shared" si="50"/>
        <v/>
      </c>
      <c r="J101" s="134" t="str">
        <f t="shared" si="50"/>
        <v/>
      </c>
      <c r="K101" s="136" t="str">
        <f t="shared" si="50"/>
        <v/>
      </c>
      <c r="L101" s="134" t="str">
        <f t="shared" si="50"/>
        <v/>
      </c>
      <c r="M101" s="136" t="str">
        <f t="shared" si="50"/>
        <v/>
      </c>
      <c r="N101" s="134" t="str">
        <f t="shared" si="50"/>
        <v/>
      </c>
      <c r="O101" s="136" t="str">
        <f t="shared" si="50"/>
        <v/>
      </c>
      <c r="P101" s="134" t="str">
        <f t="shared" si="50"/>
        <v/>
      </c>
      <c r="Q101" s="136" t="str">
        <f t="shared" si="50"/>
        <v/>
      </c>
      <c r="R101" s="134" t="str">
        <f t="shared" si="50"/>
        <v/>
      </c>
      <c r="S101" s="136" t="str">
        <f t="shared" si="50"/>
        <v/>
      </c>
      <c r="T101" s="134" t="str">
        <f t="shared" si="50"/>
        <v/>
      </c>
      <c r="U101" s="136" t="str">
        <f t="shared" si="50"/>
        <v/>
      </c>
      <c r="V101" s="134" t="str">
        <f t="shared" si="50"/>
        <v/>
      </c>
      <c r="W101" s="136" t="str">
        <f t="shared" si="50"/>
        <v/>
      </c>
      <c r="X101" s="134" t="str">
        <f t="shared" si="50"/>
        <v/>
      </c>
      <c r="Y101" s="136" t="str">
        <f t="shared" si="50"/>
        <v/>
      </c>
      <c r="Z101" s="134" t="str">
        <f t="shared" si="50"/>
        <v/>
      </c>
      <c r="AA101" s="136" t="str">
        <f t="shared" si="50"/>
        <v/>
      </c>
      <c r="AB101" s="134" t="str">
        <f t="shared" si="50"/>
        <v/>
      </c>
      <c r="AC101" s="136" t="str">
        <f t="shared" si="50"/>
        <v/>
      </c>
      <c r="AD101" s="134" t="str">
        <f t="shared" si="50"/>
        <v/>
      </c>
      <c r="AE101" s="136" t="str">
        <f t="shared" si="50"/>
        <v/>
      </c>
      <c r="AF101" s="134" t="str">
        <f t="shared" si="50"/>
        <v/>
      </c>
      <c r="AG101" s="136" t="str">
        <f t="shared" si="50"/>
        <v/>
      </c>
      <c r="AH101" s="135" t="str">
        <f t="shared" si="50"/>
        <v/>
      </c>
    </row>
    <row r="102" spans="2:34" ht="18" hidden="1" thickBot="1" x14ac:dyDescent="0.25">
      <c r="B102" s="323"/>
      <c r="C102" s="220" t="str">
        <f>$F$1</f>
        <v>WEB割</v>
      </c>
      <c r="D102" s="147" t="str">
        <f ca="1">IF(D68=0,"Close",(IFERROR(HLOOKUP(D101,$D$2:$BC$9,6,FALSE),"")))</f>
        <v/>
      </c>
      <c r="E102" s="148" t="str">
        <f t="shared" ref="E102:AH102" ca="1" si="51">IF(E68=0,"Close",(IFERROR(HLOOKUP(E101,$D$2:$BC$9,6,FALSE),"")))</f>
        <v/>
      </c>
      <c r="F102" s="149" t="str">
        <f t="shared" ca="1" si="51"/>
        <v/>
      </c>
      <c r="G102" s="148" t="str">
        <f t="shared" ca="1" si="51"/>
        <v/>
      </c>
      <c r="H102" s="149" t="str">
        <f t="shared" ca="1" si="51"/>
        <v/>
      </c>
      <c r="I102" s="148" t="str">
        <f t="shared" ca="1" si="51"/>
        <v/>
      </c>
      <c r="J102" s="149" t="str">
        <f t="shared" ca="1" si="51"/>
        <v/>
      </c>
      <c r="K102" s="148" t="str">
        <f t="shared" ca="1" si="51"/>
        <v/>
      </c>
      <c r="L102" s="149" t="str">
        <f t="shared" ca="1" si="51"/>
        <v/>
      </c>
      <c r="M102" s="148" t="str">
        <f t="shared" ca="1" si="51"/>
        <v/>
      </c>
      <c r="N102" s="149" t="str">
        <f t="shared" ca="1" si="51"/>
        <v/>
      </c>
      <c r="O102" s="148" t="str">
        <f t="shared" ca="1" si="51"/>
        <v/>
      </c>
      <c r="P102" s="149" t="str">
        <f t="shared" ca="1" si="51"/>
        <v/>
      </c>
      <c r="Q102" s="148" t="str">
        <f t="shared" ca="1" si="51"/>
        <v/>
      </c>
      <c r="R102" s="149" t="str">
        <f t="shared" ca="1" si="51"/>
        <v/>
      </c>
      <c r="S102" s="148" t="str">
        <f t="shared" ca="1" si="51"/>
        <v/>
      </c>
      <c r="T102" s="149" t="str">
        <f t="shared" ca="1" si="51"/>
        <v/>
      </c>
      <c r="U102" s="148" t="str">
        <f t="shared" ca="1" si="51"/>
        <v/>
      </c>
      <c r="V102" s="149" t="str">
        <f t="shared" ca="1" si="51"/>
        <v/>
      </c>
      <c r="W102" s="148" t="str">
        <f t="shared" ca="1" si="51"/>
        <v/>
      </c>
      <c r="X102" s="149" t="str">
        <f t="shared" ca="1" si="51"/>
        <v/>
      </c>
      <c r="Y102" s="148" t="str">
        <f t="shared" ca="1" si="51"/>
        <v/>
      </c>
      <c r="Z102" s="149" t="str">
        <f t="shared" ca="1" si="51"/>
        <v/>
      </c>
      <c r="AA102" s="148" t="str">
        <f t="shared" ca="1" si="51"/>
        <v/>
      </c>
      <c r="AB102" s="149" t="str">
        <f t="shared" ca="1" si="51"/>
        <v/>
      </c>
      <c r="AC102" s="148" t="str">
        <f t="shared" ca="1" si="51"/>
        <v/>
      </c>
      <c r="AD102" s="149" t="str">
        <f t="shared" ca="1" si="51"/>
        <v/>
      </c>
      <c r="AE102" s="148" t="str">
        <f t="shared" ca="1" si="51"/>
        <v/>
      </c>
      <c r="AF102" s="149" t="str">
        <f t="shared" ca="1" si="51"/>
        <v/>
      </c>
      <c r="AG102" s="148" t="str">
        <f t="shared" ca="1" si="51"/>
        <v/>
      </c>
      <c r="AH102" s="150" t="str">
        <f t="shared" ca="1" si="51"/>
        <v/>
      </c>
    </row>
    <row r="103" spans="2:34" ht="18" hidden="1" thickBot="1" x14ac:dyDescent="0.25">
      <c r="B103" s="323"/>
      <c r="C103" s="220" t="str">
        <f>$B$7&amp;"(連泊)"</f>
        <v>0(連泊)</v>
      </c>
      <c r="D103" s="143" t="str">
        <f>IF(D$87="","",D$87)</f>
        <v/>
      </c>
      <c r="E103" s="144" t="str">
        <f t="shared" ref="E103:AH103" si="52">IF(E$87="","",E$87)</f>
        <v/>
      </c>
      <c r="F103" s="145" t="str">
        <f t="shared" si="52"/>
        <v/>
      </c>
      <c r="G103" s="144" t="str">
        <f t="shared" si="52"/>
        <v/>
      </c>
      <c r="H103" s="145" t="str">
        <f t="shared" si="52"/>
        <v/>
      </c>
      <c r="I103" s="144" t="str">
        <f t="shared" si="52"/>
        <v/>
      </c>
      <c r="J103" s="145" t="str">
        <f t="shared" si="52"/>
        <v/>
      </c>
      <c r="K103" s="144" t="str">
        <f t="shared" si="52"/>
        <v/>
      </c>
      <c r="L103" s="145" t="str">
        <f t="shared" si="52"/>
        <v/>
      </c>
      <c r="M103" s="144" t="str">
        <f t="shared" si="52"/>
        <v/>
      </c>
      <c r="N103" s="145" t="str">
        <f t="shared" si="52"/>
        <v/>
      </c>
      <c r="O103" s="144" t="str">
        <f t="shared" si="52"/>
        <v/>
      </c>
      <c r="P103" s="145" t="str">
        <f t="shared" si="52"/>
        <v/>
      </c>
      <c r="Q103" s="144" t="str">
        <f t="shared" si="52"/>
        <v/>
      </c>
      <c r="R103" s="145" t="str">
        <f t="shared" si="52"/>
        <v/>
      </c>
      <c r="S103" s="144" t="str">
        <f t="shared" si="52"/>
        <v/>
      </c>
      <c r="T103" s="145" t="str">
        <f t="shared" si="52"/>
        <v/>
      </c>
      <c r="U103" s="144" t="str">
        <f t="shared" si="52"/>
        <v/>
      </c>
      <c r="V103" s="145" t="str">
        <f t="shared" si="52"/>
        <v/>
      </c>
      <c r="W103" s="144" t="str">
        <f t="shared" si="52"/>
        <v/>
      </c>
      <c r="X103" s="145" t="str">
        <f t="shared" si="52"/>
        <v/>
      </c>
      <c r="Y103" s="144" t="str">
        <f t="shared" si="52"/>
        <v/>
      </c>
      <c r="Z103" s="145" t="str">
        <f t="shared" si="52"/>
        <v/>
      </c>
      <c r="AA103" s="144" t="str">
        <f t="shared" si="52"/>
        <v/>
      </c>
      <c r="AB103" s="145" t="str">
        <f t="shared" si="52"/>
        <v/>
      </c>
      <c r="AC103" s="144" t="str">
        <f t="shared" si="52"/>
        <v/>
      </c>
      <c r="AD103" s="145" t="str">
        <f t="shared" si="52"/>
        <v/>
      </c>
      <c r="AE103" s="144" t="str">
        <f t="shared" si="52"/>
        <v/>
      </c>
      <c r="AF103" s="145" t="str">
        <f t="shared" si="52"/>
        <v/>
      </c>
      <c r="AG103" s="144" t="str">
        <f t="shared" si="52"/>
        <v/>
      </c>
      <c r="AH103" s="146" t="str">
        <f t="shared" si="52"/>
        <v/>
      </c>
    </row>
    <row r="104" spans="2:34" ht="18" hidden="1" thickBot="1" x14ac:dyDescent="0.25">
      <c r="B104" s="323"/>
      <c r="C104" s="222" t="str">
        <f>$F$10</f>
        <v>連泊</v>
      </c>
      <c r="D104" s="128" t="str">
        <f ca="1">IF(D68=0,"Close",(IFERROR(HLOOKUP(D103,$D$11:$BC$17,6,FALSE),"")))</f>
        <v/>
      </c>
      <c r="E104" s="132" t="str">
        <f t="shared" ref="E104:AH104" ca="1" si="53">IF(E68=0,"Close",(IFERROR(HLOOKUP(E103,$D$11:$BC$17,6,FALSE),"")))</f>
        <v/>
      </c>
      <c r="F104" s="130" t="str">
        <f t="shared" ca="1" si="53"/>
        <v/>
      </c>
      <c r="G104" s="132" t="str">
        <f t="shared" ca="1" si="53"/>
        <v/>
      </c>
      <c r="H104" s="130" t="str">
        <f t="shared" ca="1" si="53"/>
        <v/>
      </c>
      <c r="I104" s="132" t="str">
        <f t="shared" ca="1" si="53"/>
        <v/>
      </c>
      <c r="J104" s="130" t="str">
        <f t="shared" ca="1" si="53"/>
        <v/>
      </c>
      <c r="K104" s="132" t="str">
        <f t="shared" ca="1" si="53"/>
        <v/>
      </c>
      <c r="L104" s="130" t="str">
        <f t="shared" ca="1" si="53"/>
        <v/>
      </c>
      <c r="M104" s="132" t="str">
        <f t="shared" ca="1" si="53"/>
        <v/>
      </c>
      <c r="N104" s="130" t="str">
        <f t="shared" ca="1" si="53"/>
        <v/>
      </c>
      <c r="O104" s="132" t="str">
        <f t="shared" ca="1" si="53"/>
        <v/>
      </c>
      <c r="P104" s="130" t="str">
        <f t="shared" ca="1" si="53"/>
        <v/>
      </c>
      <c r="Q104" s="132" t="str">
        <f t="shared" ca="1" si="53"/>
        <v/>
      </c>
      <c r="R104" s="130" t="str">
        <f t="shared" ca="1" si="53"/>
        <v/>
      </c>
      <c r="S104" s="132" t="str">
        <f t="shared" ca="1" si="53"/>
        <v/>
      </c>
      <c r="T104" s="130" t="str">
        <f t="shared" ca="1" si="53"/>
        <v/>
      </c>
      <c r="U104" s="132" t="str">
        <f t="shared" ca="1" si="53"/>
        <v/>
      </c>
      <c r="V104" s="130" t="str">
        <f t="shared" ca="1" si="53"/>
        <v/>
      </c>
      <c r="W104" s="132" t="str">
        <f t="shared" ca="1" si="53"/>
        <v/>
      </c>
      <c r="X104" s="130" t="str">
        <f t="shared" ca="1" si="53"/>
        <v/>
      </c>
      <c r="Y104" s="132" t="str">
        <f t="shared" ca="1" si="53"/>
        <v/>
      </c>
      <c r="Z104" s="130" t="str">
        <f t="shared" ca="1" si="53"/>
        <v/>
      </c>
      <c r="AA104" s="132" t="str">
        <f t="shared" ca="1" si="53"/>
        <v/>
      </c>
      <c r="AB104" s="130" t="str">
        <f t="shared" ca="1" si="53"/>
        <v/>
      </c>
      <c r="AC104" s="132" t="str">
        <f t="shared" ca="1" si="53"/>
        <v/>
      </c>
      <c r="AD104" s="130" t="str">
        <f t="shared" ca="1" si="53"/>
        <v/>
      </c>
      <c r="AE104" s="132" t="str">
        <f t="shared" ca="1" si="53"/>
        <v/>
      </c>
      <c r="AF104" s="130" t="str">
        <f t="shared" ca="1" si="53"/>
        <v/>
      </c>
      <c r="AG104" s="132" t="str">
        <f t="shared" ca="1" si="53"/>
        <v/>
      </c>
      <c r="AH104" s="126" t="str">
        <f t="shared" ca="1" si="53"/>
        <v/>
      </c>
    </row>
    <row r="105" spans="2:34" ht="18" hidden="1" thickBot="1" x14ac:dyDescent="0.25">
      <c r="B105" s="323"/>
      <c r="C105" s="219" t="str">
        <f>$B$8&amp;"(単泊)"</f>
        <v>0(単泊)</v>
      </c>
      <c r="D105" s="133"/>
      <c r="E105" s="136"/>
      <c r="F105" s="134"/>
      <c r="G105" s="136"/>
      <c r="H105" s="134"/>
      <c r="I105" s="136"/>
      <c r="J105" s="134"/>
      <c r="K105" s="136"/>
      <c r="L105" s="134"/>
      <c r="M105" s="136"/>
      <c r="N105" s="134"/>
      <c r="O105" s="136"/>
      <c r="P105" s="134"/>
      <c r="Q105" s="136"/>
      <c r="R105" s="134"/>
      <c r="S105" s="136"/>
      <c r="T105" s="134"/>
      <c r="U105" s="136"/>
      <c r="V105" s="134"/>
      <c r="W105" s="136"/>
      <c r="X105" s="134"/>
      <c r="Y105" s="136"/>
      <c r="Z105" s="134"/>
      <c r="AA105" s="136"/>
      <c r="AB105" s="134"/>
      <c r="AC105" s="136"/>
      <c r="AD105" s="134"/>
      <c r="AE105" s="136"/>
      <c r="AF105" s="134"/>
      <c r="AG105" s="136"/>
      <c r="AH105" s="146"/>
    </row>
    <row r="106" spans="2:34" ht="18" hidden="1" thickBot="1" x14ac:dyDescent="0.25">
      <c r="B106" s="323"/>
      <c r="C106" s="220" t="str">
        <f>$F$1</f>
        <v>WEB割</v>
      </c>
      <c r="D106" s="147" t="str">
        <f ca="1">IF(D69=0,"Close",(IFERROR(HLOOKUP(D105,$D$2:$BC$9,6,FALSE),"")))</f>
        <v/>
      </c>
      <c r="E106" s="148" t="str">
        <f t="shared" ref="E106:AH106" ca="1" si="54">IF(E69=0,"Close",(IFERROR(HLOOKUP(E105,$D$2:$BC$9,6,FALSE),"")))</f>
        <v/>
      </c>
      <c r="F106" s="149" t="str">
        <f t="shared" ca="1" si="54"/>
        <v/>
      </c>
      <c r="G106" s="148" t="str">
        <f t="shared" ca="1" si="54"/>
        <v/>
      </c>
      <c r="H106" s="149" t="str">
        <f t="shared" ca="1" si="54"/>
        <v/>
      </c>
      <c r="I106" s="148" t="str">
        <f t="shared" ca="1" si="54"/>
        <v/>
      </c>
      <c r="J106" s="149" t="str">
        <f t="shared" ca="1" si="54"/>
        <v/>
      </c>
      <c r="K106" s="148" t="str">
        <f t="shared" ca="1" si="54"/>
        <v/>
      </c>
      <c r="L106" s="149" t="str">
        <f t="shared" ca="1" si="54"/>
        <v/>
      </c>
      <c r="M106" s="148" t="str">
        <f t="shared" ca="1" si="54"/>
        <v/>
      </c>
      <c r="N106" s="149" t="str">
        <f t="shared" ca="1" si="54"/>
        <v/>
      </c>
      <c r="O106" s="148" t="str">
        <f t="shared" ca="1" si="54"/>
        <v/>
      </c>
      <c r="P106" s="149" t="str">
        <f t="shared" ca="1" si="54"/>
        <v/>
      </c>
      <c r="Q106" s="148" t="str">
        <f t="shared" ca="1" si="54"/>
        <v/>
      </c>
      <c r="R106" s="149" t="str">
        <f t="shared" ca="1" si="54"/>
        <v/>
      </c>
      <c r="S106" s="148" t="str">
        <f t="shared" ca="1" si="54"/>
        <v/>
      </c>
      <c r="T106" s="149" t="str">
        <f t="shared" ca="1" si="54"/>
        <v/>
      </c>
      <c r="U106" s="148" t="str">
        <f t="shared" ca="1" si="54"/>
        <v/>
      </c>
      <c r="V106" s="149" t="str">
        <f t="shared" ca="1" si="54"/>
        <v/>
      </c>
      <c r="W106" s="148" t="str">
        <f t="shared" ca="1" si="54"/>
        <v/>
      </c>
      <c r="X106" s="149" t="str">
        <f t="shared" ca="1" si="54"/>
        <v/>
      </c>
      <c r="Y106" s="148" t="str">
        <f t="shared" ca="1" si="54"/>
        <v/>
      </c>
      <c r="Z106" s="149" t="str">
        <f t="shared" ca="1" si="54"/>
        <v/>
      </c>
      <c r="AA106" s="148" t="str">
        <f t="shared" ca="1" si="54"/>
        <v/>
      </c>
      <c r="AB106" s="149" t="str">
        <f t="shared" ca="1" si="54"/>
        <v/>
      </c>
      <c r="AC106" s="148" t="str">
        <f t="shared" ca="1" si="54"/>
        <v/>
      </c>
      <c r="AD106" s="149" t="str">
        <f t="shared" ca="1" si="54"/>
        <v/>
      </c>
      <c r="AE106" s="148" t="str">
        <f t="shared" ca="1" si="54"/>
        <v/>
      </c>
      <c r="AF106" s="149" t="str">
        <f t="shared" ca="1" si="54"/>
        <v/>
      </c>
      <c r="AG106" s="148" t="str">
        <f t="shared" ca="1" si="54"/>
        <v/>
      </c>
      <c r="AH106" s="150" t="str">
        <f t="shared" ca="1" si="54"/>
        <v/>
      </c>
    </row>
    <row r="107" spans="2:34" ht="18" hidden="1" thickBot="1" x14ac:dyDescent="0.25">
      <c r="B107" s="323"/>
      <c r="C107" s="220" t="str">
        <f>$B$8&amp;"(連泊)"</f>
        <v>0(連泊)</v>
      </c>
      <c r="D107" s="143" t="s">
        <v>76</v>
      </c>
      <c r="E107" s="144" t="s">
        <v>76</v>
      </c>
      <c r="F107" s="145" t="s">
        <v>76</v>
      </c>
      <c r="G107" s="144" t="s">
        <v>76</v>
      </c>
      <c r="H107" s="145" t="s">
        <v>76</v>
      </c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44"/>
      <c r="T107" s="145"/>
      <c r="U107" s="144"/>
      <c r="V107" s="145"/>
      <c r="W107" s="144"/>
      <c r="X107" s="145"/>
      <c r="Y107" s="144"/>
      <c r="Z107" s="145"/>
      <c r="AA107" s="144"/>
      <c r="AB107" s="145"/>
      <c r="AC107" s="144"/>
      <c r="AD107" s="145"/>
      <c r="AE107" s="144"/>
      <c r="AF107" s="145"/>
      <c r="AG107" s="144"/>
      <c r="AH107" s="146"/>
    </row>
    <row r="108" spans="2:34" ht="18" hidden="1" thickBot="1" x14ac:dyDescent="0.25">
      <c r="B108" s="324"/>
      <c r="C108" s="222" t="str">
        <f>$F$10</f>
        <v>連泊</v>
      </c>
      <c r="D108" s="128" t="str">
        <f ca="1">IF(D69=0,"Close",(IFERROR(HLOOKUP(D107,$D$11:$BC$17,6,FALSE),"")))</f>
        <v/>
      </c>
      <c r="E108" s="132" t="str">
        <f t="shared" ref="E108:AH108" ca="1" si="55">IF(E69=0,"Close",(IFERROR(HLOOKUP(E107,$D$11:$BC$17,6,FALSE),"")))</f>
        <v/>
      </c>
      <c r="F108" s="130" t="str">
        <f t="shared" ca="1" si="55"/>
        <v/>
      </c>
      <c r="G108" s="132" t="str">
        <f t="shared" ca="1" si="55"/>
        <v/>
      </c>
      <c r="H108" s="130" t="str">
        <f t="shared" ca="1" si="55"/>
        <v/>
      </c>
      <c r="I108" s="132" t="str">
        <f t="shared" ca="1" si="55"/>
        <v/>
      </c>
      <c r="J108" s="130" t="str">
        <f t="shared" ca="1" si="55"/>
        <v/>
      </c>
      <c r="K108" s="132" t="str">
        <f t="shared" ca="1" si="55"/>
        <v/>
      </c>
      <c r="L108" s="130" t="str">
        <f t="shared" ca="1" si="55"/>
        <v/>
      </c>
      <c r="M108" s="132" t="str">
        <f t="shared" ca="1" si="55"/>
        <v/>
      </c>
      <c r="N108" s="130" t="str">
        <f t="shared" ca="1" si="55"/>
        <v/>
      </c>
      <c r="O108" s="132" t="str">
        <f t="shared" ca="1" si="55"/>
        <v/>
      </c>
      <c r="P108" s="130" t="str">
        <f t="shared" ca="1" si="55"/>
        <v/>
      </c>
      <c r="Q108" s="132" t="str">
        <f t="shared" ca="1" si="55"/>
        <v/>
      </c>
      <c r="R108" s="130" t="str">
        <f t="shared" ca="1" si="55"/>
        <v/>
      </c>
      <c r="S108" s="132" t="str">
        <f t="shared" ca="1" si="55"/>
        <v/>
      </c>
      <c r="T108" s="130" t="str">
        <f t="shared" ca="1" si="55"/>
        <v/>
      </c>
      <c r="U108" s="132" t="str">
        <f t="shared" ca="1" si="55"/>
        <v/>
      </c>
      <c r="V108" s="130" t="str">
        <f t="shared" ca="1" si="55"/>
        <v/>
      </c>
      <c r="W108" s="132" t="str">
        <f t="shared" ca="1" si="55"/>
        <v/>
      </c>
      <c r="X108" s="130" t="str">
        <f t="shared" ca="1" si="55"/>
        <v/>
      </c>
      <c r="Y108" s="132" t="str">
        <f t="shared" ca="1" si="55"/>
        <v/>
      </c>
      <c r="Z108" s="130" t="str">
        <f t="shared" ca="1" si="55"/>
        <v/>
      </c>
      <c r="AA108" s="132" t="str">
        <f t="shared" ca="1" si="55"/>
        <v/>
      </c>
      <c r="AB108" s="130" t="str">
        <f t="shared" ca="1" si="55"/>
        <v/>
      </c>
      <c r="AC108" s="132" t="str">
        <f t="shared" ca="1" si="55"/>
        <v/>
      </c>
      <c r="AD108" s="130" t="str">
        <f t="shared" ca="1" si="55"/>
        <v/>
      </c>
      <c r="AE108" s="132" t="str">
        <f t="shared" ca="1" si="55"/>
        <v/>
      </c>
      <c r="AF108" s="130" t="str">
        <f t="shared" ca="1" si="55"/>
        <v/>
      </c>
      <c r="AG108" s="132" t="str">
        <f t="shared" ca="1" si="55"/>
        <v/>
      </c>
      <c r="AH108" s="126" t="str">
        <f t="shared" ca="1" si="55"/>
        <v/>
      </c>
    </row>
    <row r="109" spans="2:34" collapsed="1" x14ac:dyDescent="0.2">
      <c r="B109" s="227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2:34" x14ac:dyDescent="0.2">
      <c r="C110" s="183"/>
      <c r="D110" s="242" t="str">
        <f>IF(ISBLANK(D85),D39,D85)</f>
        <v>L</v>
      </c>
      <c r="E110" s="242" t="str">
        <f t="shared" ref="E110:AH110" si="56">IF(ISBLANK(E85),E39,E85)</f>
        <v>Q</v>
      </c>
      <c r="F110" s="242" t="str">
        <f t="shared" si="56"/>
        <v>R</v>
      </c>
      <c r="G110" s="242" t="str">
        <f t="shared" si="56"/>
        <v>V</v>
      </c>
      <c r="H110" s="242" t="str">
        <f t="shared" si="56"/>
        <v>U</v>
      </c>
      <c r="I110" s="242" t="str">
        <f t="shared" si="56"/>
        <v>I</v>
      </c>
      <c r="J110" s="242" t="str">
        <f t="shared" si="56"/>
        <v>Q</v>
      </c>
      <c r="K110" s="242" t="str">
        <f t="shared" si="56"/>
        <v>L</v>
      </c>
      <c r="L110" s="242" t="str">
        <f t="shared" si="56"/>
        <v>L</v>
      </c>
      <c r="M110" s="242" t="str">
        <f t="shared" si="56"/>
        <v>Q</v>
      </c>
      <c r="N110" s="242" t="str">
        <f t="shared" si="56"/>
        <v>T</v>
      </c>
      <c r="O110" s="242" t="str">
        <f t="shared" si="56"/>
        <v>R</v>
      </c>
      <c r="P110" s="242" t="str">
        <f t="shared" si="56"/>
        <v>I</v>
      </c>
      <c r="Q110" s="242" t="str">
        <f t="shared" si="56"/>
        <v>L</v>
      </c>
      <c r="R110" s="242" t="str">
        <f t="shared" si="56"/>
        <v>H</v>
      </c>
      <c r="S110" s="242" t="str">
        <f t="shared" si="56"/>
        <v>I</v>
      </c>
      <c r="T110" s="242" t="str">
        <f t="shared" si="56"/>
        <v>J</v>
      </c>
      <c r="U110" s="242" t="str">
        <f t="shared" si="56"/>
        <v>M</v>
      </c>
      <c r="V110" s="242" t="str">
        <f t="shared" si="56"/>
        <v>J</v>
      </c>
      <c r="W110" s="242" t="str">
        <f t="shared" si="56"/>
        <v>J</v>
      </c>
      <c r="X110" s="242" t="str">
        <f t="shared" si="56"/>
        <v>K</v>
      </c>
      <c r="Y110" s="242" t="str">
        <f t="shared" si="56"/>
        <v>K</v>
      </c>
      <c r="Z110" s="242" t="str">
        <f t="shared" si="56"/>
        <v>J</v>
      </c>
      <c r="AA110" s="242" t="str">
        <f t="shared" si="56"/>
        <v>R</v>
      </c>
      <c r="AB110" s="242" t="str">
        <f t="shared" si="56"/>
        <v>J</v>
      </c>
      <c r="AC110" s="242" t="str">
        <f t="shared" si="56"/>
        <v>J</v>
      </c>
      <c r="AD110" s="242" t="str">
        <f t="shared" si="56"/>
        <v>J</v>
      </c>
      <c r="AE110" s="242" t="str">
        <f t="shared" si="56"/>
        <v>I</v>
      </c>
      <c r="AF110" s="242" t="str">
        <f t="shared" si="56"/>
        <v>D</v>
      </c>
      <c r="AG110" s="242" t="str">
        <f t="shared" si="56"/>
        <v>G</v>
      </c>
      <c r="AH110" s="242" t="str">
        <f t="shared" si="56"/>
        <v>I</v>
      </c>
    </row>
    <row r="111" spans="2:34" x14ac:dyDescent="0.2">
      <c r="C111" s="185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</row>
    <row r="112" spans="2:34" x14ac:dyDescent="0.2"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</row>
    <row r="114" spans="3:34" x14ac:dyDescent="0.2">
      <c r="C114" s="183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</row>
    <row r="115" spans="3:34" x14ac:dyDescent="0.2">
      <c r="C115" s="185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</row>
    <row r="116" spans="3:34" x14ac:dyDescent="0.2"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</row>
    <row r="118" spans="3:34" x14ac:dyDescent="0.2">
      <c r="C118" s="183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</row>
    <row r="119" spans="3:34" x14ac:dyDescent="0.2">
      <c r="C119" s="185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</row>
    <row r="120" spans="3:34" x14ac:dyDescent="0.2"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</row>
    <row r="122" spans="3:34" x14ac:dyDescent="0.2">
      <c r="C122" s="183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</row>
    <row r="123" spans="3:34" x14ac:dyDescent="0.2">
      <c r="C123" s="185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</row>
    <row r="124" spans="3:34" x14ac:dyDescent="0.2"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</row>
  </sheetData>
  <sheetProtection selectLockedCells="1"/>
  <mergeCells count="8">
    <mergeCell ref="B39:B84"/>
    <mergeCell ref="B85:B108"/>
    <mergeCell ref="D1:E1"/>
    <mergeCell ref="F1:H1"/>
    <mergeCell ref="D10:E10"/>
    <mergeCell ref="F10:H10"/>
    <mergeCell ref="B20:B28"/>
    <mergeCell ref="C30:C37"/>
  </mergeCells>
  <phoneticPr fontId="5"/>
  <conditionalFormatting sqref="D30:AG30">
    <cfRule type="cellIs" dxfId="5551" priority="640" operator="equal">
      <formula>"Close"</formula>
    </cfRule>
  </conditionalFormatting>
  <conditionalFormatting sqref="D20:AH20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{073FEFB6-D8C8-49A8-8E50-47095212BE4B}</x14:id>
        </ext>
      </extLst>
    </cfRule>
  </conditionalFormatting>
  <conditionalFormatting sqref="D21:AH21">
    <cfRule type="dataBar" priority="2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{6195EC67-C28E-42AF-9B55-A076C317D07B}</x14:id>
        </ext>
      </extLst>
    </cfRule>
  </conditionalFormatting>
  <conditionalFormatting sqref="D22:AH23">
    <cfRule type="notContainsBlanks" dxfId="5530" priority="274">
      <formula>LEN(TRIM(D22))&gt;0</formula>
    </cfRule>
  </conditionalFormatting>
  <conditionalFormatting sqref="D29:AH29">
    <cfRule type="expression" dxfId="5529" priority="2">
      <formula>WEEKDAY(D29)=1</formula>
    </cfRule>
    <cfRule type="expression" dxfId="5528" priority="3">
      <formula>D$22&lt;&gt;""</formula>
    </cfRule>
    <cfRule type="expression" dxfId="5527" priority="1">
      <formula>WEEKDAY(D29)=7</formula>
    </cfRule>
  </conditionalFormatting>
  <conditionalFormatting sqref="D31:AH38">
    <cfRule type="cellIs" dxfId="5526" priority="337" operator="equal">
      <formula>"Close"</formula>
    </cfRule>
  </conditionalFormatting>
  <conditionalFormatting sqref="D86:AH86 D88:AH88 D90:AH90 D92:AH92 D94:AH94 D96:AH96 D98:AH98 D100:AH100 D102:AH102 D104:AH104 D106:AH106 D108:AH108">
    <cfRule type="cellIs" dxfId="5153" priority="596" operator="equal">
      <formula>"Close"</formula>
    </cfRule>
  </conditionalFormatting>
  <conditionalFormatting sqref="AH23">
    <cfRule type="notContainsBlanks" dxfId="5092" priority="273">
      <formula>LEN(TRIM(AH23))&gt;0</formula>
    </cfRule>
  </conditionalFormatting>
  <conditionalFormatting sqref="AH29">
    <cfRule type="cellIs" dxfId="5091" priority="594" operator="equal">
      <formula>"Ｂ"</formula>
    </cfRule>
    <cfRule type="cellIs" dxfId="5090" priority="573" operator="equal">
      <formula>"Ｄ"</formula>
    </cfRule>
    <cfRule type="cellIs" dxfId="5089" priority="560" operator="equal">
      <formula>"Q"</formula>
    </cfRule>
    <cfRule type="cellIs" dxfId="5088" priority="561" operator="equal">
      <formula>"P"</formula>
    </cfRule>
    <cfRule type="cellIs" dxfId="5087" priority="562" operator="equal">
      <formula>"O"</formula>
    </cfRule>
    <cfRule type="cellIs" dxfId="5086" priority="563" operator="equal">
      <formula>"N"</formula>
    </cfRule>
    <cfRule type="cellIs" dxfId="5085" priority="564" operator="equal">
      <formula>"M"</formula>
    </cfRule>
    <cfRule type="cellIs" dxfId="5084" priority="565" operator="equal">
      <formula>"L"</formula>
    </cfRule>
    <cfRule type="cellIs" dxfId="5083" priority="566" operator="equal">
      <formula>"K"</formula>
    </cfRule>
    <cfRule type="cellIs" dxfId="5082" priority="576" operator="equal">
      <formula>"A"</formula>
    </cfRule>
    <cfRule type="cellIs" dxfId="5081" priority="567" operator="equal">
      <formula>"J"</formula>
    </cfRule>
    <cfRule type="cellIs" dxfId="5080" priority="571" operator="equal">
      <formula>"F"</formula>
    </cfRule>
    <cfRule type="cellIs" dxfId="5079" priority="569" operator="equal">
      <formula>"H"</formula>
    </cfRule>
    <cfRule type="cellIs" dxfId="5078" priority="558" operator="equal">
      <formula>"S"</formula>
    </cfRule>
    <cfRule type="cellIs" dxfId="5077" priority="559" operator="equal">
      <formula>"R"</formula>
    </cfRule>
    <cfRule type="cellIs" dxfId="5076" priority="572" operator="equal">
      <formula>"E"</formula>
    </cfRule>
    <cfRule type="cellIs" dxfId="5075" priority="595" operator="equal">
      <formula>"Ａ"</formula>
    </cfRule>
    <cfRule type="cellIs" dxfId="5074" priority="570" operator="equal">
      <formula>"G"</formula>
    </cfRule>
    <cfRule type="cellIs" dxfId="5073" priority="593" operator="equal">
      <formula>"Ｆ"</formula>
    </cfRule>
    <cfRule type="cellIs" dxfId="5072" priority="592" operator="equal">
      <formula>"Ｆ"</formula>
    </cfRule>
    <cfRule type="cellIs" dxfId="5071" priority="591" operator="equal">
      <formula>"Ｇ"</formula>
    </cfRule>
    <cfRule type="cellIs" dxfId="5070" priority="590" operator="equal">
      <formula>"Ｈ"</formula>
    </cfRule>
    <cfRule type="cellIs" dxfId="5069" priority="589" operator="equal">
      <formula>"Ｉ"</formula>
    </cfRule>
    <cfRule type="cellIs" dxfId="5068" priority="588" operator="equal">
      <formula>"Ｊ"</formula>
    </cfRule>
    <cfRule type="cellIs" dxfId="5067" priority="587" operator="equal">
      <formula>"Ｋ"</formula>
    </cfRule>
    <cfRule type="cellIs" dxfId="5066" priority="586" operator="equal">
      <formula>"Ｌ"</formula>
    </cfRule>
    <cfRule type="cellIs" dxfId="5065" priority="585" operator="equal">
      <formula>"Ｍ"</formula>
    </cfRule>
    <cfRule type="cellIs" dxfId="5064" priority="584" operator="equal">
      <formula>"Ｎ"</formula>
    </cfRule>
    <cfRule type="cellIs" dxfId="5063" priority="583" operator="equal">
      <formula>"Ｏ"</formula>
    </cfRule>
    <cfRule type="cellIs" dxfId="5062" priority="582" operator="equal">
      <formula>"Ｐ"</formula>
    </cfRule>
    <cfRule type="cellIs" dxfId="5061" priority="581" operator="equal">
      <formula>"Ｑ"</formula>
    </cfRule>
    <cfRule type="cellIs" dxfId="5060" priority="580" operator="equal">
      <formula>"Ｒ"</formula>
    </cfRule>
    <cfRule type="cellIs" dxfId="5059" priority="579" operator="equal">
      <formula>"Ｓ"</formula>
    </cfRule>
    <cfRule type="cellIs" dxfId="5058" priority="578" operator="equal">
      <formula>"Ｔ"</formula>
    </cfRule>
    <cfRule type="cellIs" dxfId="5057" priority="577" operator="equal">
      <formula>"C"</formula>
    </cfRule>
    <cfRule type="cellIs" dxfId="5056" priority="568" operator="equal">
      <formula>"I"</formula>
    </cfRule>
    <cfRule type="cellIs" dxfId="5055" priority="575" operator="equal">
      <formula>"B"</formula>
    </cfRule>
    <cfRule type="cellIs" dxfId="5054" priority="574" operator="equal">
      <formula>"Ｃ"</formula>
    </cfRule>
    <cfRule type="cellIs" dxfId="5053" priority="545" operator="equal">
      <formula>"Close"</formula>
    </cfRule>
    <cfRule type="expression" dxfId="5052" priority="546">
      <formula>MONTH(#REF!)-MONTH(#REF!)&lt;&gt;0</formula>
    </cfRule>
    <cfRule type="expression" dxfId="5051" priority="547">
      <formula>WEEKDAY(AH29)=7</formula>
    </cfRule>
    <cfRule type="expression" dxfId="5050" priority="548">
      <formula>WEEKDAY(AH29)=1</formula>
    </cfRule>
    <cfRule type="cellIs" dxfId="5049" priority="549" operator="equal">
      <formula>"Close"</formula>
    </cfRule>
    <cfRule type="expression" dxfId="5048" priority="550">
      <formula>WEEKDAY(AH29)=7</formula>
    </cfRule>
    <cfRule type="expression" dxfId="5047" priority="551">
      <formula>WEEKDAY(AH29)=1</formula>
    </cfRule>
    <cfRule type="expression" dxfId="5046" priority="553">
      <formula>WEEKDAY(AH29)=7</formula>
    </cfRule>
    <cfRule type="expression" dxfId="5045" priority="554">
      <formula>WEEKDAY(AH29)=1</formula>
    </cfRule>
    <cfRule type="cellIs" dxfId="5044" priority="555" operator="equal">
      <formula>"Ｅ"</formula>
    </cfRule>
    <cfRule type="cellIs" dxfId="5043" priority="556" operator="lessThan">
      <formula>0</formula>
    </cfRule>
    <cfRule type="cellIs" dxfId="5042" priority="557" operator="equal">
      <formula>"T"</formula>
    </cfRule>
  </conditionalFormatting>
  <conditionalFormatting sqref="AH29:AH30">
    <cfRule type="cellIs" dxfId="5041" priority="552" operator="equal">
      <formula>"Close"</formula>
    </cfRule>
  </conditionalFormatting>
  <pageMargins left="0.25" right="0.25" top="0.75" bottom="0.75" header="0.3" footer="0.3"/>
  <pageSetup paperSize="8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25" operator="containsText" id="{46017DB9-1197-4CE1-BB13-B123A74CB28D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23" operator="containsText" id="{ECDC3DCB-B4F2-41D0-B2DC-5683ABDA18B3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22" operator="containsText" id="{669727C3-3BA7-46F7-BB31-221EB7184370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21" operator="containsText" id="{8F847041-A1E7-46B4-8714-57DCDD5586DF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20" operator="containsText" id="{CCF1552D-9D4F-4654-9BB3-96EA688BC2F1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19" operator="containsText" id="{0F955F72-4DBC-4021-859D-ADA26F75A68B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36" operator="containsText" id="{6C0EAE84-C44D-447E-8E31-AFEF474EEC3F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18" operator="containsText" id="{9D288591-1F0B-4A31-ADEA-F73E735E315A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34" operator="containsText" id="{98720187-0178-4E60-98EC-A32D1255C87C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33" operator="containsText" id="{28E817E2-DDB4-4E84-A576-62D525DB9D38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32" operator="endsWith" id="{C2A763B9-51BD-4673-968A-0E564F2340C4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31" operator="containsText" id="{8C00489A-5DDB-465B-8334-7CCDA90D749A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30" operator="containsText" id="{4F4EC1C6-89F4-48BA-8C96-65709B2AB382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beginsWith" priority="635" operator="beginsWith" id="{B2D19A2A-0E22-43FE-BC8B-41025DB66F28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29" operator="containsText" id="{B8B58542-F747-498D-9118-DA9C3AD973C3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28" operator="containsText" id="{F42B45E7-478E-4DA9-A063-283148958085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27" operator="containsText" id="{2FEF285B-0499-42DF-A943-93258D3CE30B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26" operator="containsText" id="{3B860463-8BBB-4BFA-AF71-EB25816EB825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17" operator="containsText" id="{8B7C5E6C-9541-451F-84F2-1078131A9542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24" operator="containsText" id="{58242B1C-6717-4382-B969-F8545A36A137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D2:AF2</xm:sqref>
        </x14:conditionalFormatting>
        <x14:conditionalFormatting xmlns:xm="http://schemas.microsoft.com/office/excel/2006/main">
          <x14:cfRule type="containsText" priority="225" operator="containsText" id="{F2B3596E-CED9-4D00-9AC1-FE5453209610}">
            <xm:f>NOT(ISERROR(SEARCH("D",D11)))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24" operator="endsWith" id="{0F0CC369-54AD-4930-871B-992F4A6E2CD9}">
            <xm:f>RIGHT(D11,LEN("E"))="E"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22" operator="containsText" id="{1149DE11-EE91-4E24-9A27-CE20AEC4F326}">
            <xm:f>NOT(ISERROR(SEARCH("G",D11)))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21" operator="containsText" id="{8AAB795E-2A0F-40EC-9F8F-63637BAE3680}">
            <xm:f>NOT(ISERROR(SEARCH("H",D11)))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20" operator="containsText" id="{5A64EC34-901B-4D02-A283-842C695CDC7F}">
            <xm:f>NOT(ISERROR(SEARCH("I",D11)))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19" operator="containsText" id="{9D09D58D-3290-48DD-80E7-0D3195EED047}">
            <xm:f>NOT(ISERROR(SEARCH("J",D11)))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18" operator="containsText" id="{EAD8B5AF-D8C5-4686-A714-21E5103FB09A}">
            <xm:f>NOT(ISERROR(SEARCH("K",D11)))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17" operator="containsText" id="{CB010FA1-6C7E-4CC6-9102-53E6981B4C2C}">
            <xm:f>NOT(ISERROR(SEARCH("L",D11)))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16" operator="containsText" id="{637B443D-F161-428F-9DB7-DA94D5036E03}">
            <xm:f>NOT(ISERROR(SEARCH("M",D11)))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15" operator="containsText" id="{DAC7D4D8-28DF-48C2-9F32-D54B91D96168}">
            <xm:f>NOT(ISERROR(SEARCH("N",D11)))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14" operator="containsText" id="{FF84654B-0D26-44BD-94C2-012B79E9C482}">
            <xm:f>NOT(ISERROR(SEARCH("O",D11)))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13" operator="containsText" id="{649599F9-A6FF-4E25-82BE-3DE90AAF0B51}">
            <xm:f>NOT(ISERROR(SEARCH("P",D11)))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12" operator="containsText" id="{66B89EFF-E782-46E4-9818-1134BD3112BA}">
            <xm:f>NOT(ISERROR(SEARCH("Q",D11)))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11" operator="containsText" id="{3647B916-A09B-436F-BFC8-FFF808D7FC7E}">
            <xm:f>NOT(ISERROR(SEARCH("R",D11)))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10" operator="containsText" id="{C2F36B0D-1921-4F1E-835E-E21067048FD8}">
            <xm:f>NOT(ISERROR(SEARCH("S",D11)))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09" operator="containsText" id="{BF522191-7AE2-4B12-889C-667AE84D2686}">
            <xm:f>NOT(ISERROR(SEARCH("T",D11)))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23" operator="containsText" id="{CD2CC3F1-A064-4B0F-9EF5-C4C69EF0DE90}">
            <xm:f>NOT(ISERROR(SEARCH("F",D11)))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28" operator="containsText" id="{EFF4DA35-078E-4FD4-ACEF-93DCFAECC28F}">
            <xm:f>NOT(ISERROR(SEARCH("A",D11)))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27" operator="beginsWith" id="{88DF5282-CCD9-4B1F-B010-3516BC87245F}">
            <xm:f>LEFT(D11,LEN("B"))="B"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26" operator="containsText" id="{E7D00635-8CEA-48C5-8E0D-73B7F9FA1CD6}">
            <xm:f>NOT(ISERROR(SEARCH("C",D11)))</xm:f>
            <xm:f>"C"</xm:f>
            <x14:dxf>
              <fill>
                <patternFill>
                  <bgColor rgb="FFAEFEEF"/>
                </patternFill>
              </fill>
            </x14:dxf>
          </x14:cfRule>
          <xm:sqref>D11:AF11</xm:sqref>
        </x14:conditionalFormatting>
        <x14:conditionalFormatting xmlns:xm="http://schemas.microsoft.com/office/excel/2006/main">
          <x14:cfRule type="containsText" priority="608" operator="containsText" id="{75FAEAD0-562F-435E-A4AB-0CBEE95FBC2F}">
            <xm:f>NOT(ISERROR(SEARCH("I",D58)))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07" operator="containsText" id="{F48858CE-774B-428A-8417-0D985BE298E2}">
            <xm:f>NOT(ISERROR(SEARCH("J",D58)))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06" operator="containsText" id="{6ACE015B-F36D-42EC-AF19-845EA15D7223}">
            <xm:f>NOT(ISERROR(SEARCH("K",D58)))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04" operator="containsText" id="{7C4E7FB2-C74C-4490-B28D-FC98ACE2E448}">
            <xm:f>NOT(ISERROR(SEARCH("M",D58)))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97" operator="containsText" id="{8AB852B5-29ED-4CF3-BF87-80F4C1E074CC}">
            <xm:f>NOT(ISERROR(SEARCH("T",D58)))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98" operator="containsText" id="{0ABD49BF-037C-4C99-A2BD-56DBB5C7957B}">
            <xm:f>NOT(ISERROR(SEARCH("S",D58)))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99" operator="containsText" id="{DE981DC6-73A4-43F2-830E-EB2C35D52EA3}">
            <xm:f>NOT(ISERROR(SEARCH("R",D58)))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00" operator="containsText" id="{2F3C651E-8A35-4870-A580-07D82F473B77}">
            <xm:f>NOT(ISERROR(SEARCH("Q",D58)))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01" operator="containsText" id="{B65C825A-04B9-4BFD-A813-1BF26D3E08AE}">
            <xm:f>NOT(ISERROR(SEARCH("P",D58)))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02" operator="containsText" id="{3398BA36-8E28-4CBB-99CB-4C72C43EACAE}">
            <xm:f>NOT(ISERROR(SEARCH("O",D58)))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03" operator="containsText" id="{96A04611-20B8-4EF3-8BF3-1568320A060D}">
            <xm:f>NOT(ISERROR(SEARCH("N",D58)))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05" operator="containsText" id="{19F6F792-ABC5-4BA1-B7BB-2413BAC70883}">
            <xm:f>NOT(ISERROR(SEARCH("L",D58)))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16" operator="containsText" id="{6DF4DC45-4083-414F-A6D2-F97E72972072}">
            <xm:f>NOT(ISERROR(SEARCH("A",D58)))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15" operator="beginsWith" id="{348DBECA-A334-4095-B298-24FE199FB495}">
            <xm:f>LEFT(D58,LEN("B"))="B"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14" operator="containsText" id="{331F753D-1519-44D6-8836-F4321D6AB541}">
            <xm:f>NOT(ISERROR(SEARCH("C",D58)))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13" operator="containsText" id="{48BA2340-772C-4202-8FA6-C84088B83DB6}">
            <xm:f>NOT(ISERROR(SEARCH("D",D58)))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12" operator="endsWith" id="{5B66A463-8025-42EC-B9F5-B50208725467}">
            <xm:f>RIGHT(D58,LEN("E"))="E"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11" operator="containsText" id="{1A91632C-1FF4-4CE2-994F-FDFDD9358A6C}">
            <xm:f>NOT(ISERROR(SEARCH("F",D58)))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10" operator="containsText" id="{82B9CF04-7704-419B-962B-762818754664}">
            <xm:f>NOT(ISERROR(SEARCH("G",D58)))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09" operator="containsText" id="{9B258191-2375-4A07-BA38-9A932B4A5857}">
            <xm:f>NOT(ISERROR(SEARCH("H",D58)))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D58:AG63</xm:sqref>
        </x14:conditionalFormatting>
        <x14:conditionalFormatting xmlns:xm="http://schemas.microsoft.com/office/excel/2006/main">
          <x14:cfRule type="dataBar" id="{073FEFB6-D8C8-49A8-8E50-47095212BE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D20:AH20</xm:sqref>
        </x14:conditionalFormatting>
        <x14:conditionalFormatting xmlns:xm="http://schemas.microsoft.com/office/excel/2006/main">
          <x14:cfRule type="dataBar" id="{6195EC67-C28E-42AF-9B55-A076C317D07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D21:AH21</xm:sqref>
        </x14:conditionalFormatting>
        <x14:conditionalFormatting xmlns:xm="http://schemas.microsoft.com/office/excel/2006/main">
          <x14:cfRule type="containsText" priority="506" operator="containsText" id="{23795EE0-000B-42D8-B3CD-C4C4C055C582}">
            <xm:f>NOT(ISERROR(SEARCH("S",D39)))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05" operator="containsText" id="{C2E7CF2C-1431-462E-B192-E6F6B078B723}">
            <xm:f>NOT(ISERROR(SEARCH("T",D39)))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19" operator="containsText" id="{6EDE1E26-D5E8-4C0D-A355-B708DF810650}">
            <xm:f>NOT(ISERROR(SEARCH("F",D39)))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18" operator="containsText" id="{AB2B4B97-6BF1-4EE5-A2D1-4DB022E69B0D}">
            <xm:f>NOT(ISERROR(SEARCH("G",D39)))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17" operator="containsText" id="{40BA78B3-614E-40A4-9218-DBECF890510C}">
            <xm:f>NOT(ISERROR(SEARCH("H",D39)))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16" operator="containsText" id="{155A7AE8-1A5E-4EB8-A5D0-0BCFC7A14CFB}">
            <xm:f>NOT(ISERROR(SEARCH("I",D39)))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15" operator="containsText" id="{27E6BA82-8F1B-4521-98A9-EE14DB2B4DB3}">
            <xm:f>NOT(ISERROR(SEARCH("J",D39)))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22" operator="containsText" id="{9D0B8791-946C-4BB9-835C-E7A3D202F932}">
            <xm:f>NOT(ISERROR(SEARCH("C",D39)))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13" operator="containsText" id="{77335064-26FF-4F7D-9592-59B36D9AB0AB}">
            <xm:f>NOT(ISERROR(SEARCH("L",D39)))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12" operator="containsText" id="{DD1F0A05-BD52-4882-B56F-F0C5347714E9}">
            <xm:f>NOT(ISERROR(SEARCH("M",D39)))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11" operator="containsText" id="{A07A5D6A-55A3-4D44-9630-881824265986}">
            <xm:f>NOT(ISERROR(SEARCH("N",D39)))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10" operator="containsText" id="{9AA618BB-4B61-4D53-80D1-A4B837880E3A}">
            <xm:f>NOT(ISERROR(SEARCH("O",D39)))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09" operator="containsText" id="{66BA49BF-741D-410F-B4AA-F9FC6879176B}">
            <xm:f>NOT(ISERROR(SEARCH("P",D39)))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08" operator="containsText" id="{5E5FC4DD-E7A4-4873-ABE8-AFB732B9559B}">
            <xm:f>NOT(ISERROR(SEARCH("Q",D39)))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14" operator="containsText" id="{35BDDE71-1A79-49BE-861B-58BB1D0CB771}">
            <xm:f>NOT(ISERROR(SEARCH("K",D39)))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24" operator="containsText" id="{57B15850-7BE0-4029-85CA-36D8B4F066C8}">
            <xm:f>NOT(ISERROR(SEARCH("A",D39)))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23" operator="beginsWith" id="{C83EAC3B-2A75-4BC6-89DC-6E3C42BF9BB3}">
            <xm:f>LEFT(D39,LEN("B"))="B"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21" operator="containsText" id="{60858B34-683A-4BDF-8DB5-1B2C44B9BF67}">
            <xm:f>NOT(ISERROR(SEARCH("D",D39)))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20" operator="endsWith" id="{65D02C40-DBCE-47A3-934D-4F65393764C6}">
            <xm:f>RIGHT(D39,LEN("E"))="E"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07" operator="containsText" id="{3A8E11EC-8FA1-438C-9A3A-9391ABF3BDFC}">
            <xm:f>NOT(ISERROR(SEARCH("R",D39)))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D39:AH40</xm:sqref>
        </x14:conditionalFormatting>
        <x14:conditionalFormatting xmlns:xm="http://schemas.microsoft.com/office/excel/2006/main">
          <x14:cfRule type="containsText" priority="504" operator="containsText" id="{AD44F98C-055D-4962-BEC1-865AD47FC2BD}">
            <xm:f>NOT(ISERROR(SEARCH("Close",D40)))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D40:AH40</xm:sqref>
        </x14:conditionalFormatting>
        <x14:conditionalFormatting xmlns:xm="http://schemas.microsoft.com/office/excel/2006/main">
          <x14:cfRule type="containsText" priority="500" operator="containsText" id="{5E156171-B6C2-48D5-8357-9D7C71C1569C}">
            <xm:f>NOT(ISERROR(SEARCH("D",D41)))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99" operator="endsWith" id="{DDD1F399-A3B6-4997-88E6-B8A901B80BF6}">
            <xm:f>RIGHT(D41,LEN("E"))="E"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92" operator="containsText" id="{C605314F-14AD-4E43-8E23-66CC15EA2719}">
            <xm:f>NOT(ISERROR(SEARCH("L",D41)))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90" operator="containsText" id="{B3A22E2B-2D47-4A57-BAFB-D70991CA60AA}">
            <xm:f>NOT(ISERROR(SEARCH("N",D41)))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86" operator="containsText" id="{081B907D-4E22-49A4-A99E-24015E2DC022}">
            <xm:f>NOT(ISERROR(SEARCH("R",D41)))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93" operator="containsText" id="{D6BEA99A-208A-45BA-B986-D5EF0867080A}">
            <xm:f>NOT(ISERROR(SEARCH("K",D41)))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85" operator="containsText" id="{A6040784-0502-42DE-8299-45E3FF012A50}">
            <xm:f>NOT(ISERROR(SEARCH("S",D41)))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84" operator="containsText" id="{8A900721-70A9-4F6C-AABD-BCFE0917128E}">
            <xm:f>NOT(ISERROR(SEARCH("T",D41)))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95" operator="containsText" id="{D50CCB9F-2F0C-456A-8E28-0D472F16CD6C}">
            <xm:f>NOT(ISERROR(SEARCH("I",D41)))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87" operator="containsText" id="{FDC3D09C-D072-4228-84B0-D378643CB5D6}">
            <xm:f>NOT(ISERROR(SEARCH("Q",D41)))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96" operator="containsText" id="{7CC379E3-E71C-4078-8FA7-B79F8F3F5F72}">
            <xm:f>NOT(ISERROR(SEARCH("H",D41)))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97" operator="containsText" id="{13893E2E-64BA-44D3-9799-64973BF2BD07}">
            <xm:f>NOT(ISERROR(SEARCH("G",D41)))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98" operator="containsText" id="{0D0E9290-0049-474D-8196-9042EC0E5D6D}">
            <xm:f>NOT(ISERROR(SEARCH("F",D41)))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94" operator="containsText" id="{992225FE-62A6-4B0C-89F8-8101C6303B99}">
            <xm:f>NOT(ISERROR(SEARCH("J",D41)))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88" operator="containsText" id="{FB9F4C79-D0B7-454B-8E27-F1D327592D83}">
            <xm:f>NOT(ISERROR(SEARCH("P",D41)))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89" operator="containsText" id="{3A5BF631-6E0E-4CAC-AD21-7121DF36F1D3}">
            <xm:f>NOT(ISERROR(SEARCH("O",D41)))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91" operator="containsText" id="{10675258-A8AD-4807-9DB4-B573EE124EC8}">
            <xm:f>NOT(ISERROR(SEARCH("M",D41)))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03" operator="containsText" id="{F450D7B2-9208-4CDF-823C-7724738932F4}">
            <xm:f>NOT(ISERROR(SEARCH("A",D41)))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02" operator="beginsWith" id="{E677E26E-0722-4C35-88AB-4846A438D905}">
            <xm:f>LEFT(D41,LEN("B"))="B"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01" operator="containsText" id="{521429D0-E36A-421F-902B-CEC9986929E1}">
            <xm:f>NOT(ISERROR(SEARCH("C",D41)))</xm:f>
            <xm:f>"C"</xm:f>
            <x14:dxf>
              <fill>
                <patternFill>
                  <bgColor rgb="FFAEFEEF"/>
                </patternFill>
              </fill>
            </x14:dxf>
          </x14:cfRule>
          <xm:sqref>D41:AH42</xm:sqref>
        </x14:conditionalFormatting>
        <x14:conditionalFormatting xmlns:xm="http://schemas.microsoft.com/office/excel/2006/main">
          <x14:cfRule type="containsText" priority="483" operator="containsText" id="{3A4F0FA5-1E56-4F76-8F97-5479169CF2A9}">
            <xm:f>NOT(ISERROR(SEARCH("Close",D42)))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D42:AH42</xm:sqref>
        </x14:conditionalFormatting>
        <x14:conditionalFormatting xmlns:xm="http://schemas.microsoft.com/office/excel/2006/main">
          <x14:cfRule type="containsText" priority="191" operator="containsText" id="{1C3C4B66-8D9D-489C-9D3B-140037C750A6}">
            <xm:f>NOT(ISERROR(SEARCH("Q",D43)))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92" operator="containsText" id="{A0C92596-F8FF-4ED3-84C4-E0FB3A2C5056}">
            <xm:f>NOT(ISERROR(SEARCH("P",D43)))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93" operator="containsText" id="{E8A4A6C8-918D-45D7-8E25-F552E5095C27}">
            <xm:f>NOT(ISERROR(SEARCH("O",D43)))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94" operator="containsText" id="{E6D8F59C-A603-4EF9-BBC9-E89711BCF9EF}">
            <xm:f>NOT(ISERROR(SEARCH("N",D43)))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95" operator="containsText" id="{554C1B0F-DA13-4AA4-A3AA-A97101F193AE}">
            <xm:f>NOT(ISERROR(SEARCH("M",D43)))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96" operator="containsText" id="{0A2B1067-9F6A-423F-A2B0-884F8DB5B8B0}">
            <xm:f>NOT(ISERROR(SEARCH("L",D43)))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97" operator="containsText" id="{E28A183B-7E26-4F66-B954-E14241854332}">
            <xm:f>NOT(ISERROR(SEARCH("K",D43)))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98" operator="containsText" id="{6A2421CF-5C34-4383-89EE-39CC156E68C9}">
            <xm:f>NOT(ISERROR(SEARCH("J",D43)))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99" operator="containsText" id="{108A4D9C-DA8C-4C97-AE29-BE8E27CFD14A}">
            <xm:f>NOT(ISERROR(SEARCH("I",D43)))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00" operator="containsText" id="{7F10B0CF-3087-42C3-A5C5-BD9766FF3352}">
            <xm:f>NOT(ISERROR(SEARCH("H",D43)))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01" operator="containsText" id="{F2791CD3-72A1-43D9-902F-7957B002E4A1}">
            <xm:f>NOT(ISERROR(SEARCH("G",D43)))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02" operator="containsText" id="{5846E31D-DE85-4C07-A9CE-20FB11B8F1D3}">
            <xm:f>NOT(ISERROR(SEARCH("F",D43)))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03" operator="endsWith" id="{3A3B9419-23A9-4A98-BAFF-F41491850898}">
            <xm:f>RIGHT(D43,LEN("E"))="E"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04" operator="containsText" id="{5A85FABB-CC15-4AA9-8B27-A129BAA7B38F}">
            <xm:f>NOT(ISERROR(SEARCH("D",D43)))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05" operator="containsText" id="{84BAD725-6A9E-4FD0-82E3-06790ADA4FE2}">
            <xm:f>NOT(ISERROR(SEARCH("C",D43)))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06" operator="beginsWith" id="{1CD522FC-E806-4920-8831-0D7F49DA8597}">
            <xm:f>LEFT(D43,LEN("B"))="B"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07" operator="containsText" id="{1E742C9B-6BB3-43BA-964F-D5A982578469}">
            <xm:f>NOT(ISERROR(SEARCH("A",D43)))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88" operator="containsText" id="{2982C24F-D11A-4A70-9DB4-C0A515368A40}">
            <xm:f>NOT(ISERROR(SEARCH("T",D43)))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89" operator="containsText" id="{74CA2BE4-BAA3-4FFC-ADAB-6EF3B373623A}">
            <xm:f>NOT(ISERROR(SEARCH("S",D43)))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90" operator="containsText" id="{B6DA2485-F02E-4BE5-A04C-98C435998297}">
            <xm:f>NOT(ISERROR(SEARCH("R",D43)))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D43:AH43</xm:sqref>
        </x14:conditionalFormatting>
        <x14:conditionalFormatting xmlns:xm="http://schemas.microsoft.com/office/excel/2006/main">
          <x14:cfRule type="containsText" priority="208" operator="containsText" id="{94CD7F5B-75D0-41A5-A3EC-A03220579ADB}">
            <xm:f>NOT(ISERROR(SEARCH("Close",D44)))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60" operator="containsText" id="{BF46E975-781F-4F07-BB3A-410347BE81B7}">
            <xm:f>NOT(ISERROR(SEARCH("S",D44)))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61" operator="containsText" id="{7647EC43-682C-4399-AD40-6A36785486C4}">
            <xm:f>NOT(ISERROR(SEARCH("R",D44)))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62" operator="containsText" id="{D790E311-29D1-4200-ADAD-EEEA39A34134}">
            <xm:f>NOT(ISERROR(SEARCH("Q",D44)))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63" operator="containsText" id="{05667004-E775-43E7-8CFC-717308342905}">
            <xm:f>NOT(ISERROR(SEARCH("P",D44)))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64" operator="containsText" id="{5DAF7E25-698F-45C1-9CD9-EFA434018E91}">
            <xm:f>NOT(ISERROR(SEARCH("O",D44)))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65" operator="containsText" id="{69AFC5A6-D02A-424F-81FF-0C1B500A7168}">
            <xm:f>NOT(ISERROR(SEARCH("N",D44)))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66" operator="containsText" id="{BA2B6C02-181F-4A66-9982-655CCA58B290}">
            <xm:f>NOT(ISERROR(SEARCH("M",D44)))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67" operator="containsText" id="{B10B0991-0B61-4421-AA4A-53B68C08AB76}">
            <xm:f>NOT(ISERROR(SEARCH("L",D44)))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68" operator="containsText" id="{ED4B56C4-C54F-42B9-9185-EFBFDD5BF983}">
            <xm:f>NOT(ISERROR(SEARCH("K",D44)))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69" operator="containsText" id="{09D22D99-ADFD-4448-B1D9-F7040F514B41}">
            <xm:f>NOT(ISERROR(SEARCH("J",D44)))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70" operator="containsText" id="{77416522-DFD6-4E7D-8547-6E72FD980350}">
            <xm:f>NOT(ISERROR(SEARCH("I",D44)))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71" operator="containsText" id="{F315D418-AA28-4E87-A11D-747DCC9F6BD7}">
            <xm:f>NOT(ISERROR(SEARCH("H",D44)))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72" operator="containsText" id="{23896E24-1238-421C-9C21-7DB67ADDBC10}">
            <xm:f>NOT(ISERROR(SEARCH("G",D44)))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73" operator="containsText" id="{F14BB65E-69A9-47AD-812D-80D148B8CD1D}">
            <xm:f>NOT(ISERROR(SEARCH("F",D44)))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374" operator="endsWith" id="{43AC464B-1B19-4E9D-8102-E8C862B35AE9}">
            <xm:f>RIGHT(D44,LEN("E"))="E"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59" operator="containsText" id="{764C4C07-2909-4F36-8AE3-E5F35E7BCA55}">
            <xm:f>NOT(ISERROR(SEARCH("T",D44)))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78" operator="containsText" id="{BF18BBC3-BAE2-4A36-8B5D-6D825496F707}">
            <xm:f>NOT(ISERROR(SEARCH("A",D44)))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77" operator="beginsWith" id="{615900E8-7407-419D-9580-CB4BE9064E42}">
            <xm:f>LEFT(D44,LEN("B"))="B"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76" operator="containsText" id="{6FBB8E95-0C83-439C-86CF-289B4E90534B}">
            <xm:f>NOT(ISERROR(SEARCH("C",D44)))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75" operator="containsText" id="{16401835-C52C-4612-AFCD-D1E9FEA11904}">
            <xm:f>NOT(ISERROR(SEARCH("D",D44)))</xm:f>
            <xm:f>"D"</xm:f>
            <x14:dxf>
              <fill>
                <patternFill>
                  <bgColor rgb="FF66FF99"/>
                </patternFill>
              </fill>
            </x14:dxf>
          </x14:cfRule>
          <xm:sqref>D44:AH44</xm:sqref>
        </x14:conditionalFormatting>
        <x14:conditionalFormatting xmlns:xm="http://schemas.microsoft.com/office/excel/2006/main">
          <x14:cfRule type="containsText" priority="175" operator="containsText" id="{B9514096-FEDA-45CA-B486-45FB4635F10F}">
            <xm:f>NOT(ISERROR(SEARCH("M",D45)))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70" operator="containsText" id="{212B59B4-01AC-4369-A16F-802263084BF2}">
            <xm:f>NOT(ISERROR(SEARCH("R",D45)))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77" operator="containsText" id="{E938D2AE-2D48-436A-A713-8942D298AA9A}">
            <xm:f>NOT(ISERROR(SEARCH("K",D45)))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78" operator="containsText" id="{6EE22EA5-5B39-4C2A-8B17-6FFAB2FAF6DC}">
            <xm:f>NOT(ISERROR(SEARCH("J",D45)))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79" operator="containsText" id="{A3BA0C05-B0A2-48D3-8594-DDAD75DE955D}">
            <xm:f>NOT(ISERROR(SEARCH("I",D45)))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80" operator="containsText" id="{69E0748A-EEE5-490E-B620-95F582A5A956}">
            <xm:f>NOT(ISERROR(SEARCH("H",D45)))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81" operator="containsText" id="{B7D133B2-6D59-4519-9511-013BC8CB0241}">
            <xm:f>NOT(ISERROR(SEARCH("G",D45)))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82" operator="containsText" id="{B1288160-EA40-46C1-B36E-4B9B52313894}">
            <xm:f>NOT(ISERROR(SEARCH("F",D45)))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83" operator="endsWith" id="{B0F51590-5A1F-4BCE-8515-80F3820F1EFA}">
            <xm:f>RIGHT(D45,LEN("E"))="E"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84" operator="containsText" id="{B510F3D0-4325-4957-8896-95663D7B26CD}">
            <xm:f>NOT(ISERROR(SEARCH("D",D45)))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76" operator="containsText" id="{035C1914-17F4-4FFD-98FC-3E3658666795}">
            <xm:f>NOT(ISERROR(SEARCH("L",D45)))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85" operator="containsText" id="{125AB525-D37E-49F8-AF12-61C7B7CD5F7A}">
            <xm:f>NOT(ISERROR(SEARCH("C",D45)))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86" operator="beginsWith" id="{154115C7-4A29-4090-BEF7-1BB80FC44C4C}">
            <xm:f>LEFT(D45,LEN("B"))="B"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87" operator="containsText" id="{6378F9A2-B803-4AA4-8BD0-B7F04B4739D0}">
            <xm:f>NOT(ISERROR(SEARCH("A",D45)))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68" operator="containsText" id="{1A952C7A-D34E-4228-96E2-430473C78A62}">
            <xm:f>NOT(ISERROR(SEARCH("T",D45)))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69" operator="containsText" id="{83AD0AE7-E7CD-46CA-B820-05FCB7E03B41}">
            <xm:f>NOT(ISERROR(SEARCH("S",D45)))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71" operator="containsText" id="{6C806055-F62E-4310-9B1D-1373D7035CFC}">
            <xm:f>NOT(ISERROR(SEARCH("Q",D45)))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72" operator="containsText" id="{438C7CAB-CEEE-44D4-B087-1E5C9CD8E1E0}">
            <xm:f>NOT(ISERROR(SEARCH("P",D45)))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73" operator="containsText" id="{694EE48A-BE7D-48E0-80DC-FB6CC3CE7916}">
            <xm:f>NOT(ISERROR(SEARCH("O",D45)))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74" operator="containsText" id="{BFD96232-7112-4C91-8A45-E30E24E4CF63}">
            <xm:f>NOT(ISERROR(SEARCH("N",D45)))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D45:AH45</xm:sqref>
        </x14:conditionalFormatting>
        <x14:conditionalFormatting xmlns:xm="http://schemas.microsoft.com/office/excel/2006/main">
          <x14:cfRule type="beginsWith" priority="357" operator="beginsWith" id="{F8E574C5-6886-4FC1-B445-1679BE3C0FC3}">
            <xm:f>LEFT(D46,LEN("B"))="B"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56" operator="containsText" id="{A432D142-86E4-44BA-BFAD-85DC6C727297}">
            <xm:f>NOT(ISERROR(SEARCH("C",D46)))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55" operator="containsText" id="{A4D41C33-2685-45EC-8DA5-4C91540DE603}">
            <xm:f>NOT(ISERROR(SEARCH("D",D46)))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54" operator="endsWith" id="{0B217158-4385-4BCD-9596-EA24857B1155}">
            <xm:f>RIGHT(D46,LEN("E"))="E"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53" operator="containsText" id="{4DCD0A75-6510-41DF-A419-ECCAB526429E}">
            <xm:f>NOT(ISERROR(SEARCH("F",D46)))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52" operator="containsText" id="{9CAE912F-DA05-426A-939A-64DD26C47AE6}">
            <xm:f>NOT(ISERROR(SEARCH("G",D46)))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51" operator="containsText" id="{B0C39FE4-3BF3-436F-AAEA-A0D48F82874D}">
            <xm:f>NOT(ISERROR(SEARCH("H",D46)))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50" operator="containsText" id="{D84CB3C9-9A2C-4D9D-9F23-E775B26188FB}">
            <xm:f>NOT(ISERROR(SEARCH("I",D46)))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49" operator="containsText" id="{50B17912-AF63-4E69-BDC8-63C24CC00196}">
            <xm:f>NOT(ISERROR(SEARCH("J",D46)))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47" operator="containsText" id="{A6165545-E246-4B76-925C-A2DD5B6D0F57}">
            <xm:f>NOT(ISERROR(SEARCH("L",D46)))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46" operator="containsText" id="{685B0980-9D82-4842-9AD3-F6A1E0096326}">
            <xm:f>NOT(ISERROR(SEARCH("M",D46)))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45" operator="containsText" id="{2A3C0C45-9384-4ED9-A532-56729711E3E1}">
            <xm:f>NOT(ISERROR(SEARCH("N",D46)))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44" operator="containsText" id="{B984C9BA-9A8E-4FF7-96B4-9EA557016384}">
            <xm:f>NOT(ISERROR(SEARCH("O",D46)))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43" operator="containsText" id="{52C35D2C-43EF-4AA0-87B7-D7A69845E3A5}">
            <xm:f>NOT(ISERROR(SEARCH("P",D46)))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42" operator="containsText" id="{355E6CC3-CAC7-44AB-AF5C-18D3CBD28A0E}">
            <xm:f>NOT(ISERROR(SEARCH("Q",D46)))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48" operator="containsText" id="{8AB88146-85A6-4ACD-8200-8E5517F1F74D}">
            <xm:f>NOT(ISERROR(SEARCH("K",D46)))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58" operator="containsText" id="{88C6D505-24A8-4C1D-94D6-F52E9D27B054}">
            <xm:f>NOT(ISERROR(SEARCH("A",D46)))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39" operator="containsText" id="{4F0FD5C1-DB2A-44AB-AC63-C8641EE23B89}">
            <xm:f>NOT(ISERROR(SEARCH("T",D46)))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40" operator="containsText" id="{EEB92892-D8EB-4D43-B5B8-D7D6AA86CB21}">
            <xm:f>NOT(ISERROR(SEARCH("S",D46)))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41" operator="containsText" id="{F322E0E4-0E01-4457-8720-81D1D9228F56}">
            <xm:f>NOT(ISERROR(SEARCH("R",D46)))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38" operator="containsText" id="{4B96888C-C21F-4405-A89A-2F9F20871914}">
            <xm:f>NOT(ISERROR(SEARCH("Close",D46)))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D46:AH46</xm:sqref>
        </x14:conditionalFormatting>
        <x14:conditionalFormatting xmlns:xm="http://schemas.microsoft.com/office/excel/2006/main">
          <x14:cfRule type="containsText" priority="155" operator="containsText" id="{DB3EC2DA-D236-4BB9-A717-F9D8A0A70B49}">
            <xm:f>NOT(ISERROR(SEARCH("M",D47)))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56" operator="containsText" id="{023BC8BC-B002-4273-B634-F3578E584794}">
            <xm:f>NOT(ISERROR(SEARCH("L",D47)))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57" operator="containsText" id="{BE220CE5-6C3A-4BE9-B282-EAA8E26D538F}">
            <xm:f>NOT(ISERROR(SEARCH("K",D47)))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58" operator="containsText" id="{2C06AE3F-B76A-4EFB-A6DD-71DB78898F85}">
            <xm:f>NOT(ISERROR(SEARCH("J",D47)))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59" operator="containsText" id="{9CF36FD3-D24D-4A77-8E07-C8ECD3488423}">
            <xm:f>NOT(ISERROR(SEARCH("I",D47)))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beginsWith" priority="166" operator="beginsWith" id="{364D7C62-B5A4-4383-88B9-5CFE6F73A6B1}">
            <xm:f>LEFT(D47,LEN("B"))="B"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67" operator="containsText" id="{A784E533-ADED-4162-8DFD-960C9F84C474}">
            <xm:f>NOT(ISERROR(SEARCH("A",D47)))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52" operator="containsText" id="{21CCB724-9BF8-4261-A74F-59256AFBA18F}">
            <xm:f>NOT(ISERROR(SEARCH("P",D47)))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53" operator="containsText" id="{280166CA-2A81-4FE7-881E-5F18F26CC307}">
            <xm:f>NOT(ISERROR(SEARCH("O",D47)))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61" operator="containsText" id="{903ECB07-4ECE-4EBA-B811-68FBA6B14068}">
            <xm:f>NOT(ISERROR(SEARCH("G",D47)))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54" operator="containsText" id="{2C1D27DB-E066-40AB-BCF5-6CC7F81E3D0A}">
            <xm:f>NOT(ISERROR(SEARCH("N",D47)))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ndsWith" priority="163" operator="endsWith" id="{48096276-AD3E-4BBF-8954-9F2A28430A15}">
            <xm:f>RIGHT(D47,LEN("E"))="E"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50" operator="containsText" id="{4257497C-B610-4F21-9CBB-15979F3F820F}">
            <xm:f>NOT(ISERROR(SEARCH("R",D47)))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49" operator="containsText" id="{7CBBFDD6-7C5E-4CDC-BBB5-C4D78317E726}">
            <xm:f>NOT(ISERROR(SEARCH("S",D47)))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48" operator="containsText" id="{C9DB5037-7EA4-4228-84E2-E3DC7BC7B720}">
            <xm:f>NOT(ISERROR(SEARCH("T",D47)))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62" operator="containsText" id="{D77F0198-545E-45E6-92BD-75AFE806D676}">
            <xm:f>NOT(ISERROR(SEARCH("F",D47)))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51" operator="containsText" id="{3A7D5ED0-9252-4F28-ACE9-5EE7233DCF80}">
            <xm:f>NOT(ISERROR(SEARCH("Q",D47)))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64" operator="containsText" id="{45470281-3E5F-4AC2-BD32-C5DBCDBF3B90}">
            <xm:f>NOT(ISERROR(SEARCH("D",D47)))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65" operator="containsText" id="{74C98952-306E-4AA7-98DD-844ACA39AAC9}">
            <xm:f>NOT(ISERROR(SEARCH("C",D47)))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60" operator="containsText" id="{B3409F6B-D08F-4988-9189-CCF262EDFAD1}">
            <xm:f>NOT(ISERROR(SEARCH("H",D47)))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D47:AH47</xm:sqref>
        </x14:conditionalFormatting>
        <x14:conditionalFormatting xmlns:xm="http://schemas.microsoft.com/office/excel/2006/main">
          <x14:cfRule type="containsText" priority="417" operator="containsText" id="{20849F53-537B-436F-9C5C-6E2A458E2437}">
            <xm:f>NOT(ISERROR(SEARCH("D",D48)))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20" operator="containsText" id="{3A46A69E-157D-415C-946F-F620751875E0}">
            <xm:f>NOT(ISERROR(SEARCH("A",D48)))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19" operator="beginsWith" id="{14C8B5E8-B3D6-42FA-8D7A-315D434AE109}">
            <xm:f>LEFT(D48,LEN("B"))="B"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18" operator="containsText" id="{C82AD66D-147D-4F49-B210-64469868A1BE}">
            <xm:f>NOT(ISERROR(SEARCH("C",D48)))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416" operator="endsWith" id="{5AE64CFA-9124-47A8-AD7A-4B41EF4650B8}">
            <xm:f>RIGHT(D48,LEN("E"))="E"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15" operator="containsText" id="{C13271AF-7F7D-453D-9845-EF3F099860B0}">
            <xm:f>NOT(ISERROR(SEARCH("F",D48)))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14" operator="containsText" id="{5FDA05B1-1DE6-4078-8407-CAC97CA0FAC4}">
            <xm:f>NOT(ISERROR(SEARCH("G",D48)))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13" operator="containsText" id="{5646E61C-2420-4DFC-8779-41141D90BB0F}">
            <xm:f>NOT(ISERROR(SEARCH("H",D48)))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00" operator="containsText" id="{D208790D-6CAE-4DAA-9CF7-75692FF9CE60}">
            <xm:f>NOT(ISERROR(SEARCH("Close",D48)))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12" operator="containsText" id="{E55BACC8-FBBC-4AF6-A8BF-8DFD4CA72DFA}">
            <xm:f>NOT(ISERROR(SEARCH("I",D48)))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11" operator="containsText" id="{AA8BFFCA-5BB2-43E8-AB27-4BDA05ABC0BB}">
            <xm:f>NOT(ISERROR(SEARCH("J",D48)))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10" operator="containsText" id="{5BA13313-B5AA-4D9F-995D-2D7E3C3834CE}">
            <xm:f>NOT(ISERROR(SEARCH("K",D48)))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09" operator="containsText" id="{B75B6E15-7F6D-4BD1-B62E-32DCEF2533A7}">
            <xm:f>NOT(ISERROR(SEARCH("L",D48)))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08" operator="containsText" id="{378EE562-4E51-44CA-BAC5-431EA4955985}">
            <xm:f>NOT(ISERROR(SEARCH("M",D48)))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07" operator="containsText" id="{68AA057F-7337-4E26-B330-562585E1A483}">
            <xm:f>NOT(ISERROR(SEARCH("N",D48)))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06" operator="containsText" id="{96230945-6A5A-449C-82FE-F69B26655BB1}">
            <xm:f>NOT(ISERROR(SEARCH("O",D48)))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05" operator="containsText" id="{C974E950-C415-43AC-BCC6-6F4E466C2EB8}">
            <xm:f>NOT(ISERROR(SEARCH("P",D48)))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04" operator="containsText" id="{6405CE07-15A2-480E-AE8C-26687C2A20A9}">
            <xm:f>NOT(ISERROR(SEARCH("Q",D48)))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03" operator="containsText" id="{E2670434-C389-42D5-8496-FB1E1CC72DF1}">
            <xm:f>NOT(ISERROR(SEARCH("R",D48)))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02" operator="containsText" id="{0E4C8F1A-7955-4B1B-AC8F-67A18B27A957}">
            <xm:f>NOT(ISERROR(SEARCH("S",D48)))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01" operator="containsText" id="{9808A52E-68D0-4D79-82A8-C3B39C911C9B}">
            <xm:f>NOT(ISERROR(SEARCH("T",D48)))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D48:AH48</xm:sqref>
        </x14:conditionalFormatting>
        <x14:conditionalFormatting xmlns:xm="http://schemas.microsoft.com/office/excel/2006/main">
          <x14:cfRule type="containsText" priority="90" operator="containsText" id="{78DA31EE-305B-498B-9B45-16EB64CD4D15}">
            <xm:f>NOT(ISERROR(SEARCH("R",D49)))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91" operator="containsText" id="{C2FC19A1-53D9-4CD1-B7CB-934A16F4C511}">
            <xm:f>NOT(ISERROR(SEARCH("Q",D49)))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2" operator="containsText" id="{6533E7AB-5CD7-4E5F-AFB5-067DE804896E}">
            <xm:f>NOT(ISERROR(SEARCH("P",D49)))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93" operator="containsText" id="{112A5721-466D-4259-91FC-1E581D2291CD}">
            <xm:f>NOT(ISERROR(SEARCH("O",D49)))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95" operator="containsText" id="{E022CDF2-28AB-406E-8276-C90BA6B1D504}">
            <xm:f>NOT(ISERROR(SEARCH("M",D49)))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6" operator="containsText" id="{D7B6D015-1C28-407E-849A-33BF47FA7A06}">
            <xm:f>NOT(ISERROR(SEARCH("L",D49)))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7" operator="containsText" id="{04BE41BA-A97E-4B5F-B2FD-1E8A4E5D57D6}">
            <xm:f>NOT(ISERROR(SEARCH("K",D49)))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4" operator="containsText" id="{C14267D8-9705-42DD-B852-E766A5B38857}">
            <xm:f>NOT(ISERROR(SEARCH("N",D49)))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8" operator="containsText" id="{764C4648-A282-40E4-B818-26083E6731DF}">
            <xm:f>NOT(ISERROR(SEARCH("J",D49)))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9" operator="containsText" id="{C8C974EF-A1DC-4DB2-82F3-6B20B6F6C12D}">
            <xm:f>NOT(ISERROR(SEARCH("I",D49)))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00" operator="containsText" id="{56A16974-ECE3-4D65-BAEF-E193D89F7BC0}">
            <xm:f>NOT(ISERROR(SEARCH("H",D49)))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07" operator="containsText" id="{574646D4-C0ED-4A3F-8706-30C3057E6D37}">
            <xm:f>NOT(ISERROR(SEARCH("A",D49)))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06" operator="beginsWith" id="{8E95B0D2-D771-40E9-9C1A-C520BC6BEDC1}">
            <xm:f>LEFT(D49,LEN("B"))="B"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01" operator="containsText" id="{36F4D55B-D428-4CDF-8C07-A2B8E5D47DEC}">
            <xm:f>NOT(ISERROR(SEARCH("G",D49)))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02" operator="containsText" id="{4B29D6DF-D0B3-4868-BAA3-CAB8215E3D1A}">
            <xm:f>NOT(ISERROR(SEARCH("F",D49)))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03" operator="endsWith" id="{70F5246E-0E29-4489-AE03-90FA48017CCC}">
            <xm:f>RIGHT(D49,LEN("E"))="E"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04" operator="containsText" id="{58462D9B-155E-44D7-8437-1577365D8B20}">
            <xm:f>NOT(ISERROR(SEARCH("D",D49)))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05" operator="containsText" id="{1E11D4F1-27A8-4562-B641-9F6398A85A68}">
            <xm:f>NOT(ISERROR(SEARCH("C",D49)))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89" operator="containsText" id="{609EF189-7FE4-4A98-9592-880CC8090777}">
            <xm:f>NOT(ISERROR(SEARCH("S",D49)))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8" operator="containsText" id="{649373DC-524B-46DC-927D-5D184BD4F3E4}">
            <xm:f>NOT(ISERROR(SEARCH("T",D49)))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D49:AH49</xm:sqref>
        </x14:conditionalFormatting>
        <x14:conditionalFormatting xmlns:xm="http://schemas.microsoft.com/office/excel/2006/main">
          <x14:cfRule type="containsText" priority="397" operator="containsText" id="{121D5176-55CD-4772-BA48-365DB160FF7D}">
            <xm:f>NOT(ISERROR(SEARCH("C",D50)))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96" operator="containsText" id="{206A8FFC-4618-4B64-B860-596DD79F7F26}">
            <xm:f>NOT(ISERROR(SEARCH("D",D50)))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95" operator="endsWith" id="{0B132C91-D880-4BD6-9D87-CBE6407BB0B8}">
            <xm:f>RIGHT(D50,LEN("E"))="E"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94" operator="containsText" id="{02115308-0CF5-42EA-B604-F577B2F1C2EB}">
            <xm:f>NOT(ISERROR(SEARCH("F",D50)))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93" operator="containsText" id="{3EB954EC-1EA8-4A89-808A-B93E765AAD81}">
            <xm:f>NOT(ISERROR(SEARCH("G",D50)))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91" operator="containsText" id="{53FAA169-DB6D-47BD-8546-6C400873BEEA}">
            <xm:f>NOT(ISERROR(SEARCH("I",D50)))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90" operator="containsText" id="{68E6C468-09EB-4A63-9EC3-FB2F52E8399F}">
            <xm:f>NOT(ISERROR(SEARCH("J",D50)))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89" operator="containsText" id="{33DAEEA5-382E-47B9-A1EF-055405FE2DB8}">
            <xm:f>NOT(ISERROR(SEARCH("K",D50)))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88" operator="containsText" id="{BD34B5DD-32A1-4B8C-8863-EAFFFE02F7F3}">
            <xm:f>NOT(ISERROR(SEARCH("L",D50)))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87" operator="containsText" id="{37D1BF17-3816-44EE-B7D3-38F38C79197A}">
            <xm:f>NOT(ISERROR(SEARCH("M",D50)))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86" operator="containsText" id="{35BC8CAD-991B-4B38-8101-AE4AA47B1DF0}">
            <xm:f>NOT(ISERROR(SEARCH("N",D50)))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85" operator="containsText" id="{525915D8-FE51-4A7C-8C42-DC4C43BF8513}">
            <xm:f>NOT(ISERROR(SEARCH("O",D50)))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84" operator="containsText" id="{1152CE3C-5569-4CA0-8E94-D07BE3CE0078}">
            <xm:f>NOT(ISERROR(SEARCH("P",D50)))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83" operator="containsText" id="{6CF0A2E7-91F9-404D-8C0B-0DB4998CC766}">
            <xm:f>NOT(ISERROR(SEARCH("Q",D50)))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82" operator="containsText" id="{9EE6DFE9-9F05-4EB6-8408-2DA4218AD857}">
            <xm:f>NOT(ISERROR(SEARCH("R",D50)))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81" operator="containsText" id="{636969F6-A076-453D-9C08-690EC0DC4591}">
            <xm:f>NOT(ISERROR(SEARCH("S",D50)))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80" operator="containsText" id="{7AE115DA-33EE-4A05-A542-06E9D8500C15}">
            <xm:f>NOT(ISERROR(SEARCH("T",D50)))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79" operator="containsText" id="{013F72AA-D651-45FB-9A4A-98396763BB96}">
            <xm:f>NOT(ISERROR(SEARCH("Close",D50)))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99" operator="containsText" id="{87665ECE-47FF-4181-879D-B5C28CBD199F}">
            <xm:f>NOT(ISERROR(SEARCH("A",D50)))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98" operator="beginsWith" id="{37A97921-F482-465E-98EF-6CA5797B2D39}">
            <xm:f>LEFT(D50,LEN("B"))="B"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92" operator="containsText" id="{6E61C488-E862-4E4C-977C-CD340A8E72CE}">
            <xm:f>NOT(ISERROR(SEARCH("H",D50)))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D50:AH50</xm:sqref>
        </x14:conditionalFormatting>
        <x14:conditionalFormatting xmlns:xm="http://schemas.microsoft.com/office/excel/2006/main">
          <x14:cfRule type="containsText" priority="144" operator="containsText" id="{00842073-9E59-4846-829C-65C39100DE8D}">
            <xm:f>NOT(ISERROR(SEARCH("D",D51)))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45" operator="containsText" id="{632DB0BA-56A0-4BF8-B638-02E7B90F9B8B}">
            <xm:f>NOT(ISERROR(SEARCH("C",D51)))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46" operator="beginsWith" id="{4A922CE7-5B99-4E5B-AF6A-BCCB15881EEF}">
            <xm:f>LEFT(D51,LEN("B"))="B"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47" operator="containsText" id="{C11C2ECD-AAA0-499E-8F2A-6D4813214535}">
            <xm:f>NOT(ISERROR(SEARCH("A",D51)))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40" operator="containsText" id="{59BDA503-E56A-40CE-968A-3E8F15961E5C}">
            <xm:f>NOT(ISERROR(SEARCH("H",D51)))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41" operator="containsText" id="{2BAF984A-D182-4AA8-8FF7-4BEBB6ACB20C}">
            <xm:f>NOT(ISERROR(SEARCH("G",D51)))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28" operator="containsText" id="{FD2E5B06-A27E-490D-AF56-FF7FB729D168}">
            <xm:f>NOT(ISERROR(SEARCH("T",D51)))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29" operator="containsText" id="{921DBD02-BE48-45FB-9BC8-50D1B7748BDD}">
            <xm:f>NOT(ISERROR(SEARCH("S",D51)))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30" operator="containsText" id="{18B79951-1F60-46F6-95ED-FA37F3ABD263}">
            <xm:f>NOT(ISERROR(SEARCH("R",D51)))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32" operator="containsText" id="{3F82B74A-503A-49AA-8558-FE02B2A67FF8}">
            <xm:f>NOT(ISERROR(SEARCH("P",D51)))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3" operator="containsText" id="{FF700892-43E8-4C14-A704-248A596919D6}">
            <xm:f>NOT(ISERROR(SEARCH("O",D51)))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34" operator="containsText" id="{C6108299-16AD-4837-B854-751A33C4098F}">
            <xm:f>NOT(ISERROR(SEARCH("N",D51)))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31" operator="containsText" id="{238C4A30-A0D8-4CD7-915E-DEABD4716598}">
            <xm:f>NOT(ISERROR(SEARCH("Q",D51)))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35" operator="containsText" id="{9575C826-BC56-4200-8EB6-580164EEE187}">
            <xm:f>NOT(ISERROR(SEARCH("M",D51)))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36" operator="containsText" id="{9240DEA4-3DC0-47AC-ABB6-C9F3AF83DAC2}">
            <xm:f>NOT(ISERROR(SEARCH("L",D51)))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37" operator="containsText" id="{F872CCBF-F7B1-43F3-8202-2D0C2E12F3A8}">
            <xm:f>NOT(ISERROR(SEARCH("K",D51)))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38" operator="containsText" id="{BC6648F6-8D50-44C9-9996-39FD89D4BEE8}">
            <xm:f>NOT(ISERROR(SEARCH("J",D51)))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endsWith" priority="143" operator="endsWith" id="{071021DC-5373-44B3-A9EF-A6E88BEC67FA}">
            <xm:f>RIGHT(D51,LEN("E"))="E"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39" operator="containsText" id="{CF307091-68B2-43CC-A09B-4393684CB259}">
            <xm:f>NOT(ISERROR(SEARCH("I",D51)))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42" operator="containsText" id="{09FBC838-F2ED-4DF9-BB85-0ED11784792E}">
            <xm:f>NOT(ISERROR(SEARCH("F",D51)))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D51:AH51</xm:sqref>
        </x14:conditionalFormatting>
        <x14:conditionalFormatting xmlns:xm="http://schemas.microsoft.com/office/excel/2006/main">
          <x14:cfRule type="containsText" priority="482" operator="containsText" id="{3A3C578C-962F-4AC0-9D18-B25A772A77A3}">
            <xm:f>NOT(ISERROR(SEARCH("A",D52)))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79" operator="containsText" id="{2BCD5EE8-52CE-4E0C-8571-1955ECA4EB3B}">
            <xm:f>NOT(ISERROR(SEARCH("D",D52)))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62" operator="containsText" id="{13B1E463-9A47-46A3-9C1D-5D7BEB88C1AA}">
            <xm:f>NOT(ISERROR(SEARCH("Close",D52)))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63" operator="containsText" id="{24CB3591-F413-42F4-8813-C7D8DF7E3E71}">
            <xm:f>NOT(ISERROR(SEARCH("T",D52)))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64" operator="containsText" id="{6C8533B7-9CDA-433B-B0E1-9F8A60794ADC}">
            <xm:f>NOT(ISERROR(SEARCH("S",D52)))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65" operator="containsText" id="{BDC15B31-25B4-44F7-B651-FE423EFA9B89}">
            <xm:f>NOT(ISERROR(SEARCH("R",D52)))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66" operator="containsText" id="{806AAE6B-C628-462C-8477-6E6A981FA0F0}">
            <xm:f>NOT(ISERROR(SEARCH("Q",D52)))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67" operator="containsText" id="{96DA4D2A-005B-4182-8DE3-A29CC2BB682C}">
            <xm:f>NOT(ISERROR(SEARCH("P",D52)))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68" operator="containsText" id="{2A3CE9AE-8BBC-4D00-898D-BAE9AD52DE74}">
            <xm:f>NOT(ISERROR(SEARCH("O",D52)))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69" operator="containsText" id="{4185B5AA-185F-4270-BFE5-96C292EA5951}">
            <xm:f>NOT(ISERROR(SEARCH("N",D52)))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70" operator="containsText" id="{EF97BF75-40E2-4A69-9036-B65F2EFF7499}">
            <xm:f>NOT(ISERROR(SEARCH("M",D52)))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71" operator="containsText" id="{C04FDDEF-DD08-4FC0-B86E-B91B70BFF863}">
            <xm:f>NOT(ISERROR(SEARCH("L",D52)))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72" operator="containsText" id="{3972D5D0-667A-412C-B74C-F5D51D5E2C34}">
            <xm:f>NOT(ISERROR(SEARCH("K",D52)))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73" operator="containsText" id="{5FA0EB48-0A87-472E-8106-B42BC9506CFB}">
            <xm:f>NOT(ISERROR(SEARCH("J",D52)))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74" operator="containsText" id="{8C7B6C53-A605-45BA-B4D7-9E0CD2DF8F00}">
            <xm:f>NOT(ISERROR(SEARCH("I",D52)))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75" operator="containsText" id="{9A3D4EB6-6F96-4945-B3D6-D91D072C96D8}">
            <xm:f>NOT(ISERROR(SEARCH("H",D52)))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76" operator="containsText" id="{BD5D7C1D-DE63-4A3B-A28F-4AC687F95DD0}">
            <xm:f>NOT(ISERROR(SEARCH("G",D52)))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77" operator="containsText" id="{5D7796AC-3E6A-43E5-A5BC-1C90D39682D5}">
            <xm:f>NOT(ISERROR(SEARCH("F",D52)))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78" operator="endsWith" id="{3BD5F13C-3475-4D56-A6B2-A7F3488F173D}">
            <xm:f>RIGHT(D52,LEN("E"))="E"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80" operator="containsText" id="{0E4FCA8F-31A2-48DA-ADC5-FB63BD917FF8}">
            <xm:f>NOT(ISERROR(SEARCH("C",D52)))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81" operator="beginsWith" id="{46A6C6FF-3B57-4578-8716-96A8A076754A}">
            <xm:f>LEFT(D52,LEN("B"))="B"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D52:AH52</xm:sqref>
        </x14:conditionalFormatting>
        <x14:conditionalFormatting xmlns:xm="http://schemas.microsoft.com/office/excel/2006/main">
          <x14:cfRule type="containsText" priority="72" operator="containsText" id="{41327C93-53A4-48A4-B4BF-8F3EA7AD5E49}">
            <xm:f>NOT(ISERROR(SEARCH("P",D53)))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4" operator="containsText" id="{6B11BF5C-7883-4AD1-9CF4-7F7365D1FA6E}">
            <xm:f>NOT(ISERROR(SEARCH("N",D53)))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5" operator="containsText" id="{94C5893F-3B45-44DB-B9DA-4D0E972AB65A}">
            <xm:f>NOT(ISERROR(SEARCH("M",D53)))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7" operator="containsText" id="{A8B56B7D-4A56-49E7-AE48-D67CF91B683F}">
            <xm:f>NOT(ISERROR(SEARCH("K",D53)))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1" operator="containsText" id="{4FC269C4-6A67-4C2E-A1F5-5015F9DC77CE}">
            <xm:f>NOT(ISERROR(SEARCH("G",D53)))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2" operator="containsText" id="{F63C9507-A2D5-4E66-93E8-23DDC8892B92}">
            <xm:f>NOT(ISERROR(SEARCH("F",D53)))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83" operator="endsWith" id="{78D03009-E273-432B-9836-0C435D919A9D}">
            <xm:f>RIGHT(D53,LEN("E"))="E"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0" operator="containsText" id="{3B05003B-AF4C-4827-9310-A19564A55CF1}">
            <xm:f>NOT(ISERROR(SEARCH("R",D53)))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5" operator="containsText" id="{67471899-B163-4DAA-A111-6BB4C42A6684}">
            <xm:f>NOT(ISERROR(SEARCH("C",D53)))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86" operator="beginsWith" id="{C524B363-B9B7-49F5-ADD9-B46815C9C17A}">
            <xm:f>LEFT(D53,LEN("B"))="B"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7" operator="containsText" id="{CC1C12A9-89D1-42CE-B89D-E9AAA3DA3240}">
            <xm:f>NOT(ISERROR(SEARCH("A",D53)))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6" operator="containsText" id="{65291CB3-E6B2-43BC-A28A-F41B03F239A4}">
            <xm:f>NOT(ISERROR(SEARCH("L",D53)))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0" operator="containsText" id="{7A76F782-339A-4B32-9D79-C5B1817C66F6}">
            <xm:f>NOT(ISERROR(SEARCH("H",D53)))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3" operator="containsText" id="{CDDE2569-0B2A-4D30-98E4-67EDF5BCE025}">
            <xm:f>NOT(ISERROR(SEARCH("O",D53)))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1" operator="containsText" id="{DD79CF16-B75A-483E-99DE-D6131D9ED9BE}">
            <xm:f>NOT(ISERROR(SEARCH("Q",D53)))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8" operator="containsText" id="{E49DD540-8B3B-497E-AA22-182B9BAF373D}">
            <xm:f>NOT(ISERROR(SEARCH("T",D53)))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9" operator="containsText" id="{94A4C38B-D2FE-41E2-A4D3-F298283F4664}">
            <xm:f>NOT(ISERROR(SEARCH("S",D53)))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4" operator="containsText" id="{8676B6DC-B086-43E9-A7C0-425151C9A750}">
            <xm:f>NOT(ISERROR(SEARCH("D",D53)))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9" operator="containsText" id="{CFDB8821-C2BE-44F5-A023-972F7FB7456A}">
            <xm:f>NOT(ISERROR(SEARCH("I",D53)))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8" operator="containsText" id="{BC685309-CB75-41BD-A1C8-6B719703219F}">
            <xm:f>NOT(ISERROR(SEARCH("J",D53)))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D53:AH53</xm:sqref>
        </x14:conditionalFormatting>
        <x14:conditionalFormatting xmlns:xm="http://schemas.microsoft.com/office/excel/2006/main">
          <x14:cfRule type="beginsWith" priority="460" operator="beginsWith" id="{03B37CEF-CDF8-4103-B745-368B419FCD03}">
            <xm:f>LEFT(D54,LEN("B"))="B"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61" operator="containsText" id="{8D61FF58-D37C-47F8-8F3E-CDACAEA60487}">
            <xm:f>NOT(ISERROR(SEARCH("A",D54)))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2" operator="containsText" id="{AC0EBB25-E1FB-442A-80CC-25A597A63F44}">
            <xm:f>NOT(ISERROR(SEARCH("T",D54)))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59" operator="containsText" id="{7F91214D-BB49-4952-A805-E1F1875104A3}">
            <xm:f>NOT(ISERROR(SEARCH("C",D54)))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58" operator="containsText" id="{4CEA0145-B812-4C6E-A16B-3D7374C4F0A7}">
            <xm:f>NOT(ISERROR(SEARCH("D",D54)))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57" operator="endsWith" id="{DD512882-CE83-4E5E-9D65-95E58C203FE9}">
            <xm:f>RIGHT(D54,LEN("E"))="E"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56" operator="containsText" id="{113FEB20-3013-467B-80FB-E1457AAEB048}">
            <xm:f>NOT(ISERROR(SEARCH("F",D54)))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55" operator="containsText" id="{50964A4D-4962-4E98-9C84-0461D35E8143}">
            <xm:f>NOT(ISERROR(SEARCH("G",D54)))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54" operator="containsText" id="{A0F50122-93B9-4367-818B-D377666D83B9}">
            <xm:f>NOT(ISERROR(SEARCH("H",D54)))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53" operator="containsText" id="{12DE6339-C6EF-4A56-B6DA-EF0B70A52DA1}">
            <xm:f>NOT(ISERROR(SEARCH("I",D54)))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41" operator="containsText" id="{0D5021B5-00F1-4058-95EA-1A002108017F}">
            <xm:f>NOT(ISERROR(SEARCH("Close",D54)))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51" operator="containsText" id="{E2ABC59A-3D0C-4B42-89E4-D9F7998ED318}">
            <xm:f>NOT(ISERROR(SEARCH("K",D54)))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50" operator="containsText" id="{C3887C31-9E4B-42FB-84AA-ED24DD87EDCD}">
            <xm:f>NOT(ISERROR(SEARCH("L",D54)))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49" operator="containsText" id="{10A569DC-690B-41C2-8C02-38E4E831B9F4}">
            <xm:f>NOT(ISERROR(SEARCH("M",D54)))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48" operator="containsText" id="{5829CC92-3150-4F0F-9A5E-3F4FFF62E91B}">
            <xm:f>NOT(ISERROR(SEARCH("N",D54)))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52" operator="containsText" id="{DBFC72C1-3FA8-4ACC-9492-CDFD1C0552D8}">
            <xm:f>NOT(ISERROR(SEARCH("J",D54)))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47" operator="containsText" id="{DF3FA0B4-550F-4896-8FE2-6F63655790DF}">
            <xm:f>NOT(ISERROR(SEARCH("O",D54)))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46" operator="containsText" id="{92AFF25C-1969-4FD5-8F76-178979FC38AD}">
            <xm:f>NOT(ISERROR(SEARCH("P",D54)))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45" operator="containsText" id="{FEA54A26-FAAF-4F66-8494-6EA34C52CC34}">
            <xm:f>NOT(ISERROR(SEARCH("Q",D54)))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44" operator="containsText" id="{F347095B-8009-44B9-BFB7-9BDA3C0A7CEB}">
            <xm:f>NOT(ISERROR(SEARCH("R",D54)))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43" operator="containsText" id="{77F62BD7-5F09-4838-99AD-B00235C8FE9A}">
            <xm:f>NOT(ISERROR(SEARCH("S",D54)))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D54:AH54</xm:sqref>
        </x14:conditionalFormatting>
        <x14:conditionalFormatting xmlns:xm="http://schemas.microsoft.com/office/excel/2006/main">
          <x14:cfRule type="containsText" priority="114" operator="containsText" id="{DF253402-0C32-43C9-A3DD-F1152C2B001B}">
            <xm:f>NOT(ISERROR(SEARCH("N",D55)))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25" operator="containsText" id="{83507EB0-AF45-4A58-91DD-649D21BE258E}">
            <xm:f>NOT(ISERROR(SEARCH("C",D55)))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26" operator="beginsWith" id="{101AE149-C857-42F8-ADAC-40887AD94AB6}">
            <xm:f>LEFT(D55,LEN("B"))="B"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27" operator="containsText" id="{6C33016F-5530-49C6-A1C8-2C0C20B71158}">
            <xm:f>NOT(ISERROR(SEARCH("A",D55)))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24" operator="containsText" id="{63EF026A-F789-4B02-9611-0D5E1CB52714}">
            <xm:f>NOT(ISERROR(SEARCH("D",D55)))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23" operator="endsWith" id="{062F2503-0480-4206-941F-6CF31BDFCD89}">
            <xm:f>RIGHT(D55,LEN("E"))="E"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22" operator="containsText" id="{C839E81D-9628-4157-8C22-6296B1CED583}">
            <xm:f>NOT(ISERROR(SEARCH("F",D55)))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13" operator="containsText" id="{5F3E8519-B83E-49E5-BD03-92C2844F6870}">
            <xm:f>NOT(ISERROR(SEARCH("O",D55)))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12" operator="containsText" id="{C7354FBF-40F5-4F19-BD13-A4A519F745EE}">
            <xm:f>NOT(ISERROR(SEARCH("P",D55)))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11" operator="containsText" id="{E06E03AA-097C-46C6-A5EB-44E2CA223EE3}">
            <xm:f>NOT(ISERROR(SEARCH("Q",D55)))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10" operator="containsText" id="{A5EACFFC-5CB9-4B66-B3D3-184B2FEBAD80}">
            <xm:f>NOT(ISERROR(SEARCH("R",D55)))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9" operator="containsText" id="{13A100D1-7363-4157-A44C-74E0CB8C8CE7}">
            <xm:f>NOT(ISERROR(SEARCH("S",D55)))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18" operator="containsText" id="{F52D68D2-DCEB-4A58-8B30-5F486E78C339}">
            <xm:f>NOT(ISERROR(SEARCH("J",D55)))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21" operator="containsText" id="{BF781329-04A2-479C-8744-EEE96DF99E36}">
            <xm:f>NOT(ISERROR(SEARCH("G",D55)))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20" operator="containsText" id="{827A9A71-5328-40D4-98A8-6DB50F4C0134}">
            <xm:f>NOT(ISERROR(SEARCH("H",D55)))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19" operator="containsText" id="{A8C5814C-0407-4F9B-BE49-3F21EC065BF6}">
            <xm:f>NOT(ISERROR(SEARCH("I",D55)))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7" operator="containsText" id="{5401E1E6-4F3B-4BEC-BD02-E67449E8A230}">
            <xm:f>NOT(ISERROR(SEARCH("K",D55)))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16" operator="containsText" id="{E1308B2C-223B-44BE-A609-C843E57442F0}">
            <xm:f>NOT(ISERROR(SEARCH("L",D55)))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15" operator="containsText" id="{FB399968-3824-4520-9E31-1287252F25E9}">
            <xm:f>NOT(ISERROR(SEARCH("M",D55)))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8" operator="containsText" id="{C0E75D18-9BCD-4104-9341-8B95252D1229}">
            <xm:f>NOT(ISERROR(SEARCH("T",D55)))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D55:AH55</xm:sqref>
        </x14:conditionalFormatting>
        <x14:conditionalFormatting xmlns:xm="http://schemas.microsoft.com/office/excel/2006/main">
          <x14:cfRule type="containsText" priority="253" operator="containsText" id="{E9694233-7537-4D12-8710-9C0E7FA6C625}">
            <xm:f>NOT(ISERROR(SEARCH("R",D56)))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52" operator="containsText" id="{CB566F9C-BBCF-43C0-8C80-91E00452462A}">
            <xm:f>NOT(ISERROR(SEARCH("S",D56)))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56" operator="containsText" id="{A8B6634C-607C-4190-979E-0232AB50FDC2}">
            <xm:f>NOT(ISERROR(SEARCH("O",D56)))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51" operator="containsText" id="{4A4E8F4B-4136-453F-B2BC-EE5A70496324}">
            <xm:f>NOT(ISERROR(SEARCH("T",D56)))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50" operator="containsText" id="{AD1A6F53-B8CB-41D7-9485-43FCC2494297}">
            <xm:f>NOT(ISERROR(SEARCH("Close",D56)))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270" operator="containsText" id="{45F8672A-1E79-4F36-9523-7B444D596B32}">
            <xm:f>NOT(ISERROR(SEARCH("A",D56)))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69" operator="beginsWith" id="{7D8AE89F-36E3-4A62-AB32-27A0E2022126}">
            <xm:f>LEFT(D56,LEN("B"))="B"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68" operator="containsText" id="{8C6757A0-EF2D-4A14-8D83-26BF3A46C631}">
            <xm:f>NOT(ISERROR(SEARCH("C",D56)))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67" operator="containsText" id="{46998799-675F-4804-BC47-D93546734100}">
            <xm:f>NOT(ISERROR(SEARCH("D",D56)))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66" operator="endsWith" id="{5391F6F9-E88E-48B7-8984-4FEAFCA77CC9}">
            <xm:f>RIGHT(D56,LEN("E"))="E"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65" operator="containsText" id="{CA61CFFA-CAA5-491B-8A99-C632DA07B39B}">
            <xm:f>NOT(ISERROR(SEARCH("F",D56)))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64" operator="containsText" id="{1DEA53D6-0642-406F-B65C-7A8CF9CAB2DA}">
            <xm:f>NOT(ISERROR(SEARCH("G",D56)))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63" operator="containsText" id="{32832CB3-7E85-4BCD-8C0B-62E8B3291CFE}">
            <xm:f>NOT(ISERROR(SEARCH("H",D56)))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62" operator="containsText" id="{EA76665B-4A7A-41FE-8108-E88FBE76E486}">
            <xm:f>NOT(ISERROR(SEARCH("I",D56)))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61" operator="containsText" id="{429EC0D5-F674-4329-B856-4D64F4A22E04}">
            <xm:f>NOT(ISERROR(SEARCH("J",D56)))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60" operator="containsText" id="{CABD3B3E-4E45-47A1-B116-FB227FFB3C24}">
            <xm:f>NOT(ISERROR(SEARCH("K",D56)))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59" operator="containsText" id="{DE0FAC0E-2505-47C2-A1C9-6E7066A645C8}">
            <xm:f>NOT(ISERROR(SEARCH("L",D56)))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58" operator="containsText" id="{57E752F0-646E-4573-B235-EF6E5DC09B27}">
            <xm:f>NOT(ISERROR(SEARCH("M",D56)))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57" operator="containsText" id="{462448FF-E444-43FE-9CC4-5477CD9CB298}">
            <xm:f>NOT(ISERROR(SEARCH("N",D56)))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55" operator="containsText" id="{3D8415DB-3C42-4AAF-9C0C-18059B72A885}">
            <xm:f>NOT(ISERROR(SEARCH("P",D56)))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54" operator="containsText" id="{A28D3F16-6D71-4CD2-9191-6D051DE944ED}">
            <xm:f>NOT(ISERROR(SEARCH("Q",D56)))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D56:AH56</xm:sqref>
        </x14:conditionalFormatting>
        <x14:conditionalFormatting xmlns:xm="http://schemas.microsoft.com/office/excel/2006/main">
          <x14:cfRule type="containsText" priority="56" operator="containsText" id="{FB9E808B-4B6A-4E69-BFC7-BE77D132409E}">
            <xm:f>NOT(ISERROR(SEARCH("L",D57)))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8" operator="containsText" id="{51934174-64DB-4042-A14E-DA213B4578F1}">
            <xm:f>NOT(ISERROR(SEARCH("T",D57)))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9" operator="containsText" id="{65894F71-67C4-4662-A85E-A3F085C0C6B6}">
            <xm:f>NOT(ISERROR(SEARCH("S",D57)))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0" operator="containsText" id="{EF1C57F0-9B5E-410B-9996-79B177536DE6}">
            <xm:f>NOT(ISERROR(SEARCH("R",D57)))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1" operator="containsText" id="{38F34CB3-F24B-4CC0-800B-91DDD713426C}">
            <xm:f>NOT(ISERROR(SEARCH("Q",D57)))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2" operator="containsText" id="{4BD67222-334D-447D-B0E5-4DD39B5C381F}">
            <xm:f>NOT(ISERROR(SEARCH("P",D57)))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3" operator="containsText" id="{3E1E2C9F-6286-417D-88CC-D041967D90ED}">
            <xm:f>NOT(ISERROR(SEARCH("O",D57)))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5" operator="containsText" id="{EB873FFD-507F-423B-B783-ABAF9D4C473A}">
            <xm:f>NOT(ISERROR(SEARCH("C",D57)))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4" operator="containsText" id="{CF6EEEA9-7C8B-4ED0-B197-68A39E067EF9}">
            <xm:f>NOT(ISERROR(SEARCH("N",D57)))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5" operator="containsText" id="{4DB84DC1-C00A-4ABC-A6EC-61249AF6A7B4}">
            <xm:f>NOT(ISERROR(SEARCH("M",D57)))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7" operator="containsText" id="{DCCB2E73-DFD2-42D9-ACA3-01460D38E277}">
            <xm:f>NOT(ISERROR(SEARCH("K",D57)))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8" operator="containsText" id="{DCFFC26D-0A14-4B43-AC45-A2D2902B2225}">
            <xm:f>NOT(ISERROR(SEARCH("J",D57)))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9" operator="containsText" id="{FC46CEC2-03EF-4298-B5C0-14D9AE9AC9FA}">
            <xm:f>NOT(ISERROR(SEARCH("I",D57)))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0" operator="containsText" id="{A5126D8F-49F9-48B7-A4B7-6FC35840A762}">
            <xm:f>NOT(ISERROR(SEARCH("H",D57)))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1" operator="containsText" id="{7928A916-5C68-4904-A8E6-38CDB54F8166}">
            <xm:f>NOT(ISERROR(SEARCH("G",D57)))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63" operator="endsWith" id="{C5F7173B-0EB3-4645-8B67-17BDA8BC4C40}">
            <xm:f>RIGHT(D57,LEN("E"))="E"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beginsWith" priority="66" operator="beginsWith" id="{CFBB7A5D-192C-4C42-82CC-A4942EAA7629}">
            <xm:f>LEFT(D57,LEN("B"))="B"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4" operator="containsText" id="{1C68FD54-281D-46E3-B97D-7C3F08878F1F}">
            <xm:f>NOT(ISERROR(SEARCH("D",D57)))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7" operator="containsText" id="{25FFF8D3-B549-4792-B1C9-CBE7FA3E8D46}">
            <xm:f>NOT(ISERROR(SEARCH("A",D57)))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2" operator="containsText" id="{3C4E9CA2-E59F-4447-9F21-AD6F90C92F2C}">
            <xm:f>NOT(ISERROR(SEARCH("F",D57)))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D57:AH57</xm:sqref>
        </x14:conditionalFormatting>
        <x14:conditionalFormatting xmlns:xm="http://schemas.microsoft.com/office/excel/2006/main">
          <x14:cfRule type="containsText" priority="229" operator="containsText" id="{1CAB4127-C807-487E-8763-950ABA37954E}">
            <xm:f>NOT(ISERROR(SEARCH("Close",D58)))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D58:AH58</xm:sqref>
        </x14:conditionalFormatting>
        <x14:conditionalFormatting xmlns:xm="http://schemas.microsoft.com/office/excel/2006/main">
          <x14:cfRule type="containsText" priority="316" operator="containsText" id="{5D492162-0CC0-473A-A1CD-526ADA0D9689}">
            <xm:f>NOT(ISERROR(SEARCH("Close",D60)))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D60:AH60</xm:sqref>
        </x14:conditionalFormatting>
        <x14:conditionalFormatting xmlns:xm="http://schemas.microsoft.com/office/excel/2006/main">
          <x14:cfRule type="containsText" priority="295" operator="containsText" id="{D779CAC1-1098-4F0C-AFE5-4E0D51AFBADA}">
            <xm:f>NOT(ISERROR(SEARCH("Close",D62)))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D62:AH62</xm:sqref>
        </x14:conditionalFormatting>
        <x14:conditionalFormatting xmlns:xm="http://schemas.microsoft.com/office/excel/2006/main">
          <x14:cfRule type="containsText" priority="440" operator="containsText" id="{A03640BD-D13C-4992-9603-79B6CE5A4127}">
            <xm:f>NOT(ISERROR(SEARCH("A",D85)))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22" operator="containsText" id="{D317DA2F-64DF-4476-AA01-0FF965BB582E}">
            <xm:f>NOT(ISERROR(SEARCH("S",D85)))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21" operator="containsText" id="{261CECB8-1D2B-4E70-A7FA-04316C50DE92}">
            <xm:f>NOT(ISERROR(SEARCH("T",D85)))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23" operator="containsText" id="{A0E36612-94B2-4A58-BD0E-0BB5BAA8E07A}">
            <xm:f>NOT(ISERROR(SEARCH("R",D85)))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24" operator="containsText" id="{5A98503D-9460-4EF4-BDCF-2ABA6E18D13D}">
            <xm:f>NOT(ISERROR(SEARCH("Q",D85)))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25" operator="containsText" id="{EFF1A913-E577-4BDB-8848-27F709B86769}">
            <xm:f>NOT(ISERROR(SEARCH("P",D85)))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26" operator="containsText" id="{342B8EE5-886A-4CFE-ABA7-1EA004113681}">
            <xm:f>NOT(ISERROR(SEARCH("O",D85)))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27" operator="containsText" id="{B6568843-10CE-44DC-92FE-F630D0B9FAA8}">
            <xm:f>NOT(ISERROR(SEARCH("N",D85)))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28" operator="containsText" id="{B517A366-E952-4527-A3DC-4890A915CB2D}">
            <xm:f>NOT(ISERROR(SEARCH("M",D85)))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29" operator="containsText" id="{96FA2238-E014-4BCA-9AE5-2054A40D31DB}">
            <xm:f>NOT(ISERROR(SEARCH("L",D85)))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30" operator="containsText" id="{638C232F-C9A7-45FC-8DF3-718669F14B3B}">
            <xm:f>NOT(ISERROR(SEARCH("K",D85)))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31" operator="containsText" id="{E4A2150B-0CF0-44B1-B68D-A8431117F23F}">
            <xm:f>NOT(ISERROR(SEARCH("J",D85)))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32" operator="containsText" id="{09E16ED1-EAA6-4A2C-A007-4329863A308C}">
            <xm:f>NOT(ISERROR(SEARCH("I",D85)))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33" operator="containsText" id="{1CED1355-7FE5-47CF-A52B-5500A26A7FE8}">
            <xm:f>NOT(ISERROR(SEARCH("H",D85)))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35" operator="containsText" id="{60969424-CC5B-468F-A1C0-DD3515360F57}">
            <xm:f>NOT(ISERROR(SEARCH("F",D85)))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36" operator="endsWith" id="{989AB578-5E93-439C-92C2-0CF13F125C84}">
            <xm:f>RIGHT(D85,LEN("E"))="E"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37" operator="containsText" id="{5C73B963-F6E6-450F-9537-2BC42C27B5EA}">
            <xm:f>NOT(ISERROR(SEARCH("D",D85)))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38" operator="containsText" id="{800CC373-A19F-41D7-862F-B1F22DA620CA}">
            <xm:f>NOT(ISERROR(SEARCH("C",D85)))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39" operator="beginsWith" id="{BB5BE2D5-E7BE-4ABD-8B28-B2EB8D54FA99}">
            <xm:f>LEFT(D85,LEN("B"))="B"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34" operator="containsText" id="{DEC75994-35A1-4887-AE57-7DD151E78F41}">
            <xm:f>NOT(ISERROR(SEARCH("G",D85)))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D85:AH85</xm:sqref>
        </x14:conditionalFormatting>
        <x14:conditionalFormatting xmlns:xm="http://schemas.microsoft.com/office/excel/2006/main">
          <x14:cfRule type="containsText" priority="277" operator="containsText" id="{80E5FE53-691C-4FAC-912F-55B7D10C26B5}">
            <xm:f>NOT(ISERROR(SEARCH("R",D87)))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78" operator="containsText" id="{9887F468-3FFB-444B-A4B4-C60F6485762C}">
            <xm:f>NOT(ISERROR(SEARCH("Q",D87)))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293" operator="beginsWith" id="{F3431231-233F-464A-9382-9A7E62B6009B}">
            <xm:f>LEFT(D87,LEN("B"))="B"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92" operator="containsText" id="{1EC06D8F-914B-4C5A-8631-9EA5991687AB}">
            <xm:f>NOT(ISERROR(SEARCH("C",D87)))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91" operator="containsText" id="{6F3595B7-BD08-4117-9546-23A9B68A53B9}">
            <xm:f>NOT(ISERROR(SEARCH("D",D87)))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90" operator="endsWith" id="{F9789148-7CF9-4692-AA66-29A72E5A83F7}">
            <xm:f>RIGHT(D87,LEN("E"))="E"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81" operator="containsText" id="{FDAE0911-7F0F-4E09-9D76-96700547D39C}">
            <xm:f>NOT(ISERROR(SEARCH("N",D87)))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89" operator="containsText" id="{318D077F-CB04-471E-8649-72A652E2AAE5}">
            <xm:f>NOT(ISERROR(SEARCH("F",D87)))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94" operator="containsText" id="{B82099C1-B55B-4563-9204-C6BDE102338F}">
            <xm:f>NOT(ISERROR(SEARCH("A",D87)))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88" operator="containsText" id="{E0D219E4-E6F8-491E-96AA-CE4F0D98A294}">
            <xm:f>NOT(ISERROR(SEARCH("G",D87)))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87" operator="containsText" id="{8E90F56F-52F1-45F7-A82C-FBF9B4EC8BA1}">
            <xm:f>NOT(ISERROR(SEARCH("H",D87)))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86" operator="containsText" id="{8D51EC79-3606-4810-96B9-A601278C221B}">
            <xm:f>NOT(ISERROR(SEARCH("I",D87)))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85" operator="containsText" id="{8A6F30A7-B163-4DB6-A80C-F9D30D4644D2}">
            <xm:f>NOT(ISERROR(SEARCH("J",D87)))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84" operator="containsText" id="{833FC829-5A88-45C5-A6DA-732EAFFAF87B}">
            <xm:f>NOT(ISERROR(SEARCH("K",D87)))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83" operator="containsText" id="{5410A1A6-E76A-4EFA-B546-C9B53B731E1C}">
            <xm:f>NOT(ISERROR(SEARCH("L",D87)))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82" operator="containsText" id="{208DEC68-738F-407A-BDEC-94721BC76157}">
            <xm:f>NOT(ISERROR(SEARCH("M",D87)))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80" operator="containsText" id="{CB71DDF0-338F-47B1-997F-A39C9904A08D}">
            <xm:f>NOT(ISERROR(SEARCH("O",D87)))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79" operator="containsText" id="{5912939A-C4B3-41B2-A5F5-D2F856ECEEC6}">
            <xm:f>NOT(ISERROR(SEARCH("P",D87)))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76" operator="containsText" id="{4CDEE013-B0B2-4731-80FF-950FCDA220AD}">
            <xm:f>NOT(ISERROR(SEARCH("S",D87)))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75" operator="containsText" id="{CC148005-D39A-41DB-A03F-B172678D9843}">
            <xm:f>NOT(ISERROR(SEARCH("T",D87)))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D87:AH87 D89:AH89 D91:AH91 D93:AH93 D95:AH95 D97:AH97 D99:AH99 D105:AH105 D107:AH107</xm:sqref>
        </x14:conditionalFormatting>
        <x14:conditionalFormatting xmlns:xm="http://schemas.microsoft.com/office/excel/2006/main">
          <x14:cfRule type="containsText" priority="28" operator="containsText" id="{52E7578E-CB4B-446F-B914-595422DC0DEE}">
            <xm:f>NOT(ISERROR(SEARCH("T",D101)))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9" operator="containsText" id="{52B5E64F-A7DE-4574-8496-19DF0DA85662}">
            <xm:f>NOT(ISERROR(SEARCH("S",D101)))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7" operator="containsText" id="{EE021E89-2BED-43AF-BD6E-D4FCA7EF54B9}">
            <xm:f>NOT(ISERROR(SEARCH("A",D101)))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6" operator="beginsWith" id="{A839D2DC-F1B8-471F-8E2F-29BA7D8585DD}">
            <xm:f>LEFT(D101,LEN("B"))="B"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5" operator="containsText" id="{66F71E65-3C48-450A-A4E5-3EB81F7C8F66}">
            <xm:f>NOT(ISERROR(SEARCH("C",D101)))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4" operator="containsText" id="{C9EFAD01-165D-45B0-851E-2B802CA72948}">
            <xm:f>NOT(ISERROR(SEARCH("D",D101)))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3" operator="endsWith" id="{EE2DB6EB-A397-4115-8DBA-8FCA5FF9411C}">
            <xm:f>RIGHT(D101,LEN("E"))="E"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2" operator="containsText" id="{998D9127-FCA7-4B8C-A4C8-0470FD6B1619}">
            <xm:f>NOT(ISERROR(SEARCH("F",D101)))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1" operator="containsText" id="{64BA6486-F676-4978-8357-0C6C323F816A}">
            <xm:f>NOT(ISERROR(SEARCH("G",D101)))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0" operator="containsText" id="{6977C0AD-C8BC-4F89-A44A-C309225CEA90}">
            <xm:f>NOT(ISERROR(SEARCH("H",D101)))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9" operator="containsText" id="{A4282469-86F7-45EE-A201-68BBA3884080}">
            <xm:f>NOT(ISERROR(SEARCH("I",D101)))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8" operator="containsText" id="{050437FF-D170-4994-8766-0E32C21DC2CC}">
            <xm:f>NOT(ISERROR(SEARCH("J",D101)))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7" operator="containsText" id="{68AEFCF0-009B-4985-BC6B-E7536FDDA08B}">
            <xm:f>NOT(ISERROR(SEARCH("K",D101)))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6" operator="containsText" id="{17ED0187-62B1-4ED4-AB2A-9747BAD82A94}">
            <xm:f>NOT(ISERROR(SEARCH("L",D101)))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5" operator="containsText" id="{F0EBEC28-A7E3-471A-BE4A-99777BCA8231}">
            <xm:f>NOT(ISERROR(SEARCH("M",D101)))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4" operator="containsText" id="{E83E53C5-0956-4CC4-8E9E-5F79C57BBF0B}">
            <xm:f>NOT(ISERROR(SEARCH("N",D101)))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3" operator="containsText" id="{1F60954C-2EBF-4D20-994F-D1662E9B6CD1}">
            <xm:f>NOT(ISERROR(SEARCH("O",D101)))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2" operator="containsText" id="{FC66E320-2085-4246-B0C3-B4566DCE251E}">
            <xm:f>NOT(ISERROR(SEARCH("P",D101)))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1" operator="containsText" id="{AE88F668-509B-4D01-BD68-824E03B136B9}">
            <xm:f>NOT(ISERROR(SEARCH("Q",D101)))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0" operator="containsText" id="{1920ADFF-8737-40E6-B63B-590AD0C0F2B8}">
            <xm:f>NOT(ISERROR(SEARCH("R",D101)))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D101:AH101</xm:sqref>
        </x14:conditionalFormatting>
        <x14:conditionalFormatting xmlns:xm="http://schemas.microsoft.com/office/excel/2006/main">
          <x14:cfRule type="containsText" priority="15" operator="containsText" id="{7617872F-F0B3-47BB-83B5-43B99BA5A4C9}">
            <xm:f>NOT(ISERROR(SEARCH("M",D103)))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6" operator="containsText" id="{78F427B8-46A8-4FC5-A089-AC72086B336F}">
            <xm:f>NOT(ISERROR(SEARCH("L",D103)))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7" operator="containsText" id="{DD398465-91F0-4E72-8911-C056353F04FF}">
            <xm:f>NOT(ISERROR(SEARCH("K",D103)))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8" operator="containsText" id="{A9C6BE74-96D1-46C1-BFC1-B85384FB96CC}">
            <xm:f>NOT(ISERROR(SEARCH("J",D103)))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9" operator="containsText" id="{9B9D0461-9325-49C5-A34A-07B7E63719E5}">
            <xm:f>NOT(ISERROR(SEARCH("I",D103)))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0" operator="containsText" id="{450F456B-A933-4AD8-A289-6A3D83E8EC3F}">
            <xm:f>NOT(ISERROR(SEARCH("H",D103)))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1" operator="containsText" id="{2C58859C-1B1E-48D2-8042-9EBF973AA85B}">
            <xm:f>NOT(ISERROR(SEARCH("G",D103)))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2" operator="containsText" id="{E8C465E5-0EDB-4C8B-81D4-894AF9FA640C}">
            <xm:f>NOT(ISERROR(SEARCH("F",D103)))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3" operator="endsWith" id="{18C86D0F-8ECB-4D3A-88DA-4E8ABFF30E82}">
            <xm:f>RIGHT(D103,LEN("E"))="E"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4" operator="containsText" id="{384A9E69-2987-44F0-BB7A-772EE4DB8E98}">
            <xm:f>NOT(ISERROR(SEARCH("D",D103)))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5" operator="containsText" id="{1FB84AF3-9333-4B5B-A097-A7DAAEADED74}">
            <xm:f>NOT(ISERROR(SEARCH("C",D103)))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6" operator="beginsWith" id="{E53D7D16-F216-483B-A4CF-E7004D1BB154}">
            <xm:f>LEFT(D103,LEN("B"))="B"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7" operator="containsText" id="{A54A6E9D-88A8-4FE1-AF52-927DA5BDF86D}">
            <xm:f>NOT(ISERROR(SEARCH("A",D103)))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8" operator="containsText" id="{294F79A1-0E46-45C5-B3F6-86DA16739493}">
            <xm:f>NOT(ISERROR(SEARCH("T",D103)))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9" operator="containsText" id="{917D5433-17E4-4E45-ACE9-C37EF811FFA1}">
            <xm:f>NOT(ISERROR(SEARCH("S",D103)))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0" operator="containsText" id="{1AD8E725-22B5-45A3-BE2E-F65D3202D365}">
            <xm:f>NOT(ISERROR(SEARCH("R",D103)))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1" operator="containsText" id="{72E8F4EA-F1A2-46A3-8E64-3BEC9E8C3FF3}">
            <xm:f>NOT(ISERROR(SEARCH("Q",D103)))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" operator="containsText" id="{F2129A09-6F6D-4309-B61D-B6ABBB31DB20}">
            <xm:f>NOT(ISERROR(SEARCH("P",D103)))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F41B7014-6B14-4E52-ADB5-F40334C76D7A}">
            <xm:f>NOT(ISERROR(SEARCH("O",D103)))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4" operator="containsText" id="{0FBD3A5B-0023-4B13-82ED-D69DC9BACC1A}">
            <xm:f>NOT(ISERROR(SEARCH("N",D103)))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D103:AH103</xm:sqref>
        </x14:conditionalFormatting>
        <x14:conditionalFormatting xmlns:xm="http://schemas.microsoft.com/office/excel/2006/main">
          <x14:cfRule type="containsText" priority="239" operator="containsText" id="{E70DE5C3-046E-42FD-87BE-F581737FB2D3}">
            <xm:f>NOT(ISERROR(SEARCH("K",AH58)))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40" operator="containsText" id="{3BA09660-1A77-46A6-8985-5B73017BFD99}">
            <xm:f>NOT(ISERROR(SEARCH("J",AH58)))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41" operator="containsText" id="{CC5345E0-581A-4B0D-A9BA-9AABDB08D61B}">
            <xm:f>NOT(ISERROR(SEARCH("I",AH58)))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43" operator="containsText" id="{1FED4D50-94E5-4BEC-8445-80DD5950B277}">
            <xm:f>NOT(ISERROR(SEARCH("G",AH58)))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44" operator="containsText" id="{866685FF-B14F-4D33-B5DC-9D0053409A8A}">
            <xm:f>NOT(ISERROR(SEARCH("F",AH58)))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45" operator="endsWith" id="{9AB6B7A1-3FE4-466C-8ECB-183C880DF400}">
            <xm:f>RIGHT(AH58,LEN("E"))="E"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46" operator="containsText" id="{3F10A2E9-9E5E-4BC0-97D2-A5CB4B4C8FD3}">
            <xm:f>NOT(ISERROR(SEARCH("D",AH58)))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47" operator="containsText" id="{817560DF-98BF-458E-A3E0-BCFF723B62C4}">
            <xm:f>NOT(ISERROR(SEARCH("C",AH58)))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49" operator="containsText" id="{E86F8E25-386F-4219-A1EC-2B49729D4192}">
            <xm:f>NOT(ISERROR(SEARCH("A",AH58)))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33" operator="containsText" id="{BA08C2F7-41BC-446D-BDB5-74239EAB1917}">
            <xm:f>NOT(ISERROR(SEARCH("Q",AH58)))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248" operator="beginsWith" id="{06338BED-4C01-4CA4-80A6-EAF07FDD96A6}">
            <xm:f>LEFT(AH58,LEN("B"))="B"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38" operator="containsText" id="{6068D94A-FC85-4A75-91EB-8B4C95A444E3}">
            <xm:f>NOT(ISERROR(SEARCH("L",AH58)))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42" operator="containsText" id="{F32AB27D-FBD1-40C5-A4A3-80B44C7F6B52}">
            <xm:f>NOT(ISERROR(SEARCH("H",AH58)))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32" operator="containsText" id="{4D3E2AE3-D8DE-4F5D-B0A7-2164B5410446}">
            <xm:f>NOT(ISERROR(SEARCH("R",AH58)))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31" operator="containsText" id="{0D521F6E-3CF2-4D16-A4D9-3B8C8AF4ABBB}">
            <xm:f>NOT(ISERROR(SEARCH("S",AH58)))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30" operator="containsText" id="{B41DDF74-AB8F-4D67-92B1-276D31714F2D}">
            <xm:f>NOT(ISERROR(SEARCH("T",AH58)))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34" operator="containsText" id="{C1C7EF8A-D81F-4F71-95B6-FB1D372D3CB6}">
            <xm:f>NOT(ISERROR(SEARCH("P",AH58)))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35" operator="containsText" id="{713DEB36-9921-4A29-84A6-9110DC55570A}">
            <xm:f>NOT(ISERROR(SEARCH("O",AH58)))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36" operator="containsText" id="{E41EF1FC-8E51-4E11-A21C-63B9B6A0093E}">
            <xm:f>NOT(ISERROR(SEARCH("N",AH58)))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37" operator="containsText" id="{40BC64B4-68F1-44AF-BB09-42379A263977}">
            <xm:f>NOT(ISERROR(SEARCH("M",AH58)))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AH58</xm:sqref>
        </x14:conditionalFormatting>
        <x14:conditionalFormatting xmlns:xm="http://schemas.microsoft.com/office/excel/2006/main">
          <x14:cfRule type="containsText" priority="318" operator="containsText" id="{A8600859-A0FF-486A-A6CE-DCB20085FAB5}">
            <xm:f>NOT(ISERROR(SEARCH("S",AH59)))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20" operator="containsText" id="{5C4EFC2D-D275-4E0A-9BB2-877BBAC8E48A}">
            <xm:f>NOT(ISERROR(SEARCH("Q",AH59)))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36" operator="containsText" id="{3EEBA395-9946-4370-B12C-E4FBBA7B208F}">
            <xm:f>NOT(ISERROR(SEARCH("A",AH59)))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35" operator="beginsWith" id="{88F28944-0A5A-4215-9537-A95D0868740F}">
            <xm:f>LEFT(AH59,LEN("B"))="B"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34" operator="containsText" id="{9BB59AE1-2B48-4B6B-BC8F-9585329ED3EC}">
            <xm:f>NOT(ISERROR(SEARCH("C",AH59)))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332" operator="endsWith" id="{5E724A74-E54F-4901-8481-B171C588DF99}">
            <xm:f>RIGHT(AH59,LEN("E"))="E"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31" operator="containsText" id="{2DD7FD27-3C79-4E65-877E-9B759AAE894F}">
            <xm:f>NOT(ISERROR(SEARCH("F",AH59)))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30" operator="containsText" id="{FD770536-0ADA-480D-BE41-DCDE5758FD66}">
            <xm:f>NOT(ISERROR(SEARCH("G",AH59)))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29" operator="containsText" id="{36B9B139-6563-4C0E-A980-B60ACDFB9F16}">
            <xm:f>NOT(ISERROR(SEARCH("H",AH59)))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28" operator="containsText" id="{561F93BC-C6CA-4BDE-A99E-C5E71EC73235}">
            <xm:f>NOT(ISERROR(SEARCH("I",AH59)))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27" operator="containsText" id="{FA1B2957-FF28-452A-9136-7312C94E7A18}">
            <xm:f>NOT(ISERROR(SEARCH("J",AH59)))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26" operator="containsText" id="{C7CEC61D-C33A-46CA-A14D-ABE5F0FEB135}">
            <xm:f>NOT(ISERROR(SEARCH("K",AH59)))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25" operator="containsText" id="{30ED7E50-3C35-47F9-ADA5-FF73DCC7433A}">
            <xm:f>NOT(ISERROR(SEARCH("L",AH59)))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24" operator="containsText" id="{345AD74B-598C-489C-9138-DB310383CA8F}">
            <xm:f>NOT(ISERROR(SEARCH("M",AH59)))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23" operator="containsText" id="{762C9792-7E4C-4FBD-9338-140799A3DC93}">
            <xm:f>NOT(ISERROR(SEARCH("N",AH59)))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22" operator="containsText" id="{FA7C2DFA-D83A-4C06-9459-82C89A081AC2}">
            <xm:f>NOT(ISERROR(SEARCH("O",AH59)))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17" operator="containsText" id="{77CB6BF9-3404-4278-9426-E7070801D2F1}">
            <xm:f>NOT(ISERROR(SEARCH("T",AH59)))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19" operator="containsText" id="{2449F564-F46B-4C6E-A4E9-D25BA4428343}">
            <xm:f>NOT(ISERROR(SEARCH("R",AH59)))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21" operator="containsText" id="{E6F9F4AD-3664-4408-AD22-D2B0085D6542}">
            <xm:f>NOT(ISERROR(SEARCH("P",AH59)))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33" operator="containsText" id="{254999F9-3FD5-4280-8257-914ED23FE84A}">
            <xm:f>NOT(ISERROR(SEARCH("D",AH59)))</xm:f>
            <xm:f>"D"</xm:f>
            <x14:dxf>
              <fill>
                <patternFill>
                  <bgColor rgb="FF66FF99"/>
                </patternFill>
              </fill>
            </x14:dxf>
          </x14:cfRule>
          <xm:sqref>AH59:AH61</xm:sqref>
        </x14:conditionalFormatting>
        <x14:conditionalFormatting xmlns:xm="http://schemas.microsoft.com/office/excel/2006/main">
          <x14:cfRule type="containsText" priority="296" operator="containsText" id="{83F58423-8D6C-4CD9-86F9-21BF34EA04E5}">
            <xm:f>NOT(ISERROR(SEARCH("T",AH62)))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04" operator="containsText" id="{AE20579D-6C40-4875-922B-FAC32F78A946}">
            <xm:f>NOT(ISERROR(SEARCH("L",AH62)))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05" operator="containsText" id="{D0F2C611-8806-4B1C-9232-D4B38810C8BA}">
            <xm:f>NOT(ISERROR(SEARCH("K",AH62)))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06" operator="containsText" id="{7B7A3BD1-0FFF-409B-936E-F35B96CA905F}">
            <xm:f>NOT(ISERROR(SEARCH("J",AH62)))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07" operator="containsText" id="{844C25FC-FA45-4DBD-A315-3704A46404BF}">
            <xm:f>NOT(ISERROR(SEARCH("I",AH62)))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08" operator="containsText" id="{B9B57340-0605-4F3A-A4AB-D73ADE123EF8}">
            <xm:f>NOT(ISERROR(SEARCH("H",AH62)))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09" operator="containsText" id="{5B61D1BC-B29C-4937-943B-C0636B6828B5}">
            <xm:f>NOT(ISERROR(SEARCH("G",AH62)))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98" operator="containsText" id="{F2B0F903-9FBC-498C-9375-0A96A8E0BC32}">
            <xm:f>NOT(ISERROR(SEARCH("R",AH62)))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endsWith" priority="311" operator="endsWith" id="{3FCEBD6F-738E-4BC4-836B-D54F3C83B402}">
            <xm:f>RIGHT(AH62,LEN("E"))="E"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12" operator="containsText" id="{8F3C66B4-1CC3-43B6-AD7E-49319A783D73}">
            <xm:f>NOT(ISERROR(SEARCH("D",AH62)))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13" operator="containsText" id="{CC40BDE5-C682-4C35-BF7C-F7F7E8D296BC}">
            <xm:f>NOT(ISERROR(SEARCH("C",AH62)))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314" operator="beginsWith" id="{65E73E7E-705E-4994-A2F4-C7DC0E61DEBE}">
            <xm:f>LEFT(AH62,LEN("B"))="B"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15" operator="containsText" id="{10E0A627-E006-4D75-B84C-97F2923379FA}">
            <xm:f>NOT(ISERROR(SEARCH("A",AH62)))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1" operator="containsText" id="{741D82AB-94F7-465B-B4D2-8BA35EAA1F5E}">
            <xm:f>NOT(ISERROR(SEARCH("O",AH62)))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10" operator="containsText" id="{8EFA2FDE-9687-4C58-B75F-AEFE92FF0BDA}">
            <xm:f>NOT(ISERROR(SEARCH("F",AH62)))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97" operator="containsText" id="{C3FBA93E-B4B2-44B7-9AD0-71BD7789748C}">
            <xm:f>NOT(ISERROR(SEARCH("S",AH62)))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00" operator="containsText" id="{247057BD-B0B1-4152-A440-666FC008C207}">
            <xm:f>NOT(ISERROR(SEARCH("P",AH62)))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99" operator="containsText" id="{6D1E5494-60E5-4D87-B521-C851EFFDD609}">
            <xm:f>NOT(ISERROR(SEARCH("Q",AH62)))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02" operator="containsText" id="{890282AF-AD56-49D5-BD0E-444D567D65E6}">
            <xm:f>NOT(ISERROR(SEARCH("N",AH62)))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03" operator="containsText" id="{CE6DD30F-3A58-4360-96B1-33EF634DB26A}">
            <xm:f>NOT(ISERROR(SEARCH("M",AH62)))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AH62</xm:sqref>
        </x14:conditionalFormatting>
        <x14:conditionalFormatting xmlns:xm="http://schemas.microsoft.com/office/excel/2006/main">
          <x14:cfRule type="containsText" priority="544" operator="containsText" id="{F0F76F16-DB3D-47CB-9736-072731CFC6F9}">
            <xm:f>NOT(ISERROR(SEARCH("A",AH63)))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43" operator="beginsWith" id="{B73FED75-6416-44E7-A3B6-FE2761C85AD1}">
            <xm:f>LEFT(AH63,LEN("B"))="B"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42" operator="containsText" id="{85E3FD16-2DBA-43CB-9228-7460F1935997}">
            <xm:f>NOT(ISERROR(SEARCH("C",AH63)))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41" operator="containsText" id="{2BA2F5A9-5728-456C-89EF-4A531E6B8899}">
            <xm:f>NOT(ISERROR(SEARCH("D",AH63)))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40" operator="endsWith" id="{DE821B41-6A35-4299-94D5-D97ECCD62609}">
            <xm:f>RIGHT(AH63,LEN("E"))="E"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39" operator="containsText" id="{2715DF70-EB32-49C4-8A0E-AA440B71B9B4}">
            <xm:f>NOT(ISERROR(SEARCH("F",AH63)))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33" operator="containsText" id="{6FA7934B-B77F-4DD7-8CC9-F41779E1DBB6}">
            <xm:f>NOT(ISERROR(SEARCH("L",AH63)))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32" operator="containsText" id="{FE95FA27-E326-4C66-A1AB-4666057F5919}">
            <xm:f>NOT(ISERROR(SEARCH("M",AH63)))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31" operator="containsText" id="{184875EB-11A4-43C3-99B0-32EB4F7FD06D}">
            <xm:f>NOT(ISERROR(SEARCH("N",AH63)))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30" operator="containsText" id="{01272A40-29D4-49C4-A5B9-00CDE696A927}">
            <xm:f>NOT(ISERROR(SEARCH("O",AH63)))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29" operator="containsText" id="{5F00ACE3-47F0-4ABE-8BB0-326582B76588}">
            <xm:f>NOT(ISERROR(SEARCH("P",AH63)))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28" operator="containsText" id="{839367DB-71FF-43D5-9844-78F9D769062C}">
            <xm:f>NOT(ISERROR(SEARCH("Q",AH63)))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27" operator="containsText" id="{139DBC6B-1492-471C-9A7E-FE61E69F4570}">
            <xm:f>NOT(ISERROR(SEARCH("R",AH63)))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26" operator="containsText" id="{B67384BA-157E-422C-8BEB-33089491EC59}">
            <xm:f>NOT(ISERROR(SEARCH("S",AH63)))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25" operator="containsText" id="{36C0B658-5EC1-4FFF-911E-06EF2A470F80}">
            <xm:f>NOT(ISERROR(SEARCH("T",AH63)))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36" operator="containsText" id="{571CB8FE-B7EC-4B61-A3D7-F2FACBEE0B24}">
            <xm:f>NOT(ISERROR(SEARCH("I",AH63)))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37" operator="containsText" id="{9AE71717-7AA8-49D0-9310-E11D65E995A6}">
            <xm:f>NOT(ISERROR(SEARCH("H",AH63)))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35" operator="containsText" id="{3E49F0E4-D519-4713-BF4E-35D20471ABAC}">
            <xm:f>NOT(ISERROR(SEARCH("J",AH63)))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34" operator="containsText" id="{6A535178-FEA7-4A74-B87D-9B1653F1602D}">
            <xm:f>NOT(ISERROR(SEARCH("K",AH63)))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38" operator="containsText" id="{E65225DE-5E7A-42DA-968A-D8E62A563368}">
            <xm:f>NOT(ISERROR(SEARCH("G",AH63)))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AH63:AI63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8195AEB-6DB6-45BF-B79B-CA8C88335470}">
          <x14:formula1>
            <xm:f>料金元データ!$C$3:$C$12</xm:f>
          </x14:formula1>
          <xm:sqref>C110 C114 C118 C122</xm:sqref>
        </x14:dataValidation>
        <x14:dataValidation type="list" allowBlank="1" showInputMessage="1" showErrorMessage="1" xr:uid="{1DDF92F2-C688-42B8-B80C-CA6343B6B112}">
          <x14:formula1>
            <xm:f>料金元データ!$B$2:$B$16</xm:f>
          </x14:formula1>
          <xm:sqref>F1:H1 F10:H10</xm:sqref>
        </x14:dataValidation>
        <x14:dataValidation type="list" allowBlank="1" showInputMessage="1" showErrorMessage="1" xr:uid="{945C50F2-A57A-4D74-9A44-F41F20B1DE26}">
          <x14:formula1>
            <xm:f>料金比較表!$C$1:$C$6</xm:f>
          </x14:formula1>
          <xm:sqref>C30:C37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B163-9292-47E4-925D-0E72646FF601}">
  <sheetPr codeName="Sheet6">
    <tabColor rgb="FF00B0F0"/>
    <pageSetUpPr fitToPage="1"/>
  </sheetPr>
  <dimension ref="A1:BC124"/>
  <sheetViews>
    <sheetView zoomScale="70" zoomScaleNormal="70" workbookViewId="0">
      <pane xSplit="3" ySplit="29" topLeftCell="D30" activePane="bottomRight" state="frozen"/>
      <selection pane="topRight" activeCell="D1" sqref="D1"/>
      <selection pane="bottomLeft" activeCell="A28" sqref="A28"/>
      <selection pane="bottomRight" activeCell="R116" sqref="R116"/>
    </sheetView>
  </sheetViews>
  <sheetFormatPr defaultColWidth="9" defaultRowHeight="17.5" outlineLevelRow="1" x14ac:dyDescent="0.2"/>
  <cols>
    <col min="1" max="1" width="1.453125" style="4" customWidth="1"/>
    <col min="2" max="2" width="27.08984375" style="4" customWidth="1"/>
    <col min="3" max="3" width="20" style="4" customWidth="1"/>
    <col min="4" max="34" width="11.36328125" style="5" customWidth="1"/>
    <col min="35" max="35" width="8" style="4" customWidth="1"/>
    <col min="36" max="36" width="9" style="4"/>
    <col min="37" max="38" width="10.90625" style="4" bestFit="1" customWidth="1"/>
    <col min="39" max="39" width="13.36328125" style="4" bestFit="1" customWidth="1"/>
    <col min="40" max="40" width="8.90625" style="4" bestFit="1" customWidth="1"/>
    <col min="41" max="41" width="8.6328125" style="4" bestFit="1" customWidth="1"/>
    <col min="42" max="16384" width="9" style="4"/>
  </cols>
  <sheetData>
    <row r="1" spans="2:55" s="10" customFormat="1" ht="14.25" customHeight="1" x14ac:dyDescent="0.2">
      <c r="B1" s="23" t="str">
        <f ca="1">RIGHT(CELL("filename",A1),LEN(CELL("filename",A1))-FIND("]",CELL("filename",A1)))</f>
        <v>2025年11月</v>
      </c>
      <c r="C1" s="22">
        <f ca="1">B1-1</f>
        <v>45961</v>
      </c>
      <c r="D1" s="325" t="s">
        <v>0</v>
      </c>
      <c r="E1" s="325"/>
      <c r="F1" s="315" t="s">
        <v>84</v>
      </c>
      <c r="G1" s="316"/>
      <c r="H1" s="317"/>
      <c r="I1" s="43" t="s">
        <v>1</v>
      </c>
      <c r="J1" s="81">
        <f>VLOOKUP(F1,料金元データ!$B$2:$C$17,2,FALSE)</f>
        <v>0</v>
      </c>
    </row>
    <row r="2" spans="2:55" s="10" customFormat="1" ht="14.25" customHeight="1" x14ac:dyDescent="0.2">
      <c r="B2" s="14" t="s">
        <v>2</v>
      </c>
      <c r="C2" s="15" t="s">
        <v>3</v>
      </c>
      <c r="D2" s="7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66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71" t="s">
        <v>23</v>
      </c>
      <c r="X2" s="72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07" t="s">
        <v>29</v>
      </c>
      <c r="AD2" s="11" t="s">
        <v>137</v>
      </c>
      <c r="AE2" s="11" t="s">
        <v>138</v>
      </c>
      <c r="AF2" s="107" t="s">
        <v>139</v>
      </c>
    </row>
    <row r="3" spans="2:55" s="10" customFormat="1" ht="14.25" customHeight="1" x14ac:dyDescent="0.2">
      <c r="B3" s="82" t="str">
        <f>カレンダー!B3</f>
        <v>ラグジュアリープールヴィラ</v>
      </c>
      <c r="C3" s="83">
        <v>2</v>
      </c>
      <c r="D3" s="84">
        <f>ROUNDDOWN(IF($C3=1,料金元データ!D19,IF($C3=2,料金元データ!D26,IF($C3=3,料金元データ!D33,IF($C3=4,料金元データ!D40,IF($C3=5,料金元データ!D47,IF($C3=6,料金元データ!D54))))))*(1-$J$1),-1)</f>
        <v>30500</v>
      </c>
      <c r="E3" s="84">
        <f>ROUNDDOWN(IF($C3=1,料金元データ!E19,IF($C3=2,料金元データ!E26,IF($C3=3,料金元データ!E33,IF($C3=4,料金元データ!E40,IF($C3=5,料金元データ!E47,IF($C3=6,料金元データ!E54))))))*(1-$J$1),-1)</f>
        <v>39500</v>
      </c>
      <c r="F3" s="84">
        <f>ROUNDDOWN(IF($C3=1,料金元データ!F19,IF($C3=2,料金元データ!F26,IF($C3=3,料金元データ!F33,IF($C3=4,料金元データ!F40,IF($C3=5,料金元データ!F47,IF($C3=6,料金元データ!F54))))))*(1-$J$1),-1)</f>
        <v>42000</v>
      </c>
      <c r="G3" s="84">
        <f>ROUNDDOWN(IF($C3=1,料金元データ!G19,IF($C3=2,料金元データ!G26,IF($C3=3,料金元データ!G33,IF($C3=4,料金元データ!G40,IF($C3=5,料金元データ!G47,IF($C3=6,料金元データ!G54))))))*(1-$J$1),-1)</f>
        <v>44800</v>
      </c>
      <c r="H3" s="84">
        <f>ROUNDDOWN(IF($C3=1,料金元データ!H19,IF($C3=2,料金元データ!H26,IF($C3=3,料金元データ!H33,IF($C3=4,料金元データ!H40,IF($C3=5,料金元データ!H47,IF($C3=6,料金元データ!H54))))))*(1-$J$1),-1)</f>
        <v>48000</v>
      </c>
      <c r="I3" s="84">
        <f>ROUNDDOWN(IF($C3=1,料金元データ!I19,IF($C3=2,料金元データ!I26,IF($C3=3,料金元データ!I33,IF($C3=4,料金元データ!I40,IF($C3=5,料金元データ!I47,IF($C3=6,料金元データ!I54))))))*(1-$J$1),-1)</f>
        <v>52500</v>
      </c>
      <c r="J3" s="84">
        <f>ROUNDDOWN(IF($C3=1,料金元データ!J19,IF($C3=2,料金元データ!J26,IF($C3=3,料金元データ!J33,IF($C3=4,料金元データ!J40,IF($C3=5,料金元データ!J47,IF($C3=6,料金元データ!J54))))))*(1-$J$1),-1)</f>
        <v>54000</v>
      </c>
      <c r="K3" s="84">
        <f>ROUNDDOWN(IF($C3=1,料金元データ!K19,IF($C3=2,料金元データ!K26,IF($C3=3,料金元データ!K33,IF($C3=4,料金元データ!K40,IF($C3=5,料金元データ!K47,IF($C3=6,料金元データ!K54))))))*(1-$J$1),-1)</f>
        <v>56500</v>
      </c>
      <c r="L3" s="84">
        <f>ROUNDDOWN(IF($C3=1,料金元データ!L19,IF($C3=2,料金元データ!L26,IF($C3=3,料金元データ!L33,IF($C3=4,料金元データ!L40,IF($C3=5,料金元データ!L47,IF($C3=6,料金元データ!L54))))))*(1-$J$1),-1)</f>
        <v>59800</v>
      </c>
      <c r="M3" s="84">
        <f>ROUNDDOWN(IF($C3=1,料金元データ!M19,IF($C3=2,料金元データ!M26,IF($C3=3,料金元データ!M33,IF($C3=4,料金元データ!M40,IF($C3=5,料金元データ!M47,IF($C3=6,料金元データ!M54))))))*(1-$J$1),-1)</f>
        <v>62500</v>
      </c>
      <c r="N3" s="84">
        <f>ROUNDDOWN(IF($C3=1,料金元データ!N19,IF($C3=2,料金元データ!N26,IF($C3=3,料金元データ!N33,IF($C3=4,料金元データ!N40,IF($C3=5,料金元データ!N47,IF($C3=6,料金元データ!N54))))))*(1-$J$1),-1)</f>
        <v>64500</v>
      </c>
      <c r="O3" s="84">
        <f>ROUNDDOWN(IF($C3=1,料金元データ!O19,IF($C3=2,料金元データ!O26,IF($C3=3,料金元データ!O33,IF($C3=4,料金元データ!O40,IF($C3=5,料金元データ!O47,IF($C3=6,料金元データ!O54))))))*(1-$J$1),-1)</f>
        <v>67000</v>
      </c>
      <c r="P3" s="84">
        <f>ROUNDDOWN(IF($C3=1,料金元データ!P19,IF($C3=2,料金元データ!P26,IF($C3=3,料金元データ!P33,IF($C3=4,料金元データ!P40,IF($C3=5,料金元データ!P47,IF($C3=6,料金元データ!P54))))))*(1-$J$1),-1)</f>
        <v>70500</v>
      </c>
      <c r="Q3" s="84">
        <f>ROUNDDOWN(IF($C3=1,料金元データ!Q19,IF($C3=2,料金元データ!Q26,IF($C3=3,料金元データ!Q33,IF($C3=4,料金元データ!Q40,IF($C3=5,料金元データ!Q47,IF($C3=6,料金元データ!Q54))))))*(1-$J$1),-1)</f>
        <v>73000</v>
      </c>
      <c r="R3" s="84">
        <f>ROUNDDOWN(IF($C3=1,料金元データ!R19,IF($C3=2,料金元データ!R26,IF($C3=3,料金元データ!R33,IF($C3=4,料金元データ!R40,IF($C3=5,料金元データ!R47,IF($C3=6,料金元データ!R54))))))*(1-$J$1),-1)</f>
        <v>75000</v>
      </c>
      <c r="S3" s="84">
        <f>ROUNDDOWN(IF($C3=1,料金元データ!S19,IF($C3=2,料金元データ!S26,IF($C3=3,料金元データ!S33,IF($C3=4,料金元データ!S40,IF($C3=5,料金元データ!S47,IF($C3=6,料金元データ!S54))))))*(1-$J$1),-1)</f>
        <v>76500</v>
      </c>
      <c r="T3" s="84">
        <f>ROUNDDOWN(IF($C3=1,料金元データ!T19,IF($C3=2,料金元データ!T26,IF($C3=3,料金元データ!T33,IF($C3=4,料金元データ!T40,IF($C3=5,料金元データ!T47,IF($C3=6,料金元データ!T54))))))*(1-$J$1),-1)</f>
        <v>80700</v>
      </c>
      <c r="U3" s="84">
        <f>ROUNDDOWN(IF($C3=1,料金元データ!U19,IF($C3=2,料金元データ!U26,IF($C3=3,料金元データ!U33,IF($C3=4,料金元データ!U40,IF($C3=5,料金元データ!U47,IF($C3=6,料金元データ!U54))))))*(1-$J$1),-1)</f>
        <v>85600</v>
      </c>
      <c r="V3" s="84">
        <f>ROUNDDOWN(IF($C3=1,料金元データ!V19,IF($C3=2,料金元データ!V26,IF($C3=3,料金元データ!V33,IF($C3=4,料金元データ!V40,IF($C3=5,料金元データ!V47,IF($C3=6,料金元データ!V54))))))*(1-$J$1),-1)</f>
        <v>92000</v>
      </c>
      <c r="W3" s="84">
        <f>ROUNDDOWN(IF($C3=1,料金元データ!W19,IF($C3=2,料金元データ!W26,IF($C3=3,料金元データ!W33,IF($C3=4,料金元データ!W40,IF($C3=5,料金元データ!W47,IF($C3=6,料金元データ!W54))))))*(1-$J$1),-1)</f>
        <v>95000</v>
      </c>
      <c r="X3" s="84">
        <f>ROUNDDOWN(IF($C3=1,料金元データ!X19,IF($C3=2,料金元データ!X26,IF($C3=3,料金元データ!X33,IF($C3=4,料金元データ!X40,IF($C3=5,料金元データ!X47,IF($C3=6,料金元データ!X54))))))*(1-$J$1),-1)</f>
        <v>105000</v>
      </c>
      <c r="Y3" s="84">
        <f>ROUNDDOWN(IF($C3=1,料金元データ!Y19,IF($C3=2,料金元データ!Y26,IF($C3=3,料金元データ!Y33,IF($C3=4,料金元データ!Y40,IF($C3=5,料金元データ!Y47,IF($C3=6,料金元データ!Y54))))))*(1-$J$1),-1)</f>
        <v>117000</v>
      </c>
      <c r="Z3" s="84">
        <f>ROUNDDOWN(IF($C3=1,料金元データ!Z19,IF($C3=2,料金元データ!Z26,IF($C3=3,料金元データ!Z33,IF($C3=4,料金元データ!Z40,IF($C3=5,料金元データ!Z47,IF($C3=6,料金元データ!Z54))))))*(1-$J$1),-1)</f>
        <v>132000</v>
      </c>
      <c r="AA3" s="84">
        <f>ROUNDDOWN(IF($C3=1,料金元データ!AA19,IF($C3=2,料金元データ!AA26,IF($C3=3,料金元データ!AA33,IF($C3=4,料金元データ!AA40,IF($C3=5,料金元データ!AA47,IF($C3=6,料金元データ!AA54))))))*(1-$J$1),-1)</f>
        <v>152000</v>
      </c>
      <c r="AB3" s="84">
        <f>ROUNDDOWN(IF($C3=1,料金元データ!AB19,IF($C3=2,料金元データ!AB26,IF($C3=3,料金元データ!AB33,IF($C3=4,料金元データ!AB40,IF($C3=5,料金元データ!AB47,IF($C3=6,料金元データ!AB54))))))*(1-$J$1),-1)</f>
        <v>181000</v>
      </c>
      <c r="AC3" s="108">
        <f>ROUNDDOWN(IF($C3=1,料金元データ!AC19,IF($C3=2,料金元データ!AC26,IF($C3=3,料金元データ!AC33,IF($C3=4,料金元データ!AC40,IF($C3=5,料金元データ!AC47,IF($C3=6,料金元データ!AC54))))))*(1-$J$1),-1)</f>
        <v>225000</v>
      </c>
      <c r="AD3" s="84">
        <f>ROUNDDOWN(IF($C3=1,料金元データ!AD19,IF($C3=2,料金元データ!AD26,IF($C3=3,料金元データ!AD33,IF($C3=4,料金元データ!AD40,IF($C3=5,料金元データ!AD47,IF($C3=6,料金元データ!AD54))))))*(1-$J$1),-1)</f>
        <v>0</v>
      </c>
      <c r="AE3" s="84">
        <f>ROUNDDOWN(IF($C3=1,料金元データ!AE19,IF($C3=2,料金元データ!AE26,IF($C3=3,料金元データ!AE33,IF($C3=4,料金元データ!AE40,IF($C3=5,料金元データ!AE47,IF($C3=6,料金元データ!AE54))))))*(1-$J$1),-1)</f>
        <v>0</v>
      </c>
      <c r="AF3" s="108">
        <f>ROUNDDOWN(IF($C3=1,料金元データ!AF19,IF($C3=2,料金元データ!AF26,IF($C3=3,料金元データ!AF33,IF($C3=4,料金元データ!AF40,IF($C3=5,料金元データ!AF47,IF($C3=6,料金元データ!AF54))))))*(1-$J$1),-1)</f>
        <v>0</v>
      </c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2:55" s="10" customFormat="1" ht="14.25" customHeight="1" x14ac:dyDescent="0.2">
      <c r="B4" s="82" t="str">
        <f>カレンダー!B4</f>
        <v>with SAUNA</v>
      </c>
      <c r="C4" s="83">
        <v>2</v>
      </c>
      <c r="D4" s="84">
        <f>ROUNDDOWN(IF($C4=1,料金元データ!D20,IF($C4=2,料金元データ!D27,IF($C4=3,料金元データ!D34,IF($C4=4,料金元データ!D41,IF($C4=5,料金元データ!D48,IF($C4=6,料金元データ!D55))))))*(1-$J$1),-1)</f>
        <v>40500</v>
      </c>
      <c r="E4" s="84">
        <f>ROUNDDOWN(IF($C4=1,料金元データ!E20,IF($C4=2,料金元データ!E27,IF($C4=3,料金元データ!E34,IF($C4=4,料金元データ!E41,IF($C4=5,料金元データ!E48,IF($C4=6,料金元データ!E55))))))*(1-$J$1),-1)</f>
        <v>49500</v>
      </c>
      <c r="F4" s="84">
        <f>ROUNDDOWN(IF($C4=1,料金元データ!F20,IF($C4=2,料金元データ!F27,IF($C4=3,料金元データ!F34,IF($C4=4,料金元データ!F41,IF($C4=5,料金元データ!F48,IF($C4=6,料金元データ!F55))))))*(1-$J$1),-1)</f>
        <v>52000</v>
      </c>
      <c r="G4" s="84">
        <f>ROUNDDOWN(IF($C4=1,料金元データ!G20,IF($C4=2,料金元データ!G27,IF($C4=3,料金元データ!G34,IF($C4=4,料金元データ!G41,IF($C4=5,料金元データ!G48,IF($C4=6,料金元データ!G55))))))*(1-$J$1),-1)</f>
        <v>54800</v>
      </c>
      <c r="H4" s="84">
        <f>ROUNDDOWN(IF($C4=1,料金元データ!H20,IF($C4=2,料金元データ!H27,IF($C4=3,料金元データ!H34,IF($C4=4,料金元データ!H41,IF($C4=5,料金元データ!H48,IF($C4=6,料金元データ!H55))))))*(1-$J$1),-1)</f>
        <v>58000</v>
      </c>
      <c r="I4" s="84">
        <f>ROUNDDOWN(IF($C4=1,料金元データ!I20,IF($C4=2,料金元データ!I27,IF($C4=3,料金元データ!I34,IF($C4=4,料金元データ!I41,IF($C4=5,料金元データ!I48,IF($C4=6,料金元データ!I55))))))*(1-$J$1),-1)</f>
        <v>62500</v>
      </c>
      <c r="J4" s="84">
        <f>ROUNDDOWN(IF($C4=1,料金元データ!J20,IF($C4=2,料金元データ!J27,IF($C4=3,料金元データ!J34,IF($C4=4,料金元データ!J41,IF($C4=5,料金元データ!J48,IF($C4=6,料金元データ!J55))))))*(1-$J$1),-1)</f>
        <v>64000</v>
      </c>
      <c r="K4" s="84">
        <f>ROUNDDOWN(IF($C4=1,料金元データ!K20,IF($C4=2,料金元データ!K27,IF($C4=3,料金元データ!K34,IF($C4=4,料金元データ!K41,IF($C4=5,料金元データ!K48,IF($C4=6,料金元データ!K55))))))*(1-$J$1),-1)</f>
        <v>66500</v>
      </c>
      <c r="L4" s="84">
        <f>ROUNDDOWN(IF($C4=1,料金元データ!L20,IF($C4=2,料金元データ!L27,IF($C4=3,料金元データ!L34,IF($C4=4,料金元データ!L41,IF($C4=5,料金元データ!L48,IF($C4=6,料金元データ!L55))))))*(1-$J$1),-1)</f>
        <v>69800</v>
      </c>
      <c r="M4" s="84">
        <f>ROUNDDOWN(IF($C4=1,料金元データ!M20,IF($C4=2,料金元データ!M27,IF($C4=3,料金元データ!M34,IF($C4=4,料金元データ!M41,IF($C4=5,料金元データ!M48,IF($C4=6,料金元データ!M55))))))*(1-$J$1),-1)</f>
        <v>72500</v>
      </c>
      <c r="N4" s="84">
        <f>ROUNDDOWN(IF($C4=1,料金元データ!N20,IF($C4=2,料金元データ!N27,IF($C4=3,料金元データ!N34,IF($C4=4,料金元データ!N41,IF($C4=5,料金元データ!N48,IF($C4=6,料金元データ!N55))))))*(1-$J$1),-1)</f>
        <v>74500</v>
      </c>
      <c r="O4" s="84">
        <f>ROUNDDOWN(IF($C4=1,料金元データ!O20,IF($C4=2,料金元データ!O27,IF($C4=3,料金元データ!O34,IF($C4=4,料金元データ!O41,IF($C4=5,料金元データ!O48,IF($C4=6,料金元データ!O55))))))*(1-$J$1),-1)</f>
        <v>77000</v>
      </c>
      <c r="P4" s="84">
        <f>ROUNDDOWN(IF($C4=1,料金元データ!P20,IF($C4=2,料金元データ!P27,IF($C4=3,料金元データ!P34,IF($C4=4,料金元データ!P41,IF($C4=5,料金元データ!P48,IF($C4=6,料金元データ!P55))))))*(1-$J$1),-1)</f>
        <v>80500</v>
      </c>
      <c r="Q4" s="84">
        <f>ROUNDDOWN(IF($C4=1,料金元データ!Q20,IF($C4=2,料金元データ!Q27,IF($C4=3,料金元データ!Q34,IF($C4=4,料金元データ!Q41,IF($C4=5,料金元データ!Q48,IF($C4=6,料金元データ!Q55))))))*(1-$J$1),-1)</f>
        <v>83000</v>
      </c>
      <c r="R4" s="84">
        <f>ROUNDDOWN(IF($C4=1,料金元データ!R20,IF($C4=2,料金元データ!R27,IF($C4=3,料金元データ!R34,IF($C4=4,料金元データ!R41,IF($C4=5,料金元データ!R48,IF($C4=6,料金元データ!R55))))))*(1-$J$1),-1)</f>
        <v>85000</v>
      </c>
      <c r="S4" s="84">
        <f>ROUNDDOWN(IF($C4=1,料金元データ!S20,IF($C4=2,料金元データ!S27,IF($C4=3,料金元データ!S34,IF($C4=4,料金元データ!S41,IF($C4=5,料金元データ!S48,IF($C4=6,料金元データ!S55))))))*(1-$J$1),-1)</f>
        <v>86500</v>
      </c>
      <c r="T4" s="84">
        <f>ROUNDDOWN(IF($C4=1,料金元データ!T20,IF($C4=2,料金元データ!T27,IF($C4=3,料金元データ!T34,IF($C4=4,料金元データ!T41,IF($C4=5,料金元データ!T48,IF($C4=6,料金元データ!T55))))))*(1-$J$1),-1)</f>
        <v>90700</v>
      </c>
      <c r="U4" s="84">
        <f>ROUNDDOWN(IF($C4=1,料金元データ!U20,IF($C4=2,料金元データ!U27,IF($C4=3,料金元データ!U34,IF($C4=4,料金元データ!U41,IF($C4=5,料金元データ!U48,IF($C4=6,料金元データ!U55))))))*(1-$J$1),-1)</f>
        <v>95600</v>
      </c>
      <c r="V4" s="84">
        <f>ROUNDDOWN(IF($C4=1,料金元データ!V20,IF($C4=2,料金元データ!V27,IF($C4=3,料金元データ!V34,IF($C4=4,料金元データ!V41,IF($C4=5,料金元データ!V48,IF($C4=6,料金元データ!V55))))))*(1-$J$1),-1)</f>
        <v>102000</v>
      </c>
      <c r="W4" s="84">
        <f>ROUNDDOWN(IF($C4=1,料金元データ!W20,IF($C4=2,料金元データ!W27,IF($C4=3,料金元データ!W34,IF($C4=4,料金元データ!W41,IF($C4=5,料金元データ!W48,IF($C4=6,料金元データ!W55))))))*(1-$J$1),-1)</f>
        <v>105000</v>
      </c>
      <c r="X4" s="84">
        <f>ROUNDDOWN(IF($C4=1,料金元データ!X20,IF($C4=2,料金元データ!X27,IF($C4=3,料金元データ!X34,IF($C4=4,料金元データ!X41,IF($C4=5,料金元データ!X48,IF($C4=6,料金元データ!X55))))))*(1-$J$1),-1)</f>
        <v>115000</v>
      </c>
      <c r="Y4" s="84">
        <f>ROUNDDOWN(IF($C4=1,料金元データ!Y20,IF($C4=2,料金元データ!Y27,IF($C4=3,料金元データ!Y34,IF($C4=4,料金元データ!Y41,IF($C4=5,料金元データ!Y48,IF($C4=6,料金元データ!Y55))))))*(1-$J$1),-1)</f>
        <v>127000</v>
      </c>
      <c r="Z4" s="84">
        <f>ROUNDDOWN(IF($C4=1,料金元データ!Z20,IF($C4=2,料金元データ!Z27,IF($C4=3,料金元データ!Z34,IF($C4=4,料金元データ!Z41,IF($C4=5,料金元データ!Z48,IF($C4=6,料金元データ!Z55))))))*(1-$J$1),-1)</f>
        <v>142000</v>
      </c>
      <c r="AA4" s="84">
        <f>ROUNDDOWN(IF($C4=1,料金元データ!AA20,IF($C4=2,料金元データ!AA27,IF($C4=3,料金元データ!AA34,IF($C4=4,料金元データ!AA41,IF($C4=5,料金元データ!AA48,IF($C4=6,料金元データ!AA55))))))*(1-$J$1),-1)</f>
        <v>162000</v>
      </c>
      <c r="AB4" s="84">
        <f>ROUNDDOWN(IF($C4=1,料金元データ!AB20,IF($C4=2,料金元データ!AB27,IF($C4=3,料金元データ!AB34,IF($C4=4,料金元データ!AB41,IF($C4=5,料金元データ!AB48,IF($C4=6,料金元データ!AB55))))))*(1-$J$1),-1)</f>
        <v>191000</v>
      </c>
      <c r="AC4" s="108">
        <f>ROUNDDOWN(IF($C4=1,料金元データ!AC20,IF($C4=2,料金元データ!AC27,IF($C4=3,料金元データ!AC34,IF($C4=4,料金元データ!AC41,IF($C4=5,料金元データ!AC48,IF($C4=6,料金元データ!AC55))))))*(1-$J$1),-1)</f>
        <v>235000</v>
      </c>
      <c r="AD4" s="84">
        <f>ROUNDDOWN(IF($C4=1,料金元データ!AD20,IF($C4=2,料金元データ!AD27,IF($C4=3,料金元データ!AD34,IF($C4=4,料金元データ!AD41,IF($C4=5,料金元データ!AD48,IF($C4=6,料金元データ!AD55))))))*(1-$J$1),-1)</f>
        <v>0</v>
      </c>
      <c r="AE4" s="84">
        <f>ROUNDDOWN(IF($C4=1,料金元データ!AE20,IF($C4=2,料金元データ!AE27,IF($C4=3,料金元データ!AE34,IF($C4=4,料金元データ!AE41,IF($C4=5,料金元データ!AE48,IF($C4=6,料金元データ!AE55))))))*(1-$J$1),-1)</f>
        <v>0</v>
      </c>
      <c r="AF4" s="108">
        <f>ROUNDDOWN(IF($C4=1,料金元データ!AF20,IF($C4=2,料金元データ!AF27,IF($C4=3,料金元データ!AF34,IF($C4=4,料金元データ!AF41,IF($C4=5,料金元データ!AF48,IF($C4=6,料金元データ!AF55))))))*(1-$J$1),-1)</f>
        <v>0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2:55" s="10" customFormat="1" ht="14.25" hidden="1" customHeight="1" x14ac:dyDescent="0.2">
      <c r="B5" s="82">
        <f>カレンダー!B5</f>
        <v>0</v>
      </c>
      <c r="C5" s="83">
        <v>2</v>
      </c>
      <c r="D5" s="84">
        <f>ROUNDDOWN(IF($C5=1,料金元データ!D21,IF($C5=2,料金元データ!D28,IF($C5=3,料金元データ!D35,IF($C5=4,料金元データ!D42,IF($C5=5,料金元データ!D49,IF($C5=6,料金元データ!D56))))))*(1-$J$1),-1)</f>
        <v>0</v>
      </c>
      <c r="E5" s="84">
        <f>ROUNDDOWN(IF($C5=1,料金元データ!E21,IF($C5=2,料金元データ!E28,IF($C5=3,料金元データ!E35,IF($C5=4,料金元データ!E42,IF($C5=5,料金元データ!E49,IF($C5=6,料金元データ!E56))))))*(1-$J$1),-1)</f>
        <v>0</v>
      </c>
      <c r="F5" s="84">
        <f>ROUNDDOWN(IF($C5=1,料金元データ!F21,IF($C5=2,料金元データ!F28,IF($C5=3,料金元データ!F35,IF($C5=4,料金元データ!F42,IF($C5=5,料金元データ!F49,IF($C5=6,料金元データ!F56))))))*(1-$J$1),-1)</f>
        <v>0</v>
      </c>
      <c r="G5" s="84">
        <f>ROUNDDOWN(IF($C5=1,料金元データ!G21,IF($C5=2,料金元データ!G28,IF($C5=3,料金元データ!G35,IF($C5=4,料金元データ!G42,IF($C5=5,料金元データ!G49,IF($C5=6,料金元データ!G56))))))*(1-$J$1),-1)</f>
        <v>0</v>
      </c>
      <c r="H5" s="84">
        <f>ROUNDDOWN(IF($C5=1,料金元データ!H21,IF($C5=2,料金元データ!H28,IF($C5=3,料金元データ!H35,IF($C5=4,料金元データ!H42,IF($C5=5,料金元データ!H49,IF($C5=6,料金元データ!H56))))))*(1-$J$1),-1)</f>
        <v>0</v>
      </c>
      <c r="I5" s="84">
        <f>ROUNDDOWN(IF($C5=1,料金元データ!I21,IF($C5=2,料金元データ!I28,IF($C5=3,料金元データ!I35,IF($C5=4,料金元データ!I42,IF($C5=5,料金元データ!I49,IF($C5=6,料金元データ!I56))))))*(1-$J$1),-1)</f>
        <v>0</v>
      </c>
      <c r="J5" s="84">
        <f>ROUNDDOWN(IF($C5=1,料金元データ!J21,IF($C5=2,料金元データ!J28,IF($C5=3,料金元データ!J35,IF($C5=4,料金元データ!J42,IF($C5=5,料金元データ!J49,IF($C5=6,料金元データ!J56))))))*(1-$J$1),-1)</f>
        <v>0</v>
      </c>
      <c r="K5" s="84">
        <f>ROUNDDOWN(IF($C5=1,料金元データ!K21,IF($C5=2,料金元データ!K28,IF($C5=3,料金元データ!K35,IF($C5=4,料金元データ!K42,IF($C5=5,料金元データ!K49,IF($C5=6,料金元データ!K56))))))*(1-$J$1),-1)</f>
        <v>0</v>
      </c>
      <c r="L5" s="84">
        <f>ROUNDDOWN(IF($C5=1,料金元データ!L21,IF($C5=2,料金元データ!L28,IF($C5=3,料金元データ!L35,IF($C5=4,料金元データ!L42,IF($C5=5,料金元データ!L49,IF($C5=6,料金元データ!L56))))))*(1-$J$1),-1)</f>
        <v>0</v>
      </c>
      <c r="M5" s="84">
        <f>ROUNDDOWN(IF($C5=1,料金元データ!M21,IF($C5=2,料金元データ!M28,IF($C5=3,料金元データ!M35,IF($C5=4,料金元データ!M42,IF($C5=5,料金元データ!M49,IF($C5=6,料金元データ!M56))))))*(1-$J$1),-1)</f>
        <v>0</v>
      </c>
      <c r="N5" s="84">
        <f>ROUNDDOWN(IF($C5=1,料金元データ!N21,IF($C5=2,料金元データ!N28,IF($C5=3,料金元データ!N35,IF($C5=4,料金元データ!N42,IF($C5=5,料金元データ!N49,IF($C5=6,料金元データ!N56))))))*(1-$J$1),-1)</f>
        <v>0</v>
      </c>
      <c r="O5" s="84">
        <f>ROUNDDOWN(IF($C5=1,料金元データ!O21,IF($C5=2,料金元データ!O28,IF($C5=3,料金元データ!O35,IF($C5=4,料金元データ!O42,IF($C5=5,料金元データ!O49,IF($C5=6,料金元データ!O56))))))*(1-$J$1),-1)</f>
        <v>0</v>
      </c>
      <c r="P5" s="84">
        <f>ROUNDDOWN(IF($C5=1,料金元データ!P21,IF($C5=2,料金元データ!P28,IF($C5=3,料金元データ!P35,IF($C5=4,料金元データ!P42,IF($C5=5,料金元データ!P49,IF($C5=6,料金元データ!P56))))))*(1-$J$1),-1)</f>
        <v>0</v>
      </c>
      <c r="Q5" s="84">
        <f>ROUNDDOWN(IF($C5=1,料金元データ!Q21,IF($C5=2,料金元データ!Q28,IF($C5=3,料金元データ!Q35,IF($C5=4,料金元データ!Q42,IF($C5=5,料金元データ!Q49,IF($C5=6,料金元データ!Q56))))))*(1-$J$1),-1)</f>
        <v>0</v>
      </c>
      <c r="R5" s="84">
        <f>ROUNDDOWN(IF($C5=1,料金元データ!R21,IF($C5=2,料金元データ!R28,IF($C5=3,料金元データ!R35,IF($C5=4,料金元データ!R42,IF($C5=5,料金元データ!R49,IF($C5=6,料金元データ!R56))))))*(1-$J$1),-1)</f>
        <v>0</v>
      </c>
      <c r="S5" s="84">
        <f>ROUNDDOWN(IF($C5=1,料金元データ!S21,IF($C5=2,料金元データ!S28,IF($C5=3,料金元データ!S35,IF($C5=4,料金元データ!S42,IF($C5=5,料金元データ!S49,IF($C5=6,料金元データ!S56))))))*(1-$J$1),-1)</f>
        <v>0</v>
      </c>
      <c r="T5" s="84">
        <f>ROUNDDOWN(IF($C5=1,料金元データ!T21,IF($C5=2,料金元データ!T28,IF($C5=3,料金元データ!T35,IF($C5=4,料金元データ!T42,IF($C5=5,料金元データ!T49,IF($C5=6,料金元データ!T56))))))*(1-$J$1),-1)</f>
        <v>0</v>
      </c>
      <c r="U5" s="84">
        <f>ROUNDDOWN(IF($C5=1,料金元データ!U21,IF($C5=2,料金元データ!U28,IF($C5=3,料金元データ!U35,IF($C5=4,料金元データ!U42,IF($C5=5,料金元データ!U49,IF($C5=6,料金元データ!U56))))))*(1-$J$1),-1)</f>
        <v>0</v>
      </c>
      <c r="V5" s="84">
        <f>ROUNDDOWN(IF($C5=1,料金元データ!V21,IF($C5=2,料金元データ!V28,IF($C5=3,料金元データ!V35,IF($C5=4,料金元データ!V42,IF($C5=5,料金元データ!V49,IF($C5=6,料金元データ!V56))))))*(1-$J$1),-1)</f>
        <v>0</v>
      </c>
      <c r="W5" s="84">
        <f>ROUNDDOWN(IF($C5=1,料金元データ!W21,IF($C5=2,料金元データ!W28,IF($C5=3,料金元データ!W35,IF($C5=4,料金元データ!W42,IF($C5=5,料金元データ!W49,IF($C5=6,料金元データ!W56))))))*(1-$J$1),-1)</f>
        <v>0</v>
      </c>
      <c r="X5" s="84">
        <f>ROUNDDOWN(IF($C5=1,料金元データ!X21,IF($C5=2,料金元データ!X28,IF($C5=3,料金元データ!X35,IF($C5=4,料金元データ!X42,IF($C5=5,料金元データ!X49,IF($C5=6,料金元データ!X56))))))*(1-$J$1),-1)</f>
        <v>0</v>
      </c>
      <c r="Y5" s="84">
        <f>ROUNDDOWN(IF($C5=1,料金元データ!Y21,IF($C5=2,料金元データ!Y28,IF($C5=3,料金元データ!Y35,IF($C5=4,料金元データ!Y42,IF($C5=5,料金元データ!Y49,IF($C5=6,料金元データ!Y56))))))*(1-$J$1),-1)</f>
        <v>0</v>
      </c>
      <c r="Z5" s="84">
        <f>ROUNDDOWN(IF($C5=1,料金元データ!Z21,IF($C5=2,料金元データ!Z28,IF($C5=3,料金元データ!Z35,IF($C5=4,料金元データ!Z42,IF($C5=5,料金元データ!Z49,IF($C5=6,料金元データ!Z56))))))*(1-$J$1),-1)</f>
        <v>0</v>
      </c>
      <c r="AA5" s="84">
        <f>ROUNDDOWN(IF($C5=1,料金元データ!AA21,IF($C5=2,料金元データ!AA28,IF($C5=3,料金元データ!AA35,IF($C5=4,料金元データ!AA42,IF($C5=5,料金元データ!AA49,IF($C5=6,料金元データ!AA56))))))*(1-$J$1),-1)</f>
        <v>0</v>
      </c>
      <c r="AB5" s="84">
        <f>ROUNDDOWN(IF($C5=1,料金元データ!AB21,IF($C5=2,料金元データ!AB28,IF($C5=3,料金元データ!AB35,IF($C5=4,料金元データ!AB42,IF($C5=5,料金元データ!AB49,IF($C5=6,料金元データ!AB56))))))*(1-$J$1),-1)</f>
        <v>0</v>
      </c>
      <c r="AC5" s="108">
        <f>ROUNDDOWN(IF($C5=1,料金元データ!AC21,IF($C5=2,料金元データ!AC28,IF($C5=3,料金元データ!AC35,IF($C5=4,料金元データ!AC42,IF($C5=5,料金元データ!AC49,IF($C5=6,料金元データ!AC56))))))*(1-$J$1),-1)</f>
        <v>0</v>
      </c>
      <c r="AD5" s="84">
        <f>ROUNDDOWN(IF($C5=1,料金元データ!AD21,IF($C5=2,料金元データ!AD28,IF($C5=3,料金元データ!AD35,IF($C5=4,料金元データ!AD42,IF($C5=5,料金元データ!AD49,IF($C5=6,料金元データ!AD56))))))*(1-$J$1),-1)</f>
        <v>0</v>
      </c>
      <c r="AE5" s="84">
        <f>ROUNDDOWN(IF($C5=1,料金元データ!AE21,IF($C5=2,料金元データ!AE28,IF($C5=3,料金元データ!AE35,IF($C5=4,料金元データ!AE42,IF($C5=5,料金元データ!AE49,IF($C5=6,料金元データ!AE56))))))*(1-$J$1),-1)</f>
        <v>0</v>
      </c>
      <c r="AF5" s="108">
        <f>ROUNDDOWN(IF($C5=1,料金元データ!AF21,IF($C5=2,料金元データ!AF28,IF($C5=3,料金元データ!AF35,IF($C5=4,料金元データ!AF42,IF($C5=5,料金元データ!AF49,IF($C5=6,料金元データ!AF56))))))*(1-$J$1),-1)</f>
        <v>0</v>
      </c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2:55" s="10" customFormat="1" ht="14.25" hidden="1" customHeight="1" x14ac:dyDescent="0.2">
      <c r="B6" s="82">
        <f>カレンダー!B6</f>
        <v>0</v>
      </c>
      <c r="C6" s="83">
        <v>2</v>
      </c>
      <c r="D6" s="84">
        <f>ROUNDDOWN(IF($C6=1,料金元データ!D22,IF($C6=2,料金元データ!D29,IF($C6=3,料金元データ!D36,IF($C6=4,料金元データ!D43,IF($C6=5,料金元データ!D50,IF($C6=6,料金元データ!D57))))))*(1-$J$1),-1)</f>
        <v>0</v>
      </c>
      <c r="E6" s="84">
        <f>ROUNDDOWN(IF($C6=1,料金元データ!E22,IF($C6=2,料金元データ!E29,IF($C6=3,料金元データ!E36,IF($C6=4,料金元データ!E43,IF($C6=5,料金元データ!E50,IF($C6=6,料金元データ!E57))))))*(1-$J$1),-1)</f>
        <v>0</v>
      </c>
      <c r="F6" s="84">
        <f>ROUNDDOWN(IF($C6=1,料金元データ!F22,IF($C6=2,料金元データ!F29,IF($C6=3,料金元データ!F36,IF($C6=4,料金元データ!F43,IF($C6=5,料金元データ!F50,IF($C6=6,料金元データ!F57))))))*(1-$J$1),-1)</f>
        <v>0</v>
      </c>
      <c r="G6" s="84">
        <f>ROUNDDOWN(IF($C6=1,料金元データ!G22,IF($C6=2,料金元データ!G29,IF($C6=3,料金元データ!G36,IF($C6=4,料金元データ!G43,IF($C6=5,料金元データ!G50,IF($C6=6,料金元データ!G57))))))*(1-$J$1),-1)</f>
        <v>0</v>
      </c>
      <c r="H6" s="84">
        <f>ROUNDDOWN(IF($C6=1,料金元データ!H22,IF($C6=2,料金元データ!H29,IF($C6=3,料金元データ!H36,IF($C6=4,料金元データ!H43,IF($C6=5,料金元データ!H50,IF($C6=6,料金元データ!H57))))))*(1-$J$1),-1)</f>
        <v>0</v>
      </c>
      <c r="I6" s="84">
        <f>ROUNDDOWN(IF($C6=1,料金元データ!I22,IF($C6=2,料金元データ!I29,IF($C6=3,料金元データ!I36,IF($C6=4,料金元データ!I43,IF($C6=5,料金元データ!I50,IF($C6=6,料金元データ!I57))))))*(1-$J$1),-1)</f>
        <v>0</v>
      </c>
      <c r="J6" s="84">
        <f>ROUNDDOWN(IF($C6=1,料金元データ!J22,IF($C6=2,料金元データ!J29,IF($C6=3,料金元データ!J36,IF($C6=4,料金元データ!J43,IF($C6=5,料金元データ!J50,IF($C6=6,料金元データ!J57))))))*(1-$J$1),-1)</f>
        <v>0</v>
      </c>
      <c r="K6" s="84">
        <f>ROUNDDOWN(IF($C6=1,料金元データ!K22,IF($C6=2,料金元データ!K29,IF($C6=3,料金元データ!K36,IF($C6=4,料金元データ!K43,IF($C6=5,料金元データ!K50,IF($C6=6,料金元データ!K57))))))*(1-$J$1),-1)</f>
        <v>0</v>
      </c>
      <c r="L6" s="84">
        <f>ROUNDDOWN(IF($C6=1,料金元データ!L22,IF($C6=2,料金元データ!L29,IF($C6=3,料金元データ!L36,IF($C6=4,料金元データ!L43,IF($C6=5,料金元データ!L50,IF($C6=6,料金元データ!L57))))))*(1-$J$1),-1)</f>
        <v>0</v>
      </c>
      <c r="M6" s="84">
        <f>ROUNDDOWN(IF($C6=1,料金元データ!M22,IF($C6=2,料金元データ!M29,IF($C6=3,料金元データ!M36,IF($C6=4,料金元データ!M43,IF($C6=5,料金元データ!M50,IF($C6=6,料金元データ!M57))))))*(1-$J$1),-1)</f>
        <v>0</v>
      </c>
      <c r="N6" s="84">
        <f>ROUNDDOWN(IF($C6=1,料金元データ!N22,IF($C6=2,料金元データ!N29,IF($C6=3,料金元データ!N36,IF($C6=4,料金元データ!N43,IF($C6=5,料金元データ!N50,IF($C6=6,料金元データ!N57))))))*(1-$J$1),-1)</f>
        <v>0</v>
      </c>
      <c r="O6" s="84">
        <f>ROUNDDOWN(IF($C6=1,料金元データ!O22,IF($C6=2,料金元データ!O29,IF($C6=3,料金元データ!O36,IF($C6=4,料金元データ!O43,IF($C6=5,料金元データ!O50,IF($C6=6,料金元データ!O57))))))*(1-$J$1),-1)</f>
        <v>0</v>
      </c>
      <c r="P6" s="84">
        <f>ROUNDDOWN(IF($C6=1,料金元データ!P22,IF($C6=2,料金元データ!P29,IF($C6=3,料金元データ!P36,IF($C6=4,料金元データ!P43,IF($C6=5,料金元データ!P50,IF($C6=6,料金元データ!P57))))))*(1-$J$1),-1)</f>
        <v>0</v>
      </c>
      <c r="Q6" s="84">
        <f>ROUNDDOWN(IF($C6=1,料金元データ!Q22,IF($C6=2,料金元データ!Q29,IF($C6=3,料金元データ!Q36,IF($C6=4,料金元データ!Q43,IF($C6=5,料金元データ!Q50,IF($C6=6,料金元データ!Q57))))))*(1-$J$1),-1)</f>
        <v>0</v>
      </c>
      <c r="R6" s="84">
        <f>ROUNDDOWN(IF($C6=1,料金元データ!R22,IF($C6=2,料金元データ!R29,IF($C6=3,料金元データ!R36,IF($C6=4,料金元データ!R43,IF($C6=5,料金元データ!R50,IF($C6=6,料金元データ!R57))))))*(1-$J$1),-1)</f>
        <v>0</v>
      </c>
      <c r="S6" s="84">
        <f>ROUNDDOWN(IF($C6=1,料金元データ!S22,IF($C6=2,料金元データ!S29,IF($C6=3,料金元データ!S36,IF($C6=4,料金元データ!S43,IF($C6=5,料金元データ!S50,IF($C6=6,料金元データ!S57))))))*(1-$J$1),-1)</f>
        <v>0</v>
      </c>
      <c r="T6" s="84">
        <f>ROUNDDOWN(IF($C6=1,料金元データ!T22,IF($C6=2,料金元データ!T29,IF($C6=3,料金元データ!T36,IF($C6=4,料金元データ!T43,IF($C6=5,料金元データ!T50,IF($C6=6,料金元データ!T57))))))*(1-$J$1),-1)</f>
        <v>0</v>
      </c>
      <c r="U6" s="84">
        <f>ROUNDDOWN(IF($C6=1,料金元データ!U22,IF($C6=2,料金元データ!U29,IF($C6=3,料金元データ!U36,IF($C6=4,料金元データ!U43,IF($C6=5,料金元データ!U50,IF($C6=6,料金元データ!U57))))))*(1-$J$1),-1)</f>
        <v>0</v>
      </c>
      <c r="V6" s="84">
        <f>ROUNDDOWN(IF($C6=1,料金元データ!V22,IF($C6=2,料金元データ!V29,IF($C6=3,料金元データ!V36,IF($C6=4,料金元データ!V43,IF($C6=5,料金元データ!V50,IF($C6=6,料金元データ!V57))))))*(1-$J$1),-1)</f>
        <v>0</v>
      </c>
      <c r="W6" s="84">
        <f>ROUNDDOWN(IF($C6=1,料金元データ!W22,IF($C6=2,料金元データ!W29,IF($C6=3,料金元データ!W36,IF($C6=4,料金元データ!W43,IF($C6=5,料金元データ!W50,IF($C6=6,料金元データ!W57))))))*(1-$J$1),-1)</f>
        <v>0</v>
      </c>
      <c r="X6" s="84">
        <f>ROUNDDOWN(IF($C6=1,料金元データ!X22,IF($C6=2,料金元データ!X29,IF($C6=3,料金元データ!X36,IF($C6=4,料金元データ!X43,IF($C6=5,料金元データ!X50,IF($C6=6,料金元データ!X57))))))*(1-$J$1),-1)</f>
        <v>0</v>
      </c>
      <c r="Y6" s="84">
        <f>ROUNDDOWN(IF($C6=1,料金元データ!Y22,IF($C6=2,料金元データ!Y29,IF($C6=3,料金元データ!Y36,IF($C6=4,料金元データ!Y43,IF($C6=5,料金元データ!Y50,IF($C6=6,料金元データ!Y57))))))*(1-$J$1),-1)</f>
        <v>0</v>
      </c>
      <c r="Z6" s="84">
        <f>ROUNDDOWN(IF($C6=1,料金元データ!Z22,IF($C6=2,料金元データ!Z29,IF($C6=3,料金元データ!Z36,IF($C6=4,料金元データ!Z43,IF($C6=5,料金元データ!Z50,IF($C6=6,料金元データ!Z57))))))*(1-$J$1),-1)</f>
        <v>0</v>
      </c>
      <c r="AA6" s="84">
        <f>ROUNDDOWN(IF($C6=1,料金元データ!AA22,IF($C6=2,料金元データ!AA29,IF($C6=3,料金元データ!AA36,IF($C6=4,料金元データ!AA43,IF($C6=5,料金元データ!AA50,IF($C6=6,料金元データ!AA57))))))*(1-$J$1),-1)</f>
        <v>0</v>
      </c>
      <c r="AB6" s="84">
        <f>ROUNDDOWN(IF($C6=1,料金元データ!AB22,IF($C6=2,料金元データ!AB29,IF($C6=3,料金元データ!AB36,IF($C6=4,料金元データ!AB43,IF($C6=5,料金元データ!AB50,IF($C6=6,料金元データ!AB57))))))*(1-$J$1),-1)</f>
        <v>0</v>
      </c>
      <c r="AC6" s="108">
        <f>ROUNDDOWN(IF($C6=1,料金元データ!AC22,IF($C6=2,料金元データ!AC29,IF($C6=3,料金元データ!AC36,IF($C6=4,料金元データ!AC43,IF($C6=5,料金元データ!AC50,IF($C6=6,料金元データ!AC57))))))*(1-$J$1),-1)</f>
        <v>0</v>
      </c>
      <c r="AD6" s="84">
        <f>ROUNDDOWN(IF($C6=1,料金元データ!AD22,IF($C6=2,料金元データ!AD29,IF($C6=3,料金元データ!AD36,IF($C6=4,料金元データ!AD43,IF($C6=5,料金元データ!AD50,IF($C6=6,料金元データ!AD57))))))*(1-$J$1),-1)</f>
        <v>0</v>
      </c>
      <c r="AE6" s="84">
        <f>ROUNDDOWN(IF($C6=1,料金元データ!AE22,IF($C6=2,料金元データ!AE29,IF($C6=3,料金元データ!AE36,IF($C6=4,料金元データ!AE43,IF($C6=5,料金元データ!AE50,IF($C6=6,料金元データ!AE57))))))*(1-$J$1),-1)</f>
        <v>0</v>
      </c>
      <c r="AF6" s="108">
        <f>ROUNDDOWN(IF($C6=1,料金元データ!AF22,IF($C6=2,料金元データ!AF29,IF($C6=3,料金元データ!AF36,IF($C6=4,料金元データ!AF43,IF($C6=5,料金元データ!AF50,IF($C6=6,料金元データ!AF57))))))*(1-$J$1),-1)</f>
        <v>0</v>
      </c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2:55" s="10" customFormat="1" ht="14.25" hidden="1" customHeight="1" x14ac:dyDescent="0.2">
      <c r="B7" s="82">
        <f>カレンダー!B7</f>
        <v>0</v>
      </c>
      <c r="C7" s="83">
        <v>3</v>
      </c>
      <c r="D7" s="84">
        <f>ROUNDDOWN(IF($C7=1,料金元データ!D23,IF($C7=2,料金元データ!D30,IF($C7=3,料金元データ!D37,IF($C7=4,料金元データ!D44,IF($C7=5,料金元データ!D51,IF($C7=6,料金元データ!D58))))))*(1-$J$1),-1)</f>
        <v>0</v>
      </c>
      <c r="E7" s="84">
        <f>ROUNDDOWN(IF($C7=1,料金元データ!E23,IF($C7=2,料金元データ!E30,IF($C7=3,料金元データ!E37,IF($C7=4,料金元データ!E44,IF($C7=5,料金元データ!E51,IF($C7=6,料金元データ!E58))))))*(1-$J$1),-1)</f>
        <v>0</v>
      </c>
      <c r="F7" s="84">
        <f>ROUNDDOWN(IF($C7=1,料金元データ!F23,IF($C7=2,料金元データ!F30,IF($C7=3,料金元データ!F37,IF($C7=4,料金元データ!F44,IF($C7=5,料金元データ!F51,IF($C7=6,料金元データ!F58))))))*(1-$J$1),-1)</f>
        <v>0</v>
      </c>
      <c r="G7" s="84">
        <f>ROUNDDOWN(IF($C7=1,料金元データ!G23,IF($C7=2,料金元データ!G30,IF($C7=3,料金元データ!G37,IF($C7=4,料金元データ!G44,IF($C7=5,料金元データ!G51,IF($C7=6,料金元データ!G58))))))*(1-$J$1),-1)</f>
        <v>0</v>
      </c>
      <c r="H7" s="84">
        <f>ROUNDDOWN(IF($C7=1,料金元データ!H23,IF($C7=2,料金元データ!H30,IF($C7=3,料金元データ!H37,IF($C7=4,料金元データ!H44,IF($C7=5,料金元データ!H51,IF($C7=6,料金元データ!H58))))))*(1-$J$1),-1)</f>
        <v>0</v>
      </c>
      <c r="I7" s="84">
        <f>ROUNDDOWN(IF($C7=1,料金元データ!I23,IF($C7=2,料金元データ!I30,IF($C7=3,料金元データ!I37,IF($C7=4,料金元データ!I44,IF($C7=5,料金元データ!I51,IF($C7=6,料金元データ!I58))))))*(1-$J$1),-1)</f>
        <v>0</v>
      </c>
      <c r="J7" s="84">
        <f>ROUNDDOWN(IF($C7=1,料金元データ!J23,IF($C7=2,料金元データ!J30,IF($C7=3,料金元データ!J37,IF($C7=4,料金元データ!J44,IF($C7=5,料金元データ!J51,IF($C7=6,料金元データ!J58))))))*(1-$J$1),-1)</f>
        <v>0</v>
      </c>
      <c r="K7" s="84">
        <f>ROUNDDOWN(IF($C7=1,料金元データ!K23,IF($C7=2,料金元データ!K30,IF($C7=3,料金元データ!K37,IF($C7=4,料金元データ!K44,IF($C7=5,料金元データ!K51,IF($C7=6,料金元データ!K58))))))*(1-$J$1),-1)</f>
        <v>0</v>
      </c>
      <c r="L7" s="84">
        <f>ROUNDDOWN(IF($C7=1,料金元データ!L23,IF($C7=2,料金元データ!L30,IF($C7=3,料金元データ!L37,IF($C7=4,料金元データ!L44,IF($C7=5,料金元データ!L51,IF($C7=6,料金元データ!L58))))))*(1-$J$1),-1)</f>
        <v>0</v>
      </c>
      <c r="M7" s="84">
        <f>ROUNDDOWN(IF($C7=1,料金元データ!M23,IF($C7=2,料金元データ!M30,IF($C7=3,料金元データ!M37,IF($C7=4,料金元データ!M44,IF($C7=5,料金元データ!M51,IF($C7=6,料金元データ!M58))))))*(1-$J$1),-1)</f>
        <v>0</v>
      </c>
      <c r="N7" s="84">
        <f>ROUNDDOWN(IF($C7=1,料金元データ!N23,IF($C7=2,料金元データ!N30,IF($C7=3,料金元データ!N37,IF($C7=4,料金元データ!N44,IF($C7=5,料金元データ!N51,IF($C7=6,料金元データ!N58))))))*(1-$J$1),-1)</f>
        <v>0</v>
      </c>
      <c r="O7" s="84">
        <f>ROUNDDOWN(IF($C7=1,料金元データ!O23,IF($C7=2,料金元データ!O30,IF($C7=3,料金元データ!O37,IF($C7=4,料金元データ!O44,IF($C7=5,料金元データ!O51,IF($C7=6,料金元データ!O58))))))*(1-$J$1),-1)</f>
        <v>0</v>
      </c>
      <c r="P7" s="84">
        <f>ROUNDDOWN(IF($C7=1,料金元データ!P23,IF($C7=2,料金元データ!P30,IF($C7=3,料金元データ!P37,IF($C7=4,料金元データ!P44,IF($C7=5,料金元データ!P51,IF($C7=6,料金元データ!P58))))))*(1-$J$1),-1)</f>
        <v>0</v>
      </c>
      <c r="Q7" s="84">
        <f>ROUNDDOWN(IF($C7=1,料金元データ!Q23,IF($C7=2,料金元データ!Q30,IF($C7=3,料金元データ!Q37,IF($C7=4,料金元データ!Q44,IF($C7=5,料金元データ!Q51,IF($C7=6,料金元データ!Q58))))))*(1-$J$1),-1)</f>
        <v>0</v>
      </c>
      <c r="R7" s="84">
        <f>ROUNDDOWN(IF($C7=1,料金元データ!R23,IF($C7=2,料金元データ!R30,IF($C7=3,料金元データ!R37,IF($C7=4,料金元データ!R44,IF($C7=5,料金元データ!R51,IF($C7=6,料金元データ!R58))))))*(1-$J$1),-1)</f>
        <v>0</v>
      </c>
      <c r="S7" s="84">
        <f>ROUNDDOWN(IF($C7=1,料金元データ!S23,IF($C7=2,料金元データ!S30,IF($C7=3,料金元データ!S37,IF($C7=4,料金元データ!S44,IF($C7=5,料金元データ!S51,IF($C7=6,料金元データ!S58))))))*(1-$J$1),-1)</f>
        <v>0</v>
      </c>
      <c r="T7" s="84">
        <f>ROUNDDOWN(IF($C7=1,料金元データ!T23,IF($C7=2,料金元データ!T30,IF($C7=3,料金元データ!T37,IF($C7=4,料金元データ!T44,IF($C7=5,料金元データ!T51,IF($C7=6,料金元データ!T58))))))*(1-$J$1),-1)</f>
        <v>0</v>
      </c>
      <c r="U7" s="84">
        <f>ROUNDDOWN(IF($C7=1,料金元データ!U23,IF($C7=2,料金元データ!U30,IF($C7=3,料金元データ!U37,IF($C7=4,料金元データ!U44,IF($C7=5,料金元データ!U51,IF($C7=6,料金元データ!U58))))))*(1-$J$1),-1)</f>
        <v>0</v>
      </c>
      <c r="V7" s="84">
        <f>ROUNDDOWN(IF($C7=1,料金元データ!V23,IF($C7=2,料金元データ!V30,IF($C7=3,料金元データ!V37,IF($C7=4,料金元データ!V44,IF($C7=5,料金元データ!V51,IF($C7=6,料金元データ!V58))))))*(1-$J$1),-1)</f>
        <v>0</v>
      </c>
      <c r="W7" s="84">
        <f>ROUNDDOWN(IF($C7=1,料金元データ!W23,IF($C7=2,料金元データ!W30,IF($C7=3,料金元データ!W37,IF($C7=4,料金元データ!W44,IF($C7=5,料金元データ!W51,IF($C7=6,料金元データ!W58))))))*(1-$J$1),-1)</f>
        <v>0</v>
      </c>
      <c r="X7" s="84">
        <f>ROUNDDOWN(IF($C7=1,料金元データ!X23,IF($C7=2,料金元データ!X30,IF($C7=3,料金元データ!X37,IF($C7=4,料金元データ!X44,IF($C7=5,料金元データ!X51,IF($C7=6,料金元データ!X58))))))*(1-$J$1),-1)</f>
        <v>0</v>
      </c>
      <c r="Y7" s="84">
        <f>ROUNDDOWN(IF($C7=1,料金元データ!Y23,IF($C7=2,料金元データ!Y30,IF($C7=3,料金元データ!Y37,IF($C7=4,料金元データ!Y44,IF($C7=5,料金元データ!Y51,IF($C7=6,料金元データ!Y58))))))*(1-$J$1),-1)</f>
        <v>0</v>
      </c>
      <c r="Z7" s="84">
        <f>ROUNDDOWN(IF($C7=1,料金元データ!Z23,IF($C7=2,料金元データ!Z30,IF($C7=3,料金元データ!Z37,IF($C7=4,料金元データ!Z44,IF($C7=5,料金元データ!Z51,IF($C7=6,料金元データ!Z58))))))*(1-$J$1),-1)</f>
        <v>0</v>
      </c>
      <c r="AA7" s="84">
        <f>ROUNDDOWN(IF($C7=1,料金元データ!AA23,IF($C7=2,料金元データ!AA30,IF($C7=3,料金元データ!AA37,IF($C7=4,料金元データ!AA44,IF($C7=5,料金元データ!AA51,IF($C7=6,料金元データ!AA58))))))*(1-$J$1),-1)</f>
        <v>0</v>
      </c>
      <c r="AB7" s="84">
        <f>ROUNDDOWN(IF($C7=1,料金元データ!AB23,IF($C7=2,料金元データ!AB30,IF($C7=3,料金元データ!AB37,IF($C7=4,料金元データ!AB44,IF($C7=5,料金元データ!AB51,IF($C7=6,料金元データ!AB58))))))*(1-$J$1),-1)</f>
        <v>0</v>
      </c>
      <c r="AC7" s="108">
        <f>ROUNDDOWN(IF($C7=1,料金元データ!AC23,IF($C7=2,料金元データ!AC30,IF($C7=3,料金元データ!AC37,IF($C7=4,料金元データ!AC44,IF($C7=5,料金元データ!AC51,IF($C7=6,料金元データ!AC58))))))*(1-$J$1),-1)</f>
        <v>0</v>
      </c>
      <c r="AD7" s="84">
        <f>ROUNDDOWN(IF($C7=1,料金元データ!AD23,IF($C7=2,料金元データ!AD30,IF($C7=3,料金元データ!AD37,IF($C7=4,料金元データ!AD44,IF($C7=5,料金元データ!AD51,IF($C7=6,料金元データ!AD58))))))*(1-$J$1),-1)</f>
        <v>0</v>
      </c>
      <c r="AE7" s="84">
        <f>ROUNDDOWN(IF($C7=1,料金元データ!AE23,IF($C7=2,料金元データ!AE30,IF($C7=3,料金元データ!AE37,IF($C7=4,料金元データ!AE44,IF($C7=5,料金元データ!AE51,IF($C7=6,料金元データ!AE58))))))*(1-$J$1),-1)</f>
        <v>0</v>
      </c>
      <c r="AF7" s="108">
        <f>ROUNDDOWN(IF($C7=1,料金元データ!AF23,IF($C7=2,料金元データ!AF30,IF($C7=3,料金元データ!AF37,IF($C7=4,料金元データ!AF44,IF($C7=5,料金元データ!AF51,IF($C7=6,料金元データ!AF58))))))*(1-$J$1),-1)</f>
        <v>0</v>
      </c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s="10" customFormat="1" ht="14" hidden="1" customHeight="1" x14ac:dyDescent="0.2">
      <c r="B8" s="82">
        <f>カレンダー!B8</f>
        <v>0</v>
      </c>
      <c r="C8" s="83">
        <v>4</v>
      </c>
      <c r="D8" s="84">
        <f>ROUNDDOWN(IF($C8=1,料金元データ!D24,IF($C8=2,料金元データ!D31,IF($C8=3,料金元データ!D38,IF($C8=4,料金元データ!D45,IF($C8=5,料金元データ!D52,IF($C8=6,料金元データ!D59))))))*(1-$J$1),-1)</f>
        <v>0</v>
      </c>
      <c r="E8" s="84">
        <f>ROUNDDOWN(IF($C8=1,料金元データ!E24,IF($C8=2,料金元データ!E31,IF($C8=3,料金元データ!E38,IF($C8=4,料金元データ!E45,IF($C8=5,料金元データ!E52,IF($C8=6,料金元データ!E59))))))*(1-$J$1),-1)</f>
        <v>0</v>
      </c>
      <c r="F8" s="84">
        <f>ROUNDDOWN(IF($C8=1,料金元データ!F24,IF($C8=2,料金元データ!F31,IF($C8=3,料金元データ!F38,IF($C8=4,料金元データ!F45,IF($C8=5,料金元データ!F52,IF($C8=6,料金元データ!F59))))))*(1-$J$1),-1)</f>
        <v>0</v>
      </c>
      <c r="G8" s="84">
        <f>ROUNDDOWN(IF($C8=1,料金元データ!G24,IF($C8=2,料金元データ!G31,IF($C8=3,料金元データ!G38,IF($C8=4,料金元データ!G45,IF($C8=5,料金元データ!G52,IF($C8=6,料金元データ!G59))))))*(1-$J$1),-1)</f>
        <v>0</v>
      </c>
      <c r="H8" s="84">
        <f>ROUNDDOWN(IF($C8=1,料金元データ!H24,IF($C8=2,料金元データ!H31,IF($C8=3,料金元データ!H38,IF($C8=4,料金元データ!H45,IF($C8=5,料金元データ!H52,IF($C8=6,料金元データ!H59))))))*(1-$J$1),-1)</f>
        <v>0</v>
      </c>
      <c r="I8" s="84">
        <f>ROUNDDOWN(IF($C8=1,料金元データ!I24,IF($C8=2,料金元データ!I31,IF($C8=3,料金元データ!I38,IF($C8=4,料金元データ!I45,IF($C8=5,料金元データ!I52,IF($C8=6,料金元データ!I59))))))*(1-$J$1),-1)</f>
        <v>0</v>
      </c>
      <c r="J8" s="84">
        <f>ROUNDDOWN(IF($C8=1,料金元データ!J24,IF($C8=2,料金元データ!J31,IF($C8=3,料金元データ!J38,IF($C8=4,料金元データ!J45,IF($C8=5,料金元データ!J52,IF($C8=6,料金元データ!J59))))))*(1-$J$1),-1)</f>
        <v>0</v>
      </c>
      <c r="K8" s="84">
        <f>ROUNDDOWN(IF($C8=1,料金元データ!K24,IF($C8=2,料金元データ!K31,IF($C8=3,料金元データ!K38,IF($C8=4,料金元データ!K45,IF($C8=5,料金元データ!K52,IF($C8=6,料金元データ!K59))))))*(1-$J$1),-1)</f>
        <v>0</v>
      </c>
      <c r="L8" s="84">
        <f>ROUNDDOWN(IF($C8=1,料金元データ!L24,IF($C8=2,料金元データ!L31,IF($C8=3,料金元データ!L38,IF($C8=4,料金元データ!L45,IF($C8=5,料金元データ!L52,IF($C8=6,料金元データ!L59))))))*(1-$J$1),-1)</f>
        <v>0</v>
      </c>
      <c r="M8" s="84">
        <f>ROUNDDOWN(IF($C8=1,料金元データ!M24,IF($C8=2,料金元データ!M31,IF($C8=3,料金元データ!M38,IF($C8=4,料金元データ!M45,IF($C8=5,料金元データ!M52,IF($C8=6,料金元データ!M59))))))*(1-$J$1),-1)</f>
        <v>0</v>
      </c>
      <c r="N8" s="84">
        <f>ROUNDDOWN(IF($C8=1,料金元データ!N24,IF($C8=2,料金元データ!N31,IF($C8=3,料金元データ!N38,IF($C8=4,料金元データ!N45,IF($C8=5,料金元データ!N52,IF($C8=6,料金元データ!N59))))))*(1-$J$1),-1)</f>
        <v>0</v>
      </c>
      <c r="O8" s="84">
        <f>ROUNDDOWN(IF($C8=1,料金元データ!O24,IF($C8=2,料金元データ!O31,IF($C8=3,料金元データ!O38,IF($C8=4,料金元データ!O45,IF($C8=5,料金元データ!O52,IF($C8=6,料金元データ!O59))))))*(1-$J$1),-1)</f>
        <v>0</v>
      </c>
      <c r="P8" s="84">
        <f>ROUNDDOWN(IF($C8=1,料金元データ!P24,IF($C8=2,料金元データ!P31,IF($C8=3,料金元データ!P38,IF($C8=4,料金元データ!P45,IF($C8=5,料金元データ!P52,IF($C8=6,料金元データ!P59))))))*(1-$J$1),-1)</f>
        <v>0</v>
      </c>
      <c r="Q8" s="84">
        <f>ROUNDDOWN(IF($C8=1,料金元データ!Q24,IF($C8=2,料金元データ!Q31,IF($C8=3,料金元データ!Q38,IF($C8=4,料金元データ!Q45,IF($C8=5,料金元データ!Q52,IF($C8=6,料金元データ!Q59))))))*(1-$J$1),-1)</f>
        <v>0</v>
      </c>
      <c r="R8" s="84">
        <f>ROUNDDOWN(IF($C8=1,料金元データ!R24,IF($C8=2,料金元データ!R31,IF($C8=3,料金元データ!R38,IF($C8=4,料金元データ!R45,IF($C8=5,料金元データ!R52,IF($C8=6,料金元データ!R59))))))*(1-$J$1),-1)</f>
        <v>0</v>
      </c>
      <c r="S8" s="84">
        <f>ROUNDDOWN(IF($C8=1,料金元データ!S24,IF($C8=2,料金元データ!S31,IF($C8=3,料金元データ!S38,IF($C8=4,料金元データ!S45,IF($C8=5,料金元データ!S52,IF($C8=6,料金元データ!S59))))))*(1-$J$1),-1)</f>
        <v>0</v>
      </c>
      <c r="T8" s="84">
        <f>ROUNDDOWN(IF($C8=1,料金元データ!T24,IF($C8=2,料金元データ!T31,IF($C8=3,料金元データ!T38,IF($C8=4,料金元データ!T45,IF($C8=5,料金元データ!T52,IF($C8=6,料金元データ!T59))))))*(1-$J$1),-1)</f>
        <v>0</v>
      </c>
      <c r="U8" s="84">
        <f>ROUNDDOWN(IF($C8=1,料金元データ!U24,IF($C8=2,料金元データ!U31,IF($C8=3,料金元データ!U38,IF($C8=4,料金元データ!U45,IF($C8=5,料金元データ!U52,IF($C8=6,料金元データ!U59))))))*(1-$J$1),-1)</f>
        <v>0</v>
      </c>
      <c r="V8" s="84">
        <f>ROUNDDOWN(IF($C8=1,料金元データ!V24,IF($C8=2,料金元データ!V31,IF($C8=3,料金元データ!V38,IF($C8=4,料金元データ!V45,IF($C8=5,料金元データ!V52,IF($C8=6,料金元データ!V59))))))*(1-$J$1),-1)</f>
        <v>0</v>
      </c>
      <c r="W8" s="84">
        <f>ROUNDDOWN(IF($C8=1,料金元データ!W24,IF($C8=2,料金元データ!W31,IF($C8=3,料金元データ!W38,IF($C8=4,料金元データ!W45,IF($C8=5,料金元データ!W52,IF($C8=6,料金元データ!W59))))))*(1-$J$1),-1)</f>
        <v>0</v>
      </c>
      <c r="X8" s="84">
        <f>ROUNDDOWN(IF($C8=1,料金元データ!X24,IF($C8=2,料金元データ!X31,IF($C8=3,料金元データ!X38,IF($C8=4,料金元データ!X45,IF($C8=5,料金元データ!X52,IF($C8=6,料金元データ!X59))))))*(1-$J$1),-1)</f>
        <v>0</v>
      </c>
      <c r="Y8" s="84">
        <f>ROUNDDOWN(IF($C8=1,料金元データ!Y24,IF($C8=2,料金元データ!Y31,IF($C8=3,料金元データ!Y38,IF($C8=4,料金元データ!Y45,IF($C8=5,料金元データ!Y52,IF($C8=6,料金元データ!Y59))))))*(1-$J$1),-1)</f>
        <v>0</v>
      </c>
      <c r="Z8" s="84">
        <f>ROUNDDOWN(IF($C8=1,料金元データ!Z24,IF($C8=2,料金元データ!Z31,IF($C8=3,料金元データ!Z38,IF($C8=4,料金元データ!Z45,IF($C8=5,料金元データ!Z52,IF($C8=6,料金元データ!Z59))))))*(1-$J$1),-1)</f>
        <v>0</v>
      </c>
      <c r="AA8" s="84">
        <f>ROUNDDOWN(IF($C8=1,料金元データ!AA24,IF($C8=2,料金元データ!AA31,IF($C8=3,料金元データ!AA38,IF($C8=4,料金元データ!AA45,IF($C8=5,料金元データ!AA52,IF($C8=6,料金元データ!AA59))))))*(1-$J$1),-1)</f>
        <v>0</v>
      </c>
      <c r="AB8" s="84">
        <f>ROUNDDOWN(IF($C8=1,料金元データ!AB24,IF($C8=2,料金元データ!AB31,IF($C8=3,料金元データ!AB38,IF($C8=4,料金元データ!AB45,IF($C8=5,料金元データ!AB52,IF($C8=6,料金元データ!AB59))))))*(1-$J$1),-1)</f>
        <v>0</v>
      </c>
      <c r="AC8" s="84">
        <f>ROUNDDOWN(IF($C8=1,料金元データ!AC24,IF($C8=2,料金元データ!AC31,IF($C8=3,料金元データ!AC38,IF($C8=4,料金元データ!AC45,IF($C8=5,料金元データ!AC52,IF($C8=6,料金元データ!AC59))))))*(1-$J$1),-1)</f>
        <v>0</v>
      </c>
      <c r="AD8" s="84">
        <f>ROUNDDOWN(IF($C8=1,料金元データ!AD24,IF($C8=2,料金元データ!AD31,IF($C8=3,料金元データ!AD38,IF($C8=4,料金元データ!AD45,IF($C8=5,料金元データ!AD52,IF($C8=6,料金元データ!AD59))))))*(1-$J$1),-1)</f>
        <v>0</v>
      </c>
      <c r="AE8" s="84">
        <f>ROUNDDOWN(IF($C8=1,料金元データ!AE24,IF($C8=2,料金元データ!AE31,IF($C8=3,料金元データ!AE38,IF($C8=4,料金元データ!AE45,IF($C8=5,料金元データ!AE52,IF($C8=6,料金元データ!AE59))))))*(1-$J$1),-1)</f>
        <v>0</v>
      </c>
      <c r="AF8" s="84">
        <f>ROUNDDOWN(IF($C8=1,料金元データ!AF24,IF($C8=2,料金元データ!AF31,IF($C8=3,料金元データ!AF38,IF($C8=4,料金元データ!AF45,IF($C8=5,料金元データ!AF52,IF($C8=6,料金元データ!AF59))))))*(1-$J$1),-1)</f>
        <v>0</v>
      </c>
      <c r="AG8" s="19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2:55" s="10" customFormat="1" ht="14.25" customHeight="1" thickBot="1" x14ac:dyDescent="0.25">
      <c r="B9" s="68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2:55" s="10" customFormat="1" ht="14.25" customHeight="1" thickBot="1" x14ac:dyDescent="0.25">
      <c r="B10" s="68"/>
      <c r="C10" s="22">
        <f>B10-1</f>
        <v>-1</v>
      </c>
      <c r="D10" s="325" t="s">
        <v>56</v>
      </c>
      <c r="E10" s="325"/>
      <c r="F10" s="315" t="s">
        <v>141</v>
      </c>
      <c r="G10" s="316"/>
      <c r="H10" s="317"/>
      <c r="I10" s="43" t="s">
        <v>1</v>
      </c>
      <c r="J10" s="86">
        <f>VLOOKUP(F10,料金元データ!$B$2:$C$17,2,FALSE)</f>
        <v>0.1</v>
      </c>
    </row>
    <row r="11" spans="2:55" s="10" customFormat="1" ht="14.25" customHeight="1" x14ac:dyDescent="0.2">
      <c r="B11" s="14" t="s">
        <v>2</v>
      </c>
      <c r="C11" s="15" t="s">
        <v>3</v>
      </c>
      <c r="D11" s="72" t="s">
        <v>4</v>
      </c>
      <c r="E11" s="11" t="s">
        <v>5</v>
      </c>
      <c r="F11" s="12" t="s">
        <v>6</v>
      </c>
      <c r="G11" s="12" t="s">
        <v>7</v>
      </c>
      <c r="H11" s="12" t="s">
        <v>8</v>
      </c>
      <c r="I11" s="11" t="s">
        <v>9</v>
      </c>
      <c r="J11" s="12" t="s">
        <v>10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15</v>
      </c>
      <c r="P11" s="11" t="s">
        <v>16</v>
      </c>
      <c r="Q11" s="11" t="s">
        <v>17</v>
      </c>
      <c r="R11" s="11" t="s">
        <v>18</v>
      </c>
      <c r="S11" s="11" t="s">
        <v>19</v>
      </c>
      <c r="T11" s="11" t="s">
        <v>20</v>
      </c>
      <c r="U11" s="11" t="s">
        <v>21</v>
      </c>
      <c r="V11" s="11" t="s">
        <v>22</v>
      </c>
      <c r="W11" s="71" t="s">
        <v>23</v>
      </c>
      <c r="X11" s="72" t="s">
        <v>24</v>
      </c>
      <c r="Y11" s="11" t="s">
        <v>25</v>
      </c>
      <c r="Z11" s="11" t="s">
        <v>26</v>
      </c>
      <c r="AA11" s="11" t="s">
        <v>27</v>
      </c>
      <c r="AB11" s="11" t="s">
        <v>28</v>
      </c>
      <c r="AC11" s="107" t="s">
        <v>29</v>
      </c>
      <c r="AD11" s="11" t="s">
        <v>137</v>
      </c>
      <c r="AE11" s="11" t="s">
        <v>138</v>
      </c>
      <c r="AF11" s="107" t="s">
        <v>139</v>
      </c>
    </row>
    <row r="12" spans="2:55" s="10" customFormat="1" ht="14.25" customHeight="1" x14ac:dyDescent="0.2">
      <c r="B12" s="82" t="str">
        <f>カレンダー!B3</f>
        <v>ラグジュアリープールヴィラ</v>
      </c>
      <c r="C12" s="83">
        <v>2</v>
      </c>
      <c r="D12" s="85">
        <f>ROUNDDOWN(IF($C12=1,料金元データ!D19,IF($C12=2,料金元データ!D26,IF($C12=3,料金元データ!D33,IF($C12=4,料金元データ!D40,IF($C12=5,料金元データ!D47,IF($C12=6,料金元データ!D54))))))*(1-$J$10),-1)</f>
        <v>27450</v>
      </c>
      <c r="E12" s="85">
        <f>ROUNDDOWN(IF($C12=1,料金元データ!E19,IF($C12=2,料金元データ!E26,IF($C12=3,料金元データ!E33,IF($C12=4,料金元データ!E40,IF($C12=5,料金元データ!E47,IF($C12=6,料金元データ!E54))))))*(1-$J$10),-1)</f>
        <v>35550</v>
      </c>
      <c r="F12" s="85">
        <f>ROUNDDOWN(IF($C12=1,料金元データ!F19,IF($C12=2,料金元データ!F26,IF($C12=3,料金元データ!F33,IF($C12=4,料金元データ!F40,IF($C12=5,料金元データ!F47,IF($C12=6,料金元データ!F54))))))*(1-$J$10),-1)</f>
        <v>37800</v>
      </c>
      <c r="G12" s="85">
        <f>ROUNDDOWN(IF($C12=1,料金元データ!G19,IF($C12=2,料金元データ!G26,IF($C12=3,料金元データ!G33,IF($C12=4,料金元データ!G40,IF($C12=5,料金元データ!G47,IF($C12=6,料金元データ!G54))))))*(1-$J$10),-1)</f>
        <v>40320</v>
      </c>
      <c r="H12" s="85">
        <f>ROUNDDOWN(IF($C12=1,料金元データ!H19,IF($C12=2,料金元データ!H26,IF($C12=3,料金元データ!H33,IF($C12=4,料金元データ!H40,IF($C12=5,料金元データ!H47,IF($C12=6,料金元データ!H54))))))*(1-$J$10),-1)</f>
        <v>43200</v>
      </c>
      <c r="I12" s="85">
        <f>ROUNDDOWN(IF($C12=1,料金元データ!I19,IF($C12=2,料金元データ!I26,IF($C12=3,料金元データ!I33,IF($C12=4,料金元データ!I40,IF($C12=5,料金元データ!I47,IF($C12=6,料金元データ!I54))))))*(1-$J$10),-1)</f>
        <v>47250</v>
      </c>
      <c r="J12" s="85">
        <f>ROUNDDOWN(IF($C12=1,料金元データ!J19,IF($C12=2,料金元データ!J26,IF($C12=3,料金元データ!J33,IF($C12=4,料金元データ!J40,IF($C12=5,料金元データ!J47,IF($C12=6,料金元データ!J54))))))*(1-$J$10),-1)</f>
        <v>48600</v>
      </c>
      <c r="K12" s="85">
        <f>ROUNDDOWN(IF($C12=1,料金元データ!K19,IF($C12=2,料金元データ!K26,IF($C12=3,料金元データ!K33,IF($C12=4,料金元データ!K40,IF($C12=5,料金元データ!K47,IF($C12=6,料金元データ!K54))))))*(1-$J$10),-1)</f>
        <v>50850</v>
      </c>
      <c r="L12" s="85">
        <f>ROUNDDOWN(IF($C12=1,料金元データ!L19,IF($C12=2,料金元データ!L26,IF($C12=3,料金元データ!L33,IF($C12=4,料金元データ!L40,IF($C12=5,料金元データ!L47,IF($C12=6,料金元データ!L54))))))*(1-$J$10),-1)</f>
        <v>53820</v>
      </c>
      <c r="M12" s="85">
        <f>ROUNDDOWN(IF($C12=1,料金元データ!M19,IF($C12=2,料金元データ!M26,IF($C12=3,料金元データ!M33,IF($C12=4,料金元データ!M40,IF($C12=5,料金元データ!M47,IF($C12=6,料金元データ!M54))))))*(1-$J$10),-1)</f>
        <v>56250</v>
      </c>
      <c r="N12" s="85">
        <f>ROUNDDOWN(IF($C12=1,料金元データ!N19,IF($C12=2,料金元データ!N26,IF($C12=3,料金元データ!N33,IF($C12=4,料金元データ!N40,IF($C12=5,料金元データ!N47,IF($C12=6,料金元データ!N54))))))*(1-$J$10),-1)</f>
        <v>58050</v>
      </c>
      <c r="O12" s="85">
        <f>ROUNDDOWN(IF($C12=1,料金元データ!O19,IF($C12=2,料金元データ!O26,IF($C12=3,料金元データ!O33,IF($C12=4,料金元データ!O40,IF($C12=5,料金元データ!O47,IF($C12=6,料金元データ!O54))))))*(1-$J$10),-1)</f>
        <v>60300</v>
      </c>
      <c r="P12" s="85">
        <f>ROUNDDOWN(IF($C12=1,料金元データ!P19,IF($C12=2,料金元データ!P26,IF($C12=3,料金元データ!P33,IF($C12=4,料金元データ!P40,IF($C12=5,料金元データ!P47,IF($C12=6,料金元データ!P54))))))*(1-$J$10),-1)</f>
        <v>63450</v>
      </c>
      <c r="Q12" s="85">
        <f>ROUNDDOWN(IF($C12=1,料金元データ!Q19,IF($C12=2,料金元データ!Q26,IF($C12=3,料金元データ!Q33,IF($C12=4,料金元データ!Q40,IF($C12=5,料金元データ!Q47,IF($C12=6,料金元データ!Q54))))))*(1-$J$10),-1)</f>
        <v>65700</v>
      </c>
      <c r="R12" s="85">
        <f>ROUNDDOWN(IF($C12=1,料金元データ!R19,IF($C12=2,料金元データ!R26,IF($C12=3,料金元データ!R33,IF($C12=4,料金元データ!R40,IF($C12=5,料金元データ!R47,IF($C12=6,料金元データ!R54))))))*(1-$J$10),-1)</f>
        <v>67500</v>
      </c>
      <c r="S12" s="85">
        <f>ROUNDDOWN(IF($C12=1,料金元データ!S19,IF($C12=2,料金元データ!S26,IF($C12=3,料金元データ!S33,IF($C12=4,料金元データ!S40,IF($C12=5,料金元データ!S47,IF($C12=6,料金元データ!S54))))))*(1-$J$10),-1)</f>
        <v>68850</v>
      </c>
      <c r="T12" s="85">
        <f>ROUNDDOWN(IF($C12=1,料金元データ!T19,IF($C12=2,料金元データ!T26,IF($C12=3,料金元データ!T33,IF($C12=4,料金元データ!T40,IF($C12=5,料金元データ!T47,IF($C12=6,料金元データ!T54))))))*(1-$J$10),-1)</f>
        <v>72630</v>
      </c>
      <c r="U12" s="85">
        <f>ROUNDDOWN(IF($C12=1,料金元データ!U19,IF($C12=2,料金元データ!U26,IF($C12=3,料金元データ!U33,IF($C12=4,料金元データ!U40,IF($C12=5,料金元データ!U47,IF($C12=6,料金元データ!U54))))))*(1-$J$10),-1)</f>
        <v>77040</v>
      </c>
      <c r="V12" s="85">
        <f>ROUNDDOWN(IF($C12=1,料金元データ!V19,IF($C12=2,料金元データ!V26,IF($C12=3,料金元データ!V33,IF($C12=4,料金元データ!V40,IF($C12=5,料金元データ!V47,IF($C12=6,料金元データ!V54))))))*(1-$J$10),-1)</f>
        <v>82800</v>
      </c>
      <c r="W12" s="85">
        <f>ROUNDDOWN(IF($C12=1,料金元データ!W19,IF($C12=2,料金元データ!W26,IF($C12=3,料金元データ!W33,IF($C12=4,料金元データ!W40,IF($C12=5,料金元データ!W47,IF($C12=6,料金元データ!W54))))))*(1-$J$10),-1)</f>
        <v>85500</v>
      </c>
      <c r="X12" s="85">
        <f>ROUNDDOWN(IF($C12=1,料金元データ!X19,IF($C12=2,料金元データ!X26,IF($C12=3,料金元データ!X33,IF($C12=4,料金元データ!X40,IF($C12=5,料金元データ!X47,IF($C12=6,料金元データ!X54))))))*(1-$J$10),-1)</f>
        <v>94500</v>
      </c>
      <c r="Y12" s="85">
        <f>ROUNDDOWN(IF($C12=1,料金元データ!Y19,IF($C12=2,料金元データ!Y26,IF($C12=3,料金元データ!Y33,IF($C12=4,料金元データ!Y40,IF($C12=5,料金元データ!Y47,IF($C12=6,料金元データ!Y54))))))*(1-$J$10),-1)</f>
        <v>105300</v>
      </c>
      <c r="Z12" s="85">
        <f>ROUNDDOWN(IF($C12=1,料金元データ!Z19,IF($C12=2,料金元データ!Z26,IF($C12=3,料金元データ!Z33,IF($C12=4,料金元データ!Z40,IF($C12=5,料金元データ!Z47,IF($C12=6,料金元データ!Z54))))))*(1-$J$10),-1)</f>
        <v>118800</v>
      </c>
      <c r="AA12" s="85">
        <f>ROUNDDOWN(IF($C12=1,料金元データ!AA19,IF($C12=2,料金元データ!AA26,IF($C12=3,料金元データ!AA33,IF($C12=4,料金元データ!AA40,IF($C12=5,料金元データ!AA47,IF($C12=6,料金元データ!AA54))))))*(1-$J$10),-1)</f>
        <v>136800</v>
      </c>
      <c r="AB12" s="85">
        <f>ROUNDDOWN(IF($C12=1,料金元データ!AB19,IF($C12=2,料金元データ!AB26,IF($C12=3,料金元データ!AB33,IF($C12=4,料金元データ!AB40,IF($C12=5,料金元データ!AB47,IF($C12=6,料金元データ!AB54))))))*(1-$J$10),-1)</f>
        <v>162900</v>
      </c>
      <c r="AC12" s="85">
        <f>ROUNDDOWN(IF($C12=1,料金元データ!AC19,IF($C12=2,料金元データ!AC26,IF($C12=3,料金元データ!AC33,IF($C12=4,料金元データ!AC40,IF($C12=5,料金元データ!AC47,IF($C12=6,料金元データ!AC54))))))*(1-$J$10),-1)</f>
        <v>202500</v>
      </c>
      <c r="AD12" s="85">
        <f>ROUNDDOWN(IF($C12=1,料金元データ!AD19,IF($C12=2,料金元データ!AD26,IF($C12=3,料金元データ!AD33,IF($C12=4,料金元データ!AD40,IF($C12=5,料金元データ!AD47,IF($C12=6,料金元データ!AD54))))))*(1-$J$10),-1)</f>
        <v>0</v>
      </c>
      <c r="AE12" s="85">
        <f>ROUNDDOWN(IF($C12=1,料金元データ!AE19,IF($C12=2,料金元データ!AE26,IF($C12=3,料金元データ!AE33,IF($C12=4,料金元データ!AE40,IF($C12=5,料金元データ!AE47,IF($C12=6,料金元データ!AE54))))))*(1-$J$10),-1)</f>
        <v>0</v>
      </c>
      <c r="AF12" s="85">
        <f>ROUNDDOWN(IF($C12=1,料金元データ!AF19,IF($C12=2,料金元データ!AF26,IF($C12=3,料金元データ!AF33,IF($C12=4,料金元データ!AF40,IF($C12=5,料金元データ!AF47,IF($C12=6,料金元データ!AF54))))))*(1-$J$10),-1)</f>
        <v>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2:55" s="10" customFormat="1" ht="14.25" customHeight="1" x14ac:dyDescent="0.2">
      <c r="B13" s="82" t="str">
        <f>カレンダー!B4</f>
        <v>with SAUNA</v>
      </c>
      <c r="C13" s="83">
        <v>2</v>
      </c>
      <c r="D13" s="85">
        <f>ROUNDDOWN(IF($C13=1,料金元データ!D20,IF($C13=2,料金元データ!D27,IF($C13=3,料金元データ!D34,IF($C13=4,料金元データ!D41,IF($C13=5,料金元データ!D48,IF($C13=6,料金元データ!D55))))))*(1-$J$10),-1)</f>
        <v>36450</v>
      </c>
      <c r="E13" s="85">
        <f>ROUNDDOWN(IF($C13=1,料金元データ!E20,IF($C13=2,料金元データ!E27,IF($C13=3,料金元データ!E34,IF($C13=4,料金元データ!E41,IF($C13=5,料金元データ!E48,IF($C13=6,料金元データ!E55))))))*(1-$J$10),-1)</f>
        <v>44550</v>
      </c>
      <c r="F13" s="85">
        <f>ROUNDDOWN(IF($C13=1,料金元データ!F20,IF($C13=2,料金元データ!F27,IF($C13=3,料金元データ!F34,IF($C13=4,料金元データ!F41,IF($C13=5,料金元データ!F48,IF($C13=6,料金元データ!F55))))))*(1-$J$10),-1)</f>
        <v>46800</v>
      </c>
      <c r="G13" s="85">
        <f>ROUNDDOWN(IF($C13=1,料金元データ!G20,IF($C13=2,料金元データ!G27,IF($C13=3,料金元データ!G34,IF($C13=4,料金元データ!G41,IF($C13=5,料金元データ!G48,IF($C13=6,料金元データ!G55))))))*(1-$J$10),-1)</f>
        <v>49320</v>
      </c>
      <c r="H13" s="85">
        <f>ROUNDDOWN(IF($C13=1,料金元データ!H20,IF($C13=2,料金元データ!H27,IF($C13=3,料金元データ!H34,IF($C13=4,料金元データ!H41,IF($C13=5,料金元データ!H48,IF($C13=6,料金元データ!H55))))))*(1-$J$10),-1)</f>
        <v>52200</v>
      </c>
      <c r="I13" s="85">
        <f>ROUNDDOWN(IF($C13=1,料金元データ!I20,IF($C13=2,料金元データ!I27,IF($C13=3,料金元データ!I34,IF($C13=4,料金元データ!I41,IF($C13=5,料金元データ!I48,IF($C13=6,料金元データ!I55))))))*(1-$J$10),-1)</f>
        <v>56250</v>
      </c>
      <c r="J13" s="85">
        <f>ROUNDDOWN(IF($C13=1,料金元データ!J20,IF($C13=2,料金元データ!J27,IF($C13=3,料金元データ!J34,IF($C13=4,料金元データ!J41,IF($C13=5,料金元データ!J48,IF($C13=6,料金元データ!J55))))))*(1-$J$10),-1)</f>
        <v>57600</v>
      </c>
      <c r="K13" s="85">
        <f>ROUNDDOWN(IF($C13=1,料金元データ!K20,IF($C13=2,料金元データ!K27,IF($C13=3,料金元データ!K34,IF($C13=4,料金元データ!K41,IF($C13=5,料金元データ!K48,IF($C13=6,料金元データ!K55))))))*(1-$J$10),-1)</f>
        <v>59850</v>
      </c>
      <c r="L13" s="85">
        <f>ROUNDDOWN(IF($C13=1,料金元データ!L20,IF($C13=2,料金元データ!L27,IF($C13=3,料金元データ!L34,IF($C13=4,料金元データ!L41,IF($C13=5,料金元データ!L48,IF($C13=6,料金元データ!L55))))))*(1-$J$10),-1)</f>
        <v>62820</v>
      </c>
      <c r="M13" s="85">
        <f>ROUNDDOWN(IF($C13=1,料金元データ!M20,IF($C13=2,料金元データ!M27,IF($C13=3,料金元データ!M34,IF($C13=4,料金元データ!M41,IF($C13=5,料金元データ!M48,IF($C13=6,料金元データ!M55))))))*(1-$J$10),-1)</f>
        <v>65250</v>
      </c>
      <c r="N13" s="85">
        <f>ROUNDDOWN(IF($C13=1,料金元データ!N20,IF($C13=2,料金元データ!N27,IF($C13=3,料金元データ!N34,IF($C13=4,料金元データ!N41,IF($C13=5,料金元データ!N48,IF($C13=6,料金元データ!N55))))))*(1-$J$10),-1)</f>
        <v>67050</v>
      </c>
      <c r="O13" s="85">
        <f>ROUNDDOWN(IF($C13=1,料金元データ!O20,IF($C13=2,料金元データ!O27,IF($C13=3,料金元データ!O34,IF($C13=4,料金元データ!O41,IF($C13=5,料金元データ!O48,IF($C13=6,料金元データ!O55))))))*(1-$J$10),-1)</f>
        <v>69300</v>
      </c>
      <c r="P13" s="85">
        <f>ROUNDDOWN(IF($C13=1,料金元データ!P20,IF($C13=2,料金元データ!P27,IF($C13=3,料金元データ!P34,IF($C13=4,料金元データ!P41,IF($C13=5,料金元データ!P48,IF($C13=6,料金元データ!P55))))))*(1-$J$10),-1)</f>
        <v>72450</v>
      </c>
      <c r="Q13" s="85">
        <f>ROUNDDOWN(IF($C13=1,料金元データ!Q20,IF($C13=2,料金元データ!Q27,IF($C13=3,料金元データ!Q34,IF($C13=4,料金元データ!Q41,IF($C13=5,料金元データ!Q48,IF($C13=6,料金元データ!Q55))))))*(1-$J$10),-1)</f>
        <v>74700</v>
      </c>
      <c r="R13" s="85">
        <f>ROUNDDOWN(IF($C13=1,料金元データ!R20,IF($C13=2,料金元データ!R27,IF($C13=3,料金元データ!R34,IF($C13=4,料金元データ!R41,IF($C13=5,料金元データ!R48,IF($C13=6,料金元データ!R55))))))*(1-$J$10),-1)</f>
        <v>76500</v>
      </c>
      <c r="S13" s="85">
        <f>ROUNDDOWN(IF($C13=1,料金元データ!S20,IF($C13=2,料金元データ!S27,IF($C13=3,料金元データ!S34,IF($C13=4,料金元データ!S41,IF($C13=5,料金元データ!S48,IF($C13=6,料金元データ!S55))))))*(1-$J$10),-1)</f>
        <v>77850</v>
      </c>
      <c r="T13" s="85">
        <f>ROUNDDOWN(IF($C13=1,料金元データ!T20,IF($C13=2,料金元データ!T27,IF($C13=3,料金元データ!T34,IF($C13=4,料金元データ!T41,IF($C13=5,料金元データ!T48,IF($C13=6,料金元データ!T55))))))*(1-$J$10),-1)</f>
        <v>81630</v>
      </c>
      <c r="U13" s="85">
        <f>ROUNDDOWN(IF($C13=1,料金元データ!U20,IF($C13=2,料金元データ!U27,IF($C13=3,料金元データ!U34,IF($C13=4,料金元データ!U41,IF($C13=5,料金元データ!U48,IF($C13=6,料金元データ!U55))))))*(1-$J$10),-1)</f>
        <v>86040</v>
      </c>
      <c r="V13" s="85">
        <f>ROUNDDOWN(IF($C13=1,料金元データ!V20,IF($C13=2,料金元データ!V27,IF($C13=3,料金元データ!V34,IF($C13=4,料金元データ!V41,IF($C13=5,料金元データ!V48,IF($C13=6,料金元データ!V55))))))*(1-$J$10),-1)</f>
        <v>91800</v>
      </c>
      <c r="W13" s="85">
        <f>ROUNDDOWN(IF($C13=1,料金元データ!W20,IF($C13=2,料金元データ!W27,IF($C13=3,料金元データ!W34,IF($C13=4,料金元データ!W41,IF($C13=5,料金元データ!W48,IF($C13=6,料金元データ!W55))))))*(1-$J$10),-1)</f>
        <v>94500</v>
      </c>
      <c r="X13" s="85">
        <f>ROUNDDOWN(IF($C13=1,料金元データ!X20,IF($C13=2,料金元データ!X27,IF($C13=3,料金元データ!X34,IF($C13=4,料金元データ!X41,IF($C13=5,料金元データ!X48,IF($C13=6,料金元データ!X55))))))*(1-$J$10),-1)</f>
        <v>103500</v>
      </c>
      <c r="Y13" s="85">
        <f>ROUNDDOWN(IF($C13=1,料金元データ!Y20,IF($C13=2,料金元データ!Y27,IF($C13=3,料金元データ!Y34,IF($C13=4,料金元データ!Y41,IF($C13=5,料金元データ!Y48,IF($C13=6,料金元データ!Y55))))))*(1-$J$10),-1)</f>
        <v>114300</v>
      </c>
      <c r="Z13" s="85">
        <f>ROUNDDOWN(IF($C13=1,料金元データ!Z20,IF($C13=2,料金元データ!Z27,IF($C13=3,料金元データ!Z34,IF($C13=4,料金元データ!Z41,IF($C13=5,料金元データ!Z48,IF($C13=6,料金元データ!Z55))))))*(1-$J$10),-1)</f>
        <v>127800</v>
      </c>
      <c r="AA13" s="85">
        <f>ROUNDDOWN(IF($C13=1,料金元データ!AA20,IF($C13=2,料金元データ!AA27,IF($C13=3,料金元データ!AA34,IF($C13=4,料金元データ!AA41,IF($C13=5,料金元データ!AA48,IF($C13=6,料金元データ!AA55))))))*(1-$J$10),-1)</f>
        <v>145800</v>
      </c>
      <c r="AB13" s="85">
        <f>ROUNDDOWN(IF($C13=1,料金元データ!AB20,IF($C13=2,料金元データ!AB27,IF($C13=3,料金元データ!AB34,IF($C13=4,料金元データ!AB41,IF($C13=5,料金元データ!AB48,IF($C13=6,料金元データ!AB55))))))*(1-$J$10),-1)</f>
        <v>171900</v>
      </c>
      <c r="AC13" s="85">
        <f>ROUNDDOWN(IF($C13=1,料金元データ!AC20,IF($C13=2,料金元データ!AC27,IF($C13=3,料金元データ!AC34,IF($C13=4,料金元データ!AC41,IF($C13=5,料金元データ!AC48,IF($C13=6,料金元データ!AC55))))))*(1-$J$10),-1)</f>
        <v>211500</v>
      </c>
      <c r="AD13" s="85">
        <f>ROUNDDOWN(IF($C13=1,料金元データ!AD20,IF($C13=2,料金元データ!AD27,IF($C13=3,料金元データ!AD34,IF($C13=4,料金元データ!AD41,IF($C13=5,料金元データ!AD48,IF($C13=6,料金元データ!AD55))))))*(1-$J$10),-1)</f>
        <v>0</v>
      </c>
      <c r="AE13" s="85">
        <f>ROUNDDOWN(IF($C13=1,料金元データ!AE20,IF($C13=2,料金元データ!AE27,IF($C13=3,料金元データ!AE34,IF($C13=4,料金元データ!AE41,IF($C13=5,料金元データ!AE48,IF($C13=6,料金元データ!AE55))))))*(1-$J$10),-1)</f>
        <v>0</v>
      </c>
      <c r="AF13" s="85">
        <f>ROUNDDOWN(IF($C13=1,料金元データ!AF20,IF($C13=2,料金元データ!AF27,IF($C13=3,料金元データ!AF34,IF($C13=4,料金元データ!AF41,IF($C13=5,料金元データ!AF48,IF($C13=6,料金元データ!AF55))))))*(1-$J$10),-1)</f>
        <v>0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2:55" s="10" customFormat="1" ht="14.25" hidden="1" customHeight="1" x14ac:dyDescent="0.2">
      <c r="B14" s="82">
        <f>カレンダー!B5</f>
        <v>0</v>
      </c>
      <c r="C14" s="83">
        <v>2</v>
      </c>
      <c r="D14" s="85">
        <f>ROUNDDOWN(IF($C14=1,料金元データ!D21,IF($C14=2,料金元データ!D28,IF($C14=3,料金元データ!D35,IF($C14=4,料金元データ!D42,IF($C14=5,料金元データ!D49,IF($C14=6,料金元データ!D56))))))*(1-$J$10),-1)</f>
        <v>0</v>
      </c>
      <c r="E14" s="85">
        <f>ROUNDDOWN(IF($C14=1,料金元データ!E21,IF($C14=2,料金元データ!E28,IF($C14=3,料金元データ!E35,IF($C14=4,料金元データ!E42,IF($C14=5,料金元データ!E49,IF($C14=6,料金元データ!E56))))))*(1-$J$10),-1)</f>
        <v>0</v>
      </c>
      <c r="F14" s="85">
        <f>ROUNDDOWN(IF($C14=1,料金元データ!F21,IF($C14=2,料金元データ!F28,IF($C14=3,料金元データ!F35,IF($C14=4,料金元データ!F42,IF($C14=5,料金元データ!F49,IF($C14=6,料金元データ!F56))))))*(1-$J$10),-1)</f>
        <v>0</v>
      </c>
      <c r="G14" s="85">
        <f>ROUNDDOWN(IF($C14=1,料金元データ!G21,IF($C14=2,料金元データ!G28,IF($C14=3,料金元データ!G35,IF($C14=4,料金元データ!G42,IF($C14=5,料金元データ!G49,IF($C14=6,料金元データ!G56))))))*(1-$J$10),-1)</f>
        <v>0</v>
      </c>
      <c r="H14" s="85">
        <f>ROUNDDOWN(IF($C14=1,料金元データ!H21,IF($C14=2,料金元データ!H28,IF($C14=3,料金元データ!H35,IF($C14=4,料金元データ!H42,IF($C14=5,料金元データ!H49,IF($C14=6,料金元データ!H56))))))*(1-$J$10),-1)</f>
        <v>0</v>
      </c>
      <c r="I14" s="85">
        <f>ROUNDDOWN(IF($C14=1,料金元データ!I21,IF($C14=2,料金元データ!I28,IF($C14=3,料金元データ!I35,IF($C14=4,料金元データ!I42,IF($C14=5,料金元データ!I49,IF($C14=6,料金元データ!I56))))))*(1-$J$10),-1)</f>
        <v>0</v>
      </c>
      <c r="J14" s="85">
        <f>ROUNDDOWN(IF($C14=1,料金元データ!J21,IF($C14=2,料金元データ!J28,IF($C14=3,料金元データ!J35,IF($C14=4,料金元データ!J42,IF($C14=5,料金元データ!J49,IF($C14=6,料金元データ!J56))))))*(1-$J$10),-1)</f>
        <v>0</v>
      </c>
      <c r="K14" s="85">
        <f>ROUNDDOWN(IF($C14=1,料金元データ!K21,IF($C14=2,料金元データ!K28,IF($C14=3,料金元データ!K35,IF($C14=4,料金元データ!K42,IF($C14=5,料金元データ!K49,IF($C14=6,料金元データ!K56))))))*(1-$J$10),-1)</f>
        <v>0</v>
      </c>
      <c r="L14" s="85">
        <f>ROUNDDOWN(IF($C14=1,料金元データ!L21,IF($C14=2,料金元データ!L28,IF($C14=3,料金元データ!L35,IF($C14=4,料金元データ!L42,IF($C14=5,料金元データ!L49,IF($C14=6,料金元データ!L56))))))*(1-$J$10),-1)</f>
        <v>0</v>
      </c>
      <c r="M14" s="85">
        <f>ROUNDDOWN(IF($C14=1,料金元データ!M21,IF($C14=2,料金元データ!M28,IF($C14=3,料金元データ!M35,IF($C14=4,料金元データ!M42,IF($C14=5,料金元データ!M49,IF($C14=6,料金元データ!M56))))))*(1-$J$10),-1)</f>
        <v>0</v>
      </c>
      <c r="N14" s="85">
        <f>ROUNDDOWN(IF($C14=1,料金元データ!N21,IF($C14=2,料金元データ!N28,IF($C14=3,料金元データ!N35,IF($C14=4,料金元データ!N42,IF($C14=5,料金元データ!N49,IF($C14=6,料金元データ!N56))))))*(1-$J$10),-1)</f>
        <v>0</v>
      </c>
      <c r="O14" s="85">
        <f>ROUNDDOWN(IF($C14=1,料金元データ!O21,IF($C14=2,料金元データ!O28,IF($C14=3,料金元データ!O35,IF($C14=4,料金元データ!O42,IF($C14=5,料金元データ!O49,IF($C14=6,料金元データ!O56))))))*(1-$J$10),-1)</f>
        <v>0</v>
      </c>
      <c r="P14" s="85">
        <f>ROUNDDOWN(IF($C14=1,料金元データ!P21,IF($C14=2,料金元データ!P28,IF($C14=3,料金元データ!P35,IF($C14=4,料金元データ!P42,IF($C14=5,料金元データ!P49,IF($C14=6,料金元データ!P56))))))*(1-$J$10),-1)</f>
        <v>0</v>
      </c>
      <c r="Q14" s="85">
        <f>ROUNDDOWN(IF($C14=1,料金元データ!Q21,IF($C14=2,料金元データ!Q28,IF($C14=3,料金元データ!Q35,IF($C14=4,料金元データ!Q42,IF($C14=5,料金元データ!Q49,IF($C14=6,料金元データ!Q56))))))*(1-$J$10),-1)</f>
        <v>0</v>
      </c>
      <c r="R14" s="85">
        <f>ROUNDDOWN(IF($C14=1,料金元データ!R21,IF($C14=2,料金元データ!R28,IF($C14=3,料金元データ!R35,IF($C14=4,料金元データ!R42,IF($C14=5,料金元データ!R49,IF($C14=6,料金元データ!R56))))))*(1-$J$10),-1)</f>
        <v>0</v>
      </c>
      <c r="S14" s="85">
        <f>ROUNDDOWN(IF($C14=1,料金元データ!S21,IF($C14=2,料金元データ!S28,IF($C14=3,料金元データ!S35,IF($C14=4,料金元データ!S42,IF($C14=5,料金元データ!S49,IF($C14=6,料金元データ!S56))))))*(1-$J$10),-1)</f>
        <v>0</v>
      </c>
      <c r="T14" s="85">
        <f>ROUNDDOWN(IF($C14=1,料金元データ!T21,IF($C14=2,料金元データ!T28,IF($C14=3,料金元データ!T35,IF($C14=4,料金元データ!T42,IF($C14=5,料金元データ!T49,IF($C14=6,料金元データ!T56))))))*(1-$J$10),-1)</f>
        <v>0</v>
      </c>
      <c r="U14" s="85">
        <f>ROUNDDOWN(IF($C14=1,料金元データ!U21,IF($C14=2,料金元データ!U28,IF($C14=3,料金元データ!U35,IF($C14=4,料金元データ!U42,IF($C14=5,料金元データ!U49,IF($C14=6,料金元データ!U56))))))*(1-$J$10),-1)</f>
        <v>0</v>
      </c>
      <c r="V14" s="85">
        <f>ROUNDDOWN(IF($C14=1,料金元データ!V21,IF($C14=2,料金元データ!V28,IF($C14=3,料金元データ!V35,IF($C14=4,料金元データ!V42,IF($C14=5,料金元データ!V49,IF($C14=6,料金元データ!V56))))))*(1-$J$10),-1)</f>
        <v>0</v>
      </c>
      <c r="W14" s="85">
        <f>ROUNDDOWN(IF($C14=1,料金元データ!W21,IF($C14=2,料金元データ!W28,IF($C14=3,料金元データ!W35,IF($C14=4,料金元データ!W42,IF($C14=5,料金元データ!W49,IF($C14=6,料金元データ!W56))))))*(1-$J$10),-1)</f>
        <v>0</v>
      </c>
      <c r="X14" s="85">
        <f>ROUNDDOWN(IF($C14=1,料金元データ!X21,IF($C14=2,料金元データ!X28,IF($C14=3,料金元データ!X35,IF($C14=4,料金元データ!X42,IF($C14=5,料金元データ!X49,IF($C14=6,料金元データ!X56))))))*(1-$J$10),-1)</f>
        <v>0</v>
      </c>
      <c r="Y14" s="85">
        <f>ROUNDDOWN(IF($C14=1,料金元データ!Y21,IF($C14=2,料金元データ!Y28,IF($C14=3,料金元データ!Y35,IF($C14=4,料金元データ!Y42,IF($C14=5,料金元データ!Y49,IF($C14=6,料金元データ!Y56))))))*(1-$J$10),-1)</f>
        <v>0</v>
      </c>
      <c r="Z14" s="85">
        <f>ROUNDDOWN(IF($C14=1,料金元データ!Z21,IF($C14=2,料金元データ!Z28,IF($C14=3,料金元データ!Z35,IF($C14=4,料金元データ!Z42,IF($C14=5,料金元データ!Z49,IF($C14=6,料金元データ!Z56))))))*(1-$J$10),-1)</f>
        <v>0</v>
      </c>
      <c r="AA14" s="85">
        <f>ROUNDDOWN(IF($C14=1,料金元データ!AA21,IF($C14=2,料金元データ!AA28,IF($C14=3,料金元データ!AA35,IF($C14=4,料金元データ!AA42,IF($C14=5,料金元データ!AA49,IF($C14=6,料金元データ!AA56))))))*(1-$J$10),-1)</f>
        <v>0</v>
      </c>
      <c r="AB14" s="85">
        <f>ROUNDDOWN(IF($C14=1,料金元データ!AB21,IF($C14=2,料金元データ!AB28,IF($C14=3,料金元データ!AB35,IF($C14=4,料金元データ!AB42,IF($C14=5,料金元データ!AB49,IF($C14=6,料金元データ!AB56))))))*(1-$J$10),-1)</f>
        <v>0</v>
      </c>
      <c r="AC14" s="85">
        <f>ROUNDDOWN(IF($C14=1,料金元データ!AC21,IF($C14=2,料金元データ!AC28,IF($C14=3,料金元データ!AC35,IF($C14=4,料金元データ!AC42,IF($C14=5,料金元データ!AC49,IF($C14=6,料金元データ!AC56))))))*(1-$J$10),-1)</f>
        <v>0</v>
      </c>
      <c r="AD14" s="85">
        <f>ROUNDDOWN(IF($C14=1,料金元データ!AD21,IF($C14=2,料金元データ!AD28,IF($C14=3,料金元データ!AD35,IF($C14=4,料金元データ!AD42,IF($C14=5,料金元データ!AD49,IF($C14=6,料金元データ!AD56))))))*(1-$J$10),-1)</f>
        <v>0</v>
      </c>
      <c r="AE14" s="85">
        <f>ROUNDDOWN(IF($C14=1,料金元データ!AE21,IF($C14=2,料金元データ!AE28,IF($C14=3,料金元データ!AE35,IF($C14=4,料金元データ!AE42,IF($C14=5,料金元データ!AE49,IF($C14=6,料金元データ!AE56))))))*(1-$J$10),-1)</f>
        <v>0</v>
      </c>
      <c r="AF14" s="85">
        <f>ROUNDDOWN(IF($C14=1,料金元データ!AF21,IF($C14=2,料金元データ!AF28,IF($C14=3,料金元データ!AF35,IF($C14=4,料金元データ!AF42,IF($C14=5,料金元データ!AF49,IF($C14=6,料金元データ!AF56))))))*(1-$J$10),-1)</f>
        <v>0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2:55" s="10" customFormat="1" ht="14.25" hidden="1" customHeight="1" x14ac:dyDescent="0.2">
      <c r="B15" s="82">
        <f>カレンダー!B6</f>
        <v>0</v>
      </c>
      <c r="C15" s="83">
        <v>2</v>
      </c>
      <c r="D15" s="85">
        <f>ROUNDDOWN(IF($C15=1,料金元データ!D22,IF($C15=2,料金元データ!D29,IF($C15=3,料金元データ!D36,IF($C15=4,料金元データ!D43,IF($C15=5,料金元データ!D50,IF($C15=6,料金元データ!D57))))))*(1-$J$10),-1)</f>
        <v>0</v>
      </c>
      <c r="E15" s="85">
        <f>ROUNDDOWN(IF($C15=1,料金元データ!E22,IF($C15=2,料金元データ!E29,IF($C15=3,料金元データ!E36,IF($C15=4,料金元データ!E43,IF($C15=5,料金元データ!E50,IF($C15=6,料金元データ!E57))))))*(1-$J$10),-1)</f>
        <v>0</v>
      </c>
      <c r="F15" s="85">
        <f>ROUNDDOWN(IF($C15=1,料金元データ!F22,IF($C15=2,料金元データ!F29,IF($C15=3,料金元データ!F36,IF($C15=4,料金元データ!F43,IF($C15=5,料金元データ!F50,IF($C15=6,料金元データ!F57))))))*(1-$J$10),-1)</f>
        <v>0</v>
      </c>
      <c r="G15" s="85">
        <f>ROUNDDOWN(IF($C15=1,料金元データ!G22,IF($C15=2,料金元データ!G29,IF($C15=3,料金元データ!G36,IF($C15=4,料金元データ!G43,IF($C15=5,料金元データ!G50,IF($C15=6,料金元データ!G57))))))*(1-$J$10),-1)</f>
        <v>0</v>
      </c>
      <c r="H15" s="85">
        <f>ROUNDDOWN(IF($C15=1,料金元データ!H22,IF($C15=2,料金元データ!H29,IF($C15=3,料金元データ!H36,IF($C15=4,料金元データ!H43,IF($C15=5,料金元データ!H50,IF($C15=6,料金元データ!H57))))))*(1-$J$10),-1)</f>
        <v>0</v>
      </c>
      <c r="I15" s="85">
        <f>ROUNDDOWN(IF($C15=1,料金元データ!I22,IF($C15=2,料金元データ!I29,IF($C15=3,料金元データ!I36,IF($C15=4,料金元データ!I43,IF($C15=5,料金元データ!I50,IF($C15=6,料金元データ!I57))))))*(1-$J$10),-1)</f>
        <v>0</v>
      </c>
      <c r="J15" s="85">
        <f>ROUNDDOWN(IF($C15=1,料金元データ!J22,IF($C15=2,料金元データ!J29,IF($C15=3,料金元データ!J36,IF($C15=4,料金元データ!J43,IF($C15=5,料金元データ!J50,IF($C15=6,料金元データ!J57))))))*(1-$J$10),-1)</f>
        <v>0</v>
      </c>
      <c r="K15" s="85">
        <f>ROUNDDOWN(IF($C15=1,料金元データ!K22,IF($C15=2,料金元データ!K29,IF($C15=3,料金元データ!K36,IF($C15=4,料金元データ!K43,IF($C15=5,料金元データ!K50,IF($C15=6,料金元データ!K57))))))*(1-$J$10),-1)</f>
        <v>0</v>
      </c>
      <c r="L15" s="85">
        <f>ROUNDDOWN(IF($C15=1,料金元データ!L22,IF($C15=2,料金元データ!L29,IF($C15=3,料金元データ!L36,IF($C15=4,料金元データ!L43,IF($C15=5,料金元データ!L50,IF($C15=6,料金元データ!L57))))))*(1-$J$10),-1)</f>
        <v>0</v>
      </c>
      <c r="M15" s="85">
        <f>ROUNDDOWN(IF($C15=1,料金元データ!M22,IF($C15=2,料金元データ!M29,IF($C15=3,料金元データ!M36,IF($C15=4,料金元データ!M43,IF($C15=5,料金元データ!M50,IF($C15=6,料金元データ!M57))))))*(1-$J$10),-1)</f>
        <v>0</v>
      </c>
      <c r="N15" s="85">
        <f>ROUNDDOWN(IF($C15=1,料金元データ!N22,IF($C15=2,料金元データ!N29,IF($C15=3,料金元データ!N36,IF($C15=4,料金元データ!N43,IF($C15=5,料金元データ!N50,IF($C15=6,料金元データ!N57))))))*(1-$J$10),-1)</f>
        <v>0</v>
      </c>
      <c r="O15" s="85">
        <f>ROUNDDOWN(IF($C15=1,料金元データ!O22,IF($C15=2,料金元データ!O29,IF($C15=3,料金元データ!O36,IF($C15=4,料金元データ!O43,IF($C15=5,料金元データ!O50,IF($C15=6,料金元データ!O57))))))*(1-$J$10),-1)</f>
        <v>0</v>
      </c>
      <c r="P15" s="85">
        <f>ROUNDDOWN(IF($C15=1,料金元データ!P22,IF($C15=2,料金元データ!P29,IF($C15=3,料金元データ!P36,IF($C15=4,料金元データ!P43,IF($C15=5,料金元データ!P50,IF($C15=6,料金元データ!P57))))))*(1-$J$10),-1)</f>
        <v>0</v>
      </c>
      <c r="Q15" s="85">
        <f>ROUNDDOWN(IF($C15=1,料金元データ!Q22,IF($C15=2,料金元データ!Q29,IF($C15=3,料金元データ!Q36,IF($C15=4,料金元データ!Q43,IF($C15=5,料金元データ!Q50,IF($C15=6,料金元データ!Q57))))))*(1-$J$10),-1)</f>
        <v>0</v>
      </c>
      <c r="R15" s="85">
        <f>ROUNDDOWN(IF($C15=1,料金元データ!R22,IF($C15=2,料金元データ!R29,IF($C15=3,料金元データ!R36,IF($C15=4,料金元データ!R43,IF($C15=5,料金元データ!R50,IF($C15=6,料金元データ!R57))))))*(1-$J$10),-1)</f>
        <v>0</v>
      </c>
      <c r="S15" s="85">
        <f>ROUNDDOWN(IF($C15=1,料金元データ!S22,IF($C15=2,料金元データ!S29,IF($C15=3,料金元データ!S36,IF($C15=4,料金元データ!S43,IF($C15=5,料金元データ!S50,IF($C15=6,料金元データ!S57))))))*(1-$J$10),-1)</f>
        <v>0</v>
      </c>
      <c r="T15" s="85">
        <f>ROUNDDOWN(IF($C15=1,料金元データ!T22,IF($C15=2,料金元データ!T29,IF($C15=3,料金元データ!T36,IF($C15=4,料金元データ!T43,IF($C15=5,料金元データ!T50,IF($C15=6,料金元データ!T57))))))*(1-$J$10),-1)</f>
        <v>0</v>
      </c>
      <c r="U15" s="85">
        <f>ROUNDDOWN(IF($C15=1,料金元データ!U22,IF($C15=2,料金元データ!U29,IF($C15=3,料金元データ!U36,IF($C15=4,料金元データ!U43,IF($C15=5,料金元データ!U50,IF($C15=6,料金元データ!U57))))))*(1-$J$10),-1)</f>
        <v>0</v>
      </c>
      <c r="V15" s="85">
        <f>ROUNDDOWN(IF($C15=1,料金元データ!V22,IF($C15=2,料金元データ!V29,IF($C15=3,料金元データ!V36,IF($C15=4,料金元データ!V43,IF($C15=5,料金元データ!V50,IF($C15=6,料金元データ!V57))))))*(1-$J$10),-1)</f>
        <v>0</v>
      </c>
      <c r="W15" s="85">
        <f>ROUNDDOWN(IF($C15=1,料金元データ!W22,IF($C15=2,料金元データ!W29,IF($C15=3,料金元データ!W36,IF($C15=4,料金元データ!W43,IF($C15=5,料金元データ!W50,IF($C15=6,料金元データ!W57))))))*(1-$J$10),-1)</f>
        <v>0</v>
      </c>
      <c r="X15" s="85">
        <f>ROUNDDOWN(IF($C15=1,料金元データ!X22,IF($C15=2,料金元データ!X29,IF($C15=3,料金元データ!X36,IF($C15=4,料金元データ!X43,IF($C15=5,料金元データ!X50,IF($C15=6,料金元データ!X57))))))*(1-$J$10),-1)</f>
        <v>0</v>
      </c>
      <c r="Y15" s="85">
        <f>ROUNDDOWN(IF($C15=1,料金元データ!Y22,IF($C15=2,料金元データ!Y29,IF($C15=3,料金元データ!Y36,IF($C15=4,料金元データ!Y43,IF($C15=5,料金元データ!Y50,IF($C15=6,料金元データ!Y57))))))*(1-$J$10),-1)</f>
        <v>0</v>
      </c>
      <c r="Z15" s="85">
        <f>ROUNDDOWN(IF($C15=1,料金元データ!Z22,IF($C15=2,料金元データ!Z29,IF($C15=3,料金元データ!Z36,IF($C15=4,料金元データ!Z43,IF($C15=5,料金元データ!Z50,IF($C15=6,料金元データ!Z57))))))*(1-$J$10),-1)</f>
        <v>0</v>
      </c>
      <c r="AA15" s="85">
        <f>ROUNDDOWN(IF($C15=1,料金元データ!AA22,IF($C15=2,料金元データ!AA29,IF($C15=3,料金元データ!AA36,IF($C15=4,料金元データ!AA43,IF($C15=5,料金元データ!AA50,IF($C15=6,料金元データ!AA57))))))*(1-$J$10),-1)</f>
        <v>0</v>
      </c>
      <c r="AB15" s="85">
        <f>ROUNDDOWN(IF($C15=1,料金元データ!AB22,IF($C15=2,料金元データ!AB29,IF($C15=3,料金元データ!AB36,IF($C15=4,料金元データ!AB43,IF($C15=5,料金元データ!AB50,IF($C15=6,料金元データ!AB57))))))*(1-$J$10),-1)</f>
        <v>0</v>
      </c>
      <c r="AC15" s="85">
        <f>ROUNDDOWN(IF($C15=1,料金元データ!AC22,IF($C15=2,料金元データ!AC29,IF($C15=3,料金元データ!AC36,IF($C15=4,料金元データ!AC43,IF($C15=5,料金元データ!AC50,IF($C15=6,料金元データ!AC57))))))*(1-$J$10),-1)</f>
        <v>0</v>
      </c>
      <c r="AD15" s="85">
        <f>ROUNDDOWN(IF($C15=1,料金元データ!AD22,IF($C15=2,料金元データ!AD29,IF($C15=3,料金元データ!AD36,IF($C15=4,料金元データ!AD43,IF($C15=5,料金元データ!AD50,IF($C15=6,料金元データ!AD57))))))*(1-$J$10),-1)</f>
        <v>0</v>
      </c>
      <c r="AE15" s="85">
        <f>ROUNDDOWN(IF($C15=1,料金元データ!AE22,IF($C15=2,料金元データ!AE29,IF($C15=3,料金元データ!AE36,IF($C15=4,料金元データ!AE43,IF($C15=5,料金元データ!AE50,IF($C15=6,料金元データ!AE57))))))*(1-$J$10),-1)</f>
        <v>0</v>
      </c>
      <c r="AF15" s="85">
        <f>ROUNDDOWN(IF($C15=1,料金元データ!AF22,IF($C15=2,料金元データ!AF29,IF($C15=3,料金元データ!AF36,IF($C15=4,料金元データ!AF43,IF($C15=5,料金元データ!AF50,IF($C15=6,料金元データ!AF57))))))*(1-$J$10),-1)</f>
        <v>0</v>
      </c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2:55" s="10" customFormat="1" ht="14.25" hidden="1" customHeight="1" x14ac:dyDescent="0.2">
      <c r="B16" s="82">
        <f>カレンダー!B7</f>
        <v>0</v>
      </c>
      <c r="C16" s="83">
        <v>3</v>
      </c>
      <c r="D16" s="85">
        <f>ROUNDDOWN(IF($C16=1,料金元データ!D23,IF($C16=2,料金元データ!D30,IF($C16=3,料金元データ!D37,IF($C16=4,料金元データ!D44,IF($C16=5,料金元データ!D51,IF($C16=6,料金元データ!D58))))))*(1-$J$10),-1)</f>
        <v>0</v>
      </c>
      <c r="E16" s="85">
        <f>ROUNDDOWN(IF($C16=1,料金元データ!E23,IF($C16=2,料金元データ!E30,IF($C16=3,料金元データ!E37,IF($C16=4,料金元データ!E44,IF($C16=5,料金元データ!E51,IF($C16=6,料金元データ!E58))))))*(1-$J$10),-1)</f>
        <v>0</v>
      </c>
      <c r="F16" s="85">
        <f>ROUNDDOWN(IF($C16=1,料金元データ!F23,IF($C16=2,料金元データ!F30,IF($C16=3,料金元データ!F37,IF($C16=4,料金元データ!F44,IF($C16=5,料金元データ!F51,IF($C16=6,料金元データ!F58))))))*(1-$J$10),-1)</f>
        <v>0</v>
      </c>
      <c r="G16" s="85">
        <f>ROUNDDOWN(IF($C16=1,料金元データ!G23,IF($C16=2,料金元データ!G30,IF($C16=3,料金元データ!G37,IF($C16=4,料金元データ!G44,IF($C16=5,料金元データ!G51,IF($C16=6,料金元データ!G58))))))*(1-$J$10),-1)</f>
        <v>0</v>
      </c>
      <c r="H16" s="85">
        <f>ROUNDDOWN(IF($C16=1,料金元データ!H23,IF($C16=2,料金元データ!H30,IF($C16=3,料金元データ!H37,IF($C16=4,料金元データ!H44,IF($C16=5,料金元データ!H51,IF($C16=6,料金元データ!H58))))))*(1-$J$10),-1)</f>
        <v>0</v>
      </c>
      <c r="I16" s="85">
        <f>ROUNDDOWN(IF($C16=1,料金元データ!I23,IF($C16=2,料金元データ!I30,IF($C16=3,料金元データ!I37,IF($C16=4,料金元データ!I44,IF($C16=5,料金元データ!I51,IF($C16=6,料金元データ!I58))))))*(1-$J$10),-1)</f>
        <v>0</v>
      </c>
      <c r="J16" s="85">
        <f>ROUNDDOWN(IF($C16=1,料金元データ!J23,IF($C16=2,料金元データ!J30,IF($C16=3,料金元データ!J37,IF($C16=4,料金元データ!J44,IF($C16=5,料金元データ!J51,IF($C16=6,料金元データ!J58))))))*(1-$J$10),-1)</f>
        <v>0</v>
      </c>
      <c r="K16" s="85">
        <f>ROUNDDOWN(IF($C16=1,料金元データ!K23,IF($C16=2,料金元データ!K30,IF($C16=3,料金元データ!K37,IF($C16=4,料金元データ!K44,IF($C16=5,料金元データ!K51,IF($C16=6,料金元データ!K58))))))*(1-$J$10),-1)</f>
        <v>0</v>
      </c>
      <c r="L16" s="85">
        <f>ROUNDDOWN(IF($C16=1,料金元データ!L23,IF($C16=2,料金元データ!L30,IF($C16=3,料金元データ!L37,IF($C16=4,料金元データ!L44,IF($C16=5,料金元データ!L51,IF($C16=6,料金元データ!L58))))))*(1-$J$10),-1)</f>
        <v>0</v>
      </c>
      <c r="M16" s="85">
        <f>ROUNDDOWN(IF($C16=1,料金元データ!M23,IF($C16=2,料金元データ!M30,IF($C16=3,料金元データ!M37,IF($C16=4,料金元データ!M44,IF($C16=5,料金元データ!M51,IF($C16=6,料金元データ!M58))))))*(1-$J$10),-1)</f>
        <v>0</v>
      </c>
      <c r="N16" s="85">
        <f>ROUNDDOWN(IF($C16=1,料金元データ!N23,IF($C16=2,料金元データ!N30,IF($C16=3,料金元データ!N37,IF($C16=4,料金元データ!N44,IF($C16=5,料金元データ!N51,IF($C16=6,料金元データ!N58))))))*(1-$J$10),-1)</f>
        <v>0</v>
      </c>
      <c r="O16" s="85">
        <f>ROUNDDOWN(IF($C16=1,料金元データ!O23,IF($C16=2,料金元データ!O30,IF($C16=3,料金元データ!O37,IF($C16=4,料金元データ!O44,IF($C16=5,料金元データ!O51,IF($C16=6,料金元データ!O58))))))*(1-$J$10),-1)</f>
        <v>0</v>
      </c>
      <c r="P16" s="85">
        <f>ROUNDDOWN(IF($C16=1,料金元データ!P23,IF($C16=2,料金元データ!P30,IF($C16=3,料金元データ!P37,IF($C16=4,料金元データ!P44,IF($C16=5,料金元データ!P51,IF($C16=6,料金元データ!P58))))))*(1-$J$10),-1)</f>
        <v>0</v>
      </c>
      <c r="Q16" s="85">
        <f>ROUNDDOWN(IF($C16=1,料金元データ!Q23,IF($C16=2,料金元データ!Q30,IF($C16=3,料金元データ!Q37,IF($C16=4,料金元データ!Q44,IF($C16=5,料金元データ!Q51,IF($C16=6,料金元データ!Q58))))))*(1-$J$10),-1)</f>
        <v>0</v>
      </c>
      <c r="R16" s="85">
        <f>ROUNDDOWN(IF($C16=1,料金元データ!R23,IF($C16=2,料金元データ!R30,IF($C16=3,料金元データ!R37,IF($C16=4,料金元データ!R44,IF($C16=5,料金元データ!R51,IF($C16=6,料金元データ!R58))))))*(1-$J$10),-1)</f>
        <v>0</v>
      </c>
      <c r="S16" s="85">
        <f>ROUNDDOWN(IF($C16=1,料金元データ!S23,IF($C16=2,料金元データ!S30,IF($C16=3,料金元データ!S37,IF($C16=4,料金元データ!S44,IF($C16=5,料金元データ!S51,IF($C16=6,料金元データ!S58))))))*(1-$J$10),-1)</f>
        <v>0</v>
      </c>
      <c r="T16" s="85">
        <f>ROUNDDOWN(IF($C16=1,料金元データ!T23,IF($C16=2,料金元データ!T30,IF($C16=3,料金元データ!T37,IF($C16=4,料金元データ!T44,IF($C16=5,料金元データ!T51,IF($C16=6,料金元データ!T58))))))*(1-$J$10),-1)</f>
        <v>0</v>
      </c>
      <c r="U16" s="85">
        <f>ROUNDDOWN(IF($C16=1,料金元データ!U23,IF($C16=2,料金元データ!U30,IF($C16=3,料金元データ!U37,IF($C16=4,料金元データ!U44,IF($C16=5,料金元データ!U51,IF($C16=6,料金元データ!U58))))))*(1-$J$10),-1)</f>
        <v>0</v>
      </c>
      <c r="V16" s="85">
        <f>ROUNDDOWN(IF($C16=1,料金元データ!V23,IF($C16=2,料金元データ!V30,IF($C16=3,料金元データ!V37,IF($C16=4,料金元データ!V44,IF($C16=5,料金元データ!V51,IF($C16=6,料金元データ!V58))))))*(1-$J$10),-1)</f>
        <v>0</v>
      </c>
      <c r="W16" s="85">
        <f>ROUNDDOWN(IF($C16=1,料金元データ!W23,IF($C16=2,料金元データ!W30,IF($C16=3,料金元データ!W37,IF($C16=4,料金元データ!W44,IF($C16=5,料金元データ!W51,IF($C16=6,料金元データ!W58))))))*(1-$J$10),-1)</f>
        <v>0</v>
      </c>
      <c r="X16" s="85">
        <f>ROUNDDOWN(IF($C16=1,料金元データ!X23,IF($C16=2,料金元データ!X30,IF($C16=3,料金元データ!X37,IF($C16=4,料金元データ!X44,IF($C16=5,料金元データ!X51,IF($C16=6,料金元データ!X58))))))*(1-$J$10),-1)</f>
        <v>0</v>
      </c>
      <c r="Y16" s="85">
        <f>ROUNDDOWN(IF($C16=1,料金元データ!Y23,IF($C16=2,料金元データ!Y30,IF($C16=3,料金元データ!Y37,IF($C16=4,料金元データ!Y44,IF($C16=5,料金元データ!Y51,IF($C16=6,料金元データ!Y58))))))*(1-$J$10),-1)</f>
        <v>0</v>
      </c>
      <c r="Z16" s="85">
        <f>ROUNDDOWN(IF($C16=1,料金元データ!Z23,IF($C16=2,料金元データ!Z30,IF($C16=3,料金元データ!Z37,IF($C16=4,料金元データ!Z44,IF($C16=5,料金元データ!Z51,IF($C16=6,料金元データ!Z58))))))*(1-$J$10),-1)</f>
        <v>0</v>
      </c>
      <c r="AA16" s="85">
        <f>ROUNDDOWN(IF($C16=1,料金元データ!AA23,IF($C16=2,料金元データ!AA30,IF($C16=3,料金元データ!AA37,IF($C16=4,料金元データ!AA44,IF($C16=5,料金元データ!AA51,IF($C16=6,料金元データ!AA58))))))*(1-$J$10),-1)</f>
        <v>0</v>
      </c>
      <c r="AB16" s="85">
        <f>ROUNDDOWN(IF($C16=1,料金元データ!AB23,IF($C16=2,料金元データ!AB30,IF($C16=3,料金元データ!AB37,IF($C16=4,料金元データ!AB44,IF($C16=5,料金元データ!AB51,IF($C16=6,料金元データ!AB58))))))*(1-$J$10),-1)</f>
        <v>0</v>
      </c>
      <c r="AC16" s="85">
        <f>ROUNDDOWN(IF($C16=1,料金元データ!AC23,IF($C16=2,料金元データ!AC30,IF($C16=3,料金元データ!AC37,IF($C16=4,料金元データ!AC44,IF($C16=5,料金元データ!AC51,IF($C16=6,料金元データ!AC58))))))*(1-$J$10),-1)</f>
        <v>0</v>
      </c>
      <c r="AD16" s="85">
        <f>ROUNDDOWN(IF($C16=1,料金元データ!AD23,IF($C16=2,料金元データ!AD30,IF($C16=3,料金元データ!AD37,IF($C16=4,料金元データ!AD44,IF($C16=5,料金元データ!AD51,IF($C16=6,料金元データ!AD58))))))*(1-$J$10),-1)</f>
        <v>0</v>
      </c>
      <c r="AE16" s="85">
        <f>ROUNDDOWN(IF($C16=1,料金元データ!AE23,IF($C16=2,料金元データ!AE30,IF($C16=3,料金元データ!AE37,IF($C16=4,料金元データ!AE44,IF($C16=5,料金元データ!AE51,IF($C16=6,料金元データ!AE58))))))*(1-$J$10),-1)</f>
        <v>0</v>
      </c>
      <c r="AF16" s="85">
        <f>ROUNDDOWN(IF($C16=1,料金元データ!AF23,IF($C16=2,料金元データ!AF30,IF($C16=3,料金元データ!AF37,IF($C16=4,料金元データ!AF44,IF($C16=5,料金元データ!AF51,IF($C16=6,料金元データ!AF58))))))*(1-$J$10),-1)</f>
        <v>0</v>
      </c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10" customFormat="1" ht="14.25" hidden="1" customHeight="1" x14ac:dyDescent="0.2">
      <c r="B17" s="82">
        <f>カレンダー!B8</f>
        <v>0</v>
      </c>
      <c r="C17" s="83">
        <v>4</v>
      </c>
      <c r="D17" s="85">
        <f>ROUNDDOWN(IF($C17=1,料金元データ!D24,IF($C17=2,料金元データ!D31,IF($C17=3,料金元データ!D38,IF($C17=4,料金元データ!D45,IF($C17=5,料金元データ!D52,IF($C17=6,料金元データ!D59))))))*(1-$J$10),-1)</f>
        <v>0</v>
      </c>
      <c r="E17" s="85">
        <f>ROUNDDOWN(IF($C17=1,料金元データ!E24,IF($C17=2,料金元データ!E31,IF($C17=3,料金元データ!E38,IF($C17=4,料金元データ!E45,IF($C17=5,料金元データ!E52,IF($C17=6,料金元データ!E59))))))*(1-$J$10),-1)</f>
        <v>0</v>
      </c>
      <c r="F17" s="85">
        <f>ROUNDDOWN(IF($C17=1,料金元データ!F24,IF($C17=2,料金元データ!F31,IF($C17=3,料金元データ!F38,IF($C17=4,料金元データ!F45,IF($C17=5,料金元データ!F52,IF($C17=6,料金元データ!F59))))))*(1-$J$10),-1)</f>
        <v>0</v>
      </c>
      <c r="G17" s="85">
        <f>ROUNDDOWN(IF($C17=1,料金元データ!G24,IF($C17=2,料金元データ!G31,IF($C17=3,料金元データ!G38,IF($C17=4,料金元データ!G45,IF($C17=5,料金元データ!G52,IF($C17=6,料金元データ!G59))))))*(1-$J$10),-1)</f>
        <v>0</v>
      </c>
      <c r="H17" s="85">
        <f>ROUNDDOWN(IF($C17=1,料金元データ!H24,IF($C17=2,料金元データ!H31,IF($C17=3,料金元データ!H38,IF($C17=4,料金元データ!H45,IF($C17=5,料金元データ!H52,IF($C17=6,料金元データ!H59))))))*(1-$J$10),-1)</f>
        <v>0</v>
      </c>
      <c r="I17" s="85">
        <f>ROUNDDOWN(IF($C17=1,料金元データ!I24,IF($C17=2,料金元データ!I31,IF($C17=3,料金元データ!I38,IF($C17=4,料金元データ!I45,IF($C17=5,料金元データ!I52,IF($C17=6,料金元データ!I59))))))*(1-$J$10),-1)</f>
        <v>0</v>
      </c>
      <c r="J17" s="85">
        <f>ROUNDDOWN(IF($C17=1,料金元データ!J24,IF($C17=2,料金元データ!J31,IF($C17=3,料金元データ!J38,IF($C17=4,料金元データ!J45,IF($C17=5,料金元データ!J52,IF($C17=6,料金元データ!J59))))))*(1-$J$10),-1)</f>
        <v>0</v>
      </c>
      <c r="K17" s="85">
        <f>ROUNDDOWN(IF($C17=1,料金元データ!K24,IF($C17=2,料金元データ!K31,IF($C17=3,料金元データ!K38,IF($C17=4,料金元データ!K45,IF($C17=5,料金元データ!K52,IF($C17=6,料金元データ!K59))))))*(1-$J$10),-1)</f>
        <v>0</v>
      </c>
      <c r="L17" s="85">
        <f>ROUNDDOWN(IF($C17=1,料金元データ!L24,IF($C17=2,料金元データ!L31,IF($C17=3,料金元データ!L38,IF($C17=4,料金元データ!L45,IF($C17=5,料金元データ!L52,IF($C17=6,料金元データ!L59))))))*(1-$J$10),-1)</f>
        <v>0</v>
      </c>
      <c r="M17" s="85">
        <f>ROUNDDOWN(IF($C17=1,料金元データ!M24,IF($C17=2,料金元データ!M31,IF($C17=3,料金元データ!M38,IF($C17=4,料金元データ!M45,IF($C17=5,料金元データ!M52,IF($C17=6,料金元データ!M59))))))*(1-$J$10),-1)</f>
        <v>0</v>
      </c>
      <c r="N17" s="85">
        <f>ROUNDDOWN(IF($C17=1,料金元データ!N24,IF($C17=2,料金元データ!N31,IF($C17=3,料金元データ!N38,IF($C17=4,料金元データ!N45,IF($C17=5,料金元データ!N52,IF($C17=6,料金元データ!N59))))))*(1-$J$10),-1)</f>
        <v>0</v>
      </c>
      <c r="O17" s="85">
        <f>ROUNDDOWN(IF($C17=1,料金元データ!O24,IF($C17=2,料金元データ!O31,IF($C17=3,料金元データ!O38,IF($C17=4,料金元データ!O45,IF($C17=5,料金元データ!O52,IF($C17=6,料金元データ!O59))))))*(1-$J$10),-1)</f>
        <v>0</v>
      </c>
      <c r="P17" s="85">
        <f>ROUNDDOWN(IF($C17=1,料金元データ!P24,IF($C17=2,料金元データ!P31,IF($C17=3,料金元データ!P38,IF($C17=4,料金元データ!P45,IF($C17=5,料金元データ!P52,IF($C17=6,料金元データ!P59))))))*(1-$J$10),-1)</f>
        <v>0</v>
      </c>
      <c r="Q17" s="85">
        <f>ROUNDDOWN(IF($C17=1,料金元データ!Q24,IF($C17=2,料金元データ!Q31,IF($C17=3,料金元データ!Q38,IF($C17=4,料金元データ!Q45,IF($C17=5,料金元データ!Q52,IF($C17=6,料金元データ!Q59))))))*(1-$J$10),-1)</f>
        <v>0</v>
      </c>
      <c r="R17" s="85">
        <f>ROUNDDOWN(IF($C17=1,料金元データ!R24,IF($C17=2,料金元データ!R31,IF($C17=3,料金元データ!R38,IF($C17=4,料金元データ!R45,IF($C17=5,料金元データ!R52,IF($C17=6,料金元データ!R59))))))*(1-$J$10),-1)</f>
        <v>0</v>
      </c>
      <c r="S17" s="85">
        <f>ROUNDDOWN(IF($C17=1,料金元データ!S24,IF($C17=2,料金元データ!S31,IF($C17=3,料金元データ!S38,IF($C17=4,料金元データ!S45,IF($C17=5,料金元データ!S52,IF($C17=6,料金元データ!S59))))))*(1-$J$10),-1)</f>
        <v>0</v>
      </c>
      <c r="T17" s="85">
        <f>ROUNDDOWN(IF($C17=1,料金元データ!T24,IF($C17=2,料金元データ!T31,IF($C17=3,料金元データ!T38,IF($C17=4,料金元データ!T45,IF($C17=5,料金元データ!T52,IF($C17=6,料金元データ!T59))))))*(1-$J$10),-1)</f>
        <v>0</v>
      </c>
      <c r="U17" s="85">
        <f>ROUNDDOWN(IF($C17=1,料金元データ!U24,IF($C17=2,料金元データ!U31,IF($C17=3,料金元データ!U38,IF($C17=4,料金元データ!U45,IF($C17=5,料金元データ!U52,IF($C17=6,料金元データ!U59))))))*(1-$J$10),-1)</f>
        <v>0</v>
      </c>
      <c r="V17" s="85">
        <f>ROUNDDOWN(IF($C17=1,料金元データ!V24,IF($C17=2,料金元データ!V31,IF($C17=3,料金元データ!V38,IF($C17=4,料金元データ!V45,IF($C17=5,料金元データ!V52,IF($C17=6,料金元データ!V59))))))*(1-$J$10),-1)</f>
        <v>0</v>
      </c>
      <c r="W17" s="85">
        <f>ROUNDDOWN(IF($C17=1,料金元データ!W24,IF($C17=2,料金元データ!W31,IF($C17=3,料金元データ!W38,IF($C17=4,料金元データ!W45,IF($C17=5,料金元データ!W52,IF($C17=6,料金元データ!W59))))))*(1-$J$10),-1)</f>
        <v>0</v>
      </c>
      <c r="X17" s="85">
        <f>ROUNDDOWN(IF($C17=1,料金元データ!X24,IF($C17=2,料金元データ!X31,IF($C17=3,料金元データ!X38,IF($C17=4,料金元データ!X45,IF($C17=5,料金元データ!X52,IF($C17=6,料金元データ!X59))))))*(1-$J$10),-1)</f>
        <v>0</v>
      </c>
      <c r="Y17" s="85">
        <f>ROUNDDOWN(IF($C17=1,料金元データ!Y24,IF($C17=2,料金元データ!Y31,IF($C17=3,料金元データ!Y38,IF($C17=4,料金元データ!Y45,IF($C17=5,料金元データ!Y52,IF($C17=6,料金元データ!Y59))))))*(1-$J$10),-1)</f>
        <v>0</v>
      </c>
      <c r="Z17" s="85">
        <f>ROUNDDOWN(IF($C17=1,料金元データ!Z24,IF($C17=2,料金元データ!Z31,IF($C17=3,料金元データ!Z38,IF($C17=4,料金元データ!Z45,IF($C17=5,料金元データ!Z52,IF($C17=6,料金元データ!Z59))))))*(1-$J$10),-1)</f>
        <v>0</v>
      </c>
      <c r="AA17" s="85">
        <f>ROUNDDOWN(IF($C17=1,料金元データ!AA24,IF($C17=2,料金元データ!AA31,IF($C17=3,料金元データ!AA38,IF($C17=4,料金元データ!AA45,IF($C17=5,料金元データ!AA52,IF($C17=6,料金元データ!AA59))))))*(1-$J$10),-1)</f>
        <v>0</v>
      </c>
      <c r="AB17" s="85">
        <f>ROUNDDOWN(IF($C17=1,料金元データ!AB24,IF($C17=2,料金元データ!AB31,IF($C17=3,料金元データ!AB38,IF($C17=4,料金元データ!AB45,IF($C17=5,料金元データ!AB52,IF($C17=6,料金元データ!AB59))))))*(1-$J$10),-1)</f>
        <v>0</v>
      </c>
      <c r="AC17" s="85">
        <f>ROUNDDOWN(IF($C17=1,料金元データ!AC24,IF($C17=2,料金元データ!AC31,IF($C17=3,料金元データ!AC38,IF($C17=4,料金元データ!AC45,IF($C17=5,料金元データ!AC52,IF($C17=6,料金元データ!AC59))))))*(1-$J$10),-1)</f>
        <v>0</v>
      </c>
      <c r="AD17" s="85">
        <f>ROUNDDOWN(IF($C17=1,料金元データ!AD24,IF($C17=2,料金元データ!AD31,IF($C17=3,料金元データ!AD38,IF($C17=4,料金元データ!AD45,IF($C17=5,料金元データ!AD52,IF($C17=6,料金元データ!AD59))))))*(1-$J$10),-1)</f>
        <v>0</v>
      </c>
      <c r="AE17" s="85">
        <f>ROUNDDOWN(IF($C17=1,料金元データ!AE24,IF($C17=2,料金元データ!AE31,IF($C17=3,料金元データ!AE38,IF($C17=4,料金元データ!AE45,IF($C17=5,料金元データ!AE52,IF($C17=6,料金元データ!AE59))))))*(1-$J$10),-1)</f>
        <v>0</v>
      </c>
      <c r="AF17" s="85">
        <f>ROUNDDOWN(IF($C17=1,料金元データ!AF24,IF($C17=2,料金元データ!AF31,IF($C17=3,料金元データ!AF38,IF($C17=4,料金元データ!AF45,IF($C17=5,料金元データ!AF52,IF($C17=6,料金元データ!AF59))))))*(1-$J$10),-1)</f>
        <v>0</v>
      </c>
      <c r="AG17" s="19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x14ac:dyDescent="0.2">
      <c r="B18" s="68"/>
      <c r="C18" s="6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55" ht="18" hidden="1" thickBot="1" x14ac:dyDescent="0.25">
      <c r="B19" s="77"/>
      <c r="C19" s="78" t="s">
        <v>57</v>
      </c>
      <c r="D19" s="79">
        <f ca="1">IFERROR(IF((D29-在庫!$B$1+1)&lt;0,0,(D29-在庫!$B$1)+2),"")</f>
        <v>2</v>
      </c>
      <c r="E19" s="79">
        <f ca="1">IFERROR(IF((E29-在庫!$B$1+1)&lt;0,0,(E29-在庫!$B$1)+2),"")</f>
        <v>3</v>
      </c>
      <c r="F19" s="79">
        <f ca="1">IFERROR(IF((F29-在庫!$B$1+1)&lt;0,0,(F29-在庫!$B$1)+2),"")</f>
        <v>4</v>
      </c>
      <c r="G19" s="79">
        <f ca="1">IFERROR(IF((G29-在庫!$B$1+1)&lt;0,0,(G29-在庫!$B$1)+2),"")</f>
        <v>5</v>
      </c>
      <c r="H19" s="79">
        <f ca="1">IFERROR(IF((H29-在庫!$B$1+1)&lt;0,0,(H29-在庫!$B$1)+2),"")</f>
        <v>6</v>
      </c>
      <c r="I19" s="79">
        <f ca="1">IFERROR(IF((I29-在庫!$B$1+1)&lt;0,0,(I29-在庫!$B$1)+2),"")</f>
        <v>7</v>
      </c>
      <c r="J19" s="79">
        <f ca="1">IFERROR(IF((J29-在庫!$B$1+1)&lt;0,0,(J29-在庫!$B$1)+2),"")</f>
        <v>8</v>
      </c>
      <c r="K19" s="79">
        <f ca="1">IFERROR(IF((K29-在庫!$B$1+1)&lt;0,0,(K29-在庫!$B$1)+2),"")</f>
        <v>9</v>
      </c>
      <c r="L19" s="79">
        <f ca="1">IFERROR(IF((L29-在庫!$B$1+1)&lt;0,0,(L29-在庫!$B$1)+2),"")</f>
        <v>10</v>
      </c>
      <c r="M19" s="79">
        <f ca="1">IFERROR(IF((M29-在庫!$B$1+1)&lt;0,0,(M29-在庫!$B$1)+2),"")</f>
        <v>11</v>
      </c>
      <c r="N19" s="79">
        <f ca="1">IFERROR(IF((N29-在庫!$B$1+1)&lt;0,0,(N29-在庫!$B$1)+2),"")</f>
        <v>12</v>
      </c>
      <c r="O19" s="79">
        <f ca="1">IFERROR(IF((O29-在庫!$B$1+1)&lt;0,0,(O29-在庫!$B$1)+2),"")</f>
        <v>13</v>
      </c>
      <c r="P19" s="79">
        <f ca="1">IFERROR(IF((P29-在庫!$B$1+1)&lt;0,0,(P29-在庫!$B$1)+2),"")</f>
        <v>14</v>
      </c>
      <c r="Q19" s="79">
        <f ca="1">IFERROR(IF((Q29-在庫!$B$1+1)&lt;0,0,(Q29-在庫!$B$1)+2),"")</f>
        <v>15</v>
      </c>
      <c r="R19" s="79">
        <f ca="1">IFERROR(IF((R29-在庫!$B$1+1)&lt;0,0,(R29-在庫!$B$1)+2),"")</f>
        <v>16</v>
      </c>
      <c r="S19" s="79">
        <f ca="1">IFERROR(IF((S29-在庫!$B$1+1)&lt;0,0,(S29-在庫!$B$1)+2),"")</f>
        <v>17</v>
      </c>
      <c r="T19" s="79">
        <f ca="1">IFERROR(IF((T29-在庫!$B$1+1)&lt;0,0,(T29-在庫!$B$1)+2),"")</f>
        <v>18</v>
      </c>
      <c r="U19" s="79">
        <f ca="1">IFERROR(IF((U29-在庫!$B$1+1)&lt;0,0,(U29-在庫!$B$1)+2),"")</f>
        <v>19</v>
      </c>
      <c r="V19" s="79">
        <f ca="1">IFERROR(IF((V29-在庫!$B$1+1)&lt;0,0,(V29-在庫!$B$1)+2),"")</f>
        <v>20</v>
      </c>
      <c r="W19" s="79">
        <f ca="1">IFERROR(IF((W29-在庫!$B$1+1)&lt;0,0,(W29-在庫!$B$1)+2),"")</f>
        <v>21</v>
      </c>
      <c r="X19" s="79">
        <f ca="1">IFERROR(IF((X29-在庫!$B$1+1)&lt;0,0,(X29-在庫!$B$1)+2),"")</f>
        <v>22</v>
      </c>
      <c r="Y19" s="79">
        <f ca="1">IFERROR(IF((Y29-在庫!$B$1+1)&lt;0,0,(Y29-在庫!$B$1)+2),"")</f>
        <v>23</v>
      </c>
      <c r="Z19" s="79">
        <f ca="1">IFERROR(IF((Z29-在庫!$B$1+1)&lt;0,0,(Z29-在庫!$B$1)+2),"")</f>
        <v>24</v>
      </c>
      <c r="AA19" s="79">
        <f ca="1">IFERROR(IF((AA29-在庫!$B$1+1)&lt;0,0,(AA29-在庫!$B$1)+2),"")</f>
        <v>25</v>
      </c>
      <c r="AB19" s="79">
        <f ca="1">IFERROR(IF((AB29-在庫!$B$1+1)&lt;0,0,(AB29-在庫!$B$1)+2),"")</f>
        <v>26</v>
      </c>
      <c r="AC19" s="79">
        <f ca="1">IFERROR(IF((AC29-在庫!$B$1+1)&lt;0,0,(AC29-在庫!$B$1)+2),"")</f>
        <v>27</v>
      </c>
      <c r="AD19" s="79">
        <f ca="1">IFERROR(IF((AD29-在庫!$B$1+1)&lt;0,0,(AD29-在庫!$B$1)+2),"")</f>
        <v>28</v>
      </c>
      <c r="AE19" s="79">
        <f ca="1">IFERROR(IF((AE29-在庫!$B$1+1)&lt;0,0,(AE29-在庫!$B$1)+2),"")</f>
        <v>29</v>
      </c>
      <c r="AF19" s="79">
        <f ca="1">IFERROR(IF((AF29-在庫!$B$1+1)&lt;0,0,(AF29-在庫!$B$1)+2),"")</f>
        <v>30</v>
      </c>
      <c r="AG19" s="79">
        <f ca="1">IFERROR(IF((AG29-在庫!$B$1+1)&lt;0,0,(AG29-在庫!$B$1)+2),"")</f>
        <v>31</v>
      </c>
      <c r="AH19" s="79">
        <f ca="1">IFERROR(IF((AH29-在庫!$B$1+1)&lt;0,0,(AH29-在庫!$B$1)+2),"")</f>
        <v>32</v>
      </c>
    </row>
    <row r="20" spans="1:55" ht="17.5" customHeight="1" x14ac:dyDescent="0.2">
      <c r="B20" s="327" t="str">
        <f ca="1">RIGHT(CELL("filename",A1),LEN(CELL("filename",A1))-FIND("]",CELL("filename",A1)))</f>
        <v>2025年11月</v>
      </c>
      <c r="C20" s="180" t="s">
        <v>130</v>
      </c>
      <c r="D20" s="181">
        <f ca="1">IFERROR(INDEX(カレンダーデータ!$I$4:$K$2000,MATCH(D$29,カレンダーデータ!$H$4:$H$2000,0),MATCH($C$20,カレンダーデータ!$I$3:$K$3,0)),"No Data")</f>
        <v>72543</v>
      </c>
      <c r="E20" s="181">
        <f ca="1">IFERROR(INDEX(カレンダーデータ!$I$4:$K$2000,MATCH(E$29,カレンダーデータ!$H$4:$H$2000,0),MATCH($C$20,カレンダーデータ!$I$3:$K$3,0)),"No Data")</f>
        <v>66228</v>
      </c>
      <c r="F20" s="181">
        <f ca="1">IFERROR(INDEX(カレンダーデータ!$I$4:$K$2000,MATCH(F$29,カレンダーデータ!$H$4:$H$2000,0),MATCH($C$20,カレンダーデータ!$I$3:$K$3,0)),"No Data")</f>
        <v>55603</v>
      </c>
      <c r="G20" s="181">
        <f ca="1">IFERROR(INDEX(カレンダーデータ!$I$4:$K$2000,MATCH(G$29,カレンダーデータ!$H$4:$H$2000,0),MATCH($C$20,カレンダーデータ!$I$3:$K$3,0)),"No Data")</f>
        <v>48550</v>
      </c>
      <c r="H20" s="181">
        <f ca="1">IFERROR(INDEX(カレンダーデータ!$I$4:$K$2000,MATCH(H$29,カレンダーデータ!$H$4:$H$2000,0),MATCH($C$20,カレンダーデータ!$I$3:$K$3,0)),"No Data")</f>
        <v>47338</v>
      </c>
      <c r="I20" s="181">
        <f ca="1">IFERROR(INDEX(カレンダーデータ!$I$4:$K$2000,MATCH(I$29,カレンダーデータ!$H$4:$H$2000,0),MATCH($C$20,カレンダーデータ!$I$3:$K$3,0)),"No Data")</f>
        <v>68489</v>
      </c>
      <c r="J20" s="181">
        <f ca="1">IFERROR(INDEX(カレンダーデータ!$I$4:$K$2000,MATCH(J$29,カレンダーデータ!$H$4:$H$2000,0),MATCH($C$20,カレンダーデータ!$I$3:$K$3,0)),"No Data")</f>
        <v>66070</v>
      </c>
      <c r="K20" s="181">
        <f ca="1">IFERROR(INDEX(カレンダーデータ!$I$4:$K$2000,MATCH(K$29,カレンダーデータ!$H$4:$H$2000,0),MATCH($C$20,カレンダーデータ!$I$3:$K$3,0)),"No Data")</f>
        <v>79699</v>
      </c>
      <c r="L20" s="181">
        <f ca="1">IFERROR(INDEX(カレンダーデータ!$I$4:$K$2000,MATCH(L$29,カレンダーデータ!$H$4:$H$2000,0),MATCH($C$20,カレンダーデータ!$I$3:$K$3,0)),"No Data")</f>
        <v>77116</v>
      </c>
      <c r="M20" s="181">
        <f ca="1">IFERROR(INDEX(カレンダーデータ!$I$4:$K$2000,MATCH(M$29,カレンダーデータ!$H$4:$H$2000,0),MATCH($C$20,カレンダーデータ!$I$3:$K$3,0)),"No Data")</f>
        <v>60209</v>
      </c>
      <c r="N20" s="181">
        <f ca="1">IFERROR(INDEX(カレンダーデータ!$I$4:$K$2000,MATCH(N$29,カレンダーデータ!$H$4:$H$2000,0),MATCH($C$20,カレンダーデータ!$I$3:$K$3,0)),"No Data")</f>
        <v>64806</v>
      </c>
      <c r="O20" s="181">
        <f ca="1">IFERROR(INDEX(カレンダーデータ!$I$4:$K$2000,MATCH(O$29,カレンダーデータ!$H$4:$H$2000,0),MATCH($C$20,カレンダーデータ!$I$3:$K$3,0)),"No Data")</f>
        <v>73178</v>
      </c>
      <c r="P20" s="181">
        <f ca="1">IFERROR(INDEX(カレンダーデータ!$I$4:$K$2000,MATCH(P$29,カレンダーデータ!$H$4:$H$2000,0),MATCH($C$20,カレンダーデータ!$I$3:$K$3,0)),"No Data")</f>
        <v>76676</v>
      </c>
      <c r="Q20" s="181">
        <f ca="1">IFERROR(INDEX(カレンダーデータ!$I$4:$K$2000,MATCH(Q$29,カレンダーデータ!$H$4:$H$2000,0),MATCH($C$20,カレンダーデータ!$I$3:$K$3,0)),"No Data")</f>
        <v>77682</v>
      </c>
      <c r="R20" s="181">
        <f ca="1">IFERROR(INDEX(カレンダーデータ!$I$4:$K$2000,MATCH(R$29,カレンダーデータ!$H$4:$H$2000,0),MATCH($C$20,カレンダーデータ!$I$3:$K$3,0)),"No Data")</f>
        <v>85298</v>
      </c>
      <c r="S20" s="181">
        <f ca="1">IFERROR(INDEX(カレンダーデータ!$I$4:$K$2000,MATCH(S$29,カレンダーデータ!$H$4:$H$2000,0),MATCH($C$20,カレンダーデータ!$I$3:$K$3,0)),"No Data")</f>
        <v>66660</v>
      </c>
      <c r="T20" s="181">
        <f ca="1">IFERROR(INDEX(カレンダーデータ!$I$4:$K$2000,MATCH(T$29,カレンダーデータ!$H$4:$H$2000,0),MATCH($C$20,カレンダーデータ!$I$3:$K$3,0)),"No Data")</f>
        <v>55875</v>
      </c>
      <c r="U20" s="181">
        <f ca="1">IFERROR(INDEX(カレンダーデータ!$I$4:$K$2000,MATCH(U$29,カレンダーデータ!$H$4:$H$2000,0),MATCH($C$20,カレンダーデータ!$I$3:$K$3,0)),"No Data")</f>
        <v>49489</v>
      </c>
      <c r="V20" s="181">
        <f ca="1">IFERROR(INDEX(カレンダーデータ!$I$4:$K$2000,MATCH(V$29,カレンダーデータ!$H$4:$H$2000,0),MATCH($C$20,カレンダーデータ!$I$3:$K$3,0)),"No Data")</f>
        <v>50116</v>
      </c>
      <c r="W20" s="181">
        <f ca="1">IFERROR(INDEX(カレンダーデータ!$I$4:$K$2000,MATCH(W$29,カレンダーデータ!$H$4:$H$2000,0),MATCH($C$20,カレンダーデータ!$I$3:$K$3,0)),"No Data")</f>
        <v>53775</v>
      </c>
      <c r="X20" s="181">
        <f ca="1">IFERROR(INDEX(カレンダーデータ!$I$4:$K$2000,MATCH(X$29,カレンダーデータ!$H$4:$H$2000,0),MATCH($C$20,カレンダーデータ!$I$3:$K$3,0)),"No Data")</f>
        <v>79158</v>
      </c>
      <c r="Y20" s="181">
        <f ca="1">IFERROR(INDEX(カレンダーデータ!$I$4:$K$2000,MATCH(Y$29,カレンダーデータ!$H$4:$H$2000,0),MATCH($C$20,カレンダーデータ!$I$3:$K$3,0)),"No Data")</f>
        <v>96036</v>
      </c>
      <c r="Z20" s="181">
        <f ca="1">IFERROR(INDEX(カレンダーデータ!$I$4:$K$2000,MATCH(Z$29,カレンダーデータ!$H$4:$H$2000,0),MATCH($C$20,カレンダーデータ!$I$3:$K$3,0)),"No Data")</f>
        <v>89088</v>
      </c>
      <c r="AA20" s="181">
        <f ca="1">IFERROR(INDEX(カレンダーデータ!$I$4:$K$2000,MATCH(AA$29,カレンダーデータ!$H$4:$H$2000,0),MATCH($C$20,カレンダーデータ!$I$3:$K$3,0)),"No Data")</f>
        <v>78952</v>
      </c>
      <c r="AB20" s="181">
        <f ca="1">IFERROR(INDEX(カレンダーデータ!$I$4:$K$2000,MATCH(AB$29,カレンダーデータ!$H$4:$H$2000,0),MATCH($C$20,カレンダーデータ!$I$3:$K$3,0)),"No Data")</f>
        <v>53138</v>
      </c>
      <c r="AC20" s="181">
        <f ca="1">IFERROR(INDEX(カレンダーデータ!$I$4:$K$2000,MATCH(AC$29,カレンダーデータ!$H$4:$H$2000,0),MATCH($C$20,カレンダーデータ!$I$3:$K$3,0)),"No Data")</f>
        <v>42352</v>
      </c>
      <c r="AD20" s="181">
        <f ca="1">IFERROR(INDEX(カレンダーデータ!$I$4:$K$2000,MATCH(AD$29,カレンダーデータ!$H$4:$H$2000,0),MATCH($C$20,カレンダーデータ!$I$3:$K$3,0)),"No Data")</f>
        <v>65075</v>
      </c>
      <c r="AE20" s="181">
        <f ca="1">IFERROR(INDEX(カレンダーデータ!$I$4:$K$2000,MATCH(AE$29,カレンダーデータ!$H$4:$H$2000,0),MATCH($C$20,カレンダーデータ!$I$3:$K$3,0)),"No Data")</f>
        <v>56171</v>
      </c>
      <c r="AF20" s="181">
        <f ca="1">IFERROR(INDEX(カレンダーデータ!$I$4:$K$2000,MATCH(AF$29,カレンダーデータ!$H$4:$H$2000,0),MATCH($C$20,カレンダーデータ!$I$3:$K$3,0)),"No Data")</f>
        <v>65364</v>
      </c>
      <c r="AG20" s="181">
        <f ca="1">IFERROR(INDEX(カレンダーデータ!$I$4:$K$2000,MATCH(AG$29,カレンダーデータ!$H$4:$H$2000,0),MATCH($C$20,カレンダーデータ!$I$3:$K$3,0)),"No Data")</f>
        <v>55926</v>
      </c>
      <c r="AH20" s="181">
        <f ca="1">IFERROR(INDEX(カレンダーデータ!$I$4:$K$2000,MATCH(AH$29,カレンダーデータ!$H$4:$H$2000,0),MATCH($C$20,カレンダーデータ!$I$3:$K$3,0)),"No Data")</f>
        <v>50377</v>
      </c>
      <c r="AI20" s="9"/>
      <c r="AJ20" s="9"/>
      <c r="AK20" s="9"/>
    </row>
    <row r="21" spans="1:55" ht="17.5" customHeight="1" x14ac:dyDescent="0.2">
      <c r="B21" s="327"/>
      <c r="C21" s="180" t="s">
        <v>110</v>
      </c>
      <c r="D21" s="182">
        <f ca="1">IFERROR(INDEX(カレンダーデータ!$I$4:$K$2000,MATCH(D$29,カレンダーデータ!$H$4:$H$2000,0),MATCH($C$21,カレンダーデータ!$I$3:$K$3,0)),"No Data")</f>
        <v>0.45716333760666089</v>
      </c>
      <c r="E21" s="182">
        <f ca="1">IFERROR(INDEX(カレンダーデータ!$I$4:$K$2000,MATCH(E$29,カレンダーデータ!$H$4:$H$2000,0),MATCH($C$21,カレンダーデータ!$I$3:$K$3,0)),"No Data")</f>
        <v>0.45067041130639607</v>
      </c>
      <c r="F21" s="182">
        <f ca="1">IFERROR(INDEX(カレンダーデータ!$I$4:$K$2000,MATCH(F$29,カレンダーデータ!$H$4:$H$2000,0),MATCH($C$21,カレンダーデータ!$I$3:$K$3,0)),"No Data")</f>
        <v>0.38539287448518966</v>
      </c>
      <c r="G21" s="182">
        <f ca="1">IFERROR(INDEX(カレンダーデータ!$I$4:$K$2000,MATCH(G$29,カレンダーデータ!$H$4:$H$2000,0),MATCH($C$21,カレンダーデータ!$I$3:$K$3,0)),"No Data")</f>
        <v>0.35680741503604529</v>
      </c>
      <c r="H21" s="182">
        <f ca="1">IFERROR(INDEX(カレンダーデータ!$I$4:$K$2000,MATCH(H$29,カレンダーデータ!$H$4:$H$2000,0),MATCH($C$21,カレンダーデータ!$I$3:$K$3,0)),"No Data")</f>
        <v>0.322954074950357</v>
      </c>
      <c r="I21" s="182">
        <f ca="1">IFERROR(INDEX(カレンダーデータ!$I$4:$K$2000,MATCH(I$29,カレンダーデータ!$H$4:$H$2000,0),MATCH($C$21,カレンダーデータ!$I$3:$K$3,0)),"No Data")</f>
        <v>0.34212793295273691</v>
      </c>
      <c r="J21" s="182">
        <f ca="1">IFERROR(INDEX(カレンダーデータ!$I$4:$K$2000,MATCH(J$29,カレンダーデータ!$H$4:$H$2000,0),MATCH($C$21,カレンダーデータ!$I$3:$K$3,0)),"No Data")</f>
        <v>0.35348872408052068</v>
      </c>
      <c r="K21" s="182">
        <f ca="1">IFERROR(INDEX(カレンダーデータ!$I$4:$K$2000,MATCH(K$29,カレンダーデータ!$H$4:$H$2000,0),MATCH($C$21,カレンダーデータ!$I$3:$K$3,0)),"No Data")</f>
        <v>0.40779683559392216</v>
      </c>
      <c r="L21" s="182">
        <f ca="1">IFERROR(INDEX(カレンダーデータ!$I$4:$K$2000,MATCH(L$29,カレンダーデータ!$H$4:$H$2000,0),MATCH($C$21,カレンダーデータ!$I$3:$K$3,0)),"No Data")</f>
        <v>0.40433891799367189</v>
      </c>
      <c r="M21" s="182">
        <f ca="1">IFERROR(INDEX(カレンダーデータ!$I$4:$K$2000,MATCH(M$29,カレンダーデータ!$H$4:$H$2000,0),MATCH($C$21,カレンダーデータ!$I$3:$K$3,0)),"No Data")</f>
        <v>0.32672856217509011</v>
      </c>
      <c r="N21" s="182">
        <f ca="1">IFERROR(INDEX(カレンダーデータ!$I$4:$K$2000,MATCH(N$29,カレンダーデータ!$H$4:$H$2000,0),MATCH($C$21,カレンダーデータ!$I$3:$K$3,0)),"No Data")</f>
        <v>0.28915532512421688</v>
      </c>
      <c r="O21" s="182">
        <f ca="1">IFERROR(INDEX(カレンダーデータ!$I$4:$K$2000,MATCH(O$29,カレンダーデータ!$H$4:$H$2000,0),MATCH($C$21,カレンダーデータ!$I$3:$K$3,0)),"No Data")</f>
        <v>0.27470004646205143</v>
      </c>
      <c r="P21" s="182">
        <f ca="1">IFERROR(INDEX(カレンダーデータ!$I$4:$K$2000,MATCH(P$29,カレンダーデータ!$H$4:$H$2000,0),MATCH($C$21,カレンダーデータ!$I$3:$K$3,0)),"No Data")</f>
        <v>0.26944545881370963</v>
      </c>
      <c r="Q21" s="182">
        <f ca="1">IFERROR(INDEX(カレンダーデータ!$I$4:$K$2000,MATCH(Q$29,カレンダーデータ!$H$4:$H$2000,0),MATCH($C$21,カレンダーデータ!$I$3:$K$3,0)),"No Data")</f>
        <v>0.30050719600422232</v>
      </c>
      <c r="R21" s="182">
        <f ca="1">IFERROR(INDEX(カレンダーデータ!$I$4:$K$2000,MATCH(R$29,カレンダーデータ!$H$4:$H$2000,0),MATCH($C$21,カレンダーデータ!$I$3:$K$3,0)),"No Data")</f>
        <v>0.30667776501207533</v>
      </c>
      <c r="S21" s="182">
        <f ca="1">IFERROR(INDEX(カレンダーデータ!$I$4:$K$2000,MATCH(S$29,カレンダーデータ!$H$4:$H$2000,0),MATCH($C$21,カレンダーデータ!$I$3:$K$3,0)),"No Data")</f>
        <v>0.33948394839483947</v>
      </c>
      <c r="T21" s="182">
        <f ca="1">IFERROR(INDEX(カレンダーデータ!$I$4:$K$2000,MATCH(T$29,カレンダーデータ!$H$4:$H$2000,0),MATCH($C$21,カレンダーデータ!$I$3:$K$3,0)),"No Data")</f>
        <v>0.30185234899328861</v>
      </c>
      <c r="U21" s="182">
        <f ca="1">IFERROR(INDEX(カレンダーデータ!$I$4:$K$2000,MATCH(U$29,カレンダーデータ!$H$4:$H$2000,0),MATCH($C$21,カレンダーデータ!$I$3:$K$3,0)),"No Data")</f>
        <v>0.23215259956758066</v>
      </c>
      <c r="V21" s="182">
        <f ca="1">IFERROR(INDEX(カレンダーデータ!$I$4:$K$2000,MATCH(V$29,カレンダーデータ!$H$4:$H$2000,0),MATCH($C$21,カレンダーデータ!$I$3:$K$3,0)),"No Data")</f>
        <v>0.24187884108867427</v>
      </c>
      <c r="W21" s="182">
        <f ca="1">IFERROR(INDEX(カレンダーデータ!$I$4:$K$2000,MATCH(W$29,カレンダーデータ!$H$4:$H$2000,0),MATCH($C$21,カレンダーデータ!$I$3:$K$3,0)),"No Data")</f>
        <v>0.2698465829846583</v>
      </c>
      <c r="X21" s="182">
        <f ca="1">IFERROR(INDEX(カレンダーデータ!$I$4:$K$2000,MATCH(X$29,カレンダーデータ!$H$4:$H$2000,0),MATCH($C$21,カレンダーデータ!$I$3:$K$3,0)),"No Data")</f>
        <v>0.28309204376058011</v>
      </c>
      <c r="Y21" s="182">
        <f ca="1">IFERROR(INDEX(カレンダーデータ!$I$4:$K$2000,MATCH(Y$29,カレンダーデータ!$H$4:$H$2000,0),MATCH($C$21,カレンダーデータ!$I$3:$K$3,0)),"No Data")</f>
        <v>0.29516014827772918</v>
      </c>
      <c r="Z21" s="182">
        <f ca="1">IFERROR(INDEX(カレンダーデータ!$I$4:$K$2000,MATCH(Z$29,カレンダーデータ!$H$4:$H$2000,0),MATCH($C$21,カレンダーデータ!$I$3:$K$3,0)),"No Data")</f>
        <v>0.26229121767241381</v>
      </c>
      <c r="AA21" s="182">
        <f ca="1">IFERROR(INDEX(カレンダーデータ!$I$4:$K$2000,MATCH(AA$29,カレンダーデータ!$H$4:$H$2000,0),MATCH($C$21,カレンダーデータ!$I$3:$K$3,0)),"No Data")</f>
        <v>0.2072145100820752</v>
      </c>
      <c r="AB21" s="182">
        <f ca="1">IFERROR(INDEX(カレンダーデータ!$I$4:$K$2000,MATCH(AB$29,カレンダーデータ!$H$4:$H$2000,0),MATCH($C$21,カレンダーデータ!$I$3:$K$3,0)),"No Data")</f>
        <v>0.16965260265723212</v>
      </c>
      <c r="AC21" s="182">
        <f ca="1">IFERROR(INDEX(カレンダーデータ!$I$4:$K$2000,MATCH(AC$29,カレンダーデータ!$H$4:$H$2000,0),MATCH($C$21,カレンダーデータ!$I$3:$K$3,0)),"No Data")</f>
        <v>0.15692293162070267</v>
      </c>
      <c r="AD21" s="182">
        <f ca="1">IFERROR(INDEX(カレンダーデータ!$I$4:$K$2000,MATCH(AD$29,カレンダーデータ!$H$4:$H$2000,0),MATCH($C$21,カレンダーデータ!$I$3:$K$3,0)),"No Data")</f>
        <v>0.16610065309258548</v>
      </c>
      <c r="AE21" s="182">
        <f ca="1">IFERROR(INDEX(カレンダーデータ!$I$4:$K$2000,MATCH(AE$29,カレンダーデータ!$H$4:$H$2000,0),MATCH($C$21,カレンダーデータ!$I$3:$K$3,0)),"No Data")</f>
        <v>0.1774403161773869</v>
      </c>
      <c r="AF21" s="182">
        <f ca="1">IFERROR(INDEX(カレンダーデータ!$I$4:$K$2000,MATCH(AF$29,カレンダーデータ!$H$4:$H$2000,0),MATCH($C$21,カレンダーデータ!$I$3:$K$3,0)),"No Data")</f>
        <v>0.24833241539685455</v>
      </c>
      <c r="AG21" s="182">
        <f ca="1">IFERROR(INDEX(カレンダーデータ!$I$4:$K$2000,MATCH(AG$29,カレンダーデータ!$H$4:$H$2000,0),MATCH($C$21,カレンダーデータ!$I$3:$K$3,0)),"No Data")</f>
        <v>0.20995601330329364</v>
      </c>
      <c r="AH21" s="182">
        <f ca="1">IFERROR(INDEX(カレンダーデータ!$I$4:$K$2000,MATCH(AH$29,カレンダーデータ!$H$4:$H$2000,0),MATCH($C$21,カレンダーデータ!$I$3:$K$3,0)),"No Data")</f>
        <v>0.17668777418266271</v>
      </c>
      <c r="AI21" s="9"/>
      <c r="AJ21" s="9"/>
      <c r="AK21" s="9"/>
    </row>
    <row r="22" spans="1:55" ht="17.5" customHeight="1" x14ac:dyDescent="0.2">
      <c r="B22" s="327"/>
      <c r="C22" s="180" t="s">
        <v>105</v>
      </c>
      <c r="D22" s="5" t="str">
        <f ca="1">IFERROR(INDEX(カレンダーデータ!$C$4:$C$22,MATCH(D$29,カレンダーデータ!$B$4:$B$368,0),MATCH($C$22,カレンダーデータ!$C$3,0)),"")</f>
        <v/>
      </c>
      <c r="E22" s="5" t="str">
        <f ca="1">IFERROR(INDEX(カレンダーデータ!$C$4:$C$22,MATCH(E$29,カレンダーデータ!$B$4:$B$368,0),MATCH($C$22,カレンダーデータ!$C$3,0)),"")</f>
        <v/>
      </c>
      <c r="F22" s="5" t="str">
        <f ca="1">IFERROR(INDEX(カレンダーデータ!$C$4:$C$22,MATCH(F$29,カレンダーデータ!$B$4:$B$368,0),MATCH($C$22,カレンダーデータ!$C$3,0)),"")</f>
        <v>文化の日</v>
      </c>
      <c r="G22" s="5" t="str">
        <f ca="1">IFERROR(INDEX(カレンダーデータ!$C$4:$C$22,MATCH(G$29,カレンダーデータ!$B$4:$B$368,0),MATCH($C$22,カレンダーデータ!$C$3,0)),"")</f>
        <v/>
      </c>
      <c r="H22" s="5" t="str">
        <f ca="1">IFERROR(INDEX(カレンダーデータ!$C$4:$C$22,MATCH(H$29,カレンダーデータ!$B$4:$B$368,0),MATCH($C$22,カレンダーデータ!$C$3,0)),"")</f>
        <v/>
      </c>
      <c r="I22" s="5" t="str">
        <f ca="1">IFERROR(INDEX(カレンダーデータ!$C$4:$C$22,MATCH(I$29,カレンダーデータ!$B$4:$B$368,0),MATCH($C$22,カレンダーデータ!$C$3,0)),"")</f>
        <v/>
      </c>
      <c r="J22" s="5" t="str">
        <f ca="1">IFERROR(INDEX(カレンダーデータ!$C$4:$C$22,MATCH(J$29,カレンダーデータ!$B$4:$B$368,0),MATCH($C$22,カレンダーデータ!$C$3,0)),"")</f>
        <v/>
      </c>
      <c r="K22" s="5" t="str">
        <f ca="1">IFERROR(INDEX(カレンダーデータ!$C$4:$C$22,MATCH(K$29,カレンダーデータ!$B$4:$B$368,0),MATCH($C$22,カレンダーデータ!$C$3,0)),"")</f>
        <v/>
      </c>
      <c r="L22" s="5" t="str">
        <f ca="1">IFERROR(INDEX(カレンダーデータ!$C$4:$C$22,MATCH(L$29,カレンダーデータ!$B$4:$B$368,0),MATCH($C$22,カレンダーデータ!$C$3,0)),"")</f>
        <v/>
      </c>
      <c r="M22" s="5" t="str">
        <f ca="1">IFERROR(INDEX(カレンダーデータ!$C$4:$C$22,MATCH(M$29,カレンダーデータ!$B$4:$B$368,0),MATCH($C$22,カレンダーデータ!$C$3,0)),"")</f>
        <v/>
      </c>
      <c r="N22" s="5" t="str">
        <f ca="1">IFERROR(INDEX(カレンダーデータ!$C$4:$C$22,MATCH(N$29,カレンダーデータ!$B$4:$B$368,0),MATCH($C$22,カレンダーデータ!$C$3,0)),"")</f>
        <v/>
      </c>
      <c r="O22" s="5" t="str">
        <f ca="1">IFERROR(INDEX(カレンダーデータ!$C$4:$C$22,MATCH(O$29,カレンダーデータ!$B$4:$B$368,0),MATCH($C$22,カレンダーデータ!$C$3,0)),"")</f>
        <v/>
      </c>
      <c r="P22" s="5" t="str">
        <f ca="1">IFERROR(INDEX(カレンダーデータ!$C$4:$C$22,MATCH(P$29,カレンダーデータ!$B$4:$B$368,0),MATCH($C$22,カレンダーデータ!$C$3,0)),"")</f>
        <v/>
      </c>
      <c r="Q22" s="5" t="str">
        <f ca="1">IFERROR(INDEX(カレンダーデータ!$C$4:$C$22,MATCH(Q$29,カレンダーデータ!$B$4:$B$368,0),MATCH($C$22,カレンダーデータ!$C$3,0)),"")</f>
        <v/>
      </c>
      <c r="R22" s="5" t="str">
        <f ca="1">IFERROR(INDEX(カレンダーデータ!$C$4:$C$22,MATCH(R$29,カレンダーデータ!$B$4:$B$368,0),MATCH($C$22,カレンダーデータ!$C$3,0)),"")</f>
        <v/>
      </c>
      <c r="S22" s="5" t="str">
        <f ca="1">IFERROR(INDEX(カレンダーデータ!$C$4:$C$22,MATCH(S$29,カレンダーデータ!$B$4:$B$368,0),MATCH($C$22,カレンダーデータ!$C$3,0)),"")</f>
        <v/>
      </c>
      <c r="T22" s="5" t="str">
        <f ca="1">IFERROR(INDEX(カレンダーデータ!$C$4:$C$22,MATCH(T$29,カレンダーデータ!$B$4:$B$368,0),MATCH($C$22,カレンダーデータ!$C$3,0)),"")</f>
        <v/>
      </c>
      <c r="U22" s="5" t="str">
        <f ca="1">IFERROR(INDEX(カレンダーデータ!$C$4:$C$22,MATCH(U$29,カレンダーデータ!$B$4:$B$368,0),MATCH($C$22,カレンダーデータ!$C$3,0)),"")</f>
        <v/>
      </c>
      <c r="V22" s="5" t="str">
        <f ca="1">IFERROR(INDEX(カレンダーデータ!$C$4:$C$22,MATCH(V$29,カレンダーデータ!$B$4:$B$368,0),MATCH($C$22,カレンダーデータ!$C$3,0)),"")</f>
        <v/>
      </c>
      <c r="W22" s="5" t="str">
        <f ca="1">IFERROR(INDEX(カレンダーデータ!$C$4:$C$22,MATCH(W$29,カレンダーデータ!$B$4:$B$368,0),MATCH($C$22,カレンダーデータ!$C$3,0)),"")</f>
        <v/>
      </c>
      <c r="X22" s="5" t="str">
        <f ca="1">IFERROR(INDEX(カレンダーデータ!$C$4:$C$22,MATCH(X$29,カレンダーデータ!$B$4:$B$368,0),MATCH($C$22,カレンダーデータ!$C$3,0)),"")</f>
        <v/>
      </c>
      <c r="Y22" s="5" t="str">
        <f ca="1">IFERROR(INDEX(カレンダーデータ!$C$4:$C$22,MATCH(Y$29,カレンダーデータ!$B$4:$B$368,0),MATCH($C$22,カレンダーデータ!$C$3,0)),"")</f>
        <v/>
      </c>
      <c r="Z22" s="5" t="str">
        <f ca="1">IFERROR(INDEX(カレンダーデータ!$C$4:$C$22,MATCH(Z$29,カレンダーデータ!$B$4:$B$368,0),MATCH($C$22,カレンダーデータ!$C$3,0)),"")</f>
        <v>勤労感謝の日</v>
      </c>
      <c r="AA22" s="5" t="str">
        <f ca="1">IFERROR(INDEX(カレンダーデータ!$C$4:$C$22,MATCH(AA$29,カレンダーデータ!$B$4:$B$368,0),MATCH($C$22,カレンダーデータ!$C$3,0)),"")</f>
        <v>勤労感謝の日の振替休日</v>
      </c>
      <c r="AB22" s="5" t="str">
        <f ca="1">IFERROR(INDEX(カレンダーデータ!$C$4:$C$22,MATCH(AB$29,カレンダーデータ!$B$4:$B$368,0),MATCH($C$22,カレンダーデータ!$C$3,0)),"")</f>
        <v/>
      </c>
      <c r="AC22" s="5" t="str">
        <f ca="1">IFERROR(INDEX(カレンダーデータ!$C$4:$C$22,MATCH(AC$29,カレンダーデータ!$B$4:$B$368,0),MATCH($C$22,カレンダーデータ!$C$3,0)),"")</f>
        <v/>
      </c>
      <c r="AD22" s="5" t="str">
        <f ca="1">IFERROR(INDEX(カレンダーデータ!$C$4:$C$22,MATCH(AD$29,カレンダーデータ!$B$4:$B$368,0),MATCH($C$22,カレンダーデータ!$C$3,0)),"")</f>
        <v/>
      </c>
      <c r="AE22" s="5" t="str">
        <f ca="1">IFERROR(INDEX(カレンダーデータ!$C$4:$C$22,MATCH(AE$29,カレンダーデータ!$B$4:$B$368,0),MATCH($C$22,カレンダーデータ!$C$3,0)),"")</f>
        <v/>
      </c>
      <c r="AF22" s="5" t="str">
        <f ca="1">IFERROR(INDEX(カレンダーデータ!$C$4:$C$22,MATCH(AF$29,カレンダーデータ!$B$4:$B$368,0),MATCH($C$22,カレンダーデータ!$C$3,0)),"")</f>
        <v/>
      </c>
      <c r="AG22" s="5" t="str">
        <f ca="1">IFERROR(INDEX(カレンダーデータ!$C$4:$C$22,MATCH(AG$29,カレンダーデータ!$B$4:$B$368,0),MATCH($C$22,カレンダーデータ!$C$3,0)),"")</f>
        <v/>
      </c>
      <c r="AH22" s="5" t="str">
        <f ca="1">IFERROR(INDEX(カレンダーデータ!$C$4:$C$22,MATCH(AH$29,カレンダーデータ!$B$4:$B$368,0),MATCH($C$22,カレンダーデータ!$C$3,0)),"")</f>
        <v/>
      </c>
      <c r="AI22" s="9"/>
      <c r="AJ22" s="9"/>
      <c r="AK22" s="9"/>
    </row>
    <row r="23" spans="1:55" ht="17.5" customHeight="1" x14ac:dyDescent="0.2">
      <c r="B23" s="327"/>
      <c r="C23" s="180" t="s">
        <v>106</v>
      </c>
      <c r="D23" s="5" t="str">
        <f ca="1">IFERROR(INDEX(カレンダーデータ!$F$4:$F$368,MATCH(D$29,カレンダーデータ!$E$4:$E$368,0),MATCH($C$23,カレンダーデータ!$F$3,0)),"")</f>
        <v/>
      </c>
      <c r="E23" s="5" t="str">
        <f ca="1">IFERROR(INDEX(カレンダーデータ!$F$4:$F$368,MATCH(E$29,カレンダーデータ!$E$4:$E$368,0),MATCH($C$23,カレンダーデータ!$F$3,0)),"")</f>
        <v/>
      </c>
      <c r="F23" s="5" t="str">
        <f ca="1">IFERROR(INDEX(カレンダーデータ!$F$4:$F$368,MATCH(F$29,カレンダーデータ!$E$4:$E$368,0),MATCH($C$23,カレンダーデータ!$F$3,0)),"")</f>
        <v/>
      </c>
      <c r="G23" s="5" t="str">
        <f ca="1">IFERROR(INDEX(カレンダーデータ!$F$4:$F$368,MATCH(G$29,カレンダーデータ!$E$4:$E$368,0),MATCH($C$23,カレンダーデータ!$F$3,0)),"")</f>
        <v/>
      </c>
      <c r="H23" s="5" t="str">
        <f ca="1">IFERROR(INDEX(カレンダーデータ!$F$4:$F$368,MATCH(H$29,カレンダーデータ!$E$4:$E$368,0),MATCH($C$23,カレンダーデータ!$F$3,0)),"")</f>
        <v/>
      </c>
      <c r="I23" s="5" t="str">
        <f ca="1">IFERROR(INDEX(カレンダーデータ!$F$4:$F$368,MATCH(I$29,カレンダーデータ!$E$4:$E$368,0),MATCH($C$23,カレンダーデータ!$F$3,0)),"")</f>
        <v/>
      </c>
      <c r="J23" s="5" t="str">
        <f ca="1">IFERROR(INDEX(カレンダーデータ!$F$4:$F$368,MATCH(J$29,カレンダーデータ!$E$4:$E$368,0),MATCH($C$23,カレンダーデータ!$F$3,0)),"")</f>
        <v/>
      </c>
      <c r="K23" s="5" t="str">
        <f ca="1">IFERROR(INDEX(カレンダーデータ!$F$4:$F$368,MATCH(K$29,カレンダーデータ!$E$4:$E$368,0),MATCH($C$23,カレンダーデータ!$F$3,0)),"")</f>
        <v/>
      </c>
      <c r="L23" s="5" t="str">
        <f ca="1">IFERROR(INDEX(カレンダーデータ!$F$4:$F$368,MATCH(L$29,カレンダーデータ!$E$4:$E$368,0),MATCH($C$23,カレンダーデータ!$F$3,0)),"")</f>
        <v/>
      </c>
      <c r="M23" s="5" t="str">
        <f ca="1">IFERROR(INDEX(カレンダーデータ!$F$4:$F$368,MATCH(M$29,カレンダーデータ!$E$4:$E$368,0),MATCH($C$23,カレンダーデータ!$F$3,0)),"")</f>
        <v/>
      </c>
      <c r="N23" s="5" t="str">
        <f ca="1">IFERROR(INDEX(カレンダーデータ!$F$4:$F$368,MATCH(N$29,カレンダーデータ!$E$4:$E$368,0),MATCH($C$23,カレンダーデータ!$F$3,0)),"")</f>
        <v>祝日</v>
      </c>
      <c r="O23" s="5" t="str">
        <f ca="1">IFERROR(INDEX(カレンダーデータ!$F$4:$F$368,MATCH(O$29,カレンダーデータ!$E$4:$E$368,0),MATCH($C$23,カレンダーデータ!$F$3,0)),"")</f>
        <v/>
      </c>
      <c r="P23" s="5" t="str">
        <f ca="1">IFERROR(INDEX(カレンダーデータ!$F$4:$F$368,MATCH(P$29,カレンダーデータ!$E$4:$E$368,0),MATCH($C$23,カレンダーデータ!$F$3,0)),"")</f>
        <v/>
      </c>
      <c r="Q23" s="5" t="str">
        <f ca="1">IFERROR(INDEX(カレンダーデータ!$F$4:$F$368,MATCH(Q$29,カレンダーデータ!$E$4:$E$368,0),MATCH($C$23,カレンダーデータ!$F$3,0)),"")</f>
        <v/>
      </c>
      <c r="R23" s="5" t="str">
        <f ca="1">IFERROR(INDEX(カレンダーデータ!$F$4:$F$368,MATCH(R$29,カレンダーデータ!$E$4:$E$368,0),MATCH($C$23,カレンダーデータ!$F$3,0)),"")</f>
        <v/>
      </c>
      <c r="S23" s="5" t="str">
        <f ca="1">IFERROR(INDEX(カレンダーデータ!$F$4:$F$368,MATCH(S$29,カレンダーデータ!$E$4:$E$368,0),MATCH($C$23,カレンダーデータ!$F$3,0)),"")</f>
        <v/>
      </c>
      <c r="T23" s="5" t="str">
        <f ca="1">IFERROR(INDEX(カレンダーデータ!$F$4:$F$368,MATCH(T$29,カレンダーデータ!$E$4:$E$368,0),MATCH($C$23,カレンダーデータ!$F$3,0)),"")</f>
        <v/>
      </c>
      <c r="U23" s="5" t="str">
        <f ca="1">IFERROR(INDEX(カレンダーデータ!$F$4:$F$368,MATCH(U$29,カレンダーデータ!$E$4:$E$368,0),MATCH($C$23,カレンダーデータ!$F$3,0)),"")</f>
        <v/>
      </c>
      <c r="V23" s="5" t="str">
        <f ca="1">IFERROR(INDEX(カレンダーデータ!$F$4:$F$368,MATCH(V$29,カレンダーデータ!$E$4:$E$368,0),MATCH($C$23,カレンダーデータ!$F$3,0)),"")</f>
        <v/>
      </c>
      <c r="W23" s="5" t="str">
        <f ca="1">IFERROR(INDEX(カレンダーデータ!$F$4:$F$368,MATCH(W$29,カレンダーデータ!$E$4:$E$368,0),MATCH($C$23,カレンダーデータ!$F$3,0)),"")</f>
        <v/>
      </c>
      <c r="X23" s="5" t="str">
        <f ca="1">IFERROR(INDEX(カレンダーデータ!$F$4:$F$368,MATCH(X$29,カレンダーデータ!$E$4:$E$368,0),MATCH($C$23,カレンダーデータ!$F$3,0)),"")</f>
        <v/>
      </c>
      <c r="Y23" s="5" t="str">
        <f ca="1">IFERROR(INDEX(カレンダーデータ!$F$4:$F$368,MATCH(Y$29,カレンダーデータ!$E$4:$E$368,0),MATCH($C$23,カレンダーデータ!$F$3,0)),"")</f>
        <v/>
      </c>
      <c r="Z23" s="5" t="str">
        <f ca="1">IFERROR(INDEX(カレンダーデータ!$F$4:$F$368,MATCH(Z$29,カレンダーデータ!$E$4:$E$368,0),MATCH($C$23,カレンダーデータ!$F$3,0)),"")</f>
        <v/>
      </c>
      <c r="AA23" s="5" t="str">
        <f ca="1">IFERROR(INDEX(カレンダーデータ!$F$4:$F$368,MATCH(AA$29,カレンダーデータ!$E$4:$E$368,0),MATCH($C$23,カレンダーデータ!$F$3,0)),"")</f>
        <v/>
      </c>
      <c r="AB23" s="5" t="str">
        <f ca="1">IFERROR(INDEX(カレンダーデータ!$F$4:$F$368,MATCH(AB$29,カレンダーデータ!$E$4:$E$368,0),MATCH($C$23,カレンダーデータ!$F$3,0)),"")</f>
        <v/>
      </c>
      <c r="AC23" s="5" t="str">
        <f ca="1">IFERROR(INDEX(カレンダーデータ!$F$4:$F$368,MATCH(AC$29,カレンダーデータ!$E$4:$E$368,0),MATCH($C$23,カレンダーデータ!$F$3,0)),"")</f>
        <v/>
      </c>
      <c r="AD23" s="5" t="str">
        <f ca="1">IFERROR(INDEX(カレンダーデータ!$F$4:$F$368,MATCH(AD$29,カレンダーデータ!$E$4:$E$368,0),MATCH($C$23,カレンダーデータ!$F$3,0)),"")</f>
        <v>祝日</v>
      </c>
      <c r="AE23" s="5" t="str">
        <f ca="1">IFERROR(INDEX(カレンダーデータ!$F$4:$F$368,MATCH(AE$29,カレンダーデータ!$E$4:$E$368,0),MATCH($C$23,カレンダーデータ!$F$3,0)),"")</f>
        <v/>
      </c>
      <c r="AF23" s="5" t="str">
        <f ca="1">IFERROR(INDEX(カレンダーデータ!$F$4:$F$368,MATCH(AF$29,カレンダーデータ!$E$4:$E$368,0),MATCH($C$23,カレンダーデータ!$F$3,0)),"")</f>
        <v/>
      </c>
      <c r="AG23" s="5" t="str">
        <f ca="1">IFERROR(INDEX(カレンダーデータ!$F$4:$F$368,MATCH(AG$29,カレンダーデータ!$E$4:$E$368,0),MATCH($C$23,カレンダーデータ!$F$3,0)),"")</f>
        <v/>
      </c>
      <c r="AH23" s="5" t="str">
        <f ca="1">IFERROR(INDEX(カレンダーデータ!$F$4:$F$368,MATCH(AH$29,カレンダーデータ!$E$4:$E$368,0),MATCH($C$23,カレンダーデータ!$F$3,0)),"")</f>
        <v/>
      </c>
      <c r="AI23" s="9"/>
      <c r="AJ23" s="9"/>
      <c r="AK23" s="9"/>
    </row>
    <row r="24" spans="1:55" ht="17.5" customHeight="1" outlineLevel="1" x14ac:dyDescent="0.2">
      <c r="B24" s="327"/>
      <c r="C24" s="180" t="s">
        <v>175</v>
      </c>
      <c r="D24" s="5" t="str">
        <f ca="1">IFERROR(IF(ISBLANK(INDEX(カレンダーデータ!$N$4:$R$368,MATCH(D$29,カレンダーデータ!$M$4:$M$368,0),MATCH($C24,カレンダーデータ!$N$3:$R$3,0))),"",INDEX(カレンダーデータ!$N$4:$R$368,MATCH(D$29,カレンダーデータ!$M$4:$M$368,0),MATCH($C24,カレンダーデータ!$N$3:$R$3,0))),"")</f>
        <v/>
      </c>
      <c r="E24" s="5" t="str">
        <f ca="1">IFERROR(IF(ISBLANK(INDEX(カレンダーデータ!$N$4:$R$368,MATCH(E$29,カレンダーデータ!$M$4:$M$368,0),MATCH($C24,カレンダーデータ!$N$3:$R$3,0))),"",INDEX(カレンダーデータ!$N$4:$R$368,MATCH(E$29,カレンダーデータ!$M$4:$M$368,0),MATCH($C24,カレンダーデータ!$N$3:$R$3,0))),"")</f>
        <v/>
      </c>
      <c r="F24" s="5" t="str">
        <f ca="1">IFERROR(IF(ISBLANK(INDEX(カレンダーデータ!$N$4:$R$368,MATCH(F$29,カレンダーデータ!$M$4:$M$368,0),MATCH($C24,カレンダーデータ!$N$3:$R$3,0))),"",INDEX(カレンダーデータ!$N$4:$R$368,MATCH(F$29,カレンダーデータ!$M$4:$M$368,0),MATCH($C24,カレンダーデータ!$N$3:$R$3,0))),"")</f>
        <v/>
      </c>
      <c r="G24" s="5" t="str">
        <f ca="1">IFERROR(IF(ISBLANK(INDEX(カレンダーデータ!$N$4:$R$368,MATCH(G$29,カレンダーデータ!$M$4:$M$368,0),MATCH($C24,カレンダーデータ!$N$3:$R$3,0))),"",INDEX(カレンダーデータ!$N$4:$R$368,MATCH(G$29,カレンダーデータ!$M$4:$M$368,0),MATCH($C24,カレンダーデータ!$N$3:$R$3,0))),"")</f>
        <v/>
      </c>
      <c r="H24" s="5" t="str">
        <f ca="1">IFERROR(IF(ISBLANK(INDEX(カレンダーデータ!$N$4:$R$368,MATCH(H$29,カレンダーデータ!$M$4:$M$368,0),MATCH($C24,カレンダーデータ!$N$3:$R$3,0))),"",INDEX(カレンダーデータ!$N$4:$R$368,MATCH(H$29,カレンダーデータ!$M$4:$M$368,0),MATCH($C24,カレンダーデータ!$N$3:$R$3,0))),"")</f>
        <v/>
      </c>
      <c r="I24" s="5" t="str">
        <f ca="1">IFERROR(IF(ISBLANK(INDEX(カレンダーデータ!$N$4:$R$368,MATCH(I$29,カレンダーデータ!$M$4:$M$368,0),MATCH($C24,カレンダーデータ!$N$3:$R$3,0))),"",INDEX(カレンダーデータ!$N$4:$R$368,MATCH(I$29,カレンダーデータ!$M$4:$M$368,0),MATCH($C24,カレンダーデータ!$N$3:$R$3,0))),"")</f>
        <v/>
      </c>
      <c r="J24" s="5" t="str">
        <f ca="1">IFERROR(IF(ISBLANK(INDEX(カレンダーデータ!$N$4:$R$368,MATCH(J$29,カレンダーデータ!$M$4:$M$368,0),MATCH($C24,カレンダーデータ!$N$3:$R$3,0))),"",INDEX(カレンダーデータ!$N$4:$R$368,MATCH(J$29,カレンダーデータ!$M$4:$M$368,0),MATCH($C24,カレンダーデータ!$N$3:$R$3,0))),"")</f>
        <v/>
      </c>
      <c r="K24" s="5" t="str">
        <f ca="1">IFERROR(IF(ISBLANK(INDEX(カレンダーデータ!$N$4:$R$368,MATCH(K$29,カレンダーデータ!$M$4:$M$368,0),MATCH($C24,カレンダーデータ!$N$3:$R$3,0))),"",INDEX(カレンダーデータ!$N$4:$R$368,MATCH(K$29,カレンダーデータ!$M$4:$M$368,0),MATCH($C24,カレンダーデータ!$N$3:$R$3,0))),"")</f>
        <v>ツール・ド・おきなわ</v>
      </c>
      <c r="L24" s="5" t="str">
        <f ca="1">IFERROR(IF(ISBLANK(INDEX(カレンダーデータ!$N$4:$R$368,MATCH(L$29,カレンダーデータ!$M$4:$M$368,0),MATCH($C24,カレンダーデータ!$N$3:$R$3,0))),"",INDEX(カレンダーデータ!$N$4:$R$368,MATCH(L$29,カレンダーデータ!$M$4:$M$368,0),MATCH($C24,カレンダーデータ!$N$3:$R$3,0))),"")</f>
        <v>ツール・ド・おきなわ</v>
      </c>
      <c r="M24" s="5" t="str">
        <f ca="1">IFERROR(IF(ISBLANK(INDEX(カレンダーデータ!$N$4:$R$368,MATCH(M$29,カレンダーデータ!$M$4:$M$368,0),MATCH($C24,カレンダーデータ!$N$3:$R$3,0))),"",INDEX(カレンダーデータ!$N$4:$R$368,MATCH(M$29,カレンダーデータ!$M$4:$M$368,0),MATCH($C24,カレンダーデータ!$N$3:$R$3,0))),"")</f>
        <v/>
      </c>
      <c r="N24" s="5" t="str">
        <f ca="1">IFERROR(IF(ISBLANK(INDEX(カレンダーデータ!$N$4:$R$368,MATCH(N$29,カレンダーデータ!$M$4:$M$368,0),MATCH($C24,カレンダーデータ!$N$3:$R$3,0))),"",INDEX(カレンダーデータ!$N$4:$R$368,MATCH(N$29,カレンダーデータ!$M$4:$M$368,0),MATCH($C24,カレンダーデータ!$N$3:$R$3,0))),"")</f>
        <v/>
      </c>
      <c r="O24" s="5" t="str">
        <f ca="1">IFERROR(IF(ISBLANK(INDEX(カレンダーデータ!$N$4:$R$368,MATCH(O$29,カレンダーデータ!$M$4:$M$368,0),MATCH($C24,カレンダーデータ!$N$3:$R$3,0))),"",INDEX(カレンダーデータ!$N$4:$R$368,MATCH(O$29,カレンダーデータ!$M$4:$M$368,0),MATCH($C24,カレンダーデータ!$N$3:$R$3,0))),"")</f>
        <v/>
      </c>
      <c r="P24" s="5" t="str">
        <f ca="1">IFERROR(IF(ISBLANK(INDEX(カレンダーデータ!$N$4:$R$368,MATCH(P$29,カレンダーデータ!$M$4:$M$368,0),MATCH($C24,カレンダーデータ!$N$3:$R$3,0))),"",INDEX(カレンダーデータ!$N$4:$R$368,MATCH(P$29,カレンダーデータ!$M$4:$M$368,0),MATCH($C24,カレンダーデータ!$N$3:$R$3,0))),"")</f>
        <v/>
      </c>
      <c r="Q24" s="5" t="str">
        <f ca="1">IFERROR(IF(ISBLANK(INDEX(カレンダーデータ!$N$4:$R$368,MATCH(Q$29,カレンダーデータ!$M$4:$M$368,0),MATCH($C24,カレンダーデータ!$N$3:$R$3,0))),"",INDEX(カレンダーデータ!$N$4:$R$368,MATCH(Q$29,カレンダーデータ!$M$4:$M$368,0),MATCH($C24,カレンダーデータ!$N$3:$R$3,0))),"")</f>
        <v/>
      </c>
      <c r="R24" s="5" t="str">
        <f ca="1">IFERROR(IF(ISBLANK(INDEX(カレンダーデータ!$N$4:$R$368,MATCH(R$29,カレンダーデータ!$M$4:$M$368,0),MATCH($C24,カレンダーデータ!$N$3:$R$3,0))),"",INDEX(カレンダーデータ!$N$4:$R$368,MATCH(R$29,カレンダーデータ!$M$4:$M$368,0),MATCH($C24,カレンダーデータ!$N$3:$R$3,0))),"")</f>
        <v/>
      </c>
      <c r="S24" s="5" t="str">
        <f ca="1">IFERROR(IF(ISBLANK(INDEX(カレンダーデータ!$N$4:$R$368,MATCH(S$29,カレンダーデータ!$M$4:$M$368,0),MATCH($C24,カレンダーデータ!$N$3:$R$3,0))),"",INDEX(カレンダーデータ!$N$4:$R$368,MATCH(S$29,カレンダーデータ!$M$4:$M$368,0),MATCH($C24,カレンダーデータ!$N$3:$R$3,0))),"")</f>
        <v>おきなわKINトライアスロン</v>
      </c>
      <c r="T24" s="5" t="str">
        <f ca="1">IFERROR(IF(ISBLANK(INDEX(カレンダーデータ!$N$4:$R$368,MATCH(T$29,カレンダーデータ!$M$4:$M$368,0),MATCH($C24,カレンダーデータ!$N$3:$R$3,0))),"",INDEX(カレンダーデータ!$N$4:$R$368,MATCH(T$29,カレンダーデータ!$M$4:$M$368,0),MATCH($C24,カレンダーデータ!$N$3:$R$3,0))),"")</f>
        <v/>
      </c>
      <c r="U24" s="5" t="str">
        <f ca="1">IFERROR(IF(ISBLANK(INDEX(カレンダーデータ!$N$4:$R$368,MATCH(U$29,カレンダーデータ!$M$4:$M$368,0),MATCH($C24,カレンダーデータ!$N$3:$R$3,0))),"",INDEX(カレンダーデータ!$N$4:$R$368,MATCH(U$29,カレンダーデータ!$M$4:$M$368,0),MATCH($C24,カレンダーデータ!$N$3:$R$3,0))),"")</f>
        <v/>
      </c>
      <c r="V24" s="5" t="str">
        <f ca="1">IFERROR(IF(ISBLANK(INDEX(カレンダーデータ!$N$4:$R$368,MATCH(V$29,カレンダーデータ!$M$4:$M$368,0),MATCH($C24,カレンダーデータ!$N$3:$R$3,0))),"",INDEX(カレンダーデータ!$N$4:$R$368,MATCH(V$29,カレンダーデータ!$M$4:$M$368,0),MATCH($C24,カレンダーデータ!$N$3:$R$3,0))),"")</f>
        <v/>
      </c>
      <c r="W24" s="5" t="str">
        <f ca="1">IFERROR(IF(ISBLANK(INDEX(カレンダーデータ!$N$4:$R$368,MATCH(W$29,カレンダーデータ!$M$4:$M$368,0),MATCH($C24,カレンダーデータ!$N$3:$R$3,0))),"",INDEX(カレンダーデータ!$N$4:$R$368,MATCH(W$29,カレンダーデータ!$M$4:$M$368,0),MATCH($C24,カレンダーデータ!$N$3:$R$3,0))),"")</f>
        <v/>
      </c>
      <c r="X24" s="5" t="str">
        <f ca="1">IFERROR(IF(ISBLANK(INDEX(カレンダーデータ!$N$4:$R$368,MATCH(X$29,カレンダーデータ!$M$4:$M$368,0),MATCH($C24,カレンダーデータ!$N$3:$R$3,0))),"",INDEX(カレンダーデータ!$N$4:$R$368,MATCH(X$29,カレンダーデータ!$M$4:$M$368,0),MATCH($C24,カレンダーデータ!$N$3:$R$3,0))),"")</f>
        <v/>
      </c>
      <c r="Y24" s="5" t="str">
        <f ca="1">IFERROR(IF(ISBLANK(INDEX(カレンダーデータ!$N$4:$R$368,MATCH(Y$29,カレンダーデータ!$M$4:$M$368,0),MATCH($C24,カレンダーデータ!$N$3:$R$3,0))),"",INDEX(カレンダーデータ!$N$4:$R$368,MATCH(Y$29,カレンダーデータ!$M$4:$M$368,0),MATCH($C24,カレンダーデータ!$N$3:$R$3,0))),"")</f>
        <v/>
      </c>
      <c r="Z24" s="5" t="str">
        <f ca="1">IFERROR(IF(ISBLANK(INDEX(カレンダーデータ!$N$4:$R$368,MATCH(Z$29,カレンダーデータ!$M$4:$M$368,0),MATCH($C24,カレンダーデータ!$N$3:$R$3,0))),"",INDEX(カレンダーデータ!$N$4:$R$368,MATCH(Z$29,カレンダーデータ!$M$4:$M$368,0),MATCH($C24,カレンダーデータ!$N$3:$R$3,0))),"")</f>
        <v/>
      </c>
      <c r="AA24" s="5" t="str">
        <f ca="1">IFERROR(IF(ISBLANK(INDEX(カレンダーデータ!$N$4:$R$368,MATCH(AA$29,カレンダーデータ!$M$4:$M$368,0),MATCH($C24,カレンダーデータ!$N$3:$R$3,0))),"",INDEX(カレンダーデータ!$N$4:$R$368,MATCH(AA$29,カレンダーデータ!$M$4:$M$368,0),MATCH($C24,カレンダーデータ!$N$3:$R$3,0))),"")</f>
        <v/>
      </c>
      <c r="AB24" s="5" t="str">
        <f ca="1">IFERROR(IF(ISBLANK(INDEX(カレンダーデータ!$N$4:$R$368,MATCH(AB$29,カレンダーデータ!$M$4:$M$368,0),MATCH($C24,カレンダーデータ!$N$3:$R$3,0))),"",INDEX(カレンダーデータ!$N$4:$R$368,MATCH(AB$29,カレンダーデータ!$M$4:$M$368,0),MATCH($C24,カレンダーデータ!$N$3:$R$3,0))),"")</f>
        <v/>
      </c>
      <c r="AC24" s="5" t="str">
        <f ca="1">IFERROR(IF(ISBLANK(INDEX(カレンダーデータ!$N$4:$R$368,MATCH(AC$29,カレンダーデータ!$M$4:$M$368,0),MATCH($C24,カレンダーデータ!$N$3:$R$3,0))),"",INDEX(カレンダーデータ!$N$4:$R$368,MATCH(AC$29,カレンダーデータ!$M$4:$M$368,0),MATCH($C24,カレンダーデータ!$N$3:$R$3,0))),"")</f>
        <v/>
      </c>
      <c r="AD24" s="5" t="str">
        <f ca="1">IFERROR(IF(ISBLANK(INDEX(カレンダーデータ!$N$4:$R$368,MATCH(AD$29,カレンダーデータ!$M$4:$M$368,0),MATCH($C24,カレンダーデータ!$N$3:$R$3,0))),"",INDEX(カレンダーデータ!$N$4:$R$368,MATCH(AD$29,カレンダーデータ!$M$4:$M$368,0),MATCH($C24,カレンダーデータ!$N$3:$R$3,0))),"")</f>
        <v/>
      </c>
      <c r="AE24" s="5" t="str">
        <f ca="1">IFERROR(IF(ISBLANK(INDEX(カレンダーデータ!$N$4:$R$368,MATCH(AE$29,カレンダーデータ!$M$4:$M$368,0),MATCH($C24,カレンダーデータ!$N$3:$R$3,0))),"",INDEX(カレンダーデータ!$N$4:$R$368,MATCH(AE$29,カレンダーデータ!$M$4:$M$368,0),MATCH($C24,カレンダーデータ!$N$3:$R$3,0))),"")</f>
        <v/>
      </c>
      <c r="AF24" s="5" t="str">
        <f ca="1">IFERROR(IF(ISBLANK(INDEX(カレンダーデータ!$N$4:$R$368,MATCH(AF$29,カレンダーデータ!$M$4:$M$368,0),MATCH($C24,カレンダーデータ!$N$3:$R$3,0))),"",INDEX(カレンダーデータ!$N$4:$R$368,MATCH(AF$29,カレンダーデータ!$M$4:$M$368,0),MATCH($C24,カレンダーデータ!$N$3:$R$3,0))),"")</f>
        <v/>
      </c>
      <c r="AG24" s="5" t="str">
        <f ca="1">IFERROR(IF(ISBLANK(INDEX(カレンダーデータ!$N$4:$R$368,MATCH(AG$29,カレンダーデータ!$M$4:$M$368,0),MATCH($C24,カレンダーデータ!$N$3:$R$3,0))),"",INDEX(カレンダーデータ!$N$4:$R$368,MATCH(AG$29,カレンダーデータ!$M$4:$M$368,0),MATCH($C24,カレンダーデータ!$N$3:$R$3,0))),"")</f>
        <v/>
      </c>
      <c r="AH24" s="5" t="str">
        <f ca="1">IFERROR(IF(ISBLANK(INDEX(カレンダーデータ!$N$4:$R$368,MATCH(AH$29,カレンダーデータ!$M$4:$M$368,0),MATCH($C24,カレンダーデータ!$N$3:$R$3,0))),"",INDEX(カレンダーデータ!$N$4:$R$368,MATCH(AH$29,カレンダーデータ!$M$4:$M$368,0),MATCH($C24,カレンダーデータ!$N$3:$R$3,0))),"")</f>
        <v/>
      </c>
      <c r="AI24" s="9"/>
      <c r="AJ24" s="9"/>
      <c r="AK24" s="9"/>
    </row>
    <row r="25" spans="1:55" ht="17.5" customHeight="1" outlineLevel="1" x14ac:dyDescent="0.2">
      <c r="B25" s="327"/>
      <c r="C25" s="180" t="s">
        <v>176</v>
      </c>
      <c r="D25" s="5" t="str">
        <f ca="1">IFERROR(IF(ISBLANK(INDEX(カレンダーデータ!$N$4:$R$368,MATCH(D$29,カレンダーデータ!$M$4:$M$368,0),MATCH($C25,カレンダーデータ!$N$3:$R$3,0))),"",INDEX(カレンダーデータ!$N$4:$R$368,MATCH(D$29,カレンダーデータ!$M$4:$M$368,0),MATCH($C25,カレンダーデータ!$N$3:$R$3,0))),"")</f>
        <v/>
      </c>
      <c r="E25" s="5" t="str">
        <f ca="1">IFERROR(IF(ISBLANK(INDEX(カレンダーデータ!$N$4:$R$368,MATCH(E$29,カレンダーデータ!$M$4:$M$368,0),MATCH($C25,カレンダーデータ!$N$3:$R$3,0))),"",INDEX(カレンダーデータ!$N$4:$R$368,MATCH(E$29,カレンダーデータ!$M$4:$M$368,0),MATCH($C25,カレンダーデータ!$N$3:$R$3,0))),"")</f>
        <v/>
      </c>
      <c r="F25" s="5" t="str">
        <f ca="1">IFERROR(IF(ISBLANK(INDEX(カレンダーデータ!$N$4:$R$368,MATCH(F$29,カレンダーデータ!$M$4:$M$368,0),MATCH($C25,カレンダーデータ!$N$3:$R$3,0))),"",INDEX(カレンダーデータ!$N$4:$R$368,MATCH(F$29,カレンダーデータ!$M$4:$M$368,0),MATCH($C25,カレンダーデータ!$N$3:$R$3,0))),"")</f>
        <v/>
      </c>
      <c r="G25" s="5" t="str">
        <f ca="1">IFERROR(IF(ISBLANK(INDEX(カレンダーデータ!$N$4:$R$368,MATCH(G$29,カレンダーデータ!$M$4:$M$368,0),MATCH($C25,カレンダーデータ!$N$3:$R$3,0))),"",INDEX(カレンダーデータ!$N$4:$R$368,MATCH(G$29,カレンダーデータ!$M$4:$M$368,0),MATCH($C25,カレンダーデータ!$N$3:$R$3,0))),"")</f>
        <v/>
      </c>
      <c r="H25" s="5" t="str">
        <f ca="1">IFERROR(IF(ISBLANK(INDEX(カレンダーデータ!$N$4:$R$368,MATCH(H$29,カレンダーデータ!$M$4:$M$368,0),MATCH($C25,カレンダーデータ!$N$3:$R$3,0))),"",INDEX(カレンダーデータ!$N$4:$R$368,MATCH(H$29,カレンダーデータ!$M$4:$M$368,0),MATCH($C25,カレンダーデータ!$N$3:$R$3,0))),"")</f>
        <v/>
      </c>
      <c r="I25" s="5" t="str">
        <f ca="1">IFERROR(IF(ISBLANK(INDEX(カレンダーデータ!$N$4:$R$368,MATCH(I$29,カレンダーデータ!$M$4:$M$368,0),MATCH($C25,カレンダーデータ!$N$3:$R$3,0))),"",INDEX(カレンダーデータ!$N$4:$R$368,MATCH(I$29,カレンダーデータ!$M$4:$M$368,0),MATCH($C25,カレンダーデータ!$N$3:$R$3,0))),"")</f>
        <v/>
      </c>
      <c r="J25" s="5" t="str">
        <f ca="1">IFERROR(IF(ISBLANK(INDEX(カレンダーデータ!$N$4:$R$368,MATCH(J$29,カレンダーデータ!$M$4:$M$368,0),MATCH($C25,カレンダーデータ!$N$3:$R$3,0))),"",INDEX(カレンダーデータ!$N$4:$R$368,MATCH(J$29,カレンダーデータ!$M$4:$M$368,0),MATCH($C25,カレンダーデータ!$N$3:$R$3,0))),"")</f>
        <v/>
      </c>
      <c r="K25" s="5" t="str">
        <f ca="1">IFERROR(IF(ISBLANK(INDEX(カレンダーデータ!$N$4:$R$368,MATCH(K$29,カレンダーデータ!$M$4:$M$368,0),MATCH($C25,カレンダーデータ!$N$3:$R$3,0))),"",INDEX(カレンダーデータ!$N$4:$R$368,MATCH(K$29,カレンダーデータ!$M$4:$M$368,0),MATCH($C25,カレンダーデータ!$N$3:$R$3,0))),"")</f>
        <v/>
      </c>
      <c r="L25" s="5" t="str">
        <f ca="1">IFERROR(IF(ISBLANK(INDEX(カレンダーデータ!$N$4:$R$368,MATCH(L$29,カレンダーデータ!$M$4:$M$368,0),MATCH($C25,カレンダーデータ!$N$3:$R$3,0))),"",INDEX(カレンダーデータ!$N$4:$R$368,MATCH(L$29,カレンダーデータ!$M$4:$M$368,0),MATCH($C25,カレンダーデータ!$N$3:$R$3,0))),"")</f>
        <v/>
      </c>
      <c r="M25" s="5" t="str">
        <f ca="1">IFERROR(IF(ISBLANK(INDEX(カレンダーデータ!$N$4:$R$368,MATCH(M$29,カレンダーデータ!$M$4:$M$368,0),MATCH($C25,カレンダーデータ!$N$3:$R$3,0))),"",INDEX(カレンダーデータ!$N$4:$R$368,MATCH(M$29,カレンダーデータ!$M$4:$M$368,0),MATCH($C25,カレンダーデータ!$N$3:$R$3,0))),"")</f>
        <v/>
      </c>
      <c r="N25" s="5" t="str">
        <f ca="1">IFERROR(IF(ISBLANK(INDEX(カレンダーデータ!$N$4:$R$368,MATCH(N$29,カレンダーデータ!$M$4:$M$368,0),MATCH($C25,カレンダーデータ!$N$3:$R$3,0))),"",INDEX(カレンダーデータ!$N$4:$R$368,MATCH(N$29,カレンダーデータ!$M$4:$M$368,0),MATCH($C25,カレンダーデータ!$N$3:$R$3,0))),"")</f>
        <v/>
      </c>
      <c r="O25" s="5" t="str">
        <f ca="1">IFERROR(IF(ISBLANK(INDEX(カレンダーデータ!$N$4:$R$368,MATCH(O$29,カレンダーデータ!$M$4:$M$368,0),MATCH($C25,カレンダーデータ!$N$3:$R$3,0))),"",INDEX(カレンダーデータ!$N$4:$R$368,MATCH(O$29,カレンダーデータ!$M$4:$M$368,0),MATCH($C25,カレンダーデータ!$N$3:$R$3,0))),"")</f>
        <v/>
      </c>
      <c r="P25" s="5" t="str">
        <f ca="1">IFERROR(IF(ISBLANK(INDEX(カレンダーデータ!$N$4:$R$368,MATCH(P$29,カレンダーデータ!$M$4:$M$368,0),MATCH($C25,カレンダーデータ!$N$3:$R$3,0))),"",INDEX(カレンダーデータ!$N$4:$R$368,MATCH(P$29,カレンダーデータ!$M$4:$M$368,0),MATCH($C25,カレンダーデータ!$N$3:$R$3,0))),"")</f>
        <v/>
      </c>
      <c r="Q25" s="5" t="str">
        <f ca="1">IFERROR(IF(ISBLANK(INDEX(カレンダーデータ!$N$4:$R$368,MATCH(Q$29,カレンダーデータ!$M$4:$M$368,0),MATCH($C25,カレンダーデータ!$N$3:$R$3,0))),"",INDEX(カレンダーデータ!$N$4:$R$368,MATCH(Q$29,カレンダーデータ!$M$4:$M$368,0),MATCH($C25,カレンダーデータ!$N$3:$R$3,0))),"")</f>
        <v/>
      </c>
      <c r="R25" s="5" t="str">
        <f ca="1">IFERROR(IF(ISBLANK(INDEX(カレンダーデータ!$N$4:$R$368,MATCH(R$29,カレンダーデータ!$M$4:$M$368,0),MATCH($C25,カレンダーデータ!$N$3:$R$3,0))),"",INDEX(カレンダーデータ!$N$4:$R$368,MATCH(R$29,カレンダーデータ!$M$4:$M$368,0),MATCH($C25,カレンダーデータ!$N$3:$R$3,0))),"")</f>
        <v/>
      </c>
      <c r="S25" s="5" t="str">
        <f ca="1">IFERROR(IF(ISBLANK(INDEX(カレンダーデータ!$N$4:$R$368,MATCH(S$29,カレンダーデータ!$M$4:$M$368,0),MATCH($C25,カレンダーデータ!$N$3:$R$3,0))),"",INDEX(カレンダーデータ!$N$4:$R$368,MATCH(S$29,カレンダーデータ!$M$4:$M$368,0),MATCH($C25,カレンダーデータ!$N$3:$R$3,0))),"")</f>
        <v/>
      </c>
      <c r="T25" s="5" t="str">
        <f ca="1">IFERROR(IF(ISBLANK(INDEX(カレンダーデータ!$N$4:$R$368,MATCH(T$29,カレンダーデータ!$M$4:$M$368,0),MATCH($C25,カレンダーデータ!$N$3:$R$3,0))),"",INDEX(カレンダーデータ!$N$4:$R$368,MATCH(T$29,カレンダーデータ!$M$4:$M$368,0),MATCH($C25,カレンダーデータ!$N$3:$R$3,0))),"")</f>
        <v/>
      </c>
      <c r="U25" s="5" t="str">
        <f ca="1">IFERROR(IF(ISBLANK(INDEX(カレンダーデータ!$N$4:$R$368,MATCH(U$29,カレンダーデータ!$M$4:$M$368,0),MATCH($C25,カレンダーデータ!$N$3:$R$3,0))),"",INDEX(カレンダーデータ!$N$4:$R$368,MATCH(U$29,カレンダーデータ!$M$4:$M$368,0),MATCH($C25,カレンダーデータ!$N$3:$R$3,0))),"")</f>
        <v/>
      </c>
      <c r="V25" s="5" t="str">
        <f ca="1">IFERROR(IF(ISBLANK(INDEX(カレンダーデータ!$N$4:$R$368,MATCH(V$29,カレンダーデータ!$M$4:$M$368,0),MATCH($C25,カレンダーデータ!$N$3:$R$3,0))),"",INDEX(カレンダーデータ!$N$4:$R$368,MATCH(V$29,カレンダーデータ!$M$4:$M$368,0),MATCH($C25,カレンダーデータ!$N$3:$R$3,0))),"")</f>
        <v/>
      </c>
      <c r="W25" s="5" t="str">
        <f ca="1">IFERROR(IF(ISBLANK(INDEX(カレンダーデータ!$N$4:$R$368,MATCH(W$29,カレンダーデータ!$M$4:$M$368,0),MATCH($C25,カレンダーデータ!$N$3:$R$3,0))),"",INDEX(カレンダーデータ!$N$4:$R$368,MATCH(W$29,カレンダーデータ!$M$4:$M$368,0),MATCH($C25,カレンダーデータ!$N$3:$R$3,0))),"")</f>
        <v/>
      </c>
      <c r="X25" s="5" t="str">
        <f ca="1">IFERROR(IF(ISBLANK(INDEX(カレンダーデータ!$N$4:$R$368,MATCH(X$29,カレンダーデータ!$M$4:$M$368,0),MATCH($C25,カレンダーデータ!$N$3:$R$3,0))),"",INDEX(カレンダーデータ!$N$4:$R$368,MATCH(X$29,カレンダーデータ!$M$4:$M$368,0),MATCH($C25,カレンダーデータ!$N$3:$R$3,0))),"")</f>
        <v/>
      </c>
      <c r="Y25" s="5" t="str">
        <f ca="1">IFERROR(IF(ISBLANK(INDEX(カレンダーデータ!$N$4:$R$368,MATCH(Y$29,カレンダーデータ!$M$4:$M$368,0),MATCH($C25,カレンダーデータ!$N$3:$R$3,0))),"",INDEX(カレンダーデータ!$N$4:$R$368,MATCH(Y$29,カレンダーデータ!$M$4:$M$368,0),MATCH($C25,カレンダーデータ!$N$3:$R$3,0))),"")</f>
        <v/>
      </c>
      <c r="Z25" s="5" t="str">
        <f ca="1">IFERROR(IF(ISBLANK(INDEX(カレンダーデータ!$N$4:$R$368,MATCH(Z$29,カレンダーデータ!$M$4:$M$368,0),MATCH($C25,カレンダーデータ!$N$3:$R$3,0))),"",INDEX(カレンダーデータ!$N$4:$R$368,MATCH(Z$29,カレンダーデータ!$M$4:$M$368,0),MATCH($C25,カレンダーデータ!$N$3:$R$3,0))),"")</f>
        <v/>
      </c>
      <c r="AA25" s="5" t="str">
        <f ca="1">IFERROR(IF(ISBLANK(INDEX(カレンダーデータ!$N$4:$R$368,MATCH(AA$29,カレンダーデータ!$M$4:$M$368,0),MATCH($C25,カレンダーデータ!$N$3:$R$3,0))),"",INDEX(カレンダーデータ!$N$4:$R$368,MATCH(AA$29,カレンダーデータ!$M$4:$M$368,0),MATCH($C25,カレンダーデータ!$N$3:$R$3,0))),"")</f>
        <v/>
      </c>
      <c r="AB25" s="5" t="str">
        <f ca="1">IFERROR(IF(ISBLANK(INDEX(カレンダーデータ!$N$4:$R$368,MATCH(AB$29,カレンダーデータ!$M$4:$M$368,0),MATCH($C25,カレンダーデータ!$N$3:$R$3,0))),"",INDEX(カレンダーデータ!$N$4:$R$368,MATCH(AB$29,カレンダーデータ!$M$4:$M$368,0),MATCH($C25,カレンダーデータ!$N$3:$R$3,0))),"")</f>
        <v/>
      </c>
      <c r="AC25" s="5" t="str">
        <f ca="1">IFERROR(IF(ISBLANK(INDEX(カレンダーデータ!$N$4:$R$368,MATCH(AC$29,カレンダーデータ!$M$4:$M$368,0),MATCH($C25,カレンダーデータ!$N$3:$R$3,0))),"",INDEX(カレンダーデータ!$N$4:$R$368,MATCH(AC$29,カレンダーデータ!$M$4:$M$368,0),MATCH($C25,カレンダーデータ!$N$3:$R$3,0))),"")</f>
        <v/>
      </c>
      <c r="AD25" s="5" t="str">
        <f ca="1">IFERROR(IF(ISBLANK(INDEX(カレンダーデータ!$N$4:$R$368,MATCH(AD$29,カレンダーデータ!$M$4:$M$368,0),MATCH($C25,カレンダーデータ!$N$3:$R$3,0))),"",INDEX(カレンダーデータ!$N$4:$R$368,MATCH(AD$29,カレンダーデータ!$M$4:$M$368,0),MATCH($C25,カレンダーデータ!$N$3:$R$3,0))),"")</f>
        <v/>
      </c>
      <c r="AE25" s="5" t="str">
        <f ca="1">IFERROR(IF(ISBLANK(INDEX(カレンダーデータ!$N$4:$R$368,MATCH(AE$29,カレンダーデータ!$M$4:$M$368,0),MATCH($C25,カレンダーデータ!$N$3:$R$3,0))),"",INDEX(カレンダーデータ!$N$4:$R$368,MATCH(AE$29,カレンダーデータ!$M$4:$M$368,0),MATCH($C25,カレンダーデータ!$N$3:$R$3,0))),"")</f>
        <v/>
      </c>
      <c r="AF25" s="5" t="str">
        <f ca="1">IFERROR(IF(ISBLANK(INDEX(カレンダーデータ!$N$4:$R$368,MATCH(AF$29,カレンダーデータ!$M$4:$M$368,0),MATCH($C25,カレンダーデータ!$N$3:$R$3,0))),"",INDEX(カレンダーデータ!$N$4:$R$368,MATCH(AF$29,カレンダーデータ!$M$4:$M$368,0),MATCH($C25,カレンダーデータ!$N$3:$R$3,0))),"")</f>
        <v/>
      </c>
      <c r="AG25" s="5" t="str">
        <f ca="1">IFERROR(IF(ISBLANK(INDEX(カレンダーデータ!$N$4:$R$368,MATCH(AG$29,カレンダーデータ!$M$4:$M$368,0),MATCH($C25,カレンダーデータ!$N$3:$R$3,0))),"",INDEX(カレンダーデータ!$N$4:$R$368,MATCH(AG$29,カレンダーデータ!$M$4:$M$368,0),MATCH($C25,カレンダーデータ!$N$3:$R$3,0))),"")</f>
        <v/>
      </c>
      <c r="AH25" s="5" t="str">
        <f ca="1">IFERROR(IF(ISBLANK(INDEX(カレンダーデータ!$N$4:$R$368,MATCH(AH$29,カレンダーデータ!$M$4:$M$368,0),MATCH($C25,カレンダーデータ!$N$3:$R$3,0))),"",INDEX(カレンダーデータ!$N$4:$R$368,MATCH(AH$29,カレンダーデータ!$M$4:$M$368,0),MATCH($C25,カレンダーデータ!$N$3:$R$3,0))),"")</f>
        <v/>
      </c>
      <c r="AI25" s="9"/>
      <c r="AJ25" s="9"/>
      <c r="AK25" s="9"/>
    </row>
    <row r="26" spans="1:55" ht="17.5" customHeight="1" outlineLevel="1" x14ac:dyDescent="0.2">
      <c r="B26" s="327"/>
      <c r="C26" s="180" t="s">
        <v>177</v>
      </c>
      <c r="D26" s="5" t="str">
        <f ca="1">IFERROR(IF(ISBLANK(INDEX(カレンダーデータ!$N$4:$R$368,MATCH(D$29,カレンダーデータ!$M$4:$M$368,0),MATCH($C26,カレンダーデータ!$N$3:$R$3,0))),"",INDEX(カレンダーデータ!$N$4:$R$368,MATCH(D$29,カレンダーデータ!$M$4:$M$368,0),MATCH($C26,カレンダーデータ!$N$3:$R$3,0))),"")</f>
        <v/>
      </c>
      <c r="E26" s="5" t="str">
        <f ca="1">IFERROR(IF(ISBLANK(INDEX(カレンダーデータ!$N$4:$R$368,MATCH(E$29,カレンダーデータ!$M$4:$M$368,0),MATCH($C26,カレンダーデータ!$N$3:$R$3,0))),"",INDEX(カレンダーデータ!$N$4:$R$368,MATCH(E$29,カレンダーデータ!$M$4:$M$368,0),MATCH($C26,カレンダーデータ!$N$3:$R$3,0))),"")</f>
        <v/>
      </c>
      <c r="F26" s="5" t="str">
        <f ca="1">IFERROR(IF(ISBLANK(INDEX(カレンダーデータ!$N$4:$R$368,MATCH(F$29,カレンダーデータ!$M$4:$M$368,0),MATCH($C26,カレンダーデータ!$N$3:$R$3,0))),"",INDEX(カレンダーデータ!$N$4:$R$368,MATCH(F$29,カレンダーデータ!$M$4:$M$368,0),MATCH($C26,カレンダーデータ!$N$3:$R$3,0))),"")</f>
        <v/>
      </c>
      <c r="G26" s="5" t="str">
        <f ca="1">IFERROR(IF(ISBLANK(INDEX(カレンダーデータ!$N$4:$R$368,MATCH(G$29,カレンダーデータ!$M$4:$M$368,0),MATCH($C26,カレンダーデータ!$N$3:$R$3,0))),"",INDEX(カレンダーデータ!$N$4:$R$368,MATCH(G$29,カレンダーデータ!$M$4:$M$368,0),MATCH($C26,カレンダーデータ!$N$3:$R$3,0))),"")</f>
        <v/>
      </c>
      <c r="H26" s="5" t="str">
        <f ca="1">IFERROR(IF(ISBLANK(INDEX(カレンダーデータ!$N$4:$R$368,MATCH(H$29,カレンダーデータ!$M$4:$M$368,0),MATCH($C26,カレンダーデータ!$N$3:$R$3,0))),"",INDEX(カレンダーデータ!$N$4:$R$368,MATCH(H$29,カレンダーデータ!$M$4:$M$368,0),MATCH($C26,カレンダーデータ!$N$3:$R$3,0))),"")</f>
        <v/>
      </c>
      <c r="I26" s="5" t="str">
        <f ca="1">IFERROR(IF(ISBLANK(INDEX(カレンダーデータ!$N$4:$R$368,MATCH(I$29,カレンダーデータ!$M$4:$M$368,0),MATCH($C26,カレンダーデータ!$N$3:$R$3,0))),"",INDEX(カレンダーデータ!$N$4:$R$368,MATCH(I$29,カレンダーデータ!$M$4:$M$368,0),MATCH($C26,カレンダーデータ!$N$3:$R$3,0))),"")</f>
        <v/>
      </c>
      <c r="J26" s="5" t="str">
        <f ca="1">IFERROR(IF(ISBLANK(INDEX(カレンダーデータ!$N$4:$R$368,MATCH(J$29,カレンダーデータ!$M$4:$M$368,0),MATCH($C26,カレンダーデータ!$N$3:$R$3,0))),"",INDEX(カレンダーデータ!$N$4:$R$368,MATCH(J$29,カレンダーデータ!$M$4:$M$368,0),MATCH($C26,カレンダーデータ!$N$3:$R$3,0))),"")</f>
        <v/>
      </c>
      <c r="K26" s="5" t="str">
        <f ca="1">IFERROR(IF(ISBLANK(INDEX(カレンダーデータ!$N$4:$R$368,MATCH(K$29,カレンダーデータ!$M$4:$M$368,0),MATCH($C26,カレンダーデータ!$N$3:$R$3,0))),"",INDEX(カレンダーデータ!$N$4:$R$368,MATCH(K$29,カレンダーデータ!$M$4:$M$368,0),MATCH($C26,カレンダーデータ!$N$3:$R$3,0))),"")</f>
        <v/>
      </c>
      <c r="L26" s="5" t="str">
        <f ca="1">IFERROR(IF(ISBLANK(INDEX(カレンダーデータ!$N$4:$R$368,MATCH(L$29,カレンダーデータ!$M$4:$M$368,0),MATCH($C26,カレンダーデータ!$N$3:$R$3,0))),"",INDEX(カレンダーデータ!$N$4:$R$368,MATCH(L$29,カレンダーデータ!$M$4:$M$368,0),MATCH($C26,カレンダーデータ!$N$3:$R$3,0))),"")</f>
        <v/>
      </c>
      <c r="M26" s="5" t="str">
        <f ca="1">IFERROR(IF(ISBLANK(INDEX(カレンダーデータ!$N$4:$R$368,MATCH(M$29,カレンダーデータ!$M$4:$M$368,0),MATCH($C26,カレンダーデータ!$N$3:$R$3,0))),"",INDEX(カレンダーデータ!$N$4:$R$368,MATCH(M$29,カレンダーデータ!$M$4:$M$368,0),MATCH($C26,カレンダーデータ!$N$3:$R$3,0))),"")</f>
        <v/>
      </c>
      <c r="N26" s="5" t="str">
        <f ca="1">IFERROR(IF(ISBLANK(INDEX(カレンダーデータ!$N$4:$R$368,MATCH(N$29,カレンダーデータ!$M$4:$M$368,0),MATCH($C26,カレンダーデータ!$N$3:$R$3,0))),"",INDEX(カレンダーデータ!$N$4:$R$368,MATCH(N$29,カレンダーデータ!$M$4:$M$368,0),MATCH($C26,カレンダーデータ!$N$3:$R$3,0))),"")</f>
        <v/>
      </c>
      <c r="O26" s="5" t="str">
        <f ca="1">IFERROR(IF(ISBLANK(INDEX(カレンダーデータ!$N$4:$R$368,MATCH(O$29,カレンダーデータ!$M$4:$M$368,0),MATCH($C26,カレンダーデータ!$N$3:$R$3,0))),"",INDEX(カレンダーデータ!$N$4:$R$368,MATCH(O$29,カレンダーデータ!$M$4:$M$368,0),MATCH($C26,カレンダーデータ!$N$3:$R$3,0))),"")</f>
        <v/>
      </c>
      <c r="P26" s="5" t="str">
        <f ca="1">IFERROR(IF(ISBLANK(INDEX(カレンダーデータ!$N$4:$R$368,MATCH(P$29,カレンダーデータ!$M$4:$M$368,0),MATCH($C26,カレンダーデータ!$N$3:$R$3,0))),"",INDEX(カレンダーデータ!$N$4:$R$368,MATCH(P$29,カレンダーデータ!$M$4:$M$368,0),MATCH($C26,カレンダーデータ!$N$3:$R$3,0))),"")</f>
        <v/>
      </c>
      <c r="Q26" s="5" t="str">
        <f ca="1">IFERROR(IF(ISBLANK(INDEX(カレンダーデータ!$N$4:$R$368,MATCH(Q$29,カレンダーデータ!$M$4:$M$368,0),MATCH($C26,カレンダーデータ!$N$3:$R$3,0))),"",INDEX(カレンダーデータ!$N$4:$R$368,MATCH(Q$29,カレンダーデータ!$M$4:$M$368,0),MATCH($C26,カレンダーデータ!$N$3:$R$3,0))),"")</f>
        <v/>
      </c>
      <c r="R26" s="5" t="str">
        <f ca="1">IFERROR(IF(ISBLANK(INDEX(カレンダーデータ!$N$4:$R$368,MATCH(R$29,カレンダーデータ!$M$4:$M$368,0),MATCH($C26,カレンダーデータ!$N$3:$R$3,0))),"",INDEX(カレンダーデータ!$N$4:$R$368,MATCH(R$29,カレンダーデータ!$M$4:$M$368,0),MATCH($C26,カレンダーデータ!$N$3:$R$3,0))),"")</f>
        <v/>
      </c>
      <c r="S26" s="5" t="str">
        <f ca="1">IFERROR(IF(ISBLANK(INDEX(カレンダーデータ!$N$4:$R$368,MATCH(S$29,カレンダーデータ!$M$4:$M$368,0),MATCH($C26,カレンダーデータ!$N$3:$R$3,0))),"",INDEX(カレンダーデータ!$N$4:$R$368,MATCH(S$29,カレンダーデータ!$M$4:$M$368,0),MATCH($C26,カレンダーデータ!$N$3:$R$3,0))),"")</f>
        <v/>
      </c>
      <c r="T26" s="5" t="str">
        <f ca="1">IFERROR(IF(ISBLANK(INDEX(カレンダーデータ!$N$4:$R$368,MATCH(T$29,カレンダーデータ!$M$4:$M$368,0),MATCH($C26,カレンダーデータ!$N$3:$R$3,0))),"",INDEX(カレンダーデータ!$N$4:$R$368,MATCH(T$29,カレンダーデータ!$M$4:$M$368,0),MATCH($C26,カレンダーデータ!$N$3:$R$3,0))),"")</f>
        <v/>
      </c>
      <c r="U26" s="5" t="str">
        <f ca="1">IFERROR(IF(ISBLANK(INDEX(カレンダーデータ!$N$4:$R$368,MATCH(U$29,カレンダーデータ!$M$4:$M$368,0),MATCH($C26,カレンダーデータ!$N$3:$R$3,0))),"",INDEX(カレンダーデータ!$N$4:$R$368,MATCH(U$29,カレンダーデータ!$M$4:$M$368,0),MATCH($C26,カレンダーデータ!$N$3:$R$3,0))),"")</f>
        <v/>
      </c>
      <c r="V26" s="5" t="str">
        <f ca="1">IFERROR(IF(ISBLANK(INDEX(カレンダーデータ!$N$4:$R$368,MATCH(V$29,カレンダーデータ!$M$4:$M$368,0),MATCH($C26,カレンダーデータ!$N$3:$R$3,0))),"",INDEX(カレンダーデータ!$N$4:$R$368,MATCH(V$29,カレンダーデータ!$M$4:$M$368,0),MATCH($C26,カレンダーデータ!$N$3:$R$3,0))),"")</f>
        <v/>
      </c>
      <c r="W26" s="5" t="str">
        <f ca="1">IFERROR(IF(ISBLANK(INDEX(カレンダーデータ!$N$4:$R$368,MATCH(W$29,カレンダーデータ!$M$4:$M$368,0),MATCH($C26,カレンダーデータ!$N$3:$R$3,0))),"",INDEX(カレンダーデータ!$N$4:$R$368,MATCH(W$29,カレンダーデータ!$M$4:$M$368,0),MATCH($C26,カレンダーデータ!$N$3:$R$3,0))),"")</f>
        <v/>
      </c>
      <c r="X26" s="5" t="str">
        <f ca="1">IFERROR(IF(ISBLANK(INDEX(カレンダーデータ!$N$4:$R$368,MATCH(X$29,カレンダーデータ!$M$4:$M$368,0),MATCH($C26,カレンダーデータ!$N$3:$R$3,0))),"",INDEX(カレンダーデータ!$N$4:$R$368,MATCH(X$29,カレンダーデータ!$M$4:$M$368,0),MATCH($C26,カレンダーデータ!$N$3:$R$3,0))),"")</f>
        <v/>
      </c>
      <c r="Y26" s="5" t="str">
        <f ca="1">IFERROR(IF(ISBLANK(INDEX(カレンダーデータ!$N$4:$R$368,MATCH(Y$29,カレンダーデータ!$M$4:$M$368,0),MATCH($C26,カレンダーデータ!$N$3:$R$3,0))),"",INDEX(カレンダーデータ!$N$4:$R$368,MATCH(Y$29,カレンダーデータ!$M$4:$M$368,0),MATCH($C26,カレンダーデータ!$N$3:$R$3,0))),"")</f>
        <v/>
      </c>
      <c r="Z26" s="5" t="str">
        <f ca="1">IFERROR(IF(ISBLANK(INDEX(カレンダーデータ!$N$4:$R$368,MATCH(Z$29,カレンダーデータ!$M$4:$M$368,0),MATCH($C26,カレンダーデータ!$N$3:$R$3,0))),"",INDEX(カレンダーデータ!$N$4:$R$368,MATCH(Z$29,カレンダーデータ!$M$4:$M$368,0),MATCH($C26,カレンダーデータ!$N$3:$R$3,0))),"")</f>
        <v/>
      </c>
      <c r="AA26" s="5" t="str">
        <f ca="1">IFERROR(IF(ISBLANK(INDEX(カレンダーデータ!$N$4:$R$368,MATCH(AA$29,カレンダーデータ!$M$4:$M$368,0),MATCH($C26,カレンダーデータ!$N$3:$R$3,0))),"",INDEX(カレンダーデータ!$N$4:$R$368,MATCH(AA$29,カレンダーデータ!$M$4:$M$368,0),MATCH($C26,カレンダーデータ!$N$3:$R$3,0))),"")</f>
        <v/>
      </c>
      <c r="AB26" s="5" t="str">
        <f ca="1">IFERROR(IF(ISBLANK(INDEX(カレンダーデータ!$N$4:$R$368,MATCH(AB$29,カレンダーデータ!$M$4:$M$368,0),MATCH($C26,カレンダーデータ!$N$3:$R$3,0))),"",INDEX(カレンダーデータ!$N$4:$R$368,MATCH(AB$29,カレンダーデータ!$M$4:$M$368,0),MATCH($C26,カレンダーデータ!$N$3:$R$3,0))),"")</f>
        <v/>
      </c>
      <c r="AC26" s="5" t="str">
        <f ca="1">IFERROR(IF(ISBLANK(INDEX(カレンダーデータ!$N$4:$R$368,MATCH(AC$29,カレンダーデータ!$M$4:$M$368,0),MATCH($C26,カレンダーデータ!$N$3:$R$3,0))),"",INDEX(カレンダーデータ!$N$4:$R$368,MATCH(AC$29,カレンダーデータ!$M$4:$M$368,0),MATCH($C26,カレンダーデータ!$N$3:$R$3,0))),"")</f>
        <v/>
      </c>
      <c r="AD26" s="5" t="str">
        <f ca="1">IFERROR(IF(ISBLANK(INDEX(カレンダーデータ!$N$4:$R$368,MATCH(AD$29,カレンダーデータ!$M$4:$M$368,0),MATCH($C26,カレンダーデータ!$N$3:$R$3,0))),"",INDEX(カレンダーデータ!$N$4:$R$368,MATCH(AD$29,カレンダーデータ!$M$4:$M$368,0),MATCH($C26,カレンダーデータ!$N$3:$R$3,0))),"")</f>
        <v/>
      </c>
      <c r="AE26" s="5" t="str">
        <f ca="1">IFERROR(IF(ISBLANK(INDEX(カレンダーデータ!$N$4:$R$368,MATCH(AE$29,カレンダーデータ!$M$4:$M$368,0),MATCH($C26,カレンダーデータ!$N$3:$R$3,0))),"",INDEX(カレンダーデータ!$N$4:$R$368,MATCH(AE$29,カレンダーデータ!$M$4:$M$368,0),MATCH($C26,カレンダーデータ!$N$3:$R$3,0))),"")</f>
        <v/>
      </c>
      <c r="AF26" s="5" t="str">
        <f ca="1">IFERROR(IF(ISBLANK(INDEX(カレンダーデータ!$N$4:$R$368,MATCH(AF$29,カレンダーデータ!$M$4:$M$368,0),MATCH($C26,カレンダーデータ!$N$3:$R$3,0))),"",INDEX(カレンダーデータ!$N$4:$R$368,MATCH(AF$29,カレンダーデータ!$M$4:$M$368,0),MATCH($C26,カレンダーデータ!$N$3:$R$3,0))),"")</f>
        <v/>
      </c>
      <c r="AG26" s="5" t="str">
        <f ca="1">IFERROR(IF(ISBLANK(INDEX(カレンダーデータ!$N$4:$R$368,MATCH(AG$29,カレンダーデータ!$M$4:$M$368,0),MATCH($C26,カレンダーデータ!$N$3:$R$3,0))),"",INDEX(カレンダーデータ!$N$4:$R$368,MATCH(AG$29,カレンダーデータ!$M$4:$M$368,0),MATCH($C26,カレンダーデータ!$N$3:$R$3,0))),"")</f>
        <v/>
      </c>
      <c r="AH26" s="5" t="str">
        <f ca="1">IFERROR(IF(ISBLANK(INDEX(カレンダーデータ!$N$4:$R$368,MATCH(AH$29,カレンダーデータ!$M$4:$M$368,0),MATCH($C26,カレンダーデータ!$N$3:$R$3,0))),"",INDEX(カレンダーデータ!$N$4:$R$368,MATCH(AH$29,カレンダーデータ!$M$4:$M$368,0),MATCH($C26,カレンダーデータ!$N$3:$R$3,0))),"")</f>
        <v/>
      </c>
      <c r="AI26" s="9"/>
      <c r="AJ26" s="9"/>
      <c r="AK26" s="9"/>
    </row>
    <row r="27" spans="1:55" ht="17.5" customHeight="1" outlineLevel="1" x14ac:dyDescent="0.2">
      <c r="B27" s="327"/>
      <c r="C27" s="180" t="s">
        <v>178</v>
      </c>
      <c r="D27" s="5" t="str">
        <f ca="1">IFERROR(IF(ISBLANK(INDEX(カレンダーデータ!$N$4:$R$368,MATCH(D$29,カレンダーデータ!$M$4:$M$368,0),MATCH($C27,カレンダーデータ!$N$3:$R$3,0))),"",INDEX(カレンダーデータ!$N$4:$R$368,MATCH(D$29,カレンダーデータ!$M$4:$M$368,0),MATCH($C27,カレンダーデータ!$N$3:$R$3,0))),"")</f>
        <v/>
      </c>
      <c r="E27" s="5" t="str">
        <f ca="1">IFERROR(IF(ISBLANK(INDEX(カレンダーデータ!$N$4:$R$368,MATCH(E$29,カレンダーデータ!$M$4:$M$368,0),MATCH($C27,カレンダーデータ!$N$3:$R$3,0))),"",INDEX(カレンダーデータ!$N$4:$R$368,MATCH(E$29,カレンダーデータ!$M$4:$M$368,0),MATCH($C27,カレンダーデータ!$N$3:$R$3,0))),"")</f>
        <v/>
      </c>
      <c r="F27" s="5" t="str">
        <f ca="1">IFERROR(IF(ISBLANK(INDEX(カレンダーデータ!$N$4:$R$368,MATCH(F$29,カレンダーデータ!$M$4:$M$368,0),MATCH($C27,カレンダーデータ!$N$3:$R$3,0))),"",INDEX(カレンダーデータ!$N$4:$R$368,MATCH(F$29,カレンダーデータ!$M$4:$M$368,0),MATCH($C27,カレンダーデータ!$N$3:$R$3,0))),"")</f>
        <v/>
      </c>
      <c r="G27" s="5" t="str">
        <f ca="1">IFERROR(IF(ISBLANK(INDEX(カレンダーデータ!$N$4:$R$368,MATCH(G$29,カレンダーデータ!$M$4:$M$368,0),MATCH($C27,カレンダーデータ!$N$3:$R$3,0))),"",INDEX(カレンダーデータ!$N$4:$R$368,MATCH(G$29,カレンダーデータ!$M$4:$M$368,0),MATCH($C27,カレンダーデータ!$N$3:$R$3,0))),"")</f>
        <v/>
      </c>
      <c r="H27" s="5" t="str">
        <f ca="1">IFERROR(IF(ISBLANK(INDEX(カレンダーデータ!$N$4:$R$368,MATCH(H$29,カレンダーデータ!$M$4:$M$368,0),MATCH($C27,カレンダーデータ!$N$3:$R$3,0))),"",INDEX(カレンダーデータ!$N$4:$R$368,MATCH(H$29,カレンダーデータ!$M$4:$M$368,0),MATCH($C27,カレンダーデータ!$N$3:$R$3,0))),"")</f>
        <v/>
      </c>
      <c r="I27" s="5" t="str">
        <f ca="1">IFERROR(IF(ISBLANK(INDEX(カレンダーデータ!$N$4:$R$368,MATCH(I$29,カレンダーデータ!$M$4:$M$368,0),MATCH($C27,カレンダーデータ!$N$3:$R$3,0))),"",INDEX(カレンダーデータ!$N$4:$R$368,MATCH(I$29,カレンダーデータ!$M$4:$M$368,0),MATCH($C27,カレンダーデータ!$N$3:$R$3,0))),"")</f>
        <v/>
      </c>
      <c r="J27" s="5" t="str">
        <f ca="1">IFERROR(IF(ISBLANK(INDEX(カレンダーデータ!$N$4:$R$368,MATCH(J$29,カレンダーデータ!$M$4:$M$368,0),MATCH($C27,カレンダーデータ!$N$3:$R$3,0))),"",INDEX(カレンダーデータ!$N$4:$R$368,MATCH(J$29,カレンダーデータ!$M$4:$M$368,0),MATCH($C27,カレンダーデータ!$N$3:$R$3,0))),"")</f>
        <v/>
      </c>
      <c r="K27" s="5" t="str">
        <f ca="1">IFERROR(IF(ISBLANK(INDEX(カレンダーデータ!$N$4:$R$368,MATCH(K$29,カレンダーデータ!$M$4:$M$368,0),MATCH($C27,カレンダーデータ!$N$3:$R$3,0))),"",INDEX(カレンダーデータ!$N$4:$R$368,MATCH(K$29,カレンダーデータ!$M$4:$M$368,0),MATCH($C27,カレンダーデータ!$N$3:$R$3,0))),"")</f>
        <v/>
      </c>
      <c r="L27" s="5" t="str">
        <f ca="1">IFERROR(IF(ISBLANK(INDEX(カレンダーデータ!$N$4:$R$368,MATCH(L$29,カレンダーデータ!$M$4:$M$368,0),MATCH($C27,カレンダーデータ!$N$3:$R$3,0))),"",INDEX(カレンダーデータ!$N$4:$R$368,MATCH(L$29,カレンダーデータ!$M$4:$M$368,0),MATCH($C27,カレンダーデータ!$N$3:$R$3,0))),"")</f>
        <v/>
      </c>
      <c r="M27" s="5" t="str">
        <f ca="1">IFERROR(IF(ISBLANK(INDEX(カレンダーデータ!$N$4:$R$368,MATCH(M$29,カレンダーデータ!$M$4:$M$368,0),MATCH($C27,カレンダーデータ!$N$3:$R$3,0))),"",INDEX(カレンダーデータ!$N$4:$R$368,MATCH(M$29,カレンダーデータ!$M$4:$M$368,0),MATCH($C27,カレンダーデータ!$N$3:$R$3,0))),"")</f>
        <v/>
      </c>
      <c r="N27" s="5" t="str">
        <f ca="1">IFERROR(IF(ISBLANK(INDEX(カレンダーデータ!$N$4:$R$368,MATCH(N$29,カレンダーデータ!$M$4:$M$368,0),MATCH($C27,カレンダーデータ!$N$3:$R$3,0))),"",INDEX(カレンダーデータ!$N$4:$R$368,MATCH(N$29,カレンダーデータ!$M$4:$M$368,0),MATCH($C27,カレンダーデータ!$N$3:$R$3,0))),"")</f>
        <v/>
      </c>
      <c r="O27" s="5" t="str">
        <f ca="1">IFERROR(IF(ISBLANK(INDEX(カレンダーデータ!$N$4:$R$368,MATCH(O$29,カレンダーデータ!$M$4:$M$368,0),MATCH($C27,カレンダーデータ!$N$3:$R$3,0))),"",INDEX(カレンダーデータ!$N$4:$R$368,MATCH(O$29,カレンダーデータ!$M$4:$M$368,0),MATCH($C27,カレンダーデータ!$N$3:$R$3,0))),"")</f>
        <v/>
      </c>
      <c r="P27" s="5" t="str">
        <f ca="1">IFERROR(IF(ISBLANK(INDEX(カレンダーデータ!$N$4:$R$368,MATCH(P$29,カレンダーデータ!$M$4:$M$368,0),MATCH($C27,カレンダーデータ!$N$3:$R$3,0))),"",INDEX(カレンダーデータ!$N$4:$R$368,MATCH(P$29,カレンダーデータ!$M$4:$M$368,0),MATCH($C27,カレンダーデータ!$N$3:$R$3,0))),"")</f>
        <v/>
      </c>
      <c r="Q27" s="5" t="str">
        <f ca="1">IFERROR(IF(ISBLANK(INDEX(カレンダーデータ!$N$4:$R$368,MATCH(Q$29,カレンダーデータ!$M$4:$M$368,0),MATCH($C27,カレンダーデータ!$N$3:$R$3,0))),"",INDEX(カレンダーデータ!$N$4:$R$368,MATCH(Q$29,カレンダーデータ!$M$4:$M$368,0),MATCH($C27,カレンダーデータ!$N$3:$R$3,0))),"")</f>
        <v/>
      </c>
      <c r="R27" s="5" t="str">
        <f ca="1">IFERROR(IF(ISBLANK(INDEX(カレンダーデータ!$N$4:$R$368,MATCH(R$29,カレンダーデータ!$M$4:$M$368,0),MATCH($C27,カレンダーデータ!$N$3:$R$3,0))),"",INDEX(カレンダーデータ!$N$4:$R$368,MATCH(R$29,カレンダーデータ!$M$4:$M$368,0),MATCH($C27,カレンダーデータ!$N$3:$R$3,0))),"")</f>
        <v/>
      </c>
      <c r="S27" s="5" t="str">
        <f ca="1">IFERROR(IF(ISBLANK(INDEX(カレンダーデータ!$N$4:$R$368,MATCH(S$29,カレンダーデータ!$M$4:$M$368,0),MATCH($C27,カレンダーデータ!$N$3:$R$3,0))),"",INDEX(カレンダーデータ!$N$4:$R$368,MATCH(S$29,カレンダーデータ!$M$4:$M$368,0),MATCH($C27,カレンダーデータ!$N$3:$R$3,0))),"")</f>
        <v/>
      </c>
      <c r="T27" s="5" t="str">
        <f ca="1">IFERROR(IF(ISBLANK(INDEX(カレンダーデータ!$N$4:$R$368,MATCH(T$29,カレンダーデータ!$M$4:$M$368,0),MATCH($C27,カレンダーデータ!$N$3:$R$3,0))),"",INDEX(カレンダーデータ!$N$4:$R$368,MATCH(T$29,カレンダーデータ!$M$4:$M$368,0),MATCH($C27,カレンダーデータ!$N$3:$R$3,0))),"")</f>
        <v/>
      </c>
      <c r="U27" s="5" t="str">
        <f ca="1">IFERROR(IF(ISBLANK(INDEX(カレンダーデータ!$N$4:$R$368,MATCH(U$29,カレンダーデータ!$M$4:$M$368,0),MATCH($C27,カレンダーデータ!$N$3:$R$3,0))),"",INDEX(カレンダーデータ!$N$4:$R$368,MATCH(U$29,カレンダーデータ!$M$4:$M$368,0),MATCH($C27,カレンダーデータ!$N$3:$R$3,0))),"")</f>
        <v/>
      </c>
      <c r="V27" s="5" t="str">
        <f ca="1">IFERROR(IF(ISBLANK(INDEX(カレンダーデータ!$N$4:$R$368,MATCH(V$29,カレンダーデータ!$M$4:$M$368,0),MATCH($C27,カレンダーデータ!$N$3:$R$3,0))),"",INDEX(カレンダーデータ!$N$4:$R$368,MATCH(V$29,カレンダーデータ!$M$4:$M$368,0),MATCH($C27,カレンダーデータ!$N$3:$R$3,0))),"")</f>
        <v/>
      </c>
      <c r="W27" s="5" t="str">
        <f ca="1">IFERROR(IF(ISBLANK(INDEX(カレンダーデータ!$N$4:$R$368,MATCH(W$29,カレンダーデータ!$M$4:$M$368,0),MATCH($C27,カレンダーデータ!$N$3:$R$3,0))),"",INDEX(カレンダーデータ!$N$4:$R$368,MATCH(W$29,カレンダーデータ!$M$4:$M$368,0),MATCH($C27,カレンダーデータ!$N$3:$R$3,0))),"")</f>
        <v/>
      </c>
      <c r="X27" s="5" t="str">
        <f ca="1">IFERROR(IF(ISBLANK(INDEX(カレンダーデータ!$N$4:$R$368,MATCH(X$29,カレンダーデータ!$M$4:$M$368,0),MATCH($C27,カレンダーデータ!$N$3:$R$3,0))),"",INDEX(カレンダーデータ!$N$4:$R$368,MATCH(X$29,カレンダーデータ!$M$4:$M$368,0),MATCH($C27,カレンダーデータ!$N$3:$R$3,0))),"")</f>
        <v/>
      </c>
      <c r="Y27" s="5" t="str">
        <f ca="1">IFERROR(IF(ISBLANK(INDEX(カレンダーデータ!$N$4:$R$368,MATCH(Y$29,カレンダーデータ!$M$4:$M$368,0),MATCH($C27,カレンダーデータ!$N$3:$R$3,0))),"",INDEX(カレンダーデータ!$N$4:$R$368,MATCH(Y$29,カレンダーデータ!$M$4:$M$368,0),MATCH($C27,カレンダーデータ!$N$3:$R$3,0))),"")</f>
        <v/>
      </c>
      <c r="Z27" s="5" t="str">
        <f ca="1">IFERROR(IF(ISBLANK(INDEX(カレンダーデータ!$N$4:$R$368,MATCH(Z$29,カレンダーデータ!$M$4:$M$368,0),MATCH($C27,カレンダーデータ!$N$3:$R$3,0))),"",INDEX(カレンダーデータ!$N$4:$R$368,MATCH(Z$29,カレンダーデータ!$M$4:$M$368,0),MATCH($C27,カレンダーデータ!$N$3:$R$3,0))),"")</f>
        <v/>
      </c>
      <c r="AA27" s="5" t="str">
        <f ca="1">IFERROR(IF(ISBLANK(INDEX(カレンダーデータ!$N$4:$R$368,MATCH(AA$29,カレンダーデータ!$M$4:$M$368,0),MATCH($C27,カレンダーデータ!$N$3:$R$3,0))),"",INDEX(カレンダーデータ!$N$4:$R$368,MATCH(AA$29,カレンダーデータ!$M$4:$M$368,0),MATCH($C27,カレンダーデータ!$N$3:$R$3,0))),"")</f>
        <v/>
      </c>
      <c r="AB27" s="5" t="str">
        <f ca="1">IFERROR(IF(ISBLANK(INDEX(カレンダーデータ!$N$4:$R$368,MATCH(AB$29,カレンダーデータ!$M$4:$M$368,0),MATCH($C27,カレンダーデータ!$N$3:$R$3,0))),"",INDEX(カレンダーデータ!$N$4:$R$368,MATCH(AB$29,カレンダーデータ!$M$4:$M$368,0),MATCH($C27,カレンダーデータ!$N$3:$R$3,0))),"")</f>
        <v/>
      </c>
      <c r="AC27" s="5" t="str">
        <f ca="1">IFERROR(IF(ISBLANK(INDEX(カレンダーデータ!$N$4:$R$368,MATCH(AC$29,カレンダーデータ!$M$4:$M$368,0),MATCH($C27,カレンダーデータ!$N$3:$R$3,0))),"",INDEX(カレンダーデータ!$N$4:$R$368,MATCH(AC$29,カレンダーデータ!$M$4:$M$368,0),MATCH($C27,カレンダーデータ!$N$3:$R$3,0))),"")</f>
        <v/>
      </c>
      <c r="AD27" s="5" t="str">
        <f ca="1">IFERROR(IF(ISBLANK(INDEX(カレンダーデータ!$N$4:$R$368,MATCH(AD$29,カレンダーデータ!$M$4:$M$368,0),MATCH($C27,カレンダーデータ!$N$3:$R$3,0))),"",INDEX(カレンダーデータ!$N$4:$R$368,MATCH(AD$29,カレンダーデータ!$M$4:$M$368,0),MATCH($C27,カレンダーデータ!$N$3:$R$3,0))),"")</f>
        <v/>
      </c>
      <c r="AE27" s="5" t="str">
        <f ca="1">IFERROR(IF(ISBLANK(INDEX(カレンダーデータ!$N$4:$R$368,MATCH(AE$29,カレンダーデータ!$M$4:$M$368,0),MATCH($C27,カレンダーデータ!$N$3:$R$3,0))),"",INDEX(カレンダーデータ!$N$4:$R$368,MATCH(AE$29,カレンダーデータ!$M$4:$M$368,0),MATCH($C27,カレンダーデータ!$N$3:$R$3,0))),"")</f>
        <v/>
      </c>
      <c r="AF27" s="5" t="str">
        <f ca="1">IFERROR(IF(ISBLANK(INDEX(カレンダーデータ!$N$4:$R$368,MATCH(AF$29,カレンダーデータ!$M$4:$M$368,0),MATCH($C27,カレンダーデータ!$N$3:$R$3,0))),"",INDEX(カレンダーデータ!$N$4:$R$368,MATCH(AF$29,カレンダーデータ!$M$4:$M$368,0),MATCH($C27,カレンダーデータ!$N$3:$R$3,0))),"")</f>
        <v/>
      </c>
      <c r="AG27" s="5" t="str">
        <f ca="1">IFERROR(IF(ISBLANK(INDEX(カレンダーデータ!$N$4:$R$368,MATCH(AG$29,カレンダーデータ!$M$4:$M$368,0),MATCH($C27,カレンダーデータ!$N$3:$R$3,0))),"",INDEX(カレンダーデータ!$N$4:$R$368,MATCH(AG$29,カレンダーデータ!$M$4:$M$368,0),MATCH($C27,カレンダーデータ!$N$3:$R$3,0))),"")</f>
        <v/>
      </c>
      <c r="AH27" s="5" t="str">
        <f ca="1">IFERROR(IF(ISBLANK(INDEX(カレンダーデータ!$N$4:$R$368,MATCH(AH$29,カレンダーデータ!$M$4:$M$368,0),MATCH($C27,カレンダーデータ!$N$3:$R$3,0))),"",INDEX(カレンダーデータ!$N$4:$R$368,MATCH(AH$29,カレンダーデータ!$M$4:$M$368,0),MATCH($C27,カレンダーデータ!$N$3:$R$3,0))),"")</f>
        <v/>
      </c>
      <c r="AI27" s="9"/>
      <c r="AJ27" s="9"/>
      <c r="AK27" s="9"/>
    </row>
    <row r="28" spans="1:55" ht="18" customHeight="1" outlineLevel="1" thickBot="1" x14ac:dyDescent="0.25">
      <c r="B28" s="328"/>
      <c r="C28" s="180" t="s">
        <v>179</v>
      </c>
      <c r="D28" s="5" t="str">
        <f ca="1">IFERROR(IF(ISBLANK(INDEX(カレンダーデータ!$N$4:$R$368,MATCH(D$29,カレンダーデータ!$M$4:$M$368,0),MATCH($C28,カレンダーデータ!$N$3:$R$3,0))),"",INDEX(カレンダーデータ!$N$4:$R$368,MATCH(D$29,カレンダーデータ!$M$4:$M$368,0),MATCH($C28,カレンダーデータ!$N$3:$R$3,0))),"")</f>
        <v/>
      </c>
      <c r="E28" s="5" t="str">
        <f ca="1">IFERROR(IF(ISBLANK(INDEX(カレンダーデータ!$N$4:$R$368,MATCH(E$29,カレンダーデータ!$M$4:$M$368,0),MATCH($C28,カレンダーデータ!$N$3:$R$3,0))),"",INDEX(カレンダーデータ!$N$4:$R$368,MATCH(E$29,カレンダーデータ!$M$4:$M$368,0),MATCH($C28,カレンダーデータ!$N$3:$R$3,0))),"")</f>
        <v/>
      </c>
      <c r="F28" s="5" t="str">
        <f ca="1">IFERROR(IF(ISBLANK(INDEX(カレンダーデータ!$N$4:$R$368,MATCH(F$29,カレンダーデータ!$M$4:$M$368,0),MATCH($C28,カレンダーデータ!$N$3:$R$3,0))),"",INDEX(カレンダーデータ!$N$4:$R$368,MATCH(F$29,カレンダーデータ!$M$4:$M$368,0),MATCH($C28,カレンダーデータ!$N$3:$R$3,0))),"")</f>
        <v/>
      </c>
      <c r="G28" s="5" t="str">
        <f ca="1">IFERROR(IF(ISBLANK(INDEX(カレンダーデータ!$N$4:$R$368,MATCH(G$29,カレンダーデータ!$M$4:$M$368,0),MATCH($C28,カレンダーデータ!$N$3:$R$3,0))),"",INDEX(カレンダーデータ!$N$4:$R$368,MATCH(G$29,カレンダーデータ!$M$4:$M$368,0),MATCH($C28,カレンダーデータ!$N$3:$R$3,0))),"")</f>
        <v/>
      </c>
      <c r="H28" s="5" t="str">
        <f ca="1">IFERROR(IF(ISBLANK(INDEX(カレンダーデータ!$N$4:$R$368,MATCH(H$29,カレンダーデータ!$M$4:$M$368,0),MATCH($C28,カレンダーデータ!$N$3:$R$3,0))),"",INDEX(カレンダーデータ!$N$4:$R$368,MATCH(H$29,カレンダーデータ!$M$4:$M$368,0),MATCH($C28,カレンダーデータ!$N$3:$R$3,0))),"")</f>
        <v/>
      </c>
      <c r="I28" s="5" t="str">
        <f ca="1">IFERROR(IF(ISBLANK(INDEX(カレンダーデータ!$N$4:$R$368,MATCH(I$29,カレンダーデータ!$M$4:$M$368,0),MATCH($C28,カレンダーデータ!$N$3:$R$3,0))),"",INDEX(カレンダーデータ!$N$4:$R$368,MATCH(I$29,カレンダーデータ!$M$4:$M$368,0),MATCH($C28,カレンダーデータ!$N$3:$R$3,0))),"")</f>
        <v/>
      </c>
      <c r="J28" s="5" t="str">
        <f ca="1">IFERROR(IF(ISBLANK(INDEX(カレンダーデータ!$N$4:$R$368,MATCH(J$29,カレンダーデータ!$M$4:$M$368,0),MATCH($C28,カレンダーデータ!$N$3:$R$3,0))),"",INDEX(カレンダーデータ!$N$4:$R$368,MATCH(J$29,カレンダーデータ!$M$4:$M$368,0),MATCH($C28,カレンダーデータ!$N$3:$R$3,0))),"")</f>
        <v/>
      </c>
      <c r="K28" s="5" t="str">
        <f ca="1">IFERROR(IF(ISBLANK(INDEX(カレンダーデータ!$N$4:$R$368,MATCH(K$29,カレンダーデータ!$M$4:$M$368,0),MATCH($C28,カレンダーデータ!$N$3:$R$3,0))),"",INDEX(カレンダーデータ!$N$4:$R$368,MATCH(K$29,カレンダーデータ!$M$4:$M$368,0),MATCH($C28,カレンダーデータ!$N$3:$R$3,0))),"")</f>
        <v/>
      </c>
      <c r="L28" s="5" t="str">
        <f ca="1">IFERROR(IF(ISBLANK(INDEX(カレンダーデータ!$N$4:$R$368,MATCH(L$29,カレンダーデータ!$M$4:$M$368,0),MATCH($C28,カレンダーデータ!$N$3:$R$3,0))),"",INDEX(カレンダーデータ!$N$4:$R$368,MATCH(L$29,カレンダーデータ!$M$4:$M$368,0),MATCH($C28,カレンダーデータ!$N$3:$R$3,0))),"")</f>
        <v/>
      </c>
      <c r="M28" s="5" t="str">
        <f ca="1">IFERROR(IF(ISBLANK(INDEX(カレンダーデータ!$N$4:$R$368,MATCH(M$29,カレンダーデータ!$M$4:$M$368,0),MATCH($C28,カレンダーデータ!$N$3:$R$3,0))),"",INDEX(カレンダーデータ!$N$4:$R$368,MATCH(M$29,カレンダーデータ!$M$4:$M$368,0),MATCH($C28,カレンダーデータ!$N$3:$R$3,0))),"")</f>
        <v/>
      </c>
      <c r="N28" s="5" t="str">
        <f ca="1">IFERROR(IF(ISBLANK(INDEX(カレンダーデータ!$N$4:$R$368,MATCH(N$29,カレンダーデータ!$M$4:$M$368,0),MATCH($C28,カレンダーデータ!$N$3:$R$3,0))),"",INDEX(カレンダーデータ!$N$4:$R$368,MATCH(N$29,カレンダーデータ!$M$4:$M$368,0),MATCH($C28,カレンダーデータ!$N$3:$R$3,0))),"")</f>
        <v/>
      </c>
      <c r="O28" s="5" t="str">
        <f ca="1">IFERROR(IF(ISBLANK(INDEX(カレンダーデータ!$N$4:$R$368,MATCH(O$29,カレンダーデータ!$M$4:$M$368,0),MATCH($C28,カレンダーデータ!$N$3:$R$3,0))),"",INDEX(カレンダーデータ!$N$4:$R$368,MATCH(O$29,カレンダーデータ!$M$4:$M$368,0),MATCH($C28,カレンダーデータ!$N$3:$R$3,0))),"")</f>
        <v/>
      </c>
      <c r="P28" s="5" t="str">
        <f ca="1">IFERROR(IF(ISBLANK(INDEX(カレンダーデータ!$N$4:$R$368,MATCH(P$29,カレンダーデータ!$M$4:$M$368,0),MATCH($C28,カレンダーデータ!$N$3:$R$3,0))),"",INDEX(カレンダーデータ!$N$4:$R$368,MATCH(P$29,カレンダーデータ!$M$4:$M$368,0),MATCH($C28,カレンダーデータ!$N$3:$R$3,0))),"")</f>
        <v/>
      </c>
      <c r="Q28" s="5" t="str">
        <f ca="1">IFERROR(IF(ISBLANK(INDEX(カレンダーデータ!$N$4:$R$368,MATCH(Q$29,カレンダーデータ!$M$4:$M$368,0),MATCH($C28,カレンダーデータ!$N$3:$R$3,0))),"",INDEX(カレンダーデータ!$N$4:$R$368,MATCH(Q$29,カレンダーデータ!$M$4:$M$368,0),MATCH($C28,カレンダーデータ!$N$3:$R$3,0))),"")</f>
        <v/>
      </c>
      <c r="R28" s="5" t="str">
        <f ca="1">IFERROR(IF(ISBLANK(INDEX(カレンダーデータ!$N$4:$R$368,MATCH(R$29,カレンダーデータ!$M$4:$M$368,0),MATCH($C28,カレンダーデータ!$N$3:$R$3,0))),"",INDEX(カレンダーデータ!$N$4:$R$368,MATCH(R$29,カレンダーデータ!$M$4:$M$368,0),MATCH($C28,カレンダーデータ!$N$3:$R$3,0))),"")</f>
        <v/>
      </c>
      <c r="S28" s="5" t="str">
        <f ca="1">IFERROR(IF(ISBLANK(INDEX(カレンダーデータ!$N$4:$R$368,MATCH(S$29,カレンダーデータ!$M$4:$M$368,0),MATCH($C28,カレンダーデータ!$N$3:$R$3,0))),"",INDEX(カレンダーデータ!$N$4:$R$368,MATCH(S$29,カレンダーデータ!$M$4:$M$368,0),MATCH($C28,カレンダーデータ!$N$3:$R$3,0))),"")</f>
        <v/>
      </c>
      <c r="T28" s="5" t="str">
        <f ca="1">IFERROR(IF(ISBLANK(INDEX(カレンダーデータ!$N$4:$R$368,MATCH(T$29,カレンダーデータ!$M$4:$M$368,0),MATCH($C28,カレンダーデータ!$N$3:$R$3,0))),"",INDEX(カレンダーデータ!$N$4:$R$368,MATCH(T$29,カレンダーデータ!$M$4:$M$368,0),MATCH($C28,カレンダーデータ!$N$3:$R$3,0))),"")</f>
        <v/>
      </c>
      <c r="U28" s="5" t="str">
        <f ca="1">IFERROR(IF(ISBLANK(INDEX(カレンダーデータ!$N$4:$R$368,MATCH(U$29,カレンダーデータ!$M$4:$M$368,0),MATCH($C28,カレンダーデータ!$N$3:$R$3,0))),"",INDEX(カレンダーデータ!$N$4:$R$368,MATCH(U$29,カレンダーデータ!$M$4:$M$368,0),MATCH($C28,カレンダーデータ!$N$3:$R$3,0))),"")</f>
        <v/>
      </c>
      <c r="V28" s="5" t="str">
        <f ca="1">IFERROR(IF(ISBLANK(INDEX(カレンダーデータ!$N$4:$R$368,MATCH(V$29,カレンダーデータ!$M$4:$M$368,0),MATCH($C28,カレンダーデータ!$N$3:$R$3,0))),"",INDEX(カレンダーデータ!$N$4:$R$368,MATCH(V$29,カレンダーデータ!$M$4:$M$368,0),MATCH($C28,カレンダーデータ!$N$3:$R$3,0))),"")</f>
        <v/>
      </c>
      <c r="W28" s="5" t="str">
        <f ca="1">IFERROR(IF(ISBLANK(INDEX(カレンダーデータ!$N$4:$R$368,MATCH(W$29,カレンダーデータ!$M$4:$M$368,0),MATCH($C28,カレンダーデータ!$N$3:$R$3,0))),"",INDEX(カレンダーデータ!$N$4:$R$368,MATCH(W$29,カレンダーデータ!$M$4:$M$368,0),MATCH($C28,カレンダーデータ!$N$3:$R$3,0))),"")</f>
        <v/>
      </c>
      <c r="X28" s="5" t="str">
        <f ca="1">IFERROR(IF(ISBLANK(INDEX(カレンダーデータ!$N$4:$R$368,MATCH(X$29,カレンダーデータ!$M$4:$M$368,0),MATCH($C28,カレンダーデータ!$N$3:$R$3,0))),"",INDEX(カレンダーデータ!$N$4:$R$368,MATCH(X$29,カレンダーデータ!$M$4:$M$368,0),MATCH($C28,カレンダーデータ!$N$3:$R$3,0))),"")</f>
        <v/>
      </c>
      <c r="Y28" s="5" t="str">
        <f ca="1">IFERROR(IF(ISBLANK(INDEX(カレンダーデータ!$N$4:$R$368,MATCH(Y$29,カレンダーデータ!$M$4:$M$368,0),MATCH($C28,カレンダーデータ!$N$3:$R$3,0))),"",INDEX(カレンダーデータ!$N$4:$R$368,MATCH(Y$29,カレンダーデータ!$M$4:$M$368,0),MATCH($C28,カレンダーデータ!$N$3:$R$3,0))),"")</f>
        <v/>
      </c>
      <c r="Z28" s="5" t="str">
        <f ca="1">IFERROR(IF(ISBLANK(INDEX(カレンダーデータ!$N$4:$R$368,MATCH(Z$29,カレンダーデータ!$M$4:$M$368,0),MATCH($C28,カレンダーデータ!$N$3:$R$3,0))),"",INDEX(カレンダーデータ!$N$4:$R$368,MATCH(Z$29,カレンダーデータ!$M$4:$M$368,0),MATCH($C28,カレンダーデータ!$N$3:$R$3,0))),"")</f>
        <v/>
      </c>
      <c r="AA28" s="5" t="str">
        <f ca="1">IFERROR(IF(ISBLANK(INDEX(カレンダーデータ!$N$4:$R$368,MATCH(AA$29,カレンダーデータ!$M$4:$M$368,0),MATCH($C28,カレンダーデータ!$N$3:$R$3,0))),"",INDEX(カレンダーデータ!$N$4:$R$368,MATCH(AA$29,カレンダーデータ!$M$4:$M$368,0),MATCH($C28,カレンダーデータ!$N$3:$R$3,0))),"")</f>
        <v/>
      </c>
      <c r="AB28" s="5" t="str">
        <f ca="1">IFERROR(IF(ISBLANK(INDEX(カレンダーデータ!$N$4:$R$368,MATCH(AB$29,カレンダーデータ!$M$4:$M$368,0),MATCH($C28,カレンダーデータ!$N$3:$R$3,0))),"",INDEX(カレンダーデータ!$N$4:$R$368,MATCH(AB$29,カレンダーデータ!$M$4:$M$368,0),MATCH($C28,カレンダーデータ!$N$3:$R$3,0))),"")</f>
        <v/>
      </c>
      <c r="AC28" s="5" t="str">
        <f ca="1">IFERROR(IF(ISBLANK(INDEX(カレンダーデータ!$N$4:$R$368,MATCH(AC$29,カレンダーデータ!$M$4:$M$368,0),MATCH($C28,カレンダーデータ!$N$3:$R$3,0))),"",INDEX(カレンダーデータ!$N$4:$R$368,MATCH(AC$29,カレンダーデータ!$M$4:$M$368,0),MATCH($C28,カレンダーデータ!$N$3:$R$3,0))),"")</f>
        <v/>
      </c>
      <c r="AD28" s="5" t="str">
        <f ca="1">IFERROR(IF(ISBLANK(INDEX(カレンダーデータ!$N$4:$R$368,MATCH(AD$29,カレンダーデータ!$M$4:$M$368,0),MATCH($C28,カレンダーデータ!$N$3:$R$3,0))),"",INDEX(カレンダーデータ!$N$4:$R$368,MATCH(AD$29,カレンダーデータ!$M$4:$M$368,0),MATCH($C28,カレンダーデータ!$N$3:$R$3,0))),"")</f>
        <v/>
      </c>
      <c r="AE28" s="5" t="str">
        <f ca="1">IFERROR(IF(ISBLANK(INDEX(カレンダーデータ!$N$4:$R$368,MATCH(AE$29,カレンダーデータ!$M$4:$M$368,0),MATCH($C28,カレンダーデータ!$N$3:$R$3,0))),"",INDEX(カレンダーデータ!$N$4:$R$368,MATCH(AE$29,カレンダーデータ!$M$4:$M$368,0),MATCH($C28,カレンダーデータ!$N$3:$R$3,0))),"")</f>
        <v/>
      </c>
      <c r="AF28" s="5" t="str">
        <f ca="1">IFERROR(IF(ISBLANK(INDEX(カレンダーデータ!$N$4:$R$368,MATCH(AF$29,カレンダーデータ!$M$4:$M$368,0),MATCH($C28,カレンダーデータ!$N$3:$R$3,0))),"",INDEX(カレンダーデータ!$N$4:$R$368,MATCH(AF$29,カレンダーデータ!$M$4:$M$368,0),MATCH($C28,カレンダーデータ!$N$3:$R$3,0))),"")</f>
        <v/>
      </c>
      <c r="AG28" s="5" t="str">
        <f ca="1">IFERROR(IF(ISBLANK(INDEX(カレンダーデータ!$N$4:$R$368,MATCH(AG$29,カレンダーデータ!$M$4:$M$368,0),MATCH($C28,カレンダーデータ!$N$3:$R$3,0))),"",INDEX(カレンダーデータ!$N$4:$R$368,MATCH(AG$29,カレンダーデータ!$M$4:$M$368,0),MATCH($C28,カレンダーデータ!$N$3:$R$3,0))),"")</f>
        <v/>
      </c>
      <c r="AH28" s="5" t="str">
        <f ca="1">IFERROR(IF(ISBLANK(INDEX(カレンダーデータ!$N$4:$R$368,MATCH(AH$29,カレンダーデータ!$M$4:$M$368,0),MATCH($C28,カレンダーデータ!$N$3:$R$3,0))),"",INDEX(カレンダーデータ!$N$4:$R$368,MATCH(AH$29,カレンダーデータ!$M$4:$M$368,0),MATCH($C28,カレンダーデータ!$N$3:$R$3,0))),"")</f>
        <v/>
      </c>
      <c r="AI28" s="9"/>
      <c r="AJ28" s="9"/>
      <c r="AK28" s="9"/>
    </row>
    <row r="29" spans="1:55" s="6" customFormat="1" ht="15" thickBot="1" x14ac:dyDescent="0.25">
      <c r="B29" s="7" t="s">
        <v>58</v>
      </c>
      <c r="C29" s="8"/>
      <c r="D29" s="16">
        <f ca="1">C1+1</f>
        <v>45962</v>
      </c>
      <c r="E29" s="17">
        <f ca="1">D29+1</f>
        <v>45963</v>
      </c>
      <c r="F29" s="17">
        <f t="shared" ref="F29:AG29" ca="1" si="0">E29+1</f>
        <v>45964</v>
      </c>
      <c r="G29" s="17">
        <f t="shared" ca="1" si="0"/>
        <v>45965</v>
      </c>
      <c r="H29" s="17">
        <f t="shared" ca="1" si="0"/>
        <v>45966</v>
      </c>
      <c r="I29" s="17">
        <f t="shared" ca="1" si="0"/>
        <v>45967</v>
      </c>
      <c r="J29" s="17">
        <f t="shared" ca="1" si="0"/>
        <v>45968</v>
      </c>
      <c r="K29" s="17">
        <f t="shared" ca="1" si="0"/>
        <v>45969</v>
      </c>
      <c r="L29" s="17">
        <f t="shared" ca="1" si="0"/>
        <v>45970</v>
      </c>
      <c r="M29" s="17">
        <f t="shared" ca="1" si="0"/>
        <v>45971</v>
      </c>
      <c r="N29" s="17">
        <f t="shared" ca="1" si="0"/>
        <v>45972</v>
      </c>
      <c r="O29" s="17">
        <f t="shared" ca="1" si="0"/>
        <v>45973</v>
      </c>
      <c r="P29" s="17">
        <f t="shared" ca="1" si="0"/>
        <v>45974</v>
      </c>
      <c r="Q29" s="17">
        <f t="shared" ca="1" si="0"/>
        <v>45975</v>
      </c>
      <c r="R29" s="17">
        <f t="shared" ca="1" si="0"/>
        <v>45976</v>
      </c>
      <c r="S29" s="17">
        <f t="shared" ca="1" si="0"/>
        <v>45977</v>
      </c>
      <c r="T29" s="17">
        <f t="shared" ca="1" si="0"/>
        <v>45978</v>
      </c>
      <c r="U29" s="17">
        <f t="shared" ca="1" si="0"/>
        <v>45979</v>
      </c>
      <c r="V29" s="17">
        <f t="shared" ca="1" si="0"/>
        <v>45980</v>
      </c>
      <c r="W29" s="17">
        <f t="shared" ca="1" si="0"/>
        <v>45981</v>
      </c>
      <c r="X29" s="17">
        <f t="shared" ca="1" si="0"/>
        <v>45982</v>
      </c>
      <c r="Y29" s="17">
        <f t="shared" ca="1" si="0"/>
        <v>45983</v>
      </c>
      <c r="Z29" s="17">
        <f t="shared" ca="1" si="0"/>
        <v>45984</v>
      </c>
      <c r="AA29" s="17">
        <f t="shared" ca="1" si="0"/>
        <v>45985</v>
      </c>
      <c r="AB29" s="17">
        <f t="shared" ca="1" si="0"/>
        <v>45986</v>
      </c>
      <c r="AC29" s="17">
        <f t="shared" ca="1" si="0"/>
        <v>45987</v>
      </c>
      <c r="AD29" s="17">
        <f t="shared" ca="1" si="0"/>
        <v>45988</v>
      </c>
      <c r="AE29" s="17">
        <f t="shared" ca="1" si="0"/>
        <v>45989</v>
      </c>
      <c r="AF29" s="17">
        <f t="shared" ca="1" si="0"/>
        <v>45990</v>
      </c>
      <c r="AG29" s="17">
        <f t="shared" ca="1" si="0"/>
        <v>45991</v>
      </c>
      <c r="AH29" s="229">
        <f ca="1">AG29+1</f>
        <v>45992</v>
      </c>
    </row>
    <row r="30" spans="1:55" x14ac:dyDescent="0.2">
      <c r="A30" s="4">
        <v>2</v>
      </c>
      <c r="B30" s="311" t="str">
        <f>料金比較表!C11</f>
        <v>アーマン　スイート　ヴィラ　スムイデ</v>
      </c>
      <c r="C30" s="326" t="s">
        <v>59</v>
      </c>
      <c r="D30" s="62" t="str">
        <f ca="1">IF($C$30=料金比較表!$C$1,(HLOOKUP('2025年11月'!D$29,料金比較表!$10:$20,'2025年11月'!$A30,FALSE)),IF($C$30=料金比較表!$C$2,(HLOOKUP('2025年11月'!D$29,料金比較表!$23:$33,'2025年11月'!$A30,FALSE)),IF($C$30=料金比較表!$C$3,(HLOOKUP('2025年11月'!D$29,料金比較表!$36:$46,'2025年11月'!$A30,FALSE)),IF($C$30=料金比較表!$C$4,(HLOOKUP('2025年11月'!D$29,料金比較表!$48:$60,'2025年11月'!$A30,FALSE)),IF($C$30=料金比較表!$C$5,(HLOOKUP('2025年11月'!D$29,料金比較表!$61:$71,'2025年11月'!$A30,FALSE)),IF($C$30=料金比較表!$C$6,(HLOOKUP('2025年11月'!D$29,料金比較表!$74:$84,'2025年11月'!$A30,FALSE))))))))</f>
        <v/>
      </c>
      <c r="E30" s="63" t="str">
        <f ca="1">IF($C$30=料金比較表!$C$1,(HLOOKUP('2025年11月'!E$29,料金比較表!$10:$20,'2025年11月'!$A30,FALSE)),IF($C$30=料金比較表!$C$2,(HLOOKUP('2025年11月'!E$29,料金比較表!$23:$33,'2025年11月'!$A30,FALSE)),IF($C$30=料金比較表!$C$3,(HLOOKUP('2025年11月'!E$29,料金比較表!$36:$46,'2025年11月'!$A30,FALSE)),IF($C$30=料金比較表!$C$4,(HLOOKUP('2025年11月'!E$29,料金比較表!$48:$60,'2025年11月'!$A30,FALSE)),IF($C$30=料金比較表!$C$5,(HLOOKUP('2025年11月'!E$29,料金比較表!$61:$71,'2025年11月'!$A30,FALSE)),IF($C$30=料金比較表!$C$6,(HLOOKUP('2025年11月'!E$29,料金比較表!$74:$84,'2025年11月'!$A30,FALSE))))))))</f>
        <v/>
      </c>
      <c r="F30" s="63" t="str">
        <f ca="1">IF($C$30=料金比較表!$C$1,(HLOOKUP('2025年11月'!F$29,料金比較表!$10:$20,'2025年11月'!$A30,FALSE)),IF($C$30=料金比較表!$C$2,(HLOOKUP('2025年11月'!F$29,料金比較表!$23:$33,'2025年11月'!$A30,FALSE)),IF($C$30=料金比較表!$C$3,(HLOOKUP('2025年11月'!F$29,料金比較表!$36:$46,'2025年11月'!$A30,FALSE)),IF($C$30=料金比較表!$C$4,(HLOOKUP('2025年11月'!F$29,料金比較表!$48:$60,'2025年11月'!$A30,FALSE)),IF($C$30=料金比較表!$C$5,(HLOOKUP('2025年11月'!F$29,料金比較表!$61:$71,'2025年11月'!$A30,FALSE)),IF($C$30=料金比較表!$C$6,(HLOOKUP('2025年11月'!F$29,料金比較表!$74:$84,'2025年11月'!$A30,FALSE))))))))</f>
        <v/>
      </c>
      <c r="G30" s="63" t="str">
        <f ca="1">IF($C$30=料金比較表!$C$1,(HLOOKUP('2025年11月'!G$29,料金比較表!$10:$20,'2025年11月'!$A30,FALSE)),IF($C$30=料金比較表!$C$2,(HLOOKUP('2025年11月'!G$29,料金比較表!$23:$33,'2025年11月'!$A30,FALSE)),IF($C$30=料金比較表!$C$3,(HLOOKUP('2025年11月'!G$29,料金比較表!$36:$46,'2025年11月'!$A30,FALSE)),IF($C$30=料金比較表!$C$4,(HLOOKUP('2025年11月'!G$29,料金比較表!$48:$60,'2025年11月'!$A30,FALSE)),IF($C$30=料金比較表!$C$5,(HLOOKUP('2025年11月'!G$29,料金比較表!$61:$71,'2025年11月'!$A30,FALSE)),IF($C$30=料金比較表!$C$6,(HLOOKUP('2025年11月'!G$29,料金比較表!$74:$84,'2025年11月'!$A30,FALSE))))))))</f>
        <v/>
      </c>
      <c r="H30" s="63" t="str">
        <f ca="1">IF($C$30=料金比較表!$C$1,(HLOOKUP('2025年11月'!H$29,料金比較表!$10:$20,'2025年11月'!$A30,FALSE)),IF($C$30=料金比較表!$C$2,(HLOOKUP('2025年11月'!H$29,料金比較表!$23:$33,'2025年11月'!$A30,FALSE)),IF($C$30=料金比較表!$C$3,(HLOOKUP('2025年11月'!H$29,料金比較表!$36:$46,'2025年11月'!$A30,FALSE)),IF($C$30=料金比較表!$C$4,(HLOOKUP('2025年11月'!H$29,料金比較表!$48:$60,'2025年11月'!$A30,FALSE)),IF($C$30=料金比較表!$C$5,(HLOOKUP('2025年11月'!H$29,料金比較表!$61:$71,'2025年11月'!$A30,FALSE)),IF($C$30=料金比較表!$C$6,(HLOOKUP('2025年11月'!H$29,料金比較表!$74:$84,'2025年11月'!$A30,FALSE))))))))</f>
        <v/>
      </c>
      <c r="I30" s="63" t="str">
        <f ca="1">IF($C$30=料金比較表!$C$1,(HLOOKUP('2025年11月'!I$29,料金比較表!$10:$20,'2025年11月'!$A30,FALSE)),IF($C$30=料金比較表!$C$2,(HLOOKUP('2025年11月'!I$29,料金比較表!$23:$33,'2025年11月'!$A30,FALSE)),IF($C$30=料金比較表!$C$3,(HLOOKUP('2025年11月'!I$29,料金比較表!$36:$46,'2025年11月'!$A30,FALSE)),IF($C$30=料金比較表!$C$4,(HLOOKUP('2025年11月'!I$29,料金比較表!$48:$60,'2025年11月'!$A30,FALSE)),IF($C$30=料金比較表!$C$5,(HLOOKUP('2025年11月'!I$29,料金比較表!$61:$71,'2025年11月'!$A30,FALSE)),IF($C$30=料金比較表!$C$6,(HLOOKUP('2025年11月'!I$29,料金比較表!$74:$84,'2025年11月'!$A30,FALSE))))))))</f>
        <v/>
      </c>
      <c r="J30" s="63" t="str">
        <f ca="1">IF($C$30=料金比較表!$C$1,(HLOOKUP('2025年11月'!J$29,料金比較表!$10:$20,'2025年11月'!$A30,FALSE)),IF($C$30=料金比較表!$C$2,(HLOOKUP('2025年11月'!J$29,料金比較表!$23:$33,'2025年11月'!$A30,FALSE)),IF($C$30=料金比較表!$C$3,(HLOOKUP('2025年11月'!J$29,料金比較表!$36:$46,'2025年11月'!$A30,FALSE)),IF($C$30=料金比較表!$C$4,(HLOOKUP('2025年11月'!J$29,料金比較表!$48:$60,'2025年11月'!$A30,FALSE)),IF($C$30=料金比較表!$C$5,(HLOOKUP('2025年11月'!J$29,料金比較表!$61:$71,'2025年11月'!$A30,FALSE)),IF($C$30=料金比較表!$C$6,(HLOOKUP('2025年11月'!J$29,料金比較表!$74:$84,'2025年11月'!$A30,FALSE))))))))</f>
        <v/>
      </c>
      <c r="K30" s="63" t="str">
        <f ca="1">IF($C$30=料金比較表!$C$1,(HLOOKUP('2025年11月'!K$29,料金比較表!$10:$20,'2025年11月'!$A30,FALSE)),IF($C$30=料金比較表!$C$2,(HLOOKUP('2025年11月'!K$29,料金比較表!$23:$33,'2025年11月'!$A30,FALSE)),IF($C$30=料金比較表!$C$3,(HLOOKUP('2025年11月'!K$29,料金比較表!$36:$46,'2025年11月'!$A30,FALSE)),IF($C$30=料金比較表!$C$4,(HLOOKUP('2025年11月'!K$29,料金比較表!$48:$60,'2025年11月'!$A30,FALSE)),IF($C$30=料金比較表!$C$5,(HLOOKUP('2025年11月'!K$29,料金比較表!$61:$71,'2025年11月'!$A30,FALSE)),IF($C$30=料金比較表!$C$6,(HLOOKUP('2025年11月'!K$29,料金比較表!$74:$84,'2025年11月'!$A30,FALSE))))))))</f>
        <v/>
      </c>
      <c r="L30" s="63" t="str">
        <f ca="1">IF($C$30=料金比較表!$C$1,(HLOOKUP('2025年11月'!L$29,料金比較表!$10:$20,'2025年11月'!$A30,FALSE)),IF($C$30=料金比較表!$C$2,(HLOOKUP('2025年11月'!L$29,料金比較表!$23:$33,'2025年11月'!$A30,FALSE)),IF($C$30=料金比較表!$C$3,(HLOOKUP('2025年11月'!L$29,料金比較表!$36:$46,'2025年11月'!$A30,FALSE)),IF($C$30=料金比較表!$C$4,(HLOOKUP('2025年11月'!L$29,料金比較表!$48:$60,'2025年11月'!$A30,FALSE)),IF($C$30=料金比較表!$C$5,(HLOOKUP('2025年11月'!L$29,料金比較表!$61:$71,'2025年11月'!$A30,FALSE)),IF($C$30=料金比較表!$C$6,(HLOOKUP('2025年11月'!L$29,料金比較表!$74:$84,'2025年11月'!$A30,FALSE))))))))</f>
        <v/>
      </c>
      <c r="M30" s="63" t="str">
        <f ca="1">IF($C$30=料金比較表!$C$1,(HLOOKUP('2025年11月'!M$29,料金比較表!$10:$20,'2025年11月'!$A30,FALSE)),IF($C$30=料金比較表!$C$2,(HLOOKUP('2025年11月'!M$29,料金比較表!$23:$33,'2025年11月'!$A30,FALSE)),IF($C$30=料金比較表!$C$3,(HLOOKUP('2025年11月'!M$29,料金比較表!$36:$46,'2025年11月'!$A30,FALSE)),IF($C$30=料金比較表!$C$4,(HLOOKUP('2025年11月'!M$29,料金比較表!$48:$60,'2025年11月'!$A30,FALSE)),IF($C$30=料金比較表!$C$5,(HLOOKUP('2025年11月'!M$29,料金比較表!$61:$71,'2025年11月'!$A30,FALSE)),IF($C$30=料金比較表!$C$6,(HLOOKUP('2025年11月'!M$29,料金比較表!$74:$84,'2025年11月'!$A30,FALSE))))))))</f>
        <v/>
      </c>
      <c r="N30" s="63" t="str">
        <f ca="1">IF($C$30=料金比較表!$C$1,(HLOOKUP('2025年11月'!N$29,料金比較表!$10:$20,'2025年11月'!$A30,FALSE)),IF($C$30=料金比較表!$C$2,(HLOOKUP('2025年11月'!N$29,料金比較表!$23:$33,'2025年11月'!$A30,FALSE)),IF($C$30=料金比較表!$C$3,(HLOOKUP('2025年11月'!N$29,料金比較表!$36:$46,'2025年11月'!$A30,FALSE)),IF($C$30=料金比較表!$C$4,(HLOOKUP('2025年11月'!N$29,料金比較表!$48:$60,'2025年11月'!$A30,FALSE)),IF($C$30=料金比較表!$C$5,(HLOOKUP('2025年11月'!N$29,料金比較表!$61:$71,'2025年11月'!$A30,FALSE)),IF($C$30=料金比較表!$C$6,(HLOOKUP('2025年11月'!N$29,料金比較表!$74:$84,'2025年11月'!$A30,FALSE))))))))</f>
        <v/>
      </c>
      <c r="O30" s="63" t="str">
        <f ca="1">IF($C$30=料金比較表!$C$1,(HLOOKUP('2025年11月'!O$29,料金比較表!$10:$20,'2025年11月'!$A30,FALSE)),IF($C$30=料金比較表!$C$2,(HLOOKUP('2025年11月'!O$29,料金比較表!$23:$33,'2025年11月'!$A30,FALSE)),IF($C$30=料金比較表!$C$3,(HLOOKUP('2025年11月'!O$29,料金比較表!$36:$46,'2025年11月'!$A30,FALSE)),IF($C$30=料金比較表!$C$4,(HLOOKUP('2025年11月'!O$29,料金比較表!$48:$60,'2025年11月'!$A30,FALSE)),IF($C$30=料金比較表!$C$5,(HLOOKUP('2025年11月'!O$29,料金比較表!$61:$71,'2025年11月'!$A30,FALSE)),IF($C$30=料金比較表!$C$6,(HLOOKUP('2025年11月'!O$29,料金比較表!$74:$84,'2025年11月'!$A30,FALSE))))))))</f>
        <v/>
      </c>
      <c r="P30" s="63" t="str">
        <f ca="1">IF($C$30=料金比較表!$C$1,(HLOOKUP('2025年11月'!P$29,料金比較表!$10:$20,'2025年11月'!$A30,FALSE)),IF($C$30=料金比較表!$C$2,(HLOOKUP('2025年11月'!P$29,料金比較表!$23:$33,'2025年11月'!$A30,FALSE)),IF($C$30=料金比較表!$C$3,(HLOOKUP('2025年11月'!P$29,料金比較表!$36:$46,'2025年11月'!$A30,FALSE)),IF($C$30=料金比較表!$C$4,(HLOOKUP('2025年11月'!P$29,料金比較表!$48:$60,'2025年11月'!$A30,FALSE)),IF($C$30=料金比較表!$C$5,(HLOOKUP('2025年11月'!P$29,料金比較表!$61:$71,'2025年11月'!$A30,FALSE)),IF($C$30=料金比較表!$C$6,(HLOOKUP('2025年11月'!P$29,料金比較表!$74:$84,'2025年11月'!$A30,FALSE))))))))</f>
        <v/>
      </c>
      <c r="Q30" s="63" t="str">
        <f ca="1">IF($C$30=料金比較表!$C$1,(HLOOKUP('2025年11月'!Q$29,料金比較表!$10:$20,'2025年11月'!$A30,FALSE)),IF($C$30=料金比較表!$C$2,(HLOOKUP('2025年11月'!Q$29,料金比較表!$23:$33,'2025年11月'!$A30,FALSE)),IF($C$30=料金比較表!$C$3,(HLOOKUP('2025年11月'!Q$29,料金比較表!$36:$46,'2025年11月'!$A30,FALSE)),IF($C$30=料金比較表!$C$4,(HLOOKUP('2025年11月'!Q$29,料金比較表!$48:$60,'2025年11月'!$A30,FALSE)),IF($C$30=料金比較表!$C$5,(HLOOKUP('2025年11月'!Q$29,料金比較表!$61:$71,'2025年11月'!$A30,FALSE)),IF($C$30=料金比較表!$C$6,(HLOOKUP('2025年11月'!Q$29,料金比較表!$74:$84,'2025年11月'!$A30,FALSE))))))))</f>
        <v/>
      </c>
      <c r="R30" s="63" t="str">
        <f ca="1">IF($C$30=料金比較表!$C$1,(HLOOKUP('2025年11月'!R$29,料金比較表!$10:$20,'2025年11月'!$A30,FALSE)),IF($C$30=料金比較表!$C$2,(HLOOKUP('2025年11月'!R$29,料金比較表!$23:$33,'2025年11月'!$A30,FALSE)),IF($C$30=料金比較表!$C$3,(HLOOKUP('2025年11月'!R$29,料金比較表!$36:$46,'2025年11月'!$A30,FALSE)),IF($C$30=料金比較表!$C$4,(HLOOKUP('2025年11月'!R$29,料金比較表!$48:$60,'2025年11月'!$A30,FALSE)),IF($C$30=料金比較表!$C$5,(HLOOKUP('2025年11月'!R$29,料金比較表!$61:$71,'2025年11月'!$A30,FALSE)),IF($C$30=料金比較表!$C$6,(HLOOKUP('2025年11月'!R$29,料金比較表!$74:$84,'2025年11月'!$A30,FALSE))))))))</f>
        <v/>
      </c>
      <c r="S30" s="63" t="str">
        <f ca="1">IF($C$30=料金比較表!$C$1,(HLOOKUP('2025年11月'!S$29,料金比較表!$10:$20,'2025年11月'!$A30,FALSE)),IF($C$30=料金比較表!$C$2,(HLOOKUP('2025年11月'!S$29,料金比較表!$23:$33,'2025年11月'!$A30,FALSE)),IF($C$30=料金比較表!$C$3,(HLOOKUP('2025年11月'!S$29,料金比較表!$36:$46,'2025年11月'!$A30,FALSE)),IF($C$30=料金比較表!$C$4,(HLOOKUP('2025年11月'!S$29,料金比較表!$48:$60,'2025年11月'!$A30,FALSE)),IF($C$30=料金比較表!$C$5,(HLOOKUP('2025年11月'!S$29,料金比較表!$61:$71,'2025年11月'!$A30,FALSE)),IF($C$30=料金比較表!$C$6,(HLOOKUP('2025年11月'!S$29,料金比較表!$74:$84,'2025年11月'!$A30,FALSE))))))))</f>
        <v/>
      </c>
      <c r="T30" s="63" t="str">
        <f ca="1">IF($C$30=料金比較表!$C$1,(HLOOKUP('2025年11月'!T$29,料金比較表!$10:$20,'2025年11月'!$A30,FALSE)),IF($C$30=料金比較表!$C$2,(HLOOKUP('2025年11月'!T$29,料金比較表!$23:$33,'2025年11月'!$A30,FALSE)),IF($C$30=料金比較表!$C$3,(HLOOKUP('2025年11月'!T$29,料金比較表!$36:$46,'2025年11月'!$A30,FALSE)),IF($C$30=料金比較表!$C$4,(HLOOKUP('2025年11月'!T$29,料金比較表!$48:$60,'2025年11月'!$A30,FALSE)),IF($C$30=料金比較表!$C$5,(HLOOKUP('2025年11月'!T$29,料金比較表!$61:$71,'2025年11月'!$A30,FALSE)),IF($C$30=料金比較表!$C$6,(HLOOKUP('2025年11月'!T$29,料金比較表!$74:$84,'2025年11月'!$A30,FALSE))))))))</f>
        <v/>
      </c>
      <c r="U30" s="63" t="str">
        <f ca="1">IF($C$30=料金比較表!$C$1,(HLOOKUP('2025年11月'!U$29,料金比較表!$10:$20,'2025年11月'!$A30,FALSE)),IF($C$30=料金比較表!$C$2,(HLOOKUP('2025年11月'!U$29,料金比較表!$23:$33,'2025年11月'!$A30,FALSE)),IF($C$30=料金比較表!$C$3,(HLOOKUP('2025年11月'!U$29,料金比較表!$36:$46,'2025年11月'!$A30,FALSE)),IF($C$30=料金比較表!$C$4,(HLOOKUP('2025年11月'!U$29,料金比較表!$48:$60,'2025年11月'!$A30,FALSE)),IF($C$30=料金比較表!$C$5,(HLOOKUP('2025年11月'!U$29,料金比較表!$61:$71,'2025年11月'!$A30,FALSE)),IF($C$30=料金比較表!$C$6,(HLOOKUP('2025年11月'!U$29,料金比較表!$74:$84,'2025年11月'!$A30,FALSE))))))))</f>
        <v/>
      </c>
      <c r="V30" s="63" t="str">
        <f ca="1">IF($C$30=料金比較表!$C$1,(HLOOKUP('2025年11月'!V$29,料金比較表!$10:$20,'2025年11月'!$A30,FALSE)),IF($C$30=料金比較表!$C$2,(HLOOKUP('2025年11月'!V$29,料金比較表!$23:$33,'2025年11月'!$A30,FALSE)),IF($C$30=料金比較表!$C$3,(HLOOKUP('2025年11月'!V$29,料金比較表!$36:$46,'2025年11月'!$A30,FALSE)),IF($C$30=料金比較表!$C$4,(HLOOKUP('2025年11月'!V$29,料金比較表!$48:$60,'2025年11月'!$A30,FALSE)),IF($C$30=料金比較表!$C$5,(HLOOKUP('2025年11月'!V$29,料金比較表!$61:$71,'2025年11月'!$A30,FALSE)),IF($C$30=料金比較表!$C$6,(HLOOKUP('2025年11月'!V$29,料金比較表!$74:$84,'2025年11月'!$A30,FALSE))))))))</f>
        <v/>
      </c>
      <c r="W30" s="63" t="str">
        <f ca="1">IF($C$30=料金比較表!$C$1,(HLOOKUP('2025年11月'!W$29,料金比較表!$10:$20,'2025年11月'!$A30,FALSE)),IF($C$30=料金比較表!$C$2,(HLOOKUP('2025年11月'!W$29,料金比較表!$23:$33,'2025年11月'!$A30,FALSE)),IF($C$30=料金比較表!$C$3,(HLOOKUP('2025年11月'!W$29,料金比較表!$36:$46,'2025年11月'!$A30,FALSE)),IF($C$30=料金比較表!$C$4,(HLOOKUP('2025年11月'!W$29,料金比較表!$48:$60,'2025年11月'!$A30,FALSE)),IF($C$30=料金比較表!$C$5,(HLOOKUP('2025年11月'!W$29,料金比較表!$61:$71,'2025年11月'!$A30,FALSE)),IF($C$30=料金比較表!$C$6,(HLOOKUP('2025年11月'!W$29,料金比較表!$74:$84,'2025年11月'!$A30,FALSE))))))))</f>
        <v/>
      </c>
      <c r="X30" s="63" t="str">
        <f ca="1">IF($C$30=料金比較表!$C$1,(HLOOKUP('2025年11月'!X$29,料金比較表!$10:$20,'2025年11月'!$A30,FALSE)),IF($C$30=料金比較表!$C$2,(HLOOKUP('2025年11月'!X$29,料金比較表!$23:$33,'2025年11月'!$A30,FALSE)),IF($C$30=料金比較表!$C$3,(HLOOKUP('2025年11月'!X$29,料金比較表!$36:$46,'2025年11月'!$A30,FALSE)),IF($C$30=料金比較表!$C$4,(HLOOKUP('2025年11月'!X$29,料金比較表!$48:$60,'2025年11月'!$A30,FALSE)),IF($C$30=料金比較表!$C$5,(HLOOKUP('2025年11月'!X$29,料金比較表!$61:$71,'2025年11月'!$A30,FALSE)),IF($C$30=料金比較表!$C$6,(HLOOKUP('2025年11月'!X$29,料金比較表!$74:$84,'2025年11月'!$A30,FALSE))))))))</f>
        <v/>
      </c>
      <c r="Y30" s="63" t="str">
        <f ca="1">IF($C$30=料金比較表!$C$1,(HLOOKUP('2025年11月'!Y$29,料金比較表!$10:$20,'2025年11月'!$A30,FALSE)),IF($C$30=料金比較表!$C$2,(HLOOKUP('2025年11月'!Y$29,料金比較表!$23:$33,'2025年11月'!$A30,FALSE)),IF($C$30=料金比較表!$C$3,(HLOOKUP('2025年11月'!Y$29,料金比較表!$36:$46,'2025年11月'!$A30,FALSE)),IF($C$30=料金比較表!$C$4,(HLOOKUP('2025年11月'!Y$29,料金比較表!$48:$60,'2025年11月'!$A30,FALSE)),IF($C$30=料金比較表!$C$5,(HLOOKUP('2025年11月'!Y$29,料金比較表!$61:$71,'2025年11月'!$A30,FALSE)),IF($C$30=料金比較表!$C$6,(HLOOKUP('2025年11月'!Y$29,料金比較表!$74:$84,'2025年11月'!$A30,FALSE))))))))</f>
        <v/>
      </c>
      <c r="Z30" s="63" t="str">
        <f ca="1">IF($C$30=料金比較表!$C$1,(HLOOKUP('2025年11月'!Z$29,料金比較表!$10:$20,'2025年11月'!$A30,FALSE)),IF($C$30=料金比較表!$C$2,(HLOOKUP('2025年11月'!Z$29,料金比較表!$23:$33,'2025年11月'!$A30,FALSE)),IF($C$30=料金比較表!$C$3,(HLOOKUP('2025年11月'!Z$29,料金比較表!$36:$46,'2025年11月'!$A30,FALSE)),IF($C$30=料金比較表!$C$4,(HLOOKUP('2025年11月'!Z$29,料金比較表!$48:$60,'2025年11月'!$A30,FALSE)),IF($C$30=料金比較表!$C$5,(HLOOKUP('2025年11月'!Z$29,料金比較表!$61:$71,'2025年11月'!$A30,FALSE)),IF($C$30=料金比較表!$C$6,(HLOOKUP('2025年11月'!Z$29,料金比較表!$74:$84,'2025年11月'!$A30,FALSE))))))))</f>
        <v/>
      </c>
      <c r="AA30" s="63" t="str">
        <f ca="1">IF($C$30=料金比較表!$C$1,(HLOOKUP('2025年11月'!AA$29,料金比較表!$10:$20,'2025年11月'!$A30,FALSE)),IF($C$30=料金比較表!$C$2,(HLOOKUP('2025年11月'!AA$29,料金比較表!$23:$33,'2025年11月'!$A30,FALSE)),IF($C$30=料金比較表!$C$3,(HLOOKUP('2025年11月'!AA$29,料金比較表!$36:$46,'2025年11月'!$A30,FALSE)),IF($C$30=料金比較表!$C$4,(HLOOKUP('2025年11月'!AA$29,料金比較表!$48:$60,'2025年11月'!$A30,FALSE)),IF($C$30=料金比較表!$C$5,(HLOOKUP('2025年11月'!AA$29,料金比較表!$61:$71,'2025年11月'!$A30,FALSE)),IF($C$30=料金比較表!$C$6,(HLOOKUP('2025年11月'!AA$29,料金比較表!$74:$84,'2025年11月'!$A30,FALSE))))))))</f>
        <v/>
      </c>
      <c r="AB30" s="63" t="str">
        <f ca="1">IF($C$30=料金比較表!$C$1,(HLOOKUP('2025年11月'!AB$29,料金比較表!$10:$20,'2025年11月'!$A30,FALSE)),IF($C$30=料金比較表!$C$2,(HLOOKUP('2025年11月'!AB$29,料金比較表!$23:$33,'2025年11月'!$A30,FALSE)),IF($C$30=料金比較表!$C$3,(HLOOKUP('2025年11月'!AB$29,料金比較表!$36:$46,'2025年11月'!$A30,FALSE)),IF($C$30=料金比較表!$C$4,(HLOOKUP('2025年11月'!AB$29,料金比較表!$48:$60,'2025年11月'!$A30,FALSE)),IF($C$30=料金比較表!$C$5,(HLOOKUP('2025年11月'!AB$29,料金比較表!$61:$71,'2025年11月'!$A30,FALSE)),IF($C$30=料金比較表!$C$6,(HLOOKUP('2025年11月'!AB$29,料金比較表!$74:$84,'2025年11月'!$A30,FALSE))))))))</f>
        <v/>
      </c>
      <c r="AC30" s="63" t="str">
        <f ca="1">IF($C$30=料金比較表!$C$1,(HLOOKUP('2025年11月'!AC$29,料金比較表!$10:$20,'2025年11月'!$A30,FALSE)),IF($C$30=料金比較表!$C$2,(HLOOKUP('2025年11月'!AC$29,料金比較表!$23:$33,'2025年11月'!$A30,FALSE)),IF($C$30=料金比較表!$C$3,(HLOOKUP('2025年11月'!AC$29,料金比較表!$36:$46,'2025年11月'!$A30,FALSE)),IF($C$30=料金比較表!$C$4,(HLOOKUP('2025年11月'!AC$29,料金比較表!$48:$60,'2025年11月'!$A30,FALSE)),IF($C$30=料金比較表!$C$5,(HLOOKUP('2025年11月'!AC$29,料金比較表!$61:$71,'2025年11月'!$A30,FALSE)),IF($C$30=料金比較表!$C$6,(HLOOKUP('2025年11月'!AC$29,料金比較表!$74:$84,'2025年11月'!$A30,FALSE))))))))</f>
        <v/>
      </c>
      <c r="AD30" s="63" t="str">
        <f ca="1">IF($C$30=料金比較表!$C$1,(HLOOKUP('2025年11月'!AD$29,料金比較表!$10:$20,'2025年11月'!$A30,FALSE)),IF($C$30=料金比較表!$C$2,(HLOOKUP('2025年11月'!AD$29,料金比較表!$23:$33,'2025年11月'!$A30,FALSE)),IF($C$30=料金比較表!$C$3,(HLOOKUP('2025年11月'!AD$29,料金比較表!$36:$46,'2025年11月'!$A30,FALSE)),IF($C$30=料金比較表!$C$4,(HLOOKUP('2025年11月'!AD$29,料金比較表!$48:$60,'2025年11月'!$A30,FALSE)),IF($C$30=料金比較表!$C$5,(HLOOKUP('2025年11月'!AD$29,料金比較表!$61:$71,'2025年11月'!$A30,FALSE)),IF($C$30=料金比較表!$C$6,(HLOOKUP('2025年11月'!AD$29,料金比較表!$74:$84,'2025年11月'!$A30,FALSE))))))))</f>
        <v/>
      </c>
      <c r="AE30" s="63" t="str">
        <f ca="1">IF($C$30=料金比較表!$C$1,(HLOOKUP('2025年11月'!AE$29,料金比較表!$10:$20,'2025年11月'!$A30,FALSE)),IF($C$30=料金比較表!$C$2,(HLOOKUP('2025年11月'!AE$29,料金比較表!$23:$33,'2025年11月'!$A30,FALSE)),IF($C$30=料金比較表!$C$3,(HLOOKUP('2025年11月'!AE$29,料金比較表!$36:$46,'2025年11月'!$A30,FALSE)),IF($C$30=料金比較表!$C$4,(HLOOKUP('2025年11月'!AE$29,料金比較表!$48:$60,'2025年11月'!$A30,FALSE)),IF($C$30=料金比較表!$C$5,(HLOOKUP('2025年11月'!AE$29,料金比較表!$61:$71,'2025年11月'!$A30,FALSE)),IF($C$30=料金比較表!$C$6,(HLOOKUP('2025年11月'!AE$29,料金比較表!$74:$84,'2025年11月'!$A30,FALSE))))))))</f>
        <v/>
      </c>
      <c r="AF30" s="63" t="str">
        <f ca="1">IF($C$30=料金比較表!$C$1,(HLOOKUP('2025年11月'!AF$29,料金比較表!$10:$20,'2025年11月'!$A30,FALSE)),IF($C$30=料金比較表!$C$2,(HLOOKUP('2025年11月'!AF$29,料金比較表!$23:$33,'2025年11月'!$A30,FALSE)),IF($C$30=料金比較表!$C$3,(HLOOKUP('2025年11月'!AF$29,料金比較表!$36:$46,'2025年11月'!$A30,FALSE)),IF($C$30=料金比較表!$C$4,(HLOOKUP('2025年11月'!AF$29,料金比較表!$48:$60,'2025年11月'!$A30,FALSE)),IF($C$30=料金比較表!$C$5,(HLOOKUP('2025年11月'!AF$29,料金比較表!$61:$71,'2025年11月'!$A30,FALSE)),IF($C$30=料金比較表!$C$6,(HLOOKUP('2025年11月'!AF$29,料金比較表!$74:$84,'2025年11月'!$A30,FALSE))))))))</f>
        <v/>
      </c>
      <c r="AG30" s="63" t="str">
        <f ca="1">IF($C$30=料金比較表!$C$1,(HLOOKUP('2025年11月'!AG$29,料金比較表!$10:$20,'2025年11月'!$A30,FALSE)),IF($C$30=料金比較表!$C$2,(HLOOKUP('2025年11月'!AG$29,料金比較表!$23:$33,'2025年11月'!$A30,FALSE)),IF($C$30=料金比較表!$C$3,(HLOOKUP('2025年11月'!AG$29,料金比較表!$36:$46,'2025年11月'!$A30,FALSE)),IF($C$30=料金比較表!$C$4,(HLOOKUP('2025年11月'!AG$29,料金比較表!$48:$60,'2025年11月'!$A30,FALSE)),IF($C$30=料金比較表!$C$5,(HLOOKUP('2025年11月'!AG$29,料金比較表!$61:$71,'2025年11月'!$A30,FALSE)),IF($C$30=料金比較表!$C$6,(HLOOKUP('2025年11月'!AG$29,料金比較表!$74:$84,'2025年11月'!$A30,FALSE))))))))</f>
        <v/>
      </c>
      <c r="AH30" s="191"/>
    </row>
    <row r="31" spans="1:55" x14ac:dyDescent="0.2">
      <c r="A31" s="4">
        <f>A30+1</f>
        <v>3</v>
      </c>
      <c r="B31" s="311" t="str">
        <f>料金比較表!C12</f>
        <v>Ｏｎｅ　Ｓｕｉｔｅ　ＴＨＥ　ＴＥＲＲＡＣＥ＜古宇利島＞</v>
      </c>
      <c r="C31" s="326"/>
      <c r="D31" s="62" t="str">
        <f ca="1">IF($C$30=料金比較表!$C$1,(HLOOKUP('2025年11月'!D$29,料金比較表!$10:$20,'2025年11月'!$A31,FALSE)),IF($C$30=料金比較表!$C$2,(HLOOKUP('2025年11月'!D$29,料金比較表!$23:$33,'2025年11月'!$A31,FALSE)),IF($C$30=料金比較表!$C$3,(HLOOKUP('2025年11月'!D$29,料金比較表!$36:$46,'2025年11月'!$A31,FALSE)),IF($C$30=料金比較表!$C$4,(HLOOKUP('2025年11月'!D$29,料金比較表!$48:$60,'2025年11月'!$A31,FALSE)),IF($C$30=料金比較表!$C$5,(HLOOKUP('2025年11月'!D$29,料金比較表!$61:$71,'2025年11月'!$A31,FALSE)),IF($C$30=料金比較表!$C$6,(HLOOKUP('2025年11月'!D$29,料金比較表!$74:$84,'2025年11月'!$A31,FALSE))))))))</f>
        <v/>
      </c>
      <c r="E31" s="63" t="str">
        <f ca="1">IF($C$30=料金比較表!$C$1,(HLOOKUP('2025年11月'!E$29,料金比較表!$10:$20,'2025年11月'!$A31,FALSE)),IF($C$30=料金比較表!$C$2,(HLOOKUP('2025年11月'!E$29,料金比較表!$23:$33,'2025年11月'!$A31,FALSE)),IF($C$30=料金比較表!$C$3,(HLOOKUP('2025年11月'!E$29,料金比較表!$36:$46,'2025年11月'!$A31,FALSE)),IF($C$30=料金比較表!$C$4,(HLOOKUP('2025年11月'!E$29,料金比較表!$48:$60,'2025年11月'!$A31,FALSE)),IF($C$30=料金比較表!$C$5,(HLOOKUP('2025年11月'!E$29,料金比較表!$61:$71,'2025年11月'!$A31,FALSE)),IF($C$30=料金比較表!$C$6,(HLOOKUP('2025年11月'!E$29,料金比較表!$74:$84,'2025年11月'!$A31,FALSE))))))))</f>
        <v/>
      </c>
      <c r="F31" s="63" t="str">
        <f ca="1">IF($C$30=料金比較表!$C$1,(HLOOKUP('2025年11月'!F$29,料金比較表!$10:$20,'2025年11月'!$A31,FALSE)),IF($C$30=料金比較表!$C$2,(HLOOKUP('2025年11月'!F$29,料金比較表!$23:$33,'2025年11月'!$A31,FALSE)),IF($C$30=料金比較表!$C$3,(HLOOKUP('2025年11月'!F$29,料金比較表!$36:$46,'2025年11月'!$A31,FALSE)),IF($C$30=料金比較表!$C$4,(HLOOKUP('2025年11月'!F$29,料金比較表!$48:$60,'2025年11月'!$A31,FALSE)),IF($C$30=料金比較表!$C$5,(HLOOKUP('2025年11月'!F$29,料金比較表!$61:$71,'2025年11月'!$A31,FALSE)),IF($C$30=料金比較表!$C$6,(HLOOKUP('2025年11月'!F$29,料金比較表!$74:$84,'2025年11月'!$A31,FALSE))))))))</f>
        <v/>
      </c>
      <c r="G31" s="63" t="str">
        <f ca="1">IF($C$30=料金比較表!$C$1,(HLOOKUP('2025年11月'!G$29,料金比較表!$10:$20,'2025年11月'!$A31,FALSE)),IF($C$30=料金比較表!$C$2,(HLOOKUP('2025年11月'!G$29,料金比較表!$23:$33,'2025年11月'!$A31,FALSE)),IF($C$30=料金比較表!$C$3,(HLOOKUP('2025年11月'!G$29,料金比較表!$36:$46,'2025年11月'!$A31,FALSE)),IF($C$30=料金比較表!$C$4,(HLOOKUP('2025年11月'!G$29,料金比較表!$48:$60,'2025年11月'!$A31,FALSE)),IF($C$30=料金比較表!$C$5,(HLOOKUP('2025年11月'!G$29,料金比較表!$61:$71,'2025年11月'!$A31,FALSE)),IF($C$30=料金比較表!$C$6,(HLOOKUP('2025年11月'!G$29,料金比較表!$74:$84,'2025年11月'!$A31,FALSE))))))))</f>
        <v/>
      </c>
      <c r="H31" s="63" t="str">
        <f ca="1">IF($C$30=料金比較表!$C$1,(HLOOKUP('2025年11月'!H$29,料金比較表!$10:$20,'2025年11月'!$A31,FALSE)),IF($C$30=料金比較表!$C$2,(HLOOKUP('2025年11月'!H$29,料金比較表!$23:$33,'2025年11月'!$A31,FALSE)),IF($C$30=料金比較表!$C$3,(HLOOKUP('2025年11月'!H$29,料金比較表!$36:$46,'2025年11月'!$A31,FALSE)),IF($C$30=料金比較表!$C$4,(HLOOKUP('2025年11月'!H$29,料金比較表!$48:$60,'2025年11月'!$A31,FALSE)),IF($C$30=料金比較表!$C$5,(HLOOKUP('2025年11月'!H$29,料金比較表!$61:$71,'2025年11月'!$A31,FALSE)),IF($C$30=料金比較表!$C$6,(HLOOKUP('2025年11月'!H$29,料金比較表!$74:$84,'2025年11月'!$A31,FALSE))))))))</f>
        <v/>
      </c>
      <c r="I31" s="63" t="str">
        <f ca="1">IF($C$30=料金比較表!$C$1,(HLOOKUP('2025年11月'!I$29,料金比較表!$10:$20,'2025年11月'!$A31,FALSE)),IF($C$30=料金比較表!$C$2,(HLOOKUP('2025年11月'!I$29,料金比較表!$23:$33,'2025年11月'!$A31,FALSE)),IF($C$30=料金比較表!$C$3,(HLOOKUP('2025年11月'!I$29,料金比較表!$36:$46,'2025年11月'!$A31,FALSE)),IF($C$30=料金比較表!$C$4,(HLOOKUP('2025年11月'!I$29,料金比較表!$48:$60,'2025年11月'!$A31,FALSE)),IF($C$30=料金比較表!$C$5,(HLOOKUP('2025年11月'!I$29,料金比較表!$61:$71,'2025年11月'!$A31,FALSE)),IF($C$30=料金比較表!$C$6,(HLOOKUP('2025年11月'!I$29,料金比較表!$74:$84,'2025年11月'!$A31,FALSE))))))))</f>
        <v/>
      </c>
      <c r="J31" s="63" t="str">
        <f ca="1">IF($C$30=料金比較表!$C$1,(HLOOKUP('2025年11月'!J$29,料金比較表!$10:$20,'2025年11月'!$A31,FALSE)),IF($C$30=料金比較表!$C$2,(HLOOKUP('2025年11月'!J$29,料金比較表!$23:$33,'2025年11月'!$A31,FALSE)),IF($C$30=料金比較表!$C$3,(HLOOKUP('2025年11月'!J$29,料金比較表!$36:$46,'2025年11月'!$A31,FALSE)),IF($C$30=料金比較表!$C$4,(HLOOKUP('2025年11月'!J$29,料金比較表!$48:$60,'2025年11月'!$A31,FALSE)),IF($C$30=料金比較表!$C$5,(HLOOKUP('2025年11月'!J$29,料金比較表!$61:$71,'2025年11月'!$A31,FALSE)),IF($C$30=料金比較表!$C$6,(HLOOKUP('2025年11月'!J$29,料金比較表!$74:$84,'2025年11月'!$A31,FALSE))))))))</f>
        <v/>
      </c>
      <c r="K31" s="63" t="str">
        <f ca="1">IF($C$30=料金比較表!$C$1,(HLOOKUP('2025年11月'!K$29,料金比較表!$10:$20,'2025年11月'!$A31,FALSE)),IF($C$30=料金比較表!$C$2,(HLOOKUP('2025年11月'!K$29,料金比較表!$23:$33,'2025年11月'!$A31,FALSE)),IF($C$30=料金比較表!$C$3,(HLOOKUP('2025年11月'!K$29,料金比較表!$36:$46,'2025年11月'!$A31,FALSE)),IF($C$30=料金比較表!$C$4,(HLOOKUP('2025年11月'!K$29,料金比較表!$48:$60,'2025年11月'!$A31,FALSE)),IF($C$30=料金比較表!$C$5,(HLOOKUP('2025年11月'!K$29,料金比較表!$61:$71,'2025年11月'!$A31,FALSE)),IF($C$30=料金比較表!$C$6,(HLOOKUP('2025年11月'!K$29,料金比較表!$74:$84,'2025年11月'!$A31,FALSE))))))))</f>
        <v/>
      </c>
      <c r="L31" s="63" t="str">
        <f ca="1">IF($C$30=料金比較表!$C$1,(HLOOKUP('2025年11月'!L$29,料金比較表!$10:$20,'2025年11月'!$A31,FALSE)),IF($C$30=料金比較表!$C$2,(HLOOKUP('2025年11月'!L$29,料金比較表!$23:$33,'2025年11月'!$A31,FALSE)),IF($C$30=料金比較表!$C$3,(HLOOKUP('2025年11月'!L$29,料金比較表!$36:$46,'2025年11月'!$A31,FALSE)),IF($C$30=料金比較表!$C$4,(HLOOKUP('2025年11月'!L$29,料金比較表!$48:$60,'2025年11月'!$A31,FALSE)),IF($C$30=料金比較表!$C$5,(HLOOKUP('2025年11月'!L$29,料金比較表!$61:$71,'2025年11月'!$A31,FALSE)),IF($C$30=料金比較表!$C$6,(HLOOKUP('2025年11月'!L$29,料金比較表!$74:$84,'2025年11月'!$A31,FALSE))))))))</f>
        <v/>
      </c>
      <c r="M31" s="63" t="str">
        <f ca="1">IF($C$30=料金比較表!$C$1,(HLOOKUP('2025年11月'!M$29,料金比較表!$10:$20,'2025年11月'!$A31,FALSE)),IF($C$30=料金比較表!$C$2,(HLOOKUP('2025年11月'!M$29,料金比較表!$23:$33,'2025年11月'!$A31,FALSE)),IF($C$30=料金比較表!$C$3,(HLOOKUP('2025年11月'!M$29,料金比較表!$36:$46,'2025年11月'!$A31,FALSE)),IF($C$30=料金比較表!$C$4,(HLOOKUP('2025年11月'!M$29,料金比較表!$48:$60,'2025年11月'!$A31,FALSE)),IF($C$30=料金比較表!$C$5,(HLOOKUP('2025年11月'!M$29,料金比較表!$61:$71,'2025年11月'!$A31,FALSE)),IF($C$30=料金比較表!$C$6,(HLOOKUP('2025年11月'!M$29,料金比較表!$74:$84,'2025年11月'!$A31,FALSE))))))))</f>
        <v/>
      </c>
      <c r="N31" s="63" t="str">
        <f ca="1">IF($C$30=料金比較表!$C$1,(HLOOKUP('2025年11月'!N$29,料金比較表!$10:$20,'2025年11月'!$A31,FALSE)),IF($C$30=料金比較表!$C$2,(HLOOKUP('2025年11月'!N$29,料金比較表!$23:$33,'2025年11月'!$A31,FALSE)),IF($C$30=料金比較表!$C$3,(HLOOKUP('2025年11月'!N$29,料金比較表!$36:$46,'2025年11月'!$A31,FALSE)),IF($C$30=料金比較表!$C$4,(HLOOKUP('2025年11月'!N$29,料金比較表!$48:$60,'2025年11月'!$A31,FALSE)),IF($C$30=料金比較表!$C$5,(HLOOKUP('2025年11月'!N$29,料金比較表!$61:$71,'2025年11月'!$A31,FALSE)),IF($C$30=料金比較表!$C$6,(HLOOKUP('2025年11月'!N$29,料金比較表!$74:$84,'2025年11月'!$A31,FALSE))))))))</f>
        <v/>
      </c>
      <c r="O31" s="63" t="str">
        <f ca="1">IF($C$30=料金比較表!$C$1,(HLOOKUP('2025年11月'!O$29,料金比較表!$10:$20,'2025年11月'!$A31,FALSE)),IF($C$30=料金比較表!$C$2,(HLOOKUP('2025年11月'!O$29,料金比較表!$23:$33,'2025年11月'!$A31,FALSE)),IF($C$30=料金比較表!$C$3,(HLOOKUP('2025年11月'!O$29,料金比較表!$36:$46,'2025年11月'!$A31,FALSE)),IF($C$30=料金比較表!$C$4,(HLOOKUP('2025年11月'!O$29,料金比較表!$48:$60,'2025年11月'!$A31,FALSE)),IF($C$30=料金比較表!$C$5,(HLOOKUP('2025年11月'!O$29,料金比較表!$61:$71,'2025年11月'!$A31,FALSE)),IF($C$30=料金比較表!$C$6,(HLOOKUP('2025年11月'!O$29,料金比較表!$74:$84,'2025年11月'!$A31,FALSE))))))))</f>
        <v/>
      </c>
      <c r="P31" s="63" t="str">
        <f ca="1">IF($C$30=料金比較表!$C$1,(HLOOKUP('2025年11月'!P$29,料金比較表!$10:$20,'2025年11月'!$A31,FALSE)),IF($C$30=料金比較表!$C$2,(HLOOKUP('2025年11月'!P$29,料金比較表!$23:$33,'2025年11月'!$A31,FALSE)),IF($C$30=料金比較表!$C$3,(HLOOKUP('2025年11月'!P$29,料金比較表!$36:$46,'2025年11月'!$A31,FALSE)),IF($C$30=料金比較表!$C$4,(HLOOKUP('2025年11月'!P$29,料金比較表!$48:$60,'2025年11月'!$A31,FALSE)),IF($C$30=料金比較表!$C$5,(HLOOKUP('2025年11月'!P$29,料金比較表!$61:$71,'2025年11月'!$A31,FALSE)),IF($C$30=料金比較表!$C$6,(HLOOKUP('2025年11月'!P$29,料金比較表!$74:$84,'2025年11月'!$A31,FALSE))))))))</f>
        <v/>
      </c>
      <c r="Q31" s="63" t="str">
        <f ca="1">IF($C$30=料金比較表!$C$1,(HLOOKUP('2025年11月'!Q$29,料金比較表!$10:$20,'2025年11月'!$A31,FALSE)),IF($C$30=料金比較表!$C$2,(HLOOKUP('2025年11月'!Q$29,料金比較表!$23:$33,'2025年11月'!$A31,FALSE)),IF($C$30=料金比較表!$C$3,(HLOOKUP('2025年11月'!Q$29,料金比較表!$36:$46,'2025年11月'!$A31,FALSE)),IF($C$30=料金比較表!$C$4,(HLOOKUP('2025年11月'!Q$29,料金比較表!$48:$60,'2025年11月'!$A31,FALSE)),IF($C$30=料金比較表!$C$5,(HLOOKUP('2025年11月'!Q$29,料金比較表!$61:$71,'2025年11月'!$A31,FALSE)),IF($C$30=料金比較表!$C$6,(HLOOKUP('2025年11月'!Q$29,料金比較表!$74:$84,'2025年11月'!$A31,FALSE))))))))</f>
        <v/>
      </c>
      <c r="R31" s="63" t="str">
        <f ca="1">IF($C$30=料金比較表!$C$1,(HLOOKUP('2025年11月'!R$29,料金比較表!$10:$20,'2025年11月'!$A31,FALSE)),IF($C$30=料金比較表!$C$2,(HLOOKUP('2025年11月'!R$29,料金比較表!$23:$33,'2025年11月'!$A31,FALSE)),IF($C$30=料金比較表!$C$3,(HLOOKUP('2025年11月'!R$29,料金比較表!$36:$46,'2025年11月'!$A31,FALSE)),IF($C$30=料金比較表!$C$4,(HLOOKUP('2025年11月'!R$29,料金比較表!$48:$60,'2025年11月'!$A31,FALSE)),IF($C$30=料金比較表!$C$5,(HLOOKUP('2025年11月'!R$29,料金比較表!$61:$71,'2025年11月'!$A31,FALSE)),IF($C$30=料金比較表!$C$6,(HLOOKUP('2025年11月'!R$29,料金比較表!$74:$84,'2025年11月'!$A31,FALSE))))))))</f>
        <v/>
      </c>
      <c r="S31" s="63" t="str">
        <f ca="1">IF($C$30=料金比較表!$C$1,(HLOOKUP('2025年11月'!S$29,料金比較表!$10:$20,'2025年11月'!$A31,FALSE)),IF($C$30=料金比較表!$C$2,(HLOOKUP('2025年11月'!S$29,料金比較表!$23:$33,'2025年11月'!$A31,FALSE)),IF($C$30=料金比較表!$C$3,(HLOOKUP('2025年11月'!S$29,料金比較表!$36:$46,'2025年11月'!$A31,FALSE)),IF($C$30=料金比較表!$C$4,(HLOOKUP('2025年11月'!S$29,料金比較表!$48:$60,'2025年11月'!$A31,FALSE)),IF($C$30=料金比較表!$C$5,(HLOOKUP('2025年11月'!S$29,料金比較表!$61:$71,'2025年11月'!$A31,FALSE)),IF($C$30=料金比較表!$C$6,(HLOOKUP('2025年11月'!S$29,料金比較表!$74:$84,'2025年11月'!$A31,FALSE))))))))</f>
        <v/>
      </c>
      <c r="T31" s="63" t="str">
        <f ca="1">IF($C$30=料金比較表!$C$1,(HLOOKUP('2025年11月'!T$29,料金比較表!$10:$20,'2025年11月'!$A31,FALSE)),IF($C$30=料金比較表!$C$2,(HLOOKUP('2025年11月'!T$29,料金比較表!$23:$33,'2025年11月'!$A31,FALSE)),IF($C$30=料金比較表!$C$3,(HLOOKUP('2025年11月'!T$29,料金比較表!$36:$46,'2025年11月'!$A31,FALSE)),IF($C$30=料金比較表!$C$4,(HLOOKUP('2025年11月'!T$29,料金比較表!$48:$60,'2025年11月'!$A31,FALSE)),IF($C$30=料金比較表!$C$5,(HLOOKUP('2025年11月'!T$29,料金比較表!$61:$71,'2025年11月'!$A31,FALSE)),IF($C$30=料金比較表!$C$6,(HLOOKUP('2025年11月'!T$29,料金比較表!$74:$84,'2025年11月'!$A31,FALSE))))))))</f>
        <v/>
      </c>
      <c r="U31" s="63" t="str">
        <f ca="1">IF($C$30=料金比較表!$C$1,(HLOOKUP('2025年11月'!U$29,料金比較表!$10:$20,'2025年11月'!$A31,FALSE)),IF($C$30=料金比較表!$C$2,(HLOOKUP('2025年11月'!U$29,料金比較表!$23:$33,'2025年11月'!$A31,FALSE)),IF($C$30=料金比較表!$C$3,(HLOOKUP('2025年11月'!U$29,料金比較表!$36:$46,'2025年11月'!$A31,FALSE)),IF($C$30=料金比較表!$C$4,(HLOOKUP('2025年11月'!U$29,料金比較表!$48:$60,'2025年11月'!$A31,FALSE)),IF($C$30=料金比較表!$C$5,(HLOOKUP('2025年11月'!U$29,料金比較表!$61:$71,'2025年11月'!$A31,FALSE)),IF($C$30=料金比較表!$C$6,(HLOOKUP('2025年11月'!U$29,料金比較表!$74:$84,'2025年11月'!$A31,FALSE))))))))</f>
        <v/>
      </c>
      <c r="V31" s="63" t="str">
        <f ca="1">IF($C$30=料金比較表!$C$1,(HLOOKUP('2025年11月'!V$29,料金比較表!$10:$20,'2025年11月'!$A31,FALSE)),IF($C$30=料金比較表!$C$2,(HLOOKUP('2025年11月'!V$29,料金比較表!$23:$33,'2025年11月'!$A31,FALSE)),IF($C$30=料金比較表!$C$3,(HLOOKUP('2025年11月'!V$29,料金比較表!$36:$46,'2025年11月'!$A31,FALSE)),IF($C$30=料金比較表!$C$4,(HLOOKUP('2025年11月'!V$29,料金比較表!$48:$60,'2025年11月'!$A31,FALSE)),IF($C$30=料金比較表!$C$5,(HLOOKUP('2025年11月'!V$29,料金比較表!$61:$71,'2025年11月'!$A31,FALSE)),IF($C$30=料金比較表!$C$6,(HLOOKUP('2025年11月'!V$29,料金比較表!$74:$84,'2025年11月'!$A31,FALSE))))))))</f>
        <v/>
      </c>
      <c r="W31" s="63" t="str">
        <f ca="1">IF($C$30=料金比較表!$C$1,(HLOOKUP('2025年11月'!W$29,料金比較表!$10:$20,'2025年11月'!$A31,FALSE)),IF($C$30=料金比較表!$C$2,(HLOOKUP('2025年11月'!W$29,料金比較表!$23:$33,'2025年11月'!$A31,FALSE)),IF($C$30=料金比較表!$C$3,(HLOOKUP('2025年11月'!W$29,料金比較表!$36:$46,'2025年11月'!$A31,FALSE)),IF($C$30=料金比較表!$C$4,(HLOOKUP('2025年11月'!W$29,料金比較表!$48:$60,'2025年11月'!$A31,FALSE)),IF($C$30=料金比較表!$C$5,(HLOOKUP('2025年11月'!W$29,料金比較表!$61:$71,'2025年11月'!$A31,FALSE)),IF($C$30=料金比較表!$C$6,(HLOOKUP('2025年11月'!W$29,料金比較表!$74:$84,'2025年11月'!$A31,FALSE))))))))</f>
        <v/>
      </c>
      <c r="X31" s="63" t="str">
        <f ca="1">IF($C$30=料金比較表!$C$1,(HLOOKUP('2025年11月'!X$29,料金比較表!$10:$20,'2025年11月'!$A31,FALSE)),IF($C$30=料金比較表!$C$2,(HLOOKUP('2025年11月'!X$29,料金比較表!$23:$33,'2025年11月'!$A31,FALSE)),IF($C$30=料金比較表!$C$3,(HLOOKUP('2025年11月'!X$29,料金比較表!$36:$46,'2025年11月'!$A31,FALSE)),IF($C$30=料金比較表!$C$4,(HLOOKUP('2025年11月'!X$29,料金比較表!$48:$60,'2025年11月'!$A31,FALSE)),IF($C$30=料金比較表!$C$5,(HLOOKUP('2025年11月'!X$29,料金比較表!$61:$71,'2025年11月'!$A31,FALSE)),IF($C$30=料金比較表!$C$6,(HLOOKUP('2025年11月'!X$29,料金比較表!$74:$84,'2025年11月'!$A31,FALSE))))))))</f>
        <v/>
      </c>
      <c r="Y31" s="63" t="str">
        <f ca="1">IF($C$30=料金比較表!$C$1,(HLOOKUP('2025年11月'!Y$29,料金比較表!$10:$20,'2025年11月'!$A31,FALSE)),IF($C$30=料金比較表!$C$2,(HLOOKUP('2025年11月'!Y$29,料金比較表!$23:$33,'2025年11月'!$A31,FALSE)),IF($C$30=料金比較表!$C$3,(HLOOKUP('2025年11月'!Y$29,料金比較表!$36:$46,'2025年11月'!$A31,FALSE)),IF($C$30=料金比較表!$C$4,(HLOOKUP('2025年11月'!Y$29,料金比較表!$48:$60,'2025年11月'!$A31,FALSE)),IF($C$30=料金比較表!$C$5,(HLOOKUP('2025年11月'!Y$29,料金比較表!$61:$71,'2025年11月'!$A31,FALSE)),IF($C$30=料金比較表!$C$6,(HLOOKUP('2025年11月'!Y$29,料金比較表!$74:$84,'2025年11月'!$A31,FALSE))))))))</f>
        <v/>
      </c>
      <c r="Z31" s="63" t="str">
        <f ca="1">IF($C$30=料金比較表!$C$1,(HLOOKUP('2025年11月'!Z$29,料金比較表!$10:$20,'2025年11月'!$A31,FALSE)),IF($C$30=料金比較表!$C$2,(HLOOKUP('2025年11月'!Z$29,料金比較表!$23:$33,'2025年11月'!$A31,FALSE)),IF($C$30=料金比較表!$C$3,(HLOOKUP('2025年11月'!Z$29,料金比較表!$36:$46,'2025年11月'!$A31,FALSE)),IF($C$30=料金比較表!$C$4,(HLOOKUP('2025年11月'!Z$29,料金比較表!$48:$60,'2025年11月'!$A31,FALSE)),IF($C$30=料金比較表!$C$5,(HLOOKUP('2025年11月'!Z$29,料金比較表!$61:$71,'2025年11月'!$A31,FALSE)),IF($C$30=料金比較表!$C$6,(HLOOKUP('2025年11月'!Z$29,料金比較表!$74:$84,'2025年11月'!$A31,FALSE))))))))</f>
        <v/>
      </c>
      <c r="AA31" s="63" t="str">
        <f ca="1">IF($C$30=料金比較表!$C$1,(HLOOKUP('2025年11月'!AA$29,料金比較表!$10:$20,'2025年11月'!$A31,FALSE)),IF($C$30=料金比較表!$C$2,(HLOOKUP('2025年11月'!AA$29,料金比較表!$23:$33,'2025年11月'!$A31,FALSE)),IF($C$30=料金比較表!$C$3,(HLOOKUP('2025年11月'!AA$29,料金比較表!$36:$46,'2025年11月'!$A31,FALSE)),IF($C$30=料金比較表!$C$4,(HLOOKUP('2025年11月'!AA$29,料金比較表!$48:$60,'2025年11月'!$A31,FALSE)),IF($C$30=料金比較表!$C$5,(HLOOKUP('2025年11月'!AA$29,料金比較表!$61:$71,'2025年11月'!$A31,FALSE)),IF($C$30=料金比較表!$C$6,(HLOOKUP('2025年11月'!AA$29,料金比較表!$74:$84,'2025年11月'!$A31,FALSE))))))))</f>
        <v/>
      </c>
      <c r="AB31" s="63" t="str">
        <f ca="1">IF($C$30=料金比較表!$C$1,(HLOOKUP('2025年11月'!AB$29,料金比較表!$10:$20,'2025年11月'!$A31,FALSE)),IF($C$30=料金比較表!$C$2,(HLOOKUP('2025年11月'!AB$29,料金比較表!$23:$33,'2025年11月'!$A31,FALSE)),IF($C$30=料金比較表!$C$3,(HLOOKUP('2025年11月'!AB$29,料金比較表!$36:$46,'2025年11月'!$A31,FALSE)),IF($C$30=料金比較表!$C$4,(HLOOKUP('2025年11月'!AB$29,料金比較表!$48:$60,'2025年11月'!$A31,FALSE)),IF($C$30=料金比較表!$C$5,(HLOOKUP('2025年11月'!AB$29,料金比較表!$61:$71,'2025年11月'!$A31,FALSE)),IF($C$30=料金比較表!$C$6,(HLOOKUP('2025年11月'!AB$29,料金比較表!$74:$84,'2025年11月'!$A31,FALSE))))))))</f>
        <v/>
      </c>
      <c r="AC31" s="63" t="str">
        <f ca="1">IF($C$30=料金比較表!$C$1,(HLOOKUP('2025年11月'!AC$29,料金比較表!$10:$20,'2025年11月'!$A31,FALSE)),IF($C$30=料金比較表!$C$2,(HLOOKUP('2025年11月'!AC$29,料金比較表!$23:$33,'2025年11月'!$A31,FALSE)),IF($C$30=料金比較表!$C$3,(HLOOKUP('2025年11月'!AC$29,料金比較表!$36:$46,'2025年11月'!$A31,FALSE)),IF($C$30=料金比較表!$C$4,(HLOOKUP('2025年11月'!AC$29,料金比較表!$48:$60,'2025年11月'!$A31,FALSE)),IF($C$30=料金比較表!$C$5,(HLOOKUP('2025年11月'!AC$29,料金比較表!$61:$71,'2025年11月'!$A31,FALSE)),IF($C$30=料金比較表!$C$6,(HLOOKUP('2025年11月'!AC$29,料金比較表!$74:$84,'2025年11月'!$A31,FALSE))))))))</f>
        <v/>
      </c>
      <c r="AD31" s="63" t="str">
        <f ca="1">IF($C$30=料金比較表!$C$1,(HLOOKUP('2025年11月'!AD$29,料金比較表!$10:$20,'2025年11月'!$A31,FALSE)),IF($C$30=料金比較表!$C$2,(HLOOKUP('2025年11月'!AD$29,料金比較表!$23:$33,'2025年11月'!$A31,FALSE)),IF($C$30=料金比較表!$C$3,(HLOOKUP('2025年11月'!AD$29,料金比較表!$36:$46,'2025年11月'!$A31,FALSE)),IF($C$30=料金比較表!$C$4,(HLOOKUP('2025年11月'!AD$29,料金比較表!$48:$60,'2025年11月'!$A31,FALSE)),IF($C$30=料金比較表!$C$5,(HLOOKUP('2025年11月'!AD$29,料金比較表!$61:$71,'2025年11月'!$A31,FALSE)),IF($C$30=料金比較表!$C$6,(HLOOKUP('2025年11月'!AD$29,料金比較表!$74:$84,'2025年11月'!$A31,FALSE))))))))</f>
        <v/>
      </c>
      <c r="AE31" s="63" t="str">
        <f ca="1">IF($C$30=料金比較表!$C$1,(HLOOKUP('2025年11月'!AE$29,料金比較表!$10:$20,'2025年11月'!$A31,FALSE)),IF($C$30=料金比較表!$C$2,(HLOOKUP('2025年11月'!AE$29,料金比較表!$23:$33,'2025年11月'!$A31,FALSE)),IF($C$30=料金比較表!$C$3,(HLOOKUP('2025年11月'!AE$29,料金比較表!$36:$46,'2025年11月'!$A31,FALSE)),IF($C$30=料金比較表!$C$4,(HLOOKUP('2025年11月'!AE$29,料金比較表!$48:$60,'2025年11月'!$A31,FALSE)),IF($C$30=料金比較表!$C$5,(HLOOKUP('2025年11月'!AE$29,料金比較表!$61:$71,'2025年11月'!$A31,FALSE)),IF($C$30=料金比較表!$C$6,(HLOOKUP('2025年11月'!AE$29,料金比較表!$74:$84,'2025年11月'!$A31,FALSE))))))))</f>
        <v/>
      </c>
      <c r="AF31" s="63" t="str">
        <f ca="1">IF($C$30=料金比較表!$C$1,(HLOOKUP('2025年11月'!AF$29,料金比較表!$10:$20,'2025年11月'!$A31,FALSE)),IF($C$30=料金比較表!$C$2,(HLOOKUP('2025年11月'!AF$29,料金比較表!$23:$33,'2025年11月'!$A31,FALSE)),IF($C$30=料金比較表!$C$3,(HLOOKUP('2025年11月'!AF$29,料金比較表!$36:$46,'2025年11月'!$A31,FALSE)),IF($C$30=料金比較表!$C$4,(HLOOKUP('2025年11月'!AF$29,料金比較表!$48:$60,'2025年11月'!$A31,FALSE)),IF($C$30=料金比較表!$C$5,(HLOOKUP('2025年11月'!AF$29,料金比較表!$61:$71,'2025年11月'!$A31,FALSE)),IF($C$30=料金比較表!$C$6,(HLOOKUP('2025年11月'!AF$29,料金比較表!$74:$84,'2025年11月'!$A31,FALSE))))))))</f>
        <v/>
      </c>
      <c r="AG31" s="63" t="str">
        <f ca="1">IF($C$30=料金比較表!$C$1,(HLOOKUP('2025年11月'!AG$29,料金比較表!$10:$20,'2025年11月'!$A31,FALSE)),IF($C$30=料金比較表!$C$2,(HLOOKUP('2025年11月'!AG$29,料金比較表!$23:$33,'2025年11月'!$A31,FALSE)),IF($C$30=料金比較表!$C$3,(HLOOKUP('2025年11月'!AG$29,料金比較表!$36:$46,'2025年11月'!$A31,FALSE)),IF($C$30=料金比較表!$C$4,(HLOOKUP('2025年11月'!AG$29,料金比較表!$48:$60,'2025年11月'!$A31,FALSE)),IF($C$30=料金比較表!$C$5,(HLOOKUP('2025年11月'!AG$29,料金比較表!$61:$71,'2025年11月'!$A31,FALSE)),IF($C$30=料金比較表!$C$6,(HLOOKUP('2025年11月'!AG$29,料金比較表!$74:$84,'2025年11月'!$A31,FALSE))))))))</f>
        <v/>
      </c>
      <c r="AH31" s="191"/>
    </row>
    <row r="32" spans="1:55" x14ac:dyDescent="0.2">
      <c r="A32" s="4">
        <f t="shared" ref="A32:A38" si="1">A31+1</f>
        <v>4</v>
      </c>
      <c r="B32" s="312" t="str">
        <f>料金比較表!C13</f>
        <v>Ｏｎｅ　Ｓｕｉｔｅ　ＴＨＥ　ＧＲＡＮＤ（ワンスイート　ザ・グランド）＜古宇利島＞</v>
      </c>
      <c r="C32" s="326"/>
      <c r="D32" s="62" t="str">
        <f ca="1">IF($C$30=料金比較表!$C$1,(HLOOKUP('2025年11月'!D$29,料金比較表!$10:$20,'2025年11月'!$A32,FALSE)),IF($C$30=料金比較表!$C$2,(HLOOKUP('2025年11月'!D$29,料金比較表!$23:$33,'2025年11月'!$A32,FALSE)),IF($C$30=料金比較表!$C$3,(HLOOKUP('2025年11月'!D$29,料金比較表!$36:$46,'2025年11月'!$A32,FALSE)),IF($C$30=料金比較表!$C$4,(HLOOKUP('2025年11月'!D$29,料金比較表!$48:$60,'2025年11月'!$A32,FALSE)),IF($C$30=料金比較表!$C$5,(HLOOKUP('2025年11月'!D$29,料金比較表!$61:$71,'2025年11月'!$A32,FALSE)),IF($C$30=料金比較表!$C$6,(HLOOKUP('2025年11月'!D$29,料金比較表!$74:$84,'2025年11月'!$A32,FALSE))))))))</f>
        <v/>
      </c>
      <c r="E32" s="63" t="str">
        <f ca="1">IF($C$30=料金比較表!$C$1,(HLOOKUP('2025年11月'!E$29,料金比較表!$10:$20,'2025年11月'!$A32,FALSE)),IF($C$30=料金比較表!$C$2,(HLOOKUP('2025年11月'!E$29,料金比較表!$23:$33,'2025年11月'!$A32,FALSE)),IF($C$30=料金比較表!$C$3,(HLOOKUP('2025年11月'!E$29,料金比較表!$36:$46,'2025年11月'!$A32,FALSE)),IF($C$30=料金比較表!$C$4,(HLOOKUP('2025年11月'!E$29,料金比較表!$48:$60,'2025年11月'!$A32,FALSE)),IF($C$30=料金比較表!$C$5,(HLOOKUP('2025年11月'!E$29,料金比較表!$61:$71,'2025年11月'!$A32,FALSE)),IF($C$30=料金比較表!$C$6,(HLOOKUP('2025年11月'!E$29,料金比較表!$74:$84,'2025年11月'!$A32,FALSE))))))))</f>
        <v/>
      </c>
      <c r="F32" s="63" t="str">
        <f ca="1">IF($C$30=料金比較表!$C$1,(HLOOKUP('2025年11月'!F$29,料金比較表!$10:$20,'2025年11月'!$A32,FALSE)),IF($C$30=料金比較表!$C$2,(HLOOKUP('2025年11月'!F$29,料金比較表!$23:$33,'2025年11月'!$A32,FALSE)),IF($C$30=料金比較表!$C$3,(HLOOKUP('2025年11月'!F$29,料金比較表!$36:$46,'2025年11月'!$A32,FALSE)),IF($C$30=料金比較表!$C$4,(HLOOKUP('2025年11月'!F$29,料金比較表!$48:$60,'2025年11月'!$A32,FALSE)),IF($C$30=料金比較表!$C$5,(HLOOKUP('2025年11月'!F$29,料金比較表!$61:$71,'2025年11月'!$A32,FALSE)),IF($C$30=料金比較表!$C$6,(HLOOKUP('2025年11月'!F$29,料金比較表!$74:$84,'2025年11月'!$A32,FALSE))))))))</f>
        <v/>
      </c>
      <c r="G32" s="63" t="str">
        <f ca="1">IF($C$30=料金比較表!$C$1,(HLOOKUP('2025年11月'!G$29,料金比較表!$10:$20,'2025年11月'!$A32,FALSE)),IF($C$30=料金比較表!$C$2,(HLOOKUP('2025年11月'!G$29,料金比較表!$23:$33,'2025年11月'!$A32,FALSE)),IF($C$30=料金比較表!$C$3,(HLOOKUP('2025年11月'!G$29,料金比較表!$36:$46,'2025年11月'!$A32,FALSE)),IF($C$30=料金比較表!$C$4,(HLOOKUP('2025年11月'!G$29,料金比較表!$48:$60,'2025年11月'!$A32,FALSE)),IF($C$30=料金比較表!$C$5,(HLOOKUP('2025年11月'!G$29,料金比較表!$61:$71,'2025年11月'!$A32,FALSE)),IF($C$30=料金比較表!$C$6,(HLOOKUP('2025年11月'!G$29,料金比較表!$74:$84,'2025年11月'!$A32,FALSE))))))))</f>
        <v/>
      </c>
      <c r="H32" s="63" t="str">
        <f ca="1">IF($C$30=料金比較表!$C$1,(HLOOKUP('2025年11月'!H$29,料金比較表!$10:$20,'2025年11月'!$A32,FALSE)),IF($C$30=料金比較表!$C$2,(HLOOKUP('2025年11月'!H$29,料金比較表!$23:$33,'2025年11月'!$A32,FALSE)),IF($C$30=料金比較表!$C$3,(HLOOKUP('2025年11月'!H$29,料金比較表!$36:$46,'2025年11月'!$A32,FALSE)),IF($C$30=料金比較表!$C$4,(HLOOKUP('2025年11月'!H$29,料金比較表!$48:$60,'2025年11月'!$A32,FALSE)),IF($C$30=料金比較表!$C$5,(HLOOKUP('2025年11月'!H$29,料金比較表!$61:$71,'2025年11月'!$A32,FALSE)),IF($C$30=料金比較表!$C$6,(HLOOKUP('2025年11月'!H$29,料金比較表!$74:$84,'2025年11月'!$A32,FALSE))))))))</f>
        <v/>
      </c>
      <c r="I32" s="63" t="str">
        <f ca="1">IF($C$30=料金比較表!$C$1,(HLOOKUP('2025年11月'!I$29,料金比較表!$10:$20,'2025年11月'!$A32,FALSE)),IF($C$30=料金比較表!$C$2,(HLOOKUP('2025年11月'!I$29,料金比較表!$23:$33,'2025年11月'!$A32,FALSE)),IF($C$30=料金比較表!$C$3,(HLOOKUP('2025年11月'!I$29,料金比較表!$36:$46,'2025年11月'!$A32,FALSE)),IF($C$30=料金比較表!$C$4,(HLOOKUP('2025年11月'!I$29,料金比較表!$48:$60,'2025年11月'!$A32,FALSE)),IF($C$30=料金比較表!$C$5,(HLOOKUP('2025年11月'!I$29,料金比較表!$61:$71,'2025年11月'!$A32,FALSE)),IF($C$30=料金比較表!$C$6,(HLOOKUP('2025年11月'!I$29,料金比較表!$74:$84,'2025年11月'!$A32,FALSE))))))))</f>
        <v/>
      </c>
      <c r="J32" s="63" t="str">
        <f ca="1">IF($C$30=料金比較表!$C$1,(HLOOKUP('2025年11月'!J$29,料金比較表!$10:$20,'2025年11月'!$A32,FALSE)),IF($C$30=料金比較表!$C$2,(HLOOKUP('2025年11月'!J$29,料金比較表!$23:$33,'2025年11月'!$A32,FALSE)),IF($C$30=料金比較表!$C$3,(HLOOKUP('2025年11月'!J$29,料金比較表!$36:$46,'2025年11月'!$A32,FALSE)),IF($C$30=料金比較表!$C$4,(HLOOKUP('2025年11月'!J$29,料金比較表!$48:$60,'2025年11月'!$A32,FALSE)),IF($C$30=料金比較表!$C$5,(HLOOKUP('2025年11月'!J$29,料金比較表!$61:$71,'2025年11月'!$A32,FALSE)),IF($C$30=料金比較表!$C$6,(HLOOKUP('2025年11月'!J$29,料金比較表!$74:$84,'2025年11月'!$A32,FALSE))))))))</f>
        <v/>
      </c>
      <c r="K32" s="63" t="str">
        <f ca="1">IF($C$30=料金比較表!$C$1,(HLOOKUP('2025年11月'!K$29,料金比較表!$10:$20,'2025年11月'!$A32,FALSE)),IF($C$30=料金比較表!$C$2,(HLOOKUP('2025年11月'!K$29,料金比較表!$23:$33,'2025年11月'!$A32,FALSE)),IF($C$30=料金比較表!$C$3,(HLOOKUP('2025年11月'!K$29,料金比較表!$36:$46,'2025年11月'!$A32,FALSE)),IF($C$30=料金比較表!$C$4,(HLOOKUP('2025年11月'!K$29,料金比較表!$48:$60,'2025年11月'!$A32,FALSE)),IF($C$30=料金比較表!$C$5,(HLOOKUP('2025年11月'!K$29,料金比較表!$61:$71,'2025年11月'!$A32,FALSE)),IF($C$30=料金比較表!$C$6,(HLOOKUP('2025年11月'!K$29,料金比較表!$74:$84,'2025年11月'!$A32,FALSE))))))))</f>
        <v/>
      </c>
      <c r="L32" s="63" t="str">
        <f ca="1">IF($C$30=料金比較表!$C$1,(HLOOKUP('2025年11月'!L$29,料金比較表!$10:$20,'2025年11月'!$A32,FALSE)),IF($C$30=料金比較表!$C$2,(HLOOKUP('2025年11月'!L$29,料金比較表!$23:$33,'2025年11月'!$A32,FALSE)),IF($C$30=料金比較表!$C$3,(HLOOKUP('2025年11月'!L$29,料金比較表!$36:$46,'2025年11月'!$A32,FALSE)),IF($C$30=料金比較表!$C$4,(HLOOKUP('2025年11月'!L$29,料金比較表!$48:$60,'2025年11月'!$A32,FALSE)),IF($C$30=料金比較表!$C$5,(HLOOKUP('2025年11月'!L$29,料金比較表!$61:$71,'2025年11月'!$A32,FALSE)),IF($C$30=料金比較表!$C$6,(HLOOKUP('2025年11月'!L$29,料金比較表!$74:$84,'2025年11月'!$A32,FALSE))))))))</f>
        <v/>
      </c>
      <c r="M32" s="63" t="str">
        <f ca="1">IF($C$30=料金比較表!$C$1,(HLOOKUP('2025年11月'!M$29,料金比較表!$10:$20,'2025年11月'!$A32,FALSE)),IF($C$30=料金比較表!$C$2,(HLOOKUP('2025年11月'!M$29,料金比較表!$23:$33,'2025年11月'!$A32,FALSE)),IF($C$30=料金比較表!$C$3,(HLOOKUP('2025年11月'!M$29,料金比較表!$36:$46,'2025年11月'!$A32,FALSE)),IF($C$30=料金比較表!$C$4,(HLOOKUP('2025年11月'!M$29,料金比較表!$48:$60,'2025年11月'!$A32,FALSE)),IF($C$30=料金比較表!$C$5,(HLOOKUP('2025年11月'!M$29,料金比較表!$61:$71,'2025年11月'!$A32,FALSE)),IF($C$30=料金比較表!$C$6,(HLOOKUP('2025年11月'!M$29,料金比較表!$74:$84,'2025年11月'!$A32,FALSE))))))))</f>
        <v/>
      </c>
      <c r="N32" s="63" t="str">
        <f ca="1">IF($C$30=料金比較表!$C$1,(HLOOKUP('2025年11月'!N$29,料金比較表!$10:$20,'2025年11月'!$A32,FALSE)),IF($C$30=料金比較表!$C$2,(HLOOKUP('2025年11月'!N$29,料金比較表!$23:$33,'2025年11月'!$A32,FALSE)),IF($C$30=料金比較表!$C$3,(HLOOKUP('2025年11月'!N$29,料金比較表!$36:$46,'2025年11月'!$A32,FALSE)),IF($C$30=料金比較表!$C$4,(HLOOKUP('2025年11月'!N$29,料金比較表!$48:$60,'2025年11月'!$A32,FALSE)),IF($C$30=料金比較表!$C$5,(HLOOKUP('2025年11月'!N$29,料金比較表!$61:$71,'2025年11月'!$A32,FALSE)),IF($C$30=料金比較表!$C$6,(HLOOKUP('2025年11月'!N$29,料金比較表!$74:$84,'2025年11月'!$A32,FALSE))))))))</f>
        <v/>
      </c>
      <c r="O32" s="63" t="str">
        <f ca="1">IF($C$30=料金比較表!$C$1,(HLOOKUP('2025年11月'!O$29,料金比較表!$10:$20,'2025年11月'!$A32,FALSE)),IF($C$30=料金比較表!$C$2,(HLOOKUP('2025年11月'!O$29,料金比較表!$23:$33,'2025年11月'!$A32,FALSE)),IF($C$30=料金比較表!$C$3,(HLOOKUP('2025年11月'!O$29,料金比較表!$36:$46,'2025年11月'!$A32,FALSE)),IF($C$30=料金比較表!$C$4,(HLOOKUP('2025年11月'!O$29,料金比較表!$48:$60,'2025年11月'!$A32,FALSE)),IF($C$30=料金比較表!$C$5,(HLOOKUP('2025年11月'!O$29,料金比較表!$61:$71,'2025年11月'!$A32,FALSE)),IF($C$30=料金比較表!$C$6,(HLOOKUP('2025年11月'!O$29,料金比較表!$74:$84,'2025年11月'!$A32,FALSE))))))))</f>
        <v/>
      </c>
      <c r="P32" s="63" t="str">
        <f ca="1">IF($C$30=料金比較表!$C$1,(HLOOKUP('2025年11月'!P$29,料金比較表!$10:$20,'2025年11月'!$A32,FALSE)),IF($C$30=料金比較表!$C$2,(HLOOKUP('2025年11月'!P$29,料金比較表!$23:$33,'2025年11月'!$A32,FALSE)),IF($C$30=料金比較表!$C$3,(HLOOKUP('2025年11月'!P$29,料金比較表!$36:$46,'2025年11月'!$A32,FALSE)),IF($C$30=料金比較表!$C$4,(HLOOKUP('2025年11月'!P$29,料金比較表!$48:$60,'2025年11月'!$A32,FALSE)),IF($C$30=料金比較表!$C$5,(HLOOKUP('2025年11月'!P$29,料金比較表!$61:$71,'2025年11月'!$A32,FALSE)),IF($C$30=料金比較表!$C$6,(HLOOKUP('2025年11月'!P$29,料金比較表!$74:$84,'2025年11月'!$A32,FALSE))))))))</f>
        <v/>
      </c>
      <c r="Q32" s="63" t="str">
        <f ca="1">IF($C$30=料金比較表!$C$1,(HLOOKUP('2025年11月'!Q$29,料金比較表!$10:$20,'2025年11月'!$A32,FALSE)),IF($C$30=料金比較表!$C$2,(HLOOKUP('2025年11月'!Q$29,料金比較表!$23:$33,'2025年11月'!$A32,FALSE)),IF($C$30=料金比較表!$C$3,(HLOOKUP('2025年11月'!Q$29,料金比較表!$36:$46,'2025年11月'!$A32,FALSE)),IF($C$30=料金比較表!$C$4,(HLOOKUP('2025年11月'!Q$29,料金比較表!$48:$60,'2025年11月'!$A32,FALSE)),IF($C$30=料金比較表!$C$5,(HLOOKUP('2025年11月'!Q$29,料金比較表!$61:$71,'2025年11月'!$A32,FALSE)),IF($C$30=料金比較表!$C$6,(HLOOKUP('2025年11月'!Q$29,料金比較表!$74:$84,'2025年11月'!$A32,FALSE))))))))</f>
        <v/>
      </c>
      <c r="R32" s="63" t="str">
        <f ca="1">IF($C$30=料金比較表!$C$1,(HLOOKUP('2025年11月'!R$29,料金比較表!$10:$20,'2025年11月'!$A32,FALSE)),IF($C$30=料金比較表!$C$2,(HLOOKUP('2025年11月'!R$29,料金比較表!$23:$33,'2025年11月'!$A32,FALSE)),IF($C$30=料金比較表!$C$3,(HLOOKUP('2025年11月'!R$29,料金比較表!$36:$46,'2025年11月'!$A32,FALSE)),IF($C$30=料金比較表!$C$4,(HLOOKUP('2025年11月'!R$29,料金比較表!$48:$60,'2025年11月'!$A32,FALSE)),IF($C$30=料金比較表!$C$5,(HLOOKUP('2025年11月'!R$29,料金比較表!$61:$71,'2025年11月'!$A32,FALSE)),IF($C$30=料金比較表!$C$6,(HLOOKUP('2025年11月'!R$29,料金比較表!$74:$84,'2025年11月'!$A32,FALSE))))))))</f>
        <v/>
      </c>
      <c r="S32" s="63" t="str">
        <f ca="1">IF($C$30=料金比較表!$C$1,(HLOOKUP('2025年11月'!S$29,料金比較表!$10:$20,'2025年11月'!$A32,FALSE)),IF($C$30=料金比較表!$C$2,(HLOOKUP('2025年11月'!S$29,料金比較表!$23:$33,'2025年11月'!$A32,FALSE)),IF($C$30=料金比較表!$C$3,(HLOOKUP('2025年11月'!S$29,料金比較表!$36:$46,'2025年11月'!$A32,FALSE)),IF($C$30=料金比較表!$C$4,(HLOOKUP('2025年11月'!S$29,料金比較表!$48:$60,'2025年11月'!$A32,FALSE)),IF($C$30=料金比較表!$C$5,(HLOOKUP('2025年11月'!S$29,料金比較表!$61:$71,'2025年11月'!$A32,FALSE)),IF($C$30=料金比較表!$C$6,(HLOOKUP('2025年11月'!S$29,料金比較表!$74:$84,'2025年11月'!$A32,FALSE))))))))</f>
        <v/>
      </c>
      <c r="T32" s="63" t="str">
        <f ca="1">IF($C$30=料金比較表!$C$1,(HLOOKUP('2025年11月'!T$29,料金比較表!$10:$20,'2025年11月'!$A32,FALSE)),IF($C$30=料金比較表!$C$2,(HLOOKUP('2025年11月'!T$29,料金比較表!$23:$33,'2025年11月'!$A32,FALSE)),IF($C$30=料金比較表!$C$3,(HLOOKUP('2025年11月'!T$29,料金比較表!$36:$46,'2025年11月'!$A32,FALSE)),IF($C$30=料金比較表!$C$4,(HLOOKUP('2025年11月'!T$29,料金比較表!$48:$60,'2025年11月'!$A32,FALSE)),IF($C$30=料金比較表!$C$5,(HLOOKUP('2025年11月'!T$29,料金比較表!$61:$71,'2025年11月'!$A32,FALSE)),IF($C$30=料金比較表!$C$6,(HLOOKUP('2025年11月'!T$29,料金比較表!$74:$84,'2025年11月'!$A32,FALSE))))))))</f>
        <v/>
      </c>
      <c r="U32" s="63" t="str">
        <f ca="1">IF($C$30=料金比較表!$C$1,(HLOOKUP('2025年11月'!U$29,料金比較表!$10:$20,'2025年11月'!$A32,FALSE)),IF($C$30=料金比較表!$C$2,(HLOOKUP('2025年11月'!U$29,料金比較表!$23:$33,'2025年11月'!$A32,FALSE)),IF($C$30=料金比較表!$C$3,(HLOOKUP('2025年11月'!U$29,料金比較表!$36:$46,'2025年11月'!$A32,FALSE)),IF($C$30=料金比較表!$C$4,(HLOOKUP('2025年11月'!U$29,料金比較表!$48:$60,'2025年11月'!$A32,FALSE)),IF($C$30=料金比較表!$C$5,(HLOOKUP('2025年11月'!U$29,料金比較表!$61:$71,'2025年11月'!$A32,FALSE)),IF($C$30=料金比較表!$C$6,(HLOOKUP('2025年11月'!U$29,料金比較表!$74:$84,'2025年11月'!$A32,FALSE))))))))</f>
        <v/>
      </c>
      <c r="V32" s="63" t="str">
        <f ca="1">IF($C$30=料金比較表!$C$1,(HLOOKUP('2025年11月'!V$29,料金比較表!$10:$20,'2025年11月'!$A32,FALSE)),IF($C$30=料金比較表!$C$2,(HLOOKUP('2025年11月'!V$29,料金比較表!$23:$33,'2025年11月'!$A32,FALSE)),IF($C$30=料金比較表!$C$3,(HLOOKUP('2025年11月'!V$29,料金比較表!$36:$46,'2025年11月'!$A32,FALSE)),IF($C$30=料金比較表!$C$4,(HLOOKUP('2025年11月'!V$29,料金比較表!$48:$60,'2025年11月'!$A32,FALSE)),IF($C$30=料金比較表!$C$5,(HLOOKUP('2025年11月'!V$29,料金比較表!$61:$71,'2025年11月'!$A32,FALSE)),IF($C$30=料金比較表!$C$6,(HLOOKUP('2025年11月'!V$29,料金比較表!$74:$84,'2025年11月'!$A32,FALSE))))))))</f>
        <v/>
      </c>
      <c r="W32" s="63" t="str">
        <f ca="1">IF($C$30=料金比較表!$C$1,(HLOOKUP('2025年11月'!W$29,料金比較表!$10:$20,'2025年11月'!$A32,FALSE)),IF($C$30=料金比較表!$C$2,(HLOOKUP('2025年11月'!W$29,料金比較表!$23:$33,'2025年11月'!$A32,FALSE)),IF($C$30=料金比較表!$C$3,(HLOOKUP('2025年11月'!W$29,料金比較表!$36:$46,'2025年11月'!$A32,FALSE)),IF($C$30=料金比較表!$C$4,(HLOOKUP('2025年11月'!W$29,料金比較表!$48:$60,'2025年11月'!$A32,FALSE)),IF($C$30=料金比較表!$C$5,(HLOOKUP('2025年11月'!W$29,料金比較表!$61:$71,'2025年11月'!$A32,FALSE)),IF($C$30=料金比較表!$C$6,(HLOOKUP('2025年11月'!W$29,料金比較表!$74:$84,'2025年11月'!$A32,FALSE))))))))</f>
        <v/>
      </c>
      <c r="X32" s="63" t="str">
        <f ca="1">IF($C$30=料金比較表!$C$1,(HLOOKUP('2025年11月'!X$29,料金比較表!$10:$20,'2025年11月'!$A32,FALSE)),IF($C$30=料金比較表!$C$2,(HLOOKUP('2025年11月'!X$29,料金比較表!$23:$33,'2025年11月'!$A32,FALSE)),IF($C$30=料金比較表!$C$3,(HLOOKUP('2025年11月'!X$29,料金比較表!$36:$46,'2025年11月'!$A32,FALSE)),IF($C$30=料金比較表!$C$4,(HLOOKUP('2025年11月'!X$29,料金比較表!$48:$60,'2025年11月'!$A32,FALSE)),IF($C$30=料金比較表!$C$5,(HLOOKUP('2025年11月'!X$29,料金比較表!$61:$71,'2025年11月'!$A32,FALSE)),IF($C$30=料金比較表!$C$6,(HLOOKUP('2025年11月'!X$29,料金比較表!$74:$84,'2025年11月'!$A32,FALSE))))))))</f>
        <v/>
      </c>
      <c r="Y32" s="63" t="str">
        <f ca="1">IF($C$30=料金比較表!$C$1,(HLOOKUP('2025年11月'!Y$29,料金比較表!$10:$20,'2025年11月'!$A32,FALSE)),IF($C$30=料金比較表!$C$2,(HLOOKUP('2025年11月'!Y$29,料金比較表!$23:$33,'2025年11月'!$A32,FALSE)),IF($C$30=料金比較表!$C$3,(HLOOKUP('2025年11月'!Y$29,料金比較表!$36:$46,'2025年11月'!$A32,FALSE)),IF($C$30=料金比較表!$C$4,(HLOOKUP('2025年11月'!Y$29,料金比較表!$48:$60,'2025年11月'!$A32,FALSE)),IF($C$30=料金比較表!$C$5,(HLOOKUP('2025年11月'!Y$29,料金比較表!$61:$71,'2025年11月'!$A32,FALSE)),IF($C$30=料金比較表!$C$6,(HLOOKUP('2025年11月'!Y$29,料金比較表!$74:$84,'2025年11月'!$A32,FALSE))))))))</f>
        <v/>
      </c>
      <c r="Z32" s="63" t="str">
        <f ca="1">IF($C$30=料金比較表!$C$1,(HLOOKUP('2025年11月'!Z$29,料金比較表!$10:$20,'2025年11月'!$A32,FALSE)),IF($C$30=料金比較表!$C$2,(HLOOKUP('2025年11月'!Z$29,料金比較表!$23:$33,'2025年11月'!$A32,FALSE)),IF($C$30=料金比較表!$C$3,(HLOOKUP('2025年11月'!Z$29,料金比較表!$36:$46,'2025年11月'!$A32,FALSE)),IF($C$30=料金比較表!$C$4,(HLOOKUP('2025年11月'!Z$29,料金比較表!$48:$60,'2025年11月'!$A32,FALSE)),IF($C$30=料金比較表!$C$5,(HLOOKUP('2025年11月'!Z$29,料金比較表!$61:$71,'2025年11月'!$A32,FALSE)),IF($C$30=料金比較表!$C$6,(HLOOKUP('2025年11月'!Z$29,料金比較表!$74:$84,'2025年11月'!$A32,FALSE))))))))</f>
        <v/>
      </c>
      <c r="AA32" s="63" t="str">
        <f ca="1">IF($C$30=料金比較表!$C$1,(HLOOKUP('2025年11月'!AA$29,料金比較表!$10:$20,'2025年11月'!$A32,FALSE)),IF($C$30=料金比較表!$C$2,(HLOOKUP('2025年11月'!AA$29,料金比較表!$23:$33,'2025年11月'!$A32,FALSE)),IF($C$30=料金比較表!$C$3,(HLOOKUP('2025年11月'!AA$29,料金比較表!$36:$46,'2025年11月'!$A32,FALSE)),IF($C$30=料金比較表!$C$4,(HLOOKUP('2025年11月'!AA$29,料金比較表!$48:$60,'2025年11月'!$A32,FALSE)),IF($C$30=料金比較表!$C$5,(HLOOKUP('2025年11月'!AA$29,料金比較表!$61:$71,'2025年11月'!$A32,FALSE)),IF($C$30=料金比較表!$C$6,(HLOOKUP('2025年11月'!AA$29,料金比較表!$74:$84,'2025年11月'!$A32,FALSE))))))))</f>
        <v/>
      </c>
      <c r="AB32" s="63" t="str">
        <f ca="1">IF($C$30=料金比較表!$C$1,(HLOOKUP('2025年11月'!AB$29,料金比較表!$10:$20,'2025年11月'!$A32,FALSE)),IF($C$30=料金比較表!$C$2,(HLOOKUP('2025年11月'!AB$29,料金比較表!$23:$33,'2025年11月'!$A32,FALSE)),IF($C$30=料金比較表!$C$3,(HLOOKUP('2025年11月'!AB$29,料金比較表!$36:$46,'2025年11月'!$A32,FALSE)),IF($C$30=料金比較表!$C$4,(HLOOKUP('2025年11月'!AB$29,料金比較表!$48:$60,'2025年11月'!$A32,FALSE)),IF($C$30=料金比較表!$C$5,(HLOOKUP('2025年11月'!AB$29,料金比較表!$61:$71,'2025年11月'!$A32,FALSE)),IF($C$30=料金比較表!$C$6,(HLOOKUP('2025年11月'!AB$29,料金比較表!$74:$84,'2025年11月'!$A32,FALSE))))))))</f>
        <v/>
      </c>
      <c r="AC32" s="63" t="str">
        <f ca="1">IF($C$30=料金比較表!$C$1,(HLOOKUP('2025年11月'!AC$29,料金比較表!$10:$20,'2025年11月'!$A32,FALSE)),IF($C$30=料金比較表!$C$2,(HLOOKUP('2025年11月'!AC$29,料金比較表!$23:$33,'2025年11月'!$A32,FALSE)),IF($C$30=料金比較表!$C$3,(HLOOKUP('2025年11月'!AC$29,料金比較表!$36:$46,'2025年11月'!$A32,FALSE)),IF($C$30=料金比較表!$C$4,(HLOOKUP('2025年11月'!AC$29,料金比較表!$48:$60,'2025年11月'!$A32,FALSE)),IF($C$30=料金比較表!$C$5,(HLOOKUP('2025年11月'!AC$29,料金比較表!$61:$71,'2025年11月'!$A32,FALSE)),IF($C$30=料金比較表!$C$6,(HLOOKUP('2025年11月'!AC$29,料金比較表!$74:$84,'2025年11月'!$A32,FALSE))))))))</f>
        <v/>
      </c>
      <c r="AD32" s="63" t="str">
        <f ca="1">IF($C$30=料金比較表!$C$1,(HLOOKUP('2025年11月'!AD$29,料金比較表!$10:$20,'2025年11月'!$A32,FALSE)),IF($C$30=料金比較表!$C$2,(HLOOKUP('2025年11月'!AD$29,料金比較表!$23:$33,'2025年11月'!$A32,FALSE)),IF($C$30=料金比較表!$C$3,(HLOOKUP('2025年11月'!AD$29,料金比較表!$36:$46,'2025年11月'!$A32,FALSE)),IF($C$30=料金比較表!$C$4,(HLOOKUP('2025年11月'!AD$29,料金比較表!$48:$60,'2025年11月'!$A32,FALSE)),IF($C$30=料金比較表!$C$5,(HLOOKUP('2025年11月'!AD$29,料金比較表!$61:$71,'2025年11月'!$A32,FALSE)),IF($C$30=料金比較表!$C$6,(HLOOKUP('2025年11月'!AD$29,料金比較表!$74:$84,'2025年11月'!$A32,FALSE))))))))</f>
        <v/>
      </c>
      <c r="AE32" s="63" t="str">
        <f ca="1">IF($C$30=料金比較表!$C$1,(HLOOKUP('2025年11月'!AE$29,料金比較表!$10:$20,'2025年11月'!$A32,FALSE)),IF($C$30=料金比較表!$C$2,(HLOOKUP('2025年11月'!AE$29,料金比較表!$23:$33,'2025年11月'!$A32,FALSE)),IF($C$30=料金比較表!$C$3,(HLOOKUP('2025年11月'!AE$29,料金比較表!$36:$46,'2025年11月'!$A32,FALSE)),IF($C$30=料金比較表!$C$4,(HLOOKUP('2025年11月'!AE$29,料金比較表!$48:$60,'2025年11月'!$A32,FALSE)),IF($C$30=料金比較表!$C$5,(HLOOKUP('2025年11月'!AE$29,料金比較表!$61:$71,'2025年11月'!$A32,FALSE)),IF($C$30=料金比較表!$C$6,(HLOOKUP('2025年11月'!AE$29,料金比較表!$74:$84,'2025年11月'!$A32,FALSE))))))))</f>
        <v/>
      </c>
      <c r="AF32" s="63" t="str">
        <f ca="1">IF($C$30=料金比較表!$C$1,(HLOOKUP('2025年11月'!AF$29,料金比較表!$10:$20,'2025年11月'!$A32,FALSE)),IF($C$30=料金比較表!$C$2,(HLOOKUP('2025年11月'!AF$29,料金比較表!$23:$33,'2025年11月'!$A32,FALSE)),IF($C$30=料金比較表!$C$3,(HLOOKUP('2025年11月'!AF$29,料金比較表!$36:$46,'2025年11月'!$A32,FALSE)),IF($C$30=料金比較表!$C$4,(HLOOKUP('2025年11月'!AF$29,料金比較表!$48:$60,'2025年11月'!$A32,FALSE)),IF($C$30=料金比較表!$C$5,(HLOOKUP('2025年11月'!AF$29,料金比較表!$61:$71,'2025年11月'!$A32,FALSE)),IF($C$30=料金比較表!$C$6,(HLOOKUP('2025年11月'!AF$29,料金比較表!$74:$84,'2025年11月'!$A32,FALSE))))))))</f>
        <v/>
      </c>
      <c r="AG32" s="63" t="str">
        <f ca="1">IF($C$30=料金比較表!$C$1,(HLOOKUP('2025年11月'!AG$29,料金比較表!$10:$20,'2025年11月'!$A32,FALSE)),IF($C$30=料金比較表!$C$2,(HLOOKUP('2025年11月'!AG$29,料金比較表!$23:$33,'2025年11月'!$A32,FALSE)),IF($C$30=料金比較表!$C$3,(HLOOKUP('2025年11月'!AG$29,料金比較表!$36:$46,'2025年11月'!$A32,FALSE)),IF($C$30=料金比較表!$C$4,(HLOOKUP('2025年11月'!AG$29,料金比較表!$48:$60,'2025年11月'!$A32,FALSE)),IF($C$30=料金比較表!$C$5,(HLOOKUP('2025年11月'!AG$29,料金比較表!$61:$71,'2025年11月'!$A32,FALSE)),IF($C$30=料金比較表!$C$6,(HLOOKUP('2025年11月'!AG$29,料金比較表!$74:$84,'2025年11月'!$A32,FALSE))))))))</f>
        <v/>
      </c>
      <c r="AH32" s="191"/>
    </row>
    <row r="33" spans="1:35" x14ac:dyDescent="0.2">
      <c r="A33" s="4">
        <f t="shared" si="1"/>
        <v>5</v>
      </c>
      <c r="B33" s="311" t="str">
        <f>料金比較表!C14</f>
        <v>Ｙｕｋｉ　Ｓｕｉｔｅ　Ｋｏｕｒｉｊｉｍａ＜古宇利島＞</v>
      </c>
      <c r="C33" s="326"/>
      <c r="D33" s="62" t="str">
        <f ca="1">IF($C$30=料金比較表!$C$1,(HLOOKUP('2025年11月'!D$29,料金比較表!$10:$20,'2025年11月'!$A33,FALSE)),IF($C$30=料金比較表!$C$2,(HLOOKUP('2025年11月'!D$29,料金比較表!$23:$33,'2025年11月'!$A33,FALSE)),IF($C$30=料金比較表!$C$3,(HLOOKUP('2025年11月'!D$29,料金比較表!$36:$46,'2025年11月'!$A33,FALSE)),IF($C$30=料金比較表!$C$4,(HLOOKUP('2025年11月'!D$29,料金比較表!$48:$60,'2025年11月'!$A33,FALSE)),IF($C$30=料金比較表!$C$5,(HLOOKUP('2025年11月'!D$29,料金比較表!$61:$71,'2025年11月'!$A33,FALSE)),IF($C$30=料金比較表!$C$6,(HLOOKUP('2025年11月'!D$29,料金比較表!$74:$84,'2025年11月'!$A33,FALSE))))))))</f>
        <v/>
      </c>
      <c r="E33" s="63" t="str">
        <f ca="1">IF($C$30=料金比較表!$C$1,(HLOOKUP('2025年11月'!E$29,料金比較表!$10:$20,'2025年11月'!$A33,FALSE)),IF($C$30=料金比較表!$C$2,(HLOOKUP('2025年11月'!E$29,料金比較表!$23:$33,'2025年11月'!$A33,FALSE)),IF($C$30=料金比較表!$C$3,(HLOOKUP('2025年11月'!E$29,料金比較表!$36:$46,'2025年11月'!$A33,FALSE)),IF($C$30=料金比較表!$C$4,(HLOOKUP('2025年11月'!E$29,料金比較表!$48:$60,'2025年11月'!$A33,FALSE)),IF($C$30=料金比較表!$C$5,(HLOOKUP('2025年11月'!E$29,料金比較表!$61:$71,'2025年11月'!$A33,FALSE)),IF($C$30=料金比較表!$C$6,(HLOOKUP('2025年11月'!E$29,料金比較表!$74:$84,'2025年11月'!$A33,FALSE))))))))</f>
        <v/>
      </c>
      <c r="F33" s="63" t="str">
        <f ca="1">IF($C$30=料金比較表!$C$1,(HLOOKUP('2025年11月'!F$29,料金比較表!$10:$20,'2025年11月'!$A33,FALSE)),IF($C$30=料金比較表!$C$2,(HLOOKUP('2025年11月'!F$29,料金比較表!$23:$33,'2025年11月'!$A33,FALSE)),IF($C$30=料金比較表!$C$3,(HLOOKUP('2025年11月'!F$29,料金比較表!$36:$46,'2025年11月'!$A33,FALSE)),IF($C$30=料金比較表!$C$4,(HLOOKUP('2025年11月'!F$29,料金比較表!$48:$60,'2025年11月'!$A33,FALSE)),IF($C$30=料金比較表!$C$5,(HLOOKUP('2025年11月'!F$29,料金比較表!$61:$71,'2025年11月'!$A33,FALSE)),IF($C$30=料金比較表!$C$6,(HLOOKUP('2025年11月'!F$29,料金比較表!$74:$84,'2025年11月'!$A33,FALSE))))))))</f>
        <v/>
      </c>
      <c r="G33" s="63" t="str">
        <f ca="1">IF($C$30=料金比較表!$C$1,(HLOOKUP('2025年11月'!G$29,料金比較表!$10:$20,'2025年11月'!$A33,FALSE)),IF($C$30=料金比較表!$C$2,(HLOOKUP('2025年11月'!G$29,料金比較表!$23:$33,'2025年11月'!$A33,FALSE)),IF($C$30=料金比較表!$C$3,(HLOOKUP('2025年11月'!G$29,料金比較表!$36:$46,'2025年11月'!$A33,FALSE)),IF($C$30=料金比較表!$C$4,(HLOOKUP('2025年11月'!G$29,料金比較表!$48:$60,'2025年11月'!$A33,FALSE)),IF($C$30=料金比較表!$C$5,(HLOOKUP('2025年11月'!G$29,料金比較表!$61:$71,'2025年11月'!$A33,FALSE)),IF($C$30=料金比較表!$C$6,(HLOOKUP('2025年11月'!G$29,料金比較表!$74:$84,'2025年11月'!$A33,FALSE))))))))</f>
        <v/>
      </c>
      <c r="H33" s="63" t="str">
        <f ca="1">IF($C$30=料金比較表!$C$1,(HLOOKUP('2025年11月'!H$29,料金比較表!$10:$20,'2025年11月'!$A33,FALSE)),IF($C$30=料金比較表!$C$2,(HLOOKUP('2025年11月'!H$29,料金比較表!$23:$33,'2025年11月'!$A33,FALSE)),IF($C$30=料金比較表!$C$3,(HLOOKUP('2025年11月'!H$29,料金比較表!$36:$46,'2025年11月'!$A33,FALSE)),IF($C$30=料金比較表!$C$4,(HLOOKUP('2025年11月'!H$29,料金比較表!$48:$60,'2025年11月'!$A33,FALSE)),IF($C$30=料金比較表!$C$5,(HLOOKUP('2025年11月'!H$29,料金比較表!$61:$71,'2025年11月'!$A33,FALSE)),IF($C$30=料金比較表!$C$6,(HLOOKUP('2025年11月'!H$29,料金比較表!$74:$84,'2025年11月'!$A33,FALSE))))))))</f>
        <v/>
      </c>
      <c r="I33" s="63" t="str">
        <f ca="1">IF($C$30=料金比較表!$C$1,(HLOOKUP('2025年11月'!I$29,料金比較表!$10:$20,'2025年11月'!$A33,FALSE)),IF($C$30=料金比較表!$C$2,(HLOOKUP('2025年11月'!I$29,料金比較表!$23:$33,'2025年11月'!$A33,FALSE)),IF($C$30=料金比較表!$C$3,(HLOOKUP('2025年11月'!I$29,料金比較表!$36:$46,'2025年11月'!$A33,FALSE)),IF($C$30=料金比較表!$C$4,(HLOOKUP('2025年11月'!I$29,料金比較表!$48:$60,'2025年11月'!$A33,FALSE)),IF($C$30=料金比較表!$C$5,(HLOOKUP('2025年11月'!I$29,料金比較表!$61:$71,'2025年11月'!$A33,FALSE)),IF($C$30=料金比較表!$C$6,(HLOOKUP('2025年11月'!I$29,料金比較表!$74:$84,'2025年11月'!$A33,FALSE))))))))</f>
        <v/>
      </c>
      <c r="J33" s="63" t="str">
        <f ca="1">IF($C$30=料金比較表!$C$1,(HLOOKUP('2025年11月'!J$29,料金比較表!$10:$20,'2025年11月'!$A33,FALSE)),IF($C$30=料金比較表!$C$2,(HLOOKUP('2025年11月'!J$29,料金比較表!$23:$33,'2025年11月'!$A33,FALSE)),IF($C$30=料金比較表!$C$3,(HLOOKUP('2025年11月'!J$29,料金比較表!$36:$46,'2025年11月'!$A33,FALSE)),IF($C$30=料金比較表!$C$4,(HLOOKUP('2025年11月'!J$29,料金比較表!$48:$60,'2025年11月'!$A33,FALSE)),IF($C$30=料金比較表!$C$5,(HLOOKUP('2025年11月'!J$29,料金比較表!$61:$71,'2025年11月'!$A33,FALSE)),IF($C$30=料金比較表!$C$6,(HLOOKUP('2025年11月'!J$29,料金比較表!$74:$84,'2025年11月'!$A33,FALSE))))))))</f>
        <v/>
      </c>
      <c r="K33" s="63" t="str">
        <f ca="1">IF($C$30=料金比較表!$C$1,(HLOOKUP('2025年11月'!K$29,料金比較表!$10:$20,'2025年11月'!$A33,FALSE)),IF($C$30=料金比較表!$C$2,(HLOOKUP('2025年11月'!K$29,料金比較表!$23:$33,'2025年11月'!$A33,FALSE)),IF($C$30=料金比較表!$C$3,(HLOOKUP('2025年11月'!K$29,料金比較表!$36:$46,'2025年11月'!$A33,FALSE)),IF($C$30=料金比較表!$C$4,(HLOOKUP('2025年11月'!K$29,料金比較表!$48:$60,'2025年11月'!$A33,FALSE)),IF($C$30=料金比較表!$C$5,(HLOOKUP('2025年11月'!K$29,料金比較表!$61:$71,'2025年11月'!$A33,FALSE)),IF($C$30=料金比較表!$C$6,(HLOOKUP('2025年11月'!K$29,料金比較表!$74:$84,'2025年11月'!$A33,FALSE))))))))</f>
        <v/>
      </c>
      <c r="L33" s="63" t="str">
        <f ca="1">IF($C$30=料金比較表!$C$1,(HLOOKUP('2025年11月'!L$29,料金比較表!$10:$20,'2025年11月'!$A33,FALSE)),IF($C$30=料金比較表!$C$2,(HLOOKUP('2025年11月'!L$29,料金比較表!$23:$33,'2025年11月'!$A33,FALSE)),IF($C$30=料金比較表!$C$3,(HLOOKUP('2025年11月'!L$29,料金比較表!$36:$46,'2025年11月'!$A33,FALSE)),IF($C$30=料金比較表!$C$4,(HLOOKUP('2025年11月'!L$29,料金比較表!$48:$60,'2025年11月'!$A33,FALSE)),IF($C$30=料金比較表!$C$5,(HLOOKUP('2025年11月'!L$29,料金比較表!$61:$71,'2025年11月'!$A33,FALSE)),IF($C$30=料金比較表!$C$6,(HLOOKUP('2025年11月'!L$29,料金比較表!$74:$84,'2025年11月'!$A33,FALSE))))))))</f>
        <v/>
      </c>
      <c r="M33" s="63" t="str">
        <f ca="1">IF($C$30=料金比較表!$C$1,(HLOOKUP('2025年11月'!M$29,料金比較表!$10:$20,'2025年11月'!$A33,FALSE)),IF($C$30=料金比較表!$C$2,(HLOOKUP('2025年11月'!M$29,料金比較表!$23:$33,'2025年11月'!$A33,FALSE)),IF($C$30=料金比較表!$C$3,(HLOOKUP('2025年11月'!M$29,料金比較表!$36:$46,'2025年11月'!$A33,FALSE)),IF($C$30=料金比較表!$C$4,(HLOOKUP('2025年11月'!M$29,料金比較表!$48:$60,'2025年11月'!$A33,FALSE)),IF($C$30=料金比較表!$C$5,(HLOOKUP('2025年11月'!M$29,料金比較表!$61:$71,'2025年11月'!$A33,FALSE)),IF($C$30=料金比較表!$C$6,(HLOOKUP('2025年11月'!M$29,料金比較表!$74:$84,'2025年11月'!$A33,FALSE))))))))</f>
        <v/>
      </c>
      <c r="N33" s="63" t="str">
        <f ca="1">IF($C$30=料金比較表!$C$1,(HLOOKUP('2025年11月'!N$29,料金比較表!$10:$20,'2025年11月'!$A33,FALSE)),IF($C$30=料金比較表!$C$2,(HLOOKUP('2025年11月'!N$29,料金比較表!$23:$33,'2025年11月'!$A33,FALSE)),IF($C$30=料金比較表!$C$3,(HLOOKUP('2025年11月'!N$29,料金比較表!$36:$46,'2025年11月'!$A33,FALSE)),IF($C$30=料金比較表!$C$4,(HLOOKUP('2025年11月'!N$29,料金比較表!$48:$60,'2025年11月'!$A33,FALSE)),IF($C$30=料金比較表!$C$5,(HLOOKUP('2025年11月'!N$29,料金比較表!$61:$71,'2025年11月'!$A33,FALSE)),IF($C$30=料金比較表!$C$6,(HLOOKUP('2025年11月'!N$29,料金比較表!$74:$84,'2025年11月'!$A33,FALSE))))))))</f>
        <v/>
      </c>
      <c r="O33" s="63" t="str">
        <f ca="1">IF($C$30=料金比較表!$C$1,(HLOOKUP('2025年11月'!O$29,料金比較表!$10:$20,'2025年11月'!$A33,FALSE)),IF($C$30=料金比較表!$C$2,(HLOOKUP('2025年11月'!O$29,料金比較表!$23:$33,'2025年11月'!$A33,FALSE)),IF($C$30=料金比較表!$C$3,(HLOOKUP('2025年11月'!O$29,料金比較表!$36:$46,'2025年11月'!$A33,FALSE)),IF($C$30=料金比較表!$C$4,(HLOOKUP('2025年11月'!O$29,料金比較表!$48:$60,'2025年11月'!$A33,FALSE)),IF($C$30=料金比較表!$C$5,(HLOOKUP('2025年11月'!O$29,料金比較表!$61:$71,'2025年11月'!$A33,FALSE)),IF($C$30=料金比較表!$C$6,(HLOOKUP('2025年11月'!O$29,料金比較表!$74:$84,'2025年11月'!$A33,FALSE))))))))</f>
        <v/>
      </c>
      <c r="P33" s="63" t="str">
        <f ca="1">IF($C$30=料金比較表!$C$1,(HLOOKUP('2025年11月'!P$29,料金比較表!$10:$20,'2025年11月'!$A33,FALSE)),IF($C$30=料金比較表!$C$2,(HLOOKUP('2025年11月'!P$29,料金比較表!$23:$33,'2025年11月'!$A33,FALSE)),IF($C$30=料金比較表!$C$3,(HLOOKUP('2025年11月'!P$29,料金比較表!$36:$46,'2025年11月'!$A33,FALSE)),IF($C$30=料金比較表!$C$4,(HLOOKUP('2025年11月'!P$29,料金比較表!$48:$60,'2025年11月'!$A33,FALSE)),IF($C$30=料金比較表!$C$5,(HLOOKUP('2025年11月'!P$29,料金比較表!$61:$71,'2025年11月'!$A33,FALSE)),IF($C$30=料金比較表!$C$6,(HLOOKUP('2025年11月'!P$29,料金比較表!$74:$84,'2025年11月'!$A33,FALSE))))))))</f>
        <v/>
      </c>
      <c r="Q33" s="63" t="str">
        <f ca="1">IF($C$30=料金比較表!$C$1,(HLOOKUP('2025年11月'!Q$29,料金比較表!$10:$20,'2025年11月'!$A33,FALSE)),IF($C$30=料金比較表!$C$2,(HLOOKUP('2025年11月'!Q$29,料金比較表!$23:$33,'2025年11月'!$A33,FALSE)),IF($C$30=料金比較表!$C$3,(HLOOKUP('2025年11月'!Q$29,料金比較表!$36:$46,'2025年11月'!$A33,FALSE)),IF($C$30=料金比較表!$C$4,(HLOOKUP('2025年11月'!Q$29,料金比較表!$48:$60,'2025年11月'!$A33,FALSE)),IF($C$30=料金比較表!$C$5,(HLOOKUP('2025年11月'!Q$29,料金比較表!$61:$71,'2025年11月'!$A33,FALSE)),IF($C$30=料金比較表!$C$6,(HLOOKUP('2025年11月'!Q$29,料金比較表!$74:$84,'2025年11月'!$A33,FALSE))))))))</f>
        <v/>
      </c>
      <c r="R33" s="63" t="str">
        <f ca="1">IF($C$30=料金比較表!$C$1,(HLOOKUP('2025年11月'!R$29,料金比較表!$10:$20,'2025年11月'!$A33,FALSE)),IF($C$30=料金比較表!$C$2,(HLOOKUP('2025年11月'!R$29,料金比較表!$23:$33,'2025年11月'!$A33,FALSE)),IF($C$30=料金比較表!$C$3,(HLOOKUP('2025年11月'!R$29,料金比較表!$36:$46,'2025年11月'!$A33,FALSE)),IF($C$30=料金比較表!$C$4,(HLOOKUP('2025年11月'!R$29,料金比較表!$48:$60,'2025年11月'!$A33,FALSE)),IF($C$30=料金比較表!$C$5,(HLOOKUP('2025年11月'!R$29,料金比較表!$61:$71,'2025年11月'!$A33,FALSE)),IF($C$30=料金比較表!$C$6,(HLOOKUP('2025年11月'!R$29,料金比較表!$74:$84,'2025年11月'!$A33,FALSE))))))))</f>
        <v/>
      </c>
      <c r="S33" s="63" t="str">
        <f ca="1">IF($C$30=料金比較表!$C$1,(HLOOKUP('2025年11月'!S$29,料金比較表!$10:$20,'2025年11月'!$A33,FALSE)),IF($C$30=料金比較表!$C$2,(HLOOKUP('2025年11月'!S$29,料金比較表!$23:$33,'2025年11月'!$A33,FALSE)),IF($C$30=料金比較表!$C$3,(HLOOKUP('2025年11月'!S$29,料金比較表!$36:$46,'2025年11月'!$A33,FALSE)),IF($C$30=料金比較表!$C$4,(HLOOKUP('2025年11月'!S$29,料金比較表!$48:$60,'2025年11月'!$A33,FALSE)),IF($C$30=料金比較表!$C$5,(HLOOKUP('2025年11月'!S$29,料金比較表!$61:$71,'2025年11月'!$A33,FALSE)),IF($C$30=料金比較表!$C$6,(HLOOKUP('2025年11月'!S$29,料金比較表!$74:$84,'2025年11月'!$A33,FALSE))))))))</f>
        <v/>
      </c>
      <c r="T33" s="63" t="str">
        <f ca="1">IF($C$30=料金比較表!$C$1,(HLOOKUP('2025年11月'!T$29,料金比較表!$10:$20,'2025年11月'!$A33,FALSE)),IF($C$30=料金比較表!$C$2,(HLOOKUP('2025年11月'!T$29,料金比較表!$23:$33,'2025年11月'!$A33,FALSE)),IF($C$30=料金比較表!$C$3,(HLOOKUP('2025年11月'!T$29,料金比較表!$36:$46,'2025年11月'!$A33,FALSE)),IF($C$30=料金比較表!$C$4,(HLOOKUP('2025年11月'!T$29,料金比較表!$48:$60,'2025年11月'!$A33,FALSE)),IF($C$30=料金比較表!$C$5,(HLOOKUP('2025年11月'!T$29,料金比較表!$61:$71,'2025年11月'!$A33,FALSE)),IF($C$30=料金比較表!$C$6,(HLOOKUP('2025年11月'!T$29,料金比較表!$74:$84,'2025年11月'!$A33,FALSE))))))))</f>
        <v/>
      </c>
      <c r="U33" s="63" t="str">
        <f ca="1">IF($C$30=料金比較表!$C$1,(HLOOKUP('2025年11月'!U$29,料金比較表!$10:$20,'2025年11月'!$A33,FALSE)),IF($C$30=料金比較表!$C$2,(HLOOKUP('2025年11月'!U$29,料金比較表!$23:$33,'2025年11月'!$A33,FALSE)),IF($C$30=料金比較表!$C$3,(HLOOKUP('2025年11月'!U$29,料金比較表!$36:$46,'2025年11月'!$A33,FALSE)),IF($C$30=料金比較表!$C$4,(HLOOKUP('2025年11月'!U$29,料金比較表!$48:$60,'2025年11月'!$A33,FALSE)),IF($C$30=料金比較表!$C$5,(HLOOKUP('2025年11月'!U$29,料金比較表!$61:$71,'2025年11月'!$A33,FALSE)),IF($C$30=料金比較表!$C$6,(HLOOKUP('2025年11月'!U$29,料金比較表!$74:$84,'2025年11月'!$A33,FALSE))))))))</f>
        <v/>
      </c>
      <c r="V33" s="63" t="str">
        <f ca="1">IF($C$30=料金比較表!$C$1,(HLOOKUP('2025年11月'!V$29,料金比較表!$10:$20,'2025年11月'!$A33,FALSE)),IF($C$30=料金比較表!$C$2,(HLOOKUP('2025年11月'!V$29,料金比較表!$23:$33,'2025年11月'!$A33,FALSE)),IF($C$30=料金比較表!$C$3,(HLOOKUP('2025年11月'!V$29,料金比較表!$36:$46,'2025年11月'!$A33,FALSE)),IF($C$30=料金比較表!$C$4,(HLOOKUP('2025年11月'!V$29,料金比較表!$48:$60,'2025年11月'!$A33,FALSE)),IF($C$30=料金比較表!$C$5,(HLOOKUP('2025年11月'!V$29,料金比較表!$61:$71,'2025年11月'!$A33,FALSE)),IF($C$30=料金比較表!$C$6,(HLOOKUP('2025年11月'!V$29,料金比較表!$74:$84,'2025年11月'!$A33,FALSE))))))))</f>
        <v/>
      </c>
      <c r="W33" s="63" t="str">
        <f ca="1">IF($C$30=料金比較表!$C$1,(HLOOKUP('2025年11月'!W$29,料金比較表!$10:$20,'2025年11月'!$A33,FALSE)),IF($C$30=料金比較表!$C$2,(HLOOKUP('2025年11月'!W$29,料金比較表!$23:$33,'2025年11月'!$A33,FALSE)),IF($C$30=料金比較表!$C$3,(HLOOKUP('2025年11月'!W$29,料金比較表!$36:$46,'2025年11月'!$A33,FALSE)),IF($C$30=料金比較表!$C$4,(HLOOKUP('2025年11月'!W$29,料金比較表!$48:$60,'2025年11月'!$A33,FALSE)),IF($C$30=料金比較表!$C$5,(HLOOKUP('2025年11月'!W$29,料金比較表!$61:$71,'2025年11月'!$A33,FALSE)),IF($C$30=料金比較表!$C$6,(HLOOKUP('2025年11月'!W$29,料金比較表!$74:$84,'2025年11月'!$A33,FALSE))))))))</f>
        <v/>
      </c>
      <c r="X33" s="63" t="str">
        <f ca="1">IF($C$30=料金比較表!$C$1,(HLOOKUP('2025年11月'!X$29,料金比較表!$10:$20,'2025年11月'!$A33,FALSE)),IF($C$30=料金比較表!$C$2,(HLOOKUP('2025年11月'!X$29,料金比較表!$23:$33,'2025年11月'!$A33,FALSE)),IF($C$30=料金比較表!$C$3,(HLOOKUP('2025年11月'!X$29,料金比較表!$36:$46,'2025年11月'!$A33,FALSE)),IF($C$30=料金比較表!$C$4,(HLOOKUP('2025年11月'!X$29,料金比較表!$48:$60,'2025年11月'!$A33,FALSE)),IF($C$30=料金比較表!$C$5,(HLOOKUP('2025年11月'!X$29,料金比較表!$61:$71,'2025年11月'!$A33,FALSE)),IF($C$30=料金比較表!$C$6,(HLOOKUP('2025年11月'!X$29,料金比較表!$74:$84,'2025年11月'!$A33,FALSE))))))))</f>
        <v/>
      </c>
      <c r="Y33" s="63" t="str">
        <f ca="1">IF($C$30=料金比較表!$C$1,(HLOOKUP('2025年11月'!Y$29,料金比較表!$10:$20,'2025年11月'!$A33,FALSE)),IF($C$30=料金比較表!$C$2,(HLOOKUP('2025年11月'!Y$29,料金比較表!$23:$33,'2025年11月'!$A33,FALSE)),IF($C$30=料金比較表!$C$3,(HLOOKUP('2025年11月'!Y$29,料金比較表!$36:$46,'2025年11月'!$A33,FALSE)),IF($C$30=料金比較表!$C$4,(HLOOKUP('2025年11月'!Y$29,料金比較表!$48:$60,'2025年11月'!$A33,FALSE)),IF($C$30=料金比較表!$C$5,(HLOOKUP('2025年11月'!Y$29,料金比較表!$61:$71,'2025年11月'!$A33,FALSE)),IF($C$30=料金比較表!$C$6,(HLOOKUP('2025年11月'!Y$29,料金比較表!$74:$84,'2025年11月'!$A33,FALSE))))))))</f>
        <v/>
      </c>
      <c r="Z33" s="63" t="str">
        <f ca="1">IF($C$30=料金比較表!$C$1,(HLOOKUP('2025年11月'!Z$29,料金比較表!$10:$20,'2025年11月'!$A33,FALSE)),IF($C$30=料金比較表!$C$2,(HLOOKUP('2025年11月'!Z$29,料金比較表!$23:$33,'2025年11月'!$A33,FALSE)),IF($C$30=料金比較表!$C$3,(HLOOKUP('2025年11月'!Z$29,料金比較表!$36:$46,'2025年11月'!$A33,FALSE)),IF($C$30=料金比較表!$C$4,(HLOOKUP('2025年11月'!Z$29,料金比較表!$48:$60,'2025年11月'!$A33,FALSE)),IF($C$30=料金比較表!$C$5,(HLOOKUP('2025年11月'!Z$29,料金比較表!$61:$71,'2025年11月'!$A33,FALSE)),IF($C$30=料金比較表!$C$6,(HLOOKUP('2025年11月'!Z$29,料金比較表!$74:$84,'2025年11月'!$A33,FALSE))))))))</f>
        <v/>
      </c>
      <c r="AA33" s="63" t="str">
        <f ca="1">IF($C$30=料金比較表!$C$1,(HLOOKUP('2025年11月'!AA$29,料金比較表!$10:$20,'2025年11月'!$A33,FALSE)),IF($C$30=料金比較表!$C$2,(HLOOKUP('2025年11月'!AA$29,料金比較表!$23:$33,'2025年11月'!$A33,FALSE)),IF($C$30=料金比較表!$C$3,(HLOOKUP('2025年11月'!AA$29,料金比較表!$36:$46,'2025年11月'!$A33,FALSE)),IF($C$30=料金比較表!$C$4,(HLOOKUP('2025年11月'!AA$29,料金比較表!$48:$60,'2025年11月'!$A33,FALSE)),IF($C$30=料金比較表!$C$5,(HLOOKUP('2025年11月'!AA$29,料金比較表!$61:$71,'2025年11月'!$A33,FALSE)),IF($C$30=料金比較表!$C$6,(HLOOKUP('2025年11月'!AA$29,料金比較表!$74:$84,'2025年11月'!$A33,FALSE))))))))</f>
        <v/>
      </c>
      <c r="AB33" s="63" t="str">
        <f ca="1">IF($C$30=料金比較表!$C$1,(HLOOKUP('2025年11月'!AB$29,料金比較表!$10:$20,'2025年11月'!$A33,FALSE)),IF($C$30=料金比較表!$C$2,(HLOOKUP('2025年11月'!AB$29,料金比較表!$23:$33,'2025年11月'!$A33,FALSE)),IF($C$30=料金比較表!$C$3,(HLOOKUP('2025年11月'!AB$29,料金比較表!$36:$46,'2025年11月'!$A33,FALSE)),IF($C$30=料金比較表!$C$4,(HLOOKUP('2025年11月'!AB$29,料金比較表!$48:$60,'2025年11月'!$A33,FALSE)),IF($C$30=料金比較表!$C$5,(HLOOKUP('2025年11月'!AB$29,料金比較表!$61:$71,'2025年11月'!$A33,FALSE)),IF($C$30=料金比較表!$C$6,(HLOOKUP('2025年11月'!AB$29,料金比較表!$74:$84,'2025年11月'!$A33,FALSE))))))))</f>
        <v/>
      </c>
      <c r="AC33" s="63" t="str">
        <f ca="1">IF($C$30=料金比較表!$C$1,(HLOOKUP('2025年11月'!AC$29,料金比較表!$10:$20,'2025年11月'!$A33,FALSE)),IF($C$30=料金比較表!$C$2,(HLOOKUP('2025年11月'!AC$29,料金比較表!$23:$33,'2025年11月'!$A33,FALSE)),IF($C$30=料金比較表!$C$3,(HLOOKUP('2025年11月'!AC$29,料金比較表!$36:$46,'2025年11月'!$A33,FALSE)),IF($C$30=料金比較表!$C$4,(HLOOKUP('2025年11月'!AC$29,料金比較表!$48:$60,'2025年11月'!$A33,FALSE)),IF($C$30=料金比較表!$C$5,(HLOOKUP('2025年11月'!AC$29,料金比較表!$61:$71,'2025年11月'!$A33,FALSE)),IF($C$30=料金比較表!$C$6,(HLOOKUP('2025年11月'!AC$29,料金比較表!$74:$84,'2025年11月'!$A33,FALSE))))))))</f>
        <v/>
      </c>
      <c r="AD33" s="63" t="str">
        <f ca="1">IF($C$30=料金比較表!$C$1,(HLOOKUP('2025年11月'!AD$29,料金比較表!$10:$20,'2025年11月'!$A33,FALSE)),IF($C$30=料金比較表!$C$2,(HLOOKUP('2025年11月'!AD$29,料金比較表!$23:$33,'2025年11月'!$A33,FALSE)),IF($C$30=料金比較表!$C$3,(HLOOKUP('2025年11月'!AD$29,料金比較表!$36:$46,'2025年11月'!$A33,FALSE)),IF($C$30=料金比較表!$C$4,(HLOOKUP('2025年11月'!AD$29,料金比較表!$48:$60,'2025年11月'!$A33,FALSE)),IF($C$30=料金比較表!$C$5,(HLOOKUP('2025年11月'!AD$29,料金比較表!$61:$71,'2025年11月'!$A33,FALSE)),IF($C$30=料金比較表!$C$6,(HLOOKUP('2025年11月'!AD$29,料金比較表!$74:$84,'2025年11月'!$A33,FALSE))))))))</f>
        <v/>
      </c>
      <c r="AE33" s="63" t="str">
        <f ca="1">IF($C$30=料金比較表!$C$1,(HLOOKUP('2025年11月'!AE$29,料金比較表!$10:$20,'2025年11月'!$A33,FALSE)),IF($C$30=料金比較表!$C$2,(HLOOKUP('2025年11月'!AE$29,料金比較表!$23:$33,'2025年11月'!$A33,FALSE)),IF($C$30=料金比較表!$C$3,(HLOOKUP('2025年11月'!AE$29,料金比較表!$36:$46,'2025年11月'!$A33,FALSE)),IF($C$30=料金比較表!$C$4,(HLOOKUP('2025年11月'!AE$29,料金比較表!$48:$60,'2025年11月'!$A33,FALSE)),IF($C$30=料金比較表!$C$5,(HLOOKUP('2025年11月'!AE$29,料金比較表!$61:$71,'2025年11月'!$A33,FALSE)),IF($C$30=料金比較表!$C$6,(HLOOKUP('2025年11月'!AE$29,料金比較表!$74:$84,'2025年11月'!$A33,FALSE))))))))</f>
        <v/>
      </c>
      <c r="AF33" s="63" t="str">
        <f ca="1">IF($C$30=料金比較表!$C$1,(HLOOKUP('2025年11月'!AF$29,料金比較表!$10:$20,'2025年11月'!$A33,FALSE)),IF($C$30=料金比較表!$C$2,(HLOOKUP('2025年11月'!AF$29,料金比較表!$23:$33,'2025年11月'!$A33,FALSE)),IF($C$30=料金比較表!$C$3,(HLOOKUP('2025年11月'!AF$29,料金比較表!$36:$46,'2025年11月'!$A33,FALSE)),IF($C$30=料金比較表!$C$4,(HLOOKUP('2025年11月'!AF$29,料金比較表!$48:$60,'2025年11月'!$A33,FALSE)),IF($C$30=料金比較表!$C$5,(HLOOKUP('2025年11月'!AF$29,料金比較表!$61:$71,'2025年11月'!$A33,FALSE)),IF($C$30=料金比較表!$C$6,(HLOOKUP('2025年11月'!AF$29,料金比較表!$74:$84,'2025年11月'!$A33,FALSE))))))))</f>
        <v/>
      </c>
      <c r="AG33" s="63" t="str">
        <f ca="1">IF($C$30=料金比較表!$C$1,(HLOOKUP('2025年11月'!AG$29,料金比較表!$10:$20,'2025年11月'!$A33,FALSE)),IF($C$30=料金比較表!$C$2,(HLOOKUP('2025年11月'!AG$29,料金比較表!$23:$33,'2025年11月'!$A33,FALSE)),IF($C$30=料金比較表!$C$3,(HLOOKUP('2025年11月'!AG$29,料金比較表!$36:$46,'2025年11月'!$A33,FALSE)),IF($C$30=料金比較表!$C$4,(HLOOKUP('2025年11月'!AG$29,料金比較表!$48:$60,'2025年11月'!$A33,FALSE)),IF($C$30=料金比較表!$C$5,(HLOOKUP('2025年11月'!AG$29,料金比較表!$61:$71,'2025年11月'!$A33,FALSE)),IF($C$30=料金比較表!$C$6,(HLOOKUP('2025年11月'!AG$29,料金比較表!$74:$84,'2025年11月'!$A33,FALSE))))))))</f>
        <v/>
      </c>
      <c r="AH33" s="191"/>
    </row>
    <row r="34" spans="1:35" x14ac:dyDescent="0.2">
      <c r="A34" s="4">
        <f t="shared" si="1"/>
        <v>6</v>
      </c>
      <c r="B34" s="312" t="str">
        <f>料金比較表!C15</f>
        <v>ＢＡＴＯＮ　ＳＵＩＴＥ　沖縄古宇利島</v>
      </c>
      <c r="C34" s="326"/>
      <c r="D34" s="186" t="str">
        <f ca="1">IF($C$30=料金比較表!$C$1,(HLOOKUP('2025年11月'!D$29,料金比較表!$10:$20,'2025年11月'!$A34,FALSE)),IF($C$30=料金比較表!$C$2,(HLOOKUP('2025年11月'!D$29,料金比較表!$23:$33,'2025年11月'!$A34,FALSE)),IF($C$30=料金比較表!$C$3,(HLOOKUP('2025年11月'!D$29,料金比較表!$36:$46,'2025年11月'!$A34,FALSE)),IF($C$30=料金比較表!$C$4,(HLOOKUP('2025年11月'!D$29,料金比較表!$48:$60,'2025年11月'!$A34,FALSE)),IF($C$30=料金比較表!$C$5,(HLOOKUP('2025年11月'!D$29,料金比較表!$61:$71,'2025年11月'!$A34,FALSE)),IF($C$30=料金比較表!$C$6,(HLOOKUP('2025年11月'!D$29,料金比較表!$74:$84,'2025年11月'!$A34,FALSE))))))))</f>
        <v/>
      </c>
      <c r="E34" s="187" t="str">
        <f ca="1">IF($C$30=料金比較表!$C$1,(HLOOKUP('2025年11月'!E$29,料金比較表!$10:$20,'2025年11月'!$A34,FALSE)),IF($C$30=料金比較表!$C$2,(HLOOKUP('2025年11月'!E$29,料金比較表!$23:$33,'2025年11月'!$A34,FALSE)),IF($C$30=料金比較表!$C$3,(HLOOKUP('2025年11月'!E$29,料金比較表!$36:$46,'2025年11月'!$A34,FALSE)),IF($C$30=料金比較表!$C$4,(HLOOKUP('2025年11月'!E$29,料金比較表!$48:$60,'2025年11月'!$A34,FALSE)),IF($C$30=料金比較表!$C$5,(HLOOKUP('2025年11月'!E$29,料金比較表!$61:$71,'2025年11月'!$A34,FALSE)),IF($C$30=料金比較表!$C$6,(HLOOKUP('2025年11月'!E$29,料金比較表!$74:$84,'2025年11月'!$A34,FALSE))))))))</f>
        <v/>
      </c>
      <c r="F34" s="187" t="str">
        <f ca="1">IF($C$30=料金比較表!$C$1,(HLOOKUP('2025年11月'!F$29,料金比較表!$10:$20,'2025年11月'!$A34,FALSE)),IF($C$30=料金比較表!$C$2,(HLOOKUP('2025年11月'!F$29,料金比較表!$23:$33,'2025年11月'!$A34,FALSE)),IF($C$30=料金比較表!$C$3,(HLOOKUP('2025年11月'!F$29,料金比較表!$36:$46,'2025年11月'!$A34,FALSE)),IF($C$30=料金比較表!$C$4,(HLOOKUP('2025年11月'!F$29,料金比較表!$48:$60,'2025年11月'!$A34,FALSE)),IF($C$30=料金比較表!$C$5,(HLOOKUP('2025年11月'!F$29,料金比較表!$61:$71,'2025年11月'!$A34,FALSE)),IF($C$30=料金比較表!$C$6,(HLOOKUP('2025年11月'!F$29,料金比較表!$74:$84,'2025年11月'!$A34,FALSE))))))))</f>
        <v/>
      </c>
      <c r="G34" s="187" t="str">
        <f ca="1">IF($C$30=料金比較表!$C$1,(HLOOKUP('2025年11月'!G$29,料金比較表!$10:$20,'2025年11月'!$A34,FALSE)),IF($C$30=料金比較表!$C$2,(HLOOKUP('2025年11月'!G$29,料金比較表!$23:$33,'2025年11月'!$A34,FALSE)),IF($C$30=料金比較表!$C$3,(HLOOKUP('2025年11月'!G$29,料金比較表!$36:$46,'2025年11月'!$A34,FALSE)),IF($C$30=料金比較表!$C$4,(HLOOKUP('2025年11月'!G$29,料金比較表!$48:$60,'2025年11月'!$A34,FALSE)),IF($C$30=料金比較表!$C$5,(HLOOKUP('2025年11月'!G$29,料金比較表!$61:$71,'2025年11月'!$A34,FALSE)),IF($C$30=料金比較表!$C$6,(HLOOKUP('2025年11月'!G$29,料金比較表!$74:$84,'2025年11月'!$A34,FALSE))))))))</f>
        <v/>
      </c>
      <c r="H34" s="187" t="str">
        <f ca="1">IF($C$30=料金比較表!$C$1,(HLOOKUP('2025年11月'!H$29,料金比較表!$10:$20,'2025年11月'!$A34,FALSE)),IF($C$30=料金比較表!$C$2,(HLOOKUP('2025年11月'!H$29,料金比較表!$23:$33,'2025年11月'!$A34,FALSE)),IF($C$30=料金比較表!$C$3,(HLOOKUP('2025年11月'!H$29,料金比較表!$36:$46,'2025年11月'!$A34,FALSE)),IF($C$30=料金比較表!$C$4,(HLOOKUP('2025年11月'!H$29,料金比較表!$48:$60,'2025年11月'!$A34,FALSE)),IF($C$30=料金比較表!$C$5,(HLOOKUP('2025年11月'!H$29,料金比較表!$61:$71,'2025年11月'!$A34,FALSE)),IF($C$30=料金比較表!$C$6,(HLOOKUP('2025年11月'!H$29,料金比較表!$74:$84,'2025年11月'!$A34,FALSE))))))))</f>
        <v/>
      </c>
      <c r="I34" s="187" t="str">
        <f ca="1">IF($C$30=料金比較表!$C$1,(HLOOKUP('2025年11月'!I$29,料金比較表!$10:$20,'2025年11月'!$A34,FALSE)),IF($C$30=料金比較表!$C$2,(HLOOKUP('2025年11月'!I$29,料金比較表!$23:$33,'2025年11月'!$A34,FALSE)),IF($C$30=料金比較表!$C$3,(HLOOKUP('2025年11月'!I$29,料金比較表!$36:$46,'2025年11月'!$A34,FALSE)),IF($C$30=料金比較表!$C$4,(HLOOKUP('2025年11月'!I$29,料金比較表!$48:$60,'2025年11月'!$A34,FALSE)),IF($C$30=料金比較表!$C$5,(HLOOKUP('2025年11月'!I$29,料金比較表!$61:$71,'2025年11月'!$A34,FALSE)),IF($C$30=料金比較表!$C$6,(HLOOKUP('2025年11月'!I$29,料金比較表!$74:$84,'2025年11月'!$A34,FALSE))))))))</f>
        <v/>
      </c>
      <c r="J34" s="187" t="str">
        <f ca="1">IF($C$30=料金比較表!$C$1,(HLOOKUP('2025年11月'!J$29,料金比較表!$10:$20,'2025年11月'!$A34,FALSE)),IF($C$30=料金比較表!$C$2,(HLOOKUP('2025年11月'!J$29,料金比較表!$23:$33,'2025年11月'!$A34,FALSE)),IF($C$30=料金比較表!$C$3,(HLOOKUP('2025年11月'!J$29,料金比較表!$36:$46,'2025年11月'!$A34,FALSE)),IF($C$30=料金比較表!$C$4,(HLOOKUP('2025年11月'!J$29,料金比較表!$48:$60,'2025年11月'!$A34,FALSE)),IF($C$30=料金比較表!$C$5,(HLOOKUP('2025年11月'!J$29,料金比較表!$61:$71,'2025年11月'!$A34,FALSE)),IF($C$30=料金比較表!$C$6,(HLOOKUP('2025年11月'!J$29,料金比較表!$74:$84,'2025年11月'!$A34,FALSE))))))))</f>
        <v/>
      </c>
      <c r="K34" s="187" t="str">
        <f ca="1">IF($C$30=料金比較表!$C$1,(HLOOKUP('2025年11月'!K$29,料金比較表!$10:$20,'2025年11月'!$A34,FALSE)),IF($C$30=料金比較表!$C$2,(HLOOKUP('2025年11月'!K$29,料金比較表!$23:$33,'2025年11月'!$A34,FALSE)),IF($C$30=料金比較表!$C$3,(HLOOKUP('2025年11月'!K$29,料金比較表!$36:$46,'2025年11月'!$A34,FALSE)),IF($C$30=料金比較表!$C$4,(HLOOKUP('2025年11月'!K$29,料金比較表!$48:$60,'2025年11月'!$A34,FALSE)),IF($C$30=料金比較表!$C$5,(HLOOKUP('2025年11月'!K$29,料金比較表!$61:$71,'2025年11月'!$A34,FALSE)),IF($C$30=料金比較表!$C$6,(HLOOKUP('2025年11月'!K$29,料金比較表!$74:$84,'2025年11月'!$A34,FALSE))))))))</f>
        <v/>
      </c>
      <c r="L34" s="187" t="str">
        <f ca="1">IF($C$30=料金比較表!$C$1,(HLOOKUP('2025年11月'!L$29,料金比較表!$10:$20,'2025年11月'!$A34,FALSE)),IF($C$30=料金比較表!$C$2,(HLOOKUP('2025年11月'!L$29,料金比較表!$23:$33,'2025年11月'!$A34,FALSE)),IF($C$30=料金比較表!$C$3,(HLOOKUP('2025年11月'!L$29,料金比較表!$36:$46,'2025年11月'!$A34,FALSE)),IF($C$30=料金比較表!$C$4,(HLOOKUP('2025年11月'!L$29,料金比較表!$48:$60,'2025年11月'!$A34,FALSE)),IF($C$30=料金比較表!$C$5,(HLOOKUP('2025年11月'!L$29,料金比較表!$61:$71,'2025年11月'!$A34,FALSE)),IF($C$30=料金比較表!$C$6,(HLOOKUP('2025年11月'!L$29,料金比較表!$74:$84,'2025年11月'!$A34,FALSE))))))))</f>
        <v/>
      </c>
      <c r="M34" s="187" t="str">
        <f ca="1">IF($C$30=料金比較表!$C$1,(HLOOKUP('2025年11月'!M$29,料金比較表!$10:$20,'2025年11月'!$A34,FALSE)),IF($C$30=料金比較表!$C$2,(HLOOKUP('2025年11月'!M$29,料金比較表!$23:$33,'2025年11月'!$A34,FALSE)),IF($C$30=料金比較表!$C$3,(HLOOKUP('2025年11月'!M$29,料金比較表!$36:$46,'2025年11月'!$A34,FALSE)),IF($C$30=料金比較表!$C$4,(HLOOKUP('2025年11月'!M$29,料金比較表!$48:$60,'2025年11月'!$A34,FALSE)),IF($C$30=料金比較表!$C$5,(HLOOKUP('2025年11月'!M$29,料金比較表!$61:$71,'2025年11月'!$A34,FALSE)),IF($C$30=料金比較表!$C$6,(HLOOKUP('2025年11月'!M$29,料金比較表!$74:$84,'2025年11月'!$A34,FALSE))))))))</f>
        <v/>
      </c>
      <c r="N34" s="187" t="str">
        <f ca="1">IF($C$30=料金比較表!$C$1,(HLOOKUP('2025年11月'!N$29,料金比較表!$10:$20,'2025年11月'!$A34,FALSE)),IF($C$30=料金比較表!$C$2,(HLOOKUP('2025年11月'!N$29,料金比較表!$23:$33,'2025年11月'!$A34,FALSE)),IF($C$30=料金比較表!$C$3,(HLOOKUP('2025年11月'!N$29,料金比較表!$36:$46,'2025年11月'!$A34,FALSE)),IF($C$30=料金比較表!$C$4,(HLOOKUP('2025年11月'!N$29,料金比較表!$48:$60,'2025年11月'!$A34,FALSE)),IF($C$30=料金比較表!$C$5,(HLOOKUP('2025年11月'!N$29,料金比較表!$61:$71,'2025年11月'!$A34,FALSE)),IF($C$30=料金比較表!$C$6,(HLOOKUP('2025年11月'!N$29,料金比較表!$74:$84,'2025年11月'!$A34,FALSE))))))))</f>
        <v/>
      </c>
      <c r="O34" s="187" t="str">
        <f ca="1">IF($C$30=料金比較表!$C$1,(HLOOKUP('2025年11月'!O$29,料金比較表!$10:$20,'2025年11月'!$A34,FALSE)),IF($C$30=料金比較表!$C$2,(HLOOKUP('2025年11月'!O$29,料金比較表!$23:$33,'2025年11月'!$A34,FALSE)),IF($C$30=料金比較表!$C$3,(HLOOKUP('2025年11月'!O$29,料金比較表!$36:$46,'2025年11月'!$A34,FALSE)),IF($C$30=料金比較表!$C$4,(HLOOKUP('2025年11月'!O$29,料金比較表!$48:$60,'2025年11月'!$A34,FALSE)),IF($C$30=料金比較表!$C$5,(HLOOKUP('2025年11月'!O$29,料金比較表!$61:$71,'2025年11月'!$A34,FALSE)),IF($C$30=料金比較表!$C$6,(HLOOKUP('2025年11月'!O$29,料金比較表!$74:$84,'2025年11月'!$A34,FALSE))))))))</f>
        <v/>
      </c>
      <c r="P34" s="187" t="str">
        <f ca="1">IF($C$30=料金比較表!$C$1,(HLOOKUP('2025年11月'!P$29,料金比較表!$10:$20,'2025年11月'!$A34,FALSE)),IF($C$30=料金比較表!$C$2,(HLOOKUP('2025年11月'!P$29,料金比較表!$23:$33,'2025年11月'!$A34,FALSE)),IF($C$30=料金比較表!$C$3,(HLOOKUP('2025年11月'!P$29,料金比較表!$36:$46,'2025年11月'!$A34,FALSE)),IF($C$30=料金比較表!$C$4,(HLOOKUP('2025年11月'!P$29,料金比較表!$48:$60,'2025年11月'!$A34,FALSE)),IF($C$30=料金比較表!$C$5,(HLOOKUP('2025年11月'!P$29,料金比較表!$61:$71,'2025年11月'!$A34,FALSE)),IF($C$30=料金比較表!$C$6,(HLOOKUP('2025年11月'!P$29,料金比較表!$74:$84,'2025年11月'!$A34,FALSE))))))))</f>
        <v/>
      </c>
      <c r="Q34" s="187" t="str">
        <f ca="1">IF($C$30=料金比較表!$C$1,(HLOOKUP('2025年11月'!Q$29,料金比較表!$10:$20,'2025年11月'!$A34,FALSE)),IF($C$30=料金比較表!$C$2,(HLOOKUP('2025年11月'!Q$29,料金比較表!$23:$33,'2025年11月'!$A34,FALSE)),IF($C$30=料金比較表!$C$3,(HLOOKUP('2025年11月'!Q$29,料金比較表!$36:$46,'2025年11月'!$A34,FALSE)),IF($C$30=料金比較表!$C$4,(HLOOKUP('2025年11月'!Q$29,料金比較表!$48:$60,'2025年11月'!$A34,FALSE)),IF($C$30=料金比較表!$C$5,(HLOOKUP('2025年11月'!Q$29,料金比較表!$61:$71,'2025年11月'!$A34,FALSE)),IF($C$30=料金比較表!$C$6,(HLOOKUP('2025年11月'!Q$29,料金比較表!$74:$84,'2025年11月'!$A34,FALSE))))))))</f>
        <v/>
      </c>
      <c r="R34" s="187" t="str">
        <f ca="1">IF($C$30=料金比較表!$C$1,(HLOOKUP('2025年11月'!R$29,料金比較表!$10:$20,'2025年11月'!$A34,FALSE)),IF($C$30=料金比較表!$C$2,(HLOOKUP('2025年11月'!R$29,料金比較表!$23:$33,'2025年11月'!$A34,FALSE)),IF($C$30=料金比較表!$C$3,(HLOOKUP('2025年11月'!R$29,料金比較表!$36:$46,'2025年11月'!$A34,FALSE)),IF($C$30=料金比較表!$C$4,(HLOOKUP('2025年11月'!R$29,料金比較表!$48:$60,'2025年11月'!$A34,FALSE)),IF($C$30=料金比較表!$C$5,(HLOOKUP('2025年11月'!R$29,料金比較表!$61:$71,'2025年11月'!$A34,FALSE)),IF($C$30=料金比較表!$C$6,(HLOOKUP('2025年11月'!R$29,料金比較表!$74:$84,'2025年11月'!$A34,FALSE))))))))</f>
        <v/>
      </c>
      <c r="S34" s="187" t="str">
        <f ca="1">IF($C$30=料金比較表!$C$1,(HLOOKUP('2025年11月'!S$29,料金比較表!$10:$20,'2025年11月'!$A34,FALSE)),IF($C$30=料金比較表!$C$2,(HLOOKUP('2025年11月'!S$29,料金比較表!$23:$33,'2025年11月'!$A34,FALSE)),IF($C$30=料金比較表!$C$3,(HLOOKUP('2025年11月'!S$29,料金比較表!$36:$46,'2025年11月'!$A34,FALSE)),IF($C$30=料金比較表!$C$4,(HLOOKUP('2025年11月'!S$29,料金比較表!$48:$60,'2025年11月'!$A34,FALSE)),IF($C$30=料金比較表!$C$5,(HLOOKUP('2025年11月'!S$29,料金比較表!$61:$71,'2025年11月'!$A34,FALSE)),IF($C$30=料金比較表!$C$6,(HLOOKUP('2025年11月'!S$29,料金比較表!$74:$84,'2025年11月'!$A34,FALSE))))))))</f>
        <v/>
      </c>
      <c r="T34" s="187" t="str">
        <f ca="1">IF($C$30=料金比較表!$C$1,(HLOOKUP('2025年11月'!T$29,料金比較表!$10:$20,'2025年11月'!$A34,FALSE)),IF($C$30=料金比較表!$C$2,(HLOOKUP('2025年11月'!T$29,料金比較表!$23:$33,'2025年11月'!$A34,FALSE)),IF($C$30=料金比較表!$C$3,(HLOOKUP('2025年11月'!T$29,料金比較表!$36:$46,'2025年11月'!$A34,FALSE)),IF($C$30=料金比較表!$C$4,(HLOOKUP('2025年11月'!T$29,料金比較表!$48:$60,'2025年11月'!$A34,FALSE)),IF($C$30=料金比較表!$C$5,(HLOOKUP('2025年11月'!T$29,料金比較表!$61:$71,'2025年11月'!$A34,FALSE)),IF($C$30=料金比較表!$C$6,(HLOOKUP('2025年11月'!T$29,料金比較表!$74:$84,'2025年11月'!$A34,FALSE))))))))</f>
        <v/>
      </c>
      <c r="U34" s="187" t="str">
        <f ca="1">IF($C$30=料金比較表!$C$1,(HLOOKUP('2025年11月'!U$29,料金比較表!$10:$20,'2025年11月'!$A34,FALSE)),IF($C$30=料金比較表!$C$2,(HLOOKUP('2025年11月'!U$29,料金比較表!$23:$33,'2025年11月'!$A34,FALSE)),IF($C$30=料金比較表!$C$3,(HLOOKUP('2025年11月'!U$29,料金比較表!$36:$46,'2025年11月'!$A34,FALSE)),IF($C$30=料金比較表!$C$4,(HLOOKUP('2025年11月'!U$29,料金比較表!$48:$60,'2025年11月'!$A34,FALSE)),IF($C$30=料金比較表!$C$5,(HLOOKUP('2025年11月'!U$29,料金比較表!$61:$71,'2025年11月'!$A34,FALSE)),IF($C$30=料金比較表!$C$6,(HLOOKUP('2025年11月'!U$29,料金比較表!$74:$84,'2025年11月'!$A34,FALSE))))))))</f>
        <v/>
      </c>
      <c r="V34" s="187" t="str">
        <f ca="1">IF($C$30=料金比較表!$C$1,(HLOOKUP('2025年11月'!V$29,料金比較表!$10:$20,'2025年11月'!$A34,FALSE)),IF($C$30=料金比較表!$C$2,(HLOOKUP('2025年11月'!V$29,料金比較表!$23:$33,'2025年11月'!$A34,FALSE)),IF($C$30=料金比較表!$C$3,(HLOOKUP('2025年11月'!V$29,料金比較表!$36:$46,'2025年11月'!$A34,FALSE)),IF($C$30=料金比較表!$C$4,(HLOOKUP('2025年11月'!V$29,料金比較表!$48:$60,'2025年11月'!$A34,FALSE)),IF($C$30=料金比較表!$C$5,(HLOOKUP('2025年11月'!V$29,料金比較表!$61:$71,'2025年11月'!$A34,FALSE)),IF($C$30=料金比較表!$C$6,(HLOOKUP('2025年11月'!V$29,料金比較表!$74:$84,'2025年11月'!$A34,FALSE))))))))</f>
        <v/>
      </c>
      <c r="W34" s="187" t="str">
        <f ca="1">IF($C$30=料金比較表!$C$1,(HLOOKUP('2025年11月'!W$29,料金比較表!$10:$20,'2025年11月'!$A34,FALSE)),IF($C$30=料金比較表!$C$2,(HLOOKUP('2025年11月'!W$29,料金比較表!$23:$33,'2025年11月'!$A34,FALSE)),IF($C$30=料金比較表!$C$3,(HLOOKUP('2025年11月'!W$29,料金比較表!$36:$46,'2025年11月'!$A34,FALSE)),IF($C$30=料金比較表!$C$4,(HLOOKUP('2025年11月'!W$29,料金比較表!$48:$60,'2025年11月'!$A34,FALSE)),IF($C$30=料金比較表!$C$5,(HLOOKUP('2025年11月'!W$29,料金比較表!$61:$71,'2025年11月'!$A34,FALSE)),IF($C$30=料金比較表!$C$6,(HLOOKUP('2025年11月'!W$29,料金比較表!$74:$84,'2025年11月'!$A34,FALSE))))))))</f>
        <v/>
      </c>
      <c r="X34" s="187" t="str">
        <f ca="1">IF($C$30=料金比較表!$C$1,(HLOOKUP('2025年11月'!X$29,料金比較表!$10:$20,'2025年11月'!$A34,FALSE)),IF($C$30=料金比較表!$C$2,(HLOOKUP('2025年11月'!X$29,料金比較表!$23:$33,'2025年11月'!$A34,FALSE)),IF($C$30=料金比較表!$C$3,(HLOOKUP('2025年11月'!X$29,料金比較表!$36:$46,'2025年11月'!$A34,FALSE)),IF($C$30=料金比較表!$C$4,(HLOOKUP('2025年11月'!X$29,料金比較表!$48:$60,'2025年11月'!$A34,FALSE)),IF($C$30=料金比較表!$C$5,(HLOOKUP('2025年11月'!X$29,料金比較表!$61:$71,'2025年11月'!$A34,FALSE)),IF($C$30=料金比較表!$C$6,(HLOOKUP('2025年11月'!X$29,料金比較表!$74:$84,'2025年11月'!$A34,FALSE))))))))</f>
        <v/>
      </c>
      <c r="Y34" s="187" t="str">
        <f ca="1">IF($C$30=料金比較表!$C$1,(HLOOKUP('2025年11月'!Y$29,料金比較表!$10:$20,'2025年11月'!$A34,FALSE)),IF($C$30=料金比較表!$C$2,(HLOOKUP('2025年11月'!Y$29,料金比較表!$23:$33,'2025年11月'!$A34,FALSE)),IF($C$30=料金比較表!$C$3,(HLOOKUP('2025年11月'!Y$29,料金比較表!$36:$46,'2025年11月'!$A34,FALSE)),IF($C$30=料金比較表!$C$4,(HLOOKUP('2025年11月'!Y$29,料金比較表!$48:$60,'2025年11月'!$A34,FALSE)),IF($C$30=料金比較表!$C$5,(HLOOKUP('2025年11月'!Y$29,料金比較表!$61:$71,'2025年11月'!$A34,FALSE)),IF($C$30=料金比較表!$C$6,(HLOOKUP('2025年11月'!Y$29,料金比較表!$74:$84,'2025年11月'!$A34,FALSE))))))))</f>
        <v/>
      </c>
      <c r="Z34" s="187" t="str">
        <f ca="1">IF($C$30=料金比較表!$C$1,(HLOOKUP('2025年11月'!Z$29,料金比較表!$10:$20,'2025年11月'!$A34,FALSE)),IF($C$30=料金比較表!$C$2,(HLOOKUP('2025年11月'!Z$29,料金比較表!$23:$33,'2025年11月'!$A34,FALSE)),IF($C$30=料金比較表!$C$3,(HLOOKUP('2025年11月'!Z$29,料金比較表!$36:$46,'2025年11月'!$A34,FALSE)),IF($C$30=料金比較表!$C$4,(HLOOKUP('2025年11月'!Z$29,料金比較表!$48:$60,'2025年11月'!$A34,FALSE)),IF($C$30=料金比較表!$C$5,(HLOOKUP('2025年11月'!Z$29,料金比較表!$61:$71,'2025年11月'!$A34,FALSE)),IF($C$30=料金比較表!$C$6,(HLOOKUP('2025年11月'!Z$29,料金比較表!$74:$84,'2025年11月'!$A34,FALSE))))))))</f>
        <v/>
      </c>
      <c r="AA34" s="187" t="str">
        <f ca="1">IF($C$30=料金比較表!$C$1,(HLOOKUP('2025年11月'!AA$29,料金比較表!$10:$20,'2025年11月'!$A34,FALSE)),IF($C$30=料金比較表!$C$2,(HLOOKUP('2025年11月'!AA$29,料金比較表!$23:$33,'2025年11月'!$A34,FALSE)),IF($C$30=料金比較表!$C$3,(HLOOKUP('2025年11月'!AA$29,料金比較表!$36:$46,'2025年11月'!$A34,FALSE)),IF($C$30=料金比較表!$C$4,(HLOOKUP('2025年11月'!AA$29,料金比較表!$48:$60,'2025年11月'!$A34,FALSE)),IF($C$30=料金比較表!$C$5,(HLOOKUP('2025年11月'!AA$29,料金比較表!$61:$71,'2025年11月'!$A34,FALSE)),IF($C$30=料金比較表!$C$6,(HLOOKUP('2025年11月'!AA$29,料金比較表!$74:$84,'2025年11月'!$A34,FALSE))))))))</f>
        <v/>
      </c>
      <c r="AB34" s="187" t="str">
        <f ca="1">IF($C$30=料金比較表!$C$1,(HLOOKUP('2025年11月'!AB$29,料金比較表!$10:$20,'2025年11月'!$A34,FALSE)),IF($C$30=料金比較表!$C$2,(HLOOKUP('2025年11月'!AB$29,料金比較表!$23:$33,'2025年11月'!$A34,FALSE)),IF($C$30=料金比較表!$C$3,(HLOOKUP('2025年11月'!AB$29,料金比較表!$36:$46,'2025年11月'!$A34,FALSE)),IF($C$30=料金比較表!$C$4,(HLOOKUP('2025年11月'!AB$29,料金比較表!$48:$60,'2025年11月'!$A34,FALSE)),IF($C$30=料金比較表!$C$5,(HLOOKUP('2025年11月'!AB$29,料金比較表!$61:$71,'2025年11月'!$A34,FALSE)),IF($C$30=料金比較表!$C$6,(HLOOKUP('2025年11月'!AB$29,料金比較表!$74:$84,'2025年11月'!$A34,FALSE))))))))</f>
        <v/>
      </c>
      <c r="AC34" s="187" t="str">
        <f ca="1">IF($C$30=料金比較表!$C$1,(HLOOKUP('2025年11月'!AC$29,料金比較表!$10:$20,'2025年11月'!$A34,FALSE)),IF($C$30=料金比較表!$C$2,(HLOOKUP('2025年11月'!AC$29,料金比較表!$23:$33,'2025年11月'!$A34,FALSE)),IF($C$30=料金比較表!$C$3,(HLOOKUP('2025年11月'!AC$29,料金比較表!$36:$46,'2025年11月'!$A34,FALSE)),IF($C$30=料金比較表!$C$4,(HLOOKUP('2025年11月'!AC$29,料金比較表!$48:$60,'2025年11月'!$A34,FALSE)),IF($C$30=料金比較表!$C$5,(HLOOKUP('2025年11月'!AC$29,料金比較表!$61:$71,'2025年11月'!$A34,FALSE)),IF($C$30=料金比較表!$C$6,(HLOOKUP('2025年11月'!AC$29,料金比較表!$74:$84,'2025年11月'!$A34,FALSE))))))))</f>
        <v/>
      </c>
      <c r="AD34" s="187" t="str">
        <f ca="1">IF($C$30=料金比較表!$C$1,(HLOOKUP('2025年11月'!AD$29,料金比較表!$10:$20,'2025年11月'!$A34,FALSE)),IF($C$30=料金比較表!$C$2,(HLOOKUP('2025年11月'!AD$29,料金比較表!$23:$33,'2025年11月'!$A34,FALSE)),IF($C$30=料金比較表!$C$3,(HLOOKUP('2025年11月'!AD$29,料金比較表!$36:$46,'2025年11月'!$A34,FALSE)),IF($C$30=料金比較表!$C$4,(HLOOKUP('2025年11月'!AD$29,料金比較表!$48:$60,'2025年11月'!$A34,FALSE)),IF($C$30=料金比較表!$C$5,(HLOOKUP('2025年11月'!AD$29,料金比較表!$61:$71,'2025年11月'!$A34,FALSE)),IF($C$30=料金比較表!$C$6,(HLOOKUP('2025年11月'!AD$29,料金比較表!$74:$84,'2025年11月'!$A34,FALSE))))))))</f>
        <v/>
      </c>
      <c r="AE34" s="187" t="str">
        <f ca="1">IF($C$30=料金比較表!$C$1,(HLOOKUP('2025年11月'!AE$29,料金比較表!$10:$20,'2025年11月'!$A34,FALSE)),IF($C$30=料金比較表!$C$2,(HLOOKUP('2025年11月'!AE$29,料金比較表!$23:$33,'2025年11月'!$A34,FALSE)),IF($C$30=料金比較表!$C$3,(HLOOKUP('2025年11月'!AE$29,料金比較表!$36:$46,'2025年11月'!$A34,FALSE)),IF($C$30=料金比較表!$C$4,(HLOOKUP('2025年11月'!AE$29,料金比較表!$48:$60,'2025年11月'!$A34,FALSE)),IF($C$30=料金比較表!$C$5,(HLOOKUP('2025年11月'!AE$29,料金比較表!$61:$71,'2025年11月'!$A34,FALSE)),IF($C$30=料金比較表!$C$6,(HLOOKUP('2025年11月'!AE$29,料金比較表!$74:$84,'2025年11月'!$A34,FALSE))))))))</f>
        <v/>
      </c>
      <c r="AF34" s="187" t="str">
        <f ca="1">IF($C$30=料金比較表!$C$1,(HLOOKUP('2025年11月'!AF$29,料金比較表!$10:$20,'2025年11月'!$A34,FALSE)),IF($C$30=料金比較表!$C$2,(HLOOKUP('2025年11月'!AF$29,料金比較表!$23:$33,'2025年11月'!$A34,FALSE)),IF($C$30=料金比較表!$C$3,(HLOOKUP('2025年11月'!AF$29,料金比較表!$36:$46,'2025年11月'!$A34,FALSE)),IF($C$30=料金比較表!$C$4,(HLOOKUP('2025年11月'!AF$29,料金比較表!$48:$60,'2025年11月'!$A34,FALSE)),IF($C$30=料金比較表!$C$5,(HLOOKUP('2025年11月'!AF$29,料金比較表!$61:$71,'2025年11月'!$A34,FALSE)),IF($C$30=料金比較表!$C$6,(HLOOKUP('2025年11月'!AF$29,料金比較表!$74:$84,'2025年11月'!$A34,FALSE))))))))</f>
        <v/>
      </c>
      <c r="AG34" s="187" t="str">
        <f ca="1">IF($C$30=料金比較表!$C$1,(HLOOKUP('2025年11月'!AG$29,料金比較表!$10:$20,'2025年11月'!$A34,FALSE)),IF($C$30=料金比較表!$C$2,(HLOOKUP('2025年11月'!AG$29,料金比較表!$23:$33,'2025年11月'!$A34,FALSE)),IF($C$30=料金比較表!$C$3,(HLOOKUP('2025年11月'!AG$29,料金比較表!$36:$46,'2025年11月'!$A34,FALSE)),IF($C$30=料金比較表!$C$4,(HLOOKUP('2025年11月'!AG$29,料金比較表!$48:$60,'2025年11月'!$A34,FALSE)),IF($C$30=料金比較表!$C$5,(HLOOKUP('2025年11月'!AG$29,料金比較表!$61:$71,'2025年11月'!$A34,FALSE)),IF($C$30=料金比較表!$C$6,(HLOOKUP('2025年11月'!AG$29,料金比較表!$74:$84,'2025年11月'!$A34,FALSE))))))))</f>
        <v/>
      </c>
      <c r="AH34" s="192"/>
    </row>
    <row r="35" spans="1:35" x14ac:dyDescent="0.2">
      <c r="A35" s="4">
        <f t="shared" si="1"/>
        <v>7</v>
      </c>
      <c r="B35" s="311" t="str">
        <f>料金比較表!C16</f>
        <v>プールヴィラ　今泊　ｂｙ　コルディオプレミアム</v>
      </c>
      <c r="C35" s="326"/>
      <c r="D35" s="62" t="str">
        <f ca="1">IF($C$30=料金比較表!$C$1,(HLOOKUP('2025年11月'!D$29,料金比較表!$10:$20,'2025年11月'!$A35,FALSE)),IF($C$30=料金比較表!$C$2,(HLOOKUP('2025年11月'!D$29,料金比較表!$23:$33,'2025年11月'!$A35,FALSE)),IF($C$30=料金比較表!$C$3,(HLOOKUP('2025年11月'!D$29,料金比較表!$36:$46,'2025年11月'!$A35,FALSE)),IF($C$30=料金比較表!$C$4,(HLOOKUP('2025年11月'!D$29,料金比較表!$48:$60,'2025年11月'!$A35,FALSE)),IF($C$30=料金比較表!$C$5,(HLOOKUP('2025年11月'!D$29,料金比較表!$61:$71,'2025年11月'!$A35,FALSE)),IF($C$30=料金比較表!$C$6,(HLOOKUP('2025年11月'!D$29,料金比較表!$74:$84,'2025年11月'!$A35,FALSE))))))))</f>
        <v/>
      </c>
      <c r="E35" s="63" t="str">
        <f ca="1">IF($C$30=料金比較表!$C$1,(HLOOKUP('2025年11月'!E$29,料金比較表!$10:$20,'2025年11月'!$A35,FALSE)),IF($C$30=料金比較表!$C$2,(HLOOKUP('2025年11月'!E$29,料金比較表!$23:$33,'2025年11月'!$A35,FALSE)),IF($C$30=料金比較表!$C$3,(HLOOKUP('2025年11月'!E$29,料金比較表!$36:$46,'2025年11月'!$A35,FALSE)),IF($C$30=料金比較表!$C$4,(HLOOKUP('2025年11月'!E$29,料金比較表!$48:$60,'2025年11月'!$A35,FALSE)),IF($C$30=料金比較表!$C$5,(HLOOKUP('2025年11月'!E$29,料金比較表!$61:$71,'2025年11月'!$A35,FALSE)),IF($C$30=料金比較表!$C$6,(HLOOKUP('2025年11月'!E$29,料金比較表!$74:$84,'2025年11月'!$A35,FALSE))))))))</f>
        <v/>
      </c>
      <c r="F35" s="63" t="str">
        <f ca="1">IF($C$30=料金比較表!$C$1,(HLOOKUP('2025年11月'!F$29,料金比較表!$10:$20,'2025年11月'!$A35,FALSE)),IF($C$30=料金比較表!$C$2,(HLOOKUP('2025年11月'!F$29,料金比較表!$23:$33,'2025年11月'!$A35,FALSE)),IF($C$30=料金比較表!$C$3,(HLOOKUP('2025年11月'!F$29,料金比較表!$36:$46,'2025年11月'!$A35,FALSE)),IF($C$30=料金比較表!$C$4,(HLOOKUP('2025年11月'!F$29,料金比較表!$48:$60,'2025年11月'!$A35,FALSE)),IF($C$30=料金比較表!$C$5,(HLOOKUP('2025年11月'!F$29,料金比較表!$61:$71,'2025年11月'!$A35,FALSE)),IF($C$30=料金比較表!$C$6,(HLOOKUP('2025年11月'!F$29,料金比較表!$74:$84,'2025年11月'!$A35,FALSE))))))))</f>
        <v/>
      </c>
      <c r="G35" s="63" t="str">
        <f ca="1">IF($C$30=料金比較表!$C$1,(HLOOKUP('2025年11月'!G$29,料金比較表!$10:$20,'2025年11月'!$A35,FALSE)),IF($C$30=料金比較表!$C$2,(HLOOKUP('2025年11月'!G$29,料金比較表!$23:$33,'2025年11月'!$A35,FALSE)),IF($C$30=料金比較表!$C$3,(HLOOKUP('2025年11月'!G$29,料金比較表!$36:$46,'2025年11月'!$A35,FALSE)),IF($C$30=料金比較表!$C$4,(HLOOKUP('2025年11月'!G$29,料金比較表!$48:$60,'2025年11月'!$A35,FALSE)),IF($C$30=料金比較表!$C$5,(HLOOKUP('2025年11月'!G$29,料金比較表!$61:$71,'2025年11月'!$A35,FALSE)),IF($C$30=料金比較表!$C$6,(HLOOKUP('2025年11月'!G$29,料金比較表!$74:$84,'2025年11月'!$A35,FALSE))))))))</f>
        <v/>
      </c>
      <c r="H35" s="63" t="str">
        <f ca="1">IF($C$30=料金比較表!$C$1,(HLOOKUP('2025年11月'!H$29,料金比較表!$10:$20,'2025年11月'!$A35,FALSE)),IF($C$30=料金比較表!$C$2,(HLOOKUP('2025年11月'!H$29,料金比較表!$23:$33,'2025年11月'!$A35,FALSE)),IF($C$30=料金比較表!$C$3,(HLOOKUP('2025年11月'!H$29,料金比較表!$36:$46,'2025年11月'!$A35,FALSE)),IF($C$30=料金比較表!$C$4,(HLOOKUP('2025年11月'!H$29,料金比較表!$48:$60,'2025年11月'!$A35,FALSE)),IF($C$30=料金比較表!$C$5,(HLOOKUP('2025年11月'!H$29,料金比較表!$61:$71,'2025年11月'!$A35,FALSE)),IF($C$30=料金比較表!$C$6,(HLOOKUP('2025年11月'!H$29,料金比較表!$74:$84,'2025年11月'!$A35,FALSE))))))))</f>
        <v/>
      </c>
      <c r="I35" s="63" t="str">
        <f ca="1">IF($C$30=料金比較表!$C$1,(HLOOKUP('2025年11月'!I$29,料金比較表!$10:$20,'2025年11月'!$A35,FALSE)),IF($C$30=料金比較表!$C$2,(HLOOKUP('2025年11月'!I$29,料金比較表!$23:$33,'2025年11月'!$A35,FALSE)),IF($C$30=料金比較表!$C$3,(HLOOKUP('2025年11月'!I$29,料金比較表!$36:$46,'2025年11月'!$A35,FALSE)),IF($C$30=料金比較表!$C$4,(HLOOKUP('2025年11月'!I$29,料金比較表!$48:$60,'2025年11月'!$A35,FALSE)),IF($C$30=料金比較表!$C$5,(HLOOKUP('2025年11月'!I$29,料金比較表!$61:$71,'2025年11月'!$A35,FALSE)),IF($C$30=料金比較表!$C$6,(HLOOKUP('2025年11月'!I$29,料金比較表!$74:$84,'2025年11月'!$A35,FALSE))))))))</f>
        <v/>
      </c>
      <c r="J35" s="63" t="str">
        <f ca="1">IF($C$30=料金比較表!$C$1,(HLOOKUP('2025年11月'!J$29,料金比較表!$10:$20,'2025年11月'!$A35,FALSE)),IF($C$30=料金比較表!$C$2,(HLOOKUP('2025年11月'!J$29,料金比較表!$23:$33,'2025年11月'!$A35,FALSE)),IF($C$30=料金比較表!$C$3,(HLOOKUP('2025年11月'!J$29,料金比較表!$36:$46,'2025年11月'!$A35,FALSE)),IF($C$30=料金比較表!$C$4,(HLOOKUP('2025年11月'!J$29,料金比較表!$48:$60,'2025年11月'!$A35,FALSE)),IF($C$30=料金比較表!$C$5,(HLOOKUP('2025年11月'!J$29,料金比較表!$61:$71,'2025年11月'!$A35,FALSE)),IF($C$30=料金比較表!$C$6,(HLOOKUP('2025年11月'!J$29,料金比較表!$74:$84,'2025年11月'!$A35,FALSE))))))))</f>
        <v/>
      </c>
      <c r="K35" s="63" t="str">
        <f ca="1">IF($C$30=料金比較表!$C$1,(HLOOKUP('2025年11月'!K$29,料金比較表!$10:$20,'2025年11月'!$A35,FALSE)),IF($C$30=料金比較表!$C$2,(HLOOKUP('2025年11月'!K$29,料金比較表!$23:$33,'2025年11月'!$A35,FALSE)),IF($C$30=料金比較表!$C$3,(HLOOKUP('2025年11月'!K$29,料金比較表!$36:$46,'2025年11月'!$A35,FALSE)),IF($C$30=料金比較表!$C$4,(HLOOKUP('2025年11月'!K$29,料金比較表!$48:$60,'2025年11月'!$A35,FALSE)),IF($C$30=料金比較表!$C$5,(HLOOKUP('2025年11月'!K$29,料金比較表!$61:$71,'2025年11月'!$A35,FALSE)),IF($C$30=料金比較表!$C$6,(HLOOKUP('2025年11月'!K$29,料金比較表!$74:$84,'2025年11月'!$A35,FALSE))))))))</f>
        <v/>
      </c>
      <c r="L35" s="63" t="str">
        <f ca="1">IF($C$30=料金比較表!$C$1,(HLOOKUP('2025年11月'!L$29,料金比較表!$10:$20,'2025年11月'!$A35,FALSE)),IF($C$30=料金比較表!$C$2,(HLOOKUP('2025年11月'!L$29,料金比較表!$23:$33,'2025年11月'!$A35,FALSE)),IF($C$30=料金比較表!$C$3,(HLOOKUP('2025年11月'!L$29,料金比較表!$36:$46,'2025年11月'!$A35,FALSE)),IF($C$30=料金比較表!$C$4,(HLOOKUP('2025年11月'!L$29,料金比較表!$48:$60,'2025年11月'!$A35,FALSE)),IF($C$30=料金比較表!$C$5,(HLOOKUP('2025年11月'!L$29,料金比較表!$61:$71,'2025年11月'!$A35,FALSE)),IF($C$30=料金比較表!$C$6,(HLOOKUP('2025年11月'!L$29,料金比較表!$74:$84,'2025年11月'!$A35,FALSE))))))))</f>
        <v/>
      </c>
      <c r="M35" s="63" t="str">
        <f ca="1">IF($C$30=料金比較表!$C$1,(HLOOKUP('2025年11月'!M$29,料金比較表!$10:$20,'2025年11月'!$A35,FALSE)),IF($C$30=料金比較表!$C$2,(HLOOKUP('2025年11月'!M$29,料金比較表!$23:$33,'2025年11月'!$A35,FALSE)),IF($C$30=料金比較表!$C$3,(HLOOKUP('2025年11月'!M$29,料金比較表!$36:$46,'2025年11月'!$A35,FALSE)),IF($C$30=料金比較表!$C$4,(HLOOKUP('2025年11月'!M$29,料金比較表!$48:$60,'2025年11月'!$A35,FALSE)),IF($C$30=料金比較表!$C$5,(HLOOKUP('2025年11月'!M$29,料金比較表!$61:$71,'2025年11月'!$A35,FALSE)),IF($C$30=料金比較表!$C$6,(HLOOKUP('2025年11月'!M$29,料金比較表!$74:$84,'2025年11月'!$A35,FALSE))))))))</f>
        <v/>
      </c>
      <c r="N35" s="63" t="str">
        <f ca="1">IF($C$30=料金比較表!$C$1,(HLOOKUP('2025年11月'!N$29,料金比較表!$10:$20,'2025年11月'!$A35,FALSE)),IF($C$30=料金比較表!$C$2,(HLOOKUP('2025年11月'!N$29,料金比較表!$23:$33,'2025年11月'!$A35,FALSE)),IF($C$30=料金比較表!$C$3,(HLOOKUP('2025年11月'!N$29,料金比較表!$36:$46,'2025年11月'!$A35,FALSE)),IF($C$30=料金比較表!$C$4,(HLOOKUP('2025年11月'!N$29,料金比較表!$48:$60,'2025年11月'!$A35,FALSE)),IF($C$30=料金比較表!$C$5,(HLOOKUP('2025年11月'!N$29,料金比較表!$61:$71,'2025年11月'!$A35,FALSE)),IF($C$30=料金比較表!$C$6,(HLOOKUP('2025年11月'!N$29,料金比較表!$74:$84,'2025年11月'!$A35,FALSE))))))))</f>
        <v/>
      </c>
      <c r="O35" s="63" t="str">
        <f ca="1">IF($C$30=料金比較表!$C$1,(HLOOKUP('2025年11月'!O$29,料金比較表!$10:$20,'2025年11月'!$A35,FALSE)),IF($C$30=料金比較表!$C$2,(HLOOKUP('2025年11月'!O$29,料金比較表!$23:$33,'2025年11月'!$A35,FALSE)),IF($C$30=料金比較表!$C$3,(HLOOKUP('2025年11月'!O$29,料金比較表!$36:$46,'2025年11月'!$A35,FALSE)),IF($C$30=料金比較表!$C$4,(HLOOKUP('2025年11月'!O$29,料金比較表!$48:$60,'2025年11月'!$A35,FALSE)),IF($C$30=料金比較表!$C$5,(HLOOKUP('2025年11月'!O$29,料金比較表!$61:$71,'2025年11月'!$A35,FALSE)),IF($C$30=料金比較表!$C$6,(HLOOKUP('2025年11月'!O$29,料金比較表!$74:$84,'2025年11月'!$A35,FALSE))))))))</f>
        <v/>
      </c>
      <c r="P35" s="63" t="str">
        <f ca="1">IF($C$30=料金比較表!$C$1,(HLOOKUP('2025年11月'!P$29,料金比較表!$10:$20,'2025年11月'!$A35,FALSE)),IF($C$30=料金比較表!$C$2,(HLOOKUP('2025年11月'!P$29,料金比較表!$23:$33,'2025年11月'!$A35,FALSE)),IF($C$30=料金比較表!$C$3,(HLOOKUP('2025年11月'!P$29,料金比較表!$36:$46,'2025年11月'!$A35,FALSE)),IF($C$30=料金比較表!$C$4,(HLOOKUP('2025年11月'!P$29,料金比較表!$48:$60,'2025年11月'!$A35,FALSE)),IF($C$30=料金比較表!$C$5,(HLOOKUP('2025年11月'!P$29,料金比較表!$61:$71,'2025年11月'!$A35,FALSE)),IF($C$30=料金比較表!$C$6,(HLOOKUP('2025年11月'!P$29,料金比較表!$74:$84,'2025年11月'!$A35,FALSE))))))))</f>
        <v/>
      </c>
      <c r="Q35" s="63" t="str">
        <f ca="1">IF($C$30=料金比較表!$C$1,(HLOOKUP('2025年11月'!Q$29,料金比較表!$10:$20,'2025年11月'!$A35,FALSE)),IF($C$30=料金比較表!$C$2,(HLOOKUP('2025年11月'!Q$29,料金比較表!$23:$33,'2025年11月'!$A35,FALSE)),IF($C$30=料金比較表!$C$3,(HLOOKUP('2025年11月'!Q$29,料金比較表!$36:$46,'2025年11月'!$A35,FALSE)),IF($C$30=料金比較表!$C$4,(HLOOKUP('2025年11月'!Q$29,料金比較表!$48:$60,'2025年11月'!$A35,FALSE)),IF($C$30=料金比較表!$C$5,(HLOOKUP('2025年11月'!Q$29,料金比較表!$61:$71,'2025年11月'!$A35,FALSE)),IF($C$30=料金比較表!$C$6,(HLOOKUP('2025年11月'!Q$29,料金比較表!$74:$84,'2025年11月'!$A35,FALSE))))))))</f>
        <v/>
      </c>
      <c r="R35" s="63" t="str">
        <f ca="1">IF($C$30=料金比較表!$C$1,(HLOOKUP('2025年11月'!R$29,料金比較表!$10:$20,'2025年11月'!$A35,FALSE)),IF($C$30=料金比較表!$C$2,(HLOOKUP('2025年11月'!R$29,料金比較表!$23:$33,'2025年11月'!$A35,FALSE)),IF($C$30=料金比較表!$C$3,(HLOOKUP('2025年11月'!R$29,料金比較表!$36:$46,'2025年11月'!$A35,FALSE)),IF($C$30=料金比較表!$C$4,(HLOOKUP('2025年11月'!R$29,料金比較表!$48:$60,'2025年11月'!$A35,FALSE)),IF($C$30=料金比較表!$C$5,(HLOOKUP('2025年11月'!R$29,料金比較表!$61:$71,'2025年11月'!$A35,FALSE)),IF($C$30=料金比較表!$C$6,(HLOOKUP('2025年11月'!R$29,料金比較表!$74:$84,'2025年11月'!$A35,FALSE))))))))</f>
        <v/>
      </c>
      <c r="S35" s="63" t="str">
        <f ca="1">IF($C$30=料金比較表!$C$1,(HLOOKUP('2025年11月'!S$29,料金比較表!$10:$20,'2025年11月'!$A35,FALSE)),IF($C$30=料金比較表!$C$2,(HLOOKUP('2025年11月'!S$29,料金比較表!$23:$33,'2025年11月'!$A35,FALSE)),IF($C$30=料金比較表!$C$3,(HLOOKUP('2025年11月'!S$29,料金比較表!$36:$46,'2025年11月'!$A35,FALSE)),IF($C$30=料金比較表!$C$4,(HLOOKUP('2025年11月'!S$29,料金比較表!$48:$60,'2025年11月'!$A35,FALSE)),IF($C$30=料金比較表!$C$5,(HLOOKUP('2025年11月'!S$29,料金比較表!$61:$71,'2025年11月'!$A35,FALSE)),IF($C$30=料金比較表!$C$6,(HLOOKUP('2025年11月'!S$29,料金比較表!$74:$84,'2025年11月'!$A35,FALSE))))))))</f>
        <v/>
      </c>
      <c r="T35" s="63" t="str">
        <f ca="1">IF($C$30=料金比較表!$C$1,(HLOOKUP('2025年11月'!T$29,料金比較表!$10:$20,'2025年11月'!$A35,FALSE)),IF($C$30=料金比較表!$C$2,(HLOOKUP('2025年11月'!T$29,料金比較表!$23:$33,'2025年11月'!$A35,FALSE)),IF($C$30=料金比較表!$C$3,(HLOOKUP('2025年11月'!T$29,料金比較表!$36:$46,'2025年11月'!$A35,FALSE)),IF($C$30=料金比較表!$C$4,(HLOOKUP('2025年11月'!T$29,料金比較表!$48:$60,'2025年11月'!$A35,FALSE)),IF($C$30=料金比較表!$C$5,(HLOOKUP('2025年11月'!T$29,料金比較表!$61:$71,'2025年11月'!$A35,FALSE)),IF($C$30=料金比較表!$C$6,(HLOOKUP('2025年11月'!T$29,料金比較表!$74:$84,'2025年11月'!$A35,FALSE))))))))</f>
        <v/>
      </c>
      <c r="U35" s="63" t="str">
        <f ca="1">IF($C$30=料金比較表!$C$1,(HLOOKUP('2025年11月'!U$29,料金比較表!$10:$20,'2025年11月'!$A35,FALSE)),IF($C$30=料金比較表!$C$2,(HLOOKUP('2025年11月'!U$29,料金比較表!$23:$33,'2025年11月'!$A35,FALSE)),IF($C$30=料金比較表!$C$3,(HLOOKUP('2025年11月'!U$29,料金比較表!$36:$46,'2025年11月'!$A35,FALSE)),IF($C$30=料金比較表!$C$4,(HLOOKUP('2025年11月'!U$29,料金比較表!$48:$60,'2025年11月'!$A35,FALSE)),IF($C$30=料金比較表!$C$5,(HLOOKUP('2025年11月'!U$29,料金比較表!$61:$71,'2025年11月'!$A35,FALSE)),IF($C$30=料金比較表!$C$6,(HLOOKUP('2025年11月'!U$29,料金比較表!$74:$84,'2025年11月'!$A35,FALSE))))))))</f>
        <v/>
      </c>
      <c r="V35" s="63" t="str">
        <f ca="1">IF($C$30=料金比較表!$C$1,(HLOOKUP('2025年11月'!V$29,料金比較表!$10:$20,'2025年11月'!$A35,FALSE)),IF($C$30=料金比較表!$C$2,(HLOOKUP('2025年11月'!V$29,料金比較表!$23:$33,'2025年11月'!$A35,FALSE)),IF($C$30=料金比較表!$C$3,(HLOOKUP('2025年11月'!V$29,料金比較表!$36:$46,'2025年11月'!$A35,FALSE)),IF($C$30=料金比較表!$C$4,(HLOOKUP('2025年11月'!V$29,料金比較表!$48:$60,'2025年11月'!$A35,FALSE)),IF($C$30=料金比較表!$C$5,(HLOOKUP('2025年11月'!V$29,料金比較表!$61:$71,'2025年11月'!$A35,FALSE)),IF($C$30=料金比較表!$C$6,(HLOOKUP('2025年11月'!V$29,料金比較表!$74:$84,'2025年11月'!$A35,FALSE))))))))</f>
        <v/>
      </c>
      <c r="W35" s="63" t="str">
        <f ca="1">IF($C$30=料金比較表!$C$1,(HLOOKUP('2025年11月'!W$29,料金比較表!$10:$20,'2025年11月'!$A35,FALSE)),IF($C$30=料金比較表!$C$2,(HLOOKUP('2025年11月'!W$29,料金比較表!$23:$33,'2025年11月'!$A35,FALSE)),IF($C$30=料金比較表!$C$3,(HLOOKUP('2025年11月'!W$29,料金比較表!$36:$46,'2025年11月'!$A35,FALSE)),IF($C$30=料金比較表!$C$4,(HLOOKUP('2025年11月'!W$29,料金比較表!$48:$60,'2025年11月'!$A35,FALSE)),IF($C$30=料金比較表!$C$5,(HLOOKUP('2025年11月'!W$29,料金比較表!$61:$71,'2025年11月'!$A35,FALSE)),IF($C$30=料金比較表!$C$6,(HLOOKUP('2025年11月'!W$29,料金比較表!$74:$84,'2025年11月'!$A35,FALSE))))))))</f>
        <v/>
      </c>
      <c r="X35" s="63" t="str">
        <f ca="1">IF($C$30=料金比較表!$C$1,(HLOOKUP('2025年11月'!X$29,料金比較表!$10:$20,'2025年11月'!$A35,FALSE)),IF($C$30=料金比較表!$C$2,(HLOOKUP('2025年11月'!X$29,料金比較表!$23:$33,'2025年11月'!$A35,FALSE)),IF($C$30=料金比較表!$C$3,(HLOOKUP('2025年11月'!X$29,料金比較表!$36:$46,'2025年11月'!$A35,FALSE)),IF($C$30=料金比較表!$C$4,(HLOOKUP('2025年11月'!X$29,料金比較表!$48:$60,'2025年11月'!$A35,FALSE)),IF($C$30=料金比較表!$C$5,(HLOOKUP('2025年11月'!X$29,料金比較表!$61:$71,'2025年11月'!$A35,FALSE)),IF($C$30=料金比較表!$C$6,(HLOOKUP('2025年11月'!X$29,料金比較表!$74:$84,'2025年11月'!$A35,FALSE))))))))</f>
        <v/>
      </c>
      <c r="Y35" s="63" t="str">
        <f ca="1">IF($C$30=料金比較表!$C$1,(HLOOKUP('2025年11月'!Y$29,料金比較表!$10:$20,'2025年11月'!$A35,FALSE)),IF($C$30=料金比較表!$C$2,(HLOOKUP('2025年11月'!Y$29,料金比較表!$23:$33,'2025年11月'!$A35,FALSE)),IF($C$30=料金比較表!$C$3,(HLOOKUP('2025年11月'!Y$29,料金比較表!$36:$46,'2025年11月'!$A35,FALSE)),IF($C$30=料金比較表!$C$4,(HLOOKUP('2025年11月'!Y$29,料金比較表!$48:$60,'2025年11月'!$A35,FALSE)),IF($C$30=料金比較表!$C$5,(HLOOKUP('2025年11月'!Y$29,料金比較表!$61:$71,'2025年11月'!$A35,FALSE)),IF($C$30=料金比較表!$C$6,(HLOOKUP('2025年11月'!Y$29,料金比較表!$74:$84,'2025年11月'!$A35,FALSE))))))))</f>
        <v/>
      </c>
      <c r="Z35" s="63" t="str">
        <f ca="1">IF($C$30=料金比較表!$C$1,(HLOOKUP('2025年11月'!Z$29,料金比較表!$10:$20,'2025年11月'!$A35,FALSE)),IF($C$30=料金比較表!$C$2,(HLOOKUP('2025年11月'!Z$29,料金比較表!$23:$33,'2025年11月'!$A35,FALSE)),IF($C$30=料金比較表!$C$3,(HLOOKUP('2025年11月'!Z$29,料金比較表!$36:$46,'2025年11月'!$A35,FALSE)),IF($C$30=料金比較表!$C$4,(HLOOKUP('2025年11月'!Z$29,料金比較表!$48:$60,'2025年11月'!$A35,FALSE)),IF($C$30=料金比較表!$C$5,(HLOOKUP('2025年11月'!Z$29,料金比較表!$61:$71,'2025年11月'!$A35,FALSE)),IF($C$30=料金比較表!$C$6,(HLOOKUP('2025年11月'!Z$29,料金比較表!$74:$84,'2025年11月'!$A35,FALSE))))))))</f>
        <v/>
      </c>
      <c r="AA35" s="63" t="str">
        <f ca="1">IF($C$30=料金比較表!$C$1,(HLOOKUP('2025年11月'!AA$29,料金比較表!$10:$20,'2025年11月'!$A35,FALSE)),IF($C$30=料金比較表!$C$2,(HLOOKUP('2025年11月'!AA$29,料金比較表!$23:$33,'2025年11月'!$A35,FALSE)),IF($C$30=料金比較表!$C$3,(HLOOKUP('2025年11月'!AA$29,料金比較表!$36:$46,'2025年11月'!$A35,FALSE)),IF($C$30=料金比較表!$C$4,(HLOOKUP('2025年11月'!AA$29,料金比較表!$48:$60,'2025年11月'!$A35,FALSE)),IF($C$30=料金比較表!$C$5,(HLOOKUP('2025年11月'!AA$29,料金比較表!$61:$71,'2025年11月'!$A35,FALSE)),IF($C$30=料金比較表!$C$6,(HLOOKUP('2025年11月'!AA$29,料金比較表!$74:$84,'2025年11月'!$A35,FALSE))))))))</f>
        <v/>
      </c>
      <c r="AB35" s="63" t="str">
        <f ca="1">IF($C$30=料金比較表!$C$1,(HLOOKUP('2025年11月'!AB$29,料金比較表!$10:$20,'2025年11月'!$A35,FALSE)),IF($C$30=料金比較表!$C$2,(HLOOKUP('2025年11月'!AB$29,料金比較表!$23:$33,'2025年11月'!$A35,FALSE)),IF($C$30=料金比較表!$C$3,(HLOOKUP('2025年11月'!AB$29,料金比較表!$36:$46,'2025年11月'!$A35,FALSE)),IF($C$30=料金比較表!$C$4,(HLOOKUP('2025年11月'!AB$29,料金比較表!$48:$60,'2025年11月'!$A35,FALSE)),IF($C$30=料金比較表!$C$5,(HLOOKUP('2025年11月'!AB$29,料金比較表!$61:$71,'2025年11月'!$A35,FALSE)),IF($C$30=料金比較表!$C$6,(HLOOKUP('2025年11月'!AB$29,料金比較表!$74:$84,'2025年11月'!$A35,FALSE))))))))</f>
        <v/>
      </c>
      <c r="AC35" s="63" t="str">
        <f ca="1">IF($C$30=料金比較表!$C$1,(HLOOKUP('2025年11月'!AC$29,料金比較表!$10:$20,'2025年11月'!$A35,FALSE)),IF($C$30=料金比較表!$C$2,(HLOOKUP('2025年11月'!AC$29,料金比較表!$23:$33,'2025年11月'!$A35,FALSE)),IF($C$30=料金比較表!$C$3,(HLOOKUP('2025年11月'!AC$29,料金比較表!$36:$46,'2025年11月'!$A35,FALSE)),IF($C$30=料金比較表!$C$4,(HLOOKUP('2025年11月'!AC$29,料金比較表!$48:$60,'2025年11月'!$A35,FALSE)),IF($C$30=料金比較表!$C$5,(HLOOKUP('2025年11月'!AC$29,料金比較表!$61:$71,'2025年11月'!$A35,FALSE)),IF($C$30=料金比較表!$C$6,(HLOOKUP('2025年11月'!AC$29,料金比較表!$74:$84,'2025年11月'!$A35,FALSE))))))))</f>
        <v/>
      </c>
      <c r="AD35" s="63" t="str">
        <f ca="1">IF($C$30=料金比較表!$C$1,(HLOOKUP('2025年11月'!AD$29,料金比較表!$10:$20,'2025年11月'!$A35,FALSE)),IF($C$30=料金比較表!$C$2,(HLOOKUP('2025年11月'!AD$29,料金比較表!$23:$33,'2025年11月'!$A35,FALSE)),IF($C$30=料金比較表!$C$3,(HLOOKUP('2025年11月'!AD$29,料金比較表!$36:$46,'2025年11月'!$A35,FALSE)),IF($C$30=料金比較表!$C$4,(HLOOKUP('2025年11月'!AD$29,料金比較表!$48:$60,'2025年11月'!$A35,FALSE)),IF($C$30=料金比較表!$C$5,(HLOOKUP('2025年11月'!AD$29,料金比較表!$61:$71,'2025年11月'!$A35,FALSE)),IF($C$30=料金比較表!$C$6,(HLOOKUP('2025年11月'!AD$29,料金比較表!$74:$84,'2025年11月'!$A35,FALSE))))))))</f>
        <v/>
      </c>
      <c r="AE35" s="63" t="str">
        <f ca="1">IF($C$30=料金比較表!$C$1,(HLOOKUP('2025年11月'!AE$29,料金比較表!$10:$20,'2025年11月'!$A35,FALSE)),IF($C$30=料金比較表!$C$2,(HLOOKUP('2025年11月'!AE$29,料金比較表!$23:$33,'2025年11月'!$A35,FALSE)),IF($C$30=料金比較表!$C$3,(HLOOKUP('2025年11月'!AE$29,料金比較表!$36:$46,'2025年11月'!$A35,FALSE)),IF($C$30=料金比較表!$C$4,(HLOOKUP('2025年11月'!AE$29,料金比較表!$48:$60,'2025年11月'!$A35,FALSE)),IF($C$30=料金比較表!$C$5,(HLOOKUP('2025年11月'!AE$29,料金比較表!$61:$71,'2025年11月'!$A35,FALSE)),IF($C$30=料金比較表!$C$6,(HLOOKUP('2025年11月'!AE$29,料金比較表!$74:$84,'2025年11月'!$A35,FALSE))))))))</f>
        <v/>
      </c>
      <c r="AF35" s="63" t="str">
        <f ca="1">IF($C$30=料金比較表!$C$1,(HLOOKUP('2025年11月'!AF$29,料金比較表!$10:$20,'2025年11月'!$A35,FALSE)),IF($C$30=料金比較表!$C$2,(HLOOKUP('2025年11月'!AF$29,料金比較表!$23:$33,'2025年11月'!$A35,FALSE)),IF($C$30=料金比較表!$C$3,(HLOOKUP('2025年11月'!AF$29,料金比較表!$36:$46,'2025年11月'!$A35,FALSE)),IF($C$30=料金比較表!$C$4,(HLOOKUP('2025年11月'!AF$29,料金比較表!$48:$60,'2025年11月'!$A35,FALSE)),IF($C$30=料金比較表!$C$5,(HLOOKUP('2025年11月'!AF$29,料金比較表!$61:$71,'2025年11月'!$A35,FALSE)),IF($C$30=料金比較表!$C$6,(HLOOKUP('2025年11月'!AF$29,料金比較表!$74:$84,'2025年11月'!$A35,FALSE))))))))</f>
        <v/>
      </c>
      <c r="AG35" s="63" t="str">
        <f ca="1">IF($C$30=料金比較表!$C$1,(HLOOKUP('2025年11月'!AG$29,料金比較表!$10:$20,'2025年11月'!$A35,FALSE)),IF($C$30=料金比較表!$C$2,(HLOOKUP('2025年11月'!AG$29,料金比較表!$23:$33,'2025年11月'!$A35,FALSE)),IF($C$30=料金比較表!$C$3,(HLOOKUP('2025年11月'!AG$29,料金比較表!$36:$46,'2025年11月'!$A35,FALSE)),IF($C$30=料金比較表!$C$4,(HLOOKUP('2025年11月'!AG$29,料金比較表!$48:$60,'2025年11月'!$A35,FALSE)),IF($C$30=料金比較表!$C$5,(HLOOKUP('2025年11月'!AG$29,料金比較表!$61:$71,'2025年11月'!$A35,FALSE)),IF($C$30=料金比較表!$C$6,(HLOOKUP('2025年11月'!AG$29,料金比較表!$74:$84,'2025年11月'!$A35,FALSE))))))))</f>
        <v/>
      </c>
      <c r="AH35" s="191"/>
    </row>
    <row r="36" spans="1:35" ht="18" thickBot="1" x14ac:dyDescent="0.25">
      <c r="A36" s="4">
        <f t="shared" si="1"/>
        <v>8</v>
      </c>
      <c r="B36" s="312" t="str">
        <f>料金比較表!C17</f>
        <v>プールヴィラ　屋我地島　ｂｙ　コルディオプレミアム</v>
      </c>
      <c r="C36" s="326"/>
      <c r="D36" s="62" t="str">
        <f ca="1">IF($C$30=料金比較表!$C$1,(HLOOKUP('2025年11月'!D$29,料金比較表!$10:$20,'2025年11月'!$A36,FALSE)),IF($C$30=料金比較表!$C$2,(HLOOKUP('2025年11月'!D$29,料金比較表!$23:$33,'2025年11月'!$A36,FALSE)),IF($C$30=料金比較表!$C$3,(HLOOKUP('2025年11月'!D$29,料金比較表!$36:$46,'2025年11月'!$A36,FALSE)),IF($C$30=料金比較表!$C$4,(HLOOKUP('2025年11月'!D$29,料金比較表!$48:$60,'2025年11月'!$A36,FALSE)),IF($C$30=料金比較表!$C$5,(HLOOKUP('2025年11月'!D$29,料金比較表!$61:$71,'2025年11月'!$A36,FALSE)),IF($C$30=料金比較表!$C$6,(HLOOKUP('2025年11月'!D$29,料金比較表!$74:$84,'2025年11月'!$A36,FALSE))))))))</f>
        <v/>
      </c>
      <c r="E36" s="63" t="str">
        <f ca="1">IF($C$30=料金比較表!$C$1,(HLOOKUP('2025年11月'!E$29,料金比較表!$10:$20,'2025年11月'!$A36,FALSE)),IF($C$30=料金比較表!$C$2,(HLOOKUP('2025年11月'!E$29,料金比較表!$23:$33,'2025年11月'!$A36,FALSE)),IF($C$30=料金比較表!$C$3,(HLOOKUP('2025年11月'!E$29,料金比較表!$36:$46,'2025年11月'!$A36,FALSE)),IF($C$30=料金比較表!$C$4,(HLOOKUP('2025年11月'!E$29,料金比較表!$48:$60,'2025年11月'!$A36,FALSE)),IF($C$30=料金比較表!$C$5,(HLOOKUP('2025年11月'!E$29,料金比較表!$61:$71,'2025年11月'!$A36,FALSE)),IF($C$30=料金比較表!$C$6,(HLOOKUP('2025年11月'!E$29,料金比較表!$74:$84,'2025年11月'!$A36,FALSE))))))))</f>
        <v/>
      </c>
      <c r="F36" s="63" t="str">
        <f ca="1">IF($C$30=料金比較表!$C$1,(HLOOKUP('2025年11月'!F$29,料金比較表!$10:$20,'2025年11月'!$A36,FALSE)),IF($C$30=料金比較表!$C$2,(HLOOKUP('2025年11月'!F$29,料金比較表!$23:$33,'2025年11月'!$A36,FALSE)),IF($C$30=料金比較表!$C$3,(HLOOKUP('2025年11月'!F$29,料金比較表!$36:$46,'2025年11月'!$A36,FALSE)),IF($C$30=料金比較表!$C$4,(HLOOKUP('2025年11月'!F$29,料金比較表!$48:$60,'2025年11月'!$A36,FALSE)),IF($C$30=料金比較表!$C$5,(HLOOKUP('2025年11月'!F$29,料金比較表!$61:$71,'2025年11月'!$A36,FALSE)),IF($C$30=料金比較表!$C$6,(HLOOKUP('2025年11月'!F$29,料金比較表!$74:$84,'2025年11月'!$A36,FALSE))))))))</f>
        <v/>
      </c>
      <c r="G36" s="63" t="str">
        <f ca="1">IF($C$30=料金比較表!$C$1,(HLOOKUP('2025年11月'!G$29,料金比較表!$10:$20,'2025年11月'!$A36,FALSE)),IF($C$30=料金比較表!$C$2,(HLOOKUP('2025年11月'!G$29,料金比較表!$23:$33,'2025年11月'!$A36,FALSE)),IF($C$30=料金比較表!$C$3,(HLOOKUP('2025年11月'!G$29,料金比較表!$36:$46,'2025年11月'!$A36,FALSE)),IF($C$30=料金比較表!$C$4,(HLOOKUP('2025年11月'!G$29,料金比較表!$48:$60,'2025年11月'!$A36,FALSE)),IF($C$30=料金比較表!$C$5,(HLOOKUP('2025年11月'!G$29,料金比較表!$61:$71,'2025年11月'!$A36,FALSE)),IF($C$30=料金比較表!$C$6,(HLOOKUP('2025年11月'!G$29,料金比較表!$74:$84,'2025年11月'!$A36,FALSE))))))))</f>
        <v/>
      </c>
      <c r="H36" s="63" t="str">
        <f ca="1">IF($C$30=料金比較表!$C$1,(HLOOKUP('2025年11月'!H$29,料金比較表!$10:$20,'2025年11月'!$A36,FALSE)),IF($C$30=料金比較表!$C$2,(HLOOKUP('2025年11月'!H$29,料金比較表!$23:$33,'2025年11月'!$A36,FALSE)),IF($C$30=料金比較表!$C$3,(HLOOKUP('2025年11月'!H$29,料金比較表!$36:$46,'2025年11月'!$A36,FALSE)),IF($C$30=料金比較表!$C$4,(HLOOKUP('2025年11月'!H$29,料金比較表!$48:$60,'2025年11月'!$A36,FALSE)),IF($C$30=料金比較表!$C$5,(HLOOKUP('2025年11月'!H$29,料金比較表!$61:$71,'2025年11月'!$A36,FALSE)),IF($C$30=料金比較表!$C$6,(HLOOKUP('2025年11月'!H$29,料金比較表!$74:$84,'2025年11月'!$A36,FALSE))))))))</f>
        <v/>
      </c>
      <c r="I36" s="63" t="str">
        <f ca="1">IF($C$30=料金比較表!$C$1,(HLOOKUP('2025年11月'!I$29,料金比較表!$10:$20,'2025年11月'!$A36,FALSE)),IF($C$30=料金比較表!$C$2,(HLOOKUP('2025年11月'!I$29,料金比較表!$23:$33,'2025年11月'!$A36,FALSE)),IF($C$30=料金比較表!$C$3,(HLOOKUP('2025年11月'!I$29,料金比較表!$36:$46,'2025年11月'!$A36,FALSE)),IF($C$30=料金比較表!$C$4,(HLOOKUP('2025年11月'!I$29,料金比較表!$48:$60,'2025年11月'!$A36,FALSE)),IF($C$30=料金比較表!$C$5,(HLOOKUP('2025年11月'!I$29,料金比較表!$61:$71,'2025年11月'!$A36,FALSE)),IF($C$30=料金比較表!$C$6,(HLOOKUP('2025年11月'!I$29,料金比較表!$74:$84,'2025年11月'!$A36,FALSE))))))))</f>
        <v/>
      </c>
      <c r="J36" s="63" t="str">
        <f ca="1">IF($C$30=料金比較表!$C$1,(HLOOKUP('2025年11月'!J$29,料金比較表!$10:$20,'2025年11月'!$A36,FALSE)),IF($C$30=料金比較表!$C$2,(HLOOKUP('2025年11月'!J$29,料金比較表!$23:$33,'2025年11月'!$A36,FALSE)),IF($C$30=料金比較表!$C$3,(HLOOKUP('2025年11月'!J$29,料金比較表!$36:$46,'2025年11月'!$A36,FALSE)),IF($C$30=料金比較表!$C$4,(HLOOKUP('2025年11月'!J$29,料金比較表!$48:$60,'2025年11月'!$A36,FALSE)),IF($C$30=料金比較表!$C$5,(HLOOKUP('2025年11月'!J$29,料金比較表!$61:$71,'2025年11月'!$A36,FALSE)),IF($C$30=料金比較表!$C$6,(HLOOKUP('2025年11月'!J$29,料金比較表!$74:$84,'2025年11月'!$A36,FALSE))))))))</f>
        <v/>
      </c>
      <c r="K36" s="63" t="str">
        <f ca="1">IF($C$30=料金比較表!$C$1,(HLOOKUP('2025年11月'!K$29,料金比較表!$10:$20,'2025年11月'!$A36,FALSE)),IF($C$30=料金比較表!$C$2,(HLOOKUP('2025年11月'!K$29,料金比較表!$23:$33,'2025年11月'!$A36,FALSE)),IF($C$30=料金比較表!$C$3,(HLOOKUP('2025年11月'!K$29,料金比較表!$36:$46,'2025年11月'!$A36,FALSE)),IF($C$30=料金比較表!$C$4,(HLOOKUP('2025年11月'!K$29,料金比較表!$48:$60,'2025年11月'!$A36,FALSE)),IF($C$30=料金比較表!$C$5,(HLOOKUP('2025年11月'!K$29,料金比較表!$61:$71,'2025年11月'!$A36,FALSE)),IF($C$30=料金比較表!$C$6,(HLOOKUP('2025年11月'!K$29,料金比較表!$74:$84,'2025年11月'!$A36,FALSE))))))))</f>
        <v/>
      </c>
      <c r="L36" s="63" t="str">
        <f ca="1">IF($C$30=料金比較表!$C$1,(HLOOKUP('2025年11月'!L$29,料金比較表!$10:$20,'2025年11月'!$A36,FALSE)),IF($C$30=料金比較表!$C$2,(HLOOKUP('2025年11月'!L$29,料金比較表!$23:$33,'2025年11月'!$A36,FALSE)),IF($C$30=料金比較表!$C$3,(HLOOKUP('2025年11月'!L$29,料金比較表!$36:$46,'2025年11月'!$A36,FALSE)),IF($C$30=料金比較表!$C$4,(HLOOKUP('2025年11月'!L$29,料金比較表!$48:$60,'2025年11月'!$A36,FALSE)),IF($C$30=料金比較表!$C$5,(HLOOKUP('2025年11月'!L$29,料金比較表!$61:$71,'2025年11月'!$A36,FALSE)),IF($C$30=料金比較表!$C$6,(HLOOKUP('2025年11月'!L$29,料金比較表!$74:$84,'2025年11月'!$A36,FALSE))))))))</f>
        <v/>
      </c>
      <c r="M36" s="63" t="str">
        <f ca="1">IF($C$30=料金比較表!$C$1,(HLOOKUP('2025年11月'!M$29,料金比較表!$10:$20,'2025年11月'!$A36,FALSE)),IF($C$30=料金比較表!$C$2,(HLOOKUP('2025年11月'!M$29,料金比較表!$23:$33,'2025年11月'!$A36,FALSE)),IF($C$30=料金比較表!$C$3,(HLOOKUP('2025年11月'!M$29,料金比較表!$36:$46,'2025年11月'!$A36,FALSE)),IF($C$30=料金比較表!$C$4,(HLOOKUP('2025年11月'!M$29,料金比較表!$48:$60,'2025年11月'!$A36,FALSE)),IF($C$30=料金比較表!$C$5,(HLOOKUP('2025年11月'!M$29,料金比較表!$61:$71,'2025年11月'!$A36,FALSE)),IF($C$30=料金比較表!$C$6,(HLOOKUP('2025年11月'!M$29,料金比較表!$74:$84,'2025年11月'!$A36,FALSE))))))))</f>
        <v/>
      </c>
      <c r="N36" s="63" t="str">
        <f ca="1">IF($C$30=料金比較表!$C$1,(HLOOKUP('2025年11月'!N$29,料金比較表!$10:$20,'2025年11月'!$A36,FALSE)),IF($C$30=料金比較表!$C$2,(HLOOKUP('2025年11月'!N$29,料金比較表!$23:$33,'2025年11月'!$A36,FALSE)),IF($C$30=料金比較表!$C$3,(HLOOKUP('2025年11月'!N$29,料金比較表!$36:$46,'2025年11月'!$A36,FALSE)),IF($C$30=料金比較表!$C$4,(HLOOKUP('2025年11月'!N$29,料金比較表!$48:$60,'2025年11月'!$A36,FALSE)),IF($C$30=料金比較表!$C$5,(HLOOKUP('2025年11月'!N$29,料金比較表!$61:$71,'2025年11月'!$A36,FALSE)),IF($C$30=料金比較表!$C$6,(HLOOKUP('2025年11月'!N$29,料金比較表!$74:$84,'2025年11月'!$A36,FALSE))))))))</f>
        <v/>
      </c>
      <c r="O36" s="63" t="str">
        <f ca="1">IF($C$30=料金比較表!$C$1,(HLOOKUP('2025年11月'!O$29,料金比較表!$10:$20,'2025年11月'!$A36,FALSE)),IF($C$30=料金比較表!$C$2,(HLOOKUP('2025年11月'!O$29,料金比較表!$23:$33,'2025年11月'!$A36,FALSE)),IF($C$30=料金比較表!$C$3,(HLOOKUP('2025年11月'!O$29,料金比較表!$36:$46,'2025年11月'!$A36,FALSE)),IF($C$30=料金比較表!$C$4,(HLOOKUP('2025年11月'!O$29,料金比較表!$48:$60,'2025年11月'!$A36,FALSE)),IF($C$30=料金比較表!$C$5,(HLOOKUP('2025年11月'!O$29,料金比較表!$61:$71,'2025年11月'!$A36,FALSE)),IF($C$30=料金比較表!$C$6,(HLOOKUP('2025年11月'!O$29,料金比較表!$74:$84,'2025年11月'!$A36,FALSE))))))))</f>
        <v/>
      </c>
      <c r="P36" s="63" t="str">
        <f ca="1">IF($C$30=料金比較表!$C$1,(HLOOKUP('2025年11月'!P$29,料金比較表!$10:$20,'2025年11月'!$A36,FALSE)),IF($C$30=料金比較表!$C$2,(HLOOKUP('2025年11月'!P$29,料金比較表!$23:$33,'2025年11月'!$A36,FALSE)),IF($C$30=料金比較表!$C$3,(HLOOKUP('2025年11月'!P$29,料金比較表!$36:$46,'2025年11月'!$A36,FALSE)),IF($C$30=料金比較表!$C$4,(HLOOKUP('2025年11月'!P$29,料金比較表!$48:$60,'2025年11月'!$A36,FALSE)),IF($C$30=料金比較表!$C$5,(HLOOKUP('2025年11月'!P$29,料金比較表!$61:$71,'2025年11月'!$A36,FALSE)),IF($C$30=料金比較表!$C$6,(HLOOKUP('2025年11月'!P$29,料金比較表!$74:$84,'2025年11月'!$A36,FALSE))))))))</f>
        <v/>
      </c>
      <c r="Q36" s="63" t="str">
        <f ca="1">IF($C$30=料金比較表!$C$1,(HLOOKUP('2025年11月'!Q$29,料金比較表!$10:$20,'2025年11月'!$A36,FALSE)),IF($C$30=料金比較表!$C$2,(HLOOKUP('2025年11月'!Q$29,料金比較表!$23:$33,'2025年11月'!$A36,FALSE)),IF($C$30=料金比較表!$C$3,(HLOOKUP('2025年11月'!Q$29,料金比較表!$36:$46,'2025年11月'!$A36,FALSE)),IF($C$30=料金比較表!$C$4,(HLOOKUP('2025年11月'!Q$29,料金比較表!$48:$60,'2025年11月'!$A36,FALSE)),IF($C$30=料金比較表!$C$5,(HLOOKUP('2025年11月'!Q$29,料金比較表!$61:$71,'2025年11月'!$A36,FALSE)),IF($C$30=料金比較表!$C$6,(HLOOKUP('2025年11月'!Q$29,料金比較表!$74:$84,'2025年11月'!$A36,FALSE))))))))</f>
        <v/>
      </c>
      <c r="R36" s="63" t="str">
        <f ca="1">IF($C$30=料金比較表!$C$1,(HLOOKUP('2025年11月'!R$29,料金比較表!$10:$20,'2025年11月'!$A36,FALSE)),IF($C$30=料金比較表!$C$2,(HLOOKUP('2025年11月'!R$29,料金比較表!$23:$33,'2025年11月'!$A36,FALSE)),IF($C$30=料金比較表!$C$3,(HLOOKUP('2025年11月'!R$29,料金比較表!$36:$46,'2025年11月'!$A36,FALSE)),IF($C$30=料金比較表!$C$4,(HLOOKUP('2025年11月'!R$29,料金比較表!$48:$60,'2025年11月'!$A36,FALSE)),IF($C$30=料金比較表!$C$5,(HLOOKUP('2025年11月'!R$29,料金比較表!$61:$71,'2025年11月'!$A36,FALSE)),IF($C$30=料金比較表!$C$6,(HLOOKUP('2025年11月'!R$29,料金比較表!$74:$84,'2025年11月'!$A36,FALSE))))))))</f>
        <v/>
      </c>
      <c r="S36" s="63" t="str">
        <f ca="1">IF($C$30=料金比較表!$C$1,(HLOOKUP('2025年11月'!S$29,料金比較表!$10:$20,'2025年11月'!$A36,FALSE)),IF($C$30=料金比較表!$C$2,(HLOOKUP('2025年11月'!S$29,料金比較表!$23:$33,'2025年11月'!$A36,FALSE)),IF($C$30=料金比較表!$C$3,(HLOOKUP('2025年11月'!S$29,料金比較表!$36:$46,'2025年11月'!$A36,FALSE)),IF($C$30=料金比較表!$C$4,(HLOOKUP('2025年11月'!S$29,料金比較表!$48:$60,'2025年11月'!$A36,FALSE)),IF($C$30=料金比較表!$C$5,(HLOOKUP('2025年11月'!S$29,料金比較表!$61:$71,'2025年11月'!$A36,FALSE)),IF($C$30=料金比較表!$C$6,(HLOOKUP('2025年11月'!S$29,料金比較表!$74:$84,'2025年11月'!$A36,FALSE))))))))</f>
        <v/>
      </c>
      <c r="T36" s="63" t="str">
        <f ca="1">IF($C$30=料金比較表!$C$1,(HLOOKUP('2025年11月'!T$29,料金比較表!$10:$20,'2025年11月'!$A36,FALSE)),IF($C$30=料金比較表!$C$2,(HLOOKUP('2025年11月'!T$29,料金比較表!$23:$33,'2025年11月'!$A36,FALSE)),IF($C$30=料金比較表!$C$3,(HLOOKUP('2025年11月'!T$29,料金比較表!$36:$46,'2025年11月'!$A36,FALSE)),IF($C$30=料金比較表!$C$4,(HLOOKUP('2025年11月'!T$29,料金比較表!$48:$60,'2025年11月'!$A36,FALSE)),IF($C$30=料金比較表!$C$5,(HLOOKUP('2025年11月'!T$29,料金比較表!$61:$71,'2025年11月'!$A36,FALSE)),IF($C$30=料金比較表!$C$6,(HLOOKUP('2025年11月'!T$29,料金比較表!$74:$84,'2025年11月'!$A36,FALSE))))))))</f>
        <v/>
      </c>
      <c r="U36" s="63" t="str">
        <f ca="1">IF($C$30=料金比較表!$C$1,(HLOOKUP('2025年11月'!U$29,料金比較表!$10:$20,'2025年11月'!$A36,FALSE)),IF($C$30=料金比較表!$C$2,(HLOOKUP('2025年11月'!U$29,料金比較表!$23:$33,'2025年11月'!$A36,FALSE)),IF($C$30=料金比較表!$C$3,(HLOOKUP('2025年11月'!U$29,料金比較表!$36:$46,'2025年11月'!$A36,FALSE)),IF($C$30=料金比較表!$C$4,(HLOOKUP('2025年11月'!U$29,料金比較表!$48:$60,'2025年11月'!$A36,FALSE)),IF($C$30=料金比較表!$C$5,(HLOOKUP('2025年11月'!U$29,料金比較表!$61:$71,'2025年11月'!$A36,FALSE)),IF($C$30=料金比較表!$C$6,(HLOOKUP('2025年11月'!U$29,料金比較表!$74:$84,'2025年11月'!$A36,FALSE))))))))</f>
        <v/>
      </c>
      <c r="V36" s="63" t="str">
        <f ca="1">IF($C$30=料金比較表!$C$1,(HLOOKUP('2025年11月'!V$29,料金比較表!$10:$20,'2025年11月'!$A36,FALSE)),IF($C$30=料金比較表!$C$2,(HLOOKUP('2025年11月'!V$29,料金比較表!$23:$33,'2025年11月'!$A36,FALSE)),IF($C$30=料金比較表!$C$3,(HLOOKUP('2025年11月'!V$29,料金比較表!$36:$46,'2025年11月'!$A36,FALSE)),IF($C$30=料金比較表!$C$4,(HLOOKUP('2025年11月'!V$29,料金比較表!$48:$60,'2025年11月'!$A36,FALSE)),IF($C$30=料金比較表!$C$5,(HLOOKUP('2025年11月'!V$29,料金比較表!$61:$71,'2025年11月'!$A36,FALSE)),IF($C$30=料金比較表!$C$6,(HLOOKUP('2025年11月'!V$29,料金比較表!$74:$84,'2025年11月'!$A36,FALSE))))))))</f>
        <v/>
      </c>
      <c r="W36" s="63" t="str">
        <f ca="1">IF($C$30=料金比較表!$C$1,(HLOOKUP('2025年11月'!W$29,料金比較表!$10:$20,'2025年11月'!$A36,FALSE)),IF($C$30=料金比較表!$C$2,(HLOOKUP('2025年11月'!W$29,料金比較表!$23:$33,'2025年11月'!$A36,FALSE)),IF($C$30=料金比較表!$C$3,(HLOOKUP('2025年11月'!W$29,料金比較表!$36:$46,'2025年11月'!$A36,FALSE)),IF($C$30=料金比較表!$C$4,(HLOOKUP('2025年11月'!W$29,料金比較表!$48:$60,'2025年11月'!$A36,FALSE)),IF($C$30=料金比較表!$C$5,(HLOOKUP('2025年11月'!W$29,料金比較表!$61:$71,'2025年11月'!$A36,FALSE)),IF($C$30=料金比較表!$C$6,(HLOOKUP('2025年11月'!W$29,料金比較表!$74:$84,'2025年11月'!$A36,FALSE))))))))</f>
        <v/>
      </c>
      <c r="X36" s="63" t="str">
        <f ca="1">IF($C$30=料金比較表!$C$1,(HLOOKUP('2025年11月'!X$29,料金比較表!$10:$20,'2025年11月'!$A36,FALSE)),IF($C$30=料金比較表!$C$2,(HLOOKUP('2025年11月'!X$29,料金比較表!$23:$33,'2025年11月'!$A36,FALSE)),IF($C$30=料金比較表!$C$3,(HLOOKUP('2025年11月'!X$29,料金比較表!$36:$46,'2025年11月'!$A36,FALSE)),IF($C$30=料金比較表!$C$4,(HLOOKUP('2025年11月'!X$29,料金比較表!$48:$60,'2025年11月'!$A36,FALSE)),IF($C$30=料金比較表!$C$5,(HLOOKUP('2025年11月'!X$29,料金比較表!$61:$71,'2025年11月'!$A36,FALSE)),IF($C$30=料金比較表!$C$6,(HLOOKUP('2025年11月'!X$29,料金比較表!$74:$84,'2025年11月'!$A36,FALSE))))))))</f>
        <v/>
      </c>
      <c r="Y36" s="63" t="str">
        <f ca="1">IF($C$30=料金比較表!$C$1,(HLOOKUP('2025年11月'!Y$29,料金比較表!$10:$20,'2025年11月'!$A36,FALSE)),IF($C$30=料金比較表!$C$2,(HLOOKUP('2025年11月'!Y$29,料金比較表!$23:$33,'2025年11月'!$A36,FALSE)),IF($C$30=料金比較表!$C$3,(HLOOKUP('2025年11月'!Y$29,料金比較表!$36:$46,'2025年11月'!$A36,FALSE)),IF($C$30=料金比較表!$C$4,(HLOOKUP('2025年11月'!Y$29,料金比較表!$48:$60,'2025年11月'!$A36,FALSE)),IF($C$30=料金比較表!$C$5,(HLOOKUP('2025年11月'!Y$29,料金比較表!$61:$71,'2025年11月'!$A36,FALSE)),IF($C$30=料金比較表!$C$6,(HLOOKUP('2025年11月'!Y$29,料金比較表!$74:$84,'2025年11月'!$A36,FALSE))))))))</f>
        <v/>
      </c>
      <c r="Z36" s="63" t="str">
        <f ca="1">IF($C$30=料金比較表!$C$1,(HLOOKUP('2025年11月'!Z$29,料金比較表!$10:$20,'2025年11月'!$A36,FALSE)),IF($C$30=料金比較表!$C$2,(HLOOKUP('2025年11月'!Z$29,料金比較表!$23:$33,'2025年11月'!$A36,FALSE)),IF($C$30=料金比較表!$C$3,(HLOOKUP('2025年11月'!Z$29,料金比較表!$36:$46,'2025年11月'!$A36,FALSE)),IF($C$30=料金比較表!$C$4,(HLOOKUP('2025年11月'!Z$29,料金比較表!$48:$60,'2025年11月'!$A36,FALSE)),IF($C$30=料金比較表!$C$5,(HLOOKUP('2025年11月'!Z$29,料金比較表!$61:$71,'2025年11月'!$A36,FALSE)),IF($C$30=料金比較表!$C$6,(HLOOKUP('2025年11月'!Z$29,料金比較表!$74:$84,'2025年11月'!$A36,FALSE))))))))</f>
        <v/>
      </c>
      <c r="AA36" s="63" t="str">
        <f ca="1">IF($C$30=料金比較表!$C$1,(HLOOKUP('2025年11月'!AA$29,料金比較表!$10:$20,'2025年11月'!$A36,FALSE)),IF($C$30=料金比較表!$C$2,(HLOOKUP('2025年11月'!AA$29,料金比較表!$23:$33,'2025年11月'!$A36,FALSE)),IF($C$30=料金比較表!$C$3,(HLOOKUP('2025年11月'!AA$29,料金比較表!$36:$46,'2025年11月'!$A36,FALSE)),IF($C$30=料金比較表!$C$4,(HLOOKUP('2025年11月'!AA$29,料金比較表!$48:$60,'2025年11月'!$A36,FALSE)),IF($C$30=料金比較表!$C$5,(HLOOKUP('2025年11月'!AA$29,料金比較表!$61:$71,'2025年11月'!$A36,FALSE)),IF($C$30=料金比較表!$C$6,(HLOOKUP('2025年11月'!AA$29,料金比較表!$74:$84,'2025年11月'!$A36,FALSE))))))))</f>
        <v/>
      </c>
      <c r="AB36" s="63" t="str">
        <f ca="1">IF($C$30=料金比較表!$C$1,(HLOOKUP('2025年11月'!AB$29,料金比較表!$10:$20,'2025年11月'!$A36,FALSE)),IF($C$30=料金比較表!$C$2,(HLOOKUP('2025年11月'!AB$29,料金比較表!$23:$33,'2025年11月'!$A36,FALSE)),IF($C$30=料金比較表!$C$3,(HLOOKUP('2025年11月'!AB$29,料金比較表!$36:$46,'2025年11月'!$A36,FALSE)),IF($C$30=料金比較表!$C$4,(HLOOKUP('2025年11月'!AB$29,料金比較表!$48:$60,'2025年11月'!$A36,FALSE)),IF($C$30=料金比較表!$C$5,(HLOOKUP('2025年11月'!AB$29,料金比較表!$61:$71,'2025年11月'!$A36,FALSE)),IF($C$30=料金比較表!$C$6,(HLOOKUP('2025年11月'!AB$29,料金比較表!$74:$84,'2025年11月'!$A36,FALSE))))))))</f>
        <v/>
      </c>
      <c r="AC36" s="63" t="str">
        <f ca="1">IF($C$30=料金比較表!$C$1,(HLOOKUP('2025年11月'!AC$29,料金比較表!$10:$20,'2025年11月'!$A36,FALSE)),IF($C$30=料金比較表!$C$2,(HLOOKUP('2025年11月'!AC$29,料金比較表!$23:$33,'2025年11月'!$A36,FALSE)),IF($C$30=料金比較表!$C$3,(HLOOKUP('2025年11月'!AC$29,料金比較表!$36:$46,'2025年11月'!$A36,FALSE)),IF($C$30=料金比較表!$C$4,(HLOOKUP('2025年11月'!AC$29,料金比較表!$48:$60,'2025年11月'!$A36,FALSE)),IF($C$30=料金比較表!$C$5,(HLOOKUP('2025年11月'!AC$29,料金比較表!$61:$71,'2025年11月'!$A36,FALSE)),IF($C$30=料金比較表!$C$6,(HLOOKUP('2025年11月'!AC$29,料金比較表!$74:$84,'2025年11月'!$A36,FALSE))))))))</f>
        <v/>
      </c>
      <c r="AD36" s="63" t="str">
        <f ca="1">IF($C$30=料金比較表!$C$1,(HLOOKUP('2025年11月'!AD$29,料金比較表!$10:$20,'2025年11月'!$A36,FALSE)),IF($C$30=料金比較表!$C$2,(HLOOKUP('2025年11月'!AD$29,料金比較表!$23:$33,'2025年11月'!$A36,FALSE)),IF($C$30=料金比較表!$C$3,(HLOOKUP('2025年11月'!AD$29,料金比較表!$36:$46,'2025年11月'!$A36,FALSE)),IF($C$30=料金比較表!$C$4,(HLOOKUP('2025年11月'!AD$29,料金比較表!$48:$60,'2025年11月'!$A36,FALSE)),IF($C$30=料金比較表!$C$5,(HLOOKUP('2025年11月'!AD$29,料金比較表!$61:$71,'2025年11月'!$A36,FALSE)),IF($C$30=料金比較表!$C$6,(HLOOKUP('2025年11月'!AD$29,料金比較表!$74:$84,'2025年11月'!$A36,FALSE))))))))</f>
        <v/>
      </c>
      <c r="AE36" s="63" t="str">
        <f ca="1">IF($C$30=料金比較表!$C$1,(HLOOKUP('2025年11月'!AE$29,料金比較表!$10:$20,'2025年11月'!$A36,FALSE)),IF($C$30=料金比較表!$C$2,(HLOOKUP('2025年11月'!AE$29,料金比較表!$23:$33,'2025年11月'!$A36,FALSE)),IF($C$30=料金比較表!$C$3,(HLOOKUP('2025年11月'!AE$29,料金比較表!$36:$46,'2025年11月'!$A36,FALSE)),IF($C$30=料金比較表!$C$4,(HLOOKUP('2025年11月'!AE$29,料金比較表!$48:$60,'2025年11月'!$A36,FALSE)),IF($C$30=料金比較表!$C$5,(HLOOKUP('2025年11月'!AE$29,料金比較表!$61:$71,'2025年11月'!$A36,FALSE)),IF($C$30=料金比較表!$C$6,(HLOOKUP('2025年11月'!AE$29,料金比較表!$74:$84,'2025年11月'!$A36,FALSE))))))))</f>
        <v/>
      </c>
      <c r="AF36" s="63" t="str">
        <f ca="1">IF($C$30=料金比較表!$C$1,(HLOOKUP('2025年11月'!AF$29,料金比較表!$10:$20,'2025年11月'!$A36,FALSE)),IF($C$30=料金比較表!$C$2,(HLOOKUP('2025年11月'!AF$29,料金比較表!$23:$33,'2025年11月'!$A36,FALSE)),IF($C$30=料金比較表!$C$3,(HLOOKUP('2025年11月'!AF$29,料金比較表!$36:$46,'2025年11月'!$A36,FALSE)),IF($C$30=料金比較表!$C$4,(HLOOKUP('2025年11月'!AF$29,料金比較表!$48:$60,'2025年11月'!$A36,FALSE)),IF($C$30=料金比較表!$C$5,(HLOOKUP('2025年11月'!AF$29,料金比較表!$61:$71,'2025年11月'!$A36,FALSE)),IF($C$30=料金比較表!$C$6,(HLOOKUP('2025年11月'!AF$29,料金比較表!$74:$84,'2025年11月'!$A36,FALSE))))))))</f>
        <v/>
      </c>
      <c r="AG36" s="63" t="str">
        <f ca="1">IF($C$30=料金比較表!$C$1,(HLOOKUP('2025年11月'!AG$29,料金比較表!$10:$20,'2025年11月'!$A36,FALSE)),IF($C$30=料金比較表!$C$2,(HLOOKUP('2025年11月'!AG$29,料金比較表!$23:$33,'2025年11月'!$A36,FALSE)),IF($C$30=料金比較表!$C$3,(HLOOKUP('2025年11月'!AG$29,料金比較表!$36:$46,'2025年11月'!$A36,FALSE)),IF($C$30=料金比較表!$C$4,(HLOOKUP('2025年11月'!AG$29,料金比較表!$48:$60,'2025年11月'!$A36,FALSE)),IF($C$30=料金比較表!$C$5,(HLOOKUP('2025年11月'!AG$29,料金比較表!$61:$71,'2025年11月'!$A36,FALSE)),IF($C$30=料金比較表!$C$6,(HLOOKUP('2025年11月'!AG$29,料金比較表!$74:$84,'2025年11月'!$A36,FALSE))))))))</f>
        <v/>
      </c>
      <c r="AH36" s="191"/>
    </row>
    <row r="37" spans="1:35" ht="18" hidden="1" thickBot="1" x14ac:dyDescent="0.25">
      <c r="A37" s="4">
        <f t="shared" si="1"/>
        <v>9</v>
      </c>
      <c r="B37" s="213">
        <f>料金比較表!C18</f>
        <v>0</v>
      </c>
      <c r="C37" s="326"/>
      <c r="D37" s="65" t="str">
        <f ca="1">IF($C$30=料金比較表!$C$1,(HLOOKUP('2025年11月'!D$29,料金比較表!$10:$20,'2025年11月'!$A37,FALSE)),IF($C$30=料金比較表!$C$2,(HLOOKUP('2025年11月'!D$29,料金比較表!$23:$33,'2025年11月'!$A37,FALSE)),IF($C$30=料金比較表!$C$3,(HLOOKUP('2025年11月'!D$29,料金比較表!$36:$46,'2025年11月'!$A37,FALSE)),IF($C$30=料金比較表!$C$4,(HLOOKUP('2025年11月'!D$29,料金比較表!$48:$60,'2025年11月'!$A37,FALSE)),IF($C$30=料金比較表!$C$5,(HLOOKUP('2025年11月'!D$29,料金比較表!$61:$71,'2025年11月'!$A37,FALSE)),IF($C$30=料金比較表!$C$6,(HLOOKUP('2025年11月'!D$29,料金比較表!$74:$84,'2025年11月'!$A37,FALSE))))))))</f>
        <v/>
      </c>
      <c r="E37" s="66" t="str">
        <f ca="1">IF($C$30=料金比較表!$C$1,(HLOOKUP('2025年11月'!E$29,料金比較表!$10:$20,'2025年11月'!$A37,FALSE)),IF($C$30=料金比較表!$C$2,(HLOOKUP('2025年11月'!E$29,料金比較表!$23:$33,'2025年11月'!$A37,FALSE)),IF($C$30=料金比較表!$C$3,(HLOOKUP('2025年11月'!E$29,料金比較表!$36:$46,'2025年11月'!$A37,FALSE)),IF($C$30=料金比較表!$C$4,(HLOOKUP('2025年11月'!E$29,料金比較表!$48:$60,'2025年11月'!$A37,FALSE)),IF($C$30=料金比較表!$C$5,(HLOOKUP('2025年11月'!E$29,料金比較表!$61:$71,'2025年11月'!$A37,FALSE)),IF($C$30=料金比較表!$C$6,(HLOOKUP('2025年11月'!E$29,料金比較表!$74:$84,'2025年11月'!$A37,FALSE))))))))</f>
        <v/>
      </c>
      <c r="F37" s="66" t="str">
        <f ca="1">IF($C$30=料金比較表!$C$1,(HLOOKUP('2025年11月'!F$29,料金比較表!$10:$20,'2025年11月'!$A37,FALSE)),IF($C$30=料金比較表!$C$2,(HLOOKUP('2025年11月'!F$29,料金比較表!$23:$33,'2025年11月'!$A37,FALSE)),IF($C$30=料金比較表!$C$3,(HLOOKUP('2025年11月'!F$29,料金比較表!$36:$46,'2025年11月'!$A37,FALSE)),IF($C$30=料金比較表!$C$4,(HLOOKUP('2025年11月'!F$29,料金比較表!$48:$60,'2025年11月'!$A37,FALSE)),IF($C$30=料金比較表!$C$5,(HLOOKUP('2025年11月'!F$29,料金比較表!$61:$71,'2025年11月'!$A37,FALSE)),IF($C$30=料金比較表!$C$6,(HLOOKUP('2025年11月'!F$29,料金比較表!$74:$84,'2025年11月'!$A37,FALSE))))))))</f>
        <v/>
      </c>
      <c r="G37" s="66" t="str">
        <f ca="1">IF($C$30=料金比較表!$C$1,(HLOOKUP('2025年11月'!G$29,料金比較表!$10:$20,'2025年11月'!$A37,FALSE)),IF($C$30=料金比較表!$C$2,(HLOOKUP('2025年11月'!G$29,料金比較表!$23:$33,'2025年11月'!$A37,FALSE)),IF($C$30=料金比較表!$C$3,(HLOOKUP('2025年11月'!G$29,料金比較表!$36:$46,'2025年11月'!$A37,FALSE)),IF($C$30=料金比較表!$C$4,(HLOOKUP('2025年11月'!G$29,料金比較表!$48:$60,'2025年11月'!$A37,FALSE)),IF($C$30=料金比較表!$C$5,(HLOOKUP('2025年11月'!G$29,料金比較表!$61:$71,'2025年11月'!$A37,FALSE)),IF($C$30=料金比較表!$C$6,(HLOOKUP('2025年11月'!G$29,料金比較表!$74:$84,'2025年11月'!$A37,FALSE))))))))</f>
        <v/>
      </c>
      <c r="H37" s="66" t="str">
        <f ca="1">IF($C$30=料金比較表!$C$1,(HLOOKUP('2025年11月'!H$29,料金比較表!$10:$20,'2025年11月'!$A37,FALSE)),IF($C$30=料金比較表!$C$2,(HLOOKUP('2025年11月'!H$29,料金比較表!$23:$33,'2025年11月'!$A37,FALSE)),IF($C$30=料金比較表!$C$3,(HLOOKUP('2025年11月'!H$29,料金比較表!$36:$46,'2025年11月'!$A37,FALSE)),IF($C$30=料金比較表!$C$4,(HLOOKUP('2025年11月'!H$29,料金比較表!$48:$60,'2025年11月'!$A37,FALSE)),IF($C$30=料金比較表!$C$5,(HLOOKUP('2025年11月'!H$29,料金比較表!$61:$71,'2025年11月'!$A37,FALSE)),IF($C$30=料金比較表!$C$6,(HLOOKUP('2025年11月'!H$29,料金比較表!$74:$84,'2025年11月'!$A37,FALSE))))))))</f>
        <v/>
      </c>
      <c r="I37" s="66" t="str">
        <f ca="1">IF($C$30=料金比較表!$C$1,(HLOOKUP('2025年11月'!I$29,料金比較表!$10:$20,'2025年11月'!$A37,FALSE)),IF($C$30=料金比較表!$C$2,(HLOOKUP('2025年11月'!I$29,料金比較表!$23:$33,'2025年11月'!$A37,FALSE)),IF($C$30=料金比較表!$C$3,(HLOOKUP('2025年11月'!I$29,料金比較表!$36:$46,'2025年11月'!$A37,FALSE)),IF($C$30=料金比較表!$C$4,(HLOOKUP('2025年11月'!I$29,料金比較表!$48:$60,'2025年11月'!$A37,FALSE)),IF($C$30=料金比較表!$C$5,(HLOOKUP('2025年11月'!I$29,料金比較表!$61:$71,'2025年11月'!$A37,FALSE)),IF($C$30=料金比較表!$C$6,(HLOOKUP('2025年11月'!I$29,料金比較表!$74:$84,'2025年11月'!$A37,FALSE))))))))</f>
        <v/>
      </c>
      <c r="J37" s="66" t="str">
        <f ca="1">IF($C$30=料金比較表!$C$1,(HLOOKUP('2025年11月'!J$29,料金比較表!$10:$20,'2025年11月'!$A37,FALSE)),IF($C$30=料金比較表!$C$2,(HLOOKUP('2025年11月'!J$29,料金比較表!$23:$33,'2025年11月'!$A37,FALSE)),IF($C$30=料金比較表!$C$3,(HLOOKUP('2025年11月'!J$29,料金比較表!$36:$46,'2025年11月'!$A37,FALSE)),IF($C$30=料金比較表!$C$4,(HLOOKUP('2025年11月'!J$29,料金比較表!$48:$60,'2025年11月'!$A37,FALSE)),IF($C$30=料金比較表!$C$5,(HLOOKUP('2025年11月'!J$29,料金比較表!$61:$71,'2025年11月'!$A37,FALSE)),IF($C$30=料金比較表!$C$6,(HLOOKUP('2025年11月'!J$29,料金比較表!$74:$84,'2025年11月'!$A37,FALSE))))))))</f>
        <v/>
      </c>
      <c r="K37" s="66" t="str">
        <f ca="1">IF($C$30=料金比較表!$C$1,(HLOOKUP('2025年11月'!K$29,料金比較表!$10:$20,'2025年11月'!$A37,FALSE)),IF($C$30=料金比較表!$C$2,(HLOOKUP('2025年11月'!K$29,料金比較表!$23:$33,'2025年11月'!$A37,FALSE)),IF($C$30=料金比較表!$C$3,(HLOOKUP('2025年11月'!K$29,料金比較表!$36:$46,'2025年11月'!$A37,FALSE)),IF($C$30=料金比較表!$C$4,(HLOOKUP('2025年11月'!K$29,料金比較表!$48:$60,'2025年11月'!$A37,FALSE)),IF($C$30=料金比較表!$C$5,(HLOOKUP('2025年11月'!K$29,料金比較表!$61:$71,'2025年11月'!$A37,FALSE)),IF($C$30=料金比較表!$C$6,(HLOOKUP('2025年11月'!K$29,料金比較表!$74:$84,'2025年11月'!$A37,FALSE))))))))</f>
        <v/>
      </c>
      <c r="L37" s="66" t="str">
        <f ca="1">IF($C$30=料金比較表!$C$1,(HLOOKUP('2025年11月'!L$29,料金比較表!$10:$20,'2025年11月'!$A37,FALSE)),IF($C$30=料金比較表!$C$2,(HLOOKUP('2025年11月'!L$29,料金比較表!$23:$33,'2025年11月'!$A37,FALSE)),IF($C$30=料金比較表!$C$3,(HLOOKUP('2025年11月'!L$29,料金比較表!$36:$46,'2025年11月'!$A37,FALSE)),IF($C$30=料金比較表!$C$4,(HLOOKUP('2025年11月'!L$29,料金比較表!$48:$60,'2025年11月'!$A37,FALSE)),IF($C$30=料金比較表!$C$5,(HLOOKUP('2025年11月'!L$29,料金比較表!$61:$71,'2025年11月'!$A37,FALSE)),IF($C$30=料金比較表!$C$6,(HLOOKUP('2025年11月'!L$29,料金比較表!$74:$84,'2025年11月'!$A37,FALSE))))))))</f>
        <v/>
      </c>
      <c r="M37" s="66" t="str">
        <f ca="1">IF($C$30=料金比較表!$C$1,(HLOOKUP('2025年11月'!M$29,料金比較表!$10:$20,'2025年11月'!$A37,FALSE)),IF($C$30=料金比較表!$C$2,(HLOOKUP('2025年11月'!M$29,料金比較表!$23:$33,'2025年11月'!$A37,FALSE)),IF($C$30=料金比較表!$C$3,(HLOOKUP('2025年11月'!M$29,料金比較表!$36:$46,'2025年11月'!$A37,FALSE)),IF($C$30=料金比較表!$C$4,(HLOOKUP('2025年11月'!M$29,料金比較表!$48:$60,'2025年11月'!$A37,FALSE)),IF($C$30=料金比較表!$C$5,(HLOOKUP('2025年11月'!M$29,料金比較表!$61:$71,'2025年11月'!$A37,FALSE)),IF($C$30=料金比較表!$C$6,(HLOOKUP('2025年11月'!M$29,料金比較表!$74:$84,'2025年11月'!$A37,FALSE))))))))</f>
        <v/>
      </c>
      <c r="N37" s="66" t="str">
        <f ca="1">IF($C$30=料金比較表!$C$1,(HLOOKUP('2025年11月'!N$29,料金比較表!$10:$20,'2025年11月'!$A37,FALSE)),IF($C$30=料金比較表!$C$2,(HLOOKUP('2025年11月'!N$29,料金比較表!$23:$33,'2025年11月'!$A37,FALSE)),IF($C$30=料金比較表!$C$3,(HLOOKUP('2025年11月'!N$29,料金比較表!$36:$46,'2025年11月'!$A37,FALSE)),IF($C$30=料金比較表!$C$4,(HLOOKUP('2025年11月'!N$29,料金比較表!$48:$60,'2025年11月'!$A37,FALSE)),IF($C$30=料金比較表!$C$5,(HLOOKUP('2025年11月'!N$29,料金比較表!$61:$71,'2025年11月'!$A37,FALSE)),IF($C$30=料金比較表!$C$6,(HLOOKUP('2025年11月'!N$29,料金比較表!$74:$84,'2025年11月'!$A37,FALSE))))))))</f>
        <v/>
      </c>
      <c r="O37" s="66" t="str">
        <f ca="1">IF($C$30=料金比較表!$C$1,(HLOOKUP('2025年11月'!O$29,料金比較表!$10:$20,'2025年11月'!$A37,FALSE)),IF($C$30=料金比較表!$C$2,(HLOOKUP('2025年11月'!O$29,料金比較表!$23:$33,'2025年11月'!$A37,FALSE)),IF($C$30=料金比較表!$C$3,(HLOOKUP('2025年11月'!O$29,料金比較表!$36:$46,'2025年11月'!$A37,FALSE)),IF($C$30=料金比較表!$C$4,(HLOOKUP('2025年11月'!O$29,料金比較表!$48:$60,'2025年11月'!$A37,FALSE)),IF($C$30=料金比較表!$C$5,(HLOOKUP('2025年11月'!O$29,料金比較表!$61:$71,'2025年11月'!$A37,FALSE)),IF($C$30=料金比較表!$C$6,(HLOOKUP('2025年11月'!O$29,料金比較表!$74:$84,'2025年11月'!$A37,FALSE))))))))</f>
        <v/>
      </c>
      <c r="P37" s="66" t="str">
        <f ca="1">IF($C$30=料金比較表!$C$1,(HLOOKUP('2025年11月'!P$29,料金比較表!$10:$20,'2025年11月'!$A37,FALSE)),IF($C$30=料金比較表!$C$2,(HLOOKUP('2025年11月'!P$29,料金比較表!$23:$33,'2025年11月'!$A37,FALSE)),IF($C$30=料金比較表!$C$3,(HLOOKUP('2025年11月'!P$29,料金比較表!$36:$46,'2025年11月'!$A37,FALSE)),IF($C$30=料金比較表!$C$4,(HLOOKUP('2025年11月'!P$29,料金比較表!$48:$60,'2025年11月'!$A37,FALSE)),IF($C$30=料金比較表!$C$5,(HLOOKUP('2025年11月'!P$29,料金比較表!$61:$71,'2025年11月'!$A37,FALSE)),IF($C$30=料金比較表!$C$6,(HLOOKUP('2025年11月'!P$29,料金比較表!$74:$84,'2025年11月'!$A37,FALSE))))))))</f>
        <v/>
      </c>
      <c r="Q37" s="66" t="str">
        <f ca="1">IF($C$30=料金比較表!$C$1,(HLOOKUP('2025年11月'!Q$29,料金比較表!$10:$20,'2025年11月'!$A37,FALSE)),IF($C$30=料金比較表!$C$2,(HLOOKUP('2025年11月'!Q$29,料金比較表!$23:$33,'2025年11月'!$A37,FALSE)),IF($C$30=料金比較表!$C$3,(HLOOKUP('2025年11月'!Q$29,料金比較表!$36:$46,'2025年11月'!$A37,FALSE)),IF($C$30=料金比較表!$C$4,(HLOOKUP('2025年11月'!Q$29,料金比較表!$48:$60,'2025年11月'!$A37,FALSE)),IF($C$30=料金比較表!$C$5,(HLOOKUP('2025年11月'!Q$29,料金比較表!$61:$71,'2025年11月'!$A37,FALSE)),IF($C$30=料金比較表!$C$6,(HLOOKUP('2025年11月'!Q$29,料金比較表!$74:$84,'2025年11月'!$A37,FALSE))))))))</f>
        <v/>
      </c>
      <c r="R37" s="66" t="str">
        <f ca="1">IF($C$30=料金比較表!$C$1,(HLOOKUP('2025年11月'!R$29,料金比較表!$10:$20,'2025年11月'!$A37,FALSE)),IF($C$30=料金比較表!$C$2,(HLOOKUP('2025年11月'!R$29,料金比較表!$23:$33,'2025年11月'!$A37,FALSE)),IF($C$30=料金比較表!$C$3,(HLOOKUP('2025年11月'!R$29,料金比較表!$36:$46,'2025年11月'!$A37,FALSE)),IF($C$30=料金比較表!$C$4,(HLOOKUP('2025年11月'!R$29,料金比較表!$48:$60,'2025年11月'!$A37,FALSE)),IF($C$30=料金比較表!$C$5,(HLOOKUP('2025年11月'!R$29,料金比較表!$61:$71,'2025年11月'!$A37,FALSE)),IF($C$30=料金比較表!$C$6,(HLOOKUP('2025年11月'!R$29,料金比較表!$74:$84,'2025年11月'!$A37,FALSE))))))))</f>
        <v/>
      </c>
      <c r="S37" s="66" t="str">
        <f ca="1">IF($C$30=料金比較表!$C$1,(HLOOKUP('2025年11月'!S$29,料金比較表!$10:$20,'2025年11月'!$A37,FALSE)),IF($C$30=料金比較表!$C$2,(HLOOKUP('2025年11月'!S$29,料金比較表!$23:$33,'2025年11月'!$A37,FALSE)),IF($C$30=料金比較表!$C$3,(HLOOKUP('2025年11月'!S$29,料金比較表!$36:$46,'2025年11月'!$A37,FALSE)),IF($C$30=料金比較表!$C$4,(HLOOKUP('2025年11月'!S$29,料金比較表!$48:$60,'2025年11月'!$A37,FALSE)),IF($C$30=料金比較表!$C$5,(HLOOKUP('2025年11月'!S$29,料金比較表!$61:$71,'2025年11月'!$A37,FALSE)),IF($C$30=料金比較表!$C$6,(HLOOKUP('2025年11月'!S$29,料金比較表!$74:$84,'2025年11月'!$A37,FALSE))))))))</f>
        <v/>
      </c>
      <c r="T37" s="66" t="str">
        <f ca="1">IF($C$30=料金比較表!$C$1,(HLOOKUP('2025年11月'!T$29,料金比較表!$10:$20,'2025年11月'!$A37,FALSE)),IF($C$30=料金比較表!$C$2,(HLOOKUP('2025年11月'!T$29,料金比較表!$23:$33,'2025年11月'!$A37,FALSE)),IF($C$30=料金比較表!$C$3,(HLOOKUP('2025年11月'!T$29,料金比較表!$36:$46,'2025年11月'!$A37,FALSE)),IF($C$30=料金比較表!$C$4,(HLOOKUP('2025年11月'!T$29,料金比較表!$48:$60,'2025年11月'!$A37,FALSE)),IF($C$30=料金比較表!$C$5,(HLOOKUP('2025年11月'!T$29,料金比較表!$61:$71,'2025年11月'!$A37,FALSE)),IF($C$30=料金比較表!$C$6,(HLOOKUP('2025年11月'!T$29,料金比較表!$74:$84,'2025年11月'!$A37,FALSE))))))))</f>
        <v/>
      </c>
      <c r="U37" s="66" t="str">
        <f ca="1">IF($C$30=料金比較表!$C$1,(HLOOKUP('2025年11月'!U$29,料金比較表!$10:$20,'2025年11月'!$A37,FALSE)),IF($C$30=料金比較表!$C$2,(HLOOKUP('2025年11月'!U$29,料金比較表!$23:$33,'2025年11月'!$A37,FALSE)),IF($C$30=料金比較表!$C$3,(HLOOKUP('2025年11月'!U$29,料金比較表!$36:$46,'2025年11月'!$A37,FALSE)),IF($C$30=料金比較表!$C$4,(HLOOKUP('2025年11月'!U$29,料金比較表!$48:$60,'2025年11月'!$A37,FALSE)),IF($C$30=料金比較表!$C$5,(HLOOKUP('2025年11月'!U$29,料金比較表!$61:$71,'2025年11月'!$A37,FALSE)),IF($C$30=料金比較表!$C$6,(HLOOKUP('2025年11月'!U$29,料金比較表!$74:$84,'2025年11月'!$A37,FALSE))))))))</f>
        <v/>
      </c>
      <c r="V37" s="66" t="str">
        <f ca="1">IF($C$30=料金比較表!$C$1,(HLOOKUP('2025年11月'!V$29,料金比較表!$10:$20,'2025年11月'!$A37,FALSE)),IF($C$30=料金比較表!$C$2,(HLOOKUP('2025年11月'!V$29,料金比較表!$23:$33,'2025年11月'!$A37,FALSE)),IF($C$30=料金比較表!$C$3,(HLOOKUP('2025年11月'!V$29,料金比較表!$36:$46,'2025年11月'!$A37,FALSE)),IF($C$30=料金比較表!$C$4,(HLOOKUP('2025年11月'!V$29,料金比較表!$48:$60,'2025年11月'!$A37,FALSE)),IF($C$30=料金比較表!$C$5,(HLOOKUP('2025年11月'!V$29,料金比較表!$61:$71,'2025年11月'!$A37,FALSE)),IF($C$30=料金比較表!$C$6,(HLOOKUP('2025年11月'!V$29,料金比較表!$74:$84,'2025年11月'!$A37,FALSE))))))))</f>
        <v/>
      </c>
      <c r="W37" s="66" t="str">
        <f ca="1">IF($C$30=料金比較表!$C$1,(HLOOKUP('2025年11月'!W$29,料金比較表!$10:$20,'2025年11月'!$A37,FALSE)),IF($C$30=料金比較表!$C$2,(HLOOKUP('2025年11月'!W$29,料金比較表!$23:$33,'2025年11月'!$A37,FALSE)),IF($C$30=料金比較表!$C$3,(HLOOKUP('2025年11月'!W$29,料金比較表!$36:$46,'2025年11月'!$A37,FALSE)),IF($C$30=料金比較表!$C$4,(HLOOKUP('2025年11月'!W$29,料金比較表!$48:$60,'2025年11月'!$A37,FALSE)),IF($C$30=料金比較表!$C$5,(HLOOKUP('2025年11月'!W$29,料金比較表!$61:$71,'2025年11月'!$A37,FALSE)),IF($C$30=料金比較表!$C$6,(HLOOKUP('2025年11月'!W$29,料金比較表!$74:$84,'2025年11月'!$A37,FALSE))))))))</f>
        <v/>
      </c>
      <c r="X37" s="66" t="str">
        <f ca="1">IF($C$30=料金比較表!$C$1,(HLOOKUP('2025年11月'!X$29,料金比較表!$10:$20,'2025年11月'!$A37,FALSE)),IF($C$30=料金比較表!$C$2,(HLOOKUP('2025年11月'!X$29,料金比較表!$23:$33,'2025年11月'!$A37,FALSE)),IF($C$30=料金比較表!$C$3,(HLOOKUP('2025年11月'!X$29,料金比較表!$36:$46,'2025年11月'!$A37,FALSE)),IF($C$30=料金比較表!$C$4,(HLOOKUP('2025年11月'!X$29,料金比較表!$48:$60,'2025年11月'!$A37,FALSE)),IF($C$30=料金比較表!$C$5,(HLOOKUP('2025年11月'!X$29,料金比較表!$61:$71,'2025年11月'!$A37,FALSE)),IF($C$30=料金比較表!$C$6,(HLOOKUP('2025年11月'!X$29,料金比較表!$74:$84,'2025年11月'!$A37,FALSE))))))))</f>
        <v/>
      </c>
      <c r="Y37" s="66" t="str">
        <f ca="1">IF($C$30=料金比較表!$C$1,(HLOOKUP('2025年11月'!Y$29,料金比較表!$10:$20,'2025年11月'!$A37,FALSE)),IF($C$30=料金比較表!$C$2,(HLOOKUP('2025年11月'!Y$29,料金比較表!$23:$33,'2025年11月'!$A37,FALSE)),IF($C$30=料金比較表!$C$3,(HLOOKUP('2025年11月'!Y$29,料金比較表!$36:$46,'2025年11月'!$A37,FALSE)),IF($C$30=料金比較表!$C$4,(HLOOKUP('2025年11月'!Y$29,料金比較表!$48:$60,'2025年11月'!$A37,FALSE)),IF($C$30=料金比較表!$C$5,(HLOOKUP('2025年11月'!Y$29,料金比較表!$61:$71,'2025年11月'!$A37,FALSE)),IF($C$30=料金比較表!$C$6,(HLOOKUP('2025年11月'!Y$29,料金比較表!$74:$84,'2025年11月'!$A37,FALSE))))))))</f>
        <v/>
      </c>
      <c r="Z37" s="66" t="str">
        <f ca="1">IF($C$30=料金比較表!$C$1,(HLOOKUP('2025年11月'!Z$29,料金比較表!$10:$20,'2025年11月'!$A37,FALSE)),IF($C$30=料金比較表!$C$2,(HLOOKUP('2025年11月'!Z$29,料金比較表!$23:$33,'2025年11月'!$A37,FALSE)),IF($C$30=料金比較表!$C$3,(HLOOKUP('2025年11月'!Z$29,料金比較表!$36:$46,'2025年11月'!$A37,FALSE)),IF($C$30=料金比較表!$C$4,(HLOOKUP('2025年11月'!Z$29,料金比較表!$48:$60,'2025年11月'!$A37,FALSE)),IF($C$30=料金比較表!$C$5,(HLOOKUP('2025年11月'!Z$29,料金比較表!$61:$71,'2025年11月'!$A37,FALSE)),IF($C$30=料金比較表!$C$6,(HLOOKUP('2025年11月'!Z$29,料金比較表!$74:$84,'2025年11月'!$A37,FALSE))))))))</f>
        <v/>
      </c>
      <c r="AA37" s="66" t="str">
        <f ca="1">IF($C$30=料金比較表!$C$1,(HLOOKUP('2025年11月'!AA$29,料金比較表!$10:$20,'2025年11月'!$A37,FALSE)),IF($C$30=料金比較表!$C$2,(HLOOKUP('2025年11月'!AA$29,料金比較表!$23:$33,'2025年11月'!$A37,FALSE)),IF($C$30=料金比較表!$C$3,(HLOOKUP('2025年11月'!AA$29,料金比較表!$36:$46,'2025年11月'!$A37,FALSE)),IF($C$30=料金比較表!$C$4,(HLOOKUP('2025年11月'!AA$29,料金比較表!$48:$60,'2025年11月'!$A37,FALSE)),IF($C$30=料金比較表!$C$5,(HLOOKUP('2025年11月'!AA$29,料金比較表!$61:$71,'2025年11月'!$A37,FALSE)),IF($C$30=料金比較表!$C$6,(HLOOKUP('2025年11月'!AA$29,料金比較表!$74:$84,'2025年11月'!$A37,FALSE))))))))</f>
        <v/>
      </c>
      <c r="AB37" s="66" t="str">
        <f ca="1">IF($C$30=料金比較表!$C$1,(HLOOKUP('2025年11月'!AB$29,料金比較表!$10:$20,'2025年11月'!$A37,FALSE)),IF($C$30=料金比較表!$C$2,(HLOOKUP('2025年11月'!AB$29,料金比較表!$23:$33,'2025年11月'!$A37,FALSE)),IF($C$30=料金比較表!$C$3,(HLOOKUP('2025年11月'!AB$29,料金比較表!$36:$46,'2025年11月'!$A37,FALSE)),IF($C$30=料金比較表!$C$4,(HLOOKUP('2025年11月'!AB$29,料金比較表!$48:$60,'2025年11月'!$A37,FALSE)),IF($C$30=料金比較表!$C$5,(HLOOKUP('2025年11月'!AB$29,料金比較表!$61:$71,'2025年11月'!$A37,FALSE)),IF($C$30=料金比較表!$C$6,(HLOOKUP('2025年11月'!AB$29,料金比較表!$74:$84,'2025年11月'!$A37,FALSE))))))))</f>
        <v/>
      </c>
      <c r="AC37" s="66" t="str">
        <f ca="1">IF($C$30=料金比較表!$C$1,(HLOOKUP('2025年11月'!AC$29,料金比較表!$10:$20,'2025年11月'!$A37,FALSE)),IF($C$30=料金比較表!$C$2,(HLOOKUP('2025年11月'!AC$29,料金比較表!$23:$33,'2025年11月'!$A37,FALSE)),IF($C$30=料金比較表!$C$3,(HLOOKUP('2025年11月'!AC$29,料金比較表!$36:$46,'2025年11月'!$A37,FALSE)),IF($C$30=料金比較表!$C$4,(HLOOKUP('2025年11月'!AC$29,料金比較表!$48:$60,'2025年11月'!$A37,FALSE)),IF($C$30=料金比較表!$C$5,(HLOOKUP('2025年11月'!AC$29,料金比較表!$61:$71,'2025年11月'!$A37,FALSE)),IF($C$30=料金比較表!$C$6,(HLOOKUP('2025年11月'!AC$29,料金比較表!$74:$84,'2025年11月'!$A37,FALSE))))))))</f>
        <v/>
      </c>
      <c r="AD37" s="66" t="str">
        <f ca="1">IF($C$30=料金比較表!$C$1,(HLOOKUP('2025年11月'!AD$29,料金比較表!$10:$20,'2025年11月'!$A37,FALSE)),IF($C$30=料金比較表!$C$2,(HLOOKUP('2025年11月'!AD$29,料金比較表!$23:$33,'2025年11月'!$A37,FALSE)),IF($C$30=料金比較表!$C$3,(HLOOKUP('2025年11月'!AD$29,料金比較表!$36:$46,'2025年11月'!$A37,FALSE)),IF($C$30=料金比較表!$C$4,(HLOOKUP('2025年11月'!AD$29,料金比較表!$48:$60,'2025年11月'!$A37,FALSE)),IF($C$30=料金比較表!$C$5,(HLOOKUP('2025年11月'!AD$29,料金比較表!$61:$71,'2025年11月'!$A37,FALSE)),IF($C$30=料金比較表!$C$6,(HLOOKUP('2025年11月'!AD$29,料金比較表!$74:$84,'2025年11月'!$A37,FALSE))))))))</f>
        <v/>
      </c>
      <c r="AE37" s="66" t="str">
        <f ca="1">IF($C$30=料金比較表!$C$1,(HLOOKUP('2025年11月'!AE$29,料金比較表!$10:$20,'2025年11月'!$A37,FALSE)),IF($C$30=料金比較表!$C$2,(HLOOKUP('2025年11月'!AE$29,料金比較表!$23:$33,'2025年11月'!$A37,FALSE)),IF($C$30=料金比較表!$C$3,(HLOOKUP('2025年11月'!AE$29,料金比較表!$36:$46,'2025年11月'!$A37,FALSE)),IF($C$30=料金比較表!$C$4,(HLOOKUP('2025年11月'!AE$29,料金比較表!$48:$60,'2025年11月'!$A37,FALSE)),IF($C$30=料金比較表!$C$5,(HLOOKUP('2025年11月'!AE$29,料金比較表!$61:$71,'2025年11月'!$A37,FALSE)),IF($C$30=料金比較表!$C$6,(HLOOKUP('2025年11月'!AE$29,料金比較表!$74:$84,'2025年11月'!$A37,FALSE))))))))</f>
        <v/>
      </c>
      <c r="AF37" s="66" t="str">
        <f ca="1">IF($C$30=料金比較表!$C$1,(HLOOKUP('2025年11月'!AF$29,料金比較表!$10:$20,'2025年11月'!$A37,FALSE)),IF($C$30=料金比較表!$C$2,(HLOOKUP('2025年11月'!AF$29,料金比較表!$23:$33,'2025年11月'!$A37,FALSE)),IF($C$30=料金比較表!$C$3,(HLOOKUP('2025年11月'!AF$29,料金比較表!$36:$46,'2025年11月'!$A37,FALSE)),IF($C$30=料金比較表!$C$4,(HLOOKUP('2025年11月'!AF$29,料金比較表!$48:$60,'2025年11月'!$A37,FALSE)),IF($C$30=料金比較表!$C$5,(HLOOKUP('2025年11月'!AF$29,料金比較表!$61:$71,'2025年11月'!$A37,FALSE)),IF($C$30=料金比較表!$C$6,(HLOOKUP('2025年11月'!AF$29,料金比較表!$74:$84,'2025年11月'!$A37,FALSE))))))))</f>
        <v/>
      </c>
      <c r="AG37" s="66" t="str">
        <f ca="1">IF($C$30=料金比較表!$C$1,(HLOOKUP('2025年11月'!AG$29,料金比較表!$10:$20,'2025年11月'!$A37,FALSE)),IF($C$30=料金比較表!$C$2,(HLOOKUP('2025年11月'!AG$29,料金比較表!$23:$33,'2025年11月'!$A37,FALSE)),IF($C$30=料金比較表!$C$3,(HLOOKUP('2025年11月'!AG$29,料金比較表!$36:$46,'2025年11月'!$A37,FALSE)),IF($C$30=料金比較表!$C$4,(HLOOKUP('2025年11月'!AG$29,料金比較表!$48:$60,'2025年11月'!$A37,FALSE)),IF($C$30=料金比較表!$C$5,(HLOOKUP('2025年11月'!AG$29,料金比較表!$61:$71,'2025年11月'!$A37,FALSE)),IF($C$30=料金比較表!$C$6,(HLOOKUP('2025年11月'!AG$29,料金比較表!$74:$84,'2025年11月'!$A37,FALSE))))))))</f>
        <v/>
      </c>
      <c r="AH37" s="193"/>
    </row>
    <row r="38" spans="1:35" ht="18" thickBot="1" x14ac:dyDescent="0.25">
      <c r="A38" s="4">
        <f t="shared" si="1"/>
        <v>10</v>
      </c>
      <c r="B38" s="138" t="str">
        <f>料金比較表!C19</f>
        <v>プールヴィラ　古宇利島　ｂｙ　コルディオスマートリゾート</v>
      </c>
      <c r="C38" s="214" t="s">
        <v>60</v>
      </c>
      <c r="D38" s="140" t="str">
        <f ca="1">IF($C$30=料金比較表!$C$1,(HLOOKUP('2025年11月'!D$29,料金比較表!$10:$20,'2025年11月'!$A38,FALSE)),IF($C$30=料金比較表!$C$2,(HLOOKUP('2025年11月'!D$29,料金比較表!$23:$33,'2025年11月'!$A38,FALSE)),IF($C$30=料金比較表!$C$3,(HLOOKUP('2025年11月'!D$29,料金比較表!$36:$46,'2025年11月'!$A38,FALSE)),IF($C$30=料金比較表!$C$4,(HLOOKUP('2025年11月'!D$29,料金比較表!$48:$60,'2025年11月'!$A38,FALSE)),IF($C$30=料金比較表!$C$5,(HLOOKUP('2025年11月'!D$29,料金比較表!$61:$71,'2025年11月'!$A38,FALSE)),IF($C$30=料金比較表!$C$6,(HLOOKUP('2025年11月'!D$29,料金比較表!$74:$84,'2025年11月'!$A38,FALSE))))))))</f>
        <v/>
      </c>
      <c r="E38" s="141" t="str">
        <f ca="1">IF($C$30=料金比較表!$C$1,(HLOOKUP('2025年11月'!E$29,料金比較表!$10:$20,'2025年11月'!$A38,FALSE)),IF($C$30=料金比較表!$C$2,(HLOOKUP('2025年11月'!E$29,料金比較表!$23:$33,'2025年11月'!$A38,FALSE)),IF($C$30=料金比較表!$C$3,(HLOOKUP('2025年11月'!E$29,料金比較表!$36:$46,'2025年11月'!$A38,FALSE)),IF($C$30=料金比較表!$C$4,(HLOOKUP('2025年11月'!E$29,料金比較表!$48:$60,'2025年11月'!$A38,FALSE)),IF($C$30=料金比較表!$C$5,(HLOOKUP('2025年11月'!E$29,料金比較表!$61:$71,'2025年11月'!$A38,FALSE)),IF($C$30=料金比較表!$C$6,(HLOOKUP('2025年11月'!E$29,料金比較表!$74:$84,'2025年11月'!$A38,FALSE))))))))</f>
        <v/>
      </c>
      <c r="F38" s="141" t="str">
        <f ca="1">IF($C$30=料金比較表!$C$1,(HLOOKUP('2025年11月'!F$29,料金比較表!$10:$20,'2025年11月'!$A38,FALSE)),IF($C$30=料金比較表!$C$2,(HLOOKUP('2025年11月'!F$29,料金比較表!$23:$33,'2025年11月'!$A38,FALSE)),IF($C$30=料金比較表!$C$3,(HLOOKUP('2025年11月'!F$29,料金比較表!$36:$46,'2025年11月'!$A38,FALSE)),IF($C$30=料金比較表!$C$4,(HLOOKUP('2025年11月'!F$29,料金比較表!$48:$60,'2025年11月'!$A38,FALSE)),IF($C$30=料金比較表!$C$5,(HLOOKUP('2025年11月'!F$29,料金比較表!$61:$71,'2025年11月'!$A38,FALSE)),IF($C$30=料金比較表!$C$6,(HLOOKUP('2025年11月'!F$29,料金比較表!$74:$84,'2025年11月'!$A38,FALSE))))))))</f>
        <v/>
      </c>
      <c r="G38" s="141" t="str">
        <f ca="1">IF($C$30=料金比較表!$C$1,(HLOOKUP('2025年11月'!G$29,料金比較表!$10:$20,'2025年11月'!$A38,FALSE)),IF($C$30=料金比較表!$C$2,(HLOOKUP('2025年11月'!G$29,料金比較表!$23:$33,'2025年11月'!$A38,FALSE)),IF($C$30=料金比較表!$C$3,(HLOOKUP('2025年11月'!G$29,料金比較表!$36:$46,'2025年11月'!$A38,FALSE)),IF($C$30=料金比較表!$C$4,(HLOOKUP('2025年11月'!G$29,料金比較表!$48:$60,'2025年11月'!$A38,FALSE)),IF($C$30=料金比較表!$C$5,(HLOOKUP('2025年11月'!G$29,料金比較表!$61:$71,'2025年11月'!$A38,FALSE)),IF($C$30=料金比較表!$C$6,(HLOOKUP('2025年11月'!G$29,料金比較表!$74:$84,'2025年11月'!$A38,FALSE))))))))</f>
        <v/>
      </c>
      <c r="H38" s="141" t="str">
        <f ca="1">IF($C$30=料金比較表!$C$1,(HLOOKUP('2025年11月'!H$29,料金比較表!$10:$20,'2025年11月'!$A38,FALSE)),IF($C$30=料金比較表!$C$2,(HLOOKUP('2025年11月'!H$29,料金比較表!$23:$33,'2025年11月'!$A38,FALSE)),IF($C$30=料金比較表!$C$3,(HLOOKUP('2025年11月'!H$29,料金比較表!$36:$46,'2025年11月'!$A38,FALSE)),IF($C$30=料金比較表!$C$4,(HLOOKUP('2025年11月'!H$29,料金比較表!$48:$60,'2025年11月'!$A38,FALSE)),IF($C$30=料金比較表!$C$5,(HLOOKUP('2025年11月'!H$29,料金比較表!$61:$71,'2025年11月'!$A38,FALSE)),IF($C$30=料金比較表!$C$6,(HLOOKUP('2025年11月'!H$29,料金比較表!$74:$84,'2025年11月'!$A38,FALSE))))))))</f>
        <v/>
      </c>
      <c r="I38" s="141" t="str">
        <f ca="1">IF($C$30=料金比較表!$C$1,(HLOOKUP('2025年11月'!I$29,料金比較表!$10:$20,'2025年11月'!$A38,FALSE)),IF($C$30=料金比較表!$C$2,(HLOOKUP('2025年11月'!I$29,料金比較表!$23:$33,'2025年11月'!$A38,FALSE)),IF($C$30=料金比較表!$C$3,(HLOOKUP('2025年11月'!I$29,料金比較表!$36:$46,'2025年11月'!$A38,FALSE)),IF($C$30=料金比較表!$C$4,(HLOOKUP('2025年11月'!I$29,料金比較表!$48:$60,'2025年11月'!$A38,FALSE)),IF($C$30=料金比較表!$C$5,(HLOOKUP('2025年11月'!I$29,料金比較表!$61:$71,'2025年11月'!$A38,FALSE)),IF($C$30=料金比較表!$C$6,(HLOOKUP('2025年11月'!I$29,料金比較表!$74:$84,'2025年11月'!$A38,FALSE))))))))</f>
        <v/>
      </c>
      <c r="J38" s="141" t="str">
        <f ca="1">IF($C$30=料金比較表!$C$1,(HLOOKUP('2025年11月'!J$29,料金比較表!$10:$20,'2025年11月'!$A38,FALSE)),IF($C$30=料金比較表!$C$2,(HLOOKUP('2025年11月'!J$29,料金比較表!$23:$33,'2025年11月'!$A38,FALSE)),IF($C$30=料金比較表!$C$3,(HLOOKUP('2025年11月'!J$29,料金比較表!$36:$46,'2025年11月'!$A38,FALSE)),IF($C$30=料金比較表!$C$4,(HLOOKUP('2025年11月'!J$29,料金比較表!$48:$60,'2025年11月'!$A38,FALSE)),IF($C$30=料金比較表!$C$5,(HLOOKUP('2025年11月'!J$29,料金比較表!$61:$71,'2025年11月'!$A38,FALSE)),IF($C$30=料金比較表!$C$6,(HLOOKUP('2025年11月'!J$29,料金比較表!$74:$84,'2025年11月'!$A38,FALSE))))))))</f>
        <v/>
      </c>
      <c r="K38" s="141" t="str">
        <f ca="1">IF($C$30=料金比較表!$C$1,(HLOOKUP('2025年11月'!K$29,料金比較表!$10:$20,'2025年11月'!$A38,FALSE)),IF($C$30=料金比較表!$C$2,(HLOOKUP('2025年11月'!K$29,料金比較表!$23:$33,'2025年11月'!$A38,FALSE)),IF($C$30=料金比較表!$C$3,(HLOOKUP('2025年11月'!K$29,料金比較表!$36:$46,'2025年11月'!$A38,FALSE)),IF($C$30=料金比較表!$C$4,(HLOOKUP('2025年11月'!K$29,料金比較表!$48:$60,'2025年11月'!$A38,FALSE)),IF($C$30=料金比較表!$C$5,(HLOOKUP('2025年11月'!K$29,料金比較表!$61:$71,'2025年11月'!$A38,FALSE)),IF($C$30=料金比較表!$C$6,(HLOOKUP('2025年11月'!K$29,料金比較表!$74:$84,'2025年11月'!$A38,FALSE))))))))</f>
        <v/>
      </c>
      <c r="L38" s="141" t="str">
        <f ca="1">IF($C$30=料金比較表!$C$1,(HLOOKUP('2025年11月'!L$29,料金比較表!$10:$20,'2025年11月'!$A38,FALSE)),IF($C$30=料金比較表!$C$2,(HLOOKUP('2025年11月'!L$29,料金比較表!$23:$33,'2025年11月'!$A38,FALSE)),IF($C$30=料金比較表!$C$3,(HLOOKUP('2025年11月'!L$29,料金比較表!$36:$46,'2025年11月'!$A38,FALSE)),IF($C$30=料金比較表!$C$4,(HLOOKUP('2025年11月'!L$29,料金比較表!$48:$60,'2025年11月'!$A38,FALSE)),IF($C$30=料金比較表!$C$5,(HLOOKUP('2025年11月'!L$29,料金比較表!$61:$71,'2025年11月'!$A38,FALSE)),IF($C$30=料金比較表!$C$6,(HLOOKUP('2025年11月'!L$29,料金比較表!$74:$84,'2025年11月'!$A38,FALSE))))))))</f>
        <v/>
      </c>
      <c r="M38" s="141" t="str">
        <f ca="1">IF($C$30=料金比較表!$C$1,(HLOOKUP('2025年11月'!M$29,料金比較表!$10:$20,'2025年11月'!$A38,FALSE)),IF($C$30=料金比較表!$C$2,(HLOOKUP('2025年11月'!M$29,料金比較表!$23:$33,'2025年11月'!$A38,FALSE)),IF($C$30=料金比較表!$C$3,(HLOOKUP('2025年11月'!M$29,料金比較表!$36:$46,'2025年11月'!$A38,FALSE)),IF($C$30=料金比較表!$C$4,(HLOOKUP('2025年11月'!M$29,料金比較表!$48:$60,'2025年11月'!$A38,FALSE)),IF($C$30=料金比較表!$C$5,(HLOOKUP('2025年11月'!M$29,料金比較表!$61:$71,'2025年11月'!$A38,FALSE)),IF($C$30=料金比較表!$C$6,(HLOOKUP('2025年11月'!M$29,料金比較表!$74:$84,'2025年11月'!$A38,FALSE))))))))</f>
        <v/>
      </c>
      <c r="N38" s="141" t="str">
        <f ca="1">IF($C$30=料金比較表!$C$1,(HLOOKUP('2025年11月'!N$29,料金比較表!$10:$20,'2025年11月'!$A38,FALSE)),IF($C$30=料金比較表!$C$2,(HLOOKUP('2025年11月'!N$29,料金比較表!$23:$33,'2025年11月'!$A38,FALSE)),IF($C$30=料金比較表!$C$3,(HLOOKUP('2025年11月'!N$29,料金比較表!$36:$46,'2025年11月'!$A38,FALSE)),IF($C$30=料金比較表!$C$4,(HLOOKUP('2025年11月'!N$29,料金比較表!$48:$60,'2025年11月'!$A38,FALSE)),IF($C$30=料金比較表!$C$5,(HLOOKUP('2025年11月'!N$29,料金比較表!$61:$71,'2025年11月'!$A38,FALSE)),IF($C$30=料金比較表!$C$6,(HLOOKUP('2025年11月'!N$29,料金比較表!$74:$84,'2025年11月'!$A38,FALSE))))))))</f>
        <v/>
      </c>
      <c r="O38" s="141" t="str">
        <f ca="1">IF($C$30=料金比較表!$C$1,(HLOOKUP('2025年11月'!O$29,料金比較表!$10:$20,'2025年11月'!$A38,FALSE)),IF($C$30=料金比較表!$C$2,(HLOOKUP('2025年11月'!O$29,料金比較表!$23:$33,'2025年11月'!$A38,FALSE)),IF($C$30=料金比較表!$C$3,(HLOOKUP('2025年11月'!O$29,料金比較表!$36:$46,'2025年11月'!$A38,FALSE)),IF($C$30=料金比較表!$C$4,(HLOOKUP('2025年11月'!O$29,料金比較表!$48:$60,'2025年11月'!$A38,FALSE)),IF($C$30=料金比較表!$C$5,(HLOOKUP('2025年11月'!O$29,料金比較表!$61:$71,'2025年11月'!$A38,FALSE)),IF($C$30=料金比較表!$C$6,(HLOOKUP('2025年11月'!O$29,料金比較表!$74:$84,'2025年11月'!$A38,FALSE))))))))</f>
        <v/>
      </c>
      <c r="P38" s="141" t="str">
        <f ca="1">IF($C$30=料金比較表!$C$1,(HLOOKUP('2025年11月'!P$29,料金比較表!$10:$20,'2025年11月'!$A38,FALSE)),IF($C$30=料金比較表!$C$2,(HLOOKUP('2025年11月'!P$29,料金比較表!$23:$33,'2025年11月'!$A38,FALSE)),IF($C$30=料金比較表!$C$3,(HLOOKUP('2025年11月'!P$29,料金比較表!$36:$46,'2025年11月'!$A38,FALSE)),IF($C$30=料金比較表!$C$4,(HLOOKUP('2025年11月'!P$29,料金比較表!$48:$60,'2025年11月'!$A38,FALSE)),IF($C$30=料金比較表!$C$5,(HLOOKUP('2025年11月'!P$29,料金比較表!$61:$71,'2025年11月'!$A38,FALSE)),IF($C$30=料金比較表!$C$6,(HLOOKUP('2025年11月'!P$29,料金比較表!$74:$84,'2025年11月'!$A38,FALSE))))))))</f>
        <v/>
      </c>
      <c r="Q38" s="141" t="str">
        <f ca="1">IF($C$30=料金比較表!$C$1,(HLOOKUP('2025年11月'!Q$29,料金比較表!$10:$20,'2025年11月'!$A38,FALSE)),IF($C$30=料金比較表!$C$2,(HLOOKUP('2025年11月'!Q$29,料金比較表!$23:$33,'2025年11月'!$A38,FALSE)),IF($C$30=料金比較表!$C$3,(HLOOKUP('2025年11月'!Q$29,料金比較表!$36:$46,'2025年11月'!$A38,FALSE)),IF($C$30=料金比較表!$C$4,(HLOOKUP('2025年11月'!Q$29,料金比較表!$48:$60,'2025年11月'!$A38,FALSE)),IF($C$30=料金比較表!$C$5,(HLOOKUP('2025年11月'!Q$29,料金比較表!$61:$71,'2025年11月'!$A38,FALSE)),IF($C$30=料金比較表!$C$6,(HLOOKUP('2025年11月'!Q$29,料金比較表!$74:$84,'2025年11月'!$A38,FALSE))))))))</f>
        <v/>
      </c>
      <c r="R38" s="141" t="str">
        <f ca="1">IF($C$30=料金比較表!$C$1,(HLOOKUP('2025年11月'!R$29,料金比較表!$10:$20,'2025年11月'!$A38,FALSE)),IF($C$30=料金比較表!$C$2,(HLOOKUP('2025年11月'!R$29,料金比較表!$23:$33,'2025年11月'!$A38,FALSE)),IF($C$30=料金比較表!$C$3,(HLOOKUP('2025年11月'!R$29,料金比較表!$36:$46,'2025年11月'!$A38,FALSE)),IF($C$30=料金比較表!$C$4,(HLOOKUP('2025年11月'!R$29,料金比較表!$48:$60,'2025年11月'!$A38,FALSE)),IF($C$30=料金比較表!$C$5,(HLOOKUP('2025年11月'!R$29,料金比較表!$61:$71,'2025年11月'!$A38,FALSE)),IF($C$30=料金比較表!$C$6,(HLOOKUP('2025年11月'!R$29,料金比較表!$74:$84,'2025年11月'!$A38,FALSE))))))))</f>
        <v/>
      </c>
      <c r="S38" s="141" t="str">
        <f ca="1">IF($C$30=料金比較表!$C$1,(HLOOKUP('2025年11月'!S$29,料金比較表!$10:$20,'2025年11月'!$A38,FALSE)),IF($C$30=料金比較表!$C$2,(HLOOKUP('2025年11月'!S$29,料金比較表!$23:$33,'2025年11月'!$A38,FALSE)),IF($C$30=料金比較表!$C$3,(HLOOKUP('2025年11月'!S$29,料金比較表!$36:$46,'2025年11月'!$A38,FALSE)),IF($C$30=料金比較表!$C$4,(HLOOKUP('2025年11月'!S$29,料金比較表!$48:$60,'2025年11月'!$A38,FALSE)),IF($C$30=料金比較表!$C$5,(HLOOKUP('2025年11月'!S$29,料金比較表!$61:$71,'2025年11月'!$A38,FALSE)),IF($C$30=料金比較表!$C$6,(HLOOKUP('2025年11月'!S$29,料金比較表!$74:$84,'2025年11月'!$A38,FALSE))))))))</f>
        <v/>
      </c>
      <c r="T38" s="141" t="str">
        <f ca="1">IF($C$30=料金比較表!$C$1,(HLOOKUP('2025年11月'!T$29,料金比較表!$10:$20,'2025年11月'!$A38,FALSE)),IF($C$30=料金比較表!$C$2,(HLOOKUP('2025年11月'!T$29,料金比較表!$23:$33,'2025年11月'!$A38,FALSE)),IF($C$30=料金比較表!$C$3,(HLOOKUP('2025年11月'!T$29,料金比較表!$36:$46,'2025年11月'!$A38,FALSE)),IF($C$30=料金比較表!$C$4,(HLOOKUP('2025年11月'!T$29,料金比較表!$48:$60,'2025年11月'!$A38,FALSE)),IF($C$30=料金比較表!$C$5,(HLOOKUP('2025年11月'!T$29,料金比較表!$61:$71,'2025年11月'!$A38,FALSE)),IF($C$30=料金比較表!$C$6,(HLOOKUP('2025年11月'!T$29,料金比較表!$74:$84,'2025年11月'!$A38,FALSE))))))))</f>
        <v/>
      </c>
      <c r="U38" s="141" t="str">
        <f ca="1">IF($C$30=料金比較表!$C$1,(HLOOKUP('2025年11月'!U$29,料金比較表!$10:$20,'2025年11月'!$A38,FALSE)),IF($C$30=料金比較表!$C$2,(HLOOKUP('2025年11月'!U$29,料金比較表!$23:$33,'2025年11月'!$A38,FALSE)),IF($C$30=料金比較表!$C$3,(HLOOKUP('2025年11月'!U$29,料金比較表!$36:$46,'2025年11月'!$A38,FALSE)),IF($C$30=料金比較表!$C$4,(HLOOKUP('2025年11月'!U$29,料金比較表!$48:$60,'2025年11月'!$A38,FALSE)),IF($C$30=料金比較表!$C$5,(HLOOKUP('2025年11月'!U$29,料金比較表!$61:$71,'2025年11月'!$A38,FALSE)),IF($C$30=料金比較表!$C$6,(HLOOKUP('2025年11月'!U$29,料金比較表!$74:$84,'2025年11月'!$A38,FALSE))))))))</f>
        <v/>
      </c>
      <c r="V38" s="141" t="str">
        <f ca="1">IF($C$30=料金比較表!$C$1,(HLOOKUP('2025年11月'!V$29,料金比較表!$10:$20,'2025年11月'!$A38,FALSE)),IF($C$30=料金比較表!$C$2,(HLOOKUP('2025年11月'!V$29,料金比較表!$23:$33,'2025年11月'!$A38,FALSE)),IF($C$30=料金比較表!$C$3,(HLOOKUP('2025年11月'!V$29,料金比較表!$36:$46,'2025年11月'!$A38,FALSE)),IF($C$30=料金比較表!$C$4,(HLOOKUP('2025年11月'!V$29,料金比較表!$48:$60,'2025年11月'!$A38,FALSE)),IF($C$30=料金比較表!$C$5,(HLOOKUP('2025年11月'!V$29,料金比較表!$61:$71,'2025年11月'!$A38,FALSE)),IF($C$30=料金比較表!$C$6,(HLOOKUP('2025年11月'!V$29,料金比較表!$74:$84,'2025年11月'!$A38,FALSE))))))))</f>
        <v/>
      </c>
      <c r="W38" s="141" t="str">
        <f ca="1">IF($C$30=料金比較表!$C$1,(HLOOKUP('2025年11月'!W$29,料金比較表!$10:$20,'2025年11月'!$A38,FALSE)),IF($C$30=料金比較表!$C$2,(HLOOKUP('2025年11月'!W$29,料金比較表!$23:$33,'2025年11月'!$A38,FALSE)),IF($C$30=料金比較表!$C$3,(HLOOKUP('2025年11月'!W$29,料金比較表!$36:$46,'2025年11月'!$A38,FALSE)),IF($C$30=料金比較表!$C$4,(HLOOKUP('2025年11月'!W$29,料金比較表!$48:$60,'2025年11月'!$A38,FALSE)),IF($C$30=料金比較表!$C$5,(HLOOKUP('2025年11月'!W$29,料金比較表!$61:$71,'2025年11月'!$A38,FALSE)),IF($C$30=料金比較表!$C$6,(HLOOKUP('2025年11月'!W$29,料金比較表!$74:$84,'2025年11月'!$A38,FALSE))))))))</f>
        <v/>
      </c>
      <c r="X38" s="141" t="str">
        <f ca="1">IF($C$30=料金比較表!$C$1,(HLOOKUP('2025年11月'!X$29,料金比較表!$10:$20,'2025年11月'!$A38,FALSE)),IF($C$30=料金比較表!$C$2,(HLOOKUP('2025年11月'!X$29,料金比較表!$23:$33,'2025年11月'!$A38,FALSE)),IF($C$30=料金比較表!$C$3,(HLOOKUP('2025年11月'!X$29,料金比較表!$36:$46,'2025年11月'!$A38,FALSE)),IF($C$30=料金比較表!$C$4,(HLOOKUP('2025年11月'!X$29,料金比較表!$48:$60,'2025年11月'!$A38,FALSE)),IF($C$30=料金比較表!$C$5,(HLOOKUP('2025年11月'!X$29,料金比較表!$61:$71,'2025年11月'!$A38,FALSE)),IF($C$30=料金比較表!$C$6,(HLOOKUP('2025年11月'!X$29,料金比較表!$74:$84,'2025年11月'!$A38,FALSE))))))))</f>
        <v/>
      </c>
      <c r="Y38" s="141" t="str">
        <f ca="1">IF($C$30=料金比較表!$C$1,(HLOOKUP('2025年11月'!Y$29,料金比較表!$10:$20,'2025年11月'!$A38,FALSE)),IF($C$30=料金比較表!$C$2,(HLOOKUP('2025年11月'!Y$29,料金比較表!$23:$33,'2025年11月'!$A38,FALSE)),IF($C$30=料金比較表!$C$3,(HLOOKUP('2025年11月'!Y$29,料金比較表!$36:$46,'2025年11月'!$A38,FALSE)),IF($C$30=料金比較表!$C$4,(HLOOKUP('2025年11月'!Y$29,料金比較表!$48:$60,'2025年11月'!$A38,FALSE)),IF($C$30=料金比較表!$C$5,(HLOOKUP('2025年11月'!Y$29,料金比較表!$61:$71,'2025年11月'!$A38,FALSE)),IF($C$30=料金比較表!$C$6,(HLOOKUP('2025年11月'!Y$29,料金比較表!$74:$84,'2025年11月'!$A38,FALSE))))))))</f>
        <v/>
      </c>
      <c r="Z38" s="141" t="str">
        <f ca="1">IF($C$30=料金比較表!$C$1,(HLOOKUP('2025年11月'!Z$29,料金比較表!$10:$20,'2025年11月'!$A38,FALSE)),IF($C$30=料金比較表!$C$2,(HLOOKUP('2025年11月'!Z$29,料金比較表!$23:$33,'2025年11月'!$A38,FALSE)),IF($C$30=料金比較表!$C$3,(HLOOKUP('2025年11月'!Z$29,料金比較表!$36:$46,'2025年11月'!$A38,FALSE)),IF($C$30=料金比較表!$C$4,(HLOOKUP('2025年11月'!Z$29,料金比較表!$48:$60,'2025年11月'!$A38,FALSE)),IF($C$30=料金比較表!$C$5,(HLOOKUP('2025年11月'!Z$29,料金比較表!$61:$71,'2025年11月'!$A38,FALSE)),IF($C$30=料金比較表!$C$6,(HLOOKUP('2025年11月'!Z$29,料金比較表!$74:$84,'2025年11月'!$A38,FALSE))))))))</f>
        <v/>
      </c>
      <c r="AA38" s="141" t="str">
        <f ca="1">IF($C$30=料金比較表!$C$1,(HLOOKUP('2025年11月'!AA$29,料金比較表!$10:$20,'2025年11月'!$A38,FALSE)),IF($C$30=料金比較表!$C$2,(HLOOKUP('2025年11月'!AA$29,料金比較表!$23:$33,'2025年11月'!$A38,FALSE)),IF($C$30=料金比較表!$C$3,(HLOOKUP('2025年11月'!AA$29,料金比較表!$36:$46,'2025年11月'!$A38,FALSE)),IF($C$30=料金比較表!$C$4,(HLOOKUP('2025年11月'!AA$29,料金比較表!$48:$60,'2025年11月'!$A38,FALSE)),IF($C$30=料金比較表!$C$5,(HLOOKUP('2025年11月'!AA$29,料金比較表!$61:$71,'2025年11月'!$A38,FALSE)),IF($C$30=料金比較表!$C$6,(HLOOKUP('2025年11月'!AA$29,料金比較表!$74:$84,'2025年11月'!$A38,FALSE))))))))</f>
        <v/>
      </c>
      <c r="AB38" s="141" t="str">
        <f ca="1">IF($C$30=料金比較表!$C$1,(HLOOKUP('2025年11月'!AB$29,料金比較表!$10:$20,'2025年11月'!$A38,FALSE)),IF($C$30=料金比較表!$C$2,(HLOOKUP('2025年11月'!AB$29,料金比較表!$23:$33,'2025年11月'!$A38,FALSE)),IF($C$30=料金比較表!$C$3,(HLOOKUP('2025年11月'!AB$29,料金比較表!$36:$46,'2025年11月'!$A38,FALSE)),IF($C$30=料金比較表!$C$4,(HLOOKUP('2025年11月'!AB$29,料金比較表!$48:$60,'2025年11月'!$A38,FALSE)),IF($C$30=料金比較表!$C$5,(HLOOKUP('2025年11月'!AB$29,料金比較表!$61:$71,'2025年11月'!$A38,FALSE)),IF($C$30=料金比較表!$C$6,(HLOOKUP('2025年11月'!AB$29,料金比較表!$74:$84,'2025年11月'!$A38,FALSE))))))))</f>
        <v/>
      </c>
      <c r="AC38" s="141" t="str">
        <f ca="1">IF($C$30=料金比較表!$C$1,(HLOOKUP('2025年11月'!AC$29,料金比較表!$10:$20,'2025年11月'!$A38,FALSE)),IF($C$30=料金比較表!$C$2,(HLOOKUP('2025年11月'!AC$29,料金比較表!$23:$33,'2025年11月'!$A38,FALSE)),IF($C$30=料金比較表!$C$3,(HLOOKUP('2025年11月'!AC$29,料金比較表!$36:$46,'2025年11月'!$A38,FALSE)),IF($C$30=料金比較表!$C$4,(HLOOKUP('2025年11月'!AC$29,料金比較表!$48:$60,'2025年11月'!$A38,FALSE)),IF($C$30=料金比較表!$C$5,(HLOOKUP('2025年11月'!AC$29,料金比較表!$61:$71,'2025年11月'!$A38,FALSE)),IF($C$30=料金比較表!$C$6,(HLOOKUP('2025年11月'!AC$29,料金比較表!$74:$84,'2025年11月'!$A38,FALSE))))))))</f>
        <v/>
      </c>
      <c r="AD38" s="141" t="str">
        <f ca="1">IF($C$30=料金比較表!$C$1,(HLOOKUP('2025年11月'!AD$29,料金比較表!$10:$20,'2025年11月'!$A38,FALSE)),IF($C$30=料金比較表!$C$2,(HLOOKUP('2025年11月'!AD$29,料金比較表!$23:$33,'2025年11月'!$A38,FALSE)),IF($C$30=料金比較表!$C$3,(HLOOKUP('2025年11月'!AD$29,料金比較表!$36:$46,'2025年11月'!$A38,FALSE)),IF($C$30=料金比較表!$C$4,(HLOOKUP('2025年11月'!AD$29,料金比較表!$48:$60,'2025年11月'!$A38,FALSE)),IF($C$30=料金比較表!$C$5,(HLOOKUP('2025年11月'!AD$29,料金比較表!$61:$71,'2025年11月'!$A38,FALSE)),IF($C$30=料金比較表!$C$6,(HLOOKUP('2025年11月'!AD$29,料金比較表!$74:$84,'2025年11月'!$A38,FALSE))))))))</f>
        <v/>
      </c>
      <c r="AE38" s="141" t="str">
        <f ca="1">IF($C$30=料金比較表!$C$1,(HLOOKUP('2025年11月'!AE$29,料金比較表!$10:$20,'2025年11月'!$A38,FALSE)),IF($C$30=料金比較表!$C$2,(HLOOKUP('2025年11月'!AE$29,料金比較表!$23:$33,'2025年11月'!$A38,FALSE)),IF($C$30=料金比較表!$C$3,(HLOOKUP('2025年11月'!AE$29,料金比較表!$36:$46,'2025年11月'!$A38,FALSE)),IF($C$30=料金比較表!$C$4,(HLOOKUP('2025年11月'!AE$29,料金比較表!$48:$60,'2025年11月'!$A38,FALSE)),IF($C$30=料金比較表!$C$5,(HLOOKUP('2025年11月'!AE$29,料金比較表!$61:$71,'2025年11月'!$A38,FALSE)),IF($C$30=料金比較表!$C$6,(HLOOKUP('2025年11月'!AE$29,料金比較表!$74:$84,'2025年11月'!$A38,FALSE))))))))</f>
        <v/>
      </c>
      <c r="AF38" s="141" t="str">
        <f ca="1">IF($C$30=料金比較表!$C$1,(HLOOKUP('2025年11月'!AF$29,料金比較表!$10:$20,'2025年11月'!$A38,FALSE)),IF($C$30=料金比較表!$C$2,(HLOOKUP('2025年11月'!AF$29,料金比較表!$23:$33,'2025年11月'!$A38,FALSE)),IF($C$30=料金比較表!$C$3,(HLOOKUP('2025年11月'!AF$29,料金比較表!$36:$46,'2025年11月'!$A38,FALSE)),IF($C$30=料金比較表!$C$4,(HLOOKUP('2025年11月'!AF$29,料金比較表!$48:$60,'2025年11月'!$A38,FALSE)),IF($C$30=料金比較表!$C$5,(HLOOKUP('2025年11月'!AF$29,料金比較表!$61:$71,'2025年11月'!$A38,FALSE)),IF($C$30=料金比較表!$C$6,(HLOOKUP('2025年11月'!AF$29,料金比較表!$74:$84,'2025年11月'!$A38,FALSE))))))))</f>
        <v/>
      </c>
      <c r="AG38" s="141" t="str">
        <f ca="1">IF($C$30=料金比較表!$C$1,(HLOOKUP('2025年11月'!AG$29,料金比較表!$10:$20,'2025年11月'!$A38,FALSE)),IF($C$30=料金比較表!$C$2,(HLOOKUP('2025年11月'!AG$29,料金比較表!$23:$33,'2025年11月'!$A38,FALSE)),IF($C$30=料金比較表!$C$3,(HLOOKUP('2025年11月'!AG$29,料金比較表!$36:$46,'2025年11月'!$A38,FALSE)),IF($C$30=料金比較表!$C$4,(HLOOKUP('2025年11月'!AG$29,料金比較表!$48:$60,'2025年11月'!$A38,FALSE)),IF($C$30=料金比較表!$C$5,(HLOOKUP('2025年11月'!AG$29,料金比較表!$61:$71,'2025年11月'!$A38,FALSE)),IF($C$30=料金比較表!$C$6,(HLOOKUP('2025年11月'!AG$29,料金比較表!$74:$84,'2025年11月'!$A38,FALSE))))))))</f>
        <v/>
      </c>
      <c r="AH38" s="194"/>
    </row>
    <row r="39" spans="1:35" ht="18.75" customHeight="1" x14ac:dyDescent="0.2">
      <c r="B39" s="320" t="str">
        <f>B38</f>
        <v>プールヴィラ　古宇利島　ｂｙ　コルディオスマートリゾート</v>
      </c>
      <c r="C39" s="209" t="str">
        <f>$B$3&amp;"(単泊)"</f>
        <v>ラグジュアリープールヴィラ(単泊)</v>
      </c>
      <c r="D39" s="115" t="s">
        <v>205</v>
      </c>
      <c r="E39" s="116" t="s">
        <v>205</v>
      </c>
      <c r="F39" s="116" t="s">
        <v>185</v>
      </c>
      <c r="G39" s="116" t="s">
        <v>185</v>
      </c>
      <c r="H39" s="116" t="s">
        <v>185</v>
      </c>
      <c r="I39" s="116" t="s">
        <v>216</v>
      </c>
      <c r="J39" s="116" t="s">
        <v>185</v>
      </c>
      <c r="K39" s="116" t="s">
        <v>206</v>
      </c>
      <c r="L39" s="116" t="s">
        <v>190</v>
      </c>
      <c r="M39" s="116" t="s">
        <v>182</v>
      </c>
      <c r="N39" s="116" t="s">
        <v>216</v>
      </c>
      <c r="O39" s="116" t="s">
        <v>218</v>
      </c>
      <c r="P39" s="116" t="s">
        <v>216</v>
      </c>
      <c r="Q39" s="116" t="s">
        <v>66</v>
      </c>
      <c r="R39" s="116" t="s">
        <v>217</v>
      </c>
      <c r="S39" s="116" t="s">
        <v>190</v>
      </c>
      <c r="T39" s="116" t="s">
        <v>235</v>
      </c>
      <c r="U39" s="116" t="s">
        <v>235</v>
      </c>
      <c r="V39" s="116" t="s">
        <v>218</v>
      </c>
      <c r="W39" s="116" t="s">
        <v>235</v>
      </c>
      <c r="X39" s="116" t="s">
        <v>197</v>
      </c>
      <c r="Y39" s="116" t="s">
        <v>205</v>
      </c>
      <c r="Z39" s="116" t="s">
        <v>184</v>
      </c>
      <c r="AA39" s="116" t="s">
        <v>184</v>
      </c>
      <c r="AB39" s="116" t="s">
        <v>185</v>
      </c>
      <c r="AC39" s="116" t="s">
        <v>195</v>
      </c>
      <c r="AD39" s="116" t="s">
        <v>195</v>
      </c>
      <c r="AE39" s="116" t="s">
        <v>190</v>
      </c>
      <c r="AF39" s="116" t="s">
        <v>184</v>
      </c>
      <c r="AG39" s="116" t="s">
        <v>195</v>
      </c>
      <c r="AH39" s="195"/>
      <c r="AI39" s="13"/>
    </row>
    <row r="40" spans="1:35" x14ac:dyDescent="0.2">
      <c r="B40" s="320"/>
      <c r="C40" s="210" t="str">
        <f>$F$1</f>
        <v>WEB割</v>
      </c>
      <c r="D40" s="44" t="str">
        <f ca="1">IFERROR(IF(D64=0,"Close",(IFERROR(HLOOKUP(D39,$D$2:$BC$3,2,FALSE),""))),"")</f>
        <v>Close</v>
      </c>
      <c r="E40" s="44" t="str">
        <f t="shared" ref="E40:AG40" ca="1" si="2">IFERROR(IF(E64=0,"Close",(IFERROR(HLOOKUP(E39,$D$2:$BC$3,2,FALSE),""))),"")</f>
        <v>Close</v>
      </c>
      <c r="F40" s="44" t="str">
        <f t="shared" ca="1" si="2"/>
        <v>Close</v>
      </c>
      <c r="G40" s="44" t="str">
        <f t="shared" ca="1" si="2"/>
        <v>Close</v>
      </c>
      <c r="H40" s="44" t="str">
        <f t="shared" ca="1" si="2"/>
        <v>Close</v>
      </c>
      <c r="I40" s="44" t="str">
        <f t="shared" ca="1" si="2"/>
        <v>Close</v>
      </c>
      <c r="J40" s="44">
        <f t="shared" ca="1" si="2"/>
        <v>54000</v>
      </c>
      <c r="K40" s="44" t="str">
        <f t="shared" ca="1" si="2"/>
        <v>Close</v>
      </c>
      <c r="L40" s="44" t="str">
        <f t="shared" ca="1" si="2"/>
        <v>Close</v>
      </c>
      <c r="M40" s="44" t="str">
        <f t="shared" ca="1" si="2"/>
        <v>Close</v>
      </c>
      <c r="N40" s="44" t="str">
        <f t="shared" ca="1" si="2"/>
        <v>Close</v>
      </c>
      <c r="O40" s="44">
        <f t="shared" ca="1" si="2"/>
        <v>48000</v>
      </c>
      <c r="P40" s="44" t="str">
        <f t="shared" ca="1" si="2"/>
        <v>Close</v>
      </c>
      <c r="Q40" s="44" t="str">
        <f t="shared" ca="1" si="2"/>
        <v>Close</v>
      </c>
      <c r="R40" s="44">
        <f t="shared" ca="1" si="2"/>
        <v>67000</v>
      </c>
      <c r="S40" s="44" t="str">
        <f t="shared" ca="1" si="2"/>
        <v>Close</v>
      </c>
      <c r="T40" s="44">
        <f t="shared" ca="1" si="2"/>
        <v>52500</v>
      </c>
      <c r="U40" s="44" t="str">
        <f t="shared" ca="1" si="2"/>
        <v>Close</v>
      </c>
      <c r="V40" s="44">
        <f t="shared" ca="1" si="2"/>
        <v>48000</v>
      </c>
      <c r="W40" s="44" t="str">
        <f t="shared" ca="1" si="2"/>
        <v>Close</v>
      </c>
      <c r="X40" s="44" t="str">
        <f t="shared" ca="1" si="2"/>
        <v>Close</v>
      </c>
      <c r="Y40" s="44" t="str">
        <f t="shared" ca="1" si="2"/>
        <v>Close</v>
      </c>
      <c r="Z40" s="44">
        <f t="shared" ca="1" si="2"/>
        <v>62500</v>
      </c>
      <c r="AA40" s="44">
        <f t="shared" ca="1" si="2"/>
        <v>62500</v>
      </c>
      <c r="AB40" s="44">
        <f t="shared" ca="1" si="2"/>
        <v>54000</v>
      </c>
      <c r="AC40" s="44">
        <f t="shared" ca="1" si="2"/>
        <v>44800</v>
      </c>
      <c r="AD40" s="44">
        <f t="shared" ca="1" si="2"/>
        <v>44800</v>
      </c>
      <c r="AE40" s="44">
        <f t="shared" ca="1" si="2"/>
        <v>59800</v>
      </c>
      <c r="AF40" s="44">
        <f t="shared" ca="1" si="2"/>
        <v>62500</v>
      </c>
      <c r="AG40" s="44">
        <f t="shared" ca="1" si="2"/>
        <v>44800</v>
      </c>
      <c r="AH40" s="196"/>
      <c r="AI40" s="13"/>
    </row>
    <row r="41" spans="1:35" x14ac:dyDescent="0.2">
      <c r="B41" s="320"/>
      <c r="C41" s="210" t="str">
        <f>$B$3&amp;"(連泊)"</f>
        <v>ラグジュアリープールヴィラ(連泊)</v>
      </c>
      <c r="D41" s="45" t="str">
        <f>IF(ISBLANK(D$39),"",D$39)</f>
        <v>Q</v>
      </c>
      <c r="E41" s="46" t="str">
        <f t="shared" ref="E41" si="3">IF(ISBLANK(E$39),"",E$39)</f>
        <v>Q</v>
      </c>
      <c r="F41" s="46" t="s">
        <v>185</v>
      </c>
      <c r="G41" s="46" t="s">
        <v>185</v>
      </c>
      <c r="H41" s="46" t="s">
        <v>185</v>
      </c>
      <c r="I41" s="46" t="s">
        <v>216</v>
      </c>
      <c r="J41" s="46" t="s">
        <v>185</v>
      </c>
      <c r="K41" s="46" t="s">
        <v>206</v>
      </c>
      <c r="L41" s="46" t="s">
        <v>190</v>
      </c>
      <c r="M41" s="46" t="s">
        <v>182</v>
      </c>
      <c r="N41" s="46" t="s">
        <v>216</v>
      </c>
      <c r="O41" s="46" t="s">
        <v>218</v>
      </c>
      <c r="P41" s="46" t="s">
        <v>216</v>
      </c>
      <c r="Q41" s="46" t="s">
        <v>66</v>
      </c>
      <c r="R41" s="46" t="s">
        <v>217</v>
      </c>
      <c r="S41" s="46" t="s">
        <v>190</v>
      </c>
      <c r="T41" s="46" t="s">
        <v>235</v>
      </c>
      <c r="U41" s="46" t="s">
        <v>9</v>
      </c>
      <c r="V41" s="46" t="s">
        <v>218</v>
      </c>
      <c r="W41" s="46" t="s">
        <v>235</v>
      </c>
      <c r="X41" s="46" t="s">
        <v>197</v>
      </c>
      <c r="Y41" s="46" t="s">
        <v>205</v>
      </c>
      <c r="Z41" s="46" t="s">
        <v>184</v>
      </c>
      <c r="AA41" s="46" t="s">
        <v>184</v>
      </c>
      <c r="AB41" s="46" t="s">
        <v>185</v>
      </c>
      <c r="AC41" s="46" t="s">
        <v>195</v>
      </c>
      <c r="AD41" s="46" t="s">
        <v>195</v>
      </c>
      <c r="AE41" s="46" t="s">
        <v>12</v>
      </c>
      <c r="AF41" s="46" t="s">
        <v>13</v>
      </c>
      <c r="AG41" s="46" t="s">
        <v>7</v>
      </c>
      <c r="AH41" s="197"/>
    </row>
    <row r="42" spans="1:35" ht="18" thickBot="1" x14ac:dyDescent="0.25">
      <c r="B42" s="320"/>
      <c r="C42" s="215" t="str">
        <f>$F$10</f>
        <v>連泊</v>
      </c>
      <c r="D42" s="122" t="str">
        <f ca="1">IFERROR(IF(D64=0,"Close",(IFERROR(HLOOKUP(D41,$D$11:$BC$12,2,FALSE),""))),"")</f>
        <v>Close</v>
      </c>
      <c r="E42" s="123" t="str">
        <f t="shared" ref="E42:AG42" ca="1" si="4">IFERROR(IF(E64=0,"Close",(IFERROR(HLOOKUP(E41,$D$11:$BC$12,2,FALSE),""))),"")</f>
        <v>Close</v>
      </c>
      <c r="F42" s="123" t="str">
        <f t="shared" ca="1" si="4"/>
        <v>Close</v>
      </c>
      <c r="G42" s="123" t="str">
        <f t="shared" ca="1" si="4"/>
        <v>Close</v>
      </c>
      <c r="H42" s="123" t="str">
        <f t="shared" ca="1" si="4"/>
        <v>Close</v>
      </c>
      <c r="I42" s="123" t="str">
        <f t="shared" ca="1" si="4"/>
        <v>Close</v>
      </c>
      <c r="J42" s="123">
        <f t="shared" ca="1" si="4"/>
        <v>48600</v>
      </c>
      <c r="K42" s="123" t="str">
        <f t="shared" ca="1" si="4"/>
        <v>Close</v>
      </c>
      <c r="L42" s="123" t="str">
        <f t="shared" ca="1" si="4"/>
        <v>Close</v>
      </c>
      <c r="M42" s="123" t="str">
        <f t="shared" ca="1" si="4"/>
        <v>Close</v>
      </c>
      <c r="N42" s="123" t="str">
        <f t="shared" ca="1" si="4"/>
        <v>Close</v>
      </c>
      <c r="O42" s="123">
        <f t="shared" ca="1" si="4"/>
        <v>43200</v>
      </c>
      <c r="P42" s="123" t="str">
        <f t="shared" ca="1" si="4"/>
        <v>Close</v>
      </c>
      <c r="Q42" s="123" t="str">
        <f t="shared" ca="1" si="4"/>
        <v>Close</v>
      </c>
      <c r="R42" s="123">
        <f t="shared" ca="1" si="4"/>
        <v>60300</v>
      </c>
      <c r="S42" s="123" t="str">
        <f t="shared" ca="1" si="4"/>
        <v>Close</v>
      </c>
      <c r="T42" s="123">
        <f t="shared" ca="1" si="4"/>
        <v>47250</v>
      </c>
      <c r="U42" s="123" t="str">
        <f t="shared" ca="1" si="4"/>
        <v>Close</v>
      </c>
      <c r="V42" s="123">
        <f t="shared" ca="1" si="4"/>
        <v>43200</v>
      </c>
      <c r="W42" s="123" t="str">
        <f t="shared" ca="1" si="4"/>
        <v>Close</v>
      </c>
      <c r="X42" s="123" t="str">
        <f t="shared" ca="1" si="4"/>
        <v>Close</v>
      </c>
      <c r="Y42" s="123" t="str">
        <f t="shared" ca="1" si="4"/>
        <v>Close</v>
      </c>
      <c r="Z42" s="123">
        <f t="shared" ca="1" si="4"/>
        <v>56250</v>
      </c>
      <c r="AA42" s="123">
        <f t="shared" ca="1" si="4"/>
        <v>56250</v>
      </c>
      <c r="AB42" s="123">
        <f t="shared" ca="1" si="4"/>
        <v>48600</v>
      </c>
      <c r="AC42" s="123">
        <f t="shared" ca="1" si="4"/>
        <v>40320</v>
      </c>
      <c r="AD42" s="123">
        <f t="shared" ca="1" si="4"/>
        <v>40320</v>
      </c>
      <c r="AE42" s="123">
        <f t="shared" ca="1" si="4"/>
        <v>53820</v>
      </c>
      <c r="AF42" s="123">
        <f t="shared" ca="1" si="4"/>
        <v>56250</v>
      </c>
      <c r="AG42" s="123">
        <f t="shared" ca="1" si="4"/>
        <v>40320</v>
      </c>
      <c r="AH42" s="199"/>
    </row>
    <row r="43" spans="1:35" x14ac:dyDescent="0.2">
      <c r="B43" s="320"/>
      <c r="C43" s="209" t="str">
        <f>$B$4&amp;"(単泊)"</f>
        <v>with SAUNA(単泊)</v>
      </c>
      <c r="D43" s="226" t="str">
        <f>IF(ISBLANK(D$39),"",D$39)</f>
        <v>Q</v>
      </c>
      <c r="E43" s="116" t="str">
        <f t="shared" ref="E43" si="5">IF(ISBLANK(E$39),"",E$39)</f>
        <v>Q</v>
      </c>
      <c r="F43" s="116" t="s">
        <v>185</v>
      </c>
      <c r="G43" s="116" t="s">
        <v>185</v>
      </c>
      <c r="H43" s="116" t="s">
        <v>185</v>
      </c>
      <c r="I43" s="116" t="s">
        <v>216</v>
      </c>
      <c r="J43" s="116" t="s">
        <v>185</v>
      </c>
      <c r="K43" s="116" t="s">
        <v>206</v>
      </c>
      <c r="L43" s="116" t="s">
        <v>190</v>
      </c>
      <c r="M43" s="116" t="s">
        <v>182</v>
      </c>
      <c r="N43" s="116" t="s">
        <v>216</v>
      </c>
      <c r="O43" s="116" t="s">
        <v>218</v>
      </c>
      <c r="P43" s="116" t="s">
        <v>216</v>
      </c>
      <c r="Q43" s="116" t="s">
        <v>66</v>
      </c>
      <c r="R43" s="116" t="s">
        <v>217</v>
      </c>
      <c r="S43" s="116" t="s">
        <v>190</v>
      </c>
      <c r="T43" s="116" t="s">
        <v>235</v>
      </c>
      <c r="U43" s="116" t="s">
        <v>9</v>
      </c>
      <c r="V43" s="116" t="s">
        <v>218</v>
      </c>
      <c r="W43" s="116" t="s">
        <v>235</v>
      </c>
      <c r="X43" s="116" t="s">
        <v>197</v>
      </c>
      <c r="Y43" s="116" t="s">
        <v>205</v>
      </c>
      <c r="Z43" s="116" t="s">
        <v>184</v>
      </c>
      <c r="AA43" s="116" t="s">
        <v>184</v>
      </c>
      <c r="AB43" s="116" t="s">
        <v>185</v>
      </c>
      <c r="AC43" s="116" t="s">
        <v>195</v>
      </c>
      <c r="AD43" s="116" t="s">
        <v>195</v>
      </c>
      <c r="AE43" s="116" t="s">
        <v>12</v>
      </c>
      <c r="AF43" s="116" t="s">
        <v>13</v>
      </c>
      <c r="AG43" s="116" t="s">
        <v>7</v>
      </c>
      <c r="AH43" s="195"/>
      <c r="AI43" s="13"/>
    </row>
    <row r="44" spans="1:35" x14ac:dyDescent="0.2">
      <c r="B44" s="320"/>
      <c r="C44" s="210" t="str">
        <f>$F$1</f>
        <v>WEB割</v>
      </c>
      <c r="D44" s="44" t="str">
        <f ca="1">IFERROR(IF(D65=0,"Close",(IFERROR(HLOOKUP(D43,$D$2:$BC$4,3,FALSE),""))),"")</f>
        <v>Close</v>
      </c>
      <c r="E44" s="44" t="str">
        <f t="shared" ref="E44:AG44" ca="1" si="6">IFERROR(IF(E65=0,"Close",(IFERROR(HLOOKUP(E43,$D$2:$BC$4,3,FALSE),""))),"")</f>
        <v>Close</v>
      </c>
      <c r="F44" s="44" t="str">
        <f t="shared" ca="1" si="6"/>
        <v>Close</v>
      </c>
      <c r="G44" s="44" t="str">
        <f t="shared" ca="1" si="6"/>
        <v>Close</v>
      </c>
      <c r="H44" s="44" t="str">
        <f t="shared" ca="1" si="6"/>
        <v>Close</v>
      </c>
      <c r="I44" s="44" t="str">
        <f t="shared" ca="1" si="6"/>
        <v>Close</v>
      </c>
      <c r="J44" s="44">
        <f t="shared" ca="1" si="6"/>
        <v>64000</v>
      </c>
      <c r="K44" s="44">
        <f t="shared" ca="1" si="6"/>
        <v>86500</v>
      </c>
      <c r="L44" s="44" t="str">
        <f t="shared" ca="1" si="6"/>
        <v>Close</v>
      </c>
      <c r="M44" s="44" t="str">
        <f t="shared" ca="1" si="6"/>
        <v>Close</v>
      </c>
      <c r="N44" s="44" t="str">
        <f t="shared" ca="1" si="6"/>
        <v>Close</v>
      </c>
      <c r="O44" s="44" t="str">
        <f t="shared" ca="1" si="6"/>
        <v>Close</v>
      </c>
      <c r="P44" s="44" t="str">
        <f t="shared" ca="1" si="6"/>
        <v>Close</v>
      </c>
      <c r="Q44" s="44" t="str">
        <f t="shared" ca="1" si="6"/>
        <v>Close</v>
      </c>
      <c r="R44" s="44" t="str">
        <f t="shared" ca="1" si="6"/>
        <v>Close</v>
      </c>
      <c r="S44" s="44" t="str">
        <f t="shared" ca="1" si="6"/>
        <v>Close</v>
      </c>
      <c r="T44" s="44" t="str">
        <f t="shared" ca="1" si="6"/>
        <v>Close</v>
      </c>
      <c r="U44" s="44">
        <f t="shared" ca="1" si="6"/>
        <v>62500</v>
      </c>
      <c r="V44" s="44">
        <f t="shared" ca="1" si="6"/>
        <v>58000</v>
      </c>
      <c r="W44" s="44">
        <f t="shared" ca="1" si="6"/>
        <v>62500</v>
      </c>
      <c r="X44" s="44" t="str">
        <f t="shared" ca="1" si="6"/>
        <v>Close</v>
      </c>
      <c r="Y44" s="44">
        <f t="shared" ca="1" si="6"/>
        <v>90700</v>
      </c>
      <c r="Z44" s="44">
        <f t="shared" ca="1" si="6"/>
        <v>72500</v>
      </c>
      <c r="AA44" s="44">
        <f t="shared" ca="1" si="6"/>
        <v>72500</v>
      </c>
      <c r="AB44" s="44" t="str">
        <f t="shared" ca="1" si="6"/>
        <v>Close</v>
      </c>
      <c r="AC44" s="44">
        <f t="shared" ca="1" si="6"/>
        <v>54800</v>
      </c>
      <c r="AD44" s="44" t="str">
        <f t="shared" ca="1" si="6"/>
        <v>Close</v>
      </c>
      <c r="AE44" s="44" t="str">
        <f t="shared" ca="1" si="6"/>
        <v>Close</v>
      </c>
      <c r="AF44" s="44" t="str">
        <f t="shared" ca="1" si="6"/>
        <v>Close</v>
      </c>
      <c r="AG44" s="44" t="str">
        <f t="shared" ca="1" si="6"/>
        <v>Close</v>
      </c>
      <c r="AH44" s="196"/>
      <c r="AI44" s="13"/>
    </row>
    <row r="45" spans="1:35" x14ac:dyDescent="0.2">
      <c r="B45" s="320"/>
      <c r="C45" s="210" t="str">
        <f>$B$4&amp;"(連泊)"</f>
        <v>with SAUNA(連泊)</v>
      </c>
      <c r="D45" s="45" t="str">
        <f>IF(ISBLANK(D$41),"",D$41)</f>
        <v>Q</v>
      </c>
      <c r="E45" s="46" t="str">
        <f t="shared" ref="E45" si="7">IF(ISBLANK(E$41),"",E$41)</f>
        <v>Q</v>
      </c>
      <c r="F45" s="46" t="s">
        <v>185</v>
      </c>
      <c r="G45" s="46" t="s">
        <v>185</v>
      </c>
      <c r="H45" s="46" t="s">
        <v>185</v>
      </c>
      <c r="I45" s="46" t="s">
        <v>216</v>
      </c>
      <c r="J45" s="46" t="s">
        <v>185</v>
      </c>
      <c r="K45" s="46" t="s">
        <v>206</v>
      </c>
      <c r="L45" s="46" t="s">
        <v>190</v>
      </c>
      <c r="M45" s="46" t="s">
        <v>182</v>
      </c>
      <c r="N45" s="46" t="s">
        <v>216</v>
      </c>
      <c r="O45" s="46" t="s">
        <v>218</v>
      </c>
      <c r="P45" s="46" t="s">
        <v>216</v>
      </c>
      <c r="Q45" s="46" t="s">
        <v>66</v>
      </c>
      <c r="R45" s="46" t="s">
        <v>217</v>
      </c>
      <c r="S45" s="46" t="s">
        <v>190</v>
      </c>
      <c r="T45" s="46" t="s">
        <v>235</v>
      </c>
      <c r="U45" s="46" t="s">
        <v>9</v>
      </c>
      <c r="V45" s="46" t="s">
        <v>218</v>
      </c>
      <c r="W45" s="46" t="s">
        <v>235</v>
      </c>
      <c r="X45" s="46" t="s">
        <v>197</v>
      </c>
      <c r="Y45" s="46" t="s">
        <v>205</v>
      </c>
      <c r="Z45" s="46" t="s">
        <v>184</v>
      </c>
      <c r="AA45" s="46" t="s">
        <v>184</v>
      </c>
      <c r="AB45" s="46" t="s">
        <v>185</v>
      </c>
      <c r="AC45" s="46" t="s">
        <v>195</v>
      </c>
      <c r="AD45" s="46" t="s">
        <v>195</v>
      </c>
      <c r="AE45" s="46" t="s">
        <v>12</v>
      </c>
      <c r="AF45" s="46" t="s">
        <v>13</v>
      </c>
      <c r="AG45" s="46" t="s">
        <v>7</v>
      </c>
      <c r="AH45" s="197"/>
    </row>
    <row r="46" spans="1:35" ht="18" thickBot="1" x14ac:dyDescent="0.25">
      <c r="B46" s="320"/>
      <c r="C46" s="215" t="str">
        <f>$F$10</f>
        <v>連泊</v>
      </c>
      <c r="D46" s="120" t="str">
        <f ca="1">IFERROR(IF(D65=0,"Close",(IFERROR(HLOOKUP(D45,$D$11:$BC$14,3,FALSE),""))),"")</f>
        <v>Close</v>
      </c>
      <c r="E46" s="120" t="str">
        <f t="shared" ref="E46:AG46" ca="1" si="8">IFERROR(IF(E65=0,"Close",(IFERROR(HLOOKUP(E45,$D$11:$BC$14,3,FALSE),""))),"")</f>
        <v>Close</v>
      </c>
      <c r="F46" s="120" t="str">
        <f t="shared" ca="1" si="8"/>
        <v>Close</v>
      </c>
      <c r="G46" s="120" t="str">
        <f t="shared" ca="1" si="8"/>
        <v>Close</v>
      </c>
      <c r="H46" s="120" t="str">
        <f t="shared" ca="1" si="8"/>
        <v>Close</v>
      </c>
      <c r="I46" s="120" t="str">
        <f t="shared" ca="1" si="8"/>
        <v>Close</v>
      </c>
      <c r="J46" s="120">
        <f t="shared" ca="1" si="8"/>
        <v>57600</v>
      </c>
      <c r="K46" s="120">
        <f t="shared" ca="1" si="8"/>
        <v>77850</v>
      </c>
      <c r="L46" s="120" t="str">
        <f t="shared" ca="1" si="8"/>
        <v>Close</v>
      </c>
      <c r="M46" s="120" t="str">
        <f t="shared" ca="1" si="8"/>
        <v>Close</v>
      </c>
      <c r="N46" s="120" t="str">
        <f t="shared" ca="1" si="8"/>
        <v>Close</v>
      </c>
      <c r="O46" s="120" t="str">
        <f t="shared" ca="1" si="8"/>
        <v>Close</v>
      </c>
      <c r="P46" s="120" t="str">
        <f t="shared" ca="1" si="8"/>
        <v>Close</v>
      </c>
      <c r="Q46" s="120" t="str">
        <f t="shared" ca="1" si="8"/>
        <v>Close</v>
      </c>
      <c r="R46" s="120" t="str">
        <f t="shared" ca="1" si="8"/>
        <v>Close</v>
      </c>
      <c r="S46" s="120" t="str">
        <f t="shared" ca="1" si="8"/>
        <v>Close</v>
      </c>
      <c r="T46" s="120" t="str">
        <f t="shared" ca="1" si="8"/>
        <v>Close</v>
      </c>
      <c r="U46" s="120">
        <f t="shared" ca="1" si="8"/>
        <v>56250</v>
      </c>
      <c r="V46" s="120">
        <f t="shared" ca="1" si="8"/>
        <v>52200</v>
      </c>
      <c r="W46" s="120">
        <f t="shared" ca="1" si="8"/>
        <v>56250</v>
      </c>
      <c r="X46" s="120" t="str">
        <f t="shared" ca="1" si="8"/>
        <v>Close</v>
      </c>
      <c r="Y46" s="120">
        <f t="shared" ca="1" si="8"/>
        <v>81630</v>
      </c>
      <c r="Z46" s="120">
        <f t="shared" ca="1" si="8"/>
        <v>65250</v>
      </c>
      <c r="AA46" s="120">
        <f t="shared" ca="1" si="8"/>
        <v>65250</v>
      </c>
      <c r="AB46" s="120" t="str">
        <f t="shared" ca="1" si="8"/>
        <v>Close</v>
      </c>
      <c r="AC46" s="120">
        <f t="shared" ca="1" si="8"/>
        <v>49320</v>
      </c>
      <c r="AD46" s="120" t="str">
        <f t="shared" ca="1" si="8"/>
        <v>Close</v>
      </c>
      <c r="AE46" s="120" t="str">
        <f t="shared" ca="1" si="8"/>
        <v>Close</v>
      </c>
      <c r="AF46" s="120" t="str">
        <f t="shared" ca="1" si="8"/>
        <v>Close</v>
      </c>
      <c r="AG46" s="120" t="str">
        <f t="shared" ca="1" si="8"/>
        <v>Close</v>
      </c>
      <c r="AH46" s="198"/>
    </row>
    <row r="47" spans="1:35" ht="18" hidden="1" thickBot="1" x14ac:dyDescent="0.25">
      <c r="B47" s="320"/>
      <c r="C47" s="209" t="str">
        <f>$B$5&amp;"(単泊)"</f>
        <v>0(単泊)</v>
      </c>
      <c r="D47" s="45" t="str">
        <f>IF(ISBLANK(D$39),"",D$39)</f>
        <v>Q</v>
      </c>
      <c r="E47" s="46" t="str">
        <f t="shared" ref="E47:AG47" si="9">IF(ISBLANK(E$39),"",E$39)</f>
        <v>Q</v>
      </c>
      <c r="F47" s="46" t="str">
        <f t="shared" si="9"/>
        <v>G</v>
      </c>
      <c r="G47" s="46" t="str">
        <f t="shared" si="9"/>
        <v>G</v>
      </c>
      <c r="H47" s="46" t="str">
        <f t="shared" si="9"/>
        <v>G</v>
      </c>
      <c r="I47" s="46" t="str">
        <f t="shared" si="9"/>
        <v>H</v>
      </c>
      <c r="J47" s="46" t="str">
        <f t="shared" si="9"/>
        <v>G</v>
      </c>
      <c r="K47" s="46" t="str">
        <f t="shared" si="9"/>
        <v>P</v>
      </c>
      <c r="L47" s="46" t="str">
        <f t="shared" si="9"/>
        <v>I</v>
      </c>
      <c r="M47" s="46" t="str">
        <f t="shared" si="9"/>
        <v>K</v>
      </c>
      <c r="N47" s="46" t="str">
        <f t="shared" si="9"/>
        <v>H</v>
      </c>
      <c r="O47" s="46" t="str">
        <f t="shared" si="9"/>
        <v>E</v>
      </c>
      <c r="P47" s="46" t="str">
        <f t="shared" si="9"/>
        <v>H</v>
      </c>
      <c r="Q47" s="46" t="str">
        <f t="shared" si="9"/>
        <v>M</v>
      </c>
      <c r="R47" s="46" t="str">
        <f t="shared" si="9"/>
        <v>L</v>
      </c>
      <c r="S47" s="46" t="str">
        <f t="shared" si="9"/>
        <v>I</v>
      </c>
      <c r="T47" s="46" t="str">
        <f t="shared" si="9"/>
        <v>F</v>
      </c>
      <c r="U47" s="46" t="str">
        <f t="shared" si="9"/>
        <v>F</v>
      </c>
      <c r="V47" s="46" t="str">
        <f t="shared" si="9"/>
        <v>E</v>
      </c>
      <c r="W47" s="46" t="str">
        <f t="shared" si="9"/>
        <v>F</v>
      </c>
      <c r="X47" s="46" t="str">
        <f t="shared" si="9"/>
        <v>N</v>
      </c>
      <c r="Y47" s="46" t="str">
        <f t="shared" si="9"/>
        <v>Q</v>
      </c>
      <c r="Z47" s="46" t="str">
        <f t="shared" si="9"/>
        <v>J</v>
      </c>
      <c r="AA47" s="46" t="str">
        <f t="shared" si="9"/>
        <v>J</v>
      </c>
      <c r="AB47" s="46" t="str">
        <f t="shared" si="9"/>
        <v>G</v>
      </c>
      <c r="AC47" s="46" t="str">
        <f t="shared" si="9"/>
        <v>D</v>
      </c>
      <c r="AD47" s="46" t="str">
        <f t="shared" si="9"/>
        <v>D</v>
      </c>
      <c r="AE47" s="46" t="str">
        <f t="shared" si="9"/>
        <v>I</v>
      </c>
      <c r="AF47" s="46" t="str">
        <f t="shared" si="9"/>
        <v>J</v>
      </c>
      <c r="AG47" s="46" t="str">
        <f t="shared" si="9"/>
        <v>D</v>
      </c>
      <c r="AH47" s="197"/>
      <c r="AI47" s="13"/>
    </row>
    <row r="48" spans="1:35" ht="18" hidden="1" thickBot="1" x14ac:dyDescent="0.25">
      <c r="B48" s="320"/>
      <c r="C48" s="210" t="str">
        <f>$F$1</f>
        <v>WEB割</v>
      </c>
      <c r="D48" s="44">
        <f ca="1">IFERROR(IF(D66=0,"Close",(IFERROR(HLOOKUP(D47,$D$2:$BC$5,4,FALSE),""))),"")</f>
        <v>0</v>
      </c>
      <c r="E48" s="44">
        <f t="shared" ref="E48:AG48" ca="1" si="10">IFERROR(IF(E66=0,"Close",(IFERROR(HLOOKUP(E47,$D$2:$BC$5,4,FALSE),""))),"")</f>
        <v>0</v>
      </c>
      <c r="F48" s="44">
        <f t="shared" ca="1" si="10"/>
        <v>0</v>
      </c>
      <c r="G48" s="44">
        <f t="shared" ca="1" si="10"/>
        <v>0</v>
      </c>
      <c r="H48" s="44">
        <f t="shared" ca="1" si="10"/>
        <v>0</v>
      </c>
      <c r="I48" s="44">
        <f t="shared" ca="1" si="10"/>
        <v>0</v>
      </c>
      <c r="J48" s="44">
        <f t="shared" ca="1" si="10"/>
        <v>0</v>
      </c>
      <c r="K48" s="44">
        <f t="shared" ca="1" si="10"/>
        <v>0</v>
      </c>
      <c r="L48" s="44">
        <f t="shared" ca="1" si="10"/>
        <v>0</v>
      </c>
      <c r="M48" s="44">
        <f t="shared" ca="1" si="10"/>
        <v>0</v>
      </c>
      <c r="N48" s="44">
        <f t="shared" ca="1" si="10"/>
        <v>0</v>
      </c>
      <c r="O48" s="44">
        <f t="shared" ca="1" si="10"/>
        <v>0</v>
      </c>
      <c r="P48" s="44">
        <f t="shared" ca="1" si="10"/>
        <v>0</v>
      </c>
      <c r="Q48" s="44">
        <f t="shared" ca="1" si="10"/>
        <v>0</v>
      </c>
      <c r="R48" s="44">
        <f t="shared" ca="1" si="10"/>
        <v>0</v>
      </c>
      <c r="S48" s="44">
        <f t="shared" ca="1" si="10"/>
        <v>0</v>
      </c>
      <c r="T48" s="44">
        <f t="shared" ca="1" si="10"/>
        <v>0</v>
      </c>
      <c r="U48" s="44">
        <f t="shared" ca="1" si="10"/>
        <v>0</v>
      </c>
      <c r="V48" s="44">
        <f t="shared" ca="1" si="10"/>
        <v>0</v>
      </c>
      <c r="W48" s="44">
        <f t="shared" ca="1" si="10"/>
        <v>0</v>
      </c>
      <c r="X48" s="44">
        <f t="shared" ca="1" si="10"/>
        <v>0</v>
      </c>
      <c r="Y48" s="44">
        <f t="shared" ca="1" si="10"/>
        <v>0</v>
      </c>
      <c r="Z48" s="44">
        <f t="shared" ca="1" si="10"/>
        <v>0</v>
      </c>
      <c r="AA48" s="44">
        <f t="shared" ca="1" si="10"/>
        <v>0</v>
      </c>
      <c r="AB48" s="44">
        <f t="shared" ca="1" si="10"/>
        <v>0</v>
      </c>
      <c r="AC48" s="44">
        <f t="shared" ca="1" si="10"/>
        <v>0</v>
      </c>
      <c r="AD48" s="44">
        <f t="shared" ca="1" si="10"/>
        <v>0</v>
      </c>
      <c r="AE48" s="44">
        <f t="shared" ca="1" si="10"/>
        <v>0</v>
      </c>
      <c r="AF48" s="44">
        <f t="shared" ca="1" si="10"/>
        <v>0</v>
      </c>
      <c r="AG48" s="44">
        <f t="shared" ca="1" si="10"/>
        <v>0</v>
      </c>
      <c r="AH48" s="196"/>
      <c r="AI48" s="13"/>
    </row>
    <row r="49" spans="1:41" ht="18" hidden="1" thickBot="1" x14ac:dyDescent="0.25">
      <c r="B49" s="320"/>
      <c r="C49" s="210" t="str">
        <f>$B$5&amp;"(連泊)"</f>
        <v>0(連泊)</v>
      </c>
      <c r="D49" s="45" t="str">
        <f>IF(ISBLANK(D$41),"",D$41)</f>
        <v>Q</v>
      </c>
      <c r="E49" s="46" t="str">
        <f t="shared" ref="E49:AG49" si="11">IF(ISBLANK(E$41),"",E$41)</f>
        <v>Q</v>
      </c>
      <c r="F49" s="46" t="str">
        <f t="shared" si="11"/>
        <v>G</v>
      </c>
      <c r="G49" s="46" t="str">
        <f t="shared" si="11"/>
        <v>G</v>
      </c>
      <c r="H49" s="46" t="str">
        <f t="shared" si="11"/>
        <v>G</v>
      </c>
      <c r="I49" s="46" t="str">
        <f t="shared" si="11"/>
        <v>H</v>
      </c>
      <c r="J49" s="46" t="str">
        <f t="shared" si="11"/>
        <v>G</v>
      </c>
      <c r="K49" s="46" t="str">
        <f t="shared" si="11"/>
        <v>P</v>
      </c>
      <c r="L49" s="46" t="str">
        <f t="shared" si="11"/>
        <v>I</v>
      </c>
      <c r="M49" s="46" t="str">
        <f t="shared" si="11"/>
        <v>K</v>
      </c>
      <c r="N49" s="46" t="str">
        <f t="shared" si="11"/>
        <v>H</v>
      </c>
      <c r="O49" s="46" t="str">
        <f t="shared" si="11"/>
        <v>E</v>
      </c>
      <c r="P49" s="46" t="str">
        <f t="shared" si="11"/>
        <v>H</v>
      </c>
      <c r="Q49" s="46" t="str">
        <f t="shared" si="11"/>
        <v>M</v>
      </c>
      <c r="R49" s="46" t="str">
        <f t="shared" si="11"/>
        <v>L</v>
      </c>
      <c r="S49" s="46" t="str">
        <f t="shared" si="11"/>
        <v>I</v>
      </c>
      <c r="T49" s="46" t="str">
        <f t="shared" si="11"/>
        <v>F</v>
      </c>
      <c r="U49" s="46" t="str">
        <f t="shared" si="11"/>
        <v>F</v>
      </c>
      <c r="V49" s="46" t="str">
        <f t="shared" si="11"/>
        <v>E</v>
      </c>
      <c r="W49" s="46" t="str">
        <f t="shared" si="11"/>
        <v>F</v>
      </c>
      <c r="X49" s="46" t="str">
        <f t="shared" si="11"/>
        <v>N</v>
      </c>
      <c r="Y49" s="46" t="str">
        <f t="shared" si="11"/>
        <v>Q</v>
      </c>
      <c r="Z49" s="46" t="str">
        <f t="shared" si="11"/>
        <v>J</v>
      </c>
      <c r="AA49" s="46" t="str">
        <f t="shared" si="11"/>
        <v>J</v>
      </c>
      <c r="AB49" s="46" t="str">
        <f t="shared" si="11"/>
        <v>G</v>
      </c>
      <c r="AC49" s="46" t="str">
        <f t="shared" si="11"/>
        <v>D</v>
      </c>
      <c r="AD49" s="46" t="str">
        <f t="shared" si="11"/>
        <v>D</v>
      </c>
      <c r="AE49" s="46" t="str">
        <f t="shared" si="11"/>
        <v>I</v>
      </c>
      <c r="AF49" s="46" t="str">
        <f t="shared" si="11"/>
        <v>J</v>
      </c>
      <c r="AG49" s="46" t="str">
        <f t="shared" si="11"/>
        <v>D</v>
      </c>
      <c r="AH49" s="197"/>
    </row>
    <row r="50" spans="1:41" ht="18" hidden="1" thickBot="1" x14ac:dyDescent="0.25">
      <c r="B50" s="320"/>
      <c r="C50" s="215" t="str">
        <f>$F$10</f>
        <v>連泊</v>
      </c>
      <c r="D50" s="120">
        <f ca="1">IFERROR(IF(D66=0,"Close",(IFERROR(HLOOKUP(D49,$D$11:$BC$14,4,FALSE),""))),"")</f>
        <v>0</v>
      </c>
      <c r="E50" s="120">
        <f t="shared" ref="E50:AG50" ca="1" si="12">IFERROR(IF(E66=0,"Close",(IFERROR(HLOOKUP(E49,$D$11:$BC$14,4,FALSE),""))),"")</f>
        <v>0</v>
      </c>
      <c r="F50" s="120">
        <f t="shared" ca="1" si="12"/>
        <v>0</v>
      </c>
      <c r="G50" s="120">
        <f t="shared" ca="1" si="12"/>
        <v>0</v>
      </c>
      <c r="H50" s="120">
        <f t="shared" ca="1" si="12"/>
        <v>0</v>
      </c>
      <c r="I50" s="120">
        <f t="shared" ca="1" si="12"/>
        <v>0</v>
      </c>
      <c r="J50" s="120">
        <f t="shared" ca="1" si="12"/>
        <v>0</v>
      </c>
      <c r="K50" s="120">
        <f t="shared" ca="1" si="12"/>
        <v>0</v>
      </c>
      <c r="L50" s="120">
        <f t="shared" ca="1" si="12"/>
        <v>0</v>
      </c>
      <c r="M50" s="120">
        <f t="shared" ca="1" si="12"/>
        <v>0</v>
      </c>
      <c r="N50" s="120">
        <f t="shared" ca="1" si="12"/>
        <v>0</v>
      </c>
      <c r="O50" s="120">
        <f t="shared" ca="1" si="12"/>
        <v>0</v>
      </c>
      <c r="P50" s="120">
        <f t="shared" ca="1" si="12"/>
        <v>0</v>
      </c>
      <c r="Q50" s="120">
        <f t="shared" ca="1" si="12"/>
        <v>0</v>
      </c>
      <c r="R50" s="120">
        <f t="shared" ca="1" si="12"/>
        <v>0</v>
      </c>
      <c r="S50" s="120">
        <f t="shared" ca="1" si="12"/>
        <v>0</v>
      </c>
      <c r="T50" s="120">
        <f t="shared" ca="1" si="12"/>
        <v>0</v>
      </c>
      <c r="U50" s="120">
        <f t="shared" ca="1" si="12"/>
        <v>0</v>
      </c>
      <c r="V50" s="120">
        <f t="shared" ca="1" si="12"/>
        <v>0</v>
      </c>
      <c r="W50" s="120">
        <f t="shared" ca="1" si="12"/>
        <v>0</v>
      </c>
      <c r="X50" s="120">
        <f t="shared" ca="1" si="12"/>
        <v>0</v>
      </c>
      <c r="Y50" s="120">
        <f t="shared" ca="1" si="12"/>
        <v>0</v>
      </c>
      <c r="Z50" s="120">
        <f t="shared" ca="1" si="12"/>
        <v>0</v>
      </c>
      <c r="AA50" s="120">
        <f t="shared" ca="1" si="12"/>
        <v>0</v>
      </c>
      <c r="AB50" s="120">
        <f t="shared" ca="1" si="12"/>
        <v>0</v>
      </c>
      <c r="AC50" s="120">
        <f t="shared" ca="1" si="12"/>
        <v>0</v>
      </c>
      <c r="AD50" s="120">
        <f t="shared" ca="1" si="12"/>
        <v>0</v>
      </c>
      <c r="AE50" s="120">
        <f t="shared" ca="1" si="12"/>
        <v>0</v>
      </c>
      <c r="AF50" s="120">
        <f t="shared" ca="1" si="12"/>
        <v>0</v>
      </c>
      <c r="AG50" s="120">
        <f t="shared" ca="1" si="12"/>
        <v>0</v>
      </c>
      <c r="AH50" s="198"/>
    </row>
    <row r="51" spans="1:41" ht="18" hidden="1" thickBot="1" x14ac:dyDescent="0.25">
      <c r="B51" s="320"/>
      <c r="C51" s="209" t="str">
        <f>$B$6&amp;"(単泊)"</f>
        <v>0(単泊)</v>
      </c>
      <c r="D51" s="45" t="str">
        <f>IF(ISBLANK(D$39),"",D$39)</f>
        <v>Q</v>
      </c>
      <c r="E51" s="46" t="str">
        <f t="shared" ref="E51:AG51" si="13">IF(ISBLANK(E$39),"",E$39)</f>
        <v>Q</v>
      </c>
      <c r="F51" s="46" t="str">
        <f t="shared" si="13"/>
        <v>G</v>
      </c>
      <c r="G51" s="46" t="str">
        <f t="shared" si="13"/>
        <v>G</v>
      </c>
      <c r="H51" s="46" t="str">
        <f t="shared" si="13"/>
        <v>G</v>
      </c>
      <c r="I51" s="46" t="str">
        <f t="shared" si="13"/>
        <v>H</v>
      </c>
      <c r="J51" s="46" t="str">
        <f t="shared" si="13"/>
        <v>G</v>
      </c>
      <c r="K51" s="46" t="str">
        <f t="shared" si="13"/>
        <v>P</v>
      </c>
      <c r="L51" s="46" t="str">
        <f t="shared" si="13"/>
        <v>I</v>
      </c>
      <c r="M51" s="46" t="str">
        <f t="shared" si="13"/>
        <v>K</v>
      </c>
      <c r="N51" s="46" t="str">
        <f t="shared" si="13"/>
        <v>H</v>
      </c>
      <c r="O51" s="46" t="str">
        <f t="shared" si="13"/>
        <v>E</v>
      </c>
      <c r="P51" s="46" t="str">
        <f t="shared" si="13"/>
        <v>H</v>
      </c>
      <c r="Q51" s="46" t="str">
        <f t="shared" si="13"/>
        <v>M</v>
      </c>
      <c r="R51" s="46" t="str">
        <f t="shared" si="13"/>
        <v>L</v>
      </c>
      <c r="S51" s="46" t="str">
        <f t="shared" si="13"/>
        <v>I</v>
      </c>
      <c r="T51" s="46" t="str">
        <f t="shared" si="13"/>
        <v>F</v>
      </c>
      <c r="U51" s="46" t="str">
        <f t="shared" si="13"/>
        <v>F</v>
      </c>
      <c r="V51" s="46" t="str">
        <f t="shared" si="13"/>
        <v>E</v>
      </c>
      <c r="W51" s="46" t="str">
        <f t="shared" si="13"/>
        <v>F</v>
      </c>
      <c r="X51" s="46" t="str">
        <f t="shared" si="13"/>
        <v>N</v>
      </c>
      <c r="Y51" s="46" t="str">
        <f t="shared" si="13"/>
        <v>Q</v>
      </c>
      <c r="Z51" s="46" t="str">
        <f t="shared" si="13"/>
        <v>J</v>
      </c>
      <c r="AA51" s="46" t="str">
        <f t="shared" si="13"/>
        <v>J</v>
      </c>
      <c r="AB51" s="46" t="str">
        <f t="shared" si="13"/>
        <v>G</v>
      </c>
      <c r="AC51" s="46" t="str">
        <f t="shared" si="13"/>
        <v>D</v>
      </c>
      <c r="AD51" s="46" t="str">
        <f t="shared" si="13"/>
        <v>D</v>
      </c>
      <c r="AE51" s="46" t="str">
        <f t="shared" si="13"/>
        <v>I</v>
      </c>
      <c r="AF51" s="46" t="str">
        <f t="shared" si="13"/>
        <v>J</v>
      </c>
      <c r="AG51" s="46" t="str">
        <f t="shared" si="13"/>
        <v>D</v>
      </c>
      <c r="AH51" s="197"/>
      <c r="AI51" s="13"/>
    </row>
    <row r="52" spans="1:41" ht="18" hidden="1" thickBot="1" x14ac:dyDescent="0.25">
      <c r="B52" s="320"/>
      <c r="C52" s="210" t="str">
        <f>$F$1</f>
        <v>WEB割</v>
      </c>
      <c r="D52" s="44">
        <f ca="1">IFERROR(IF(D67=0,"Close",(IFERROR(HLOOKUP(D51,$D$2:$BC$6,5,FALSE),""))),"")</f>
        <v>0</v>
      </c>
      <c r="E52" s="44">
        <f t="shared" ref="E52:AG52" ca="1" si="14">IFERROR(IF(E67=0,"Close",(IFERROR(HLOOKUP(E51,$D$2:$BC$6,5,FALSE),""))),"")</f>
        <v>0</v>
      </c>
      <c r="F52" s="44">
        <f t="shared" ca="1" si="14"/>
        <v>0</v>
      </c>
      <c r="G52" s="44">
        <f t="shared" ca="1" si="14"/>
        <v>0</v>
      </c>
      <c r="H52" s="44">
        <f t="shared" ca="1" si="14"/>
        <v>0</v>
      </c>
      <c r="I52" s="44">
        <f t="shared" ca="1" si="14"/>
        <v>0</v>
      </c>
      <c r="J52" s="44">
        <f t="shared" ca="1" si="14"/>
        <v>0</v>
      </c>
      <c r="K52" s="44">
        <f t="shared" ca="1" si="14"/>
        <v>0</v>
      </c>
      <c r="L52" s="44">
        <f t="shared" ca="1" si="14"/>
        <v>0</v>
      </c>
      <c r="M52" s="44">
        <f t="shared" ca="1" si="14"/>
        <v>0</v>
      </c>
      <c r="N52" s="44">
        <f t="shared" ca="1" si="14"/>
        <v>0</v>
      </c>
      <c r="O52" s="44">
        <f t="shared" ca="1" si="14"/>
        <v>0</v>
      </c>
      <c r="P52" s="44">
        <f t="shared" ca="1" si="14"/>
        <v>0</v>
      </c>
      <c r="Q52" s="44">
        <f t="shared" ca="1" si="14"/>
        <v>0</v>
      </c>
      <c r="R52" s="44">
        <f t="shared" ca="1" si="14"/>
        <v>0</v>
      </c>
      <c r="S52" s="44">
        <f t="shared" ca="1" si="14"/>
        <v>0</v>
      </c>
      <c r="T52" s="44">
        <f t="shared" ca="1" si="14"/>
        <v>0</v>
      </c>
      <c r="U52" s="44">
        <f t="shared" ca="1" si="14"/>
        <v>0</v>
      </c>
      <c r="V52" s="44">
        <f t="shared" ca="1" si="14"/>
        <v>0</v>
      </c>
      <c r="W52" s="44">
        <f t="shared" ca="1" si="14"/>
        <v>0</v>
      </c>
      <c r="X52" s="44">
        <f t="shared" ca="1" si="14"/>
        <v>0</v>
      </c>
      <c r="Y52" s="44">
        <f t="shared" ca="1" si="14"/>
        <v>0</v>
      </c>
      <c r="Z52" s="44">
        <f t="shared" ca="1" si="14"/>
        <v>0</v>
      </c>
      <c r="AA52" s="44">
        <f t="shared" ca="1" si="14"/>
        <v>0</v>
      </c>
      <c r="AB52" s="44">
        <f t="shared" ca="1" si="14"/>
        <v>0</v>
      </c>
      <c r="AC52" s="44">
        <f t="shared" ca="1" si="14"/>
        <v>0</v>
      </c>
      <c r="AD52" s="44">
        <f t="shared" ca="1" si="14"/>
        <v>0</v>
      </c>
      <c r="AE52" s="44">
        <f t="shared" ca="1" si="14"/>
        <v>0</v>
      </c>
      <c r="AF52" s="44">
        <f t="shared" ca="1" si="14"/>
        <v>0</v>
      </c>
      <c r="AG52" s="44">
        <f t="shared" ca="1" si="14"/>
        <v>0</v>
      </c>
      <c r="AH52" s="196"/>
      <c r="AI52" s="13"/>
    </row>
    <row r="53" spans="1:41" ht="18" hidden="1" thickBot="1" x14ac:dyDescent="0.25">
      <c r="B53" s="320"/>
      <c r="C53" s="210" t="str">
        <f>$B$6&amp;"(連泊)"</f>
        <v>0(連泊)</v>
      </c>
      <c r="D53" s="45" t="str">
        <f>IF(ISBLANK(D$41),"",D$41)</f>
        <v>Q</v>
      </c>
      <c r="E53" s="46" t="str">
        <f t="shared" ref="E53:AG53" si="15">IF(ISBLANK(E$41),"",E$41)</f>
        <v>Q</v>
      </c>
      <c r="F53" s="46" t="str">
        <f t="shared" si="15"/>
        <v>G</v>
      </c>
      <c r="G53" s="46" t="str">
        <f t="shared" si="15"/>
        <v>G</v>
      </c>
      <c r="H53" s="46" t="str">
        <f t="shared" si="15"/>
        <v>G</v>
      </c>
      <c r="I53" s="46" t="str">
        <f t="shared" si="15"/>
        <v>H</v>
      </c>
      <c r="J53" s="46" t="str">
        <f t="shared" si="15"/>
        <v>G</v>
      </c>
      <c r="K53" s="46" t="str">
        <f t="shared" si="15"/>
        <v>P</v>
      </c>
      <c r="L53" s="46" t="str">
        <f t="shared" si="15"/>
        <v>I</v>
      </c>
      <c r="M53" s="46" t="str">
        <f t="shared" si="15"/>
        <v>K</v>
      </c>
      <c r="N53" s="46" t="str">
        <f t="shared" si="15"/>
        <v>H</v>
      </c>
      <c r="O53" s="46" t="str">
        <f t="shared" si="15"/>
        <v>E</v>
      </c>
      <c r="P53" s="46" t="str">
        <f t="shared" si="15"/>
        <v>H</v>
      </c>
      <c r="Q53" s="46" t="str">
        <f t="shared" si="15"/>
        <v>M</v>
      </c>
      <c r="R53" s="46" t="str">
        <f t="shared" si="15"/>
        <v>L</v>
      </c>
      <c r="S53" s="46" t="str">
        <f t="shared" si="15"/>
        <v>I</v>
      </c>
      <c r="T53" s="46" t="str">
        <f t="shared" si="15"/>
        <v>F</v>
      </c>
      <c r="U53" s="46" t="str">
        <f t="shared" si="15"/>
        <v>F</v>
      </c>
      <c r="V53" s="46" t="str">
        <f t="shared" si="15"/>
        <v>E</v>
      </c>
      <c r="W53" s="46" t="str">
        <f t="shared" si="15"/>
        <v>F</v>
      </c>
      <c r="X53" s="46" t="str">
        <f t="shared" si="15"/>
        <v>N</v>
      </c>
      <c r="Y53" s="46" t="str">
        <f t="shared" si="15"/>
        <v>Q</v>
      </c>
      <c r="Z53" s="46" t="str">
        <f t="shared" si="15"/>
        <v>J</v>
      </c>
      <c r="AA53" s="46" t="str">
        <f t="shared" si="15"/>
        <v>J</v>
      </c>
      <c r="AB53" s="46" t="str">
        <f t="shared" si="15"/>
        <v>G</v>
      </c>
      <c r="AC53" s="46" t="str">
        <f t="shared" si="15"/>
        <v>D</v>
      </c>
      <c r="AD53" s="46" t="str">
        <f t="shared" si="15"/>
        <v>D</v>
      </c>
      <c r="AE53" s="46" t="str">
        <f t="shared" si="15"/>
        <v>I</v>
      </c>
      <c r="AF53" s="46" t="str">
        <f t="shared" si="15"/>
        <v>J</v>
      </c>
      <c r="AG53" s="46" t="str">
        <f t="shared" si="15"/>
        <v>D</v>
      </c>
      <c r="AH53" s="197"/>
    </row>
    <row r="54" spans="1:41" ht="18" hidden="1" thickBot="1" x14ac:dyDescent="0.25">
      <c r="B54" s="320"/>
      <c r="C54" s="215" t="str">
        <f>$F$10</f>
        <v>連泊</v>
      </c>
      <c r="D54" s="122">
        <f ca="1">IFERROR(IF(D67=0,"Close",(IFERROR(HLOOKUP(D53,$D$11:$BC$15,5,FALSE),""))),"")</f>
        <v>0</v>
      </c>
      <c r="E54" s="123">
        <f t="shared" ref="E54:AG54" ca="1" si="16">IFERROR(IF(E67=0,"Close",(IFERROR(HLOOKUP(E53,$D$11:$BC$15,5,FALSE),""))),"")</f>
        <v>0</v>
      </c>
      <c r="F54" s="123">
        <f t="shared" ca="1" si="16"/>
        <v>0</v>
      </c>
      <c r="G54" s="123">
        <f t="shared" ca="1" si="16"/>
        <v>0</v>
      </c>
      <c r="H54" s="123">
        <f t="shared" ca="1" si="16"/>
        <v>0</v>
      </c>
      <c r="I54" s="123">
        <f t="shared" ca="1" si="16"/>
        <v>0</v>
      </c>
      <c r="J54" s="123">
        <f t="shared" ca="1" si="16"/>
        <v>0</v>
      </c>
      <c r="K54" s="123">
        <f t="shared" ca="1" si="16"/>
        <v>0</v>
      </c>
      <c r="L54" s="123">
        <f t="shared" ca="1" si="16"/>
        <v>0</v>
      </c>
      <c r="M54" s="123">
        <f t="shared" ca="1" si="16"/>
        <v>0</v>
      </c>
      <c r="N54" s="123">
        <f t="shared" ca="1" si="16"/>
        <v>0</v>
      </c>
      <c r="O54" s="123">
        <f t="shared" ca="1" si="16"/>
        <v>0</v>
      </c>
      <c r="P54" s="123">
        <f t="shared" ca="1" si="16"/>
        <v>0</v>
      </c>
      <c r="Q54" s="123">
        <f t="shared" ca="1" si="16"/>
        <v>0</v>
      </c>
      <c r="R54" s="123">
        <f t="shared" ca="1" si="16"/>
        <v>0</v>
      </c>
      <c r="S54" s="123">
        <f t="shared" ca="1" si="16"/>
        <v>0</v>
      </c>
      <c r="T54" s="123">
        <f t="shared" ca="1" si="16"/>
        <v>0</v>
      </c>
      <c r="U54" s="123">
        <f t="shared" ca="1" si="16"/>
        <v>0</v>
      </c>
      <c r="V54" s="123">
        <f t="shared" ca="1" si="16"/>
        <v>0</v>
      </c>
      <c r="W54" s="123">
        <f t="shared" ca="1" si="16"/>
        <v>0</v>
      </c>
      <c r="X54" s="123">
        <f t="shared" ca="1" si="16"/>
        <v>0</v>
      </c>
      <c r="Y54" s="123">
        <f t="shared" ca="1" si="16"/>
        <v>0</v>
      </c>
      <c r="Z54" s="123">
        <f t="shared" ca="1" si="16"/>
        <v>0</v>
      </c>
      <c r="AA54" s="123">
        <f t="shared" ca="1" si="16"/>
        <v>0</v>
      </c>
      <c r="AB54" s="123">
        <f t="shared" ca="1" si="16"/>
        <v>0</v>
      </c>
      <c r="AC54" s="123">
        <f t="shared" ca="1" si="16"/>
        <v>0</v>
      </c>
      <c r="AD54" s="123">
        <f t="shared" ca="1" si="16"/>
        <v>0</v>
      </c>
      <c r="AE54" s="123">
        <f t="shared" ca="1" si="16"/>
        <v>0</v>
      </c>
      <c r="AF54" s="123">
        <f t="shared" ca="1" si="16"/>
        <v>0</v>
      </c>
      <c r="AG54" s="123">
        <f t="shared" ca="1" si="16"/>
        <v>0</v>
      </c>
      <c r="AH54" s="199"/>
    </row>
    <row r="55" spans="1:41" ht="18" hidden="1" thickBot="1" x14ac:dyDescent="0.25">
      <c r="B55" s="320"/>
      <c r="C55" s="209" t="str">
        <f>$B$7&amp;"(単泊)"</f>
        <v>0(単泊)</v>
      </c>
      <c r="D55" s="45" t="str">
        <f>IF(ISBLANK(D$39),"",D$39)</f>
        <v>Q</v>
      </c>
      <c r="E55" s="46" t="str">
        <f t="shared" ref="E55:AG55" si="17">IF(ISBLANK(E$39),"",E$39)</f>
        <v>Q</v>
      </c>
      <c r="F55" s="46" t="str">
        <f t="shared" si="17"/>
        <v>G</v>
      </c>
      <c r="G55" s="46" t="str">
        <f t="shared" si="17"/>
        <v>G</v>
      </c>
      <c r="H55" s="46" t="str">
        <f t="shared" si="17"/>
        <v>G</v>
      </c>
      <c r="I55" s="46" t="str">
        <f t="shared" si="17"/>
        <v>H</v>
      </c>
      <c r="J55" s="46" t="str">
        <f t="shared" si="17"/>
        <v>G</v>
      </c>
      <c r="K55" s="46" t="str">
        <f t="shared" si="17"/>
        <v>P</v>
      </c>
      <c r="L55" s="46" t="str">
        <f t="shared" si="17"/>
        <v>I</v>
      </c>
      <c r="M55" s="46" t="str">
        <f t="shared" si="17"/>
        <v>K</v>
      </c>
      <c r="N55" s="46" t="str">
        <f t="shared" si="17"/>
        <v>H</v>
      </c>
      <c r="O55" s="46" t="str">
        <f t="shared" si="17"/>
        <v>E</v>
      </c>
      <c r="P55" s="46" t="str">
        <f t="shared" si="17"/>
        <v>H</v>
      </c>
      <c r="Q55" s="46" t="str">
        <f t="shared" si="17"/>
        <v>M</v>
      </c>
      <c r="R55" s="46" t="str">
        <f t="shared" si="17"/>
        <v>L</v>
      </c>
      <c r="S55" s="46" t="str">
        <f t="shared" si="17"/>
        <v>I</v>
      </c>
      <c r="T55" s="46" t="str">
        <f t="shared" si="17"/>
        <v>F</v>
      </c>
      <c r="U55" s="46" t="str">
        <f t="shared" si="17"/>
        <v>F</v>
      </c>
      <c r="V55" s="46" t="str">
        <f t="shared" si="17"/>
        <v>E</v>
      </c>
      <c r="W55" s="46" t="str">
        <f t="shared" si="17"/>
        <v>F</v>
      </c>
      <c r="X55" s="46" t="str">
        <f t="shared" si="17"/>
        <v>N</v>
      </c>
      <c r="Y55" s="46" t="str">
        <f t="shared" si="17"/>
        <v>Q</v>
      </c>
      <c r="Z55" s="46" t="str">
        <f t="shared" si="17"/>
        <v>J</v>
      </c>
      <c r="AA55" s="46" t="str">
        <f t="shared" si="17"/>
        <v>J</v>
      </c>
      <c r="AB55" s="46" t="str">
        <f t="shared" si="17"/>
        <v>G</v>
      </c>
      <c r="AC55" s="46" t="str">
        <f t="shared" si="17"/>
        <v>D</v>
      </c>
      <c r="AD55" s="46" t="str">
        <f t="shared" si="17"/>
        <v>D</v>
      </c>
      <c r="AE55" s="46" t="str">
        <f t="shared" si="17"/>
        <v>I</v>
      </c>
      <c r="AF55" s="46" t="str">
        <f t="shared" si="17"/>
        <v>J</v>
      </c>
      <c r="AG55" s="46" t="str">
        <f t="shared" si="17"/>
        <v>D</v>
      </c>
      <c r="AH55" s="197"/>
      <c r="AI55" s="13"/>
    </row>
    <row r="56" spans="1:41" ht="18" hidden="1" thickBot="1" x14ac:dyDescent="0.25">
      <c r="B56" s="320"/>
      <c r="C56" s="210" t="str">
        <f>$F$1</f>
        <v>WEB割</v>
      </c>
      <c r="D56" s="44">
        <f ca="1">IFERROR(IF(D68=0,"Close",(IFERROR(HLOOKUP(D55,$D$2:$BC$8,6,FALSE),""))),"")</f>
        <v>0</v>
      </c>
      <c r="E56" s="44">
        <f t="shared" ref="E56:AG56" ca="1" si="18">IFERROR(IF(E68=0,"Close",(IFERROR(HLOOKUP(E55,$D$2:$BC$8,6,FALSE),""))),"")</f>
        <v>0</v>
      </c>
      <c r="F56" s="44">
        <f t="shared" ca="1" si="18"/>
        <v>0</v>
      </c>
      <c r="G56" s="44">
        <f t="shared" ca="1" si="18"/>
        <v>0</v>
      </c>
      <c r="H56" s="44">
        <f t="shared" ca="1" si="18"/>
        <v>0</v>
      </c>
      <c r="I56" s="44">
        <f t="shared" ca="1" si="18"/>
        <v>0</v>
      </c>
      <c r="J56" s="44">
        <f t="shared" ca="1" si="18"/>
        <v>0</v>
      </c>
      <c r="K56" s="44">
        <f t="shared" ca="1" si="18"/>
        <v>0</v>
      </c>
      <c r="L56" s="44">
        <f t="shared" ca="1" si="18"/>
        <v>0</v>
      </c>
      <c r="M56" s="44">
        <f t="shared" ca="1" si="18"/>
        <v>0</v>
      </c>
      <c r="N56" s="44">
        <f t="shared" ca="1" si="18"/>
        <v>0</v>
      </c>
      <c r="O56" s="44">
        <f t="shared" ca="1" si="18"/>
        <v>0</v>
      </c>
      <c r="P56" s="44">
        <f t="shared" ca="1" si="18"/>
        <v>0</v>
      </c>
      <c r="Q56" s="44">
        <f t="shared" ca="1" si="18"/>
        <v>0</v>
      </c>
      <c r="R56" s="44">
        <f t="shared" ca="1" si="18"/>
        <v>0</v>
      </c>
      <c r="S56" s="44">
        <f t="shared" ca="1" si="18"/>
        <v>0</v>
      </c>
      <c r="T56" s="44">
        <f t="shared" ca="1" si="18"/>
        <v>0</v>
      </c>
      <c r="U56" s="44">
        <f t="shared" ca="1" si="18"/>
        <v>0</v>
      </c>
      <c r="V56" s="44">
        <f t="shared" ca="1" si="18"/>
        <v>0</v>
      </c>
      <c r="W56" s="44">
        <f t="shared" ca="1" si="18"/>
        <v>0</v>
      </c>
      <c r="X56" s="44">
        <f t="shared" ca="1" si="18"/>
        <v>0</v>
      </c>
      <c r="Y56" s="44">
        <f t="shared" ca="1" si="18"/>
        <v>0</v>
      </c>
      <c r="Z56" s="44">
        <f t="shared" ca="1" si="18"/>
        <v>0</v>
      </c>
      <c r="AA56" s="44">
        <f t="shared" ca="1" si="18"/>
        <v>0</v>
      </c>
      <c r="AB56" s="44">
        <f t="shared" ca="1" si="18"/>
        <v>0</v>
      </c>
      <c r="AC56" s="44">
        <f t="shared" ca="1" si="18"/>
        <v>0</v>
      </c>
      <c r="AD56" s="44">
        <f t="shared" ca="1" si="18"/>
        <v>0</v>
      </c>
      <c r="AE56" s="44">
        <f t="shared" ca="1" si="18"/>
        <v>0</v>
      </c>
      <c r="AF56" s="44">
        <f t="shared" ca="1" si="18"/>
        <v>0</v>
      </c>
      <c r="AG56" s="44">
        <f t="shared" ca="1" si="18"/>
        <v>0</v>
      </c>
      <c r="AH56" s="196"/>
      <c r="AI56" s="13"/>
    </row>
    <row r="57" spans="1:41" ht="18" hidden="1" thickBot="1" x14ac:dyDescent="0.25">
      <c r="B57" s="320"/>
      <c r="C57" s="210" t="str">
        <f>$B$7&amp;"(連泊)"</f>
        <v>0(連泊)</v>
      </c>
      <c r="D57" s="45" t="str">
        <f>IF(ISBLANK(D$41),"",D$41)</f>
        <v>Q</v>
      </c>
      <c r="E57" s="46" t="str">
        <f t="shared" ref="E57:AG57" si="19">IF(ISBLANK(E$41),"",E$41)</f>
        <v>Q</v>
      </c>
      <c r="F57" s="46" t="str">
        <f t="shared" si="19"/>
        <v>G</v>
      </c>
      <c r="G57" s="46" t="str">
        <f t="shared" si="19"/>
        <v>G</v>
      </c>
      <c r="H57" s="46" t="str">
        <f t="shared" si="19"/>
        <v>G</v>
      </c>
      <c r="I57" s="46" t="str">
        <f t="shared" si="19"/>
        <v>H</v>
      </c>
      <c r="J57" s="46" t="str">
        <f t="shared" si="19"/>
        <v>G</v>
      </c>
      <c r="K57" s="46" t="str">
        <f t="shared" si="19"/>
        <v>P</v>
      </c>
      <c r="L57" s="46" t="str">
        <f t="shared" si="19"/>
        <v>I</v>
      </c>
      <c r="M57" s="46" t="str">
        <f t="shared" si="19"/>
        <v>K</v>
      </c>
      <c r="N57" s="46" t="str">
        <f t="shared" si="19"/>
        <v>H</v>
      </c>
      <c r="O57" s="46" t="str">
        <f t="shared" si="19"/>
        <v>E</v>
      </c>
      <c r="P57" s="46" t="str">
        <f t="shared" si="19"/>
        <v>H</v>
      </c>
      <c r="Q57" s="46" t="str">
        <f t="shared" si="19"/>
        <v>M</v>
      </c>
      <c r="R57" s="46" t="str">
        <f t="shared" si="19"/>
        <v>L</v>
      </c>
      <c r="S57" s="46" t="str">
        <f t="shared" si="19"/>
        <v>I</v>
      </c>
      <c r="T57" s="46" t="str">
        <f t="shared" si="19"/>
        <v>F</v>
      </c>
      <c r="U57" s="46" t="str">
        <f t="shared" si="19"/>
        <v>F</v>
      </c>
      <c r="V57" s="46" t="str">
        <f t="shared" si="19"/>
        <v>E</v>
      </c>
      <c r="W57" s="46" t="str">
        <f t="shared" si="19"/>
        <v>F</v>
      </c>
      <c r="X57" s="46" t="str">
        <f t="shared" si="19"/>
        <v>N</v>
      </c>
      <c r="Y57" s="46" t="str">
        <f t="shared" si="19"/>
        <v>Q</v>
      </c>
      <c r="Z57" s="46" t="str">
        <f t="shared" si="19"/>
        <v>J</v>
      </c>
      <c r="AA57" s="46" t="str">
        <f t="shared" si="19"/>
        <v>J</v>
      </c>
      <c r="AB57" s="46" t="str">
        <f t="shared" si="19"/>
        <v>G</v>
      </c>
      <c r="AC57" s="46" t="str">
        <f t="shared" si="19"/>
        <v>D</v>
      </c>
      <c r="AD57" s="46" t="str">
        <f t="shared" si="19"/>
        <v>D</v>
      </c>
      <c r="AE57" s="46" t="str">
        <f t="shared" si="19"/>
        <v>I</v>
      </c>
      <c r="AF57" s="46" t="str">
        <f t="shared" si="19"/>
        <v>J</v>
      </c>
      <c r="AG57" s="46" t="str">
        <f t="shared" si="19"/>
        <v>D</v>
      </c>
      <c r="AH57" s="197"/>
    </row>
    <row r="58" spans="1:41" ht="18" hidden="1" thickBot="1" x14ac:dyDescent="0.25">
      <c r="B58" s="320"/>
      <c r="C58" s="215" t="str">
        <f>$F$10</f>
        <v>連泊</v>
      </c>
      <c r="D58" s="122">
        <f ca="1">IFERROR(IF(D68=0,"Close",(IFERROR(HLOOKUP(D57,$D$11:$BC$17,6,FALSE),""))),"")</f>
        <v>0</v>
      </c>
      <c r="E58" s="123">
        <f t="shared" ref="E58:AG58" ca="1" si="20">IFERROR(IF(E68=0,"Close",(IFERROR(HLOOKUP(E57,$D$11:$BC$17,6,FALSE),""))),"")</f>
        <v>0</v>
      </c>
      <c r="F58" s="123">
        <f t="shared" ca="1" si="20"/>
        <v>0</v>
      </c>
      <c r="G58" s="123">
        <f t="shared" ca="1" si="20"/>
        <v>0</v>
      </c>
      <c r="H58" s="123">
        <f t="shared" ca="1" si="20"/>
        <v>0</v>
      </c>
      <c r="I58" s="123">
        <f t="shared" ca="1" si="20"/>
        <v>0</v>
      </c>
      <c r="J58" s="123">
        <f t="shared" ca="1" si="20"/>
        <v>0</v>
      </c>
      <c r="K58" s="123">
        <f t="shared" ca="1" si="20"/>
        <v>0</v>
      </c>
      <c r="L58" s="123">
        <f t="shared" ca="1" si="20"/>
        <v>0</v>
      </c>
      <c r="M58" s="123">
        <f t="shared" ca="1" si="20"/>
        <v>0</v>
      </c>
      <c r="N58" s="123">
        <f t="shared" ca="1" si="20"/>
        <v>0</v>
      </c>
      <c r="O58" s="123">
        <f t="shared" ca="1" si="20"/>
        <v>0</v>
      </c>
      <c r="P58" s="123">
        <f t="shared" ca="1" si="20"/>
        <v>0</v>
      </c>
      <c r="Q58" s="123">
        <f t="shared" ca="1" si="20"/>
        <v>0</v>
      </c>
      <c r="R58" s="123">
        <f t="shared" ca="1" si="20"/>
        <v>0</v>
      </c>
      <c r="S58" s="123">
        <f t="shared" ca="1" si="20"/>
        <v>0</v>
      </c>
      <c r="T58" s="123">
        <f t="shared" ca="1" si="20"/>
        <v>0</v>
      </c>
      <c r="U58" s="123">
        <f t="shared" ca="1" si="20"/>
        <v>0</v>
      </c>
      <c r="V58" s="123">
        <f t="shared" ca="1" si="20"/>
        <v>0</v>
      </c>
      <c r="W58" s="123">
        <f t="shared" ca="1" si="20"/>
        <v>0</v>
      </c>
      <c r="X58" s="123">
        <f t="shared" ca="1" si="20"/>
        <v>0</v>
      </c>
      <c r="Y58" s="123">
        <f t="shared" ca="1" si="20"/>
        <v>0</v>
      </c>
      <c r="Z58" s="123">
        <f t="shared" ca="1" si="20"/>
        <v>0</v>
      </c>
      <c r="AA58" s="123">
        <f t="shared" ca="1" si="20"/>
        <v>0</v>
      </c>
      <c r="AB58" s="123">
        <f t="shared" ca="1" si="20"/>
        <v>0</v>
      </c>
      <c r="AC58" s="123">
        <f t="shared" ca="1" si="20"/>
        <v>0</v>
      </c>
      <c r="AD58" s="123">
        <f t="shared" ca="1" si="20"/>
        <v>0</v>
      </c>
      <c r="AE58" s="123">
        <f t="shared" ca="1" si="20"/>
        <v>0</v>
      </c>
      <c r="AF58" s="123">
        <f t="shared" ca="1" si="20"/>
        <v>0</v>
      </c>
      <c r="AG58" s="123">
        <f t="shared" ca="1" si="20"/>
        <v>0</v>
      </c>
      <c r="AH58" s="199"/>
    </row>
    <row r="59" spans="1:41" ht="18" hidden="1" thickBot="1" x14ac:dyDescent="0.25">
      <c r="B59" s="320"/>
      <c r="C59" s="209" t="str">
        <f>$B$8&amp;"(単泊)"</f>
        <v>0(単泊)</v>
      </c>
      <c r="D59" s="115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95"/>
      <c r="AI59" s="13"/>
    </row>
    <row r="60" spans="1:41" ht="18" hidden="1" thickBot="1" x14ac:dyDescent="0.25">
      <c r="B60" s="320"/>
      <c r="C60" s="210" t="str">
        <f>$F$1</f>
        <v>WEB割</v>
      </c>
      <c r="D60" s="44" t="str">
        <f ca="1">IFERROR(IF(D69=0,"Close",(IFERROR(HLOOKUP(D59,$D$2:$BC$8,7,FALSE),""))),"")</f>
        <v/>
      </c>
      <c r="E60" s="44" t="str">
        <f t="shared" ref="E60:AG60" ca="1" si="21">IFERROR(IF(E69=0,"Close",(IFERROR(HLOOKUP(E59,$D$2:$BC$8,7,FALSE),""))),"")</f>
        <v/>
      </c>
      <c r="F60" s="44" t="str">
        <f t="shared" ca="1" si="21"/>
        <v/>
      </c>
      <c r="G60" s="44" t="str">
        <f t="shared" ca="1" si="21"/>
        <v/>
      </c>
      <c r="H60" s="44" t="str">
        <f t="shared" ca="1" si="21"/>
        <v/>
      </c>
      <c r="I60" s="44" t="str">
        <f t="shared" ca="1" si="21"/>
        <v/>
      </c>
      <c r="J60" s="44" t="str">
        <f t="shared" ca="1" si="21"/>
        <v/>
      </c>
      <c r="K60" s="44" t="str">
        <f t="shared" ca="1" si="21"/>
        <v/>
      </c>
      <c r="L60" s="44" t="str">
        <f t="shared" ca="1" si="21"/>
        <v/>
      </c>
      <c r="M60" s="44" t="str">
        <f t="shared" ca="1" si="21"/>
        <v/>
      </c>
      <c r="N60" s="44" t="str">
        <f t="shared" ca="1" si="21"/>
        <v/>
      </c>
      <c r="O60" s="44" t="str">
        <f t="shared" ca="1" si="21"/>
        <v/>
      </c>
      <c r="P60" s="44" t="str">
        <f t="shared" ca="1" si="21"/>
        <v/>
      </c>
      <c r="Q60" s="44" t="str">
        <f t="shared" ca="1" si="21"/>
        <v/>
      </c>
      <c r="R60" s="44" t="str">
        <f t="shared" ca="1" si="21"/>
        <v/>
      </c>
      <c r="S60" s="44" t="str">
        <f t="shared" ca="1" si="21"/>
        <v/>
      </c>
      <c r="T60" s="44" t="str">
        <f t="shared" ca="1" si="21"/>
        <v/>
      </c>
      <c r="U60" s="44" t="str">
        <f t="shared" ca="1" si="21"/>
        <v/>
      </c>
      <c r="V60" s="44" t="str">
        <f t="shared" ca="1" si="21"/>
        <v/>
      </c>
      <c r="W60" s="44" t="str">
        <f t="shared" ca="1" si="21"/>
        <v/>
      </c>
      <c r="X60" s="44" t="str">
        <f t="shared" ca="1" si="21"/>
        <v/>
      </c>
      <c r="Y60" s="44" t="str">
        <f t="shared" ca="1" si="21"/>
        <v/>
      </c>
      <c r="Z60" s="44" t="str">
        <f t="shared" ca="1" si="21"/>
        <v/>
      </c>
      <c r="AA60" s="44" t="str">
        <f t="shared" ca="1" si="21"/>
        <v/>
      </c>
      <c r="AB60" s="44" t="str">
        <f t="shared" ca="1" si="21"/>
        <v/>
      </c>
      <c r="AC60" s="44" t="str">
        <f t="shared" ca="1" si="21"/>
        <v/>
      </c>
      <c r="AD60" s="44" t="str">
        <f t="shared" ca="1" si="21"/>
        <v/>
      </c>
      <c r="AE60" s="44" t="str">
        <f t="shared" ca="1" si="21"/>
        <v/>
      </c>
      <c r="AF60" s="44" t="str">
        <f t="shared" ca="1" si="21"/>
        <v/>
      </c>
      <c r="AG60" s="44" t="str">
        <f t="shared" ca="1" si="21"/>
        <v/>
      </c>
      <c r="AH60" s="196"/>
      <c r="AI60" s="13"/>
    </row>
    <row r="61" spans="1:41" ht="18" hidden="1" thickBot="1" x14ac:dyDescent="0.25">
      <c r="B61" s="320"/>
      <c r="C61" s="210" t="str">
        <f>$B$8&amp;"(連泊)"</f>
        <v>0(連泊)</v>
      </c>
      <c r="D61" s="45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197"/>
    </row>
    <row r="62" spans="1:41" ht="18" hidden="1" thickBot="1" x14ac:dyDescent="0.25">
      <c r="B62" s="320"/>
      <c r="C62" s="216" t="str">
        <f>$F$10</f>
        <v>連泊</v>
      </c>
      <c r="D62" s="122" t="str">
        <f ca="1">IFERROR(IF(D69=0,"Close",(IFERROR(HLOOKUP(D61,$D$11:$BC$17,7,FALSE),""))),"")</f>
        <v/>
      </c>
      <c r="E62" s="123" t="str">
        <f t="shared" ref="E62:AG62" ca="1" si="22">IFERROR(IF(E69=0,"Close",(IFERROR(HLOOKUP(E61,$D$11:$BC$17,7,FALSE),""))),"")</f>
        <v/>
      </c>
      <c r="F62" s="123" t="str">
        <f t="shared" ca="1" si="22"/>
        <v/>
      </c>
      <c r="G62" s="123" t="str">
        <f t="shared" ca="1" si="22"/>
        <v/>
      </c>
      <c r="H62" s="123" t="str">
        <f t="shared" ca="1" si="22"/>
        <v/>
      </c>
      <c r="I62" s="123" t="str">
        <f t="shared" ca="1" si="22"/>
        <v/>
      </c>
      <c r="J62" s="123" t="str">
        <f t="shared" ca="1" si="22"/>
        <v/>
      </c>
      <c r="K62" s="123" t="str">
        <f t="shared" ca="1" si="22"/>
        <v/>
      </c>
      <c r="L62" s="123" t="str">
        <f t="shared" ca="1" si="22"/>
        <v/>
      </c>
      <c r="M62" s="123" t="str">
        <f t="shared" ca="1" si="22"/>
        <v/>
      </c>
      <c r="N62" s="123" t="str">
        <f t="shared" ca="1" si="22"/>
        <v/>
      </c>
      <c r="O62" s="123" t="str">
        <f t="shared" ca="1" si="22"/>
        <v/>
      </c>
      <c r="P62" s="123" t="str">
        <f t="shared" ca="1" si="22"/>
        <v/>
      </c>
      <c r="Q62" s="123" t="str">
        <f t="shared" ca="1" si="22"/>
        <v/>
      </c>
      <c r="R62" s="123" t="str">
        <f t="shared" ca="1" si="22"/>
        <v/>
      </c>
      <c r="S62" s="123" t="str">
        <f t="shared" ca="1" si="22"/>
        <v/>
      </c>
      <c r="T62" s="123" t="str">
        <f t="shared" ca="1" si="22"/>
        <v/>
      </c>
      <c r="U62" s="123" t="str">
        <f t="shared" ca="1" si="22"/>
        <v/>
      </c>
      <c r="V62" s="123" t="str">
        <f t="shared" ca="1" si="22"/>
        <v/>
      </c>
      <c r="W62" s="123" t="str">
        <f t="shared" ca="1" si="22"/>
        <v/>
      </c>
      <c r="X62" s="123" t="str">
        <f t="shared" ca="1" si="22"/>
        <v/>
      </c>
      <c r="Y62" s="123" t="str">
        <f t="shared" ca="1" si="22"/>
        <v/>
      </c>
      <c r="Z62" s="123" t="str">
        <f t="shared" ca="1" si="22"/>
        <v/>
      </c>
      <c r="AA62" s="123" t="str">
        <f t="shared" ca="1" si="22"/>
        <v/>
      </c>
      <c r="AB62" s="123" t="str">
        <f t="shared" ca="1" si="22"/>
        <v/>
      </c>
      <c r="AC62" s="123" t="str">
        <f t="shared" ca="1" si="22"/>
        <v/>
      </c>
      <c r="AD62" s="123" t="str">
        <f t="shared" ca="1" si="22"/>
        <v/>
      </c>
      <c r="AE62" s="123" t="str">
        <f t="shared" ca="1" si="22"/>
        <v/>
      </c>
      <c r="AF62" s="123" t="str">
        <f t="shared" ca="1" si="22"/>
        <v/>
      </c>
      <c r="AG62" s="123" t="str">
        <f t="shared" ca="1" si="22"/>
        <v/>
      </c>
      <c r="AH62" s="199"/>
    </row>
    <row r="63" spans="1:41" x14ac:dyDescent="0.2">
      <c r="B63" s="320"/>
      <c r="C63" s="223" t="s">
        <v>61</v>
      </c>
      <c r="D63" s="224">
        <f ca="1">IFERROR(D77/(D77+D70),0)</f>
        <v>1</v>
      </c>
      <c r="E63" s="224">
        <f t="shared" ref="E63:AG63" ca="1" si="23">IFERROR(E77/(E77+E70),0)</f>
        <v>1</v>
      </c>
      <c r="F63" s="224">
        <f t="shared" ca="1" si="23"/>
        <v>1</v>
      </c>
      <c r="G63" s="224">
        <f t="shared" ca="1" si="23"/>
        <v>1</v>
      </c>
      <c r="H63" s="224">
        <f t="shared" ca="1" si="23"/>
        <v>1</v>
      </c>
      <c r="I63" s="224">
        <f t="shared" ca="1" si="23"/>
        <v>1</v>
      </c>
      <c r="J63" s="224">
        <f t="shared" ca="1" si="23"/>
        <v>0.7857142857142857</v>
      </c>
      <c r="K63" s="224">
        <f t="shared" ca="1" si="23"/>
        <v>0.9285714285714286</v>
      </c>
      <c r="L63" s="224">
        <f t="shared" ca="1" si="23"/>
        <v>1</v>
      </c>
      <c r="M63" s="224">
        <f t="shared" ca="1" si="23"/>
        <v>1</v>
      </c>
      <c r="N63" s="224">
        <f t="shared" ca="1" si="23"/>
        <v>1</v>
      </c>
      <c r="O63" s="224">
        <f t="shared" ca="1" si="23"/>
        <v>0.8571428571428571</v>
      </c>
      <c r="P63" s="224">
        <f t="shared" ca="1" si="23"/>
        <v>1</v>
      </c>
      <c r="Q63" s="224">
        <f t="shared" ca="1" si="23"/>
        <v>1</v>
      </c>
      <c r="R63" s="224">
        <f t="shared" ca="1" si="23"/>
        <v>0.7857142857142857</v>
      </c>
      <c r="S63" s="224">
        <f t="shared" ca="1" si="23"/>
        <v>1</v>
      </c>
      <c r="T63" s="224">
        <f t="shared" ca="1" si="23"/>
        <v>0.8571428571428571</v>
      </c>
      <c r="U63" s="224">
        <f t="shared" ca="1" si="23"/>
        <v>0.9285714285714286</v>
      </c>
      <c r="V63" s="224">
        <f t="shared" ca="1" si="23"/>
        <v>0.7857142857142857</v>
      </c>
      <c r="W63" s="224">
        <f t="shared" ca="1" si="23"/>
        <v>0.9285714285714286</v>
      </c>
      <c r="X63" s="224">
        <f t="shared" ca="1" si="23"/>
        <v>1</v>
      </c>
      <c r="Y63" s="224">
        <f t="shared" ca="1" si="23"/>
        <v>0.9285714285714286</v>
      </c>
      <c r="Z63" s="224">
        <f t="shared" ca="1" si="23"/>
        <v>0.7857142857142857</v>
      </c>
      <c r="AA63" s="224">
        <f t="shared" ca="1" si="23"/>
        <v>0.8571428571428571</v>
      </c>
      <c r="AB63" s="224">
        <f t="shared" ca="1" si="23"/>
        <v>0.7857142857142857</v>
      </c>
      <c r="AC63" s="224">
        <f t="shared" ca="1" si="23"/>
        <v>0.5714285714285714</v>
      </c>
      <c r="AD63" s="224">
        <f t="shared" ca="1" si="23"/>
        <v>0.5714285714285714</v>
      </c>
      <c r="AE63" s="224">
        <f t="shared" ca="1" si="23"/>
        <v>0.8571428571428571</v>
      </c>
      <c r="AF63" s="224">
        <f t="shared" ca="1" si="23"/>
        <v>0.7857142857142857</v>
      </c>
      <c r="AG63" s="224">
        <f t="shared" ca="1" si="23"/>
        <v>0.7857142857142857</v>
      </c>
      <c r="AH63" s="230"/>
      <c r="AI63" s="80">
        <f t="shared" ref="AI63" ca="1" si="24">AI77/(AI77+AI70)</f>
        <v>0.8928571428571429</v>
      </c>
      <c r="AJ63" s="4" t="s">
        <v>131</v>
      </c>
      <c r="AL63" s="4" t="s">
        <v>102</v>
      </c>
      <c r="AM63" s="13">
        <v>0</v>
      </c>
    </row>
    <row r="64" spans="1:41" ht="18" customHeight="1" collapsed="1" x14ac:dyDescent="0.2">
      <c r="A64" s="4">
        <v>2</v>
      </c>
      <c r="B64" s="320"/>
      <c r="C64" s="217" t="str">
        <f>B3&amp;"(残室数)"</f>
        <v>ラグジュアリープールヴィラ(残室数)</v>
      </c>
      <c r="D64" s="103">
        <f ca="1">IFERROR(IF(D$19&lt;2,"",VLOOKUP($C64,在庫!$B$4:$SS$16,D$19,0)),"")</f>
        <v>0</v>
      </c>
      <c r="E64" s="104">
        <f ca="1">IFERROR(IF(E$19&lt;2,"",VLOOKUP($C64,在庫!$B$4:$SS$16,E$19,0)),"")</f>
        <v>0</v>
      </c>
      <c r="F64" s="104">
        <f ca="1">IFERROR(IF(F$19&lt;2,"",VLOOKUP($C64,在庫!$B$4:$SS$16,F$19,0)),"")</f>
        <v>0</v>
      </c>
      <c r="G64" s="104">
        <f ca="1">IFERROR(IF(G$19&lt;2,"",VLOOKUP($C64,在庫!$B$4:$SS$16,G$19,0)),"")</f>
        <v>0</v>
      </c>
      <c r="H64" s="104">
        <f ca="1">IFERROR(IF(H$19&lt;2,"",VLOOKUP($C64,在庫!$B$4:$SS$16,H$19,0)),"")</f>
        <v>0</v>
      </c>
      <c r="I64" s="104">
        <f ca="1">IFERROR(IF(I$19&lt;2,"",VLOOKUP($C64,在庫!$B$4:$SS$16,I$19,0)),"")</f>
        <v>0</v>
      </c>
      <c r="J64" s="104">
        <f ca="1">IFERROR(IF(J$19&lt;2,"",VLOOKUP($C64,在庫!$B$4:$SS$16,J$19,0)),"")</f>
        <v>2</v>
      </c>
      <c r="K64" s="104">
        <f ca="1">IFERROR(IF(K$19&lt;2,"",VLOOKUP($C64,在庫!$B$4:$SS$16,K$19,0)),"")</f>
        <v>0</v>
      </c>
      <c r="L64" s="104">
        <f ca="1">IFERROR(IF(L$19&lt;2,"",VLOOKUP($C64,在庫!$B$4:$SS$16,L$19,0)),"")</f>
        <v>0</v>
      </c>
      <c r="M64" s="104">
        <f ca="1">IFERROR(IF(M$19&lt;2,"",VLOOKUP($C64,在庫!$B$4:$SS$16,M$19,0)),"")</f>
        <v>0</v>
      </c>
      <c r="N64" s="104">
        <f ca="1">IFERROR(IF(N$19&lt;2,"",VLOOKUP($C64,在庫!$B$4:$SS$16,N$19,0)),"")</f>
        <v>0</v>
      </c>
      <c r="O64" s="104">
        <f ca="1">IFERROR(IF(O$19&lt;2,"",VLOOKUP($C64,在庫!$B$4:$SS$16,O$19,0)),"")</f>
        <v>2</v>
      </c>
      <c r="P64" s="104">
        <f ca="1">IFERROR(IF(P$19&lt;2,"",VLOOKUP($C64,在庫!$B$4:$SS$16,P$19,0)),"")</f>
        <v>0</v>
      </c>
      <c r="Q64" s="104">
        <f ca="1">IFERROR(IF(Q$19&lt;2,"",VLOOKUP($C64,在庫!$B$4:$SS$16,Q$19,0)),"")</f>
        <v>0</v>
      </c>
      <c r="R64" s="104">
        <f ca="1">IFERROR(IF(R$19&lt;2,"",VLOOKUP($C64,在庫!$B$4:$SS$16,R$19,0)),"")</f>
        <v>3</v>
      </c>
      <c r="S64" s="104">
        <f ca="1">IFERROR(IF(S$19&lt;2,"",VLOOKUP($C64,在庫!$B$4:$SS$16,S$19,0)),"")</f>
        <v>0</v>
      </c>
      <c r="T64" s="104">
        <f ca="1">IFERROR(IF(T$19&lt;2,"",VLOOKUP($C64,在庫!$B$4:$SS$16,T$19,0)),"")</f>
        <v>2</v>
      </c>
      <c r="U64" s="104">
        <f ca="1">IFERROR(IF(U$19&lt;2,"",VLOOKUP($C64,在庫!$B$4:$SS$16,U$19,0)),"")</f>
        <v>0</v>
      </c>
      <c r="V64" s="104">
        <f ca="1">IFERROR(IF(V$19&lt;2,"",VLOOKUP($C64,在庫!$B$4:$SS$16,V$19,0)),"")</f>
        <v>2</v>
      </c>
      <c r="W64" s="104">
        <f ca="1">IFERROR(IF(W$19&lt;2,"",VLOOKUP($C64,在庫!$B$4:$SS$16,W$19,0)),"")</f>
        <v>0</v>
      </c>
      <c r="X64" s="104">
        <f ca="1">IFERROR(IF(X$19&lt;2,"",VLOOKUP($C64,在庫!$B$4:$SS$16,X$19,0)),"")</f>
        <v>0</v>
      </c>
      <c r="Y64" s="104">
        <f ca="1">IFERROR(IF(Y$19&lt;2,"",VLOOKUP($C64,在庫!$B$4:$SS$16,Y$19,0)),"")</f>
        <v>0</v>
      </c>
      <c r="Z64" s="104">
        <f ca="1">IFERROR(IF(Z$19&lt;2,"",VLOOKUP($C64,在庫!$B$4:$SS$16,Z$19,0)),"")</f>
        <v>2</v>
      </c>
      <c r="AA64" s="104">
        <f ca="1">IFERROR(IF(AA$19&lt;2,"",VLOOKUP($C64,在庫!$B$4:$SS$16,AA$19,0)),"")</f>
        <v>1</v>
      </c>
      <c r="AB64" s="104">
        <f ca="1">IFERROR(IF(AB$19&lt;2,"",VLOOKUP($C64,在庫!$B$4:$SS$16,AB$19,0)),"")</f>
        <v>3</v>
      </c>
      <c r="AC64" s="104">
        <f ca="1">IFERROR(IF(AC$19&lt;2,"",VLOOKUP($C64,在庫!$B$4:$SS$16,AC$19,0)),"")</f>
        <v>5</v>
      </c>
      <c r="AD64" s="104">
        <f ca="1">IFERROR(IF(AD$19&lt;2,"",VLOOKUP($C64,在庫!$B$4:$SS$16,AD$19,0)),"")</f>
        <v>6</v>
      </c>
      <c r="AE64" s="104">
        <f ca="1">IFERROR(IF(AE$19&lt;2,"",VLOOKUP($C64,在庫!$B$4:$SS$16,AE$19,0)),"")</f>
        <v>2</v>
      </c>
      <c r="AF64" s="104">
        <f ca="1">IFERROR(IF(AF$19&lt;2,"",VLOOKUP($C64,在庫!$B$4:$SS$16,AF$19,0)),"")</f>
        <v>3</v>
      </c>
      <c r="AG64" s="104">
        <f ca="1">IFERROR(IF(AG$19&lt;2,"",VLOOKUP($C64,在庫!$B$4:$SS$16,AG$19,0)),"")</f>
        <v>3</v>
      </c>
      <c r="AH64" s="200"/>
      <c r="AI64" s="59">
        <f t="shared" ref="AI64:AI70" ca="1" si="25">SUM(D64:AH64)</f>
        <v>36</v>
      </c>
      <c r="AJ64" s="13">
        <f ca="1">IFERROR(AI71/(AI71+AI64),"")</f>
        <v>0.90721649484536082</v>
      </c>
      <c r="AL64" s="4" t="s">
        <v>103</v>
      </c>
      <c r="AM64" s="13">
        <v>0</v>
      </c>
      <c r="AN64" s="4" t="s">
        <v>145</v>
      </c>
      <c r="AO64" s="4" t="s">
        <v>146</v>
      </c>
    </row>
    <row r="65" spans="1:41" ht="18" customHeight="1" x14ac:dyDescent="0.2">
      <c r="B65" s="320"/>
      <c r="C65" s="217" t="str">
        <f t="shared" ref="C65:C69" si="26">B4&amp;"(残室数)"</f>
        <v>with SAUNA(残室数)</v>
      </c>
      <c r="D65" s="103">
        <f ca="1">IFERROR(IF(D$19&lt;2,"",VLOOKUP($C65,在庫!$B$4:$SS$16,D$19,0)),"")</f>
        <v>0</v>
      </c>
      <c r="E65" s="104">
        <f ca="1">IFERROR(IF(E$19&lt;2,"",VLOOKUP($C65,在庫!$B$4:$SS$16,E$19,0)),"")</f>
        <v>0</v>
      </c>
      <c r="F65" s="104">
        <f ca="1">IFERROR(IF(F$19&lt;2,"",VLOOKUP($C65,在庫!$B$4:$SS$16,F$19,0)),"")</f>
        <v>0</v>
      </c>
      <c r="G65" s="104">
        <f ca="1">IFERROR(IF(G$19&lt;2,"",VLOOKUP($C65,在庫!$B$4:$SS$16,G$19,0)),"")</f>
        <v>0</v>
      </c>
      <c r="H65" s="104">
        <f ca="1">IFERROR(IF(H$19&lt;2,"",VLOOKUP($C65,在庫!$B$4:$SS$16,H$19,0)),"")</f>
        <v>0</v>
      </c>
      <c r="I65" s="104">
        <f ca="1">IFERROR(IF(I$19&lt;2,"",VLOOKUP($C65,在庫!$B$4:$SS$16,I$19,0)),"")</f>
        <v>0</v>
      </c>
      <c r="J65" s="104">
        <f ca="1">IFERROR(IF(J$19&lt;2,"",VLOOKUP($C65,在庫!$B$4:$SS$16,J$19,0)),"")</f>
        <v>1</v>
      </c>
      <c r="K65" s="104">
        <f ca="1">IFERROR(IF(K$19&lt;2,"",VLOOKUP($C65,在庫!$B$4:$SS$16,K$19,0)),"")</f>
        <v>1</v>
      </c>
      <c r="L65" s="104">
        <f ca="1">IFERROR(IF(L$19&lt;2,"",VLOOKUP($C65,在庫!$B$4:$SS$16,L$19,0)),"")</f>
        <v>0</v>
      </c>
      <c r="M65" s="104">
        <f ca="1">IFERROR(IF(M$19&lt;2,"",VLOOKUP($C65,在庫!$B$4:$SS$16,M$19,0)),"")</f>
        <v>0</v>
      </c>
      <c r="N65" s="104">
        <f ca="1">IFERROR(IF(N$19&lt;2,"",VLOOKUP($C65,在庫!$B$4:$SS$16,N$19,0)),"")</f>
        <v>0</v>
      </c>
      <c r="O65" s="104">
        <f ca="1">IFERROR(IF(O$19&lt;2,"",VLOOKUP($C65,在庫!$B$4:$SS$16,O$19,0)),"")</f>
        <v>0</v>
      </c>
      <c r="P65" s="104">
        <f ca="1">IFERROR(IF(P$19&lt;2,"",VLOOKUP($C65,在庫!$B$4:$SS$16,P$19,0)),"")</f>
        <v>0</v>
      </c>
      <c r="Q65" s="104">
        <f ca="1">IFERROR(IF(Q$19&lt;2,"",VLOOKUP($C65,在庫!$B$4:$SS$16,Q$19,0)),"")</f>
        <v>0</v>
      </c>
      <c r="R65" s="104">
        <f ca="1">IFERROR(IF(R$19&lt;2,"",VLOOKUP($C65,在庫!$B$4:$SS$16,R$19,0)),"")</f>
        <v>0</v>
      </c>
      <c r="S65" s="104">
        <f ca="1">IFERROR(IF(S$19&lt;2,"",VLOOKUP($C65,在庫!$B$4:$SS$16,S$19,0)),"")</f>
        <v>0</v>
      </c>
      <c r="T65" s="104">
        <f ca="1">IFERROR(IF(T$19&lt;2,"",VLOOKUP($C65,在庫!$B$4:$SS$16,T$19,0)),"")</f>
        <v>0</v>
      </c>
      <c r="U65" s="104">
        <f ca="1">IFERROR(IF(U$19&lt;2,"",VLOOKUP($C65,在庫!$B$4:$SS$16,U$19,0)),"")</f>
        <v>1</v>
      </c>
      <c r="V65" s="104">
        <f ca="1">IFERROR(IF(V$19&lt;2,"",VLOOKUP($C65,在庫!$B$4:$SS$16,V$19,0)),"")</f>
        <v>1</v>
      </c>
      <c r="W65" s="104">
        <f ca="1">IFERROR(IF(W$19&lt;2,"",VLOOKUP($C65,在庫!$B$4:$SS$16,W$19,0)),"")</f>
        <v>1</v>
      </c>
      <c r="X65" s="104">
        <f ca="1">IFERROR(IF(X$19&lt;2,"",VLOOKUP($C65,在庫!$B$4:$SS$16,X$19,0)),"")</f>
        <v>0</v>
      </c>
      <c r="Y65" s="104">
        <f ca="1">IFERROR(IF(Y$19&lt;2,"",VLOOKUP($C65,在庫!$B$4:$SS$16,Y$19,0)),"")</f>
        <v>1</v>
      </c>
      <c r="Z65" s="104">
        <f ca="1">IFERROR(IF(Z$19&lt;2,"",VLOOKUP($C65,在庫!$B$4:$SS$16,Z$19,0)),"")</f>
        <v>1</v>
      </c>
      <c r="AA65" s="104">
        <f ca="1">IFERROR(IF(AA$19&lt;2,"",VLOOKUP($C65,在庫!$B$4:$SS$16,AA$19,0)),"")</f>
        <v>1</v>
      </c>
      <c r="AB65" s="104">
        <f ca="1">IFERROR(IF(AB$19&lt;2,"",VLOOKUP($C65,在庫!$B$4:$SS$16,AB$19,0)),"")</f>
        <v>0</v>
      </c>
      <c r="AC65" s="104">
        <f ca="1">IFERROR(IF(AC$19&lt;2,"",VLOOKUP($C65,在庫!$B$4:$SS$16,AC$19,0)),"")</f>
        <v>1</v>
      </c>
      <c r="AD65" s="104">
        <f ca="1">IFERROR(IF(AD$19&lt;2,"",VLOOKUP($C65,在庫!$B$4:$SS$16,AD$19,0)),"")</f>
        <v>0</v>
      </c>
      <c r="AE65" s="104">
        <f ca="1">IFERROR(IF(AE$19&lt;2,"",VLOOKUP($C65,在庫!$B$4:$SS$16,AE$19,0)),"")</f>
        <v>0</v>
      </c>
      <c r="AF65" s="104">
        <f ca="1">IFERROR(IF(AF$19&lt;2,"",VLOOKUP($C65,在庫!$B$4:$SS$16,AF$19,0)),"")</f>
        <v>0</v>
      </c>
      <c r="AG65" s="104">
        <f ca="1">IFERROR(IF(AG$19&lt;2,"",VLOOKUP($C65,在庫!$B$4:$SS$16,AG$19,0)),"")</f>
        <v>0</v>
      </c>
      <c r="AH65" s="200"/>
      <c r="AI65" s="59">
        <f ca="1">SUM(D65:AH65)</f>
        <v>9</v>
      </c>
      <c r="AJ65" s="13">
        <f ca="1">IFERROR(AI72/(AI72+AI65),"")</f>
        <v>0.71875</v>
      </c>
      <c r="AL65" s="4" t="s">
        <v>104</v>
      </c>
      <c r="AM65" s="178">
        <v>0</v>
      </c>
      <c r="AN65" s="178">
        <f ca="1">AM65/AI77</f>
        <v>0</v>
      </c>
      <c r="AO65" s="178">
        <f ca="1">IFERROR((AM65/AM64)/(AI77/AM63),0)</f>
        <v>0</v>
      </c>
    </row>
    <row r="66" spans="1:41" ht="18" hidden="1" customHeight="1" x14ac:dyDescent="0.2">
      <c r="B66" s="320"/>
      <c r="C66" s="217" t="str">
        <f t="shared" si="26"/>
        <v>0(残室数)</v>
      </c>
      <c r="D66" s="103" t="str">
        <f ca="1">IFERROR(IF(D$19&lt;2,"",VLOOKUP($C66,在庫!$B$4:$SS$16,D$19,0)),"")</f>
        <v/>
      </c>
      <c r="E66" s="104" t="str">
        <f ca="1">IFERROR(IF(E$19&lt;2,"",VLOOKUP($C66,在庫!$B$4:$SS$16,E$19,0)),"")</f>
        <v/>
      </c>
      <c r="F66" s="104" t="str">
        <f ca="1">IFERROR(IF(F$19&lt;2,"",VLOOKUP($C66,在庫!$B$4:$SS$16,F$19,0)),"")</f>
        <v/>
      </c>
      <c r="G66" s="104" t="str">
        <f ca="1">IFERROR(IF(G$19&lt;2,"",VLOOKUP($C66,在庫!$B$4:$SS$16,G$19,0)),"")</f>
        <v/>
      </c>
      <c r="H66" s="104" t="str">
        <f ca="1">IFERROR(IF(H$19&lt;2,"",VLOOKUP($C66,在庫!$B$4:$SS$16,H$19,0)),"")</f>
        <v/>
      </c>
      <c r="I66" s="104" t="str">
        <f ca="1">IFERROR(IF(I$19&lt;2,"",VLOOKUP($C66,在庫!$B$4:$SS$16,I$19,0)),"")</f>
        <v/>
      </c>
      <c r="J66" s="104" t="str">
        <f ca="1">IFERROR(IF(J$19&lt;2,"",VLOOKUP($C66,在庫!$B$4:$SS$16,J$19,0)),"")</f>
        <v/>
      </c>
      <c r="K66" s="104" t="str">
        <f ca="1">IFERROR(IF(K$19&lt;2,"",VLOOKUP($C66,在庫!$B$4:$SS$16,K$19,0)),"")</f>
        <v/>
      </c>
      <c r="L66" s="104" t="str">
        <f ca="1">IFERROR(IF(L$19&lt;2,"",VLOOKUP($C66,在庫!$B$4:$SS$16,L$19,0)),"")</f>
        <v/>
      </c>
      <c r="M66" s="104" t="str">
        <f ca="1">IFERROR(IF(M$19&lt;2,"",VLOOKUP($C66,在庫!$B$4:$SS$16,M$19,0)),"")</f>
        <v/>
      </c>
      <c r="N66" s="104" t="str">
        <f ca="1">IFERROR(IF(N$19&lt;2,"",VLOOKUP($C66,在庫!$B$4:$SS$16,N$19,0)),"")</f>
        <v/>
      </c>
      <c r="O66" s="104" t="str">
        <f ca="1">IFERROR(IF(O$19&lt;2,"",VLOOKUP($C66,在庫!$B$4:$SS$16,O$19,0)),"")</f>
        <v/>
      </c>
      <c r="P66" s="104" t="str">
        <f ca="1">IFERROR(IF(P$19&lt;2,"",VLOOKUP($C66,在庫!$B$4:$SS$16,P$19,0)),"")</f>
        <v/>
      </c>
      <c r="Q66" s="104" t="str">
        <f ca="1">IFERROR(IF(Q$19&lt;2,"",VLOOKUP($C66,在庫!$B$4:$SS$16,Q$19,0)),"")</f>
        <v/>
      </c>
      <c r="R66" s="104" t="str">
        <f ca="1">IFERROR(IF(R$19&lt;2,"",VLOOKUP($C66,在庫!$B$4:$SS$16,R$19,0)),"")</f>
        <v/>
      </c>
      <c r="S66" s="104" t="str">
        <f ca="1">IFERROR(IF(S$19&lt;2,"",VLOOKUP($C66,在庫!$B$4:$SS$16,S$19,0)),"")</f>
        <v/>
      </c>
      <c r="T66" s="104" t="str">
        <f ca="1">IFERROR(IF(T$19&lt;2,"",VLOOKUP($C66,在庫!$B$4:$SS$16,T$19,0)),"")</f>
        <v/>
      </c>
      <c r="U66" s="104" t="str">
        <f ca="1">IFERROR(IF(U$19&lt;2,"",VLOOKUP($C66,在庫!$B$4:$SS$16,U$19,0)),"")</f>
        <v/>
      </c>
      <c r="V66" s="104" t="str">
        <f ca="1">IFERROR(IF(V$19&lt;2,"",VLOOKUP($C66,在庫!$B$4:$SS$16,V$19,0)),"")</f>
        <v/>
      </c>
      <c r="W66" s="104" t="str">
        <f ca="1">IFERROR(IF(W$19&lt;2,"",VLOOKUP($C66,在庫!$B$4:$SS$16,W$19,0)),"")</f>
        <v/>
      </c>
      <c r="X66" s="104" t="str">
        <f ca="1">IFERROR(IF(X$19&lt;2,"",VLOOKUP($C66,在庫!$B$4:$SS$16,X$19,0)),"")</f>
        <v/>
      </c>
      <c r="Y66" s="104" t="str">
        <f ca="1">IFERROR(IF(Y$19&lt;2,"",VLOOKUP($C66,在庫!$B$4:$SS$16,Y$19,0)),"")</f>
        <v/>
      </c>
      <c r="Z66" s="104" t="str">
        <f ca="1">IFERROR(IF(Z$19&lt;2,"",VLOOKUP($C66,在庫!$B$4:$SS$16,Z$19,0)),"")</f>
        <v/>
      </c>
      <c r="AA66" s="104" t="str">
        <f ca="1">IFERROR(IF(AA$19&lt;2,"",VLOOKUP($C66,在庫!$B$4:$SS$16,AA$19,0)),"")</f>
        <v/>
      </c>
      <c r="AB66" s="104" t="str">
        <f ca="1">IFERROR(IF(AB$19&lt;2,"",VLOOKUP($C66,在庫!$B$4:$SS$16,AB$19,0)),"")</f>
        <v/>
      </c>
      <c r="AC66" s="104" t="str">
        <f ca="1">IFERROR(IF(AC$19&lt;2,"",VLOOKUP($C66,在庫!$B$4:$SS$16,AC$19,0)),"")</f>
        <v/>
      </c>
      <c r="AD66" s="104" t="str">
        <f ca="1">IFERROR(IF(AD$19&lt;2,"",VLOOKUP($C66,在庫!$B$4:$SS$16,AD$19,0)),"")</f>
        <v/>
      </c>
      <c r="AE66" s="104" t="str">
        <f ca="1">IFERROR(IF(AE$19&lt;2,"",VLOOKUP($C66,在庫!$B$4:$SS$16,AE$19,0)),"")</f>
        <v/>
      </c>
      <c r="AF66" s="104" t="str">
        <f ca="1">IFERROR(IF(AF$19&lt;2,"",VLOOKUP($C66,在庫!$B$4:$SS$16,AF$19,0)),"")</f>
        <v/>
      </c>
      <c r="AG66" s="104" t="str">
        <f ca="1">IFERROR(IF(AG$19&lt;2,"",VLOOKUP($C66,在庫!$B$4:$SS$16,AG$19,0)),"")</f>
        <v/>
      </c>
      <c r="AH66" s="200"/>
      <c r="AI66" s="59">
        <f ca="1">SUM(D66:AH66)</f>
        <v>0</v>
      </c>
      <c r="AJ66" s="13" t="str">
        <f ca="1">IFERROR(AI73/(AI73+AI66),"")</f>
        <v/>
      </c>
    </row>
    <row r="67" spans="1:41" ht="18" hidden="1" customHeight="1" x14ac:dyDescent="0.2">
      <c r="B67" s="320"/>
      <c r="C67" s="217" t="str">
        <f t="shared" si="26"/>
        <v>0(残室数)</v>
      </c>
      <c r="D67" s="103" t="str">
        <f ca="1">IFERROR(IF(D$19&lt;2,"",VLOOKUP($C67,在庫!$B$4:$SS$16,D$19,0)),"")</f>
        <v/>
      </c>
      <c r="E67" s="104" t="str">
        <f ca="1">IFERROR(IF(E$19&lt;2,"",VLOOKUP($C67,在庫!$B$4:$SS$16,E$19,0)),"")</f>
        <v/>
      </c>
      <c r="F67" s="104" t="str">
        <f ca="1">IFERROR(IF(F$19&lt;2,"",VLOOKUP($C67,在庫!$B$4:$SS$16,F$19,0)),"")</f>
        <v/>
      </c>
      <c r="G67" s="104" t="str">
        <f ca="1">IFERROR(IF(G$19&lt;2,"",VLOOKUP($C67,在庫!$B$4:$SS$16,G$19,0)),"")</f>
        <v/>
      </c>
      <c r="H67" s="104" t="str">
        <f ca="1">IFERROR(IF(H$19&lt;2,"",VLOOKUP($C67,在庫!$B$4:$SS$16,H$19,0)),"")</f>
        <v/>
      </c>
      <c r="I67" s="104" t="str">
        <f ca="1">IFERROR(IF(I$19&lt;2,"",VLOOKUP($C67,在庫!$B$4:$SS$16,I$19,0)),"")</f>
        <v/>
      </c>
      <c r="J67" s="104" t="str">
        <f ca="1">IFERROR(IF(J$19&lt;2,"",VLOOKUP($C67,在庫!$B$4:$SS$16,J$19,0)),"")</f>
        <v/>
      </c>
      <c r="K67" s="104" t="str">
        <f ca="1">IFERROR(IF(K$19&lt;2,"",VLOOKUP($C67,在庫!$B$4:$SS$16,K$19,0)),"")</f>
        <v/>
      </c>
      <c r="L67" s="104" t="str">
        <f ca="1">IFERROR(IF(L$19&lt;2,"",VLOOKUP($C67,在庫!$B$4:$SS$16,L$19,0)),"")</f>
        <v/>
      </c>
      <c r="M67" s="104" t="str">
        <f ca="1">IFERROR(IF(M$19&lt;2,"",VLOOKUP($C67,在庫!$B$4:$SS$16,M$19,0)),"")</f>
        <v/>
      </c>
      <c r="N67" s="104" t="str">
        <f ca="1">IFERROR(IF(N$19&lt;2,"",VLOOKUP($C67,在庫!$B$4:$SS$16,N$19,0)),"")</f>
        <v/>
      </c>
      <c r="O67" s="104" t="str">
        <f ca="1">IFERROR(IF(O$19&lt;2,"",VLOOKUP($C67,在庫!$B$4:$SS$16,O$19,0)),"")</f>
        <v/>
      </c>
      <c r="P67" s="104" t="str">
        <f ca="1">IFERROR(IF(P$19&lt;2,"",VLOOKUP($C67,在庫!$B$4:$SS$16,P$19,0)),"")</f>
        <v/>
      </c>
      <c r="Q67" s="104" t="str">
        <f ca="1">IFERROR(IF(Q$19&lt;2,"",VLOOKUP($C67,在庫!$B$4:$SS$16,Q$19,0)),"")</f>
        <v/>
      </c>
      <c r="R67" s="104" t="str">
        <f ca="1">IFERROR(IF(R$19&lt;2,"",VLOOKUP($C67,在庫!$B$4:$SS$16,R$19,0)),"")</f>
        <v/>
      </c>
      <c r="S67" s="104" t="str">
        <f ca="1">IFERROR(IF(S$19&lt;2,"",VLOOKUP($C67,在庫!$B$4:$SS$16,S$19,0)),"")</f>
        <v/>
      </c>
      <c r="T67" s="104" t="str">
        <f ca="1">IFERROR(IF(T$19&lt;2,"",VLOOKUP($C67,在庫!$B$4:$SS$16,T$19,0)),"")</f>
        <v/>
      </c>
      <c r="U67" s="104" t="str">
        <f ca="1">IFERROR(IF(U$19&lt;2,"",VLOOKUP($C67,在庫!$B$4:$SS$16,U$19,0)),"")</f>
        <v/>
      </c>
      <c r="V67" s="104" t="str">
        <f ca="1">IFERROR(IF(V$19&lt;2,"",VLOOKUP($C67,在庫!$B$4:$SS$16,V$19,0)),"")</f>
        <v/>
      </c>
      <c r="W67" s="104" t="str">
        <f ca="1">IFERROR(IF(W$19&lt;2,"",VLOOKUP($C67,在庫!$B$4:$SS$16,W$19,0)),"")</f>
        <v/>
      </c>
      <c r="X67" s="104" t="str">
        <f ca="1">IFERROR(IF(X$19&lt;2,"",VLOOKUP($C67,在庫!$B$4:$SS$16,X$19,0)),"")</f>
        <v/>
      </c>
      <c r="Y67" s="104" t="str">
        <f ca="1">IFERROR(IF(Y$19&lt;2,"",VLOOKUP($C67,在庫!$B$4:$SS$16,Y$19,0)),"")</f>
        <v/>
      </c>
      <c r="Z67" s="104" t="str">
        <f ca="1">IFERROR(IF(Z$19&lt;2,"",VLOOKUP($C67,在庫!$B$4:$SS$16,Z$19,0)),"")</f>
        <v/>
      </c>
      <c r="AA67" s="104" t="str">
        <f ca="1">IFERROR(IF(AA$19&lt;2,"",VLOOKUP($C67,在庫!$B$4:$SS$16,AA$19,0)),"")</f>
        <v/>
      </c>
      <c r="AB67" s="104" t="str">
        <f ca="1">IFERROR(IF(AB$19&lt;2,"",VLOOKUP($C67,在庫!$B$4:$SS$16,AB$19,0)),"")</f>
        <v/>
      </c>
      <c r="AC67" s="104" t="str">
        <f ca="1">IFERROR(IF(AC$19&lt;2,"",VLOOKUP($C67,在庫!$B$4:$SS$16,AC$19,0)),"")</f>
        <v/>
      </c>
      <c r="AD67" s="104" t="str">
        <f ca="1">IFERROR(IF(AD$19&lt;2,"",VLOOKUP($C67,在庫!$B$4:$SS$16,AD$19,0)),"")</f>
        <v/>
      </c>
      <c r="AE67" s="104" t="str">
        <f ca="1">IFERROR(IF(AE$19&lt;2,"",VLOOKUP($C67,在庫!$B$4:$SS$16,AE$19,0)),"")</f>
        <v/>
      </c>
      <c r="AF67" s="104" t="str">
        <f ca="1">IFERROR(IF(AF$19&lt;2,"",VLOOKUP($C67,在庫!$B$4:$SS$16,AF$19,0)),"")</f>
        <v/>
      </c>
      <c r="AG67" s="104" t="str">
        <f ca="1">IFERROR(IF(AG$19&lt;2,"",VLOOKUP($C67,在庫!$B$4:$SS$16,AG$19,0)),"")</f>
        <v/>
      </c>
      <c r="AH67" s="200"/>
      <c r="AI67" s="59">
        <f t="shared" ca="1" si="25"/>
        <v>0</v>
      </c>
      <c r="AJ67" s="13" t="str">
        <f ca="1">IFERROR(AI74/(AI74+AI67),"")</f>
        <v/>
      </c>
    </row>
    <row r="68" spans="1:41" ht="18" hidden="1" customHeight="1" x14ac:dyDescent="0.2">
      <c r="B68" s="320"/>
      <c r="C68" s="217" t="str">
        <f t="shared" si="26"/>
        <v>0(残室数)</v>
      </c>
      <c r="D68" s="103" t="str">
        <f ca="1">IFERROR(IF(D$19&lt;2,"",VLOOKUP($C68,在庫!$B$4:$SS$16,D$19,0)),"")</f>
        <v/>
      </c>
      <c r="E68" s="104" t="str">
        <f ca="1">IFERROR(IF(E$19&lt;2,"",VLOOKUP($C68,在庫!$B$4:$SS$16,E$19,0)),"")</f>
        <v/>
      </c>
      <c r="F68" s="104" t="str">
        <f ca="1">IFERROR(IF(F$19&lt;2,"",VLOOKUP($C68,在庫!$B$4:$SS$16,F$19,0)),"")</f>
        <v/>
      </c>
      <c r="G68" s="104" t="str">
        <f ca="1">IFERROR(IF(G$19&lt;2,"",VLOOKUP($C68,在庫!$B$4:$SS$16,G$19,0)),"")</f>
        <v/>
      </c>
      <c r="H68" s="104" t="str">
        <f ca="1">IFERROR(IF(H$19&lt;2,"",VLOOKUP($C68,在庫!$B$4:$SS$16,H$19,0)),"")</f>
        <v/>
      </c>
      <c r="I68" s="104" t="str">
        <f ca="1">IFERROR(IF(I$19&lt;2,"",VLOOKUP($C68,在庫!$B$4:$SS$16,I$19,0)),"")</f>
        <v/>
      </c>
      <c r="J68" s="104" t="str">
        <f ca="1">IFERROR(IF(J$19&lt;2,"",VLOOKUP($C68,在庫!$B$4:$SS$16,J$19,0)),"")</f>
        <v/>
      </c>
      <c r="K68" s="104" t="str">
        <f ca="1">IFERROR(IF(K$19&lt;2,"",VLOOKUP($C68,在庫!$B$4:$SS$16,K$19,0)),"")</f>
        <v/>
      </c>
      <c r="L68" s="104" t="str">
        <f ca="1">IFERROR(IF(L$19&lt;2,"",VLOOKUP($C68,在庫!$B$4:$SS$16,L$19,0)),"")</f>
        <v/>
      </c>
      <c r="M68" s="104" t="str">
        <f ca="1">IFERROR(IF(M$19&lt;2,"",VLOOKUP($C68,在庫!$B$4:$SS$16,M$19,0)),"")</f>
        <v/>
      </c>
      <c r="N68" s="104" t="str">
        <f ca="1">IFERROR(IF(N$19&lt;2,"",VLOOKUP($C68,在庫!$B$4:$SS$16,N$19,0)),"")</f>
        <v/>
      </c>
      <c r="O68" s="104" t="str">
        <f ca="1">IFERROR(IF(O$19&lt;2,"",VLOOKUP($C68,在庫!$B$4:$SS$16,O$19,0)),"")</f>
        <v/>
      </c>
      <c r="P68" s="104" t="str">
        <f ca="1">IFERROR(IF(P$19&lt;2,"",VLOOKUP($C68,在庫!$B$4:$SS$16,P$19,0)),"")</f>
        <v/>
      </c>
      <c r="Q68" s="104" t="str">
        <f ca="1">IFERROR(IF(Q$19&lt;2,"",VLOOKUP($C68,在庫!$B$4:$SS$16,Q$19,0)),"")</f>
        <v/>
      </c>
      <c r="R68" s="104" t="str">
        <f ca="1">IFERROR(IF(R$19&lt;2,"",VLOOKUP($C68,在庫!$B$4:$SS$16,R$19,0)),"")</f>
        <v/>
      </c>
      <c r="S68" s="104" t="str">
        <f ca="1">IFERROR(IF(S$19&lt;2,"",VLOOKUP($C68,在庫!$B$4:$SS$16,S$19,0)),"")</f>
        <v/>
      </c>
      <c r="T68" s="104" t="str">
        <f ca="1">IFERROR(IF(T$19&lt;2,"",VLOOKUP($C68,在庫!$B$4:$SS$16,T$19,0)),"")</f>
        <v/>
      </c>
      <c r="U68" s="104" t="str">
        <f ca="1">IFERROR(IF(U$19&lt;2,"",VLOOKUP($C68,在庫!$B$4:$SS$16,U$19,0)),"")</f>
        <v/>
      </c>
      <c r="V68" s="104" t="str">
        <f ca="1">IFERROR(IF(V$19&lt;2,"",VLOOKUP($C68,在庫!$B$4:$SS$16,V$19,0)),"")</f>
        <v/>
      </c>
      <c r="W68" s="104" t="str">
        <f ca="1">IFERROR(IF(W$19&lt;2,"",VLOOKUP($C68,在庫!$B$4:$SS$16,W$19,0)),"")</f>
        <v/>
      </c>
      <c r="X68" s="104" t="str">
        <f ca="1">IFERROR(IF(X$19&lt;2,"",VLOOKUP($C68,在庫!$B$4:$SS$16,X$19,0)),"")</f>
        <v/>
      </c>
      <c r="Y68" s="104" t="str">
        <f ca="1">IFERROR(IF(Y$19&lt;2,"",VLOOKUP($C68,在庫!$B$4:$SS$16,Y$19,0)),"")</f>
        <v/>
      </c>
      <c r="Z68" s="104" t="str">
        <f ca="1">IFERROR(IF(Z$19&lt;2,"",VLOOKUP($C68,在庫!$B$4:$SS$16,Z$19,0)),"")</f>
        <v/>
      </c>
      <c r="AA68" s="104" t="str">
        <f ca="1">IFERROR(IF(AA$19&lt;2,"",VLOOKUP($C68,在庫!$B$4:$SS$16,AA$19,0)),"")</f>
        <v/>
      </c>
      <c r="AB68" s="104" t="str">
        <f ca="1">IFERROR(IF(AB$19&lt;2,"",VLOOKUP($C68,在庫!$B$4:$SS$16,AB$19,0)),"")</f>
        <v/>
      </c>
      <c r="AC68" s="104" t="str">
        <f ca="1">IFERROR(IF(AC$19&lt;2,"",VLOOKUP($C68,在庫!$B$4:$SS$16,AC$19,0)),"")</f>
        <v/>
      </c>
      <c r="AD68" s="104" t="str">
        <f ca="1">IFERROR(IF(AD$19&lt;2,"",VLOOKUP($C68,在庫!$B$4:$SS$16,AD$19,0)),"")</f>
        <v/>
      </c>
      <c r="AE68" s="104" t="str">
        <f ca="1">IFERROR(IF(AE$19&lt;2,"",VLOOKUP($C68,在庫!$B$4:$SS$16,AE$19,0)),"")</f>
        <v/>
      </c>
      <c r="AF68" s="104" t="str">
        <f ca="1">IFERROR(IF(AF$19&lt;2,"",VLOOKUP($C68,在庫!$B$4:$SS$16,AF$19,0)),"")</f>
        <v/>
      </c>
      <c r="AG68" s="104" t="str">
        <f ca="1">IFERROR(IF(AG$19&lt;2,"",VLOOKUP($C68,在庫!$B$4:$SS$16,AG$19,0)),"")</f>
        <v/>
      </c>
      <c r="AH68" s="200"/>
      <c r="AI68" s="59">
        <f t="shared" ca="1" si="25"/>
        <v>0</v>
      </c>
      <c r="AJ68" s="13" t="str">
        <f ca="1">IFERROR(AI75/(AI75+AI68),"")</f>
        <v/>
      </c>
    </row>
    <row r="69" spans="1:41" ht="18" hidden="1" customHeight="1" x14ac:dyDescent="0.2">
      <c r="A69" s="4">
        <v>7</v>
      </c>
      <c r="B69" s="320"/>
      <c r="C69" s="217" t="str">
        <f t="shared" si="26"/>
        <v>0(残室数)</v>
      </c>
      <c r="D69" s="103" t="str">
        <f ca="1">IFERROR(IF(D$19&lt;2,"",VLOOKUP($C69,在庫!$B$4:$SS$16,D$19,0)),"")</f>
        <v/>
      </c>
      <c r="E69" s="104" t="str">
        <f ca="1">IFERROR(IF(E$19&lt;2,"",VLOOKUP($C69,在庫!$B$4:$SS$16,E$19,0)),"")</f>
        <v/>
      </c>
      <c r="F69" s="104" t="str">
        <f ca="1">IFERROR(IF(F$19&lt;2,"",VLOOKUP($C69,在庫!$B$4:$SS$16,F$19,0)),"")</f>
        <v/>
      </c>
      <c r="G69" s="104" t="str">
        <f ca="1">IFERROR(IF(G$19&lt;2,"",VLOOKUP($C69,在庫!$B$4:$SS$16,G$19,0)),"")</f>
        <v/>
      </c>
      <c r="H69" s="104" t="str">
        <f ca="1">IFERROR(IF(H$19&lt;2,"",VLOOKUP($C69,在庫!$B$4:$SS$16,H$19,0)),"")</f>
        <v/>
      </c>
      <c r="I69" s="104" t="str">
        <f ca="1">IFERROR(IF(I$19&lt;2,"",VLOOKUP($C69,在庫!$B$4:$SS$16,I$19,0)),"")</f>
        <v/>
      </c>
      <c r="J69" s="104" t="str">
        <f ca="1">IFERROR(IF(J$19&lt;2,"",VLOOKUP($C69,在庫!$B$4:$SS$16,J$19,0)),"")</f>
        <v/>
      </c>
      <c r="K69" s="104" t="str">
        <f ca="1">IFERROR(IF(K$19&lt;2,"",VLOOKUP($C69,在庫!$B$4:$SS$16,K$19,0)),"")</f>
        <v/>
      </c>
      <c r="L69" s="104" t="str">
        <f ca="1">IFERROR(IF(L$19&lt;2,"",VLOOKUP($C69,在庫!$B$4:$SS$16,L$19,0)),"")</f>
        <v/>
      </c>
      <c r="M69" s="104" t="str">
        <f ca="1">IFERROR(IF(M$19&lt;2,"",VLOOKUP($C69,在庫!$B$4:$SS$16,M$19,0)),"")</f>
        <v/>
      </c>
      <c r="N69" s="104" t="str">
        <f ca="1">IFERROR(IF(N$19&lt;2,"",VLOOKUP($C69,在庫!$B$4:$SS$16,N$19,0)),"")</f>
        <v/>
      </c>
      <c r="O69" s="104" t="str">
        <f ca="1">IFERROR(IF(O$19&lt;2,"",VLOOKUP($C69,在庫!$B$4:$SS$16,O$19,0)),"")</f>
        <v/>
      </c>
      <c r="P69" s="104" t="str">
        <f ca="1">IFERROR(IF(P$19&lt;2,"",VLOOKUP($C69,在庫!$B$4:$SS$16,P$19,0)),"")</f>
        <v/>
      </c>
      <c r="Q69" s="104" t="str">
        <f ca="1">IFERROR(IF(Q$19&lt;2,"",VLOOKUP($C69,在庫!$B$4:$SS$16,Q$19,0)),"")</f>
        <v/>
      </c>
      <c r="R69" s="104" t="str">
        <f ca="1">IFERROR(IF(R$19&lt;2,"",VLOOKUP($C69,在庫!$B$4:$SS$16,R$19,0)),"")</f>
        <v/>
      </c>
      <c r="S69" s="104" t="str">
        <f ca="1">IFERROR(IF(S$19&lt;2,"",VLOOKUP($C69,在庫!$B$4:$SS$16,S$19,0)),"")</f>
        <v/>
      </c>
      <c r="T69" s="104" t="str">
        <f ca="1">IFERROR(IF(T$19&lt;2,"",VLOOKUP($C69,在庫!$B$4:$SS$16,T$19,0)),"")</f>
        <v/>
      </c>
      <c r="U69" s="104" t="str">
        <f ca="1">IFERROR(IF(U$19&lt;2,"",VLOOKUP($C69,在庫!$B$4:$SS$16,U$19,0)),"")</f>
        <v/>
      </c>
      <c r="V69" s="104" t="str">
        <f ca="1">IFERROR(IF(V$19&lt;2,"",VLOOKUP($C69,在庫!$B$4:$SS$16,V$19,0)),"")</f>
        <v/>
      </c>
      <c r="W69" s="104" t="str">
        <f ca="1">IFERROR(IF(W$19&lt;2,"",VLOOKUP($C69,在庫!$B$4:$SS$16,W$19,0)),"")</f>
        <v/>
      </c>
      <c r="X69" s="104" t="str">
        <f ca="1">IFERROR(IF(X$19&lt;2,"",VLOOKUP($C69,在庫!$B$4:$SS$16,X$19,0)),"")</f>
        <v/>
      </c>
      <c r="Y69" s="104" t="str">
        <f ca="1">IFERROR(IF(Y$19&lt;2,"",VLOOKUP($C69,在庫!$B$4:$SS$16,Y$19,0)),"")</f>
        <v/>
      </c>
      <c r="Z69" s="104" t="str">
        <f ca="1">IFERROR(IF(Z$19&lt;2,"",VLOOKUP($C69,在庫!$B$4:$SS$16,Z$19,0)),"")</f>
        <v/>
      </c>
      <c r="AA69" s="104" t="str">
        <f ca="1">IFERROR(IF(AA$19&lt;2,"",VLOOKUP($C69,在庫!$B$4:$SS$16,AA$19,0)),"")</f>
        <v/>
      </c>
      <c r="AB69" s="104" t="str">
        <f ca="1">IFERROR(IF(AB$19&lt;2,"",VLOOKUP($C69,在庫!$B$4:$SS$16,AB$19,0)),"")</f>
        <v/>
      </c>
      <c r="AC69" s="104" t="str">
        <f ca="1">IFERROR(IF(AC$19&lt;2,"",VLOOKUP($C69,在庫!$B$4:$SS$16,AC$19,0)),"")</f>
        <v/>
      </c>
      <c r="AD69" s="104" t="str">
        <f ca="1">IFERROR(IF(AD$19&lt;2,"",VLOOKUP($C69,在庫!$B$4:$SS$16,AD$19,0)),"")</f>
        <v/>
      </c>
      <c r="AE69" s="104" t="str">
        <f ca="1">IFERROR(IF(AE$19&lt;2,"",VLOOKUP($C69,在庫!$B$4:$SS$16,AE$19,0)),"")</f>
        <v/>
      </c>
      <c r="AF69" s="104" t="str">
        <f ca="1">IFERROR(IF(AF$19&lt;2,"",VLOOKUP($C69,在庫!$B$4:$SS$16,AF$19,0)),"")</f>
        <v/>
      </c>
      <c r="AG69" s="104" t="str">
        <f ca="1">IFERROR(IF(AG$19&lt;2,"",VLOOKUP($C69,在庫!$B$4:$SS$16,AG$19,0)),"")</f>
        <v/>
      </c>
      <c r="AH69" s="200"/>
      <c r="AI69" s="59">
        <f t="shared" ca="1" si="25"/>
        <v>0</v>
      </c>
      <c r="AJ69" s="13" t="str">
        <f t="shared" ref="AJ69" ca="1" si="27">IFERROR(AI76/(AI76+AI69),"")</f>
        <v/>
      </c>
    </row>
    <row r="70" spans="1:41" collapsed="1" x14ac:dyDescent="0.2">
      <c r="A70" s="4">
        <v>14</v>
      </c>
      <c r="B70" s="320"/>
      <c r="C70" s="217" t="s">
        <v>62</v>
      </c>
      <c r="D70" s="20">
        <f t="shared" ref="D70:AG70" ca="1" si="28">SUM(D64:D69)</f>
        <v>0</v>
      </c>
      <c r="E70" s="19">
        <f t="shared" ca="1" si="28"/>
        <v>0</v>
      </c>
      <c r="F70" s="19">
        <f t="shared" ca="1" si="28"/>
        <v>0</v>
      </c>
      <c r="G70" s="19">
        <f t="shared" ca="1" si="28"/>
        <v>0</v>
      </c>
      <c r="H70" s="19">
        <f t="shared" ca="1" si="28"/>
        <v>0</v>
      </c>
      <c r="I70" s="19">
        <f t="shared" ca="1" si="28"/>
        <v>0</v>
      </c>
      <c r="J70" s="19">
        <f t="shared" ca="1" si="28"/>
        <v>3</v>
      </c>
      <c r="K70" s="19">
        <f t="shared" ca="1" si="28"/>
        <v>1</v>
      </c>
      <c r="L70" s="19">
        <f t="shared" ca="1" si="28"/>
        <v>0</v>
      </c>
      <c r="M70" s="19">
        <f t="shared" ca="1" si="28"/>
        <v>0</v>
      </c>
      <c r="N70" s="19">
        <f t="shared" ca="1" si="28"/>
        <v>0</v>
      </c>
      <c r="O70" s="19">
        <f t="shared" ca="1" si="28"/>
        <v>2</v>
      </c>
      <c r="P70" s="19">
        <f t="shared" ca="1" si="28"/>
        <v>0</v>
      </c>
      <c r="Q70" s="19">
        <f t="shared" ca="1" si="28"/>
        <v>0</v>
      </c>
      <c r="R70" s="19">
        <f t="shared" ca="1" si="28"/>
        <v>3</v>
      </c>
      <c r="S70" s="19">
        <f t="shared" ca="1" si="28"/>
        <v>0</v>
      </c>
      <c r="T70" s="19">
        <f t="shared" ca="1" si="28"/>
        <v>2</v>
      </c>
      <c r="U70" s="19">
        <f t="shared" ca="1" si="28"/>
        <v>1</v>
      </c>
      <c r="V70" s="19">
        <f t="shared" ca="1" si="28"/>
        <v>3</v>
      </c>
      <c r="W70" s="19">
        <f t="shared" ca="1" si="28"/>
        <v>1</v>
      </c>
      <c r="X70" s="19">
        <f t="shared" ca="1" si="28"/>
        <v>0</v>
      </c>
      <c r="Y70" s="19">
        <f t="shared" ca="1" si="28"/>
        <v>1</v>
      </c>
      <c r="Z70" s="19">
        <f t="shared" ca="1" si="28"/>
        <v>3</v>
      </c>
      <c r="AA70" s="19">
        <f t="shared" ca="1" si="28"/>
        <v>2</v>
      </c>
      <c r="AB70" s="19">
        <f t="shared" ca="1" si="28"/>
        <v>3</v>
      </c>
      <c r="AC70" s="19">
        <f t="shared" ca="1" si="28"/>
        <v>6</v>
      </c>
      <c r="AD70" s="19">
        <f t="shared" ca="1" si="28"/>
        <v>6</v>
      </c>
      <c r="AE70" s="19">
        <f t="shared" ca="1" si="28"/>
        <v>2</v>
      </c>
      <c r="AF70" s="19">
        <f t="shared" ca="1" si="28"/>
        <v>3</v>
      </c>
      <c r="AG70" s="19">
        <f t="shared" ca="1" si="28"/>
        <v>3</v>
      </c>
      <c r="AH70" s="201"/>
      <c r="AI70" s="59">
        <f t="shared" ca="1" si="25"/>
        <v>45</v>
      </c>
    </row>
    <row r="71" spans="1:41" ht="18" customHeight="1" x14ac:dyDescent="0.2">
      <c r="A71" s="4">
        <v>9</v>
      </c>
      <c r="B71" s="320"/>
      <c r="C71" s="217" t="str">
        <f>B3&amp;"(販売室数)"</f>
        <v>ラグジュアリープールヴィラ(販売室数)</v>
      </c>
      <c r="D71" s="101">
        <f ca="1">IFERROR(IF(D$19&lt;2,"",VLOOKUP($C71,在庫!$B$4:$SS$16,D$19,0)),"")</f>
        <v>12</v>
      </c>
      <c r="E71" s="102">
        <f ca="1">IFERROR(IF(E$19&lt;2,"",VLOOKUP($C71,在庫!$B$4:$SS$16,E$19,0)),"")</f>
        <v>12</v>
      </c>
      <c r="F71" s="102">
        <f ca="1">IFERROR(IF(F$19&lt;2,"",VLOOKUP($C71,在庫!$B$4:$SS$16,F$19,0)),"")</f>
        <v>13</v>
      </c>
      <c r="G71" s="102">
        <f ca="1">IFERROR(IF(G$19&lt;2,"",VLOOKUP($C71,在庫!$B$4:$SS$16,G$19,0)),"")</f>
        <v>13</v>
      </c>
      <c r="H71" s="102">
        <f ca="1">IFERROR(IF(H$19&lt;2,"",VLOOKUP($C71,在庫!$B$4:$SS$16,H$19,0)),"")</f>
        <v>13</v>
      </c>
      <c r="I71" s="102">
        <f ca="1">IFERROR(IF(I$19&lt;2,"",VLOOKUP($C71,在庫!$B$4:$SS$16,I$19,0)),"")</f>
        <v>13</v>
      </c>
      <c r="J71" s="102">
        <f ca="1">IFERROR(IF(J$19&lt;2,"",VLOOKUP($C71,在庫!$B$4:$SS$16,J$19,0)),"")</f>
        <v>11</v>
      </c>
      <c r="K71" s="102">
        <f ca="1">IFERROR(IF(K$19&lt;2,"",VLOOKUP($C71,在庫!$B$4:$SS$16,K$19,0)),"")</f>
        <v>13</v>
      </c>
      <c r="L71" s="102">
        <f ca="1">IFERROR(IF(L$19&lt;2,"",VLOOKUP($C71,在庫!$B$4:$SS$16,L$19,0)),"")</f>
        <v>13</v>
      </c>
      <c r="M71" s="102">
        <f ca="1">IFERROR(IF(M$19&lt;2,"",VLOOKUP($C71,在庫!$B$4:$SS$16,M$19,0)),"")</f>
        <v>13</v>
      </c>
      <c r="N71" s="102">
        <f ca="1">IFERROR(IF(N$19&lt;2,"",VLOOKUP($C71,在庫!$B$4:$SS$16,N$19,0)),"")</f>
        <v>13</v>
      </c>
      <c r="O71" s="102">
        <f ca="1">IFERROR(IF(O$19&lt;2,"",VLOOKUP($C71,在庫!$B$4:$SS$16,O$19,0)),"")</f>
        <v>11</v>
      </c>
      <c r="P71" s="102">
        <f ca="1">IFERROR(IF(P$19&lt;2,"",VLOOKUP($C71,在庫!$B$4:$SS$16,P$19,0)),"")</f>
        <v>13</v>
      </c>
      <c r="Q71" s="102">
        <f ca="1">IFERROR(IF(Q$19&lt;2,"",VLOOKUP($C71,在庫!$B$4:$SS$16,Q$19,0)),"")</f>
        <v>13</v>
      </c>
      <c r="R71" s="102">
        <f ca="1">IFERROR(IF(R$19&lt;2,"",VLOOKUP($C71,在庫!$B$4:$SS$16,R$19,0)),"")</f>
        <v>10</v>
      </c>
      <c r="S71" s="102">
        <f ca="1">IFERROR(IF(S$19&lt;2,"",VLOOKUP($C71,在庫!$B$4:$SS$16,S$19,0)),"")</f>
        <v>13</v>
      </c>
      <c r="T71" s="102">
        <f ca="1">IFERROR(IF(T$19&lt;2,"",VLOOKUP($C71,在庫!$B$4:$SS$16,T$19,0)),"")</f>
        <v>11</v>
      </c>
      <c r="U71" s="102">
        <f ca="1">IFERROR(IF(U$19&lt;2,"",VLOOKUP($C71,在庫!$B$4:$SS$16,U$19,0)),"")</f>
        <v>13</v>
      </c>
      <c r="V71" s="102">
        <f ca="1">IFERROR(IF(V$19&lt;2,"",VLOOKUP($C71,在庫!$B$4:$SS$16,V$19,0)),"")</f>
        <v>11</v>
      </c>
      <c r="W71" s="102">
        <f ca="1">IFERROR(IF(W$19&lt;2,"",VLOOKUP($C71,在庫!$B$4:$SS$16,W$19,0)),"")</f>
        <v>13</v>
      </c>
      <c r="X71" s="102">
        <f ca="1">IFERROR(IF(X$19&lt;2,"",VLOOKUP($C71,在庫!$B$4:$SS$16,X$19,0)),"")</f>
        <v>13</v>
      </c>
      <c r="Y71" s="102">
        <f ca="1">IFERROR(IF(Y$19&lt;2,"",VLOOKUP($C71,在庫!$B$4:$SS$16,Y$19,0)),"")</f>
        <v>13</v>
      </c>
      <c r="Z71" s="102">
        <f ca="1">IFERROR(IF(Z$19&lt;2,"",VLOOKUP($C71,在庫!$B$4:$SS$16,Z$19,0)),"")</f>
        <v>11</v>
      </c>
      <c r="AA71" s="102">
        <f ca="1">IFERROR(IF(AA$19&lt;2,"",VLOOKUP($C71,在庫!$B$4:$SS$16,AA$19,0)),"")</f>
        <v>12</v>
      </c>
      <c r="AB71" s="102">
        <f ca="1">IFERROR(IF(AB$19&lt;2,"",VLOOKUP($C71,在庫!$B$4:$SS$16,AB$19,0)),"")</f>
        <v>10</v>
      </c>
      <c r="AC71" s="102">
        <f ca="1">IFERROR(IF(AC$19&lt;2,"",VLOOKUP($C71,在庫!$B$4:$SS$16,AC$19,0)),"")</f>
        <v>8</v>
      </c>
      <c r="AD71" s="102">
        <f ca="1">IFERROR(IF(AD$19&lt;2,"",VLOOKUP($C71,在庫!$B$4:$SS$16,AD$19,0)),"")</f>
        <v>7</v>
      </c>
      <c r="AE71" s="102">
        <f ca="1">IFERROR(IF(AE$19&lt;2,"",VLOOKUP($C71,在庫!$B$4:$SS$16,AE$19,0)),"")</f>
        <v>11</v>
      </c>
      <c r="AF71" s="102">
        <f ca="1">IFERROR(IF(AF$19&lt;2,"",VLOOKUP($C71,在庫!$B$4:$SS$16,AF$19,0)),"")</f>
        <v>10</v>
      </c>
      <c r="AG71" s="102">
        <f ca="1">IFERROR(IF(AG$19&lt;2,"",VLOOKUP($C71,在庫!$B$4:$SS$16,AG$19,0)),"")</f>
        <v>10</v>
      </c>
      <c r="AH71" s="202"/>
      <c r="AI71" s="59">
        <f ca="1">SUM(D71:AH71)</f>
        <v>352</v>
      </c>
      <c r="AL71" s="4" t="s">
        <v>209</v>
      </c>
      <c r="AM71" s="178">
        <v>7896305</v>
      </c>
    </row>
    <row r="72" spans="1:41" ht="18" customHeight="1" x14ac:dyDescent="0.2">
      <c r="B72" s="320"/>
      <c r="C72" s="217" t="str">
        <f t="shared" ref="C72:C76" si="29">B4&amp;"(販売室数)"</f>
        <v>with SAUNA(販売室数)</v>
      </c>
      <c r="D72" s="101">
        <f ca="1">IFERROR(IF(D$19&lt;2,"",VLOOKUP($C72,在庫!$B$4:$SS$16,D$19,0)),"")</f>
        <v>2</v>
      </c>
      <c r="E72" s="102">
        <f ca="1">IFERROR(IF(E$19&lt;2,"",VLOOKUP($C72,在庫!$B$4:$SS$16,E$19,0)),"")</f>
        <v>2</v>
      </c>
      <c r="F72" s="102">
        <f ca="1">IFERROR(IF(F$19&lt;2,"",VLOOKUP($C72,在庫!$B$4:$SS$16,F$19,0)),"")</f>
        <v>1</v>
      </c>
      <c r="G72" s="102">
        <f ca="1">IFERROR(IF(G$19&lt;2,"",VLOOKUP($C72,在庫!$B$4:$SS$16,G$19,0)),"")</f>
        <v>1</v>
      </c>
      <c r="H72" s="102">
        <f ca="1">IFERROR(IF(H$19&lt;2,"",VLOOKUP($C72,在庫!$B$4:$SS$16,H$19,0)),"")</f>
        <v>1</v>
      </c>
      <c r="I72" s="102">
        <f ca="1">IFERROR(IF(I$19&lt;2,"",VLOOKUP($C72,在庫!$B$4:$SS$16,I$19,0)),"")</f>
        <v>1</v>
      </c>
      <c r="J72" s="102">
        <f ca="1">IFERROR(IF(J$19&lt;2,"",VLOOKUP($C72,在庫!$B$4:$SS$16,J$19,0)),"")</f>
        <v>0</v>
      </c>
      <c r="K72" s="102">
        <f ca="1">IFERROR(IF(K$19&lt;2,"",VLOOKUP($C72,在庫!$B$4:$SS$16,K$19,0)),"")</f>
        <v>0</v>
      </c>
      <c r="L72" s="102">
        <f ca="1">IFERROR(IF(L$19&lt;2,"",VLOOKUP($C72,在庫!$B$4:$SS$16,L$19,0)),"")</f>
        <v>1</v>
      </c>
      <c r="M72" s="102">
        <f ca="1">IFERROR(IF(M$19&lt;2,"",VLOOKUP($C72,在庫!$B$4:$SS$16,M$19,0)),"")</f>
        <v>1</v>
      </c>
      <c r="N72" s="102">
        <f ca="1">IFERROR(IF(N$19&lt;2,"",VLOOKUP($C72,在庫!$B$4:$SS$16,N$19,0)),"")</f>
        <v>1</v>
      </c>
      <c r="O72" s="102">
        <f ca="1">IFERROR(IF(O$19&lt;2,"",VLOOKUP($C72,在庫!$B$4:$SS$16,O$19,0)),"")</f>
        <v>1</v>
      </c>
      <c r="P72" s="102">
        <f ca="1">IFERROR(IF(P$19&lt;2,"",VLOOKUP($C72,在庫!$B$4:$SS$16,P$19,0)),"")</f>
        <v>1</v>
      </c>
      <c r="Q72" s="102">
        <f ca="1">IFERROR(IF(Q$19&lt;2,"",VLOOKUP($C72,在庫!$B$4:$SS$16,Q$19,0)),"")</f>
        <v>1</v>
      </c>
      <c r="R72" s="102">
        <f ca="1">IFERROR(IF(R$19&lt;2,"",VLOOKUP($C72,在庫!$B$4:$SS$16,R$19,0)),"")</f>
        <v>1</v>
      </c>
      <c r="S72" s="102">
        <f ca="1">IFERROR(IF(S$19&lt;2,"",VLOOKUP($C72,在庫!$B$4:$SS$16,S$19,0)),"")</f>
        <v>1</v>
      </c>
      <c r="T72" s="102">
        <f ca="1">IFERROR(IF(T$19&lt;2,"",VLOOKUP($C72,在庫!$B$4:$SS$16,T$19,0)),"")</f>
        <v>1</v>
      </c>
      <c r="U72" s="102">
        <f ca="1">IFERROR(IF(U$19&lt;2,"",VLOOKUP($C72,在庫!$B$4:$SS$16,U$19,0)),"")</f>
        <v>0</v>
      </c>
      <c r="V72" s="102">
        <f ca="1">IFERROR(IF(V$19&lt;2,"",VLOOKUP($C72,在庫!$B$4:$SS$16,V$19,0)),"")</f>
        <v>0</v>
      </c>
      <c r="W72" s="102">
        <f ca="1">IFERROR(IF(W$19&lt;2,"",VLOOKUP($C72,在庫!$B$4:$SS$16,W$19,0)),"")</f>
        <v>0</v>
      </c>
      <c r="X72" s="102">
        <f ca="1">IFERROR(IF(X$19&lt;2,"",VLOOKUP($C72,在庫!$B$4:$SS$16,X$19,0)),"")</f>
        <v>1</v>
      </c>
      <c r="Y72" s="102">
        <f ca="1">IFERROR(IF(Y$19&lt;2,"",VLOOKUP($C72,在庫!$B$4:$SS$16,Y$19,0)),"")</f>
        <v>0</v>
      </c>
      <c r="Z72" s="102">
        <f ca="1">IFERROR(IF(Z$19&lt;2,"",VLOOKUP($C72,在庫!$B$4:$SS$16,Z$19,0)),"")</f>
        <v>0</v>
      </c>
      <c r="AA72" s="102">
        <f ca="1">IFERROR(IF(AA$19&lt;2,"",VLOOKUP($C72,在庫!$B$4:$SS$16,AA$19,0)),"")</f>
        <v>0</v>
      </c>
      <c r="AB72" s="102">
        <f ca="1">IFERROR(IF(AB$19&lt;2,"",VLOOKUP($C72,在庫!$B$4:$SS$16,AB$19,0)),"")</f>
        <v>1</v>
      </c>
      <c r="AC72" s="102">
        <f ca="1">IFERROR(IF(AC$19&lt;2,"",VLOOKUP($C72,在庫!$B$4:$SS$16,AC$19,0)),"")</f>
        <v>0</v>
      </c>
      <c r="AD72" s="102">
        <f ca="1">IFERROR(IF(AD$19&lt;2,"",VLOOKUP($C72,在庫!$B$4:$SS$16,AD$19,0)),"")</f>
        <v>1</v>
      </c>
      <c r="AE72" s="102">
        <f ca="1">IFERROR(IF(AE$19&lt;2,"",VLOOKUP($C72,在庫!$B$4:$SS$16,AE$19,0)),"")</f>
        <v>1</v>
      </c>
      <c r="AF72" s="102">
        <f ca="1">IFERROR(IF(AF$19&lt;2,"",VLOOKUP($C72,在庫!$B$4:$SS$16,AF$19,0)),"")</f>
        <v>1</v>
      </c>
      <c r="AG72" s="102">
        <f ca="1">IFERROR(IF(AG$19&lt;2,"",VLOOKUP($C72,在庫!$B$4:$SS$16,AG$19,0)),"")</f>
        <v>1</v>
      </c>
      <c r="AH72" s="202"/>
      <c r="AI72" s="59">
        <f ca="1">SUM(D72:AH72)</f>
        <v>23</v>
      </c>
      <c r="AL72" s="4" t="s">
        <v>210</v>
      </c>
      <c r="AM72" s="178">
        <v>15000000</v>
      </c>
    </row>
    <row r="73" spans="1:41" ht="18" hidden="1" customHeight="1" x14ac:dyDescent="0.2">
      <c r="B73" s="320"/>
      <c r="C73" s="217" t="str">
        <f t="shared" si="29"/>
        <v>0(販売室数)</v>
      </c>
      <c r="D73" s="101" t="str">
        <f ca="1">IFERROR(IF(D$19&lt;2,"",VLOOKUP($C73,在庫!$B$4:$SS$16,D$19,0)),"")</f>
        <v/>
      </c>
      <c r="E73" s="102" t="str">
        <f ca="1">IFERROR(IF(E$19&lt;2,"",VLOOKUP($C73,在庫!$B$4:$SS$16,E$19,0)),"")</f>
        <v/>
      </c>
      <c r="F73" s="102" t="str">
        <f ca="1">IFERROR(IF(F$19&lt;2,"",VLOOKUP($C73,在庫!$B$4:$SS$16,F$19,0)),"")</f>
        <v/>
      </c>
      <c r="G73" s="102" t="str">
        <f ca="1">IFERROR(IF(G$19&lt;2,"",VLOOKUP($C73,在庫!$B$4:$SS$16,G$19,0)),"")</f>
        <v/>
      </c>
      <c r="H73" s="102" t="str">
        <f ca="1">IFERROR(IF(H$19&lt;2,"",VLOOKUP($C73,在庫!$B$4:$SS$16,H$19,0)),"")</f>
        <v/>
      </c>
      <c r="I73" s="102" t="str">
        <f ca="1">IFERROR(IF(I$19&lt;2,"",VLOOKUP($C73,在庫!$B$4:$SS$16,I$19,0)),"")</f>
        <v/>
      </c>
      <c r="J73" s="102" t="str">
        <f ca="1">IFERROR(IF(J$19&lt;2,"",VLOOKUP($C73,在庫!$B$4:$SS$16,J$19,0)),"")</f>
        <v/>
      </c>
      <c r="K73" s="102" t="str">
        <f ca="1">IFERROR(IF(K$19&lt;2,"",VLOOKUP($C73,在庫!$B$4:$SS$16,K$19,0)),"")</f>
        <v/>
      </c>
      <c r="L73" s="102" t="str">
        <f ca="1">IFERROR(IF(L$19&lt;2,"",VLOOKUP($C73,在庫!$B$4:$SS$16,L$19,0)),"")</f>
        <v/>
      </c>
      <c r="M73" s="102" t="str">
        <f ca="1">IFERROR(IF(M$19&lt;2,"",VLOOKUP($C73,在庫!$B$4:$SS$16,M$19,0)),"")</f>
        <v/>
      </c>
      <c r="N73" s="102" t="str">
        <f ca="1">IFERROR(IF(N$19&lt;2,"",VLOOKUP($C73,在庫!$B$4:$SS$16,N$19,0)),"")</f>
        <v/>
      </c>
      <c r="O73" s="102" t="str">
        <f ca="1">IFERROR(IF(O$19&lt;2,"",VLOOKUP($C73,在庫!$B$4:$SS$16,O$19,0)),"")</f>
        <v/>
      </c>
      <c r="P73" s="102" t="str">
        <f ca="1">IFERROR(IF(P$19&lt;2,"",VLOOKUP($C73,在庫!$B$4:$SS$16,P$19,0)),"")</f>
        <v/>
      </c>
      <c r="Q73" s="102" t="str">
        <f ca="1">IFERROR(IF(Q$19&lt;2,"",VLOOKUP($C73,在庫!$B$4:$SS$16,Q$19,0)),"")</f>
        <v/>
      </c>
      <c r="R73" s="102" t="str">
        <f ca="1">IFERROR(IF(R$19&lt;2,"",VLOOKUP($C73,在庫!$B$4:$SS$16,R$19,0)),"")</f>
        <v/>
      </c>
      <c r="S73" s="102" t="str">
        <f ca="1">IFERROR(IF(S$19&lt;2,"",VLOOKUP($C73,在庫!$B$4:$SS$16,S$19,0)),"")</f>
        <v/>
      </c>
      <c r="T73" s="102" t="str">
        <f ca="1">IFERROR(IF(T$19&lt;2,"",VLOOKUP($C73,在庫!$B$4:$SS$16,T$19,0)),"")</f>
        <v/>
      </c>
      <c r="U73" s="102" t="str">
        <f ca="1">IFERROR(IF(U$19&lt;2,"",VLOOKUP($C73,在庫!$B$4:$SS$16,U$19,0)),"")</f>
        <v/>
      </c>
      <c r="V73" s="102" t="str">
        <f ca="1">IFERROR(IF(V$19&lt;2,"",VLOOKUP($C73,在庫!$B$4:$SS$16,V$19,0)),"")</f>
        <v/>
      </c>
      <c r="W73" s="102" t="str">
        <f ca="1">IFERROR(IF(W$19&lt;2,"",VLOOKUP($C73,在庫!$B$4:$SS$16,W$19,0)),"")</f>
        <v/>
      </c>
      <c r="X73" s="102" t="str">
        <f ca="1">IFERROR(IF(X$19&lt;2,"",VLOOKUP($C73,在庫!$B$4:$SS$16,X$19,0)),"")</f>
        <v/>
      </c>
      <c r="Y73" s="102" t="str">
        <f ca="1">IFERROR(IF(Y$19&lt;2,"",VLOOKUP($C73,在庫!$B$4:$SS$16,Y$19,0)),"")</f>
        <v/>
      </c>
      <c r="Z73" s="102" t="str">
        <f ca="1">IFERROR(IF(Z$19&lt;2,"",VLOOKUP($C73,在庫!$B$4:$SS$16,Z$19,0)),"")</f>
        <v/>
      </c>
      <c r="AA73" s="102" t="str">
        <f ca="1">IFERROR(IF(AA$19&lt;2,"",VLOOKUP($C73,在庫!$B$4:$SS$16,AA$19,0)),"")</f>
        <v/>
      </c>
      <c r="AB73" s="102" t="str">
        <f ca="1">IFERROR(IF(AB$19&lt;2,"",VLOOKUP($C73,在庫!$B$4:$SS$16,AB$19,0)),"")</f>
        <v/>
      </c>
      <c r="AC73" s="102" t="str">
        <f ca="1">IFERROR(IF(AC$19&lt;2,"",VLOOKUP($C73,在庫!$B$4:$SS$16,AC$19,0)),"")</f>
        <v/>
      </c>
      <c r="AD73" s="102" t="str">
        <f ca="1">IFERROR(IF(AD$19&lt;2,"",VLOOKUP($C73,在庫!$B$4:$SS$16,AD$19,0)),"")</f>
        <v/>
      </c>
      <c r="AE73" s="102" t="str">
        <f ca="1">IFERROR(IF(AE$19&lt;2,"",VLOOKUP($C73,在庫!$B$4:$SS$16,AE$19,0)),"")</f>
        <v/>
      </c>
      <c r="AF73" s="102" t="str">
        <f ca="1">IFERROR(IF(AF$19&lt;2,"",VLOOKUP($C73,在庫!$B$4:$SS$16,AF$19,0)),"")</f>
        <v/>
      </c>
      <c r="AG73" s="102" t="str">
        <f ca="1">IFERROR(IF(AG$19&lt;2,"",VLOOKUP($C73,在庫!$B$4:$SS$16,AG$19,0)),"")</f>
        <v/>
      </c>
      <c r="AH73" s="202"/>
      <c r="AI73" s="59">
        <f ca="1">SUM(D73:AH73)</f>
        <v>0</v>
      </c>
      <c r="AM73" s="178"/>
    </row>
    <row r="74" spans="1:41" ht="18" hidden="1" customHeight="1" x14ac:dyDescent="0.2">
      <c r="B74" s="320"/>
      <c r="C74" s="217" t="str">
        <f t="shared" si="29"/>
        <v>0(販売室数)</v>
      </c>
      <c r="D74" s="101" t="str">
        <f ca="1">IFERROR(IF(D$19&lt;2,"",VLOOKUP($C74,在庫!$B$4:$SS$16,D$19,0)),"")</f>
        <v/>
      </c>
      <c r="E74" s="102" t="str">
        <f ca="1">IFERROR(IF(E$19&lt;2,"",VLOOKUP($C74,在庫!$B$4:$SS$16,E$19,0)),"")</f>
        <v/>
      </c>
      <c r="F74" s="102" t="str">
        <f ca="1">IFERROR(IF(F$19&lt;2,"",VLOOKUP($C74,在庫!$B$4:$SS$16,F$19,0)),"")</f>
        <v/>
      </c>
      <c r="G74" s="102" t="str">
        <f ca="1">IFERROR(IF(G$19&lt;2,"",VLOOKUP($C74,在庫!$B$4:$SS$16,G$19,0)),"")</f>
        <v/>
      </c>
      <c r="H74" s="102" t="str">
        <f ca="1">IFERROR(IF(H$19&lt;2,"",VLOOKUP($C74,在庫!$B$4:$SS$16,H$19,0)),"")</f>
        <v/>
      </c>
      <c r="I74" s="102" t="str">
        <f ca="1">IFERROR(IF(I$19&lt;2,"",VLOOKUP($C74,在庫!$B$4:$SS$16,I$19,0)),"")</f>
        <v/>
      </c>
      <c r="J74" s="102" t="str">
        <f ca="1">IFERROR(IF(J$19&lt;2,"",VLOOKUP($C74,在庫!$B$4:$SS$16,J$19,0)),"")</f>
        <v/>
      </c>
      <c r="K74" s="102" t="str">
        <f ca="1">IFERROR(IF(K$19&lt;2,"",VLOOKUP($C74,在庫!$B$4:$SS$16,K$19,0)),"")</f>
        <v/>
      </c>
      <c r="L74" s="102" t="str">
        <f ca="1">IFERROR(IF(L$19&lt;2,"",VLOOKUP($C74,在庫!$B$4:$SS$16,L$19,0)),"")</f>
        <v/>
      </c>
      <c r="M74" s="102" t="str">
        <f ca="1">IFERROR(IF(M$19&lt;2,"",VLOOKUP($C74,在庫!$B$4:$SS$16,M$19,0)),"")</f>
        <v/>
      </c>
      <c r="N74" s="102" t="str">
        <f ca="1">IFERROR(IF(N$19&lt;2,"",VLOOKUP($C74,在庫!$B$4:$SS$16,N$19,0)),"")</f>
        <v/>
      </c>
      <c r="O74" s="102" t="str">
        <f ca="1">IFERROR(IF(O$19&lt;2,"",VLOOKUP($C74,在庫!$B$4:$SS$16,O$19,0)),"")</f>
        <v/>
      </c>
      <c r="P74" s="102" t="str">
        <f ca="1">IFERROR(IF(P$19&lt;2,"",VLOOKUP($C74,在庫!$B$4:$SS$16,P$19,0)),"")</f>
        <v/>
      </c>
      <c r="Q74" s="102" t="str">
        <f ca="1">IFERROR(IF(Q$19&lt;2,"",VLOOKUP($C74,在庫!$B$4:$SS$16,Q$19,0)),"")</f>
        <v/>
      </c>
      <c r="R74" s="102" t="str">
        <f ca="1">IFERROR(IF(R$19&lt;2,"",VLOOKUP($C74,在庫!$B$4:$SS$16,R$19,0)),"")</f>
        <v/>
      </c>
      <c r="S74" s="102" t="str">
        <f ca="1">IFERROR(IF(S$19&lt;2,"",VLOOKUP($C74,在庫!$B$4:$SS$16,S$19,0)),"")</f>
        <v/>
      </c>
      <c r="T74" s="102" t="str">
        <f ca="1">IFERROR(IF(T$19&lt;2,"",VLOOKUP($C74,在庫!$B$4:$SS$16,T$19,0)),"")</f>
        <v/>
      </c>
      <c r="U74" s="102" t="str">
        <f ca="1">IFERROR(IF(U$19&lt;2,"",VLOOKUP($C74,在庫!$B$4:$SS$16,U$19,0)),"")</f>
        <v/>
      </c>
      <c r="V74" s="102" t="str">
        <f ca="1">IFERROR(IF(V$19&lt;2,"",VLOOKUP($C74,在庫!$B$4:$SS$16,V$19,0)),"")</f>
        <v/>
      </c>
      <c r="W74" s="102" t="str">
        <f ca="1">IFERROR(IF(W$19&lt;2,"",VLOOKUP($C74,在庫!$B$4:$SS$16,W$19,0)),"")</f>
        <v/>
      </c>
      <c r="X74" s="102" t="str">
        <f ca="1">IFERROR(IF(X$19&lt;2,"",VLOOKUP($C74,在庫!$B$4:$SS$16,X$19,0)),"")</f>
        <v/>
      </c>
      <c r="Y74" s="102" t="str">
        <f ca="1">IFERROR(IF(Y$19&lt;2,"",VLOOKUP($C74,在庫!$B$4:$SS$16,Y$19,0)),"")</f>
        <v/>
      </c>
      <c r="Z74" s="102" t="str">
        <f ca="1">IFERROR(IF(Z$19&lt;2,"",VLOOKUP($C74,在庫!$B$4:$SS$16,Z$19,0)),"")</f>
        <v/>
      </c>
      <c r="AA74" s="102" t="str">
        <f ca="1">IFERROR(IF(AA$19&lt;2,"",VLOOKUP($C74,在庫!$B$4:$SS$16,AA$19,0)),"")</f>
        <v/>
      </c>
      <c r="AB74" s="102" t="str">
        <f ca="1">IFERROR(IF(AB$19&lt;2,"",VLOOKUP($C74,在庫!$B$4:$SS$16,AB$19,0)),"")</f>
        <v/>
      </c>
      <c r="AC74" s="102" t="str">
        <f ca="1">IFERROR(IF(AC$19&lt;2,"",VLOOKUP($C74,在庫!$B$4:$SS$16,AC$19,0)),"")</f>
        <v/>
      </c>
      <c r="AD74" s="102" t="str">
        <f ca="1">IFERROR(IF(AD$19&lt;2,"",VLOOKUP($C74,在庫!$B$4:$SS$16,AD$19,0)),"")</f>
        <v/>
      </c>
      <c r="AE74" s="102" t="str">
        <f ca="1">IFERROR(IF(AE$19&lt;2,"",VLOOKUP($C74,在庫!$B$4:$SS$16,AE$19,0)),"")</f>
        <v/>
      </c>
      <c r="AF74" s="102" t="str">
        <f ca="1">IFERROR(IF(AF$19&lt;2,"",VLOOKUP($C74,在庫!$B$4:$SS$16,AF$19,0)),"")</f>
        <v/>
      </c>
      <c r="AG74" s="102" t="str">
        <f ca="1">IFERROR(IF(AG$19&lt;2,"",VLOOKUP($C74,在庫!$B$4:$SS$16,AG$19,0)),"")</f>
        <v/>
      </c>
      <c r="AH74" s="202"/>
      <c r="AI74" s="59">
        <f t="shared" ref="AI74:AI78" ca="1" si="30">SUM(D74:AH74)</f>
        <v>0</v>
      </c>
      <c r="AM74" s="178"/>
    </row>
    <row r="75" spans="1:41" ht="18" hidden="1" customHeight="1" x14ac:dyDescent="0.2">
      <c r="B75" s="320"/>
      <c r="C75" s="217" t="str">
        <f t="shared" si="29"/>
        <v>0(販売室数)</v>
      </c>
      <c r="D75" s="101" t="str">
        <f ca="1">IFERROR(IF(D$19&lt;2,"",VLOOKUP($C75,在庫!$B$4:$SS$16,D$19,0)),"")</f>
        <v/>
      </c>
      <c r="E75" s="102" t="str">
        <f ca="1">IFERROR(IF(E$19&lt;2,"",VLOOKUP($C75,在庫!$B$4:$SS$16,E$19,0)),"")</f>
        <v/>
      </c>
      <c r="F75" s="102" t="str">
        <f ca="1">IFERROR(IF(F$19&lt;2,"",VLOOKUP($C75,在庫!$B$4:$SS$16,F$19,0)),"")</f>
        <v/>
      </c>
      <c r="G75" s="102" t="str">
        <f ca="1">IFERROR(IF(G$19&lt;2,"",VLOOKUP($C75,在庫!$B$4:$SS$16,G$19,0)),"")</f>
        <v/>
      </c>
      <c r="H75" s="102" t="str">
        <f ca="1">IFERROR(IF(H$19&lt;2,"",VLOOKUP($C75,在庫!$B$4:$SS$16,H$19,0)),"")</f>
        <v/>
      </c>
      <c r="I75" s="102" t="str">
        <f ca="1">IFERROR(IF(I$19&lt;2,"",VLOOKUP($C75,在庫!$B$4:$SS$16,I$19,0)),"")</f>
        <v/>
      </c>
      <c r="J75" s="102" t="str">
        <f ca="1">IFERROR(IF(J$19&lt;2,"",VLOOKUP($C75,在庫!$B$4:$SS$16,J$19,0)),"")</f>
        <v/>
      </c>
      <c r="K75" s="102" t="str">
        <f ca="1">IFERROR(IF(K$19&lt;2,"",VLOOKUP($C75,在庫!$B$4:$SS$16,K$19,0)),"")</f>
        <v/>
      </c>
      <c r="L75" s="102" t="str">
        <f ca="1">IFERROR(IF(L$19&lt;2,"",VLOOKUP($C75,在庫!$B$4:$SS$16,L$19,0)),"")</f>
        <v/>
      </c>
      <c r="M75" s="102" t="str">
        <f ca="1">IFERROR(IF(M$19&lt;2,"",VLOOKUP($C75,在庫!$B$4:$SS$16,M$19,0)),"")</f>
        <v/>
      </c>
      <c r="N75" s="102" t="str">
        <f ca="1">IFERROR(IF(N$19&lt;2,"",VLOOKUP($C75,在庫!$B$4:$SS$16,N$19,0)),"")</f>
        <v/>
      </c>
      <c r="O75" s="102" t="str">
        <f ca="1">IFERROR(IF(O$19&lt;2,"",VLOOKUP($C75,在庫!$B$4:$SS$16,O$19,0)),"")</f>
        <v/>
      </c>
      <c r="P75" s="102" t="str">
        <f ca="1">IFERROR(IF(P$19&lt;2,"",VLOOKUP($C75,在庫!$B$4:$SS$16,P$19,0)),"")</f>
        <v/>
      </c>
      <c r="Q75" s="102" t="str">
        <f ca="1">IFERROR(IF(Q$19&lt;2,"",VLOOKUP($C75,在庫!$B$4:$SS$16,Q$19,0)),"")</f>
        <v/>
      </c>
      <c r="R75" s="102" t="str">
        <f ca="1">IFERROR(IF(R$19&lt;2,"",VLOOKUP($C75,在庫!$B$4:$SS$16,R$19,0)),"")</f>
        <v/>
      </c>
      <c r="S75" s="102" t="str">
        <f ca="1">IFERROR(IF(S$19&lt;2,"",VLOOKUP($C75,在庫!$B$4:$SS$16,S$19,0)),"")</f>
        <v/>
      </c>
      <c r="T75" s="102" t="str">
        <f ca="1">IFERROR(IF(T$19&lt;2,"",VLOOKUP($C75,在庫!$B$4:$SS$16,T$19,0)),"")</f>
        <v/>
      </c>
      <c r="U75" s="102" t="str">
        <f ca="1">IFERROR(IF(U$19&lt;2,"",VLOOKUP($C75,在庫!$B$4:$SS$16,U$19,0)),"")</f>
        <v/>
      </c>
      <c r="V75" s="102" t="str">
        <f ca="1">IFERROR(IF(V$19&lt;2,"",VLOOKUP($C75,在庫!$B$4:$SS$16,V$19,0)),"")</f>
        <v/>
      </c>
      <c r="W75" s="102" t="str">
        <f ca="1">IFERROR(IF(W$19&lt;2,"",VLOOKUP($C75,在庫!$B$4:$SS$16,W$19,0)),"")</f>
        <v/>
      </c>
      <c r="X75" s="102" t="str">
        <f ca="1">IFERROR(IF(X$19&lt;2,"",VLOOKUP($C75,在庫!$B$4:$SS$16,X$19,0)),"")</f>
        <v/>
      </c>
      <c r="Y75" s="102" t="str">
        <f ca="1">IFERROR(IF(Y$19&lt;2,"",VLOOKUP($C75,在庫!$B$4:$SS$16,Y$19,0)),"")</f>
        <v/>
      </c>
      <c r="Z75" s="102" t="str">
        <f ca="1">IFERROR(IF(Z$19&lt;2,"",VLOOKUP($C75,在庫!$B$4:$SS$16,Z$19,0)),"")</f>
        <v/>
      </c>
      <c r="AA75" s="102" t="str">
        <f ca="1">IFERROR(IF(AA$19&lt;2,"",VLOOKUP($C75,在庫!$B$4:$SS$16,AA$19,0)),"")</f>
        <v/>
      </c>
      <c r="AB75" s="102" t="str">
        <f ca="1">IFERROR(IF(AB$19&lt;2,"",VLOOKUP($C75,在庫!$B$4:$SS$16,AB$19,0)),"")</f>
        <v/>
      </c>
      <c r="AC75" s="102" t="str">
        <f ca="1">IFERROR(IF(AC$19&lt;2,"",VLOOKUP($C75,在庫!$B$4:$SS$16,AC$19,0)),"")</f>
        <v/>
      </c>
      <c r="AD75" s="102" t="str">
        <f ca="1">IFERROR(IF(AD$19&lt;2,"",VLOOKUP($C75,在庫!$B$4:$SS$16,AD$19,0)),"")</f>
        <v/>
      </c>
      <c r="AE75" s="102" t="str">
        <f ca="1">IFERROR(IF(AE$19&lt;2,"",VLOOKUP($C75,在庫!$B$4:$SS$16,AE$19,0)),"")</f>
        <v/>
      </c>
      <c r="AF75" s="102" t="str">
        <f ca="1">IFERROR(IF(AF$19&lt;2,"",VLOOKUP($C75,在庫!$B$4:$SS$16,AF$19,0)),"")</f>
        <v/>
      </c>
      <c r="AG75" s="102" t="str">
        <f ca="1">IFERROR(IF(AG$19&lt;2,"",VLOOKUP($C75,在庫!$B$4:$SS$16,AG$19,0)),"")</f>
        <v/>
      </c>
      <c r="AH75" s="202"/>
      <c r="AI75" s="59">
        <f t="shared" ca="1" si="30"/>
        <v>0</v>
      </c>
      <c r="AM75" s="178"/>
    </row>
    <row r="76" spans="1:41" ht="18" hidden="1" customHeight="1" x14ac:dyDescent="0.2">
      <c r="A76" s="4">
        <v>14</v>
      </c>
      <c r="B76" s="320"/>
      <c r="C76" s="217" t="str">
        <f t="shared" si="29"/>
        <v>0(販売室数)</v>
      </c>
      <c r="D76" s="101" t="str">
        <f ca="1">IFERROR(IF(D$19&lt;2,"",VLOOKUP($C76,在庫!$B$4:$SS$16,D$19,0)),"")</f>
        <v/>
      </c>
      <c r="E76" s="102" t="str">
        <f ca="1">IFERROR(IF(E$19&lt;2,"",VLOOKUP($C76,在庫!$B$4:$SS$16,E$19,0)),"")</f>
        <v/>
      </c>
      <c r="F76" s="102" t="str">
        <f ca="1">IFERROR(IF(F$19&lt;2,"",VLOOKUP($C76,在庫!$B$4:$SS$16,F$19,0)),"")</f>
        <v/>
      </c>
      <c r="G76" s="102" t="str">
        <f ca="1">IFERROR(IF(G$19&lt;2,"",VLOOKUP($C76,在庫!$B$4:$SS$16,G$19,0)),"")</f>
        <v/>
      </c>
      <c r="H76" s="102" t="str">
        <f ca="1">IFERROR(IF(H$19&lt;2,"",VLOOKUP($C76,在庫!$B$4:$SS$16,H$19,0)),"")</f>
        <v/>
      </c>
      <c r="I76" s="102" t="str">
        <f ca="1">IFERROR(IF(I$19&lt;2,"",VLOOKUP($C76,在庫!$B$4:$SS$16,I$19,0)),"")</f>
        <v/>
      </c>
      <c r="J76" s="102" t="str">
        <f ca="1">IFERROR(IF(J$19&lt;2,"",VLOOKUP($C76,在庫!$B$4:$SS$16,J$19,0)),"")</f>
        <v/>
      </c>
      <c r="K76" s="102" t="str">
        <f ca="1">IFERROR(IF(K$19&lt;2,"",VLOOKUP($C76,在庫!$B$4:$SS$16,K$19,0)),"")</f>
        <v/>
      </c>
      <c r="L76" s="102" t="str">
        <f ca="1">IFERROR(IF(L$19&lt;2,"",VLOOKUP($C76,在庫!$B$4:$SS$16,L$19,0)),"")</f>
        <v/>
      </c>
      <c r="M76" s="102" t="str">
        <f ca="1">IFERROR(IF(M$19&lt;2,"",VLOOKUP($C76,在庫!$B$4:$SS$16,M$19,0)),"")</f>
        <v/>
      </c>
      <c r="N76" s="102" t="str">
        <f ca="1">IFERROR(IF(N$19&lt;2,"",VLOOKUP($C76,在庫!$B$4:$SS$16,N$19,0)),"")</f>
        <v/>
      </c>
      <c r="O76" s="102" t="str">
        <f ca="1">IFERROR(IF(O$19&lt;2,"",VLOOKUP($C76,在庫!$B$4:$SS$16,O$19,0)),"")</f>
        <v/>
      </c>
      <c r="P76" s="102" t="str">
        <f ca="1">IFERROR(IF(P$19&lt;2,"",VLOOKUP($C76,在庫!$B$4:$SS$16,P$19,0)),"")</f>
        <v/>
      </c>
      <c r="Q76" s="102" t="str">
        <f ca="1">IFERROR(IF(Q$19&lt;2,"",VLOOKUP($C76,在庫!$B$4:$SS$16,Q$19,0)),"")</f>
        <v/>
      </c>
      <c r="R76" s="102" t="str">
        <f ca="1">IFERROR(IF(R$19&lt;2,"",VLOOKUP($C76,在庫!$B$4:$SS$16,R$19,0)),"")</f>
        <v/>
      </c>
      <c r="S76" s="102" t="str">
        <f ca="1">IFERROR(IF(S$19&lt;2,"",VLOOKUP($C76,在庫!$B$4:$SS$16,S$19,0)),"")</f>
        <v/>
      </c>
      <c r="T76" s="102" t="str">
        <f ca="1">IFERROR(IF(T$19&lt;2,"",VLOOKUP($C76,在庫!$B$4:$SS$16,T$19,0)),"")</f>
        <v/>
      </c>
      <c r="U76" s="102" t="str">
        <f ca="1">IFERROR(IF(U$19&lt;2,"",VLOOKUP($C76,在庫!$B$4:$SS$16,U$19,0)),"")</f>
        <v/>
      </c>
      <c r="V76" s="102" t="str">
        <f ca="1">IFERROR(IF(V$19&lt;2,"",VLOOKUP($C76,在庫!$B$4:$SS$16,V$19,0)),"")</f>
        <v/>
      </c>
      <c r="W76" s="102" t="str">
        <f ca="1">IFERROR(IF(W$19&lt;2,"",VLOOKUP($C76,在庫!$B$4:$SS$16,W$19,0)),"")</f>
        <v/>
      </c>
      <c r="X76" s="102" t="str">
        <f ca="1">IFERROR(IF(X$19&lt;2,"",VLOOKUP($C76,在庫!$B$4:$SS$16,X$19,0)),"")</f>
        <v/>
      </c>
      <c r="Y76" s="102" t="str">
        <f ca="1">IFERROR(IF(Y$19&lt;2,"",VLOOKUP($C76,在庫!$B$4:$SS$16,Y$19,0)),"")</f>
        <v/>
      </c>
      <c r="Z76" s="102" t="str">
        <f ca="1">IFERROR(IF(Z$19&lt;2,"",VLOOKUP($C76,在庫!$B$4:$SS$16,Z$19,0)),"")</f>
        <v/>
      </c>
      <c r="AA76" s="102" t="str">
        <f ca="1">IFERROR(IF(AA$19&lt;2,"",VLOOKUP($C76,在庫!$B$4:$SS$16,AA$19,0)),"")</f>
        <v/>
      </c>
      <c r="AB76" s="102" t="str">
        <f ca="1">IFERROR(IF(AB$19&lt;2,"",VLOOKUP($C76,在庫!$B$4:$SS$16,AB$19,0)),"")</f>
        <v/>
      </c>
      <c r="AC76" s="102" t="str">
        <f ca="1">IFERROR(IF(AC$19&lt;2,"",VLOOKUP($C76,在庫!$B$4:$SS$16,AC$19,0)),"")</f>
        <v/>
      </c>
      <c r="AD76" s="102" t="str">
        <f ca="1">IFERROR(IF(AD$19&lt;2,"",VLOOKUP($C76,在庫!$B$4:$SS$16,AD$19,0)),"")</f>
        <v/>
      </c>
      <c r="AE76" s="102" t="str">
        <f ca="1">IFERROR(IF(AE$19&lt;2,"",VLOOKUP($C76,在庫!$B$4:$SS$16,AE$19,0)),"")</f>
        <v/>
      </c>
      <c r="AF76" s="102" t="str">
        <f ca="1">IFERROR(IF(AF$19&lt;2,"",VLOOKUP($C76,在庫!$B$4:$SS$16,AF$19,0)),"")</f>
        <v/>
      </c>
      <c r="AG76" s="102" t="str">
        <f ca="1">IFERROR(IF(AG$19&lt;2,"",VLOOKUP($C76,在庫!$B$4:$SS$16,AG$19,0)),"")</f>
        <v/>
      </c>
      <c r="AH76" s="202"/>
      <c r="AI76" s="59">
        <f t="shared" ca="1" si="30"/>
        <v>0</v>
      </c>
      <c r="AM76" s="178"/>
    </row>
    <row r="77" spans="1:41" collapsed="1" x14ac:dyDescent="0.2">
      <c r="A77" s="4">
        <v>15</v>
      </c>
      <c r="B77" s="320"/>
      <c r="C77" s="217" t="s">
        <v>63</v>
      </c>
      <c r="D77" s="20">
        <f t="shared" ref="D77:AG77" ca="1" si="31">SUM(D71:D76)</f>
        <v>14</v>
      </c>
      <c r="E77" s="19">
        <f t="shared" ca="1" si="31"/>
        <v>14</v>
      </c>
      <c r="F77" s="19">
        <f t="shared" ca="1" si="31"/>
        <v>14</v>
      </c>
      <c r="G77" s="19">
        <f t="shared" ca="1" si="31"/>
        <v>14</v>
      </c>
      <c r="H77" s="19">
        <f t="shared" ca="1" si="31"/>
        <v>14</v>
      </c>
      <c r="I77" s="19">
        <f t="shared" ca="1" si="31"/>
        <v>14</v>
      </c>
      <c r="J77" s="19">
        <f t="shared" ca="1" si="31"/>
        <v>11</v>
      </c>
      <c r="K77" s="19">
        <f t="shared" ca="1" si="31"/>
        <v>13</v>
      </c>
      <c r="L77" s="19">
        <f t="shared" ca="1" si="31"/>
        <v>14</v>
      </c>
      <c r="M77" s="19">
        <f t="shared" ca="1" si="31"/>
        <v>14</v>
      </c>
      <c r="N77" s="19">
        <f t="shared" ca="1" si="31"/>
        <v>14</v>
      </c>
      <c r="O77" s="19">
        <f t="shared" ca="1" si="31"/>
        <v>12</v>
      </c>
      <c r="P77" s="19">
        <f t="shared" ca="1" si="31"/>
        <v>14</v>
      </c>
      <c r="Q77" s="19">
        <f t="shared" ca="1" si="31"/>
        <v>14</v>
      </c>
      <c r="R77" s="19">
        <f t="shared" ca="1" si="31"/>
        <v>11</v>
      </c>
      <c r="S77" s="19">
        <f t="shared" ca="1" si="31"/>
        <v>14</v>
      </c>
      <c r="T77" s="19">
        <f t="shared" ca="1" si="31"/>
        <v>12</v>
      </c>
      <c r="U77" s="19">
        <f t="shared" ca="1" si="31"/>
        <v>13</v>
      </c>
      <c r="V77" s="19">
        <f t="shared" ca="1" si="31"/>
        <v>11</v>
      </c>
      <c r="W77" s="19">
        <f t="shared" ca="1" si="31"/>
        <v>13</v>
      </c>
      <c r="X77" s="19">
        <f t="shared" ca="1" si="31"/>
        <v>14</v>
      </c>
      <c r="Y77" s="19">
        <f t="shared" ca="1" si="31"/>
        <v>13</v>
      </c>
      <c r="Z77" s="19">
        <f t="shared" ca="1" si="31"/>
        <v>11</v>
      </c>
      <c r="AA77" s="19">
        <f t="shared" ca="1" si="31"/>
        <v>12</v>
      </c>
      <c r="AB77" s="19">
        <f t="shared" ca="1" si="31"/>
        <v>11</v>
      </c>
      <c r="AC77" s="19">
        <f t="shared" ca="1" si="31"/>
        <v>8</v>
      </c>
      <c r="AD77" s="19">
        <f t="shared" ca="1" si="31"/>
        <v>8</v>
      </c>
      <c r="AE77" s="19">
        <f t="shared" ca="1" si="31"/>
        <v>12</v>
      </c>
      <c r="AF77" s="19">
        <f t="shared" ca="1" si="31"/>
        <v>11</v>
      </c>
      <c r="AG77" s="19">
        <f t="shared" ca="1" si="31"/>
        <v>11</v>
      </c>
      <c r="AH77" s="201"/>
      <c r="AI77" s="59">
        <f t="shared" ca="1" si="30"/>
        <v>375</v>
      </c>
      <c r="AL77" s="4" t="s">
        <v>211</v>
      </c>
      <c r="AM77" s="178">
        <f>AM72-AM71</f>
        <v>7103695</v>
      </c>
    </row>
    <row r="78" spans="1:41" ht="17.25" customHeight="1" x14ac:dyDescent="0.2">
      <c r="A78" s="4">
        <v>9</v>
      </c>
      <c r="B78" s="320"/>
      <c r="C78" s="217" t="str">
        <f>B3&amp;"(販売室数)"</f>
        <v>ラグジュアリープールヴィラ(販売室数)</v>
      </c>
      <c r="D78" s="60">
        <f ca="1">IFERROR(IF(D$19&lt;2,"",VLOOKUP($C78,在庫!$B$34:$LY$46,D$19,)),"")</f>
        <v>0</v>
      </c>
      <c r="E78" s="61">
        <f ca="1">IFERROR(IF(E$19&lt;2,"",VLOOKUP($C78,在庫!$B$34:$LY$46,E$19,)),"")</f>
        <v>0</v>
      </c>
      <c r="F78" s="61">
        <f ca="1">IFERROR(IF(F$19&lt;2,"",VLOOKUP($C78,在庫!$B$34:$LY$46,F$19,)),"")</f>
        <v>0</v>
      </c>
      <c r="G78" s="61">
        <f ca="1">IFERROR(IF(G$19&lt;2,"",VLOOKUP($C78,在庫!$B$34:$LY$46,G$19,)),"")</f>
        <v>0</v>
      </c>
      <c r="H78" s="61">
        <f ca="1">IFERROR(IF(H$19&lt;2,"",VLOOKUP($C78,在庫!$B$34:$LY$46,H$19,)),"")</f>
        <v>0</v>
      </c>
      <c r="I78" s="61">
        <f ca="1">IFERROR(IF(I$19&lt;2,"",VLOOKUP($C78,在庫!$B$34:$LY$46,I$19,)),"")</f>
        <v>0</v>
      </c>
      <c r="J78" s="61">
        <f ca="1">IFERROR(IF(J$19&lt;2,"",VLOOKUP($C78,在庫!$B$34:$LY$46,J$19,)),"")</f>
        <v>0</v>
      </c>
      <c r="K78" s="61">
        <f ca="1">IFERROR(IF(K$19&lt;2,"",VLOOKUP($C78,在庫!$B$34:$LY$46,K$19,)),"")</f>
        <v>0</v>
      </c>
      <c r="L78" s="61">
        <f ca="1">IFERROR(IF(L$19&lt;2,"",VLOOKUP($C78,在庫!$B$34:$LY$46,L$19,)),"")</f>
        <v>0</v>
      </c>
      <c r="M78" s="61">
        <f ca="1">IFERROR(IF(M$19&lt;2,"",VLOOKUP($C78,在庫!$B$34:$LY$46,M$19,)),"")</f>
        <v>0</v>
      </c>
      <c r="N78" s="61">
        <f ca="1">IFERROR(IF(N$19&lt;2,"",VLOOKUP($C78,在庫!$B$34:$LY$46,N$19,)),"")</f>
        <v>0</v>
      </c>
      <c r="O78" s="61">
        <f ca="1">IFERROR(IF(O$19&lt;2,"",VLOOKUP($C78,在庫!$B$34:$LY$46,O$19,)),"")</f>
        <v>0</v>
      </c>
      <c r="P78" s="61">
        <f ca="1">IFERROR(IF(P$19&lt;2,"",VLOOKUP($C78,在庫!$B$34:$LY$46,P$19,)),"")</f>
        <v>0</v>
      </c>
      <c r="Q78" s="61">
        <f ca="1">IFERROR(IF(Q$19&lt;2,"",VLOOKUP($C78,在庫!$B$34:$LY$46,Q$19,)),"")</f>
        <v>0</v>
      </c>
      <c r="R78" s="61">
        <f ca="1">IFERROR(IF(R$19&lt;2,"",VLOOKUP($C78,在庫!$B$34:$LY$46,R$19,)),"")</f>
        <v>0</v>
      </c>
      <c r="S78" s="61">
        <f ca="1">IFERROR(IF(S$19&lt;2,"",VLOOKUP($C78,在庫!$B$34:$LY$46,S$19,)),"")</f>
        <v>0</v>
      </c>
      <c r="T78" s="61">
        <f ca="1">IFERROR(IF(T$19&lt;2,"",VLOOKUP($C78,在庫!$B$34:$LY$46,T$19,)),"")</f>
        <v>0</v>
      </c>
      <c r="U78" s="61">
        <f ca="1">IFERROR(IF(U$19&lt;2,"",VLOOKUP($C78,在庫!$B$34:$LY$46,U$19,)),"")</f>
        <v>2</v>
      </c>
      <c r="V78" s="61">
        <f ca="1">IFERROR(IF(V$19&lt;2,"",VLOOKUP($C78,在庫!$B$34:$LY$46,V$19,)),"")</f>
        <v>0</v>
      </c>
      <c r="W78" s="61">
        <f ca="1">IFERROR(IF(W$19&lt;2,"",VLOOKUP($C78,在庫!$B$34:$LY$46,W$19,)),"")</f>
        <v>0</v>
      </c>
      <c r="X78" s="61">
        <f ca="1">IFERROR(IF(X$19&lt;2,"",VLOOKUP($C78,在庫!$B$34:$LY$46,X$19,)),"")</f>
        <v>0</v>
      </c>
      <c r="Y78" s="61">
        <f ca="1">IFERROR(IF(Y$19&lt;2,"",VLOOKUP($C78,在庫!$B$34:$LY$46,Y$19,)),"")</f>
        <v>0</v>
      </c>
      <c r="Z78" s="61">
        <f ca="1">IFERROR(IF(Z$19&lt;2,"",VLOOKUP($C78,在庫!$B$34:$LY$46,Z$19,)),"")</f>
        <v>1</v>
      </c>
      <c r="AA78" s="61">
        <f ca="1">IFERROR(IF(AA$19&lt;2,"",VLOOKUP($C78,在庫!$B$34:$LY$46,AA$19,)),"")</f>
        <v>0</v>
      </c>
      <c r="AB78" s="61">
        <f ca="1">IFERROR(IF(AB$19&lt;2,"",VLOOKUP($C78,在庫!$B$34:$LY$46,AB$19,)),"")</f>
        <v>1</v>
      </c>
      <c r="AC78" s="61">
        <f ca="1">IFERROR(IF(AC$19&lt;2,"",VLOOKUP($C78,在庫!$B$34:$LY$46,AC$19,)),"")</f>
        <v>1</v>
      </c>
      <c r="AD78" s="61">
        <f ca="1">IFERROR(IF(AD$19&lt;2,"",VLOOKUP($C78,在庫!$B$34:$LY$46,AD$19,)),"")</f>
        <v>1</v>
      </c>
      <c r="AE78" s="61">
        <f ca="1">IFERROR(IF(AE$19&lt;2,"",VLOOKUP($C78,在庫!$B$34:$LY$46,AE$19,)),"")</f>
        <v>1</v>
      </c>
      <c r="AF78" s="61">
        <f ca="1">IFERROR(IF(AF$19&lt;2,"",VLOOKUP($C78,在庫!$B$34:$LY$46,AF$19,)),"")</f>
        <v>0</v>
      </c>
      <c r="AG78" s="61">
        <f ca="1">IFERROR(IF(AG$19&lt;2,"",VLOOKUP($C78,在庫!$B$34:$LY$46,AG$19,)),"")</f>
        <v>0</v>
      </c>
      <c r="AH78" s="203"/>
      <c r="AI78" s="59">
        <f t="shared" ca="1" si="30"/>
        <v>7</v>
      </c>
    </row>
    <row r="79" spans="1:41" ht="17.25" customHeight="1" x14ac:dyDescent="0.2">
      <c r="B79" s="320"/>
      <c r="C79" s="217" t="str">
        <f t="shared" ref="C79:C83" si="32">B4&amp;"(販売室数)"</f>
        <v>with SAUNA(販売室数)</v>
      </c>
      <c r="D79" s="60">
        <f ca="1">IFERROR(IF(D$19&lt;2,"",VLOOKUP($C79,在庫!$B$34:$LY$46,D$19,)),"")</f>
        <v>0</v>
      </c>
      <c r="E79" s="61">
        <f ca="1">IFERROR(IF(E$19&lt;2,"",VLOOKUP($C79,在庫!$B$34:$LY$46,E$19,)),"")</f>
        <v>0</v>
      </c>
      <c r="F79" s="61">
        <f ca="1">IFERROR(IF(F$19&lt;2,"",VLOOKUP($C79,在庫!$B$34:$LY$46,F$19,)),"")</f>
        <v>0</v>
      </c>
      <c r="G79" s="61">
        <f ca="1">IFERROR(IF(G$19&lt;2,"",VLOOKUP($C79,在庫!$B$34:$LY$46,G$19,)),"")</f>
        <v>0</v>
      </c>
      <c r="H79" s="61">
        <f ca="1">IFERROR(IF(H$19&lt;2,"",VLOOKUP($C79,在庫!$B$34:$LY$46,H$19,)),"")</f>
        <v>0</v>
      </c>
      <c r="I79" s="61">
        <f ca="1">IFERROR(IF(I$19&lt;2,"",VLOOKUP($C79,在庫!$B$34:$LY$46,I$19,)),"")</f>
        <v>0</v>
      </c>
      <c r="J79" s="61">
        <f ca="1">IFERROR(IF(J$19&lt;2,"",VLOOKUP($C79,在庫!$B$34:$LY$46,J$19,)),"")</f>
        <v>0</v>
      </c>
      <c r="K79" s="61">
        <f ca="1">IFERROR(IF(K$19&lt;2,"",VLOOKUP($C79,在庫!$B$34:$LY$46,K$19,)),"")</f>
        <v>0</v>
      </c>
      <c r="L79" s="61">
        <f ca="1">IFERROR(IF(L$19&lt;2,"",VLOOKUP($C79,在庫!$B$34:$LY$46,L$19,)),"")</f>
        <v>0</v>
      </c>
      <c r="M79" s="61">
        <f ca="1">IFERROR(IF(M$19&lt;2,"",VLOOKUP($C79,在庫!$B$34:$LY$46,M$19,)),"")</f>
        <v>0</v>
      </c>
      <c r="N79" s="61">
        <f ca="1">IFERROR(IF(N$19&lt;2,"",VLOOKUP($C79,在庫!$B$34:$LY$46,N$19,)),"")</f>
        <v>0</v>
      </c>
      <c r="O79" s="61">
        <f ca="1">IFERROR(IF(O$19&lt;2,"",VLOOKUP($C79,在庫!$B$34:$LY$46,O$19,)),"")</f>
        <v>0</v>
      </c>
      <c r="P79" s="61">
        <f ca="1">IFERROR(IF(P$19&lt;2,"",VLOOKUP($C79,在庫!$B$34:$LY$46,P$19,)),"")</f>
        <v>0</v>
      </c>
      <c r="Q79" s="61">
        <f ca="1">IFERROR(IF(Q$19&lt;2,"",VLOOKUP($C79,在庫!$B$34:$LY$46,Q$19,)),"")</f>
        <v>0</v>
      </c>
      <c r="R79" s="61">
        <f ca="1">IFERROR(IF(R$19&lt;2,"",VLOOKUP($C79,在庫!$B$34:$LY$46,R$19,)),"")</f>
        <v>0</v>
      </c>
      <c r="S79" s="61">
        <f ca="1">IFERROR(IF(S$19&lt;2,"",VLOOKUP($C79,在庫!$B$34:$LY$46,S$19,)),"")</f>
        <v>0</v>
      </c>
      <c r="T79" s="61">
        <f ca="1">IFERROR(IF(T$19&lt;2,"",VLOOKUP($C79,在庫!$B$34:$LY$46,T$19,)),"")</f>
        <v>0</v>
      </c>
      <c r="U79" s="61">
        <f ca="1">IFERROR(IF(U$19&lt;2,"",VLOOKUP($C79,在庫!$B$34:$LY$46,U$19,)),"")</f>
        <v>0</v>
      </c>
      <c r="V79" s="61">
        <f ca="1">IFERROR(IF(V$19&lt;2,"",VLOOKUP($C79,在庫!$B$34:$LY$46,V$19,)),"")</f>
        <v>0</v>
      </c>
      <c r="W79" s="61">
        <f ca="1">IFERROR(IF(W$19&lt;2,"",VLOOKUP($C79,在庫!$B$34:$LY$46,W$19,)),"")</f>
        <v>0</v>
      </c>
      <c r="X79" s="61">
        <f ca="1">IFERROR(IF(X$19&lt;2,"",VLOOKUP($C79,在庫!$B$34:$LY$46,X$19,)),"")</f>
        <v>0</v>
      </c>
      <c r="Y79" s="61">
        <f ca="1">IFERROR(IF(Y$19&lt;2,"",VLOOKUP($C79,在庫!$B$34:$LY$46,Y$19,)),"")</f>
        <v>0</v>
      </c>
      <c r="Z79" s="61">
        <f ca="1">IFERROR(IF(Z$19&lt;2,"",VLOOKUP($C79,在庫!$B$34:$LY$46,Z$19,)),"")</f>
        <v>0</v>
      </c>
      <c r="AA79" s="61">
        <f ca="1">IFERROR(IF(AA$19&lt;2,"",VLOOKUP($C79,在庫!$B$34:$LY$46,AA$19,)),"")</f>
        <v>0</v>
      </c>
      <c r="AB79" s="61">
        <f ca="1">IFERROR(IF(AB$19&lt;2,"",VLOOKUP($C79,在庫!$B$34:$LY$46,AB$19,)),"")</f>
        <v>0</v>
      </c>
      <c r="AC79" s="61">
        <f ca="1">IFERROR(IF(AC$19&lt;2,"",VLOOKUP($C79,在庫!$B$34:$LY$46,AC$19,)),"")</f>
        <v>0</v>
      </c>
      <c r="AD79" s="61">
        <f ca="1">IFERROR(IF(AD$19&lt;2,"",VLOOKUP($C79,在庫!$B$34:$LY$46,AD$19,)),"")</f>
        <v>0</v>
      </c>
      <c r="AE79" s="61">
        <f ca="1">IFERROR(IF(AE$19&lt;2,"",VLOOKUP($C79,在庫!$B$34:$LY$46,AE$19,)),"")</f>
        <v>0</v>
      </c>
      <c r="AF79" s="61">
        <f ca="1">IFERROR(IF(AF$19&lt;2,"",VLOOKUP($C79,在庫!$B$34:$LY$46,AF$19,)),"")</f>
        <v>0</v>
      </c>
      <c r="AG79" s="61">
        <f ca="1">IFERROR(IF(AG$19&lt;2,"",VLOOKUP($C79,在庫!$B$34:$LY$46,AG$19,)),"")</f>
        <v>0</v>
      </c>
      <c r="AH79" s="203"/>
      <c r="AI79" s="59">
        <f ca="1">SUM(D79:AH79)</f>
        <v>0</v>
      </c>
      <c r="AL79" s="4" t="s">
        <v>212</v>
      </c>
      <c r="AM79" s="4">
        <f ca="1">AI70*AN79</f>
        <v>22.5</v>
      </c>
      <c r="AN79" s="185">
        <v>0.5</v>
      </c>
    </row>
    <row r="80" spans="1:41" ht="17.25" hidden="1" customHeight="1" x14ac:dyDescent="0.2">
      <c r="B80" s="320"/>
      <c r="C80" s="217" t="str">
        <f t="shared" si="32"/>
        <v>0(販売室数)</v>
      </c>
      <c r="D80" s="60" t="str">
        <f ca="1">IFERROR(IF(D$19&lt;2,"",VLOOKUP($C80,在庫!$B$34:$LY$46,D$19,)),"")</f>
        <v/>
      </c>
      <c r="E80" s="61" t="str">
        <f ca="1">IFERROR(IF(E$19&lt;2,"",VLOOKUP($C80,在庫!$B$34:$LY$46,E$19,)),"")</f>
        <v/>
      </c>
      <c r="F80" s="61" t="str">
        <f ca="1">IFERROR(IF(F$19&lt;2,"",VLOOKUP($C80,在庫!$B$34:$LY$46,F$19,)),"")</f>
        <v/>
      </c>
      <c r="G80" s="61" t="str">
        <f ca="1">IFERROR(IF(G$19&lt;2,"",VLOOKUP($C80,在庫!$B$34:$LY$46,G$19,)),"")</f>
        <v/>
      </c>
      <c r="H80" s="61" t="str">
        <f ca="1">IFERROR(IF(H$19&lt;2,"",VLOOKUP($C80,在庫!$B$34:$LY$46,H$19,)),"")</f>
        <v/>
      </c>
      <c r="I80" s="61" t="str">
        <f ca="1">IFERROR(IF(I$19&lt;2,"",VLOOKUP($C80,在庫!$B$34:$LY$46,I$19,)),"")</f>
        <v/>
      </c>
      <c r="J80" s="61" t="str">
        <f ca="1">IFERROR(IF(J$19&lt;2,"",VLOOKUP($C80,在庫!$B$34:$LY$46,J$19,)),"")</f>
        <v/>
      </c>
      <c r="K80" s="61" t="str">
        <f ca="1">IFERROR(IF(K$19&lt;2,"",VLOOKUP($C80,在庫!$B$34:$LY$46,K$19,)),"")</f>
        <v/>
      </c>
      <c r="L80" s="61" t="str">
        <f ca="1">IFERROR(IF(L$19&lt;2,"",VLOOKUP($C80,在庫!$B$34:$LY$46,L$19,)),"")</f>
        <v/>
      </c>
      <c r="M80" s="61" t="str">
        <f ca="1">IFERROR(IF(M$19&lt;2,"",VLOOKUP($C80,在庫!$B$34:$LY$46,M$19,)),"")</f>
        <v/>
      </c>
      <c r="N80" s="61" t="str">
        <f ca="1">IFERROR(IF(N$19&lt;2,"",VLOOKUP($C80,在庫!$B$34:$LY$46,N$19,)),"")</f>
        <v/>
      </c>
      <c r="O80" s="61" t="str">
        <f ca="1">IFERROR(IF(O$19&lt;2,"",VLOOKUP($C80,在庫!$B$34:$LY$46,O$19,)),"")</f>
        <v/>
      </c>
      <c r="P80" s="61" t="str">
        <f ca="1">IFERROR(IF(P$19&lt;2,"",VLOOKUP($C80,在庫!$B$34:$LY$46,P$19,)),"")</f>
        <v/>
      </c>
      <c r="Q80" s="61" t="str">
        <f ca="1">IFERROR(IF(Q$19&lt;2,"",VLOOKUP($C80,在庫!$B$34:$LY$46,Q$19,)),"")</f>
        <v/>
      </c>
      <c r="R80" s="61" t="str">
        <f ca="1">IFERROR(IF(R$19&lt;2,"",VLOOKUP($C80,在庫!$B$34:$LY$46,R$19,)),"")</f>
        <v/>
      </c>
      <c r="S80" s="61" t="str">
        <f ca="1">IFERROR(IF(S$19&lt;2,"",VLOOKUP($C80,在庫!$B$34:$LY$46,S$19,)),"")</f>
        <v/>
      </c>
      <c r="T80" s="61" t="str">
        <f ca="1">IFERROR(IF(T$19&lt;2,"",VLOOKUP($C80,在庫!$B$34:$LY$46,T$19,)),"")</f>
        <v/>
      </c>
      <c r="U80" s="61" t="str">
        <f ca="1">IFERROR(IF(U$19&lt;2,"",VLOOKUP($C80,在庫!$B$34:$LY$46,U$19,)),"")</f>
        <v/>
      </c>
      <c r="V80" s="61" t="str">
        <f ca="1">IFERROR(IF(V$19&lt;2,"",VLOOKUP($C80,在庫!$B$34:$LY$46,V$19,)),"")</f>
        <v/>
      </c>
      <c r="W80" s="61" t="str">
        <f ca="1">IFERROR(IF(W$19&lt;2,"",VLOOKUP($C80,在庫!$B$34:$LY$46,W$19,)),"")</f>
        <v/>
      </c>
      <c r="X80" s="61" t="str">
        <f ca="1">IFERROR(IF(X$19&lt;2,"",VLOOKUP($C80,在庫!$B$34:$LY$46,X$19,)),"")</f>
        <v/>
      </c>
      <c r="Y80" s="61" t="str">
        <f ca="1">IFERROR(IF(Y$19&lt;2,"",VLOOKUP($C80,在庫!$B$34:$LY$46,Y$19,)),"")</f>
        <v/>
      </c>
      <c r="Z80" s="61" t="str">
        <f ca="1">IFERROR(IF(Z$19&lt;2,"",VLOOKUP($C80,在庫!$B$34:$LY$46,Z$19,)),"")</f>
        <v/>
      </c>
      <c r="AA80" s="61" t="str">
        <f ca="1">IFERROR(IF(AA$19&lt;2,"",VLOOKUP($C80,在庫!$B$34:$LY$46,AA$19,)),"")</f>
        <v/>
      </c>
      <c r="AB80" s="61" t="str">
        <f ca="1">IFERROR(IF(AB$19&lt;2,"",VLOOKUP($C80,在庫!$B$34:$LY$46,AB$19,)),"")</f>
        <v/>
      </c>
      <c r="AC80" s="61" t="str">
        <f ca="1">IFERROR(IF(AC$19&lt;2,"",VLOOKUP($C80,在庫!$B$34:$LY$46,AC$19,)),"")</f>
        <v/>
      </c>
      <c r="AD80" s="61" t="str">
        <f ca="1">IFERROR(IF(AD$19&lt;2,"",VLOOKUP($C80,在庫!$B$34:$LY$46,AD$19,)),"")</f>
        <v/>
      </c>
      <c r="AE80" s="61" t="str">
        <f ca="1">IFERROR(IF(AE$19&lt;2,"",VLOOKUP($C80,在庫!$B$34:$LY$46,AE$19,)),"")</f>
        <v/>
      </c>
      <c r="AF80" s="61" t="str">
        <f ca="1">IFERROR(IF(AF$19&lt;2,"",VLOOKUP($C80,在庫!$B$34:$LY$46,AF$19,)),"")</f>
        <v/>
      </c>
      <c r="AG80" s="61" t="str">
        <f ca="1">IFERROR(IF(AG$19&lt;2,"",VLOOKUP($C80,在庫!$B$34:$LY$46,AG$19,)),"")</f>
        <v/>
      </c>
      <c r="AH80" s="203"/>
      <c r="AI80" s="59">
        <f ca="1">SUM(D80:AH80)</f>
        <v>0</v>
      </c>
    </row>
    <row r="81" spans="1:39" ht="17.25" hidden="1" customHeight="1" x14ac:dyDescent="0.2">
      <c r="B81" s="320"/>
      <c r="C81" s="217" t="str">
        <f t="shared" si="32"/>
        <v>0(販売室数)</v>
      </c>
      <c r="D81" s="60" t="str">
        <f ca="1">IFERROR(IF(D$19&lt;2,"",VLOOKUP($C81,在庫!$B$34:$LY$46,D$19,)),"")</f>
        <v/>
      </c>
      <c r="E81" s="61" t="str">
        <f ca="1">IFERROR(IF(E$19&lt;2,"",VLOOKUP($C81,在庫!$B$34:$LY$46,E$19,)),"")</f>
        <v/>
      </c>
      <c r="F81" s="61" t="str">
        <f ca="1">IFERROR(IF(F$19&lt;2,"",VLOOKUP($C81,在庫!$B$34:$LY$46,F$19,)),"")</f>
        <v/>
      </c>
      <c r="G81" s="61" t="str">
        <f ca="1">IFERROR(IF(G$19&lt;2,"",VLOOKUP($C81,在庫!$B$34:$LY$46,G$19,)),"")</f>
        <v/>
      </c>
      <c r="H81" s="61" t="str">
        <f ca="1">IFERROR(IF(H$19&lt;2,"",VLOOKUP($C81,在庫!$B$34:$LY$46,H$19,)),"")</f>
        <v/>
      </c>
      <c r="I81" s="61" t="str">
        <f ca="1">IFERROR(IF(I$19&lt;2,"",VLOOKUP($C81,在庫!$B$34:$LY$46,I$19,)),"")</f>
        <v/>
      </c>
      <c r="J81" s="61" t="str">
        <f ca="1">IFERROR(IF(J$19&lt;2,"",VLOOKUP($C81,在庫!$B$34:$LY$46,J$19,)),"")</f>
        <v/>
      </c>
      <c r="K81" s="61" t="str">
        <f ca="1">IFERROR(IF(K$19&lt;2,"",VLOOKUP($C81,在庫!$B$34:$LY$46,K$19,)),"")</f>
        <v/>
      </c>
      <c r="L81" s="61" t="str">
        <f ca="1">IFERROR(IF(L$19&lt;2,"",VLOOKUP($C81,在庫!$B$34:$LY$46,L$19,)),"")</f>
        <v/>
      </c>
      <c r="M81" s="61" t="str">
        <f ca="1">IFERROR(IF(M$19&lt;2,"",VLOOKUP($C81,在庫!$B$34:$LY$46,M$19,)),"")</f>
        <v/>
      </c>
      <c r="N81" s="61" t="str">
        <f ca="1">IFERROR(IF(N$19&lt;2,"",VLOOKUP($C81,在庫!$B$34:$LY$46,N$19,)),"")</f>
        <v/>
      </c>
      <c r="O81" s="61" t="str">
        <f ca="1">IFERROR(IF(O$19&lt;2,"",VLOOKUP($C81,在庫!$B$34:$LY$46,O$19,)),"")</f>
        <v/>
      </c>
      <c r="P81" s="61" t="str">
        <f ca="1">IFERROR(IF(P$19&lt;2,"",VLOOKUP($C81,在庫!$B$34:$LY$46,P$19,)),"")</f>
        <v/>
      </c>
      <c r="Q81" s="61" t="str">
        <f ca="1">IFERROR(IF(Q$19&lt;2,"",VLOOKUP($C81,在庫!$B$34:$LY$46,Q$19,)),"")</f>
        <v/>
      </c>
      <c r="R81" s="61" t="str">
        <f ca="1">IFERROR(IF(R$19&lt;2,"",VLOOKUP($C81,在庫!$B$34:$LY$46,R$19,)),"")</f>
        <v/>
      </c>
      <c r="S81" s="61" t="str">
        <f ca="1">IFERROR(IF(S$19&lt;2,"",VLOOKUP($C81,在庫!$B$34:$LY$46,S$19,)),"")</f>
        <v/>
      </c>
      <c r="T81" s="61" t="str">
        <f ca="1">IFERROR(IF(T$19&lt;2,"",VLOOKUP($C81,在庫!$B$34:$LY$46,T$19,)),"")</f>
        <v/>
      </c>
      <c r="U81" s="61" t="str">
        <f ca="1">IFERROR(IF(U$19&lt;2,"",VLOOKUP($C81,在庫!$B$34:$LY$46,U$19,)),"")</f>
        <v/>
      </c>
      <c r="V81" s="61" t="str">
        <f ca="1">IFERROR(IF(V$19&lt;2,"",VLOOKUP($C81,在庫!$B$34:$LY$46,V$19,)),"")</f>
        <v/>
      </c>
      <c r="W81" s="61" t="str">
        <f ca="1">IFERROR(IF(W$19&lt;2,"",VLOOKUP($C81,在庫!$B$34:$LY$46,W$19,)),"")</f>
        <v/>
      </c>
      <c r="X81" s="61" t="str">
        <f ca="1">IFERROR(IF(X$19&lt;2,"",VLOOKUP($C81,在庫!$B$34:$LY$46,X$19,)),"")</f>
        <v/>
      </c>
      <c r="Y81" s="61" t="str">
        <f ca="1">IFERROR(IF(Y$19&lt;2,"",VLOOKUP($C81,在庫!$B$34:$LY$46,Y$19,)),"")</f>
        <v/>
      </c>
      <c r="Z81" s="61" t="str">
        <f ca="1">IFERROR(IF(Z$19&lt;2,"",VLOOKUP($C81,在庫!$B$34:$LY$46,Z$19,)),"")</f>
        <v/>
      </c>
      <c r="AA81" s="61" t="str">
        <f ca="1">IFERROR(IF(AA$19&lt;2,"",VLOOKUP($C81,在庫!$B$34:$LY$46,AA$19,)),"")</f>
        <v/>
      </c>
      <c r="AB81" s="61" t="str">
        <f ca="1">IFERROR(IF(AB$19&lt;2,"",VLOOKUP($C81,在庫!$B$34:$LY$46,AB$19,)),"")</f>
        <v/>
      </c>
      <c r="AC81" s="61" t="str">
        <f ca="1">IFERROR(IF(AC$19&lt;2,"",VLOOKUP($C81,在庫!$B$34:$LY$46,AC$19,)),"")</f>
        <v/>
      </c>
      <c r="AD81" s="61" t="str">
        <f ca="1">IFERROR(IF(AD$19&lt;2,"",VLOOKUP($C81,在庫!$B$34:$LY$46,AD$19,)),"")</f>
        <v/>
      </c>
      <c r="AE81" s="61" t="str">
        <f ca="1">IFERROR(IF(AE$19&lt;2,"",VLOOKUP($C81,在庫!$B$34:$LY$46,AE$19,)),"")</f>
        <v/>
      </c>
      <c r="AF81" s="61" t="str">
        <f ca="1">IFERROR(IF(AF$19&lt;2,"",VLOOKUP($C81,在庫!$B$34:$LY$46,AF$19,)),"")</f>
        <v/>
      </c>
      <c r="AG81" s="61" t="str">
        <f ca="1">IFERROR(IF(AG$19&lt;2,"",VLOOKUP($C81,在庫!$B$34:$LY$46,AG$19,)),"")</f>
        <v/>
      </c>
      <c r="AH81" s="203"/>
      <c r="AI81" s="59">
        <f t="shared" ref="AI81:AI84" ca="1" si="33">SUM(D81:AH81)</f>
        <v>0</v>
      </c>
    </row>
    <row r="82" spans="1:39" ht="17.25" hidden="1" customHeight="1" x14ac:dyDescent="0.2">
      <c r="B82" s="320"/>
      <c r="C82" s="217" t="str">
        <f t="shared" si="32"/>
        <v>0(販売室数)</v>
      </c>
      <c r="D82" s="60" t="str">
        <f ca="1">IFERROR(IF(D$19&lt;2,"",VLOOKUP($C82,在庫!$B$34:$LY$46,D$19,)),"")</f>
        <v/>
      </c>
      <c r="E82" s="61" t="str">
        <f ca="1">IFERROR(IF(E$19&lt;2,"",VLOOKUP($C82,在庫!$B$34:$LY$46,E$19,)),"")</f>
        <v/>
      </c>
      <c r="F82" s="61" t="str">
        <f ca="1">IFERROR(IF(F$19&lt;2,"",VLOOKUP($C82,在庫!$B$34:$LY$46,F$19,)),"")</f>
        <v/>
      </c>
      <c r="G82" s="61" t="str">
        <f ca="1">IFERROR(IF(G$19&lt;2,"",VLOOKUP($C82,在庫!$B$34:$LY$46,G$19,)),"")</f>
        <v/>
      </c>
      <c r="H82" s="61" t="str">
        <f ca="1">IFERROR(IF(H$19&lt;2,"",VLOOKUP($C82,在庫!$B$34:$LY$46,H$19,)),"")</f>
        <v/>
      </c>
      <c r="I82" s="61" t="str">
        <f ca="1">IFERROR(IF(I$19&lt;2,"",VLOOKUP($C82,在庫!$B$34:$LY$46,I$19,)),"")</f>
        <v/>
      </c>
      <c r="J82" s="61" t="str">
        <f ca="1">IFERROR(IF(J$19&lt;2,"",VLOOKUP($C82,在庫!$B$34:$LY$46,J$19,)),"")</f>
        <v/>
      </c>
      <c r="K82" s="61" t="str">
        <f ca="1">IFERROR(IF(K$19&lt;2,"",VLOOKUP($C82,在庫!$B$34:$LY$46,K$19,)),"")</f>
        <v/>
      </c>
      <c r="L82" s="61" t="str">
        <f ca="1">IFERROR(IF(L$19&lt;2,"",VLOOKUP($C82,在庫!$B$34:$LY$46,L$19,)),"")</f>
        <v/>
      </c>
      <c r="M82" s="61" t="str">
        <f ca="1">IFERROR(IF(M$19&lt;2,"",VLOOKUP($C82,在庫!$B$34:$LY$46,M$19,)),"")</f>
        <v/>
      </c>
      <c r="N82" s="61" t="str">
        <f ca="1">IFERROR(IF(N$19&lt;2,"",VLOOKUP($C82,在庫!$B$34:$LY$46,N$19,)),"")</f>
        <v/>
      </c>
      <c r="O82" s="61" t="str">
        <f ca="1">IFERROR(IF(O$19&lt;2,"",VLOOKUP($C82,在庫!$B$34:$LY$46,O$19,)),"")</f>
        <v/>
      </c>
      <c r="P82" s="61" t="str">
        <f ca="1">IFERROR(IF(P$19&lt;2,"",VLOOKUP($C82,在庫!$B$34:$LY$46,P$19,)),"")</f>
        <v/>
      </c>
      <c r="Q82" s="61" t="str">
        <f ca="1">IFERROR(IF(Q$19&lt;2,"",VLOOKUP($C82,在庫!$B$34:$LY$46,Q$19,)),"")</f>
        <v/>
      </c>
      <c r="R82" s="61" t="str">
        <f ca="1">IFERROR(IF(R$19&lt;2,"",VLOOKUP($C82,在庫!$B$34:$LY$46,R$19,)),"")</f>
        <v/>
      </c>
      <c r="S82" s="61" t="str">
        <f ca="1">IFERROR(IF(S$19&lt;2,"",VLOOKUP($C82,在庫!$B$34:$LY$46,S$19,)),"")</f>
        <v/>
      </c>
      <c r="T82" s="61" t="str">
        <f ca="1">IFERROR(IF(T$19&lt;2,"",VLOOKUP($C82,在庫!$B$34:$LY$46,T$19,)),"")</f>
        <v/>
      </c>
      <c r="U82" s="61" t="str">
        <f ca="1">IFERROR(IF(U$19&lt;2,"",VLOOKUP($C82,在庫!$B$34:$LY$46,U$19,)),"")</f>
        <v/>
      </c>
      <c r="V82" s="61" t="str">
        <f ca="1">IFERROR(IF(V$19&lt;2,"",VLOOKUP($C82,在庫!$B$34:$LY$46,V$19,)),"")</f>
        <v/>
      </c>
      <c r="W82" s="61" t="str">
        <f ca="1">IFERROR(IF(W$19&lt;2,"",VLOOKUP($C82,在庫!$B$34:$LY$46,W$19,)),"")</f>
        <v/>
      </c>
      <c r="X82" s="61" t="str">
        <f ca="1">IFERROR(IF(X$19&lt;2,"",VLOOKUP($C82,在庫!$B$34:$LY$46,X$19,)),"")</f>
        <v/>
      </c>
      <c r="Y82" s="61" t="str">
        <f ca="1">IFERROR(IF(Y$19&lt;2,"",VLOOKUP($C82,在庫!$B$34:$LY$46,Y$19,)),"")</f>
        <v/>
      </c>
      <c r="Z82" s="61" t="str">
        <f ca="1">IFERROR(IF(Z$19&lt;2,"",VLOOKUP($C82,在庫!$B$34:$LY$46,Z$19,)),"")</f>
        <v/>
      </c>
      <c r="AA82" s="61" t="str">
        <f ca="1">IFERROR(IF(AA$19&lt;2,"",VLOOKUP($C82,在庫!$B$34:$LY$46,AA$19,)),"")</f>
        <v/>
      </c>
      <c r="AB82" s="61" t="str">
        <f ca="1">IFERROR(IF(AB$19&lt;2,"",VLOOKUP($C82,在庫!$B$34:$LY$46,AB$19,)),"")</f>
        <v/>
      </c>
      <c r="AC82" s="61" t="str">
        <f ca="1">IFERROR(IF(AC$19&lt;2,"",VLOOKUP($C82,在庫!$B$34:$LY$46,AC$19,)),"")</f>
        <v/>
      </c>
      <c r="AD82" s="61" t="str">
        <f ca="1">IFERROR(IF(AD$19&lt;2,"",VLOOKUP($C82,在庫!$B$34:$LY$46,AD$19,)),"")</f>
        <v/>
      </c>
      <c r="AE82" s="61" t="str">
        <f ca="1">IFERROR(IF(AE$19&lt;2,"",VLOOKUP($C82,在庫!$B$34:$LY$46,AE$19,)),"")</f>
        <v/>
      </c>
      <c r="AF82" s="61" t="str">
        <f ca="1">IFERROR(IF(AF$19&lt;2,"",VLOOKUP($C82,在庫!$B$34:$LY$46,AF$19,)),"")</f>
        <v/>
      </c>
      <c r="AG82" s="61" t="str">
        <f ca="1">IFERROR(IF(AG$19&lt;2,"",VLOOKUP($C82,在庫!$B$34:$LY$46,AG$19,)),"")</f>
        <v/>
      </c>
      <c r="AH82" s="203"/>
      <c r="AI82" s="59">
        <f t="shared" ca="1" si="33"/>
        <v>0</v>
      </c>
    </row>
    <row r="83" spans="1:39" ht="18" hidden="1" customHeight="1" x14ac:dyDescent="0.2">
      <c r="A83" s="4">
        <v>14</v>
      </c>
      <c r="B83" s="320"/>
      <c r="C83" s="217" t="str">
        <f t="shared" si="32"/>
        <v>0(販売室数)</v>
      </c>
      <c r="D83" s="60" t="str">
        <f ca="1">IFERROR(IF(D$19&lt;2,"",VLOOKUP($C83,在庫!$B$34:$LY$46,D$19,)),"")</f>
        <v/>
      </c>
      <c r="E83" s="61" t="str">
        <f ca="1">IFERROR(IF(E$19&lt;2,"",VLOOKUP($C83,在庫!$B$34:$LY$46,E$19,)),"")</f>
        <v/>
      </c>
      <c r="F83" s="61" t="str">
        <f ca="1">IFERROR(IF(F$19&lt;2,"",VLOOKUP($C83,在庫!$B$34:$LY$46,F$19,)),"")</f>
        <v/>
      </c>
      <c r="G83" s="61" t="str">
        <f ca="1">IFERROR(IF(G$19&lt;2,"",VLOOKUP($C83,在庫!$B$34:$LY$46,G$19,)),"")</f>
        <v/>
      </c>
      <c r="H83" s="61" t="str">
        <f ca="1">IFERROR(IF(H$19&lt;2,"",VLOOKUP($C83,在庫!$B$34:$LY$46,H$19,)),"")</f>
        <v/>
      </c>
      <c r="I83" s="61" t="str">
        <f ca="1">IFERROR(IF(I$19&lt;2,"",VLOOKUP($C83,在庫!$B$34:$LY$46,I$19,)),"")</f>
        <v/>
      </c>
      <c r="J83" s="61" t="str">
        <f ca="1">IFERROR(IF(J$19&lt;2,"",VLOOKUP($C83,在庫!$B$34:$LY$46,J$19,)),"")</f>
        <v/>
      </c>
      <c r="K83" s="61" t="str">
        <f ca="1">IFERROR(IF(K$19&lt;2,"",VLOOKUP($C83,在庫!$B$34:$LY$46,K$19,)),"")</f>
        <v/>
      </c>
      <c r="L83" s="61" t="str">
        <f ca="1">IFERROR(IF(L$19&lt;2,"",VLOOKUP($C83,在庫!$B$34:$LY$46,L$19,)),"")</f>
        <v/>
      </c>
      <c r="M83" s="61" t="str">
        <f ca="1">IFERROR(IF(M$19&lt;2,"",VLOOKUP($C83,在庫!$B$34:$LY$46,M$19,)),"")</f>
        <v/>
      </c>
      <c r="N83" s="61" t="str">
        <f ca="1">IFERROR(IF(N$19&lt;2,"",VLOOKUP($C83,在庫!$B$34:$LY$46,N$19,)),"")</f>
        <v/>
      </c>
      <c r="O83" s="61" t="str">
        <f ca="1">IFERROR(IF(O$19&lt;2,"",VLOOKUP($C83,在庫!$B$34:$LY$46,O$19,)),"")</f>
        <v/>
      </c>
      <c r="P83" s="61" t="str">
        <f ca="1">IFERROR(IF(P$19&lt;2,"",VLOOKUP($C83,在庫!$B$34:$LY$46,P$19,)),"")</f>
        <v/>
      </c>
      <c r="Q83" s="61" t="str">
        <f ca="1">IFERROR(IF(Q$19&lt;2,"",VLOOKUP($C83,在庫!$B$34:$LY$46,Q$19,)),"")</f>
        <v/>
      </c>
      <c r="R83" s="61" t="str">
        <f ca="1">IFERROR(IF(R$19&lt;2,"",VLOOKUP($C83,在庫!$B$34:$LY$46,R$19,)),"")</f>
        <v/>
      </c>
      <c r="S83" s="61" t="str">
        <f ca="1">IFERROR(IF(S$19&lt;2,"",VLOOKUP($C83,在庫!$B$34:$LY$46,S$19,)),"")</f>
        <v/>
      </c>
      <c r="T83" s="61" t="str">
        <f ca="1">IFERROR(IF(T$19&lt;2,"",VLOOKUP($C83,在庫!$B$34:$LY$46,T$19,)),"")</f>
        <v/>
      </c>
      <c r="U83" s="61" t="str">
        <f ca="1">IFERROR(IF(U$19&lt;2,"",VLOOKUP($C83,在庫!$B$34:$LY$46,U$19,)),"")</f>
        <v/>
      </c>
      <c r="V83" s="61" t="str">
        <f ca="1">IFERROR(IF(V$19&lt;2,"",VLOOKUP($C83,在庫!$B$34:$LY$46,V$19,)),"")</f>
        <v/>
      </c>
      <c r="W83" s="61" t="str">
        <f ca="1">IFERROR(IF(W$19&lt;2,"",VLOOKUP($C83,在庫!$B$34:$LY$46,W$19,)),"")</f>
        <v/>
      </c>
      <c r="X83" s="61" t="str">
        <f ca="1">IFERROR(IF(X$19&lt;2,"",VLOOKUP($C83,在庫!$B$34:$LY$46,X$19,)),"")</f>
        <v/>
      </c>
      <c r="Y83" s="61" t="str">
        <f ca="1">IFERROR(IF(Y$19&lt;2,"",VLOOKUP($C83,在庫!$B$34:$LY$46,Y$19,)),"")</f>
        <v/>
      </c>
      <c r="Z83" s="61" t="str">
        <f ca="1">IFERROR(IF(Z$19&lt;2,"",VLOOKUP($C83,在庫!$B$34:$LY$46,Z$19,)),"")</f>
        <v/>
      </c>
      <c r="AA83" s="61" t="str">
        <f ca="1">IFERROR(IF(AA$19&lt;2,"",VLOOKUP($C83,在庫!$B$34:$LY$46,AA$19,)),"")</f>
        <v/>
      </c>
      <c r="AB83" s="61" t="str">
        <f ca="1">IFERROR(IF(AB$19&lt;2,"",VLOOKUP($C83,在庫!$B$34:$LY$46,AB$19,)),"")</f>
        <v/>
      </c>
      <c r="AC83" s="61" t="str">
        <f ca="1">IFERROR(IF(AC$19&lt;2,"",VLOOKUP($C83,在庫!$B$34:$LY$46,AC$19,)),"")</f>
        <v/>
      </c>
      <c r="AD83" s="61" t="str">
        <f ca="1">IFERROR(IF(AD$19&lt;2,"",VLOOKUP($C83,在庫!$B$34:$LY$46,AD$19,)),"")</f>
        <v/>
      </c>
      <c r="AE83" s="61" t="str">
        <f ca="1">IFERROR(IF(AE$19&lt;2,"",VLOOKUP($C83,在庫!$B$34:$LY$46,AE$19,)),"")</f>
        <v/>
      </c>
      <c r="AF83" s="61" t="str">
        <f ca="1">IFERROR(IF(AF$19&lt;2,"",VLOOKUP($C83,在庫!$B$34:$LY$46,AF$19,)),"")</f>
        <v/>
      </c>
      <c r="AG83" s="61" t="str">
        <f ca="1">IFERROR(IF(AG$19&lt;2,"",VLOOKUP($C83,在庫!$B$34:$LY$46,AG$19,)),"")</f>
        <v/>
      </c>
      <c r="AH83" s="203"/>
      <c r="AI83" s="59">
        <f t="shared" ca="1" si="33"/>
        <v>0</v>
      </c>
    </row>
    <row r="84" spans="1:39" ht="18" collapsed="1" thickBot="1" x14ac:dyDescent="0.25">
      <c r="B84" s="321"/>
      <c r="C84" s="218" t="s">
        <v>64</v>
      </c>
      <c r="D84" s="105">
        <f t="shared" ref="D84:AG84" ca="1" si="34">SUM(D78:D83)</f>
        <v>0</v>
      </c>
      <c r="E84" s="106">
        <f t="shared" ca="1" si="34"/>
        <v>0</v>
      </c>
      <c r="F84" s="106">
        <f t="shared" ca="1" si="34"/>
        <v>0</v>
      </c>
      <c r="G84" s="106">
        <f t="shared" ca="1" si="34"/>
        <v>0</v>
      </c>
      <c r="H84" s="106">
        <f t="shared" ca="1" si="34"/>
        <v>0</v>
      </c>
      <c r="I84" s="106">
        <f t="shared" ca="1" si="34"/>
        <v>0</v>
      </c>
      <c r="J84" s="106">
        <f t="shared" ca="1" si="34"/>
        <v>0</v>
      </c>
      <c r="K84" s="106">
        <f t="shared" ca="1" si="34"/>
        <v>0</v>
      </c>
      <c r="L84" s="106">
        <f t="shared" ca="1" si="34"/>
        <v>0</v>
      </c>
      <c r="M84" s="106">
        <f t="shared" ca="1" si="34"/>
        <v>0</v>
      </c>
      <c r="N84" s="106">
        <f t="shared" ca="1" si="34"/>
        <v>0</v>
      </c>
      <c r="O84" s="106">
        <f t="shared" ca="1" si="34"/>
        <v>0</v>
      </c>
      <c r="P84" s="106">
        <f t="shared" ca="1" si="34"/>
        <v>0</v>
      </c>
      <c r="Q84" s="106">
        <f t="shared" ca="1" si="34"/>
        <v>0</v>
      </c>
      <c r="R84" s="106">
        <f t="shared" ca="1" si="34"/>
        <v>0</v>
      </c>
      <c r="S84" s="106">
        <f t="shared" ca="1" si="34"/>
        <v>0</v>
      </c>
      <c r="T84" s="106">
        <f t="shared" ca="1" si="34"/>
        <v>0</v>
      </c>
      <c r="U84" s="106">
        <f t="shared" ca="1" si="34"/>
        <v>2</v>
      </c>
      <c r="V84" s="106">
        <f t="shared" ca="1" si="34"/>
        <v>0</v>
      </c>
      <c r="W84" s="106">
        <f t="shared" ca="1" si="34"/>
        <v>0</v>
      </c>
      <c r="X84" s="106">
        <f t="shared" ca="1" si="34"/>
        <v>0</v>
      </c>
      <c r="Y84" s="106">
        <f t="shared" ca="1" si="34"/>
        <v>0</v>
      </c>
      <c r="Z84" s="106">
        <f t="shared" ca="1" si="34"/>
        <v>1</v>
      </c>
      <c r="AA84" s="106">
        <f t="shared" ca="1" si="34"/>
        <v>0</v>
      </c>
      <c r="AB84" s="106">
        <f t="shared" ca="1" si="34"/>
        <v>1</v>
      </c>
      <c r="AC84" s="106">
        <f t="shared" ca="1" si="34"/>
        <v>1</v>
      </c>
      <c r="AD84" s="106">
        <f t="shared" ca="1" si="34"/>
        <v>1</v>
      </c>
      <c r="AE84" s="106">
        <f t="shared" ca="1" si="34"/>
        <v>1</v>
      </c>
      <c r="AF84" s="106">
        <f t="shared" ca="1" si="34"/>
        <v>0</v>
      </c>
      <c r="AG84" s="106">
        <f t="shared" ca="1" si="34"/>
        <v>0</v>
      </c>
      <c r="AH84" s="204"/>
      <c r="AI84" s="59">
        <f t="shared" ca="1" si="33"/>
        <v>7</v>
      </c>
      <c r="AJ84" s="178">
        <f ca="1">INDEX(予算!$K$3:$K$54,MATCH($D$29,予算!$B$3:$B$54,0),1)/AI84</f>
        <v>2835.7142857142858</v>
      </c>
      <c r="AL84" s="4" t="s">
        <v>213</v>
      </c>
      <c r="AM84" s="178">
        <f ca="1">AM77/AM79</f>
        <v>315719.77777777775</v>
      </c>
    </row>
    <row r="85" spans="1:39" x14ac:dyDescent="0.2">
      <c r="B85" s="322" t="s">
        <v>65</v>
      </c>
      <c r="C85" s="219" t="str">
        <f>$B$3&amp;"(単泊)"</f>
        <v>ラグジュアリープールヴィラ(単泊)</v>
      </c>
      <c r="D85" s="133"/>
      <c r="E85" s="136"/>
      <c r="F85" s="134"/>
      <c r="G85" s="136"/>
      <c r="H85" s="134"/>
      <c r="I85" s="136"/>
      <c r="J85" s="134"/>
      <c r="K85" s="136"/>
      <c r="L85" s="136"/>
      <c r="M85" s="136"/>
      <c r="N85" s="136"/>
      <c r="O85" s="136"/>
      <c r="P85" s="134"/>
      <c r="Q85" s="134"/>
      <c r="R85" s="134"/>
      <c r="S85" s="134"/>
      <c r="T85" s="134" t="s">
        <v>218</v>
      </c>
      <c r="U85" s="134" t="s">
        <v>218</v>
      </c>
      <c r="V85" s="134"/>
      <c r="W85" s="134"/>
      <c r="X85" s="136"/>
      <c r="Y85" s="136"/>
      <c r="Z85" s="136" t="s">
        <v>216</v>
      </c>
      <c r="AA85" s="134" t="s">
        <v>216</v>
      </c>
      <c r="AB85" s="134"/>
      <c r="AC85" s="134" t="s">
        <v>196</v>
      </c>
      <c r="AD85" s="134" t="s">
        <v>196</v>
      </c>
      <c r="AE85" s="134"/>
      <c r="AF85" s="134"/>
      <c r="AG85" s="134"/>
      <c r="AH85" s="205"/>
    </row>
    <row r="86" spans="1:39" x14ac:dyDescent="0.2">
      <c r="B86" s="323"/>
      <c r="C86" s="220" t="str">
        <f>$F$1</f>
        <v>WEB割</v>
      </c>
      <c r="D86" s="147" t="str">
        <f ca="1">IF(D64=0,"Close",(IFERROR(HLOOKUP(D85,$D$2:$BC$3,2,FALSE),"")))</f>
        <v>Close</v>
      </c>
      <c r="E86" s="148" t="str">
        <f t="shared" ref="E86:AG86" ca="1" si="35">IF(E64=0,"Close",(IFERROR(HLOOKUP(E85,$D$2:$BC$3,2,FALSE),"")))</f>
        <v>Close</v>
      </c>
      <c r="F86" s="149" t="str">
        <f t="shared" ca="1" si="35"/>
        <v>Close</v>
      </c>
      <c r="G86" s="148" t="str">
        <f t="shared" ca="1" si="35"/>
        <v>Close</v>
      </c>
      <c r="H86" s="149" t="str">
        <f t="shared" ca="1" si="35"/>
        <v>Close</v>
      </c>
      <c r="I86" s="148" t="str">
        <f t="shared" ca="1" si="35"/>
        <v>Close</v>
      </c>
      <c r="J86" s="149" t="str">
        <f t="shared" ca="1" si="35"/>
        <v/>
      </c>
      <c r="K86" s="148" t="str">
        <f t="shared" ca="1" si="35"/>
        <v>Close</v>
      </c>
      <c r="L86" s="149" t="str">
        <f t="shared" ca="1" si="35"/>
        <v>Close</v>
      </c>
      <c r="M86" s="148" t="str">
        <f t="shared" ca="1" si="35"/>
        <v>Close</v>
      </c>
      <c r="N86" s="149" t="str">
        <f t="shared" ca="1" si="35"/>
        <v>Close</v>
      </c>
      <c r="O86" s="148" t="str">
        <f t="shared" ca="1" si="35"/>
        <v/>
      </c>
      <c r="P86" s="149" t="str">
        <f t="shared" ca="1" si="35"/>
        <v>Close</v>
      </c>
      <c r="Q86" s="148" t="str">
        <f t="shared" ca="1" si="35"/>
        <v>Close</v>
      </c>
      <c r="R86" s="149" t="str">
        <f t="shared" ca="1" si="35"/>
        <v/>
      </c>
      <c r="S86" s="148" t="str">
        <f t="shared" ca="1" si="35"/>
        <v>Close</v>
      </c>
      <c r="T86" s="149">
        <f t="shared" ca="1" si="35"/>
        <v>48000</v>
      </c>
      <c r="U86" s="148" t="str">
        <f t="shared" ca="1" si="35"/>
        <v>Close</v>
      </c>
      <c r="V86" s="149" t="str">
        <f t="shared" ca="1" si="35"/>
        <v/>
      </c>
      <c r="W86" s="148" t="str">
        <f t="shared" ca="1" si="35"/>
        <v>Close</v>
      </c>
      <c r="X86" s="149" t="str">
        <f t="shared" ca="1" si="35"/>
        <v>Close</v>
      </c>
      <c r="Y86" s="148" t="str">
        <f t="shared" ca="1" si="35"/>
        <v>Close</v>
      </c>
      <c r="Z86" s="149">
        <f t="shared" ca="1" si="35"/>
        <v>56500</v>
      </c>
      <c r="AA86" s="148">
        <f t="shared" ca="1" si="35"/>
        <v>56500</v>
      </c>
      <c r="AB86" s="149" t="str">
        <f t="shared" ca="1" si="35"/>
        <v/>
      </c>
      <c r="AC86" s="148">
        <f t="shared" ca="1" si="35"/>
        <v>42000</v>
      </c>
      <c r="AD86" s="149">
        <f t="shared" ca="1" si="35"/>
        <v>42000</v>
      </c>
      <c r="AE86" s="148" t="str">
        <f t="shared" ca="1" si="35"/>
        <v/>
      </c>
      <c r="AF86" s="149" t="str">
        <f t="shared" ca="1" si="35"/>
        <v/>
      </c>
      <c r="AG86" s="148" t="str">
        <f t="shared" ca="1" si="35"/>
        <v/>
      </c>
      <c r="AH86" s="206"/>
    </row>
    <row r="87" spans="1:39" x14ac:dyDescent="0.2">
      <c r="B87" s="323"/>
      <c r="C87" s="220" t="str">
        <f>$B$3&amp;"(連泊)"</f>
        <v>ラグジュアリープールヴィラ(連泊)</v>
      </c>
      <c r="D87" s="143" t="str">
        <f>IF(D$85="","",D$85)</f>
        <v/>
      </c>
      <c r="E87" s="144" t="str">
        <f t="shared" ref="E87:AG87" si="36">IF(E$85="","",E$85)</f>
        <v/>
      </c>
      <c r="F87" s="144" t="str">
        <f t="shared" si="36"/>
        <v/>
      </c>
      <c r="G87" s="144" t="str">
        <f t="shared" si="36"/>
        <v/>
      </c>
      <c r="H87" s="144" t="str">
        <f t="shared" si="36"/>
        <v/>
      </c>
      <c r="I87" s="144" t="str">
        <f t="shared" si="36"/>
        <v/>
      </c>
      <c r="J87" s="144" t="str">
        <f t="shared" si="36"/>
        <v/>
      </c>
      <c r="K87" s="144" t="str">
        <f t="shared" si="36"/>
        <v/>
      </c>
      <c r="L87" s="144" t="str">
        <f t="shared" si="36"/>
        <v/>
      </c>
      <c r="M87" s="144" t="str">
        <f t="shared" si="36"/>
        <v/>
      </c>
      <c r="N87" s="144" t="str">
        <f t="shared" si="36"/>
        <v/>
      </c>
      <c r="O87" s="144" t="str">
        <f t="shared" si="36"/>
        <v/>
      </c>
      <c r="P87" s="144" t="str">
        <f t="shared" si="36"/>
        <v/>
      </c>
      <c r="Q87" s="144" t="str">
        <f t="shared" si="36"/>
        <v/>
      </c>
      <c r="R87" s="144" t="str">
        <f t="shared" si="36"/>
        <v/>
      </c>
      <c r="S87" s="144" t="str">
        <f t="shared" si="36"/>
        <v/>
      </c>
      <c r="T87" s="144" t="str">
        <f t="shared" si="36"/>
        <v>E</v>
      </c>
      <c r="U87" s="144" t="str">
        <f t="shared" si="36"/>
        <v>E</v>
      </c>
      <c r="V87" s="144" t="str">
        <f t="shared" si="36"/>
        <v/>
      </c>
      <c r="W87" s="144" t="str">
        <f t="shared" si="36"/>
        <v/>
      </c>
      <c r="X87" s="144" t="str">
        <f t="shared" si="36"/>
        <v/>
      </c>
      <c r="Y87" s="144" t="str">
        <f t="shared" si="36"/>
        <v/>
      </c>
      <c r="Z87" s="144" t="str">
        <f t="shared" si="36"/>
        <v>H</v>
      </c>
      <c r="AA87" s="144" t="str">
        <f t="shared" si="36"/>
        <v>H</v>
      </c>
      <c r="AB87" s="144" t="str">
        <f t="shared" si="36"/>
        <v/>
      </c>
      <c r="AC87" s="144" t="str">
        <f t="shared" si="36"/>
        <v>C</v>
      </c>
      <c r="AD87" s="144" t="str">
        <f t="shared" si="36"/>
        <v>C</v>
      </c>
      <c r="AE87" s="144" t="str">
        <f t="shared" si="36"/>
        <v/>
      </c>
      <c r="AF87" s="144" t="str">
        <f t="shared" si="36"/>
        <v/>
      </c>
      <c r="AG87" s="144" t="str">
        <f t="shared" si="36"/>
        <v/>
      </c>
      <c r="AH87" s="207"/>
    </row>
    <row r="88" spans="1:39" ht="18" thickBot="1" x14ac:dyDescent="0.25">
      <c r="B88" s="323"/>
      <c r="C88" s="221" t="str">
        <f>$F$10</f>
        <v>連泊</v>
      </c>
      <c r="D88" s="127" t="str">
        <f ca="1">IF(D64=0,"Close",(IFERROR(HLOOKUP(D87,$D$11:$BC$12,2,FALSE),"")))</f>
        <v>Close</v>
      </c>
      <c r="E88" s="131" t="str">
        <f t="shared" ref="E88" ca="1" si="37">IF(E64=0,"Close",(IFERROR(HLOOKUP(E87,$D$11:$BC$12,2,FALSE),"")))</f>
        <v>Close</v>
      </c>
      <c r="F88" s="131" t="str">
        <f t="shared" ref="F88:AG88" ca="1" si="38">IF(F64=0,"Close",(IFERROR(HLOOKUP(F87,$D$11:$BC$12,2,FALSE),"")))</f>
        <v>Close</v>
      </c>
      <c r="G88" s="131" t="str">
        <f t="shared" ca="1" si="38"/>
        <v>Close</v>
      </c>
      <c r="H88" s="131" t="str">
        <f t="shared" ca="1" si="38"/>
        <v>Close</v>
      </c>
      <c r="I88" s="131" t="str">
        <f t="shared" ca="1" si="38"/>
        <v>Close</v>
      </c>
      <c r="J88" s="131" t="str">
        <f t="shared" ca="1" si="38"/>
        <v/>
      </c>
      <c r="K88" s="131" t="str">
        <f t="shared" ca="1" si="38"/>
        <v>Close</v>
      </c>
      <c r="L88" s="131" t="str">
        <f t="shared" ca="1" si="38"/>
        <v>Close</v>
      </c>
      <c r="M88" s="131" t="str">
        <f t="shared" ca="1" si="38"/>
        <v>Close</v>
      </c>
      <c r="N88" s="131" t="str">
        <f t="shared" ca="1" si="38"/>
        <v>Close</v>
      </c>
      <c r="O88" s="131" t="str">
        <f t="shared" ca="1" si="38"/>
        <v/>
      </c>
      <c r="P88" s="131" t="str">
        <f t="shared" ca="1" si="38"/>
        <v>Close</v>
      </c>
      <c r="Q88" s="131" t="str">
        <f t="shared" ca="1" si="38"/>
        <v>Close</v>
      </c>
      <c r="R88" s="131" t="str">
        <f t="shared" ca="1" si="38"/>
        <v/>
      </c>
      <c r="S88" s="131" t="str">
        <f t="shared" ca="1" si="38"/>
        <v>Close</v>
      </c>
      <c r="T88" s="131">
        <f t="shared" ca="1" si="38"/>
        <v>43200</v>
      </c>
      <c r="U88" s="131" t="str">
        <f t="shared" ca="1" si="38"/>
        <v>Close</v>
      </c>
      <c r="V88" s="131" t="str">
        <f t="shared" ca="1" si="38"/>
        <v/>
      </c>
      <c r="W88" s="131" t="str">
        <f t="shared" ca="1" si="38"/>
        <v>Close</v>
      </c>
      <c r="X88" s="131" t="str">
        <f t="shared" ca="1" si="38"/>
        <v>Close</v>
      </c>
      <c r="Y88" s="131" t="str">
        <f t="shared" ca="1" si="38"/>
        <v>Close</v>
      </c>
      <c r="Z88" s="131">
        <f t="shared" ca="1" si="38"/>
        <v>50850</v>
      </c>
      <c r="AA88" s="131">
        <f t="shared" ca="1" si="38"/>
        <v>50850</v>
      </c>
      <c r="AB88" s="131" t="str">
        <f t="shared" ca="1" si="38"/>
        <v/>
      </c>
      <c r="AC88" s="131">
        <f t="shared" ca="1" si="38"/>
        <v>37800</v>
      </c>
      <c r="AD88" s="131">
        <f t="shared" ca="1" si="38"/>
        <v>37800</v>
      </c>
      <c r="AE88" s="131" t="str">
        <f t="shared" ca="1" si="38"/>
        <v/>
      </c>
      <c r="AF88" s="131" t="str">
        <f t="shared" ca="1" si="38"/>
        <v/>
      </c>
      <c r="AG88" s="131" t="str">
        <f t="shared" ca="1" si="38"/>
        <v/>
      </c>
      <c r="AH88" s="208"/>
    </row>
    <row r="89" spans="1:39" x14ac:dyDescent="0.2">
      <c r="B89" s="323"/>
      <c r="C89" s="219" t="str">
        <f>$B$4&amp;"(単泊)"</f>
        <v>with SAUNA(単泊)</v>
      </c>
      <c r="D89" s="133" t="str">
        <f>IF(D$85="","",D$85)</f>
        <v/>
      </c>
      <c r="E89" s="136" t="str">
        <f t="shared" ref="E89:AG89" si="39">IF(E$85="","",E$85)</f>
        <v/>
      </c>
      <c r="F89" s="136" t="str">
        <f t="shared" si="39"/>
        <v/>
      </c>
      <c r="G89" s="136" t="str">
        <f t="shared" si="39"/>
        <v/>
      </c>
      <c r="H89" s="136" t="str">
        <f t="shared" si="39"/>
        <v/>
      </c>
      <c r="I89" s="136" t="str">
        <f t="shared" si="39"/>
        <v/>
      </c>
      <c r="J89" s="136" t="str">
        <f t="shared" si="39"/>
        <v/>
      </c>
      <c r="K89" s="136" t="str">
        <f t="shared" si="39"/>
        <v/>
      </c>
      <c r="L89" s="136" t="str">
        <f t="shared" si="39"/>
        <v/>
      </c>
      <c r="M89" s="136" t="str">
        <f t="shared" si="39"/>
        <v/>
      </c>
      <c r="N89" s="136" t="str">
        <f t="shared" si="39"/>
        <v/>
      </c>
      <c r="O89" s="136" t="str">
        <f t="shared" si="39"/>
        <v/>
      </c>
      <c r="P89" s="136" t="str">
        <f t="shared" si="39"/>
        <v/>
      </c>
      <c r="Q89" s="136" t="str">
        <f t="shared" si="39"/>
        <v/>
      </c>
      <c r="R89" s="136" t="str">
        <f t="shared" si="39"/>
        <v/>
      </c>
      <c r="S89" s="136" t="str">
        <f t="shared" si="39"/>
        <v/>
      </c>
      <c r="T89" s="136" t="str">
        <f t="shared" si="39"/>
        <v>E</v>
      </c>
      <c r="U89" s="136" t="str">
        <f t="shared" si="39"/>
        <v>E</v>
      </c>
      <c r="V89" s="136" t="str">
        <f t="shared" si="39"/>
        <v/>
      </c>
      <c r="W89" s="136" t="str">
        <f t="shared" si="39"/>
        <v/>
      </c>
      <c r="X89" s="136" t="str">
        <f t="shared" si="39"/>
        <v/>
      </c>
      <c r="Y89" s="136" t="str">
        <f t="shared" si="39"/>
        <v/>
      </c>
      <c r="Z89" s="136" t="str">
        <f t="shared" si="39"/>
        <v>H</v>
      </c>
      <c r="AA89" s="136" t="str">
        <f t="shared" si="39"/>
        <v>H</v>
      </c>
      <c r="AB89" s="136" t="str">
        <f t="shared" si="39"/>
        <v/>
      </c>
      <c r="AC89" s="136" t="str">
        <f t="shared" si="39"/>
        <v>C</v>
      </c>
      <c r="AD89" s="136" t="str">
        <f t="shared" si="39"/>
        <v>C</v>
      </c>
      <c r="AE89" s="136" t="str">
        <f t="shared" si="39"/>
        <v/>
      </c>
      <c r="AF89" s="136" t="str">
        <f t="shared" si="39"/>
        <v/>
      </c>
      <c r="AG89" s="136" t="str">
        <f t="shared" si="39"/>
        <v/>
      </c>
      <c r="AH89" s="205"/>
    </row>
    <row r="90" spans="1:39" x14ac:dyDescent="0.2">
      <c r="B90" s="323"/>
      <c r="C90" s="220" t="str">
        <f>$F$1</f>
        <v>WEB割</v>
      </c>
      <c r="D90" s="147" t="str">
        <f ca="1">IF(D65=0,"Close",(IFERROR(HLOOKUP(D89,$D$2:$BC$4,3,FALSE),"")))</f>
        <v>Close</v>
      </c>
      <c r="E90" s="148" t="str">
        <f t="shared" ref="E90" ca="1" si="40">IF(E65=0,"Close",(IFERROR(HLOOKUP(E89,$D$2:$BC$4,3,FALSE),"")))</f>
        <v>Close</v>
      </c>
      <c r="F90" s="148" t="str">
        <f t="shared" ref="F90:AG90" ca="1" si="41">IF(F65=0,"Close",(IFERROR(HLOOKUP(F89,$D$2:$BC$4,3,FALSE),"")))</f>
        <v>Close</v>
      </c>
      <c r="G90" s="148" t="str">
        <f t="shared" ca="1" si="41"/>
        <v>Close</v>
      </c>
      <c r="H90" s="148" t="str">
        <f t="shared" ca="1" si="41"/>
        <v>Close</v>
      </c>
      <c r="I90" s="148" t="str">
        <f t="shared" ca="1" si="41"/>
        <v>Close</v>
      </c>
      <c r="J90" s="148" t="str">
        <f t="shared" ca="1" si="41"/>
        <v/>
      </c>
      <c r="K90" s="148" t="str">
        <f t="shared" ca="1" si="41"/>
        <v/>
      </c>
      <c r="L90" s="148" t="str">
        <f t="shared" ca="1" si="41"/>
        <v>Close</v>
      </c>
      <c r="M90" s="148" t="str">
        <f t="shared" ca="1" si="41"/>
        <v>Close</v>
      </c>
      <c r="N90" s="148" t="str">
        <f t="shared" ca="1" si="41"/>
        <v>Close</v>
      </c>
      <c r="O90" s="148" t="str">
        <f t="shared" ca="1" si="41"/>
        <v>Close</v>
      </c>
      <c r="P90" s="148" t="str">
        <f t="shared" ca="1" si="41"/>
        <v>Close</v>
      </c>
      <c r="Q90" s="148" t="str">
        <f t="shared" ca="1" si="41"/>
        <v>Close</v>
      </c>
      <c r="R90" s="148" t="str">
        <f t="shared" ca="1" si="41"/>
        <v>Close</v>
      </c>
      <c r="S90" s="148" t="str">
        <f t="shared" ca="1" si="41"/>
        <v>Close</v>
      </c>
      <c r="T90" s="148" t="str">
        <f t="shared" ca="1" si="41"/>
        <v>Close</v>
      </c>
      <c r="U90" s="148">
        <f t="shared" ca="1" si="41"/>
        <v>58000</v>
      </c>
      <c r="V90" s="148" t="str">
        <f t="shared" ca="1" si="41"/>
        <v/>
      </c>
      <c r="W90" s="148" t="str">
        <f t="shared" ca="1" si="41"/>
        <v/>
      </c>
      <c r="X90" s="148" t="str">
        <f t="shared" ca="1" si="41"/>
        <v>Close</v>
      </c>
      <c r="Y90" s="148" t="str">
        <f t="shared" ca="1" si="41"/>
        <v/>
      </c>
      <c r="Z90" s="148">
        <f t="shared" ca="1" si="41"/>
        <v>66500</v>
      </c>
      <c r="AA90" s="148">
        <f t="shared" ca="1" si="41"/>
        <v>66500</v>
      </c>
      <c r="AB90" s="148" t="str">
        <f t="shared" ca="1" si="41"/>
        <v>Close</v>
      </c>
      <c r="AC90" s="148">
        <f t="shared" ca="1" si="41"/>
        <v>52000</v>
      </c>
      <c r="AD90" s="148" t="str">
        <f t="shared" ca="1" si="41"/>
        <v>Close</v>
      </c>
      <c r="AE90" s="148" t="str">
        <f t="shared" ca="1" si="41"/>
        <v>Close</v>
      </c>
      <c r="AF90" s="148" t="str">
        <f t="shared" ca="1" si="41"/>
        <v>Close</v>
      </c>
      <c r="AG90" s="148" t="str">
        <f t="shared" ca="1" si="41"/>
        <v>Close</v>
      </c>
      <c r="AH90" s="206"/>
    </row>
    <row r="91" spans="1:39" x14ac:dyDescent="0.2">
      <c r="B91" s="323"/>
      <c r="C91" s="220" t="str">
        <f>$B$4&amp;"(連泊)"</f>
        <v>with SAUNA(連泊)</v>
      </c>
      <c r="D91" s="143" t="str">
        <f>IF(D$87="","",D$87)</f>
        <v/>
      </c>
      <c r="E91" s="144" t="str">
        <f t="shared" ref="E91:AG91" si="42">IF(E$87="","",E$87)</f>
        <v/>
      </c>
      <c r="F91" s="144" t="str">
        <f t="shared" si="42"/>
        <v/>
      </c>
      <c r="G91" s="144" t="str">
        <f t="shared" si="42"/>
        <v/>
      </c>
      <c r="H91" s="144" t="str">
        <f t="shared" si="42"/>
        <v/>
      </c>
      <c r="I91" s="144" t="str">
        <f t="shared" si="42"/>
        <v/>
      </c>
      <c r="J91" s="144" t="str">
        <f t="shared" si="42"/>
        <v/>
      </c>
      <c r="K91" s="144" t="str">
        <f t="shared" si="42"/>
        <v/>
      </c>
      <c r="L91" s="144" t="str">
        <f t="shared" si="42"/>
        <v/>
      </c>
      <c r="M91" s="144" t="str">
        <f t="shared" si="42"/>
        <v/>
      </c>
      <c r="N91" s="144" t="str">
        <f t="shared" si="42"/>
        <v/>
      </c>
      <c r="O91" s="144" t="str">
        <f t="shared" si="42"/>
        <v/>
      </c>
      <c r="P91" s="144" t="str">
        <f t="shared" si="42"/>
        <v/>
      </c>
      <c r="Q91" s="144" t="str">
        <f t="shared" si="42"/>
        <v/>
      </c>
      <c r="R91" s="144" t="str">
        <f t="shared" si="42"/>
        <v/>
      </c>
      <c r="S91" s="144" t="str">
        <f t="shared" si="42"/>
        <v/>
      </c>
      <c r="T91" s="144" t="str">
        <f t="shared" si="42"/>
        <v>E</v>
      </c>
      <c r="U91" s="144" t="str">
        <f t="shared" si="42"/>
        <v>E</v>
      </c>
      <c r="V91" s="144" t="str">
        <f t="shared" si="42"/>
        <v/>
      </c>
      <c r="W91" s="144" t="str">
        <f t="shared" si="42"/>
        <v/>
      </c>
      <c r="X91" s="144" t="str">
        <f t="shared" si="42"/>
        <v/>
      </c>
      <c r="Y91" s="144" t="str">
        <f t="shared" si="42"/>
        <v/>
      </c>
      <c r="Z91" s="144" t="str">
        <f t="shared" si="42"/>
        <v>H</v>
      </c>
      <c r="AA91" s="144" t="str">
        <f t="shared" si="42"/>
        <v>H</v>
      </c>
      <c r="AB91" s="144" t="str">
        <f t="shared" si="42"/>
        <v/>
      </c>
      <c r="AC91" s="144" t="str">
        <f t="shared" si="42"/>
        <v>C</v>
      </c>
      <c r="AD91" s="144" t="str">
        <f t="shared" si="42"/>
        <v>C</v>
      </c>
      <c r="AE91" s="144" t="str">
        <f t="shared" si="42"/>
        <v/>
      </c>
      <c r="AF91" s="144" t="str">
        <f t="shared" si="42"/>
        <v/>
      </c>
      <c r="AG91" s="144" t="str">
        <f t="shared" si="42"/>
        <v/>
      </c>
      <c r="AH91" s="207"/>
    </row>
    <row r="92" spans="1:39" ht="18" thickBot="1" x14ac:dyDescent="0.25">
      <c r="B92" s="323"/>
      <c r="C92" s="221" t="str">
        <f>$F$10</f>
        <v>連泊</v>
      </c>
      <c r="D92" s="127" t="str">
        <f ca="1">IF(D65=0,"Close",(IFERROR(HLOOKUP(D91,$D$11:$BC$13,3,FALSE),"")))</f>
        <v>Close</v>
      </c>
      <c r="E92" s="131" t="str">
        <f t="shared" ref="E92" ca="1" si="43">IF(E65=0,"Close",(IFERROR(HLOOKUP(E91,$D$11:$BC$13,3,FALSE),"")))</f>
        <v>Close</v>
      </c>
      <c r="F92" s="131" t="str">
        <f t="shared" ref="F92:AG92" ca="1" si="44">IF(F65=0,"Close",(IFERROR(HLOOKUP(F91,$D$11:$BC$13,3,FALSE),"")))</f>
        <v>Close</v>
      </c>
      <c r="G92" s="131" t="str">
        <f t="shared" ca="1" si="44"/>
        <v>Close</v>
      </c>
      <c r="H92" s="131" t="str">
        <f t="shared" ca="1" si="44"/>
        <v>Close</v>
      </c>
      <c r="I92" s="131" t="str">
        <f t="shared" ca="1" si="44"/>
        <v>Close</v>
      </c>
      <c r="J92" s="131" t="str">
        <f t="shared" ca="1" si="44"/>
        <v/>
      </c>
      <c r="K92" s="131" t="str">
        <f t="shared" ca="1" si="44"/>
        <v/>
      </c>
      <c r="L92" s="131" t="str">
        <f t="shared" ca="1" si="44"/>
        <v>Close</v>
      </c>
      <c r="M92" s="131" t="str">
        <f t="shared" ca="1" si="44"/>
        <v>Close</v>
      </c>
      <c r="N92" s="131" t="str">
        <f t="shared" ca="1" si="44"/>
        <v>Close</v>
      </c>
      <c r="O92" s="131" t="str">
        <f t="shared" ca="1" si="44"/>
        <v>Close</v>
      </c>
      <c r="P92" s="131" t="str">
        <f t="shared" ca="1" si="44"/>
        <v>Close</v>
      </c>
      <c r="Q92" s="131" t="str">
        <f t="shared" ca="1" si="44"/>
        <v>Close</v>
      </c>
      <c r="R92" s="131" t="str">
        <f t="shared" ca="1" si="44"/>
        <v>Close</v>
      </c>
      <c r="S92" s="131" t="str">
        <f t="shared" ca="1" si="44"/>
        <v>Close</v>
      </c>
      <c r="T92" s="131" t="str">
        <f t="shared" ca="1" si="44"/>
        <v>Close</v>
      </c>
      <c r="U92" s="131">
        <f t="shared" ca="1" si="44"/>
        <v>52200</v>
      </c>
      <c r="V92" s="131" t="str">
        <f t="shared" ca="1" si="44"/>
        <v/>
      </c>
      <c r="W92" s="131" t="str">
        <f t="shared" ca="1" si="44"/>
        <v/>
      </c>
      <c r="X92" s="131" t="str">
        <f t="shared" ca="1" si="44"/>
        <v>Close</v>
      </c>
      <c r="Y92" s="131" t="str">
        <f t="shared" ca="1" si="44"/>
        <v/>
      </c>
      <c r="Z92" s="131">
        <f t="shared" ca="1" si="44"/>
        <v>59850</v>
      </c>
      <c r="AA92" s="131">
        <f t="shared" ca="1" si="44"/>
        <v>59850</v>
      </c>
      <c r="AB92" s="131" t="str">
        <f t="shared" ca="1" si="44"/>
        <v>Close</v>
      </c>
      <c r="AC92" s="131">
        <f t="shared" ca="1" si="44"/>
        <v>46800</v>
      </c>
      <c r="AD92" s="131" t="str">
        <f t="shared" ca="1" si="44"/>
        <v>Close</v>
      </c>
      <c r="AE92" s="131" t="str">
        <f t="shared" ca="1" si="44"/>
        <v>Close</v>
      </c>
      <c r="AF92" s="131" t="str">
        <f t="shared" ca="1" si="44"/>
        <v>Close</v>
      </c>
      <c r="AG92" s="131" t="str">
        <f t="shared" ca="1" si="44"/>
        <v>Close</v>
      </c>
      <c r="AH92" s="208"/>
    </row>
    <row r="93" spans="1:39" ht="18" hidden="1" thickBot="1" x14ac:dyDescent="0.25">
      <c r="B93" s="323"/>
      <c r="C93" s="219" t="str">
        <f>$B$5&amp;"(単泊)"</f>
        <v>0(単泊)</v>
      </c>
      <c r="D93" s="133" t="str">
        <f>IF(D$85="","",D$85)</f>
        <v/>
      </c>
      <c r="E93" s="136" t="str">
        <f t="shared" ref="E93:AG93" si="45">IF(E$85="","",E$85)</f>
        <v/>
      </c>
      <c r="F93" s="134" t="str">
        <f t="shared" si="45"/>
        <v/>
      </c>
      <c r="G93" s="136" t="str">
        <f t="shared" si="45"/>
        <v/>
      </c>
      <c r="H93" s="134" t="str">
        <f t="shared" si="45"/>
        <v/>
      </c>
      <c r="I93" s="136" t="str">
        <f t="shared" si="45"/>
        <v/>
      </c>
      <c r="J93" s="134" t="str">
        <f t="shared" si="45"/>
        <v/>
      </c>
      <c r="K93" s="136" t="str">
        <f t="shared" si="45"/>
        <v/>
      </c>
      <c r="L93" s="134" t="str">
        <f t="shared" si="45"/>
        <v/>
      </c>
      <c r="M93" s="136" t="str">
        <f t="shared" si="45"/>
        <v/>
      </c>
      <c r="N93" s="134" t="str">
        <f t="shared" si="45"/>
        <v/>
      </c>
      <c r="O93" s="136" t="str">
        <f t="shared" si="45"/>
        <v/>
      </c>
      <c r="P93" s="134" t="str">
        <f t="shared" si="45"/>
        <v/>
      </c>
      <c r="Q93" s="136" t="str">
        <f t="shared" si="45"/>
        <v/>
      </c>
      <c r="R93" s="134" t="str">
        <f t="shared" si="45"/>
        <v/>
      </c>
      <c r="S93" s="136" t="str">
        <f t="shared" si="45"/>
        <v/>
      </c>
      <c r="T93" s="134" t="str">
        <f t="shared" si="45"/>
        <v>E</v>
      </c>
      <c r="U93" s="136" t="str">
        <f t="shared" si="45"/>
        <v>E</v>
      </c>
      <c r="V93" s="134" t="str">
        <f t="shared" si="45"/>
        <v/>
      </c>
      <c r="W93" s="136" t="str">
        <f t="shared" si="45"/>
        <v/>
      </c>
      <c r="X93" s="134" t="str">
        <f t="shared" si="45"/>
        <v/>
      </c>
      <c r="Y93" s="136" t="str">
        <f t="shared" si="45"/>
        <v/>
      </c>
      <c r="Z93" s="134" t="str">
        <f t="shared" si="45"/>
        <v>H</v>
      </c>
      <c r="AA93" s="136" t="str">
        <f t="shared" si="45"/>
        <v>H</v>
      </c>
      <c r="AB93" s="134" t="str">
        <f t="shared" si="45"/>
        <v/>
      </c>
      <c r="AC93" s="136" t="str">
        <f t="shared" si="45"/>
        <v>C</v>
      </c>
      <c r="AD93" s="134" t="str">
        <f t="shared" si="45"/>
        <v>C</v>
      </c>
      <c r="AE93" s="136" t="str">
        <f t="shared" si="45"/>
        <v/>
      </c>
      <c r="AF93" s="134" t="str">
        <f t="shared" si="45"/>
        <v/>
      </c>
      <c r="AG93" s="136" t="str">
        <f t="shared" si="45"/>
        <v/>
      </c>
      <c r="AH93" s="135"/>
    </row>
    <row r="94" spans="1:39" ht="18" hidden="1" thickBot="1" x14ac:dyDescent="0.25">
      <c r="B94" s="323"/>
      <c r="C94" s="220" t="str">
        <f>$F$1</f>
        <v>WEB割</v>
      </c>
      <c r="D94" s="147" t="str">
        <f ca="1">IF(D66=0,"Close",(IFERROR(HLOOKUP(D93,$D$2:$BC$6,4,FALSE),"")))</f>
        <v/>
      </c>
      <c r="E94" s="148" t="str">
        <f t="shared" ref="E94:AG94" ca="1" si="46">IF(E66=0,"Close",(IFERROR(HLOOKUP(E93,$D$2:$BC$6,4,FALSE),"")))</f>
        <v/>
      </c>
      <c r="F94" s="149" t="str">
        <f t="shared" ca="1" si="46"/>
        <v/>
      </c>
      <c r="G94" s="148" t="str">
        <f t="shared" ca="1" si="46"/>
        <v/>
      </c>
      <c r="H94" s="149" t="str">
        <f t="shared" ca="1" si="46"/>
        <v/>
      </c>
      <c r="I94" s="148" t="str">
        <f t="shared" ca="1" si="46"/>
        <v/>
      </c>
      <c r="J94" s="149" t="str">
        <f t="shared" ca="1" si="46"/>
        <v/>
      </c>
      <c r="K94" s="148" t="str">
        <f t="shared" ca="1" si="46"/>
        <v/>
      </c>
      <c r="L94" s="149" t="str">
        <f t="shared" ca="1" si="46"/>
        <v/>
      </c>
      <c r="M94" s="148" t="str">
        <f t="shared" ca="1" si="46"/>
        <v/>
      </c>
      <c r="N94" s="149" t="str">
        <f t="shared" ca="1" si="46"/>
        <v/>
      </c>
      <c r="O94" s="148" t="str">
        <f t="shared" ca="1" si="46"/>
        <v/>
      </c>
      <c r="P94" s="149" t="str">
        <f t="shared" ca="1" si="46"/>
        <v/>
      </c>
      <c r="Q94" s="148" t="str">
        <f t="shared" ca="1" si="46"/>
        <v/>
      </c>
      <c r="R94" s="149" t="str">
        <f t="shared" ca="1" si="46"/>
        <v/>
      </c>
      <c r="S94" s="148" t="str">
        <f t="shared" ca="1" si="46"/>
        <v/>
      </c>
      <c r="T94" s="149">
        <f t="shared" ca="1" si="46"/>
        <v>0</v>
      </c>
      <c r="U94" s="148">
        <f t="shared" ca="1" si="46"/>
        <v>0</v>
      </c>
      <c r="V94" s="149" t="str">
        <f t="shared" ca="1" si="46"/>
        <v/>
      </c>
      <c r="W94" s="148" t="str">
        <f t="shared" ca="1" si="46"/>
        <v/>
      </c>
      <c r="X94" s="149" t="str">
        <f t="shared" ca="1" si="46"/>
        <v/>
      </c>
      <c r="Y94" s="148" t="str">
        <f t="shared" ca="1" si="46"/>
        <v/>
      </c>
      <c r="Z94" s="149">
        <f t="shared" ca="1" si="46"/>
        <v>0</v>
      </c>
      <c r="AA94" s="148">
        <f t="shared" ca="1" si="46"/>
        <v>0</v>
      </c>
      <c r="AB94" s="149" t="str">
        <f t="shared" ca="1" si="46"/>
        <v/>
      </c>
      <c r="AC94" s="148">
        <f t="shared" ca="1" si="46"/>
        <v>0</v>
      </c>
      <c r="AD94" s="149">
        <f t="shared" ca="1" si="46"/>
        <v>0</v>
      </c>
      <c r="AE94" s="148" t="str">
        <f t="shared" ca="1" si="46"/>
        <v/>
      </c>
      <c r="AF94" s="149" t="str">
        <f t="shared" ca="1" si="46"/>
        <v/>
      </c>
      <c r="AG94" s="148" t="str">
        <f t="shared" ca="1" si="46"/>
        <v/>
      </c>
      <c r="AH94" s="150"/>
    </row>
    <row r="95" spans="1:39" ht="18" hidden="1" thickBot="1" x14ac:dyDescent="0.25">
      <c r="B95" s="323"/>
      <c r="C95" s="220" t="str">
        <f>$B$5&amp;"(連泊)"</f>
        <v>0(連泊)</v>
      </c>
      <c r="D95" s="143" t="str">
        <f>IF(D$87="","",D$87)</f>
        <v/>
      </c>
      <c r="E95" s="144" t="str">
        <f t="shared" ref="E95:AG95" si="47">IF(E$87="","",E$87)</f>
        <v/>
      </c>
      <c r="F95" s="145" t="str">
        <f t="shared" si="47"/>
        <v/>
      </c>
      <c r="G95" s="144" t="str">
        <f t="shared" si="47"/>
        <v/>
      </c>
      <c r="H95" s="145" t="str">
        <f t="shared" si="47"/>
        <v/>
      </c>
      <c r="I95" s="144" t="str">
        <f t="shared" si="47"/>
        <v/>
      </c>
      <c r="J95" s="145" t="str">
        <f t="shared" si="47"/>
        <v/>
      </c>
      <c r="K95" s="144" t="str">
        <f t="shared" si="47"/>
        <v/>
      </c>
      <c r="L95" s="145" t="str">
        <f t="shared" si="47"/>
        <v/>
      </c>
      <c r="M95" s="144" t="str">
        <f t="shared" si="47"/>
        <v/>
      </c>
      <c r="N95" s="145" t="str">
        <f t="shared" si="47"/>
        <v/>
      </c>
      <c r="O95" s="144" t="str">
        <f t="shared" si="47"/>
        <v/>
      </c>
      <c r="P95" s="145" t="str">
        <f t="shared" si="47"/>
        <v/>
      </c>
      <c r="Q95" s="144" t="str">
        <f t="shared" si="47"/>
        <v/>
      </c>
      <c r="R95" s="145" t="str">
        <f t="shared" si="47"/>
        <v/>
      </c>
      <c r="S95" s="144" t="str">
        <f t="shared" si="47"/>
        <v/>
      </c>
      <c r="T95" s="145" t="str">
        <f t="shared" si="47"/>
        <v>E</v>
      </c>
      <c r="U95" s="144" t="str">
        <f t="shared" si="47"/>
        <v>E</v>
      </c>
      <c r="V95" s="145" t="str">
        <f t="shared" si="47"/>
        <v/>
      </c>
      <c r="W95" s="144" t="str">
        <f t="shared" si="47"/>
        <v/>
      </c>
      <c r="X95" s="145" t="str">
        <f t="shared" si="47"/>
        <v/>
      </c>
      <c r="Y95" s="144" t="str">
        <f t="shared" si="47"/>
        <v/>
      </c>
      <c r="Z95" s="145" t="str">
        <f t="shared" si="47"/>
        <v>H</v>
      </c>
      <c r="AA95" s="144" t="str">
        <f t="shared" si="47"/>
        <v>H</v>
      </c>
      <c r="AB95" s="145" t="str">
        <f t="shared" si="47"/>
        <v/>
      </c>
      <c r="AC95" s="144" t="str">
        <f t="shared" si="47"/>
        <v>C</v>
      </c>
      <c r="AD95" s="145" t="str">
        <f t="shared" si="47"/>
        <v>C</v>
      </c>
      <c r="AE95" s="144" t="str">
        <f t="shared" si="47"/>
        <v/>
      </c>
      <c r="AF95" s="145" t="str">
        <f t="shared" si="47"/>
        <v/>
      </c>
      <c r="AG95" s="144" t="str">
        <f t="shared" si="47"/>
        <v/>
      </c>
      <c r="AH95" s="146"/>
    </row>
    <row r="96" spans="1:39" ht="18" hidden="1" thickBot="1" x14ac:dyDescent="0.25">
      <c r="B96" s="323"/>
      <c r="C96" s="221" t="str">
        <f>$F$10</f>
        <v>連泊</v>
      </c>
      <c r="D96" s="127" t="str">
        <f ca="1">IF(D66=0,"Close",(IFERROR(HLOOKUP(D95,$D$11:$BC$14,4,FALSE),"")))</f>
        <v/>
      </c>
      <c r="E96" s="131" t="str">
        <f t="shared" ref="E96:AG96" ca="1" si="48">IF(E66=0,"Close",(IFERROR(HLOOKUP(E95,$D$11:$BC$14,4,FALSE),"")))</f>
        <v/>
      </c>
      <c r="F96" s="131" t="str">
        <f t="shared" ca="1" si="48"/>
        <v/>
      </c>
      <c r="G96" s="131" t="str">
        <f t="shared" ca="1" si="48"/>
        <v/>
      </c>
      <c r="H96" s="131" t="str">
        <f t="shared" ca="1" si="48"/>
        <v/>
      </c>
      <c r="I96" s="131" t="str">
        <f t="shared" ca="1" si="48"/>
        <v/>
      </c>
      <c r="J96" s="131" t="str">
        <f t="shared" ca="1" si="48"/>
        <v/>
      </c>
      <c r="K96" s="131" t="str">
        <f t="shared" ca="1" si="48"/>
        <v/>
      </c>
      <c r="L96" s="131" t="str">
        <f t="shared" ca="1" si="48"/>
        <v/>
      </c>
      <c r="M96" s="131" t="str">
        <f t="shared" ca="1" si="48"/>
        <v/>
      </c>
      <c r="N96" s="131" t="str">
        <f t="shared" ca="1" si="48"/>
        <v/>
      </c>
      <c r="O96" s="131" t="str">
        <f t="shared" ca="1" si="48"/>
        <v/>
      </c>
      <c r="P96" s="131" t="str">
        <f t="shared" ca="1" si="48"/>
        <v/>
      </c>
      <c r="Q96" s="131" t="str">
        <f t="shared" ca="1" si="48"/>
        <v/>
      </c>
      <c r="R96" s="131" t="str">
        <f t="shared" ca="1" si="48"/>
        <v/>
      </c>
      <c r="S96" s="131" t="str">
        <f t="shared" ca="1" si="48"/>
        <v/>
      </c>
      <c r="T96" s="131">
        <f t="shared" ca="1" si="48"/>
        <v>0</v>
      </c>
      <c r="U96" s="131">
        <f t="shared" ca="1" si="48"/>
        <v>0</v>
      </c>
      <c r="V96" s="131" t="str">
        <f t="shared" ca="1" si="48"/>
        <v/>
      </c>
      <c r="W96" s="131" t="str">
        <f t="shared" ca="1" si="48"/>
        <v/>
      </c>
      <c r="X96" s="131" t="str">
        <f t="shared" ca="1" si="48"/>
        <v/>
      </c>
      <c r="Y96" s="131" t="str">
        <f t="shared" ca="1" si="48"/>
        <v/>
      </c>
      <c r="Z96" s="131">
        <f t="shared" ca="1" si="48"/>
        <v>0</v>
      </c>
      <c r="AA96" s="131">
        <f t="shared" ca="1" si="48"/>
        <v>0</v>
      </c>
      <c r="AB96" s="131" t="str">
        <f t="shared" ca="1" si="48"/>
        <v/>
      </c>
      <c r="AC96" s="131">
        <f t="shared" ca="1" si="48"/>
        <v>0</v>
      </c>
      <c r="AD96" s="131">
        <f t="shared" ca="1" si="48"/>
        <v>0</v>
      </c>
      <c r="AE96" s="131" t="str">
        <f t="shared" ca="1" si="48"/>
        <v/>
      </c>
      <c r="AF96" s="131" t="str">
        <f t="shared" ca="1" si="48"/>
        <v/>
      </c>
      <c r="AG96" s="131" t="str">
        <f t="shared" ca="1" si="48"/>
        <v/>
      </c>
      <c r="AH96" s="109"/>
    </row>
    <row r="97" spans="2:34" ht="18" hidden="1" thickBot="1" x14ac:dyDescent="0.25">
      <c r="B97" s="323"/>
      <c r="C97" s="219" t="str">
        <f>$B$6&amp;"(単泊)"</f>
        <v>0(単泊)</v>
      </c>
      <c r="D97" s="133" t="str">
        <f>IF(D$85="","",D$85)</f>
        <v/>
      </c>
      <c r="E97" s="136" t="str">
        <f t="shared" ref="E97:AG97" si="49">IF(E$85="","",E$85)</f>
        <v/>
      </c>
      <c r="F97" s="134" t="str">
        <f t="shared" si="49"/>
        <v/>
      </c>
      <c r="G97" s="136" t="str">
        <f t="shared" si="49"/>
        <v/>
      </c>
      <c r="H97" s="134" t="str">
        <f t="shared" si="49"/>
        <v/>
      </c>
      <c r="I97" s="136" t="str">
        <f t="shared" si="49"/>
        <v/>
      </c>
      <c r="J97" s="134" t="str">
        <f t="shared" si="49"/>
        <v/>
      </c>
      <c r="K97" s="136" t="str">
        <f t="shared" si="49"/>
        <v/>
      </c>
      <c r="L97" s="134" t="str">
        <f t="shared" si="49"/>
        <v/>
      </c>
      <c r="M97" s="136" t="str">
        <f t="shared" si="49"/>
        <v/>
      </c>
      <c r="N97" s="134" t="str">
        <f t="shared" si="49"/>
        <v/>
      </c>
      <c r="O97" s="136" t="str">
        <f t="shared" si="49"/>
        <v/>
      </c>
      <c r="P97" s="134" t="str">
        <f t="shared" si="49"/>
        <v/>
      </c>
      <c r="Q97" s="136" t="str">
        <f t="shared" si="49"/>
        <v/>
      </c>
      <c r="R97" s="134" t="str">
        <f t="shared" si="49"/>
        <v/>
      </c>
      <c r="S97" s="136" t="str">
        <f t="shared" si="49"/>
        <v/>
      </c>
      <c r="T97" s="134" t="str">
        <f t="shared" si="49"/>
        <v>E</v>
      </c>
      <c r="U97" s="136" t="str">
        <f t="shared" si="49"/>
        <v>E</v>
      </c>
      <c r="V97" s="134" t="str">
        <f t="shared" si="49"/>
        <v/>
      </c>
      <c r="W97" s="136" t="str">
        <f t="shared" si="49"/>
        <v/>
      </c>
      <c r="X97" s="134" t="str">
        <f t="shared" si="49"/>
        <v/>
      </c>
      <c r="Y97" s="136" t="str">
        <f t="shared" si="49"/>
        <v/>
      </c>
      <c r="Z97" s="134" t="str">
        <f t="shared" si="49"/>
        <v>H</v>
      </c>
      <c r="AA97" s="136" t="str">
        <f t="shared" si="49"/>
        <v>H</v>
      </c>
      <c r="AB97" s="134" t="str">
        <f t="shared" si="49"/>
        <v/>
      </c>
      <c r="AC97" s="136" t="str">
        <f t="shared" si="49"/>
        <v>C</v>
      </c>
      <c r="AD97" s="134" t="str">
        <f t="shared" si="49"/>
        <v>C</v>
      </c>
      <c r="AE97" s="136" t="str">
        <f t="shared" si="49"/>
        <v/>
      </c>
      <c r="AF97" s="134" t="str">
        <f t="shared" si="49"/>
        <v/>
      </c>
      <c r="AG97" s="136" t="str">
        <f t="shared" si="49"/>
        <v/>
      </c>
      <c r="AH97" s="135"/>
    </row>
    <row r="98" spans="2:34" ht="18" hidden="1" thickBot="1" x14ac:dyDescent="0.25">
      <c r="B98" s="323"/>
      <c r="C98" s="220" t="str">
        <f>$F$1</f>
        <v>WEB割</v>
      </c>
      <c r="D98" s="147" t="str">
        <f ca="1">IF(D67=0,"Close",(IFERROR(HLOOKUP(D97,$D$2:$BC$6,5,FALSE),"")))</f>
        <v/>
      </c>
      <c r="E98" s="148" t="str">
        <f t="shared" ref="E98:AG98" ca="1" si="50">IF(E67=0,"Close",(IFERROR(HLOOKUP(E97,$D$2:$BC$6,5,FALSE),"")))</f>
        <v/>
      </c>
      <c r="F98" s="149" t="str">
        <f t="shared" ca="1" si="50"/>
        <v/>
      </c>
      <c r="G98" s="148" t="str">
        <f t="shared" ca="1" si="50"/>
        <v/>
      </c>
      <c r="H98" s="149" t="str">
        <f t="shared" ca="1" si="50"/>
        <v/>
      </c>
      <c r="I98" s="148" t="str">
        <f t="shared" ca="1" si="50"/>
        <v/>
      </c>
      <c r="J98" s="149" t="str">
        <f t="shared" ca="1" si="50"/>
        <v/>
      </c>
      <c r="K98" s="148" t="str">
        <f t="shared" ca="1" si="50"/>
        <v/>
      </c>
      <c r="L98" s="149" t="str">
        <f t="shared" ca="1" si="50"/>
        <v/>
      </c>
      <c r="M98" s="148" t="str">
        <f t="shared" ca="1" si="50"/>
        <v/>
      </c>
      <c r="N98" s="149" t="str">
        <f t="shared" ca="1" si="50"/>
        <v/>
      </c>
      <c r="O98" s="148" t="str">
        <f t="shared" ca="1" si="50"/>
        <v/>
      </c>
      <c r="P98" s="149" t="str">
        <f t="shared" ca="1" si="50"/>
        <v/>
      </c>
      <c r="Q98" s="148" t="str">
        <f t="shared" ca="1" si="50"/>
        <v/>
      </c>
      <c r="R98" s="149" t="str">
        <f t="shared" ca="1" si="50"/>
        <v/>
      </c>
      <c r="S98" s="148" t="str">
        <f t="shared" ca="1" si="50"/>
        <v/>
      </c>
      <c r="T98" s="149">
        <f t="shared" ca="1" si="50"/>
        <v>0</v>
      </c>
      <c r="U98" s="148">
        <f t="shared" ca="1" si="50"/>
        <v>0</v>
      </c>
      <c r="V98" s="149" t="str">
        <f t="shared" ca="1" si="50"/>
        <v/>
      </c>
      <c r="W98" s="148" t="str">
        <f t="shared" ca="1" si="50"/>
        <v/>
      </c>
      <c r="X98" s="149" t="str">
        <f t="shared" ca="1" si="50"/>
        <v/>
      </c>
      <c r="Y98" s="148" t="str">
        <f t="shared" ca="1" si="50"/>
        <v/>
      </c>
      <c r="Z98" s="149">
        <f t="shared" ca="1" si="50"/>
        <v>0</v>
      </c>
      <c r="AA98" s="148">
        <f t="shared" ca="1" si="50"/>
        <v>0</v>
      </c>
      <c r="AB98" s="149" t="str">
        <f t="shared" ca="1" si="50"/>
        <v/>
      </c>
      <c r="AC98" s="148">
        <f t="shared" ca="1" si="50"/>
        <v>0</v>
      </c>
      <c r="AD98" s="149">
        <f t="shared" ca="1" si="50"/>
        <v>0</v>
      </c>
      <c r="AE98" s="148" t="str">
        <f t="shared" ca="1" si="50"/>
        <v/>
      </c>
      <c r="AF98" s="149" t="str">
        <f t="shared" ca="1" si="50"/>
        <v/>
      </c>
      <c r="AG98" s="148" t="str">
        <f t="shared" ca="1" si="50"/>
        <v/>
      </c>
      <c r="AH98" s="150"/>
    </row>
    <row r="99" spans="2:34" ht="18" hidden="1" thickBot="1" x14ac:dyDescent="0.25">
      <c r="B99" s="323"/>
      <c r="C99" s="220" t="str">
        <f>$B$6&amp;"(連泊)"</f>
        <v>0(連泊)</v>
      </c>
      <c r="D99" s="143" t="str">
        <f>IF(D$87="","",D$87)</f>
        <v/>
      </c>
      <c r="E99" s="144" t="str">
        <f t="shared" ref="E99:AG99" si="51">IF(E$87="","",E$87)</f>
        <v/>
      </c>
      <c r="F99" s="145" t="str">
        <f t="shared" si="51"/>
        <v/>
      </c>
      <c r="G99" s="144" t="str">
        <f t="shared" si="51"/>
        <v/>
      </c>
      <c r="H99" s="145" t="str">
        <f t="shared" si="51"/>
        <v/>
      </c>
      <c r="I99" s="144" t="str">
        <f t="shared" si="51"/>
        <v/>
      </c>
      <c r="J99" s="145" t="str">
        <f t="shared" si="51"/>
        <v/>
      </c>
      <c r="K99" s="144" t="str">
        <f t="shared" si="51"/>
        <v/>
      </c>
      <c r="L99" s="145" t="str">
        <f t="shared" si="51"/>
        <v/>
      </c>
      <c r="M99" s="144" t="str">
        <f t="shared" si="51"/>
        <v/>
      </c>
      <c r="N99" s="145" t="str">
        <f t="shared" si="51"/>
        <v/>
      </c>
      <c r="O99" s="144" t="str">
        <f t="shared" si="51"/>
        <v/>
      </c>
      <c r="P99" s="145" t="str">
        <f t="shared" si="51"/>
        <v/>
      </c>
      <c r="Q99" s="144" t="str">
        <f t="shared" si="51"/>
        <v/>
      </c>
      <c r="R99" s="145" t="str">
        <f t="shared" si="51"/>
        <v/>
      </c>
      <c r="S99" s="144" t="str">
        <f t="shared" si="51"/>
        <v/>
      </c>
      <c r="T99" s="145" t="str">
        <f t="shared" si="51"/>
        <v>E</v>
      </c>
      <c r="U99" s="144" t="str">
        <f t="shared" si="51"/>
        <v>E</v>
      </c>
      <c r="V99" s="145" t="str">
        <f t="shared" si="51"/>
        <v/>
      </c>
      <c r="W99" s="144" t="str">
        <f t="shared" si="51"/>
        <v/>
      </c>
      <c r="X99" s="145" t="str">
        <f t="shared" si="51"/>
        <v/>
      </c>
      <c r="Y99" s="144" t="str">
        <f t="shared" si="51"/>
        <v/>
      </c>
      <c r="Z99" s="145" t="str">
        <f t="shared" si="51"/>
        <v>H</v>
      </c>
      <c r="AA99" s="144" t="str">
        <f t="shared" si="51"/>
        <v>H</v>
      </c>
      <c r="AB99" s="145" t="str">
        <f t="shared" si="51"/>
        <v/>
      </c>
      <c r="AC99" s="144" t="str">
        <f t="shared" si="51"/>
        <v>C</v>
      </c>
      <c r="AD99" s="145" t="str">
        <f t="shared" si="51"/>
        <v>C</v>
      </c>
      <c r="AE99" s="144" t="str">
        <f t="shared" si="51"/>
        <v/>
      </c>
      <c r="AF99" s="145" t="str">
        <f t="shared" si="51"/>
        <v/>
      </c>
      <c r="AG99" s="144" t="str">
        <f t="shared" si="51"/>
        <v/>
      </c>
      <c r="AH99" s="146"/>
    </row>
    <row r="100" spans="2:34" ht="18" hidden="1" thickBot="1" x14ac:dyDescent="0.25">
      <c r="B100" s="323"/>
      <c r="C100" s="222" t="str">
        <f>$F$10</f>
        <v>連泊</v>
      </c>
      <c r="D100" s="127" t="str">
        <f ca="1">IF(D67=0,"Close",(IFERROR(HLOOKUP(D99,$D$11:$BC$15,5,FALSE),"")))</f>
        <v/>
      </c>
      <c r="E100" s="131" t="str">
        <f t="shared" ref="E100:AG100" ca="1" si="52">IF(E67=0,"Close",(IFERROR(HLOOKUP(E99,$D$11:$BC$15,5,FALSE),"")))</f>
        <v/>
      </c>
      <c r="F100" s="129" t="str">
        <f t="shared" ca="1" si="52"/>
        <v/>
      </c>
      <c r="G100" s="131" t="str">
        <f t="shared" ca="1" si="52"/>
        <v/>
      </c>
      <c r="H100" s="129" t="str">
        <f t="shared" ca="1" si="52"/>
        <v/>
      </c>
      <c r="I100" s="131" t="str">
        <f t="shared" ca="1" si="52"/>
        <v/>
      </c>
      <c r="J100" s="129" t="str">
        <f t="shared" ca="1" si="52"/>
        <v/>
      </c>
      <c r="K100" s="131" t="str">
        <f t="shared" ca="1" si="52"/>
        <v/>
      </c>
      <c r="L100" s="129" t="str">
        <f t="shared" ca="1" si="52"/>
        <v/>
      </c>
      <c r="M100" s="131" t="str">
        <f t="shared" ca="1" si="52"/>
        <v/>
      </c>
      <c r="N100" s="129" t="str">
        <f t="shared" ca="1" si="52"/>
        <v/>
      </c>
      <c r="O100" s="131" t="str">
        <f t="shared" ca="1" si="52"/>
        <v/>
      </c>
      <c r="P100" s="129" t="str">
        <f t="shared" ca="1" si="52"/>
        <v/>
      </c>
      <c r="Q100" s="131" t="str">
        <f t="shared" ca="1" si="52"/>
        <v/>
      </c>
      <c r="R100" s="129" t="str">
        <f t="shared" ca="1" si="52"/>
        <v/>
      </c>
      <c r="S100" s="131" t="str">
        <f t="shared" ca="1" si="52"/>
        <v/>
      </c>
      <c r="T100" s="129">
        <f t="shared" ca="1" si="52"/>
        <v>0</v>
      </c>
      <c r="U100" s="131">
        <f t="shared" ca="1" si="52"/>
        <v>0</v>
      </c>
      <c r="V100" s="129" t="str">
        <f t="shared" ca="1" si="52"/>
        <v/>
      </c>
      <c r="W100" s="131" t="str">
        <f t="shared" ca="1" si="52"/>
        <v/>
      </c>
      <c r="X100" s="129" t="str">
        <f t="shared" ca="1" si="52"/>
        <v/>
      </c>
      <c r="Y100" s="131" t="str">
        <f t="shared" ca="1" si="52"/>
        <v/>
      </c>
      <c r="Z100" s="129">
        <f t="shared" ca="1" si="52"/>
        <v>0</v>
      </c>
      <c r="AA100" s="131">
        <f t="shared" ca="1" si="52"/>
        <v>0</v>
      </c>
      <c r="AB100" s="129" t="str">
        <f t="shared" ca="1" si="52"/>
        <v/>
      </c>
      <c r="AC100" s="131">
        <f t="shared" ca="1" si="52"/>
        <v>0</v>
      </c>
      <c r="AD100" s="129">
        <f t="shared" ca="1" si="52"/>
        <v>0</v>
      </c>
      <c r="AE100" s="131" t="str">
        <f t="shared" ca="1" si="52"/>
        <v/>
      </c>
      <c r="AF100" s="129" t="str">
        <f t="shared" ca="1" si="52"/>
        <v/>
      </c>
      <c r="AG100" s="131" t="str">
        <f t="shared" ca="1" si="52"/>
        <v/>
      </c>
      <c r="AH100" s="150"/>
    </row>
    <row r="101" spans="2:34" ht="18" hidden="1" thickBot="1" x14ac:dyDescent="0.25">
      <c r="B101" s="323"/>
      <c r="C101" s="219" t="str">
        <f>$B$7&amp;"(単泊)"</f>
        <v>0(単泊)</v>
      </c>
      <c r="D101" s="133" t="str">
        <f>IF(D$85="","",D$85)</f>
        <v/>
      </c>
      <c r="E101" s="136" t="str">
        <f t="shared" ref="E101:AG101" si="53">IF(E$85="","",E$85)</f>
        <v/>
      </c>
      <c r="F101" s="134" t="str">
        <f t="shared" si="53"/>
        <v/>
      </c>
      <c r="G101" s="136" t="str">
        <f t="shared" si="53"/>
        <v/>
      </c>
      <c r="H101" s="134" t="str">
        <f t="shared" si="53"/>
        <v/>
      </c>
      <c r="I101" s="136" t="str">
        <f t="shared" si="53"/>
        <v/>
      </c>
      <c r="J101" s="134" t="str">
        <f t="shared" si="53"/>
        <v/>
      </c>
      <c r="K101" s="136" t="str">
        <f t="shared" si="53"/>
        <v/>
      </c>
      <c r="L101" s="134" t="str">
        <f t="shared" si="53"/>
        <v/>
      </c>
      <c r="M101" s="136" t="str">
        <f t="shared" si="53"/>
        <v/>
      </c>
      <c r="N101" s="134" t="str">
        <f t="shared" si="53"/>
        <v/>
      </c>
      <c r="O101" s="136" t="str">
        <f t="shared" si="53"/>
        <v/>
      </c>
      <c r="P101" s="134" t="str">
        <f t="shared" si="53"/>
        <v/>
      </c>
      <c r="Q101" s="136" t="str">
        <f t="shared" si="53"/>
        <v/>
      </c>
      <c r="R101" s="134" t="str">
        <f t="shared" si="53"/>
        <v/>
      </c>
      <c r="S101" s="136" t="str">
        <f t="shared" si="53"/>
        <v/>
      </c>
      <c r="T101" s="134" t="str">
        <f t="shared" si="53"/>
        <v>E</v>
      </c>
      <c r="U101" s="136" t="str">
        <f t="shared" si="53"/>
        <v>E</v>
      </c>
      <c r="V101" s="134" t="str">
        <f t="shared" si="53"/>
        <v/>
      </c>
      <c r="W101" s="136" t="str">
        <f t="shared" si="53"/>
        <v/>
      </c>
      <c r="X101" s="134" t="str">
        <f t="shared" si="53"/>
        <v/>
      </c>
      <c r="Y101" s="136" t="str">
        <f t="shared" si="53"/>
        <v/>
      </c>
      <c r="Z101" s="134" t="str">
        <f t="shared" si="53"/>
        <v>H</v>
      </c>
      <c r="AA101" s="136" t="str">
        <f t="shared" si="53"/>
        <v>H</v>
      </c>
      <c r="AB101" s="134" t="str">
        <f t="shared" si="53"/>
        <v/>
      </c>
      <c r="AC101" s="136" t="str">
        <f t="shared" si="53"/>
        <v>C</v>
      </c>
      <c r="AD101" s="134" t="str">
        <f t="shared" si="53"/>
        <v>C</v>
      </c>
      <c r="AE101" s="136" t="str">
        <f t="shared" si="53"/>
        <v/>
      </c>
      <c r="AF101" s="134" t="str">
        <f t="shared" si="53"/>
        <v/>
      </c>
      <c r="AG101" s="136" t="str">
        <f t="shared" si="53"/>
        <v/>
      </c>
      <c r="AH101" s="135"/>
    </row>
    <row r="102" spans="2:34" ht="18" hidden="1" thickBot="1" x14ac:dyDescent="0.25">
      <c r="B102" s="323"/>
      <c r="C102" s="220" t="str">
        <f>$F$1</f>
        <v>WEB割</v>
      </c>
      <c r="D102" s="147" t="str">
        <f ca="1">IF(D68=0,"Close",(IFERROR(HLOOKUP(D101,$D$2:$BC$9,6,FALSE),"")))</f>
        <v/>
      </c>
      <c r="E102" s="148" t="str">
        <f t="shared" ref="E102:AG102" ca="1" si="54">IF(E68=0,"Close",(IFERROR(HLOOKUP(E101,$D$2:$BC$9,6,FALSE),"")))</f>
        <v/>
      </c>
      <c r="F102" s="149" t="str">
        <f t="shared" ca="1" si="54"/>
        <v/>
      </c>
      <c r="G102" s="148" t="str">
        <f t="shared" ca="1" si="54"/>
        <v/>
      </c>
      <c r="H102" s="149" t="str">
        <f t="shared" ca="1" si="54"/>
        <v/>
      </c>
      <c r="I102" s="148" t="str">
        <f t="shared" ca="1" si="54"/>
        <v/>
      </c>
      <c r="J102" s="149" t="str">
        <f t="shared" ca="1" si="54"/>
        <v/>
      </c>
      <c r="K102" s="148" t="str">
        <f t="shared" ca="1" si="54"/>
        <v/>
      </c>
      <c r="L102" s="149" t="str">
        <f t="shared" ca="1" si="54"/>
        <v/>
      </c>
      <c r="M102" s="148" t="str">
        <f t="shared" ca="1" si="54"/>
        <v/>
      </c>
      <c r="N102" s="149" t="str">
        <f t="shared" ca="1" si="54"/>
        <v/>
      </c>
      <c r="O102" s="148" t="str">
        <f t="shared" ca="1" si="54"/>
        <v/>
      </c>
      <c r="P102" s="149" t="str">
        <f t="shared" ca="1" si="54"/>
        <v/>
      </c>
      <c r="Q102" s="148" t="str">
        <f t="shared" ca="1" si="54"/>
        <v/>
      </c>
      <c r="R102" s="149" t="str">
        <f t="shared" ca="1" si="54"/>
        <v/>
      </c>
      <c r="S102" s="148" t="str">
        <f t="shared" ca="1" si="54"/>
        <v/>
      </c>
      <c r="T102" s="149">
        <f t="shared" ca="1" si="54"/>
        <v>0</v>
      </c>
      <c r="U102" s="148">
        <f t="shared" ca="1" si="54"/>
        <v>0</v>
      </c>
      <c r="V102" s="149" t="str">
        <f t="shared" ca="1" si="54"/>
        <v/>
      </c>
      <c r="W102" s="148" t="str">
        <f t="shared" ca="1" si="54"/>
        <v/>
      </c>
      <c r="X102" s="149" t="str">
        <f t="shared" ca="1" si="54"/>
        <v/>
      </c>
      <c r="Y102" s="148" t="str">
        <f t="shared" ca="1" si="54"/>
        <v/>
      </c>
      <c r="Z102" s="149">
        <f t="shared" ca="1" si="54"/>
        <v>0</v>
      </c>
      <c r="AA102" s="148">
        <f t="shared" ca="1" si="54"/>
        <v>0</v>
      </c>
      <c r="AB102" s="149" t="str">
        <f t="shared" ca="1" si="54"/>
        <v/>
      </c>
      <c r="AC102" s="148">
        <f t="shared" ca="1" si="54"/>
        <v>0</v>
      </c>
      <c r="AD102" s="149">
        <f t="shared" ca="1" si="54"/>
        <v>0</v>
      </c>
      <c r="AE102" s="148" t="str">
        <f t="shared" ca="1" si="54"/>
        <v/>
      </c>
      <c r="AF102" s="149" t="str">
        <f t="shared" ca="1" si="54"/>
        <v/>
      </c>
      <c r="AG102" s="148" t="str">
        <f t="shared" ca="1" si="54"/>
        <v/>
      </c>
      <c r="AH102" s="150"/>
    </row>
    <row r="103" spans="2:34" ht="18" hidden="1" thickBot="1" x14ac:dyDescent="0.25">
      <c r="B103" s="323"/>
      <c r="C103" s="220" t="str">
        <f>$B$7&amp;"(連泊)"</f>
        <v>0(連泊)</v>
      </c>
      <c r="D103" s="143" t="str">
        <f>IF(D$87="","",D$87)</f>
        <v/>
      </c>
      <c r="E103" s="144" t="str">
        <f t="shared" ref="E103:AG103" si="55">IF(E$87="","",E$87)</f>
        <v/>
      </c>
      <c r="F103" s="145" t="str">
        <f t="shared" si="55"/>
        <v/>
      </c>
      <c r="G103" s="144" t="str">
        <f t="shared" si="55"/>
        <v/>
      </c>
      <c r="H103" s="145" t="str">
        <f t="shared" si="55"/>
        <v/>
      </c>
      <c r="I103" s="144" t="str">
        <f t="shared" si="55"/>
        <v/>
      </c>
      <c r="J103" s="145" t="str">
        <f t="shared" si="55"/>
        <v/>
      </c>
      <c r="K103" s="144" t="str">
        <f t="shared" si="55"/>
        <v/>
      </c>
      <c r="L103" s="145" t="str">
        <f t="shared" si="55"/>
        <v/>
      </c>
      <c r="M103" s="144" t="str">
        <f t="shared" si="55"/>
        <v/>
      </c>
      <c r="N103" s="145" t="str">
        <f t="shared" si="55"/>
        <v/>
      </c>
      <c r="O103" s="144" t="str">
        <f t="shared" si="55"/>
        <v/>
      </c>
      <c r="P103" s="145" t="str">
        <f t="shared" si="55"/>
        <v/>
      </c>
      <c r="Q103" s="144" t="str">
        <f t="shared" si="55"/>
        <v/>
      </c>
      <c r="R103" s="145" t="str">
        <f t="shared" si="55"/>
        <v/>
      </c>
      <c r="S103" s="144" t="str">
        <f t="shared" si="55"/>
        <v/>
      </c>
      <c r="T103" s="145" t="str">
        <f t="shared" si="55"/>
        <v>E</v>
      </c>
      <c r="U103" s="144" t="str">
        <f t="shared" si="55"/>
        <v>E</v>
      </c>
      <c r="V103" s="145" t="str">
        <f t="shared" si="55"/>
        <v/>
      </c>
      <c r="W103" s="144" t="str">
        <f t="shared" si="55"/>
        <v/>
      </c>
      <c r="X103" s="145" t="str">
        <f t="shared" si="55"/>
        <v/>
      </c>
      <c r="Y103" s="144" t="str">
        <f t="shared" si="55"/>
        <v/>
      </c>
      <c r="Z103" s="145" t="str">
        <f t="shared" si="55"/>
        <v>H</v>
      </c>
      <c r="AA103" s="144" t="str">
        <f t="shared" si="55"/>
        <v>H</v>
      </c>
      <c r="AB103" s="145" t="str">
        <f t="shared" si="55"/>
        <v/>
      </c>
      <c r="AC103" s="144" t="str">
        <f t="shared" si="55"/>
        <v>C</v>
      </c>
      <c r="AD103" s="145" t="str">
        <f t="shared" si="55"/>
        <v>C</v>
      </c>
      <c r="AE103" s="144" t="str">
        <f t="shared" si="55"/>
        <v/>
      </c>
      <c r="AF103" s="145" t="str">
        <f t="shared" si="55"/>
        <v/>
      </c>
      <c r="AG103" s="144" t="str">
        <f t="shared" si="55"/>
        <v/>
      </c>
      <c r="AH103" s="146"/>
    </row>
    <row r="104" spans="2:34" ht="18" hidden="1" thickBot="1" x14ac:dyDescent="0.25">
      <c r="B104" s="323"/>
      <c r="C104" s="222" t="str">
        <f>$F$10</f>
        <v>連泊</v>
      </c>
      <c r="D104" s="128" t="str">
        <f ca="1">IF(D68=0,"Close",(IFERROR(HLOOKUP(D103,$D$11:$BC$17,6,FALSE),"")))</f>
        <v/>
      </c>
      <c r="E104" s="132" t="str">
        <f t="shared" ref="E104:AG104" ca="1" si="56">IF(E68=0,"Close",(IFERROR(HLOOKUP(E103,$D$11:$BC$17,6,FALSE),"")))</f>
        <v/>
      </c>
      <c r="F104" s="130" t="str">
        <f t="shared" ca="1" si="56"/>
        <v/>
      </c>
      <c r="G104" s="132" t="str">
        <f t="shared" ca="1" si="56"/>
        <v/>
      </c>
      <c r="H104" s="130" t="str">
        <f t="shared" ca="1" si="56"/>
        <v/>
      </c>
      <c r="I104" s="132" t="str">
        <f t="shared" ca="1" si="56"/>
        <v/>
      </c>
      <c r="J104" s="130" t="str">
        <f t="shared" ca="1" si="56"/>
        <v/>
      </c>
      <c r="K104" s="132" t="str">
        <f t="shared" ca="1" si="56"/>
        <v/>
      </c>
      <c r="L104" s="130" t="str">
        <f t="shared" ca="1" si="56"/>
        <v/>
      </c>
      <c r="M104" s="132" t="str">
        <f t="shared" ca="1" si="56"/>
        <v/>
      </c>
      <c r="N104" s="130" t="str">
        <f t="shared" ca="1" si="56"/>
        <v/>
      </c>
      <c r="O104" s="132" t="str">
        <f t="shared" ca="1" si="56"/>
        <v/>
      </c>
      <c r="P104" s="130" t="str">
        <f t="shared" ca="1" si="56"/>
        <v/>
      </c>
      <c r="Q104" s="132" t="str">
        <f t="shared" ca="1" si="56"/>
        <v/>
      </c>
      <c r="R104" s="130" t="str">
        <f t="shared" ca="1" si="56"/>
        <v/>
      </c>
      <c r="S104" s="132" t="str">
        <f t="shared" ca="1" si="56"/>
        <v/>
      </c>
      <c r="T104" s="130">
        <f t="shared" ca="1" si="56"/>
        <v>0</v>
      </c>
      <c r="U104" s="132">
        <f t="shared" ca="1" si="56"/>
        <v>0</v>
      </c>
      <c r="V104" s="130" t="str">
        <f t="shared" ca="1" si="56"/>
        <v/>
      </c>
      <c r="W104" s="132" t="str">
        <f t="shared" ca="1" si="56"/>
        <v/>
      </c>
      <c r="X104" s="130" t="str">
        <f t="shared" ca="1" si="56"/>
        <v/>
      </c>
      <c r="Y104" s="132" t="str">
        <f t="shared" ca="1" si="56"/>
        <v/>
      </c>
      <c r="Z104" s="130">
        <f t="shared" ca="1" si="56"/>
        <v>0</v>
      </c>
      <c r="AA104" s="132">
        <f t="shared" ca="1" si="56"/>
        <v>0</v>
      </c>
      <c r="AB104" s="130" t="str">
        <f t="shared" ca="1" si="56"/>
        <v/>
      </c>
      <c r="AC104" s="132">
        <f t="shared" ca="1" si="56"/>
        <v>0</v>
      </c>
      <c r="AD104" s="130">
        <f t="shared" ca="1" si="56"/>
        <v>0</v>
      </c>
      <c r="AE104" s="132" t="str">
        <f t="shared" ca="1" si="56"/>
        <v/>
      </c>
      <c r="AF104" s="130" t="str">
        <f t="shared" ca="1" si="56"/>
        <v/>
      </c>
      <c r="AG104" s="132" t="str">
        <f t="shared" ca="1" si="56"/>
        <v/>
      </c>
      <c r="AH104" s="126"/>
    </row>
    <row r="105" spans="2:34" ht="18" hidden="1" thickBot="1" x14ac:dyDescent="0.25">
      <c r="B105" s="323"/>
      <c r="C105" s="219" t="str">
        <f>$B$8&amp;"(単泊)"</f>
        <v>0(単泊)</v>
      </c>
      <c r="D105" s="133"/>
      <c r="E105" s="136"/>
      <c r="F105" s="134"/>
      <c r="G105" s="136"/>
      <c r="H105" s="134"/>
      <c r="I105" s="136"/>
      <c r="J105" s="134"/>
      <c r="K105" s="136"/>
      <c r="L105" s="134"/>
      <c r="M105" s="136"/>
      <c r="N105" s="134"/>
      <c r="O105" s="136"/>
      <c r="P105" s="134"/>
      <c r="Q105" s="136"/>
      <c r="R105" s="134"/>
      <c r="S105" s="136"/>
      <c r="T105" s="134"/>
      <c r="U105" s="136"/>
      <c r="V105" s="134"/>
      <c r="W105" s="136"/>
      <c r="X105" s="134"/>
      <c r="Y105" s="136"/>
      <c r="Z105" s="134"/>
      <c r="AA105" s="136"/>
      <c r="AB105" s="134"/>
      <c r="AC105" s="136"/>
      <c r="AD105" s="134"/>
      <c r="AE105" s="136"/>
      <c r="AF105" s="134"/>
      <c r="AG105" s="136"/>
      <c r="AH105" s="146"/>
    </row>
    <row r="106" spans="2:34" ht="18" hidden="1" thickBot="1" x14ac:dyDescent="0.25">
      <c r="B106" s="323"/>
      <c r="C106" s="220" t="str">
        <f>$F$1</f>
        <v>WEB割</v>
      </c>
      <c r="D106" s="147" t="str">
        <f ca="1">IF(D69=0,"Close",(IFERROR(HLOOKUP(D105,$D$2:$BC$9,6,FALSE),"")))</f>
        <v/>
      </c>
      <c r="E106" s="148" t="str">
        <f t="shared" ref="E106:AG106" ca="1" si="57">IF(E69=0,"Close",(IFERROR(HLOOKUP(E105,$D$2:$BC$9,6,FALSE),"")))</f>
        <v/>
      </c>
      <c r="F106" s="149" t="str">
        <f t="shared" ca="1" si="57"/>
        <v/>
      </c>
      <c r="G106" s="148" t="str">
        <f t="shared" ca="1" si="57"/>
        <v/>
      </c>
      <c r="H106" s="149" t="str">
        <f t="shared" ca="1" si="57"/>
        <v/>
      </c>
      <c r="I106" s="148" t="str">
        <f t="shared" ca="1" si="57"/>
        <v/>
      </c>
      <c r="J106" s="149" t="str">
        <f t="shared" ca="1" si="57"/>
        <v/>
      </c>
      <c r="K106" s="148" t="str">
        <f t="shared" ca="1" si="57"/>
        <v/>
      </c>
      <c r="L106" s="149" t="str">
        <f t="shared" ca="1" si="57"/>
        <v/>
      </c>
      <c r="M106" s="148" t="str">
        <f t="shared" ca="1" si="57"/>
        <v/>
      </c>
      <c r="N106" s="149" t="str">
        <f t="shared" ca="1" si="57"/>
        <v/>
      </c>
      <c r="O106" s="148" t="str">
        <f t="shared" ca="1" si="57"/>
        <v/>
      </c>
      <c r="P106" s="149" t="str">
        <f t="shared" ca="1" si="57"/>
        <v/>
      </c>
      <c r="Q106" s="148" t="str">
        <f t="shared" ca="1" si="57"/>
        <v/>
      </c>
      <c r="R106" s="149" t="str">
        <f t="shared" ca="1" si="57"/>
        <v/>
      </c>
      <c r="S106" s="148" t="str">
        <f t="shared" ca="1" si="57"/>
        <v/>
      </c>
      <c r="T106" s="149" t="str">
        <f t="shared" ca="1" si="57"/>
        <v/>
      </c>
      <c r="U106" s="148" t="str">
        <f t="shared" ca="1" si="57"/>
        <v/>
      </c>
      <c r="V106" s="149" t="str">
        <f t="shared" ca="1" si="57"/>
        <v/>
      </c>
      <c r="W106" s="148" t="str">
        <f t="shared" ca="1" si="57"/>
        <v/>
      </c>
      <c r="X106" s="149" t="str">
        <f t="shared" ca="1" si="57"/>
        <v/>
      </c>
      <c r="Y106" s="148" t="str">
        <f t="shared" ca="1" si="57"/>
        <v/>
      </c>
      <c r="Z106" s="149" t="str">
        <f t="shared" ca="1" si="57"/>
        <v/>
      </c>
      <c r="AA106" s="148" t="str">
        <f t="shared" ca="1" si="57"/>
        <v/>
      </c>
      <c r="AB106" s="149" t="str">
        <f t="shared" ca="1" si="57"/>
        <v/>
      </c>
      <c r="AC106" s="148" t="str">
        <f t="shared" ca="1" si="57"/>
        <v/>
      </c>
      <c r="AD106" s="149" t="str">
        <f t="shared" ca="1" si="57"/>
        <v/>
      </c>
      <c r="AE106" s="148" t="str">
        <f t="shared" ca="1" si="57"/>
        <v/>
      </c>
      <c r="AF106" s="149" t="str">
        <f t="shared" ca="1" si="57"/>
        <v/>
      </c>
      <c r="AG106" s="148" t="str">
        <f t="shared" ca="1" si="57"/>
        <v/>
      </c>
      <c r="AH106" s="150"/>
    </row>
    <row r="107" spans="2:34" ht="18" hidden="1" thickBot="1" x14ac:dyDescent="0.25">
      <c r="B107" s="323"/>
      <c r="C107" s="220" t="str">
        <f>$B$8&amp;"(連泊)"</f>
        <v>0(連泊)</v>
      </c>
      <c r="D107" s="143" t="s">
        <v>76</v>
      </c>
      <c r="E107" s="144" t="s">
        <v>76</v>
      </c>
      <c r="F107" s="145" t="s">
        <v>76</v>
      </c>
      <c r="G107" s="144" t="s">
        <v>76</v>
      </c>
      <c r="H107" s="145" t="s">
        <v>76</v>
      </c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44"/>
      <c r="T107" s="145"/>
      <c r="U107" s="144"/>
      <c r="V107" s="145"/>
      <c r="W107" s="144"/>
      <c r="X107" s="145"/>
      <c r="Y107" s="144"/>
      <c r="Z107" s="145"/>
      <c r="AA107" s="144"/>
      <c r="AB107" s="145"/>
      <c r="AC107" s="144"/>
      <c r="AD107" s="145"/>
      <c r="AE107" s="144"/>
      <c r="AF107" s="145"/>
      <c r="AG107" s="144"/>
      <c r="AH107" s="146"/>
    </row>
    <row r="108" spans="2:34" ht="18" hidden="1" thickBot="1" x14ac:dyDescent="0.25">
      <c r="B108" s="324"/>
      <c r="C108" s="222" t="str">
        <f>$F$10</f>
        <v>連泊</v>
      </c>
      <c r="D108" s="128" t="str">
        <f ca="1">IF(D69=0,"Close",(IFERROR(HLOOKUP(D107,$D$11:$BC$17,6,FALSE),"")))</f>
        <v/>
      </c>
      <c r="E108" s="132" t="str">
        <f t="shared" ref="E108:AG108" ca="1" si="58">IF(E69=0,"Close",(IFERROR(HLOOKUP(E107,$D$11:$BC$17,6,FALSE),"")))</f>
        <v/>
      </c>
      <c r="F108" s="130" t="str">
        <f t="shared" ca="1" si="58"/>
        <v/>
      </c>
      <c r="G108" s="132" t="str">
        <f t="shared" ca="1" si="58"/>
        <v/>
      </c>
      <c r="H108" s="130" t="str">
        <f t="shared" ca="1" si="58"/>
        <v/>
      </c>
      <c r="I108" s="132" t="str">
        <f t="shared" ca="1" si="58"/>
        <v/>
      </c>
      <c r="J108" s="130" t="str">
        <f t="shared" ca="1" si="58"/>
        <v/>
      </c>
      <c r="K108" s="132" t="str">
        <f t="shared" ca="1" si="58"/>
        <v/>
      </c>
      <c r="L108" s="130" t="str">
        <f t="shared" ca="1" si="58"/>
        <v/>
      </c>
      <c r="M108" s="132" t="str">
        <f t="shared" ca="1" si="58"/>
        <v/>
      </c>
      <c r="N108" s="130" t="str">
        <f t="shared" ca="1" si="58"/>
        <v/>
      </c>
      <c r="O108" s="132" t="str">
        <f t="shared" ca="1" si="58"/>
        <v/>
      </c>
      <c r="P108" s="130" t="str">
        <f t="shared" ca="1" si="58"/>
        <v/>
      </c>
      <c r="Q108" s="132" t="str">
        <f t="shared" ca="1" si="58"/>
        <v/>
      </c>
      <c r="R108" s="130" t="str">
        <f t="shared" ca="1" si="58"/>
        <v/>
      </c>
      <c r="S108" s="132" t="str">
        <f t="shared" ca="1" si="58"/>
        <v/>
      </c>
      <c r="T108" s="130" t="str">
        <f t="shared" ca="1" si="58"/>
        <v/>
      </c>
      <c r="U108" s="132" t="str">
        <f t="shared" ca="1" si="58"/>
        <v/>
      </c>
      <c r="V108" s="130" t="str">
        <f t="shared" ca="1" si="58"/>
        <v/>
      </c>
      <c r="W108" s="132" t="str">
        <f t="shared" ca="1" si="58"/>
        <v/>
      </c>
      <c r="X108" s="130" t="str">
        <f t="shared" ca="1" si="58"/>
        <v/>
      </c>
      <c r="Y108" s="132" t="str">
        <f t="shared" ca="1" si="58"/>
        <v/>
      </c>
      <c r="Z108" s="130" t="str">
        <f t="shared" ca="1" si="58"/>
        <v/>
      </c>
      <c r="AA108" s="132" t="str">
        <f t="shared" ca="1" si="58"/>
        <v/>
      </c>
      <c r="AB108" s="130" t="str">
        <f t="shared" ca="1" si="58"/>
        <v/>
      </c>
      <c r="AC108" s="132" t="str">
        <f t="shared" ca="1" si="58"/>
        <v/>
      </c>
      <c r="AD108" s="130" t="str">
        <f t="shared" ca="1" si="58"/>
        <v/>
      </c>
      <c r="AE108" s="132" t="str">
        <f t="shared" ca="1" si="58"/>
        <v/>
      </c>
      <c r="AF108" s="130" t="str">
        <f t="shared" ca="1" si="58"/>
        <v/>
      </c>
      <c r="AG108" s="132" t="str">
        <f t="shared" ca="1" si="58"/>
        <v/>
      </c>
      <c r="AH108" s="126"/>
    </row>
    <row r="109" spans="2:34" collapsed="1" x14ac:dyDescent="0.2">
      <c r="B109" s="227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2:34" x14ac:dyDescent="0.2">
      <c r="C110" s="183"/>
      <c r="D110" s="242" t="str">
        <f>IF(ISBLANK(D85),D39,D85)</f>
        <v>Q</v>
      </c>
      <c r="E110" s="242" t="str">
        <f t="shared" ref="E110:AH110" si="59">IF(ISBLANK(E85),E39,E85)</f>
        <v>Q</v>
      </c>
      <c r="F110" s="242" t="str">
        <f t="shared" si="59"/>
        <v>G</v>
      </c>
      <c r="G110" s="242" t="str">
        <f t="shared" si="59"/>
        <v>G</v>
      </c>
      <c r="H110" s="242" t="str">
        <f t="shared" si="59"/>
        <v>G</v>
      </c>
      <c r="I110" s="242" t="str">
        <f t="shared" si="59"/>
        <v>H</v>
      </c>
      <c r="J110" s="242" t="str">
        <f t="shared" si="59"/>
        <v>G</v>
      </c>
      <c r="K110" s="242" t="str">
        <f t="shared" si="59"/>
        <v>P</v>
      </c>
      <c r="L110" s="242" t="str">
        <f t="shared" si="59"/>
        <v>I</v>
      </c>
      <c r="M110" s="242" t="str">
        <f t="shared" si="59"/>
        <v>K</v>
      </c>
      <c r="N110" s="242" t="str">
        <f t="shared" si="59"/>
        <v>H</v>
      </c>
      <c r="O110" s="242" t="str">
        <f t="shared" si="59"/>
        <v>E</v>
      </c>
      <c r="P110" s="242" t="str">
        <f t="shared" si="59"/>
        <v>H</v>
      </c>
      <c r="Q110" s="242" t="str">
        <f t="shared" si="59"/>
        <v>M</v>
      </c>
      <c r="R110" s="242" t="str">
        <f t="shared" si="59"/>
        <v>L</v>
      </c>
      <c r="S110" s="242" t="str">
        <f t="shared" si="59"/>
        <v>I</v>
      </c>
      <c r="T110" s="242" t="str">
        <f t="shared" si="59"/>
        <v>E</v>
      </c>
      <c r="U110" s="242" t="str">
        <f t="shared" si="59"/>
        <v>E</v>
      </c>
      <c r="V110" s="242" t="str">
        <f t="shared" si="59"/>
        <v>E</v>
      </c>
      <c r="W110" s="242" t="str">
        <f t="shared" si="59"/>
        <v>F</v>
      </c>
      <c r="X110" s="242" t="str">
        <f t="shared" si="59"/>
        <v>N</v>
      </c>
      <c r="Y110" s="242" t="str">
        <f t="shared" si="59"/>
        <v>Q</v>
      </c>
      <c r="Z110" s="242" t="str">
        <f t="shared" si="59"/>
        <v>H</v>
      </c>
      <c r="AA110" s="242" t="str">
        <f t="shared" si="59"/>
        <v>H</v>
      </c>
      <c r="AB110" s="242" t="str">
        <f t="shared" si="59"/>
        <v>G</v>
      </c>
      <c r="AC110" s="242" t="str">
        <f t="shared" si="59"/>
        <v>C</v>
      </c>
      <c r="AD110" s="242" t="str">
        <f t="shared" si="59"/>
        <v>C</v>
      </c>
      <c r="AE110" s="242" t="str">
        <f t="shared" si="59"/>
        <v>I</v>
      </c>
      <c r="AF110" s="242" t="str">
        <f t="shared" si="59"/>
        <v>J</v>
      </c>
      <c r="AG110" s="242" t="str">
        <f t="shared" si="59"/>
        <v>D</v>
      </c>
      <c r="AH110" s="242">
        <f t="shared" si="59"/>
        <v>0</v>
      </c>
    </row>
    <row r="111" spans="2:34" x14ac:dyDescent="0.2">
      <c r="C111" s="185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</row>
    <row r="112" spans="2:34" x14ac:dyDescent="0.2"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</row>
    <row r="114" spans="3:34" x14ac:dyDescent="0.2">
      <c r="C114" s="183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</row>
    <row r="115" spans="3:34" x14ac:dyDescent="0.2">
      <c r="C115" s="185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</row>
    <row r="116" spans="3:34" x14ac:dyDescent="0.2"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</row>
    <row r="118" spans="3:34" x14ac:dyDescent="0.2">
      <c r="C118" s="183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</row>
    <row r="119" spans="3:34" x14ac:dyDescent="0.2">
      <c r="C119" s="185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</row>
    <row r="120" spans="3:34" x14ac:dyDescent="0.2"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</row>
    <row r="122" spans="3:34" x14ac:dyDescent="0.2">
      <c r="C122" s="183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</row>
    <row r="123" spans="3:34" x14ac:dyDescent="0.2">
      <c r="C123" s="185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</row>
    <row r="124" spans="3:34" x14ac:dyDescent="0.2"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</row>
  </sheetData>
  <sheetProtection selectLockedCells="1"/>
  <mergeCells count="8">
    <mergeCell ref="B39:B84"/>
    <mergeCell ref="B85:B108"/>
    <mergeCell ref="D1:E1"/>
    <mergeCell ref="F1:H1"/>
    <mergeCell ref="D10:E10"/>
    <mergeCell ref="F10:H10"/>
    <mergeCell ref="B20:B28"/>
    <mergeCell ref="C30:C37"/>
  </mergeCells>
  <phoneticPr fontId="5"/>
  <conditionalFormatting sqref="D29:AG29">
    <cfRule type="expression" dxfId="4920" priority="2">
      <formula>WEEKDAY(D29)=1</formula>
    </cfRule>
    <cfRule type="expression" dxfId="4919" priority="3">
      <formula>D$22&lt;&gt;""</formula>
    </cfRule>
    <cfRule type="expression" dxfId="4918" priority="1">
      <formula>WEEKDAY(D29)=7</formula>
    </cfRule>
  </conditionalFormatting>
  <conditionalFormatting sqref="D30:AG30">
    <cfRule type="cellIs" dxfId="4917" priority="637" operator="equal">
      <formula>"Close"</formula>
    </cfRule>
  </conditionalFormatting>
  <conditionalFormatting sqref="D20:AH20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{2BFC0CA6-ECD5-41D0-B588-A0CFCD11660E}</x14:id>
        </ext>
      </extLst>
    </cfRule>
  </conditionalFormatting>
  <conditionalFormatting sqref="D21:AH21">
    <cfRule type="dataBar" priority="26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{454FF023-9AF4-44E1-A2C2-4C9358A1C716}</x14:id>
        </ext>
      </extLst>
    </cfRule>
  </conditionalFormatting>
  <conditionalFormatting sqref="D22:AH23">
    <cfRule type="notContainsBlanks" dxfId="4896" priority="271">
      <formula>LEN(TRIM(D22))&gt;0</formula>
    </cfRule>
  </conditionalFormatting>
  <conditionalFormatting sqref="D31:AH38">
    <cfRule type="cellIs" dxfId="4895" priority="334" operator="equal">
      <formula>"Close"</formula>
    </cfRule>
  </conditionalFormatting>
  <conditionalFormatting sqref="D86:AH86 D88:AH88 D90:AH90 D92:AH92 D94:AH94 D96:AH96 D98:AH98 D100:AH100 D102:AH102 D104:AH104 D106:AH106 D108:AH108">
    <cfRule type="cellIs" dxfId="4522" priority="593" operator="equal">
      <formula>"Close"</formula>
    </cfRule>
  </conditionalFormatting>
  <conditionalFormatting sqref="AH23">
    <cfRule type="notContainsBlanks" dxfId="4461" priority="270">
      <formula>LEN(TRIM(AH23))&gt;0</formula>
    </cfRule>
  </conditionalFormatting>
  <conditionalFormatting sqref="AH29">
    <cfRule type="cellIs" dxfId="4460" priority="591" operator="equal">
      <formula>"Ｂ"</formula>
    </cfRule>
    <cfRule type="cellIs" dxfId="4459" priority="570" operator="equal">
      <formula>"Ｄ"</formula>
    </cfRule>
    <cfRule type="cellIs" dxfId="4458" priority="557" operator="equal">
      <formula>"Q"</formula>
    </cfRule>
    <cfRule type="cellIs" dxfId="4457" priority="558" operator="equal">
      <formula>"P"</formula>
    </cfRule>
    <cfRule type="cellIs" dxfId="4456" priority="559" operator="equal">
      <formula>"O"</formula>
    </cfRule>
    <cfRule type="cellIs" dxfId="4455" priority="560" operator="equal">
      <formula>"N"</formula>
    </cfRule>
    <cfRule type="cellIs" dxfId="4454" priority="561" operator="equal">
      <formula>"M"</formula>
    </cfRule>
    <cfRule type="cellIs" dxfId="4453" priority="562" operator="equal">
      <formula>"L"</formula>
    </cfRule>
    <cfRule type="cellIs" dxfId="4452" priority="563" operator="equal">
      <formula>"K"</formula>
    </cfRule>
    <cfRule type="cellIs" dxfId="4451" priority="573" operator="equal">
      <formula>"A"</formula>
    </cfRule>
    <cfRule type="cellIs" dxfId="4450" priority="564" operator="equal">
      <formula>"J"</formula>
    </cfRule>
    <cfRule type="cellIs" dxfId="4449" priority="568" operator="equal">
      <formula>"F"</formula>
    </cfRule>
    <cfRule type="cellIs" dxfId="4448" priority="566" operator="equal">
      <formula>"H"</formula>
    </cfRule>
    <cfRule type="cellIs" dxfId="4447" priority="555" operator="equal">
      <formula>"S"</formula>
    </cfRule>
    <cfRule type="cellIs" dxfId="4446" priority="556" operator="equal">
      <formula>"R"</formula>
    </cfRule>
    <cfRule type="cellIs" dxfId="4445" priority="569" operator="equal">
      <formula>"E"</formula>
    </cfRule>
    <cfRule type="cellIs" dxfId="4444" priority="592" operator="equal">
      <formula>"Ａ"</formula>
    </cfRule>
    <cfRule type="cellIs" dxfId="4443" priority="567" operator="equal">
      <formula>"G"</formula>
    </cfRule>
    <cfRule type="cellIs" dxfId="4442" priority="590" operator="equal">
      <formula>"Ｆ"</formula>
    </cfRule>
    <cfRule type="cellIs" dxfId="4441" priority="589" operator="equal">
      <formula>"Ｆ"</formula>
    </cfRule>
    <cfRule type="cellIs" dxfId="4440" priority="588" operator="equal">
      <formula>"Ｇ"</formula>
    </cfRule>
    <cfRule type="cellIs" dxfId="4439" priority="587" operator="equal">
      <formula>"Ｈ"</formula>
    </cfRule>
    <cfRule type="cellIs" dxfId="4438" priority="586" operator="equal">
      <formula>"Ｉ"</formula>
    </cfRule>
    <cfRule type="cellIs" dxfId="4437" priority="585" operator="equal">
      <formula>"Ｊ"</formula>
    </cfRule>
    <cfRule type="cellIs" dxfId="4436" priority="584" operator="equal">
      <formula>"Ｋ"</formula>
    </cfRule>
    <cfRule type="cellIs" dxfId="4435" priority="583" operator="equal">
      <formula>"Ｌ"</formula>
    </cfRule>
    <cfRule type="cellIs" dxfId="4434" priority="582" operator="equal">
      <formula>"Ｍ"</formula>
    </cfRule>
    <cfRule type="cellIs" dxfId="4433" priority="581" operator="equal">
      <formula>"Ｎ"</formula>
    </cfRule>
    <cfRule type="cellIs" dxfId="4432" priority="580" operator="equal">
      <formula>"Ｏ"</formula>
    </cfRule>
    <cfRule type="cellIs" dxfId="4431" priority="579" operator="equal">
      <formula>"Ｐ"</formula>
    </cfRule>
    <cfRule type="cellIs" dxfId="4430" priority="578" operator="equal">
      <formula>"Ｑ"</formula>
    </cfRule>
    <cfRule type="cellIs" dxfId="4429" priority="577" operator="equal">
      <formula>"Ｒ"</formula>
    </cfRule>
    <cfRule type="cellIs" dxfId="4428" priority="576" operator="equal">
      <formula>"Ｓ"</formula>
    </cfRule>
    <cfRule type="cellIs" dxfId="4427" priority="575" operator="equal">
      <formula>"Ｔ"</formula>
    </cfRule>
    <cfRule type="cellIs" dxfId="4426" priority="574" operator="equal">
      <formula>"C"</formula>
    </cfRule>
    <cfRule type="cellIs" dxfId="4425" priority="565" operator="equal">
      <formula>"I"</formula>
    </cfRule>
    <cfRule type="cellIs" dxfId="4424" priority="572" operator="equal">
      <formula>"B"</formula>
    </cfRule>
    <cfRule type="cellIs" dxfId="4423" priority="571" operator="equal">
      <formula>"Ｃ"</formula>
    </cfRule>
    <cfRule type="cellIs" dxfId="4422" priority="542" operator="equal">
      <formula>"Close"</formula>
    </cfRule>
    <cfRule type="expression" dxfId="4421" priority="543">
      <formula>MONTH(#REF!)-MONTH(#REF!)&lt;&gt;0</formula>
    </cfRule>
    <cfRule type="expression" dxfId="4420" priority="544">
      <formula>WEEKDAY(AH29)=7</formula>
    </cfRule>
    <cfRule type="expression" dxfId="4419" priority="545">
      <formula>WEEKDAY(AH29)=1</formula>
    </cfRule>
    <cfRule type="cellIs" dxfId="4418" priority="546" operator="equal">
      <formula>"Close"</formula>
    </cfRule>
    <cfRule type="expression" dxfId="4417" priority="547">
      <formula>WEEKDAY(AH29)=7</formula>
    </cfRule>
    <cfRule type="expression" dxfId="4416" priority="548">
      <formula>WEEKDAY(AH29)=1</formula>
    </cfRule>
    <cfRule type="expression" dxfId="4415" priority="550">
      <formula>WEEKDAY(AH29)=7</formula>
    </cfRule>
    <cfRule type="expression" dxfId="4414" priority="551">
      <formula>WEEKDAY(AH29)=1</formula>
    </cfRule>
    <cfRule type="cellIs" dxfId="4413" priority="552" operator="equal">
      <formula>"Ｅ"</formula>
    </cfRule>
    <cfRule type="cellIs" dxfId="4412" priority="553" operator="lessThan">
      <formula>0</formula>
    </cfRule>
    <cfRule type="cellIs" dxfId="4411" priority="554" operator="equal">
      <formula>"T"</formula>
    </cfRule>
  </conditionalFormatting>
  <conditionalFormatting sqref="AH29:AH30">
    <cfRule type="cellIs" dxfId="4410" priority="549" operator="equal">
      <formula>"Close"</formula>
    </cfRule>
  </conditionalFormatting>
  <pageMargins left="0.25" right="0.25" top="0.75" bottom="0.75" header="0.3" footer="0.3"/>
  <pageSetup paperSize="8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22" operator="containsText" id="{5BD281C3-8645-44D4-A8A2-A65275BDB76C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20" operator="containsText" id="{A6227597-2B89-46CD-8C5D-995B4F6F014C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19" operator="containsText" id="{5B74691B-BD31-4457-9C15-0515C3E3B3FE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18" operator="containsText" id="{3ED6443E-2FC3-4542-821D-2A917EB1A6A1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17" operator="containsText" id="{E49605E0-17B5-4480-94B0-9E8EC3AC1E3F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16" operator="containsText" id="{018993ED-B71C-48FC-B636-A070515EDC3E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33" operator="containsText" id="{3B460756-6717-4CA5-817A-C8C0AD7C1D36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15" operator="containsText" id="{D4E3D037-A96D-46D3-951D-D78C37187BC1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31" operator="containsText" id="{22F757E7-23C5-4419-A53E-A399B5A51D7D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30" operator="containsText" id="{3D7E1B1C-7764-4A58-9096-BA7F89BF9094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29" operator="endsWith" id="{275F5609-FD39-4BFC-9815-AA38DA4B4F9E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28" operator="containsText" id="{56ED95D8-6B55-4C0F-83AF-A7284E6C6CFB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27" operator="containsText" id="{44078E19-C60D-4106-B53A-9E6D6CCF66F3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beginsWith" priority="632" operator="beginsWith" id="{1747AE06-EB9E-40F4-A140-2DC8632250BA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26" operator="containsText" id="{FC39F8C0-F54C-4371-AC02-9345AD418406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25" operator="containsText" id="{8308426C-A224-4024-8064-C57B7D0A1E85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24" operator="containsText" id="{CA85765F-9BD1-4F4D-AC15-008584EB486E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23" operator="containsText" id="{5727331A-7E26-4206-8BA6-B85395866FD5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14" operator="containsText" id="{8A0870DE-6510-4500-A52B-8B833F5DD3B0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21" operator="containsText" id="{A6B8B31B-4A2E-460B-9A0F-E20CB6B2BBA0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D2:AF2</xm:sqref>
        </x14:conditionalFormatting>
        <x14:conditionalFormatting xmlns:xm="http://schemas.microsoft.com/office/excel/2006/main">
          <x14:cfRule type="containsText" priority="222" operator="containsText" id="{D3438106-D6B2-4187-8DBD-2E6AAE370C43}">
            <xm:f>NOT(ISERROR(SEARCH("D",D11)))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21" operator="endsWith" id="{3A49EDE7-057F-40C8-A1C2-82A71071BB2A}">
            <xm:f>RIGHT(D11,LEN("E"))="E"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19" operator="containsText" id="{8B51744B-9BCB-4298-AA17-B8ADCFB9EF26}">
            <xm:f>NOT(ISERROR(SEARCH("G",D11)))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18" operator="containsText" id="{F54966DA-EF7F-4CAD-A487-B4978393E526}">
            <xm:f>NOT(ISERROR(SEARCH("H",D11)))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17" operator="containsText" id="{B642F738-3945-4145-A7B1-5DC6E3AA438B}">
            <xm:f>NOT(ISERROR(SEARCH("I",D11)))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16" operator="containsText" id="{320AC676-A632-4BAA-B744-D2E5B4E1A7C0}">
            <xm:f>NOT(ISERROR(SEARCH("J",D11)))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15" operator="containsText" id="{0A34F95D-D6A9-4766-BFB3-520AA483C4E8}">
            <xm:f>NOT(ISERROR(SEARCH("K",D11)))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14" operator="containsText" id="{23FA1959-2612-4979-BBF3-AA7B2BCE02E4}">
            <xm:f>NOT(ISERROR(SEARCH("L",D11)))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13" operator="containsText" id="{A4D5364C-AB81-44EC-BD37-590467DB8626}">
            <xm:f>NOT(ISERROR(SEARCH("M",D11)))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12" operator="containsText" id="{126EA7AE-1057-412A-908C-AF1FE6B5A5F5}">
            <xm:f>NOT(ISERROR(SEARCH("N",D11)))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11" operator="containsText" id="{35BE6456-A8CB-4E57-A6DB-5FF6DC785B10}">
            <xm:f>NOT(ISERROR(SEARCH("O",D11)))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10" operator="containsText" id="{59FF785D-77B4-4425-AF3F-E7AEF00ED396}">
            <xm:f>NOT(ISERROR(SEARCH("P",D11)))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09" operator="containsText" id="{FA6B8655-16AA-4350-BB9A-83CF9FACB54D}">
            <xm:f>NOT(ISERROR(SEARCH("Q",D11)))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08" operator="containsText" id="{62D3430D-0525-4D65-91B3-CCEE2AC1944F}">
            <xm:f>NOT(ISERROR(SEARCH("R",D11)))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07" operator="containsText" id="{C625C758-43EE-4F7D-BA96-466C2598A2A2}">
            <xm:f>NOT(ISERROR(SEARCH("S",D11)))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06" operator="containsText" id="{CA642E91-EC80-4FAB-833E-A6D835035CA7}">
            <xm:f>NOT(ISERROR(SEARCH("T",D11)))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20" operator="containsText" id="{06484992-7C8A-460E-8CA4-475C6047B4FD}">
            <xm:f>NOT(ISERROR(SEARCH("F",D11)))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25" operator="containsText" id="{80BE19B4-88B1-49ED-BDEB-FE7E960FD3FC}">
            <xm:f>NOT(ISERROR(SEARCH("A",D11)))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24" operator="beginsWith" id="{C00F4DD9-C37C-4870-ADA0-8752700AA9E9}">
            <xm:f>LEFT(D11,LEN("B"))="B"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23" operator="containsText" id="{4606FD85-ACFB-4A3B-9E36-9855BA71E78C}">
            <xm:f>NOT(ISERROR(SEARCH("C",D11)))</xm:f>
            <xm:f>"C"</xm:f>
            <x14:dxf>
              <fill>
                <patternFill>
                  <bgColor rgb="FFAEFEEF"/>
                </patternFill>
              </fill>
            </x14:dxf>
          </x14:cfRule>
          <xm:sqref>D11:AF11</xm:sqref>
        </x14:conditionalFormatting>
        <x14:conditionalFormatting xmlns:xm="http://schemas.microsoft.com/office/excel/2006/main">
          <x14:cfRule type="containsText" priority="605" operator="containsText" id="{6F32435D-C0FD-415B-BB24-583099B8459D}">
            <xm:f>NOT(ISERROR(SEARCH("I",D58)))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04" operator="containsText" id="{1CD2583F-5F2D-4089-862C-9E322DAC295D}">
            <xm:f>NOT(ISERROR(SEARCH("J",D58)))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03" operator="containsText" id="{1342852F-0CDF-4588-AB92-22084105EBFF}">
            <xm:f>NOT(ISERROR(SEARCH("K",D58)))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01" operator="containsText" id="{C725D0B4-E6AA-469B-906A-9529A0356560}">
            <xm:f>NOT(ISERROR(SEARCH("M",D58)))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94" operator="containsText" id="{B2B5B721-2C0B-46F5-9190-376D91C5033D}">
            <xm:f>NOT(ISERROR(SEARCH("T",D58)))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95" operator="containsText" id="{A89FA827-EE6C-4323-85A1-62C0BE1246B0}">
            <xm:f>NOT(ISERROR(SEARCH("S",D58)))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96" operator="containsText" id="{D8E22ABE-CAAE-4B08-87D5-4B4EA6E8CC57}">
            <xm:f>NOT(ISERROR(SEARCH("R",D58)))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97" operator="containsText" id="{51498615-A9D9-4C06-89B9-E64A9C5D7AB3}">
            <xm:f>NOT(ISERROR(SEARCH("Q",D58)))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98" operator="containsText" id="{F9B08E9B-4662-48F3-8D47-C2CBB324712A}">
            <xm:f>NOT(ISERROR(SEARCH("P",D58)))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99" operator="containsText" id="{7FB1DBCA-A23F-4BC9-A651-2FED5C8FB0A9}">
            <xm:f>NOT(ISERROR(SEARCH("O",D58)))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00" operator="containsText" id="{28BCF651-C6F2-4C34-9116-8CFA3A48E917}">
            <xm:f>NOT(ISERROR(SEARCH("N",D58)))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02" operator="containsText" id="{B20694C1-3242-4785-BE21-509213166B50}">
            <xm:f>NOT(ISERROR(SEARCH("L",D58)))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13" operator="containsText" id="{D12341D4-1207-4F21-9EE4-AED1DDAB4438}">
            <xm:f>NOT(ISERROR(SEARCH("A",D58)))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12" operator="beginsWith" id="{07B57DA0-A452-4912-A0D6-2C60A0A4D743}">
            <xm:f>LEFT(D58,LEN("B"))="B"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11" operator="containsText" id="{9A8FC4CD-1F5E-400E-872B-093A42F93F10}">
            <xm:f>NOT(ISERROR(SEARCH("C",D58)))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10" operator="containsText" id="{5387D3B5-7F2B-4682-9CAF-0443871946D0}">
            <xm:f>NOT(ISERROR(SEARCH("D",D58)))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09" operator="endsWith" id="{5E1254EA-5992-42AA-99AB-7AA3DDB62261}">
            <xm:f>RIGHT(D58,LEN("E"))="E"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08" operator="containsText" id="{A74A36A1-B145-4E2C-932F-01ABA1653D69}">
            <xm:f>NOT(ISERROR(SEARCH("F",D58)))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07" operator="containsText" id="{A9CE126F-2FC6-49FC-8357-20B4A1ADE939}">
            <xm:f>NOT(ISERROR(SEARCH("G",D58)))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06" operator="containsText" id="{4B8F0092-7A00-466B-8734-88AB54D5AB89}">
            <xm:f>NOT(ISERROR(SEARCH("H",D58)))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D58:AG63</xm:sqref>
        </x14:conditionalFormatting>
        <x14:conditionalFormatting xmlns:xm="http://schemas.microsoft.com/office/excel/2006/main">
          <x14:cfRule type="dataBar" id="{2BFC0CA6-ECD5-41D0-B588-A0CFCD1166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D20:AH20</xm:sqref>
        </x14:conditionalFormatting>
        <x14:conditionalFormatting xmlns:xm="http://schemas.microsoft.com/office/excel/2006/main">
          <x14:cfRule type="dataBar" id="{454FF023-9AF4-44E1-A2C2-4C9358A1C71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D21:AH21</xm:sqref>
        </x14:conditionalFormatting>
        <x14:conditionalFormatting xmlns:xm="http://schemas.microsoft.com/office/excel/2006/main">
          <x14:cfRule type="containsText" priority="503" operator="containsText" id="{1632D268-3D4D-49A5-A89D-7A990D2AE391}">
            <xm:f>NOT(ISERROR(SEARCH("S",D39)))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02" operator="containsText" id="{98800B5D-B77D-4E12-839F-8775CA1882E3}">
            <xm:f>NOT(ISERROR(SEARCH("T",D39)))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16" operator="containsText" id="{B3DDB77B-9EC9-4D73-85CB-21418D4FB0A4}">
            <xm:f>NOT(ISERROR(SEARCH("F",D39)))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15" operator="containsText" id="{1082C414-0595-43E0-824D-3C5FC70D453F}">
            <xm:f>NOT(ISERROR(SEARCH("G",D39)))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14" operator="containsText" id="{0BFC605F-D2A3-43FD-80B6-92C9562734EF}">
            <xm:f>NOT(ISERROR(SEARCH("H",D39)))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13" operator="containsText" id="{A18F37AD-F45B-48AC-A523-9CA2DC95A5C4}">
            <xm:f>NOT(ISERROR(SEARCH("I",D39)))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12" operator="containsText" id="{D1B53EE9-AB95-4074-A54D-49F9EB1BD6E7}">
            <xm:f>NOT(ISERROR(SEARCH("J",D39)))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19" operator="containsText" id="{06719713-C1F6-40FD-8FE2-85D0483918CB}">
            <xm:f>NOT(ISERROR(SEARCH("C",D39)))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10" operator="containsText" id="{1906EDEA-B41C-4A60-BCD3-EC6D15DA4938}">
            <xm:f>NOT(ISERROR(SEARCH("L",D39)))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09" operator="containsText" id="{D233D523-D1CC-4495-B1E2-8630372D79BA}">
            <xm:f>NOT(ISERROR(SEARCH("M",D39)))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08" operator="containsText" id="{47D67714-B673-4420-9CD5-026BE2287B72}">
            <xm:f>NOT(ISERROR(SEARCH("N",D39)))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07" operator="containsText" id="{FBC0B335-24CB-4CB8-9710-32464A92CF08}">
            <xm:f>NOT(ISERROR(SEARCH("O",D39)))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06" operator="containsText" id="{4BBADC27-60B5-48A9-B926-676974662DD4}">
            <xm:f>NOT(ISERROR(SEARCH("P",D39)))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05" operator="containsText" id="{45D77F00-4D35-4159-8617-7AB429B9AAF7}">
            <xm:f>NOT(ISERROR(SEARCH("Q",D39)))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11" operator="containsText" id="{68F2E3C9-61F9-43C4-9DC7-88FA41B9A6F1}">
            <xm:f>NOT(ISERROR(SEARCH("K",D39)))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21" operator="containsText" id="{8433D3CB-E5F5-4BFE-88E0-28656B173ABB}">
            <xm:f>NOT(ISERROR(SEARCH("A",D39)))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20" operator="beginsWith" id="{711F62BD-4756-4EA8-8E56-0261126B2E0A}">
            <xm:f>LEFT(D39,LEN("B"))="B"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18" operator="containsText" id="{EDF72408-1838-4919-A34E-A5C0C1578738}">
            <xm:f>NOT(ISERROR(SEARCH("D",D39)))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17" operator="endsWith" id="{AC60EC2B-920E-42C4-9329-6BEA180B2BD0}">
            <xm:f>RIGHT(D39,LEN("E"))="E"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04" operator="containsText" id="{35028931-C126-4F63-88CE-22C586487008}">
            <xm:f>NOT(ISERROR(SEARCH("R",D39)))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D39:AH40</xm:sqref>
        </x14:conditionalFormatting>
        <x14:conditionalFormatting xmlns:xm="http://schemas.microsoft.com/office/excel/2006/main">
          <x14:cfRule type="containsText" priority="501" operator="containsText" id="{ED6EC53C-55A1-46D9-8EC0-C234501D6CAF}">
            <xm:f>NOT(ISERROR(SEARCH("Close",D40)))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D40:AH40</xm:sqref>
        </x14:conditionalFormatting>
        <x14:conditionalFormatting xmlns:xm="http://schemas.microsoft.com/office/excel/2006/main">
          <x14:cfRule type="containsText" priority="497" operator="containsText" id="{B2BA7F23-74A2-4D0A-B5DB-3B0E976FCBB9}">
            <xm:f>NOT(ISERROR(SEARCH("D",D41)))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96" operator="endsWith" id="{D7F027E4-E97D-4C7D-82AE-B3C95580344F}">
            <xm:f>RIGHT(D41,LEN("E"))="E"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89" operator="containsText" id="{E59BE561-CD2A-45FE-90E6-2EDA190917FF}">
            <xm:f>NOT(ISERROR(SEARCH("L",D41)))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87" operator="containsText" id="{898E23DD-84FF-488F-89B9-9469EB5BBC83}">
            <xm:f>NOT(ISERROR(SEARCH("N",D41)))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83" operator="containsText" id="{7464DAD0-EC47-4766-B118-C0ED51BD4D10}">
            <xm:f>NOT(ISERROR(SEARCH("R",D41)))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90" operator="containsText" id="{857ABDB6-3A9E-4670-8AA4-888DA3C321FD}">
            <xm:f>NOT(ISERROR(SEARCH("K",D41)))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82" operator="containsText" id="{6CCEEFB3-B144-40FA-ACE3-2A068CE77E2A}">
            <xm:f>NOT(ISERROR(SEARCH("S",D41)))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81" operator="containsText" id="{145B42F2-A520-43E4-AA88-49A1F3AEDD99}">
            <xm:f>NOT(ISERROR(SEARCH("T",D41)))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92" operator="containsText" id="{F30D6FA2-6BB8-4085-A183-6F93050F69BF}">
            <xm:f>NOT(ISERROR(SEARCH("I",D41)))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84" operator="containsText" id="{6B1D23D0-B10D-4C17-B05C-97E082713CFA}">
            <xm:f>NOT(ISERROR(SEARCH("Q",D41)))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93" operator="containsText" id="{A0BE6D39-40F5-42F6-9BBA-2317BF83BAEA}">
            <xm:f>NOT(ISERROR(SEARCH("H",D41)))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94" operator="containsText" id="{B8DF720E-A308-4A96-BC75-C2843BBB02DF}">
            <xm:f>NOT(ISERROR(SEARCH("G",D41)))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95" operator="containsText" id="{58361C28-7159-48BE-AF38-AD1B482D74C6}">
            <xm:f>NOT(ISERROR(SEARCH("F",D41)))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91" operator="containsText" id="{7F46B4CB-D1BF-48AD-B0E8-63559863A3CA}">
            <xm:f>NOT(ISERROR(SEARCH("J",D41)))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85" operator="containsText" id="{AD22B94D-97D8-47FE-AB16-652710105DF7}">
            <xm:f>NOT(ISERROR(SEARCH("P",D41)))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86" operator="containsText" id="{D6B29E24-D1D9-4526-AF77-2A84CA4C4F84}">
            <xm:f>NOT(ISERROR(SEARCH("O",D41)))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88" operator="containsText" id="{72104447-DFD4-43DB-9EC8-860F0ECCE876}">
            <xm:f>NOT(ISERROR(SEARCH("M",D41)))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00" operator="containsText" id="{E3D4E021-B3E4-4AC7-9AE4-B4C3133BAD65}">
            <xm:f>NOT(ISERROR(SEARCH("A",D41)))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99" operator="beginsWith" id="{5567A676-80C3-4C43-9D29-4E52AA16220A}">
            <xm:f>LEFT(D41,LEN("B"))="B"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98" operator="containsText" id="{75EE9552-36B7-4582-8068-FDBC74D86546}">
            <xm:f>NOT(ISERROR(SEARCH("C",D41)))</xm:f>
            <xm:f>"C"</xm:f>
            <x14:dxf>
              <fill>
                <patternFill>
                  <bgColor rgb="FFAEFEEF"/>
                </patternFill>
              </fill>
            </x14:dxf>
          </x14:cfRule>
          <xm:sqref>D41:AH42</xm:sqref>
        </x14:conditionalFormatting>
        <x14:conditionalFormatting xmlns:xm="http://schemas.microsoft.com/office/excel/2006/main">
          <x14:cfRule type="containsText" priority="480" operator="containsText" id="{56EB3B50-5C5F-4360-B379-FACDB33342A7}">
            <xm:f>NOT(ISERROR(SEARCH("Close",D42)))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D42:AH42</xm:sqref>
        </x14:conditionalFormatting>
        <x14:conditionalFormatting xmlns:xm="http://schemas.microsoft.com/office/excel/2006/main">
          <x14:cfRule type="containsText" priority="188" operator="containsText" id="{9D66F30F-04F7-408F-AA76-27DF668987D5}">
            <xm:f>NOT(ISERROR(SEARCH("Q",D43)))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89" operator="containsText" id="{4FCABAF6-F3DF-4252-B863-461951D38637}">
            <xm:f>NOT(ISERROR(SEARCH("P",D43)))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90" operator="containsText" id="{423E0720-353F-42AC-A3FA-7B578164110A}">
            <xm:f>NOT(ISERROR(SEARCH("O",D43)))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91" operator="containsText" id="{2E8C7DC3-F7C6-4D83-9D78-796F37C04363}">
            <xm:f>NOT(ISERROR(SEARCH("N",D43)))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92" operator="containsText" id="{02C5D267-90FC-4524-AD1C-3CFA67EFBBD7}">
            <xm:f>NOT(ISERROR(SEARCH("M",D43)))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93" operator="containsText" id="{140391F6-3EFC-4488-BC73-EA874F3BE8D0}">
            <xm:f>NOT(ISERROR(SEARCH("L",D43)))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94" operator="containsText" id="{24C9C3FE-2FA7-46F0-923C-95765000B001}">
            <xm:f>NOT(ISERROR(SEARCH("K",D43)))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95" operator="containsText" id="{8E65119C-AA8D-4EF2-8262-1CBD2B891631}">
            <xm:f>NOT(ISERROR(SEARCH("J",D43)))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96" operator="containsText" id="{14D2E1AD-86AC-4DF9-8F16-4A0ED5B388F8}">
            <xm:f>NOT(ISERROR(SEARCH("I",D43)))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97" operator="containsText" id="{02F89ADD-1F44-4415-B732-3080F4D69335}">
            <xm:f>NOT(ISERROR(SEARCH("H",D43)))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98" operator="containsText" id="{CB74E985-163E-4D04-BC68-63C70A4D51E7}">
            <xm:f>NOT(ISERROR(SEARCH("G",D43)))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99" operator="containsText" id="{B3D28D51-4D68-4DE9-B878-1CB984C3D6EA}">
            <xm:f>NOT(ISERROR(SEARCH("F",D43)))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00" operator="endsWith" id="{1683F63F-55E7-4568-8F23-E7BC2B44BF10}">
            <xm:f>RIGHT(D43,LEN("E"))="E"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01" operator="containsText" id="{CDCEFC2C-6830-4A32-9C30-08186F666C40}">
            <xm:f>NOT(ISERROR(SEARCH("D",D43)))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02" operator="containsText" id="{4A2EF756-FE49-4394-BC2B-68EDDCD3EC72}">
            <xm:f>NOT(ISERROR(SEARCH("C",D43)))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03" operator="beginsWith" id="{10E09FB6-2220-46C2-BEBD-72B8F53E4FE7}">
            <xm:f>LEFT(D43,LEN("B"))="B"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04" operator="containsText" id="{C1AA01C5-6DA0-4770-95F8-EC5D7ED2FBE4}">
            <xm:f>NOT(ISERROR(SEARCH("A",D43)))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85" operator="containsText" id="{654E3DF3-6E3D-48C0-8C46-847B9D61D50F}">
            <xm:f>NOT(ISERROR(SEARCH("T",D43)))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86" operator="containsText" id="{490D8157-54FE-49C6-9952-65A1C720FDFC}">
            <xm:f>NOT(ISERROR(SEARCH("S",D43)))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87" operator="containsText" id="{3A266FCE-E5A4-461C-8D80-2B1BE2622F1C}">
            <xm:f>NOT(ISERROR(SEARCH("R",D43)))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D43:AH43</xm:sqref>
        </x14:conditionalFormatting>
        <x14:conditionalFormatting xmlns:xm="http://schemas.microsoft.com/office/excel/2006/main">
          <x14:cfRule type="containsText" priority="205" operator="containsText" id="{ED0E5884-548A-4B48-A2E5-646A8C9B317F}">
            <xm:f>NOT(ISERROR(SEARCH("Close",D44)))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57" operator="containsText" id="{DCC7274E-AC3F-4A42-840C-B42146BC903A}">
            <xm:f>NOT(ISERROR(SEARCH("S",D44)))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58" operator="containsText" id="{7CB525FA-9798-46BB-BDEB-12AFCDE92B38}">
            <xm:f>NOT(ISERROR(SEARCH("R",D44)))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59" operator="containsText" id="{10DCEC2F-9DA6-4DD2-8D09-926AF612FD20}">
            <xm:f>NOT(ISERROR(SEARCH("Q",D44)))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60" operator="containsText" id="{7F500C83-8666-438A-9CEA-CD7DA98EB672}">
            <xm:f>NOT(ISERROR(SEARCH("P",D44)))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61" operator="containsText" id="{238021CF-28B2-42B7-8BF3-264825E10950}">
            <xm:f>NOT(ISERROR(SEARCH("O",D44)))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62" operator="containsText" id="{3428604D-809C-415F-A551-FED46B44250B}">
            <xm:f>NOT(ISERROR(SEARCH("N",D44)))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63" operator="containsText" id="{952DFD78-FC01-432D-B106-F7FEC010138A}">
            <xm:f>NOT(ISERROR(SEARCH("M",D44)))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64" operator="containsText" id="{0E4538F0-2F6A-4B76-A6AD-D4AABA1F43BC}">
            <xm:f>NOT(ISERROR(SEARCH("L",D44)))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65" operator="containsText" id="{5DAC08F0-6C72-467D-B31B-11DAF40D49A1}">
            <xm:f>NOT(ISERROR(SEARCH("K",D44)))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66" operator="containsText" id="{BB01445E-6EC4-4C33-8EBB-BB994F285D9D}">
            <xm:f>NOT(ISERROR(SEARCH("J",D44)))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67" operator="containsText" id="{6BEA5B57-3D4A-40EA-9D24-B46E609778E4}">
            <xm:f>NOT(ISERROR(SEARCH("I",D44)))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68" operator="containsText" id="{5319A9C9-ABE2-4EB9-AB7C-F09DFD4EF88A}">
            <xm:f>NOT(ISERROR(SEARCH("H",D44)))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69" operator="containsText" id="{AD1299B9-7C69-407D-BDFE-941A9E54439A}">
            <xm:f>NOT(ISERROR(SEARCH("G",D44)))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70" operator="containsText" id="{4E7D31DF-8D9F-41BC-BDC2-B2D9F6462CBD}">
            <xm:f>NOT(ISERROR(SEARCH("F",D44)))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371" operator="endsWith" id="{6B00F90D-6004-42C5-BB3C-4B6808CB83F1}">
            <xm:f>RIGHT(D44,LEN("E"))="E"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56" operator="containsText" id="{DB14DF33-631C-4813-A861-D042DA309DE9}">
            <xm:f>NOT(ISERROR(SEARCH("T",D44)))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75" operator="containsText" id="{76310189-056E-4D88-8A64-985CDB180462}">
            <xm:f>NOT(ISERROR(SEARCH("A",D44)))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74" operator="beginsWith" id="{2F109101-39BC-430C-A916-C9F9F29715CE}">
            <xm:f>LEFT(D44,LEN("B"))="B"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73" operator="containsText" id="{FCA234F0-2F9B-45EC-A255-729F8B288B29}">
            <xm:f>NOT(ISERROR(SEARCH("C",D44)))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72" operator="containsText" id="{84A08853-76D0-42FA-BF1B-AABB25E2D6D4}">
            <xm:f>NOT(ISERROR(SEARCH("D",D44)))</xm:f>
            <xm:f>"D"</xm:f>
            <x14:dxf>
              <fill>
                <patternFill>
                  <bgColor rgb="FF66FF99"/>
                </patternFill>
              </fill>
            </x14:dxf>
          </x14:cfRule>
          <xm:sqref>D44:AH44</xm:sqref>
        </x14:conditionalFormatting>
        <x14:conditionalFormatting xmlns:xm="http://schemas.microsoft.com/office/excel/2006/main">
          <x14:cfRule type="containsText" priority="172" operator="containsText" id="{5A1CF730-2AFF-428B-97A2-03679875B825}">
            <xm:f>NOT(ISERROR(SEARCH("M",D45)))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67" operator="containsText" id="{790D6E91-751B-442A-BF5B-8869F584688E}">
            <xm:f>NOT(ISERROR(SEARCH("R",D45)))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74" operator="containsText" id="{AE655B75-AF14-4C61-AE50-65C264BFB521}">
            <xm:f>NOT(ISERROR(SEARCH("K",D45)))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75" operator="containsText" id="{76C21E0A-1DBB-4405-BB6E-776FC2438D87}">
            <xm:f>NOT(ISERROR(SEARCH("J",D45)))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76" operator="containsText" id="{E0C18588-88A2-49AE-95C1-CAF0E8AC4AB7}">
            <xm:f>NOT(ISERROR(SEARCH("I",D45)))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77" operator="containsText" id="{8253CB83-7D40-4009-8932-04A794153340}">
            <xm:f>NOT(ISERROR(SEARCH("H",D45)))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78" operator="containsText" id="{29D94114-A040-4139-97C4-2766158FB666}">
            <xm:f>NOT(ISERROR(SEARCH("G",D45)))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79" operator="containsText" id="{ED1CE31E-7152-4D4A-A151-FBFC458454B1}">
            <xm:f>NOT(ISERROR(SEARCH("F",D45)))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80" operator="endsWith" id="{BCA79068-BC0A-48C7-82A0-6EFB74DC5F3F}">
            <xm:f>RIGHT(D45,LEN("E"))="E"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81" operator="containsText" id="{47609078-6BBA-43AE-B333-5928E13DA54F}">
            <xm:f>NOT(ISERROR(SEARCH("D",D45)))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73" operator="containsText" id="{F53DA3FC-FE42-4E1B-8DF8-4160802DE551}">
            <xm:f>NOT(ISERROR(SEARCH("L",D45)))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82" operator="containsText" id="{3C692103-77A0-460F-8C8F-08B8E908E00A}">
            <xm:f>NOT(ISERROR(SEARCH("C",D45)))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83" operator="beginsWith" id="{1EC754E9-D75D-4DE9-87E4-7BDE25A0177B}">
            <xm:f>LEFT(D45,LEN("B"))="B"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84" operator="containsText" id="{9082E287-5C99-4FF8-9B23-94AA003DDCE5}">
            <xm:f>NOT(ISERROR(SEARCH("A",D45)))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65" operator="containsText" id="{4B8629BA-0472-4FE7-B0CA-5D6CFE7EADD6}">
            <xm:f>NOT(ISERROR(SEARCH("T",D45)))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66" operator="containsText" id="{36BBB56B-FC19-47F0-81FD-7E086FC0EEC6}">
            <xm:f>NOT(ISERROR(SEARCH("S",D45)))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68" operator="containsText" id="{A4A47E59-325F-4EF8-A103-B17ED8EA6E74}">
            <xm:f>NOT(ISERROR(SEARCH("Q",D45)))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69" operator="containsText" id="{554CF95A-CA62-41F7-AAF7-3AA234DA35D7}">
            <xm:f>NOT(ISERROR(SEARCH("P",D45)))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70" operator="containsText" id="{8EAFD257-8DF6-4552-86D2-6966A365CA74}">
            <xm:f>NOT(ISERROR(SEARCH("O",D45)))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71" operator="containsText" id="{DD3A689A-471A-4505-8406-A1F0BDC723CC}">
            <xm:f>NOT(ISERROR(SEARCH("N",D45)))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D45:AH45</xm:sqref>
        </x14:conditionalFormatting>
        <x14:conditionalFormatting xmlns:xm="http://schemas.microsoft.com/office/excel/2006/main">
          <x14:cfRule type="beginsWith" priority="354" operator="beginsWith" id="{D5D409F4-6119-4A76-96DC-8964B6A778DE}">
            <xm:f>LEFT(D46,LEN("B"))="B"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53" operator="containsText" id="{A0A3FB12-6435-4885-9DDE-D635B39DBF0F}">
            <xm:f>NOT(ISERROR(SEARCH("C",D46)))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52" operator="containsText" id="{11C3A38E-1071-4D49-8131-5EA2464A9B73}">
            <xm:f>NOT(ISERROR(SEARCH("D",D46)))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51" operator="endsWith" id="{45ACA255-4653-41D0-A28B-FA975FAC5027}">
            <xm:f>RIGHT(D46,LEN("E"))="E"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50" operator="containsText" id="{BCB0CFE3-E294-4CA8-B240-2C9A5E8EC5EA}">
            <xm:f>NOT(ISERROR(SEARCH("F",D46)))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49" operator="containsText" id="{0C62ABCD-5341-45F1-88EF-1E1469CA360C}">
            <xm:f>NOT(ISERROR(SEARCH("G",D46)))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48" operator="containsText" id="{272BDC9A-6360-4201-9812-4756843A88CF}">
            <xm:f>NOT(ISERROR(SEARCH("H",D46)))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47" operator="containsText" id="{0870CBEA-D95E-4CAB-B6E2-F2D72F63E1BA}">
            <xm:f>NOT(ISERROR(SEARCH("I",D46)))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46" operator="containsText" id="{81FF137C-8589-4526-9BF6-F3B614F6FBAA}">
            <xm:f>NOT(ISERROR(SEARCH("J",D46)))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44" operator="containsText" id="{846EE214-5B78-4D0E-8199-D35EF9A6ED0B}">
            <xm:f>NOT(ISERROR(SEARCH("L",D46)))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43" operator="containsText" id="{C4E097A3-5C43-42A0-A3AA-010C17DE3C32}">
            <xm:f>NOT(ISERROR(SEARCH("M",D46)))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42" operator="containsText" id="{F93325A9-DFEE-42BD-BD83-A77523621B54}">
            <xm:f>NOT(ISERROR(SEARCH("N",D46)))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41" operator="containsText" id="{4F833CC8-2E2D-48BD-A3F4-7C331678E936}">
            <xm:f>NOT(ISERROR(SEARCH("O",D46)))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40" operator="containsText" id="{EEE0B052-342E-4BD4-9285-AE705B9F0DB3}">
            <xm:f>NOT(ISERROR(SEARCH("P",D46)))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39" operator="containsText" id="{2F2CA389-3A0D-4CB2-97F6-AE110BA141A3}">
            <xm:f>NOT(ISERROR(SEARCH("Q",D46)))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45" operator="containsText" id="{AF3D93DB-2BDB-46C9-B004-4AD3DC9AF451}">
            <xm:f>NOT(ISERROR(SEARCH("K",D46)))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55" operator="containsText" id="{561320AC-648A-4C9F-93AD-5D4D1A5B32BD}">
            <xm:f>NOT(ISERROR(SEARCH("A",D46)))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36" operator="containsText" id="{64714BFB-9251-40AA-A933-2A4838BB6E0A}">
            <xm:f>NOT(ISERROR(SEARCH("T",D46)))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37" operator="containsText" id="{0F5BBFF4-D258-4E7F-9750-58EFA459D42E}">
            <xm:f>NOT(ISERROR(SEARCH("S",D46)))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38" operator="containsText" id="{651E9D3D-FD2C-4342-AE90-B3289613A24F}">
            <xm:f>NOT(ISERROR(SEARCH("R",D46)))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35" operator="containsText" id="{554EF772-586B-497B-9162-2F2A2607650F}">
            <xm:f>NOT(ISERROR(SEARCH("Close",D46)))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D46:AH46</xm:sqref>
        </x14:conditionalFormatting>
        <x14:conditionalFormatting xmlns:xm="http://schemas.microsoft.com/office/excel/2006/main">
          <x14:cfRule type="containsText" priority="152" operator="containsText" id="{6A1C19D9-0CA9-4317-925F-C347A36E2F6A}">
            <xm:f>NOT(ISERROR(SEARCH("M",D47)))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53" operator="containsText" id="{0B5FEE2C-3C3D-4B50-859F-EEBBDF450BB0}">
            <xm:f>NOT(ISERROR(SEARCH("L",D47)))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54" operator="containsText" id="{38F8C2B1-D56C-40E8-BE64-AF8B8FFCD214}">
            <xm:f>NOT(ISERROR(SEARCH("K",D47)))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55" operator="containsText" id="{0CDC9971-FA1E-40B2-AD08-DF48AC9F8D47}">
            <xm:f>NOT(ISERROR(SEARCH("J",D47)))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56" operator="containsText" id="{486CB72F-1E04-475E-B52C-2C5576D5AED0}">
            <xm:f>NOT(ISERROR(SEARCH("I",D47)))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beginsWith" priority="163" operator="beginsWith" id="{CED26425-9689-48AF-B47C-285387BFBE31}">
            <xm:f>LEFT(D47,LEN("B"))="B"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64" operator="containsText" id="{39388576-DC43-4D13-9F26-E37CDB07484E}">
            <xm:f>NOT(ISERROR(SEARCH("A",D47)))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49" operator="containsText" id="{F93FF4A2-50AC-4A04-8A14-B05C273D0389}">
            <xm:f>NOT(ISERROR(SEARCH("P",D47)))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50" operator="containsText" id="{B11C6334-10CA-4FCF-9395-F0665586BDDB}">
            <xm:f>NOT(ISERROR(SEARCH("O",D47)))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58" operator="containsText" id="{972B6177-6A0E-4D21-924C-ED3B35E20ADA}">
            <xm:f>NOT(ISERROR(SEARCH("G",D47)))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51" operator="containsText" id="{51F9B3A3-3989-43DD-86A1-AD654C142D2D}">
            <xm:f>NOT(ISERROR(SEARCH("N",D47)))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ndsWith" priority="160" operator="endsWith" id="{1E30C9A0-973C-4DA9-8EE1-B19147251766}">
            <xm:f>RIGHT(D47,LEN("E"))="E"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47" operator="containsText" id="{E0DEF69C-E5F0-4472-9F90-13A085E7CD57}">
            <xm:f>NOT(ISERROR(SEARCH("R",D47)))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46" operator="containsText" id="{832C272D-E3D0-4C2F-B16D-C380DDA5B896}">
            <xm:f>NOT(ISERROR(SEARCH("S",D47)))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45" operator="containsText" id="{5C9BB067-45A2-4302-A817-6B8F4780529D}">
            <xm:f>NOT(ISERROR(SEARCH("T",D47)))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59" operator="containsText" id="{0ACCBC6C-97D7-4BF7-B0E8-2FAF7FB2F4DB}">
            <xm:f>NOT(ISERROR(SEARCH("F",D47)))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48" operator="containsText" id="{73E5C349-B8AA-47CD-B7A1-C5F477AD4A54}">
            <xm:f>NOT(ISERROR(SEARCH("Q",D47)))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61" operator="containsText" id="{CE674668-64A2-4176-9E4A-0764CBDF761D}">
            <xm:f>NOT(ISERROR(SEARCH("D",D47)))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62" operator="containsText" id="{C471603C-80A9-4EB9-834B-595A0EFB0A3B}">
            <xm:f>NOT(ISERROR(SEARCH("C",D47)))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57" operator="containsText" id="{9EC1792E-4348-4C85-8E06-43784AD69F3E}">
            <xm:f>NOT(ISERROR(SEARCH("H",D47)))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D47:AH47</xm:sqref>
        </x14:conditionalFormatting>
        <x14:conditionalFormatting xmlns:xm="http://schemas.microsoft.com/office/excel/2006/main">
          <x14:cfRule type="containsText" priority="414" operator="containsText" id="{11D28F57-DFD1-4A9D-8107-8F06A3EE76D4}">
            <xm:f>NOT(ISERROR(SEARCH("D",D48)))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17" operator="containsText" id="{388B6720-0A80-4A3D-AABB-BE398423EAC9}">
            <xm:f>NOT(ISERROR(SEARCH("A",D48)))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16" operator="beginsWith" id="{6DB146F7-95F0-4DD7-9EEE-B28096400CBA}">
            <xm:f>LEFT(D48,LEN("B"))="B"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15" operator="containsText" id="{23FD5E68-E1D9-43D6-998E-5C8166630B3F}">
            <xm:f>NOT(ISERROR(SEARCH("C",D48)))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413" operator="endsWith" id="{D89B67BD-D613-4EE5-89AC-D04085FFFC0F}">
            <xm:f>RIGHT(D48,LEN("E"))="E"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12" operator="containsText" id="{2B6DACBB-783F-4222-819C-0F0D10386AD6}">
            <xm:f>NOT(ISERROR(SEARCH("F",D48)))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11" operator="containsText" id="{F43F4ABE-C462-4F05-A173-E32D40F5B14B}">
            <xm:f>NOT(ISERROR(SEARCH("G",D48)))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10" operator="containsText" id="{D611E6B0-0076-4D49-95B0-CDD9CEAAC536}">
            <xm:f>NOT(ISERROR(SEARCH("H",D48)))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97" operator="containsText" id="{7A9BF96F-AF50-4AB4-BB27-8A7B5B9C1BB6}">
            <xm:f>NOT(ISERROR(SEARCH("Close",D48)))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09" operator="containsText" id="{80B45C39-BF8D-4C30-B58F-CB77565F6B3A}">
            <xm:f>NOT(ISERROR(SEARCH("I",D48)))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08" operator="containsText" id="{12A5AB51-7CCE-417D-A87E-190426110009}">
            <xm:f>NOT(ISERROR(SEARCH("J",D48)))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07" operator="containsText" id="{87FA3E81-96F1-4F41-BF7C-C7D83AD51046}">
            <xm:f>NOT(ISERROR(SEARCH("K",D48)))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06" operator="containsText" id="{901DB026-E10D-42A5-ABBF-0503FCD8E1C8}">
            <xm:f>NOT(ISERROR(SEARCH("L",D48)))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05" operator="containsText" id="{74728AEE-664B-484E-AEF8-6C74C045A59E}">
            <xm:f>NOT(ISERROR(SEARCH("M",D48)))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04" operator="containsText" id="{B7D26CF3-8CAD-4B1C-9E59-22331FB2750A}">
            <xm:f>NOT(ISERROR(SEARCH("N",D48)))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03" operator="containsText" id="{490CA542-0A54-40EF-B4DC-2C4A0F759EEF}">
            <xm:f>NOT(ISERROR(SEARCH("O",D48)))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02" operator="containsText" id="{4BC61035-008E-48E2-BD0F-D5D94976F8D1}">
            <xm:f>NOT(ISERROR(SEARCH("P",D48)))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01" operator="containsText" id="{9352C0C7-CC10-4603-9122-B9A6AF503170}">
            <xm:f>NOT(ISERROR(SEARCH("Q",D48)))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00" operator="containsText" id="{584E06BA-E0D4-46EE-8E23-B18951745127}">
            <xm:f>NOT(ISERROR(SEARCH("R",D48)))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99" operator="containsText" id="{D4BA4F3E-A6D7-4379-A4C6-D480B15C41E7}">
            <xm:f>NOT(ISERROR(SEARCH("S",D48)))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98" operator="containsText" id="{6B8B6629-5EC9-45CF-9AA9-5104306A54AC}">
            <xm:f>NOT(ISERROR(SEARCH("T",D48)))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D48:AH48</xm:sqref>
        </x14:conditionalFormatting>
        <x14:conditionalFormatting xmlns:xm="http://schemas.microsoft.com/office/excel/2006/main">
          <x14:cfRule type="containsText" priority="87" operator="containsText" id="{7EF0EFE2-D3F7-4968-B792-B62A853B5B8E}">
            <xm:f>NOT(ISERROR(SEARCH("R",D49)))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8" operator="containsText" id="{88501A30-46DB-41A7-9E9A-C7B1B1CDD301}">
            <xm:f>NOT(ISERROR(SEARCH("Q",D49)))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9" operator="containsText" id="{E918866C-993E-4E8A-BA1B-330CC93D7268}">
            <xm:f>NOT(ISERROR(SEARCH("P",D49)))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90" operator="containsText" id="{93176FB4-4047-4341-891B-D110B6D8A04C}">
            <xm:f>NOT(ISERROR(SEARCH("O",D49)))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92" operator="containsText" id="{F85B23B1-4319-4AF2-AAF3-74BC5703B330}">
            <xm:f>NOT(ISERROR(SEARCH("M",D49)))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3" operator="containsText" id="{077B5967-8ADF-403B-ADFB-1A2EA8F68A72}">
            <xm:f>NOT(ISERROR(SEARCH("L",D49)))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4" operator="containsText" id="{8262F6F6-A1C6-44DB-9FEE-55AC4C246440}">
            <xm:f>NOT(ISERROR(SEARCH("K",D49)))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1" operator="containsText" id="{B70EFE86-B0A8-491E-B3CF-97AA8938DEEF}">
            <xm:f>NOT(ISERROR(SEARCH("N",D49)))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5" operator="containsText" id="{E7A08EC9-7BE3-4D8E-A92E-DB1C5AF3BF41}">
            <xm:f>NOT(ISERROR(SEARCH("J",D49)))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6" operator="containsText" id="{1E978ECC-EC44-4AF4-A11E-F490467303ED}">
            <xm:f>NOT(ISERROR(SEARCH("I",D49)))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7" operator="containsText" id="{6A68D0F2-9066-4936-A33D-DDC0EDBD5965}">
            <xm:f>NOT(ISERROR(SEARCH("H",D49)))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04" operator="containsText" id="{DB4B9FCE-9B28-49F3-8D69-8D4DBDCBA544}">
            <xm:f>NOT(ISERROR(SEARCH("A",D49)))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03" operator="beginsWith" id="{BC0CD167-B30F-4295-B6C3-5B4BC14D42A4}">
            <xm:f>LEFT(D49,LEN("B"))="B"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8" operator="containsText" id="{C25E0931-671B-46FE-84CB-562411F97721}">
            <xm:f>NOT(ISERROR(SEARCH("G",D49)))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9" operator="containsText" id="{3102B721-E75A-422C-8F66-7621EC844D5B}">
            <xm:f>NOT(ISERROR(SEARCH("F",D49)))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00" operator="endsWith" id="{FEFACEDB-B264-414A-9A7D-376D3159334A}">
            <xm:f>RIGHT(D49,LEN("E"))="E"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01" operator="containsText" id="{A2F01870-7463-4AD1-99F6-1BF6F8E098D4}">
            <xm:f>NOT(ISERROR(SEARCH("D",D49)))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02" operator="containsText" id="{D7F73F45-9914-4590-80BD-CF648354AEB5}">
            <xm:f>NOT(ISERROR(SEARCH("C",D49)))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86" operator="containsText" id="{630A1E02-3211-4153-9CEF-621504DE4107}">
            <xm:f>NOT(ISERROR(SEARCH("S",D49)))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5" operator="containsText" id="{56CF8779-D1DF-49C6-8480-6021559D432F}">
            <xm:f>NOT(ISERROR(SEARCH("T",D49)))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D49:AH49</xm:sqref>
        </x14:conditionalFormatting>
        <x14:conditionalFormatting xmlns:xm="http://schemas.microsoft.com/office/excel/2006/main">
          <x14:cfRule type="containsText" priority="394" operator="containsText" id="{D9D2A700-53AE-4130-9D42-D38FC01BE5F8}">
            <xm:f>NOT(ISERROR(SEARCH("C",D50)))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93" operator="containsText" id="{37F8A7D9-7A23-4B34-BCAD-6CB192A0CA87}">
            <xm:f>NOT(ISERROR(SEARCH("D",D50)))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92" operator="endsWith" id="{76526AF1-CEB2-43D7-9534-6CDB38F7F7CB}">
            <xm:f>RIGHT(D50,LEN("E"))="E"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91" operator="containsText" id="{500D5264-2226-4747-B2AF-AAE9F7DE1CF6}">
            <xm:f>NOT(ISERROR(SEARCH("F",D50)))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90" operator="containsText" id="{A4B6E629-9F4D-4E0B-B12C-6643AE7EF238}">
            <xm:f>NOT(ISERROR(SEARCH("G",D50)))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88" operator="containsText" id="{4B584628-CD60-423D-B241-81CE6C5C8C06}">
            <xm:f>NOT(ISERROR(SEARCH("I",D50)))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87" operator="containsText" id="{3D209D88-89CC-4B3A-8A0E-806B57714870}">
            <xm:f>NOT(ISERROR(SEARCH("J",D50)))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86" operator="containsText" id="{4D0E2BD8-FC8F-4CA9-8953-CB39390252E1}">
            <xm:f>NOT(ISERROR(SEARCH("K",D50)))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85" operator="containsText" id="{B8228D3F-8AF5-4F0A-A169-C705BAC280AD}">
            <xm:f>NOT(ISERROR(SEARCH("L",D50)))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84" operator="containsText" id="{20107230-5577-4875-859C-0449D5BB198E}">
            <xm:f>NOT(ISERROR(SEARCH("M",D50)))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83" operator="containsText" id="{2949E487-79F8-4032-BAE8-B3D947CEF113}">
            <xm:f>NOT(ISERROR(SEARCH("N",D50)))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82" operator="containsText" id="{54DDA165-F1A5-47AB-B5F2-36564A1A7F44}">
            <xm:f>NOT(ISERROR(SEARCH("O",D50)))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81" operator="containsText" id="{40994328-6193-4819-9847-1ADEA8648E68}">
            <xm:f>NOT(ISERROR(SEARCH("P",D50)))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80" operator="containsText" id="{76FDD981-179C-4D86-A572-D9844100811D}">
            <xm:f>NOT(ISERROR(SEARCH("Q",D50)))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79" operator="containsText" id="{95EB4C3E-86BD-4908-B7AA-1485EF01928D}">
            <xm:f>NOT(ISERROR(SEARCH("R",D50)))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78" operator="containsText" id="{83E88335-A44D-4EE5-9224-DB5612748CBA}">
            <xm:f>NOT(ISERROR(SEARCH("S",D50)))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77" operator="containsText" id="{5F16945C-0E33-416F-B60A-3C1F311F32F5}">
            <xm:f>NOT(ISERROR(SEARCH("T",D50)))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76" operator="containsText" id="{7B731EDE-9D3B-47CB-97D3-CBAD52552924}">
            <xm:f>NOT(ISERROR(SEARCH("Close",D50)))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96" operator="containsText" id="{7BAB2995-5C56-44BE-9FD7-A799576D834C}">
            <xm:f>NOT(ISERROR(SEARCH("A",D50)))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95" operator="beginsWith" id="{647F4F88-3FA3-494A-8F73-25B92AB13301}">
            <xm:f>LEFT(D50,LEN("B"))="B"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89" operator="containsText" id="{550966DD-86D0-46EF-AC6C-296A1FFA9038}">
            <xm:f>NOT(ISERROR(SEARCH("H",D50)))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D50:AH50</xm:sqref>
        </x14:conditionalFormatting>
        <x14:conditionalFormatting xmlns:xm="http://schemas.microsoft.com/office/excel/2006/main">
          <x14:cfRule type="containsText" priority="141" operator="containsText" id="{FBB52F30-A979-4F19-99F1-9B576FF7ACED}">
            <xm:f>NOT(ISERROR(SEARCH("D",D51)))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42" operator="containsText" id="{0AF3ADC9-116A-4275-B167-387ACC45D4B9}">
            <xm:f>NOT(ISERROR(SEARCH("C",D51)))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43" operator="beginsWith" id="{FD98C4F8-4CF3-46CA-8E49-E9172A2EF269}">
            <xm:f>LEFT(D51,LEN("B"))="B"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44" operator="containsText" id="{74E7BFD7-70EA-452D-9E7B-AD50CDE28330}">
            <xm:f>NOT(ISERROR(SEARCH("A",D51)))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37" operator="containsText" id="{93669654-3704-4DCD-8992-F4A5F97AFE72}">
            <xm:f>NOT(ISERROR(SEARCH("H",D51)))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38" operator="containsText" id="{195B7766-D5B3-429B-815B-E86F449A6AC2}">
            <xm:f>NOT(ISERROR(SEARCH("G",D51)))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25" operator="containsText" id="{582BA3D5-40A6-4985-8A10-97F9B16A6514}">
            <xm:f>NOT(ISERROR(SEARCH("T",D51)))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26" operator="containsText" id="{1E4E61E2-7EEA-4808-80A2-F7FB85E1B9E0}">
            <xm:f>NOT(ISERROR(SEARCH("S",D51)))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27" operator="containsText" id="{455F832F-9F90-41CB-9150-AC1BCFE546D3}">
            <xm:f>NOT(ISERROR(SEARCH("R",D51)))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29" operator="containsText" id="{B3FD692C-79CF-4840-A14F-68A7C2C7EA59}">
            <xm:f>NOT(ISERROR(SEARCH("P",D51)))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0" operator="containsText" id="{58E2AE13-FC6D-408C-8DCD-4804A7E84471}">
            <xm:f>NOT(ISERROR(SEARCH("O",D51)))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31" operator="containsText" id="{94964BFD-1E78-44D7-AC7E-9E7787A7B1EA}">
            <xm:f>NOT(ISERROR(SEARCH("N",D51)))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28" operator="containsText" id="{45B0D07A-3537-488C-AFAA-B2F1ABA9FD26}">
            <xm:f>NOT(ISERROR(SEARCH("Q",D51)))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32" operator="containsText" id="{CEC5C7FF-4A54-48CE-9A57-AFCF4AEF2DB7}">
            <xm:f>NOT(ISERROR(SEARCH("M",D51)))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33" operator="containsText" id="{C9E70D80-5A54-41DE-AC54-99FECAECB17F}">
            <xm:f>NOT(ISERROR(SEARCH("L",D51)))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34" operator="containsText" id="{3E579D50-1B96-4CDE-B8A0-571C18DD2D57}">
            <xm:f>NOT(ISERROR(SEARCH("K",D51)))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35" operator="containsText" id="{802DE05D-981C-4092-83C0-CA91D639E1CF}">
            <xm:f>NOT(ISERROR(SEARCH("J",D51)))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endsWith" priority="140" operator="endsWith" id="{DD6AB269-9CEA-4B06-9459-FF0760032E84}">
            <xm:f>RIGHT(D51,LEN("E"))="E"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36" operator="containsText" id="{E7F59D3C-1D79-4F40-9144-4CF1278A71C7}">
            <xm:f>NOT(ISERROR(SEARCH("I",D51)))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39" operator="containsText" id="{BEB950F7-13D7-4F99-A85C-CBA3F9658F31}">
            <xm:f>NOT(ISERROR(SEARCH("F",D51)))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D51:AH51</xm:sqref>
        </x14:conditionalFormatting>
        <x14:conditionalFormatting xmlns:xm="http://schemas.microsoft.com/office/excel/2006/main">
          <x14:cfRule type="containsText" priority="479" operator="containsText" id="{400FC60B-9DC7-4FAE-A4D7-7B58196EFC14}">
            <xm:f>NOT(ISERROR(SEARCH("A",D52)))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76" operator="containsText" id="{FF49DEC8-3788-43D6-A6B2-EB7D34F54BE8}">
            <xm:f>NOT(ISERROR(SEARCH("D",D52)))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59" operator="containsText" id="{9216356A-95D3-4250-9B85-BDCAFF45745F}">
            <xm:f>NOT(ISERROR(SEARCH("Close",D52)))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60" operator="containsText" id="{911AD5EA-6715-41DA-88B9-C3080057A96E}">
            <xm:f>NOT(ISERROR(SEARCH("T",D52)))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61" operator="containsText" id="{30FF6A99-307F-4C9D-A5BA-021893923BF0}">
            <xm:f>NOT(ISERROR(SEARCH("S",D52)))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62" operator="containsText" id="{F713DCB0-D335-43F2-AE5C-F5DF0EB645F0}">
            <xm:f>NOT(ISERROR(SEARCH("R",D52)))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63" operator="containsText" id="{A627E996-1104-4AA6-9BC8-6535D140B6ED}">
            <xm:f>NOT(ISERROR(SEARCH("Q",D52)))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64" operator="containsText" id="{9DF42696-A2D1-425A-839A-9E1EA331D17B}">
            <xm:f>NOT(ISERROR(SEARCH("P",D52)))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65" operator="containsText" id="{E6B19F6B-1346-4F35-9B72-988E04AB12D4}">
            <xm:f>NOT(ISERROR(SEARCH("O",D52)))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66" operator="containsText" id="{28342595-4230-4727-B4E8-C62446A78BE1}">
            <xm:f>NOT(ISERROR(SEARCH("N",D52)))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67" operator="containsText" id="{4FE8CE15-864C-4CA3-8017-BF1E564DA1A7}">
            <xm:f>NOT(ISERROR(SEARCH("M",D52)))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68" operator="containsText" id="{66B5C61B-A17A-4824-9B7A-C97361DE4328}">
            <xm:f>NOT(ISERROR(SEARCH("L",D52)))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69" operator="containsText" id="{D3BCBB47-2CD2-4804-970B-946DEFA10C16}">
            <xm:f>NOT(ISERROR(SEARCH("K",D52)))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70" operator="containsText" id="{EDD114C0-ECC2-4E04-91E3-F4490F67C074}">
            <xm:f>NOT(ISERROR(SEARCH("J",D52)))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71" operator="containsText" id="{9D075224-67B1-469D-82FB-4812B2F4589C}">
            <xm:f>NOT(ISERROR(SEARCH("I",D52)))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72" operator="containsText" id="{2678E7AE-5A87-4793-AD89-DEE528B371A3}">
            <xm:f>NOT(ISERROR(SEARCH("H",D52)))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73" operator="containsText" id="{51B6CDFB-3549-4B07-9CF4-990D36F2C99D}">
            <xm:f>NOT(ISERROR(SEARCH("G",D52)))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74" operator="containsText" id="{65944F3D-CB51-41FA-BAA2-1C751D233DA2}">
            <xm:f>NOT(ISERROR(SEARCH("F",D52)))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75" operator="endsWith" id="{8DD6314E-9E59-4ED4-9EC9-47D2C5155128}">
            <xm:f>RIGHT(D52,LEN("E"))="E"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77" operator="containsText" id="{87965942-AFD8-4499-908D-C84E46E52C0F}">
            <xm:f>NOT(ISERROR(SEARCH("C",D52)))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78" operator="beginsWith" id="{5AF91A40-14A6-414B-B0E8-9A543D8E8C00}">
            <xm:f>LEFT(D52,LEN("B"))="B"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D52:AH52</xm:sqref>
        </x14:conditionalFormatting>
        <x14:conditionalFormatting xmlns:xm="http://schemas.microsoft.com/office/excel/2006/main">
          <x14:cfRule type="containsText" priority="69" operator="containsText" id="{AB74588E-1774-4D33-A986-BD3E2DF018EF}">
            <xm:f>NOT(ISERROR(SEARCH("P",D53)))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1" operator="containsText" id="{3B595C28-9BBA-439A-890B-40C1612398EC}">
            <xm:f>NOT(ISERROR(SEARCH("N",D53)))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72" operator="containsText" id="{BFCD84BF-5003-4FDF-9DA3-066A177E41B3}">
            <xm:f>NOT(ISERROR(SEARCH("M",D53)))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4" operator="containsText" id="{7F6FB131-57DB-4F9A-A89D-B16356C04542}">
            <xm:f>NOT(ISERROR(SEARCH("K",D53)))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78" operator="containsText" id="{E24D9434-35F6-48A8-9F05-86E7F6C0A452}">
            <xm:f>NOT(ISERROR(SEARCH("G",D53)))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9" operator="containsText" id="{5B0BCCE3-56A3-48FD-B416-EF694D34105D}">
            <xm:f>NOT(ISERROR(SEARCH("F",D53)))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80" operator="endsWith" id="{B77588D5-C21A-4EA1-98A9-68F89B2CD0F4}">
            <xm:f>RIGHT(D53,LEN("E"))="E"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7" operator="containsText" id="{F0B24269-289F-4775-A8EA-3A4D539B9FFA}">
            <xm:f>NOT(ISERROR(SEARCH("R",D53)))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2" operator="containsText" id="{36F3EFE8-1D5C-4E99-BA99-7D87CF709E12}">
            <xm:f>NOT(ISERROR(SEARCH("C",D53)))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83" operator="beginsWith" id="{87D803CA-5AA6-4938-9499-262F68158605}">
            <xm:f>LEFT(D53,LEN("B"))="B"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4" operator="containsText" id="{8CD1BC1F-B486-48CC-840C-AE64D7158F25}">
            <xm:f>NOT(ISERROR(SEARCH("A",D53)))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3" operator="containsText" id="{37D0F69D-0685-4216-8366-8691018AB49D}">
            <xm:f>NOT(ISERROR(SEARCH("L",D53)))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7" operator="containsText" id="{9BA22C4C-DFEE-4AE9-AB00-5D163C77D323}">
            <xm:f>NOT(ISERROR(SEARCH("H",D53)))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0" operator="containsText" id="{EB99A053-CC41-47C8-BA79-64FE4C0C5D21}">
            <xm:f>NOT(ISERROR(SEARCH("O",D53)))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8" operator="containsText" id="{C9C79368-BC0D-4AD2-BF2A-630362325D82}">
            <xm:f>NOT(ISERROR(SEARCH("Q",D53)))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5" operator="containsText" id="{EFEB4439-D61F-41EF-B9DE-F5D834109F65}">
            <xm:f>NOT(ISERROR(SEARCH("T",D53)))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6" operator="containsText" id="{5CD65D01-957B-4031-8BCB-558D557EEDA4}">
            <xm:f>NOT(ISERROR(SEARCH("S",D53)))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1" operator="containsText" id="{D923601F-F48D-4138-8271-599CB95677E2}">
            <xm:f>NOT(ISERROR(SEARCH("D",D53)))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6" operator="containsText" id="{2E67937C-598C-4DB8-8888-3803EC18C321}">
            <xm:f>NOT(ISERROR(SEARCH("I",D53)))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5" operator="containsText" id="{7C015140-82A1-48CE-9F7D-7D9B9F3042F6}">
            <xm:f>NOT(ISERROR(SEARCH("J",D53)))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D53:AH53</xm:sqref>
        </x14:conditionalFormatting>
        <x14:conditionalFormatting xmlns:xm="http://schemas.microsoft.com/office/excel/2006/main">
          <x14:cfRule type="beginsWith" priority="457" operator="beginsWith" id="{213001E9-1E5E-4A8C-8394-626DFF29AB65}">
            <xm:f>LEFT(D54,LEN("B"))="B"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58" operator="containsText" id="{3AECC8AC-0762-40FC-B1C6-DCF449288882}">
            <xm:f>NOT(ISERROR(SEARCH("A",D54)))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39" operator="containsText" id="{4D1CA00F-A0FD-441D-9821-363BCA99A79D}">
            <xm:f>NOT(ISERROR(SEARCH("T",D54)))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56" operator="containsText" id="{4FA3682D-020B-4768-8DC1-9DCF3CAF0BA7}">
            <xm:f>NOT(ISERROR(SEARCH("C",D54)))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55" operator="containsText" id="{F332A8DC-8D71-4B65-8F87-29C8C4B05C6E}">
            <xm:f>NOT(ISERROR(SEARCH("D",D54)))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54" operator="endsWith" id="{1AD75275-49E9-40D2-8796-7F8344D1B35D}">
            <xm:f>RIGHT(D54,LEN("E"))="E"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53" operator="containsText" id="{C0EB0809-7357-4AA1-967D-858B49B1346F}">
            <xm:f>NOT(ISERROR(SEARCH("F",D54)))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52" operator="containsText" id="{11A7368C-9FD2-4632-AC20-9A9088FEA621}">
            <xm:f>NOT(ISERROR(SEARCH("G",D54)))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51" operator="containsText" id="{164F906C-876C-4266-B914-8BCF0F57FFFB}">
            <xm:f>NOT(ISERROR(SEARCH("H",D54)))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50" operator="containsText" id="{56B88812-96C6-4861-8C30-921D5578E80F}">
            <xm:f>NOT(ISERROR(SEARCH("I",D54)))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38" operator="containsText" id="{21FBFDB0-A9FA-4D25-A000-CD22EA514C10}">
            <xm:f>NOT(ISERROR(SEARCH("Close",D54)))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48" operator="containsText" id="{C22E5F80-531F-45CE-BAC6-95224697ABC9}">
            <xm:f>NOT(ISERROR(SEARCH("K",D54)))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47" operator="containsText" id="{D674B557-73FE-48CD-822B-7011BC54AA1F}">
            <xm:f>NOT(ISERROR(SEARCH("L",D54)))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46" operator="containsText" id="{00105D44-40B5-4ACA-9F69-92D96483776A}">
            <xm:f>NOT(ISERROR(SEARCH("M",D54)))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45" operator="containsText" id="{3ABCC32D-5EB2-450E-BE0D-2E7802046B4F}">
            <xm:f>NOT(ISERROR(SEARCH("N",D54)))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49" operator="containsText" id="{58D2E298-7A62-48C4-B868-4F6BE0C6C6C9}">
            <xm:f>NOT(ISERROR(SEARCH("J",D54)))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44" operator="containsText" id="{F2762D4C-BE5A-425A-93FE-F4B033866135}">
            <xm:f>NOT(ISERROR(SEARCH("O",D54)))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43" operator="containsText" id="{1AA2C323-DED0-446E-8BC5-B1504388DB53}">
            <xm:f>NOT(ISERROR(SEARCH("P",D54)))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42" operator="containsText" id="{71E2AF54-6894-4E52-9143-E19C8848AFEB}">
            <xm:f>NOT(ISERROR(SEARCH("Q",D54)))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41" operator="containsText" id="{4554B331-694F-4ED0-8812-E2FADE898DC2}">
            <xm:f>NOT(ISERROR(SEARCH("R",D54)))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40" operator="containsText" id="{7B00390C-71E6-4CDE-8A08-5DDA7AE81B93}">
            <xm:f>NOT(ISERROR(SEARCH("S",D54)))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D54:AH54</xm:sqref>
        </x14:conditionalFormatting>
        <x14:conditionalFormatting xmlns:xm="http://schemas.microsoft.com/office/excel/2006/main">
          <x14:cfRule type="containsText" priority="111" operator="containsText" id="{9CCD44C0-11C6-4FA7-ACA3-373E5AC6ABA7}">
            <xm:f>NOT(ISERROR(SEARCH("N",D55)))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22" operator="containsText" id="{7C34E377-424B-42C9-B2CF-A67D08A73F7E}">
            <xm:f>NOT(ISERROR(SEARCH("C",D55)))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23" operator="beginsWith" id="{5005B7AE-ED16-442E-B6DB-09D3C930D5B5}">
            <xm:f>LEFT(D55,LEN("B"))="B"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24" operator="containsText" id="{6F72AC8A-A8F6-4A52-93F3-27647E828D62}">
            <xm:f>NOT(ISERROR(SEARCH("A",D55)))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21" operator="containsText" id="{0B4D092A-9268-46BE-A0A3-4E6346A3AF40}">
            <xm:f>NOT(ISERROR(SEARCH("D",D55)))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20" operator="endsWith" id="{E642F113-6C1D-4106-8C00-07E11930CAD0}">
            <xm:f>RIGHT(D55,LEN("E"))="E"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19" operator="containsText" id="{CE02BCAD-5E87-4D26-B36B-7D12A5614E89}">
            <xm:f>NOT(ISERROR(SEARCH("F",D55)))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10" operator="containsText" id="{170E336C-EF20-46A5-91C8-2DB1C2D3455A}">
            <xm:f>NOT(ISERROR(SEARCH("O",D55)))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9" operator="containsText" id="{6D811F4E-30D3-4C55-A996-1B1E3C8E5AED}">
            <xm:f>NOT(ISERROR(SEARCH("P",D55)))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8" operator="containsText" id="{B6EE0C25-D663-407E-8102-4B9264C372D2}">
            <xm:f>NOT(ISERROR(SEARCH("Q",D55)))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7" operator="containsText" id="{D28BF3E0-4726-4664-9254-BC5830B2559B}">
            <xm:f>NOT(ISERROR(SEARCH("R",D55)))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6" operator="containsText" id="{11260F41-7759-40D1-BE0A-69DF5FC4BD01}">
            <xm:f>NOT(ISERROR(SEARCH("S",D55)))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15" operator="containsText" id="{35F6277F-3333-4C0D-ABF8-2825988B6384}">
            <xm:f>NOT(ISERROR(SEARCH("J",D55)))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18" operator="containsText" id="{DF3CE261-9EAE-44D0-8E7F-BAAC3B4A8215}">
            <xm:f>NOT(ISERROR(SEARCH("G",D55)))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17" operator="containsText" id="{79C82273-613C-44FB-B64B-31CB4B9E996D}">
            <xm:f>NOT(ISERROR(SEARCH("H",D55)))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16" operator="containsText" id="{DDA7EAD5-D478-4C34-9ED1-4AAE0A0CA451}">
            <xm:f>NOT(ISERROR(SEARCH("I",D55)))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4" operator="containsText" id="{8C66A1C4-8FF6-4A6D-B5BE-26173C48D89C}">
            <xm:f>NOT(ISERROR(SEARCH("K",D55)))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13" operator="containsText" id="{9AA68DD9-AEB9-4051-8ADF-07C55AB60B21}">
            <xm:f>NOT(ISERROR(SEARCH("L",D55)))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12" operator="containsText" id="{C584BD84-DC16-48D8-B20A-8CCC4357D1A9}">
            <xm:f>NOT(ISERROR(SEARCH("M",D55)))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5" operator="containsText" id="{63143302-119B-4EA4-8552-329BE2D4B79B}">
            <xm:f>NOT(ISERROR(SEARCH("T",D55)))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D55:AH55</xm:sqref>
        </x14:conditionalFormatting>
        <x14:conditionalFormatting xmlns:xm="http://schemas.microsoft.com/office/excel/2006/main">
          <x14:cfRule type="containsText" priority="250" operator="containsText" id="{17783165-465A-4C27-8827-37BAAA22C7BE}">
            <xm:f>NOT(ISERROR(SEARCH("R",D56)))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49" operator="containsText" id="{653DE9CD-A094-4F86-9F5F-2DCD97895620}">
            <xm:f>NOT(ISERROR(SEARCH("S",D56)))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53" operator="containsText" id="{666E741B-ADC7-4FA7-BD5A-D7E85D34EDB2}">
            <xm:f>NOT(ISERROR(SEARCH("O",D56)))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48" operator="containsText" id="{D9B9FE95-DF56-4866-B53D-8D80316AD843}">
            <xm:f>NOT(ISERROR(SEARCH("T",D56)))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47" operator="containsText" id="{00E20925-4DFF-4804-B0F4-4F407549D622}">
            <xm:f>NOT(ISERROR(SEARCH("Close",D56)))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267" operator="containsText" id="{23F099AF-97B6-4E60-AAE3-1C54357D88F8}">
            <xm:f>NOT(ISERROR(SEARCH("A",D56)))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66" operator="beginsWith" id="{D68E1404-9AE2-4BC0-939E-BE9EA165A9C6}">
            <xm:f>LEFT(D56,LEN("B"))="B"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65" operator="containsText" id="{18679C04-F3FF-4F64-A335-325BE4A395E4}">
            <xm:f>NOT(ISERROR(SEARCH("C",D56)))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64" operator="containsText" id="{737E085D-5455-40A2-804B-71AD3847C5FA}">
            <xm:f>NOT(ISERROR(SEARCH("D",D56)))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63" operator="endsWith" id="{61FA6EFB-1099-4F4D-9430-3D34F5CEFF7B}">
            <xm:f>RIGHT(D56,LEN("E"))="E"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62" operator="containsText" id="{CDE8C9F7-41B6-48F8-B088-14D0D7C0B72A}">
            <xm:f>NOT(ISERROR(SEARCH("F",D56)))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61" operator="containsText" id="{D27CC623-8240-4C67-A44A-C95DE32E8B3D}">
            <xm:f>NOT(ISERROR(SEARCH("G",D56)))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60" operator="containsText" id="{DB129BCD-371A-4EE2-A335-B53A50407AA1}">
            <xm:f>NOT(ISERROR(SEARCH("H",D56)))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59" operator="containsText" id="{5381D3FD-8CD5-4273-A346-6275588371FF}">
            <xm:f>NOT(ISERROR(SEARCH("I",D56)))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58" operator="containsText" id="{2227B7C5-C2E6-4098-86C4-D8A8138B1478}">
            <xm:f>NOT(ISERROR(SEARCH("J",D56)))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57" operator="containsText" id="{74545D0C-D3BE-4BCC-A98A-4862DCC7C786}">
            <xm:f>NOT(ISERROR(SEARCH("K",D56)))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56" operator="containsText" id="{CF5907D4-2CA9-48D5-AC66-523AB0B76406}">
            <xm:f>NOT(ISERROR(SEARCH("L",D56)))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55" operator="containsText" id="{650ACE8D-34A1-4BFC-BC38-D63536E5F5FC}">
            <xm:f>NOT(ISERROR(SEARCH("M",D56)))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54" operator="containsText" id="{DAF3103B-EC42-46F0-B9BB-6D1B16978FF5}">
            <xm:f>NOT(ISERROR(SEARCH("N",D56)))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52" operator="containsText" id="{73047FD1-6E95-4FE2-A26D-543385C7B2C5}">
            <xm:f>NOT(ISERROR(SEARCH("P",D56)))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51" operator="containsText" id="{782982BF-650F-4B86-8BD4-B9A00B67C131}">
            <xm:f>NOT(ISERROR(SEARCH("Q",D56)))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D56:AH56</xm:sqref>
        </x14:conditionalFormatting>
        <x14:conditionalFormatting xmlns:xm="http://schemas.microsoft.com/office/excel/2006/main">
          <x14:cfRule type="containsText" priority="53" operator="containsText" id="{CF38D5BD-6122-42D2-96D2-8D8DD3C8006E}">
            <xm:f>NOT(ISERROR(SEARCH("L",D57)))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5" operator="containsText" id="{62669813-2E43-4F24-BE90-BDF1B73C2035}">
            <xm:f>NOT(ISERROR(SEARCH("T",D57)))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6" operator="containsText" id="{09D623C7-E642-42C3-A856-094A9B5F5E3C}">
            <xm:f>NOT(ISERROR(SEARCH("S",D57)))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7" operator="containsText" id="{914C57EF-5843-4BEA-8041-06EC6E3C47F3}">
            <xm:f>NOT(ISERROR(SEARCH("R",D57)))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8" operator="containsText" id="{C7159A73-1333-4FA4-A957-701F055504A5}">
            <xm:f>NOT(ISERROR(SEARCH("Q",D57)))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9" operator="containsText" id="{FDFC6BFB-021B-4744-9149-8711F3A8DBD1}">
            <xm:f>NOT(ISERROR(SEARCH("P",D57)))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0" operator="containsText" id="{86516D63-AEDA-4590-91E1-14834911B62B}">
            <xm:f>NOT(ISERROR(SEARCH("O",D57)))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2" operator="containsText" id="{ACBBCF4C-E892-4825-8FFB-66BFCF5387FC}">
            <xm:f>NOT(ISERROR(SEARCH("C",D57)))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1" operator="containsText" id="{E4E06792-D5C6-45C7-894E-A0884DAA3D73}">
            <xm:f>NOT(ISERROR(SEARCH("N",D57)))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2" operator="containsText" id="{F8EC2899-780C-4999-A3D3-72ECCE588A47}">
            <xm:f>NOT(ISERROR(SEARCH("M",D57)))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4" operator="containsText" id="{C63A325A-98CE-4227-BCCD-F70623994627}">
            <xm:f>NOT(ISERROR(SEARCH("K",D57)))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5" operator="containsText" id="{C42CC9D8-B6F6-43C6-8E8A-87B3449D653D}">
            <xm:f>NOT(ISERROR(SEARCH("J",D57)))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6" operator="containsText" id="{7C3D4EC4-4FDA-4077-89CD-98391234D0D2}">
            <xm:f>NOT(ISERROR(SEARCH("I",D57)))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7" operator="containsText" id="{EAE7A40C-0797-49AC-BBC3-67A20180ED49}">
            <xm:f>NOT(ISERROR(SEARCH("H",D57)))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8" operator="containsText" id="{2345EA36-F8DE-49AF-94B2-4EE2F49A6E44}">
            <xm:f>NOT(ISERROR(SEARCH("G",D57)))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60" operator="endsWith" id="{E2CCE18B-9B59-4279-AA82-B0426B5F246B}">
            <xm:f>RIGHT(D57,LEN("E"))="E"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beginsWith" priority="63" operator="beginsWith" id="{4ED9FFE4-8EBB-40AE-83CD-D0E1B7715725}">
            <xm:f>LEFT(D57,LEN("B"))="B"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1" operator="containsText" id="{2042AA03-338D-4F5A-A7F7-BCD9BA972048}">
            <xm:f>NOT(ISERROR(SEARCH("D",D57)))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4" operator="containsText" id="{8D855744-7DD2-4B95-AEFE-D2E1B99FD606}">
            <xm:f>NOT(ISERROR(SEARCH("A",D57)))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9" operator="containsText" id="{AF536981-56BC-43F9-9CD1-315A3A7746B4}">
            <xm:f>NOT(ISERROR(SEARCH("F",D57)))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D57:AH57</xm:sqref>
        </x14:conditionalFormatting>
        <x14:conditionalFormatting xmlns:xm="http://schemas.microsoft.com/office/excel/2006/main">
          <x14:cfRule type="containsText" priority="226" operator="containsText" id="{F7C49DBD-E562-4A8F-8A63-524018CE83AC}">
            <xm:f>NOT(ISERROR(SEARCH("Close",D58)))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D58:AH58</xm:sqref>
        </x14:conditionalFormatting>
        <x14:conditionalFormatting xmlns:xm="http://schemas.microsoft.com/office/excel/2006/main">
          <x14:cfRule type="containsText" priority="313" operator="containsText" id="{1B364C32-CBE8-4751-B18D-FBFA6E51F61F}">
            <xm:f>NOT(ISERROR(SEARCH("Close",D60)))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D60:AH60</xm:sqref>
        </x14:conditionalFormatting>
        <x14:conditionalFormatting xmlns:xm="http://schemas.microsoft.com/office/excel/2006/main">
          <x14:cfRule type="containsText" priority="292" operator="containsText" id="{FE122CAE-72B0-46C2-AC9B-8898A49527CE}">
            <xm:f>NOT(ISERROR(SEARCH("Close",D62)))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D62:AH62</xm:sqref>
        </x14:conditionalFormatting>
        <x14:conditionalFormatting xmlns:xm="http://schemas.microsoft.com/office/excel/2006/main">
          <x14:cfRule type="containsText" priority="437" operator="containsText" id="{042C3D1D-13C6-464A-AB6F-F5C9731CF1B2}">
            <xm:f>NOT(ISERROR(SEARCH("A",D85)))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19" operator="containsText" id="{FD5BC682-06FB-48D4-A332-FB8213A8C769}">
            <xm:f>NOT(ISERROR(SEARCH("S",D85)))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18" operator="containsText" id="{533DAD1B-A83E-4780-A2BD-3AE79F005F1B}">
            <xm:f>NOT(ISERROR(SEARCH("T",D85)))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20" operator="containsText" id="{117AC584-9D01-4D43-A7FA-D1C7D9D2A3C3}">
            <xm:f>NOT(ISERROR(SEARCH("R",D85)))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21" operator="containsText" id="{A48D39A9-E19E-4A5A-9BD2-F516153CD34E}">
            <xm:f>NOT(ISERROR(SEARCH("Q",D85)))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22" operator="containsText" id="{74A4894A-4094-4B8E-8C72-9DEEFC1759BF}">
            <xm:f>NOT(ISERROR(SEARCH("P",D85)))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23" operator="containsText" id="{E877E60C-9D2A-4DFC-8069-DD5AEE7D2EA0}">
            <xm:f>NOT(ISERROR(SEARCH("O",D85)))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24" operator="containsText" id="{B03190C6-4462-4127-93AD-6740B9A36357}">
            <xm:f>NOT(ISERROR(SEARCH("N",D85)))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25" operator="containsText" id="{DF7F9C1B-2212-4D38-823C-9AF4FDA91F31}">
            <xm:f>NOT(ISERROR(SEARCH("M",D85)))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26" operator="containsText" id="{850650EC-652E-48E0-900E-04D6BF7C7BBE}">
            <xm:f>NOT(ISERROR(SEARCH("L",D85)))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27" operator="containsText" id="{FF066BB4-C896-4FC4-9A7E-14EF879424CD}">
            <xm:f>NOT(ISERROR(SEARCH("K",D85)))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28" operator="containsText" id="{552D82F0-3221-4C30-A7C4-D68269203E02}">
            <xm:f>NOT(ISERROR(SEARCH("J",D85)))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29" operator="containsText" id="{EB0A12D8-7B32-4370-A475-DA4A43D45B6F}">
            <xm:f>NOT(ISERROR(SEARCH("I",D85)))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30" operator="containsText" id="{1C5A67A5-4207-4E46-AEC2-3F26F5D87292}">
            <xm:f>NOT(ISERROR(SEARCH("H",D85)))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32" operator="containsText" id="{77358A2A-8B52-4924-BE95-2FE90A86360E}">
            <xm:f>NOT(ISERROR(SEARCH("F",D85)))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33" operator="endsWith" id="{102A135B-A398-4AC4-A5E7-5F3BE0AE6B27}">
            <xm:f>RIGHT(D85,LEN("E"))="E"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34" operator="containsText" id="{B222F095-23AB-4608-8359-560A519C7072}">
            <xm:f>NOT(ISERROR(SEARCH("D",D85)))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35" operator="containsText" id="{C267BD3F-0BF4-4EE8-81D1-2087E5572EDB}">
            <xm:f>NOT(ISERROR(SEARCH("C",D85)))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36" operator="beginsWith" id="{81014C6B-474C-47E7-B2F0-6FB83EA64BF6}">
            <xm:f>LEFT(D85,LEN("B"))="B"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31" operator="containsText" id="{7597A936-1FA4-4C1F-BD4A-87789D196B79}">
            <xm:f>NOT(ISERROR(SEARCH("G",D85)))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D85:AH85</xm:sqref>
        </x14:conditionalFormatting>
        <x14:conditionalFormatting xmlns:xm="http://schemas.microsoft.com/office/excel/2006/main">
          <x14:cfRule type="containsText" priority="274" operator="containsText" id="{E6FC7557-64C1-43EE-9901-6F9CFBC1B591}">
            <xm:f>NOT(ISERROR(SEARCH("R",D87)))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75" operator="containsText" id="{AA8BF514-BB62-4F32-8C15-CBA2B333B449}">
            <xm:f>NOT(ISERROR(SEARCH("Q",D87)))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290" operator="beginsWith" id="{724F614A-6A4D-440C-92BC-5C051DD6B62D}">
            <xm:f>LEFT(D87,LEN("B"))="B"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89" operator="containsText" id="{B0874F62-E6B0-4619-B24C-BE17ADC0E667}">
            <xm:f>NOT(ISERROR(SEARCH("C",D87)))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88" operator="containsText" id="{D208AEE3-019D-485E-A491-8BACDB6B9736}">
            <xm:f>NOT(ISERROR(SEARCH("D",D87)))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87" operator="endsWith" id="{5C44F453-598F-433D-BE0D-A4A0B4AD9D31}">
            <xm:f>RIGHT(D87,LEN("E"))="E"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78" operator="containsText" id="{13C80201-CEED-4F42-B994-D48F49F9D781}">
            <xm:f>NOT(ISERROR(SEARCH("N",D87)))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86" operator="containsText" id="{59D63720-8251-40E1-A9B9-DADC47CFE877}">
            <xm:f>NOT(ISERROR(SEARCH("F",D87)))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91" operator="containsText" id="{0F5BA0FD-A92A-4923-A671-C35C707C1068}">
            <xm:f>NOT(ISERROR(SEARCH("A",D87)))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85" operator="containsText" id="{6D22CE2B-4B90-4279-B89C-DC3A62068A81}">
            <xm:f>NOT(ISERROR(SEARCH("G",D87)))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84" operator="containsText" id="{A252E10B-CBFB-40BA-9CC6-008387D02C5A}">
            <xm:f>NOT(ISERROR(SEARCH("H",D87)))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83" operator="containsText" id="{76C14A8A-747E-49B6-A02E-6EEE27AE98F8}">
            <xm:f>NOT(ISERROR(SEARCH("I",D87)))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82" operator="containsText" id="{88855C7F-7A1B-4548-8120-5CDC02A560D0}">
            <xm:f>NOT(ISERROR(SEARCH("J",D87)))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81" operator="containsText" id="{A50CD15F-28A4-4671-B1D0-50B9D1C1EF10}">
            <xm:f>NOT(ISERROR(SEARCH("K",D87)))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80" operator="containsText" id="{71DAAC23-14B5-4A82-B1C3-427578E91B8E}">
            <xm:f>NOT(ISERROR(SEARCH("L",D87)))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79" operator="containsText" id="{965C0F86-2AED-40AF-96A4-846DEC85B46E}">
            <xm:f>NOT(ISERROR(SEARCH("M",D87)))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77" operator="containsText" id="{E5AB32F7-49C8-42DF-BEED-E6CFBBA4FEA4}">
            <xm:f>NOT(ISERROR(SEARCH("O",D87)))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76" operator="containsText" id="{5A8E8227-8468-4A0A-A156-1A2CC1832ACD}">
            <xm:f>NOT(ISERROR(SEARCH("P",D87)))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73" operator="containsText" id="{DD699891-F740-4F88-A8DD-9C1E75B3FE75}">
            <xm:f>NOT(ISERROR(SEARCH("S",D87)))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72" operator="containsText" id="{4ADABBDB-6498-46F4-A0B5-088A4527794A}">
            <xm:f>NOT(ISERROR(SEARCH("T",D87)))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D87:AH87 D89:AH89 D91:AH91 D93:AH93 D95:AH95 D97:AH97 D99:AH99 D105:AH105 D107:AH107</xm:sqref>
        </x14:conditionalFormatting>
        <x14:conditionalFormatting xmlns:xm="http://schemas.microsoft.com/office/excel/2006/main">
          <x14:cfRule type="containsText" priority="25" operator="containsText" id="{E478C9C3-FAF1-46D1-B4C9-C596608EEFDB}">
            <xm:f>NOT(ISERROR(SEARCH("T",D101)))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6" operator="containsText" id="{C79B8D38-61F0-407D-9CD9-5FF168858D7B}">
            <xm:f>NOT(ISERROR(SEARCH("S",D101)))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4" operator="containsText" id="{3876A5F1-011D-4089-B7B2-0AD016B69822}">
            <xm:f>NOT(ISERROR(SEARCH("A",D101)))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3" operator="beginsWith" id="{816CB14D-9F8B-4223-89A1-8C0E272BC088}">
            <xm:f>LEFT(D101,LEN("B"))="B"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2" operator="containsText" id="{57B4B5B6-3D12-4B29-9951-2318E2069C77}">
            <xm:f>NOT(ISERROR(SEARCH("C",D101)))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1" operator="containsText" id="{6DE45B3F-1EEE-436E-A6B9-BDB06B280BC8}">
            <xm:f>NOT(ISERROR(SEARCH("D",D101)))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0" operator="endsWith" id="{A97B4756-71A2-4893-8B91-47FFE43FB96B}">
            <xm:f>RIGHT(D101,LEN("E"))="E"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9" operator="containsText" id="{DA353C7C-0CAB-4420-A518-223D6C04316E}">
            <xm:f>NOT(ISERROR(SEARCH("F",D101)))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8" operator="containsText" id="{F44B9120-AC0A-4A54-AFE5-A9CA323DCEBF}">
            <xm:f>NOT(ISERROR(SEARCH("G",D101)))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7" operator="containsText" id="{3B438BB6-8EF5-49B0-8326-27C81D8C24C5}">
            <xm:f>NOT(ISERROR(SEARCH("H",D101)))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6" operator="containsText" id="{E7ADF500-2965-422B-B5A6-245056050127}">
            <xm:f>NOT(ISERROR(SEARCH("I",D101)))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5" operator="containsText" id="{FA6DDCD7-1756-47C0-B801-7E69D95039B6}">
            <xm:f>NOT(ISERROR(SEARCH("J",D101)))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4" operator="containsText" id="{8664F399-8FD7-4D09-B5BC-864AEA99C07F}">
            <xm:f>NOT(ISERROR(SEARCH("K",D101)))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3" operator="containsText" id="{3F2AB8A5-F8BC-427D-B76C-8E383C5B5654}">
            <xm:f>NOT(ISERROR(SEARCH("L",D101)))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2" operator="containsText" id="{99D078F5-58A0-475A-98EA-B5C210C91F0E}">
            <xm:f>NOT(ISERROR(SEARCH("M",D101)))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1" operator="containsText" id="{CEF4FBAE-9EC8-4E6A-8081-808FF953141F}">
            <xm:f>NOT(ISERROR(SEARCH("N",D101)))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0" operator="containsText" id="{F21551F6-7944-4150-919B-A0813D0E7CE9}">
            <xm:f>NOT(ISERROR(SEARCH("O",D101)))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9" operator="containsText" id="{64811326-9361-4819-B99C-23360A949B9F}">
            <xm:f>NOT(ISERROR(SEARCH("P",D101)))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8" operator="containsText" id="{11799A90-3D7F-4CE2-BBF5-A89B1D8F9A47}">
            <xm:f>NOT(ISERROR(SEARCH("Q",D101)))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7" operator="containsText" id="{E6302122-9A66-433D-9AE1-8D903C9B3EB2}">
            <xm:f>NOT(ISERROR(SEARCH("R",D101)))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D101:AH101</xm:sqref>
        </x14:conditionalFormatting>
        <x14:conditionalFormatting xmlns:xm="http://schemas.microsoft.com/office/excel/2006/main">
          <x14:cfRule type="containsText" priority="12" operator="containsText" id="{7DB3D690-E3A1-4B89-938D-F357010E541E}">
            <xm:f>NOT(ISERROR(SEARCH("M",D103)))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3" operator="containsText" id="{1191CC10-C752-448A-91C6-3E6FDB6AFF79}">
            <xm:f>NOT(ISERROR(SEARCH("L",D103)))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4" operator="containsText" id="{5E27EC88-E0F5-4BF4-8878-952325522530}">
            <xm:f>NOT(ISERROR(SEARCH("K",D103)))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5" operator="containsText" id="{EFBB0E44-7A52-44DC-A72E-9D4C61A1033B}">
            <xm:f>NOT(ISERROR(SEARCH("J",D103)))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6" operator="containsText" id="{1387E6DD-40E1-4318-A053-628C126C415B}">
            <xm:f>NOT(ISERROR(SEARCH("I",D103)))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7" operator="containsText" id="{17A638CA-E881-40C3-B1F4-41185EBB147F}">
            <xm:f>NOT(ISERROR(SEARCH("H",D103)))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8" operator="containsText" id="{6C500B72-80B5-44B9-A230-1323478B56EF}">
            <xm:f>NOT(ISERROR(SEARCH("G",D103)))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9" operator="containsText" id="{C5FCA033-22AE-40C5-B7A9-22B63D3FBFAE}">
            <xm:f>NOT(ISERROR(SEARCH("F",D103)))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0" operator="endsWith" id="{6DE16B92-5D86-4CE0-8107-9614C42B289A}">
            <xm:f>RIGHT(D103,LEN("E"))="E"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1" operator="containsText" id="{CD039DE7-665B-43F4-9E80-A96B55860059}">
            <xm:f>NOT(ISERROR(SEARCH("D",D103)))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2" operator="containsText" id="{70C83B61-7920-4E29-AA4B-A5547F8D5BA1}">
            <xm:f>NOT(ISERROR(SEARCH("C",D103)))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3" operator="beginsWith" id="{7371D222-C29B-4B9F-A1C5-E9268B14715F}">
            <xm:f>LEFT(D103,LEN("B"))="B"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4" operator="containsText" id="{62A05038-971C-42C1-B519-E01D3471C4E7}">
            <xm:f>NOT(ISERROR(SEARCH("A",D103)))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" operator="containsText" id="{41305992-66D2-46B6-9407-C3089C37C3C3}">
            <xm:f>NOT(ISERROR(SEARCH("T",D103)))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" operator="containsText" id="{40207FD5-0C70-48B3-A9F9-3704739993B4}">
            <xm:f>NOT(ISERROR(SEARCH("S",D103)))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" operator="containsText" id="{CB7E82E5-8883-4797-A662-860399F44E95}">
            <xm:f>NOT(ISERROR(SEARCH("R",D103)))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" operator="containsText" id="{5C859A07-B896-4016-8254-D315CE530F1B}">
            <xm:f>NOT(ISERROR(SEARCH("Q",D103)))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" operator="containsText" id="{D12EACFE-B569-4842-BF42-2D19589E5CB0}">
            <xm:f>NOT(ISERROR(SEARCH("P",D103)))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" operator="containsText" id="{61B9E364-F61E-4085-BF01-5BBBE66CF0F9}">
            <xm:f>NOT(ISERROR(SEARCH("O",D103)))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1" operator="containsText" id="{2E2232AD-F2A0-481E-A07D-779C4764F2BC}">
            <xm:f>NOT(ISERROR(SEARCH("N",D103)))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D103:AH103</xm:sqref>
        </x14:conditionalFormatting>
        <x14:conditionalFormatting xmlns:xm="http://schemas.microsoft.com/office/excel/2006/main">
          <x14:cfRule type="containsText" priority="236" operator="containsText" id="{5F4E3A06-274F-4C62-844D-48A25E841499}">
            <xm:f>NOT(ISERROR(SEARCH("K",AH58)))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37" operator="containsText" id="{226AA44C-D491-4AFC-BB31-190DF5E5981B}">
            <xm:f>NOT(ISERROR(SEARCH("J",AH58)))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38" operator="containsText" id="{7639255B-58F9-4040-8DCD-116E17A11561}">
            <xm:f>NOT(ISERROR(SEARCH("I",AH58)))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40" operator="containsText" id="{1FBCA6AA-D574-41BF-8456-ADB325A13BF3}">
            <xm:f>NOT(ISERROR(SEARCH("G",AH58)))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41" operator="containsText" id="{89E1296B-F2C0-4998-83D8-90FF5100618F}">
            <xm:f>NOT(ISERROR(SEARCH("F",AH58)))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42" operator="endsWith" id="{1F4A7627-2E5B-468D-8FD9-067EA9E689F1}">
            <xm:f>RIGHT(AH58,LEN("E"))="E"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43" operator="containsText" id="{41E73870-F726-4760-BDF9-A47626D8CAAE}">
            <xm:f>NOT(ISERROR(SEARCH("D",AH58)))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44" operator="containsText" id="{1ABA567F-7A9E-4E3F-B073-36240357896E}">
            <xm:f>NOT(ISERROR(SEARCH("C",AH58)))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46" operator="containsText" id="{BC23F3AE-9D44-4635-835C-0E8668078293}">
            <xm:f>NOT(ISERROR(SEARCH("A",AH58)))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30" operator="containsText" id="{B2D5206D-9F9B-418F-9FDE-10ADA03D4289}">
            <xm:f>NOT(ISERROR(SEARCH("Q",AH58)))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245" operator="beginsWith" id="{017454B5-2FFF-4393-9289-BA80167C1B15}">
            <xm:f>LEFT(AH58,LEN("B"))="B"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35" operator="containsText" id="{965D5FA7-B2E3-4EC3-97CE-F6FA23964CA8}">
            <xm:f>NOT(ISERROR(SEARCH("L",AH58)))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39" operator="containsText" id="{5889C0EE-9F78-4593-9F0A-95EB8BE12B2F}">
            <xm:f>NOT(ISERROR(SEARCH("H",AH58)))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29" operator="containsText" id="{5FD84EB8-B814-4E76-A115-CAE24377314C}">
            <xm:f>NOT(ISERROR(SEARCH("R",AH58)))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28" operator="containsText" id="{4FF2C63D-1D09-42AF-B099-CECE9B912E81}">
            <xm:f>NOT(ISERROR(SEARCH("S",AH58)))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27" operator="containsText" id="{77B6BF9C-396E-4EBD-9BF2-9F3ECBA9E1E7}">
            <xm:f>NOT(ISERROR(SEARCH("T",AH58)))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31" operator="containsText" id="{399E6C35-B72B-4A3F-A9A3-BADC63F2A0A3}">
            <xm:f>NOT(ISERROR(SEARCH("P",AH58)))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32" operator="containsText" id="{1B379916-4EFF-45F5-9F91-041EFCA5F53F}">
            <xm:f>NOT(ISERROR(SEARCH("O",AH58)))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33" operator="containsText" id="{AADB38C0-7B6C-4A4A-B312-B4A4BE6CDC55}">
            <xm:f>NOT(ISERROR(SEARCH("N",AH58)))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34" operator="containsText" id="{6FB6FE5F-5ABF-4ED3-A11E-C9A400F5DA59}">
            <xm:f>NOT(ISERROR(SEARCH("M",AH58)))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AH58</xm:sqref>
        </x14:conditionalFormatting>
        <x14:conditionalFormatting xmlns:xm="http://schemas.microsoft.com/office/excel/2006/main">
          <x14:cfRule type="containsText" priority="315" operator="containsText" id="{FC05E103-1B99-4C62-A953-0BE147CDEBB2}">
            <xm:f>NOT(ISERROR(SEARCH("S",AH59)))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17" operator="containsText" id="{D00CF7AC-F13A-4BFE-AC95-542768EDC6D8}">
            <xm:f>NOT(ISERROR(SEARCH("Q",AH59)))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33" operator="containsText" id="{9C4E906A-01AB-4D9D-AFD2-FD3DF7399D4C}">
            <xm:f>NOT(ISERROR(SEARCH("A",AH59)))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32" operator="beginsWith" id="{3932E8B7-5E6A-4EF3-A23F-A8F9DC563192}">
            <xm:f>LEFT(AH59,LEN("B"))="B"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31" operator="containsText" id="{E0313CEC-4D45-435A-8018-41037FFD06F0}">
            <xm:f>NOT(ISERROR(SEARCH("C",AH59)))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329" operator="endsWith" id="{35634944-0D5E-476E-B20A-B6006A5AB2F2}">
            <xm:f>RIGHT(AH59,LEN("E"))="E"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28" operator="containsText" id="{E9D2E248-8964-40BB-B96F-5A5223E49D46}">
            <xm:f>NOT(ISERROR(SEARCH("F",AH59)))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27" operator="containsText" id="{549C212C-B0E1-4BE6-AFD7-44DEFE4F0BAB}">
            <xm:f>NOT(ISERROR(SEARCH("G",AH59)))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26" operator="containsText" id="{27EAB674-D16B-4DD8-A875-E1DD643953FB}">
            <xm:f>NOT(ISERROR(SEARCH("H",AH59)))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25" operator="containsText" id="{427D6299-04AF-470A-9AAB-D49B74D623FD}">
            <xm:f>NOT(ISERROR(SEARCH("I",AH59)))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24" operator="containsText" id="{E3A07449-1488-4159-998C-9C876368AF14}">
            <xm:f>NOT(ISERROR(SEARCH("J",AH59)))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23" operator="containsText" id="{806B506E-420A-45CF-B139-2D518964813F}">
            <xm:f>NOT(ISERROR(SEARCH("K",AH59)))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22" operator="containsText" id="{2DE550EC-9528-498B-89C3-04420F17B378}">
            <xm:f>NOT(ISERROR(SEARCH("L",AH59)))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21" operator="containsText" id="{4EB332FF-4852-4AA6-BFE7-7C0B0F271C6A}">
            <xm:f>NOT(ISERROR(SEARCH("M",AH59)))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20" operator="containsText" id="{E4AECA12-6F27-409A-87CC-3F552F0B7CF1}">
            <xm:f>NOT(ISERROR(SEARCH("N",AH59)))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19" operator="containsText" id="{67617E2F-960E-4989-B6B6-09B8BC426A39}">
            <xm:f>NOT(ISERROR(SEARCH("O",AH59)))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14" operator="containsText" id="{69B5B618-C05E-4580-9EA6-95AFE3742C4C}">
            <xm:f>NOT(ISERROR(SEARCH("T",AH59)))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16" operator="containsText" id="{301E693B-2AD2-4D94-BD09-EAFE51E8B3BE}">
            <xm:f>NOT(ISERROR(SEARCH("R",AH59)))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18" operator="containsText" id="{DB8FCB1C-89B5-4FC0-965A-DA10B48FB73D}">
            <xm:f>NOT(ISERROR(SEARCH("P",AH59)))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30" operator="containsText" id="{54DB62A0-7EC2-4804-9DCC-D3FAA0B0D894}">
            <xm:f>NOT(ISERROR(SEARCH("D",AH59)))</xm:f>
            <xm:f>"D"</xm:f>
            <x14:dxf>
              <fill>
                <patternFill>
                  <bgColor rgb="FF66FF99"/>
                </patternFill>
              </fill>
            </x14:dxf>
          </x14:cfRule>
          <xm:sqref>AH59:AH61</xm:sqref>
        </x14:conditionalFormatting>
        <x14:conditionalFormatting xmlns:xm="http://schemas.microsoft.com/office/excel/2006/main">
          <x14:cfRule type="containsText" priority="293" operator="containsText" id="{48B3DA5E-BE87-48AB-BE26-0913E7C9BBD2}">
            <xm:f>NOT(ISERROR(SEARCH("T",AH62)))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01" operator="containsText" id="{CE2FC059-D968-4030-9F58-43B9C646AE8E}">
            <xm:f>NOT(ISERROR(SEARCH("L",AH62)))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02" operator="containsText" id="{F0D65A76-062A-4F83-AE1A-CCBE6A02D086}">
            <xm:f>NOT(ISERROR(SEARCH("K",AH62)))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03" operator="containsText" id="{AB2C7F60-14D2-4CB1-9627-B7934AA49111}">
            <xm:f>NOT(ISERROR(SEARCH("J",AH62)))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04" operator="containsText" id="{2B9FC5B4-D6CC-4981-B69C-C28880D12FDE}">
            <xm:f>NOT(ISERROR(SEARCH("I",AH62)))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05" operator="containsText" id="{3284851A-6C41-437A-9DBE-06D93577B4C3}">
            <xm:f>NOT(ISERROR(SEARCH("H",AH62)))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06" operator="containsText" id="{979789DD-8B37-4D24-806D-B5CD72A40117}">
            <xm:f>NOT(ISERROR(SEARCH("G",AH62)))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95" operator="containsText" id="{485D3578-0248-4ED7-8C19-F85604B7BBC8}">
            <xm:f>NOT(ISERROR(SEARCH("R",AH62)))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endsWith" priority="308" operator="endsWith" id="{769D8444-F797-4D7C-9E1F-0C9A8056D6C6}">
            <xm:f>RIGHT(AH62,LEN("E"))="E"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09" operator="containsText" id="{90246B0E-C61A-4221-B912-0AA1E9DA7407}">
            <xm:f>NOT(ISERROR(SEARCH("D",AH62)))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10" operator="containsText" id="{4DDF5962-A81F-4AF6-85D8-41D788BB55BC}">
            <xm:f>NOT(ISERROR(SEARCH("C",AH62)))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311" operator="beginsWith" id="{22DD3216-6D4C-4073-A005-E6B4FE9B087E}">
            <xm:f>LEFT(AH62,LEN("B"))="B"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12" operator="containsText" id="{4CCA28DC-7FDA-4584-AC21-576727E025E5}">
            <xm:f>NOT(ISERROR(SEARCH("A",AH62)))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98" operator="containsText" id="{9492AFE7-977D-41F2-9D2F-1B46FA517632}">
            <xm:f>NOT(ISERROR(SEARCH("O",AH62)))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07" operator="containsText" id="{EF43C7CF-039E-485A-AF03-FAFC88A70D77}">
            <xm:f>NOT(ISERROR(SEARCH("F",AH62)))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94" operator="containsText" id="{7C4AFB4F-FD89-49EE-8434-CCB9597F2FFB}">
            <xm:f>NOT(ISERROR(SEARCH("S",AH62)))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97" operator="containsText" id="{63AEC173-B8F2-4756-8FD3-BEECC6C832C3}">
            <xm:f>NOT(ISERROR(SEARCH("P",AH62)))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96" operator="containsText" id="{5B8EEF29-D865-42CB-883B-9DC9FE6ADEB7}">
            <xm:f>NOT(ISERROR(SEARCH("Q",AH62)))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99" operator="containsText" id="{9FA3908D-15A2-404C-B0FB-E429FCB9CEF8}">
            <xm:f>NOT(ISERROR(SEARCH("N",AH62)))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00" operator="containsText" id="{A0BA7A8C-FE3E-417B-AF1F-F03E688EC4E6}">
            <xm:f>NOT(ISERROR(SEARCH("M",AH62)))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AH62</xm:sqref>
        </x14:conditionalFormatting>
        <x14:conditionalFormatting xmlns:xm="http://schemas.microsoft.com/office/excel/2006/main">
          <x14:cfRule type="containsText" priority="541" operator="containsText" id="{F1163D11-DFF3-42FD-95BB-A5FA2703B65A}">
            <xm:f>NOT(ISERROR(SEARCH("A",AH63)))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40" operator="beginsWith" id="{834E6C4B-3AD5-4783-A38C-9666CD93E8F9}">
            <xm:f>LEFT(AH63,LEN("B"))="B"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39" operator="containsText" id="{66A53B7D-559C-433C-88C6-0197CD7947CC}">
            <xm:f>NOT(ISERROR(SEARCH("C",AH63)))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38" operator="containsText" id="{B984EF7D-F96C-483E-B679-3E341C7BC46F}">
            <xm:f>NOT(ISERROR(SEARCH("D",AH63)))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37" operator="endsWith" id="{2FCD68C6-E06C-4DED-96BF-8451CF146F23}">
            <xm:f>RIGHT(AH63,LEN("E"))="E"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36" operator="containsText" id="{9709E8D5-3A96-424F-9C0B-4E67EFEAABDD}">
            <xm:f>NOT(ISERROR(SEARCH("F",AH63)))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30" operator="containsText" id="{FA231C46-1911-4255-9249-45503A443A6B}">
            <xm:f>NOT(ISERROR(SEARCH("L",AH63)))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29" operator="containsText" id="{11792D35-8DD2-441E-B34E-5C6F2FAB06DB}">
            <xm:f>NOT(ISERROR(SEARCH("M",AH63)))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28" operator="containsText" id="{0B191FEE-41D7-4DA6-BC8F-81AE82969A78}">
            <xm:f>NOT(ISERROR(SEARCH("N",AH63)))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27" operator="containsText" id="{8E7BFD7D-14DF-49CC-8CD4-392D641011BD}">
            <xm:f>NOT(ISERROR(SEARCH("O",AH63)))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26" operator="containsText" id="{A6F32075-F5BE-4E68-A1F5-70E1B4507A91}">
            <xm:f>NOT(ISERROR(SEARCH("P",AH63)))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25" operator="containsText" id="{52457526-E130-490B-9284-DD2748CA4153}">
            <xm:f>NOT(ISERROR(SEARCH("Q",AH63)))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24" operator="containsText" id="{29DE14B6-C83C-48E0-A1D6-DD139E4C0190}">
            <xm:f>NOT(ISERROR(SEARCH("R",AH63)))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23" operator="containsText" id="{9E01432B-694E-4BF0-ADB6-FD9AAE4D4544}">
            <xm:f>NOT(ISERROR(SEARCH("S",AH63)))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22" operator="containsText" id="{6573C617-5018-400A-B297-ACE76E2F58E3}">
            <xm:f>NOT(ISERROR(SEARCH("T",AH63)))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33" operator="containsText" id="{2395831A-290F-4BFB-9D6B-DCFF89424C85}">
            <xm:f>NOT(ISERROR(SEARCH("I",AH63)))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34" operator="containsText" id="{190B62A4-D1D0-4134-8EE7-EE75BAB4C500}">
            <xm:f>NOT(ISERROR(SEARCH("H",AH63)))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32" operator="containsText" id="{8CF88BC3-6149-4E92-9CAE-919A835A0AAC}">
            <xm:f>NOT(ISERROR(SEARCH("J",AH63)))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31" operator="containsText" id="{A7E95942-9EA9-4FB4-8570-26C4B42DBBBA}">
            <xm:f>NOT(ISERROR(SEARCH("K",AH63)))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35" operator="containsText" id="{0B29A12E-33D5-4083-BF65-F3B38CBB33E1}">
            <xm:f>NOT(ISERROR(SEARCH("G",AH63)))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AH63:AI63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E6EA068-0790-445E-B13D-9BA37AA66306}">
          <x14:formula1>
            <xm:f>料金比較表!$C$1:$C$6</xm:f>
          </x14:formula1>
          <xm:sqref>C30:C37</xm:sqref>
        </x14:dataValidation>
        <x14:dataValidation type="list" allowBlank="1" showInputMessage="1" showErrorMessage="1" xr:uid="{A026555D-BD98-4359-9A9E-CD609415564A}">
          <x14:formula1>
            <xm:f>料金元データ!$B$2:$B$16</xm:f>
          </x14:formula1>
          <xm:sqref>F1:H1 F10:H10</xm:sqref>
        </x14:dataValidation>
        <x14:dataValidation type="list" allowBlank="1" showInputMessage="1" showErrorMessage="1" xr:uid="{70CF275B-E5A2-48A7-9299-9CEFAB9285FB}">
          <x14:formula1>
            <xm:f>料金元データ!$C$3:$C$12</xm:f>
          </x14:formula1>
          <xm:sqref>C110 C114 C118 C122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1910-90FA-41D1-802F-02DEB2DDEE0E}">
  <sheetPr codeName="Sheet7">
    <tabColor rgb="FF00B0F0"/>
    <pageSetUpPr fitToPage="1"/>
  </sheetPr>
  <dimension ref="A1:BC124"/>
  <sheetViews>
    <sheetView zoomScale="70" zoomScaleNormal="70" workbookViewId="0">
      <pane xSplit="3" ySplit="29" topLeftCell="D30" activePane="bottomRight" state="frozen"/>
      <selection activeCell="K70" sqref="K70"/>
      <selection pane="topRight" activeCell="K70" sqref="K70"/>
      <selection pane="bottomLeft" activeCell="K70" sqref="K70"/>
      <selection pane="bottomRight" activeCell="AF85" sqref="AF85"/>
    </sheetView>
  </sheetViews>
  <sheetFormatPr defaultColWidth="9" defaultRowHeight="17.5" outlineLevelRow="1" x14ac:dyDescent="0.2"/>
  <cols>
    <col min="1" max="1" width="1.453125" style="4" customWidth="1"/>
    <col min="2" max="2" width="27.08984375" style="4" customWidth="1"/>
    <col min="3" max="3" width="20" style="4" customWidth="1"/>
    <col min="4" max="34" width="11.36328125" style="5" customWidth="1"/>
    <col min="35" max="35" width="8" style="4" customWidth="1"/>
    <col min="36" max="36" width="9" style="4"/>
    <col min="37" max="38" width="10.90625" style="4" bestFit="1" customWidth="1"/>
    <col min="39" max="39" width="13.36328125" style="4" bestFit="1" customWidth="1"/>
    <col min="40" max="40" width="8.90625" style="4" bestFit="1" customWidth="1"/>
    <col min="41" max="41" width="8.6328125" style="4" bestFit="1" customWidth="1"/>
    <col min="42" max="16384" width="9" style="4"/>
  </cols>
  <sheetData>
    <row r="1" spans="2:55" s="10" customFormat="1" ht="14.25" customHeight="1" x14ac:dyDescent="0.2">
      <c r="B1" s="23" t="str">
        <f ca="1">RIGHT(CELL("filename",A1),LEN(CELL("filename",A1))-FIND("]",CELL("filename",A1)))</f>
        <v>2025年12月</v>
      </c>
      <c r="C1" s="22">
        <f ca="1">B1-1</f>
        <v>45991</v>
      </c>
      <c r="D1" s="325" t="s">
        <v>0</v>
      </c>
      <c r="E1" s="325"/>
      <c r="F1" s="315" t="s">
        <v>84</v>
      </c>
      <c r="G1" s="316"/>
      <c r="H1" s="317"/>
      <c r="I1" s="43" t="s">
        <v>1</v>
      </c>
      <c r="J1" s="81">
        <f>VLOOKUP(F1,料金元データ!$B$2:$C$17,2,FALSE)</f>
        <v>0</v>
      </c>
    </row>
    <row r="2" spans="2:55" s="10" customFormat="1" ht="14.25" customHeight="1" x14ac:dyDescent="0.2">
      <c r="B2" s="14" t="s">
        <v>2</v>
      </c>
      <c r="C2" s="15" t="s">
        <v>3</v>
      </c>
      <c r="D2" s="7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66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71" t="s">
        <v>23</v>
      </c>
      <c r="X2" s="72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07" t="s">
        <v>29</v>
      </c>
      <c r="AD2" s="11" t="s">
        <v>137</v>
      </c>
      <c r="AE2" s="11" t="s">
        <v>138</v>
      </c>
      <c r="AF2" s="107" t="s">
        <v>139</v>
      </c>
    </row>
    <row r="3" spans="2:55" s="10" customFormat="1" ht="14.25" customHeight="1" x14ac:dyDescent="0.2">
      <c r="B3" s="82" t="str">
        <f>カレンダー!B3</f>
        <v>ラグジュアリープールヴィラ</v>
      </c>
      <c r="C3" s="83">
        <v>2</v>
      </c>
      <c r="D3" s="84">
        <f>ROUNDDOWN(IF($C3=1,料金元データ!D19,IF($C3=2,料金元データ!D26,IF($C3=3,料金元データ!D33,IF($C3=4,料金元データ!D40,IF($C3=5,料金元データ!D47,IF($C3=6,料金元データ!D54))))))*(1-$J$1),-1)</f>
        <v>30500</v>
      </c>
      <c r="E3" s="84">
        <f>ROUNDDOWN(IF($C3=1,料金元データ!E19,IF($C3=2,料金元データ!E26,IF($C3=3,料金元データ!E33,IF($C3=4,料金元データ!E40,IF($C3=5,料金元データ!E47,IF($C3=6,料金元データ!E54))))))*(1-$J$1),-1)</f>
        <v>39500</v>
      </c>
      <c r="F3" s="84">
        <f>ROUNDDOWN(IF($C3=1,料金元データ!F19,IF($C3=2,料金元データ!F26,IF($C3=3,料金元データ!F33,IF($C3=4,料金元データ!F40,IF($C3=5,料金元データ!F47,IF($C3=6,料金元データ!F54))))))*(1-$J$1),-1)</f>
        <v>42000</v>
      </c>
      <c r="G3" s="84">
        <f>ROUNDDOWN(IF($C3=1,料金元データ!G19,IF($C3=2,料金元データ!G26,IF($C3=3,料金元データ!G33,IF($C3=4,料金元データ!G40,IF($C3=5,料金元データ!G47,IF($C3=6,料金元データ!G54))))))*(1-$J$1),-1)</f>
        <v>44800</v>
      </c>
      <c r="H3" s="84">
        <f>ROUNDDOWN(IF($C3=1,料金元データ!H19,IF($C3=2,料金元データ!H26,IF($C3=3,料金元データ!H33,IF($C3=4,料金元データ!H40,IF($C3=5,料金元データ!H47,IF($C3=6,料金元データ!H54))))))*(1-$J$1),-1)</f>
        <v>48000</v>
      </c>
      <c r="I3" s="84">
        <f>ROUNDDOWN(IF($C3=1,料金元データ!I19,IF($C3=2,料金元データ!I26,IF($C3=3,料金元データ!I33,IF($C3=4,料金元データ!I40,IF($C3=5,料金元データ!I47,IF($C3=6,料金元データ!I54))))))*(1-$J$1),-1)</f>
        <v>52500</v>
      </c>
      <c r="J3" s="84">
        <f>ROUNDDOWN(IF($C3=1,料金元データ!J19,IF($C3=2,料金元データ!J26,IF($C3=3,料金元データ!J33,IF($C3=4,料金元データ!J40,IF($C3=5,料金元データ!J47,IF($C3=6,料金元データ!J54))))))*(1-$J$1),-1)</f>
        <v>54000</v>
      </c>
      <c r="K3" s="84">
        <f>ROUNDDOWN(IF($C3=1,料金元データ!K19,IF($C3=2,料金元データ!K26,IF($C3=3,料金元データ!K33,IF($C3=4,料金元データ!K40,IF($C3=5,料金元データ!K47,IF($C3=6,料金元データ!K54))))))*(1-$J$1),-1)</f>
        <v>56500</v>
      </c>
      <c r="L3" s="84">
        <f>ROUNDDOWN(IF($C3=1,料金元データ!L19,IF($C3=2,料金元データ!L26,IF($C3=3,料金元データ!L33,IF($C3=4,料金元データ!L40,IF($C3=5,料金元データ!L47,IF($C3=6,料金元データ!L54))))))*(1-$J$1),-1)</f>
        <v>59800</v>
      </c>
      <c r="M3" s="84">
        <f>ROUNDDOWN(IF($C3=1,料金元データ!M19,IF($C3=2,料金元データ!M26,IF($C3=3,料金元データ!M33,IF($C3=4,料金元データ!M40,IF($C3=5,料金元データ!M47,IF($C3=6,料金元データ!M54))))))*(1-$J$1),-1)</f>
        <v>62500</v>
      </c>
      <c r="N3" s="84">
        <f>ROUNDDOWN(IF($C3=1,料金元データ!N19,IF($C3=2,料金元データ!N26,IF($C3=3,料金元データ!N33,IF($C3=4,料金元データ!N40,IF($C3=5,料金元データ!N47,IF($C3=6,料金元データ!N54))))))*(1-$J$1),-1)</f>
        <v>64500</v>
      </c>
      <c r="O3" s="84">
        <f>ROUNDDOWN(IF($C3=1,料金元データ!O19,IF($C3=2,料金元データ!O26,IF($C3=3,料金元データ!O33,IF($C3=4,料金元データ!O40,IF($C3=5,料金元データ!O47,IF($C3=6,料金元データ!O54))))))*(1-$J$1),-1)</f>
        <v>67000</v>
      </c>
      <c r="P3" s="84">
        <f>ROUNDDOWN(IF($C3=1,料金元データ!P19,IF($C3=2,料金元データ!P26,IF($C3=3,料金元データ!P33,IF($C3=4,料金元データ!P40,IF($C3=5,料金元データ!P47,IF($C3=6,料金元データ!P54))))))*(1-$J$1),-1)</f>
        <v>70500</v>
      </c>
      <c r="Q3" s="84">
        <f>ROUNDDOWN(IF($C3=1,料金元データ!Q19,IF($C3=2,料金元データ!Q26,IF($C3=3,料金元データ!Q33,IF($C3=4,料金元データ!Q40,IF($C3=5,料金元データ!Q47,IF($C3=6,料金元データ!Q54))))))*(1-$J$1),-1)</f>
        <v>73000</v>
      </c>
      <c r="R3" s="84">
        <f>ROUNDDOWN(IF($C3=1,料金元データ!R19,IF($C3=2,料金元データ!R26,IF($C3=3,料金元データ!R33,IF($C3=4,料金元データ!R40,IF($C3=5,料金元データ!R47,IF($C3=6,料金元データ!R54))))))*(1-$J$1),-1)</f>
        <v>75000</v>
      </c>
      <c r="S3" s="84">
        <f>ROUNDDOWN(IF($C3=1,料金元データ!S19,IF($C3=2,料金元データ!S26,IF($C3=3,料金元データ!S33,IF($C3=4,料金元データ!S40,IF($C3=5,料金元データ!S47,IF($C3=6,料金元データ!S54))))))*(1-$J$1),-1)</f>
        <v>76500</v>
      </c>
      <c r="T3" s="84">
        <f>ROUNDDOWN(IF($C3=1,料金元データ!T19,IF($C3=2,料金元データ!T26,IF($C3=3,料金元データ!T33,IF($C3=4,料金元データ!T40,IF($C3=5,料金元データ!T47,IF($C3=6,料金元データ!T54))))))*(1-$J$1),-1)</f>
        <v>80700</v>
      </c>
      <c r="U3" s="84">
        <f>ROUNDDOWN(IF($C3=1,料金元データ!U19,IF($C3=2,料金元データ!U26,IF($C3=3,料金元データ!U33,IF($C3=4,料金元データ!U40,IF($C3=5,料金元データ!U47,IF($C3=6,料金元データ!U54))))))*(1-$J$1),-1)</f>
        <v>85600</v>
      </c>
      <c r="V3" s="84">
        <f>ROUNDDOWN(IF($C3=1,料金元データ!V19,IF($C3=2,料金元データ!V26,IF($C3=3,料金元データ!V33,IF($C3=4,料金元データ!V40,IF($C3=5,料金元データ!V47,IF($C3=6,料金元データ!V54))))))*(1-$J$1),-1)</f>
        <v>92000</v>
      </c>
      <c r="W3" s="84">
        <f>ROUNDDOWN(IF($C3=1,料金元データ!W19,IF($C3=2,料金元データ!W26,IF($C3=3,料金元データ!W33,IF($C3=4,料金元データ!W40,IF($C3=5,料金元データ!W47,IF($C3=6,料金元データ!W54))))))*(1-$J$1),-1)</f>
        <v>95000</v>
      </c>
      <c r="X3" s="84">
        <f>ROUNDDOWN(IF($C3=1,料金元データ!X19,IF($C3=2,料金元データ!X26,IF($C3=3,料金元データ!X33,IF($C3=4,料金元データ!X40,IF($C3=5,料金元データ!X47,IF($C3=6,料金元データ!X54))))))*(1-$J$1),-1)</f>
        <v>105000</v>
      </c>
      <c r="Y3" s="84">
        <f>ROUNDDOWN(IF($C3=1,料金元データ!Y19,IF($C3=2,料金元データ!Y26,IF($C3=3,料金元データ!Y33,IF($C3=4,料金元データ!Y40,IF($C3=5,料金元データ!Y47,IF($C3=6,料金元データ!Y54))))))*(1-$J$1),-1)</f>
        <v>117000</v>
      </c>
      <c r="Z3" s="84">
        <f>ROUNDDOWN(IF($C3=1,料金元データ!Z19,IF($C3=2,料金元データ!Z26,IF($C3=3,料金元データ!Z33,IF($C3=4,料金元データ!Z40,IF($C3=5,料金元データ!Z47,IF($C3=6,料金元データ!Z54))))))*(1-$J$1),-1)</f>
        <v>132000</v>
      </c>
      <c r="AA3" s="84">
        <f>ROUNDDOWN(IF($C3=1,料金元データ!AA19,IF($C3=2,料金元データ!AA26,IF($C3=3,料金元データ!AA33,IF($C3=4,料金元データ!AA40,IF($C3=5,料金元データ!AA47,IF($C3=6,料金元データ!AA54))))))*(1-$J$1),-1)</f>
        <v>152000</v>
      </c>
      <c r="AB3" s="84">
        <f>ROUNDDOWN(IF($C3=1,料金元データ!AB19,IF($C3=2,料金元データ!AB26,IF($C3=3,料金元データ!AB33,IF($C3=4,料金元データ!AB40,IF($C3=5,料金元データ!AB47,IF($C3=6,料金元データ!AB54))))))*(1-$J$1),-1)</f>
        <v>181000</v>
      </c>
      <c r="AC3" s="108">
        <f>ROUNDDOWN(IF($C3=1,料金元データ!AC19,IF($C3=2,料金元データ!AC26,IF($C3=3,料金元データ!AC33,IF($C3=4,料金元データ!AC40,IF($C3=5,料金元データ!AC47,IF($C3=6,料金元データ!AC54))))))*(1-$J$1),-1)</f>
        <v>225000</v>
      </c>
      <c r="AD3" s="84">
        <f>ROUNDDOWN(IF($C3=1,料金元データ!AD19,IF($C3=2,料金元データ!AD26,IF($C3=3,料金元データ!AD33,IF($C3=4,料金元データ!AD40,IF($C3=5,料金元データ!AD47,IF($C3=6,料金元データ!AD54))))))*(1-$J$1),-1)</f>
        <v>0</v>
      </c>
      <c r="AE3" s="84">
        <f>ROUNDDOWN(IF($C3=1,料金元データ!AE19,IF($C3=2,料金元データ!AE26,IF($C3=3,料金元データ!AE33,IF($C3=4,料金元データ!AE40,IF($C3=5,料金元データ!AE47,IF($C3=6,料金元データ!AE54))))))*(1-$J$1),-1)</f>
        <v>0</v>
      </c>
      <c r="AF3" s="108">
        <f>ROUNDDOWN(IF($C3=1,料金元データ!AF19,IF($C3=2,料金元データ!AF26,IF($C3=3,料金元データ!AF33,IF($C3=4,料金元データ!AF40,IF($C3=5,料金元データ!AF47,IF($C3=6,料金元データ!AF54))))))*(1-$J$1),-1)</f>
        <v>0</v>
      </c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2:55" s="10" customFormat="1" ht="14.25" customHeight="1" x14ac:dyDescent="0.2">
      <c r="B4" s="82" t="str">
        <f>カレンダー!B4</f>
        <v>with SAUNA</v>
      </c>
      <c r="C4" s="83">
        <v>2</v>
      </c>
      <c r="D4" s="84">
        <f>ROUNDDOWN(IF($C4=1,料金元データ!D20,IF($C4=2,料金元データ!D27,IF($C4=3,料金元データ!D34,IF($C4=4,料金元データ!D41,IF($C4=5,料金元データ!D48,IF($C4=6,料金元データ!D55))))))*(1-$J$1),-1)</f>
        <v>40500</v>
      </c>
      <c r="E4" s="84">
        <f>ROUNDDOWN(IF($C4=1,料金元データ!E20,IF($C4=2,料金元データ!E27,IF($C4=3,料金元データ!E34,IF($C4=4,料金元データ!E41,IF($C4=5,料金元データ!E48,IF($C4=6,料金元データ!E55))))))*(1-$J$1),-1)</f>
        <v>49500</v>
      </c>
      <c r="F4" s="84">
        <f>ROUNDDOWN(IF($C4=1,料金元データ!F20,IF($C4=2,料金元データ!F27,IF($C4=3,料金元データ!F34,IF($C4=4,料金元データ!F41,IF($C4=5,料金元データ!F48,IF($C4=6,料金元データ!F55))))))*(1-$J$1),-1)</f>
        <v>52000</v>
      </c>
      <c r="G4" s="84">
        <f>ROUNDDOWN(IF($C4=1,料金元データ!G20,IF($C4=2,料金元データ!G27,IF($C4=3,料金元データ!G34,IF($C4=4,料金元データ!G41,IF($C4=5,料金元データ!G48,IF($C4=6,料金元データ!G55))))))*(1-$J$1),-1)</f>
        <v>54800</v>
      </c>
      <c r="H4" s="84">
        <f>ROUNDDOWN(IF($C4=1,料金元データ!H20,IF($C4=2,料金元データ!H27,IF($C4=3,料金元データ!H34,IF($C4=4,料金元データ!H41,IF($C4=5,料金元データ!H48,IF($C4=6,料金元データ!H55))))))*(1-$J$1),-1)</f>
        <v>58000</v>
      </c>
      <c r="I4" s="84">
        <f>ROUNDDOWN(IF($C4=1,料金元データ!I20,IF($C4=2,料金元データ!I27,IF($C4=3,料金元データ!I34,IF($C4=4,料金元データ!I41,IF($C4=5,料金元データ!I48,IF($C4=6,料金元データ!I55))))))*(1-$J$1),-1)</f>
        <v>62500</v>
      </c>
      <c r="J4" s="84">
        <f>ROUNDDOWN(IF($C4=1,料金元データ!J20,IF($C4=2,料金元データ!J27,IF($C4=3,料金元データ!J34,IF($C4=4,料金元データ!J41,IF($C4=5,料金元データ!J48,IF($C4=6,料金元データ!J55))))))*(1-$J$1),-1)</f>
        <v>64000</v>
      </c>
      <c r="K4" s="84">
        <f>ROUNDDOWN(IF($C4=1,料金元データ!K20,IF($C4=2,料金元データ!K27,IF($C4=3,料金元データ!K34,IF($C4=4,料金元データ!K41,IF($C4=5,料金元データ!K48,IF($C4=6,料金元データ!K55))))))*(1-$J$1),-1)</f>
        <v>66500</v>
      </c>
      <c r="L4" s="84">
        <f>ROUNDDOWN(IF($C4=1,料金元データ!L20,IF($C4=2,料金元データ!L27,IF($C4=3,料金元データ!L34,IF($C4=4,料金元データ!L41,IF($C4=5,料金元データ!L48,IF($C4=6,料金元データ!L55))))))*(1-$J$1),-1)</f>
        <v>69800</v>
      </c>
      <c r="M4" s="84">
        <f>ROUNDDOWN(IF($C4=1,料金元データ!M20,IF($C4=2,料金元データ!M27,IF($C4=3,料金元データ!M34,IF($C4=4,料金元データ!M41,IF($C4=5,料金元データ!M48,IF($C4=6,料金元データ!M55))))))*(1-$J$1),-1)</f>
        <v>72500</v>
      </c>
      <c r="N4" s="84">
        <f>ROUNDDOWN(IF($C4=1,料金元データ!N20,IF($C4=2,料金元データ!N27,IF($C4=3,料金元データ!N34,IF($C4=4,料金元データ!N41,IF($C4=5,料金元データ!N48,IF($C4=6,料金元データ!N55))))))*(1-$J$1),-1)</f>
        <v>74500</v>
      </c>
      <c r="O4" s="84">
        <f>ROUNDDOWN(IF($C4=1,料金元データ!O20,IF($C4=2,料金元データ!O27,IF($C4=3,料金元データ!O34,IF($C4=4,料金元データ!O41,IF($C4=5,料金元データ!O48,IF($C4=6,料金元データ!O55))))))*(1-$J$1),-1)</f>
        <v>77000</v>
      </c>
      <c r="P4" s="84">
        <f>ROUNDDOWN(IF($C4=1,料金元データ!P20,IF($C4=2,料金元データ!P27,IF($C4=3,料金元データ!P34,IF($C4=4,料金元データ!P41,IF($C4=5,料金元データ!P48,IF($C4=6,料金元データ!P55))))))*(1-$J$1),-1)</f>
        <v>80500</v>
      </c>
      <c r="Q4" s="84">
        <f>ROUNDDOWN(IF($C4=1,料金元データ!Q20,IF($C4=2,料金元データ!Q27,IF($C4=3,料金元データ!Q34,IF($C4=4,料金元データ!Q41,IF($C4=5,料金元データ!Q48,IF($C4=6,料金元データ!Q55))))))*(1-$J$1),-1)</f>
        <v>83000</v>
      </c>
      <c r="R4" s="84">
        <f>ROUNDDOWN(IF($C4=1,料金元データ!R20,IF($C4=2,料金元データ!R27,IF($C4=3,料金元データ!R34,IF($C4=4,料金元データ!R41,IF($C4=5,料金元データ!R48,IF($C4=6,料金元データ!R55))))))*(1-$J$1),-1)</f>
        <v>85000</v>
      </c>
      <c r="S4" s="84">
        <f>ROUNDDOWN(IF($C4=1,料金元データ!S20,IF($C4=2,料金元データ!S27,IF($C4=3,料金元データ!S34,IF($C4=4,料金元データ!S41,IF($C4=5,料金元データ!S48,IF($C4=6,料金元データ!S55))))))*(1-$J$1),-1)</f>
        <v>86500</v>
      </c>
      <c r="T4" s="84">
        <f>ROUNDDOWN(IF($C4=1,料金元データ!T20,IF($C4=2,料金元データ!T27,IF($C4=3,料金元データ!T34,IF($C4=4,料金元データ!T41,IF($C4=5,料金元データ!T48,IF($C4=6,料金元データ!T55))))))*(1-$J$1),-1)</f>
        <v>90700</v>
      </c>
      <c r="U4" s="84">
        <f>ROUNDDOWN(IF($C4=1,料金元データ!U20,IF($C4=2,料金元データ!U27,IF($C4=3,料金元データ!U34,IF($C4=4,料金元データ!U41,IF($C4=5,料金元データ!U48,IF($C4=6,料金元データ!U55))))))*(1-$J$1),-1)</f>
        <v>95600</v>
      </c>
      <c r="V4" s="84">
        <f>ROUNDDOWN(IF($C4=1,料金元データ!V20,IF($C4=2,料金元データ!V27,IF($C4=3,料金元データ!V34,IF($C4=4,料金元データ!V41,IF($C4=5,料金元データ!V48,IF($C4=6,料金元データ!V55))))))*(1-$J$1),-1)</f>
        <v>102000</v>
      </c>
      <c r="W4" s="84">
        <f>ROUNDDOWN(IF($C4=1,料金元データ!W20,IF($C4=2,料金元データ!W27,IF($C4=3,料金元データ!W34,IF($C4=4,料金元データ!W41,IF($C4=5,料金元データ!W48,IF($C4=6,料金元データ!W55))))))*(1-$J$1),-1)</f>
        <v>105000</v>
      </c>
      <c r="X4" s="84">
        <f>ROUNDDOWN(IF($C4=1,料金元データ!X20,IF($C4=2,料金元データ!X27,IF($C4=3,料金元データ!X34,IF($C4=4,料金元データ!X41,IF($C4=5,料金元データ!X48,IF($C4=6,料金元データ!X55))))))*(1-$J$1),-1)</f>
        <v>115000</v>
      </c>
      <c r="Y4" s="84">
        <f>ROUNDDOWN(IF($C4=1,料金元データ!Y20,IF($C4=2,料金元データ!Y27,IF($C4=3,料金元データ!Y34,IF($C4=4,料金元データ!Y41,IF($C4=5,料金元データ!Y48,IF($C4=6,料金元データ!Y55))))))*(1-$J$1),-1)</f>
        <v>127000</v>
      </c>
      <c r="Z4" s="84">
        <f>ROUNDDOWN(IF($C4=1,料金元データ!Z20,IF($C4=2,料金元データ!Z27,IF($C4=3,料金元データ!Z34,IF($C4=4,料金元データ!Z41,IF($C4=5,料金元データ!Z48,IF($C4=6,料金元データ!Z55))))))*(1-$J$1),-1)</f>
        <v>142000</v>
      </c>
      <c r="AA4" s="84">
        <f>ROUNDDOWN(IF($C4=1,料金元データ!AA20,IF($C4=2,料金元データ!AA27,IF($C4=3,料金元データ!AA34,IF($C4=4,料金元データ!AA41,IF($C4=5,料金元データ!AA48,IF($C4=6,料金元データ!AA55))))))*(1-$J$1),-1)</f>
        <v>162000</v>
      </c>
      <c r="AB4" s="84">
        <f>ROUNDDOWN(IF($C4=1,料金元データ!AB20,IF($C4=2,料金元データ!AB27,IF($C4=3,料金元データ!AB34,IF($C4=4,料金元データ!AB41,IF($C4=5,料金元データ!AB48,IF($C4=6,料金元データ!AB55))))))*(1-$J$1),-1)</f>
        <v>191000</v>
      </c>
      <c r="AC4" s="108">
        <f>ROUNDDOWN(IF($C4=1,料金元データ!AC20,IF($C4=2,料金元データ!AC27,IF($C4=3,料金元データ!AC34,IF($C4=4,料金元データ!AC41,IF($C4=5,料金元データ!AC48,IF($C4=6,料金元データ!AC55))))))*(1-$J$1),-1)</f>
        <v>235000</v>
      </c>
      <c r="AD4" s="84">
        <f>ROUNDDOWN(IF($C4=1,料金元データ!AD20,IF($C4=2,料金元データ!AD27,IF($C4=3,料金元データ!AD34,IF($C4=4,料金元データ!AD41,IF($C4=5,料金元データ!AD48,IF($C4=6,料金元データ!AD55))))))*(1-$J$1),-1)</f>
        <v>0</v>
      </c>
      <c r="AE4" s="84">
        <f>ROUNDDOWN(IF($C4=1,料金元データ!AE20,IF($C4=2,料金元データ!AE27,IF($C4=3,料金元データ!AE34,IF($C4=4,料金元データ!AE41,IF($C4=5,料金元データ!AE48,IF($C4=6,料金元データ!AE55))))))*(1-$J$1),-1)</f>
        <v>0</v>
      </c>
      <c r="AF4" s="108">
        <f>ROUNDDOWN(IF($C4=1,料金元データ!AF20,IF($C4=2,料金元データ!AF27,IF($C4=3,料金元データ!AF34,IF($C4=4,料金元データ!AF41,IF($C4=5,料金元データ!AF48,IF($C4=6,料金元データ!AF55))))))*(1-$J$1),-1)</f>
        <v>0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2:55" s="10" customFormat="1" ht="14.25" hidden="1" customHeight="1" x14ac:dyDescent="0.2">
      <c r="B5" s="82">
        <f>カレンダー!B5</f>
        <v>0</v>
      </c>
      <c r="C5" s="83">
        <v>2</v>
      </c>
      <c r="D5" s="84">
        <f>ROUNDDOWN(IF($C5=1,料金元データ!D21,IF($C5=2,料金元データ!D28,IF($C5=3,料金元データ!D35,IF($C5=4,料金元データ!D42,IF($C5=5,料金元データ!D49,IF($C5=6,料金元データ!D56))))))*(1-$J$1),-1)</f>
        <v>0</v>
      </c>
      <c r="E5" s="84">
        <f>ROUNDDOWN(IF($C5=1,料金元データ!E21,IF($C5=2,料金元データ!E28,IF($C5=3,料金元データ!E35,IF($C5=4,料金元データ!E42,IF($C5=5,料金元データ!E49,IF($C5=6,料金元データ!E56))))))*(1-$J$1),-1)</f>
        <v>0</v>
      </c>
      <c r="F5" s="84">
        <f>ROUNDDOWN(IF($C5=1,料金元データ!F21,IF($C5=2,料金元データ!F28,IF($C5=3,料金元データ!F35,IF($C5=4,料金元データ!F42,IF($C5=5,料金元データ!F49,IF($C5=6,料金元データ!F56))))))*(1-$J$1),-1)</f>
        <v>0</v>
      </c>
      <c r="G5" s="84">
        <f>ROUNDDOWN(IF($C5=1,料金元データ!G21,IF($C5=2,料金元データ!G28,IF($C5=3,料金元データ!G35,IF($C5=4,料金元データ!G42,IF($C5=5,料金元データ!G49,IF($C5=6,料金元データ!G56))))))*(1-$J$1),-1)</f>
        <v>0</v>
      </c>
      <c r="H5" s="84">
        <f>ROUNDDOWN(IF($C5=1,料金元データ!H21,IF($C5=2,料金元データ!H28,IF($C5=3,料金元データ!H35,IF($C5=4,料金元データ!H42,IF($C5=5,料金元データ!H49,IF($C5=6,料金元データ!H56))))))*(1-$J$1),-1)</f>
        <v>0</v>
      </c>
      <c r="I5" s="84">
        <f>ROUNDDOWN(IF($C5=1,料金元データ!I21,IF($C5=2,料金元データ!I28,IF($C5=3,料金元データ!I35,IF($C5=4,料金元データ!I42,IF($C5=5,料金元データ!I49,IF($C5=6,料金元データ!I56))))))*(1-$J$1),-1)</f>
        <v>0</v>
      </c>
      <c r="J5" s="84">
        <f>ROUNDDOWN(IF($C5=1,料金元データ!J21,IF($C5=2,料金元データ!J28,IF($C5=3,料金元データ!J35,IF($C5=4,料金元データ!J42,IF($C5=5,料金元データ!J49,IF($C5=6,料金元データ!J56))))))*(1-$J$1),-1)</f>
        <v>0</v>
      </c>
      <c r="K5" s="84">
        <f>ROUNDDOWN(IF($C5=1,料金元データ!K21,IF($C5=2,料金元データ!K28,IF($C5=3,料金元データ!K35,IF($C5=4,料金元データ!K42,IF($C5=5,料金元データ!K49,IF($C5=6,料金元データ!K56))))))*(1-$J$1),-1)</f>
        <v>0</v>
      </c>
      <c r="L5" s="84">
        <f>ROUNDDOWN(IF($C5=1,料金元データ!L21,IF($C5=2,料金元データ!L28,IF($C5=3,料金元データ!L35,IF($C5=4,料金元データ!L42,IF($C5=5,料金元データ!L49,IF($C5=6,料金元データ!L56))))))*(1-$J$1),-1)</f>
        <v>0</v>
      </c>
      <c r="M5" s="84">
        <f>ROUNDDOWN(IF($C5=1,料金元データ!M21,IF($C5=2,料金元データ!M28,IF($C5=3,料金元データ!M35,IF($C5=4,料金元データ!M42,IF($C5=5,料金元データ!M49,IF($C5=6,料金元データ!M56))))))*(1-$J$1),-1)</f>
        <v>0</v>
      </c>
      <c r="N5" s="84">
        <f>ROUNDDOWN(IF($C5=1,料金元データ!N21,IF($C5=2,料金元データ!N28,IF($C5=3,料金元データ!N35,IF($C5=4,料金元データ!N42,IF($C5=5,料金元データ!N49,IF($C5=6,料金元データ!N56))))))*(1-$J$1),-1)</f>
        <v>0</v>
      </c>
      <c r="O5" s="84">
        <f>ROUNDDOWN(IF($C5=1,料金元データ!O21,IF($C5=2,料金元データ!O28,IF($C5=3,料金元データ!O35,IF($C5=4,料金元データ!O42,IF($C5=5,料金元データ!O49,IF($C5=6,料金元データ!O56))))))*(1-$J$1),-1)</f>
        <v>0</v>
      </c>
      <c r="P5" s="84">
        <f>ROUNDDOWN(IF($C5=1,料金元データ!P21,IF($C5=2,料金元データ!P28,IF($C5=3,料金元データ!P35,IF($C5=4,料金元データ!P42,IF($C5=5,料金元データ!P49,IF($C5=6,料金元データ!P56))))))*(1-$J$1),-1)</f>
        <v>0</v>
      </c>
      <c r="Q5" s="84">
        <f>ROUNDDOWN(IF($C5=1,料金元データ!Q21,IF($C5=2,料金元データ!Q28,IF($C5=3,料金元データ!Q35,IF($C5=4,料金元データ!Q42,IF($C5=5,料金元データ!Q49,IF($C5=6,料金元データ!Q56))))))*(1-$J$1),-1)</f>
        <v>0</v>
      </c>
      <c r="R5" s="84">
        <f>ROUNDDOWN(IF($C5=1,料金元データ!R21,IF($C5=2,料金元データ!R28,IF($C5=3,料金元データ!R35,IF($C5=4,料金元データ!R42,IF($C5=5,料金元データ!R49,IF($C5=6,料金元データ!R56))))))*(1-$J$1),-1)</f>
        <v>0</v>
      </c>
      <c r="S5" s="84">
        <f>ROUNDDOWN(IF($C5=1,料金元データ!S21,IF($C5=2,料金元データ!S28,IF($C5=3,料金元データ!S35,IF($C5=4,料金元データ!S42,IF($C5=5,料金元データ!S49,IF($C5=6,料金元データ!S56))))))*(1-$J$1),-1)</f>
        <v>0</v>
      </c>
      <c r="T5" s="84">
        <f>ROUNDDOWN(IF($C5=1,料金元データ!T21,IF($C5=2,料金元データ!T28,IF($C5=3,料金元データ!T35,IF($C5=4,料金元データ!T42,IF($C5=5,料金元データ!T49,IF($C5=6,料金元データ!T56))))))*(1-$J$1),-1)</f>
        <v>0</v>
      </c>
      <c r="U5" s="84">
        <f>ROUNDDOWN(IF($C5=1,料金元データ!U21,IF($C5=2,料金元データ!U28,IF($C5=3,料金元データ!U35,IF($C5=4,料金元データ!U42,IF($C5=5,料金元データ!U49,IF($C5=6,料金元データ!U56))))))*(1-$J$1),-1)</f>
        <v>0</v>
      </c>
      <c r="V5" s="84">
        <f>ROUNDDOWN(IF($C5=1,料金元データ!V21,IF($C5=2,料金元データ!V28,IF($C5=3,料金元データ!V35,IF($C5=4,料金元データ!V42,IF($C5=5,料金元データ!V49,IF($C5=6,料金元データ!V56))))))*(1-$J$1),-1)</f>
        <v>0</v>
      </c>
      <c r="W5" s="84">
        <f>ROUNDDOWN(IF($C5=1,料金元データ!W21,IF($C5=2,料金元データ!W28,IF($C5=3,料金元データ!W35,IF($C5=4,料金元データ!W42,IF($C5=5,料金元データ!W49,IF($C5=6,料金元データ!W56))))))*(1-$J$1),-1)</f>
        <v>0</v>
      </c>
      <c r="X5" s="84">
        <f>ROUNDDOWN(IF($C5=1,料金元データ!X21,IF($C5=2,料金元データ!X28,IF($C5=3,料金元データ!X35,IF($C5=4,料金元データ!X42,IF($C5=5,料金元データ!X49,IF($C5=6,料金元データ!X56))))))*(1-$J$1),-1)</f>
        <v>0</v>
      </c>
      <c r="Y5" s="84">
        <f>ROUNDDOWN(IF($C5=1,料金元データ!Y21,IF($C5=2,料金元データ!Y28,IF($C5=3,料金元データ!Y35,IF($C5=4,料金元データ!Y42,IF($C5=5,料金元データ!Y49,IF($C5=6,料金元データ!Y56))))))*(1-$J$1),-1)</f>
        <v>0</v>
      </c>
      <c r="Z5" s="84">
        <f>ROUNDDOWN(IF($C5=1,料金元データ!Z21,IF($C5=2,料金元データ!Z28,IF($C5=3,料金元データ!Z35,IF($C5=4,料金元データ!Z42,IF($C5=5,料金元データ!Z49,IF($C5=6,料金元データ!Z56))))))*(1-$J$1),-1)</f>
        <v>0</v>
      </c>
      <c r="AA5" s="84">
        <f>ROUNDDOWN(IF($C5=1,料金元データ!AA21,IF($C5=2,料金元データ!AA28,IF($C5=3,料金元データ!AA35,IF($C5=4,料金元データ!AA42,IF($C5=5,料金元データ!AA49,IF($C5=6,料金元データ!AA56))))))*(1-$J$1),-1)</f>
        <v>0</v>
      </c>
      <c r="AB5" s="84">
        <f>ROUNDDOWN(IF($C5=1,料金元データ!AB21,IF($C5=2,料金元データ!AB28,IF($C5=3,料金元データ!AB35,IF($C5=4,料金元データ!AB42,IF($C5=5,料金元データ!AB49,IF($C5=6,料金元データ!AB56))))))*(1-$J$1),-1)</f>
        <v>0</v>
      </c>
      <c r="AC5" s="108">
        <f>ROUNDDOWN(IF($C5=1,料金元データ!AC21,IF($C5=2,料金元データ!AC28,IF($C5=3,料金元データ!AC35,IF($C5=4,料金元データ!AC42,IF($C5=5,料金元データ!AC49,IF($C5=6,料金元データ!AC56))))))*(1-$J$1),-1)</f>
        <v>0</v>
      </c>
      <c r="AD5" s="84">
        <f>ROUNDDOWN(IF($C5=1,料金元データ!AD21,IF($C5=2,料金元データ!AD28,IF($C5=3,料金元データ!AD35,IF($C5=4,料金元データ!AD42,IF($C5=5,料金元データ!AD49,IF($C5=6,料金元データ!AD56))))))*(1-$J$1),-1)</f>
        <v>0</v>
      </c>
      <c r="AE5" s="84">
        <f>ROUNDDOWN(IF($C5=1,料金元データ!AE21,IF($C5=2,料金元データ!AE28,IF($C5=3,料金元データ!AE35,IF($C5=4,料金元データ!AE42,IF($C5=5,料金元データ!AE49,IF($C5=6,料金元データ!AE56))))))*(1-$J$1),-1)</f>
        <v>0</v>
      </c>
      <c r="AF5" s="108">
        <f>ROUNDDOWN(IF($C5=1,料金元データ!AF21,IF($C5=2,料金元データ!AF28,IF($C5=3,料金元データ!AF35,IF($C5=4,料金元データ!AF42,IF($C5=5,料金元データ!AF49,IF($C5=6,料金元データ!AF56))))))*(1-$J$1),-1)</f>
        <v>0</v>
      </c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2:55" s="10" customFormat="1" ht="14.25" hidden="1" customHeight="1" x14ac:dyDescent="0.2">
      <c r="B6" s="82">
        <f>カレンダー!B6</f>
        <v>0</v>
      </c>
      <c r="C6" s="83">
        <v>2</v>
      </c>
      <c r="D6" s="84">
        <f>ROUNDDOWN(IF($C6=1,料金元データ!D22,IF($C6=2,料金元データ!D29,IF($C6=3,料金元データ!D36,IF($C6=4,料金元データ!D43,IF($C6=5,料金元データ!D50,IF($C6=6,料金元データ!D57))))))*(1-$J$1),-1)</f>
        <v>0</v>
      </c>
      <c r="E6" s="84">
        <f>ROUNDDOWN(IF($C6=1,料金元データ!E22,IF($C6=2,料金元データ!E29,IF($C6=3,料金元データ!E36,IF($C6=4,料金元データ!E43,IF($C6=5,料金元データ!E50,IF($C6=6,料金元データ!E57))))))*(1-$J$1),-1)</f>
        <v>0</v>
      </c>
      <c r="F6" s="84">
        <f>ROUNDDOWN(IF($C6=1,料金元データ!F22,IF($C6=2,料金元データ!F29,IF($C6=3,料金元データ!F36,IF($C6=4,料金元データ!F43,IF($C6=5,料金元データ!F50,IF($C6=6,料金元データ!F57))))))*(1-$J$1),-1)</f>
        <v>0</v>
      </c>
      <c r="G6" s="84">
        <f>ROUNDDOWN(IF($C6=1,料金元データ!G22,IF($C6=2,料金元データ!G29,IF($C6=3,料金元データ!G36,IF($C6=4,料金元データ!G43,IF($C6=5,料金元データ!G50,IF($C6=6,料金元データ!G57))))))*(1-$J$1),-1)</f>
        <v>0</v>
      </c>
      <c r="H6" s="84">
        <f>ROUNDDOWN(IF($C6=1,料金元データ!H22,IF($C6=2,料金元データ!H29,IF($C6=3,料金元データ!H36,IF($C6=4,料金元データ!H43,IF($C6=5,料金元データ!H50,IF($C6=6,料金元データ!H57))))))*(1-$J$1),-1)</f>
        <v>0</v>
      </c>
      <c r="I6" s="84">
        <f>ROUNDDOWN(IF($C6=1,料金元データ!I22,IF($C6=2,料金元データ!I29,IF($C6=3,料金元データ!I36,IF($C6=4,料金元データ!I43,IF($C6=5,料金元データ!I50,IF($C6=6,料金元データ!I57))))))*(1-$J$1),-1)</f>
        <v>0</v>
      </c>
      <c r="J6" s="84">
        <f>ROUNDDOWN(IF($C6=1,料金元データ!J22,IF($C6=2,料金元データ!J29,IF($C6=3,料金元データ!J36,IF($C6=4,料金元データ!J43,IF($C6=5,料金元データ!J50,IF($C6=6,料金元データ!J57))))))*(1-$J$1),-1)</f>
        <v>0</v>
      </c>
      <c r="K6" s="84">
        <f>ROUNDDOWN(IF($C6=1,料金元データ!K22,IF($C6=2,料金元データ!K29,IF($C6=3,料金元データ!K36,IF($C6=4,料金元データ!K43,IF($C6=5,料金元データ!K50,IF($C6=6,料金元データ!K57))))))*(1-$J$1),-1)</f>
        <v>0</v>
      </c>
      <c r="L6" s="84">
        <f>ROUNDDOWN(IF($C6=1,料金元データ!L22,IF($C6=2,料金元データ!L29,IF($C6=3,料金元データ!L36,IF($C6=4,料金元データ!L43,IF($C6=5,料金元データ!L50,IF($C6=6,料金元データ!L57))))))*(1-$J$1),-1)</f>
        <v>0</v>
      </c>
      <c r="M6" s="84">
        <f>ROUNDDOWN(IF($C6=1,料金元データ!M22,IF($C6=2,料金元データ!M29,IF($C6=3,料金元データ!M36,IF($C6=4,料金元データ!M43,IF($C6=5,料金元データ!M50,IF($C6=6,料金元データ!M57))))))*(1-$J$1),-1)</f>
        <v>0</v>
      </c>
      <c r="N6" s="84">
        <f>ROUNDDOWN(IF($C6=1,料金元データ!N22,IF($C6=2,料金元データ!N29,IF($C6=3,料金元データ!N36,IF($C6=4,料金元データ!N43,IF($C6=5,料金元データ!N50,IF($C6=6,料金元データ!N57))))))*(1-$J$1),-1)</f>
        <v>0</v>
      </c>
      <c r="O6" s="84">
        <f>ROUNDDOWN(IF($C6=1,料金元データ!O22,IF($C6=2,料金元データ!O29,IF($C6=3,料金元データ!O36,IF($C6=4,料金元データ!O43,IF($C6=5,料金元データ!O50,IF($C6=6,料金元データ!O57))))))*(1-$J$1),-1)</f>
        <v>0</v>
      </c>
      <c r="P6" s="84">
        <f>ROUNDDOWN(IF($C6=1,料金元データ!P22,IF($C6=2,料金元データ!P29,IF($C6=3,料金元データ!P36,IF($C6=4,料金元データ!P43,IF($C6=5,料金元データ!P50,IF($C6=6,料金元データ!P57))))))*(1-$J$1),-1)</f>
        <v>0</v>
      </c>
      <c r="Q6" s="84">
        <f>ROUNDDOWN(IF($C6=1,料金元データ!Q22,IF($C6=2,料金元データ!Q29,IF($C6=3,料金元データ!Q36,IF($C6=4,料金元データ!Q43,IF($C6=5,料金元データ!Q50,IF($C6=6,料金元データ!Q57))))))*(1-$J$1),-1)</f>
        <v>0</v>
      </c>
      <c r="R6" s="84">
        <f>ROUNDDOWN(IF($C6=1,料金元データ!R22,IF($C6=2,料金元データ!R29,IF($C6=3,料金元データ!R36,IF($C6=4,料金元データ!R43,IF($C6=5,料金元データ!R50,IF($C6=6,料金元データ!R57))))))*(1-$J$1),-1)</f>
        <v>0</v>
      </c>
      <c r="S6" s="84">
        <f>ROUNDDOWN(IF($C6=1,料金元データ!S22,IF($C6=2,料金元データ!S29,IF($C6=3,料金元データ!S36,IF($C6=4,料金元データ!S43,IF($C6=5,料金元データ!S50,IF($C6=6,料金元データ!S57))))))*(1-$J$1),-1)</f>
        <v>0</v>
      </c>
      <c r="T6" s="84">
        <f>ROUNDDOWN(IF($C6=1,料金元データ!T22,IF($C6=2,料金元データ!T29,IF($C6=3,料金元データ!T36,IF($C6=4,料金元データ!T43,IF($C6=5,料金元データ!T50,IF($C6=6,料金元データ!T57))))))*(1-$J$1),-1)</f>
        <v>0</v>
      </c>
      <c r="U6" s="84">
        <f>ROUNDDOWN(IF($C6=1,料金元データ!U22,IF($C6=2,料金元データ!U29,IF($C6=3,料金元データ!U36,IF($C6=4,料金元データ!U43,IF($C6=5,料金元データ!U50,IF($C6=6,料金元データ!U57))))))*(1-$J$1),-1)</f>
        <v>0</v>
      </c>
      <c r="V6" s="84">
        <f>ROUNDDOWN(IF($C6=1,料金元データ!V22,IF($C6=2,料金元データ!V29,IF($C6=3,料金元データ!V36,IF($C6=4,料金元データ!V43,IF($C6=5,料金元データ!V50,IF($C6=6,料金元データ!V57))))))*(1-$J$1),-1)</f>
        <v>0</v>
      </c>
      <c r="W6" s="84">
        <f>ROUNDDOWN(IF($C6=1,料金元データ!W22,IF($C6=2,料金元データ!W29,IF($C6=3,料金元データ!W36,IF($C6=4,料金元データ!W43,IF($C6=5,料金元データ!W50,IF($C6=6,料金元データ!W57))))))*(1-$J$1),-1)</f>
        <v>0</v>
      </c>
      <c r="X6" s="84">
        <f>ROUNDDOWN(IF($C6=1,料金元データ!X22,IF($C6=2,料金元データ!X29,IF($C6=3,料金元データ!X36,IF($C6=4,料金元データ!X43,IF($C6=5,料金元データ!X50,IF($C6=6,料金元データ!X57))))))*(1-$J$1),-1)</f>
        <v>0</v>
      </c>
      <c r="Y6" s="84">
        <f>ROUNDDOWN(IF($C6=1,料金元データ!Y22,IF($C6=2,料金元データ!Y29,IF($C6=3,料金元データ!Y36,IF($C6=4,料金元データ!Y43,IF($C6=5,料金元データ!Y50,IF($C6=6,料金元データ!Y57))))))*(1-$J$1),-1)</f>
        <v>0</v>
      </c>
      <c r="Z6" s="84">
        <f>ROUNDDOWN(IF($C6=1,料金元データ!Z22,IF($C6=2,料金元データ!Z29,IF($C6=3,料金元データ!Z36,IF($C6=4,料金元データ!Z43,IF($C6=5,料金元データ!Z50,IF($C6=6,料金元データ!Z57))))))*(1-$J$1),-1)</f>
        <v>0</v>
      </c>
      <c r="AA6" s="84">
        <f>ROUNDDOWN(IF($C6=1,料金元データ!AA22,IF($C6=2,料金元データ!AA29,IF($C6=3,料金元データ!AA36,IF($C6=4,料金元データ!AA43,IF($C6=5,料金元データ!AA50,IF($C6=6,料金元データ!AA57))))))*(1-$J$1),-1)</f>
        <v>0</v>
      </c>
      <c r="AB6" s="84">
        <f>ROUNDDOWN(IF($C6=1,料金元データ!AB22,IF($C6=2,料金元データ!AB29,IF($C6=3,料金元データ!AB36,IF($C6=4,料金元データ!AB43,IF($C6=5,料金元データ!AB50,IF($C6=6,料金元データ!AB57))))))*(1-$J$1),-1)</f>
        <v>0</v>
      </c>
      <c r="AC6" s="108">
        <f>ROUNDDOWN(IF($C6=1,料金元データ!AC22,IF($C6=2,料金元データ!AC29,IF($C6=3,料金元データ!AC36,IF($C6=4,料金元データ!AC43,IF($C6=5,料金元データ!AC50,IF($C6=6,料金元データ!AC57))))))*(1-$J$1),-1)</f>
        <v>0</v>
      </c>
      <c r="AD6" s="84">
        <f>ROUNDDOWN(IF($C6=1,料金元データ!AD22,IF($C6=2,料金元データ!AD29,IF($C6=3,料金元データ!AD36,IF($C6=4,料金元データ!AD43,IF($C6=5,料金元データ!AD50,IF($C6=6,料金元データ!AD57))))))*(1-$J$1),-1)</f>
        <v>0</v>
      </c>
      <c r="AE6" s="84">
        <f>ROUNDDOWN(IF($C6=1,料金元データ!AE22,IF($C6=2,料金元データ!AE29,IF($C6=3,料金元データ!AE36,IF($C6=4,料金元データ!AE43,IF($C6=5,料金元データ!AE50,IF($C6=6,料金元データ!AE57))))))*(1-$J$1),-1)</f>
        <v>0</v>
      </c>
      <c r="AF6" s="108">
        <f>ROUNDDOWN(IF($C6=1,料金元データ!AF22,IF($C6=2,料金元データ!AF29,IF($C6=3,料金元データ!AF36,IF($C6=4,料金元データ!AF43,IF($C6=5,料金元データ!AF50,IF($C6=6,料金元データ!AF57))))))*(1-$J$1),-1)</f>
        <v>0</v>
      </c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2:55" s="10" customFormat="1" ht="14.25" hidden="1" customHeight="1" x14ac:dyDescent="0.2">
      <c r="B7" s="82">
        <f>カレンダー!B7</f>
        <v>0</v>
      </c>
      <c r="C7" s="83">
        <v>3</v>
      </c>
      <c r="D7" s="84">
        <f>ROUNDDOWN(IF($C7=1,料金元データ!D23,IF($C7=2,料金元データ!D30,IF($C7=3,料金元データ!D37,IF($C7=4,料金元データ!D44,IF($C7=5,料金元データ!D51,IF($C7=6,料金元データ!D58))))))*(1-$J$1),-1)</f>
        <v>0</v>
      </c>
      <c r="E7" s="84">
        <f>ROUNDDOWN(IF($C7=1,料金元データ!E23,IF($C7=2,料金元データ!E30,IF($C7=3,料金元データ!E37,IF($C7=4,料金元データ!E44,IF($C7=5,料金元データ!E51,IF($C7=6,料金元データ!E58))))))*(1-$J$1),-1)</f>
        <v>0</v>
      </c>
      <c r="F7" s="84">
        <f>ROUNDDOWN(IF($C7=1,料金元データ!F23,IF($C7=2,料金元データ!F30,IF($C7=3,料金元データ!F37,IF($C7=4,料金元データ!F44,IF($C7=5,料金元データ!F51,IF($C7=6,料金元データ!F58))))))*(1-$J$1),-1)</f>
        <v>0</v>
      </c>
      <c r="G7" s="84">
        <f>ROUNDDOWN(IF($C7=1,料金元データ!G23,IF($C7=2,料金元データ!G30,IF($C7=3,料金元データ!G37,IF($C7=4,料金元データ!G44,IF($C7=5,料金元データ!G51,IF($C7=6,料金元データ!G58))))))*(1-$J$1),-1)</f>
        <v>0</v>
      </c>
      <c r="H7" s="84">
        <f>ROUNDDOWN(IF($C7=1,料金元データ!H23,IF($C7=2,料金元データ!H30,IF($C7=3,料金元データ!H37,IF($C7=4,料金元データ!H44,IF($C7=5,料金元データ!H51,IF($C7=6,料金元データ!H58))))))*(1-$J$1),-1)</f>
        <v>0</v>
      </c>
      <c r="I7" s="84">
        <f>ROUNDDOWN(IF($C7=1,料金元データ!I23,IF($C7=2,料金元データ!I30,IF($C7=3,料金元データ!I37,IF($C7=4,料金元データ!I44,IF($C7=5,料金元データ!I51,IF($C7=6,料金元データ!I58))))))*(1-$J$1),-1)</f>
        <v>0</v>
      </c>
      <c r="J7" s="84">
        <f>ROUNDDOWN(IF($C7=1,料金元データ!J23,IF($C7=2,料金元データ!J30,IF($C7=3,料金元データ!J37,IF($C7=4,料金元データ!J44,IF($C7=5,料金元データ!J51,IF($C7=6,料金元データ!J58))))))*(1-$J$1),-1)</f>
        <v>0</v>
      </c>
      <c r="K7" s="84">
        <f>ROUNDDOWN(IF($C7=1,料金元データ!K23,IF($C7=2,料金元データ!K30,IF($C7=3,料金元データ!K37,IF($C7=4,料金元データ!K44,IF($C7=5,料金元データ!K51,IF($C7=6,料金元データ!K58))))))*(1-$J$1),-1)</f>
        <v>0</v>
      </c>
      <c r="L7" s="84">
        <f>ROUNDDOWN(IF($C7=1,料金元データ!L23,IF($C7=2,料金元データ!L30,IF($C7=3,料金元データ!L37,IF($C7=4,料金元データ!L44,IF($C7=5,料金元データ!L51,IF($C7=6,料金元データ!L58))))))*(1-$J$1),-1)</f>
        <v>0</v>
      </c>
      <c r="M7" s="84">
        <f>ROUNDDOWN(IF($C7=1,料金元データ!M23,IF($C7=2,料金元データ!M30,IF($C7=3,料金元データ!M37,IF($C7=4,料金元データ!M44,IF($C7=5,料金元データ!M51,IF($C7=6,料金元データ!M58))))))*(1-$J$1),-1)</f>
        <v>0</v>
      </c>
      <c r="N7" s="84">
        <f>ROUNDDOWN(IF($C7=1,料金元データ!N23,IF($C7=2,料金元データ!N30,IF($C7=3,料金元データ!N37,IF($C7=4,料金元データ!N44,IF($C7=5,料金元データ!N51,IF($C7=6,料金元データ!N58))))))*(1-$J$1),-1)</f>
        <v>0</v>
      </c>
      <c r="O7" s="84">
        <f>ROUNDDOWN(IF($C7=1,料金元データ!O23,IF($C7=2,料金元データ!O30,IF($C7=3,料金元データ!O37,IF($C7=4,料金元データ!O44,IF($C7=5,料金元データ!O51,IF($C7=6,料金元データ!O58))))))*(1-$J$1),-1)</f>
        <v>0</v>
      </c>
      <c r="P7" s="84">
        <f>ROUNDDOWN(IF($C7=1,料金元データ!P23,IF($C7=2,料金元データ!P30,IF($C7=3,料金元データ!P37,IF($C7=4,料金元データ!P44,IF($C7=5,料金元データ!P51,IF($C7=6,料金元データ!P58))))))*(1-$J$1),-1)</f>
        <v>0</v>
      </c>
      <c r="Q7" s="84">
        <f>ROUNDDOWN(IF($C7=1,料金元データ!Q23,IF($C7=2,料金元データ!Q30,IF($C7=3,料金元データ!Q37,IF($C7=4,料金元データ!Q44,IF($C7=5,料金元データ!Q51,IF($C7=6,料金元データ!Q58))))))*(1-$J$1),-1)</f>
        <v>0</v>
      </c>
      <c r="R7" s="84">
        <f>ROUNDDOWN(IF($C7=1,料金元データ!R23,IF($C7=2,料金元データ!R30,IF($C7=3,料金元データ!R37,IF($C7=4,料金元データ!R44,IF($C7=5,料金元データ!R51,IF($C7=6,料金元データ!R58))))))*(1-$J$1),-1)</f>
        <v>0</v>
      </c>
      <c r="S7" s="84">
        <f>ROUNDDOWN(IF($C7=1,料金元データ!S23,IF($C7=2,料金元データ!S30,IF($C7=3,料金元データ!S37,IF($C7=4,料金元データ!S44,IF($C7=5,料金元データ!S51,IF($C7=6,料金元データ!S58))))))*(1-$J$1),-1)</f>
        <v>0</v>
      </c>
      <c r="T7" s="84">
        <f>ROUNDDOWN(IF($C7=1,料金元データ!T23,IF($C7=2,料金元データ!T30,IF($C7=3,料金元データ!T37,IF($C7=4,料金元データ!T44,IF($C7=5,料金元データ!T51,IF($C7=6,料金元データ!T58))))))*(1-$J$1),-1)</f>
        <v>0</v>
      </c>
      <c r="U7" s="84">
        <f>ROUNDDOWN(IF($C7=1,料金元データ!U23,IF($C7=2,料金元データ!U30,IF($C7=3,料金元データ!U37,IF($C7=4,料金元データ!U44,IF($C7=5,料金元データ!U51,IF($C7=6,料金元データ!U58))))))*(1-$J$1),-1)</f>
        <v>0</v>
      </c>
      <c r="V7" s="84">
        <f>ROUNDDOWN(IF($C7=1,料金元データ!V23,IF($C7=2,料金元データ!V30,IF($C7=3,料金元データ!V37,IF($C7=4,料金元データ!V44,IF($C7=5,料金元データ!V51,IF($C7=6,料金元データ!V58))))))*(1-$J$1),-1)</f>
        <v>0</v>
      </c>
      <c r="W7" s="84">
        <f>ROUNDDOWN(IF($C7=1,料金元データ!W23,IF($C7=2,料金元データ!W30,IF($C7=3,料金元データ!W37,IF($C7=4,料金元データ!W44,IF($C7=5,料金元データ!W51,IF($C7=6,料金元データ!W58))))))*(1-$J$1),-1)</f>
        <v>0</v>
      </c>
      <c r="X7" s="84">
        <f>ROUNDDOWN(IF($C7=1,料金元データ!X23,IF($C7=2,料金元データ!X30,IF($C7=3,料金元データ!X37,IF($C7=4,料金元データ!X44,IF($C7=5,料金元データ!X51,IF($C7=6,料金元データ!X58))))))*(1-$J$1),-1)</f>
        <v>0</v>
      </c>
      <c r="Y7" s="84">
        <f>ROUNDDOWN(IF($C7=1,料金元データ!Y23,IF($C7=2,料金元データ!Y30,IF($C7=3,料金元データ!Y37,IF($C7=4,料金元データ!Y44,IF($C7=5,料金元データ!Y51,IF($C7=6,料金元データ!Y58))))))*(1-$J$1),-1)</f>
        <v>0</v>
      </c>
      <c r="Z7" s="84">
        <f>ROUNDDOWN(IF($C7=1,料金元データ!Z23,IF($C7=2,料金元データ!Z30,IF($C7=3,料金元データ!Z37,IF($C7=4,料金元データ!Z44,IF($C7=5,料金元データ!Z51,IF($C7=6,料金元データ!Z58))))))*(1-$J$1),-1)</f>
        <v>0</v>
      </c>
      <c r="AA7" s="84">
        <f>ROUNDDOWN(IF($C7=1,料金元データ!AA23,IF($C7=2,料金元データ!AA30,IF($C7=3,料金元データ!AA37,IF($C7=4,料金元データ!AA44,IF($C7=5,料金元データ!AA51,IF($C7=6,料金元データ!AA58))))))*(1-$J$1),-1)</f>
        <v>0</v>
      </c>
      <c r="AB7" s="84">
        <f>ROUNDDOWN(IF($C7=1,料金元データ!AB23,IF($C7=2,料金元データ!AB30,IF($C7=3,料金元データ!AB37,IF($C7=4,料金元データ!AB44,IF($C7=5,料金元データ!AB51,IF($C7=6,料金元データ!AB58))))))*(1-$J$1),-1)</f>
        <v>0</v>
      </c>
      <c r="AC7" s="108">
        <f>ROUNDDOWN(IF($C7=1,料金元データ!AC23,IF($C7=2,料金元データ!AC30,IF($C7=3,料金元データ!AC37,IF($C7=4,料金元データ!AC44,IF($C7=5,料金元データ!AC51,IF($C7=6,料金元データ!AC58))))))*(1-$J$1),-1)</f>
        <v>0</v>
      </c>
      <c r="AD7" s="84">
        <f>ROUNDDOWN(IF($C7=1,料金元データ!AD23,IF($C7=2,料金元データ!AD30,IF($C7=3,料金元データ!AD37,IF($C7=4,料金元データ!AD44,IF($C7=5,料金元データ!AD51,IF($C7=6,料金元データ!AD58))))))*(1-$J$1),-1)</f>
        <v>0</v>
      </c>
      <c r="AE7" s="84">
        <f>ROUNDDOWN(IF($C7=1,料金元データ!AE23,IF($C7=2,料金元データ!AE30,IF($C7=3,料金元データ!AE37,IF($C7=4,料金元データ!AE44,IF($C7=5,料金元データ!AE51,IF($C7=6,料金元データ!AE58))))))*(1-$J$1),-1)</f>
        <v>0</v>
      </c>
      <c r="AF7" s="108">
        <f>ROUNDDOWN(IF($C7=1,料金元データ!AF23,IF($C7=2,料金元データ!AF30,IF($C7=3,料金元データ!AF37,IF($C7=4,料金元データ!AF44,IF($C7=5,料金元データ!AF51,IF($C7=6,料金元データ!AF58))))))*(1-$J$1),-1)</f>
        <v>0</v>
      </c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s="10" customFormat="1" ht="14" hidden="1" customHeight="1" x14ac:dyDescent="0.2">
      <c r="B8" s="82">
        <f>カレンダー!B8</f>
        <v>0</v>
      </c>
      <c r="C8" s="83">
        <v>4</v>
      </c>
      <c r="D8" s="84">
        <f>ROUNDDOWN(IF($C8=1,料金元データ!D24,IF($C8=2,料金元データ!D31,IF($C8=3,料金元データ!D38,IF($C8=4,料金元データ!D45,IF($C8=5,料金元データ!D52,IF($C8=6,料金元データ!D59))))))*(1-$J$1),-1)</f>
        <v>0</v>
      </c>
      <c r="E8" s="84">
        <f>ROUNDDOWN(IF($C8=1,料金元データ!E24,IF($C8=2,料金元データ!E31,IF($C8=3,料金元データ!E38,IF($C8=4,料金元データ!E45,IF($C8=5,料金元データ!E52,IF($C8=6,料金元データ!E59))))))*(1-$J$1),-1)</f>
        <v>0</v>
      </c>
      <c r="F8" s="84">
        <f>ROUNDDOWN(IF($C8=1,料金元データ!F24,IF($C8=2,料金元データ!F31,IF($C8=3,料金元データ!F38,IF($C8=4,料金元データ!F45,IF($C8=5,料金元データ!F52,IF($C8=6,料金元データ!F59))))))*(1-$J$1),-1)</f>
        <v>0</v>
      </c>
      <c r="G8" s="84">
        <f>ROUNDDOWN(IF($C8=1,料金元データ!G24,IF($C8=2,料金元データ!G31,IF($C8=3,料金元データ!G38,IF($C8=4,料金元データ!G45,IF($C8=5,料金元データ!G52,IF($C8=6,料金元データ!G59))))))*(1-$J$1),-1)</f>
        <v>0</v>
      </c>
      <c r="H8" s="84">
        <f>ROUNDDOWN(IF($C8=1,料金元データ!H24,IF($C8=2,料金元データ!H31,IF($C8=3,料金元データ!H38,IF($C8=4,料金元データ!H45,IF($C8=5,料金元データ!H52,IF($C8=6,料金元データ!H59))))))*(1-$J$1),-1)</f>
        <v>0</v>
      </c>
      <c r="I8" s="84">
        <f>ROUNDDOWN(IF($C8=1,料金元データ!I24,IF($C8=2,料金元データ!I31,IF($C8=3,料金元データ!I38,IF($C8=4,料金元データ!I45,IF($C8=5,料金元データ!I52,IF($C8=6,料金元データ!I59))))))*(1-$J$1),-1)</f>
        <v>0</v>
      </c>
      <c r="J8" s="84">
        <f>ROUNDDOWN(IF($C8=1,料金元データ!J24,IF($C8=2,料金元データ!J31,IF($C8=3,料金元データ!J38,IF($C8=4,料金元データ!J45,IF($C8=5,料金元データ!J52,IF($C8=6,料金元データ!J59))))))*(1-$J$1),-1)</f>
        <v>0</v>
      </c>
      <c r="K8" s="84">
        <f>ROUNDDOWN(IF($C8=1,料金元データ!K24,IF($C8=2,料金元データ!K31,IF($C8=3,料金元データ!K38,IF($C8=4,料金元データ!K45,IF($C8=5,料金元データ!K52,IF($C8=6,料金元データ!K59))))))*(1-$J$1),-1)</f>
        <v>0</v>
      </c>
      <c r="L8" s="84">
        <f>ROUNDDOWN(IF($C8=1,料金元データ!L24,IF($C8=2,料金元データ!L31,IF($C8=3,料金元データ!L38,IF($C8=4,料金元データ!L45,IF($C8=5,料金元データ!L52,IF($C8=6,料金元データ!L59))))))*(1-$J$1),-1)</f>
        <v>0</v>
      </c>
      <c r="M8" s="84">
        <f>ROUNDDOWN(IF($C8=1,料金元データ!M24,IF($C8=2,料金元データ!M31,IF($C8=3,料金元データ!M38,IF($C8=4,料金元データ!M45,IF($C8=5,料金元データ!M52,IF($C8=6,料金元データ!M59))))))*(1-$J$1),-1)</f>
        <v>0</v>
      </c>
      <c r="N8" s="84">
        <f>ROUNDDOWN(IF($C8=1,料金元データ!N24,IF($C8=2,料金元データ!N31,IF($C8=3,料金元データ!N38,IF($C8=4,料金元データ!N45,IF($C8=5,料金元データ!N52,IF($C8=6,料金元データ!N59))))))*(1-$J$1),-1)</f>
        <v>0</v>
      </c>
      <c r="O8" s="84">
        <f>ROUNDDOWN(IF($C8=1,料金元データ!O24,IF($C8=2,料金元データ!O31,IF($C8=3,料金元データ!O38,IF($C8=4,料金元データ!O45,IF($C8=5,料金元データ!O52,IF($C8=6,料金元データ!O59))))))*(1-$J$1),-1)</f>
        <v>0</v>
      </c>
      <c r="P8" s="84">
        <f>ROUNDDOWN(IF($C8=1,料金元データ!P24,IF($C8=2,料金元データ!P31,IF($C8=3,料金元データ!P38,IF($C8=4,料金元データ!P45,IF($C8=5,料金元データ!P52,IF($C8=6,料金元データ!P59))))))*(1-$J$1),-1)</f>
        <v>0</v>
      </c>
      <c r="Q8" s="84">
        <f>ROUNDDOWN(IF($C8=1,料金元データ!Q24,IF($C8=2,料金元データ!Q31,IF($C8=3,料金元データ!Q38,IF($C8=4,料金元データ!Q45,IF($C8=5,料金元データ!Q52,IF($C8=6,料金元データ!Q59))))))*(1-$J$1),-1)</f>
        <v>0</v>
      </c>
      <c r="R8" s="84">
        <f>ROUNDDOWN(IF($C8=1,料金元データ!R24,IF($C8=2,料金元データ!R31,IF($C8=3,料金元データ!R38,IF($C8=4,料金元データ!R45,IF($C8=5,料金元データ!R52,IF($C8=6,料金元データ!R59))))))*(1-$J$1),-1)</f>
        <v>0</v>
      </c>
      <c r="S8" s="84">
        <f>ROUNDDOWN(IF($C8=1,料金元データ!S24,IF($C8=2,料金元データ!S31,IF($C8=3,料金元データ!S38,IF($C8=4,料金元データ!S45,IF($C8=5,料金元データ!S52,IF($C8=6,料金元データ!S59))))))*(1-$J$1),-1)</f>
        <v>0</v>
      </c>
      <c r="T8" s="84">
        <f>ROUNDDOWN(IF($C8=1,料金元データ!T24,IF($C8=2,料金元データ!T31,IF($C8=3,料金元データ!T38,IF($C8=4,料金元データ!T45,IF($C8=5,料金元データ!T52,IF($C8=6,料金元データ!T59))))))*(1-$J$1),-1)</f>
        <v>0</v>
      </c>
      <c r="U8" s="84">
        <f>ROUNDDOWN(IF($C8=1,料金元データ!U24,IF($C8=2,料金元データ!U31,IF($C8=3,料金元データ!U38,IF($C8=4,料金元データ!U45,IF($C8=5,料金元データ!U52,IF($C8=6,料金元データ!U59))))))*(1-$J$1),-1)</f>
        <v>0</v>
      </c>
      <c r="V8" s="84">
        <f>ROUNDDOWN(IF($C8=1,料金元データ!V24,IF($C8=2,料金元データ!V31,IF($C8=3,料金元データ!V38,IF($C8=4,料金元データ!V45,IF($C8=5,料金元データ!V52,IF($C8=6,料金元データ!V59))))))*(1-$J$1),-1)</f>
        <v>0</v>
      </c>
      <c r="W8" s="84">
        <f>ROUNDDOWN(IF($C8=1,料金元データ!W24,IF($C8=2,料金元データ!W31,IF($C8=3,料金元データ!W38,IF($C8=4,料金元データ!W45,IF($C8=5,料金元データ!W52,IF($C8=6,料金元データ!W59))))))*(1-$J$1),-1)</f>
        <v>0</v>
      </c>
      <c r="X8" s="84">
        <f>ROUNDDOWN(IF($C8=1,料金元データ!X24,IF($C8=2,料金元データ!X31,IF($C8=3,料金元データ!X38,IF($C8=4,料金元データ!X45,IF($C8=5,料金元データ!X52,IF($C8=6,料金元データ!X59))))))*(1-$J$1),-1)</f>
        <v>0</v>
      </c>
      <c r="Y8" s="84">
        <f>ROUNDDOWN(IF($C8=1,料金元データ!Y24,IF($C8=2,料金元データ!Y31,IF($C8=3,料金元データ!Y38,IF($C8=4,料金元データ!Y45,IF($C8=5,料金元データ!Y52,IF($C8=6,料金元データ!Y59))))))*(1-$J$1),-1)</f>
        <v>0</v>
      </c>
      <c r="Z8" s="84">
        <f>ROUNDDOWN(IF($C8=1,料金元データ!Z24,IF($C8=2,料金元データ!Z31,IF($C8=3,料金元データ!Z38,IF($C8=4,料金元データ!Z45,IF($C8=5,料金元データ!Z52,IF($C8=6,料金元データ!Z59))))))*(1-$J$1),-1)</f>
        <v>0</v>
      </c>
      <c r="AA8" s="84">
        <f>ROUNDDOWN(IF($C8=1,料金元データ!AA24,IF($C8=2,料金元データ!AA31,IF($C8=3,料金元データ!AA38,IF($C8=4,料金元データ!AA45,IF($C8=5,料金元データ!AA52,IF($C8=6,料金元データ!AA59))))))*(1-$J$1),-1)</f>
        <v>0</v>
      </c>
      <c r="AB8" s="84">
        <f>ROUNDDOWN(IF($C8=1,料金元データ!AB24,IF($C8=2,料金元データ!AB31,IF($C8=3,料金元データ!AB38,IF($C8=4,料金元データ!AB45,IF($C8=5,料金元データ!AB52,IF($C8=6,料金元データ!AB59))))))*(1-$J$1),-1)</f>
        <v>0</v>
      </c>
      <c r="AC8" s="84">
        <f>ROUNDDOWN(IF($C8=1,料金元データ!AC24,IF($C8=2,料金元データ!AC31,IF($C8=3,料金元データ!AC38,IF($C8=4,料金元データ!AC45,IF($C8=5,料金元データ!AC52,IF($C8=6,料金元データ!AC59))))))*(1-$J$1),-1)</f>
        <v>0</v>
      </c>
      <c r="AD8" s="84">
        <f>ROUNDDOWN(IF($C8=1,料金元データ!AD24,IF($C8=2,料金元データ!AD31,IF($C8=3,料金元データ!AD38,IF($C8=4,料金元データ!AD45,IF($C8=5,料金元データ!AD52,IF($C8=6,料金元データ!AD59))))))*(1-$J$1),-1)</f>
        <v>0</v>
      </c>
      <c r="AE8" s="84">
        <f>ROUNDDOWN(IF($C8=1,料金元データ!AE24,IF($C8=2,料金元データ!AE31,IF($C8=3,料金元データ!AE38,IF($C8=4,料金元データ!AE45,IF($C8=5,料金元データ!AE52,IF($C8=6,料金元データ!AE59))))))*(1-$J$1),-1)</f>
        <v>0</v>
      </c>
      <c r="AF8" s="84">
        <f>ROUNDDOWN(IF($C8=1,料金元データ!AF24,IF($C8=2,料金元データ!AF31,IF($C8=3,料金元データ!AF38,IF($C8=4,料金元データ!AF45,IF($C8=5,料金元データ!AF52,IF($C8=6,料金元データ!AF59))))))*(1-$J$1),-1)</f>
        <v>0</v>
      </c>
      <c r="AG8" s="19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2:55" s="10" customFormat="1" ht="14.25" customHeight="1" thickBot="1" x14ac:dyDescent="0.25">
      <c r="B9" s="68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2:55" s="10" customFormat="1" ht="14.25" customHeight="1" thickBot="1" x14ac:dyDescent="0.25">
      <c r="B10" s="68"/>
      <c r="C10" s="22">
        <f>B10-1</f>
        <v>-1</v>
      </c>
      <c r="D10" s="325" t="s">
        <v>56</v>
      </c>
      <c r="E10" s="325"/>
      <c r="F10" s="315" t="s">
        <v>141</v>
      </c>
      <c r="G10" s="316"/>
      <c r="H10" s="317"/>
      <c r="I10" s="43" t="s">
        <v>1</v>
      </c>
      <c r="J10" s="86">
        <f>VLOOKUP(F10,料金元データ!$B$2:$C$17,2,FALSE)</f>
        <v>0.1</v>
      </c>
    </row>
    <row r="11" spans="2:55" s="10" customFormat="1" ht="14.25" customHeight="1" x14ac:dyDescent="0.2">
      <c r="B11" s="14" t="s">
        <v>2</v>
      </c>
      <c r="C11" s="15" t="s">
        <v>3</v>
      </c>
      <c r="D11" s="72" t="s">
        <v>4</v>
      </c>
      <c r="E11" s="11" t="s">
        <v>5</v>
      </c>
      <c r="F11" s="12" t="s">
        <v>6</v>
      </c>
      <c r="G11" s="12" t="s">
        <v>7</v>
      </c>
      <c r="H11" s="12" t="s">
        <v>8</v>
      </c>
      <c r="I11" s="11" t="s">
        <v>9</v>
      </c>
      <c r="J11" s="12" t="s">
        <v>10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15</v>
      </c>
      <c r="P11" s="11" t="s">
        <v>16</v>
      </c>
      <c r="Q11" s="11" t="s">
        <v>17</v>
      </c>
      <c r="R11" s="11" t="s">
        <v>18</v>
      </c>
      <c r="S11" s="11" t="s">
        <v>19</v>
      </c>
      <c r="T11" s="11" t="s">
        <v>20</v>
      </c>
      <c r="U11" s="11" t="s">
        <v>21</v>
      </c>
      <c r="V11" s="11" t="s">
        <v>22</v>
      </c>
      <c r="W11" s="71" t="s">
        <v>23</v>
      </c>
      <c r="X11" s="72" t="s">
        <v>24</v>
      </c>
      <c r="Y11" s="11" t="s">
        <v>25</v>
      </c>
      <c r="Z11" s="11" t="s">
        <v>26</v>
      </c>
      <c r="AA11" s="11" t="s">
        <v>27</v>
      </c>
      <c r="AB11" s="11" t="s">
        <v>28</v>
      </c>
      <c r="AC11" s="107" t="s">
        <v>29</v>
      </c>
      <c r="AD11" s="11" t="s">
        <v>137</v>
      </c>
      <c r="AE11" s="11" t="s">
        <v>138</v>
      </c>
      <c r="AF11" s="107" t="s">
        <v>139</v>
      </c>
    </row>
    <row r="12" spans="2:55" s="10" customFormat="1" ht="14.25" customHeight="1" x14ac:dyDescent="0.2">
      <c r="B12" s="82" t="str">
        <f>カレンダー!B3</f>
        <v>ラグジュアリープールヴィラ</v>
      </c>
      <c r="C12" s="83">
        <v>2</v>
      </c>
      <c r="D12" s="85">
        <f>ROUNDDOWN(IF($C12=1,料金元データ!D19,IF($C12=2,料金元データ!D26,IF($C12=3,料金元データ!D33,IF($C12=4,料金元データ!D40,IF($C12=5,料金元データ!D47,IF($C12=6,料金元データ!D54))))))*(1-$J$10),-1)</f>
        <v>27450</v>
      </c>
      <c r="E12" s="85">
        <f>ROUNDDOWN(IF($C12=1,料金元データ!E19,IF($C12=2,料金元データ!E26,IF($C12=3,料金元データ!E33,IF($C12=4,料金元データ!E40,IF($C12=5,料金元データ!E47,IF($C12=6,料金元データ!E54))))))*(1-$J$10),-1)</f>
        <v>35550</v>
      </c>
      <c r="F12" s="85">
        <f>ROUNDDOWN(IF($C12=1,料金元データ!F19,IF($C12=2,料金元データ!F26,IF($C12=3,料金元データ!F33,IF($C12=4,料金元データ!F40,IF($C12=5,料金元データ!F47,IF($C12=6,料金元データ!F54))))))*(1-$J$10),-1)</f>
        <v>37800</v>
      </c>
      <c r="G12" s="85">
        <f>ROUNDDOWN(IF($C12=1,料金元データ!G19,IF($C12=2,料金元データ!G26,IF($C12=3,料金元データ!G33,IF($C12=4,料金元データ!G40,IF($C12=5,料金元データ!G47,IF($C12=6,料金元データ!G54))))))*(1-$J$10),-1)</f>
        <v>40320</v>
      </c>
      <c r="H12" s="85">
        <f>ROUNDDOWN(IF($C12=1,料金元データ!H19,IF($C12=2,料金元データ!H26,IF($C12=3,料金元データ!H33,IF($C12=4,料金元データ!H40,IF($C12=5,料金元データ!H47,IF($C12=6,料金元データ!H54))))))*(1-$J$10),-1)</f>
        <v>43200</v>
      </c>
      <c r="I12" s="85">
        <f>ROUNDDOWN(IF($C12=1,料金元データ!I19,IF($C12=2,料金元データ!I26,IF($C12=3,料金元データ!I33,IF($C12=4,料金元データ!I40,IF($C12=5,料金元データ!I47,IF($C12=6,料金元データ!I54))))))*(1-$J$10),-1)</f>
        <v>47250</v>
      </c>
      <c r="J12" s="85">
        <f>ROUNDDOWN(IF($C12=1,料金元データ!J19,IF($C12=2,料金元データ!J26,IF($C12=3,料金元データ!J33,IF($C12=4,料金元データ!J40,IF($C12=5,料金元データ!J47,IF($C12=6,料金元データ!J54))))))*(1-$J$10),-1)</f>
        <v>48600</v>
      </c>
      <c r="K12" s="85">
        <f>ROUNDDOWN(IF($C12=1,料金元データ!K19,IF($C12=2,料金元データ!K26,IF($C12=3,料金元データ!K33,IF($C12=4,料金元データ!K40,IF($C12=5,料金元データ!K47,IF($C12=6,料金元データ!K54))))))*(1-$J$10),-1)</f>
        <v>50850</v>
      </c>
      <c r="L12" s="85">
        <f>ROUNDDOWN(IF($C12=1,料金元データ!L19,IF($C12=2,料金元データ!L26,IF($C12=3,料金元データ!L33,IF($C12=4,料金元データ!L40,IF($C12=5,料金元データ!L47,IF($C12=6,料金元データ!L54))))))*(1-$J$10),-1)</f>
        <v>53820</v>
      </c>
      <c r="M12" s="85">
        <f>ROUNDDOWN(IF($C12=1,料金元データ!M19,IF($C12=2,料金元データ!M26,IF($C12=3,料金元データ!M33,IF($C12=4,料金元データ!M40,IF($C12=5,料金元データ!M47,IF($C12=6,料金元データ!M54))))))*(1-$J$10),-1)</f>
        <v>56250</v>
      </c>
      <c r="N12" s="85">
        <f>ROUNDDOWN(IF($C12=1,料金元データ!N19,IF($C12=2,料金元データ!N26,IF($C12=3,料金元データ!N33,IF($C12=4,料金元データ!N40,IF($C12=5,料金元データ!N47,IF($C12=6,料金元データ!N54))))))*(1-$J$10),-1)</f>
        <v>58050</v>
      </c>
      <c r="O12" s="85">
        <f>ROUNDDOWN(IF($C12=1,料金元データ!O19,IF($C12=2,料金元データ!O26,IF($C12=3,料金元データ!O33,IF($C12=4,料金元データ!O40,IF($C12=5,料金元データ!O47,IF($C12=6,料金元データ!O54))))))*(1-$J$10),-1)</f>
        <v>60300</v>
      </c>
      <c r="P12" s="85">
        <f>ROUNDDOWN(IF($C12=1,料金元データ!P19,IF($C12=2,料金元データ!P26,IF($C12=3,料金元データ!P33,IF($C12=4,料金元データ!P40,IF($C12=5,料金元データ!P47,IF($C12=6,料金元データ!P54))))))*(1-$J$10),-1)</f>
        <v>63450</v>
      </c>
      <c r="Q12" s="85">
        <f>ROUNDDOWN(IF($C12=1,料金元データ!Q19,IF($C12=2,料金元データ!Q26,IF($C12=3,料金元データ!Q33,IF($C12=4,料金元データ!Q40,IF($C12=5,料金元データ!Q47,IF($C12=6,料金元データ!Q54))))))*(1-$J$10),-1)</f>
        <v>65700</v>
      </c>
      <c r="R12" s="85">
        <f>ROUNDDOWN(IF($C12=1,料金元データ!R19,IF($C12=2,料金元データ!R26,IF($C12=3,料金元データ!R33,IF($C12=4,料金元データ!R40,IF($C12=5,料金元データ!R47,IF($C12=6,料金元データ!R54))))))*(1-$J$10),-1)</f>
        <v>67500</v>
      </c>
      <c r="S12" s="85">
        <f>ROUNDDOWN(IF($C12=1,料金元データ!S19,IF($C12=2,料金元データ!S26,IF($C12=3,料金元データ!S33,IF($C12=4,料金元データ!S40,IF($C12=5,料金元データ!S47,IF($C12=6,料金元データ!S54))))))*(1-$J$10),-1)</f>
        <v>68850</v>
      </c>
      <c r="T12" s="85">
        <f>ROUNDDOWN(IF($C12=1,料金元データ!T19,IF($C12=2,料金元データ!T26,IF($C12=3,料金元データ!T33,IF($C12=4,料金元データ!T40,IF($C12=5,料金元データ!T47,IF($C12=6,料金元データ!T54))))))*(1-$J$10),-1)</f>
        <v>72630</v>
      </c>
      <c r="U12" s="85">
        <f>ROUNDDOWN(IF($C12=1,料金元データ!U19,IF($C12=2,料金元データ!U26,IF($C12=3,料金元データ!U33,IF($C12=4,料金元データ!U40,IF($C12=5,料金元データ!U47,IF($C12=6,料金元データ!U54))))))*(1-$J$10),-1)</f>
        <v>77040</v>
      </c>
      <c r="V12" s="85">
        <f>ROUNDDOWN(IF($C12=1,料金元データ!V19,IF($C12=2,料金元データ!V26,IF($C12=3,料金元データ!V33,IF($C12=4,料金元データ!V40,IF($C12=5,料金元データ!V47,IF($C12=6,料金元データ!V54))))))*(1-$J$10),-1)</f>
        <v>82800</v>
      </c>
      <c r="W12" s="85">
        <f>ROUNDDOWN(IF($C12=1,料金元データ!W19,IF($C12=2,料金元データ!W26,IF($C12=3,料金元データ!W33,IF($C12=4,料金元データ!W40,IF($C12=5,料金元データ!W47,IF($C12=6,料金元データ!W54))))))*(1-$J$10),-1)</f>
        <v>85500</v>
      </c>
      <c r="X12" s="85">
        <f>ROUNDDOWN(IF($C12=1,料金元データ!X19,IF($C12=2,料金元データ!X26,IF($C12=3,料金元データ!X33,IF($C12=4,料金元データ!X40,IF($C12=5,料金元データ!X47,IF($C12=6,料金元データ!X54))))))*(1-$J$10),-1)</f>
        <v>94500</v>
      </c>
      <c r="Y12" s="85">
        <f>ROUNDDOWN(IF($C12=1,料金元データ!Y19,IF($C12=2,料金元データ!Y26,IF($C12=3,料金元データ!Y33,IF($C12=4,料金元データ!Y40,IF($C12=5,料金元データ!Y47,IF($C12=6,料金元データ!Y54))))))*(1-$J$10),-1)</f>
        <v>105300</v>
      </c>
      <c r="Z12" s="85">
        <f>ROUNDDOWN(IF($C12=1,料金元データ!Z19,IF($C12=2,料金元データ!Z26,IF($C12=3,料金元データ!Z33,IF($C12=4,料金元データ!Z40,IF($C12=5,料金元データ!Z47,IF($C12=6,料金元データ!Z54))))))*(1-$J$10),-1)</f>
        <v>118800</v>
      </c>
      <c r="AA12" s="85">
        <f>ROUNDDOWN(IF($C12=1,料金元データ!AA19,IF($C12=2,料金元データ!AA26,IF($C12=3,料金元データ!AA33,IF($C12=4,料金元データ!AA40,IF($C12=5,料金元データ!AA47,IF($C12=6,料金元データ!AA54))))))*(1-$J$10),-1)</f>
        <v>136800</v>
      </c>
      <c r="AB12" s="85">
        <f>ROUNDDOWN(IF($C12=1,料金元データ!AB19,IF($C12=2,料金元データ!AB26,IF($C12=3,料金元データ!AB33,IF($C12=4,料金元データ!AB40,IF($C12=5,料金元データ!AB47,IF($C12=6,料金元データ!AB54))))))*(1-$J$10),-1)</f>
        <v>162900</v>
      </c>
      <c r="AC12" s="85">
        <f>ROUNDDOWN(IF($C12=1,料金元データ!AC19,IF($C12=2,料金元データ!AC26,IF($C12=3,料金元データ!AC33,IF($C12=4,料金元データ!AC40,IF($C12=5,料金元データ!AC47,IF($C12=6,料金元データ!AC54))))))*(1-$J$10),-1)</f>
        <v>202500</v>
      </c>
      <c r="AD12" s="85">
        <f>ROUNDDOWN(IF($C12=1,料金元データ!AD19,IF($C12=2,料金元データ!AD26,IF($C12=3,料金元データ!AD33,IF($C12=4,料金元データ!AD40,IF($C12=5,料金元データ!AD47,IF($C12=6,料金元データ!AD54))))))*(1-$J$10),-1)</f>
        <v>0</v>
      </c>
      <c r="AE12" s="85">
        <f>ROUNDDOWN(IF($C12=1,料金元データ!AE19,IF($C12=2,料金元データ!AE26,IF($C12=3,料金元データ!AE33,IF($C12=4,料金元データ!AE40,IF($C12=5,料金元データ!AE47,IF($C12=6,料金元データ!AE54))))))*(1-$J$10),-1)</f>
        <v>0</v>
      </c>
      <c r="AF12" s="85">
        <f>ROUNDDOWN(IF($C12=1,料金元データ!AF19,IF($C12=2,料金元データ!AF26,IF($C12=3,料金元データ!AF33,IF($C12=4,料金元データ!AF40,IF($C12=5,料金元データ!AF47,IF($C12=6,料金元データ!AF54))))))*(1-$J$10),-1)</f>
        <v>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2:55" s="10" customFormat="1" ht="14.25" customHeight="1" x14ac:dyDescent="0.2">
      <c r="B13" s="82" t="str">
        <f>カレンダー!B4</f>
        <v>with SAUNA</v>
      </c>
      <c r="C13" s="83">
        <v>2</v>
      </c>
      <c r="D13" s="85">
        <f>ROUNDDOWN(IF($C13=1,料金元データ!D20,IF($C13=2,料金元データ!D27,IF($C13=3,料金元データ!D34,IF($C13=4,料金元データ!D41,IF($C13=5,料金元データ!D48,IF($C13=6,料金元データ!D55))))))*(1-$J$10),-1)</f>
        <v>36450</v>
      </c>
      <c r="E13" s="85">
        <f>ROUNDDOWN(IF($C13=1,料金元データ!E20,IF($C13=2,料金元データ!E27,IF($C13=3,料金元データ!E34,IF($C13=4,料金元データ!E41,IF($C13=5,料金元データ!E48,IF($C13=6,料金元データ!E55))))))*(1-$J$10),-1)</f>
        <v>44550</v>
      </c>
      <c r="F13" s="85">
        <f>ROUNDDOWN(IF($C13=1,料金元データ!F20,IF($C13=2,料金元データ!F27,IF($C13=3,料金元データ!F34,IF($C13=4,料金元データ!F41,IF($C13=5,料金元データ!F48,IF($C13=6,料金元データ!F55))))))*(1-$J$10),-1)</f>
        <v>46800</v>
      </c>
      <c r="G13" s="85">
        <f>ROUNDDOWN(IF($C13=1,料金元データ!G20,IF($C13=2,料金元データ!G27,IF($C13=3,料金元データ!G34,IF($C13=4,料金元データ!G41,IF($C13=5,料金元データ!G48,IF($C13=6,料金元データ!G55))))))*(1-$J$10),-1)</f>
        <v>49320</v>
      </c>
      <c r="H13" s="85">
        <f>ROUNDDOWN(IF($C13=1,料金元データ!H20,IF($C13=2,料金元データ!H27,IF($C13=3,料金元データ!H34,IF($C13=4,料金元データ!H41,IF($C13=5,料金元データ!H48,IF($C13=6,料金元データ!H55))))))*(1-$J$10),-1)</f>
        <v>52200</v>
      </c>
      <c r="I13" s="85">
        <f>ROUNDDOWN(IF($C13=1,料金元データ!I20,IF($C13=2,料金元データ!I27,IF($C13=3,料金元データ!I34,IF($C13=4,料金元データ!I41,IF($C13=5,料金元データ!I48,IF($C13=6,料金元データ!I55))))))*(1-$J$10),-1)</f>
        <v>56250</v>
      </c>
      <c r="J13" s="85">
        <f>ROUNDDOWN(IF($C13=1,料金元データ!J20,IF($C13=2,料金元データ!J27,IF($C13=3,料金元データ!J34,IF($C13=4,料金元データ!J41,IF($C13=5,料金元データ!J48,IF($C13=6,料金元データ!J55))))))*(1-$J$10),-1)</f>
        <v>57600</v>
      </c>
      <c r="K13" s="85">
        <f>ROUNDDOWN(IF($C13=1,料金元データ!K20,IF($C13=2,料金元データ!K27,IF($C13=3,料金元データ!K34,IF($C13=4,料金元データ!K41,IF($C13=5,料金元データ!K48,IF($C13=6,料金元データ!K55))))))*(1-$J$10),-1)</f>
        <v>59850</v>
      </c>
      <c r="L13" s="85">
        <f>ROUNDDOWN(IF($C13=1,料金元データ!L20,IF($C13=2,料金元データ!L27,IF($C13=3,料金元データ!L34,IF($C13=4,料金元データ!L41,IF($C13=5,料金元データ!L48,IF($C13=6,料金元データ!L55))))))*(1-$J$10),-1)</f>
        <v>62820</v>
      </c>
      <c r="M13" s="85">
        <f>ROUNDDOWN(IF($C13=1,料金元データ!M20,IF($C13=2,料金元データ!M27,IF($C13=3,料金元データ!M34,IF($C13=4,料金元データ!M41,IF($C13=5,料金元データ!M48,IF($C13=6,料金元データ!M55))))))*(1-$J$10),-1)</f>
        <v>65250</v>
      </c>
      <c r="N13" s="85">
        <f>ROUNDDOWN(IF($C13=1,料金元データ!N20,IF($C13=2,料金元データ!N27,IF($C13=3,料金元データ!N34,IF($C13=4,料金元データ!N41,IF($C13=5,料金元データ!N48,IF($C13=6,料金元データ!N55))))))*(1-$J$10),-1)</f>
        <v>67050</v>
      </c>
      <c r="O13" s="85">
        <f>ROUNDDOWN(IF($C13=1,料金元データ!O20,IF($C13=2,料金元データ!O27,IF($C13=3,料金元データ!O34,IF($C13=4,料金元データ!O41,IF($C13=5,料金元データ!O48,IF($C13=6,料金元データ!O55))))))*(1-$J$10),-1)</f>
        <v>69300</v>
      </c>
      <c r="P13" s="85">
        <f>ROUNDDOWN(IF($C13=1,料金元データ!P20,IF($C13=2,料金元データ!P27,IF($C13=3,料金元データ!P34,IF($C13=4,料金元データ!P41,IF($C13=5,料金元データ!P48,IF($C13=6,料金元データ!P55))))))*(1-$J$10),-1)</f>
        <v>72450</v>
      </c>
      <c r="Q13" s="85">
        <f>ROUNDDOWN(IF($C13=1,料金元データ!Q20,IF($C13=2,料金元データ!Q27,IF($C13=3,料金元データ!Q34,IF($C13=4,料金元データ!Q41,IF($C13=5,料金元データ!Q48,IF($C13=6,料金元データ!Q55))))))*(1-$J$10),-1)</f>
        <v>74700</v>
      </c>
      <c r="R13" s="85">
        <f>ROUNDDOWN(IF($C13=1,料金元データ!R20,IF($C13=2,料金元データ!R27,IF($C13=3,料金元データ!R34,IF($C13=4,料金元データ!R41,IF($C13=5,料金元データ!R48,IF($C13=6,料金元データ!R55))))))*(1-$J$10),-1)</f>
        <v>76500</v>
      </c>
      <c r="S13" s="85">
        <f>ROUNDDOWN(IF($C13=1,料金元データ!S20,IF($C13=2,料金元データ!S27,IF($C13=3,料金元データ!S34,IF($C13=4,料金元データ!S41,IF($C13=5,料金元データ!S48,IF($C13=6,料金元データ!S55))))))*(1-$J$10),-1)</f>
        <v>77850</v>
      </c>
      <c r="T13" s="85">
        <f>ROUNDDOWN(IF($C13=1,料金元データ!T20,IF($C13=2,料金元データ!T27,IF($C13=3,料金元データ!T34,IF($C13=4,料金元データ!T41,IF($C13=5,料金元データ!T48,IF($C13=6,料金元データ!T55))))))*(1-$J$10),-1)</f>
        <v>81630</v>
      </c>
      <c r="U13" s="85">
        <f>ROUNDDOWN(IF($C13=1,料金元データ!U20,IF($C13=2,料金元データ!U27,IF($C13=3,料金元データ!U34,IF($C13=4,料金元データ!U41,IF($C13=5,料金元データ!U48,IF($C13=6,料金元データ!U55))))))*(1-$J$10),-1)</f>
        <v>86040</v>
      </c>
      <c r="V13" s="85">
        <f>ROUNDDOWN(IF($C13=1,料金元データ!V20,IF($C13=2,料金元データ!V27,IF($C13=3,料金元データ!V34,IF($C13=4,料金元データ!V41,IF($C13=5,料金元データ!V48,IF($C13=6,料金元データ!V55))))))*(1-$J$10),-1)</f>
        <v>91800</v>
      </c>
      <c r="W13" s="85">
        <f>ROUNDDOWN(IF($C13=1,料金元データ!W20,IF($C13=2,料金元データ!W27,IF($C13=3,料金元データ!W34,IF($C13=4,料金元データ!W41,IF($C13=5,料金元データ!W48,IF($C13=6,料金元データ!W55))))))*(1-$J$10),-1)</f>
        <v>94500</v>
      </c>
      <c r="X13" s="85">
        <f>ROUNDDOWN(IF($C13=1,料金元データ!X20,IF($C13=2,料金元データ!X27,IF($C13=3,料金元データ!X34,IF($C13=4,料金元データ!X41,IF($C13=5,料金元データ!X48,IF($C13=6,料金元データ!X55))))))*(1-$J$10),-1)</f>
        <v>103500</v>
      </c>
      <c r="Y13" s="85">
        <f>ROUNDDOWN(IF($C13=1,料金元データ!Y20,IF($C13=2,料金元データ!Y27,IF($C13=3,料金元データ!Y34,IF($C13=4,料金元データ!Y41,IF($C13=5,料金元データ!Y48,IF($C13=6,料金元データ!Y55))))))*(1-$J$10),-1)</f>
        <v>114300</v>
      </c>
      <c r="Z13" s="85">
        <f>ROUNDDOWN(IF($C13=1,料金元データ!Z20,IF($C13=2,料金元データ!Z27,IF($C13=3,料金元データ!Z34,IF($C13=4,料金元データ!Z41,IF($C13=5,料金元データ!Z48,IF($C13=6,料金元データ!Z55))))))*(1-$J$10),-1)</f>
        <v>127800</v>
      </c>
      <c r="AA13" s="85">
        <f>ROUNDDOWN(IF($C13=1,料金元データ!AA20,IF($C13=2,料金元データ!AA27,IF($C13=3,料金元データ!AA34,IF($C13=4,料金元データ!AA41,IF($C13=5,料金元データ!AA48,IF($C13=6,料金元データ!AA55))))))*(1-$J$10),-1)</f>
        <v>145800</v>
      </c>
      <c r="AB13" s="85">
        <f>ROUNDDOWN(IF($C13=1,料金元データ!AB20,IF($C13=2,料金元データ!AB27,IF($C13=3,料金元データ!AB34,IF($C13=4,料金元データ!AB41,IF($C13=5,料金元データ!AB48,IF($C13=6,料金元データ!AB55))))))*(1-$J$10),-1)</f>
        <v>171900</v>
      </c>
      <c r="AC13" s="85">
        <f>ROUNDDOWN(IF($C13=1,料金元データ!AC20,IF($C13=2,料金元データ!AC27,IF($C13=3,料金元データ!AC34,IF($C13=4,料金元データ!AC41,IF($C13=5,料金元データ!AC48,IF($C13=6,料金元データ!AC55))))))*(1-$J$10),-1)</f>
        <v>211500</v>
      </c>
      <c r="AD13" s="85">
        <f>ROUNDDOWN(IF($C13=1,料金元データ!AD20,IF($C13=2,料金元データ!AD27,IF($C13=3,料金元データ!AD34,IF($C13=4,料金元データ!AD41,IF($C13=5,料金元データ!AD48,IF($C13=6,料金元データ!AD55))))))*(1-$J$10),-1)</f>
        <v>0</v>
      </c>
      <c r="AE13" s="85">
        <f>ROUNDDOWN(IF($C13=1,料金元データ!AE20,IF($C13=2,料金元データ!AE27,IF($C13=3,料金元データ!AE34,IF($C13=4,料金元データ!AE41,IF($C13=5,料金元データ!AE48,IF($C13=6,料金元データ!AE55))))))*(1-$J$10),-1)</f>
        <v>0</v>
      </c>
      <c r="AF13" s="85">
        <f>ROUNDDOWN(IF($C13=1,料金元データ!AF20,IF($C13=2,料金元データ!AF27,IF($C13=3,料金元データ!AF34,IF($C13=4,料金元データ!AF41,IF($C13=5,料金元データ!AF48,IF($C13=6,料金元データ!AF55))))))*(1-$J$10),-1)</f>
        <v>0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2:55" s="10" customFormat="1" ht="14.25" hidden="1" customHeight="1" x14ac:dyDescent="0.2">
      <c r="B14" s="82">
        <f>カレンダー!B5</f>
        <v>0</v>
      </c>
      <c r="C14" s="83">
        <v>2</v>
      </c>
      <c r="D14" s="85">
        <f>ROUNDDOWN(IF($C14=1,料金元データ!D21,IF($C14=2,料金元データ!D28,IF($C14=3,料金元データ!D35,IF($C14=4,料金元データ!D42,IF($C14=5,料金元データ!D49,IF($C14=6,料金元データ!D56))))))*(1-$J$10),-1)</f>
        <v>0</v>
      </c>
      <c r="E14" s="85">
        <f>ROUNDDOWN(IF($C14=1,料金元データ!E21,IF($C14=2,料金元データ!E28,IF($C14=3,料金元データ!E35,IF($C14=4,料金元データ!E42,IF($C14=5,料金元データ!E49,IF($C14=6,料金元データ!E56))))))*(1-$J$10),-1)</f>
        <v>0</v>
      </c>
      <c r="F14" s="85">
        <f>ROUNDDOWN(IF($C14=1,料金元データ!F21,IF($C14=2,料金元データ!F28,IF($C14=3,料金元データ!F35,IF($C14=4,料金元データ!F42,IF($C14=5,料金元データ!F49,IF($C14=6,料金元データ!F56))))))*(1-$J$10),-1)</f>
        <v>0</v>
      </c>
      <c r="G14" s="85">
        <f>ROUNDDOWN(IF($C14=1,料金元データ!G21,IF($C14=2,料金元データ!G28,IF($C14=3,料金元データ!G35,IF($C14=4,料金元データ!G42,IF($C14=5,料金元データ!G49,IF($C14=6,料金元データ!G56))))))*(1-$J$10),-1)</f>
        <v>0</v>
      </c>
      <c r="H14" s="85">
        <f>ROUNDDOWN(IF($C14=1,料金元データ!H21,IF($C14=2,料金元データ!H28,IF($C14=3,料金元データ!H35,IF($C14=4,料金元データ!H42,IF($C14=5,料金元データ!H49,IF($C14=6,料金元データ!H56))))))*(1-$J$10),-1)</f>
        <v>0</v>
      </c>
      <c r="I14" s="85">
        <f>ROUNDDOWN(IF($C14=1,料金元データ!I21,IF($C14=2,料金元データ!I28,IF($C14=3,料金元データ!I35,IF($C14=4,料金元データ!I42,IF($C14=5,料金元データ!I49,IF($C14=6,料金元データ!I56))))))*(1-$J$10),-1)</f>
        <v>0</v>
      </c>
      <c r="J14" s="85">
        <f>ROUNDDOWN(IF($C14=1,料金元データ!J21,IF($C14=2,料金元データ!J28,IF($C14=3,料金元データ!J35,IF($C14=4,料金元データ!J42,IF($C14=5,料金元データ!J49,IF($C14=6,料金元データ!J56))))))*(1-$J$10),-1)</f>
        <v>0</v>
      </c>
      <c r="K14" s="85">
        <f>ROUNDDOWN(IF($C14=1,料金元データ!K21,IF($C14=2,料金元データ!K28,IF($C14=3,料金元データ!K35,IF($C14=4,料金元データ!K42,IF($C14=5,料金元データ!K49,IF($C14=6,料金元データ!K56))))))*(1-$J$10),-1)</f>
        <v>0</v>
      </c>
      <c r="L14" s="85">
        <f>ROUNDDOWN(IF($C14=1,料金元データ!L21,IF($C14=2,料金元データ!L28,IF($C14=3,料金元データ!L35,IF($C14=4,料金元データ!L42,IF($C14=5,料金元データ!L49,IF($C14=6,料金元データ!L56))))))*(1-$J$10),-1)</f>
        <v>0</v>
      </c>
      <c r="M14" s="85">
        <f>ROUNDDOWN(IF($C14=1,料金元データ!M21,IF($C14=2,料金元データ!M28,IF($C14=3,料金元データ!M35,IF($C14=4,料金元データ!M42,IF($C14=5,料金元データ!M49,IF($C14=6,料金元データ!M56))))))*(1-$J$10),-1)</f>
        <v>0</v>
      </c>
      <c r="N14" s="85">
        <f>ROUNDDOWN(IF($C14=1,料金元データ!N21,IF($C14=2,料金元データ!N28,IF($C14=3,料金元データ!N35,IF($C14=4,料金元データ!N42,IF($C14=5,料金元データ!N49,IF($C14=6,料金元データ!N56))))))*(1-$J$10),-1)</f>
        <v>0</v>
      </c>
      <c r="O14" s="85">
        <f>ROUNDDOWN(IF($C14=1,料金元データ!O21,IF($C14=2,料金元データ!O28,IF($C14=3,料金元データ!O35,IF($C14=4,料金元データ!O42,IF($C14=5,料金元データ!O49,IF($C14=6,料金元データ!O56))))))*(1-$J$10),-1)</f>
        <v>0</v>
      </c>
      <c r="P14" s="85">
        <f>ROUNDDOWN(IF($C14=1,料金元データ!P21,IF($C14=2,料金元データ!P28,IF($C14=3,料金元データ!P35,IF($C14=4,料金元データ!P42,IF($C14=5,料金元データ!P49,IF($C14=6,料金元データ!P56))))))*(1-$J$10),-1)</f>
        <v>0</v>
      </c>
      <c r="Q14" s="85">
        <f>ROUNDDOWN(IF($C14=1,料金元データ!Q21,IF($C14=2,料金元データ!Q28,IF($C14=3,料金元データ!Q35,IF($C14=4,料金元データ!Q42,IF($C14=5,料金元データ!Q49,IF($C14=6,料金元データ!Q56))))))*(1-$J$10),-1)</f>
        <v>0</v>
      </c>
      <c r="R14" s="85">
        <f>ROUNDDOWN(IF($C14=1,料金元データ!R21,IF($C14=2,料金元データ!R28,IF($C14=3,料金元データ!R35,IF($C14=4,料金元データ!R42,IF($C14=5,料金元データ!R49,IF($C14=6,料金元データ!R56))))))*(1-$J$10),-1)</f>
        <v>0</v>
      </c>
      <c r="S14" s="85">
        <f>ROUNDDOWN(IF($C14=1,料金元データ!S21,IF($C14=2,料金元データ!S28,IF($C14=3,料金元データ!S35,IF($C14=4,料金元データ!S42,IF($C14=5,料金元データ!S49,IF($C14=6,料金元データ!S56))))))*(1-$J$10),-1)</f>
        <v>0</v>
      </c>
      <c r="T14" s="85">
        <f>ROUNDDOWN(IF($C14=1,料金元データ!T21,IF($C14=2,料金元データ!T28,IF($C14=3,料金元データ!T35,IF($C14=4,料金元データ!T42,IF($C14=5,料金元データ!T49,IF($C14=6,料金元データ!T56))))))*(1-$J$10),-1)</f>
        <v>0</v>
      </c>
      <c r="U14" s="85">
        <f>ROUNDDOWN(IF($C14=1,料金元データ!U21,IF($C14=2,料金元データ!U28,IF($C14=3,料金元データ!U35,IF($C14=4,料金元データ!U42,IF($C14=5,料金元データ!U49,IF($C14=6,料金元データ!U56))))))*(1-$J$10),-1)</f>
        <v>0</v>
      </c>
      <c r="V14" s="85">
        <f>ROUNDDOWN(IF($C14=1,料金元データ!V21,IF($C14=2,料金元データ!V28,IF($C14=3,料金元データ!V35,IF($C14=4,料金元データ!V42,IF($C14=5,料金元データ!V49,IF($C14=6,料金元データ!V56))))))*(1-$J$10),-1)</f>
        <v>0</v>
      </c>
      <c r="W14" s="85">
        <f>ROUNDDOWN(IF($C14=1,料金元データ!W21,IF($C14=2,料金元データ!W28,IF($C14=3,料金元データ!W35,IF($C14=4,料金元データ!W42,IF($C14=5,料金元データ!W49,IF($C14=6,料金元データ!W56))))))*(1-$J$10),-1)</f>
        <v>0</v>
      </c>
      <c r="X14" s="85">
        <f>ROUNDDOWN(IF($C14=1,料金元データ!X21,IF($C14=2,料金元データ!X28,IF($C14=3,料金元データ!X35,IF($C14=4,料金元データ!X42,IF($C14=5,料金元データ!X49,IF($C14=6,料金元データ!X56))))))*(1-$J$10),-1)</f>
        <v>0</v>
      </c>
      <c r="Y14" s="85">
        <f>ROUNDDOWN(IF($C14=1,料金元データ!Y21,IF($C14=2,料金元データ!Y28,IF($C14=3,料金元データ!Y35,IF($C14=4,料金元データ!Y42,IF($C14=5,料金元データ!Y49,IF($C14=6,料金元データ!Y56))))))*(1-$J$10),-1)</f>
        <v>0</v>
      </c>
      <c r="Z14" s="85">
        <f>ROUNDDOWN(IF($C14=1,料金元データ!Z21,IF($C14=2,料金元データ!Z28,IF($C14=3,料金元データ!Z35,IF($C14=4,料金元データ!Z42,IF($C14=5,料金元データ!Z49,IF($C14=6,料金元データ!Z56))))))*(1-$J$10),-1)</f>
        <v>0</v>
      </c>
      <c r="AA14" s="85">
        <f>ROUNDDOWN(IF($C14=1,料金元データ!AA21,IF($C14=2,料金元データ!AA28,IF($C14=3,料金元データ!AA35,IF($C14=4,料金元データ!AA42,IF($C14=5,料金元データ!AA49,IF($C14=6,料金元データ!AA56))))))*(1-$J$10),-1)</f>
        <v>0</v>
      </c>
      <c r="AB14" s="85">
        <f>ROUNDDOWN(IF($C14=1,料金元データ!AB21,IF($C14=2,料金元データ!AB28,IF($C14=3,料金元データ!AB35,IF($C14=4,料金元データ!AB42,IF($C14=5,料金元データ!AB49,IF($C14=6,料金元データ!AB56))))))*(1-$J$10),-1)</f>
        <v>0</v>
      </c>
      <c r="AC14" s="85">
        <f>ROUNDDOWN(IF($C14=1,料金元データ!AC21,IF($C14=2,料金元データ!AC28,IF($C14=3,料金元データ!AC35,IF($C14=4,料金元データ!AC42,IF($C14=5,料金元データ!AC49,IF($C14=6,料金元データ!AC56))))))*(1-$J$10),-1)</f>
        <v>0</v>
      </c>
      <c r="AD14" s="85">
        <f>ROUNDDOWN(IF($C14=1,料金元データ!AD21,IF($C14=2,料金元データ!AD28,IF($C14=3,料金元データ!AD35,IF($C14=4,料金元データ!AD42,IF($C14=5,料金元データ!AD49,IF($C14=6,料金元データ!AD56))))))*(1-$J$10),-1)</f>
        <v>0</v>
      </c>
      <c r="AE14" s="85">
        <f>ROUNDDOWN(IF($C14=1,料金元データ!AE21,IF($C14=2,料金元データ!AE28,IF($C14=3,料金元データ!AE35,IF($C14=4,料金元データ!AE42,IF($C14=5,料金元データ!AE49,IF($C14=6,料金元データ!AE56))))))*(1-$J$10),-1)</f>
        <v>0</v>
      </c>
      <c r="AF14" s="85">
        <f>ROUNDDOWN(IF($C14=1,料金元データ!AF21,IF($C14=2,料金元データ!AF28,IF($C14=3,料金元データ!AF35,IF($C14=4,料金元データ!AF42,IF($C14=5,料金元データ!AF49,IF($C14=6,料金元データ!AF56))))))*(1-$J$10),-1)</f>
        <v>0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2:55" s="10" customFormat="1" ht="14.25" hidden="1" customHeight="1" x14ac:dyDescent="0.2">
      <c r="B15" s="82">
        <f>カレンダー!B6</f>
        <v>0</v>
      </c>
      <c r="C15" s="83">
        <v>2</v>
      </c>
      <c r="D15" s="85">
        <f>ROUNDDOWN(IF($C15=1,料金元データ!D22,IF($C15=2,料金元データ!D29,IF($C15=3,料金元データ!D36,IF($C15=4,料金元データ!D43,IF($C15=5,料金元データ!D50,IF($C15=6,料金元データ!D57))))))*(1-$J$10),-1)</f>
        <v>0</v>
      </c>
      <c r="E15" s="85">
        <f>ROUNDDOWN(IF($C15=1,料金元データ!E22,IF($C15=2,料金元データ!E29,IF($C15=3,料金元データ!E36,IF($C15=4,料金元データ!E43,IF($C15=5,料金元データ!E50,IF($C15=6,料金元データ!E57))))))*(1-$J$10),-1)</f>
        <v>0</v>
      </c>
      <c r="F15" s="85">
        <f>ROUNDDOWN(IF($C15=1,料金元データ!F22,IF($C15=2,料金元データ!F29,IF($C15=3,料金元データ!F36,IF($C15=4,料金元データ!F43,IF($C15=5,料金元データ!F50,IF($C15=6,料金元データ!F57))))))*(1-$J$10),-1)</f>
        <v>0</v>
      </c>
      <c r="G15" s="85">
        <f>ROUNDDOWN(IF($C15=1,料金元データ!G22,IF($C15=2,料金元データ!G29,IF($C15=3,料金元データ!G36,IF($C15=4,料金元データ!G43,IF($C15=5,料金元データ!G50,IF($C15=6,料金元データ!G57))))))*(1-$J$10),-1)</f>
        <v>0</v>
      </c>
      <c r="H15" s="85">
        <f>ROUNDDOWN(IF($C15=1,料金元データ!H22,IF($C15=2,料金元データ!H29,IF($C15=3,料金元データ!H36,IF($C15=4,料金元データ!H43,IF($C15=5,料金元データ!H50,IF($C15=6,料金元データ!H57))))))*(1-$J$10),-1)</f>
        <v>0</v>
      </c>
      <c r="I15" s="85">
        <f>ROUNDDOWN(IF($C15=1,料金元データ!I22,IF($C15=2,料金元データ!I29,IF($C15=3,料金元データ!I36,IF($C15=4,料金元データ!I43,IF($C15=5,料金元データ!I50,IF($C15=6,料金元データ!I57))))))*(1-$J$10),-1)</f>
        <v>0</v>
      </c>
      <c r="J15" s="85">
        <f>ROUNDDOWN(IF($C15=1,料金元データ!J22,IF($C15=2,料金元データ!J29,IF($C15=3,料金元データ!J36,IF($C15=4,料金元データ!J43,IF($C15=5,料金元データ!J50,IF($C15=6,料金元データ!J57))))))*(1-$J$10),-1)</f>
        <v>0</v>
      </c>
      <c r="K15" s="85">
        <f>ROUNDDOWN(IF($C15=1,料金元データ!K22,IF($C15=2,料金元データ!K29,IF($C15=3,料金元データ!K36,IF($C15=4,料金元データ!K43,IF($C15=5,料金元データ!K50,IF($C15=6,料金元データ!K57))))))*(1-$J$10),-1)</f>
        <v>0</v>
      </c>
      <c r="L15" s="85">
        <f>ROUNDDOWN(IF($C15=1,料金元データ!L22,IF($C15=2,料金元データ!L29,IF($C15=3,料金元データ!L36,IF($C15=4,料金元データ!L43,IF($C15=5,料金元データ!L50,IF($C15=6,料金元データ!L57))))))*(1-$J$10),-1)</f>
        <v>0</v>
      </c>
      <c r="M15" s="85">
        <f>ROUNDDOWN(IF($C15=1,料金元データ!M22,IF($C15=2,料金元データ!M29,IF($C15=3,料金元データ!M36,IF($C15=4,料金元データ!M43,IF($C15=5,料金元データ!M50,IF($C15=6,料金元データ!M57))))))*(1-$J$10),-1)</f>
        <v>0</v>
      </c>
      <c r="N15" s="85">
        <f>ROUNDDOWN(IF($C15=1,料金元データ!N22,IF($C15=2,料金元データ!N29,IF($C15=3,料金元データ!N36,IF($C15=4,料金元データ!N43,IF($C15=5,料金元データ!N50,IF($C15=6,料金元データ!N57))))))*(1-$J$10),-1)</f>
        <v>0</v>
      </c>
      <c r="O15" s="85">
        <f>ROUNDDOWN(IF($C15=1,料金元データ!O22,IF($C15=2,料金元データ!O29,IF($C15=3,料金元データ!O36,IF($C15=4,料金元データ!O43,IF($C15=5,料金元データ!O50,IF($C15=6,料金元データ!O57))))))*(1-$J$10),-1)</f>
        <v>0</v>
      </c>
      <c r="P15" s="85">
        <f>ROUNDDOWN(IF($C15=1,料金元データ!P22,IF($C15=2,料金元データ!P29,IF($C15=3,料金元データ!P36,IF($C15=4,料金元データ!P43,IF($C15=5,料金元データ!P50,IF($C15=6,料金元データ!P57))))))*(1-$J$10),-1)</f>
        <v>0</v>
      </c>
      <c r="Q15" s="85">
        <f>ROUNDDOWN(IF($C15=1,料金元データ!Q22,IF($C15=2,料金元データ!Q29,IF($C15=3,料金元データ!Q36,IF($C15=4,料金元データ!Q43,IF($C15=5,料金元データ!Q50,IF($C15=6,料金元データ!Q57))))))*(1-$J$10),-1)</f>
        <v>0</v>
      </c>
      <c r="R15" s="85">
        <f>ROUNDDOWN(IF($C15=1,料金元データ!R22,IF($C15=2,料金元データ!R29,IF($C15=3,料金元データ!R36,IF($C15=4,料金元データ!R43,IF($C15=5,料金元データ!R50,IF($C15=6,料金元データ!R57))))))*(1-$J$10),-1)</f>
        <v>0</v>
      </c>
      <c r="S15" s="85">
        <f>ROUNDDOWN(IF($C15=1,料金元データ!S22,IF($C15=2,料金元データ!S29,IF($C15=3,料金元データ!S36,IF($C15=4,料金元データ!S43,IF($C15=5,料金元データ!S50,IF($C15=6,料金元データ!S57))))))*(1-$J$10),-1)</f>
        <v>0</v>
      </c>
      <c r="T15" s="85">
        <f>ROUNDDOWN(IF($C15=1,料金元データ!T22,IF($C15=2,料金元データ!T29,IF($C15=3,料金元データ!T36,IF($C15=4,料金元データ!T43,IF($C15=5,料金元データ!T50,IF($C15=6,料金元データ!T57))))))*(1-$J$10),-1)</f>
        <v>0</v>
      </c>
      <c r="U15" s="85">
        <f>ROUNDDOWN(IF($C15=1,料金元データ!U22,IF($C15=2,料金元データ!U29,IF($C15=3,料金元データ!U36,IF($C15=4,料金元データ!U43,IF($C15=5,料金元データ!U50,IF($C15=6,料金元データ!U57))))))*(1-$J$10),-1)</f>
        <v>0</v>
      </c>
      <c r="V15" s="85">
        <f>ROUNDDOWN(IF($C15=1,料金元データ!V22,IF($C15=2,料金元データ!V29,IF($C15=3,料金元データ!V36,IF($C15=4,料金元データ!V43,IF($C15=5,料金元データ!V50,IF($C15=6,料金元データ!V57))))))*(1-$J$10),-1)</f>
        <v>0</v>
      </c>
      <c r="W15" s="85">
        <f>ROUNDDOWN(IF($C15=1,料金元データ!W22,IF($C15=2,料金元データ!W29,IF($C15=3,料金元データ!W36,IF($C15=4,料金元データ!W43,IF($C15=5,料金元データ!W50,IF($C15=6,料金元データ!W57))))))*(1-$J$10),-1)</f>
        <v>0</v>
      </c>
      <c r="X15" s="85">
        <f>ROUNDDOWN(IF($C15=1,料金元データ!X22,IF($C15=2,料金元データ!X29,IF($C15=3,料金元データ!X36,IF($C15=4,料金元データ!X43,IF($C15=5,料金元データ!X50,IF($C15=6,料金元データ!X57))))))*(1-$J$10),-1)</f>
        <v>0</v>
      </c>
      <c r="Y15" s="85">
        <f>ROUNDDOWN(IF($C15=1,料金元データ!Y22,IF($C15=2,料金元データ!Y29,IF($C15=3,料金元データ!Y36,IF($C15=4,料金元データ!Y43,IF($C15=5,料金元データ!Y50,IF($C15=6,料金元データ!Y57))))))*(1-$J$10),-1)</f>
        <v>0</v>
      </c>
      <c r="Z15" s="85">
        <f>ROUNDDOWN(IF($C15=1,料金元データ!Z22,IF($C15=2,料金元データ!Z29,IF($C15=3,料金元データ!Z36,IF($C15=4,料金元データ!Z43,IF($C15=5,料金元データ!Z50,IF($C15=6,料金元データ!Z57))))))*(1-$J$10),-1)</f>
        <v>0</v>
      </c>
      <c r="AA15" s="85">
        <f>ROUNDDOWN(IF($C15=1,料金元データ!AA22,IF($C15=2,料金元データ!AA29,IF($C15=3,料金元データ!AA36,IF($C15=4,料金元データ!AA43,IF($C15=5,料金元データ!AA50,IF($C15=6,料金元データ!AA57))))))*(1-$J$10),-1)</f>
        <v>0</v>
      </c>
      <c r="AB15" s="85">
        <f>ROUNDDOWN(IF($C15=1,料金元データ!AB22,IF($C15=2,料金元データ!AB29,IF($C15=3,料金元データ!AB36,IF($C15=4,料金元データ!AB43,IF($C15=5,料金元データ!AB50,IF($C15=6,料金元データ!AB57))))))*(1-$J$10),-1)</f>
        <v>0</v>
      </c>
      <c r="AC15" s="85">
        <f>ROUNDDOWN(IF($C15=1,料金元データ!AC22,IF($C15=2,料金元データ!AC29,IF($C15=3,料金元データ!AC36,IF($C15=4,料金元データ!AC43,IF($C15=5,料金元データ!AC50,IF($C15=6,料金元データ!AC57))))))*(1-$J$10),-1)</f>
        <v>0</v>
      </c>
      <c r="AD15" s="85">
        <f>ROUNDDOWN(IF($C15=1,料金元データ!AD22,IF($C15=2,料金元データ!AD29,IF($C15=3,料金元データ!AD36,IF($C15=4,料金元データ!AD43,IF($C15=5,料金元データ!AD50,IF($C15=6,料金元データ!AD57))))))*(1-$J$10),-1)</f>
        <v>0</v>
      </c>
      <c r="AE15" s="85">
        <f>ROUNDDOWN(IF($C15=1,料金元データ!AE22,IF($C15=2,料金元データ!AE29,IF($C15=3,料金元データ!AE36,IF($C15=4,料金元データ!AE43,IF($C15=5,料金元データ!AE50,IF($C15=6,料金元データ!AE57))))))*(1-$J$10),-1)</f>
        <v>0</v>
      </c>
      <c r="AF15" s="85">
        <f>ROUNDDOWN(IF($C15=1,料金元データ!AF22,IF($C15=2,料金元データ!AF29,IF($C15=3,料金元データ!AF36,IF($C15=4,料金元データ!AF43,IF($C15=5,料金元データ!AF50,IF($C15=6,料金元データ!AF57))))))*(1-$J$10),-1)</f>
        <v>0</v>
      </c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2:55" s="10" customFormat="1" ht="14.25" hidden="1" customHeight="1" x14ac:dyDescent="0.2">
      <c r="B16" s="82">
        <f>カレンダー!B7</f>
        <v>0</v>
      </c>
      <c r="C16" s="83">
        <v>3</v>
      </c>
      <c r="D16" s="85">
        <f>ROUNDDOWN(IF($C16=1,料金元データ!D23,IF($C16=2,料金元データ!D30,IF($C16=3,料金元データ!D37,IF($C16=4,料金元データ!D44,IF($C16=5,料金元データ!D51,IF($C16=6,料金元データ!D58))))))*(1-$J$10),-1)</f>
        <v>0</v>
      </c>
      <c r="E16" s="85">
        <f>ROUNDDOWN(IF($C16=1,料金元データ!E23,IF($C16=2,料金元データ!E30,IF($C16=3,料金元データ!E37,IF($C16=4,料金元データ!E44,IF($C16=5,料金元データ!E51,IF($C16=6,料金元データ!E58))))))*(1-$J$10),-1)</f>
        <v>0</v>
      </c>
      <c r="F16" s="85">
        <f>ROUNDDOWN(IF($C16=1,料金元データ!F23,IF($C16=2,料金元データ!F30,IF($C16=3,料金元データ!F37,IF($C16=4,料金元データ!F44,IF($C16=5,料金元データ!F51,IF($C16=6,料金元データ!F58))))))*(1-$J$10),-1)</f>
        <v>0</v>
      </c>
      <c r="G16" s="85">
        <f>ROUNDDOWN(IF($C16=1,料金元データ!G23,IF($C16=2,料金元データ!G30,IF($C16=3,料金元データ!G37,IF($C16=4,料金元データ!G44,IF($C16=5,料金元データ!G51,IF($C16=6,料金元データ!G58))))))*(1-$J$10),-1)</f>
        <v>0</v>
      </c>
      <c r="H16" s="85">
        <f>ROUNDDOWN(IF($C16=1,料金元データ!H23,IF($C16=2,料金元データ!H30,IF($C16=3,料金元データ!H37,IF($C16=4,料金元データ!H44,IF($C16=5,料金元データ!H51,IF($C16=6,料金元データ!H58))))))*(1-$J$10),-1)</f>
        <v>0</v>
      </c>
      <c r="I16" s="85">
        <f>ROUNDDOWN(IF($C16=1,料金元データ!I23,IF($C16=2,料金元データ!I30,IF($C16=3,料金元データ!I37,IF($C16=4,料金元データ!I44,IF($C16=5,料金元データ!I51,IF($C16=6,料金元データ!I58))))))*(1-$J$10),-1)</f>
        <v>0</v>
      </c>
      <c r="J16" s="85">
        <f>ROUNDDOWN(IF($C16=1,料金元データ!J23,IF($C16=2,料金元データ!J30,IF($C16=3,料金元データ!J37,IF($C16=4,料金元データ!J44,IF($C16=5,料金元データ!J51,IF($C16=6,料金元データ!J58))))))*(1-$J$10),-1)</f>
        <v>0</v>
      </c>
      <c r="K16" s="85">
        <f>ROUNDDOWN(IF($C16=1,料金元データ!K23,IF($C16=2,料金元データ!K30,IF($C16=3,料金元データ!K37,IF($C16=4,料金元データ!K44,IF($C16=5,料金元データ!K51,IF($C16=6,料金元データ!K58))))))*(1-$J$10),-1)</f>
        <v>0</v>
      </c>
      <c r="L16" s="85">
        <f>ROUNDDOWN(IF($C16=1,料金元データ!L23,IF($C16=2,料金元データ!L30,IF($C16=3,料金元データ!L37,IF($C16=4,料金元データ!L44,IF($C16=5,料金元データ!L51,IF($C16=6,料金元データ!L58))))))*(1-$J$10),-1)</f>
        <v>0</v>
      </c>
      <c r="M16" s="85">
        <f>ROUNDDOWN(IF($C16=1,料金元データ!M23,IF($C16=2,料金元データ!M30,IF($C16=3,料金元データ!M37,IF($C16=4,料金元データ!M44,IF($C16=5,料金元データ!M51,IF($C16=6,料金元データ!M58))))))*(1-$J$10),-1)</f>
        <v>0</v>
      </c>
      <c r="N16" s="85">
        <f>ROUNDDOWN(IF($C16=1,料金元データ!N23,IF($C16=2,料金元データ!N30,IF($C16=3,料金元データ!N37,IF($C16=4,料金元データ!N44,IF($C16=5,料金元データ!N51,IF($C16=6,料金元データ!N58))))))*(1-$J$10),-1)</f>
        <v>0</v>
      </c>
      <c r="O16" s="85">
        <f>ROUNDDOWN(IF($C16=1,料金元データ!O23,IF($C16=2,料金元データ!O30,IF($C16=3,料金元データ!O37,IF($C16=4,料金元データ!O44,IF($C16=5,料金元データ!O51,IF($C16=6,料金元データ!O58))))))*(1-$J$10),-1)</f>
        <v>0</v>
      </c>
      <c r="P16" s="85">
        <f>ROUNDDOWN(IF($C16=1,料金元データ!P23,IF($C16=2,料金元データ!P30,IF($C16=3,料金元データ!P37,IF($C16=4,料金元データ!P44,IF($C16=5,料金元データ!P51,IF($C16=6,料金元データ!P58))))))*(1-$J$10),-1)</f>
        <v>0</v>
      </c>
      <c r="Q16" s="85">
        <f>ROUNDDOWN(IF($C16=1,料金元データ!Q23,IF($C16=2,料金元データ!Q30,IF($C16=3,料金元データ!Q37,IF($C16=4,料金元データ!Q44,IF($C16=5,料金元データ!Q51,IF($C16=6,料金元データ!Q58))))))*(1-$J$10),-1)</f>
        <v>0</v>
      </c>
      <c r="R16" s="85">
        <f>ROUNDDOWN(IF($C16=1,料金元データ!R23,IF($C16=2,料金元データ!R30,IF($C16=3,料金元データ!R37,IF($C16=4,料金元データ!R44,IF($C16=5,料金元データ!R51,IF($C16=6,料金元データ!R58))))))*(1-$J$10),-1)</f>
        <v>0</v>
      </c>
      <c r="S16" s="85">
        <f>ROUNDDOWN(IF($C16=1,料金元データ!S23,IF($C16=2,料金元データ!S30,IF($C16=3,料金元データ!S37,IF($C16=4,料金元データ!S44,IF($C16=5,料金元データ!S51,IF($C16=6,料金元データ!S58))))))*(1-$J$10),-1)</f>
        <v>0</v>
      </c>
      <c r="T16" s="85">
        <f>ROUNDDOWN(IF($C16=1,料金元データ!T23,IF($C16=2,料金元データ!T30,IF($C16=3,料金元データ!T37,IF($C16=4,料金元データ!T44,IF($C16=5,料金元データ!T51,IF($C16=6,料金元データ!T58))))))*(1-$J$10),-1)</f>
        <v>0</v>
      </c>
      <c r="U16" s="85">
        <f>ROUNDDOWN(IF($C16=1,料金元データ!U23,IF($C16=2,料金元データ!U30,IF($C16=3,料金元データ!U37,IF($C16=4,料金元データ!U44,IF($C16=5,料金元データ!U51,IF($C16=6,料金元データ!U58))))))*(1-$J$10),-1)</f>
        <v>0</v>
      </c>
      <c r="V16" s="85">
        <f>ROUNDDOWN(IF($C16=1,料金元データ!V23,IF($C16=2,料金元データ!V30,IF($C16=3,料金元データ!V37,IF($C16=4,料金元データ!V44,IF($C16=5,料金元データ!V51,IF($C16=6,料金元データ!V58))))))*(1-$J$10),-1)</f>
        <v>0</v>
      </c>
      <c r="W16" s="85">
        <f>ROUNDDOWN(IF($C16=1,料金元データ!W23,IF($C16=2,料金元データ!W30,IF($C16=3,料金元データ!W37,IF($C16=4,料金元データ!W44,IF($C16=5,料金元データ!W51,IF($C16=6,料金元データ!W58))))))*(1-$J$10),-1)</f>
        <v>0</v>
      </c>
      <c r="X16" s="85">
        <f>ROUNDDOWN(IF($C16=1,料金元データ!X23,IF($C16=2,料金元データ!X30,IF($C16=3,料金元データ!X37,IF($C16=4,料金元データ!X44,IF($C16=5,料金元データ!X51,IF($C16=6,料金元データ!X58))))))*(1-$J$10),-1)</f>
        <v>0</v>
      </c>
      <c r="Y16" s="85">
        <f>ROUNDDOWN(IF($C16=1,料金元データ!Y23,IF($C16=2,料金元データ!Y30,IF($C16=3,料金元データ!Y37,IF($C16=4,料金元データ!Y44,IF($C16=5,料金元データ!Y51,IF($C16=6,料金元データ!Y58))))))*(1-$J$10),-1)</f>
        <v>0</v>
      </c>
      <c r="Z16" s="85">
        <f>ROUNDDOWN(IF($C16=1,料金元データ!Z23,IF($C16=2,料金元データ!Z30,IF($C16=3,料金元データ!Z37,IF($C16=4,料金元データ!Z44,IF($C16=5,料金元データ!Z51,IF($C16=6,料金元データ!Z58))))))*(1-$J$10),-1)</f>
        <v>0</v>
      </c>
      <c r="AA16" s="85">
        <f>ROUNDDOWN(IF($C16=1,料金元データ!AA23,IF($C16=2,料金元データ!AA30,IF($C16=3,料金元データ!AA37,IF($C16=4,料金元データ!AA44,IF($C16=5,料金元データ!AA51,IF($C16=6,料金元データ!AA58))))))*(1-$J$10),-1)</f>
        <v>0</v>
      </c>
      <c r="AB16" s="85">
        <f>ROUNDDOWN(IF($C16=1,料金元データ!AB23,IF($C16=2,料金元データ!AB30,IF($C16=3,料金元データ!AB37,IF($C16=4,料金元データ!AB44,IF($C16=5,料金元データ!AB51,IF($C16=6,料金元データ!AB58))))))*(1-$J$10),-1)</f>
        <v>0</v>
      </c>
      <c r="AC16" s="85">
        <f>ROUNDDOWN(IF($C16=1,料金元データ!AC23,IF($C16=2,料金元データ!AC30,IF($C16=3,料金元データ!AC37,IF($C16=4,料金元データ!AC44,IF($C16=5,料金元データ!AC51,IF($C16=6,料金元データ!AC58))))))*(1-$J$10),-1)</f>
        <v>0</v>
      </c>
      <c r="AD16" s="85">
        <f>ROUNDDOWN(IF($C16=1,料金元データ!AD23,IF($C16=2,料金元データ!AD30,IF($C16=3,料金元データ!AD37,IF($C16=4,料金元データ!AD44,IF($C16=5,料金元データ!AD51,IF($C16=6,料金元データ!AD58))))))*(1-$J$10),-1)</f>
        <v>0</v>
      </c>
      <c r="AE16" s="85">
        <f>ROUNDDOWN(IF($C16=1,料金元データ!AE23,IF($C16=2,料金元データ!AE30,IF($C16=3,料金元データ!AE37,IF($C16=4,料金元データ!AE44,IF($C16=5,料金元データ!AE51,IF($C16=6,料金元データ!AE58))))))*(1-$J$10),-1)</f>
        <v>0</v>
      </c>
      <c r="AF16" s="85">
        <f>ROUNDDOWN(IF($C16=1,料金元データ!AF23,IF($C16=2,料金元データ!AF30,IF($C16=3,料金元データ!AF37,IF($C16=4,料金元データ!AF44,IF($C16=5,料金元データ!AF51,IF($C16=6,料金元データ!AF58))))))*(1-$J$10),-1)</f>
        <v>0</v>
      </c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10" customFormat="1" ht="14.25" hidden="1" customHeight="1" x14ac:dyDescent="0.2">
      <c r="B17" s="82">
        <f>カレンダー!B8</f>
        <v>0</v>
      </c>
      <c r="C17" s="83">
        <v>4</v>
      </c>
      <c r="D17" s="85">
        <f>ROUNDDOWN(IF($C17=1,料金元データ!D24,IF($C17=2,料金元データ!D31,IF($C17=3,料金元データ!D38,IF($C17=4,料金元データ!D45,IF($C17=5,料金元データ!D52,IF($C17=6,料金元データ!D59))))))*(1-$J$10),-1)</f>
        <v>0</v>
      </c>
      <c r="E17" s="85">
        <f>ROUNDDOWN(IF($C17=1,料金元データ!E24,IF($C17=2,料金元データ!E31,IF($C17=3,料金元データ!E38,IF($C17=4,料金元データ!E45,IF($C17=5,料金元データ!E52,IF($C17=6,料金元データ!E59))))))*(1-$J$10),-1)</f>
        <v>0</v>
      </c>
      <c r="F17" s="85">
        <f>ROUNDDOWN(IF($C17=1,料金元データ!F24,IF($C17=2,料金元データ!F31,IF($C17=3,料金元データ!F38,IF($C17=4,料金元データ!F45,IF($C17=5,料金元データ!F52,IF($C17=6,料金元データ!F59))))))*(1-$J$10),-1)</f>
        <v>0</v>
      </c>
      <c r="G17" s="85">
        <f>ROUNDDOWN(IF($C17=1,料金元データ!G24,IF($C17=2,料金元データ!G31,IF($C17=3,料金元データ!G38,IF($C17=4,料金元データ!G45,IF($C17=5,料金元データ!G52,IF($C17=6,料金元データ!G59))))))*(1-$J$10),-1)</f>
        <v>0</v>
      </c>
      <c r="H17" s="85">
        <f>ROUNDDOWN(IF($C17=1,料金元データ!H24,IF($C17=2,料金元データ!H31,IF($C17=3,料金元データ!H38,IF($C17=4,料金元データ!H45,IF($C17=5,料金元データ!H52,IF($C17=6,料金元データ!H59))))))*(1-$J$10),-1)</f>
        <v>0</v>
      </c>
      <c r="I17" s="85">
        <f>ROUNDDOWN(IF($C17=1,料金元データ!I24,IF($C17=2,料金元データ!I31,IF($C17=3,料金元データ!I38,IF($C17=4,料金元データ!I45,IF($C17=5,料金元データ!I52,IF($C17=6,料金元データ!I59))))))*(1-$J$10),-1)</f>
        <v>0</v>
      </c>
      <c r="J17" s="85">
        <f>ROUNDDOWN(IF($C17=1,料金元データ!J24,IF($C17=2,料金元データ!J31,IF($C17=3,料金元データ!J38,IF($C17=4,料金元データ!J45,IF($C17=5,料金元データ!J52,IF($C17=6,料金元データ!J59))))))*(1-$J$10),-1)</f>
        <v>0</v>
      </c>
      <c r="K17" s="85">
        <f>ROUNDDOWN(IF($C17=1,料金元データ!K24,IF($C17=2,料金元データ!K31,IF($C17=3,料金元データ!K38,IF($C17=4,料金元データ!K45,IF($C17=5,料金元データ!K52,IF($C17=6,料金元データ!K59))))))*(1-$J$10),-1)</f>
        <v>0</v>
      </c>
      <c r="L17" s="85">
        <f>ROUNDDOWN(IF($C17=1,料金元データ!L24,IF($C17=2,料金元データ!L31,IF($C17=3,料金元データ!L38,IF($C17=4,料金元データ!L45,IF($C17=5,料金元データ!L52,IF($C17=6,料金元データ!L59))))))*(1-$J$10),-1)</f>
        <v>0</v>
      </c>
      <c r="M17" s="85">
        <f>ROUNDDOWN(IF($C17=1,料金元データ!M24,IF($C17=2,料金元データ!M31,IF($C17=3,料金元データ!M38,IF($C17=4,料金元データ!M45,IF($C17=5,料金元データ!M52,IF($C17=6,料金元データ!M59))))))*(1-$J$10),-1)</f>
        <v>0</v>
      </c>
      <c r="N17" s="85">
        <f>ROUNDDOWN(IF($C17=1,料金元データ!N24,IF($C17=2,料金元データ!N31,IF($C17=3,料金元データ!N38,IF($C17=4,料金元データ!N45,IF($C17=5,料金元データ!N52,IF($C17=6,料金元データ!N59))))))*(1-$J$10),-1)</f>
        <v>0</v>
      </c>
      <c r="O17" s="85">
        <f>ROUNDDOWN(IF($C17=1,料金元データ!O24,IF($C17=2,料金元データ!O31,IF($C17=3,料金元データ!O38,IF($C17=4,料金元データ!O45,IF($C17=5,料金元データ!O52,IF($C17=6,料金元データ!O59))))))*(1-$J$10),-1)</f>
        <v>0</v>
      </c>
      <c r="P17" s="85">
        <f>ROUNDDOWN(IF($C17=1,料金元データ!P24,IF($C17=2,料金元データ!P31,IF($C17=3,料金元データ!P38,IF($C17=4,料金元データ!P45,IF($C17=5,料金元データ!P52,IF($C17=6,料金元データ!P59))))))*(1-$J$10),-1)</f>
        <v>0</v>
      </c>
      <c r="Q17" s="85">
        <f>ROUNDDOWN(IF($C17=1,料金元データ!Q24,IF($C17=2,料金元データ!Q31,IF($C17=3,料金元データ!Q38,IF($C17=4,料金元データ!Q45,IF($C17=5,料金元データ!Q52,IF($C17=6,料金元データ!Q59))))))*(1-$J$10),-1)</f>
        <v>0</v>
      </c>
      <c r="R17" s="85">
        <f>ROUNDDOWN(IF($C17=1,料金元データ!R24,IF($C17=2,料金元データ!R31,IF($C17=3,料金元データ!R38,IF($C17=4,料金元データ!R45,IF($C17=5,料金元データ!R52,IF($C17=6,料金元データ!R59))))))*(1-$J$10),-1)</f>
        <v>0</v>
      </c>
      <c r="S17" s="85">
        <f>ROUNDDOWN(IF($C17=1,料金元データ!S24,IF($C17=2,料金元データ!S31,IF($C17=3,料金元データ!S38,IF($C17=4,料金元データ!S45,IF($C17=5,料金元データ!S52,IF($C17=6,料金元データ!S59))))))*(1-$J$10),-1)</f>
        <v>0</v>
      </c>
      <c r="T17" s="85">
        <f>ROUNDDOWN(IF($C17=1,料金元データ!T24,IF($C17=2,料金元データ!T31,IF($C17=3,料金元データ!T38,IF($C17=4,料金元データ!T45,IF($C17=5,料金元データ!T52,IF($C17=6,料金元データ!T59))))))*(1-$J$10),-1)</f>
        <v>0</v>
      </c>
      <c r="U17" s="85">
        <f>ROUNDDOWN(IF($C17=1,料金元データ!U24,IF($C17=2,料金元データ!U31,IF($C17=3,料金元データ!U38,IF($C17=4,料金元データ!U45,IF($C17=5,料金元データ!U52,IF($C17=6,料金元データ!U59))))))*(1-$J$10),-1)</f>
        <v>0</v>
      </c>
      <c r="V17" s="85">
        <f>ROUNDDOWN(IF($C17=1,料金元データ!V24,IF($C17=2,料金元データ!V31,IF($C17=3,料金元データ!V38,IF($C17=4,料金元データ!V45,IF($C17=5,料金元データ!V52,IF($C17=6,料金元データ!V59))))))*(1-$J$10),-1)</f>
        <v>0</v>
      </c>
      <c r="W17" s="85">
        <f>ROUNDDOWN(IF($C17=1,料金元データ!W24,IF($C17=2,料金元データ!W31,IF($C17=3,料金元データ!W38,IF($C17=4,料金元データ!W45,IF($C17=5,料金元データ!W52,IF($C17=6,料金元データ!W59))))))*(1-$J$10),-1)</f>
        <v>0</v>
      </c>
      <c r="X17" s="85">
        <f>ROUNDDOWN(IF($C17=1,料金元データ!X24,IF($C17=2,料金元データ!X31,IF($C17=3,料金元データ!X38,IF($C17=4,料金元データ!X45,IF($C17=5,料金元データ!X52,IF($C17=6,料金元データ!X59))))))*(1-$J$10),-1)</f>
        <v>0</v>
      </c>
      <c r="Y17" s="85">
        <f>ROUNDDOWN(IF($C17=1,料金元データ!Y24,IF($C17=2,料金元データ!Y31,IF($C17=3,料金元データ!Y38,IF($C17=4,料金元データ!Y45,IF($C17=5,料金元データ!Y52,IF($C17=6,料金元データ!Y59))))))*(1-$J$10),-1)</f>
        <v>0</v>
      </c>
      <c r="Z17" s="85">
        <f>ROUNDDOWN(IF($C17=1,料金元データ!Z24,IF($C17=2,料金元データ!Z31,IF($C17=3,料金元データ!Z38,IF($C17=4,料金元データ!Z45,IF($C17=5,料金元データ!Z52,IF($C17=6,料金元データ!Z59))))))*(1-$J$10),-1)</f>
        <v>0</v>
      </c>
      <c r="AA17" s="85">
        <f>ROUNDDOWN(IF($C17=1,料金元データ!AA24,IF($C17=2,料金元データ!AA31,IF($C17=3,料金元データ!AA38,IF($C17=4,料金元データ!AA45,IF($C17=5,料金元データ!AA52,IF($C17=6,料金元データ!AA59))))))*(1-$J$10),-1)</f>
        <v>0</v>
      </c>
      <c r="AB17" s="85">
        <f>ROUNDDOWN(IF($C17=1,料金元データ!AB24,IF($C17=2,料金元データ!AB31,IF($C17=3,料金元データ!AB38,IF($C17=4,料金元データ!AB45,IF($C17=5,料金元データ!AB52,IF($C17=6,料金元データ!AB59))))))*(1-$J$10),-1)</f>
        <v>0</v>
      </c>
      <c r="AC17" s="85">
        <f>ROUNDDOWN(IF($C17=1,料金元データ!AC24,IF($C17=2,料金元データ!AC31,IF($C17=3,料金元データ!AC38,IF($C17=4,料金元データ!AC45,IF($C17=5,料金元データ!AC52,IF($C17=6,料金元データ!AC59))))))*(1-$J$10),-1)</f>
        <v>0</v>
      </c>
      <c r="AD17" s="85">
        <f>ROUNDDOWN(IF($C17=1,料金元データ!AD24,IF($C17=2,料金元データ!AD31,IF($C17=3,料金元データ!AD38,IF($C17=4,料金元データ!AD45,IF($C17=5,料金元データ!AD52,IF($C17=6,料金元データ!AD59))))))*(1-$J$10),-1)</f>
        <v>0</v>
      </c>
      <c r="AE17" s="85">
        <f>ROUNDDOWN(IF($C17=1,料金元データ!AE24,IF($C17=2,料金元データ!AE31,IF($C17=3,料金元データ!AE38,IF($C17=4,料金元データ!AE45,IF($C17=5,料金元データ!AE52,IF($C17=6,料金元データ!AE59))))))*(1-$J$10),-1)</f>
        <v>0</v>
      </c>
      <c r="AF17" s="85">
        <f>ROUNDDOWN(IF($C17=1,料金元データ!AF24,IF($C17=2,料金元データ!AF31,IF($C17=3,料金元データ!AF38,IF($C17=4,料金元データ!AF45,IF($C17=5,料金元データ!AF52,IF($C17=6,料金元データ!AF59))))))*(1-$J$10),-1)</f>
        <v>0</v>
      </c>
      <c r="AG17" s="19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x14ac:dyDescent="0.2">
      <c r="B18" s="68"/>
      <c r="C18" s="6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55" ht="18" hidden="1" thickBot="1" x14ac:dyDescent="0.25">
      <c r="B19" s="77"/>
      <c r="C19" s="78" t="s">
        <v>57</v>
      </c>
      <c r="D19" s="79">
        <f ca="1">IFERROR(IF((D29-在庫!$B$1+1)&lt;0,0,(D29-在庫!$B$1)+2),"")</f>
        <v>32</v>
      </c>
      <c r="E19" s="79">
        <f ca="1">IFERROR(IF((E29-在庫!$B$1+1)&lt;0,0,(E29-在庫!$B$1)+2),"")</f>
        <v>33</v>
      </c>
      <c r="F19" s="79">
        <f ca="1">IFERROR(IF((F29-在庫!$B$1+1)&lt;0,0,(F29-在庫!$B$1)+2),"")</f>
        <v>34</v>
      </c>
      <c r="G19" s="79">
        <f ca="1">IFERROR(IF((G29-在庫!$B$1+1)&lt;0,0,(G29-在庫!$B$1)+2),"")</f>
        <v>35</v>
      </c>
      <c r="H19" s="79">
        <f ca="1">IFERROR(IF((H29-在庫!$B$1+1)&lt;0,0,(H29-在庫!$B$1)+2),"")</f>
        <v>36</v>
      </c>
      <c r="I19" s="79">
        <f ca="1">IFERROR(IF((I29-在庫!$B$1+1)&lt;0,0,(I29-在庫!$B$1)+2),"")</f>
        <v>37</v>
      </c>
      <c r="J19" s="79">
        <f ca="1">IFERROR(IF((J29-在庫!$B$1+1)&lt;0,0,(J29-在庫!$B$1)+2),"")</f>
        <v>38</v>
      </c>
      <c r="K19" s="79">
        <f ca="1">IFERROR(IF((K29-在庫!$B$1+1)&lt;0,0,(K29-在庫!$B$1)+2),"")</f>
        <v>39</v>
      </c>
      <c r="L19" s="79">
        <f ca="1">IFERROR(IF((L29-在庫!$B$1+1)&lt;0,0,(L29-在庫!$B$1)+2),"")</f>
        <v>40</v>
      </c>
      <c r="M19" s="79">
        <f ca="1">IFERROR(IF((M29-在庫!$B$1+1)&lt;0,0,(M29-在庫!$B$1)+2),"")</f>
        <v>41</v>
      </c>
      <c r="N19" s="79">
        <f ca="1">IFERROR(IF((N29-在庫!$B$1+1)&lt;0,0,(N29-在庫!$B$1)+2),"")</f>
        <v>42</v>
      </c>
      <c r="O19" s="79">
        <f ca="1">IFERROR(IF((O29-在庫!$B$1+1)&lt;0,0,(O29-在庫!$B$1)+2),"")</f>
        <v>43</v>
      </c>
      <c r="P19" s="79">
        <f ca="1">IFERROR(IF((P29-在庫!$B$1+1)&lt;0,0,(P29-在庫!$B$1)+2),"")</f>
        <v>44</v>
      </c>
      <c r="Q19" s="79">
        <f ca="1">IFERROR(IF((Q29-在庫!$B$1+1)&lt;0,0,(Q29-在庫!$B$1)+2),"")</f>
        <v>45</v>
      </c>
      <c r="R19" s="79">
        <f ca="1">IFERROR(IF((R29-在庫!$B$1+1)&lt;0,0,(R29-在庫!$B$1)+2),"")</f>
        <v>46</v>
      </c>
      <c r="S19" s="79">
        <f ca="1">IFERROR(IF((S29-在庫!$B$1+1)&lt;0,0,(S29-在庫!$B$1)+2),"")</f>
        <v>47</v>
      </c>
      <c r="T19" s="79">
        <f ca="1">IFERROR(IF((T29-在庫!$B$1+1)&lt;0,0,(T29-在庫!$B$1)+2),"")</f>
        <v>48</v>
      </c>
      <c r="U19" s="79">
        <f ca="1">IFERROR(IF((U29-在庫!$B$1+1)&lt;0,0,(U29-在庫!$B$1)+2),"")</f>
        <v>49</v>
      </c>
      <c r="V19" s="79">
        <f ca="1">IFERROR(IF((V29-在庫!$B$1+1)&lt;0,0,(V29-在庫!$B$1)+2),"")</f>
        <v>50</v>
      </c>
      <c r="W19" s="79">
        <f ca="1">IFERROR(IF((W29-在庫!$B$1+1)&lt;0,0,(W29-在庫!$B$1)+2),"")</f>
        <v>51</v>
      </c>
      <c r="X19" s="79">
        <f ca="1">IFERROR(IF((X29-在庫!$B$1+1)&lt;0,0,(X29-在庫!$B$1)+2),"")</f>
        <v>52</v>
      </c>
      <c r="Y19" s="79">
        <f ca="1">IFERROR(IF((Y29-在庫!$B$1+1)&lt;0,0,(Y29-在庫!$B$1)+2),"")</f>
        <v>53</v>
      </c>
      <c r="Z19" s="79">
        <f ca="1">IFERROR(IF((Z29-在庫!$B$1+1)&lt;0,0,(Z29-在庫!$B$1)+2),"")</f>
        <v>54</v>
      </c>
      <c r="AA19" s="79">
        <f ca="1">IFERROR(IF((AA29-在庫!$B$1+1)&lt;0,0,(AA29-在庫!$B$1)+2),"")</f>
        <v>55</v>
      </c>
      <c r="AB19" s="79">
        <f ca="1">IFERROR(IF((AB29-在庫!$B$1+1)&lt;0,0,(AB29-在庫!$B$1)+2),"")</f>
        <v>56</v>
      </c>
      <c r="AC19" s="79">
        <f ca="1">IFERROR(IF((AC29-在庫!$B$1+1)&lt;0,0,(AC29-在庫!$B$1)+2),"")</f>
        <v>57</v>
      </c>
      <c r="AD19" s="79">
        <f ca="1">IFERROR(IF((AD29-在庫!$B$1+1)&lt;0,0,(AD29-在庫!$B$1)+2),"")</f>
        <v>58</v>
      </c>
      <c r="AE19" s="79">
        <f ca="1">IFERROR(IF((AE29-在庫!$B$1+1)&lt;0,0,(AE29-在庫!$B$1)+2),"")</f>
        <v>59</v>
      </c>
      <c r="AF19" s="79">
        <f ca="1">IFERROR(IF((AF29-在庫!$B$1+1)&lt;0,0,(AF29-在庫!$B$1)+2),"")</f>
        <v>60</v>
      </c>
      <c r="AG19" s="79">
        <f ca="1">IFERROR(IF((AG29-在庫!$B$1+1)&lt;0,0,(AG29-在庫!$B$1)+2),"")</f>
        <v>61</v>
      </c>
      <c r="AH19" s="79">
        <f ca="1">IFERROR(IF((AH29-在庫!$B$1+1)&lt;0,0,(AH29-在庫!$B$1)+2),"")</f>
        <v>62</v>
      </c>
    </row>
    <row r="20" spans="1:55" ht="17.5" customHeight="1" x14ac:dyDescent="0.2">
      <c r="B20" s="327" t="str">
        <f ca="1">RIGHT(CELL("filename",A1),LEN(CELL("filename",A1))-FIND("]",CELL("filename",A1)))</f>
        <v>2025年12月</v>
      </c>
      <c r="C20" s="180" t="s">
        <v>130</v>
      </c>
      <c r="D20" s="181">
        <f ca="1">IFERROR(INDEX(カレンダーデータ!$I$4:$K$2000,MATCH(D$29,カレンダーデータ!$H$4:$H$2000,0),MATCH($C$20,カレンダーデータ!$I$3:$K$3,0)),"No Data")</f>
        <v>50377</v>
      </c>
      <c r="E20" s="181">
        <f ca="1">IFERROR(INDEX(カレンダーデータ!$I$4:$K$2000,MATCH(E$29,カレンダーデータ!$H$4:$H$2000,0),MATCH($C$20,カレンダーデータ!$I$3:$K$3,0)),"No Data")</f>
        <v>45318</v>
      </c>
      <c r="F20" s="181">
        <f ca="1">IFERROR(INDEX(カレンダーデータ!$I$4:$K$2000,MATCH(F$29,カレンダーデータ!$H$4:$H$2000,0),MATCH($C$20,カレンダーデータ!$I$3:$K$3,0)),"No Data")</f>
        <v>55720</v>
      </c>
      <c r="G20" s="181">
        <f ca="1">IFERROR(INDEX(カレンダーデータ!$I$4:$K$2000,MATCH(G$29,カレンダーデータ!$H$4:$H$2000,0),MATCH($C$20,カレンダーデータ!$I$3:$K$3,0)),"No Data")</f>
        <v>90541</v>
      </c>
      <c r="H20" s="181">
        <f ca="1">IFERROR(INDEX(カレンダーデータ!$I$4:$K$2000,MATCH(H$29,カレンダーデータ!$H$4:$H$2000,0),MATCH($C$20,カレンダーデータ!$I$3:$K$3,0)),"No Data")</f>
        <v>90113</v>
      </c>
      <c r="I20" s="181">
        <f ca="1">IFERROR(INDEX(カレンダーデータ!$I$4:$K$2000,MATCH(I$29,カレンダーデータ!$H$4:$H$2000,0),MATCH($C$20,カレンダーデータ!$I$3:$K$3,0)),"No Data")</f>
        <v>88762</v>
      </c>
      <c r="J20" s="181">
        <f ca="1">IFERROR(INDEX(カレンダーデータ!$I$4:$K$2000,MATCH(J$29,カレンダーデータ!$H$4:$H$2000,0),MATCH($C$20,カレンダーデータ!$I$3:$K$3,0)),"No Data")</f>
        <v>85613</v>
      </c>
      <c r="K20" s="181">
        <f ca="1">IFERROR(INDEX(カレンダーデータ!$I$4:$K$2000,MATCH(K$29,カレンダーデータ!$H$4:$H$2000,0),MATCH($C$20,カレンダーデータ!$I$3:$K$3,0)),"No Data")</f>
        <v>53591</v>
      </c>
      <c r="L20" s="181">
        <f ca="1">IFERROR(INDEX(カレンダーデータ!$I$4:$K$2000,MATCH(L$29,カレンダーデータ!$H$4:$H$2000,0),MATCH($C$20,カレンダーデータ!$I$3:$K$3,0)),"No Data")</f>
        <v>46175</v>
      </c>
      <c r="M20" s="181">
        <f ca="1">IFERROR(INDEX(カレンダーデータ!$I$4:$K$2000,MATCH(M$29,カレンダーデータ!$H$4:$H$2000,0),MATCH($C$20,カレンダーデータ!$I$3:$K$3,0)),"No Data")</f>
        <v>71612</v>
      </c>
      <c r="N20" s="181">
        <f ca="1">IFERROR(INDEX(カレンダーデータ!$I$4:$K$2000,MATCH(N$29,カレンダーデータ!$H$4:$H$2000,0),MATCH($C$20,カレンダーデータ!$I$3:$K$3,0)),"No Data")</f>
        <v>87942</v>
      </c>
      <c r="O20" s="181">
        <f ca="1">IFERROR(INDEX(カレンダーデータ!$I$4:$K$2000,MATCH(O$29,カレンダーデータ!$H$4:$H$2000,0),MATCH($C$20,カレンダーデータ!$I$3:$K$3,0)),"No Data")</f>
        <v>86745</v>
      </c>
      <c r="P20" s="181">
        <f ca="1">IFERROR(INDEX(カレンダーデータ!$I$4:$K$2000,MATCH(P$29,カレンダーデータ!$H$4:$H$2000,0),MATCH($C$20,カレンダーデータ!$I$3:$K$3,0)),"No Data")</f>
        <v>87840</v>
      </c>
      <c r="Q20" s="181">
        <f ca="1">IFERROR(INDEX(カレンダーデータ!$I$4:$K$2000,MATCH(Q$29,カレンダーデータ!$H$4:$H$2000,0),MATCH($C$20,カレンダーデータ!$I$3:$K$3,0)),"No Data")</f>
        <v>89145</v>
      </c>
      <c r="R20" s="181">
        <f ca="1">IFERROR(INDEX(カレンダーデータ!$I$4:$K$2000,MATCH(R$29,カレンダーデータ!$H$4:$H$2000,0),MATCH($C$20,カレンダーデータ!$I$3:$K$3,0)),"No Data")</f>
        <v>53141</v>
      </c>
      <c r="S20" s="181">
        <f ca="1">IFERROR(INDEX(カレンダーデータ!$I$4:$K$2000,MATCH(S$29,カレンダーデータ!$H$4:$H$2000,0),MATCH($C$20,カレンダーデータ!$I$3:$K$3,0)),"No Data")</f>
        <v>49368</v>
      </c>
      <c r="T20" s="181">
        <f ca="1">IFERROR(INDEX(カレンダーデータ!$I$4:$K$2000,MATCH(T$29,カレンダーデータ!$H$4:$H$2000,0),MATCH($C$20,カレンダーデータ!$I$3:$K$3,0)),"No Data")</f>
        <v>57209</v>
      </c>
      <c r="U20" s="181">
        <f ca="1">IFERROR(INDEX(カレンダーデータ!$I$4:$K$2000,MATCH(U$29,カレンダーデータ!$H$4:$H$2000,0),MATCH($C$20,カレンダーデータ!$I$3:$K$3,0)),"No Data")</f>
        <v>61742</v>
      </c>
      <c r="V20" s="181">
        <f ca="1">IFERROR(INDEX(カレンダーデータ!$I$4:$K$2000,MATCH(V$29,カレンダーデータ!$H$4:$H$2000,0),MATCH($C$20,カレンダーデータ!$I$3:$K$3,0)),"No Data")</f>
        <v>69781</v>
      </c>
      <c r="W20" s="181">
        <f ca="1">IFERROR(INDEX(カレンダーデータ!$I$4:$K$2000,MATCH(W$29,カレンダーデータ!$H$4:$H$2000,0),MATCH($C$20,カレンダーデータ!$I$3:$K$3,0)),"No Data")</f>
        <v>87178</v>
      </c>
      <c r="X20" s="181">
        <f ca="1">IFERROR(INDEX(カレンダーデータ!$I$4:$K$2000,MATCH(X$29,カレンダーデータ!$H$4:$H$2000,0),MATCH($C$20,カレンダーデータ!$I$3:$K$3,0)),"No Data")</f>
        <v>83405</v>
      </c>
      <c r="Y20" s="181">
        <f ca="1">IFERROR(INDEX(カレンダーデータ!$I$4:$K$2000,MATCH(Y$29,カレンダーデータ!$H$4:$H$2000,0),MATCH($C$20,カレンダーデータ!$I$3:$K$3,0)),"No Data")</f>
        <v>43204</v>
      </c>
      <c r="Z20" s="181">
        <f ca="1">IFERROR(INDEX(カレンダーデータ!$I$4:$K$2000,MATCH(Z$29,カレンダーデータ!$H$4:$H$2000,0),MATCH($C$20,カレンダーデータ!$I$3:$K$3,0)),"No Data")</f>
        <v>33310</v>
      </c>
      <c r="AA20" s="181">
        <f ca="1">IFERROR(INDEX(カレンダーデータ!$I$4:$K$2000,MATCH(AA$29,カレンダーデータ!$H$4:$H$2000,0),MATCH($C$20,カレンダーデータ!$I$3:$K$3,0)),"No Data")</f>
        <v>41511</v>
      </c>
      <c r="AB20" s="181">
        <f ca="1">IFERROR(INDEX(カレンダーデータ!$I$4:$K$2000,MATCH(AB$29,カレンダーデータ!$H$4:$H$2000,0),MATCH($C$20,カレンダーデータ!$I$3:$K$3,0)),"No Data")</f>
        <v>61788</v>
      </c>
      <c r="AC20" s="181">
        <f ca="1">IFERROR(INDEX(カレンダーデータ!$I$4:$K$2000,MATCH(AC$29,カレンダーデータ!$H$4:$H$2000,0),MATCH($C$20,カレンダーデータ!$I$3:$K$3,0)),"No Data")</f>
        <v>68806</v>
      </c>
      <c r="AD20" s="181">
        <f ca="1">IFERROR(INDEX(カレンダーデータ!$I$4:$K$2000,MATCH(AD$29,カレンダーデータ!$H$4:$H$2000,0),MATCH($C$20,カレンダーデータ!$I$3:$K$3,0)),"No Data")</f>
        <v>89884</v>
      </c>
      <c r="AE20" s="181">
        <f ca="1">IFERROR(INDEX(カレンダーデータ!$I$4:$K$2000,MATCH(AE$29,カレンダーデータ!$H$4:$H$2000,0),MATCH($C$20,カレンダーデータ!$I$3:$K$3,0)),"No Data")</f>
        <v>82703</v>
      </c>
      <c r="AF20" s="181">
        <f ca="1">IFERROR(INDEX(カレンダーデータ!$I$4:$K$2000,MATCH(AF$29,カレンダーデータ!$H$4:$H$2000,0),MATCH($C$20,カレンダーデータ!$I$3:$K$3,0)),"No Data")</f>
        <v>72851</v>
      </c>
      <c r="AG20" s="181">
        <f ca="1">IFERROR(INDEX(カレンダーデータ!$I$4:$K$2000,MATCH(AG$29,カレンダーデータ!$H$4:$H$2000,0),MATCH($C$20,カレンダーデータ!$I$3:$K$3,0)),"No Data")</f>
        <v>92068</v>
      </c>
      <c r="AH20" s="181">
        <f ca="1">IFERROR(INDEX(カレンダーデータ!$I$4:$K$2000,MATCH(AH$29,カレンダーデータ!$H$4:$H$2000,0),MATCH($C$20,カレンダーデータ!$I$3:$K$3,0)),"No Data")</f>
        <v>138424</v>
      </c>
      <c r="AI20" s="9"/>
      <c r="AJ20" s="9"/>
      <c r="AK20" s="9"/>
    </row>
    <row r="21" spans="1:55" ht="17.5" customHeight="1" x14ac:dyDescent="0.2">
      <c r="B21" s="327"/>
      <c r="C21" s="180" t="s">
        <v>110</v>
      </c>
      <c r="D21" s="182">
        <f ca="1">IFERROR(INDEX(カレンダーデータ!$I$4:$K$2000,MATCH(D$29,カレンダーデータ!$H$4:$H$2000,0),MATCH($C$21,カレンダーデータ!$I$3:$K$3,0)),"No Data")</f>
        <v>0.17668777418266271</v>
      </c>
      <c r="E21" s="182">
        <f ca="1">IFERROR(INDEX(カレンダーデータ!$I$4:$K$2000,MATCH(E$29,カレンダーデータ!$H$4:$H$2000,0),MATCH($C$21,カレンダーデータ!$I$3:$K$3,0)),"No Data")</f>
        <v>0.14404872236197538</v>
      </c>
      <c r="F21" s="182">
        <f ca="1">IFERROR(INDEX(カレンダーデータ!$I$4:$K$2000,MATCH(F$29,カレンダーデータ!$H$4:$H$2000,0),MATCH($C$21,カレンダーデータ!$I$3:$K$3,0)),"No Data")</f>
        <v>0.135678391959799</v>
      </c>
      <c r="G21" s="182">
        <f ca="1">IFERROR(INDEX(カレンダーデータ!$I$4:$K$2000,MATCH(G$29,カレンダーデータ!$H$4:$H$2000,0),MATCH($C$21,カレンダーデータ!$I$3:$K$3,0)),"No Data")</f>
        <v>0.12599816657646812</v>
      </c>
      <c r="H21" s="182">
        <f ca="1">IFERROR(INDEX(カレンダーデータ!$I$4:$K$2000,MATCH(H$29,カレンダーデータ!$H$4:$H$2000,0),MATCH($C$21,カレンダーデータ!$I$3:$K$3,0)),"No Data")</f>
        <v>0.14581691875755995</v>
      </c>
      <c r="I21" s="182">
        <f ca="1">IFERROR(INDEX(カレンダーデータ!$I$4:$K$2000,MATCH(I$29,カレンダーデータ!$H$4:$H$2000,0),MATCH($C$21,カレンダーデータ!$I$3:$K$3,0)),"No Data")</f>
        <v>0.26795250219688604</v>
      </c>
      <c r="J21" s="182">
        <f ca="1">IFERROR(INDEX(カレンダーデータ!$I$4:$K$2000,MATCH(J$29,カレンダーデータ!$H$4:$H$2000,0),MATCH($C$21,カレンダーデータ!$I$3:$K$3,0)),"No Data")</f>
        <v>0.19810075572634997</v>
      </c>
      <c r="K21" s="182">
        <f ca="1">IFERROR(INDEX(カレンダーデータ!$I$4:$K$2000,MATCH(K$29,カレンダーデータ!$H$4:$H$2000,0),MATCH($C$21,カレンダーデータ!$I$3:$K$3,0)),"No Data")</f>
        <v>0.10313298874811069</v>
      </c>
      <c r="L21" s="182">
        <f ca="1">IFERROR(INDEX(カレンダーデータ!$I$4:$K$2000,MATCH(L$29,カレンダーデータ!$H$4:$H$2000,0),MATCH($C$21,カレンダーデータ!$I$3:$K$3,0)),"No Data")</f>
        <v>5.6783974011911209E-2</v>
      </c>
      <c r="M21" s="182">
        <f ca="1">IFERROR(INDEX(カレンダーデータ!$I$4:$K$2000,MATCH(M$29,カレンダーデータ!$H$4:$H$2000,0),MATCH($C$21,カレンダーデータ!$I$3:$K$3,0)),"No Data")</f>
        <v>6.8745461654471318E-2</v>
      </c>
      <c r="N21" s="182">
        <f ca="1">IFERROR(INDEX(カレンダーデータ!$I$4:$K$2000,MATCH(N$29,カレンダーデータ!$H$4:$H$2000,0),MATCH($C$21,カレンダーデータ!$I$3:$K$3,0)),"No Data")</f>
        <v>6.6282322439789862E-2</v>
      </c>
      <c r="O21" s="182">
        <f ca="1">IFERROR(INDEX(カレンダーデータ!$I$4:$K$2000,MATCH(O$29,カレンダーデータ!$H$4:$H$2000,0),MATCH($C$21,カレンダーデータ!$I$3:$K$3,0)),"No Data")</f>
        <v>0.11060003458412589</v>
      </c>
      <c r="P21" s="182">
        <f ca="1">IFERROR(INDEX(カレンダーデータ!$I$4:$K$2000,MATCH(P$29,カレンダーデータ!$H$4:$H$2000,0),MATCH($C$21,カレンダーデータ!$I$3:$K$3,0)),"No Data")</f>
        <v>0.12170992714025501</v>
      </c>
      <c r="Q21" s="182">
        <f ca="1">IFERROR(INDEX(カレンダーデータ!$I$4:$K$2000,MATCH(Q$29,カレンダーデータ!$H$4:$H$2000,0),MATCH($C$21,カレンダーデータ!$I$3:$K$3,0)),"No Data")</f>
        <v>0.12142015816927478</v>
      </c>
      <c r="R21" s="182">
        <f ca="1">IFERROR(INDEX(カレンダーデータ!$I$4:$K$2000,MATCH(R$29,カレンダーデータ!$H$4:$H$2000,0),MATCH($C$21,カレンダーデータ!$I$3:$K$3,0)),"No Data")</f>
        <v>0.11911706591897028</v>
      </c>
      <c r="S21" s="182">
        <f ca="1">IFERROR(INDEX(カレンダーデータ!$I$4:$K$2000,MATCH(S$29,カレンダーデータ!$H$4:$H$2000,0),MATCH($C$21,カレンダーデータ!$I$3:$K$3,0)),"No Data")</f>
        <v>6.8505914762599249E-2</v>
      </c>
      <c r="T21" s="182">
        <f ca="1">IFERROR(INDEX(カレンダーデータ!$I$4:$K$2000,MATCH(T$29,カレンダーデータ!$H$4:$H$2000,0),MATCH($C$21,カレンダーデータ!$I$3:$K$3,0)),"No Data")</f>
        <v>6.6108479435053921E-2</v>
      </c>
      <c r="U21" s="182">
        <f ca="1">IFERROR(INDEX(カレンダーデータ!$I$4:$K$2000,MATCH(U$29,カレンダーデータ!$H$4:$H$2000,0),MATCH($C$21,カレンダーデータ!$I$3:$K$3,0)),"No Data")</f>
        <v>8.0399080042758572E-2</v>
      </c>
      <c r="V21" s="182">
        <f ca="1">IFERROR(INDEX(カレンダーデータ!$I$4:$K$2000,MATCH(V$29,カレンダーデータ!$H$4:$H$2000,0),MATCH($C$21,カレンダーデータ!$I$3:$K$3,0)),"No Data")</f>
        <v>6.9646465370229713E-2</v>
      </c>
      <c r="W21" s="182">
        <f ca="1">IFERROR(INDEX(カレンダーデータ!$I$4:$K$2000,MATCH(W$29,カレンダーデータ!$H$4:$H$2000,0),MATCH($C$21,カレンダーデータ!$I$3:$K$3,0)),"No Data")</f>
        <v>7.8540457454862461E-2</v>
      </c>
      <c r="X21" s="182">
        <f ca="1">IFERROR(INDEX(カレンダーデータ!$I$4:$K$2000,MATCH(X$29,カレンダーデータ!$H$4:$H$2000,0),MATCH($C$21,カレンダーデータ!$I$3:$K$3,0)),"No Data")</f>
        <v>9.1769078592410527E-2</v>
      </c>
      <c r="Y21" s="182">
        <f ca="1">IFERROR(INDEX(カレンダーデータ!$I$4:$K$2000,MATCH(Y$29,カレンダーデータ!$H$4:$H$2000,0),MATCH($C$21,カレンダーデータ!$I$3:$K$3,0)),"No Data")</f>
        <v>8.9806499398203871E-2</v>
      </c>
      <c r="Z21" s="182">
        <f ca="1">IFERROR(INDEX(カレンダーデータ!$I$4:$K$2000,MATCH(Z$29,カレンダーデータ!$H$4:$H$2000,0),MATCH($C$21,カレンダーデータ!$I$3:$K$3,0)),"No Data")</f>
        <v>9.7718402882017413E-2</v>
      </c>
      <c r="AA21" s="182">
        <f ca="1">IFERROR(INDEX(カレンダーデータ!$I$4:$K$2000,MATCH(AA$29,カレンダーデータ!$H$4:$H$2000,0),MATCH($C$21,カレンダーデータ!$I$3:$K$3,0)),"No Data")</f>
        <v>0.21030570210305702</v>
      </c>
      <c r="AB21" s="182">
        <f ca="1">IFERROR(INDEX(カレンダーデータ!$I$4:$K$2000,MATCH(AB$29,カレンダーデータ!$H$4:$H$2000,0),MATCH($C$21,カレンダーデータ!$I$3:$K$3,0)),"No Data")</f>
        <v>0.20617271962193306</v>
      </c>
      <c r="AC21" s="182">
        <f ca="1">IFERROR(INDEX(カレンダーデータ!$I$4:$K$2000,MATCH(AC$29,カレンダーデータ!$H$4:$H$2000,0),MATCH($C$21,カレンダーデータ!$I$3:$K$3,0)),"No Data")</f>
        <v>0.22474784175798623</v>
      </c>
      <c r="AD21" s="182">
        <f ca="1">IFERROR(INDEX(カレンダーデータ!$I$4:$K$2000,MATCH(AD$29,カレンダーデータ!$H$4:$H$2000,0),MATCH($C$21,カレンダーデータ!$I$3:$K$3,0)),"No Data")</f>
        <v>0.30893151172622491</v>
      </c>
      <c r="AE21" s="182">
        <f ca="1">IFERROR(INDEX(カレンダーデータ!$I$4:$K$2000,MATCH(AE$29,カレンダーデータ!$H$4:$H$2000,0),MATCH($C$21,カレンダーデータ!$I$3:$K$3,0)),"No Data")</f>
        <v>0.32021812993482701</v>
      </c>
      <c r="AF21" s="182">
        <f ca="1">IFERROR(INDEX(カレンダーデータ!$I$4:$K$2000,MATCH(AF$29,カレンダーデータ!$H$4:$H$2000,0),MATCH($C$21,カレンダーデータ!$I$3:$K$3,0)),"No Data")</f>
        <v>0.34232886302178417</v>
      </c>
      <c r="AG21" s="182">
        <f ca="1">IFERROR(INDEX(カレンダーデータ!$I$4:$K$2000,MATCH(AG$29,カレンダーデータ!$H$4:$H$2000,0),MATCH($C$21,カレンダーデータ!$I$3:$K$3,0)),"No Data")</f>
        <v>0.3338293435286962</v>
      </c>
      <c r="AH21" s="182">
        <f ca="1">IFERROR(INDEX(カレンダーデータ!$I$4:$K$2000,MATCH(AH$29,カレンダーデータ!$H$4:$H$2000,0),MATCH($C$21,カレンダーデータ!$I$3:$K$3,0)),"No Data")</f>
        <v>0.28489279315725596</v>
      </c>
      <c r="AI21" s="9"/>
      <c r="AJ21" s="9"/>
      <c r="AK21" s="9"/>
    </row>
    <row r="22" spans="1:55" ht="17.5" customHeight="1" x14ac:dyDescent="0.2">
      <c r="B22" s="327"/>
      <c r="C22" s="180" t="s">
        <v>105</v>
      </c>
      <c r="D22" s="5" t="str">
        <f ca="1">IFERROR(INDEX(カレンダーデータ!$C$4:$C$22,MATCH(D$29,カレンダーデータ!$B$4:$B$368,0),MATCH($C$22,カレンダーデータ!$C$3,0)),"")</f>
        <v/>
      </c>
      <c r="E22" s="5" t="str">
        <f ca="1">IFERROR(INDEX(カレンダーデータ!$C$4:$C$22,MATCH(E$29,カレンダーデータ!$B$4:$B$368,0),MATCH($C$22,カレンダーデータ!$C$3,0)),"")</f>
        <v/>
      </c>
      <c r="F22" s="5" t="str">
        <f ca="1">IFERROR(INDEX(カレンダーデータ!$C$4:$C$22,MATCH(F$29,カレンダーデータ!$B$4:$B$368,0),MATCH($C$22,カレンダーデータ!$C$3,0)),"")</f>
        <v/>
      </c>
      <c r="G22" s="5" t="str">
        <f ca="1">IFERROR(INDEX(カレンダーデータ!$C$4:$C$22,MATCH(G$29,カレンダーデータ!$B$4:$B$368,0),MATCH($C$22,カレンダーデータ!$C$3,0)),"")</f>
        <v/>
      </c>
      <c r="H22" s="5" t="str">
        <f ca="1">IFERROR(INDEX(カレンダーデータ!$C$4:$C$22,MATCH(H$29,カレンダーデータ!$B$4:$B$368,0),MATCH($C$22,カレンダーデータ!$C$3,0)),"")</f>
        <v/>
      </c>
      <c r="I22" s="5" t="str">
        <f ca="1">IFERROR(INDEX(カレンダーデータ!$C$4:$C$22,MATCH(I$29,カレンダーデータ!$B$4:$B$368,0),MATCH($C$22,カレンダーデータ!$C$3,0)),"")</f>
        <v/>
      </c>
      <c r="J22" s="5" t="str">
        <f ca="1">IFERROR(INDEX(カレンダーデータ!$C$4:$C$22,MATCH(J$29,カレンダーデータ!$B$4:$B$368,0),MATCH($C$22,カレンダーデータ!$C$3,0)),"")</f>
        <v/>
      </c>
      <c r="K22" s="5" t="str">
        <f ca="1">IFERROR(INDEX(カレンダーデータ!$C$4:$C$22,MATCH(K$29,カレンダーデータ!$B$4:$B$368,0),MATCH($C$22,カレンダーデータ!$C$3,0)),"")</f>
        <v/>
      </c>
      <c r="L22" s="5" t="str">
        <f ca="1">IFERROR(INDEX(カレンダーデータ!$C$4:$C$22,MATCH(L$29,カレンダーデータ!$B$4:$B$368,0),MATCH($C$22,カレンダーデータ!$C$3,0)),"")</f>
        <v/>
      </c>
      <c r="M22" s="5" t="str">
        <f ca="1">IFERROR(INDEX(カレンダーデータ!$C$4:$C$22,MATCH(M$29,カレンダーデータ!$B$4:$B$368,0),MATCH($C$22,カレンダーデータ!$C$3,0)),"")</f>
        <v/>
      </c>
      <c r="N22" s="5" t="str">
        <f ca="1">IFERROR(INDEX(カレンダーデータ!$C$4:$C$22,MATCH(N$29,カレンダーデータ!$B$4:$B$368,0),MATCH($C$22,カレンダーデータ!$C$3,0)),"")</f>
        <v/>
      </c>
      <c r="O22" s="5" t="str">
        <f ca="1">IFERROR(INDEX(カレンダーデータ!$C$4:$C$22,MATCH(O$29,カレンダーデータ!$B$4:$B$368,0),MATCH($C$22,カレンダーデータ!$C$3,0)),"")</f>
        <v/>
      </c>
      <c r="P22" s="5" t="str">
        <f ca="1">IFERROR(INDEX(カレンダーデータ!$C$4:$C$22,MATCH(P$29,カレンダーデータ!$B$4:$B$368,0),MATCH($C$22,カレンダーデータ!$C$3,0)),"")</f>
        <v/>
      </c>
      <c r="Q22" s="5" t="str">
        <f ca="1">IFERROR(INDEX(カレンダーデータ!$C$4:$C$22,MATCH(Q$29,カレンダーデータ!$B$4:$B$368,0),MATCH($C$22,カレンダーデータ!$C$3,0)),"")</f>
        <v/>
      </c>
      <c r="R22" s="5" t="str">
        <f ca="1">IFERROR(INDEX(カレンダーデータ!$C$4:$C$22,MATCH(R$29,カレンダーデータ!$B$4:$B$368,0),MATCH($C$22,カレンダーデータ!$C$3,0)),"")</f>
        <v/>
      </c>
      <c r="S22" s="5" t="str">
        <f ca="1">IFERROR(INDEX(カレンダーデータ!$C$4:$C$22,MATCH(S$29,カレンダーデータ!$B$4:$B$368,0),MATCH($C$22,カレンダーデータ!$C$3,0)),"")</f>
        <v/>
      </c>
      <c r="T22" s="5" t="str">
        <f ca="1">IFERROR(INDEX(カレンダーデータ!$C$4:$C$22,MATCH(T$29,カレンダーデータ!$B$4:$B$368,0),MATCH($C$22,カレンダーデータ!$C$3,0)),"")</f>
        <v/>
      </c>
      <c r="U22" s="5" t="str">
        <f ca="1">IFERROR(INDEX(カレンダーデータ!$C$4:$C$22,MATCH(U$29,カレンダーデータ!$B$4:$B$368,0),MATCH($C$22,カレンダーデータ!$C$3,0)),"")</f>
        <v/>
      </c>
      <c r="V22" s="5" t="str">
        <f ca="1">IFERROR(INDEX(カレンダーデータ!$C$4:$C$22,MATCH(V$29,カレンダーデータ!$B$4:$B$368,0),MATCH($C$22,カレンダーデータ!$C$3,0)),"")</f>
        <v/>
      </c>
      <c r="W22" s="5" t="str">
        <f ca="1">IFERROR(INDEX(カレンダーデータ!$C$4:$C$22,MATCH(W$29,カレンダーデータ!$B$4:$B$368,0),MATCH($C$22,カレンダーデータ!$C$3,0)),"")</f>
        <v/>
      </c>
      <c r="X22" s="5" t="str">
        <f ca="1">IFERROR(INDEX(カレンダーデータ!$C$4:$C$22,MATCH(X$29,カレンダーデータ!$B$4:$B$368,0),MATCH($C$22,カレンダーデータ!$C$3,0)),"")</f>
        <v/>
      </c>
      <c r="Y22" s="5" t="str">
        <f ca="1">IFERROR(INDEX(カレンダーデータ!$C$4:$C$22,MATCH(Y$29,カレンダーデータ!$B$4:$B$368,0),MATCH($C$22,カレンダーデータ!$C$3,0)),"")</f>
        <v/>
      </c>
      <c r="Z22" s="5" t="str">
        <f ca="1">IFERROR(INDEX(カレンダーデータ!$C$4:$C$22,MATCH(Z$29,カレンダーデータ!$B$4:$B$368,0),MATCH($C$22,カレンダーデータ!$C$3,0)),"")</f>
        <v/>
      </c>
      <c r="AA22" s="5" t="str">
        <f ca="1">IFERROR(INDEX(カレンダーデータ!$C$4:$C$22,MATCH(AA$29,カレンダーデータ!$B$4:$B$368,0),MATCH($C$22,カレンダーデータ!$C$3,0)),"")</f>
        <v/>
      </c>
      <c r="AB22" s="5" t="str">
        <f ca="1">IFERROR(INDEX(カレンダーデータ!$C$4:$C$22,MATCH(AB$29,カレンダーデータ!$B$4:$B$368,0),MATCH($C$22,カレンダーデータ!$C$3,0)),"")</f>
        <v/>
      </c>
      <c r="AC22" s="5" t="str">
        <f ca="1">IFERROR(INDEX(カレンダーデータ!$C$4:$C$22,MATCH(AC$29,カレンダーデータ!$B$4:$B$368,0),MATCH($C$22,カレンダーデータ!$C$3,0)),"")</f>
        <v/>
      </c>
      <c r="AD22" s="5" t="str">
        <f ca="1">IFERROR(INDEX(カレンダーデータ!$C$4:$C$22,MATCH(AD$29,カレンダーデータ!$B$4:$B$368,0),MATCH($C$22,カレンダーデータ!$C$3,0)),"")</f>
        <v/>
      </c>
      <c r="AE22" s="5" t="str">
        <f ca="1">IFERROR(INDEX(カレンダーデータ!$C$4:$C$22,MATCH(AE$29,カレンダーデータ!$B$4:$B$368,0),MATCH($C$22,カレンダーデータ!$C$3,0)),"")</f>
        <v/>
      </c>
      <c r="AF22" s="5" t="str">
        <f ca="1">IFERROR(INDEX(カレンダーデータ!$C$4:$C$22,MATCH(AF$29,カレンダーデータ!$B$4:$B$368,0),MATCH($C$22,カレンダーデータ!$C$3,0)),"")</f>
        <v/>
      </c>
      <c r="AG22" s="5" t="str">
        <f ca="1">IFERROR(INDEX(カレンダーデータ!$C$4:$C$22,MATCH(AG$29,カレンダーデータ!$B$4:$B$368,0),MATCH($C$22,カレンダーデータ!$C$3,0)),"")</f>
        <v/>
      </c>
      <c r="AH22" s="5" t="str">
        <f ca="1">IFERROR(INDEX(カレンダーデータ!$C$4:$C$22,MATCH(AH$29,カレンダーデータ!$B$4:$B$368,0),MATCH($C$22,カレンダーデータ!$C$3,0)),"")</f>
        <v/>
      </c>
      <c r="AI22" s="9"/>
      <c r="AJ22" s="9"/>
      <c r="AK22" s="9"/>
    </row>
    <row r="23" spans="1:55" ht="17.5" customHeight="1" x14ac:dyDescent="0.2">
      <c r="B23" s="327"/>
      <c r="C23" s="180" t="s">
        <v>106</v>
      </c>
      <c r="D23" s="5" t="str">
        <f ca="1">IFERROR(INDEX(カレンダーデータ!$F$4:$F$368,MATCH(D$29,カレンダーデータ!$E$4:$E$368,0),MATCH($C$23,カレンダーデータ!$F$3,0)),"")</f>
        <v/>
      </c>
      <c r="E23" s="5" t="str">
        <f ca="1">IFERROR(INDEX(カレンダーデータ!$F$4:$F$368,MATCH(E$29,カレンダーデータ!$E$4:$E$368,0),MATCH($C$23,カレンダーデータ!$F$3,0)),"")</f>
        <v/>
      </c>
      <c r="F23" s="5" t="str">
        <f ca="1">IFERROR(INDEX(カレンダーデータ!$F$4:$F$368,MATCH(F$29,カレンダーデータ!$E$4:$E$368,0),MATCH($C$23,カレンダーデータ!$F$3,0)),"")</f>
        <v/>
      </c>
      <c r="G23" s="5" t="str">
        <f ca="1">IFERROR(INDEX(カレンダーデータ!$F$4:$F$368,MATCH(G$29,カレンダーデータ!$E$4:$E$368,0),MATCH($C$23,カレンダーデータ!$F$3,0)),"")</f>
        <v/>
      </c>
      <c r="H23" s="5" t="str">
        <f ca="1">IFERROR(INDEX(カレンダーデータ!$F$4:$F$368,MATCH(H$29,カレンダーデータ!$E$4:$E$368,0),MATCH($C$23,カレンダーデータ!$F$3,0)),"")</f>
        <v/>
      </c>
      <c r="I23" s="5" t="str">
        <f ca="1">IFERROR(INDEX(カレンダーデータ!$F$4:$F$368,MATCH(I$29,カレンダーデータ!$E$4:$E$368,0),MATCH($C$23,カレンダーデータ!$F$3,0)),"")</f>
        <v/>
      </c>
      <c r="J23" s="5" t="str">
        <f ca="1">IFERROR(INDEX(カレンダーデータ!$F$4:$F$368,MATCH(J$29,カレンダーデータ!$E$4:$E$368,0),MATCH($C$23,カレンダーデータ!$F$3,0)),"")</f>
        <v/>
      </c>
      <c r="K23" s="5" t="str">
        <f ca="1">IFERROR(INDEX(カレンダーデータ!$F$4:$F$368,MATCH(K$29,カレンダーデータ!$E$4:$E$368,0),MATCH($C$23,カレンダーデータ!$F$3,0)),"")</f>
        <v/>
      </c>
      <c r="L23" s="5" t="str">
        <f ca="1">IFERROR(INDEX(カレンダーデータ!$F$4:$F$368,MATCH(L$29,カレンダーデータ!$E$4:$E$368,0),MATCH($C$23,カレンダーデータ!$F$3,0)),"")</f>
        <v/>
      </c>
      <c r="M23" s="5" t="str">
        <f ca="1">IFERROR(INDEX(カレンダーデータ!$F$4:$F$368,MATCH(M$29,カレンダーデータ!$E$4:$E$368,0),MATCH($C$23,カレンダーデータ!$F$3,0)),"")</f>
        <v/>
      </c>
      <c r="N23" s="5" t="str">
        <f ca="1">IFERROR(INDEX(カレンダーデータ!$F$4:$F$368,MATCH(N$29,カレンダーデータ!$E$4:$E$368,0),MATCH($C$23,カレンダーデータ!$F$3,0)),"")</f>
        <v/>
      </c>
      <c r="O23" s="5" t="str">
        <f ca="1">IFERROR(INDEX(カレンダーデータ!$F$4:$F$368,MATCH(O$29,カレンダーデータ!$E$4:$E$368,0),MATCH($C$23,カレンダーデータ!$F$3,0)),"")</f>
        <v/>
      </c>
      <c r="P23" s="5" t="str">
        <f ca="1">IFERROR(INDEX(カレンダーデータ!$F$4:$F$368,MATCH(P$29,カレンダーデータ!$E$4:$E$368,0),MATCH($C$23,カレンダーデータ!$F$3,0)),"")</f>
        <v/>
      </c>
      <c r="Q23" s="5" t="str">
        <f ca="1">IFERROR(INDEX(カレンダーデータ!$F$4:$F$368,MATCH(Q$29,カレンダーデータ!$E$4:$E$368,0),MATCH($C$23,カレンダーデータ!$F$3,0)),"")</f>
        <v/>
      </c>
      <c r="R23" s="5" t="str">
        <f ca="1">IFERROR(INDEX(カレンダーデータ!$F$4:$F$368,MATCH(R$29,カレンダーデータ!$E$4:$E$368,0),MATCH($C$23,カレンダーデータ!$F$3,0)),"")</f>
        <v/>
      </c>
      <c r="S23" s="5" t="str">
        <f ca="1">IFERROR(INDEX(カレンダーデータ!$F$4:$F$368,MATCH(S$29,カレンダーデータ!$E$4:$E$368,0),MATCH($C$23,カレンダーデータ!$F$3,0)),"")</f>
        <v/>
      </c>
      <c r="T23" s="5" t="str">
        <f ca="1">IFERROR(INDEX(カレンダーデータ!$F$4:$F$368,MATCH(T$29,カレンダーデータ!$E$4:$E$368,0),MATCH($C$23,カレンダーデータ!$F$3,0)),"")</f>
        <v/>
      </c>
      <c r="U23" s="5" t="str">
        <f ca="1">IFERROR(INDEX(カレンダーデータ!$F$4:$F$368,MATCH(U$29,カレンダーデータ!$E$4:$E$368,0),MATCH($C$23,カレンダーデータ!$F$3,0)),"")</f>
        <v/>
      </c>
      <c r="V23" s="5" t="str">
        <f ca="1">IFERROR(INDEX(カレンダーデータ!$F$4:$F$368,MATCH(V$29,カレンダーデータ!$E$4:$E$368,0),MATCH($C$23,カレンダーデータ!$F$3,0)),"")</f>
        <v/>
      </c>
      <c r="W23" s="5" t="str">
        <f ca="1">IFERROR(INDEX(カレンダーデータ!$F$4:$F$368,MATCH(W$29,カレンダーデータ!$E$4:$E$368,0),MATCH($C$23,カレンダーデータ!$F$3,0)),"")</f>
        <v/>
      </c>
      <c r="X23" s="5" t="str">
        <f ca="1">IFERROR(INDEX(カレンダーデータ!$F$4:$F$368,MATCH(X$29,カレンダーデータ!$E$4:$E$368,0),MATCH($C$23,カレンダーデータ!$F$3,0)),"")</f>
        <v/>
      </c>
      <c r="Y23" s="5" t="str">
        <f ca="1">IFERROR(INDEX(カレンダーデータ!$F$4:$F$368,MATCH(Y$29,カレンダーデータ!$E$4:$E$368,0),MATCH($C$23,カレンダーデータ!$F$3,0)),"")</f>
        <v/>
      </c>
      <c r="Z23" s="5" t="str">
        <f ca="1">IFERROR(INDEX(カレンダーデータ!$F$4:$F$368,MATCH(Z$29,カレンダーデータ!$E$4:$E$368,0),MATCH($C$23,カレンダーデータ!$F$3,0)),"")</f>
        <v/>
      </c>
      <c r="AA23" s="5" t="str">
        <f ca="1">IFERROR(INDEX(カレンダーデータ!$F$4:$F$368,MATCH(AA$29,カレンダーデータ!$E$4:$E$368,0),MATCH($C$23,カレンダーデータ!$F$3,0)),"")</f>
        <v/>
      </c>
      <c r="AB23" s="5" t="str">
        <f ca="1">IFERROR(INDEX(カレンダーデータ!$F$4:$F$368,MATCH(AB$29,カレンダーデータ!$E$4:$E$368,0),MATCH($C$23,カレンダーデータ!$F$3,0)),"")</f>
        <v>祝日</v>
      </c>
      <c r="AC23" s="5" t="str">
        <f ca="1">IFERROR(INDEX(カレンダーデータ!$F$4:$F$368,MATCH(AC$29,カレンダーデータ!$E$4:$E$368,0),MATCH($C$23,カレンダーデータ!$F$3,0)),"")</f>
        <v>祝日</v>
      </c>
      <c r="AD23" s="5" t="str">
        <f ca="1">IFERROR(INDEX(カレンダーデータ!$F$4:$F$368,MATCH(AD$29,カレンダーデータ!$E$4:$E$368,0),MATCH($C$23,カレンダーデータ!$F$3,0)),"")</f>
        <v/>
      </c>
      <c r="AE23" s="5" t="str">
        <f ca="1">IFERROR(INDEX(カレンダーデータ!$F$4:$F$368,MATCH(AE$29,カレンダーデータ!$E$4:$E$368,0),MATCH($C$23,カレンダーデータ!$F$3,0)),"")</f>
        <v/>
      </c>
      <c r="AF23" s="5" t="str">
        <f ca="1">IFERROR(INDEX(カレンダーデータ!$F$4:$F$368,MATCH(AF$29,カレンダーデータ!$E$4:$E$368,0),MATCH($C$23,カレンダーデータ!$F$3,0)),"")</f>
        <v/>
      </c>
      <c r="AG23" s="5" t="str">
        <f ca="1">IFERROR(INDEX(カレンダーデータ!$F$4:$F$368,MATCH(AG$29,カレンダーデータ!$E$4:$E$368,0),MATCH($C$23,カレンダーデータ!$F$3,0)),"")</f>
        <v/>
      </c>
      <c r="AH23" s="5" t="str">
        <f ca="1">IFERROR(INDEX(カレンダーデータ!$F$4:$F$368,MATCH(AH$29,カレンダーデータ!$E$4:$E$368,0),MATCH($C$23,カレンダーデータ!$F$3,0)),"")</f>
        <v/>
      </c>
      <c r="AI23" s="9"/>
      <c r="AJ23" s="9"/>
      <c r="AK23" s="9"/>
    </row>
    <row r="24" spans="1:55" ht="17.5" customHeight="1" outlineLevel="1" x14ac:dyDescent="0.2">
      <c r="B24" s="327"/>
      <c r="C24" s="180" t="s">
        <v>175</v>
      </c>
      <c r="D24" s="5" t="str">
        <f ca="1">IFERROR(IF(ISBLANK(INDEX(カレンダーデータ!$N$4:$R$368,MATCH(D$29,カレンダーデータ!$M$4:$M$368,0),MATCH($C24,カレンダーデータ!$N$3:$R$3,0))),"",INDEX(カレンダーデータ!$N$4:$R$368,MATCH(D$29,カレンダーデータ!$M$4:$M$368,0),MATCH($C24,カレンダーデータ!$N$3:$R$3,0))),"")</f>
        <v/>
      </c>
      <c r="E24" s="5" t="str">
        <f ca="1">IFERROR(IF(ISBLANK(INDEX(カレンダーデータ!$N$4:$R$368,MATCH(E$29,カレンダーデータ!$M$4:$M$368,0),MATCH($C24,カレンダーデータ!$N$3:$R$3,0))),"",INDEX(カレンダーデータ!$N$4:$R$368,MATCH(E$29,カレンダーデータ!$M$4:$M$368,0),MATCH($C24,カレンダーデータ!$N$3:$R$3,0))),"")</f>
        <v/>
      </c>
      <c r="F24" s="5" t="str">
        <f ca="1">IFERROR(IF(ISBLANK(INDEX(カレンダーデータ!$N$4:$R$368,MATCH(F$29,カレンダーデータ!$M$4:$M$368,0),MATCH($C24,カレンダーデータ!$N$3:$R$3,0))),"",INDEX(カレンダーデータ!$N$4:$R$368,MATCH(F$29,カレンダーデータ!$M$4:$M$368,0),MATCH($C24,カレンダーデータ!$N$3:$R$3,0))),"")</f>
        <v/>
      </c>
      <c r="G24" s="5" t="str">
        <f ca="1">IFERROR(IF(ISBLANK(INDEX(カレンダーデータ!$N$4:$R$368,MATCH(G$29,カレンダーデータ!$M$4:$M$368,0),MATCH($C24,カレンダーデータ!$N$3:$R$3,0))),"",INDEX(カレンダーデータ!$N$4:$R$368,MATCH(G$29,カレンダーデータ!$M$4:$M$368,0),MATCH($C24,カレンダーデータ!$N$3:$R$3,0))),"")</f>
        <v/>
      </c>
      <c r="H24" s="5" t="str">
        <f ca="1">IFERROR(IF(ISBLANK(INDEX(カレンダーデータ!$N$4:$R$368,MATCH(H$29,カレンダーデータ!$M$4:$M$368,0),MATCH($C24,カレンダーデータ!$N$3:$R$3,0))),"",INDEX(カレンダーデータ!$N$4:$R$368,MATCH(H$29,カレンダーデータ!$M$4:$M$368,0),MATCH($C24,カレンダーデータ!$N$3:$R$3,0))),"")</f>
        <v/>
      </c>
      <c r="I24" s="5" t="str">
        <f ca="1">IFERROR(IF(ISBLANK(INDEX(カレンダーデータ!$N$4:$R$368,MATCH(I$29,カレンダーデータ!$M$4:$M$368,0),MATCH($C24,カレンダーデータ!$N$3:$R$3,0))),"",INDEX(カレンダーデータ!$N$4:$R$368,MATCH(I$29,カレンダーデータ!$M$4:$M$368,0),MATCH($C24,カレンダーデータ!$N$3:$R$3,0))),"")</f>
        <v/>
      </c>
      <c r="J24" s="5" t="str">
        <f ca="1">IFERROR(IF(ISBLANK(INDEX(カレンダーデータ!$N$4:$R$368,MATCH(J$29,カレンダーデータ!$M$4:$M$368,0),MATCH($C24,カレンダーデータ!$N$3:$R$3,0))),"",INDEX(カレンダーデータ!$N$4:$R$368,MATCH(J$29,カレンダーデータ!$M$4:$M$368,0),MATCH($C24,カレンダーデータ!$N$3:$R$3,0))),"")</f>
        <v/>
      </c>
      <c r="K24" s="5" t="str">
        <f ca="1">IFERROR(IF(ISBLANK(INDEX(カレンダーデータ!$N$4:$R$368,MATCH(K$29,カレンダーデータ!$M$4:$M$368,0),MATCH($C24,カレンダーデータ!$N$3:$R$3,0))),"",INDEX(カレンダーデータ!$N$4:$R$368,MATCH(K$29,カレンダーデータ!$M$4:$M$368,0),MATCH($C24,カレンダーデータ!$N$3:$R$3,0))),"")</f>
        <v/>
      </c>
      <c r="L24" s="5" t="str">
        <f ca="1">IFERROR(IF(ISBLANK(INDEX(カレンダーデータ!$N$4:$R$368,MATCH(L$29,カレンダーデータ!$M$4:$M$368,0),MATCH($C24,カレンダーデータ!$N$3:$R$3,0))),"",INDEX(カレンダーデータ!$N$4:$R$368,MATCH(L$29,カレンダーデータ!$M$4:$M$368,0),MATCH($C24,カレンダーデータ!$N$3:$R$3,0))),"")</f>
        <v/>
      </c>
      <c r="M24" s="5" t="str">
        <f ca="1">IFERROR(IF(ISBLANK(INDEX(カレンダーデータ!$N$4:$R$368,MATCH(M$29,カレンダーデータ!$M$4:$M$368,0),MATCH($C24,カレンダーデータ!$N$3:$R$3,0))),"",INDEX(カレンダーデータ!$N$4:$R$368,MATCH(M$29,カレンダーデータ!$M$4:$M$368,0),MATCH($C24,カレンダーデータ!$N$3:$R$3,0))),"")</f>
        <v/>
      </c>
      <c r="N24" s="5" t="str">
        <f ca="1">IFERROR(IF(ISBLANK(INDEX(カレンダーデータ!$N$4:$R$368,MATCH(N$29,カレンダーデータ!$M$4:$M$368,0),MATCH($C24,カレンダーデータ!$N$3:$R$3,0))),"",INDEX(カレンダーデータ!$N$4:$R$368,MATCH(N$29,カレンダーデータ!$M$4:$M$368,0),MATCH($C24,カレンダーデータ!$N$3:$R$3,0))),"")</f>
        <v/>
      </c>
      <c r="O24" s="5" t="str">
        <f ca="1">IFERROR(IF(ISBLANK(INDEX(カレンダーデータ!$N$4:$R$368,MATCH(O$29,カレンダーデータ!$M$4:$M$368,0),MATCH($C24,カレンダーデータ!$N$3:$R$3,0))),"",INDEX(カレンダーデータ!$N$4:$R$368,MATCH(O$29,カレンダーデータ!$M$4:$M$368,0),MATCH($C24,カレンダーデータ!$N$3:$R$3,0))),"")</f>
        <v/>
      </c>
      <c r="P24" s="5" t="str">
        <f ca="1">IFERROR(IF(ISBLANK(INDEX(カレンダーデータ!$N$4:$R$368,MATCH(P$29,カレンダーデータ!$M$4:$M$368,0),MATCH($C24,カレンダーデータ!$N$3:$R$3,0))),"",INDEX(カレンダーデータ!$N$4:$R$368,MATCH(P$29,カレンダーデータ!$M$4:$M$368,0),MATCH($C24,カレンダーデータ!$N$3:$R$3,0))),"")</f>
        <v>国頭トレイルランニング大会（仮）</v>
      </c>
      <c r="Q24" s="5" t="str">
        <f ca="1">IFERROR(IF(ISBLANK(INDEX(カレンダーデータ!$N$4:$R$368,MATCH(Q$29,カレンダーデータ!$M$4:$M$368,0),MATCH($C24,カレンダーデータ!$N$3:$R$3,0))),"",INDEX(カレンダーデータ!$N$4:$R$368,MATCH(Q$29,カレンダーデータ!$M$4:$M$368,0),MATCH($C24,カレンダーデータ!$N$3:$R$3,0))),"")</f>
        <v/>
      </c>
      <c r="R24" s="5" t="str">
        <f ca="1">IFERROR(IF(ISBLANK(INDEX(カレンダーデータ!$N$4:$R$368,MATCH(R$29,カレンダーデータ!$M$4:$M$368,0),MATCH($C24,カレンダーデータ!$N$3:$R$3,0))),"",INDEX(カレンダーデータ!$N$4:$R$368,MATCH(R$29,カレンダーデータ!$M$4:$M$368,0),MATCH($C24,カレンダーデータ!$N$3:$R$3,0))),"")</f>
        <v/>
      </c>
      <c r="S24" s="5" t="str">
        <f ca="1">IFERROR(IF(ISBLANK(INDEX(カレンダーデータ!$N$4:$R$368,MATCH(S$29,カレンダーデータ!$M$4:$M$368,0),MATCH($C24,カレンダーデータ!$N$3:$R$3,0))),"",INDEX(カレンダーデータ!$N$4:$R$368,MATCH(S$29,カレンダーデータ!$M$4:$M$368,0),MATCH($C24,カレンダーデータ!$N$3:$R$3,0))),"")</f>
        <v/>
      </c>
      <c r="T24" s="5" t="str">
        <f ca="1">IFERROR(IF(ISBLANK(INDEX(カレンダーデータ!$N$4:$R$368,MATCH(T$29,カレンダーデータ!$M$4:$M$368,0),MATCH($C24,カレンダーデータ!$N$3:$R$3,0))),"",INDEX(カレンダーデータ!$N$4:$R$368,MATCH(T$29,カレンダーデータ!$M$4:$M$368,0),MATCH($C24,カレンダーデータ!$N$3:$R$3,0))),"")</f>
        <v/>
      </c>
      <c r="U24" s="5" t="str">
        <f ca="1">IFERROR(IF(ISBLANK(INDEX(カレンダーデータ!$N$4:$R$368,MATCH(U$29,カレンダーデータ!$M$4:$M$368,0),MATCH($C24,カレンダーデータ!$N$3:$R$3,0))),"",INDEX(カレンダーデータ!$N$4:$R$368,MATCH(U$29,カレンダーデータ!$M$4:$M$368,0),MATCH($C24,カレンダーデータ!$N$3:$R$3,0))),"")</f>
        <v/>
      </c>
      <c r="V24" s="5" t="str">
        <f ca="1">IFERROR(IF(ISBLANK(INDEX(カレンダーデータ!$N$4:$R$368,MATCH(V$29,カレンダーデータ!$M$4:$M$368,0),MATCH($C24,カレンダーデータ!$N$3:$R$3,0))),"",INDEX(カレンダーデータ!$N$4:$R$368,MATCH(V$29,カレンダーデータ!$M$4:$M$368,0),MATCH($C24,カレンダーデータ!$N$3:$R$3,0))),"")</f>
        <v/>
      </c>
      <c r="W24" s="5" t="str">
        <f ca="1">IFERROR(IF(ISBLANK(INDEX(カレンダーデータ!$N$4:$R$368,MATCH(W$29,カレンダーデータ!$M$4:$M$368,0),MATCH($C24,カレンダーデータ!$N$3:$R$3,0))),"",INDEX(カレンダーデータ!$N$4:$R$368,MATCH(W$29,カレンダーデータ!$M$4:$M$368,0),MATCH($C24,カレンダーデータ!$N$3:$R$3,0))),"")</f>
        <v/>
      </c>
      <c r="X24" s="5" t="str">
        <f ca="1">IFERROR(IF(ISBLANK(INDEX(カレンダーデータ!$N$4:$R$368,MATCH(X$29,カレンダーデータ!$M$4:$M$368,0),MATCH($C24,カレンダーデータ!$N$3:$R$3,0))),"",INDEX(カレンダーデータ!$N$4:$R$368,MATCH(X$29,カレンダーデータ!$M$4:$M$368,0),MATCH($C24,カレンダーデータ!$N$3:$R$3,0))),"")</f>
        <v/>
      </c>
      <c r="Y24" s="5" t="str">
        <f ca="1">IFERROR(IF(ISBLANK(INDEX(カレンダーデータ!$N$4:$R$368,MATCH(Y$29,カレンダーデータ!$M$4:$M$368,0),MATCH($C24,カレンダーデータ!$N$3:$R$3,0))),"",INDEX(カレンダーデータ!$N$4:$R$368,MATCH(Y$29,カレンダーデータ!$M$4:$M$368,0),MATCH($C24,カレンダーデータ!$N$3:$R$3,0))),"")</f>
        <v/>
      </c>
      <c r="Z24" s="5" t="str">
        <f ca="1">IFERROR(IF(ISBLANK(INDEX(カレンダーデータ!$N$4:$R$368,MATCH(Z$29,カレンダーデータ!$M$4:$M$368,0),MATCH($C24,カレンダーデータ!$N$3:$R$3,0))),"",INDEX(カレンダーデータ!$N$4:$R$368,MATCH(Z$29,カレンダーデータ!$M$4:$M$368,0),MATCH($C24,カレンダーデータ!$N$3:$R$3,0))),"")</f>
        <v/>
      </c>
      <c r="AA24" s="5" t="str">
        <f ca="1">IFERROR(IF(ISBLANK(INDEX(カレンダーデータ!$N$4:$R$368,MATCH(AA$29,カレンダーデータ!$M$4:$M$368,0),MATCH($C24,カレンダーデータ!$N$3:$R$3,0))),"",INDEX(カレンダーデータ!$N$4:$R$368,MATCH(AA$29,カレンダーデータ!$M$4:$M$368,0),MATCH($C24,カレンダーデータ!$N$3:$R$3,0))),"")</f>
        <v/>
      </c>
      <c r="AB24" s="5" t="str">
        <f ca="1">IFERROR(IF(ISBLANK(INDEX(カレンダーデータ!$N$4:$R$368,MATCH(AB$29,カレンダーデータ!$M$4:$M$368,0),MATCH($C24,カレンダーデータ!$N$3:$R$3,0))),"",INDEX(カレンダーデータ!$N$4:$R$368,MATCH(AB$29,カレンダーデータ!$M$4:$M$368,0),MATCH($C24,カレンダーデータ!$N$3:$R$3,0))),"")</f>
        <v/>
      </c>
      <c r="AC24" s="5" t="str">
        <f ca="1">IFERROR(IF(ISBLANK(INDEX(カレンダーデータ!$N$4:$R$368,MATCH(AC$29,カレンダーデータ!$M$4:$M$368,0),MATCH($C24,カレンダーデータ!$N$3:$R$3,0))),"",INDEX(カレンダーデータ!$N$4:$R$368,MATCH(AC$29,カレンダーデータ!$M$4:$M$368,0),MATCH($C24,カレンダーデータ!$N$3:$R$3,0))),"")</f>
        <v/>
      </c>
      <c r="AD24" s="5" t="str">
        <f ca="1">IFERROR(IF(ISBLANK(INDEX(カレンダーデータ!$N$4:$R$368,MATCH(AD$29,カレンダーデータ!$M$4:$M$368,0),MATCH($C24,カレンダーデータ!$N$3:$R$3,0))),"",INDEX(カレンダーデータ!$N$4:$R$368,MATCH(AD$29,カレンダーデータ!$M$4:$M$368,0),MATCH($C24,カレンダーデータ!$N$3:$R$3,0))),"")</f>
        <v/>
      </c>
      <c r="AE24" s="5" t="str">
        <f ca="1">IFERROR(IF(ISBLANK(INDEX(カレンダーデータ!$N$4:$R$368,MATCH(AE$29,カレンダーデータ!$M$4:$M$368,0),MATCH($C24,カレンダーデータ!$N$3:$R$3,0))),"",INDEX(カレンダーデータ!$N$4:$R$368,MATCH(AE$29,カレンダーデータ!$M$4:$M$368,0),MATCH($C24,カレンダーデータ!$N$3:$R$3,0))),"")</f>
        <v/>
      </c>
      <c r="AF24" s="5" t="str">
        <f ca="1">IFERROR(IF(ISBLANK(INDEX(カレンダーデータ!$N$4:$R$368,MATCH(AF$29,カレンダーデータ!$M$4:$M$368,0),MATCH($C24,カレンダーデータ!$N$3:$R$3,0))),"",INDEX(カレンダーデータ!$N$4:$R$368,MATCH(AF$29,カレンダーデータ!$M$4:$M$368,0),MATCH($C24,カレンダーデータ!$N$3:$R$3,0))),"")</f>
        <v/>
      </c>
      <c r="AG24" s="5" t="str">
        <f ca="1">IFERROR(IF(ISBLANK(INDEX(カレンダーデータ!$N$4:$R$368,MATCH(AG$29,カレンダーデータ!$M$4:$M$368,0),MATCH($C24,カレンダーデータ!$N$3:$R$3,0))),"",INDEX(カレンダーデータ!$N$4:$R$368,MATCH(AG$29,カレンダーデータ!$M$4:$M$368,0),MATCH($C24,カレンダーデータ!$N$3:$R$3,0))),"")</f>
        <v/>
      </c>
      <c r="AH24" s="5" t="str">
        <f ca="1">IFERROR(IF(ISBLANK(INDEX(カレンダーデータ!$N$4:$R$368,MATCH(AH$29,カレンダーデータ!$M$4:$M$368,0),MATCH($C24,カレンダーデータ!$N$3:$R$3,0))),"",INDEX(カレンダーデータ!$N$4:$R$368,MATCH(AH$29,カレンダーデータ!$M$4:$M$368,0),MATCH($C24,カレンダーデータ!$N$3:$R$3,0))),"")</f>
        <v/>
      </c>
      <c r="AI24" s="9"/>
      <c r="AJ24" s="9"/>
      <c r="AK24" s="9"/>
    </row>
    <row r="25" spans="1:55" ht="17.5" customHeight="1" outlineLevel="1" x14ac:dyDescent="0.2">
      <c r="B25" s="327"/>
      <c r="C25" s="180" t="s">
        <v>176</v>
      </c>
      <c r="D25" s="5" t="str">
        <f ca="1">IFERROR(IF(ISBLANK(INDEX(カレンダーデータ!$N$4:$R$368,MATCH(D$29,カレンダーデータ!$M$4:$M$368,0),MATCH($C25,カレンダーデータ!$N$3:$R$3,0))),"",INDEX(カレンダーデータ!$N$4:$R$368,MATCH(D$29,カレンダーデータ!$M$4:$M$368,0),MATCH($C25,カレンダーデータ!$N$3:$R$3,0))),"")</f>
        <v/>
      </c>
      <c r="E25" s="5" t="str">
        <f ca="1">IFERROR(IF(ISBLANK(INDEX(カレンダーデータ!$N$4:$R$368,MATCH(E$29,カレンダーデータ!$M$4:$M$368,0),MATCH($C25,カレンダーデータ!$N$3:$R$3,0))),"",INDEX(カレンダーデータ!$N$4:$R$368,MATCH(E$29,カレンダーデータ!$M$4:$M$368,0),MATCH($C25,カレンダーデータ!$N$3:$R$3,0))),"")</f>
        <v/>
      </c>
      <c r="F25" s="5" t="str">
        <f ca="1">IFERROR(IF(ISBLANK(INDEX(カレンダーデータ!$N$4:$R$368,MATCH(F$29,カレンダーデータ!$M$4:$M$368,0),MATCH($C25,カレンダーデータ!$N$3:$R$3,0))),"",INDEX(カレンダーデータ!$N$4:$R$368,MATCH(F$29,カレンダーデータ!$M$4:$M$368,0),MATCH($C25,カレンダーデータ!$N$3:$R$3,0))),"")</f>
        <v/>
      </c>
      <c r="G25" s="5" t="str">
        <f ca="1">IFERROR(IF(ISBLANK(INDEX(カレンダーデータ!$N$4:$R$368,MATCH(G$29,カレンダーデータ!$M$4:$M$368,0),MATCH($C25,カレンダーデータ!$N$3:$R$3,0))),"",INDEX(カレンダーデータ!$N$4:$R$368,MATCH(G$29,カレンダーデータ!$M$4:$M$368,0),MATCH($C25,カレンダーデータ!$N$3:$R$3,0))),"")</f>
        <v/>
      </c>
      <c r="H25" s="5" t="str">
        <f ca="1">IFERROR(IF(ISBLANK(INDEX(カレンダーデータ!$N$4:$R$368,MATCH(H$29,カレンダーデータ!$M$4:$M$368,0),MATCH($C25,カレンダーデータ!$N$3:$R$3,0))),"",INDEX(カレンダーデータ!$N$4:$R$368,MATCH(H$29,カレンダーデータ!$M$4:$M$368,0),MATCH($C25,カレンダーデータ!$N$3:$R$3,0))),"")</f>
        <v/>
      </c>
      <c r="I25" s="5" t="str">
        <f ca="1">IFERROR(IF(ISBLANK(INDEX(カレンダーデータ!$N$4:$R$368,MATCH(I$29,カレンダーデータ!$M$4:$M$368,0),MATCH($C25,カレンダーデータ!$N$3:$R$3,0))),"",INDEX(カレンダーデータ!$N$4:$R$368,MATCH(I$29,カレンダーデータ!$M$4:$M$368,0),MATCH($C25,カレンダーデータ!$N$3:$R$3,0))),"")</f>
        <v/>
      </c>
      <c r="J25" s="5" t="str">
        <f ca="1">IFERROR(IF(ISBLANK(INDEX(カレンダーデータ!$N$4:$R$368,MATCH(J$29,カレンダーデータ!$M$4:$M$368,0),MATCH($C25,カレンダーデータ!$N$3:$R$3,0))),"",INDEX(カレンダーデータ!$N$4:$R$368,MATCH(J$29,カレンダーデータ!$M$4:$M$368,0),MATCH($C25,カレンダーデータ!$N$3:$R$3,0))),"")</f>
        <v/>
      </c>
      <c r="K25" s="5" t="str">
        <f ca="1">IFERROR(IF(ISBLANK(INDEX(カレンダーデータ!$N$4:$R$368,MATCH(K$29,カレンダーデータ!$M$4:$M$368,0),MATCH($C25,カレンダーデータ!$N$3:$R$3,0))),"",INDEX(カレンダーデータ!$N$4:$R$368,MATCH(K$29,カレンダーデータ!$M$4:$M$368,0),MATCH($C25,カレンダーデータ!$N$3:$R$3,0))),"")</f>
        <v/>
      </c>
      <c r="L25" s="5" t="str">
        <f ca="1">IFERROR(IF(ISBLANK(INDEX(カレンダーデータ!$N$4:$R$368,MATCH(L$29,カレンダーデータ!$M$4:$M$368,0),MATCH($C25,カレンダーデータ!$N$3:$R$3,0))),"",INDEX(カレンダーデータ!$N$4:$R$368,MATCH(L$29,カレンダーデータ!$M$4:$M$368,0),MATCH($C25,カレンダーデータ!$N$3:$R$3,0))),"")</f>
        <v/>
      </c>
      <c r="M25" s="5" t="str">
        <f ca="1">IFERROR(IF(ISBLANK(INDEX(カレンダーデータ!$N$4:$R$368,MATCH(M$29,カレンダーデータ!$M$4:$M$368,0),MATCH($C25,カレンダーデータ!$N$3:$R$3,0))),"",INDEX(カレンダーデータ!$N$4:$R$368,MATCH(M$29,カレンダーデータ!$M$4:$M$368,0),MATCH($C25,カレンダーデータ!$N$3:$R$3,0))),"")</f>
        <v/>
      </c>
      <c r="N25" s="5" t="str">
        <f ca="1">IFERROR(IF(ISBLANK(INDEX(カレンダーデータ!$N$4:$R$368,MATCH(N$29,カレンダーデータ!$M$4:$M$368,0),MATCH($C25,カレンダーデータ!$N$3:$R$3,0))),"",INDEX(カレンダーデータ!$N$4:$R$368,MATCH(N$29,カレンダーデータ!$M$4:$M$368,0),MATCH($C25,カレンダーデータ!$N$3:$R$3,0))),"")</f>
        <v/>
      </c>
      <c r="O25" s="5" t="str">
        <f ca="1">IFERROR(IF(ISBLANK(INDEX(カレンダーデータ!$N$4:$R$368,MATCH(O$29,カレンダーデータ!$M$4:$M$368,0),MATCH($C25,カレンダーデータ!$N$3:$R$3,0))),"",INDEX(カレンダーデータ!$N$4:$R$368,MATCH(O$29,カレンダーデータ!$M$4:$M$368,0),MATCH($C25,カレンダーデータ!$N$3:$R$3,0))),"")</f>
        <v/>
      </c>
      <c r="P25" s="5" t="str">
        <f ca="1">IFERROR(IF(ISBLANK(INDEX(カレンダーデータ!$N$4:$R$368,MATCH(P$29,カレンダーデータ!$M$4:$M$368,0),MATCH($C25,カレンダーデータ!$N$3:$R$3,0))),"",INDEX(カレンダーデータ!$N$4:$R$368,MATCH(P$29,カレンダーデータ!$M$4:$M$368,0),MATCH($C25,カレンダーデータ!$N$3:$R$3,0))),"")</f>
        <v/>
      </c>
      <c r="Q25" s="5" t="str">
        <f ca="1">IFERROR(IF(ISBLANK(INDEX(カレンダーデータ!$N$4:$R$368,MATCH(Q$29,カレンダーデータ!$M$4:$M$368,0),MATCH($C25,カレンダーデータ!$N$3:$R$3,0))),"",INDEX(カレンダーデータ!$N$4:$R$368,MATCH(Q$29,カレンダーデータ!$M$4:$M$368,0),MATCH($C25,カレンダーデータ!$N$3:$R$3,0))),"")</f>
        <v/>
      </c>
      <c r="R25" s="5" t="str">
        <f ca="1">IFERROR(IF(ISBLANK(INDEX(カレンダーデータ!$N$4:$R$368,MATCH(R$29,カレンダーデータ!$M$4:$M$368,0),MATCH($C25,カレンダーデータ!$N$3:$R$3,0))),"",INDEX(カレンダーデータ!$N$4:$R$368,MATCH(R$29,カレンダーデータ!$M$4:$M$368,0),MATCH($C25,カレンダーデータ!$N$3:$R$3,0))),"")</f>
        <v/>
      </c>
      <c r="S25" s="5" t="str">
        <f ca="1">IFERROR(IF(ISBLANK(INDEX(カレンダーデータ!$N$4:$R$368,MATCH(S$29,カレンダーデータ!$M$4:$M$368,0),MATCH($C25,カレンダーデータ!$N$3:$R$3,0))),"",INDEX(カレンダーデータ!$N$4:$R$368,MATCH(S$29,カレンダーデータ!$M$4:$M$368,0),MATCH($C25,カレンダーデータ!$N$3:$R$3,0))),"")</f>
        <v/>
      </c>
      <c r="T25" s="5" t="str">
        <f ca="1">IFERROR(IF(ISBLANK(INDEX(カレンダーデータ!$N$4:$R$368,MATCH(T$29,カレンダーデータ!$M$4:$M$368,0),MATCH($C25,カレンダーデータ!$N$3:$R$3,0))),"",INDEX(カレンダーデータ!$N$4:$R$368,MATCH(T$29,カレンダーデータ!$M$4:$M$368,0),MATCH($C25,カレンダーデータ!$N$3:$R$3,0))),"")</f>
        <v/>
      </c>
      <c r="U25" s="5" t="str">
        <f ca="1">IFERROR(IF(ISBLANK(INDEX(カレンダーデータ!$N$4:$R$368,MATCH(U$29,カレンダーデータ!$M$4:$M$368,0),MATCH($C25,カレンダーデータ!$N$3:$R$3,0))),"",INDEX(カレンダーデータ!$N$4:$R$368,MATCH(U$29,カレンダーデータ!$M$4:$M$368,0),MATCH($C25,カレンダーデータ!$N$3:$R$3,0))),"")</f>
        <v/>
      </c>
      <c r="V25" s="5" t="str">
        <f ca="1">IFERROR(IF(ISBLANK(INDEX(カレンダーデータ!$N$4:$R$368,MATCH(V$29,カレンダーデータ!$M$4:$M$368,0),MATCH($C25,カレンダーデータ!$N$3:$R$3,0))),"",INDEX(カレンダーデータ!$N$4:$R$368,MATCH(V$29,カレンダーデータ!$M$4:$M$368,0),MATCH($C25,カレンダーデータ!$N$3:$R$3,0))),"")</f>
        <v/>
      </c>
      <c r="W25" s="5" t="str">
        <f ca="1">IFERROR(IF(ISBLANK(INDEX(カレンダーデータ!$N$4:$R$368,MATCH(W$29,カレンダーデータ!$M$4:$M$368,0),MATCH($C25,カレンダーデータ!$N$3:$R$3,0))),"",INDEX(カレンダーデータ!$N$4:$R$368,MATCH(W$29,カレンダーデータ!$M$4:$M$368,0),MATCH($C25,カレンダーデータ!$N$3:$R$3,0))),"")</f>
        <v/>
      </c>
      <c r="X25" s="5" t="str">
        <f ca="1">IFERROR(IF(ISBLANK(INDEX(カレンダーデータ!$N$4:$R$368,MATCH(X$29,カレンダーデータ!$M$4:$M$368,0),MATCH($C25,カレンダーデータ!$N$3:$R$3,0))),"",INDEX(カレンダーデータ!$N$4:$R$368,MATCH(X$29,カレンダーデータ!$M$4:$M$368,0),MATCH($C25,カレンダーデータ!$N$3:$R$3,0))),"")</f>
        <v/>
      </c>
      <c r="Y25" s="5" t="str">
        <f ca="1">IFERROR(IF(ISBLANK(INDEX(カレンダーデータ!$N$4:$R$368,MATCH(Y$29,カレンダーデータ!$M$4:$M$368,0),MATCH($C25,カレンダーデータ!$N$3:$R$3,0))),"",INDEX(カレンダーデータ!$N$4:$R$368,MATCH(Y$29,カレンダーデータ!$M$4:$M$368,0),MATCH($C25,カレンダーデータ!$N$3:$R$3,0))),"")</f>
        <v/>
      </c>
      <c r="Z25" s="5" t="str">
        <f ca="1">IFERROR(IF(ISBLANK(INDEX(カレンダーデータ!$N$4:$R$368,MATCH(Z$29,カレンダーデータ!$M$4:$M$368,0),MATCH($C25,カレンダーデータ!$N$3:$R$3,0))),"",INDEX(カレンダーデータ!$N$4:$R$368,MATCH(Z$29,カレンダーデータ!$M$4:$M$368,0),MATCH($C25,カレンダーデータ!$N$3:$R$3,0))),"")</f>
        <v/>
      </c>
      <c r="AA25" s="5" t="str">
        <f ca="1">IFERROR(IF(ISBLANK(INDEX(カレンダーデータ!$N$4:$R$368,MATCH(AA$29,カレンダーデータ!$M$4:$M$368,0),MATCH($C25,カレンダーデータ!$N$3:$R$3,0))),"",INDEX(カレンダーデータ!$N$4:$R$368,MATCH(AA$29,カレンダーデータ!$M$4:$M$368,0),MATCH($C25,カレンダーデータ!$N$3:$R$3,0))),"")</f>
        <v/>
      </c>
      <c r="AB25" s="5" t="str">
        <f ca="1">IFERROR(IF(ISBLANK(INDEX(カレンダーデータ!$N$4:$R$368,MATCH(AB$29,カレンダーデータ!$M$4:$M$368,0),MATCH($C25,カレンダーデータ!$N$3:$R$3,0))),"",INDEX(カレンダーデータ!$N$4:$R$368,MATCH(AB$29,カレンダーデータ!$M$4:$M$368,0),MATCH($C25,カレンダーデータ!$N$3:$R$3,0))),"")</f>
        <v/>
      </c>
      <c r="AC25" s="5" t="str">
        <f ca="1">IFERROR(IF(ISBLANK(INDEX(カレンダーデータ!$N$4:$R$368,MATCH(AC$29,カレンダーデータ!$M$4:$M$368,0),MATCH($C25,カレンダーデータ!$N$3:$R$3,0))),"",INDEX(カレンダーデータ!$N$4:$R$368,MATCH(AC$29,カレンダーデータ!$M$4:$M$368,0),MATCH($C25,カレンダーデータ!$N$3:$R$3,0))),"")</f>
        <v/>
      </c>
      <c r="AD25" s="5" t="str">
        <f ca="1">IFERROR(IF(ISBLANK(INDEX(カレンダーデータ!$N$4:$R$368,MATCH(AD$29,カレンダーデータ!$M$4:$M$368,0),MATCH($C25,カレンダーデータ!$N$3:$R$3,0))),"",INDEX(カレンダーデータ!$N$4:$R$368,MATCH(AD$29,カレンダーデータ!$M$4:$M$368,0),MATCH($C25,カレンダーデータ!$N$3:$R$3,0))),"")</f>
        <v/>
      </c>
      <c r="AE25" s="5" t="str">
        <f ca="1">IFERROR(IF(ISBLANK(INDEX(カレンダーデータ!$N$4:$R$368,MATCH(AE$29,カレンダーデータ!$M$4:$M$368,0),MATCH($C25,カレンダーデータ!$N$3:$R$3,0))),"",INDEX(カレンダーデータ!$N$4:$R$368,MATCH(AE$29,カレンダーデータ!$M$4:$M$368,0),MATCH($C25,カレンダーデータ!$N$3:$R$3,0))),"")</f>
        <v/>
      </c>
      <c r="AF25" s="5" t="str">
        <f ca="1">IFERROR(IF(ISBLANK(INDEX(カレンダーデータ!$N$4:$R$368,MATCH(AF$29,カレンダーデータ!$M$4:$M$368,0),MATCH($C25,カレンダーデータ!$N$3:$R$3,0))),"",INDEX(カレンダーデータ!$N$4:$R$368,MATCH(AF$29,カレンダーデータ!$M$4:$M$368,0),MATCH($C25,カレンダーデータ!$N$3:$R$3,0))),"")</f>
        <v/>
      </c>
      <c r="AG25" s="5" t="str">
        <f ca="1">IFERROR(IF(ISBLANK(INDEX(カレンダーデータ!$N$4:$R$368,MATCH(AG$29,カレンダーデータ!$M$4:$M$368,0),MATCH($C25,カレンダーデータ!$N$3:$R$3,0))),"",INDEX(カレンダーデータ!$N$4:$R$368,MATCH(AG$29,カレンダーデータ!$M$4:$M$368,0),MATCH($C25,カレンダーデータ!$N$3:$R$3,0))),"")</f>
        <v/>
      </c>
      <c r="AH25" s="5" t="str">
        <f ca="1">IFERROR(IF(ISBLANK(INDEX(カレンダーデータ!$N$4:$R$368,MATCH(AH$29,カレンダーデータ!$M$4:$M$368,0),MATCH($C25,カレンダーデータ!$N$3:$R$3,0))),"",INDEX(カレンダーデータ!$N$4:$R$368,MATCH(AH$29,カレンダーデータ!$M$4:$M$368,0),MATCH($C25,カレンダーデータ!$N$3:$R$3,0))),"")</f>
        <v/>
      </c>
      <c r="AI25" s="9"/>
      <c r="AJ25" s="9"/>
      <c r="AK25" s="9"/>
    </row>
    <row r="26" spans="1:55" ht="17.5" customHeight="1" outlineLevel="1" x14ac:dyDescent="0.2">
      <c r="B26" s="327"/>
      <c r="C26" s="180" t="s">
        <v>177</v>
      </c>
      <c r="D26" s="5" t="str">
        <f ca="1">IFERROR(IF(ISBLANK(INDEX(カレンダーデータ!$N$4:$R$368,MATCH(D$29,カレンダーデータ!$M$4:$M$368,0),MATCH($C26,カレンダーデータ!$N$3:$R$3,0))),"",INDEX(カレンダーデータ!$N$4:$R$368,MATCH(D$29,カレンダーデータ!$M$4:$M$368,0),MATCH($C26,カレンダーデータ!$N$3:$R$3,0))),"")</f>
        <v/>
      </c>
      <c r="E26" s="5" t="str">
        <f ca="1">IFERROR(IF(ISBLANK(INDEX(カレンダーデータ!$N$4:$R$368,MATCH(E$29,カレンダーデータ!$M$4:$M$368,0),MATCH($C26,カレンダーデータ!$N$3:$R$3,0))),"",INDEX(カレンダーデータ!$N$4:$R$368,MATCH(E$29,カレンダーデータ!$M$4:$M$368,0),MATCH($C26,カレンダーデータ!$N$3:$R$3,0))),"")</f>
        <v/>
      </c>
      <c r="F26" s="5" t="str">
        <f ca="1">IFERROR(IF(ISBLANK(INDEX(カレンダーデータ!$N$4:$R$368,MATCH(F$29,カレンダーデータ!$M$4:$M$368,0),MATCH($C26,カレンダーデータ!$N$3:$R$3,0))),"",INDEX(カレンダーデータ!$N$4:$R$368,MATCH(F$29,カレンダーデータ!$M$4:$M$368,0),MATCH($C26,カレンダーデータ!$N$3:$R$3,0))),"")</f>
        <v/>
      </c>
      <c r="G26" s="5" t="str">
        <f ca="1">IFERROR(IF(ISBLANK(INDEX(カレンダーデータ!$N$4:$R$368,MATCH(G$29,カレンダーデータ!$M$4:$M$368,0),MATCH($C26,カレンダーデータ!$N$3:$R$3,0))),"",INDEX(カレンダーデータ!$N$4:$R$368,MATCH(G$29,カレンダーデータ!$M$4:$M$368,0),MATCH($C26,カレンダーデータ!$N$3:$R$3,0))),"")</f>
        <v/>
      </c>
      <c r="H26" s="5" t="str">
        <f ca="1">IFERROR(IF(ISBLANK(INDEX(カレンダーデータ!$N$4:$R$368,MATCH(H$29,カレンダーデータ!$M$4:$M$368,0),MATCH($C26,カレンダーデータ!$N$3:$R$3,0))),"",INDEX(カレンダーデータ!$N$4:$R$368,MATCH(H$29,カレンダーデータ!$M$4:$M$368,0),MATCH($C26,カレンダーデータ!$N$3:$R$3,0))),"")</f>
        <v/>
      </c>
      <c r="I26" s="5" t="str">
        <f ca="1">IFERROR(IF(ISBLANK(INDEX(カレンダーデータ!$N$4:$R$368,MATCH(I$29,カレンダーデータ!$M$4:$M$368,0),MATCH($C26,カレンダーデータ!$N$3:$R$3,0))),"",INDEX(カレンダーデータ!$N$4:$R$368,MATCH(I$29,カレンダーデータ!$M$4:$M$368,0),MATCH($C26,カレンダーデータ!$N$3:$R$3,0))),"")</f>
        <v/>
      </c>
      <c r="J26" s="5" t="str">
        <f ca="1">IFERROR(IF(ISBLANK(INDEX(カレンダーデータ!$N$4:$R$368,MATCH(J$29,カレンダーデータ!$M$4:$M$368,0),MATCH($C26,カレンダーデータ!$N$3:$R$3,0))),"",INDEX(カレンダーデータ!$N$4:$R$368,MATCH(J$29,カレンダーデータ!$M$4:$M$368,0),MATCH($C26,カレンダーデータ!$N$3:$R$3,0))),"")</f>
        <v/>
      </c>
      <c r="K26" s="5" t="str">
        <f ca="1">IFERROR(IF(ISBLANK(INDEX(カレンダーデータ!$N$4:$R$368,MATCH(K$29,カレンダーデータ!$M$4:$M$368,0),MATCH($C26,カレンダーデータ!$N$3:$R$3,0))),"",INDEX(カレンダーデータ!$N$4:$R$368,MATCH(K$29,カレンダーデータ!$M$4:$M$368,0),MATCH($C26,カレンダーデータ!$N$3:$R$3,0))),"")</f>
        <v/>
      </c>
      <c r="L26" s="5" t="str">
        <f ca="1">IFERROR(IF(ISBLANK(INDEX(カレンダーデータ!$N$4:$R$368,MATCH(L$29,カレンダーデータ!$M$4:$M$368,0),MATCH($C26,カレンダーデータ!$N$3:$R$3,0))),"",INDEX(カレンダーデータ!$N$4:$R$368,MATCH(L$29,カレンダーデータ!$M$4:$M$368,0),MATCH($C26,カレンダーデータ!$N$3:$R$3,0))),"")</f>
        <v/>
      </c>
      <c r="M26" s="5" t="str">
        <f ca="1">IFERROR(IF(ISBLANK(INDEX(カレンダーデータ!$N$4:$R$368,MATCH(M$29,カレンダーデータ!$M$4:$M$368,0),MATCH($C26,カレンダーデータ!$N$3:$R$3,0))),"",INDEX(カレンダーデータ!$N$4:$R$368,MATCH(M$29,カレンダーデータ!$M$4:$M$368,0),MATCH($C26,カレンダーデータ!$N$3:$R$3,0))),"")</f>
        <v/>
      </c>
      <c r="N26" s="5" t="str">
        <f ca="1">IFERROR(IF(ISBLANK(INDEX(カレンダーデータ!$N$4:$R$368,MATCH(N$29,カレンダーデータ!$M$4:$M$368,0),MATCH($C26,カレンダーデータ!$N$3:$R$3,0))),"",INDEX(カレンダーデータ!$N$4:$R$368,MATCH(N$29,カレンダーデータ!$M$4:$M$368,0),MATCH($C26,カレンダーデータ!$N$3:$R$3,0))),"")</f>
        <v/>
      </c>
      <c r="O26" s="5" t="str">
        <f ca="1">IFERROR(IF(ISBLANK(INDEX(カレンダーデータ!$N$4:$R$368,MATCH(O$29,カレンダーデータ!$M$4:$M$368,0),MATCH($C26,カレンダーデータ!$N$3:$R$3,0))),"",INDEX(カレンダーデータ!$N$4:$R$368,MATCH(O$29,カレンダーデータ!$M$4:$M$368,0),MATCH($C26,カレンダーデータ!$N$3:$R$3,0))),"")</f>
        <v/>
      </c>
      <c r="P26" s="5" t="str">
        <f ca="1">IFERROR(IF(ISBLANK(INDEX(カレンダーデータ!$N$4:$R$368,MATCH(P$29,カレンダーデータ!$M$4:$M$368,0),MATCH($C26,カレンダーデータ!$N$3:$R$3,0))),"",INDEX(カレンダーデータ!$N$4:$R$368,MATCH(P$29,カレンダーデータ!$M$4:$M$368,0),MATCH($C26,カレンダーデータ!$N$3:$R$3,0))),"")</f>
        <v/>
      </c>
      <c r="Q26" s="5" t="str">
        <f ca="1">IFERROR(IF(ISBLANK(INDEX(カレンダーデータ!$N$4:$R$368,MATCH(Q$29,カレンダーデータ!$M$4:$M$368,0),MATCH($C26,カレンダーデータ!$N$3:$R$3,0))),"",INDEX(カレンダーデータ!$N$4:$R$368,MATCH(Q$29,カレンダーデータ!$M$4:$M$368,0),MATCH($C26,カレンダーデータ!$N$3:$R$3,0))),"")</f>
        <v/>
      </c>
      <c r="R26" s="5" t="str">
        <f ca="1">IFERROR(IF(ISBLANK(INDEX(カレンダーデータ!$N$4:$R$368,MATCH(R$29,カレンダーデータ!$M$4:$M$368,0),MATCH($C26,カレンダーデータ!$N$3:$R$3,0))),"",INDEX(カレンダーデータ!$N$4:$R$368,MATCH(R$29,カレンダーデータ!$M$4:$M$368,0),MATCH($C26,カレンダーデータ!$N$3:$R$3,0))),"")</f>
        <v/>
      </c>
      <c r="S26" s="5" t="str">
        <f ca="1">IFERROR(IF(ISBLANK(INDEX(カレンダーデータ!$N$4:$R$368,MATCH(S$29,カレンダーデータ!$M$4:$M$368,0),MATCH($C26,カレンダーデータ!$N$3:$R$3,0))),"",INDEX(カレンダーデータ!$N$4:$R$368,MATCH(S$29,カレンダーデータ!$M$4:$M$368,0),MATCH($C26,カレンダーデータ!$N$3:$R$3,0))),"")</f>
        <v/>
      </c>
      <c r="T26" s="5" t="str">
        <f ca="1">IFERROR(IF(ISBLANK(INDEX(カレンダーデータ!$N$4:$R$368,MATCH(T$29,カレンダーデータ!$M$4:$M$368,0),MATCH($C26,カレンダーデータ!$N$3:$R$3,0))),"",INDEX(カレンダーデータ!$N$4:$R$368,MATCH(T$29,カレンダーデータ!$M$4:$M$368,0),MATCH($C26,カレンダーデータ!$N$3:$R$3,0))),"")</f>
        <v/>
      </c>
      <c r="U26" s="5" t="str">
        <f ca="1">IFERROR(IF(ISBLANK(INDEX(カレンダーデータ!$N$4:$R$368,MATCH(U$29,カレンダーデータ!$M$4:$M$368,0),MATCH($C26,カレンダーデータ!$N$3:$R$3,0))),"",INDEX(カレンダーデータ!$N$4:$R$368,MATCH(U$29,カレンダーデータ!$M$4:$M$368,0),MATCH($C26,カレンダーデータ!$N$3:$R$3,0))),"")</f>
        <v/>
      </c>
      <c r="V26" s="5" t="str">
        <f ca="1">IFERROR(IF(ISBLANK(INDEX(カレンダーデータ!$N$4:$R$368,MATCH(V$29,カレンダーデータ!$M$4:$M$368,0),MATCH($C26,カレンダーデータ!$N$3:$R$3,0))),"",INDEX(カレンダーデータ!$N$4:$R$368,MATCH(V$29,カレンダーデータ!$M$4:$M$368,0),MATCH($C26,カレンダーデータ!$N$3:$R$3,0))),"")</f>
        <v/>
      </c>
      <c r="W26" s="5" t="str">
        <f ca="1">IFERROR(IF(ISBLANK(INDEX(カレンダーデータ!$N$4:$R$368,MATCH(W$29,カレンダーデータ!$M$4:$M$368,0),MATCH($C26,カレンダーデータ!$N$3:$R$3,0))),"",INDEX(カレンダーデータ!$N$4:$R$368,MATCH(W$29,カレンダーデータ!$M$4:$M$368,0),MATCH($C26,カレンダーデータ!$N$3:$R$3,0))),"")</f>
        <v/>
      </c>
      <c r="X26" s="5" t="str">
        <f ca="1">IFERROR(IF(ISBLANK(INDEX(カレンダーデータ!$N$4:$R$368,MATCH(X$29,カレンダーデータ!$M$4:$M$368,0),MATCH($C26,カレンダーデータ!$N$3:$R$3,0))),"",INDEX(カレンダーデータ!$N$4:$R$368,MATCH(X$29,カレンダーデータ!$M$4:$M$368,0),MATCH($C26,カレンダーデータ!$N$3:$R$3,0))),"")</f>
        <v/>
      </c>
      <c r="Y26" s="5" t="str">
        <f ca="1">IFERROR(IF(ISBLANK(INDEX(カレンダーデータ!$N$4:$R$368,MATCH(Y$29,カレンダーデータ!$M$4:$M$368,0),MATCH($C26,カレンダーデータ!$N$3:$R$3,0))),"",INDEX(カレンダーデータ!$N$4:$R$368,MATCH(Y$29,カレンダーデータ!$M$4:$M$368,0),MATCH($C26,カレンダーデータ!$N$3:$R$3,0))),"")</f>
        <v/>
      </c>
      <c r="Z26" s="5" t="str">
        <f ca="1">IFERROR(IF(ISBLANK(INDEX(カレンダーデータ!$N$4:$R$368,MATCH(Z$29,カレンダーデータ!$M$4:$M$368,0),MATCH($C26,カレンダーデータ!$N$3:$R$3,0))),"",INDEX(カレンダーデータ!$N$4:$R$368,MATCH(Z$29,カレンダーデータ!$M$4:$M$368,0),MATCH($C26,カレンダーデータ!$N$3:$R$3,0))),"")</f>
        <v/>
      </c>
      <c r="AA26" s="5" t="str">
        <f ca="1">IFERROR(IF(ISBLANK(INDEX(カレンダーデータ!$N$4:$R$368,MATCH(AA$29,カレンダーデータ!$M$4:$M$368,0),MATCH($C26,カレンダーデータ!$N$3:$R$3,0))),"",INDEX(カレンダーデータ!$N$4:$R$368,MATCH(AA$29,カレンダーデータ!$M$4:$M$368,0),MATCH($C26,カレンダーデータ!$N$3:$R$3,0))),"")</f>
        <v/>
      </c>
      <c r="AB26" s="5" t="str">
        <f ca="1">IFERROR(IF(ISBLANK(INDEX(カレンダーデータ!$N$4:$R$368,MATCH(AB$29,カレンダーデータ!$M$4:$M$368,0),MATCH($C26,カレンダーデータ!$N$3:$R$3,0))),"",INDEX(カレンダーデータ!$N$4:$R$368,MATCH(AB$29,カレンダーデータ!$M$4:$M$368,0),MATCH($C26,カレンダーデータ!$N$3:$R$3,0))),"")</f>
        <v/>
      </c>
      <c r="AC26" s="5" t="str">
        <f ca="1">IFERROR(IF(ISBLANK(INDEX(カレンダーデータ!$N$4:$R$368,MATCH(AC$29,カレンダーデータ!$M$4:$M$368,0),MATCH($C26,カレンダーデータ!$N$3:$R$3,0))),"",INDEX(カレンダーデータ!$N$4:$R$368,MATCH(AC$29,カレンダーデータ!$M$4:$M$368,0),MATCH($C26,カレンダーデータ!$N$3:$R$3,0))),"")</f>
        <v/>
      </c>
      <c r="AD26" s="5" t="str">
        <f ca="1">IFERROR(IF(ISBLANK(INDEX(カレンダーデータ!$N$4:$R$368,MATCH(AD$29,カレンダーデータ!$M$4:$M$368,0),MATCH($C26,カレンダーデータ!$N$3:$R$3,0))),"",INDEX(カレンダーデータ!$N$4:$R$368,MATCH(AD$29,カレンダーデータ!$M$4:$M$368,0),MATCH($C26,カレンダーデータ!$N$3:$R$3,0))),"")</f>
        <v/>
      </c>
      <c r="AE26" s="5" t="str">
        <f ca="1">IFERROR(IF(ISBLANK(INDEX(カレンダーデータ!$N$4:$R$368,MATCH(AE$29,カレンダーデータ!$M$4:$M$368,0),MATCH($C26,カレンダーデータ!$N$3:$R$3,0))),"",INDEX(カレンダーデータ!$N$4:$R$368,MATCH(AE$29,カレンダーデータ!$M$4:$M$368,0),MATCH($C26,カレンダーデータ!$N$3:$R$3,0))),"")</f>
        <v/>
      </c>
      <c r="AF26" s="5" t="str">
        <f ca="1">IFERROR(IF(ISBLANK(INDEX(カレンダーデータ!$N$4:$R$368,MATCH(AF$29,カレンダーデータ!$M$4:$M$368,0),MATCH($C26,カレンダーデータ!$N$3:$R$3,0))),"",INDEX(カレンダーデータ!$N$4:$R$368,MATCH(AF$29,カレンダーデータ!$M$4:$M$368,0),MATCH($C26,カレンダーデータ!$N$3:$R$3,0))),"")</f>
        <v/>
      </c>
      <c r="AG26" s="5" t="str">
        <f ca="1">IFERROR(IF(ISBLANK(INDEX(カレンダーデータ!$N$4:$R$368,MATCH(AG$29,カレンダーデータ!$M$4:$M$368,0),MATCH($C26,カレンダーデータ!$N$3:$R$3,0))),"",INDEX(カレンダーデータ!$N$4:$R$368,MATCH(AG$29,カレンダーデータ!$M$4:$M$368,0),MATCH($C26,カレンダーデータ!$N$3:$R$3,0))),"")</f>
        <v/>
      </c>
      <c r="AH26" s="5" t="str">
        <f ca="1">IFERROR(IF(ISBLANK(INDEX(カレンダーデータ!$N$4:$R$368,MATCH(AH$29,カレンダーデータ!$M$4:$M$368,0),MATCH($C26,カレンダーデータ!$N$3:$R$3,0))),"",INDEX(カレンダーデータ!$N$4:$R$368,MATCH(AH$29,カレンダーデータ!$M$4:$M$368,0),MATCH($C26,カレンダーデータ!$N$3:$R$3,0))),"")</f>
        <v/>
      </c>
      <c r="AI26" s="9"/>
      <c r="AJ26" s="9"/>
      <c r="AK26" s="9"/>
    </row>
    <row r="27" spans="1:55" ht="17.5" customHeight="1" outlineLevel="1" x14ac:dyDescent="0.2">
      <c r="B27" s="327"/>
      <c r="C27" s="180" t="s">
        <v>178</v>
      </c>
      <c r="D27" s="5" t="str">
        <f ca="1">IFERROR(IF(ISBLANK(INDEX(カレンダーデータ!$N$4:$R$368,MATCH(D$29,カレンダーデータ!$M$4:$M$368,0),MATCH($C27,カレンダーデータ!$N$3:$R$3,0))),"",INDEX(カレンダーデータ!$N$4:$R$368,MATCH(D$29,カレンダーデータ!$M$4:$M$368,0),MATCH($C27,カレンダーデータ!$N$3:$R$3,0))),"")</f>
        <v/>
      </c>
      <c r="E27" s="5" t="str">
        <f ca="1">IFERROR(IF(ISBLANK(INDEX(カレンダーデータ!$N$4:$R$368,MATCH(E$29,カレンダーデータ!$M$4:$M$368,0),MATCH($C27,カレンダーデータ!$N$3:$R$3,0))),"",INDEX(カレンダーデータ!$N$4:$R$368,MATCH(E$29,カレンダーデータ!$M$4:$M$368,0),MATCH($C27,カレンダーデータ!$N$3:$R$3,0))),"")</f>
        <v/>
      </c>
      <c r="F27" s="5" t="str">
        <f ca="1">IFERROR(IF(ISBLANK(INDEX(カレンダーデータ!$N$4:$R$368,MATCH(F$29,カレンダーデータ!$M$4:$M$368,0),MATCH($C27,カレンダーデータ!$N$3:$R$3,0))),"",INDEX(カレンダーデータ!$N$4:$R$368,MATCH(F$29,カレンダーデータ!$M$4:$M$368,0),MATCH($C27,カレンダーデータ!$N$3:$R$3,0))),"")</f>
        <v/>
      </c>
      <c r="G27" s="5" t="str">
        <f ca="1">IFERROR(IF(ISBLANK(INDEX(カレンダーデータ!$N$4:$R$368,MATCH(G$29,カレンダーデータ!$M$4:$M$368,0),MATCH($C27,カレンダーデータ!$N$3:$R$3,0))),"",INDEX(カレンダーデータ!$N$4:$R$368,MATCH(G$29,カレンダーデータ!$M$4:$M$368,0),MATCH($C27,カレンダーデータ!$N$3:$R$3,0))),"")</f>
        <v/>
      </c>
      <c r="H27" s="5" t="str">
        <f ca="1">IFERROR(IF(ISBLANK(INDEX(カレンダーデータ!$N$4:$R$368,MATCH(H$29,カレンダーデータ!$M$4:$M$368,0),MATCH($C27,カレンダーデータ!$N$3:$R$3,0))),"",INDEX(カレンダーデータ!$N$4:$R$368,MATCH(H$29,カレンダーデータ!$M$4:$M$368,0),MATCH($C27,カレンダーデータ!$N$3:$R$3,0))),"")</f>
        <v/>
      </c>
      <c r="I27" s="5" t="str">
        <f ca="1">IFERROR(IF(ISBLANK(INDEX(カレンダーデータ!$N$4:$R$368,MATCH(I$29,カレンダーデータ!$M$4:$M$368,0),MATCH($C27,カレンダーデータ!$N$3:$R$3,0))),"",INDEX(カレンダーデータ!$N$4:$R$368,MATCH(I$29,カレンダーデータ!$M$4:$M$368,0),MATCH($C27,カレンダーデータ!$N$3:$R$3,0))),"")</f>
        <v/>
      </c>
      <c r="J27" s="5" t="str">
        <f ca="1">IFERROR(IF(ISBLANK(INDEX(カレンダーデータ!$N$4:$R$368,MATCH(J$29,カレンダーデータ!$M$4:$M$368,0),MATCH($C27,カレンダーデータ!$N$3:$R$3,0))),"",INDEX(カレンダーデータ!$N$4:$R$368,MATCH(J$29,カレンダーデータ!$M$4:$M$368,0),MATCH($C27,カレンダーデータ!$N$3:$R$3,0))),"")</f>
        <v/>
      </c>
      <c r="K27" s="5" t="str">
        <f ca="1">IFERROR(IF(ISBLANK(INDEX(カレンダーデータ!$N$4:$R$368,MATCH(K$29,カレンダーデータ!$M$4:$M$368,0),MATCH($C27,カレンダーデータ!$N$3:$R$3,0))),"",INDEX(カレンダーデータ!$N$4:$R$368,MATCH(K$29,カレンダーデータ!$M$4:$M$368,0),MATCH($C27,カレンダーデータ!$N$3:$R$3,0))),"")</f>
        <v/>
      </c>
      <c r="L27" s="5" t="str">
        <f ca="1">IFERROR(IF(ISBLANK(INDEX(カレンダーデータ!$N$4:$R$368,MATCH(L$29,カレンダーデータ!$M$4:$M$368,0),MATCH($C27,カレンダーデータ!$N$3:$R$3,0))),"",INDEX(カレンダーデータ!$N$4:$R$368,MATCH(L$29,カレンダーデータ!$M$4:$M$368,0),MATCH($C27,カレンダーデータ!$N$3:$R$3,0))),"")</f>
        <v/>
      </c>
      <c r="M27" s="5" t="str">
        <f ca="1">IFERROR(IF(ISBLANK(INDEX(カレンダーデータ!$N$4:$R$368,MATCH(M$29,カレンダーデータ!$M$4:$M$368,0),MATCH($C27,カレンダーデータ!$N$3:$R$3,0))),"",INDEX(カレンダーデータ!$N$4:$R$368,MATCH(M$29,カレンダーデータ!$M$4:$M$368,0),MATCH($C27,カレンダーデータ!$N$3:$R$3,0))),"")</f>
        <v/>
      </c>
      <c r="N27" s="5" t="str">
        <f ca="1">IFERROR(IF(ISBLANK(INDEX(カレンダーデータ!$N$4:$R$368,MATCH(N$29,カレンダーデータ!$M$4:$M$368,0),MATCH($C27,カレンダーデータ!$N$3:$R$3,0))),"",INDEX(カレンダーデータ!$N$4:$R$368,MATCH(N$29,カレンダーデータ!$M$4:$M$368,0),MATCH($C27,カレンダーデータ!$N$3:$R$3,0))),"")</f>
        <v/>
      </c>
      <c r="O27" s="5" t="str">
        <f ca="1">IFERROR(IF(ISBLANK(INDEX(カレンダーデータ!$N$4:$R$368,MATCH(O$29,カレンダーデータ!$M$4:$M$368,0),MATCH($C27,カレンダーデータ!$N$3:$R$3,0))),"",INDEX(カレンダーデータ!$N$4:$R$368,MATCH(O$29,カレンダーデータ!$M$4:$M$368,0),MATCH($C27,カレンダーデータ!$N$3:$R$3,0))),"")</f>
        <v/>
      </c>
      <c r="P27" s="5" t="str">
        <f ca="1">IFERROR(IF(ISBLANK(INDEX(カレンダーデータ!$N$4:$R$368,MATCH(P$29,カレンダーデータ!$M$4:$M$368,0),MATCH($C27,カレンダーデータ!$N$3:$R$3,0))),"",INDEX(カレンダーデータ!$N$4:$R$368,MATCH(P$29,カレンダーデータ!$M$4:$M$368,0),MATCH($C27,カレンダーデータ!$N$3:$R$3,0))),"")</f>
        <v/>
      </c>
      <c r="Q27" s="5" t="str">
        <f ca="1">IFERROR(IF(ISBLANK(INDEX(カレンダーデータ!$N$4:$R$368,MATCH(Q$29,カレンダーデータ!$M$4:$M$368,0),MATCH($C27,カレンダーデータ!$N$3:$R$3,0))),"",INDEX(カレンダーデータ!$N$4:$R$368,MATCH(Q$29,カレンダーデータ!$M$4:$M$368,0),MATCH($C27,カレンダーデータ!$N$3:$R$3,0))),"")</f>
        <v/>
      </c>
      <c r="R27" s="5" t="str">
        <f ca="1">IFERROR(IF(ISBLANK(INDEX(カレンダーデータ!$N$4:$R$368,MATCH(R$29,カレンダーデータ!$M$4:$M$368,0),MATCH($C27,カレンダーデータ!$N$3:$R$3,0))),"",INDEX(カレンダーデータ!$N$4:$R$368,MATCH(R$29,カレンダーデータ!$M$4:$M$368,0),MATCH($C27,カレンダーデータ!$N$3:$R$3,0))),"")</f>
        <v/>
      </c>
      <c r="S27" s="5" t="str">
        <f ca="1">IFERROR(IF(ISBLANK(INDEX(カレンダーデータ!$N$4:$R$368,MATCH(S$29,カレンダーデータ!$M$4:$M$368,0),MATCH($C27,カレンダーデータ!$N$3:$R$3,0))),"",INDEX(カレンダーデータ!$N$4:$R$368,MATCH(S$29,カレンダーデータ!$M$4:$M$368,0),MATCH($C27,カレンダーデータ!$N$3:$R$3,0))),"")</f>
        <v/>
      </c>
      <c r="T27" s="5" t="str">
        <f ca="1">IFERROR(IF(ISBLANK(INDEX(カレンダーデータ!$N$4:$R$368,MATCH(T$29,カレンダーデータ!$M$4:$M$368,0),MATCH($C27,カレンダーデータ!$N$3:$R$3,0))),"",INDEX(カレンダーデータ!$N$4:$R$368,MATCH(T$29,カレンダーデータ!$M$4:$M$368,0),MATCH($C27,カレンダーデータ!$N$3:$R$3,0))),"")</f>
        <v/>
      </c>
      <c r="U27" s="5" t="str">
        <f ca="1">IFERROR(IF(ISBLANK(INDEX(カレンダーデータ!$N$4:$R$368,MATCH(U$29,カレンダーデータ!$M$4:$M$368,0),MATCH($C27,カレンダーデータ!$N$3:$R$3,0))),"",INDEX(カレンダーデータ!$N$4:$R$368,MATCH(U$29,カレンダーデータ!$M$4:$M$368,0),MATCH($C27,カレンダーデータ!$N$3:$R$3,0))),"")</f>
        <v/>
      </c>
      <c r="V27" s="5" t="str">
        <f ca="1">IFERROR(IF(ISBLANK(INDEX(カレンダーデータ!$N$4:$R$368,MATCH(V$29,カレンダーデータ!$M$4:$M$368,0),MATCH($C27,カレンダーデータ!$N$3:$R$3,0))),"",INDEX(カレンダーデータ!$N$4:$R$368,MATCH(V$29,カレンダーデータ!$M$4:$M$368,0),MATCH($C27,カレンダーデータ!$N$3:$R$3,0))),"")</f>
        <v/>
      </c>
      <c r="W27" s="5" t="str">
        <f ca="1">IFERROR(IF(ISBLANK(INDEX(カレンダーデータ!$N$4:$R$368,MATCH(W$29,カレンダーデータ!$M$4:$M$368,0),MATCH($C27,カレンダーデータ!$N$3:$R$3,0))),"",INDEX(カレンダーデータ!$N$4:$R$368,MATCH(W$29,カレンダーデータ!$M$4:$M$368,0),MATCH($C27,カレンダーデータ!$N$3:$R$3,0))),"")</f>
        <v/>
      </c>
      <c r="X27" s="5" t="str">
        <f ca="1">IFERROR(IF(ISBLANK(INDEX(カレンダーデータ!$N$4:$R$368,MATCH(X$29,カレンダーデータ!$M$4:$M$368,0),MATCH($C27,カレンダーデータ!$N$3:$R$3,0))),"",INDEX(カレンダーデータ!$N$4:$R$368,MATCH(X$29,カレンダーデータ!$M$4:$M$368,0),MATCH($C27,カレンダーデータ!$N$3:$R$3,0))),"")</f>
        <v/>
      </c>
      <c r="Y27" s="5" t="str">
        <f ca="1">IFERROR(IF(ISBLANK(INDEX(カレンダーデータ!$N$4:$R$368,MATCH(Y$29,カレンダーデータ!$M$4:$M$368,0),MATCH($C27,カレンダーデータ!$N$3:$R$3,0))),"",INDEX(カレンダーデータ!$N$4:$R$368,MATCH(Y$29,カレンダーデータ!$M$4:$M$368,0),MATCH($C27,カレンダーデータ!$N$3:$R$3,0))),"")</f>
        <v/>
      </c>
      <c r="Z27" s="5" t="str">
        <f ca="1">IFERROR(IF(ISBLANK(INDEX(カレンダーデータ!$N$4:$R$368,MATCH(Z$29,カレンダーデータ!$M$4:$M$368,0),MATCH($C27,カレンダーデータ!$N$3:$R$3,0))),"",INDEX(カレンダーデータ!$N$4:$R$368,MATCH(Z$29,カレンダーデータ!$M$4:$M$368,0),MATCH($C27,カレンダーデータ!$N$3:$R$3,0))),"")</f>
        <v/>
      </c>
      <c r="AA27" s="5" t="str">
        <f ca="1">IFERROR(IF(ISBLANK(INDEX(カレンダーデータ!$N$4:$R$368,MATCH(AA$29,カレンダーデータ!$M$4:$M$368,0),MATCH($C27,カレンダーデータ!$N$3:$R$3,0))),"",INDEX(カレンダーデータ!$N$4:$R$368,MATCH(AA$29,カレンダーデータ!$M$4:$M$368,0),MATCH($C27,カレンダーデータ!$N$3:$R$3,0))),"")</f>
        <v/>
      </c>
      <c r="AB27" s="5" t="str">
        <f ca="1">IFERROR(IF(ISBLANK(INDEX(カレンダーデータ!$N$4:$R$368,MATCH(AB$29,カレンダーデータ!$M$4:$M$368,0),MATCH($C27,カレンダーデータ!$N$3:$R$3,0))),"",INDEX(カレンダーデータ!$N$4:$R$368,MATCH(AB$29,カレンダーデータ!$M$4:$M$368,0),MATCH($C27,カレンダーデータ!$N$3:$R$3,0))),"")</f>
        <v/>
      </c>
      <c r="AC27" s="5" t="str">
        <f ca="1">IFERROR(IF(ISBLANK(INDEX(カレンダーデータ!$N$4:$R$368,MATCH(AC$29,カレンダーデータ!$M$4:$M$368,0),MATCH($C27,カレンダーデータ!$N$3:$R$3,0))),"",INDEX(カレンダーデータ!$N$4:$R$368,MATCH(AC$29,カレンダーデータ!$M$4:$M$368,0),MATCH($C27,カレンダーデータ!$N$3:$R$3,0))),"")</f>
        <v/>
      </c>
      <c r="AD27" s="5" t="str">
        <f ca="1">IFERROR(IF(ISBLANK(INDEX(カレンダーデータ!$N$4:$R$368,MATCH(AD$29,カレンダーデータ!$M$4:$M$368,0),MATCH($C27,カレンダーデータ!$N$3:$R$3,0))),"",INDEX(カレンダーデータ!$N$4:$R$368,MATCH(AD$29,カレンダーデータ!$M$4:$M$368,0),MATCH($C27,カレンダーデータ!$N$3:$R$3,0))),"")</f>
        <v/>
      </c>
      <c r="AE27" s="5" t="str">
        <f ca="1">IFERROR(IF(ISBLANK(INDEX(カレンダーデータ!$N$4:$R$368,MATCH(AE$29,カレンダーデータ!$M$4:$M$368,0),MATCH($C27,カレンダーデータ!$N$3:$R$3,0))),"",INDEX(カレンダーデータ!$N$4:$R$368,MATCH(AE$29,カレンダーデータ!$M$4:$M$368,0),MATCH($C27,カレンダーデータ!$N$3:$R$3,0))),"")</f>
        <v/>
      </c>
      <c r="AF27" s="5" t="str">
        <f ca="1">IFERROR(IF(ISBLANK(INDEX(カレンダーデータ!$N$4:$R$368,MATCH(AF$29,カレンダーデータ!$M$4:$M$368,0),MATCH($C27,カレンダーデータ!$N$3:$R$3,0))),"",INDEX(カレンダーデータ!$N$4:$R$368,MATCH(AF$29,カレンダーデータ!$M$4:$M$368,0),MATCH($C27,カレンダーデータ!$N$3:$R$3,0))),"")</f>
        <v/>
      </c>
      <c r="AG27" s="5" t="str">
        <f ca="1">IFERROR(IF(ISBLANK(INDEX(カレンダーデータ!$N$4:$R$368,MATCH(AG$29,カレンダーデータ!$M$4:$M$368,0),MATCH($C27,カレンダーデータ!$N$3:$R$3,0))),"",INDEX(カレンダーデータ!$N$4:$R$368,MATCH(AG$29,カレンダーデータ!$M$4:$M$368,0),MATCH($C27,カレンダーデータ!$N$3:$R$3,0))),"")</f>
        <v/>
      </c>
      <c r="AH27" s="5" t="str">
        <f ca="1">IFERROR(IF(ISBLANK(INDEX(カレンダーデータ!$N$4:$R$368,MATCH(AH$29,カレンダーデータ!$M$4:$M$368,0),MATCH($C27,カレンダーデータ!$N$3:$R$3,0))),"",INDEX(カレンダーデータ!$N$4:$R$368,MATCH(AH$29,カレンダーデータ!$M$4:$M$368,0),MATCH($C27,カレンダーデータ!$N$3:$R$3,0))),"")</f>
        <v/>
      </c>
      <c r="AI27" s="9"/>
      <c r="AJ27" s="9"/>
      <c r="AK27" s="9"/>
    </row>
    <row r="28" spans="1:55" ht="18" customHeight="1" outlineLevel="1" thickBot="1" x14ac:dyDescent="0.25">
      <c r="B28" s="328"/>
      <c r="C28" s="180" t="s">
        <v>179</v>
      </c>
      <c r="D28" s="5" t="str">
        <f ca="1">IFERROR(IF(ISBLANK(INDEX(カレンダーデータ!$N$4:$R$368,MATCH(D$29,カレンダーデータ!$M$4:$M$368,0),MATCH($C28,カレンダーデータ!$N$3:$R$3,0))),"",INDEX(カレンダーデータ!$N$4:$R$368,MATCH(D$29,カレンダーデータ!$M$4:$M$368,0),MATCH($C28,カレンダーデータ!$N$3:$R$3,0))),"")</f>
        <v/>
      </c>
      <c r="E28" s="5" t="str">
        <f ca="1">IFERROR(IF(ISBLANK(INDEX(カレンダーデータ!$N$4:$R$368,MATCH(E$29,カレンダーデータ!$M$4:$M$368,0),MATCH($C28,カレンダーデータ!$N$3:$R$3,0))),"",INDEX(カレンダーデータ!$N$4:$R$368,MATCH(E$29,カレンダーデータ!$M$4:$M$368,0),MATCH($C28,カレンダーデータ!$N$3:$R$3,0))),"")</f>
        <v/>
      </c>
      <c r="F28" s="5" t="str">
        <f ca="1">IFERROR(IF(ISBLANK(INDEX(カレンダーデータ!$N$4:$R$368,MATCH(F$29,カレンダーデータ!$M$4:$M$368,0),MATCH($C28,カレンダーデータ!$N$3:$R$3,0))),"",INDEX(カレンダーデータ!$N$4:$R$368,MATCH(F$29,カレンダーデータ!$M$4:$M$368,0),MATCH($C28,カレンダーデータ!$N$3:$R$3,0))),"")</f>
        <v/>
      </c>
      <c r="G28" s="5" t="str">
        <f ca="1">IFERROR(IF(ISBLANK(INDEX(カレンダーデータ!$N$4:$R$368,MATCH(G$29,カレンダーデータ!$M$4:$M$368,0),MATCH($C28,カレンダーデータ!$N$3:$R$3,0))),"",INDEX(カレンダーデータ!$N$4:$R$368,MATCH(G$29,カレンダーデータ!$M$4:$M$368,0),MATCH($C28,カレンダーデータ!$N$3:$R$3,0))),"")</f>
        <v/>
      </c>
      <c r="H28" s="5" t="str">
        <f ca="1">IFERROR(IF(ISBLANK(INDEX(カレンダーデータ!$N$4:$R$368,MATCH(H$29,カレンダーデータ!$M$4:$M$368,0),MATCH($C28,カレンダーデータ!$N$3:$R$3,0))),"",INDEX(カレンダーデータ!$N$4:$R$368,MATCH(H$29,カレンダーデータ!$M$4:$M$368,0),MATCH($C28,カレンダーデータ!$N$3:$R$3,0))),"")</f>
        <v/>
      </c>
      <c r="I28" s="5" t="str">
        <f ca="1">IFERROR(IF(ISBLANK(INDEX(カレンダーデータ!$N$4:$R$368,MATCH(I$29,カレンダーデータ!$M$4:$M$368,0),MATCH($C28,カレンダーデータ!$N$3:$R$3,0))),"",INDEX(カレンダーデータ!$N$4:$R$368,MATCH(I$29,カレンダーデータ!$M$4:$M$368,0),MATCH($C28,カレンダーデータ!$N$3:$R$3,0))),"")</f>
        <v/>
      </c>
      <c r="J28" s="5" t="str">
        <f ca="1">IFERROR(IF(ISBLANK(INDEX(カレンダーデータ!$N$4:$R$368,MATCH(J$29,カレンダーデータ!$M$4:$M$368,0),MATCH($C28,カレンダーデータ!$N$3:$R$3,0))),"",INDEX(カレンダーデータ!$N$4:$R$368,MATCH(J$29,カレンダーデータ!$M$4:$M$368,0),MATCH($C28,カレンダーデータ!$N$3:$R$3,0))),"")</f>
        <v/>
      </c>
      <c r="K28" s="5" t="str">
        <f ca="1">IFERROR(IF(ISBLANK(INDEX(カレンダーデータ!$N$4:$R$368,MATCH(K$29,カレンダーデータ!$M$4:$M$368,0),MATCH($C28,カレンダーデータ!$N$3:$R$3,0))),"",INDEX(カレンダーデータ!$N$4:$R$368,MATCH(K$29,カレンダーデータ!$M$4:$M$368,0),MATCH($C28,カレンダーデータ!$N$3:$R$3,0))),"")</f>
        <v/>
      </c>
      <c r="L28" s="5" t="str">
        <f ca="1">IFERROR(IF(ISBLANK(INDEX(カレンダーデータ!$N$4:$R$368,MATCH(L$29,カレンダーデータ!$M$4:$M$368,0),MATCH($C28,カレンダーデータ!$N$3:$R$3,0))),"",INDEX(カレンダーデータ!$N$4:$R$368,MATCH(L$29,カレンダーデータ!$M$4:$M$368,0),MATCH($C28,カレンダーデータ!$N$3:$R$3,0))),"")</f>
        <v/>
      </c>
      <c r="M28" s="5" t="str">
        <f ca="1">IFERROR(IF(ISBLANK(INDEX(カレンダーデータ!$N$4:$R$368,MATCH(M$29,カレンダーデータ!$M$4:$M$368,0),MATCH($C28,カレンダーデータ!$N$3:$R$3,0))),"",INDEX(カレンダーデータ!$N$4:$R$368,MATCH(M$29,カレンダーデータ!$M$4:$M$368,0),MATCH($C28,カレンダーデータ!$N$3:$R$3,0))),"")</f>
        <v/>
      </c>
      <c r="N28" s="5" t="str">
        <f ca="1">IFERROR(IF(ISBLANK(INDEX(カレンダーデータ!$N$4:$R$368,MATCH(N$29,カレンダーデータ!$M$4:$M$368,0),MATCH($C28,カレンダーデータ!$N$3:$R$3,0))),"",INDEX(カレンダーデータ!$N$4:$R$368,MATCH(N$29,カレンダーデータ!$M$4:$M$368,0),MATCH($C28,カレンダーデータ!$N$3:$R$3,0))),"")</f>
        <v/>
      </c>
      <c r="O28" s="5" t="str">
        <f ca="1">IFERROR(IF(ISBLANK(INDEX(カレンダーデータ!$N$4:$R$368,MATCH(O$29,カレンダーデータ!$M$4:$M$368,0),MATCH($C28,カレンダーデータ!$N$3:$R$3,0))),"",INDEX(カレンダーデータ!$N$4:$R$368,MATCH(O$29,カレンダーデータ!$M$4:$M$368,0),MATCH($C28,カレンダーデータ!$N$3:$R$3,0))),"")</f>
        <v/>
      </c>
      <c r="P28" s="5" t="str">
        <f ca="1">IFERROR(IF(ISBLANK(INDEX(カレンダーデータ!$N$4:$R$368,MATCH(P$29,カレンダーデータ!$M$4:$M$368,0),MATCH($C28,カレンダーデータ!$N$3:$R$3,0))),"",INDEX(カレンダーデータ!$N$4:$R$368,MATCH(P$29,カレンダーデータ!$M$4:$M$368,0),MATCH($C28,カレンダーデータ!$N$3:$R$3,0))),"")</f>
        <v/>
      </c>
      <c r="Q28" s="5" t="str">
        <f ca="1">IFERROR(IF(ISBLANK(INDEX(カレンダーデータ!$N$4:$R$368,MATCH(Q$29,カレンダーデータ!$M$4:$M$368,0),MATCH($C28,カレンダーデータ!$N$3:$R$3,0))),"",INDEX(カレンダーデータ!$N$4:$R$368,MATCH(Q$29,カレンダーデータ!$M$4:$M$368,0),MATCH($C28,カレンダーデータ!$N$3:$R$3,0))),"")</f>
        <v/>
      </c>
      <c r="R28" s="5" t="str">
        <f ca="1">IFERROR(IF(ISBLANK(INDEX(カレンダーデータ!$N$4:$R$368,MATCH(R$29,カレンダーデータ!$M$4:$M$368,0),MATCH($C28,カレンダーデータ!$N$3:$R$3,0))),"",INDEX(カレンダーデータ!$N$4:$R$368,MATCH(R$29,カレンダーデータ!$M$4:$M$368,0),MATCH($C28,カレンダーデータ!$N$3:$R$3,0))),"")</f>
        <v/>
      </c>
      <c r="S28" s="5" t="str">
        <f ca="1">IFERROR(IF(ISBLANK(INDEX(カレンダーデータ!$N$4:$R$368,MATCH(S$29,カレンダーデータ!$M$4:$M$368,0),MATCH($C28,カレンダーデータ!$N$3:$R$3,0))),"",INDEX(カレンダーデータ!$N$4:$R$368,MATCH(S$29,カレンダーデータ!$M$4:$M$368,0),MATCH($C28,カレンダーデータ!$N$3:$R$3,0))),"")</f>
        <v/>
      </c>
      <c r="T28" s="5" t="str">
        <f ca="1">IFERROR(IF(ISBLANK(INDEX(カレンダーデータ!$N$4:$R$368,MATCH(T$29,カレンダーデータ!$M$4:$M$368,0),MATCH($C28,カレンダーデータ!$N$3:$R$3,0))),"",INDEX(カレンダーデータ!$N$4:$R$368,MATCH(T$29,カレンダーデータ!$M$4:$M$368,0),MATCH($C28,カレンダーデータ!$N$3:$R$3,0))),"")</f>
        <v/>
      </c>
      <c r="U28" s="5" t="str">
        <f ca="1">IFERROR(IF(ISBLANK(INDEX(カレンダーデータ!$N$4:$R$368,MATCH(U$29,カレンダーデータ!$M$4:$M$368,0),MATCH($C28,カレンダーデータ!$N$3:$R$3,0))),"",INDEX(カレンダーデータ!$N$4:$R$368,MATCH(U$29,カレンダーデータ!$M$4:$M$368,0),MATCH($C28,カレンダーデータ!$N$3:$R$3,0))),"")</f>
        <v/>
      </c>
      <c r="V28" s="5" t="str">
        <f ca="1">IFERROR(IF(ISBLANK(INDEX(カレンダーデータ!$N$4:$R$368,MATCH(V$29,カレンダーデータ!$M$4:$M$368,0),MATCH($C28,カレンダーデータ!$N$3:$R$3,0))),"",INDEX(カレンダーデータ!$N$4:$R$368,MATCH(V$29,カレンダーデータ!$M$4:$M$368,0),MATCH($C28,カレンダーデータ!$N$3:$R$3,0))),"")</f>
        <v/>
      </c>
      <c r="W28" s="5" t="str">
        <f ca="1">IFERROR(IF(ISBLANK(INDEX(カレンダーデータ!$N$4:$R$368,MATCH(W$29,カレンダーデータ!$M$4:$M$368,0),MATCH($C28,カレンダーデータ!$N$3:$R$3,0))),"",INDEX(カレンダーデータ!$N$4:$R$368,MATCH(W$29,カレンダーデータ!$M$4:$M$368,0),MATCH($C28,カレンダーデータ!$N$3:$R$3,0))),"")</f>
        <v/>
      </c>
      <c r="X28" s="5" t="str">
        <f ca="1">IFERROR(IF(ISBLANK(INDEX(カレンダーデータ!$N$4:$R$368,MATCH(X$29,カレンダーデータ!$M$4:$M$368,0),MATCH($C28,カレンダーデータ!$N$3:$R$3,0))),"",INDEX(カレンダーデータ!$N$4:$R$368,MATCH(X$29,カレンダーデータ!$M$4:$M$368,0),MATCH($C28,カレンダーデータ!$N$3:$R$3,0))),"")</f>
        <v/>
      </c>
      <c r="Y28" s="5" t="str">
        <f ca="1">IFERROR(IF(ISBLANK(INDEX(カレンダーデータ!$N$4:$R$368,MATCH(Y$29,カレンダーデータ!$M$4:$M$368,0),MATCH($C28,カレンダーデータ!$N$3:$R$3,0))),"",INDEX(カレンダーデータ!$N$4:$R$368,MATCH(Y$29,カレンダーデータ!$M$4:$M$368,0),MATCH($C28,カレンダーデータ!$N$3:$R$3,0))),"")</f>
        <v/>
      </c>
      <c r="Z28" s="5" t="str">
        <f ca="1">IFERROR(IF(ISBLANK(INDEX(カレンダーデータ!$N$4:$R$368,MATCH(Z$29,カレンダーデータ!$M$4:$M$368,0),MATCH($C28,カレンダーデータ!$N$3:$R$3,0))),"",INDEX(カレンダーデータ!$N$4:$R$368,MATCH(Z$29,カレンダーデータ!$M$4:$M$368,0),MATCH($C28,カレンダーデータ!$N$3:$R$3,0))),"")</f>
        <v/>
      </c>
      <c r="AA28" s="5" t="str">
        <f ca="1">IFERROR(IF(ISBLANK(INDEX(カレンダーデータ!$N$4:$R$368,MATCH(AA$29,カレンダーデータ!$M$4:$M$368,0),MATCH($C28,カレンダーデータ!$N$3:$R$3,0))),"",INDEX(カレンダーデータ!$N$4:$R$368,MATCH(AA$29,カレンダーデータ!$M$4:$M$368,0),MATCH($C28,カレンダーデータ!$N$3:$R$3,0))),"")</f>
        <v/>
      </c>
      <c r="AB28" s="5" t="str">
        <f ca="1">IFERROR(IF(ISBLANK(INDEX(カレンダーデータ!$N$4:$R$368,MATCH(AB$29,カレンダーデータ!$M$4:$M$368,0),MATCH($C28,カレンダーデータ!$N$3:$R$3,0))),"",INDEX(カレンダーデータ!$N$4:$R$368,MATCH(AB$29,カレンダーデータ!$M$4:$M$368,0),MATCH($C28,カレンダーデータ!$N$3:$R$3,0))),"")</f>
        <v/>
      </c>
      <c r="AC28" s="5" t="str">
        <f ca="1">IFERROR(IF(ISBLANK(INDEX(カレンダーデータ!$N$4:$R$368,MATCH(AC$29,カレンダーデータ!$M$4:$M$368,0),MATCH($C28,カレンダーデータ!$N$3:$R$3,0))),"",INDEX(カレンダーデータ!$N$4:$R$368,MATCH(AC$29,カレンダーデータ!$M$4:$M$368,0),MATCH($C28,カレンダーデータ!$N$3:$R$3,0))),"")</f>
        <v/>
      </c>
      <c r="AD28" s="5" t="str">
        <f ca="1">IFERROR(IF(ISBLANK(INDEX(カレンダーデータ!$N$4:$R$368,MATCH(AD$29,カレンダーデータ!$M$4:$M$368,0),MATCH($C28,カレンダーデータ!$N$3:$R$3,0))),"",INDEX(カレンダーデータ!$N$4:$R$368,MATCH(AD$29,カレンダーデータ!$M$4:$M$368,0),MATCH($C28,カレンダーデータ!$N$3:$R$3,0))),"")</f>
        <v/>
      </c>
      <c r="AE28" s="5" t="str">
        <f ca="1">IFERROR(IF(ISBLANK(INDEX(カレンダーデータ!$N$4:$R$368,MATCH(AE$29,カレンダーデータ!$M$4:$M$368,0),MATCH($C28,カレンダーデータ!$N$3:$R$3,0))),"",INDEX(カレンダーデータ!$N$4:$R$368,MATCH(AE$29,カレンダーデータ!$M$4:$M$368,0),MATCH($C28,カレンダーデータ!$N$3:$R$3,0))),"")</f>
        <v/>
      </c>
      <c r="AF28" s="5" t="str">
        <f ca="1">IFERROR(IF(ISBLANK(INDEX(カレンダーデータ!$N$4:$R$368,MATCH(AF$29,カレンダーデータ!$M$4:$M$368,0),MATCH($C28,カレンダーデータ!$N$3:$R$3,0))),"",INDEX(カレンダーデータ!$N$4:$R$368,MATCH(AF$29,カレンダーデータ!$M$4:$M$368,0),MATCH($C28,カレンダーデータ!$N$3:$R$3,0))),"")</f>
        <v/>
      </c>
      <c r="AG28" s="5" t="str">
        <f ca="1">IFERROR(IF(ISBLANK(INDEX(カレンダーデータ!$N$4:$R$368,MATCH(AG$29,カレンダーデータ!$M$4:$M$368,0),MATCH($C28,カレンダーデータ!$N$3:$R$3,0))),"",INDEX(カレンダーデータ!$N$4:$R$368,MATCH(AG$29,カレンダーデータ!$M$4:$M$368,0),MATCH($C28,カレンダーデータ!$N$3:$R$3,0))),"")</f>
        <v/>
      </c>
      <c r="AH28" s="5" t="str">
        <f ca="1">IFERROR(IF(ISBLANK(INDEX(カレンダーデータ!$N$4:$R$368,MATCH(AH$29,カレンダーデータ!$M$4:$M$368,0),MATCH($C28,カレンダーデータ!$N$3:$R$3,0))),"",INDEX(カレンダーデータ!$N$4:$R$368,MATCH(AH$29,カレンダーデータ!$M$4:$M$368,0),MATCH($C28,カレンダーデータ!$N$3:$R$3,0))),"")</f>
        <v/>
      </c>
      <c r="AI28" s="9"/>
      <c r="AJ28" s="9"/>
      <c r="AK28" s="9"/>
    </row>
    <row r="29" spans="1:55" s="6" customFormat="1" ht="15" thickBot="1" x14ac:dyDescent="0.25">
      <c r="B29" s="7" t="s">
        <v>58</v>
      </c>
      <c r="C29" s="8"/>
      <c r="D29" s="16">
        <f ca="1">C1+1</f>
        <v>45992</v>
      </c>
      <c r="E29" s="17">
        <f ca="1">D29+1</f>
        <v>45993</v>
      </c>
      <c r="F29" s="17">
        <f t="shared" ref="F29:AG29" ca="1" si="0">E29+1</f>
        <v>45994</v>
      </c>
      <c r="G29" s="17">
        <f t="shared" ca="1" si="0"/>
        <v>45995</v>
      </c>
      <c r="H29" s="17">
        <f t="shared" ca="1" si="0"/>
        <v>45996</v>
      </c>
      <c r="I29" s="17">
        <f t="shared" ca="1" si="0"/>
        <v>45997</v>
      </c>
      <c r="J29" s="17">
        <f t="shared" ca="1" si="0"/>
        <v>45998</v>
      </c>
      <c r="K29" s="17">
        <f t="shared" ca="1" si="0"/>
        <v>45999</v>
      </c>
      <c r="L29" s="17">
        <f t="shared" ca="1" si="0"/>
        <v>46000</v>
      </c>
      <c r="M29" s="17">
        <f t="shared" ca="1" si="0"/>
        <v>46001</v>
      </c>
      <c r="N29" s="17">
        <f t="shared" ca="1" si="0"/>
        <v>46002</v>
      </c>
      <c r="O29" s="17">
        <f t="shared" ca="1" si="0"/>
        <v>46003</v>
      </c>
      <c r="P29" s="17">
        <f t="shared" ca="1" si="0"/>
        <v>46004</v>
      </c>
      <c r="Q29" s="17">
        <f t="shared" ca="1" si="0"/>
        <v>46005</v>
      </c>
      <c r="R29" s="17">
        <f t="shared" ca="1" si="0"/>
        <v>46006</v>
      </c>
      <c r="S29" s="17">
        <f t="shared" ca="1" si="0"/>
        <v>46007</v>
      </c>
      <c r="T29" s="17">
        <f t="shared" ca="1" si="0"/>
        <v>46008</v>
      </c>
      <c r="U29" s="17">
        <f t="shared" ca="1" si="0"/>
        <v>46009</v>
      </c>
      <c r="V29" s="17">
        <f t="shared" ca="1" si="0"/>
        <v>46010</v>
      </c>
      <c r="W29" s="17">
        <f t="shared" ca="1" si="0"/>
        <v>46011</v>
      </c>
      <c r="X29" s="17">
        <f t="shared" ca="1" si="0"/>
        <v>46012</v>
      </c>
      <c r="Y29" s="17">
        <f t="shared" ca="1" si="0"/>
        <v>46013</v>
      </c>
      <c r="Z29" s="17">
        <f t="shared" ca="1" si="0"/>
        <v>46014</v>
      </c>
      <c r="AA29" s="17">
        <f t="shared" ca="1" si="0"/>
        <v>46015</v>
      </c>
      <c r="AB29" s="17">
        <f t="shared" ca="1" si="0"/>
        <v>46016</v>
      </c>
      <c r="AC29" s="17">
        <f t="shared" ca="1" si="0"/>
        <v>46017</v>
      </c>
      <c r="AD29" s="17">
        <f t="shared" ca="1" si="0"/>
        <v>46018</v>
      </c>
      <c r="AE29" s="17">
        <f t="shared" ca="1" si="0"/>
        <v>46019</v>
      </c>
      <c r="AF29" s="17">
        <f t="shared" ca="1" si="0"/>
        <v>46020</v>
      </c>
      <c r="AG29" s="17">
        <f t="shared" ca="1" si="0"/>
        <v>46021</v>
      </c>
      <c r="AH29" s="18">
        <f ca="1">AG29+1</f>
        <v>46022</v>
      </c>
    </row>
    <row r="30" spans="1:55" x14ac:dyDescent="0.2">
      <c r="A30" s="4">
        <v>2</v>
      </c>
      <c r="B30" s="311" t="str">
        <f>料金比較表!C11</f>
        <v>アーマン　スイート　ヴィラ　スムイデ</v>
      </c>
      <c r="C30" s="326" t="s">
        <v>59</v>
      </c>
      <c r="D30" s="62" t="str">
        <f ca="1">IF($C$30=料金比較表!$C$1,(HLOOKUP('2025年12月'!D$29,料金比較表!$10:$20,'2025年12月'!$A30,FALSE)),IF($C$30=料金比較表!$C$2,(HLOOKUP('2025年12月'!D$29,料金比較表!$23:$33,'2025年12月'!$A30,FALSE)),IF($C$30=料金比較表!$C$3,(HLOOKUP('2025年12月'!D$29,料金比較表!$36:$46,'2025年12月'!$A30,FALSE)),IF($C$30=料金比較表!$C$4,(HLOOKUP('2025年12月'!D$29,料金比較表!$48:$60,'2025年12月'!$A30,FALSE)),IF($C$30=料金比較表!$C$5,(HLOOKUP('2025年12月'!D$29,料金比較表!$61:$71,'2025年12月'!$A30,FALSE)),IF($C$30=料金比較表!$C$6,(HLOOKUP('2025年12月'!D$29,料金比較表!$74:$84,'2025年12月'!$A30,FALSE))))))))</f>
        <v/>
      </c>
      <c r="E30" s="63" t="str">
        <f ca="1">IF($C$30=料金比較表!$C$1,(HLOOKUP('2025年12月'!E$29,料金比較表!$10:$20,'2025年12月'!$A30,FALSE)),IF($C$30=料金比較表!$C$2,(HLOOKUP('2025年12月'!E$29,料金比較表!$23:$33,'2025年12月'!$A30,FALSE)),IF($C$30=料金比較表!$C$3,(HLOOKUP('2025年12月'!E$29,料金比較表!$36:$46,'2025年12月'!$A30,FALSE)),IF($C$30=料金比較表!$C$4,(HLOOKUP('2025年12月'!E$29,料金比較表!$48:$60,'2025年12月'!$A30,FALSE)),IF($C$30=料金比較表!$C$5,(HLOOKUP('2025年12月'!E$29,料金比較表!$61:$71,'2025年12月'!$A30,FALSE)),IF($C$30=料金比較表!$C$6,(HLOOKUP('2025年12月'!E$29,料金比較表!$74:$84,'2025年12月'!$A30,FALSE))))))))</f>
        <v/>
      </c>
      <c r="F30" s="63" t="str">
        <f ca="1">IF($C$30=料金比較表!$C$1,(HLOOKUP('2025年12月'!F$29,料金比較表!$10:$20,'2025年12月'!$A30,FALSE)),IF($C$30=料金比較表!$C$2,(HLOOKUP('2025年12月'!F$29,料金比較表!$23:$33,'2025年12月'!$A30,FALSE)),IF($C$30=料金比較表!$C$3,(HLOOKUP('2025年12月'!F$29,料金比較表!$36:$46,'2025年12月'!$A30,FALSE)),IF($C$30=料金比較表!$C$4,(HLOOKUP('2025年12月'!F$29,料金比較表!$48:$60,'2025年12月'!$A30,FALSE)),IF($C$30=料金比較表!$C$5,(HLOOKUP('2025年12月'!F$29,料金比較表!$61:$71,'2025年12月'!$A30,FALSE)),IF($C$30=料金比較表!$C$6,(HLOOKUP('2025年12月'!F$29,料金比較表!$74:$84,'2025年12月'!$A30,FALSE))))))))</f>
        <v/>
      </c>
      <c r="G30" s="63" t="str">
        <f ca="1">IF($C$30=料金比較表!$C$1,(HLOOKUP('2025年12月'!G$29,料金比較表!$10:$20,'2025年12月'!$A30,FALSE)),IF($C$30=料金比較表!$C$2,(HLOOKUP('2025年12月'!G$29,料金比較表!$23:$33,'2025年12月'!$A30,FALSE)),IF($C$30=料金比較表!$C$3,(HLOOKUP('2025年12月'!G$29,料金比較表!$36:$46,'2025年12月'!$A30,FALSE)),IF($C$30=料金比較表!$C$4,(HLOOKUP('2025年12月'!G$29,料金比較表!$48:$60,'2025年12月'!$A30,FALSE)),IF($C$30=料金比較表!$C$5,(HLOOKUP('2025年12月'!G$29,料金比較表!$61:$71,'2025年12月'!$A30,FALSE)),IF($C$30=料金比較表!$C$6,(HLOOKUP('2025年12月'!G$29,料金比較表!$74:$84,'2025年12月'!$A30,FALSE))))))))</f>
        <v/>
      </c>
      <c r="H30" s="63" t="str">
        <f ca="1">IF($C$30=料金比較表!$C$1,(HLOOKUP('2025年12月'!H$29,料金比較表!$10:$20,'2025年12月'!$A30,FALSE)),IF($C$30=料金比較表!$C$2,(HLOOKUP('2025年12月'!H$29,料金比較表!$23:$33,'2025年12月'!$A30,FALSE)),IF($C$30=料金比較表!$C$3,(HLOOKUP('2025年12月'!H$29,料金比較表!$36:$46,'2025年12月'!$A30,FALSE)),IF($C$30=料金比較表!$C$4,(HLOOKUP('2025年12月'!H$29,料金比較表!$48:$60,'2025年12月'!$A30,FALSE)),IF($C$30=料金比較表!$C$5,(HLOOKUP('2025年12月'!H$29,料金比較表!$61:$71,'2025年12月'!$A30,FALSE)),IF($C$30=料金比較表!$C$6,(HLOOKUP('2025年12月'!H$29,料金比較表!$74:$84,'2025年12月'!$A30,FALSE))))))))</f>
        <v/>
      </c>
      <c r="I30" s="63" t="str">
        <f ca="1">IF($C$30=料金比較表!$C$1,(HLOOKUP('2025年12月'!I$29,料金比較表!$10:$20,'2025年12月'!$A30,FALSE)),IF($C$30=料金比較表!$C$2,(HLOOKUP('2025年12月'!I$29,料金比較表!$23:$33,'2025年12月'!$A30,FALSE)),IF($C$30=料金比較表!$C$3,(HLOOKUP('2025年12月'!I$29,料金比較表!$36:$46,'2025年12月'!$A30,FALSE)),IF($C$30=料金比較表!$C$4,(HLOOKUP('2025年12月'!I$29,料金比較表!$48:$60,'2025年12月'!$A30,FALSE)),IF($C$30=料金比較表!$C$5,(HLOOKUP('2025年12月'!I$29,料金比較表!$61:$71,'2025年12月'!$A30,FALSE)),IF($C$30=料金比較表!$C$6,(HLOOKUP('2025年12月'!I$29,料金比較表!$74:$84,'2025年12月'!$A30,FALSE))))))))</f>
        <v/>
      </c>
      <c r="J30" s="63" t="str">
        <f ca="1">IF($C$30=料金比較表!$C$1,(HLOOKUP('2025年12月'!J$29,料金比較表!$10:$20,'2025年12月'!$A30,FALSE)),IF($C$30=料金比較表!$C$2,(HLOOKUP('2025年12月'!J$29,料金比較表!$23:$33,'2025年12月'!$A30,FALSE)),IF($C$30=料金比較表!$C$3,(HLOOKUP('2025年12月'!J$29,料金比較表!$36:$46,'2025年12月'!$A30,FALSE)),IF($C$30=料金比較表!$C$4,(HLOOKUP('2025年12月'!J$29,料金比較表!$48:$60,'2025年12月'!$A30,FALSE)),IF($C$30=料金比較表!$C$5,(HLOOKUP('2025年12月'!J$29,料金比較表!$61:$71,'2025年12月'!$A30,FALSE)),IF($C$30=料金比較表!$C$6,(HLOOKUP('2025年12月'!J$29,料金比較表!$74:$84,'2025年12月'!$A30,FALSE))))))))</f>
        <v/>
      </c>
      <c r="K30" s="63" t="str">
        <f ca="1">IF($C$30=料金比較表!$C$1,(HLOOKUP('2025年12月'!K$29,料金比較表!$10:$20,'2025年12月'!$A30,FALSE)),IF($C$30=料金比較表!$C$2,(HLOOKUP('2025年12月'!K$29,料金比較表!$23:$33,'2025年12月'!$A30,FALSE)),IF($C$30=料金比較表!$C$3,(HLOOKUP('2025年12月'!K$29,料金比較表!$36:$46,'2025年12月'!$A30,FALSE)),IF($C$30=料金比較表!$C$4,(HLOOKUP('2025年12月'!K$29,料金比較表!$48:$60,'2025年12月'!$A30,FALSE)),IF($C$30=料金比較表!$C$5,(HLOOKUP('2025年12月'!K$29,料金比較表!$61:$71,'2025年12月'!$A30,FALSE)),IF($C$30=料金比較表!$C$6,(HLOOKUP('2025年12月'!K$29,料金比較表!$74:$84,'2025年12月'!$A30,FALSE))))))))</f>
        <v/>
      </c>
      <c r="L30" s="63" t="str">
        <f ca="1">IF($C$30=料金比較表!$C$1,(HLOOKUP('2025年12月'!L$29,料金比較表!$10:$20,'2025年12月'!$A30,FALSE)),IF($C$30=料金比較表!$C$2,(HLOOKUP('2025年12月'!L$29,料金比較表!$23:$33,'2025年12月'!$A30,FALSE)),IF($C$30=料金比較表!$C$3,(HLOOKUP('2025年12月'!L$29,料金比較表!$36:$46,'2025年12月'!$A30,FALSE)),IF($C$30=料金比較表!$C$4,(HLOOKUP('2025年12月'!L$29,料金比較表!$48:$60,'2025年12月'!$A30,FALSE)),IF($C$30=料金比較表!$C$5,(HLOOKUP('2025年12月'!L$29,料金比較表!$61:$71,'2025年12月'!$A30,FALSE)),IF($C$30=料金比較表!$C$6,(HLOOKUP('2025年12月'!L$29,料金比較表!$74:$84,'2025年12月'!$A30,FALSE))))))))</f>
        <v/>
      </c>
      <c r="M30" s="63" t="str">
        <f ca="1">IF($C$30=料金比較表!$C$1,(HLOOKUP('2025年12月'!M$29,料金比較表!$10:$20,'2025年12月'!$A30,FALSE)),IF($C$30=料金比較表!$C$2,(HLOOKUP('2025年12月'!M$29,料金比較表!$23:$33,'2025年12月'!$A30,FALSE)),IF($C$30=料金比較表!$C$3,(HLOOKUP('2025年12月'!M$29,料金比較表!$36:$46,'2025年12月'!$A30,FALSE)),IF($C$30=料金比較表!$C$4,(HLOOKUP('2025年12月'!M$29,料金比較表!$48:$60,'2025年12月'!$A30,FALSE)),IF($C$30=料金比較表!$C$5,(HLOOKUP('2025年12月'!M$29,料金比較表!$61:$71,'2025年12月'!$A30,FALSE)),IF($C$30=料金比較表!$C$6,(HLOOKUP('2025年12月'!M$29,料金比較表!$74:$84,'2025年12月'!$A30,FALSE))))))))</f>
        <v/>
      </c>
      <c r="N30" s="63" t="str">
        <f ca="1">IF($C$30=料金比較表!$C$1,(HLOOKUP('2025年12月'!N$29,料金比較表!$10:$20,'2025年12月'!$A30,FALSE)),IF($C$30=料金比較表!$C$2,(HLOOKUP('2025年12月'!N$29,料金比較表!$23:$33,'2025年12月'!$A30,FALSE)),IF($C$30=料金比較表!$C$3,(HLOOKUP('2025年12月'!N$29,料金比較表!$36:$46,'2025年12月'!$A30,FALSE)),IF($C$30=料金比較表!$C$4,(HLOOKUP('2025年12月'!N$29,料金比較表!$48:$60,'2025年12月'!$A30,FALSE)),IF($C$30=料金比較表!$C$5,(HLOOKUP('2025年12月'!N$29,料金比較表!$61:$71,'2025年12月'!$A30,FALSE)),IF($C$30=料金比較表!$C$6,(HLOOKUP('2025年12月'!N$29,料金比較表!$74:$84,'2025年12月'!$A30,FALSE))))))))</f>
        <v/>
      </c>
      <c r="O30" s="63" t="str">
        <f ca="1">IF($C$30=料金比較表!$C$1,(HLOOKUP('2025年12月'!O$29,料金比較表!$10:$20,'2025年12月'!$A30,FALSE)),IF($C$30=料金比較表!$C$2,(HLOOKUP('2025年12月'!O$29,料金比較表!$23:$33,'2025年12月'!$A30,FALSE)),IF($C$30=料金比較表!$C$3,(HLOOKUP('2025年12月'!O$29,料金比較表!$36:$46,'2025年12月'!$A30,FALSE)),IF($C$30=料金比較表!$C$4,(HLOOKUP('2025年12月'!O$29,料金比較表!$48:$60,'2025年12月'!$A30,FALSE)),IF($C$30=料金比較表!$C$5,(HLOOKUP('2025年12月'!O$29,料金比較表!$61:$71,'2025年12月'!$A30,FALSE)),IF($C$30=料金比較表!$C$6,(HLOOKUP('2025年12月'!O$29,料金比較表!$74:$84,'2025年12月'!$A30,FALSE))))))))</f>
        <v/>
      </c>
      <c r="P30" s="63" t="str">
        <f ca="1">IF($C$30=料金比較表!$C$1,(HLOOKUP('2025年12月'!P$29,料金比較表!$10:$20,'2025年12月'!$A30,FALSE)),IF($C$30=料金比較表!$C$2,(HLOOKUP('2025年12月'!P$29,料金比較表!$23:$33,'2025年12月'!$A30,FALSE)),IF($C$30=料金比較表!$C$3,(HLOOKUP('2025年12月'!P$29,料金比較表!$36:$46,'2025年12月'!$A30,FALSE)),IF($C$30=料金比較表!$C$4,(HLOOKUP('2025年12月'!P$29,料金比較表!$48:$60,'2025年12月'!$A30,FALSE)),IF($C$30=料金比較表!$C$5,(HLOOKUP('2025年12月'!P$29,料金比較表!$61:$71,'2025年12月'!$A30,FALSE)),IF($C$30=料金比較表!$C$6,(HLOOKUP('2025年12月'!P$29,料金比較表!$74:$84,'2025年12月'!$A30,FALSE))))))))</f>
        <v/>
      </c>
      <c r="Q30" s="63" t="str">
        <f ca="1">IF($C$30=料金比較表!$C$1,(HLOOKUP('2025年12月'!Q$29,料金比較表!$10:$20,'2025年12月'!$A30,FALSE)),IF($C$30=料金比較表!$C$2,(HLOOKUP('2025年12月'!Q$29,料金比較表!$23:$33,'2025年12月'!$A30,FALSE)),IF($C$30=料金比較表!$C$3,(HLOOKUP('2025年12月'!Q$29,料金比較表!$36:$46,'2025年12月'!$A30,FALSE)),IF($C$30=料金比較表!$C$4,(HLOOKUP('2025年12月'!Q$29,料金比較表!$48:$60,'2025年12月'!$A30,FALSE)),IF($C$30=料金比較表!$C$5,(HLOOKUP('2025年12月'!Q$29,料金比較表!$61:$71,'2025年12月'!$A30,FALSE)),IF($C$30=料金比較表!$C$6,(HLOOKUP('2025年12月'!Q$29,料金比較表!$74:$84,'2025年12月'!$A30,FALSE))))))))</f>
        <v/>
      </c>
      <c r="R30" s="63" t="str">
        <f ca="1">IF($C$30=料金比較表!$C$1,(HLOOKUP('2025年12月'!R$29,料金比較表!$10:$20,'2025年12月'!$A30,FALSE)),IF($C$30=料金比較表!$C$2,(HLOOKUP('2025年12月'!R$29,料金比較表!$23:$33,'2025年12月'!$A30,FALSE)),IF($C$30=料金比較表!$C$3,(HLOOKUP('2025年12月'!R$29,料金比較表!$36:$46,'2025年12月'!$A30,FALSE)),IF($C$30=料金比較表!$C$4,(HLOOKUP('2025年12月'!R$29,料金比較表!$48:$60,'2025年12月'!$A30,FALSE)),IF($C$30=料金比較表!$C$5,(HLOOKUP('2025年12月'!R$29,料金比較表!$61:$71,'2025年12月'!$A30,FALSE)),IF($C$30=料金比較表!$C$6,(HLOOKUP('2025年12月'!R$29,料金比較表!$74:$84,'2025年12月'!$A30,FALSE))))))))</f>
        <v/>
      </c>
      <c r="S30" s="63" t="str">
        <f ca="1">IF($C$30=料金比較表!$C$1,(HLOOKUP('2025年12月'!S$29,料金比較表!$10:$20,'2025年12月'!$A30,FALSE)),IF($C$30=料金比較表!$C$2,(HLOOKUP('2025年12月'!S$29,料金比較表!$23:$33,'2025年12月'!$A30,FALSE)),IF($C$30=料金比較表!$C$3,(HLOOKUP('2025年12月'!S$29,料金比較表!$36:$46,'2025年12月'!$A30,FALSE)),IF($C$30=料金比較表!$C$4,(HLOOKUP('2025年12月'!S$29,料金比較表!$48:$60,'2025年12月'!$A30,FALSE)),IF($C$30=料金比較表!$C$5,(HLOOKUP('2025年12月'!S$29,料金比較表!$61:$71,'2025年12月'!$A30,FALSE)),IF($C$30=料金比較表!$C$6,(HLOOKUP('2025年12月'!S$29,料金比較表!$74:$84,'2025年12月'!$A30,FALSE))))))))</f>
        <v/>
      </c>
      <c r="T30" s="63" t="str">
        <f ca="1">IF($C$30=料金比較表!$C$1,(HLOOKUP('2025年12月'!T$29,料金比較表!$10:$20,'2025年12月'!$A30,FALSE)),IF($C$30=料金比較表!$C$2,(HLOOKUP('2025年12月'!T$29,料金比較表!$23:$33,'2025年12月'!$A30,FALSE)),IF($C$30=料金比較表!$C$3,(HLOOKUP('2025年12月'!T$29,料金比較表!$36:$46,'2025年12月'!$A30,FALSE)),IF($C$30=料金比較表!$C$4,(HLOOKUP('2025年12月'!T$29,料金比較表!$48:$60,'2025年12月'!$A30,FALSE)),IF($C$30=料金比較表!$C$5,(HLOOKUP('2025年12月'!T$29,料金比較表!$61:$71,'2025年12月'!$A30,FALSE)),IF($C$30=料金比較表!$C$6,(HLOOKUP('2025年12月'!T$29,料金比較表!$74:$84,'2025年12月'!$A30,FALSE))))))))</f>
        <v/>
      </c>
      <c r="U30" s="63" t="str">
        <f ca="1">IF($C$30=料金比較表!$C$1,(HLOOKUP('2025年12月'!U$29,料金比較表!$10:$20,'2025年12月'!$A30,FALSE)),IF($C$30=料金比較表!$C$2,(HLOOKUP('2025年12月'!U$29,料金比較表!$23:$33,'2025年12月'!$A30,FALSE)),IF($C$30=料金比較表!$C$3,(HLOOKUP('2025年12月'!U$29,料金比較表!$36:$46,'2025年12月'!$A30,FALSE)),IF($C$30=料金比較表!$C$4,(HLOOKUP('2025年12月'!U$29,料金比較表!$48:$60,'2025年12月'!$A30,FALSE)),IF($C$30=料金比較表!$C$5,(HLOOKUP('2025年12月'!U$29,料金比較表!$61:$71,'2025年12月'!$A30,FALSE)),IF($C$30=料金比較表!$C$6,(HLOOKUP('2025年12月'!U$29,料金比較表!$74:$84,'2025年12月'!$A30,FALSE))))))))</f>
        <v/>
      </c>
      <c r="V30" s="63" t="str">
        <f ca="1">IF($C$30=料金比較表!$C$1,(HLOOKUP('2025年12月'!V$29,料金比較表!$10:$20,'2025年12月'!$A30,FALSE)),IF($C$30=料金比較表!$C$2,(HLOOKUP('2025年12月'!V$29,料金比較表!$23:$33,'2025年12月'!$A30,FALSE)),IF($C$30=料金比較表!$C$3,(HLOOKUP('2025年12月'!V$29,料金比較表!$36:$46,'2025年12月'!$A30,FALSE)),IF($C$30=料金比較表!$C$4,(HLOOKUP('2025年12月'!V$29,料金比較表!$48:$60,'2025年12月'!$A30,FALSE)),IF($C$30=料金比較表!$C$5,(HLOOKUP('2025年12月'!V$29,料金比較表!$61:$71,'2025年12月'!$A30,FALSE)),IF($C$30=料金比較表!$C$6,(HLOOKUP('2025年12月'!V$29,料金比較表!$74:$84,'2025年12月'!$A30,FALSE))))))))</f>
        <v/>
      </c>
      <c r="W30" s="63" t="str">
        <f ca="1">IF($C$30=料金比較表!$C$1,(HLOOKUP('2025年12月'!W$29,料金比較表!$10:$20,'2025年12月'!$A30,FALSE)),IF($C$30=料金比較表!$C$2,(HLOOKUP('2025年12月'!W$29,料金比較表!$23:$33,'2025年12月'!$A30,FALSE)),IF($C$30=料金比較表!$C$3,(HLOOKUP('2025年12月'!W$29,料金比較表!$36:$46,'2025年12月'!$A30,FALSE)),IF($C$30=料金比較表!$C$4,(HLOOKUP('2025年12月'!W$29,料金比較表!$48:$60,'2025年12月'!$A30,FALSE)),IF($C$30=料金比較表!$C$5,(HLOOKUP('2025年12月'!W$29,料金比較表!$61:$71,'2025年12月'!$A30,FALSE)),IF($C$30=料金比較表!$C$6,(HLOOKUP('2025年12月'!W$29,料金比較表!$74:$84,'2025年12月'!$A30,FALSE))))))))</f>
        <v/>
      </c>
      <c r="X30" s="63" t="str">
        <f ca="1">IF($C$30=料金比較表!$C$1,(HLOOKUP('2025年12月'!X$29,料金比較表!$10:$20,'2025年12月'!$A30,FALSE)),IF($C$30=料金比較表!$C$2,(HLOOKUP('2025年12月'!X$29,料金比較表!$23:$33,'2025年12月'!$A30,FALSE)),IF($C$30=料金比較表!$C$3,(HLOOKUP('2025年12月'!X$29,料金比較表!$36:$46,'2025年12月'!$A30,FALSE)),IF($C$30=料金比較表!$C$4,(HLOOKUP('2025年12月'!X$29,料金比較表!$48:$60,'2025年12月'!$A30,FALSE)),IF($C$30=料金比較表!$C$5,(HLOOKUP('2025年12月'!X$29,料金比較表!$61:$71,'2025年12月'!$A30,FALSE)),IF($C$30=料金比較表!$C$6,(HLOOKUP('2025年12月'!X$29,料金比較表!$74:$84,'2025年12月'!$A30,FALSE))))))))</f>
        <v/>
      </c>
      <c r="Y30" s="63" t="str">
        <f ca="1">IF($C$30=料金比較表!$C$1,(HLOOKUP('2025年12月'!Y$29,料金比較表!$10:$20,'2025年12月'!$A30,FALSE)),IF($C$30=料金比較表!$C$2,(HLOOKUP('2025年12月'!Y$29,料金比較表!$23:$33,'2025年12月'!$A30,FALSE)),IF($C$30=料金比較表!$C$3,(HLOOKUP('2025年12月'!Y$29,料金比較表!$36:$46,'2025年12月'!$A30,FALSE)),IF($C$30=料金比較表!$C$4,(HLOOKUP('2025年12月'!Y$29,料金比較表!$48:$60,'2025年12月'!$A30,FALSE)),IF($C$30=料金比較表!$C$5,(HLOOKUP('2025年12月'!Y$29,料金比較表!$61:$71,'2025年12月'!$A30,FALSE)),IF($C$30=料金比較表!$C$6,(HLOOKUP('2025年12月'!Y$29,料金比較表!$74:$84,'2025年12月'!$A30,FALSE))))))))</f>
        <v/>
      </c>
      <c r="Z30" s="63" t="str">
        <f ca="1">IF($C$30=料金比較表!$C$1,(HLOOKUP('2025年12月'!Z$29,料金比較表!$10:$20,'2025年12月'!$A30,FALSE)),IF($C$30=料金比較表!$C$2,(HLOOKUP('2025年12月'!Z$29,料金比較表!$23:$33,'2025年12月'!$A30,FALSE)),IF($C$30=料金比較表!$C$3,(HLOOKUP('2025年12月'!Z$29,料金比較表!$36:$46,'2025年12月'!$A30,FALSE)),IF($C$30=料金比較表!$C$4,(HLOOKUP('2025年12月'!Z$29,料金比較表!$48:$60,'2025年12月'!$A30,FALSE)),IF($C$30=料金比較表!$C$5,(HLOOKUP('2025年12月'!Z$29,料金比較表!$61:$71,'2025年12月'!$A30,FALSE)),IF($C$30=料金比較表!$C$6,(HLOOKUP('2025年12月'!Z$29,料金比較表!$74:$84,'2025年12月'!$A30,FALSE))))))))</f>
        <v/>
      </c>
      <c r="AA30" s="63" t="str">
        <f ca="1">IF($C$30=料金比較表!$C$1,(HLOOKUP('2025年12月'!AA$29,料金比較表!$10:$20,'2025年12月'!$A30,FALSE)),IF($C$30=料金比較表!$C$2,(HLOOKUP('2025年12月'!AA$29,料金比較表!$23:$33,'2025年12月'!$A30,FALSE)),IF($C$30=料金比較表!$C$3,(HLOOKUP('2025年12月'!AA$29,料金比較表!$36:$46,'2025年12月'!$A30,FALSE)),IF($C$30=料金比較表!$C$4,(HLOOKUP('2025年12月'!AA$29,料金比較表!$48:$60,'2025年12月'!$A30,FALSE)),IF($C$30=料金比較表!$C$5,(HLOOKUP('2025年12月'!AA$29,料金比較表!$61:$71,'2025年12月'!$A30,FALSE)),IF($C$30=料金比較表!$C$6,(HLOOKUP('2025年12月'!AA$29,料金比較表!$74:$84,'2025年12月'!$A30,FALSE))))))))</f>
        <v/>
      </c>
      <c r="AB30" s="63" t="str">
        <f ca="1">IF($C$30=料金比較表!$C$1,(HLOOKUP('2025年12月'!AB$29,料金比較表!$10:$20,'2025年12月'!$A30,FALSE)),IF($C$30=料金比較表!$C$2,(HLOOKUP('2025年12月'!AB$29,料金比較表!$23:$33,'2025年12月'!$A30,FALSE)),IF($C$30=料金比較表!$C$3,(HLOOKUP('2025年12月'!AB$29,料金比較表!$36:$46,'2025年12月'!$A30,FALSE)),IF($C$30=料金比較表!$C$4,(HLOOKUP('2025年12月'!AB$29,料金比較表!$48:$60,'2025年12月'!$A30,FALSE)),IF($C$30=料金比較表!$C$5,(HLOOKUP('2025年12月'!AB$29,料金比較表!$61:$71,'2025年12月'!$A30,FALSE)),IF($C$30=料金比較表!$C$6,(HLOOKUP('2025年12月'!AB$29,料金比較表!$74:$84,'2025年12月'!$A30,FALSE))))))))</f>
        <v/>
      </c>
      <c r="AC30" s="63" t="str">
        <f ca="1">IF($C$30=料金比較表!$C$1,(HLOOKUP('2025年12月'!AC$29,料金比較表!$10:$20,'2025年12月'!$A30,FALSE)),IF($C$30=料金比較表!$C$2,(HLOOKUP('2025年12月'!AC$29,料金比較表!$23:$33,'2025年12月'!$A30,FALSE)),IF($C$30=料金比較表!$C$3,(HLOOKUP('2025年12月'!AC$29,料金比較表!$36:$46,'2025年12月'!$A30,FALSE)),IF($C$30=料金比較表!$C$4,(HLOOKUP('2025年12月'!AC$29,料金比較表!$48:$60,'2025年12月'!$A30,FALSE)),IF($C$30=料金比較表!$C$5,(HLOOKUP('2025年12月'!AC$29,料金比較表!$61:$71,'2025年12月'!$A30,FALSE)),IF($C$30=料金比較表!$C$6,(HLOOKUP('2025年12月'!AC$29,料金比較表!$74:$84,'2025年12月'!$A30,FALSE))))))))</f>
        <v/>
      </c>
      <c r="AD30" s="63" t="str">
        <f ca="1">IF($C$30=料金比較表!$C$1,(HLOOKUP('2025年12月'!AD$29,料金比較表!$10:$20,'2025年12月'!$A30,FALSE)),IF($C$30=料金比較表!$C$2,(HLOOKUP('2025年12月'!AD$29,料金比較表!$23:$33,'2025年12月'!$A30,FALSE)),IF($C$30=料金比較表!$C$3,(HLOOKUP('2025年12月'!AD$29,料金比較表!$36:$46,'2025年12月'!$A30,FALSE)),IF($C$30=料金比較表!$C$4,(HLOOKUP('2025年12月'!AD$29,料金比較表!$48:$60,'2025年12月'!$A30,FALSE)),IF($C$30=料金比較表!$C$5,(HLOOKUP('2025年12月'!AD$29,料金比較表!$61:$71,'2025年12月'!$A30,FALSE)),IF($C$30=料金比較表!$C$6,(HLOOKUP('2025年12月'!AD$29,料金比較表!$74:$84,'2025年12月'!$A30,FALSE))))))))</f>
        <v/>
      </c>
      <c r="AE30" s="63" t="str">
        <f ca="1">IF($C$30=料金比較表!$C$1,(HLOOKUP('2025年12月'!AE$29,料金比較表!$10:$20,'2025年12月'!$A30,FALSE)),IF($C$30=料金比較表!$C$2,(HLOOKUP('2025年12月'!AE$29,料金比較表!$23:$33,'2025年12月'!$A30,FALSE)),IF($C$30=料金比較表!$C$3,(HLOOKUP('2025年12月'!AE$29,料金比較表!$36:$46,'2025年12月'!$A30,FALSE)),IF($C$30=料金比較表!$C$4,(HLOOKUP('2025年12月'!AE$29,料金比較表!$48:$60,'2025年12月'!$A30,FALSE)),IF($C$30=料金比較表!$C$5,(HLOOKUP('2025年12月'!AE$29,料金比較表!$61:$71,'2025年12月'!$A30,FALSE)),IF($C$30=料金比較表!$C$6,(HLOOKUP('2025年12月'!AE$29,料金比較表!$74:$84,'2025年12月'!$A30,FALSE))))))))</f>
        <v/>
      </c>
      <c r="AF30" s="63" t="str">
        <f ca="1">IF($C$30=料金比較表!$C$1,(HLOOKUP('2025年12月'!AF$29,料金比較表!$10:$20,'2025年12月'!$A30,FALSE)),IF($C$30=料金比較表!$C$2,(HLOOKUP('2025年12月'!AF$29,料金比較表!$23:$33,'2025年12月'!$A30,FALSE)),IF($C$30=料金比較表!$C$3,(HLOOKUP('2025年12月'!AF$29,料金比較表!$36:$46,'2025年12月'!$A30,FALSE)),IF($C$30=料金比較表!$C$4,(HLOOKUP('2025年12月'!AF$29,料金比較表!$48:$60,'2025年12月'!$A30,FALSE)),IF($C$30=料金比較表!$C$5,(HLOOKUP('2025年12月'!AF$29,料金比較表!$61:$71,'2025年12月'!$A30,FALSE)),IF($C$30=料金比較表!$C$6,(HLOOKUP('2025年12月'!AF$29,料金比較表!$74:$84,'2025年12月'!$A30,FALSE))))))))</f>
        <v/>
      </c>
      <c r="AG30" s="63" t="str">
        <f ca="1">IF($C$30=料金比較表!$C$1,(HLOOKUP('2025年12月'!AG$29,料金比較表!$10:$20,'2025年12月'!$A30,FALSE)),IF($C$30=料金比較表!$C$2,(HLOOKUP('2025年12月'!AG$29,料金比較表!$23:$33,'2025年12月'!$A30,FALSE)),IF($C$30=料金比較表!$C$3,(HLOOKUP('2025年12月'!AG$29,料金比較表!$36:$46,'2025年12月'!$A30,FALSE)),IF($C$30=料金比較表!$C$4,(HLOOKUP('2025年12月'!AG$29,料金比較表!$48:$60,'2025年12月'!$A30,FALSE)),IF($C$30=料金比較表!$C$5,(HLOOKUP('2025年12月'!AG$29,料金比較表!$61:$71,'2025年12月'!$A30,FALSE)),IF($C$30=料金比較表!$C$6,(HLOOKUP('2025年12月'!AG$29,料金比較表!$74:$84,'2025年12月'!$A30,FALSE))))))))</f>
        <v/>
      </c>
      <c r="AH30" s="64" t="str">
        <f ca="1">IF($C$30=料金比較表!$C$1,(HLOOKUP('2025年12月'!AH$29,料金比較表!$10:$20,'2025年12月'!$A30,FALSE)),IF($C$30=料金比較表!$C$2,(HLOOKUP('2025年12月'!AH$29,料金比較表!$23:$33,'2025年12月'!$A30,FALSE)),IF($C$30=料金比較表!$C$3,(HLOOKUP('2025年12月'!AH$29,料金比較表!$36:$46,'2025年12月'!$A30,FALSE)),IF($C$30=料金比較表!$C$4,(HLOOKUP('2025年12月'!AH$29,料金比較表!$48:$60,'2025年12月'!$A30,FALSE)),IF($C$30=料金比較表!$C$5,(HLOOKUP('2025年12月'!AH$29,料金比較表!$61:$71,'2025年12月'!$A30,FALSE)),IF($C$30=料金比較表!$C$6,(HLOOKUP('2025年12月'!AH$29,料金比較表!$74:$84,'2025年12月'!$A30,FALSE))))))))</f>
        <v/>
      </c>
    </row>
    <row r="31" spans="1:55" x14ac:dyDescent="0.2">
      <c r="A31" s="4">
        <f>A30+1</f>
        <v>3</v>
      </c>
      <c r="B31" s="311" t="str">
        <f>料金比較表!C12</f>
        <v>Ｏｎｅ　Ｓｕｉｔｅ　ＴＨＥ　ＴＥＲＲＡＣＥ＜古宇利島＞</v>
      </c>
      <c r="C31" s="326"/>
      <c r="D31" s="62" t="str">
        <f ca="1">IF($C$30=料金比較表!$C$1,(HLOOKUP('2025年12月'!D$29,料金比較表!$10:$20,'2025年12月'!$A31,FALSE)),IF($C$30=料金比較表!$C$2,(HLOOKUP('2025年12月'!D$29,料金比較表!$23:$33,'2025年12月'!$A31,FALSE)),IF($C$30=料金比較表!$C$3,(HLOOKUP('2025年12月'!D$29,料金比較表!$36:$46,'2025年12月'!$A31,FALSE)),IF($C$30=料金比較表!$C$4,(HLOOKUP('2025年12月'!D$29,料金比較表!$48:$60,'2025年12月'!$A31,FALSE)),IF($C$30=料金比較表!$C$5,(HLOOKUP('2025年12月'!D$29,料金比較表!$61:$71,'2025年12月'!$A31,FALSE)),IF($C$30=料金比較表!$C$6,(HLOOKUP('2025年12月'!D$29,料金比較表!$74:$84,'2025年12月'!$A31,FALSE))))))))</f>
        <v/>
      </c>
      <c r="E31" s="63" t="str">
        <f ca="1">IF($C$30=料金比較表!$C$1,(HLOOKUP('2025年12月'!E$29,料金比較表!$10:$20,'2025年12月'!$A31,FALSE)),IF($C$30=料金比較表!$C$2,(HLOOKUP('2025年12月'!E$29,料金比較表!$23:$33,'2025年12月'!$A31,FALSE)),IF($C$30=料金比較表!$C$3,(HLOOKUP('2025年12月'!E$29,料金比較表!$36:$46,'2025年12月'!$A31,FALSE)),IF($C$30=料金比較表!$C$4,(HLOOKUP('2025年12月'!E$29,料金比較表!$48:$60,'2025年12月'!$A31,FALSE)),IF($C$30=料金比較表!$C$5,(HLOOKUP('2025年12月'!E$29,料金比較表!$61:$71,'2025年12月'!$A31,FALSE)),IF($C$30=料金比較表!$C$6,(HLOOKUP('2025年12月'!E$29,料金比較表!$74:$84,'2025年12月'!$A31,FALSE))))))))</f>
        <v/>
      </c>
      <c r="F31" s="63" t="str">
        <f ca="1">IF($C$30=料金比較表!$C$1,(HLOOKUP('2025年12月'!F$29,料金比較表!$10:$20,'2025年12月'!$A31,FALSE)),IF($C$30=料金比較表!$C$2,(HLOOKUP('2025年12月'!F$29,料金比較表!$23:$33,'2025年12月'!$A31,FALSE)),IF($C$30=料金比較表!$C$3,(HLOOKUP('2025年12月'!F$29,料金比較表!$36:$46,'2025年12月'!$A31,FALSE)),IF($C$30=料金比較表!$C$4,(HLOOKUP('2025年12月'!F$29,料金比較表!$48:$60,'2025年12月'!$A31,FALSE)),IF($C$30=料金比較表!$C$5,(HLOOKUP('2025年12月'!F$29,料金比較表!$61:$71,'2025年12月'!$A31,FALSE)),IF($C$30=料金比較表!$C$6,(HLOOKUP('2025年12月'!F$29,料金比較表!$74:$84,'2025年12月'!$A31,FALSE))))))))</f>
        <v/>
      </c>
      <c r="G31" s="63" t="str">
        <f ca="1">IF($C$30=料金比較表!$C$1,(HLOOKUP('2025年12月'!G$29,料金比較表!$10:$20,'2025年12月'!$A31,FALSE)),IF($C$30=料金比較表!$C$2,(HLOOKUP('2025年12月'!G$29,料金比較表!$23:$33,'2025年12月'!$A31,FALSE)),IF($C$30=料金比較表!$C$3,(HLOOKUP('2025年12月'!G$29,料金比較表!$36:$46,'2025年12月'!$A31,FALSE)),IF($C$30=料金比較表!$C$4,(HLOOKUP('2025年12月'!G$29,料金比較表!$48:$60,'2025年12月'!$A31,FALSE)),IF($C$30=料金比較表!$C$5,(HLOOKUP('2025年12月'!G$29,料金比較表!$61:$71,'2025年12月'!$A31,FALSE)),IF($C$30=料金比較表!$C$6,(HLOOKUP('2025年12月'!G$29,料金比較表!$74:$84,'2025年12月'!$A31,FALSE))))))))</f>
        <v/>
      </c>
      <c r="H31" s="63" t="str">
        <f ca="1">IF($C$30=料金比較表!$C$1,(HLOOKUP('2025年12月'!H$29,料金比較表!$10:$20,'2025年12月'!$A31,FALSE)),IF($C$30=料金比較表!$C$2,(HLOOKUP('2025年12月'!H$29,料金比較表!$23:$33,'2025年12月'!$A31,FALSE)),IF($C$30=料金比較表!$C$3,(HLOOKUP('2025年12月'!H$29,料金比較表!$36:$46,'2025年12月'!$A31,FALSE)),IF($C$30=料金比較表!$C$4,(HLOOKUP('2025年12月'!H$29,料金比較表!$48:$60,'2025年12月'!$A31,FALSE)),IF($C$30=料金比較表!$C$5,(HLOOKUP('2025年12月'!H$29,料金比較表!$61:$71,'2025年12月'!$A31,FALSE)),IF($C$30=料金比較表!$C$6,(HLOOKUP('2025年12月'!H$29,料金比較表!$74:$84,'2025年12月'!$A31,FALSE))))))))</f>
        <v/>
      </c>
      <c r="I31" s="63" t="str">
        <f ca="1">IF($C$30=料金比較表!$C$1,(HLOOKUP('2025年12月'!I$29,料金比較表!$10:$20,'2025年12月'!$A31,FALSE)),IF($C$30=料金比較表!$C$2,(HLOOKUP('2025年12月'!I$29,料金比較表!$23:$33,'2025年12月'!$A31,FALSE)),IF($C$30=料金比較表!$C$3,(HLOOKUP('2025年12月'!I$29,料金比較表!$36:$46,'2025年12月'!$A31,FALSE)),IF($C$30=料金比較表!$C$4,(HLOOKUP('2025年12月'!I$29,料金比較表!$48:$60,'2025年12月'!$A31,FALSE)),IF($C$30=料金比較表!$C$5,(HLOOKUP('2025年12月'!I$29,料金比較表!$61:$71,'2025年12月'!$A31,FALSE)),IF($C$30=料金比較表!$C$6,(HLOOKUP('2025年12月'!I$29,料金比較表!$74:$84,'2025年12月'!$A31,FALSE))))))))</f>
        <v/>
      </c>
      <c r="J31" s="63" t="str">
        <f ca="1">IF($C$30=料金比較表!$C$1,(HLOOKUP('2025年12月'!J$29,料金比較表!$10:$20,'2025年12月'!$A31,FALSE)),IF($C$30=料金比較表!$C$2,(HLOOKUP('2025年12月'!J$29,料金比較表!$23:$33,'2025年12月'!$A31,FALSE)),IF($C$30=料金比較表!$C$3,(HLOOKUP('2025年12月'!J$29,料金比較表!$36:$46,'2025年12月'!$A31,FALSE)),IF($C$30=料金比較表!$C$4,(HLOOKUP('2025年12月'!J$29,料金比較表!$48:$60,'2025年12月'!$A31,FALSE)),IF($C$30=料金比較表!$C$5,(HLOOKUP('2025年12月'!J$29,料金比較表!$61:$71,'2025年12月'!$A31,FALSE)),IF($C$30=料金比較表!$C$6,(HLOOKUP('2025年12月'!J$29,料金比較表!$74:$84,'2025年12月'!$A31,FALSE))))))))</f>
        <v/>
      </c>
      <c r="K31" s="63" t="str">
        <f ca="1">IF($C$30=料金比較表!$C$1,(HLOOKUP('2025年12月'!K$29,料金比較表!$10:$20,'2025年12月'!$A31,FALSE)),IF($C$30=料金比較表!$C$2,(HLOOKUP('2025年12月'!K$29,料金比較表!$23:$33,'2025年12月'!$A31,FALSE)),IF($C$30=料金比較表!$C$3,(HLOOKUP('2025年12月'!K$29,料金比較表!$36:$46,'2025年12月'!$A31,FALSE)),IF($C$30=料金比較表!$C$4,(HLOOKUP('2025年12月'!K$29,料金比較表!$48:$60,'2025年12月'!$A31,FALSE)),IF($C$30=料金比較表!$C$5,(HLOOKUP('2025年12月'!K$29,料金比較表!$61:$71,'2025年12月'!$A31,FALSE)),IF($C$30=料金比較表!$C$6,(HLOOKUP('2025年12月'!K$29,料金比較表!$74:$84,'2025年12月'!$A31,FALSE))))))))</f>
        <v/>
      </c>
      <c r="L31" s="63" t="str">
        <f ca="1">IF($C$30=料金比較表!$C$1,(HLOOKUP('2025年12月'!L$29,料金比較表!$10:$20,'2025年12月'!$A31,FALSE)),IF($C$30=料金比較表!$C$2,(HLOOKUP('2025年12月'!L$29,料金比較表!$23:$33,'2025年12月'!$A31,FALSE)),IF($C$30=料金比較表!$C$3,(HLOOKUP('2025年12月'!L$29,料金比較表!$36:$46,'2025年12月'!$A31,FALSE)),IF($C$30=料金比較表!$C$4,(HLOOKUP('2025年12月'!L$29,料金比較表!$48:$60,'2025年12月'!$A31,FALSE)),IF($C$30=料金比較表!$C$5,(HLOOKUP('2025年12月'!L$29,料金比較表!$61:$71,'2025年12月'!$A31,FALSE)),IF($C$30=料金比較表!$C$6,(HLOOKUP('2025年12月'!L$29,料金比較表!$74:$84,'2025年12月'!$A31,FALSE))))))))</f>
        <v/>
      </c>
      <c r="M31" s="63" t="str">
        <f ca="1">IF($C$30=料金比較表!$C$1,(HLOOKUP('2025年12月'!M$29,料金比較表!$10:$20,'2025年12月'!$A31,FALSE)),IF($C$30=料金比較表!$C$2,(HLOOKUP('2025年12月'!M$29,料金比較表!$23:$33,'2025年12月'!$A31,FALSE)),IF($C$30=料金比較表!$C$3,(HLOOKUP('2025年12月'!M$29,料金比較表!$36:$46,'2025年12月'!$A31,FALSE)),IF($C$30=料金比較表!$C$4,(HLOOKUP('2025年12月'!M$29,料金比較表!$48:$60,'2025年12月'!$A31,FALSE)),IF($C$30=料金比較表!$C$5,(HLOOKUP('2025年12月'!M$29,料金比較表!$61:$71,'2025年12月'!$A31,FALSE)),IF($C$30=料金比較表!$C$6,(HLOOKUP('2025年12月'!M$29,料金比較表!$74:$84,'2025年12月'!$A31,FALSE))))))))</f>
        <v/>
      </c>
      <c r="N31" s="63" t="str">
        <f ca="1">IF($C$30=料金比較表!$C$1,(HLOOKUP('2025年12月'!N$29,料金比較表!$10:$20,'2025年12月'!$A31,FALSE)),IF($C$30=料金比較表!$C$2,(HLOOKUP('2025年12月'!N$29,料金比較表!$23:$33,'2025年12月'!$A31,FALSE)),IF($C$30=料金比較表!$C$3,(HLOOKUP('2025年12月'!N$29,料金比較表!$36:$46,'2025年12月'!$A31,FALSE)),IF($C$30=料金比較表!$C$4,(HLOOKUP('2025年12月'!N$29,料金比較表!$48:$60,'2025年12月'!$A31,FALSE)),IF($C$30=料金比較表!$C$5,(HLOOKUP('2025年12月'!N$29,料金比較表!$61:$71,'2025年12月'!$A31,FALSE)),IF($C$30=料金比較表!$C$6,(HLOOKUP('2025年12月'!N$29,料金比較表!$74:$84,'2025年12月'!$A31,FALSE))))))))</f>
        <v/>
      </c>
      <c r="O31" s="63" t="str">
        <f ca="1">IF($C$30=料金比較表!$C$1,(HLOOKUP('2025年12月'!O$29,料金比較表!$10:$20,'2025年12月'!$A31,FALSE)),IF($C$30=料金比較表!$C$2,(HLOOKUP('2025年12月'!O$29,料金比較表!$23:$33,'2025年12月'!$A31,FALSE)),IF($C$30=料金比較表!$C$3,(HLOOKUP('2025年12月'!O$29,料金比較表!$36:$46,'2025年12月'!$A31,FALSE)),IF($C$30=料金比較表!$C$4,(HLOOKUP('2025年12月'!O$29,料金比較表!$48:$60,'2025年12月'!$A31,FALSE)),IF($C$30=料金比較表!$C$5,(HLOOKUP('2025年12月'!O$29,料金比較表!$61:$71,'2025年12月'!$A31,FALSE)),IF($C$30=料金比較表!$C$6,(HLOOKUP('2025年12月'!O$29,料金比較表!$74:$84,'2025年12月'!$A31,FALSE))))))))</f>
        <v/>
      </c>
      <c r="P31" s="63" t="str">
        <f ca="1">IF($C$30=料金比較表!$C$1,(HLOOKUP('2025年12月'!P$29,料金比較表!$10:$20,'2025年12月'!$A31,FALSE)),IF($C$30=料金比較表!$C$2,(HLOOKUP('2025年12月'!P$29,料金比較表!$23:$33,'2025年12月'!$A31,FALSE)),IF($C$30=料金比較表!$C$3,(HLOOKUP('2025年12月'!P$29,料金比較表!$36:$46,'2025年12月'!$A31,FALSE)),IF($C$30=料金比較表!$C$4,(HLOOKUP('2025年12月'!P$29,料金比較表!$48:$60,'2025年12月'!$A31,FALSE)),IF($C$30=料金比較表!$C$5,(HLOOKUP('2025年12月'!P$29,料金比較表!$61:$71,'2025年12月'!$A31,FALSE)),IF($C$30=料金比較表!$C$6,(HLOOKUP('2025年12月'!P$29,料金比較表!$74:$84,'2025年12月'!$A31,FALSE))))))))</f>
        <v/>
      </c>
      <c r="Q31" s="63" t="str">
        <f ca="1">IF($C$30=料金比較表!$C$1,(HLOOKUP('2025年12月'!Q$29,料金比較表!$10:$20,'2025年12月'!$A31,FALSE)),IF($C$30=料金比較表!$C$2,(HLOOKUP('2025年12月'!Q$29,料金比較表!$23:$33,'2025年12月'!$A31,FALSE)),IF($C$30=料金比較表!$C$3,(HLOOKUP('2025年12月'!Q$29,料金比較表!$36:$46,'2025年12月'!$A31,FALSE)),IF($C$30=料金比較表!$C$4,(HLOOKUP('2025年12月'!Q$29,料金比較表!$48:$60,'2025年12月'!$A31,FALSE)),IF($C$30=料金比較表!$C$5,(HLOOKUP('2025年12月'!Q$29,料金比較表!$61:$71,'2025年12月'!$A31,FALSE)),IF($C$30=料金比較表!$C$6,(HLOOKUP('2025年12月'!Q$29,料金比較表!$74:$84,'2025年12月'!$A31,FALSE))))))))</f>
        <v/>
      </c>
      <c r="R31" s="63" t="str">
        <f ca="1">IF($C$30=料金比較表!$C$1,(HLOOKUP('2025年12月'!R$29,料金比較表!$10:$20,'2025年12月'!$A31,FALSE)),IF($C$30=料金比較表!$C$2,(HLOOKUP('2025年12月'!R$29,料金比較表!$23:$33,'2025年12月'!$A31,FALSE)),IF($C$30=料金比較表!$C$3,(HLOOKUP('2025年12月'!R$29,料金比較表!$36:$46,'2025年12月'!$A31,FALSE)),IF($C$30=料金比較表!$C$4,(HLOOKUP('2025年12月'!R$29,料金比較表!$48:$60,'2025年12月'!$A31,FALSE)),IF($C$30=料金比較表!$C$5,(HLOOKUP('2025年12月'!R$29,料金比較表!$61:$71,'2025年12月'!$A31,FALSE)),IF($C$30=料金比較表!$C$6,(HLOOKUP('2025年12月'!R$29,料金比較表!$74:$84,'2025年12月'!$A31,FALSE))))))))</f>
        <v/>
      </c>
      <c r="S31" s="63" t="str">
        <f ca="1">IF($C$30=料金比較表!$C$1,(HLOOKUP('2025年12月'!S$29,料金比較表!$10:$20,'2025年12月'!$A31,FALSE)),IF($C$30=料金比較表!$C$2,(HLOOKUP('2025年12月'!S$29,料金比較表!$23:$33,'2025年12月'!$A31,FALSE)),IF($C$30=料金比較表!$C$3,(HLOOKUP('2025年12月'!S$29,料金比較表!$36:$46,'2025年12月'!$A31,FALSE)),IF($C$30=料金比較表!$C$4,(HLOOKUP('2025年12月'!S$29,料金比較表!$48:$60,'2025年12月'!$A31,FALSE)),IF($C$30=料金比較表!$C$5,(HLOOKUP('2025年12月'!S$29,料金比較表!$61:$71,'2025年12月'!$A31,FALSE)),IF($C$30=料金比較表!$C$6,(HLOOKUP('2025年12月'!S$29,料金比較表!$74:$84,'2025年12月'!$A31,FALSE))))))))</f>
        <v/>
      </c>
      <c r="T31" s="63" t="str">
        <f ca="1">IF($C$30=料金比較表!$C$1,(HLOOKUP('2025年12月'!T$29,料金比較表!$10:$20,'2025年12月'!$A31,FALSE)),IF($C$30=料金比較表!$C$2,(HLOOKUP('2025年12月'!T$29,料金比較表!$23:$33,'2025年12月'!$A31,FALSE)),IF($C$30=料金比較表!$C$3,(HLOOKUP('2025年12月'!T$29,料金比較表!$36:$46,'2025年12月'!$A31,FALSE)),IF($C$30=料金比較表!$C$4,(HLOOKUP('2025年12月'!T$29,料金比較表!$48:$60,'2025年12月'!$A31,FALSE)),IF($C$30=料金比較表!$C$5,(HLOOKUP('2025年12月'!T$29,料金比較表!$61:$71,'2025年12月'!$A31,FALSE)),IF($C$30=料金比較表!$C$6,(HLOOKUP('2025年12月'!T$29,料金比較表!$74:$84,'2025年12月'!$A31,FALSE))))))))</f>
        <v/>
      </c>
      <c r="U31" s="63" t="str">
        <f ca="1">IF($C$30=料金比較表!$C$1,(HLOOKUP('2025年12月'!U$29,料金比較表!$10:$20,'2025年12月'!$A31,FALSE)),IF($C$30=料金比較表!$C$2,(HLOOKUP('2025年12月'!U$29,料金比較表!$23:$33,'2025年12月'!$A31,FALSE)),IF($C$30=料金比較表!$C$3,(HLOOKUP('2025年12月'!U$29,料金比較表!$36:$46,'2025年12月'!$A31,FALSE)),IF($C$30=料金比較表!$C$4,(HLOOKUP('2025年12月'!U$29,料金比較表!$48:$60,'2025年12月'!$A31,FALSE)),IF($C$30=料金比較表!$C$5,(HLOOKUP('2025年12月'!U$29,料金比較表!$61:$71,'2025年12月'!$A31,FALSE)),IF($C$30=料金比較表!$C$6,(HLOOKUP('2025年12月'!U$29,料金比較表!$74:$84,'2025年12月'!$A31,FALSE))))))))</f>
        <v/>
      </c>
      <c r="V31" s="63" t="str">
        <f ca="1">IF($C$30=料金比較表!$C$1,(HLOOKUP('2025年12月'!V$29,料金比較表!$10:$20,'2025年12月'!$A31,FALSE)),IF($C$30=料金比較表!$C$2,(HLOOKUP('2025年12月'!V$29,料金比較表!$23:$33,'2025年12月'!$A31,FALSE)),IF($C$30=料金比較表!$C$3,(HLOOKUP('2025年12月'!V$29,料金比較表!$36:$46,'2025年12月'!$A31,FALSE)),IF($C$30=料金比較表!$C$4,(HLOOKUP('2025年12月'!V$29,料金比較表!$48:$60,'2025年12月'!$A31,FALSE)),IF($C$30=料金比較表!$C$5,(HLOOKUP('2025年12月'!V$29,料金比較表!$61:$71,'2025年12月'!$A31,FALSE)),IF($C$30=料金比較表!$C$6,(HLOOKUP('2025年12月'!V$29,料金比較表!$74:$84,'2025年12月'!$A31,FALSE))))))))</f>
        <v/>
      </c>
      <c r="W31" s="63" t="str">
        <f ca="1">IF($C$30=料金比較表!$C$1,(HLOOKUP('2025年12月'!W$29,料金比較表!$10:$20,'2025年12月'!$A31,FALSE)),IF($C$30=料金比較表!$C$2,(HLOOKUP('2025年12月'!W$29,料金比較表!$23:$33,'2025年12月'!$A31,FALSE)),IF($C$30=料金比較表!$C$3,(HLOOKUP('2025年12月'!W$29,料金比較表!$36:$46,'2025年12月'!$A31,FALSE)),IF($C$30=料金比較表!$C$4,(HLOOKUP('2025年12月'!W$29,料金比較表!$48:$60,'2025年12月'!$A31,FALSE)),IF($C$30=料金比較表!$C$5,(HLOOKUP('2025年12月'!W$29,料金比較表!$61:$71,'2025年12月'!$A31,FALSE)),IF($C$30=料金比較表!$C$6,(HLOOKUP('2025年12月'!W$29,料金比較表!$74:$84,'2025年12月'!$A31,FALSE))))))))</f>
        <v/>
      </c>
      <c r="X31" s="63" t="str">
        <f ca="1">IF($C$30=料金比較表!$C$1,(HLOOKUP('2025年12月'!X$29,料金比較表!$10:$20,'2025年12月'!$A31,FALSE)),IF($C$30=料金比較表!$C$2,(HLOOKUP('2025年12月'!X$29,料金比較表!$23:$33,'2025年12月'!$A31,FALSE)),IF($C$30=料金比較表!$C$3,(HLOOKUP('2025年12月'!X$29,料金比較表!$36:$46,'2025年12月'!$A31,FALSE)),IF($C$30=料金比較表!$C$4,(HLOOKUP('2025年12月'!X$29,料金比較表!$48:$60,'2025年12月'!$A31,FALSE)),IF($C$30=料金比較表!$C$5,(HLOOKUP('2025年12月'!X$29,料金比較表!$61:$71,'2025年12月'!$A31,FALSE)),IF($C$30=料金比較表!$C$6,(HLOOKUP('2025年12月'!X$29,料金比較表!$74:$84,'2025年12月'!$A31,FALSE))))))))</f>
        <v/>
      </c>
      <c r="Y31" s="63" t="str">
        <f ca="1">IF($C$30=料金比較表!$C$1,(HLOOKUP('2025年12月'!Y$29,料金比較表!$10:$20,'2025年12月'!$A31,FALSE)),IF($C$30=料金比較表!$C$2,(HLOOKUP('2025年12月'!Y$29,料金比較表!$23:$33,'2025年12月'!$A31,FALSE)),IF($C$30=料金比較表!$C$3,(HLOOKUP('2025年12月'!Y$29,料金比較表!$36:$46,'2025年12月'!$A31,FALSE)),IF($C$30=料金比較表!$C$4,(HLOOKUP('2025年12月'!Y$29,料金比較表!$48:$60,'2025年12月'!$A31,FALSE)),IF($C$30=料金比較表!$C$5,(HLOOKUP('2025年12月'!Y$29,料金比較表!$61:$71,'2025年12月'!$A31,FALSE)),IF($C$30=料金比較表!$C$6,(HLOOKUP('2025年12月'!Y$29,料金比較表!$74:$84,'2025年12月'!$A31,FALSE))))))))</f>
        <v/>
      </c>
      <c r="Z31" s="63" t="str">
        <f ca="1">IF($C$30=料金比較表!$C$1,(HLOOKUP('2025年12月'!Z$29,料金比較表!$10:$20,'2025年12月'!$A31,FALSE)),IF($C$30=料金比較表!$C$2,(HLOOKUP('2025年12月'!Z$29,料金比較表!$23:$33,'2025年12月'!$A31,FALSE)),IF($C$30=料金比較表!$C$3,(HLOOKUP('2025年12月'!Z$29,料金比較表!$36:$46,'2025年12月'!$A31,FALSE)),IF($C$30=料金比較表!$C$4,(HLOOKUP('2025年12月'!Z$29,料金比較表!$48:$60,'2025年12月'!$A31,FALSE)),IF($C$30=料金比較表!$C$5,(HLOOKUP('2025年12月'!Z$29,料金比較表!$61:$71,'2025年12月'!$A31,FALSE)),IF($C$30=料金比較表!$C$6,(HLOOKUP('2025年12月'!Z$29,料金比較表!$74:$84,'2025年12月'!$A31,FALSE))))))))</f>
        <v/>
      </c>
      <c r="AA31" s="63" t="str">
        <f ca="1">IF($C$30=料金比較表!$C$1,(HLOOKUP('2025年12月'!AA$29,料金比較表!$10:$20,'2025年12月'!$A31,FALSE)),IF($C$30=料金比較表!$C$2,(HLOOKUP('2025年12月'!AA$29,料金比較表!$23:$33,'2025年12月'!$A31,FALSE)),IF($C$30=料金比較表!$C$3,(HLOOKUP('2025年12月'!AA$29,料金比較表!$36:$46,'2025年12月'!$A31,FALSE)),IF($C$30=料金比較表!$C$4,(HLOOKUP('2025年12月'!AA$29,料金比較表!$48:$60,'2025年12月'!$A31,FALSE)),IF($C$30=料金比較表!$C$5,(HLOOKUP('2025年12月'!AA$29,料金比較表!$61:$71,'2025年12月'!$A31,FALSE)),IF($C$30=料金比較表!$C$6,(HLOOKUP('2025年12月'!AA$29,料金比較表!$74:$84,'2025年12月'!$A31,FALSE))))))))</f>
        <v/>
      </c>
      <c r="AB31" s="63" t="str">
        <f ca="1">IF($C$30=料金比較表!$C$1,(HLOOKUP('2025年12月'!AB$29,料金比較表!$10:$20,'2025年12月'!$A31,FALSE)),IF($C$30=料金比較表!$C$2,(HLOOKUP('2025年12月'!AB$29,料金比較表!$23:$33,'2025年12月'!$A31,FALSE)),IF($C$30=料金比較表!$C$3,(HLOOKUP('2025年12月'!AB$29,料金比較表!$36:$46,'2025年12月'!$A31,FALSE)),IF($C$30=料金比較表!$C$4,(HLOOKUP('2025年12月'!AB$29,料金比較表!$48:$60,'2025年12月'!$A31,FALSE)),IF($C$30=料金比較表!$C$5,(HLOOKUP('2025年12月'!AB$29,料金比較表!$61:$71,'2025年12月'!$A31,FALSE)),IF($C$30=料金比較表!$C$6,(HLOOKUP('2025年12月'!AB$29,料金比較表!$74:$84,'2025年12月'!$A31,FALSE))))))))</f>
        <v/>
      </c>
      <c r="AC31" s="63" t="str">
        <f ca="1">IF($C$30=料金比較表!$C$1,(HLOOKUP('2025年12月'!AC$29,料金比較表!$10:$20,'2025年12月'!$A31,FALSE)),IF($C$30=料金比較表!$C$2,(HLOOKUP('2025年12月'!AC$29,料金比較表!$23:$33,'2025年12月'!$A31,FALSE)),IF($C$30=料金比較表!$C$3,(HLOOKUP('2025年12月'!AC$29,料金比較表!$36:$46,'2025年12月'!$A31,FALSE)),IF($C$30=料金比較表!$C$4,(HLOOKUP('2025年12月'!AC$29,料金比較表!$48:$60,'2025年12月'!$A31,FALSE)),IF($C$30=料金比較表!$C$5,(HLOOKUP('2025年12月'!AC$29,料金比較表!$61:$71,'2025年12月'!$A31,FALSE)),IF($C$30=料金比較表!$C$6,(HLOOKUP('2025年12月'!AC$29,料金比較表!$74:$84,'2025年12月'!$A31,FALSE))))))))</f>
        <v/>
      </c>
      <c r="AD31" s="63" t="str">
        <f ca="1">IF($C$30=料金比較表!$C$1,(HLOOKUP('2025年12月'!AD$29,料金比較表!$10:$20,'2025年12月'!$A31,FALSE)),IF($C$30=料金比較表!$C$2,(HLOOKUP('2025年12月'!AD$29,料金比較表!$23:$33,'2025年12月'!$A31,FALSE)),IF($C$30=料金比較表!$C$3,(HLOOKUP('2025年12月'!AD$29,料金比較表!$36:$46,'2025年12月'!$A31,FALSE)),IF($C$30=料金比較表!$C$4,(HLOOKUP('2025年12月'!AD$29,料金比較表!$48:$60,'2025年12月'!$A31,FALSE)),IF($C$30=料金比較表!$C$5,(HLOOKUP('2025年12月'!AD$29,料金比較表!$61:$71,'2025年12月'!$A31,FALSE)),IF($C$30=料金比較表!$C$6,(HLOOKUP('2025年12月'!AD$29,料金比較表!$74:$84,'2025年12月'!$A31,FALSE))))))))</f>
        <v/>
      </c>
      <c r="AE31" s="63" t="str">
        <f ca="1">IF($C$30=料金比較表!$C$1,(HLOOKUP('2025年12月'!AE$29,料金比較表!$10:$20,'2025年12月'!$A31,FALSE)),IF($C$30=料金比較表!$C$2,(HLOOKUP('2025年12月'!AE$29,料金比較表!$23:$33,'2025年12月'!$A31,FALSE)),IF($C$30=料金比較表!$C$3,(HLOOKUP('2025年12月'!AE$29,料金比較表!$36:$46,'2025年12月'!$A31,FALSE)),IF($C$30=料金比較表!$C$4,(HLOOKUP('2025年12月'!AE$29,料金比較表!$48:$60,'2025年12月'!$A31,FALSE)),IF($C$30=料金比較表!$C$5,(HLOOKUP('2025年12月'!AE$29,料金比較表!$61:$71,'2025年12月'!$A31,FALSE)),IF($C$30=料金比較表!$C$6,(HLOOKUP('2025年12月'!AE$29,料金比較表!$74:$84,'2025年12月'!$A31,FALSE))))))))</f>
        <v/>
      </c>
      <c r="AF31" s="63" t="str">
        <f ca="1">IF($C$30=料金比較表!$C$1,(HLOOKUP('2025年12月'!AF$29,料金比較表!$10:$20,'2025年12月'!$A31,FALSE)),IF($C$30=料金比較表!$C$2,(HLOOKUP('2025年12月'!AF$29,料金比較表!$23:$33,'2025年12月'!$A31,FALSE)),IF($C$30=料金比較表!$C$3,(HLOOKUP('2025年12月'!AF$29,料金比較表!$36:$46,'2025年12月'!$A31,FALSE)),IF($C$30=料金比較表!$C$4,(HLOOKUP('2025年12月'!AF$29,料金比較表!$48:$60,'2025年12月'!$A31,FALSE)),IF($C$30=料金比較表!$C$5,(HLOOKUP('2025年12月'!AF$29,料金比較表!$61:$71,'2025年12月'!$A31,FALSE)),IF($C$30=料金比較表!$C$6,(HLOOKUP('2025年12月'!AF$29,料金比較表!$74:$84,'2025年12月'!$A31,FALSE))))))))</f>
        <v/>
      </c>
      <c r="AG31" s="63" t="str">
        <f ca="1">IF($C$30=料金比較表!$C$1,(HLOOKUP('2025年12月'!AG$29,料金比較表!$10:$20,'2025年12月'!$A31,FALSE)),IF($C$30=料金比較表!$C$2,(HLOOKUP('2025年12月'!AG$29,料金比較表!$23:$33,'2025年12月'!$A31,FALSE)),IF($C$30=料金比較表!$C$3,(HLOOKUP('2025年12月'!AG$29,料金比較表!$36:$46,'2025年12月'!$A31,FALSE)),IF($C$30=料金比較表!$C$4,(HLOOKUP('2025年12月'!AG$29,料金比較表!$48:$60,'2025年12月'!$A31,FALSE)),IF($C$30=料金比較表!$C$5,(HLOOKUP('2025年12月'!AG$29,料金比較表!$61:$71,'2025年12月'!$A31,FALSE)),IF($C$30=料金比較表!$C$6,(HLOOKUP('2025年12月'!AG$29,料金比較表!$74:$84,'2025年12月'!$A31,FALSE))))))))</f>
        <v/>
      </c>
      <c r="AH31" s="64" t="str">
        <f ca="1">IF($C$30=料金比較表!$C$1,(HLOOKUP('2025年12月'!AH$29,料金比較表!$10:$20,'2025年12月'!$A31,FALSE)),IF($C$30=料金比較表!$C$2,(HLOOKUP('2025年12月'!AH$29,料金比較表!$23:$33,'2025年12月'!$A31,FALSE)),IF($C$30=料金比較表!$C$3,(HLOOKUP('2025年12月'!AH$29,料金比較表!$36:$46,'2025年12月'!$A31,FALSE)),IF($C$30=料金比較表!$C$4,(HLOOKUP('2025年12月'!AH$29,料金比較表!$48:$60,'2025年12月'!$A31,FALSE)),IF($C$30=料金比較表!$C$5,(HLOOKUP('2025年12月'!AH$29,料金比較表!$61:$71,'2025年12月'!$A31,FALSE)),IF($C$30=料金比較表!$C$6,(HLOOKUP('2025年12月'!AH$29,料金比較表!$74:$84,'2025年12月'!$A31,FALSE))))))))</f>
        <v/>
      </c>
    </row>
    <row r="32" spans="1:55" x14ac:dyDescent="0.2">
      <c r="A32" s="4">
        <f t="shared" ref="A32:A38" si="1">A31+1</f>
        <v>4</v>
      </c>
      <c r="B32" s="312" t="str">
        <f>料金比較表!C13</f>
        <v>Ｏｎｅ　Ｓｕｉｔｅ　ＴＨＥ　ＧＲＡＮＤ（ワンスイート　ザ・グランド）＜古宇利島＞</v>
      </c>
      <c r="C32" s="326"/>
      <c r="D32" s="62" t="str">
        <f ca="1">IF($C$30=料金比較表!$C$1,(HLOOKUP('2025年12月'!D$29,料金比較表!$10:$20,'2025年12月'!$A32,FALSE)),IF($C$30=料金比較表!$C$2,(HLOOKUP('2025年12月'!D$29,料金比較表!$23:$33,'2025年12月'!$A32,FALSE)),IF($C$30=料金比較表!$C$3,(HLOOKUP('2025年12月'!D$29,料金比較表!$36:$46,'2025年12月'!$A32,FALSE)),IF($C$30=料金比較表!$C$4,(HLOOKUP('2025年12月'!D$29,料金比較表!$48:$60,'2025年12月'!$A32,FALSE)),IF($C$30=料金比較表!$C$5,(HLOOKUP('2025年12月'!D$29,料金比較表!$61:$71,'2025年12月'!$A32,FALSE)),IF($C$30=料金比較表!$C$6,(HLOOKUP('2025年12月'!D$29,料金比較表!$74:$84,'2025年12月'!$A32,FALSE))))))))</f>
        <v/>
      </c>
      <c r="E32" s="63" t="str">
        <f ca="1">IF($C$30=料金比較表!$C$1,(HLOOKUP('2025年12月'!E$29,料金比較表!$10:$20,'2025年12月'!$A32,FALSE)),IF($C$30=料金比較表!$C$2,(HLOOKUP('2025年12月'!E$29,料金比較表!$23:$33,'2025年12月'!$A32,FALSE)),IF($C$30=料金比較表!$C$3,(HLOOKUP('2025年12月'!E$29,料金比較表!$36:$46,'2025年12月'!$A32,FALSE)),IF($C$30=料金比較表!$C$4,(HLOOKUP('2025年12月'!E$29,料金比較表!$48:$60,'2025年12月'!$A32,FALSE)),IF($C$30=料金比較表!$C$5,(HLOOKUP('2025年12月'!E$29,料金比較表!$61:$71,'2025年12月'!$A32,FALSE)),IF($C$30=料金比較表!$C$6,(HLOOKUP('2025年12月'!E$29,料金比較表!$74:$84,'2025年12月'!$A32,FALSE))))))))</f>
        <v/>
      </c>
      <c r="F32" s="63" t="str">
        <f ca="1">IF($C$30=料金比較表!$C$1,(HLOOKUP('2025年12月'!F$29,料金比較表!$10:$20,'2025年12月'!$A32,FALSE)),IF($C$30=料金比較表!$C$2,(HLOOKUP('2025年12月'!F$29,料金比較表!$23:$33,'2025年12月'!$A32,FALSE)),IF($C$30=料金比較表!$C$3,(HLOOKUP('2025年12月'!F$29,料金比較表!$36:$46,'2025年12月'!$A32,FALSE)),IF($C$30=料金比較表!$C$4,(HLOOKUP('2025年12月'!F$29,料金比較表!$48:$60,'2025年12月'!$A32,FALSE)),IF($C$30=料金比較表!$C$5,(HLOOKUP('2025年12月'!F$29,料金比較表!$61:$71,'2025年12月'!$A32,FALSE)),IF($C$30=料金比較表!$C$6,(HLOOKUP('2025年12月'!F$29,料金比較表!$74:$84,'2025年12月'!$A32,FALSE))))))))</f>
        <v/>
      </c>
      <c r="G32" s="63" t="str">
        <f ca="1">IF($C$30=料金比較表!$C$1,(HLOOKUP('2025年12月'!G$29,料金比較表!$10:$20,'2025年12月'!$A32,FALSE)),IF($C$30=料金比較表!$C$2,(HLOOKUP('2025年12月'!G$29,料金比較表!$23:$33,'2025年12月'!$A32,FALSE)),IF($C$30=料金比較表!$C$3,(HLOOKUP('2025年12月'!G$29,料金比較表!$36:$46,'2025年12月'!$A32,FALSE)),IF($C$30=料金比較表!$C$4,(HLOOKUP('2025年12月'!G$29,料金比較表!$48:$60,'2025年12月'!$A32,FALSE)),IF($C$30=料金比較表!$C$5,(HLOOKUP('2025年12月'!G$29,料金比較表!$61:$71,'2025年12月'!$A32,FALSE)),IF($C$30=料金比較表!$C$6,(HLOOKUP('2025年12月'!G$29,料金比較表!$74:$84,'2025年12月'!$A32,FALSE))))))))</f>
        <v/>
      </c>
      <c r="H32" s="63" t="str">
        <f ca="1">IF($C$30=料金比較表!$C$1,(HLOOKUP('2025年12月'!H$29,料金比較表!$10:$20,'2025年12月'!$A32,FALSE)),IF($C$30=料金比較表!$C$2,(HLOOKUP('2025年12月'!H$29,料金比較表!$23:$33,'2025年12月'!$A32,FALSE)),IF($C$30=料金比較表!$C$3,(HLOOKUP('2025年12月'!H$29,料金比較表!$36:$46,'2025年12月'!$A32,FALSE)),IF($C$30=料金比較表!$C$4,(HLOOKUP('2025年12月'!H$29,料金比較表!$48:$60,'2025年12月'!$A32,FALSE)),IF($C$30=料金比較表!$C$5,(HLOOKUP('2025年12月'!H$29,料金比較表!$61:$71,'2025年12月'!$A32,FALSE)),IF($C$30=料金比較表!$C$6,(HLOOKUP('2025年12月'!H$29,料金比較表!$74:$84,'2025年12月'!$A32,FALSE))))))))</f>
        <v/>
      </c>
      <c r="I32" s="63" t="str">
        <f ca="1">IF($C$30=料金比較表!$C$1,(HLOOKUP('2025年12月'!I$29,料金比較表!$10:$20,'2025年12月'!$A32,FALSE)),IF($C$30=料金比較表!$C$2,(HLOOKUP('2025年12月'!I$29,料金比較表!$23:$33,'2025年12月'!$A32,FALSE)),IF($C$30=料金比較表!$C$3,(HLOOKUP('2025年12月'!I$29,料金比較表!$36:$46,'2025年12月'!$A32,FALSE)),IF($C$30=料金比較表!$C$4,(HLOOKUP('2025年12月'!I$29,料金比較表!$48:$60,'2025年12月'!$A32,FALSE)),IF($C$30=料金比較表!$C$5,(HLOOKUP('2025年12月'!I$29,料金比較表!$61:$71,'2025年12月'!$A32,FALSE)),IF($C$30=料金比較表!$C$6,(HLOOKUP('2025年12月'!I$29,料金比較表!$74:$84,'2025年12月'!$A32,FALSE))))))))</f>
        <v/>
      </c>
      <c r="J32" s="63" t="str">
        <f ca="1">IF($C$30=料金比較表!$C$1,(HLOOKUP('2025年12月'!J$29,料金比較表!$10:$20,'2025年12月'!$A32,FALSE)),IF($C$30=料金比較表!$C$2,(HLOOKUP('2025年12月'!J$29,料金比較表!$23:$33,'2025年12月'!$A32,FALSE)),IF($C$30=料金比較表!$C$3,(HLOOKUP('2025年12月'!J$29,料金比較表!$36:$46,'2025年12月'!$A32,FALSE)),IF($C$30=料金比較表!$C$4,(HLOOKUP('2025年12月'!J$29,料金比較表!$48:$60,'2025年12月'!$A32,FALSE)),IF($C$30=料金比較表!$C$5,(HLOOKUP('2025年12月'!J$29,料金比較表!$61:$71,'2025年12月'!$A32,FALSE)),IF($C$30=料金比較表!$C$6,(HLOOKUP('2025年12月'!J$29,料金比較表!$74:$84,'2025年12月'!$A32,FALSE))))))))</f>
        <v/>
      </c>
      <c r="K32" s="63" t="str">
        <f ca="1">IF($C$30=料金比較表!$C$1,(HLOOKUP('2025年12月'!K$29,料金比較表!$10:$20,'2025年12月'!$A32,FALSE)),IF($C$30=料金比較表!$C$2,(HLOOKUP('2025年12月'!K$29,料金比較表!$23:$33,'2025年12月'!$A32,FALSE)),IF($C$30=料金比較表!$C$3,(HLOOKUP('2025年12月'!K$29,料金比較表!$36:$46,'2025年12月'!$A32,FALSE)),IF($C$30=料金比較表!$C$4,(HLOOKUP('2025年12月'!K$29,料金比較表!$48:$60,'2025年12月'!$A32,FALSE)),IF($C$30=料金比較表!$C$5,(HLOOKUP('2025年12月'!K$29,料金比較表!$61:$71,'2025年12月'!$A32,FALSE)),IF($C$30=料金比較表!$C$6,(HLOOKUP('2025年12月'!K$29,料金比較表!$74:$84,'2025年12月'!$A32,FALSE))))))))</f>
        <v/>
      </c>
      <c r="L32" s="63" t="str">
        <f ca="1">IF($C$30=料金比較表!$C$1,(HLOOKUP('2025年12月'!L$29,料金比較表!$10:$20,'2025年12月'!$A32,FALSE)),IF($C$30=料金比較表!$C$2,(HLOOKUP('2025年12月'!L$29,料金比較表!$23:$33,'2025年12月'!$A32,FALSE)),IF($C$30=料金比較表!$C$3,(HLOOKUP('2025年12月'!L$29,料金比較表!$36:$46,'2025年12月'!$A32,FALSE)),IF($C$30=料金比較表!$C$4,(HLOOKUP('2025年12月'!L$29,料金比較表!$48:$60,'2025年12月'!$A32,FALSE)),IF($C$30=料金比較表!$C$5,(HLOOKUP('2025年12月'!L$29,料金比較表!$61:$71,'2025年12月'!$A32,FALSE)),IF($C$30=料金比較表!$C$6,(HLOOKUP('2025年12月'!L$29,料金比較表!$74:$84,'2025年12月'!$A32,FALSE))))))))</f>
        <v/>
      </c>
      <c r="M32" s="63" t="str">
        <f ca="1">IF($C$30=料金比較表!$C$1,(HLOOKUP('2025年12月'!M$29,料金比較表!$10:$20,'2025年12月'!$A32,FALSE)),IF($C$30=料金比較表!$C$2,(HLOOKUP('2025年12月'!M$29,料金比較表!$23:$33,'2025年12月'!$A32,FALSE)),IF($C$30=料金比較表!$C$3,(HLOOKUP('2025年12月'!M$29,料金比較表!$36:$46,'2025年12月'!$A32,FALSE)),IF($C$30=料金比較表!$C$4,(HLOOKUP('2025年12月'!M$29,料金比較表!$48:$60,'2025年12月'!$A32,FALSE)),IF($C$30=料金比較表!$C$5,(HLOOKUP('2025年12月'!M$29,料金比較表!$61:$71,'2025年12月'!$A32,FALSE)),IF($C$30=料金比較表!$C$6,(HLOOKUP('2025年12月'!M$29,料金比較表!$74:$84,'2025年12月'!$A32,FALSE))))))))</f>
        <v/>
      </c>
      <c r="N32" s="63" t="str">
        <f ca="1">IF($C$30=料金比較表!$C$1,(HLOOKUP('2025年12月'!N$29,料金比較表!$10:$20,'2025年12月'!$A32,FALSE)),IF($C$30=料金比較表!$C$2,(HLOOKUP('2025年12月'!N$29,料金比較表!$23:$33,'2025年12月'!$A32,FALSE)),IF($C$30=料金比較表!$C$3,(HLOOKUP('2025年12月'!N$29,料金比較表!$36:$46,'2025年12月'!$A32,FALSE)),IF($C$30=料金比較表!$C$4,(HLOOKUP('2025年12月'!N$29,料金比較表!$48:$60,'2025年12月'!$A32,FALSE)),IF($C$30=料金比較表!$C$5,(HLOOKUP('2025年12月'!N$29,料金比較表!$61:$71,'2025年12月'!$A32,FALSE)),IF($C$30=料金比較表!$C$6,(HLOOKUP('2025年12月'!N$29,料金比較表!$74:$84,'2025年12月'!$A32,FALSE))))))))</f>
        <v/>
      </c>
      <c r="O32" s="63" t="str">
        <f ca="1">IF($C$30=料金比較表!$C$1,(HLOOKUP('2025年12月'!O$29,料金比較表!$10:$20,'2025年12月'!$A32,FALSE)),IF($C$30=料金比較表!$C$2,(HLOOKUP('2025年12月'!O$29,料金比較表!$23:$33,'2025年12月'!$A32,FALSE)),IF($C$30=料金比較表!$C$3,(HLOOKUP('2025年12月'!O$29,料金比較表!$36:$46,'2025年12月'!$A32,FALSE)),IF($C$30=料金比較表!$C$4,(HLOOKUP('2025年12月'!O$29,料金比較表!$48:$60,'2025年12月'!$A32,FALSE)),IF($C$30=料金比較表!$C$5,(HLOOKUP('2025年12月'!O$29,料金比較表!$61:$71,'2025年12月'!$A32,FALSE)),IF($C$30=料金比較表!$C$6,(HLOOKUP('2025年12月'!O$29,料金比較表!$74:$84,'2025年12月'!$A32,FALSE))))))))</f>
        <v/>
      </c>
      <c r="P32" s="63" t="str">
        <f ca="1">IF($C$30=料金比較表!$C$1,(HLOOKUP('2025年12月'!P$29,料金比較表!$10:$20,'2025年12月'!$A32,FALSE)),IF($C$30=料金比較表!$C$2,(HLOOKUP('2025年12月'!P$29,料金比較表!$23:$33,'2025年12月'!$A32,FALSE)),IF($C$30=料金比較表!$C$3,(HLOOKUP('2025年12月'!P$29,料金比較表!$36:$46,'2025年12月'!$A32,FALSE)),IF($C$30=料金比較表!$C$4,(HLOOKUP('2025年12月'!P$29,料金比較表!$48:$60,'2025年12月'!$A32,FALSE)),IF($C$30=料金比較表!$C$5,(HLOOKUP('2025年12月'!P$29,料金比較表!$61:$71,'2025年12月'!$A32,FALSE)),IF($C$30=料金比較表!$C$6,(HLOOKUP('2025年12月'!P$29,料金比較表!$74:$84,'2025年12月'!$A32,FALSE))))))))</f>
        <v/>
      </c>
      <c r="Q32" s="63" t="str">
        <f ca="1">IF($C$30=料金比較表!$C$1,(HLOOKUP('2025年12月'!Q$29,料金比較表!$10:$20,'2025年12月'!$A32,FALSE)),IF($C$30=料金比較表!$C$2,(HLOOKUP('2025年12月'!Q$29,料金比較表!$23:$33,'2025年12月'!$A32,FALSE)),IF($C$30=料金比較表!$C$3,(HLOOKUP('2025年12月'!Q$29,料金比較表!$36:$46,'2025年12月'!$A32,FALSE)),IF($C$30=料金比較表!$C$4,(HLOOKUP('2025年12月'!Q$29,料金比較表!$48:$60,'2025年12月'!$A32,FALSE)),IF($C$30=料金比較表!$C$5,(HLOOKUP('2025年12月'!Q$29,料金比較表!$61:$71,'2025年12月'!$A32,FALSE)),IF($C$30=料金比較表!$C$6,(HLOOKUP('2025年12月'!Q$29,料金比較表!$74:$84,'2025年12月'!$A32,FALSE))))))))</f>
        <v/>
      </c>
      <c r="R32" s="63" t="str">
        <f ca="1">IF($C$30=料金比較表!$C$1,(HLOOKUP('2025年12月'!R$29,料金比較表!$10:$20,'2025年12月'!$A32,FALSE)),IF($C$30=料金比較表!$C$2,(HLOOKUP('2025年12月'!R$29,料金比較表!$23:$33,'2025年12月'!$A32,FALSE)),IF($C$30=料金比較表!$C$3,(HLOOKUP('2025年12月'!R$29,料金比較表!$36:$46,'2025年12月'!$A32,FALSE)),IF($C$30=料金比較表!$C$4,(HLOOKUP('2025年12月'!R$29,料金比較表!$48:$60,'2025年12月'!$A32,FALSE)),IF($C$30=料金比較表!$C$5,(HLOOKUP('2025年12月'!R$29,料金比較表!$61:$71,'2025年12月'!$A32,FALSE)),IF($C$30=料金比較表!$C$6,(HLOOKUP('2025年12月'!R$29,料金比較表!$74:$84,'2025年12月'!$A32,FALSE))))))))</f>
        <v/>
      </c>
      <c r="S32" s="63" t="str">
        <f ca="1">IF($C$30=料金比較表!$C$1,(HLOOKUP('2025年12月'!S$29,料金比較表!$10:$20,'2025年12月'!$A32,FALSE)),IF($C$30=料金比較表!$C$2,(HLOOKUP('2025年12月'!S$29,料金比較表!$23:$33,'2025年12月'!$A32,FALSE)),IF($C$30=料金比較表!$C$3,(HLOOKUP('2025年12月'!S$29,料金比較表!$36:$46,'2025年12月'!$A32,FALSE)),IF($C$30=料金比較表!$C$4,(HLOOKUP('2025年12月'!S$29,料金比較表!$48:$60,'2025年12月'!$A32,FALSE)),IF($C$30=料金比較表!$C$5,(HLOOKUP('2025年12月'!S$29,料金比較表!$61:$71,'2025年12月'!$A32,FALSE)),IF($C$30=料金比較表!$C$6,(HLOOKUP('2025年12月'!S$29,料金比較表!$74:$84,'2025年12月'!$A32,FALSE))))))))</f>
        <v/>
      </c>
      <c r="T32" s="63" t="str">
        <f ca="1">IF($C$30=料金比較表!$C$1,(HLOOKUP('2025年12月'!T$29,料金比較表!$10:$20,'2025年12月'!$A32,FALSE)),IF($C$30=料金比較表!$C$2,(HLOOKUP('2025年12月'!T$29,料金比較表!$23:$33,'2025年12月'!$A32,FALSE)),IF($C$30=料金比較表!$C$3,(HLOOKUP('2025年12月'!T$29,料金比較表!$36:$46,'2025年12月'!$A32,FALSE)),IF($C$30=料金比較表!$C$4,(HLOOKUP('2025年12月'!T$29,料金比較表!$48:$60,'2025年12月'!$A32,FALSE)),IF($C$30=料金比較表!$C$5,(HLOOKUP('2025年12月'!T$29,料金比較表!$61:$71,'2025年12月'!$A32,FALSE)),IF($C$30=料金比較表!$C$6,(HLOOKUP('2025年12月'!T$29,料金比較表!$74:$84,'2025年12月'!$A32,FALSE))))))))</f>
        <v/>
      </c>
      <c r="U32" s="63" t="str">
        <f ca="1">IF($C$30=料金比較表!$C$1,(HLOOKUP('2025年12月'!U$29,料金比較表!$10:$20,'2025年12月'!$A32,FALSE)),IF($C$30=料金比較表!$C$2,(HLOOKUP('2025年12月'!U$29,料金比較表!$23:$33,'2025年12月'!$A32,FALSE)),IF($C$30=料金比較表!$C$3,(HLOOKUP('2025年12月'!U$29,料金比較表!$36:$46,'2025年12月'!$A32,FALSE)),IF($C$30=料金比較表!$C$4,(HLOOKUP('2025年12月'!U$29,料金比較表!$48:$60,'2025年12月'!$A32,FALSE)),IF($C$30=料金比較表!$C$5,(HLOOKUP('2025年12月'!U$29,料金比較表!$61:$71,'2025年12月'!$A32,FALSE)),IF($C$30=料金比較表!$C$6,(HLOOKUP('2025年12月'!U$29,料金比較表!$74:$84,'2025年12月'!$A32,FALSE))))))))</f>
        <v/>
      </c>
      <c r="V32" s="63" t="str">
        <f ca="1">IF($C$30=料金比較表!$C$1,(HLOOKUP('2025年12月'!V$29,料金比較表!$10:$20,'2025年12月'!$A32,FALSE)),IF($C$30=料金比較表!$C$2,(HLOOKUP('2025年12月'!V$29,料金比較表!$23:$33,'2025年12月'!$A32,FALSE)),IF($C$30=料金比較表!$C$3,(HLOOKUP('2025年12月'!V$29,料金比較表!$36:$46,'2025年12月'!$A32,FALSE)),IF($C$30=料金比較表!$C$4,(HLOOKUP('2025年12月'!V$29,料金比較表!$48:$60,'2025年12月'!$A32,FALSE)),IF($C$30=料金比較表!$C$5,(HLOOKUP('2025年12月'!V$29,料金比較表!$61:$71,'2025年12月'!$A32,FALSE)),IF($C$30=料金比較表!$C$6,(HLOOKUP('2025年12月'!V$29,料金比較表!$74:$84,'2025年12月'!$A32,FALSE))))))))</f>
        <v/>
      </c>
      <c r="W32" s="63" t="str">
        <f ca="1">IF($C$30=料金比較表!$C$1,(HLOOKUP('2025年12月'!W$29,料金比較表!$10:$20,'2025年12月'!$A32,FALSE)),IF($C$30=料金比較表!$C$2,(HLOOKUP('2025年12月'!W$29,料金比較表!$23:$33,'2025年12月'!$A32,FALSE)),IF($C$30=料金比較表!$C$3,(HLOOKUP('2025年12月'!W$29,料金比較表!$36:$46,'2025年12月'!$A32,FALSE)),IF($C$30=料金比較表!$C$4,(HLOOKUP('2025年12月'!W$29,料金比較表!$48:$60,'2025年12月'!$A32,FALSE)),IF($C$30=料金比較表!$C$5,(HLOOKUP('2025年12月'!W$29,料金比較表!$61:$71,'2025年12月'!$A32,FALSE)),IF($C$30=料金比較表!$C$6,(HLOOKUP('2025年12月'!W$29,料金比較表!$74:$84,'2025年12月'!$A32,FALSE))))))))</f>
        <v/>
      </c>
      <c r="X32" s="63" t="str">
        <f ca="1">IF($C$30=料金比較表!$C$1,(HLOOKUP('2025年12月'!X$29,料金比較表!$10:$20,'2025年12月'!$A32,FALSE)),IF($C$30=料金比較表!$C$2,(HLOOKUP('2025年12月'!X$29,料金比較表!$23:$33,'2025年12月'!$A32,FALSE)),IF($C$30=料金比較表!$C$3,(HLOOKUP('2025年12月'!X$29,料金比較表!$36:$46,'2025年12月'!$A32,FALSE)),IF($C$30=料金比較表!$C$4,(HLOOKUP('2025年12月'!X$29,料金比較表!$48:$60,'2025年12月'!$A32,FALSE)),IF($C$30=料金比較表!$C$5,(HLOOKUP('2025年12月'!X$29,料金比較表!$61:$71,'2025年12月'!$A32,FALSE)),IF($C$30=料金比較表!$C$6,(HLOOKUP('2025年12月'!X$29,料金比較表!$74:$84,'2025年12月'!$A32,FALSE))))))))</f>
        <v/>
      </c>
      <c r="Y32" s="63" t="str">
        <f ca="1">IF($C$30=料金比較表!$C$1,(HLOOKUP('2025年12月'!Y$29,料金比較表!$10:$20,'2025年12月'!$A32,FALSE)),IF($C$30=料金比較表!$C$2,(HLOOKUP('2025年12月'!Y$29,料金比較表!$23:$33,'2025年12月'!$A32,FALSE)),IF($C$30=料金比較表!$C$3,(HLOOKUP('2025年12月'!Y$29,料金比較表!$36:$46,'2025年12月'!$A32,FALSE)),IF($C$30=料金比較表!$C$4,(HLOOKUP('2025年12月'!Y$29,料金比較表!$48:$60,'2025年12月'!$A32,FALSE)),IF($C$30=料金比較表!$C$5,(HLOOKUP('2025年12月'!Y$29,料金比較表!$61:$71,'2025年12月'!$A32,FALSE)),IF($C$30=料金比較表!$C$6,(HLOOKUP('2025年12月'!Y$29,料金比較表!$74:$84,'2025年12月'!$A32,FALSE))))))))</f>
        <v/>
      </c>
      <c r="Z32" s="63" t="str">
        <f ca="1">IF($C$30=料金比較表!$C$1,(HLOOKUP('2025年12月'!Z$29,料金比較表!$10:$20,'2025年12月'!$A32,FALSE)),IF($C$30=料金比較表!$C$2,(HLOOKUP('2025年12月'!Z$29,料金比較表!$23:$33,'2025年12月'!$A32,FALSE)),IF($C$30=料金比較表!$C$3,(HLOOKUP('2025年12月'!Z$29,料金比較表!$36:$46,'2025年12月'!$A32,FALSE)),IF($C$30=料金比較表!$C$4,(HLOOKUP('2025年12月'!Z$29,料金比較表!$48:$60,'2025年12月'!$A32,FALSE)),IF($C$30=料金比較表!$C$5,(HLOOKUP('2025年12月'!Z$29,料金比較表!$61:$71,'2025年12月'!$A32,FALSE)),IF($C$30=料金比較表!$C$6,(HLOOKUP('2025年12月'!Z$29,料金比較表!$74:$84,'2025年12月'!$A32,FALSE))))))))</f>
        <v/>
      </c>
      <c r="AA32" s="63" t="str">
        <f ca="1">IF($C$30=料金比較表!$C$1,(HLOOKUP('2025年12月'!AA$29,料金比較表!$10:$20,'2025年12月'!$A32,FALSE)),IF($C$30=料金比較表!$C$2,(HLOOKUP('2025年12月'!AA$29,料金比較表!$23:$33,'2025年12月'!$A32,FALSE)),IF($C$30=料金比較表!$C$3,(HLOOKUP('2025年12月'!AA$29,料金比較表!$36:$46,'2025年12月'!$A32,FALSE)),IF($C$30=料金比較表!$C$4,(HLOOKUP('2025年12月'!AA$29,料金比較表!$48:$60,'2025年12月'!$A32,FALSE)),IF($C$30=料金比較表!$C$5,(HLOOKUP('2025年12月'!AA$29,料金比較表!$61:$71,'2025年12月'!$A32,FALSE)),IF($C$30=料金比較表!$C$6,(HLOOKUP('2025年12月'!AA$29,料金比較表!$74:$84,'2025年12月'!$A32,FALSE))))))))</f>
        <v/>
      </c>
      <c r="AB32" s="63" t="str">
        <f ca="1">IF($C$30=料金比較表!$C$1,(HLOOKUP('2025年12月'!AB$29,料金比較表!$10:$20,'2025年12月'!$A32,FALSE)),IF($C$30=料金比較表!$C$2,(HLOOKUP('2025年12月'!AB$29,料金比較表!$23:$33,'2025年12月'!$A32,FALSE)),IF($C$30=料金比較表!$C$3,(HLOOKUP('2025年12月'!AB$29,料金比較表!$36:$46,'2025年12月'!$A32,FALSE)),IF($C$30=料金比較表!$C$4,(HLOOKUP('2025年12月'!AB$29,料金比較表!$48:$60,'2025年12月'!$A32,FALSE)),IF($C$30=料金比較表!$C$5,(HLOOKUP('2025年12月'!AB$29,料金比較表!$61:$71,'2025年12月'!$A32,FALSE)),IF($C$30=料金比較表!$C$6,(HLOOKUP('2025年12月'!AB$29,料金比較表!$74:$84,'2025年12月'!$A32,FALSE))))))))</f>
        <v/>
      </c>
      <c r="AC32" s="63" t="str">
        <f ca="1">IF($C$30=料金比較表!$C$1,(HLOOKUP('2025年12月'!AC$29,料金比較表!$10:$20,'2025年12月'!$A32,FALSE)),IF($C$30=料金比較表!$C$2,(HLOOKUP('2025年12月'!AC$29,料金比較表!$23:$33,'2025年12月'!$A32,FALSE)),IF($C$30=料金比較表!$C$3,(HLOOKUP('2025年12月'!AC$29,料金比較表!$36:$46,'2025年12月'!$A32,FALSE)),IF($C$30=料金比較表!$C$4,(HLOOKUP('2025年12月'!AC$29,料金比較表!$48:$60,'2025年12月'!$A32,FALSE)),IF($C$30=料金比較表!$C$5,(HLOOKUP('2025年12月'!AC$29,料金比較表!$61:$71,'2025年12月'!$A32,FALSE)),IF($C$30=料金比較表!$C$6,(HLOOKUP('2025年12月'!AC$29,料金比較表!$74:$84,'2025年12月'!$A32,FALSE))))))))</f>
        <v/>
      </c>
      <c r="AD32" s="63" t="str">
        <f ca="1">IF($C$30=料金比較表!$C$1,(HLOOKUP('2025年12月'!AD$29,料金比較表!$10:$20,'2025年12月'!$A32,FALSE)),IF($C$30=料金比較表!$C$2,(HLOOKUP('2025年12月'!AD$29,料金比較表!$23:$33,'2025年12月'!$A32,FALSE)),IF($C$30=料金比較表!$C$3,(HLOOKUP('2025年12月'!AD$29,料金比較表!$36:$46,'2025年12月'!$A32,FALSE)),IF($C$30=料金比較表!$C$4,(HLOOKUP('2025年12月'!AD$29,料金比較表!$48:$60,'2025年12月'!$A32,FALSE)),IF($C$30=料金比較表!$C$5,(HLOOKUP('2025年12月'!AD$29,料金比較表!$61:$71,'2025年12月'!$A32,FALSE)),IF($C$30=料金比較表!$C$6,(HLOOKUP('2025年12月'!AD$29,料金比較表!$74:$84,'2025年12月'!$A32,FALSE))))))))</f>
        <v/>
      </c>
      <c r="AE32" s="63" t="str">
        <f ca="1">IF($C$30=料金比較表!$C$1,(HLOOKUP('2025年12月'!AE$29,料金比較表!$10:$20,'2025年12月'!$A32,FALSE)),IF($C$30=料金比較表!$C$2,(HLOOKUP('2025年12月'!AE$29,料金比較表!$23:$33,'2025年12月'!$A32,FALSE)),IF($C$30=料金比較表!$C$3,(HLOOKUP('2025年12月'!AE$29,料金比較表!$36:$46,'2025年12月'!$A32,FALSE)),IF($C$30=料金比較表!$C$4,(HLOOKUP('2025年12月'!AE$29,料金比較表!$48:$60,'2025年12月'!$A32,FALSE)),IF($C$30=料金比較表!$C$5,(HLOOKUP('2025年12月'!AE$29,料金比較表!$61:$71,'2025年12月'!$A32,FALSE)),IF($C$30=料金比較表!$C$6,(HLOOKUP('2025年12月'!AE$29,料金比較表!$74:$84,'2025年12月'!$A32,FALSE))))))))</f>
        <v/>
      </c>
      <c r="AF32" s="63" t="str">
        <f ca="1">IF($C$30=料金比較表!$C$1,(HLOOKUP('2025年12月'!AF$29,料金比較表!$10:$20,'2025年12月'!$A32,FALSE)),IF($C$30=料金比較表!$C$2,(HLOOKUP('2025年12月'!AF$29,料金比較表!$23:$33,'2025年12月'!$A32,FALSE)),IF($C$30=料金比較表!$C$3,(HLOOKUP('2025年12月'!AF$29,料金比較表!$36:$46,'2025年12月'!$A32,FALSE)),IF($C$30=料金比較表!$C$4,(HLOOKUP('2025年12月'!AF$29,料金比較表!$48:$60,'2025年12月'!$A32,FALSE)),IF($C$30=料金比較表!$C$5,(HLOOKUP('2025年12月'!AF$29,料金比較表!$61:$71,'2025年12月'!$A32,FALSE)),IF($C$30=料金比較表!$C$6,(HLOOKUP('2025年12月'!AF$29,料金比較表!$74:$84,'2025年12月'!$A32,FALSE))))))))</f>
        <v/>
      </c>
      <c r="AG32" s="63" t="str">
        <f ca="1">IF($C$30=料金比較表!$C$1,(HLOOKUP('2025年12月'!AG$29,料金比較表!$10:$20,'2025年12月'!$A32,FALSE)),IF($C$30=料金比較表!$C$2,(HLOOKUP('2025年12月'!AG$29,料金比較表!$23:$33,'2025年12月'!$A32,FALSE)),IF($C$30=料金比較表!$C$3,(HLOOKUP('2025年12月'!AG$29,料金比較表!$36:$46,'2025年12月'!$A32,FALSE)),IF($C$30=料金比較表!$C$4,(HLOOKUP('2025年12月'!AG$29,料金比較表!$48:$60,'2025年12月'!$A32,FALSE)),IF($C$30=料金比較表!$C$5,(HLOOKUP('2025年12月'!AG$29,料金比較表!$61:$71,'2025年12月'!$A32,FALSE)),IF($C$30=料金比較表!$C$6,(HLOOKUP('2025年12月'!AG$29,料金比較表!$74:$84,'2025年12月'!$A32,FALSE))))))))</f>
        <v/>
      </c>
      <c r="AH32" s="64" t="str">
        <f ca="1">IF($C$30=料金比較表!$C$1,(HLOOKUP('2025年12月'!AH$29,料金比較表!$10:$20,'2025年12月'!$A32,FALSE)),IF($C$30=料金比較表!$C$2,(HLOOKUP('2025年12月'!AH$29,料金比較表!$23:$33,'2025年12月'!$A32,FALSE)),IF($C$30=料金比較表!$C$3,(HLOOKUP('2025年12月'!AH$29,料金比較表!$36:$46,'2025年12月'!$A32,FALSE)),IF($C$30=料金比較表!$C$4,(HLOOKUP('2025年12月'!AH$29,料金比較表!$48:$60,'2025年12月'!$A32,FALSE)),IF($C$30=料金比較表!$C$5,(HLOOKUP('2025年12月'!AH$29,料金比較表!$61:$71,'2025年12月'!$A32,FALSE)),IF($C$30=料金比較表!$C$6,(HLOOKUP('2025年12月'!AH$29,料金比較表!$74:$84,'2025年12月'!$A32,FALSE))))))))</f>
        <v/>
      </c>
    </row>
    <row r="33" spans="1:35" x14ac:dyDescent="0.2">
      <c r="A33" s="4">
        <f t="shared" si="1"/>
        <v>5</v>
      </c>
      <c r="B33" s="311" t="str">
        <f>料金比較表!C14</f>
        <v>Ｙｕｋｉ　Ｓｕｉｔｅ　Ｋｏｕｒｉｊｉｍａ＜古宇利島＞</v>
      </c>
      <c r="C33" s="326"/>
      <c r="D33" s="62" t="str">
        <f ca="1">IF($C$30=料金比較表!$C$1,(HLOOKUP('2025年12月'!D$29,料金比較表!$10:$20,'2025年12月'!$A33,FALSE)),IF($C$30=料金比較表!$C$2,(HLOOKUP('2025年12月'!D$29,料金比較表!$23:$33,'2025年12月'!$A33,FALSE)),IF($C$30=料金比較表!$C$3,(HLOOKUP('2025年12月'!D$29,料金比較表!$36:$46,'2025年12月'!$A33,FALSE)),IF($C$30=料金比較表!$C$4,(HLOOKUP('2025年12月'!D$29,料金比較表!$48:$60,'2025年12月'!$A33,FALSE)),IF($C$30=料金比較表!$C$5,(HLOOKUP('2025年12月'!D$29,料金比較表!$61:$71,'2025年12月'!$A33,FALSE)),IF($C$30=料金比較表!$C$6,(HLOOKUP('2025年12月'!D$29,料金比較表!$74:$84,'2025年12月'!$A33,FALSE))))))))</f>
        <v/>
      </c>
      <c r="E33" s="63" t="str">
        <f ca="1">IF($C$30=料金比較表!$C$1,(HLOOKUP('2025年12月'!E$29,料金比較表!$10:$20,'2025年12月'!$A33,FALSE)),IF($C$30=料金比較表!$C$2,(HLOOKUP('2025年12月'!E$29,料金比較表!$23:$33,'2025年12月'!$A33,FALSE)),IF($C$30=料金比較表!$C$3,(HLOOKUP('2025年12月'!E$29,料金比較表!$36:$46,'2025年12月'!$A33,FALSE)),IF($C$30=料金比較表!$C$4,(HLOOKUP('2025年12月'!E$29,料金比較表!$48:$60,'2025年12月'!$A33,FALSE)),IF($C$30=料金比較表!$C$5,(HLOOKUP('2025年12月'!E$29,料金比較表!$61:$71,'2025年12月'!$A33,FALSE)),IF($C$30=料金比較表!$C$6,(HLOOKUP('2025年12月'!E$29,料金比較表!$74:$84,'2025年12月'!$A33,FALSE))))))))</f>
        <v/>
      </c>
      <c r="F33" s="63" t="str">
        <f ca="1">IF($C$30=料金比較表!$C$1,(HLOOKUP('2025年12月'!F$29,料金比較表!$10:$20,'2025年12月'!$A33,FALSE)),IF($C$30=料金比較表!$C$2,(HLOOKUP('2025年12月'!F$29,料金比較表!$23:$33,'2025年12月'!$A33,FALSE)),IF($C$30=料金比較表!$C$3,(HLOOKUP('2025年12月'!F$29,料金比較表!$36:$46,'2025年12月'!$A33,FALSE)),IF($C$30=料金比較表!$C$4,(HLOOKUP('2025年12月'!F$29,料金比較表!$48:$60,'2025年12月'!$A33,FALSE)),IF($C$30=料金比較表!$C$5,(HLOOKUP('2025年12月'!F$29,料金比較表!$61:$71,'2025年12月'!$A33,FALSE)),IF($C$30=料金比較表!$C$6,(HLOOKUP('2025年12月'!F$29,料金比較表!$74:$84,'2025年12月'!$A33,FALSE))))))))</f>
        <v/>
      </c>
      <c r="G33" s="63" t="str">
        <f ca="1">IF($C$30=料金比較表!$C$1,(HLOOKUP('2025年12月'!G$29,料金比較表!$10:$20,'2025年12月'!$A33,FALSE)),IF($C$30=料金比較表!$C$2,(HLOOKUP('2025年12月'!G$29,料金比較表!$23:$33,'2025年12月'!$A33,FALSE)),IF($C$30=料金比較表!$C$3,(HLOOKUP('2025年12月'!G$29,料金比較表!$36:$46,'2025年12月'!$A33,FALSE)),IF($C$30=料金比較表!$C$4,(HLOOKUP('2025年12月'!G$29,料金比較表!$48:$60,'2025年12月'!$A33,FALSE)),IF($C$30=料金比較表!$C$5,(HLOOKUP('2025年12月'!G$29,料金比較表!$61:$71,'2025年12月'!$A33,FALSE)),IF($C$30=料金比較表!$C$6,(HLOOKUP('2025年12月'!G$29,料金比較表!$74:$84,'2025年12月'!$A33,FALSE))))))))</f>
        <v/>
      </c>
      <c r="H33" s="63" t="str">
        <f ca="1">IF($C$30=料金比較表!$C$1,(HLOOKUP('2025年12月'!H$29,料金比較表!$10:$20,'2025年12月'!$A33,FALSE)),IF($C$30=料金比較表!$C$2,(HLOOKUP('2025年12月'!H$29,料金比較表!$23:$33,'2025年12月'!$A33,FALSE)),IF($C$30=料金比較表!$C$3,(HLOOKUP('2025年12月'!H$29,料金比較表!$36:$46,'2025年12月'!$A33,FALSE)),IF($C$30=料金比較表!$C$4,(HLOOKUP('2025年12月'!H$29,料金比較表!$48:$60,'2025年12月'!$A33,FALSE)),IF($C$30=料金比較表!$C$5,(HLOOKUP('2025年12月'!H$29,料金比較表!$61:$71,'2025年12月'!$A33,FALSE)),IF($C$30=料金比較表!$C$6,(HLOOKUP('2025年12月'!H$29,料金比較表!$74:$84,'2025年12月'!$A33,FALSE))))))))</f>
        <v/>
      </c>
      <c r="I33" s="63" t="str">
        <f ca="1">IF($C$30=料金比較表!$C$1,(HLOOKUP('2025年12月'!I$29,料金比較表!$10:$20,'2025年12月'!$A33,FALSE)),IF($C$30=料金比較表!$C$2,(HLOOKUP('2025年12月'!I$29,料金比較表!$23:$33,'2025年12月'!$A33,FALSE)),IF($C$30=料金比較表!$C$3,(HLOOKUP('2025年12月'!I$29,料金比較表!$36:$46,'2025年12月'!$A33,FALSE)),IF($C$30=料金比較表!$C$4,(HLOOKUP('2025年12月'!I$29,料金比較表!$48:$60,'2025年12月'!$A33,FALSE)),IF($C$30=料金比較表!$C$5,(HLOOKUP('2025年12月'!I$29,料金比較表!$61:$71,'2025年12月'!$A33,FALSE)),IF($C$30=料金比較表!$C$6,(HLOOKUP('2025年12月'!I$29,料金比較表!$74:$84,'2025年12月'!$A33,FALSE))))))))</f>
        <v/>
      </c>
      <c r="J33" s="63" t="str">
        <f ca="1">IF($C$30=料金比較表!$C$1,(HLOOKUP('2025年12月'!J$29,料金比較表!$10:$20,'2025年12月'!$A33,FALSE)),IF($C$30=料金比較表!$C$2,(HLOOKUP('2025年12月'!J$29,料金比較表!$23:$33,'2025年12月'!$A33,FALSE)),IF($C$30=料金比較表!$C$3,(HLOOKUP('2025年12月'!J$29,料金比較表!$36:$46,'2025年12月'!$A33,FALSE)),IF($C$30=料金比較表!$C$4,(HLOOKUP('2025年12月'!J$29,料金比較表!$48:$60,'2025年12月'!$A33,FALSE)),IF($C$30=料金比較表!$C$5,(HLOOKUP('2025年12月'!J$29,料金比較表!$61:$71,'2025年12月'!$A33,FALSE)),IF($C$30=料金比較表!$C$6,(HLOOKUP('2025年12月'!J$29,料金比較表!$74:$84,'2025年12月'!$A33,FALSE))))))))</f>
        <v/>
      </c>
      <c r="K33" s="63" t="str">
        <f ca="1">IF($C$30=料金比較表!$C$1,(HLOOKUP('2025年12月'!K$29,料金比較表!$10:$20,'2025年12月'!$A33,FALSE)),IF($C$30=料金比較表!$C$2,(HLOOKUP('2025年12月'!K$29,料金比較表!$23:$33,'2025年12月'!$A33,FALSE)),IF($C$30=料金比較表!$C$3,(HLOOKUP('2025年12月'!K$29,料金比較表!$36:$46,'2025年12月'!$A33,FALSE)),IF($C$30=料金比較表!$C$4,(HLOOKUP('2025年12月'!K$29,料金比較表!$48:$60,'2025年12月'!$A33,FALSE)),IF($C$30=料金比較表!$C$5,(HLOOKUP('2025年12月'!K$29,料金比較表!$61:$71,'2025年12月'!$A33,FALSE)),IF($C$30=料金比較表!$C$6,(HLOOKUP('2025年12月'!K$29,料金比較表!$74:$84,'2025年12月'!$A33,FALSE))))))))</f>
        <v/>
      </c>
      <c r="L33" s="63" t="str">
        <f ca="1">IF($C$30=料金比較表!$C$1,(HLOOKUP('2025年12月'!L$29,料金比較表!$10:$20,'2025年12月'!$A33,FALSE)),IF($C$30=料金比較表!$C$2,(HLOOKUP('2025年12月'!L$29,料金比較表!$23:$33,'2025年12月'!$A33,FALSE)),IF($C$30=料金比較表!$C$3,(HLOOKUP('2025年12月'!L$29,料金比較表!$36:$46,'2025年12月'!$A33,FALSE)),IF($C$30=料金比較表!$C$4,(HLOOKUP('2025年12月'!L$29,料金比較表!$48:$60,'2025年12月'!$A33,FALSE)),IF($C$30=料金比較表!$C$5,(HLOOKUP('2025年12月'!L$29,料金比較表!$61:$71,'2025年12月'!$A33,FALSE)),IF($C$30=料金比較表!$C$6,(HLOOKUP('2025年12月'!L$29,料金比較表!$74:$84,'2025年12月'!$A33,FALSE))))))))</f>
        <v/>
      </c>
      <c r="M33" s="63" t="str">
        <f ca="1">IF($C$30=料金比較表!$C$1,(HLOOKUP('2025年12月'!M$29,料金比較表!$10:$20,'2025年12月'!$A33,FALSE)),IF($C$30=料金比較表!$C$2,(HLOOKUP('2025年12月'!M$29,料金比較表!$23:$33,'2025年12月'!$A33,FALSE)),IF($C$30=料金比較表!$C$3,(HLOOKUP('2025年12月'!M$29,料金比較表!$36:$46,'2025年12月'!$A33,FALSE)),IF($C$30=料金比較表!$C$4,(HLOOKUP('2025年12月'!M$29,料金比較表!$48:$60,'2025年12月'!$A33,FALSE)),IF($C$30=料金比較表!$C$5,(HLOOKUP('2025年12月'!M$29,料金比較表!$61:$71,'2025年12月'!$A33,FALSE)),IF($C$30=料金比較表!$C$6,(HLOOKUP('2025年12月'!M$29,料金比較表!$74:$84,'2025年12月'!$A33,FALSE))))))))</f>
        <v/>
      </c>
      <c r="N33" s="63" t="str">
        <f ca="1">IF($C$30=料金比較表!$C$1,(HLOOKUP('2025年12月'!N$29,料金比較表!$10:$20,'2025年12月'!$A33,FALSE)),IF($C$30=料金比較表!$C$2,(HLOOKUP('2025年12月'!N$29,料金比較表!$23:$33,'2025年12月'!$A33,FALSE)),IF($C$30=料金比較表!$C$3,(HLOOKUP('2025年12月'!N$29,料金比較表!$36:$46,'2025年12月'!$A33,FALSE)),IF($C$30=料金比較表!$C$4,(HLOOKUP('2025年12月'!N$29,料金比較表!$48:$60,'2025年12月'!$A33,FALSE)),IF($C$30=料金比較表!$C$5,(HLOOKUP('2025年12月'!N$29,料金比較表!$61:$71,'2025年12月'!$A33,FALSE)),IF($C$30=料金比較表!$C$6,(HLOOKUP('2025年12月'!N$29,料金比較表!$74:$84,'2025年12月'!$A33,FALSE))))))))</f>
        <v/>
      </c>
      <c r="O33" s="63" t="str">
        <f ca="1">IF($C$30=料金比較表!$C$1,(HLOOKUP('2025年12月'!O$29,料金比較表!$10:$20,'2025年12月'!$A33,FALSE)),IF($C$30=料金比較表!$C$2,(HLOOKUP('2025年12月'!O$29,料金比較表!$23:$33,'2025年12月'!$A33,FALSE)),IF($C$30=料金比較表!$C$3,(HLOOKUP('2025年12月'!O$29,料金比較表!$36:$46,'2025年12月'!$A33,FALSE)),IF($C$30=料金比較表!$C$4,(HLOOKUP('2025年12月'!O$29,料金比較表!$48:$60,'2025年12月'!$A33,FALSE)),IF($C$30=料金比較表!$C$5,(HLOOKUP('2025年12月'!O$29,料金比較表!$61:$71,'2025年12月'!$A33,FALSE)),IF($C$30=料金比較表!$C$6,(HLOOKUP('2025年12月'!O$29,料金比較表!$74:$84,'2025年12月'!$A33,FALSE))))))))</f>
        <v/>
      </c>
      <c r="P33" s="63" t="str">
        <f ca="1">IF($C$30=料金比較表!$C$1,(HLOOKUP('2025年12月'!P$29,料金比較表!$10:$20,'2025年12月'!$A33,FALSE)),IF($C$30=料金比較表!$C$2,(HLOOKUP('2025年12月'!P$29,料金比較表!$23:$33,'2025年12月'!$A33,FALSE)),IF($C$30=料金比較表!$C$3,(HLOOKUP('2025年12月'!P$29,料金比較表!$36:$46,'2025年12月'!$A33,FALSE)),IF($C$30=料金比較表!$C$4,(HLOOKUP('2025年12月'!P$29,料金比較表!$48:$60,'2025年12月'!$A33,FALSE)),IF($C$30=料金比較表!$C$5,(HLOOKUP('2025年12月'!P$29,料金比較表!$61:$71,'2025年12月'!$A33,FALSE)),IF($C$30=料金比較表!$C$6,(HLOOKUP('2025年12月'!P$29,料金比較表!$74:$84,'2025年12月'!$A33,FALSE))))))))</f>
        <v/>
      </c>
      <c r="Q33" s="63" t="str">
        <f ca="1">IF($C$30=料金比較表!$C$1,(HLOOKUP('2025年12月'!Q$29,料金比較表!$10:$20,'2025年12月'!$A33,FALSE)),IF($C$30=料金比較表!$C$2,(HLOOKUP('2025年12月'!Q$29,料金比較表!$23:$33,'2025年12月'!$A33,FALSE)),IF($C$30=料金比較表!$C$3,(HLOOKUP('2025年12月'!Q$29,料金比較表!$36:$46,'2025年12月'!$A33,FALSE)),IF($C$30=料金比較表!$C$4,(HLOOKUP('2025年12月'!Q$29,料金比較表!$48:$60,'2025年12月'!$A33,FALSE)),IF($C$30=料金比較表!$C$5,(HLOOKUP('2025年12月'!Q$29,料金比較表!$61:$71,'2025年12月'!$A33,FALSE)),IF($C$30=料金比較表!$C$6,(HLOOKUP('2025年12月'!Q$29,料金比較表!$74:$84,'2025年12月'!$A33,FALSE))))))))</f>
        <v/>
      </c>
      <c r="R33" s="63" t="str">
        <f ca="1">IF($C$30=料金比較表!$C$1,(HLOOKUP('2025年12月'!R$29,料金比較表!$10:$20,'2025年12月'!$A33,FALSE)),IF($C$30=料金比較表!$C$2,(HLOOKUP('2025年12月'!R$29,料金比較表!$23:$33,'2025年12月'!$A33,FALSE)),IF($C$30=料金比較表!$C$3,(HLOOKUP('2025年12月'!R$29,料金比較表!$36:$46,'2025年12月'!$A33,FALSE)),IF($C$30=料金比較表!$C$4,(HLOOKUP('2025年12月'!R$29,料金比較表!$48:$60,'2025年12月'!$A33,FALSE)),IF($C$30=料金比較表!$C$5,(HLOOKUP('2025年12月'!R$29,料金比較表!$61:$71,'2025年12月'!$A33,FALSE)),IF($C$30=料金比較表!$C$6,(HLOOKUP('2025年12月'!R$29,料金比較表!$74:$84,'2025年12月'!$A33,FALSE))))))))</f>
        <v/>
      </c>
      <c r="S33" s="63" t="str">
        <f ca="1">IF($C$30=料金比較表!$C$1,(HLOOKUP('2025年12月'!S$29,料金比較表!$10:$20,'2025年12月'!$A33,FALSE)),IF($C$30=料金比較表!$C$2,(HLOOKUP('2025年12月'!S$29,料金比較表!$23:$33,'2025年12月'!$A33,FALSE)),IF($C$30=料金比較表!$C$3,(HLOOKUP('2025年12月'!S$29,料金比較表!$36:$46,'2025年12月'!$A33,FALSE)),IF($C$30=料金比較表!$C$4,(HLOOKUP('2025年12月'!S$29,料金比較表!$48:$60,'2025年12月'!$A33,FALSE)),IF($C$30=料金比較表!$C$5,(HLOOKUP('2025年12月'!S$29,料金比較表!$61:$71,'2025年12月'!$A33,FALSE)),IF($C$30=料金比較表!$C$6,(HLOOKUP('2025年12月'!S$29,料金比較表!$74:$84,'2025年12月'!$A33,FALSE))))))))</f>
        <v/>
      </c>
      <c r="T33" s="63" t="str">
        <f ca="1">IF($C$30=料金比較表!$C$1,(HLOOKUP('2025年12月'!T$29,料金比較表!$10:$20,'2025年12月'!$A33,FALSE)),IF($C$30=料金比較表!$C$2,(HLOOKUP('2025年12月'!T$29,料金比較表!$23:$33,'2025年12月'!$A33,FALSE)),IF($C$30=料金比較表!$C$3,(HLOOKUP('2025年12月'!T$29,料金比較表!$36:$46,'2025年12月'!$A33,FALSE)),IF($C$30=料金比較表!$C$4,(HLOOKUP('2025年12月'!T$29,料金比較表!$48:$60,'2025年12月'!$A33,FALSE)),IF($C$30=料金比較表!$C$5,(HLOOKUP('2025年12月'!T$29,料金比較表!$61:$71,'2025年12月'!$A33,FALSE)),IF($C$30=料金比較表!$C$6,(HLOOKUP('2025年12月'!T$29,料金比較表!$74:$84,'2025年12月'!$A33,FALSE))))))))</f>
        <v/>
      </c>
      <c r="U33" s="63" t="str">
        <f ca="1">IF($C$30=料金比較表!$C$1,(HLOOKUP('2025年12月'!U$29,料金比較表!$10:$20,'2025年12月'!$A33,FALSE)),IF($C$30=料金比較表!$C$2,(HLOOKUP('2025年12月'!U$29,料金比較表!$23:$33,'2025年12月'!$A33,FALSE)),IF($C$30=料金比較表!$C$3,(HLOOKUP('2025年12月'!U$29,料金比較表!$36:$46,'2025年12月'!$A33,FALSE)),IF($C$30=料金比較表!$C$4,(HLOOKUP('2025年12月'!U$29,料金比較表!$48:$60,'2025年12月'!$A33,FALSE)),IF($C$30=料金比較表!$C$5,(HLOOKUP('2025年12月'!U$29,料金比較表!$61:$71,'2025年12月'!$A33,FALSE)),IF($C$30=料金比較表!$C$6,(HLOOKUP('2025年12月'!U$29,料金比較表!$74:$84,'2025年12月'!$A33,FALSE))))))))</f>
        <v/>
      </c>
      <c r="V33" s="63" t="str">
        <f ca="1">IF($C$30=料金比較表!$C$1,(HLOOKUP('2025年12月'!V$29,料金比較表!$10:$20,'2025年12月'!$A33,FALSE)),IF($C$30=料金比較表!$C$2,(HLOOKUP('2025年12月'!V$29,料金比較表!$23:$33,'2025年12月'!$A33,FALSE)),IF($C$30=料金比較表!$C$3,(HLOOKUP('2025年12月'!V$29,料金比較表!$36:$46,'2025年12月'!$A33,FALSE)),IF($C$30=料金比較表!$C$4,(HLOOKUP('2025年12月'!V$29,料金比較表!$48:$60,'2025年12月'!$A33,FALSE)),IF($C$30=料金比較表!$C$5,(HLOOKUP('2025年12月'!V$29,料金比較表!$61:$71,'2025年12月'!$A33,FALSE)),IF($C$30=料金比較表!$C$6,(HLOOKUP('2025年12月'!V$29,料金比較表!$74:$84,'2025年12月'!$A33,FALSE))))))))</f>
        <v/>
      </c>
      <c r="W33" s="63" t="str">
        <f ca="1">IF($C$30=料金比較表!$C$1,(HLOOKUP('2025年12月'!W$29,料金比較表!$10:$20,'2025年12月'!$A33,FALSE)),IF($C$30=料金比較表!$C$2,(HLOOKUP('2025年12月'!W$29,料金比較表!$23:$33,'2025年12月'!$A33,FALSE)),IF($C$30=料金比較表!$C$3,(HLOOKUP('2025年12月'!W$29,料金比較表!$36:$46,'2025年12月'!$A33,FALSE)),IF($C$30=料金比較表!$C$4,(HLOOKUP('2025年12月'!W$29,料金比較表!$48:$60,'2025年12月'!$A33,FALSE)),IF($C$30=料金比較表!$C$5,(HLOOKUP('2025年12月'!W$29,料金比較表!$61:$71,'2025年12月'!$A33,FALSE)),IF($C$30=料金比較表!$C$6,(HLOOKUP('2025年12月'!W$29,料金比較表!$74:$84,'2025年12月'!$A33,FALSE))))))))</f>
        <v/>
      </c>
      <c r="X33" s="63" t="str">
        <f ca="1">IF($C$30=料金比較表!$C$1,(HLOOKUP('2025年12月'!X$29,料金比較表!$10:$20,'2025年12月'!$A33,FALSE)),IF($C$30=料金比較表!$C$2,(HLOOKUP('2025年12月'!X$29,料金比較表!$23:$33,'2025年12月'!$A33,FALSE)),IF($C$30=料金比較表!$C$3,(HLOOKUP('2025年12月'!X$29,料金比較表!$36:$46,'2025年12月'!$A33,FALSE)),IF($C$30=料金比較表!$C$4,(HLOOKUP('2025年12月'!X$29,料金比較表!$48:$60,'2025年12月'!$A33,FALSE)),IF($C$30=料金比較表!$C$5,(HLOOKUP('2025年12月'!X$29,料金比較表!$61:$71,'2025年12月'!$A33,FALSE)),IF($C$30=料金比較表!$C$6,(HLOOKUP('2025年12月'!X$29,料金比較表!$74:$84,'2025年12月'!$A33,FALSE))))))))</f>
        <v/>
      </c>
      <c r="Y33" s="63" t="str">
        <f ca="1">IF($C$30=料金比較表!$C$1,(HLOOKUP('2025年12月'!Y$29,料金比較表!$10:$20,'2025年12月'!$A33,FALSE)),IF($C$30=料金比較表!$C$2,(HLOOKUP('2025年12月'!Y$29,料金比較表!$23:$33,'2025年12月'!$A33,FALSE)),IF($C$30=料金比較表!$C$3,(HLOOKUP('2025年12月'!Y$29,料金比較表!$36:$46,'2025年12月'!$A33,FALSE)),IF($C$30=料金比較表!$C$4,(HLOOKUP('2025年12月'!Y$29,料金比較表!$48:$60,'2025年12月'!$A33,FALSE)),IF($C$30=料金比較表!$C$5,(HLOOKUP('2025年12月'!Y$29,料金比較表!$61:$71,'2025年12月'!$A33,FALSE)),IF($C$30=料金比較表!$C$6,(HLOOKUP('2025年12月'!Y$29,料金比較表!$74:$84,'2025年12月'!$A33,FALSE))))))))</f>
        <v/>
      </c>
      <c r="Z33" s="63" t="str">
        <f ca="1">IF($C$30=料金比較表!$C$1,(HLOOKUP('2025年12月'!Z$29,料金比較表!$10:$20,'2025年12月'!$A33,FALSE)),IF($C$30=料金比較表!$C$2,(HLOOKUP('2025年12月'!Z$29,料金比較表!$23:$33,'2025年12月'!$A33,FALSE)),IF($C$30=料金比較表!$C$3,(HLOOKUP('2025年12月'!Z$29,料金比較表!$36:$46,'2025年12月'!$A33,FALSE)),IF($C$30=料金比較表!$C$4,(HLOOKUP('2025年12月'!Z$29,料金比較表!$48:$60,'2025年12月'!$A33,FALSE)),IF($C$30=料金比較表!$C$5,(HLOOKUP('2025年12月'!Z$29,料金比較表!$61:$71,'2025年12月'!$A33,FALSE)),IF($C$30=料金比較表!$C$6,(HLOOKUP('2025年12月'!Z$29,料金比較表!$74:$84,'2025年12月'!$A33,FALSE))))))))</f>
        <v/>
      </c>
      <c r="AA33" s="63" t="str">
        <f ca="1">IF($C$30=料金比較表!$C$1,(HLOOKUP('2025年12月'!AA$29,料金比較表!$10:$20,'2025年12月'!$A33,FALSE)),IF($C$30=料金比較表!$C$2,(HLOOKUP('2025年12月'!AA$29,料金比較表!$23:$33,'2025年12月'!$A33,FALSE)),IF($C$30=料金比較表!$C$3,(HLOOKUP('2025年12月'!AA$29,料金比較表!$36:$46,'2025年12月'!$A33,FALSE)),IF($C$30=料金比較表!$C$4,(HLOOKUP('2025年12月'!AA$29,料金比較表!$48:$60,'2025年12月'!$A33,FALSE)),IF($C$30=料金比較表!$C$5,(HLOOKUP('2025年12月'!AA$29,料金比較表!$61:$71,'2025年12月'!$A33,FALSE)),IF($C$30=料金比較表!$C$6,(HLOOKUP('2025年12月'!AA$29,料金比較表!$74:$84,'2025年12月'!$A33,FALSE))))))))</f>
        <v/>
      </c>
      <c r="AB33" s="63" t="str">
        <f ca="1">IF($C$30=料金比較表!$C$1,(HLOOKUP('2025年12月'!AB$29,料金比較表!$10:$20,'2025年12月'!$A33,FALSE)),IF($C$30=料金比較表!$C$2,(HLOOKUP('2025年12月'!AB$29,料金比較表!$23:$33,'2025年12月'!$A33,FALSE)),IF($C$30=料金比較表!$C$3,(HLOOKUP('2025年12月'!AB$29,料金比較表!$36:$46,'2025年12月'!$A33,FALSE)),IF($C$30=料金比較表!$C$4,(HLOOKUP('2025年12月'!AB$29,料金比較表!$48:$60,'2025年12月'!$A33,FALSE)),IF($C$30=料金比較表!$C$5,(HLOOKUP('2025年12月'!AB$29,料金比較表!$61:$71,'2025年12月'!$A33,FALSE)),IF($C$30=料金比較表!$C$6,(HLOOKUP('2025年12月'!AB$29,料金比較表!$74:$84,'2025年12月'!$A33,FALSE))))))))</f>
        <v/>
      </c>
      <c r="AC33" s="63" t="str">
        <f ca="1">IF($C$30=料金比較表!$C$1,(HLOOKUP('2025年12月'!AC$29,料金比較表!$10:$20,'2025年12月'!$A33,FALSE)),IF($C$30=料金比較表!$C$2,(HLOOKUP('2025年12月'!AC$29,料金比較表!$23:$33,'2025年12月'!$A33,FALSE)),IF($C$30=料金比較表!$C$3,(HLOOKUP('2025年12月'!AC$29,料金比較表!$36:$46,'2025年12月'!$A33,FALSE)),IF($C$30=料金比較表!$C$4,(HLOOKUP('2025年12月'!AC$29,料金比較表!$48:$60,'2025年12月'!$A33,FALSE)),IF($C$30=料金比較表!$C$5,(HLOOKUP('2025年12月'!AC$29,料金比較表!$61:$71,'2025年12月'!$A33,FALSE)),IF($C$30=料金比較表!$C$6,(HLOOKUP('2025年12月'!AC$29,料金比較表!$74:$84,'2025年12月'!$A33,FALSE))))))))</f>
        <v/>
      </c>
      <c r="AD33" s="63" t="str">
        <f ca="1">IF($C$30=料金比較表!$C$1,(HLOOKUP('2025年12月'!AD$29,料金比較表!$10:$20,'2025年12月'!$A33,FALSE)),IF($C$30=料金比較表!$C$2,(HLOOKUP('2025年12月'!AD$29,料金比較表!$23:$33,'2025年12月'!$A33,FALSE)),IF($C$30=料金比較表!$C$3,(HLOOKUP('2025年12月'!AD$29,料金比較表!$36:$46,'2025年12月'!$A33,FALSE)),IF($C$30=料金比較表!$C$4,(HLOOKUP('2025年12月'!AD$29,料金比較表!$48:$60,'2025年12月'!$A33,FALSE)),IF($C$30=料金比較表!$C$5,(HLOOKUP('2025年12月'!AD$29,料金比較表!$61:$71,'2025年12月'!$A33,FALSE)),IF($C$30=料金比較表!$C$6,(HLOOKUP('2025年12月'!AD$29,料金比較表!$74:$84,'2025年12月'!$A33,FALSE))))))))</f>
        <v/>
      </c>
      <c r="AE33" s="63" t="str">
        <f ca="1">IF($C$30=料金比較表!$C$1,(HLOOKUP('2025年12月'!AE$29,料金比較表!$10:$20,'2025年12月'!$A33,FALSE)),IF($C$30=料金比較表!$C$2,(HLOOKUP('2025年12月'!AE$29,料金比較表!$23:$33,'2025年12月'!$A33,FALSE)),IF($C$30=料金比較表!$C$3,(HLOOKUP('2025年12月'!AE$29,料金比較表!$36:$46,'2025年12月'!$A33,FALSE)),IF($C$30=料金比較表!$C$4,(HLOOKUP('2025年12月'!AE$29,料金比較表!$48:$60,'2025年12月'!$A33,FALSE)),IF($C$30=料金比較表!$C$5,(HLOOKUP('2025年12月'!AE$29,料金比較表!$61:$71,'2025年12月'!$A33,FALSE)),IF($C$30=料金比較表!$C$6,(HLOOKUP('2025年12月'!AE$29,料金比較表!$74:$84,'2025年12月'!$A33,FALSE))))))))</f>
        <v/>
      </c>
      <c r="AF33" s="63" t="str">
        <f ca="1">IF($C$30=料金比較表!$C$1,(HLOOKUP('2025年12月'!AF$29,料金比較表!$10:$20,'2025年12月'!$A33,FALSE)),IF($C$30=料金比較表!$C$2,(HLOOKUP('2025年12月'!AF$29,料金比較表!$23:$33,'2025年12月'!$A33,FALSE)),IF($C$30=料金比較表!$C$3,(HLOOKUP('2025年12月'!AF$29,料金比較表!$36:$46,'2025年12月'!$A33,FALSE)),IF($C$30=料金比較表!$C$4,(HLOOKUP('2025年12月'!AF$29,料金比較表!$48:$60,'2025年12月'!$A33,FALSE)),IF($C$30=料金比較表!$C$5,(HLOOKUP('2025年12月'!AF$29,料金比較表!$61:$71,'2025年12月'!$A33,FALSE)),IF($C$30=料金比較表!$C$6,(HLOOKUP('2025年12月'!AF$29,料金比較表!$74:$84,'2025年12月'!$A33,FALSE))))))))</f>
        <v/>
      </c>
      <c r="AG33" s="63" t="str">
        <f ca="1">IF($C$30=料金比較表!$C$1,(HLOOKUP('2025年12月'!AG$29,料金比較表!$10:$20,'2025年12月'!$A33,FALSE)),IF($C$30=料金比較表!$C$2,(HLOOKUP('2025年12月'!AG$29,料金比較表!$23:$33,'2025年12月'!$A33,FALSE)),IF($C$30=料金比較表!$C$3,(HLOOKUP('2025年12月'!AG$29,料金比較表!$36:$46,'2025年12月'!$A33,FALSE)),IF($C$30=料金比較表!$C$4,(HLOOKUP('2025年12月'!AG$29,料金比較表!$48:$60,'2025年12月'!$A33,FALSE)),IF($C$30=料金比較表!$C$5,(HLOOKUP('2025年12月'!AG$29,料金比較表!$61:$71,'2025年12月'!$A33,FALSE)),IF($C$30=料金比較表!$C$6,(HLOOKUP('2025年12月'!AG$29,料金比較表!$74:$84,'2025年12月'!$A33,FALSE))))))))</f>
        <v/>
      </c>
      <c r="AH33" s="64" t="str">
        <f ca="1">IF($C$30=料金比較表!$C$1,(HLOOKUP('2025年12月'!AH$29,料金比較表!$10:$20,'2025年12月'!$A33,FALSE)),IF($C$30=料金比較表!$C$2,(HLOOKUP('2025年12月'!AH$29,料金比較表!$23:$33,'2025年12月'!$A33,FALSE)),IF($C$30=料金比較表!$C$3,(HLOOKUP('2025年12月'!AH$29,料金比較表!$36:$46,'2025年12月'!$A33,FALSE)),IF($C$30=料金比較表!$C$4,(HLOOKUP('2025年12月'!AH$29,料金比較表!$48:$60,'2025年12月'!$A33,FALSE)),IF($C$30=料金比較表!$C$5,(HLOOKUP('2025年12月'!AH$29,料金比較表!$61:$71,'2025年12月'!$A33,FALSE)),IF($C$30=料金比較表!$C$6,(HLOOKUP('2025年12月'!AH$29,料金比較表!$74:$84,'2025年12月'!$A33,FALSE))))))))</f>
        <v/>
      </c>
    </row>
    <row r="34" spans="1:35" x14ac:dyDescent="0.2">
      <c r="A34" s="4">
        <f t="shared" si="1"/>
        <v>6</v>
      </c>
      <c r="B34" s="312" t="str">
        <f>料金比較表!C15</f>
        <v>ＢＡＴＯＮ　ＳＵＩＴＥ　沖縄古宇利島</v>
      </c>
      <c r="C34" s="326"/>
      <c r="D34" s="186" t="str">
        <f ca="1">IF($C$30=料金比較表!$C$1,(HLOOKUP('2025年12月'!D$29,料金比較表!$10:$20,'2025年12月'!$A34,FALSE)),IF($C$30=料金比較表!$C$2,(HLOOKUP('2025年12月'!D$29,料金比較表!$23:$33,'2025年12月'!$A34,FALSE)),IF($C$30=料金比較表!$C$3,(HLOOKUP('2025年12月'!D$29,料金比較表!$36:$46,'2025年12月'!$A34,FALSE)),IF($C$30=料金比較表!$C$4,(HLOOKUP('2025年12月'!D$29,料金比較表!$48:$60,'2025年12月'!$A34,FALSE)),IF($C$30=料金比較表!$C$5,(HLOOKUP('2025年12月'!D$29,料金比較表!$61:$71,'2025年12月'!$A34,FALSE)),IF($C$30=料金比較表!$C$6,(HLOOKUP('2025年12月'!D$29,料金比較表!$74:$84,'2025年12月'!$A34,FALSE))))))))</f>
        <v/>
      </c>
      <c r="E34" s="187" t="str">
        <f ca="1">IF($C$30=料金比較表!$C$1,(HLOOKUP('2025年12月'!E$29,料金比較表!$10:$20,'2025年12月'!$A34,FALSE)),IF($C$30=料金比較表!$C$2,(HLOOKUP('2025年12月'!E$29,料金比較表!$23:$33,'2025年12月'!$A34,FALSE)),IF($C$30=料金比較表!$C$3,(HLOOKUP('2025年12月'!E$29,料金比較表!$36:$46,'2025年12月'!$A34,FALSE)),IF($C$30=料金比較表!$C$4,(HLOOKUP('2025年12月'!E$29,料金比較表!$48:$60,'2025年12月'!$A34,FALSE)),IF($C$30=料金比較表!$C$5,(HLOOKUP('2025年12月'!E$29,料金比較表!$61:$71,'2025年12月'!$A34,FALSE)),IF($C$30=料金比較表!$C$6,(HLOOKUP('2025年12月'!E$29,料金比較表!$74:$84,'2025年12月'!$A34,FALSE))))))))</f>
        <v/>
      </c>
      <c r="F34" s="187" t="str">
        <f ca="1">IF($C$30=料金比較表!$C$1,(HLOOKUP('2025年12月'!F$29,料金比較表!$10:$20,'2025年12月'!$A34,FALSE)),IF($C$30=料金比較表!$C$2,(HLOOKUP('2025年12月'!F$29,料金比較表!$23:$33,'2025年12月'!$A34,FALSE)),IF($C$30=料金比較表!$C$3,(HLOOKUP('2025年12月'!F$29,料金比較表!$36:$46,'2025年12月'!$A34,FALSE)),IF($C$30=料金比較表!$C$4,(HLOOKUP('2025年12月'!F$29,料金比較表!$48:$60,'2025年12月'!$A34,FALSE)),IF($C$30=料金比較表!$C$5,(HLOOKUP('2025年12月'!F$29,料金比較表!$61:$71,'2025年12月'!$A34,FALSE)),IF($C$30=料金比較表!$C$6,(HLOOKUP('2025年12月'!F$29,料金比較表!$74:$84,'2025年12月'!$A34,FALSE))))))))</f>
        <v/>
      </c>
      <c r="G34" s="187" t="str">
        <f ca="1">IF($C$30=料金比較表!$C$1,(HLOOKUP('2025年12月'!G$29,料金比較表!$10:$20,'2025年12月'!$A34,FALSE)),IF($C$30=料金比較表!$C$2,(HLOOKUP('2025年12月'!G$29,料金比較表!$23:$33,'2025年12月'!$A34,FALSE)),IF($C$30=料金比較表!$C$3,(HLOOKUP('2025年12月'!G$29,料金比較表!$36:$46,'2025年12月'!$A34,FALSE)),IF($C$30=料金比較表!$C$4,(HLOOKUP('2025年12月'!G$29,料金比較表!$48:$60,'2025年12月'!$A34,FALSE)),IF($C$30=料金比較表!$C$5,(HLOOKUP('2025年12月'!G$29,料金比較表!$61:$71,'2025年12月'!$A34,FALSE)),IF($C$30=料金比較表!$C$6,(HLOOKUP('2025年12月'!G$29,料金比較表!$74:$84,'2025年12月'!$A34,FALSE))))))))</f>
        <v/>
      </c>
      <c r="H34" s="187" t="str">
        <f ca="1">IF($C$30=料金比較表!$C$1,(HLOOKUP('2025年12月'!H$29,料金比較表!$10:$20,'2025年12月'!$A34,FALSE)),IF($C$30=料金比較表!$C$2,(HLOOKUP('2025年12月'!H$29,料金比較表!$23:$33,'2025年12月'!$A34,FALSE)),IF($C$30=料金比較表!$C$3,(HLOOKUP('2025年12月'!H$29,料金比較表!$36:$46,'2025年12月'!$A34,FALSE)),IF($C$30=料金比較表!$C$4,(HLOOKUP('2025年12月'!H$29,料金比較表!$48:$60,'2025年12月'!$A34,FALSE)),IF($C$30=料金比較表!$C$5,(HLOOKUP('2025年12月'!H$29,料金比較表!$61:$71,'2025年12月'!$A34,FALSE)),IF($C$30=料金比較表!$C$6,(HLOOKUP('2025年12月'!H$29,料金比較表!$74:$84,'2025年12月'!$A34,FALSE))))))))</f>
        <v/>
      </c>
      <c r="I34" s="187" t="str">
        <f ca="1">IF($C$30=料金比較表!$C$1,(HLOOKUP('2025年12月'!I$29,料金比較表!$10:$20,'2025年12月'!$A34,FALSE)),IF($C$30=料金比較表!$C$2,(HLOOKUP('2025年12月'!I$29,料金比較表!$23:$33,'2025年12月'!$A34,FALSE)),IF($C$30=料金比較表!$C$3,(HLOOKUP('2025年12月'!I$29,料金比較表!$36:$46,'2025年12月'!$A34,FALSE)),IF($C$30=料金比較表!$C$4,(HLOOKUP('2025年12月'!I$29,料金比較表!$48:$60,'2025年12月'!$A34,FALSE)),IF($C$30=料金比較表!$C$5,(HLOOKUP('2025年12月'!I$29,料金比較表!$61:$71,'2025年12月'!$A34,FALSE)),IF($C$30=料金比較表!$C$6,(HLOOKUP('2025年12月'!I$29,料金比較表!$74:$84,'2025年12月'!$A34,FALSE))))))))</f>
        <v/>
      </c>
      <c r="J34" s="187" t="str">
        <f ca="1">IF($C$30=料金比較表!$C$1,(HLOOKUP('2025年12月'!J$29,料金比較表!$10:$20,'2025年12月'!$A34,FALSE)),IF($C$30=料金比較表!$C$2,(HLOOKUP('2025年12月'!J$29,料金比較表!$23:$33,'2025年12月'!$A34,FALSE)),IF($C$30=料金比較表!$C$3,(HLOOKUP('2025年12月'!J$29,料金比較表!$36:$46,'2025年12月'!$A34,FALSE)),IF($C$30=料金比較表!$C$4,(HLOOKUP('2025年12月'!J$29,料金比較表!$48:$60,'2025年12月'!$A34,FALSE)),IF($C$30=料金比較表!$C$5,(HLOOKUP('2025年12月'!J$29,料金比較表!$61:$71,'2025年12月'!$A34,FALSE)),IF($C$30=料金比較表!$C$6,(HLOOKUP('2025年12月'!J$29,料金比較表!$74:$84,'2025年12月'!$A34,FALSE))))))))</f>
        <v/>
      </c>
      <c r="K34" s="187" t="str">
        <f ca="1">IF($C$30=料金比較表!$C$1,(HLOOKUP('2025年12月'!K$29,料金比較表!$10:$20,'2025年12月'!$A34,FALSE)),IF($C$30=料金比較表!$C$2,(HLOOKUP('2025年12月'!K$29,料金比較表!$23:$33,'2025年12月'!$A34,FALSE)),IF($C$30=料金比較表!$C$3,(HLOOKUP('2025年12月'!K$29,料金比較表!$36:$46,'2025年12月'!$A34,FALSE)),IF($C$30=料金比較表!$C$4,(HLOOKUP('2025年12月'!K$29,料金比較表!$48:$60,'2025年12月'!$A34,FALSE)),IF($C$30=料金比較表!$C$5,(HLOOKUP('2025年12月'!K$29,料金比較表!$61:$71,'2025年12月'!$A34,FALSE)),IF($C$30=料金比較表!$C$6,(HLOOKUP('2025年12月'!K$29,料金比較表!$74:$84,'2025年12月'!$A34,FALSE))))))))</f>
        <v/>
      </c>
      <c r="L34" s="187" t="str">
        <f ca="1">IF($C$30=料金比較表!$C$1,(HLOOKUP('2025年12月'!L$29,料金比較表!$10:$20,'2025年12月'!$A34,FALSE)),IF($C$30=料金比較表!$C$2,(HLOOKUP('2025年12月'!L$29,料金比較表!$23:$33,'2025年12月'!$A34,FALSE)),IF($C$30=料金比較表!$C$3,(HLOOKUP('2025年12月'!L$29,料金比較表!$36:$46,'2025年12月'!$A34,FALSE)),IF($C$30=料金比較表!$C$4,(HLOOKUP('2025年12月'!L$29,料金比較表!$48:$60,'2025年12月'!$A34,FALSE)),IF($C$30=料金比較表!$C$5,(HLOOKUP('2025年12月'!L$29,料金比較表!$61:$71,'2025年12月'!$A34,FALSE)),IF($C$30=料金比較表!$C$6,(HLOOKUP('2025年12月'!L$29,料金比較表!$74:$84,'2025年12月'!$A34,FALSE))))))))</f>
        <v/>
      </c>
      <c r="M34" s="187" t="str">
        <f ca="1">IF($C$30=料金比較表!$C$1,(HLOOKUP('2025年12月'!M$29,料金比較表!$10:$20,'2025年12月'!$A34,FALSE)),IF($C$30=料金比較表!$C$2,(HLOOKUP('2025年12月'!M$29,料金比較表!$23:$33,'2025年12月'!$A34,FALSE)),IF($C$30=料金比較表!$C$3,(HLOOKUP('2025年12月'!M$29,料金比較表!$36:$46,'2025年12月'!$A34,FALSE)),IF($C$30=料金比較表!$C$4,(HLOOKUP('2025年12月'!M$29,料金比較表!$48:$60,'2025年12月'!$A34,FALSE)),IF($C$30=料金比較表!$C$5,(HLOOKUP('2025年12月'!M$29,料金比較表!$61:$71,'2025年12月'!$A34,FALSE)),IF($C$30=料金比較表!$C$6,(HLOOKUP('2025年12月'!M$29,料金比較表!$74:$84,'2025年12月'!$A34,FALSE))))))))</f>
        <v/>
      </c>
      <c r="N34" s="187" t="str">
        <f ca="1">IF($C$30=料金比較表!$C$1,(HLOOKUP('2025年12月'!N$29,料金比較表!$10:$20,'2025年12月'!$A34,FALSE)),IF($C$30=料金比較表!$C$2,(HLOOKUP('2025年12月'!N$29,料金比較表!$23:$33,'2025年12月'!$A34,FALSE)),IF($C$30=料金比較表!$C$3,(HLOOKUP('2025年12月'!N$29,料金比較表!$36:$46,'2025年12月'!$A34,FALSE)),IF($C$30=料金比較表!$C$4,(HLOOKUP('2025年12月'!N$29,料金比較表!$48:$60,'2025年12月'!$A34,FALSE)),IF($C$30=料金比較表!$C$5,(HLOOKUP('2025年12月'!N$29,料金比較表!$61:$71,'2025年12月'!$A34,FALSE)),IF($C$30=料金比較表!$C$6,(HLOOKUP('2025年12月'!N$29,料金比較表!$74:$84,'2025年12月'!$A34,FALSE))))))))</f>
        <v/>
      </c>
      <c r="O34" s="187" t="str">
        <f ca="1">IF($C$30=料金比較表!$C$1,(HLOOKUP('2025年12月'!O$29,料金比較表!$10:$20,'2025年12月'!$A34,FALSE)),IF($C$30=料金比較表!$C$2,(HLOOKUP('2025年12月'!O$29,料金比較表!$23:$33,'2025年12月'!$A34,FALSE)),IF($C$30=料金比較表!$C$3,(HLOOKUP('2025年12月'!O$29,料金比較表!$36:$46,'2025年12月'!$A34,FALSE)),IF($C$30=料金比較表!$C$4,(HLOOKUP('2025年12月'!O$29,料金比較表!$48:$60,'2025年12月'!$A34,FALSE)),IF($C$30=料金比較表!$C$5,(HLOOKUP('2025年12月'!O$29,料金比較表!$61:$71,'2025年12月'!$A34,FALSE)),IF($C$30=料金比較表!$C$6,(HLOOKUP('2025年12月'!O$29,料金比較表!$74:$84,'2025年12月'!$A34,FALSE))))))))</f>
        <v/>
      </c>
      <c r="P34" s="187" t="str">
        <f ca="1">IF($C$30=料金比較表!$C$1,(HLOOKUP('2025年12月'!P$29,料金比較表!$10:$20,'2025年12月'!$A34,FALSE)),IF($C$30=料金比較表!$C$2,(HLOOKUP('2025年12月'!P$29,料金比較表!$23:$33,'2025年12月'!$A34,FALSE)),IF($C$30=料金比較表!$C$3,(HLOOKUP('2025年12月'!P$29,料金比較表!$36:$46,'2025年12月'!$A34,FALSE)),IF($C$30=料金比較表!$C$4,(HLOOKUP('2025年12月'!P$29,料金比較表!$48:$60,'2025年12月'!$A34,FALSE)),IF($C$30=料金比較表!$C$5,(HLOOKUP('2025年12月'!P$29,料金比較表!$61:$71,'2025年12月'!$A34,FALSE)),IF($C$30=料金比較表!$C$6,(HLOOKUP('2025年12月'!P$29,料金比較表!$74:$84,'2025年12月'!$A34,FALSE))))))))</f>
        <v/>
      </c>
      <c r="Q34" s="187" t="str">
        <f ca="1">IF($C$30=料金比較表!$C$1,(HLOOKUP('2025年12月'!Q$29,料金比較表!$10:$20,'2025年12月'!$A34,FALSE)),IF($C$30=料金比較表!$C$2,(HLOOKUP('2025年12月'!Q$29,料金比較表!$23:$33,'2025年12月'!$A34,FALSE)),IF($C$30=料金比較表!$C$3,(HLOOKUP('2025年12月'!Q$29,料金比較表!$36:$46,'2025年12月'!$A34,FALSE)),IF($C$30=料金比較表!$C$4,(HLOOKUP('2025年12月'!Q$29,料金比較表!$48:$60,'2025年12月'!$A34,FALSE)),IF($C$30=料金比較表!$C$5,(HLOOKUP('2025年12月'!Q$29,料金比較表!$61:$71,'2025年12月'!$A34,FALSE)),IF($C$30=料金比較表!$C$6,(HLOOKUP('2025年12月'!Q$29,料金比較表!$74:$84,'2025年12月'!$A34,FALSE))))))))</f>
        <v/>
      </c>
      <c r="R34" s="187" t="str">
        <f ca="1">IF($C$30=料金比較表!$C$1,(HLOOKUP('2025年12月'!R$29,料金比較表!$10:$20,'2025年12月'!$A34,FALSE)),IF($C$30=料金比較表!$C$2,(HLOOKUP('2025年12月'!R$29,料金比較表!$23:$33,'2025年12月'!$A34,FALSE)),IF($C$30=料金比較表!$C$3,(HLOOKUP('2025年12月'!R$29,料金比較表!$36:$46,'2025年12月'!$A34,FALSE)),IF($C$30=料金比較表!$C$4,(HLOOKUP('2025年12月'!R$29,料金比較表!$48:$60,'2025年12月'!$A34,FALSE)),IF($C$30=料金比較表!$C$5,(HLOOKUP('2025年12月'!R$29,料金比較表!$61:$71,'2025年12月'!$A34,FALSE)),IF($C$30=料金比較表!$C$6,(HLOOKUP('2025年12月'!R$29,料金比較表!$74:$84,'2025年12月'!$A34,FALSE))))))))</f>
        <v/>
      </c>
      <c r="S34" s="187" t="str">
        <f ca="1">IF($C$30=料金比較表!$C$1,(HLOOKUP('2025年12月'!S$29,料金比較表!$10:$20,'2025年12月'!$A34,FALSE)),IF($C$30=料金比較表!$C$2,(HLOOKUP('2025年12月'!S$29,料金比較表!$23:$33,'2025年12月'!$A34,FALSE)),IF($C$30=料金比較表!$C$3,(HLOOKUP('2025年12月'!S$29,料金比較表!$36:$46,'2025年12月'!$A34,FALSE)),IF($C$30=料金比較表!$C$4,(HLOOKUP('2025年12月'!S$29,料金比較表!$48:$60,'2025年12月'!$A34,FALSE)),IF($C$30=料金比較表!$C$5,(HLOOKUP('2025年12月'!S$29,料金比較表!$61:$71,'2025年12月'!$A34,FALSE)),IF($C$30=料金比較表!$C$6,(HLOOKUP('2025年12月'!S$29,料金比較表!$74:$84,'2025年12月'!$A34,FALSE))))))))</f>
        <v/>
      </c>
      <c r="T34" s="187" t="str">
        <f ca="1">IF($C$30=料金比較表!$C$1,(HLOOKUP('2025年12月'!T$29,料金比較表!$10:$20,'2025年12月'!$A34,FALSE)),IF($C$30=料金比較表!$C$2,(HLOOKUP('2025年12月'!T$29,料金比較表!$23:$33,'2025年12月'!$A34,FALSE)),IF($C$30=料金比較表!$C$3,(HLOOKUP('2025年12月'!T$29,料金比較表!$36:$46,'2025年12月'!$A34,FALSE)),IF($C$30=料金比較表!$C$4,(HLOOKUP('2025年12月'!T$29,料金比較表!$48:$60,'2025年12月'!$A34,FALSE)),IF($C$30=料金比較表!$C$5,(HLOOKUP('2025年12月'!T$29,料金比較表!$61:$71,'2025年12月'!$A34,FALSE)),IF($C$30=料金比較表!$C$6,(HLOOKUP('2025年12月'!T$29,料金比較表!$74:$84,'2025年12月'!$A34,FALSE))))))))</f>
        <v/>
      </c>
      <c r="U34" s="187" t="str">
        <f ca="1">IF($C$30=料金比較表!$C$1,(HLOOKUP('2025年12月'!U$29,料金比較表!$10:$20,'2025年12月'!$A34,FALSE)),IF($C$30=料金比較表!$C$2,(HLOOKUP('2025年12月'!U$29,料金比較表!$23:$33,'2025年12月'!$A34,FALSE)),IF($C$30=料金比較表!$C$3,(HLOOKUP('2025年12月'!U$29,料金比較表!$36:$46,'2025年12月'!$A34,FALSE)),IF($C$30=料金比較表!$C$4,(HLOOKUP('2025年12月'!U$29,料金比較表!$48:$60,'2025年12月'!$A34,FALSE)),IF($C$30=料金比較表!$C$5,(HLOOKUP('2025年12月'!U$29,料金比較表!$61:$71,'2025年12月'!$A34,FALSE)),IF($C$30=料金比較表!$C$6,(HLOOKUP('2025年12月'!U$29,料金比較表!$74:$84,'2025年12月'!$A34,FALSE))))))))</f>
        <v/>
      </c>
      <c r="V34" s="187" t="str">
        <f ca="1">IF($C$30=料金比較表!$C$1,(HLOOKUP('2025年12月'!V$29,料金比較表!$10:$20,'2025年12月'!$A34,FALSE)),IF($C$30=料金比較表!$C$2,(HLOOKUP('2025年12月'!V$29,料金比較表!$23:$33,'2025年12月'!$A34,FALSE)),IF($C$30=料金比較表!$C$3,(HLOOKUP('2025年12月'!V$29,料金比較表!$36:$46,'2025年12月'!$A34,FALSE)),IF($C$30=料金比較表!$C$4,(HLOOKUP('2025年12月'!V$29,料金比較表!$48:$60,'2025年12月'!$A34,FALSE)),IF($C$30=料金比較表!$C$5,(HLOOKUP('2025年12月'!V$29,料金比較表!$61:$71,'2025年12月'!$A34,FALSE)),IF($C$30=料金比較表!$C$6,(HLOOKUP('2025年12月'!V$29,料金比較表!$74:$84,'2025年12月'!$A34,FALSE))))))))</f>
        <v/>
      </c>
      <c r="W34" s="187" t="str">
        <f ca="1">IF($C$30=料金比較表!$C$1,(HLOOKUP('2025年12月'!W$29,料金比較表!$10:$20,'2025年12月'!$A34,FALSE)),IF($C$30=料金比較表!$C$2,(HLOOKUP('2025年12月'!W$29,料金比較表!$23:$33,'2025年12月'!$A34,FALSE)),IF($C$30=料金比較表!$C$3,(HLOOKUP('2025年12月'!W$29,料金比較表!$36:$46,'2025年12月'!$A34,FALSE)),IF($C$30=料金比較表!$C$4,(HLOOKUP('2025年12月'!W$29,料金比較表!$48:$60,'2025年12月'!$A34,FALSE)),IF($C$30=料金比較表!$C$5,(HLOOKUP('2025年12月'!W$29,料金比較表!$61:$71,'2025年12月'!$A34,FALSE)),IF($C$30=料金比較表!$C$6,(HLOOKUP('2025年12月'!W$29,料金比較表!$74:$84,'2025年12月'!$A34,FALSE))))))))</f>
        <v/>
      </c>
      <c r="X34" s="187" t="str">
        <f ca="1">IF($C$30=料金比較表!$C$1,(HLOOKUP('2025年12月'!X$29,料金比較表!$10:$20,'2025年12月'!$A34,FALSE)),IF($C$30=料金比較表!$C$2,(HLOOKUP('2025年12月'!X$29,料金比較表!$23:$33,'2025年12月'!$A34,FALSE)),IF($C$30=料金比較表!$C$3,(HLOOKUP('2025年12月'!X$29,料金比較表!$36:$46,'2025年12月'!$A34,FALSE)),IF($C$30=料金比較表!$C$4,(HLOOKUP('2025年12月'!X$29,料金比較表!$48:$60,'2025年12月'!$A34,FALSE)),IF($C$30=料金比較表!$C$5,(HLOOKUP('2025年12月'!X$29,料金比較表!$61:$71,'2025年12月'!$A34,FALSE)),IF($C$30=料金比較表!$C$6,(HLOOKUP('2025年12月'!X$29,料金比較表!$74:$84,'2025年12月'!$A34,FALSE))))))))</f>
        <v/>
      </c>
      <c r="Y34" s="187" t="str">
        <f ca="1">IF($C$30=料金比較表!$C$1,(HLOOKUP('2025年12月'!Y$29,料金比較表!$10:$20,'2025年12月'!$A34,FALSE)),IF($C$30=料金比較表!$C$2,(HLOOKUP('2025年12月'!Y$29,料金比較表!$23:$33,'2025年12月'!$A34,FALSE)),IF($C$30=料金比較表!$C$3,(HLOOKUP('2025年12月'!Y$29,料金比較表!$36:$46,'2025年12月'!$A34,FALSE)),IF($C$30=料金比較表!$C$4,(HLOOKUP('2025年12月'!Y$29,料金比較表!$48:$60,'2025年12月'!$A34,FALSE)),IF($C$30=料金比較表!$C$5,(HLOOKUP('2025年12月'!Y$29,料金比較表!$61:$71,'2025年12月'!$A34,FALSE)),IF($C$30=料金比較表!$C$6,(HLOOKUP('2025年12月'!Y$29,料金比較表!$74:$84,'2025年12月'!$A34,FALSE))))))))</f>
        <v/>
      </c>
      <c r="Z34" s="187" t="str">
        <f ca="1">IF($C$30=料金比較表!$C$1,(HLOOKUP('2025年12月'!Z$29,料金比較表!$10:$20,'2025年12月'!$A34,FALSE)),IF($C$30=料金比較表!$C$2,(HLOOKUP('2025年12月'!Z$29,料金比較表!$23:$33,'2025年12月'!$A34,FALSE)),IF($C$30=料金比較表!$C$3,(HLOOKUP('2025年12月'!Z$29,料金比較表!$36:$46,'2025年12月'!$A34,FALSE)),IF($C$30=料金比較表!$C$4,(HLOOKUP('2025年12月'!Z$29,料金比較表!$48:$60,'2025年12月'!$A34,FALSE)),IF($C$30=料金比較表!$C$5,(HLOOKUP('2025年12月'!Z$29,料金比較表!$61:$71,'2025年12月'!$A34,FALSE)),IF($C$30=料金比較表!$C$6,(HLOOKUP('2025年12月'!Z$29,料金比較表!$74:$84,'2025年12月'!$A34,FALSE))))))))</f>
        <v/>
      </c>
      <c r="AA34" s="187" t="str">
        <f ca="1">IF($C$30=料金比較表!$C$1,(HLOOKUP('2025年12月'!AA$29,料金比較表!$10:$20,'2025年12月'!$A34,FALSE)),IF($C$30=料金比較表!$C$2,(HLOOKUP('2025年12月'!AA$29,料金比較表!$23:$33,'2025年12月'!$A34,FALSE)),IF($C$30=料金比較表!$C$3,(HLOOKUP('2025年12月'!AA$29,料金比較表!$36:$46,'2025年12月'!$A34,FALSE)),IF($C$30=料金比較表!$C$4,(HLOOKUP('2025年12月'!AA$29,料金比較表!$48:$60,'2025年12月'!$A34,FALSE)),IF($C$30=料金比較表!$C$5,(HLOOKUP('2025年12月'!AA$29,料金比較表!$61:$71,'2025年12月'!$A34,FALSE)),IF($C$30=料金比較表!$C$6,(HLOOKUP('2025年12月'!AA$29,料金比較表!$74:$84,'2025年12月'!$A34,FALSE))))))))</f>
        <v/>
      </c>
      <c r="AB34" s="187" t="str">
        <f ca="1">IF($C$30=料金比較表!$C$1,(HLOOKUP('2025年12月'!AB$29,料金比較表!$10:$20,'2025年12月'!$A34,FALSE)),IF($C$30=料金比較表!$C$2,(HLOOKUP('2025年12月'!AB$29,料金比較表!$23:$33,'2025年12月'!$A34,FALSE)),IF($C$30=料金比較表!$C$3,(HLOOKUP('2025年12月'!AB$29,料金比較表!$36:$46,'2025年12月'!$A34,FALSE)),IF($C$30=料金比較表!$C$4,(HLOOKUP('2025年12月'!AB$29,料金比較表!$48:$60,'2025年12月'!$A34,FALSE)),IF($C$30=料金比較表!$C$5,(HLOOKUP('2025年12月'!AB$29,料金比較表!$61:$71,'2025年12月'!$A34,FALSE)),IF($C$30=料金比較表!$C$6,(HLOOKUP('2025年12月'!AB$29,料金比較表!$74:$84,'2025年12月'!$A34,FALSE))))))))</f>
        <v/>
      </c>
      <c r="AC34" s="187" t="str">
        <f ca="1">IF($C$30=料金比較表!$C$1,(HLOOKUP('2025年12月'!AC$29,料金比較表!$10:$20,'2025年12月'!$A34,FALSE)),IF($C$30=料金比較表!$C$2,(HLOOKUP('2025年12月'!AC$29,料金比較表!$23:$33,'2025年12月'!$A34,FALSE)),IF($C$30=料金比較表!$C$3,(HLOOKUP('2025年12月'!AC$29,料金比較表!$36:$46,'2025年12月'!$A34,FALSE)),IF($C$30=料金比較表!$C$4,(HLOOKUP('2025年12月'!AC$29,料金比較表!$48:$60,'2025年12月'!$A34,FALSE)),IF($C$30=料金比較表!$C$5,(HLOOKUP('2025年12月'!AC$29,料金比較表!$61:$71,'2025年12月'!$A34,FALSE)),IF($C$30=料金比較表!$C$6,(HLOOKUP('2025年12月'!AC$29,料金比較表!$74:$84,'2025年12月'!$A34,FALSE))))))))</f>
        <v/>
      </c>
      <c r="AD34" s="187" t="str">
        <f ca="1">IF($C$30=料金比較表!$C$1,(HLOOKUP('2025年12月'!AD$29,料金比較表!$10:$20,'2025年12月'!$A34,FALSE)),IF($C$30=料金比較表!$C$2,(HLOOKUP('2025年12月'!AD$29,料金比較表!$23:$33,'2025年12月'!$A34,FALSE)),IF($C$30=料金比較表!$C$3,(HLOOKUP('2025年12月'!AD$29,料金比較表!$36:$46,'2025年12月'!$A34,FALSE)),IF($C$30=料金比較表!$C$4,(HLOOKUP('2025年12月'!AD$29,料金比較表!$48:$60,'2025年12月'!$A34,FALSE)),IF($C$30=料金比較表!$C$5,(HLOOKUP('2025年12月'!AD$29,料金比較表!$61:$71,'2025年12月'!$A34,FALSE)),IF($C$30=料金比較表!$C$6,(HLOOKUP('2025年12月'!AD$29,料金比較表!$74:$84,'2025年12月'!$A34,FALSE))))))))</f>
        <v/>
      </c>
      <c r="AE34" s="187" t="str">
        <f ca="1">IF($C$30=料金比較表!$C$1,(HLOOKUP('2025年12月'!AE$29,料金比較表!$10:$20,'2025年12月'!$A34,FALSE)),IF($C$30=料金比較表!$C$2,(HLOOKUP('2025年12月'!AE$29,料金比較表!$23:$33,'2025年12月'!$A34,FALSE)),IF($C$30=料金比較表!$C$3,(HLOOKUP('2025年12月'!AE$29,料金比較表!$36:$46,'2025年12月'!$A34,FALSE)),IF($C$30=料金比較表!$C$4,(HLOOKUP('2025年12月'!AE$29,料金比較表!$48:$60,'2025年12月'!$A34,FALSE)),IF($C$30=料金比較表!$C$5,(HLOOKUP('2025年12月'!AE$29,料金比較表!$61:$71,'2025年12月'!$A34,FALSE)),IF($C$30=料金比較表!$C$6,(HLOOKUP('2025年12月'!AE$29,料金比較表!$74:$84,'2025年12月'!$A34,FALSE))))))))</f>
        <v/>
      </c>
      <c r="AF34" s="187" t="str">
        <f ca="1">IF($C$30=料金比較表!$C$1,(HLOOKUP('2025年12月'!AF$29,料金比較表!$10:$20,'2025年12月'!$A34,FALSE)),IF($C$30=料金比較表!$C$2,(HLOOKUP('2025年12月'!AF$29,料金比較表!$23:$33,'2025年12月'!$A34,FALSE)),IF($C$30=料金比較表!$C$3,(HLOOKUP('2025年12月'!AF$29,料金比較表!$36:$46,'2025年12月'!$A34,FALSE)),IF($C$30=料金比較表!$C$4,(HLOOKUP('2025年12月'!AF$29,料金比較表!$48:$60,'2025年12月'!$A34,FALSE)),IF($C$30=料金比較表!$C$5,(HLOOKUP('2025年12月'!AF$29,料金比較表!$61:$71,'2025年12月'!$A34,FALSE)),IF($C$30=料金比較表!$C$6,(HLOOKUP('2025年12月'!AF$29,料金比較表!$74:$84,'2025年12月'!$A34,FALSE))))))))</f>
        <v/>
      </c>
      <c r="AG34" s="187" t="str">
        <f ca="1">IF($C$30=料金比較表!$C$1,(HLOOKUP('2025年12月'!AG$29,料金比較表!$10:$20,'2025年12月'!$A34,FALSE)),IF($C$30=料金比較表!$C$2,(HLOOKUP('2025年12月'!AG$29,料金比較表!$23:$33,'2025年12月'!$A34,FALSE)),IF($C$30=料金比較表!$C$3,(HLOOKUP('2025年12月'!AG$29,料金比較表!$36:$46,'2025年12月'!$A34,FALSE)),IF($C$30=料金比較表!$C$4,(HLOOKUP('2025年12月'!AG$29,料金比較表!$48:$60,'2025年12月'!$A34,FALSE)),IF($C$30=料金比較表!$C$5,(HLOOKUP('2025年12月'!AG$29,料金比較表!$61:$71,'2025年12月'!$A34,FALSE)),IF($C$30=料金比較表!$C$6,(HLOOKUP('2025年12月'!AG$29,料金比較表!$74:$84,'2025年12月'!$A34,FALSE))))))))</f>
        <v/>
      </c>
      <c r="AH34" s="188" t="str">
        <f ca="1">IF($C$30=料金比較表!$C$1,(HLOOKUP('2025年12月'!AH$29,料金比較表!$10:$20,'2025年12月'!$A34,FALSE)),IF($C$30=料金比較表!$C$2,(HLOOKUP('2025年12月'!AH$29,料金比較表!$23:$33,'2025年12月'!$A34,FALSE)),IF($C$30=料金比較表!$C$3,(HLOOKUP('2025年12月'!AH$29,料金比較表!$36:$46,'2025年12月'!$A34,FALSE)),IF($C$30=料金比較表!$C$4,(HLOOKUP('2025年12月'!AH$29,料金比較表!$48:$60,'2025年12月'!$A34,FALSE)),IF($C$30=料金比較表!$C$5,(HLOOKUP('2025年12月'!AH$29,料金比較表!$61:$71,'2025年12月'!$A34,FALSE)),IF($C$30=料金比較表!$C$6,(HLOOKUP('2025年12月'!AH$29,料金比較表!$74:$84,'2025年12月'!$A34,FALSE))))))))</f>
        <v/>
      </c>
    </row>
    <row r="35" spans="1:35" x14ac:dyDescent="0.2">
      <c r="A35" s="4">
        <f t="shared" si="1"/>
        <v>7</v>
      </c>
      <c r="B35" s="311" t="str">
        <f>料金比較表!C16</f>
        <v>プールヴィラ　今泊　ｂｙ　コルディオプレミアム</v>
      </c>
      <c r="C35" s="326"/>
      <c r="D35" s="62" t="str">
        <f ca="1">IF($C$30=料金比較表!$C$1,(HLOOKUP('2025年12月'!D$29,料金比較表!$10:$20,'2025年12月'!$A35,FALSE)),IF($C$30=料金比較表!$C$2,(HLOOKUP('2025年12月'!D$29,料金比較表!$23:$33,'2025年12月'!$A35,FALSE)),IF($C$30=料金比較表!$C$3,(HLOOKUP('2025年12月'!D$29,料金比較表!$36:$46,'2025年12月'!$A35,FALSE)),IF($C$30=料金比較表!$C$4,(HLOOKUP('2025年12月'!D$29,料金比較表!$48:$60,'2025年12月'!$A35,FALSE)),IF($C$30=料金比較表!$C$5,(HLOOKUP('2025年12月'!D$29,料金比較表!$61:$71,'2025年12月'!$A35,FALSE)),IF($C$30=料金比較表!$C$6,(HLOOKUP('2025年12月'!D$29,料金比較表!$74:$84,'2025年12月'!$A35,FALSE))))))))</f>
        <v/>
      </c>
      <c r="E35" s="63" t="str">
        <f ca="1">IF($C$30=料金比較表!$C$1,(HLOOKUP('2025年12月'!E$29,料金比較表!$10:$20,'2025年12月'!$A35,FALSE)),IF($C$30=料金比較表!$C$2,(HLOOKUP('2025年12月'!E$29,料金比較表!$23:$33,'2025年12月'!$A35,FALSE)),IF($C$30=料金比較表!$C$3,(HLOOKUP('2025年12月'!E$29,料金比較表!$36:$46,'2025年12月'!$A35,FALSE)),IF($C$30=料金比較表!$C$4,(HLOOKUP('2025年12月'!E$29,料金比較表!$48:$60,'2025年12月'!$A35,FALSE)),IF($C$30=料金比較表!$C$5,(HLOOKUP('2025年12月'!E$29,料金比較表!$61:$71,'2025年12月'!$A35,FALSE)),IF($C$30=料金比較表!$C$6,(HLOOKUP('2025年12月'!E$29,料金比較表!$74:$84,'2025年12月'!$A35,FALSE))))))))</f>
        <v/>
      </c>
      <c r="F35" s="63" t="str">
        <f ca="1">IF($C$30=料金比較表!$C$1,(HLOOKUP('2025年12月'!F$29,料金比較表!$10:$20,'2025年12月'!$A35,FALSE)),IF($C$30=料金比較表!$C$2,(HLOOKUP('2025年12月'!F$29,料金比較表!$23:$33,'2025年12月'!$A35,FALSE)),IF($C$30=料金比較表!$C$3,(HLOOKUP('2025年12月'!F$29,料金比較表!$36:$46,'2025年12月'!$A35,FALSE)),IF($C$30=料金比較表!$C$4,(HLOOKUP('2025年12月'!F$29,料金比較表!$48:$60,'2025年12月'!$A35,FALSE)),IF($C$30=料金比較表!$C$5,(HLOOKUP('2025年12月'!F$29,料金比較表!$61:$71,'2025年12月'!$A35,FALSE)),IF($C$30=料金比較表!$C$6,(HLOOKUP('2025年12月'!F$29,料金比較表!$74:$84,'2025年12月'!$A35,FALSE))))))))</f>
        <v/>
      </c>
      <c r="G35" s="63" t="str">
        <f ca="1">IF($C$30=料金比較表!$C$1,(HLOOKUP('2025年12月'!G$29,料金比較表!$10:$20,'2025年12月'!$A35,FALSE)),IF($C$30=料金比較表!$C$2,(HLOOKUP('2025年12月'!G$29,料金比較表!$23:$33,'2025年12月'!$A35,FALSE)),IF($C$30=料金比較表!$C$3,(HLOOKUP('2025年12月'!G$29,料金比較表!$36:$46,'2025年12月'!$A35,FALSE)),IF($C$30=料金比較表!$C$4,(HLOOKUP('2025年12月'!G$29,料金比較表!$48:$60,'2025年12月'!$A35,FALSE)),IF($C$30=料金比較表!$C$5,(HLOOKUP('2025年12月'!G$29,料金比較表!$61:$71,'2025年12月'!$A35,FALSE)),IF($C$30=料金比較表!$C$6,(HLOOKUP('2025年12月'!G$29,料金比較表!$74:$84,'2025年12月'!$A35,FALSE))))))))</f>
        <v/>
      </c>
      <c r="H35" s="63" t="str">
        <f ca="1">IF($C$30=料金比較表!$C$1,(HLOOKUP('2025年12月'!H$29,料金比較表!$10:$20,'2025年12月'!$A35,FALSE)),IF($C$30=料金比較表!$C$2,(HLOOKUP('2025年12月'!H$29,料金比較表!$23:$33,'2025年12月'!$A35,FALSE)),IF($C$30=料金比較表!$C$3,(HLOOKUP('2025年12月'!H$29,料金比較表!$36:$46,'2025年12月'!$A35,FALSE)),IF($C$30=料金比較表!$C$4,(HLOOKUP('2025年12月'!H$29,料金比較表!$48:$60,'2025年12月'!$A35,FALSE)),IF($C$30=料金比較表!$C$5,(HLOOKUP('2025年12月'!H$29,料金比較表!$61:$71,'2025年12月'!$A35,FALSE)),IF($C$30=料金比較表!$C$6,(HLOOKUP('2025年12月'!H$29,料金比較表!$74:$84,'2025年12月'!$A35,FALSE))))))))</f>
        <v/>
      </c>
      <c r="I35" s="63" t="str">
        <f ca="1">IF($C$30=料金比較表!$C$1,(HLOOKUP('2025年12月'!I$29,料金比較表!$10:$20,'2025年12月'!$A35,FALSE)),IF($C$30=料金比較表!$C$2,(HLOOKUP('2025年12月'!I$29,料金比較表!$23:$33,'2025年12月'!$A35,FALSE)),IF($C$30=料金比較表!$C$3,(HLOOKUP('2025年12月'!I$29,料金比較表!$36:$46,'2025年12月'!$A35,FALSE)),IF($C$30=料金比較表!$C$4,(HLOOKUP('2025年12月'!I$29,料金比較表!$48:$60,'2025年12月'!$A35,FALSE)),IF($C$30=料金比較表!$C$5,(HLOOKUP('2025年12月'!I$29,料金比較表!$61:$71,'2025年12月'!$A35,FALSE)),IF($C$30=料金比較表!$C$6,(HLOOKUP('2025年12月'!I$29,料金比較表!$74:$84,'2025年12月'!$A35,FALSE))))))))</f>
        <v/>
      </c>
      <c r="J35" s="63" t="str">
        <f ca="1">IF($C$30=料金比較表!$C$1,(HLOOKUP('2025年12月'!J$29,料金比較表!$10:$20,'2025年12月'!$A35,FALSE)),IF($C$30=料金比較表!$C$2,(HLOOKUP('2025年12月'!J$29,料金比較表!$23:$33,'2025年12月'!$A35,FALSE)),IF($C$30=料金比較表!$C$3,(HLOOKUP('2025年12月'!J$29,料金比較表!$36:$46,'2025年12月'!$A35,FALSE)),IF($C$30=料金比較表!$C$4,(HLOOKUP('2025年12月'!J$29,料金比較表!$48:$60,'2025年12月'!$A35,FALSE)),IF($C$30=料金比較表!$C$5,(HLOOKUP('2025年12月'!J$29,料金比較表!$61:$71,'2025年12月'!$A35,FALSE)),IF($C$30=料金比較表!$C$6,(HLOOKUP('2025年12月'!J$29,料金比較表!$74:$84,'2025年12月'!$A35,FALSE))))))))</f>
        <v/>
      </c>
      <c r="K35" s="63" t="str">
        <f ca="1">IF($C$30=料金比較表!$C$1,(HLOOKUP('2025年12月'!K$29,料金比較表!$10:$20,'2025年12月'!$A35,FALSE)),IF($C$30=料金比較表!$C$2,(HLOOKUP('2025年12月'!K$29,料金比較表!$23:$33,'2025年12月'!$A35,FALSE)),IF($C$30=料金比較表!$C$3,(HLOOKUP('2025年12月'!K$29,料金比較表!$36:$46,'2025年12月'!$A35,FALSE)),IF($C$30=料金比較表!$C$4,(HLOOKUP('2025年12月'!K$29,料金比較表!$48:$60,'2025年12月'!$A35,FALSE)),IF($C$30=料金比較表!$C$5,(HLOOKUP('2025年12月'!K$29,料金比較表!$61:$71,'2025年12月'!$A35,FALSE)),IF($C$30=料金比較表!$C$6,(HLOOKUP('2025年12月'!K$29,料金比較表!$74:$84,'2025年12月'!$A35,FALSE))))))))</f>
        <v/>
      </c>
      <c r="L35" s="63" t="str">
        <f ca="1">IF($C$30=料金比較表!$C$1,(HLOOKUP('2025年12月'!L$29,料金比較表!$10:$20,'2025年12月'!$A35,FALSE)),IF($C$30=料金比較表!$C$2,(HLOOKUP('2025年12月'!L$29,料金比較表!$23:$33,'2025年12月'!$A35,FALSE)),IF($C$30=料金比較表!$C$3,(HLOOKUP('2025年12月'!L$29,料金比較表!$36:$46,'2025年12月'!$A35,FALSE)),IF($C$30=料金比較表!$C$4,(HLOOKUP('2025年12月'!L$29,料金比較表!$48:$60,'2025年12月'!$A35,FALSE)),IF($C$30=料金比較表!$C$5,(HLOOKUP('2025年12月'!L$29,料金比較表!$61:$71,'2025年12月'!$A35,FALSE)),IF($C$30=料金比較表!$C$6,(HLOOKUP('2025年12月'!L$29,料金比較表!$74:$84,'2025年12月'!$A35,FALSE))))))))</f>
        <v/>
      </c>
      <c r="M35" s="63" t="str">
        <f ca="1">IF($C$30=料金比較表!$C$1,(HLOOKUP('2025年12月'!M$29,料金比較表!$10:$20,'2025年12月'!$A35,FALSE)),IF($C$30=料金比較表!$C$2,(HLOOKUP('2025年12月'!M$29,料金比較表!$23:$33,'2025年12月'!$A35,FALSE)),IF($C$30=料金比較表!$C$3,(HLOOKUP('2025年12月'!M$29,料金比較表!$36:$46,'2025年12月'!$A35,FALSE)),IF($C$30=料金比較表!$C$4,(HLOOKUP('2025年12月'!M$29,料金比較表!$48:$60,'2025年12月'!$A35,FALSE)),IF($C$30=料金比較表!$C$5,(HLOOKUP('2025年12月'!M$29,料金比較表!$61:$71,'2025年12月'!$A35,FALSE)),IF($C$30=料金比較表!$C$6,(HLOOKUP('2025年12月'!M$29,料金比較表!$74:$84,'2025年12月'!$A35,FALSE))))))))</f>
        <v/>
      </c>
      <c r="N35" s="63" t="str">
        <f ca="1">IF($C$30=料金比較表!$C$1,(HLOOKUP('2025年12月'!N$29,料金比較表!$10:$20,'2025年12月'!$A35,FALSE)),IF($C$30=料金比較表!$C$2,(HLOOKUP('2025年12月'!N$29,料金比較表!$23:$33,'2025年12月'!$A35,FALSE)),IF($C$30=料金比較表!$C$3,(HLOOKUP('2025年12月'!N$29,料金比較表!$36:$46,'2025年12月'!$A35,FALSE)),IF($C$30=料金比較表!$C$4,(HLOOKUP('2025年12月'!N$29,料金比較表!$48:$60,'2025年12月'!$A35,FALSE)),IF($C$30=料金比較表!$C$5,(HLOOKUP('2025年12月'!N$29,料金比較表!$61:$71,'2025年12月'!$A35,FALSE)),IF($C$30=料金比較表!$C$6,(HLOOKUP('2025年12月'!N$29,料金比較表!$74:$84,'2025年12月'!$A35,FALSE))))))))</f>
        <v/>
      </c>
      <c r="O35" s="63" t="str">
        <f ca="1">IF($C$30=料金比較表!$C$1,(HLOOKUP('2025年12月'!O$29,料金比較表!$10:$20,'2025年12月'!$A35,FALSE)),IF($C$30=料金比較表!$C$2,(HLOOKUP('2025年12月'!O$29,料金比較表!$23:$33,'2025年12月'!$A35,FALSE)),IF($C$30=料金比較表!$C$3,(HLOOKUP('2025年12月'!O$29,料金比較表!$36:$46,'2025年12月'!$A35,FALSE)),IF($C$30=料金比較表!$C$4,(HLOOKUP('2025年12月'!O$29,料金比較表!$48:$60,'2025年12月'!$A35,FALSE)),IF($C$30=料金比較表!$C$5,(HLOOKUP('2025年12月'!O$29,料金比較表!$61:$71,'2025年12月'!$A35,FALSE)),IF($C$30=料金比較表!$C$6,(HLOOKUP('2025年12月'!O$29,料金比較表!$74:$84,'2025年12月'!$A35,FALSE))))))))</f>
        <v/>
      </c>
      <c r="P35" s="63" t="str">
        <f ca="1">IF($C$30=料金比較表!$C$1,(HLOOKUP('2025年12月'!P$29,料金比較表!$10:$20,'2025年12月'!$A35,FALSE)),IF($C$30=料金比較表!$C$2,(HLOOKUP('2025年12月'!P$29,料金比較表!$23:$33,'2025年12月'!$A35,FALSE)),IF($C$30=料金比較表!$C$3,(HLOOKUP('2025年12月'!P$29,料金比較表!$36:$46,'2025年12月'!$A35,FALSE)),IF($C$30=料金比較表!$C$4,(HLOOKUP('2025年12月'!P$29,料金比較表!$48:$60,'2025年12月'!$A35,FALSE)),IF($C$30=料金比較表!$C$5,(HLOOKUP('2025年12月'!P$29,料金比較表!$61:$71,'2025年12月'!$A35,FALSE)),IF($C$30=料金比較表!$C$6,(HLOOKUP('2025年12月'!P$29,料金比較表!$74:$84,'2025年12月'!$A35,FALSE))))))))</f>
        <v/>
      </c>
      <c r="Q35" s="63" t="str">
        <f ca="1">IF($C$30=料金比較表!$C$1,(HLOOKUP('2025年12月'!Q$29,料金比較表!$10:$20,'2025年12月'!$A35,FALSE)),IF($C$30=料金比較表!$C$2,(HLOOKUP('2025年12月'!Q$29,料金比較表!$23:$33,'2025年12月'!$A35,FALSE)),IF($C$30=料金比較表!$C$3,(HLOOKUP('2025年12月'!Q$29,料金比較表!$36:$46,'2025年12月'!$A35,FALSE)),IF($C$30=料金比較表!$C$4,(HLOOKUP('2025年12月'!Q$29,料金比較表!$48:$60,'2025年12月'!$A35,FALSE)),IF($C$30=料金比較表!$C$5,(HLOOKUP('2025年12月'!Q$29,料金比較表!$61:$71,'2025年12月'!$A35,FALSE)),IF($C$30=料金比較表!$C$6,(HLOOKUP('2025年12月'!Q$29,料金比較表!$74:$84,'2025年12月'!$A35,FALSE))))))))</f>
        <v/>
      </c>
      <c r="R35" s="63" t="str">
        <f ca="1">IF($C$30=料金比較表!$C$1,(HLOOKUP('2025年12月'!R$29,料金比較表!$10:$20,'2025年12月'!$A35,FALSE)),IF($C$30=料金比較表!$C$2,(HLOOKUP('2025年12月'!R$29,料金比較表!$23:$33,'2025年12月'!$A35,FALSE)),IF($C$30=料金比較表!$C$3,(HLOOKUP('2025年12月'!R$29,料金比較表!$36:$46,'2025年12月'!$A35,FALSE)),IF($C$30=料金比較表!$C$4,(HLOOKUP('2025年12月'!R$29,料金比較表!$48:$60,'2025年12月'!$A35,FALSE)),IF($C$30=料金比較表!$C$5,(HLOOKUP('2025年12月'!R$29,料金比較表!$61:$71,'2025年12月'!$A35,FALSE)),IF($C$30=料金比較表!$C$6,(HLOOKUP('2025年12月'!R$29,料金比較表!$74:$84,'2025年12月'!$A35,FALSE))))))))</f>
        <v/>
      </c>
      <c r="S35" s="63" t="str">
        <f ca="1">IF($C$30=料金比較表!$C$1,(HLOOKUP('2025年12月'!S$29,料金比較表!$10:$20,'2025年12月'!$A35,FALSE)),IF($C$30=料金比較表!$C$2,(HLOOKUP('2025年12月'!S$29,料金比較表!$23:$33,'2025年12月'!$A35,FALSE)),IF($C$30=料金比較表!$C$3,(HLOOKUP('2025年12月'!S$29,料金比較表!$36:$46,'2025年12月'!$A35,FALSE)),IF($C$30=料金比較表!$C$4,(HLOOKUP('2025年12月'!S$29,料金比較表!$48:$60,'2025年12月'!$A35,FALSE)),IF($C$30=料金比較表!$C$5,(HLOOKUP('2025年12月'!S$29,料金比較表!$61:$71,'2025年12月'!$A35,FALSE)),IF($C$30=料金比較表!$C$6,(HLOOKUP('2025年12月'!S$29,料金比較表!$74:$84,'2025年12月'!$A35,FALSE))))))))</f>
        <v/>
      </c>
      <c r="T35" s="63" t="str">
        <f ca="1">IF($C$30=料金比較表!$C$1,(HLOOKUP('2025年12月'!T$29,料金比較表!$10:$20,'2025年12月'!$A35,FALSE)),IF($C$30=料金比較表!$C$2,(HLOOKUP('2025年12月'!T$29,料金比較表!$23:$33,'2025年12月'!$A35,FALSE)),IF($C$30=料金比較表!$C$3,(HLOOKUP('2025年12月'!T$29,料金比較表!$36:$46,'2025年12月'!$A35,FALSE)),IF($C$30=料金比較表!$C$4,(HLOOKUP('2025年12月'!T$29,料金比較表!$48:$60,'2025年12月'!$A35,FALSE)),IF($C$30=料金比較表!$C$5,(HLOOKUP('2025年12月'!T$29,料金比較表!$61:$71,'2025年12月'!$A35,FALSE)),IF($C$30=料金比較表!$C$6,(HLOOKUP('2025年12月'!T$29,料金比較表!$74:$84,'2025年12月'!$A35,FALSE))))))))</f>
        <v/>
      </c>
      <c r="U35" s="63" t="str">
        <f ca="1">IF($C$30=料金比較表!$C$1,(HLOOKUP('2025年12月'!U$29,料金比較表!$10:$20,'2025年12月'!$A35,FALSE)),IF($C$30=料金比較表!$C$2,(HLOOKUP('2025年12月'!U$29,料金比較表!$23:$33,'2025年12月'!$A35,FALSE)),IF($C$30=料金比較表!$C$3,(HLOOKUP('2025年12月'!U$29,料金比較表!$36:$46,'2025年12月'!$A35,FALSE)),IF($C$30=料金比較表!$C$4,(HLOOKUP('2025年12月'!U$29,料金比較表!$48:$60,'2025年12月'!$A35,FALSE)),IF($C$30=料金比較表!$C$5,(HLOOKUP('2025年12月'!U$29,料金比較表!$61:$71,'2025年12月'!$A35,FALSE)),IF($C$30=料金比較表!$C$6,(HLOOKUP('2025年12月'!U$29,料金比較表!$74:$84,'2025年12月'!$A35,FALSE))))))))</f>
        <v/>
      </c>
      <c r="V35" s="63" t="str">
        <f ca="1">IF($C$30=料金比較表!$C$1,(HLOOKUP('2025年12月'!V$29,料金比較表!$10:$20,'2025年12月'!$A35,FALSE)),IF($C$30=料金比較表!$C$2,(HLOOKUP('2025年12月'!V$29,料金比較表!$23:$33,'2025年12月'!$A35,FALSE)),IF($C$30=料金比較表!$C$3,(HLOOKUP('2025年12月'!V$29,料金比較表!$36:$46,'2025年12月'!$A35,FALSE)),IF($C$30=料金比較表!$C$4,(HLOOKUP('2025年12月'!V$29,料金比較表!$48:$60,'2025年12月'!$A35,FALSE)),IF($C$30=料金比較表!$C$5,(HLOOKUP('2025年12月'!V$29,料金比較表!$61:$71,'2025年12月'!$A35,FALSE)),IF($C$30=料金比較表!$C$6,(HLOOKUP('2025年12月'!V$29,料金比較表!$74:$84,'2025年12月'!$A35,FALSE))))))))</f>
        <v/>
      </c>
      <c r="W35" s="63" t="str">
        <f ca="1">IF($C$30=料金比較表!$C$1,(HLOOKUP('2025年12月'!W$29,料金比較表!$10:$20,'2025年12月'!$A35,FALSE)),IF($C$30=料金比較表!$C$2,(HLOOKUP('2025年12月'!W$29,料金比較表!$23:$33,'2025年12月'!$A35,FALSE)),IF($C$30=料金比較表!$C$3,(HLOOKUP('2025年12月'!W$29,料金比較表!$36:$46,'2025年12月'!$A35,FALSE)),IF($C$30=料金比較表!$C$4,(HLOOKUP('2025年12月'!W$29,料金比較表!$48:$60,'2025年12月'!$A35,FALSE)),IF($C$30=料金比較表!$C$5,(HLOOKUP('2025年12月'!W$29,料金比較表!$61:$71,'2025年12月'!$A35,FALSE)),IF($C$30=料金比較表!$C$6,(HLOOKUP('2025年12月'!W$29,料金比較表!$74:$84,'2025年12月'!$A35,FALSE))))))))</f>
        <v/>
      </c>
      <c r="X35" s="63" t="str">
        <f ca="1">IF($C$30=料金比較表!$C$1,(HLOOKUP('2025年12月'!X$29,料金比較表!$10:$20,'2025年12月'!$A35,FALSE)),IF($C$30=料金比較表!$C$2,(HLOOKUP('2025年12月'!X$29,料金比較表!$23:$33,'2025年12月'!$A35,FALSE)),IF($C$30=料金比較表!$C$3,(HLOOKUP('2025年12月'!X$29,料金比較表!$36:$46,'2025年12月'!$A35,FALSE)),IF($C$30=料金比較表!$C$4,(HLOOKUP('2025年12月'!X$29,料金比較表!$48:$60,'2025年12月'!$A35,FALSE)),IF($C$30=料金比較表!$C$5,(HLOOKUP('2025年12月'!X$29,料金比較表!$61:$71,'2025年12月'!$A35,FALSE)),IF($C$30=料金比較表!$C$6,(HLOOKUP('2025年12月'!X$29,料金比較表!$74:$84,'2025年12月'!$A35,FALSE))))))))</f>
        <v/>
      </c>
      <c r="Y35" s="63" t="str">
        <f ca="1">IF($C$30=料金比較表!$C$1,(HLOOKUP('2025年12月'!Y$29,料金比較表!$10:$20,'2025年12月'!$A35,FALSE)),IF($C$30=料金比較表!$C$2,(HLOOKUP('2025年12月'!Y$29,料金比較表!$23:$33,'2025年12月'!$A35,FALSE)),IF($C$30=料金比較表!$C$3,(HLOOKUP('2025年12月'!Y$29,料金比較表!$36:$46,'2025年12月'!$A35,FALSE)),IF($C$30=料金比較表!$C$4,(HLOOKUP('2025年12月'!Y$29,料金比較表!$48:$60,'2025年12月'!$A35,FALSE)),IF($C$30=料金比較表!$C$5,(HLOOKUP('2025年12月'!Y$29,料金比較表!$61:$71,'2025年12月'!$A35,FALSE)),IF($C$30=料金比較表!$C$6,(HLOOKUP('2025年12月'!Y$29,料金比較表!$74:$84,'2025年12月'!$A35,FALSE))))))))</f>
        <v/>
      </c>
      <c r="Z35" s="63" t="str">
        <f ca="1">IF($C$30=料金比較表!$C$1,(HLOOKUP('2025年12月'!Z$29,料金比較表!$10:$20,'2025年12月'!$A35,FALSE)),IF($C$30=料金比較表!$C$2,(HLOOKUP('2025年12月'!Z$29,料金比較表!$23:$33,'2025年12月'!$A35,FALSE)),IF($C$30=料金比較表!$C$3,(HLOOKUP('2025年12月'!Z$29,料金比較表!$36:$46,'2025年12月'!$A35,FALSE)),IF($C$30=料金比較表!$C$4,(HLOOKUP('2025年12月'!Z$29,料金比較表!$48:$60,'2025年12月'!$A35,FALSE)),IF($C$30=料金比較表!$C$5,(HLOOKUP('2025年12月'!Z$29,料金比較表!$61:$71,'2025年12月'!$A35,FALSE)),IF($C$30=料金比較表!$C$6,(HLOOKUP('2025年12月'!Z$29,料金比較表!$74:$84,'2025年12月'!$A35,FALSE))))))))</f>
        <v/>
      </c>
      <c r="AA35" s="63" t="str">
        <f ca="1">IF($C$30=料金比較表!$C$1,(HLOOKUP('2025年12月'!AA$29,料金比較表!$10:$20,'2025年12月'!$A35,FALSE)),IF($C$30=料金比較表!$C$2,(HLOOKUP('2025年12月'!AA$29,料金比較表!$23:$33,'2025年12月'!$A35,FALSE)),IF($C$30=料金比較表!$C$3,(HLOOKUP('2025年12月'!AA$29,料金比較表!$36:$46,'2025年12月'!$A35,FALSE)),IF($C$30=料金比較表!$C$4,(HLOOKUP('2025年12月'!AA$29,料金比較表!$48:$60,'2025年12月'!$A35,FALSE)),IF($C$30=料金比較表!$C$5,(HLOOKUP('2025年12月'!AA$29,料金比較表!$61:$71,'2025年12月'!$A35,FALSE)),IF($C$30=料金比較表!$C$6,(HLOOKUP('2025年12月'!AA$29,料金比較表!$74:$84,'2025年12月'!$A35,FALSE))))))))</f>
        <v/>
      </c>
      <c r="AB35" s="63" t="str">
        <f ca="1">IF($C$30=料金比較表!$C$1,(HLOOKUP('2025年12月'!AB$29,料金比較表!$10:$20,'2025年12月'!$A35,FALSE)),IF($C$30=料金比較表!$C$2,(HLOOKUP('2025年12月'!AB$29,料金比較表!$23:$33,'2025年12月'!$A35,FALSE)),IF($C$30=料金比較表!$C$3,(HLOOKUP('2025年12月'!AB$29,料金比較表!$36:$46,'2025年12月'!$A35,FALSE)),IF($C$30=料金比較表!$C$4,(HLOOKUP('2025年12月'!AB$29,料金比較表!$48:$60,'2025年12月'!$A35,FALSE)),IF($C$30=料金比較表!$C$5,(HLOOKUP('2025年12月'!AB$29,料金比較表!$61:$71,'2025年12月'!$A35,FALSE)),IF($C$30=料金比較表!$C$6,(HLOOKUP('2025年12月'!AB$29,料金比較表!$74:$84,'2025年12月'!$A35,FALSE))))))))</f>
        <v/>
      </c>
      <c r="AC35" s="63" t="str">
        <f ca="1">IF($C$30=料金比較表!$C$1,(HLOOKUP('2025年12月'!AC$29,料金比較表!$10:$20,'2025年12月'!$A35,FALSE)),IF($C$30=料金比較表!$C$2,(HLOOKUP('2025年12月'!AC$29,料金比較表!$23:$33,'2025年12月'!$A35,FALSE)),IF($C$30=料金比較表!$C$3,(HLOOKUP('2025年12月'!AC$29,料金比較表!$36:$46,'2025年12月'!$A35,FALSE)),IF($C$30=料金比較表!$C$4,(HLOOKUP('2025年12月'!AC$29,料金比較表!$48:$60,'2025年12月'!$A35,FALSE)),IF($C$30=料金比較表!$C$5,(HLOOKUP('2025年12月'!AC$29,料金比較表!$61:$71,'2025年12月'!$A35,FALSE)),IF($C$30=料金比較表!$C$6,(HLOOKUP('2025年12月'!AC$29,料金比較表!$74:$84,'2025年12月'!$A35,FALSE))))))))</f>
        <v/>
      </c>
      <c r="AD35" s="63" t="str">
        <f ca="1">IF($C$30=料金比較表!$C$1,(HLOOKUP('2025年12月'!AD$29,料金比較表!$10:$20,'2025年12月'!$A35,FALSE)),IF($C$30=料金比較表!$C$2,(HLOOKUP('2025年12月'!AD$29,料金比較表!$23:$33,'2025年12月'!$A35,FALSE)),IF($C$30=料金比較表!$C$3,(HLOOKUP('2025年12月'!AD$29,料金比較表!$36:$46,'2025年12月'!$A35,FALSE)),IF($C$30=料金比較表!$C$4,(HLOOKUP('2025年12月'!AD$29,料金比較表!$48:$60,'2025年12月'!$A35,FALSE)),IF($C$30=料金比較表!$C$5,(HLOOKUP('2025年12月'!AD$29,料金比較表!$61:$71,'2025年12月'!$A35,FALSE)),IF($C$30=料金比較表!$C$6,(HLOOKUP('2025年12月'!AD$29,料金比較表!$74:$84,'2025年12月'!$A35,FALSE))))))))</f>
        <v/>
      </c>
      <c r="AE35" s="63" t="str">
        <f ca="1">IF($C$30=料金比較表!$C$1,(HLOOKUP('2025年12月'!AE$29,料金比較表!$10:$20,'2025年12月'!$A35,FALSE)),IF($C$30=料金比較表!$C$2,(HLOOKUP('2025年12月'!AE$29,料金比較表!$23:$33,'2025年12月'!$A35,FALSE)),IF($C$30=料金比較表!$C$3,(HLOOKUP('2025年12月'!AE$29,料金比較表!$36:$46,'2025年12月'!$A35,FALSE)),IF($C$30=料金比較表!$C$4,(HLOOKUP('2025年12月'!AE$29,料金比較表!$48:$60,'2025年12月'!$A35,FALSE)),IF($C$30=料金比較表!$C$5,(HLOOKUP('2025年12月'!AE$29,料金比較表!$61:$71,'2025年12月'!$A35,FALSE)),IF($C$30=料金比較表!$C$6,(HLOOKUP('2025年12月'!AE$29,料金比較表!$74:$84,'2025年12月'!$A35,FALSE))))))))</f>
        <v/>
      </c>
      <c r="AF35" s="63" t="str">
        <f ca="1">IF($C$30=料金比較表!$C$1,(HLOOKUP('2025年12月'!AF$29,料金比較表!$10:$20,'2025年12月'!$A35,FALSE)),IF($C$30=料金比較表!$C$2,(HLOOKUP('2025年12月'!AF$29,料金比較表!$23:$33,'2025年12月'!$A35,FALSE)),IF($C$30=料金比較表!$C$3,(HLOOKUP('2025年12月'!AF$29,料金比較表!$36:$46,'2025年12月'!$A35,FALSE)),IF($C$30=料金比較表!$C$4,(HLOOKUP('2025年12月'!AF$29,料金比較表!$48:$60,'2025年12月'!$A35,FALSE)),IF($C$30=料金比較表!$C$5,(HLOOKUP('2025年12月'!AF$29,料金比較表!$61:$71,'2025年12月'!$A35,FALSE)),IF($C$30=料金比較表!$C$6,(HLOOKUP('2025年12月'!AF$29,料金比較表!$74:$84,'2025年12月'!$A35,FALSE))))))))</f>
        <v/>
      </c>
      <c r="AG35" s="63" t="str">
        <f ca="1">IF($C$30=料金比較表!$C$1,(HLOOKUP('2025年12月'!AG$29,料金比較表!$10:$20,'2025年12月'!$A35,FALSE)),IF($C$30=料金比較表!$C$2,(HLOOKUP('2025年12月'!AG$29,料金比較表!$23:$33,'2025年12月'!$A35,FALSE)),IF($C$30=料金比較表!$C$3,(HLOOKUP('2025年12月'!AG$29,料金比較表!$36:$46,'2025年12月'!$A35,FALSE)),IF($C$30=料金比較表!$C$4,(HLOOKUP('2025年12月'!AG$29,料金比較表!$48:$60,'2025年12月'!$A35,FALSE)),IF($C$30=料金比較表!$C$5,(HLOOKUP('2025年12月'!AG$29,料金比較表!$61:$71,'2025年12月'!$A35,FALSE)),IF($C$30=料金比較表!$C$6,(HLOOKUP('2025年12月'!AG$29,料金比較表!$74:$84,'2025年12月'!$A35,FALSE))))))))</f>
        <v/>
      </c>
      <c r="AH35" s="64" t="str">
        <f ca="1">IF($C$30=料金比較表!$C$1,(HLOOKUP('2025年12月'!AH$29,料金比較表!$10:$20,'2025年12月'!$A35,FALSE)),IF($C$30=料金比較表!$C$2,(HLOOKUP('2025年12月'!AH$29,料金比較表!$23:$33,'2025年12月'!$A35,FALSE)),IF($C$30=料金比較表!$C$3,(HLOOKUP('2025年12月'!AH$29,料金比較表!$36:$46,'2025年12月'!$A35,FALSE)),IF($C$30=料金比較表!$C$4,(HLOOKUP('2025年12月'!AH$29,料金比較表!$48:$60,'2025年12月'!$A35,FALSE)),IF($C$30=料金比較表!$C$5,(HLOOKUP('2025年12月'!AH$29,料金比較表!$61:$71,'2025年12月'!$A35,FALSE)),IF($C$30=料金比較表!$C$6,(HLOOKUP('2025年12月'!AH$29,料金比較表!$74:$84,'2025年12月'!$A35,FALSE))))))))</f>
        <v/>
      </c>
    </row>
    <row r="36" spans="1:35" ht="18" thickBot="1" x14ac:dyDescent="0.25">
      <c r="A36" s="4">
        <f t="shared" si="1"/>
        <v>8</v>
      </c>
      <c r="B36" s="312" t="str">
        <f>料金比較表!C17</f>
        <v>プールヴィラ　屋我地島　ｂｙ　コルディオプレミアム</v>
      </c>
      <c r="C36" s="326"/>
      <c r="D36" s="62" t="str">
        <f ca="1">IF($C$30=料金比較表!$C$1,(HLOOKUP('2025年12月'!D$29,料金比較表!$10:$20,'2025年12月'!$A36,FALSE)),IF($C$30=料金比較表!$C$2,(HLOOKUP('2025年12月'!D$29,料金比較表!$23:$33,'2025年12月'!$A36,FALSE)),IF($C$30=料金比較表!$C$3,(HLOOKUP('2025年12月'!D$29,料金比較表!$36:$46,'2025年12月'!$A36,FALSE)),IF($C$30=料金比較表!$C$4,(HLOOKUP('2025年12月'!D$29,料金比較表!$48:$60,'2025年12月'!$A36,FALSE)),IF($C$30=料金比較表!$C$5,(HLOOKUP('2025年12月'!D$29,料金比較表!$61:$71,'2025年12月'!$A36,FALSE)),IF($C$30=料金比較表!$C$6,(HLOOKUP('2025年12月'!D$29,料金比較表!$74:$84,'2025年12月'!$A36,FALSE))))))))</f>
        <v/>
      </c>
      <c r="E36" s="63" t="str">
        <f ca="1">IF($C$30=料金比較表!$C$1,(HLOOKUP('2025年12月'!E$29,料金比較表!$10:$20,'2025年12月'!$A36,FALSE)),IF($C$30=料金比較表!$C$2,(HLOOKUP('2025年12月'!E$29,料金比較表!$23:$33,'2025年12月'!$A36,FALSE)),IF($C$30=料金比較表!$C$3,(HLOOKUP('2025年12月'!E$29,料金比較表!$36:$46,'2025年12月'!$A36,FALSE)),IF($C$30=料金比較表!$C$4,(HLOOKUP('2025年12月'!E$29,料金比較表!$48:$60,'2025年12月'!$A36,FALSE)),IF($C$30=料金比較表!$C$5,(HLOOKUP('2025年12月'!E$29,料金比較表!$61:$71,'2025年12月'!$A36,FALSE)),IF($C$30=料金比較表!$C$6,(HLOOKUP('2025年12月'!E$29,料金比較表!$74:$84,'2025年12月'!$A36,FALSE))))))))</f>
        <v/>
      </c>
      <c r="F36" s="63" t="str">
        <f ca="1">IF($C$30=料金比較表!$C$1,(HLOOKUP('2025年12月'!F$29,料金比較表!$10:$20,'2025年12月'!$A36,FALSE)),IF($C$30=料金比較表!$C$2,(HLOOKUP('2025年12月'!F$29,料金比較表!$23:$33,'2025年12月'!$A36,FALSE)),IF($C$30=料金比較表!$C$3,(HLOOKUP('2025年12月'!F$29,料金比較表!$36:$46,'2025年12月'!$A36,FALSE)),IF($C$30=料金比較表!$C$4,(HLOOKUP('2025年12月'!F$29,料金比較表!$48:$60,'2025年12月'!$A36,FALSE)),IF($C$30=料金比較表!$C$5,(HLOOKUP('2025年12月'!F$29,料金比較表!$61:$71,'2025年12月'!$A36,FALSE)),IF($C$30=料金比較表!$C$6,(HLOOKUP('2025年12月'!F$29,料金比較表!$74:$84,'2025年12月'!$A36,FALSE))))))))</f>
        <v/>
      </c>
      <c r="G36" s="63" t="str">
        <f ca="1">IF($C$30=料金比較表!$C$1,(HLOOKUP('2025年12月'!G$29,料金比較表!$10:$20,'2025年12月'!$A36,FALSE)),IF($C$30=料金比較表!$C$2,(HLOOKUP('2025年12月'!G$29,料金比較表!$23:$33,'2025年12月'!$A36,FALSE)),IF($C$30=料金比較表!$C$3,(HLOOKUP('2025年12月'!G$29,料金比較表!$36:$46,'2025年12月'!$A36,FALSE)),IF($C$30=料金比較表!$C$4,(HLOOKUP('2025年12月'!G$29,料金比較表!$48:$60,'2025年12月'!$A36,FALSE)),IF($C$30=料金比較表!$C$5,(HLOOKUP('2025年12月'!G$29,料金比較表!$61:$71,'2025年12月'!$A36,FALSE)),IF($C$30=料金比較表!$C$6,(HLOOKUP('2025年12月'!G$29,料金比較表!$74:$84,'2025年12月'!$A36,FALSE))))))))</f>
        <v/>
      </c>
      <c r="H36" s="63" t="str">
        <f ca="1">IF($C$30=料金比較表!$C$1,(HLOOKUP('2025年12月'!H$29,料金比較表!$10:$20,'2025年12月'!$A36,FALSE)),IF($C$30=料金比較表!$C$2,(HLOOKUP('2025年12月'!H$29,料金比較表!$23:$33,'2025年12月'!$A36,FALSE)),IF($C$30=料金比較表!$C$3,(HLOOKUP('2025年12月'!H$29,料金比較表!$36:$46,'2025年12月'!$A36,FALSE)),IF($C$30=料金比較表!$C$4,(HLOOKUP('2025年12月'!H$29,料金比較表!$48:$60,'2025年12月'!$A36,FALSE)),IF($C$30=料金比較表!$C$5,(HLOOKUP('2025年12月'!H$29,料金比較表!$61:$71,'2025年12月'!$A36,FALSE)),IF($C$30=料金比較表!$C$6,(HLOOKUP('2025年12月'!H$29,料金比較表!$74:$84,'2025年12月'!$A36,FALSE))))))))</f>
        <v/>
      </c>
      <c r="I36" s="63" t="str">
        <f ca="1">IF($C$30=料金比較表!$C$1,(HLOOKUP('2025年12月'!I$29,料金比較表!$10:$20,'2025年12月'!$A36,FALSE)),IF($C$30=料金比較表!$C$2,(HLOOKUP('2025年12月'!I$29,料金比較表!$23:$33,'2025年12月'!$A36,FALSE)),IF($C$30=料金比較表!$C$3,(HLOOKUP('2025年12月'!I$29,料金比較表!$36:$46,'2025年12月'!$A36,FALSE)),IF($C$30=料金比較表!$C$4,(HLOOKUP('2025年12月'!I$29,料金比較表!$48:$60,'2025年12月'!$A36,FALSE)),IF($C$30=料金比較表!$C$5,(HLOOKUP('2025年12月'!I$29,料金比較表!$61:$71,'2025年12月'!$A36,FALSE)),IF($C$30=料金比較表!$C$6,(HLOOKUP('2025年12月'!I$29,料金比較表!$74:$84,'2025年12月'!$A36,FALSE))))))))</f>
        <v/>
      </c>
      <c r="J36" s="63" t="str">
        <f ca="1">IF($C$30=料金比較表!$C$1,(HLOOKUP('2025年12月'!J$29,料金比較表!$10:$20,'2025年12月'!$A36,FALSE)),IF($C$30=料金比較表!$C$2,(HLOOKUP('2025年12月'!J$29,料金比較表!$23:$33,'2025年12月'!$A36,FALSE)),IF($C$30=料金比較表!$C$3,(HLOOKUP('2025年12月'!J$29,料金比較表!$36:$46,'2025年12月'!$A36,FALSE)),IF($C$30=料金比較表!$C$4,(HLOOKUP('2025年12月'!J$29,料金比較表!$48:$60,'2025年12月'!$A36,FALSE)),IF($C$30=料金比較表!$C$5,(HLOOKUP('2025年12月'!J$29,料金比較表!$61:$71,'2025年12月'!$A36,FALSE)),IF($C$30=料金比較表!$C$6,(HLOOKUP('2025年12月'!J$29,料金比較表!$74:$84,'2025年12月'!$A36,FALSE))))))))</f>
        <v/>
      </c>
      <c r="K36" s="63" t="str">
        <f ca="1">IF($C$30=料金比較表!$C$1,(HLOOKUP('2025年12月'!K$29,料金比較表!$10:$20,'2025年12月'!$A36,FALSE)),IF($C$30=料金比較表!$C$2,(HLOOKUP('2025年12月'!K$29,料金比較表!$23:$33,'2025年12月'!$A36,FALSE)),IF($C$30=料金比較表!$C$3,(HLOOKUP('2025年12月'!K$29,料金比較表!$36:$46,'2025年12月'!$A36,FALSE)),IF($C$30=料金比較表!$C$4,(HLOOKUP('2025年12月'!K$29,料金比較表!$48:$60,'2025年12月'!$A36,FALSE)),IF($C$30=料金比較表!$C$5,(HLOOKUP('2025年12月'!K$29,料金比較表!$61:$71,'2025年12月'!$A36,FALSE)),IF($C$30=料金比較表!$C$6,(HLOOKUP('2025年12月'!K$29,料金比較表!$74:$84,'2025年12月'!$A36,FALSE))))))))</f>
        <v/>
      </c>
      <c r="L36" s="63" t="str">
        <f ca="1">IF($C$30=料金比較表!$C$1,(HLOOKUP('2025年12月'!L$29,料金比較表!$10:$20,'2025年12月'!$A36,FALSE)),IF($C$30=料金比較表!$C$2,(HLOOKUP('2025年12月'!L$29,料金比較表!$23:$33,'2025年12月'!$A36,FALSE)),IF($C$30=料金比較表!$C$3,(HLOOKUP('2025年12月'!L$29,料金比較表!$36:$46,'2025年12月'!$A36,FALSE)),IF($C$30=料金比較表!$C$4,(HLOOKUP('2025年12月'!L$29,料金比較表!$48:$60,'2025年12月'!$A36,FALSE)),IF($C$30=料金比較表!$C$5,(HLOOKUP('2025年12月'!L$29,料金比較表!$61:$71,'2025年12月'!$A36,FALSE)),IF($C$30=料金比較表!$C$6,(HLOOKUP('2025年12月'!L$29,料金比較表!$74:$84,'2025年12月'!$A36,FALSE))))))))</f>
        <v/>
      </c>
      <c r="M36" s="63" t="str">
        <f ca="1">IF($C$30=料金比較表!$C$1,(HLOOKUP('2025年12月'!M$29,料金比較表!$10:$20,'2025年12月'!$A36,FALSE)),IF($C$30=料金比較表!$C$2,(HLOOKUP('2025年12月'!M$29,料金比較表!$23:$33,'2025年12月'!$A36,FALSE)),IF($C$30=料金比較表!$C$3,(HLOOKUP('2025年12月'!M$29,料金比較表!$36:$46,'2025年12月'!$A36,FALSE)),IF($C$30=料金比較表!$C$4,(HLOOKUP('2025年12月'!M$29,料金比較表!$48:$60,'2025年12月'!$A36,FALSE)),IF($C$30=料金比較表!$C$5,(HLOOKUP('2025年12月'!M$29,料金比較表!$61:$71,'2025年12月'!$A36,FALSE)),IF($C$30=料金比較表!$C$6,(HLOOKUP('2025年12月'!M$29,料金比較表!$74:$84,'2025年12月'!$A36,FALSE))))))))</f>
        <v/>
      </c>
      <c r="N36" s="63" t="str">
        <f ca="1">IF($C$30=料金比較表!$C$1,(HLOOKUP('2025年12月'!N$29,料金比較表!$10:$20,'2025年12月'!$A36,FALSE)),IF($C$30=料金比較表!$C$2,(HLOOKUP('2025年12月'!N$29,料金比較表!$23:$33,'2025年12月'!$A36,FALSE)),IF($C$30=料金比較表!$C$3,(HLOOKUP('2025年12月'!N$29,料金比較表!$36:$46,'2025年12月'!$A36,FALSE)),IF($C$30=料金比較表!$C$4,(HLOOKUP('2025年12月'!N$29,料金比較表!$48:$60,'2025年12月'!$A36,FALSE)),IF($C$30=料金比較表!$C$5,(HLOOKUP('2025年12月'!N$29,料金比較表!$61:$71,'2025年12月'!$A36,FALSE)),IF($C$30=料金比較表!$C$6,(HLOOKUP('2025年12月'!N$29,料金比較表!$74:$84,'2025年12月'!$A36,FALSE))))))))</f>
        <v/>
      </c>
      <c r="O36" s="63" t="str">
        <f ca="1">IF($C$30=料金比較表!$C$1,(HLOOKUP('2025年12月'!O$29,料金比較表!$10:$20,'2025年12月'!$A36,FALSE)),IF($C$30=料金比較表!$C$2,(HLOOKUP('2025年12月'!O$29,料金比較表!$23:$33,'2025年12月'!$A36,FALSE)),IF($C$30=料金比較表!$C$3,(HLOOKUP('2025年12月'!O$29,料金比較表!$36:$46,'2025年12月'!$A36,FALSE)),IF($C$30=料金比較表!$C$4,(HLOOKUP('2025年12月'!O$29,料金比較表!$48:$60,'2025年12月'!$A36,FALSE)),IF($C$30=料金比較表!$C$5,(HLOOKUP('2025年12月'!O$29,料金比較表!$61:$71,'2025年12月'!$A36,FALSE)),IF($C$30=料金比較表!$C$6,(HLOOKUP('2025年12月'!O$29,料金比較表!$74:$84,'2025年12月'!$A36,FALSE))))))))</f>
        <v/>
      </c>
      <c r="P36" s="63" t="str">
        <f ca="1">IF($C$30=料金比較表!$C$1,(HLOOKUP('2025年12月'!P$29,料金比較表!$10:$20,'2025年12月'!$A36,FALSE)),IF($C$30=料金比較表!$C$2,(HLOOKUP('2025年12月'!P$29,料金比較表!$23:$33,'2025年12月'!$A36,FALSE)),IF($C$30=料金比較表!$C$3,(HLOOKUP('2025年12月'!P$29,料金比較表!$36:$46,'2025年12月'!$A36,FALSE)),IF($C$30=料金比較表!$C$4,(HLOOKUP('2025年12月'!P$29,料金比較表!$48:$60,'2025年12月'!$A36,FALSE)),IF($C$30=料金比較表!$C$5,(HLOOKUP('2025年12月'!P$29,料金比較表!$61:$71,'2025年12月'!$A36,FALSE)),IF($C$30=料金比較表!$C$6,(HLOOKUP('2025年12月'!P$29,料金比較表!$74:$84,'2025年12月'!$A36,FALSE))))))))</f>
        <v/>
      </c>
      <c r="Q36" s="63" t="str">
        <f ca="1">IF($C$30=料金比較表!$C$1,(HLOOKUP('2025年12月'!Q$29,料金比較表!$10:$20,'2025年12月'!$A36,FALSE)),IF($C$30=料金比較表!$C$2,(HLOOKUP('2025年12月'!Q$29,料金比較表!$23:$33,'2025年12月'!$A36,FALSE)),IF($C$30=料金比較表!$C$3,(HLOOKUP('2025年12月'!Q$29,料金比較表!$36:$46,'2025年12月'!$A36,FALSE)),IF($C$30=料金比較表!$C$4,(HLOOKUP('2025年12月'!Q$29,料金比較表!$48:$60,'2025年12月'!$A36,FALSE)),IF($C$30=料金比較表!$C$5,(HLOOKUP('2025年12月'!Q$29,料金比較表!$61:$71,'2025年12月'!$A36,FALSE)),IF($C$30=料金比較表!$C$6,(HLOOKUP('2025年12月'!Q$29,料金比較表!$74:$84,'2025年12月'!$A36,FALSE))))))))</f>
        <v/>
      </c>
      <c r="R36" s="63" t="str">
        <f ca="1">IF($C$30=料金比較表!$C$1,(HLOOKUP('2025年12月'!R$29,料金比較表!$10:$20,'2025年12月'!$A36,FALSE)),IF($C$30=料金比較表!$C$2,(HLOOKUP('2025年12月'!R$29,料金比較表!$23:$33,'2025年12月'!$A36,FALSE)),IF($C$30=料金比較表!$C$3,(HLOOKUP('2025年12月'!R$29,料金比較表!$36:$46,'2025年12月'!$A36,FALSE)),IF($C$30=料金比較表!$C$4,(HLOOKUP('2025年12月'!R$29,料金比較表!$48:$60,'2025年12月'!$A36,FALSE)),IF($C$30=料金比較表!$C$5,(HLOOKUP('2025年12月'!R$29,料金比較表!$61:$71,'2025年12月'!$A36,FALSE)),IF($C$30=料金比較表!$C$6,(HLOOKUP('2025年12月'!R$29,料金比較表!$74:$84,'2025年12月'!$A36,FALSE))))))))</f>
        <v/>
      </c>
      <c r="S36" s="63" t="str">
        <f ca="1">IF($C$30=料金比較表!$C$1,(HLOOKUP('2025年12月'!S$29,料金比較表!$10:$20,'2025年12月'!$A36,FALSE)),IF($C$30=料金比較表!$C$2,(HLOOKUP('2025年12月'!S$29,料金比較表!$23:$33,'2025年12月'!$A36,FALSE)),IF($C$30=料金比較表!$C$3,(HLOOKUP('2025年12月'!S$29,料金比較表!$36:$46,'2025年12月'!$A36,FALSE)),IF($C$30=料金比較表!$C$4,(HLOOKUP('2025年12月'!S$29,料金比較表!$48:$60,'2025年12月'!$A36,FALSE)),IF($C$30=料金比較表!$C$5,(HLOOKUP('2025年12月'!S$29,料金比較表!$61:$71,'2025年12月'!$A36,FALSE)),IF($C$30=料金比較表!$C$6,(HLOOKUP('2025年12月'!S$29,料金比較表!$74:$84,'2025年12月'!$A36,FALSE))))))))</f>
        <v/>
      </c>
      <c r="T36" s="63" t="str">
        <f ca="1">IF($C$30=料金比較表!$C$1,(HLOOKUP('2025年12月'!T$29,料金比較表!$10:$20,'2025年12月'!$A36,FALSE)),IF($C$30=料金比較表!$C$2,(HLOOKUP('2025年12月'!T$29,料金比較表!$23:$33,'2025年12月'!$A36,FALSE)),IF($C$30=料金比較表!$C$3,(HLOOKUP('2025年12月'!T$29,料金比較表!$36:$46,'2025年12月'!$A36,FALSE)),IF($C$30=料金比較表!$C$4,(HLOOKUP('2025年12月'!T$29,料金比較表!$48:$60,'2025年12月'!$A36,FALSE)),IF($C$30=料金比較表!$C$5,(HLOOKUP('2025年12月'!T$29,料金比較表!$61:$71,'2025年12月'!$A36,FALSE)),IF($C$30=料金比較表!$C$6,(HLOOKUP('2025年12月'!T$29,料金比較表!$74:$84,'2025年12月'!$A36,FALSE))))))))</f>
        <v/>
      </c>
      <c r="U36" s="63" t="str">
        <f ca="1">IF($C$30=料金比較表!$C$1,(HLOOKUP('2025年12月'!U$29,料金比較表!$10:$20,'2025年12月'!$A36,FALSE)),IF($C$30=料金比較表!$C$2,(HLOOKUP('2025年12月'!U$29,料金比較表!$23:$33,'2025年12月'!$A36,FALSE)),IF($C$30=料金比較表!$C$3,(HLOOKUP('2025年12月'!U$29,料金比較表!$36:$46,'2025年12月'!$A36,FALSE)),IF($C$30=料金比較表!$C$4,(HLOOKUP('2025年12月'!U$29,料金比較表!$48:$60,'2025年12月'!$A36,FALSE)),IF($C$30=料金比較表!$C$5,(HLOOKUP('2025年12月'!U$29,料金比較表!$61:$71,'2025年12月'!$A36,FALSE)),IF($C$30=料金比較表!$C$6,(HLOOKUP('2025年12月'!U$29,料金比較表!$74:$84,'2025年12月'!$A36,FALSE))))))))</f>
        <v/>
      </c>
      <c r="V36" s="63" t="str">
        <f ca="1">IF($C$30=料金比較表!$C$1,(HLOOKUP('2025年12月'!V$29,料金比較表!$10:$20,'2025年12月'!$A36,FALSE)),IF($C$30=料金比較表!$C$2,(HLOOKUP('2025年12月'!V$29,料金比較表!$23:$33,'2025年12月'!$A36,FALSE)),IF($C$30=料金比較表!$C$3,(HLOOKUP('2025年12月'!V$29,料金比較表!$36:$46,'2025年12月'!$A36,FALSE)),IF($C$30=料金比較表!$C$4,(HLOOKUP('2025年12月'!V$29,料金比較表!$48:$60,'2025年12月'!$A36,FALSE)),IF($C$30=料金比較表!$C$5,(HLOOKUP('2025年12月'!V$29,料金比較表!$61:$71,'2025年12月'!$A36,FALSE)),IF($C$30=料金比較表!$C$6,(HLOOKUP('2025年12月'!V$29,料金比較表!$74:$84,'2025年12月'!$A36,FALSE))))))))</f>
        <v/>
      </c>
      <c r="W36" s="63" t="str">
        <f ca="1">IF($C$30=料金比較表!$C$1,(HLOOKUP('2025年12月'!W$29,料金比較表!$10:$20,'2025年12月'!$A36,FALSE)),IF($C$30=料金比較表!$C$2,(HLOOKUP('2025年12月'!W$29,料金比較表!$23:$33,'2025年12月'!$A36,FALSE)),IF($C$30=料金比較表!$C$3,(HLOOKUP('2025年12月'!W$29,料金比較表!$36:$46,'2025年12月'!$A36,FALSE)),IF($C$30=料金比較表!$C$4,(HLOOKUP('2025年12月'!W$29,料金比較表!$48:$60,'2025年12月'!$A36,FALSE)),IF($C$30=料金比較表!$C$5,(HLOOKUP('2025年12月'!W$29,料金比較表!$61:$71,'2025年12月'!$A36,FALSE)),IF($C$30=料金比較表!$C$6,(HLOOKUP('2025年12月'!W$29,料金比較表!$74:$84,'2025年12月'!$A36,FALSE))))))))</f>
        <v/>
      </c>
      <c r="X36" s="63" t="str">
        <f ca="1">IF($C$30=料金比較表!$C$1,(HLOOKUP('2025年12月'!X$29,料金比較表!$10:$20,'2025年12月'!$A36,FALSE)),IF($C$30=料金比較表!$C$2,(HLOOKUP('2025年12月'!X$29,料金比較表!$23:$33,'2025年12月'!$A36,FALSE)),IF($C$30=料金比較表!$C$3,(HLOOKUP('2025年12月'!X$29,料金比較表!$36:$46,'2025年12月'!$A36,FALSE)),IF($C$30=料金比較表!$C$4,(HLOOKUP('2025年12月'!X$29,料金比較表!$48:$60,'2025年12月'!$A36,FALSE)),IF($C$30=料金比較表!$C$5,(HLOOKUP('2025年12月'!X$29,料金比較表!$61:$71,'2025年12月'!$A36,FALSE)),IF($C$30=料金比較表!$C$6,(HLOOKUP('2025年12月'!X$29,料金比較表!$74:$84,'2025年12月'!$A36,FALSE))))))))</f>
        <v/>
      </c>
      <c r="Y36" s="63" t="str">
        <f ca="1">IF($C$30=料金比較表!$C$1,(HLOOKUP('2025年12月'!Y$29,料金比較表!$10:$20,'2025年12月'!$A36,FALSE)),IF($C$30=料金比較表!$C$2,(HLOOKUP('2025年12月'!Y$29,料金比較表!$23:$33,'2025年12月'!$A36,FALSE)),IF($C$30=料金比較表!$C$3,(HLOOKUP('2025年12月'!Y$29,料金比較表!$36:$46,'2025年12月'!$A36,FALSE)),IF($C$30=料金比較表!$C$4,(HLOOKUP('2025年12月'!Y$29,料金比較表!$48:$60,'2025年12月'!$A36,FALSE)),IF($C$30=料金比較表!$C$5,(HLOOKUP('2025年12月'!Y$29,料金比較表!$61:$71,'2025年12月'!$A36,FALSE)),IF($C$30=料金比較表!$C$6,(HLOOKUP('2025年12月'!Y$29,料金比較表!$74:$84,'2025年12月'!$A36,FALSE))))))))</f>
        <v/>
      </c>
      <c r="Z36" s="63" t="str">
        <f ca="1">IF($C$30=料金比較表!$C$1,(HLOOKUP('2025年12月'!Z$29,料金比較表!$10:$20,'2025年12月'!$A36,FALSE)),IF($C$30=料金比較表!$C$2,(HLOOKUP('2025年12月'!Z$29,料金比較表!$23:$33,'2025年12月'!$A36,FALSE)),IF($C$30=料金比較表!$C$3,(HLOOKUP('2025年12月'!Z$29,料金比較表!$36:$46,'2025年12月'!$A36,FALSE)),IF($C$30=料金比較表!$C$4,(HLOOKUP('2025年12月'!Z$29,料金比較表!$48:$60,'2025年12月'!$A36,FALSE)),IF($C$30=料金比較表!$C$5,(HLOOKUP('2025年12月'!Z$29,料金比較表!$61:$71,'2025年12月'!$A36,FALSE)),IF($C$30=料金比較表!$C$6,(HLOOKUP('2025年12月'!Z$29,料金比較表!$74:$84,'2025年12月'!$A36,FALSE))))))))</f>
        <v/>
      </c>
      <c r="AA36" s="63" t="str">
        <f ca="1">IF($C$30=料金比較表!$C$1,(HLOOKUP('2025年12月'!AA$29,料金比較表!$10:$20,'2025年12月'!$A36,FALSE)),IF($C$30=料金比較表!$C$2,(HLOOKUP('2025年12月'!AA$29,料金比較表!$23:$33,'2025年12月'!$A36,FALSE)),IF($C$30=料金比較表!$C$3,(HLOOKUP('2025年12月'!AA$29,料金比較表!$36:$46,'2025年12月'!$A36,FALSE)),IF($C$30=料金比較表!$C$4,(HLOOKUP('2025年12月'!AA$29,料金比較表!$48:$60,'2025年12月'!$A36,FALSE)),IF($C$30=料金比較表!$C$5,(HLOOKUP('2025年12月'!AA$29,料金比較表!$61:$71,'2025年12月'!$A36,FALSE)),IF($C$30=料金比較表!$C$6,(HLOOKUP('2025年12月'!AA$29,料金比較表!$74:$84,'2025年12月'!$A36,FALSE))))))))</f>
        <v/>
      </c>
      <c r="AB36" s="63" t="str">
        <f ca="1">IF($C$30=料金比較表!$C$1,(HLOOKUP('2025年12月'!AB$29,料金比較表!$10:$20,'2025年12月'!$A36,FALSE)),IF($C$30=料金比較表!$C$2,(HLOOKUP('2025年12月'!AB$29,料金比較表!$23:$33,'2025年12月'!$A36,FALSE)),IF($C$30=料金比較表!$C$3,(HLOOKUP('2025年12月'!AB$29,料金比較表!$36:$46,'2025年12月'!$A36,FALSE)),IF($C$30=料金比較表!$C$4,(HLOOKUP('2025年12月'!AB$29,料金比較表!$48:$60,'2025年12月'!$A36,FALSE)),IF($C$30=料金比較表!$C$5,(HLOOKUP('2025年12月'!AB$29,料金比較表!$61:$71,'2025年12月'!$A36,FALSE)),IF($C$30=料金比較表!$C$6,(HLOOKUP('2025年12月'!AB$29,料金比較表!$74:$84,'2025年12月'!$A36,FALSE))))))))</f>
        <v/>
      </c>
      <c r="AC36" s="63" t="str">
        <f ca="1">IF($C$30=料金比較表!$C$1,(HLOOKUP('2025年12月'!AC$29,料金比較表!$10:$20,'2025年12月'!$A36,FALSE)),IF($C$30=料金比較表!$C$2,(HLOOKUP('2025年12月'!AC$29,料金比較表!$23:$33,'2025年12月'!$A36,FALSE)),IF($C$30=料金比較表!$C$3,(HLOOKUP('2025年12月'!AC$29,料金比較表!$36:$46,'2025年12月'!$A36,FALSE)),IF($C$30=料金比較表!$C$4,(HLOOKUP('2025年12月'!AC$29,料金比較表!$48:$60,'2025年12月'!$A36,FALSE)),IF($C$30=料金比較表!$C$5,(HLOOKUP('2025年12月'!AC$29,料金比較表!$61:$71,'2025年12月'!$A36,FALSE)),IF($C$30=料金比較表!$C$6,(HLOOKUP('2025年12月'!AC$29,料金比較表!$74:$84,'2025年12月'!$A36,FALSE))))))))</f>
        <v/>
      </c>
      <c r="AD36" s="63" t="str">
        <f ca="1">IF($C$30=料金比較表!$C$1,(HLOOKUP('2025年12月'!AD$29,料金比較表!$10:$20,'2025年12月'!$A36,FALSE)),IF($C$30=料金比較表!$C$2,(HLOOKUP('2025年12月'!AD$29,料金比較表!$23:$33,'2025年12月'!$A36,FALSE)),IF($C$30=料金比較表!$C$3,(HLOOKUP('2025年12月'!AD$29,料金比較表!$36:$46,'2025年12月'!$A36,FALSE)),IF($C$30=料金比較表!$C$4,(HLOOKUP('2025年12月'!AD$29,料金比較表!$48:$60,'2025年12月'!$A36,FALSE)),IF($C$30=料金比較表!$C$5,(HLOOKUP('2025年12月'!AD$29,料金比較表!$61:$71,'2025年12月'!$A36,FALSE)),IF($C$30=料金比較表!$C$6,(HLOOKUP('2025年12月'!AD$29,料金比較表!$74:$84,'2025年12月'!$A36,FALSE))))))))</f>
        <v/>
      </c>
      <c r="AE36" s="63" t="str">
        <f ca="1">IF($C$30=料金比較表!$C$1,(HLOOKUP('2025年12月'!AE$29,料金比較表!$10:$20,'2025年12月'!$A36,FALSE)),IF($C$30=料金比較表!$C$2,(HLOOKUP('2025年12月'!AE$29,料金比較表!$23:$33,'2025年12月'!$A36,FALSE)),IF($C$30=料金比較表!$C$3,(HLOOKUP('2025年12月'!AE$29,料金比較表!$36:$46,'2025年12月'!$A36,FALSE)),IF($C$30=料金比較表!$C$4,(HLOOKUP('2025年12月'!AE$29,料金比較表!$48:$60,'2025年12月'!$A36,FALSE)),IF($C$30=料金比較表!$C$5,(HLOOKUP('2025年12月'!AE$29,料金比較表!$61:$71,'2025年12月'!$A36,FALSE)),IF($C$30=料金比較表!$C$6,(HLOOKUP('2025年12月'!AE$29,料金比較表!$74:$84,'2025年12月'!$A36,FALSE))))))))</f>
        <v/>
      </c>
      <c r="AF36" s="63" t="str">
        <f ca="1">IF($C$30=料金比較表!$C$1,(HLOOKUP('2025年12月'!AF$29,料金比較表!$10:$20,'2025年12月'!$A36,FALSE)),IF($C$30=料金比較表!$C$2,(HLOOKUP('2025年12月'!AF$29,料金比較表!$23:$33,'2025年12月'!$A36,FALSE)),IF($C$30=料金比較表!$C$3,(HLOOKUP('2025年12月'!AF$29,料金比較表!$36:$46,'2025年12月'!$A36,FALSE)),IF($C$30=料金比較表!$C$4,(HLOOKUP('2025年12月'!AF$29,料金比較表!$48:$60,'2025年12月'!$A36,FALSE)),IF($C$30=料金比較表!$C$5,(HLOOKUP('2025年12月'!AF$29,料金比較表!$61:$71,'2025年12月'!$A36,FALSE)),IF($C$30=料金比較表!$C$6,(HLOOKUP('2025年12月'!AF$29,料金比較表!$74:$84,'2025年12月'!$A36,FALSE))))))))</f>
        <v/>
      </c>
      <c r="AG36" s="63" t="str">
        <f ca="1">IF($C$30=料金比較表!$C$1,(HLOOKUP('2025年12月'!AG$29,料金比較表!$10:$20,'2025年12月'!$A36,FALSE)),IF($C$30=料金比較表!$C$2,(HLOOKUP('2025年12月'!AG$29,料金比較表!$23:$33,'2025年12月'!$A36,FALSE)),IF($C$30=料金比較表!$C$3,(HLOOKUP('2025年12月'!AG$29,料金比較表!$36:$46,'2025年12月'!$A36,FALSE)),IF($C$30=料金比較表!$C$4,(HLOOKUP('2025年12月'!AG$29,料金比較表!$48:$60,'2025年12月'!$A36,FALSE)),IF($C$30=料金比較表!$C$5,(HLOOKUP('2025年12月'!AG$29,料金比較表!$61:$71,'2025年12月'!$A36,FALSE)),IF($C$30=料金比較表!$C$6,(HLOOKUP('2025年12月'!AG$29,料金比較表!$74:$84,'2025年12月'!$A36,FALSE))))))))</f>
        <v/>
      </c>
      <c r="AH36" s="64" t="str">
        <f ca="1">IF($C$30=料金比較表!$C$1,(HLOOKUP('2025年12月'!AH$29,料金比較表!$10:$20,'2025年12月'!$A36,FALSE)),IF($C$30=料金比較表!$C$2,(HLOOKUP('2025年12月'!AH$29,料金比較表!$23:$33,'2025年12月'!$A36,FALSE)),IF($C$30=料金比較表!$C$3,(HLOOKUP('2025年12月'!AH$29,料金比較表!$36:$46,'2025年12月'!$A36,FALSE)),IF($C$30=料金比較表!$C$4,(HLOOKUP('2025年12月'!AH$29,料金比較表!$48:$60,'2025年12月'!$A36,FALSE)),IF($C$30=料金比較表!$C$5,(HLOOKUP('2025年12月'!AH$29,料金比較表!$61:$71,'2025年12月'!$A36,FALSE)),IF($C$30=料金比較表!$C$6,(HLOOKUP('2025年12月'!AH$29,料金比較表!$74:$84,'2025年12月'!$A36,FALSE))))))))</f>
        <v/>
      </c>
    </row>
    <row r="37" spans="1:35" ht="18" hidden="1" thickBot="1" x14ac:dyDescent="0.25">
      <c r="A37" s="4">
        <f t="shared" si="1"/>
        <v>9</v>
      </c>
      <c r="B37" s="213">
        <f>料金比較表!C18</f>
        <v>0</v>
      </c>
      <c r="C37" s="326"/>
      <c r="D37" s="65" t="str">
        <f ca="1">IF($C$30=料金比較表!$C$1,(HLOOKUP('2025年12月'!D$29,料金比較表!$10:$20,'2025年12月'!$A37,FALSE)),IF($C$30=料金比較表!$C$2,(HLOOKUP('2025年12月'!D$29,料金比較表!$23:$33,'2025年12月'!$A37,FALSE)),IF($C$30=料金比較表!$C$3,(HLOOKUP('2025年12月'!D$29,料金比較表!$36:$46,'2025年12月'!$A37,FALSE)),IF($C$30=料金比較表!$C$4,(HLOOKUP('2025年12月'!D$29,料金比較表!$48:$60,'2025年12月'!$A37,FALSE)),IF($C$30=料金比較表!$C$5,(HLOOKUP('2025年12月'!D$29,料金比較表!$61:$71,'2025年12月'!$A37,FALSE)),IF($C$30=料金比較表!$C$6,(HLOOKUP('2025年12月'!D$29,料金比較表!$74:$84,'2025年12月'!$A37,FALSE))))))))</f>
        <v/>
      </c>
      <c r="E37" s="66" t="str">
        <f ca="1">IF($C$30=料金比較表!$C$1,(HLOOKUP('2025年12月'!E$29,料金比較表!$10:$20,'2025年12月'!$A37,FALSE)),IF($C$30=料金比較表!$C$2,(HLOOKUP('2025年12月'!E$29,料金比較表!$23:$33,'2025年12月'!$A37,FALSE)),IF($C$30=料金比較表!$C$3,(HLOOKUP('2025年12月'!E$29,料金比較表!$36:$46,'2025年12月'!$A37,FALSE)),IF($C$30=料金比較表!$C$4,(HLOOKUP('2025年12月'!E$29,料金比較表!$48:$60,'2025年12月'!$A37,FALSE)),IF($C$30=料金比較表!$C$5,(HLOOKUP('2025年12月'!E$29,料金比較表!$61:$71,'2025年12月'!$A37,FALSE)),IF($C$30=料金比較表!$C$6,(HLOOKUP('2025年12月'!E$29,料金比較表!$74:$84,'2025年12月'!$A37,FALSE))))))))</f>
        <v/>
      </c>
      <c r="F37" s="66" t="str">
        <f ca="1">IF($C$30=料金比較表!$C$1,(HLOOKUP('2025年12月'!F$29,料金比較表!$10:$20,'2025年12月'!$A37,FALSE)),IF($C$30=料金比較表!$C$2,(HLOOKUP('2025年12月'!F$29,料金比較表!$23:$33,'2025年12月'!$A37,FALSE)),IF($C$30=料金比較表!$C$3,(HLOOKUP('2025年12月'!F$29,料金比較表!$36:$46,'2025年12月'!$A37,FALSE)),IF($C$30=料金比較表!$C$4,(HLOOKUP('2025年12月'!F$29,料金比較表!$48:$60,'2025年12月'!$A37,FALSE)),IF($C$30=料金比較表!$C$5,(HLOOKUP('2025年12月'!F$29,料金比較表!$61:$71,'2025年12月'!$A37,FALSE)),IF($C$30=料金比較表!$C$6,(HLOOKUP('2025年12月'!F$29,料金比較表!$74:$84,'2025年12月'!$A37,FALSE))))))))</f>
        <v/>
      </c>
      <c r="G37" s="66" t="str">
        <f ca="1">IF($C$30=料金比較表!$C$1,(HLOOKUP('2025年12月'!G$29,料金比較表!$10:$20,'2025年12月'!$A37,FALSE)),IF($C$30=料金比較表!$C$2,(HLOOKUP('2025年12月'!G$29,料金比較表!$23:$33,'2025年12月'!$A37,FALSE)),IF($C$30=料金比較表!$C$3,(HLOOKUP('2025年12月'!G$29,料金比較表!$36:$46,'2025年12月'!$A37,FALSE)),IF($C$30=料金比較表!$C$4,(HLOOKUP('2025年12月'!G$29,料金比較表!$48:$60,'2025年12月'!$A37,FALSE)),IF($C$30=料金比較表!$C$5,(HLOOKUP('2025年12月'!G$29,料金比較表!$61:$71,'2025年12月'!$A37,FALSE)),IF($C$30=料金比較表!$C$6,(HLOOKUP('2025年12月'!G$29,料金比較表!$74:$84,'2025年12月'!$A37,FALSE))))))))</f>
        <v/>
      </c>
      <c r="H37" s="66" t="str">
        <f ca="1">IF($C$30=料金比較表!$C$1,(HLOOKUP('2025年12月'!H$29,料金比較表!$10:$20,'2025年12月'!$A37,FALSE)),IF($C$30=料金比較表!$C$2,(HLOOKUP('2025年12月'!H$29,料金比較表!$23:$33,'2025年12月'!$A37,FALSE)),IF($C$30=料金比較表!$C$3,(HLOOKUP('2025年12月'!H$29,料金比較表!$36:$46,'2025年12月'!$A37,FALSE)),IF($C$30=料金比較表!$C$4,(HLOOKUP('2025年12月'!H$29,料金比較表!$48:$60,'2025年12月'!$A37,FALSE)),IF($C$30=料金比較表!$C$5,(HLOOKUP('2025年12月'!H$29,料金比較表!$61:$71,'2025年12月'!$A37,FALSE)),IF($C$30=料金比較表!$C$6,(HLOOKUP('2025年12月'!H$29,料金比較表!$74:$84,'2025年12月'!$A37,FALSE))))))))</f>
        <v/>
      </c>
      <c r="I37" s="66" t="str">
        <f ca="1">IF($C$30=料金比較表!$C$1,(HLOOKUP('2025年12月'!I$29,料金比較表!$10:$20,'2025年12月'!$A37,FALSE)),IF($C$30=料金比較表!$C$2,(HLOOKUP('2025年12月'!I$29,料金比較表!$23:$33,'2025年12月'!$A37,FALSE)),IF($C$30=料金比較表!$C$3,(HLOOKUP('2025年12月'!I$29,料金比較表!$36:$46,'2025年12月'!$A37,FALSE)),IF($C$30=料金比較表!$C$4,(HLOOKUP('2025年12月'!I$29,料金比較表!$48:$60,'2025年12月'!$A37,FALSE)),IF($C$30=料金比較表!$C$5,(HLOOKUP('2025年12月'!I$29,料金比較表!$61:$71,'2025年12月'!$A37,FALSE)),IF($C$30=料金比較表!$C$6,(HLOOKUP('2025年12月'!I$29,料金比較表!$74:$84,'2025年12月'!$A37,FALSE))))))))</f>
        <v/>
      </c>
      <c r="J37" s="66" t="str">
        <f ca="1">IF($C$30=料金比較表!$C$1,(HLOOKUP('2025年12月'!J$29,料金比較表!$10:$20,'2025年12月'!$A37,FALSE)),IF($C$30=料金比較表!$C$2,(HLOOKUP('2025年12月'!J$29,料金比較表!$23:$33,'2025年12月'!$A37,FALSE)),IF($C$30=料金比較表!$C$3,(HLOOKUP('2025年12月'!J$29,料金比較表!$36:$46,'2025年12月'!$A37,FALSE)),IF($C$30=料金比較表!$C$4,(HLOOKUP('2025年12月'!J$29,料金比較表!$48:$60,'2025年12月'!$A37,FALSE)),IF($C$30=料金比較表!$C$5,(HLOOKUP('2025年12月'!J$29,料金比較表!$61:$71,'2025年12月'!$A37,FALSE)),IF($C$30=料金比較表!$C$6,(HLOOKUP('2025年12月'!J$29,料金比較表!$74:$84,'2025年12月'!$A37,FALSE))))))))</f>
        <v/>
      </c>
      <c r="K37" s="66" t="str">
        <f ca="1">IF($C$30=料金比較表!$C$1,(HLOOKUP('2025年12月'!K$29,料金比較表!$10:$20,'2025年12月'!$A37,FALSE)),IF($C$30=料金比較表!$C$2,(HLOOKUP('2025年12月'!K$29,料金比較表!$23:$33,'2025年12月'!$A37,FALSE)),IF($C$30=料金比較表!$C$3,(HLOOKUP('2025年12月'!K$29,料金比較表!$36:$46,'2025年12月'!$A37,FALSE)),IF($C$30=料金比較表!$C$4,(HLOOKUP('2025年12月'!K$29,料金比較表!$48:$60,'2025年12月'!$A37,FALSE)),IF($C$30=料金比較表!$C$5,(HLOOKUP('2025年12月'!K$29,料金比較表!$61:$71,'2025年12月'!$A37,FALSE)),IF($C$30=料金比較表!$C$6,(HLOOKUP('2025年12月'!K$29,料金比較表!$74:$84,'2025年12月'!$A37,FALSE))))))))</f>
        <v/>
      </c>
      <c r="L37" s="66" t="str">
        <f ca="1">IF($C$30=料金比較表!$C$1,(HLOOKUP('2025年12月'!L$29,料金比較表!$10:$20,'2025年12月'!$A37,FALSE)),IF($C$30=料金比較表!$C$2,(HLOOKUP('2025年12月'!L$29,料金比較表!$23:$33,'2025年12月'!$A37,FALSE)),IF($C$30=料金比較表!$C$3,(HLOOKUP('2025年12月'!L$29,料金比較表!$36:$46,'2025年12月'!$A37,FALSE)),IF($C$30=料金比較表!$C$4,(HLOOKUP('2025年12月'!L$29,料金比較表!$48:$60,'2025年12月'!$A37,FALSE)),IF($C$30=料金比較表!$C$5,(HLOOKUP('2025年12月'!L$29,料金比較表!$61:$71,'2025年12月'!$A37,FALSE)),IF($C$30=料金比較表!$C$6,(HLOOKUP('2025年12月'!L$29,料金比較表!$74:$84,'2025年12月'!$A37,FALSE))))))))</f>
        <v/>
      </c>
      <c r="M37" s="66" t="str">
        <f ca="1">IF($C$30=料金比較表!$C$1,(HLOOKUP('2025年12月'!M$29,料金比較表!$10:$20,'2025年12月'!$A37,FALSE)),IF($C$30=料金比較表!$C$2,(HLOOKUP('2025年12月'!M$29,料金比較表!$23:$33,'2025年12月'!$A37,FALSE)),IF($C$30=料金比較表!$C$3,(HLOOKUP('2025年12月'!M$29,料金比較表!$36:$46,'2025年12月'!$A37,FALSE)),IF($C$30=料金比較表!$C$4,(HLOOKUP('2025年12月'!M$29,料金比較表!$48:$60,'2025年12月'!$A37,FALSE)),IF($C$30=料金比較表!$C$5,(HLOOKUP('2025年12月'!M$29,料金比較表!$61:$71,'2025年12月'!$A37,FALSE)),IF($C$30=料金比較表!$C$6,(HLOOKUP('2025年12月'!M$29,料金比較表!$74:$84,'2025年12月'!$A37,FALSE))))))))</f>
        <v/>
      </c>
      <c r="N37" s="66" t="str">
        <f ca="1">IF($C$30=料金比較表!$C$1,(HLOOKUP('2025年12月'!N$29,料金比較表!$10:$20,'2025年12月'!$A37,FALSE)),IF($C$30=料金比較表!$C$2,(HLOOKUP('2025年12月'!N$29,料金比較表!$23:$33,'2025年12月'!$A37,FALSE)),IF($C$30=料金比較表!$C$3,(HLOOKUP('2025年12月'!N$29,料金比較表!$36:$46,'2025年12月'!$A37,FALSE)),IF($C$30=料金比較表!$C$4,(HLOOKUP('2025年12月'!N$29,料金比較表!$48:$60,'2025年12月'!$A37,FALSE)),IF($C$30=料金比較表!$C$5,(HLOOKUP('2025年12月'!N$29,料金比較表!$61:$71,'2025年12月'!$A37,FALSE)),IF($C$30=料金比較表!$C$6,(HLOOKUP('2025年12月'!N$29,料金比較表!$74:$84,'2025年12月'!$A37,FALSE))))))))</f>
        <v/>
      </c>
      <c r="O37" s="66" t="str">
        <f ca="1">IF($C$30=料金比較表!$C$1,(HLOOKUP('2025年12月'!O$29,料金比較表!$10:$20,'2025年12月'!$A37,FALSE)),IF($C$30=料金比較表!$C$2,(HLOOKUP('2025年12月'!O$29,料金比較表!$23:$33,'2025年12月'!$A37,FALSE)),IF($C$30=料金比較表!$C$3,(HLOOKUP('2025年12月'!O$29,料金比較表!$36:$46,'2025年12月'!$A37,FALSE)),IF($C$30=料金比較表!$C$4,(HLOOKUP('2025年12月'!O$29,料金比較表!$48:$60,'2025年12月'!$A37,FALSE)),IF($C$30=料金比較表!$C$5,(HLOOKUP('2025年12月'!O$29,料金比較表!$61:$71,'2025年12月'!$A37,FALSE)),IF($C$30=料金比較表!$C$6,(HLOOKUP('2025年12月'!O$29,料金比較表!$74:$84,'2025年12月'!$A37,FALSE))))))))</f>
        <v/>
      </c>
      <c r="P37" s="66" t="str">
        <f ca="1">IF($C$30=料金比較表!$C$1,(HLOOKUP('2025年12月'!P$29,料金比較表!$10:$20,'2025年12月'!$A37,FALSE)),IF($C$30=料金比較表!$C$2,(HLOOKUP('2025年12月'!P$29,料金比較表!$23:$33,'2025年12月'!$A37,FALSE)),IF($C$30=料金比較表!$C$3,(HLOOKUP('2025年12月'!P$29,料金比較表!$36:$46,'2025年12月'!$A37,FALSE)),IF($C$30=料金比較表!$C$4,(HLOOKUP('2025年12月'!P$29,料金比較表!$48:$60,'2025年12月'!$A37,FALSE)),IF($C$30=料金比較表!$C$5,(HLOOKUP('2025年12月'!P$29,料金比較表!$61:$71,'2025年12月'!$A37,FALSE)),IF($C$30=料金比較表!$C$6,(HLOOKUP('2025年12月'!P$29,料金比較表!$74:$84,'2025年12月'!$A37,FALSE))))))))</f>
        <v/>
      </c>
      <c r="Q37" s="66" t="str">
        <f ca="1">IF($C$30=料金比較表!$C$1,(HLOOKUP('2025年12月'!Q$29,料金比較表!$10:$20,'2025年12月'!$A37,FALSE)),IF($C$30=料金比較表!$C$2,(HLOOKUP('2025年12月'!Q$29,料金比較表!$23:$33,'2025年12月'!$A37,FALSE)),IF($C$30=料金比較表!$C$3,(HLOOKUP('2025年12月'!Q$29,料金比較表!$36:$46,'2025年12月'!$A37,FALSE)),IF($C$30=料金比較表!$C$4,(HLOOKUP('2025年12月'!Q$29,料金比較表!$48:$60,'2025年12月'!$A37,FALSE)),IF($C$30=料金比較表!$C$5,(HLOOKUP('2025年12月'!Q$29,料金比較表!$61:$71,'2025年12月'!$A37,FALSE)),IF($C$30=料金比較表!$C$6,(HLOOKUP('2025年12月'!Q$29,料金比較表!$74:$84,'2025年12月'!$A37,FALSE))))))))</f>
        <v/>
      </c>
      <c r="R37" s="66" t="str">
        <f ca="1">IF($C$30=料金比較表!$C$1,(HLOOKUP('2025年12月'!R$29,料金比較表!$10:$20,'2025年12月'!$A37,FALSE)),IF($C$30=料金比較表!$C$2,(HLOOKUP('2025年12月'!R$29,料金比較表!$23:$33,'2025年12月'!$A37,FALSE)),IF($C$30=料金比較表!$C$3,(HLOOKUP('2025年12月'!R$29,料金比較表!$36:$46,'2025年12月'!$A37,FALSE)),IF($C$30=料金比較表!$C$4,(HLOOKUP('2025年12月'!R$29,料金比較表!$48:$60,'2025年12月'!$A37,FALSE)),IF($C$30=料金比較表!$C$5,(HLOOKUP('2025年12月'!R$29,料金比較表!$61:$71,'2025年12月'!$A37,FALSE)),IF($C$30=料金比較表!$C$6,(HLOOKUP('2025年12月'!R$29,料金比較表!$74:$84,'2025年12月'!$A37,FALSE))))))))</f>
        <v/>
      </c>
      <c r="S37" s="66" t="str">
        <f ca="1">IF($C$30=料金比較表!$C$1,(HLOOKUP('2025年12月'!S$29,料金比較表!$10:$20,'2025年12月'!$A37,FALSE)),IF($C$30=料金比較表!$C$2,(HLOOKUP('2025年12月'!S$29,料金比較表!$23:$33,'2025年12月'!$A37,FALSE)),IF($C$30=料金比較表!$C$3,(HLOOKUP('2025年12月'!S$29,料金比較表!$36:$46,'2025年12月'!$A37,FALSE)),IF($C$30=料金比較表!$C$4,(HLOOKUP('2025年12月'!S$29,料金比較表!$48:$60,'2025年12月'!$A37,FALSE)),IF($C$30=料金比較表!$C$5,(HLOOKUP('2025年12月'!S$29,料金比較表!$61:$71,'2025年12月'!$A37,FALSE)),IF($C$30=料金比較表!$C$6,(HLOOKUP('2025年12月'!S$29,料金比較表!$74:$84,'2025年12月'!$A37,FALSE))))))))</f>
        <v/>
      </c>
      <c r="T37" s="66" t="str">
        <f ca="1">IF($C$30=料金比較表!$C$1,(HLOOKUP('2025年12月'!T$29,料金比較表!$10:$20,'2025年12月'!$A37,FALSE)),IF($C$30=料金比較表!$C$2,(HLOOKUP('2025年12月'!T$29,料金比較表!$23:$33,'2025年12月'!$A37,FALSE)),IF($C$30=料金比較表!$C$3,(HLOOKUP('2025年12月'!T$29,料金比較表!$36:$46,'2025年12月'!$A37,FALSE)),IF($C$30=料金比較表!$C$4,(HLOOKUP('2025年12月'!T$29,料金比較表!$48:$60,'2025年12月'!$A37,FALSE)),IF($C$30=料金比較表!$C$5,(HLOOKUP('2025年12月'!T$29,料金比較表!$61:$71,'2025年12月'!$A37,FALSE)),IF($C$30=料金比較表!$C$6,(HLOOKUP('2025年12月'!T$29,料金比較表!$74:$84,'2025年12月'!$A37,FALSE))))))))</f>
        <v/>
      </c>
      <c r="U37" s="66" t="str">
        <f ca="1">IF($C$30=料金比較表!$C$1,(HLOOKUP('2025年12月'!U$29,料金比較表!$10:$20,'2025年12月'!$A37,FALSE)),IF($C$30=料金比較表!$C$2,(HLOOKUP('2025年12月'!U$29,料金比較表!$23:$33,'2025年12月'!$A37,FALSE)),IF($C$30=料金比較表!$C$3,(HLOOKUP('2025年12月'!U$29,料金比較表!$36:$46,'2025年12月'!$A37,FALSE)),IF($C$30=料金比較表!$C$4,(HLOOKUP('2025年12月'!U$29,料金比較表!$48:$60,'2025年12月'!$A37,FALSE)),IF($C$30=料金比較表!$C$5,(HLOOKUP('2025年12月'!U$29,料金比較表!$61:$71,'2025年12月'!$A37,FALSE)),IF($C$30=料金比較表!$C$6,(HLOOKUP('2025年12月'!U$29,料金比較表!$74:$84,'2025年12月'!$A37,FALSE))))))))</f>
        <v/>
      </c>
      <c r="V37" s="66" t="str">
        <f ca="1">IF($C$30=料金比較表!$C$1,(HLOOKUP('2025年12月'!V$29,料金比較表!$10:$20,'2025年12月'!$A37,FALSE)),IF($C$30=料金比較表!$C$2,(HLOOKUP('2025年12月'!V$29,料金比較表!$23:$33,'2025年12月'!$A37,FALSE)),IF($C$30=料金比較表!$C$3,(HLOOKUP('2025年12月'!V$29,料金比較表!$36:$46,'2025年12月'!$A37,FALSE)),IF($C$30=料金比較表!$C$4,(HLOOKUP('2025年12月'!V$29,料金比較表!$48:$60,'2025年12月'!$A37,FALSE)),IF($C$30=料金比較表!$C$5,(HLOOKUP('2025年12月'!V$29,料金比較表!$61:$71,'2025年12月'!$A37,FALSE)),IF($C$30=料金比較表!$C$6,(HLOOKUP('2025年12月'!V$29,料金比較表!$74:$84,'2025年12月'!$A37,FALSE))))))))</f>
        <v/>
      </c>
      <c r="W37" s="66" t="str">
        <f ca="1">IF($C$30=料金比較表!$C$1,(HLOOKUP('2025年12月'!W$29,料金比較表!$10:$20,'2025年12月'!$A37,FALSE)),IF($C$30=料金比較表!$C$2,(HLOOKUP('2025年12月'!W$29,料金比較表!$23:$33,'2025年12月'!$A37,FALSE)),IF($C$30=料金比較表!$C$3,(HLOOKUP('2025年12月'!W$29,料金比較表!$36:$46,'2025年12月'!$A37,FALSE)),IF($C$30=料金比較表!$C$4,(HLOOKUP('2025年12月'!W$29,料金比較表!$48:$60,'2025年12月'!$A37,FALSE)),IF($C$30=料金比較表!$C$5,(HLOOKUP('2025年12月'!W$29,料金比較表!$61:$71,'2025年12月'!$A37,FALSE)),IF($C$30=料金比較表!$C$6,(HLOOKUP('2025年12月'!W$29,料金比較表!$74:$84,'2025年12月'!$A37,FALSE))))))))</f>
        <v/>
      </c>
      <c r="X37" s="66" t="str">
        <f ca="1">IF($C$30=料金比較表!$C$1,(HLOOKUP('2025年12月'!X$29,料金比較表!$10:$20,'2025年12月'!$A37,FALSE)),IF($C$30=料金比較表!$C$2,(HLOOKUP('2025年12月'!X$29,料金比較表!$23:$33,'2025年12月'!$A37,FALSE)),IF($C$30=料金比較表!$C$3,(HLOOKUP('2025年12月'!X$29,料金比較表!$36:$46,'2025年12月'!$A37,FALSE)),IF($C$30=料金比較表!$C$4,(HLOOKUP('2025年12月'!X$29,料金比較表!$48:$60,'2025年12月'!$A37,FALSE)),IF($C$30=料金比較表!$C$5,(HLOOKUP('2025年12月'!X$29,料金比較表!$61:$71,'2025年12月'!$A37,FALSE)),IF($C$30=料金比較表!$C$6,(HLOOKUP('2025年12月'!X$29,料金比較表!$74:$84,'2025年12月'!$A37,FALSE))))))))</f>
        <v/>
      </c>
      <c r="Y37" s="66" t="str">
        <f ca="1">IF($C$30=料金比較表!$C$1,(HLOOKUP('2025年12月'!Y$29,料金比較表!$10:$20,'2025年12月'!$A37,FALSE)),IF($C$30=料金比較表!$C$2,(HLOOKUP('2025年12月'!Y$29,料金比較表!$23:$33,'2025年12月'!$A37,FALSE)),IF($C$30=料金比較表!$C$3,(HLOOKUP('2025年12月'!Y$29,料金比較表!$36:$46,'2025年12月'!$A37,FALSE)),IF($C$30=料金比較表!$C$4,(HLOOKUP('2025年12月'!Y$29,料金比較表!$48:$60,'2025年12月'!$A37,FALSE)),IF($C$30=料金比較表!$C$5,(HLOOKUP('2025年12月'!Y$29,料金比較表!$61:$71,'2025年12月'!$A37,FALSE)),IF($C$30=料金比較表!$C$6,(HLOOKUP('2025年12月'!Y$29,料金比較表!$74:$84,'2025年12月'!$A37,FALSE))))))))</f>
        <v/>
      </c>
      <c r="Z37" s="66" t="str">
        <f ca="1">IF($C$30=料金比較表!$C$1,(HLOOKUP('2025年12月'!Z$29,料金比較表!$10:$20,'2025年12月'!$A37,FALSE)),IF($C$30=料金比較表!$C$2,(HLOOKUP('2025年12月'!Z$29,料金比較表!$23:$33,'2025年12月'!$A37,FALSE)),IF($C$30=料金比較表!$C$3,(HLOOKUP('2025年12月'!Z$29,料金比較表!$36:$46,'2025年12月'!$A37,FALSE)),IF($C$30=料金比較表!$C$4,(HLOOKUP('2025年12月'!Z$29,料金比較表!$48:$60,'2025年12月'!$A37,FALSE)),IF($C$30=料金比較表!$C$5,(HLOOKUP('2025年12月'!Z$29,料金比較表!$61:$71,'2025年12月'!$A37,FALSE)),IF($C$30=料金比較表!$C$6,(HLOOKUP('2025年12月'!Z$29,料金比較表!$74:$84,'2025年12月'!$A37,FALSE))))))))</f>
        <v/>
      </c>
      <c r="AA37" s="66" t="str">
        <f ca="1">IF($C$30=料金比較表!$C$1,(HLOOKUP('2025年12月'!AA$29,料金比較表!$10:$20,'2025年12月'!$A37,FALSE)),IF($C$30=料金比較表!$C$2,(HLOOKUP('2025年12月'!AA$29,料金比較表!$23:$33,'2025年12月'!$A37,FALSE)),IF($C$30=料金比較表!$C$3,(HLOOKUP('2025年12月'!AA$29,料金比較表!$36:$46,'2025年12月'!$A37,FALSE)),IF($C$30=料金比較表!$C$4,(HLOOKUP('2025年12月'!AA$29,料金比較表!$48:$60,'2025年12月'!$A37,FALSE)),IF($C$30=料金比較表!$C$5,(HLOOKUP('2025年12月'!AA$29,料金比較表!$61:$71,'2025年12月'!$A37,FALSE)),IF($C$30=料金比較表!$C$6,(HLOOKUP('2025年12月'!AA$29,料金比較表!$74:$84,'2025年12月'!$A37,FALSE))))))))</f>
        <v/>
      </c>
      <c r="AB37" s="66" t="str">
        <f ca="1">IF($C$30=料金比較表!$C$1,(HLOOKUP('2025年12月'!AB$29,料金比較表!$10:$20,'2025年12月'!$A37,FALSE)),IF($C$30=料金比較表!$C$2,(HLOOKUP('2025年12月'!AB$29,料金比較表!$23:$33,'2025年12月'!$A37,FALSE)),IF($C$30=料金比較表!$C$3,(HLOOKUP('2025年12月'!AB$29,料金比較表!$36:$46,'2025年12月'!$A37,FALSE)),IF($C$30=料金比較表!$C$4,(HLOOKUP('2025年12月'!AB$29,料金比較表!$48:$60,'2025年12月'!$A37,FALSE)),IF($C$30=料金比較表!$C$5,(HLOOKUP('2025年12月'!AB$29,料金比較表!$61:$71,'2025年12月'!$A37,FALSE)),IF($C$30=料金比較表!$C$6,(HLOOKUP('2025年12月'!AB$29,料金比較表!$74:$84,'2025年12月'!$A37,FALSE))))))))</f>
        <v/>
      </c>
      <c r="AC37" s="66" t="str">
        <f ca="1">IF($C$30=料金比較表!$C$1,(HLOOKUP('2025年12月'!AC$29,料金比較表!$10:$20,'2025年12月'!$A37,FALSE)),IF($C$30=料金比較表!$C$2,(HLOOKUP('2025年12月'!AC$29,料金比較表!$23:$33,'2025年12月'!$A37,FALSE)),IF($C$30=料金比較表!$C$3,(HLOOKUP('2025年12月'!AC$29,料金比較表!$36:$46,'2025年12月'!$A37,FALSE)),IF($C$30=料金比較表!$C$4,(HLOOKUP('2025年12月'!AC$29,料金比較表!$48:$60,'2025年12月'!$A37,FALSE)),IF($C$30=料金比較表!$C$5,(HLOOKUP('2025年12月'!AC$29,料金比較表!$61:$71,'2025年12月'!$A37,FALSE)),IF($C$30=料金比較表!$C$6,(HLOOKUP('2025年12月'!AC$29,料金比較表!$74:$84,'2025年12月'!$A37,FALSE))))))))</f>
        <v/>
      </c>
      <c r="AD37" s="66" t="str">
        <f ca="1">IF($C$30=料金比較表!$C$1,(HLOOKUP('2025年12月'!AD$29,料金比較表!$10:$20,'2025年12月'!$A37,FALSE)),IF($C$30=料金比較表!$C$2,(HLOOKUP('2025年12月'!AD$29,料金比較表!$23:$33,'2025年12月'!$A37,FALSE)),IF($C$30=料金比較表!$C$3,(HLOOKUP('2025年12月'!AD$29,料金比較表!$36:$46,'2025年12月'!$A37,FALSE)),IF($C$30=料金比較表!$C$4,(HLOOKUP('2025年12月'!AD$29,料金比較表!$48:$60,'2025年12月'!$A37,FALSE)),IF($C$30=料金比較表!$C$5,(HLOOKUP('2025年12月'!AD$29,料金比較表!$61:$71,'2025年12月'!$A37,FALSE)),IF($C$30=料金比較表!$C$6,(HLOOKUP('2025年12月'!AD$29,料金比較表!$74:$84,'2025年12月'!$A37,FALSE))))))))</f>
        <v/>
      </c>
      <c r="AE37" s="66" t="str">
        <f ca="1">IF($C$30=料金比較表!$C$1,(HLOOKUP('2025年12月'!AE$29,料金比較表!$10:$20,'2025年12月'!$A37,FALSE)),IF($C$30=料金比較表!$C$2,(HLOOKUP('2025年12月'!AE$29,料金比較表!$23:$33,'2025年12月'!$A37,FALSE)),IF($C$30=料金比較表!$C$3,(HLOOKUP('2025年12月'!AE$29,料金比較表!$36:$46,'2025年12月'!$A37,FALSE)),IF($C$30=料金比較表!$C$4,(HLOOKUP('2025年12月'!AE$29,料金比較表!$48:$60,'2025年12月'!$A37,FALSE)),IF($C$30=料金比較表!$C$5,(HLOOKUP('2025年12月'!AE$29,料金比較表!$61:$71,'2025年12月'!$A37,FALSE)),IF($C$30=料金比較表!$C$6,(HLOOKUP('2025年12月'!AE$29,料金比較表!$74:$84,'2025年12月'!$A37,FALSE))))))))</f>
        <v/>
      </c>
      <c r="AF37" s="66" t="str">
        <f ca="1">IF($C$30=料金比較表!$C$1,(HLOOKUP('2025年12月'!AF$29,料金比較表!$10:$20,'2025年12月'!$A37,FALSE)),IF($C$30=料金比較表!$C$2,(HLOOKUP('2025年12月'!AF$29,料金比較表!$23:$33,'2025年12月'!$A37,FALSE)),IF($C$30=料金比較表!$C$3,(HLOOKUP('2025年12月'!AF$29,料金比較表!$36:$46,'2025年12月'!$A37,FALSE)),IF($C$30=料金比較表!$C$4,(HLOOKUP('2025年12月'!AF$29,料金比較表!$48:$60,'2025年12月'!$A37,FALSE)),IF($C$30=料金比較表!$C$5,(HLOOKUP('2025年12月'!AF$29,料金比較表!$61:$71,'2025年12月'!$A37,FALSE)),IF($C$30=料金比較表!$C$6,(HLOOKUP('2025年12月'!AF$29,料金比較表!$74:$84,'2025年12月'!$A37,FALSE))))))))</f>
        <v/>
      </c>
      <c r="AG37" s="66" t="str">
        <f ca="1">IF($C$30=料金比較表!$C$1,(HLOOKUP('2025年12月'!AG$29,料金比較表!$10:$20,'2025年12月'!$A37,FALSE)),IF($C$30=料金比較表!$C$2,(HLOOKUP('2025年12月'!AG$29,料金比較表!$23:$33,'2025年12月'!$A37,FALSE)),IF($C$30=料金比較表!$C$3,(HLOOKUP('2025年12月'!AG$29,料金比較表!$36:$46,'2025年12月'!$A37,FALSE)),IF($C$30=料金比較表!$C$4,(HLOOKUP('2025年12月'!AG$29,料金比較表!$48:$60,'2025年12月'!$A37,FALSE)),IF($C$30=料金比較表!$C$5,(HLOOKUP('2025年12月'!AG$29,料金比較表!$61:$71,'2025年12月'!$A37,FALSE)),IF($C$30=料金比較表!$C$6,(HLOOKUP('2025年12月'!AG$29,料金比較表!$74:$84,'2025年12月'!$A37,FALSE))))))))</f>
        <v/>
      </c>
      <c r="AH37" s="67" t="str">
        <f ca="1">IF($C$30=料金比較表!$C$1,(HLOOKUP('2025年12月'!AH$29,料金比較表!$10:$20,'2025年12月'!$A37,FALSE)),IF($C$30=料金比較表!$C$2,(HLOOKUP('2025年12月'!AH$29,料金比較表!$23:$33,'2025年12月'!$A37,FALSE)),IF($C$30=料金比較表!$C$3,(HLOOKUP('2025年12月'!AH$29,料金比較表!$36:$46,'2025年12月'!$A37,FALSE)),IF($C$30=料金比較表!$C$4,(HLOOKUP('2025年12月'!AH$29,料金比較表!$48:$60,'2025年12月'!$A37,FALSE)),IF($C$30=料金比較表!$C$5,(HLOOKUP('2025年12月'!AH$29,料金比較表!$61:$71,'2025年12月'!$A37,FALSE)),IF($C$30=料金比較表!$C$6,(HLOOKUP('2025年12月'!AH$29,料金比較表!$74:$84,'2025年12月'!$A37,FALSE))))))))</f>
        <v/>
      </c>
    </row>
    <row r="38" spans="1:35" ht="18" thickBot="1" x14ac:dyDescent="0.25">
      <c r="A38" s="4">
        <f t="shared" si="1"/>
        <v>10</v>
      </c>
      <c r="B38" s="138" t="str">
        <f>料金比較表!C19</f>
        <v>プールヴィラ　古宇利島　ｂｙ　コルディオスマートリゾート</v>
      </c>
      <c r="C38" s="214" t="s">
        <v>60</v>
      </c>
      <c r="D38" s="140" t="str">
        <f ca="1">IF($C$30=料金比較表!$C$1,(HLOOKUP('2025年12月'!D$29,料金比較表!$10:$20,'2025年12月'!$A38,FALSE)),IF($C$30=料金比較表!$C$2,(HLOOKUP('2025年12月'!D$29,料金比較表!$23:$33,'2025年12月'!$A38,FALSE)),IF($C$30=料金比較表!$C$3,(HLOOKUP('2025年12月'!D$29,料金比較表!$36:$46,'2025年12月'!$A38,FALSE)),IF($C$30=料金比較表!$C$4,(HLOOKUP('2025年12月'!D$29,料金比較表!$48:$60,'2025年12月'!$A38,FALSE)),IF($C$30=料金比較表!$C$5,(HLOOKUP('2025年12月'!D$29,料金比較表!$61:$71,'2025年12月'!$A38,FALSE)),IF($C$30=料金比較表!$C$6,(HLOOKUP('2025年12月'!D$29,料金比較表!$74:$84,'2025年12月'!$A38,FALSE))))))))</f>
        <v/>
      </c>
      <c r="E38" s="141" t="str">
        <f ca="1">IF($C$30=料金比較表!$C$1,(HLOOKUP('2025年12月'!E$29,料金比較表!$10:$20,'2025年12月'!$A38,FALSE)),IF($C$30=料金比較表!$C$2,(HLOOKUP('2025年12月'!E$29,料金比較表!$23:$33,'2025年12月'!$A38,FALSE)),IF($C$30=料金比較表!$C$3,(HLOOKUP('2025年12月'!E$29,料金比較表!$36:$46,'2025年12月'!$A38,FALSE)),IF($C$30=料金比較表!$C$4,(HLOOKUP('2025年12月'!E$29,料金比較表!$48:$60,'2025年12月'!$A38,FALSE)),IF($C$30=料金比較表!$C$5,(HLOOKUP('2025年12月'!E$29,料金比較表!$61:$71,'2025年12月'!$A38,FALSE)),IF($C$30=料金比較表!$C$6,(HLOOKUP('2025年12月'!E$29,料金比較表!$74:$84,'2025年12月'!$A38,FALSE))))))))</f>
        <v/>
      </c>
      <c r="F38" s="141" t="str">
        <f ca="1">IF($C$30=料金比較表!$C$1,(HLOOKUP('2025年12月'!F$29,料金比較表!$10:$20,'2025年12月'!$A38,FALSE)),IF($C$30=料金比較表!$C$2,(HLOOKUP('2025年12月'!F$29,料金比較表!$23:$33,'2025年12月'!$A38,FALSE)),IF($C$30=料金比較表!$C$3,(HLOOKUP('2025年12月'!F$29,料金比較表!$36:$46,'2025年12月'!$A38,FALSE)),IF($C$30=料金比較表!$C$4,(HLOOKUP('2025年12月'!F$29,料金比較表!$48:$60,'2025年12月'!$A38,FALSE)),IF($C$30=料金比較表!$C$5,(HLOOKUP('2025年12月'!F$29,料金比較表!$61:$71,'2025年12月'!$A38,FALSE)),IF($C$30=料金比較表!$C$6,(HLOOKUP('2025年12月'!F$29,料金比較表!$74:$84,'2025年12月'!$A38,FALSE))))))))</f>
        <v/>
      </c>
      <c r="G38" s="141" t="str">
        <f ca="1">IF($C$30=料金比較表!$C$1,(HLOOKUP('2025年12月'!G$29,料金比較表!$10:$20,'2025年12月'!$A38,FALSE)),IF($C$30=料金比較表!$C$2,(HLOOKUP('2025年12月'!G$29,料金比較表!$23:$33,'2025年12月'!$A38,FALSE)),IF($C$30=料金比較表!$C$3,(HLOOKUP('2025年12月'!G$29,料金比較表!$36:$46,'2025年12月'!$A38,FALSE)),IF($C$30=料金比較表!$C$4,(HLOOKUP('2025年12月'!G$29,料金比較表!$48:$60,'2025年12月'!$A38,FALSE)),IF($C$30=料金比較表!$C$5,(HLOOKUP('2025年12月'!G$29,料金比較表!$61:$71,'2025年12月'!$A38,FALSE)),IF($C$30=料金比較表!$C$6,(HLOOKUP('2025年12月'!G$29,料金比較表!$74:$84,'2025年12月'!$A38,FALSE))))))))</f>
        <v/>
      </c>
      <c r="H38" s="141" t="str">
        <f ca="1">IF($C$30=料金比較表!$C$1,(HLOOKUP('2025年12月'!H$29,料金比較表!$10:$20,'2025年12月'!$A38,FALSE)),IF($C$30=料金比較表!$C$2,(HLOOKUP('2025年12月'!H$29,料金比較表!$23:$33,'2025年12月'!$A38,FALSE)),IF($C$30=料金比較表!$C$3,(HLOOKUP('2025年12月'!H$29,料金比較表!$36:$46,'2025年12月'!$A38,FALSE)),IF($C$30=料金比較表!$C$4,(HLOOKUP('2025年12月'!H$29,料金比較表!$48:$60,'2025年12月'!$A38,FALSE)),IF($C$30=料金比較表!$C$5,(HLOOKUP('2025年12月'!H$29,料金比較表!$61:$71,'2025年12月'!$A38,FALSE)),IF($C$30=料金比較表!$C$6,(HLOOKUP('2025年12月'!H$29,料金比較表!$74:$84,'2025年12月'!$A38,FALSE))))))))</f>
        <v/>
      </c>
      <c r="I38" s="141" t="str">
        <f ca="1">IF($C$30=料金比較表!$C$1,(HLOOKUP('2025年12月'!I$29,料金比較表!$10:$20,'2025年12月'!$A38,FALSE)),IF($C$30=料金比較表!$C$2,(HLOOKUP('2025年12月'!I$29,料金比較表!$23:$33,'2025年12月'!$A38,FALSE)),IF($C$30=料金比較表!$C$3,(HLOOKUP('2025年12月'!I$29,料金比較表!$36:$46,'2025年12月'!$A38,FALSE)),IF($C$30=料金比較表!$C$4,(HLOOKUP('2025年12月'!I$29,料金比較表!$48:$60,'2025年12月'!$A38,FALSE)),IF($C$30=料金比較表!$C$5,(HLOOKUP('2025年12月'!I$29,料金比較表!$61:$71,'2025年12月'!$A38,FALSE)),IF($C$30=料金比較表!$C$6,(HLOOKUP('2025年12月'!I$29,料金比較表!$74:$84,'2025年12月'!$A38,FALSE))))))))</f>
        <v/>
      </c>
      <c r="J38" s="141" t="str">
        <f ca="1">IF($C$30=料金比較表!$C$1,(HLOOKUP('2025年12月'!J$29,料金比較表!$10:$20,'2025年12月'!$A38,FALSE)),IF($C$30=料金比較表!$C$2,(HLOOKUP('2025年12月'!J$29,料金比較表!$23:$33,'2025年12月'!$A38,FALSE)),IF($C$30=料金比較表!$C$3,(HLOOKUP('2025年12月'!J$29,料金比較表!$36:$46,'2025年12月'!$A38,FALSE)),IF($C$30=料金比較表!$C$4,(HLOOKUP('2025年12月'!J$29,料金比較表!$48:$60,'2025年12月'!$A38,FALSE)),IF($C$30=料金比較表!$C$5,(HLOOKUP('2025年12月'!J$29,料金比較表!$61:$71,'2025年12月'!$A38,FALSE)),IF($C$30=料金比較表!$C$6,(HLOOKUP('2025年12月'!J$29,料金比較表!$74:$84,'2025年12月'!$A38,FALSE))))))))</f>
        <v/>
      </c>
      <c r="K38" s="141" t="str">
        <f ca="1">IF($C$30=料金比較表!$C$1,(HLOOKUP('2025年12月'!K$29,料金比較表!$10:$20,'2025年12月'!$A38,FALSE)),IF($C$30=料金比較表!$C$2,(HLOOKUP('2025年12月'!K$29,料金比較表!$23:$33,'2025年12月'!$A38,FALSE)),IF($C$30=料金比較表!$C$3,(HLOOKUP('2025年12月'!K$29,料金比較表!$36:$46,'2025年12月'!$A38,FALSE)),IF($C$30=料金比較表!$C$4,(HLOOKUP('2025年12月'!K$29,料金比較表!$48:$60,'2025年12月'!$A38,FALSE)),IF($C$30=料金比較表!$C$5,(HLOOKUP('2025年12月'!K$29,料金比較表!$61:$71,'2025年12月'!$A38,FALSE)),IF($C$30=料金比較表!$C$6,(HLOOKUP('2025年12月'!K$29,料金比較表!$74:$84,'2025年12月'!$A38,FALSE))))))))</f>
        <v/>
      </c>
      <c r="L38" s="141" t="str">
        <f ca="1">IF($C$30=料金比較表!$C$1,(HLOOKUP('2025年12月'!L$29,料金比較表!$10:$20,'2025年12月'!$A38,FALSE)),IF($C$30=料金比較表!$C$2,(HLOOKUP('2025年12月'!L$29,料金比較表!$23:$33,'2025年12月'!$A38,FALSE)),IF($C$30=料金比較表!$C$3,(HLOOKUP('2025年12月'!L$29,料金比較表!$36:$46,'2025年12月'!$A38,FALSE)),IF($C$30=料金比較表!$C$4,(HLOOKUP('2025年12月'!L$29,料金比較表!$48:$60,'2025年12月'!$A38,FALSE)),IF($C$30=料金比較表!$C$5,(HLOOKUP('2025年12月'!L$29,料金比較表!$61:$71,'2025年12月'!$A38,FALSE)),IF($C$30=料金比較表!$C$6,(HLOOKUP('2025年12月'!L$29,料金比較表!$74:$84,'2025年12月'!$A38,FALSE))))))))</f>
        <v/>
      </c>
      <c r="M38" s="141" t="str">
        <f ca="1">IF($C$30=料金比較表!$C$1,(HLOOKUP('2025年12月'!M$29,料金比較表!$10:$20,'2025年12月'!$A38,FALSE)),IF($C$30=料金比較表!$C$2,(HLOOKUP('2025年12月'!M$29,料金比較表!$23:$33,'2025年12月'!$A38,FALSE)),IF($C$30=料金比較表!$C$3,(HLOOKUP('2025年12月'!M$29,料金比較表!$36:$46,'2025年12月'!$A38,FALSE)),IF($C$30=料金比較表!$C$4,(HLOOKUP('2025年12月'!M$29,料金比較表!$48:$60,'2025年12月'!$A38,FALSE)),IF($C$30=料金比較表!$C$5,(HLOOKUP('2025年12月'!M$29,料金比較表!$61:$71,'2025年12月'!$A38,FALSE)),IF($C$30=料金比較表!$C$6,(HLOOKUP('2025年12月'!M$29,料金比較表!$74:$84,'2025年12月'!$A38,FALSE))))))))</f>
        <v/>
      </c>
      <c r="N38" s="141" t="str">
        <f ca="1">IF($C$30=料金比較表!$C$1,(HLOOKUP('2025年12月'!N$29,料金比較表!$10:$20,'2025年12月'!$A38,FALSE)),IF($C$30=料金比較表!$C$2,(HLOOKUP('2025年12月'!N$29,料金比較表!$23:$33,'2025年12月'!$A38,FALSE)),IF($C$30=料金比較表!$C$3,(HLOOKUP('2025年12月'!N$29,料金比較表!$36:$46,'2025年12月'!$A38,FALSE)),IF($C$30=料金比較表!$C$4,(HLOOKUP('2025年12月'!N$29,料金比較表!$48:$60,'2025年12月'!$A38,FALSE)),IF($C$30=料金比較表!$C$5,(HLOOKUP('2025年12月'!N$29,料金比較表!$61:$71,'2025年12月'!$A38,FALSE)),IF($C$30=料金比較表!$C$6,(HLOOKUP('2025年12月'!N$29,料金比較表!$74:$84,'2025年12月'!$A38,FALSE))))))))</f>
        <v/>
      </c>
      <c r="O38" s="141" t="str">
        <f ca="1">IF($C$30=料金比較表!$C$1,(HLOOKUP('2025年12月'!O$29,料金比較表!$10:$20,'2025年12月'!$A38,FALSE)),IF($C$30=料金比較表!$C$2,(HLOOKUP('2025年12月'!O$29,料金比較表!$23:$33,'2025年12月'!$A38,FALSE)),IF($C$30=料金比較表!$C$3,(HLOOKUP('2025年12月'!O$29,料金比較表!$36:$46,'2025年12月'!$A38,FALSE)),IF($C$30=料金比較表!$C$4,(HLOOKUP('2025年12月'!O$29,料金比較表!$48:$60,'2025年12月'!$A38,FALSE)),IF($C$30=料金比較表!$C$5,(HLOOKUP('2025年12月'!O$29,料金比較表!$61:$71,'2025年12月'!$A38,FALSE)),IF($C$30=料金比較表!$C$6,(HLOOKUP('2025年12月'!O$29,料金比較表!$74:$84,'2025年12月'!$A38,FALSE))))))))</f>
        <v/>
      </c>
      <c r="P38" s="141" t="str">
        <f ca="1">IF($C$30=料金比較表!$C$1,(HLOOKUP('2025年12月'!P$29,料金比較表!$10:$20,'2025年12月'!$A38,FALSE)),IF($C$30=料金比較表!$C$2,(HLOOKUP('2025年12月'!P$29,料金比較表!$23:$33,'2025年12月'!$A38,FALSE)),IF($C$30=料金比較表!$C$3,(HLOOKUP('2025年12月'!P$29,料金比較表!$36:$46,'2025年12月'!$A38,FALSE)),IF($C$30=料金比較表!$C$4,(HLOOKUP('2025年12月'!P$29,料金比較表!$48:$60,'2025年12月'!$A38,FALSE)),IF($C$30=料金比較表!$C$5,(HLOOKUP('2025年12月'!P$29,料金比較表!$61:$71,'2025年12月'!$A38,FALSE)),IF($C$30=料金比較表!$C$6,(HLOOKUP('2025年12月'!P$29,料金比較表!$74:$84,'2025年12月'!$A38,FALSE))))))))</f>
        <v/>
      </c>
      <c r="Q38" s="141" t="str">
        <f ca="1">IF($C$30=料金比較表!$C$1,(HLOOKUP('2025年12月'!Q$29,料金比較表!$10:$20,'2025年12月'!$A38,FALSE)),IF($C$30=料金比較表!$C$2,(HLOOKUP('2025年12月'!Q$29,料金比較表!$23:$33,'2025年12月'!$A38,FALSE)),IF($C$30=料金比較表!$C$3,(HLOOKUP('2025年12月'!Q$29,料金比較表!$36:$46,'2025年12月'!$A38,FALSE)),IF($C$30=料金比較表!$C$4,(HLOOKUP('2025年12月'!Q$29,料金比較表!$48:$60,'2025年12月'!$A38,FALSE)),IF($C$30=料金比較表!$C$5,(HLOOKUP('2025年12月'!Q$29,料金比較表!$61:$71,'2025年12月'!$A38,FALSE)),IF($C$30=料金比較表!$C$6,(HLOOKUP('2025年12月'!Q$29,料金比較表!$74:$84,'2025年12月'!$A38,FALSE))))))))</f>
        <v/>
      </c>
      <c r="R38" s="141" t="str">
        <f ca="1">IF($C$30=料金比較表!$C$1,(HLOOKUP('2025年12月'!R$29,料金比較表!$10:$20,'2025年12月'!$A38,FALSE)),IF($C$30=料金比較表!$C$2,(HLOOKUP('2025年12月'!R$29,料金比較表!$23:$33,'2025年12月'!$A38,FALSE)),IF($C$30=料金比較表!$C$3,(HLOOKUP('2025年12月'!R$29,料金比較表!$36:$46,'2025年12月'!$A38,FALSE)),IF($C$30=料金比較表!$C$4,(HLOOKUP('2025年12月'!R$29,料金比較表!$48:$60,'2025年12月'!$A38,FALSE)),IF($C$30=料金比較表!$C$5,(HLOOKUP('2025年12月'!R$29,料金比較表!$61:$71,'2025年12月'!$A38,FALSE)),IF($C$30=料金比較表!$C$6,(HLOOKUP('2025年12月'!R$29,料金比較表!$74:$84,'2025年12月'!$A38,FALSE))))))))</f>
        <v/>
      </c>
      <c r="S38" s="141" t="str">
        <f ca="1">IF($C$30=料金比較表!$C$1,(HLOOKUP('2025年12月'!S$29,料金比較表!$10:$20,'2025年12月'!$A38,FALSE)),IF($C$30=料金比較表!$C$2,(HLOOKUP('2025年12月'!S$29,料金比較表!$23:$33,'2025年12月'!$A38,FALSE)),IF($C$30=料金比較表!$C$3,(HLOOKUP('2025年12月'!S$29,料金比較表!$36:$46,'2025年12月'!$A38,FALSE)),IF($C$30=料金比較表!$C$4,(HLOOKUP('2025年12月'!S$29,料金比較表!$48:$60,'2025年12月'!$A38,FALSE)),IF($C$30=料金比較表!$C$5,(HLOOKUP('2025年12月'!S$29,料金比較表!$61:$71,'2025年12月'!$A38,FALSE)),IF($C$30=料金比較表!$C$6,(HLOOKUP('2025年12月'!S$29,料金比較表!$74:$84,'2025年12月'!$A38,FALSE))))))))</f>
        <v/>
      </c>
      <c r="T38" s="141" t="str">
        <f ca="1">IF($C$30=料金比較表!$C$1,(HLOOKUP('2025年12月'!T$29,料金比較表!$10:$20,'2025年12月'!$A38,FALSE)),IF($C$30=料金比較表!$C$2,(HLOOKUP('2025年12月'!T$29,料金比較表!$23:$33,'2025年12月'!$A38,FALSE)),IF($C$30=料金比較表!$C$3,(HLOOKUP('2025年12月'!T$29,料金比較表!$36:$46,'2025年12月'!$A38,FALSE)),IF($C$30=料金比較表!$C$4,(HLOOKUP('2025年12月'!T$29,料金比較表!$48:$60,'2025年12月'!$A38,FALSE)),IF($C$30=料金比較表!$C$5,(HLOOKUP('2025年12月'!T$29,料金比較表!$61:$71,'2025年12月'!$A38,FALSE)),IF($C$30=料金比較表!$C$6,(HLOOKUP('2025年12月'!T$29,料金比較表!$74:$84,'2025年12月'!$A38,FALSE))))))))</f>
        <v/>
      </c>
      <c r="U38" s="141" t="str">
        <f ca="1">IF($C$30=料金比較表!$C$1,(HLOOKUP('2025年12月'!U$29,料金比較表!$10:$20,'2025年12月'!$A38,FALSE)),IF($C$30=料金比較表!$C$2,(HLOOKUP('2025年12月'!U$29,料金比較表!$23:$33,'2025年12月'!$A38,FALSE)),IF($C$30=料金比較表!$C$3,(HLOOKUP('2025年12月'!U$29,料金比較表!$36:$46,'2025年12月'!$A38,FALSE)),IF($C$30=料金比較表!$C$4,(HLOOKUP('2025年12月'!U$29,料金比較表!$48:$60,'2025年12月'!$A38,FALSE)),IF($C$30=料金比較表!$C$5,(HLOOKUP('2025年12月'!U$29,料金比較表!$61:$71,'2025年12月'!$A38,FALSE)),IF($C$30=料金比較表!$C$6,(HLOOKUP('2025年12月'!U$29,料金比較表!$74:$84,'2025年12月'!$A38,FALSE))))))))</f>
        <v/>
      </c>
      <c r="V38" s="141" t="str">
        <f ca="1">IF($C$30=料金比較表!$C$1,(HLOOKUP('2025年12月'!V$29,料金比較表!$10:$20,'2025年12月'!$A38,FALSE)),IF($C$30=料金比較表!$C$2,(HLOOKUP('2025年12月'!V$29,料金比較表!$23:$33,'2025年12月'!$A38,FALSE)),IF($C$30=料金比較表!$C$3,(HLOOKUP('2025年12月'!V$29,料金比較表!$36:$46,'2025年12月'!$A38,FALSE)),IF($C$30=料金比較表!$C$4,(HLOOKUP('2025年12月'!V$29,料金比較表!$48:$60,'2025年12月'!$A38,FALSE)),IF($C$30=料金比較表!$C$5,(HLOOKUP('2025年12月'!V$29,料金比較表!$61:$71,'2025年12月'!$A38,FALSE)),IF($C$30=料金比較表!$C$6,(HLOOKUP('2025年12月'!V$29,料金比較表!$74:$84,'2025年12月'!$A38,FALSE))))))))</f>
        <v/>
      </c>
      <c r="W38" s="141" t="str">
        <f ca="1">IF($C$30=料金比較表!$C$1,(HLOOKUP('2025年12月'!W$29,料金比較表!$10:$20,'2025年12月'!$A38,FALSE)),IF($C$30=料金比較表!$C$2,(HLOOKUP('2025年12月'!W$29,料金比較表!$23:$33,'2025年12月'!$A38,FALSE)),IF($C$30=料金比較表!$C$3,(HLOOKUP('2025年12月'!W$29,料金比較表!$36:$46,'2025年12月'!$A38,FALSE)),IF($C$30=料金比較表!$C$4,(HLOOKUP('2025年12月'!W$29,料金比較表!$48:$60,'2025年12月'!$A38,FALSE)),IF($C$30=料金比較表!$C$5,(HLOOKUP('2025年12月'!W$29,料金比較表!$61:$71,'2025年12月'!$A38,FALSE)),IF($C$30=料金比較表!$C$6,(HLOOKUP('2025年12月'!W$29,料金比較表!$74:$84,'2025年12月'!$A38,FALSE))))))))</f>
        <v/>
      </c>
      <c r="X38" s="141" t="str">
        <f ca="1">IF($C$30=料金比較表!$C$1,(HLOOKUP('2025年12月'!X$29,料金比較表!$10:$20,'2025年12月'!$A38,FALSE)),IF($C$30=料金比較表!$C$2,(HLOOKUP('2025年12月'!X$29,料金比較表!$23:$33,'2025年12月'!$A38,FALSE)),IF($C$30=料金比較表!$C$3,(HLOOKUP('2025年12月'!X$29,料金比較表!$36:$46,'2025年12月'!$A38,FALSE)),IF($C$30=料金比較表!$C$4,(HLOOKUP('2025年12月'!X$29,料金比較表!$48:$60,'2025年12月'!$A38,FALSE)),IF($C$30=料金比較表!$C$5,(HLOOKUP('2025年12月'!X$29,料金比較表!$61:$71,'2025年12月'!$A38,FALSE)),IF($C$30=料金比較表!$C$6,(HLOOKUP('2025年12月'!X$29,料金比較表!$74:$84,'2025年12月'!$A38,FALSE))))))))</f>
        <v/>
      </c>
      <c r="Y38" s="141" t="str">
        <f ca="1">IF($C$30=料金比較表!$C$1,(HLOOKUP('2025年12月'!Y$29,料金比較表!$10:$20,'2025年12月'!$A38,FALSE)),IF($C$30=料金比較表!$C$2,(HLOOKUP('2025年12月'!Y$29,料金比較表!$23:$33,'2025年12月'!$A38,FALSE)),IF($C$30=料金比較表!$C$3,(HLOOKUP('2025年12月'!Y$29,料金比較表!$36:$46,'2025年12月'!$A38,FALSE)),IF($C$30=料金比較表!$C$4,(HLOOKUP('2025年12月'!Y$29,料金比較表!$48:$60,'2025年12月'!$A38,FALSE)),IF($C$30=料金比較表!$C$5,(HLOOKUP('2025年12月'!Y$29,料金比較表!$61:$71,'2025年12月'!$A38,FALSE)),IF($C$30=料金比較表!$C$6,(HLOOKUP('2025年12月'!Y$29,料金比較表!$74:$84,'2025年12月'!$A38,FALSE))))))))</f>
        <v/>
      </c>
      <c r="Z38" s="141" t="str">
        <f ca="1">IF($C$30=料金比較表!$C$1,(HLOOKUP('2025年12月'!Z$29,料金比較表!$10:$20,'2025年12月'!$A38,FALSE)),IF($C$30=料金比較表!$C$2,(HLOOKUP('2025年12月'!Z$29,料金比較表!$23:$33,'2025年12月'!$A38,FALSE)),IF($C$30=料金比較表!$C$3,(HLOOKUP('2025年12月'!Z$29,料金比較表!$36:$46,'2025年12月'!$A38,FALSE)),IF($C$30=料金比較表!$C$4,(HLOOKUP('2025年12月'!Z$29,料金比較表!$48:$60,'2025年12月'!$A38,FALSE)),IF($C$30=料金比較表!$C$5,(HLOOKUP('2025年12月'!Z$29,料金比較表!$61:$71,'2025年12月'!$A38,FALSE)),IF($C$30=料金比較表!$C$6,(HLOOKUP('2025年12月'!Z$29,料金比較表!$74:$84,'2025年12月'!$A38,FALSE))))))))</f>
        <v/>
      </c>
      <c r="AA38" s="141" t="str">
        <f ca="1">IF($C$30=料金比較表!$C$1,(HLOOKUP('2025年12月'!AA$29,料金比較表!$10:$20,'2025年12月'!$A38,FALSE)),IF($C$30=料金比較表!$C$2,(HLOOKUP('2025年12月'!AA$29,料金比較表!$23:$33,'2025年12月'!$A38,FALSE)),IF($C$30=料金比較表!$C$3,(HLOOKUP('2025年12月'!AA$29,料金比較表!$36:$46,'2025年12月'!$A38,FALSE)),IF($C$30=料金比較表!$C$4,(HLOOKUP('2025年12月'!AA$29,料金比較表!$48:$60,'2025年12月'!$A38,FALSE)),IF($C$30=料金比較表!$C$5,(HLOOKUP('2025年12月'!AA$29,料金比較表!$61:$71,'2025年12月'!$A38,FALSE)),IF($C$30=料金比較表!$C$6,(HLOOKUP('2025年12月'!AA$29,料金比較表!$74:$84,'2025年12月'!$A38,FALSE))))))))</f>
        <v/>
      </c>
      <c r="AB38" s="141" t="str">
        <f ca="1">IF($C$30=料金比較表!$C$1,(HLOOKUP('2025年12月'!AB$29,料金比較表!$10:$20,'2025年12月'!$A38,FALSE)),IF($C$30=料金比較表!$C$2,(HLOOKUP('2025年12月'!AB$29,料金比較表!$23:$33,'2025年12月'!$A38,FALSE)),IF($C$30=料金比較表!$C$3,(HLOOKUP('2025年12月'!AB$29,料金比較表!$36:$46,'2025年12月'!$A38,FALSE)),IF($C$30=料金比較表!$C$4,(HLOOKUP('2025年12月'!AB$29,料金比較表!$48:$60,'2025年12月'!$A38,FALSE)),IF($C$30=料金比較表!$C$5,(HLOOKUP('2025年12月'!AB$29,料金比較表!$61:$71,'2025年12月'!$A38,FALSE)),IF($C$30=料金比較表!$C$6,(HLOOKUP('2025年12月'!AB$29,料金比較表!$74:$84,'2025年12月'!$A38,FALSE))))))))</f>
        <v/>
      </c>
      <c r="AC38" s="141" t="str">
        <f ca="1">IF($C$30=料金比較表!$C$1,(HLOOKUP('2025年12月'!AC$29,料金比較表!$10:$20,'2025年12月'!$A38,FALSE)),IF($C$30=料金比較表!$C$2,(HLOOKUP('2025年12月'!AC$29,料金比較表!$23:$33,'2025年12月'!$A38,FALSE)),IF($C$30=料金比較表!$C$3,(HLOOKUP('2025年12月'!AC$29,料金比較表!$36:$46,'2025年12月'!$A38,FALSE)),IF($C$30=料金比較表!$C$4,(HLOOKUP('2025年12月'!AC$29,料金比較表!$48:$60,'2025年12月'!$A38,FALSE)),IF($C$30=料金比較表!$C$5,(HLOOKUP('2025年12月'!AC$29,料金比較表!$61:$71,'2025年12月'!$A38,FALSE)),IF($C$30=料金比較表!$C$6,(HLOOKUP('2025年12月'!AC$29,料金比較表!$74:$84,'2025年12月'!$A38,FALSE))))))))</f>
        <v/>
      </c>
      <c r="AD38" s="141" t="str">
        <f ca="1">IF($C$30=料金比較表!$C$1,(HLOOKUP('2025年12月'!AD$29,料金比較表!$10:$20,'2025年12月'!$A38,FALSE)),IF($C$30=料金比較表!$C$2,(HLOOKUP('2025年12月'!AD$29,料金比較表!$23:$33,'2025年12月'!$A38,FALSE)),IF($C$30=料金比較表!$C$3,(HLOOKUP('2025年12月'!AD$29,料金比較表!$36:$46,'2025年12月'!$A38,FALSE)),IF($C$30=料金比較表!$C$4,(HLOOKUP('2025年12月'!AD$29,料金比較表!$48:$60,'2025年12月'!$A38,FALSE)),IF($C$30=料金比較表!$C$5,(HLOOKUP('2025年12月'!AD$29,料金比較表!$61:$71,'2025年12月'!$A38,FALSE)),IF($C$30=料金比較表!$C$6,(HLOOKUP('2025年12月'!AD$29,料金比較表!$74:$84,'2025年12月'!$A38,FALSE))))))))</f>
        <v/>
      </c>
      <c r="AE38" s="141" t="str">
        <f ca="1">IF($C$30=料金比較表!$C$1,(HLOOKUP('2025年12月'!AE$29,料金比較表!$10:$20,'2025年12月'!$A38,FALSE)),IF($C$30=料金比較表!$C$2,(HLOOKUP('2025年12月'!AE$29,料金比較表!$23:$33,'2025年12月'!$A38,FALSE)),IF($C$30=料金比較表!$C$3,(HLOOKUP('2025年12月'!AE$29,料金比較表!$36:$46,'2025年12月'!$A38,FALSE)),IF($C$30=料金比較表!$C$4,(HLOOKUP('2025年12月'!AE$29,料金比較表!$48:$60,'2025年12月'!$A38,FALSE)),IF($C$30=料金比較表!$C$5,(HLOOKUP('2025年12月'!AE$29,料金比較表!$61:$71,'2025年12月'!$A38,FALSE)),IF($C$30=料金比較表!$C$6,(HLOOKUP('2025年12月'!AE$29,料金比較表!$74:$84,'2025年12月'!$A38,FALSE))))))))</f>
        <v/>
      </c>
      <c r="AF38" s="141" t="str">
        <f ca="1">IF($C$30=料金比較表!$C$1,(HLOOKUP('2025年12月'!AF$29,料金比較表!$10:$20,'2025年12月'!$A38,FALSE)),IF($C$30=料金比較表!$C$2,(HLOOKUP('2025年12月'!AF$29,料金比較表!$23:$33,'2025年12月'!$A38,FALSE)),IF($C$30=料金比較表!$C$3,(HLOOKUP('2025年12月'!AF$29,料金比較表!$36:$46,'2025年12月'!$A38,FALSE)),IF($C$30=料金比較表!$C$4,(HLOOKUP('2025年12月'!AF$29,料金比較表!$48:$60,'2025年12月'!$A38,FALSE)),IF($C$30=料金比較表!$C$5,(HLOOKUP('2025年12月'!AF$29,料金比較表!$61:$71,'2025年12月'!$A38,FALSE)),IF($C$30=料金比較表!$C$6,(HLOOKUP('2025年12月'!AF$29,料金比較表!$74:$84,'2025年12月'!$A38,FALSE))))))))</f>
        <v/>
      </c>
      <c r="AG38" s="141" t="str">
        <f ca="1">IF($C$30=料金比較表!$C$1,(HLOOKUP('2025年12月'!AG$29,料金比較表!$10:$20,'2025年12月'!$A38,FALSE)),IF($C$30=料金比較表!$C$2,(HLOOKUP('2025年12月'!AG$29,料金比較表!$23:$33,'2025年12月'!$A38,FALSE)),IF($C$30=料金比較表!$C$3,(HLOOKUP('2025年12月'!AG$29,料金比較表!$36:$46,'2025年12月'!$A38,FALSE)),IF($C$30=料金比較表!$C$4,(HLOOKUP('2025年12月'!AG$29,料金比較表!$48:$60,'2025年12月'!$A38,FALSE)),IF($C$30=料金比較表!$C$5,(HLOOKUP('2025年12月'!AG$29,料金比較表!$61:$71,'2025年12月'!$A38,FALSE)),IF($C$30=料金比較表!$C$6,(HLOOKUP('2025年12月'!AG$29,料金比較表!$74:$84,'2025年12月'!$A38,FALSE))))))))</f>
        <v/>
      </c>
      <c r="AH38" s="142" t="str">
        <f ca="1">IF($C$30=料金比較表!$C$1,(HLOOKUP('2025年12月'!AH$29,料金比較表!$10:$20,'2025年12月'!$A38,FALSE)),IF($C$30=料金比較表!$C$2,(HLOOKUP('2025年12月'!AH$29,料金比較表!$23:$33,'2025年12月'!$A38,FALSE)),IF($C$30=料金比較表!$C$3,(HLOOKUP('2025年12月'!AH$29,料金比較表!$36:$46,'2025年12月'!$A38,FALSE)),IF($C$30=料金比較表!$C$4,(HLOOKUP('2025年12月'!AH$29,料金比較表!$48:$60,'2025年12月'!$A38,FALSE)),IF($C$30=料金比較表!$C$5,(HLOOKUP('2025年12月'!AH$29,料金比較表!$61:$71,'2025年12月'!$A38,FALSE)),IF($C$30=料金比較表!$C$6,(HLOOKUP('2025年12月'!AH$29,料金比較表!$74:$84,'2025年12月'!$A38,FALSE))))))))</f>
        <v/>
      </c>
    </row>
    <row r="39" spans="1:35" ht="18.75" customHeight="1" x14ac:dyDescent="0.2">
      <c r="B39" s="320" t="str">
        <f>B38</f>
        <v>プールヴィラ　古宇利島　ｂｙ　コルディオスマートリゾート</v>
      </c>
      <c r="C39" s="209" t="str">
        <f>$B$3&amp;"(単泊)"</f>
        <v>ラグジュアリープールヴィラ(単泊)</v>
      </c>
      <c r="D39" s="115" t="s">
        <v>195</v>
      </c>
      <c r="E39" s="116" t="s">
        <v>195</v>
      </c>
      <c r="F39" s="116" t="s">
        <v>218</v>
      </c>
      <c r="G39" s="116" t="s">
        <v>195</v>
      </c>
      <c r="H39" s="116" t="s">
        <v>235</v>
      </c>
      <c r="I39" s="116" t="s">
        <v>12</v>
      </c>
      <c r="J39" s="116" t="s">
        <v>218</v>
      </c>
      <c r="K39" s="116" t="s">
        <v>196</v>
      </c>
      <c r="L39" s="116" t="s">
        <v>196</v>
      </c>
      <c r="M39" s="116" t="s">
        <v>195</v>
      </c>
      <c r="N39" s="116" t="s">
        <v>195</v>
      </c>
      <c r="O39" s="116" t="s">
        <v>190</v>
      </c>
      <c r="P39" s="116" t="s">
        <v>182</v>
      </c>
      <c r="Q39" s="116" t="s">
        <v>234</v>
      </c>
      <c r="R39" s="116" t="s">
        <v>234</v>
      </c>
      <c r="S39" s="116" t="s">
        <v>196</v>
      </c>
      <c r="T39" s="116" t="s">
        <v>218</v>
      </c>
      <c r="U39" s="116" t="s">
        <v>185</v>
      </c>
      <c r="V39" s="116" t="s">
        <v>218</v>
      </c>
      <c r="W39" s="116" t="s">
        <v>12</v>
      </c>
      <c r="X39" s="116" t="s">
        <v>216</v>
      </c>
      <c r="Y39" s="116" t="s">
        <v>216</v>
      </c>
      <c r="Z39" s="116" t="s">
        <v>185</v>
      </c>
      <c r="AA39" s="116" t="s">
        <v>190</v>
      </c>
      <c r="AB39" s="116" t="s">
        <v>217</v>
      </c>
      <c r="AC39" s="116" t="s">
        <v>23</v>
      </c>
      <c r="AD39" s="116" t="s">
        <v>23</v>
      </c>
      <c r="AE39" s="116" t="s">
        <v>90</v>
      </c>
      <c r="AF39" s="116" t="s">
        <v>90</v>
      </c>
      <c r="AG39" s="116" t="s">
        <v>67</v>
      </c>
      <c r="AH39" s="117" t="s">
        <v>91</v>
      </c>
      <c r="AI39" s="13"/>
    </row>
    <row r="40" spans="1:35" x14ac:dyDescent="0.2">
      <c r="B40" s="320"/>
      <c r="C40" s="210" t="str">
        <f>$F$1</f>
        <v>WEB割</v>
      </c>
      <c r="D40" s="44">
        <f ca="1">IFERROR(IF(D64=0,"Close",(IFERROR(HLOOKUP(D39,$D$2:$BC$3,2,FALSE),""))),"")</f>
        <v>44800</v>
      </c>
      <c r="E40" s="44">
        <f t="shared" ref="E40:AH40" ca="1" si="2">IFERROR(IF(E64=0,"Close",(IFERROR(HLOOKUP(E39,$D$2:$BC$3,2,FALSE),""))),"")</f>
        <v>44800</v>
      </c>
      <c r="F40" s="44">
        <f t="shared" ca="1" si="2"/>
        <v>48000</v>
      </c>
      <c r="G40" s="44">
        <f t="shared" ca="1" si="2"/>
        <v>44800</v>
      </c>
      <c r="H40" s="44">
        <f t="shared" ca="1" si="2"/>
        <v>52500</v>
      </c>
      <c r="I40" s="44">
        <f t="shared" ca="1" si="2"/>
        <v>59800</v>
      </c>
      <c r="J40" s="44">
        <f t="shared" ca="1" si="2"/>
        <v>48000</v>
      </c>
      <c r="K40" s="44">
        <f t="shared" ca="1" si="2"/>
        <v>42000</v>
      </c>
      <c r="L40" s="44">
        <f t="shared" ca="1" si="2"/>
        <v>42000</v>
      </c>
      <c r="M40" s="44">
        <f t="shared" ca="1" si="2"/>
        <v>44800</v>
      </c>
      <c r="N40" s="44">
        <f t="shared" ca="1" si="2"/>
        <v>44800</v>
      </c>
      <c r="O40" s="44">
        <f t="shared" ca="1" si="2"/>
        <v>59800</v>
      </c>
      <c r="P40" s="44">
        <f t="shared" ca="1" si="2"/>
        <v>64500</v>
      </c>
      <c r="Q40" s="44">
        <f t="shared" ca="1" si="2"/>
        <v>39500</v>
      </c>
      <c r="R40" s="44">
        <f t="shared" ca="1" si="2"/>
        <v>39500</v>
      </c>
      <c r="S40" s="44">
        <f t="shared" ca="1" si="2"/>
        <v>42000</v>
      </c>
      <c r="T40" s="44">
        <f t="shared" ca="1" si="2"/>
        <v>48000</v>
      </c>
      <c r="U40" s="44">
        <f t="shared" ca="1" si="2"/>
        <v>54000</v>
      </c>
      <c r="V40" s="44">
        <f t="shared" ca="1" si="2"/>
        <v>48000</v>
      </c>
      <c r="W40" s="44">
        <f t="shared" ca="1" si="2"/>
        <v>59800</v>
      </c>
      <c r="X40" s="44">
        <f t="shared" ca="1" si="2"/>
        <v>56500</v>
      </c>
      <c r="Y40" s="44">
        <f t="shared" ca="1" si="2"/>
        <v>56500</v>
      </c>
      <c r="Z40" s="44">
        <f t="shared" ca="1" si="2"/>
        <v>54000</v>
      </c>
      <c r="AA40" s="44">
        <f t="shared" ca="1" si="2"/>
        <v>59800</v>
      </c>
      <c r="AB40" s="44">
        <f t="shared" ca="1" si="2"/>
        <v>67000</v>
      </c>
      <c r="AC40" s="44">
        <f t="shared" ca="1" si="2"/>
        <v>95000</v>
      </c>
      <c r="AD40" s="44">
        <f t="shared" ca="1" si="2"/>
        <v>95000</v>
      </c>
      <c r="AE40" s="44">
        <f t="shared" ca="1" si="2"/>
        <v>117000</v>
      </c>
      <c r="AF40" s="44">
        <f t="shared" ca="1" si="2"/>
        <v>117000</v>
      </c>
      <c r="AG40" s="44">
        <f t="shared" ca="1" si="2"/>
        <v>132000</v>
      </c>
      <c r="AH40" s="118">
        <f t="shared" ca="1" si="2"/>
        <v>152000</v>
      </c>
      <c r="AI40" s="13"/>
    </row>
    <row r="41" spans="1:35" x14ac:dyDescent="0.2">
      <c r="B41" s="320"/>
      <c r="C41" s="210" t="str">
        <f>$B$3&amp;"(連泊)"</f>
        <v>ラグジュアリープールヴィラ(連泊)</v>
      </c>
      <c r="D41" s="45" t="s">
        <v>195</v>
      </c>
      <c r="E41" s="46" t="s">
        <v>195</v>
      </c>
      <c r="F41" s="46" t="s">
        <v>8</v>
      </c>
      <c r="G41" s="46" t="s">
        <v>195</v>
      </c>
      <c r="H41" s="46" t="s">
        <v>9</v>
      </c>
      <c r="I41" s="46" t="str">
        <f t="shared" ref="I41:AD41" si="3">IF(ISBLANK(I$39),"",I$39)</f>
        <v>I</v>
      </c>
      <c r="J41" s="46" t="s">
        <v>218</v>
      </c>
      <c r="K41" s="46" t="s">
        <v>196</v>
      </c>
      <c r="L41" s="46" t="s">
        <v>196</v>
      </c>
      <c r="M41" s="46" t="s">
        <v>195</v>
      </c>
      <c r="N41" s="46" t="s">
        <v>195</v>
      </c>
      <c r="O41" s="46" t="s">
        <v>12</v>
      </c>
      <c r="P41" s="46" t="s">
        <v>182</v>
      </c>
      <c r="Q41" s="46" t="s">
        <v>234</v>
      </c>
      <c r="R41" s="46" t="s">
        <v>5</v>
      </c>
      <c r="S41" s="46" t="s">
        <v>196</v>
      </c>
      <c r="T41" s="46" t="s">
        <v>218</v>
      </c>
      <c r="U41" s="46" t="s">
        <v>185</v>
      </c>
      <c r="V41" s="46" t="s">
        <v>8</v>
      </c>
      <c r="W41" s="46" t="str">
        <f t="shared" si="3"/>
        <v>I</v>
      </c>
      <c r="X41" s="46" t="s">
        <v>216</v>
      </c>
      <c r="Y41" s="46" t="s">
        <v>216</v>
      </c>
      <c r="Z41" s="46" t="str">
        <f t="shared" si="3"/>
        <v>G</v>
      </c>
      <c r="AA41" s="46" t="s">
        <v>190</v>
      </c>
      <c r="AB41" s="46" t="s">
        <v>217</v>
      </c>
      <c r="AC41" s="46" t="str">
        <f t="shared" si="3"/>
        <v>T</v>
      </c>
      <c r="AD41" s="46" t="str">
        <f t="shared" si="3"/>
        <v>T</v>
      </c>
      <c r="AE41" s="46" t="s">
        <v>90</v>
      </c>
      <c r="AF41" s="46" t="s">
        <v>90</v>
      </c>
      <c r="AG41" s="46" t="s">
        <v>26</v>
      </c>
      <c r="AH41" s="119" t="s">
        <v>27</v>
      </c>
    </row>
    <row r="42" spans="1:35" ht="18" thickBot="1" x14ac:dyDescent="0.25">
      <c r="B42" s="320"/>
      <c r="C42" s="215" t="str">
        <f>$F$10</f>
        <v>連泊</v>
      </c>
      <c r="D42" s="122">
        <f ca="1">IFERROR(IF(D64=0,"Close",(IFERROR(HLOOKUP(D41,$D$11:$BC$12,2,FALSE),""))),"")</f>
        <v>40320</v>
      </c>
      <c r="E42" s="123">
        <f t="shared" ref="E42:AH42" ca="1" si="4">IFERROR(IF(E64=0,"Close",(IFERROR(HLOOKUP(E41,$D$11:$BC$12,2,FALSE),""))),"")</f>
        <v>40320</v>
      </c>
      <c r="F42" s="123">
        <f t="shared" ca="1" si="4"/>
        <v>43200</v>
      </c>
      <c r="G42" s="123">
        <f t="shared" ca="1" si="4"/>
        <v>40320</v>
      </c>
      <c r="H42" s="123">
        <f t="shared" ca="1" si="4"/>
        <v>47250</v>
      </c>
      <c r="I42" s="123">
        <f t="shared" ca="1" si="4"/>
        <v>53820</v>
      </c>
      <c r="J42" s="123">
        <f t="shared" ca="1" si="4"/>
        <v>43200</v>
      </c>
      <c r="K42" s="123">
        <f t="shared" ca="1" si="4"/>
        <v>37800</v>
      </c>
      <c r="L42" s="123">
        <f t="shared" ca="1" si="4"/>
        <v>37800</v>
      </c>
      <c r="M42" s="123">
        <f t="shared" ca="1" si="4"/>
        <v>40320</v>
      </c>
      <c r="N42" s="123">
        <f t="shared" ca="1" si="4"/>
        <v>40320</v>
      </c>
      <c r="O42" s="123">
        <f t="shared" ca="1" si="4"/>
        <v>53820</v>
      </c>
      <c r="P42" s="123">
        <f t="shared" ca="1" si="4"/>
        <v>58050</v>
      </c>
      <c r="Q42" s="123">
        <f t="shared" ca="1" si="4"/>
        <v>35550</v>
      </c>
      <c r="R42" s="123">
        <f t="shared" ca="1" si="4"/>
        <v>35550</v>
      </c>
      <c r="S42" s="123">
        <f t="shared" ca="1" si="4"/>
        <v>37800</v>
      </c>
      <c r="T42" s="123">
        <f t="shared" ca="1" si="4"/>
        <v>43200</v>
      </c>
      <c r="U42" s="123">
        <f t="shared" ca="1" si="4"/>
        <v>48600</v>
      </c>
      <c r="V42" s="123">
        <f t="shared" ca="1" si="4"/>
        <v>43200</v>
      </c>
      <c r="W42" s="123">
        <f t="shared" ca="1" si="4"/>
        <v>53820</v>
      </c>
      <c r="X42" s="123">
        <f t="shared" ca="1" si="4"/>
        <v>50850</v>
      </c>
      <c r="Y42" s="123">
        <f t="shared" ca="1" si="4"/>
        <v>50850</v>
      </c>
      <c r="Z42" s="123">
        <f t="shared" ca="1" si="4"/>
        <v>48600</v>
      </c>
      <c r="AA42" s="123">
        <f t="shared" ca="1" si="4"/>
        <v>53820</v>
      </c>
      <c r="AB42" s="123">
        <f t="shared" ca="1" si="4"/>
        <v>60300</v>
      </c>
      <c r="AC42" s="123">
        <f t="shared" ca="1" si="4"/>
        <v>85500</v>
      </c>
      <c r="AD42" s="123">
        <f t="shared" ca="1" si="4"/>
        <v>85500</v>
      </c>
      <c r="AE42" s="123">
        <f t="shared" ca="1" si="4"/>
        <v>105300</v>
      </c>
      <c r="AF42" s="123">
        <f t="shared" ca="1" si="4"/>
        <v>105300</v>
      </c>
      <c r="AG42" s="123">
        <f t="shared" ca="1" si="4"/>
        <v>118800</v>
      </c>
      <c r="AH42" s="124">
        <f t="shared" ca="1" si="4"/>
        <v>136800</v>
      </c>
    </row>
    <row r="43" spans="1:35" x14ac:dyDescent="0.2">
      <c r="B43" s="320"/>
      <c r="C43" s="209" t="str">
        <f>$B$4&amp;"(単泊)"</f>
        <v>with SAUNA(単泊)</v>
      </c>
      <c r="D43" s="226" t="s">
        <v>195</v>
      </c>
      <c r="E43" s="116" t="s">
        <v>195</v>
      </c>
      <c r="F43" s="116" t="s">
        <v>8</v>
      </c>
      <c r="G43" s="116" t="s">
        <v>195</v>
      </c>
      <c r="H43" s="116" t="s">
        <v>9</v>
      </c>
      <c r="I43" s="116" t="str">
        <f t="shared" ref="I43:AD43" si="5">IF(ISBLANK(I$39),"",I$39)</f>
        <v>I</v>
      </c>
      <c r="J43" s="116" t="s">
        <v>218</v>
      </c>
      <c r="K43" s="116" t="s">
        <v>196</v>
      </c>
      <c r="L43" s="116" t="s">
        <v>196</v>
      </c>
      <c r="M43" s="116" t="s">
        <v>195</v>
      </c>
      <c r="N43" s="116" t="s">
        <v>195</v>
      </c>
      <c r="O43" s="116" t="s">
        <v>12</v>
      </c>
      <c r="P43" s="116" t="s">
        <v>182</v>
      </c>
      <c r="Q43" s="116" t="s">
        <v>234</v>
      </c>
      <c r="R43" s="116" t="s">
        <v>5</v>
      </c>
      <c r="S43" s="116" t="s">
        <v>196</v>
      </c>
      <c r="T43" s="116" t="s">
        <v>218</v>
      </c>
      <c r="U43" s="116" t="s">
        <v>185</v>
      </c>
      <c r="V43" s="116" t="s">
        <v>8</v>
      </c>
      <c r="W43" s="116" t="str">
        <f t="shared" si="5"/>
        <v>I</v>
      </c>
      <c r="X43" s="116" t="s">
        <v>216</v>
      </c>
      <c r="Y43" s="116" t="s">
        <v>216</v>
      </c>
      <c r="Z43" s="116" t="str">
        <f t="shared" si="5"/>
        <v>G</v>
      </c>
      <c r="AA43" s="116" t="s">
        <v>190</v>
      </c>
      <c r="AB43" s="116" t="s">
        <v>217</v>
      </c>
      <c r="AC43" s="116" t="str">
        <f t="shared" si="5"/>
        <v>T</v>
      </c>
      <c r="AD43" s="116" t="str">
        <f t="shared" si="5"/>
        <v>T</v>
      </c>
      <c r="AE43" s="116" t="s">
        <v>90</v>
      </c>
      <c r="AF43" s="116" t="s">
        <v>90</v>
      </c>
      <c r="AG43" s="116" t="s">
        <v>26</v>
      </c>
      <c r="AH43" s="117" t="s">
        <v>27</v>
      </c>
      <c r="AI43" s="13"/>
    </row>
    <row r="44" spans="1:35" x14ac:dyDescent="0.2">
      <c r="B44" s="320"/>
      <c r="C44" s="210" t="str">
        <f>$F$1</f>
        <v>WEB割</v>
      </c>
      <c r="D44" s="44" t="str">
        <f ca="1">IFERROR(IF(D65=0,"Close",(IFERROR(HLOOKUP(D43,$D$2:$BC$4,3,FALSE),""))),"")</f>
        <v>Close</v>
      </c>
      <c r="E44" s="44">
        <f t="shared" ref="E44:AH44" ca="1" si="6">IFERROR(IF(E65=0,"Close",(IFERROR(HLOOKUP(E43,$D$2:$BC$4,3,FALSE),""))),"")</f>
        <v>54800</v>
      </c>
      <c r="F44" s="44" t="str">
        <f t="shared" ca="1" si="6"/>
        <v>Close</v>
      </c>
      <c r="G44" s="44" t="str">
        <f t="shared" ca="1" si="6"/>
        <v>Close</v>
      </c>
      <c r="H44" s="44">
        <f t="shared" ca="1" si="6"/>
        <v>62500</v>
      </c>
      <c r="I44" s="44">
        <f t="shared" ca="1" si="6"/>
        <v>69800</v>
      </c>
      <c r="J44" s="44" t="str">
        <f t="shared" ca="1" si="6"/>
        <v>Close</v>
      </c>
      <c r="K44" s="44">
        <f t="shared" ca="1" si="6"/>
        <v>52000</v>
      </c>
      <c r="L44" s="44">
        <f t="shared" ca="1" si="6"/>
        <v>52000</v>
      </c>
      <c r="M44" s="44">
        <f t="shared" ca="1" si="6"/>
        <v>54800</v>
      </c>
      <c r="N44" s="44">
        <f t="shared" ca="1" si="6"/>
        <v>54800</v>
      </c>
      <c r="O44" s="44">
        <f t="shared" ca="1" si="6"/>
        <v>69800</v>
      </c>
      <c r="P44" s="44" t="str">
        <f t="shared" ca="1" si="6"/>
        <v>Close</v>
      </c>
      <c r="Q44" s="44">
        <f t="shared" ca="1" si="6"/>
        <v>49500</v>
      </c>
      <c r="R44" s="44">
        <f t="shared" ca="1" si="6"/>
        <v>49500</v>
      </c>
      <c r="S44" s="44">
        <f t="shared" ca="1" si="6"/>
        <v>52000</v>
      </c>
      <c r="T44" s="44" t="str">
        <f t="shared" ca="1" si="6"/>
        <v>Close</v>
      </c>
      <c r="U44" s="44" t="str">
        <f t="shared" ca="1" si="6"/>
        <v>Close</v>
      </c>
      <c r="V44" s="44">
        <f t="shared" ca="1" si="6"/>
        <v>58000</v>
      </c>
      <c r="W44" s="44">
        <f t="shared" ca="1" si="6"/>
        <v>69800</v>
      </c>
      <c r="X44" s="44" t="str">
        <f t="shared" ca="1" si="6"/>
        <v>Close</v>
      </c>
      <c r="Y44" s="44" t="str">
        <f t="shared" ca="1" si="6"/>
        <v>Close</v>
      </c>
      <c r="Z44" s="44" t="str">
        <f t="shared" ca="1" si="6"/>
        <v>Close</v>
      </c>
      <c r="AA44" s="44">
        <f t="shared" ca="1" si="6"/>
        <v>69800</v>
      </c>
      <c r="AB44" s="44">
        <f t="shared" ca="1" si="6"/>
        <v>77000</v>
      </c>
      <c r="AC44" s="44">
        <f t="shared" ca="1" si="6"/>
        <v>105000</v>
      </c>
      <c r="AD44" s="44" t="str">
        <f t="shared" ca="1" si="6"/>
        <v>Close</v>
      </c>
      <c r="AE44" s="44" t="str">
        <f t="shared" ca="1" si="6"/>
        <v>Close</v>
      </c>
      <c r="AF44" s="44" t="str">
        <f t="shared" ca="1" si="6"/>
        <v>Close</v>
      </c>
      <c r="AG44" s="44" t="str">
        <f t="shared" ca="1" si="6"/>
        <v>Close</v>
      </c>
      <c r="AH44" s="118" t="str">
        <f t="shared" ca="1" si="6"/>
        <v>Close</v>
      </c>
      <c r="AI44" s="13"/>
    </row>
    <row r="45" spans="1:35" x14ac:dyDescent="0.2">
      <c r="B45" s="320"/>
      <c r="C45" s="210" t="str">
        <f>$B$4&amp;"(連泊)"</f>
        <v>with SAUNA(連泊)</v>
      </c>
      <c r="D45" s="45" t="s">
        <v>195</v>
      </c>
      <c r="E45" s="46" t="s">
        <v>195</v>
      </c>
      <c r="F45" s="46" t="s">
        <v>8</v>
      </c>
      <c r="G45" s="46" t="s">
        <v>195</v>
      </c>
      <c r="H45" s="46" t="s">
        <v>9</v>
      </c>
      <c r="I45" s="46" t="str">
        <f t="shared" ref="I45:AD45" si="7">IF(ISBLANK(I$41),"",I$41)</f>
        <v>I</v>
      </c>
      <c r="J45" s="46" t="s">
        <v>218</v>
      </c>
      <c r="K45" s="46" t="s">
        <v>196</v>
      </c>
      <c r="L45" s="46" t="s">
        <v>196</v>
      </c>
      <c r="M45" s="46" t="s">
        <v>195</v>
      </c>
      <c r="N45" s="46" t="s">
        <v>195</v>
      </c>
      <c r="O45" s="46" t="s">
        <v>12</v>
      </c>
      <c r="P45" s="46" t="s">
        <v>182</v>
      </c>
      <c r="Q45" s="46" t="s">
        <v>234</v>
      </c>
      <c r="R45" s="46" t="s">
        <v>5</v>
      </c>
      <c r="S45" s="46" t="s">
        <v>196</v>
      </c>
      <c r="T45" s="46" t="s">
        <v>218</v>
      </c>
      <c r="U45" s="46" t="s">
        <v>185</v>
      </c>
      <c r="V45" s="46" t="s">
        <v>8</v>
      </c>
      <c r="W45" s="46" t="str">
        <f t="shared" si="7"/>
        <v>I</v>
      </c>
      <c r="X45" s="46" t="s">
        <v>216</v>
      </c>
      <c r="Y45" s="46" t="s">
        <v>216</v>
      </c>
      <c r="Z45" s="46" t="str">
        <f t="shared" si="7"/>
        <v>G</v>
      </c>
      <c r="AA45" s="46" t="s">
        <v>190</v>
      </c>
      <c r="AB45" s="46" t="s">
        <v>217</v>
      </c>
      <c r="AC45" s="46" t="str">
        <f t="shared" si="7"/>
        <v>T</v>
      </c>
      <c r="AD45" s="46" t="str">
        <f t="shared" si="7"/>
        <v>T</v>
      </c>
      <c r="AE45" s="46" t="s">
        <v>90</v>
      </c>
      <c r="AF45" s="46" t="s">
        <v>90</v>
      </c>
      <c r="AG45" s="46" t="s">
        <v>26</v>
      </c>
      <c r="AH45" s="119" t="s">
        <v>27</v>
      </c>
    </row>
    <row r="46" spans="1:35" ht="18" thickBot="1" x14ac:dyDescent="0.25">
      <c r="B46" s="320"/>
      <c r="C46" s="215" t="str">
        <f>$F$10</f>
        <v>連泊</v>
      </c>
      <c r="D46" s="120" t="str">
        <f ca="1">IFERROR(IF(D65=0,"Close",(IFERROR(HLOOKUP(D45,$D$11:$BC$14,3,FALSE),""))),"")</f>
        <v>Close</v>
      </c>
      <c r="E46" s="120">
        <f t="shared" ref="E46:AH46" ca="1" si="8">IFERROR(IF(E65=0,"Close",(IFERROR(HLOOKUP(E45,$D$11:$BC$14,3,FALSE),""))),"")</f>
        <v>49320</v>
      </c>
      <c r="F46" s="120" t="str">
        <f t="shared" ca="1" si="8"/>
        <v>Close</v>
      </c>
      <c r="G46" s="120" t="str">
        <f t="shared" ca="1" si="8"/>
        <v>Close</v>
      </c>
      <c r="H46" s="120">
        <f t="shared" ca="1" si="8"/>
        <v>56250</v>
      </c>
      <c r="I46" s="120">
        <f t="shared" ca="1" si="8"/>
        <v>62820</v>
      </c>
      <c r="J46" s="120" t="str">
        <f t="shared" ca="1" si="8"/>
        <v>Close</v>
      </c>
      <c r="K46" s="120">
        <f t="shared" ca="1" si="8"/>
        <v>46800</v>
      </c>
      <c r="L46" s="120">
        <f t="shared" ca="1" si="8"/>
        <v>46800</v>
      </c>
      <c r="M46" s="120">
        <f t="shared" ca="1" si="8"/>
        <v>49320</v>
      </c>
      <c r="N46" s="120">
        <f t="shared" ca="1" si="8"/>
        <v>49320</v>
      </c>
      <c r="O46" s="120">
        <f t="shared" ca="1" si="8"/>
        <v>62820</v>
      </c>
      <c r="P46" s="120" t="str">
        <f t="shared" ca="1" si="8"/>
        <v>Close</v>
      </c>
      <c r="Q46" s="120">
        <f t="shared" ca="1" si="8"/>
        <v>44550</v>
      </c>
      <c r="R46" s="120">
        <f t="shared" ca="1" si="8"/>
        <v>44550</v>
      </c>
      <c r="S46" s="120">
        <f t="shared" ca="1" si="8"/>
        <v>46800</v>
      </c>
      <c r="T46" s="120" t="str">
        <f t="shared" ca="1" si="8"/>
        <v>Close</v>
      </c>
      <c r="U46" s="120" t="str">
        <f t="shared" ca="1" si="8"/>
        <v>Close</v>
      </c>
      <c r="V46" s="120">
        <f t="shared" ca="1" si="8"/>
        <v>52200</v>
      </c>
      <c r="W46" s="120">
        <f t="shared" ca="1" si="8"/>
        <v>62820</v>
      </c>
      <c r="X46" s="120" t="str">
        <f t="shared" ca="1" si="8"/>
        <v>Close</v>
      </c>
      <c r="Y46" s="120" t="str">
        <f t="shared" ca="1" si="8"/>
        <v>Close</v>
      </c>
      <c r="Z46" s="120" t="str">
        <f t="shared" ca="1" si="8"/>
        <v>Close</v>
      </c>
      <c r="AA46" s="120">
        <f t="shared" ca="1" si="8"/>
        <v>62820</v>
      </c>
      <c r="AB46" s="120">
        <f t="shared" ca="1" si="8"/>
        <v>69300</v>
      </c>
      <c r="AC46" s="120">
        <f t="shared" ca="1" si="8"/>
        <v>94500</v>
      </c>
      <c r="AD46" s="120" t="str">
        <f t="shared" ca="1" si="8"/>
        <v>Close</v>
      </c>
      <c r="AE46" s="120" t="str">
        <f t="shared" ca="1" si="8"/>
        <v>Close</v>
      </c>
      <c r="AF46" s="120" t="str">
        <f t="shared" ca="1" si="8"/>
        <v>Close</v>
      </c>
      <c r="AG46" s="120" t="str">
        <f t="shared" ca="1" si="8"/>
        <v>Close</v>
      </c>
      <c r="AH46" s="121" t="str">
        <f t="shared" ca="1" si="8"/>
        <v>Close</v>
      </c>
    </row>
    <row r="47" spans="1:35" ht="18" hidden="1" thickBot="1" x14ac:dyDescent="0.25">
      <c r="B47" s="320"/>
      <c r="C47" s="209" t="str">
        <f>$B$5&amp;"(単泊)"</f>
        <v>0(単泊)</v>
      </c>
      <c r="D47" s="45" t="s">
        <v>7</v>
      </c>
      <c r="E47" s="46" t="s">
        <v>7</v>
      </c>
      <c r="F47" s="46" t="str">
        <f t="shared" ref="F47:AH47" si="9">IF(ISBLANK(F$39),"",F$39)</f>
        <v>E</v>
      </c>
      <c r="G47" s="46" t="s">
        <v>7</v>
      </c>
      <c r="H47" s="46" t="str">
        <f t="shared" si="9"/>
        <v>F</v>
      </c>
      <c r="I47" s="46" t="str">
        <f t="shared" si="9"/>
        <v>I</v>
      </c>
      <c r="J47" s="46" t="str">
        <f t="shared" si="9"/>
        <v>E</v>
      </c>
      <c r="K47" s="46" t="s">
        <v>6</v>
      </c>
      <c r="L47" s="46" t="str">
        <f t="shared" si="9"/>
        <v>C</v>
      </c>
      <c r="M47" s="46" t="s">
        <v>6</v>
      </c>
      <c r="N47" s="46" t="str">
        <f t="shared" si="9"/>
        <v>D</v>
      </c>
      <c r="O47" s="46" t="str">
        <f t="shared" si="9"/>
        <v>I</v>
      </c>
      <c r="P47" s="46" t="str">
        <f t="shared" si="9"/>
        <v>K</v>
      </c>
      <c r="Q47" s="46" t="str">
        <f t="shared" si="9"/>
        <v>B</v>
      </c>
      <c r="R47" s="46" t="str">
        <f t="shared" si="9"/>
        <v>B</v>
      </c>
      <c r="S47" s="46" t="s">
        <v>6</v>
      </c>
      <c r="T47" s="46" t="str">
        <f t="shared" si="9"/>
        <v>E</v>
      </c>
      <c r="U47" s="46" t="str">
        <f t="shared" si="9"/>
        <v>G</v>
      </c>
      <c r="V47" s="46" t="str">
        <f t="shared" si="9"/>
        <v>E</v>
      </c>
      <c r="W47" s="46" t="str">
        <f t="shared" si="9"/>
        <v>I</v>
      </c>
      <c r="X47" s="46" t="str">
        <f t="shared" si="9"/>
        <v>H</v>
      </c>
      <c r="Y47" s="46" t="str">
        <f t="shared" si="9"/>
        <v>H</v>
      </c>
      <c r="Z47" s="46" t="str">
        <f t="shared" si="9"/>
        <v>G</v>
      </c>
      <c r="AA47" s="46" t="str">
        <f t="shared" si="9"/>
        <v>I</v>
      </c>
      <c r="AB47" s="46" t="str">
        <f t="shared" si="9"/>
        <v>L</v>
      </c>
      <c r="AC47" s="46" t="str">
        <f t="shared" si="9"/>
        <v>T</v>
      </c>
      <c r="AD47" s="46" t="str">
        <f t="shared" si="9"/>
        <v>T</v>
      </c>
      <c r="AE47" s="46" t="str">
        <f t="shared" si="9"/>
        <v>V</v>
      </c>
      <c r="AF47" s="46" t="str">
        <f t="shared" si="9"/>
        <v>V</v>
      </c>
      <c r="AG47" s="46" t="str">
        <f t="shared" si="9"/>
        <v>W</v>
      </c>
      <c r="AH47" s="119" t="str">
        <f t="shared" si="9"/>
        <v>X</v>
      </c>
      <c r="AI47" s="13"/>
    </row>
    <row r="48" spans="1:35" ht="18" hidden="1" thickBot="1" x14ac:dyDescent="0.25">
      <c r="B48" s="320"/>
      <c r="C48" s="210" t="str">
        <f>$F$1</f>
        <v>WEB割</v>
      </c>
      <c r="D48" s="44">
        <f ca="1">IFERROR(IF(D66=0,"Close",(IFERROR(HLOOKUP(D47,$D$2:$BC$5,4,FALSE),""))),"")</f>
        <v>0</v>
      </c>
      <c r="E48" s="44">
        <f t="shared" ref="E48:AH48" ca="1" si="10">IFERROR(IF(E66=0,"Close",(IFERROR(HLOOKUP(E47,$D$2:$BC$5,4,FALSE),""))),"")</f>
        <v>0</v>
      </c>
      <c r="F48" s="44">
        <f t="shared" ca="1" si="10"/>
        <v>0</v>
      </c>
      <c r="G48" s="44">
        <f t="shared" ca="1" si="10"/>
        <v>0</v>
      </c>
      <c r="H48" s="44">
        <f t="shared" ca="1" si="10"/>
        <v>0</v>
      </c>
      <c r="I48" s="44">
        <f t="shared" ca="1" si="10"/>
        <v>0</v>
      </c>
      <c r="J48" s="44">
        <f t="shared" ca="1" si="10"/>
        <v>0</v>
      </c>
      <c r="K48" s="44">
        <f t="shared" ca="1" si="10"/>
        <v>0</v>
      </c>
      <c r="L48" s="44">
        <f t="shared" ca="1" si="10"/>
        <v>0</v>
      </c>
      <c r="M48" s="44">
        <f t="shared" ca="1" si="10"/>
        <v>0</v>
      </c>
      <c r="N48" s="44">
        <f t="shared" ca="1" si="10"/>
        <v>0</v>
      </c>
      <c r="O48" s="44">
        <f t="shared" ca="1" si="10"/>
        <v>0</v>
      </c>
      <c r="P48" s="44">
        <f t="shared" ca="1" si="10"/>
        <v>0</v>
      </c>
      <c r="Q48" s="44">
        <f t="shared" ca="1" si="10"/>
        <v>0</v>
      </c>
      <c r="R48" s="44">
        <f t="shared" ca="1" si="10"/>
        <v>0</v>
      </c>
      <c r="S48" s="44">
        <f t="shared" ca="1" si="10"/>
        <v>0</v>
      </c>
      <c r="T48" s="44">
        <f t="shared" ca="1" si="10"/>
        <v>0</v>
      </c>
      <c r="U48" s="44">
        <f t="shared" ca="1" si="10"/>
        <v>0</v>
      </c>
      <c r="V48" s="44">
        <f t="shared" ca="1" si="10"/>
        <v>0</v>
      </c>
      <c r="W48" s="44">
        <f t="shared" ca="1" si="10"/>
        <v>0</v>
      </c>
      <c r="X48" s="44">
        <f t="shared" ca="1" si="10"/>
        <v>0</v>
      </c>
      <c r="Y48" s="44">
        <f t="shared" ca="1" si="10"/>
        <v>0</v>
      </c>
      <c r="Z48" s="44">
        <f t="shared" ca="1" si="10"/>
        <v>0</v>
      </c>
      <c r="AA48" s="44">
        <f t="shared" ca="1" si="10"/>
        <v>0</v>
      </c>
      <c r="AB48" s="44">
        <f t="shared" ca="1" si="10"/>
        <v>0</v>
      </c>
      <c r="AC48" s="44">
        <f t="shared" ca="1" si="10"/>
        <v>0</v>
      </c>
      <c r="AD48" s="44">
        <f t="shared" ca="1" si="10"/>
        <v>0</v>
      </c>
      <c r="AE48" s="44">
        <f t="shared" ca="1" si="10"/>
        <v>0</v>
      </c>
      <c r="AF48" s="44">
        <f t="shared" ca="1" si="10"/>
        <v>0</v>
      </c>
      <c r="AG48" s="44">
        <f t="shared" ca="1" si="10"/>
        <v>0</v>
      </c>
      <c r="AH48" s="118">
        <f t="shared" ca="1" si="10"/>
        <v>0</v>
      </c>
      <c r="AI48" s="13"/>
    </row>
    <row r="49" spans="1:41" ht="18" hidden="1" thickBot="1" x14ac:dyDescent="0.25">
      <c r="B49" s="320"/>
      <c r="C49" s="210" t="str">
        <f>$B$5&amp;"(連泊)"</f>
        <v>0(連泊)</v>
      </c>
      <c r="D49" s="45" t="s">
        <v>7</v>
      </c>
      <c r="E49" s="46" t="s">
        <v>7</v>
      </c>
      <c r="F49" s="46" t="str">
        <f t="shared" ref="F49:AH49" si="11">IF(ISBLANK(F$41),"",F$41)</f>
        <v>E</v>
      </c>
      <c r="G49" s="46" t="s">
        <v>7</v>
      </c>
      <c r="H49" s="46" t="str">
        <f t="shared" si="11"/>
        <v>F</v>
      </c>
      <c r="I49" s="46" t="str">
        <f t="shared" si="11"/>
        <v>I</v>
      </c>
      <c r="J49" s="46" t="str">
        <f t="shared" si="11"/>
        <v>E</v>
      </c>
      <c r="K49" s="46" t="s">
        <v>6</v>
      </c>
      <c r="L49" s="46" t="str">
        <f t="shared" si="11"/>
        <v>C</v>
      </c>
      <c r="M49" s="46" t="s">
        <v>6</v>
      </c>
      <c r="N49" s="46" t="str">
        <f t="shared" si="11"/>
        <v>D</v>
      </c>
      <c r="O49" s="46" t="str">
        <f t="shared" si="11"/>
        <v>I</v>
      </c>
      <c r="P49" s="46" t="str">
        <f t="shared" si="11"/>
        <v>K</v>
      </c>
      <c r="Q49" s="46" t="str">
        <f t="shared" si="11"/>
        <v>B</v>
      </c>
      <c r="R49" s="46" t="str">
        <f t="shared" si="11"/>
        <v>B</v>
      </c>
      <c r="S49" s="46" t="s">
        <v>6</v>
      </c>
      <c r="T49" s="46" t="str">
        <f t="shared" si="11"/>
        <v>E</v>
      </c>
      <c r="U49" s="46" t="str">
        <f t="shared" si="11"/>
        <v>G</v>
      </c>
      <c r="V49" s="46" t="str">
        <f t="shared" si="11"/>
        <v>E</v>
      </c>
      <c r="W49" s="46" t="str">
        <f t="shared" si="11"/>
        <v>I</v>
      </c>
      <c r="X49" s="46" t="str">
        <f t="shared" si="11"/>
        <v>H</v>
      </c>
      <c r="Y49" s="46" t="str">
        <f t="shared" si="11"/>
        <v>H</v>
      </c>
      <c r="Z49" s="46" t="str">
        <f t="shared" si="11"/>
        <v>G</v>
      </c>
      <c r="AA49" s="46" t="str">
        <f t="shared" si="11"/>
        <v>I</v>
      </c>
      <c r="AB49" s="46" t="str">
        <f t="shared" si="11"/>
        <v>L</v>
      </c>
      <c r="AC49" s="46" t="str">
        <f t="shared" si="11"/>
        <v>T</v>
      </c>
      <c r="AD49" s="46" t="str">
        <f t="shared" si="11"/>
        <v>T</v>
      </c>
      <c r="AE49" s="46" t="str">
        <f t="shared" si="11"/>
        <v>V</v>
      </c>
      <c r="AF49" s="46" t="str">
        <f t="shared" si="11"/>
        <v>V</v>
      </c>
      <c r="AG49" s="46" t="str">
        <f t="shared" si="11"/>
        <v>W</v>
      </c>
      <c r="AH49" s="119" t="str">
        <f t="shared" si="11"/>
        <v>X</v>
      </c>
    </row>
    <row r="50" spans="1:41" ht="18" hidden="1" thickBot="1" x14ac:dyDescent="0.25">
      <c r="B50" s="320"/>
      <c r="C50" s="215" t="str">
        <f>$F$10</f>
        <v>連泊</v>
      </c>
      <c r="D50" s="120">
        <f ca="1">IFERROR(IF(D66=0,"Close",(IFERROR(HLOOKUP(D49,$D$11:$BC$14,4,FALSE),""))),"")</f>
        <v>0</v>
      </c>
      <c r="E50" s="120">
        <f t="shared" ref="E50:AH50" ca="1" si="12">IFERROR(IF(E66=0,"Close",(IFERROR(HLOOKUP(E49,$D$11:$BC$14,4,FALSE),""))),"")</f>
        <v>0</v>
      </c>
      <c r="F50" s="120">
        <f t="shared" ca="1" si="12"/>
        <v>0</v>
      </c>
      <c r="G50" s="120">
        <f t="shared" ca="1" si="12"/>
        <v>0</v>
      </c>
      <c r="H50" s="120">
        <f t="shared" ca="1" si="12"/>
        <v>0</v>
      </c>
      <c r="I50" s="120">
        <f t="shared" ca="1" si="12"/>
        <v>0</v>
      </c>
      <c r="J50" s="120">
        <f t="shared" ca="1" si="12"/>
        <v>0</v>
      </c>
      <c r="K50" s="120">
        <f t="shared" ca="1" si="12"/>
        <v>0</v>
      </c>
      <c r="L50" s="120">
        <f t="shared" ca="1" si="12"/>
        <v>0</v>
      </c>
      <c r="M50" s="120">
        <f t="shared" ca="1" si="12"/>
        <v>0</v>
      </c>
      <c r="N50" s="120">
        <f t="shared" ca="1" si="12"/>
        <v>0</v>
      </c>
      <c r="O50" s="120">
        <f t="shared" ca="1" si="12"/>
        <v>0</v>
      </c>
      <c r="P50" s="120">
        <f t="shared" ca="1" si="12"/>
        <v>0</v>
      </c>
      <c r="Q50" s="120">
        <f t="shared" ca="1" si="12"/>
        <v>0</v>
      </c>
      <c r="R50" s="120">
        <f t="shared" ca="1" si="12"/>
        <v>0</v>
      </c>
      <c r="S50" s="120">
        <f t="shared" ca="1" si="12"/>
        <v>0</v>
      </c>
      <c r="T50" s="120">
        <f t="shared" ca="1" si="12"/>
        <v>0</v>
      </c>
      <c r="U50" s="120">
        <f t="shared" ca="1" si="12"/>
        <v>0</v>
      </c>
      <c r="V50" s="120">
        <f t="shared" ca="1" si="12"/>
        <v>0</v>
      </c>
      <c r="W50" s="120">
        <f t="shared" ca="1" si="12"/>
        <v>0</v>
      </c>
      <c r="X50" s="120">
        <f t="shared" ca="1" si="12"/>
        <v>0</v>
      </c>
      <c r="Y50" s="120">
        <f t="shared" ca="1" si="12"/>
        <v>0</v>
      </c>
      <c r="Z50" s="120">
        <f t="shared" ca="1" si="12"/>
        <v>0</v>
      </c>
      <c r="AA50" s="120">
        <f t="shared" ca="1" si="12"/>
        <v>0</v>
      </c>
      <c r="AB50" s="120">
        <f t="shared" ca="1" si="12"/>
        <v>0</v>
      </c>
      <c r="AC50" s="120">
        <f t="shared" ca="1" si="12"/>
        <v>0</v>
      </c>
      <c r="AD50" s="120">
        <f t="shared" ca="1" si="12"/>
        <v>0</v>
      </c>
      <c r="AE50" s="120">
        <f t="shared" ca="1" si="12"/>
        <v>0</v>
      </c>
      <c r="AF50" s="120">
        <f t="shared" ca="1" si="12"/>
        <v>0</v>
      </c>
      <c r="AG50" s="120">
        <f t="shared" ca="1" si="12"/>
        <v>0</v>
      </c>
      <c r="AH50" s="121">
        <f t="shared" ca="1" si="12"/>
        <v>0</v>
      </c>
    </row>
    <row r="51" spans="1:41" ht="18" hidden="1" thickBot="1" x14ac:dyDescent="0.25">
      <c r="B51" s="320"/>
      <c r="C51" s="209" t="str">
        <f>$B$6&amp;"(単泊)"</f>
        <v>0(単泊)</v>
      </c>
      <c r="D51" s="45" t="s">
        <v>7</v>
      </c>
      <c r="E51" s="46" t="s">
        <v>7</v>
      </c>
      <c r="F51" s="46" t="str">
        <f t="shared" ref="F51:AH51" si="13">IF(ISBLANK(F$39),"",F$39)</f>
        <v>E</v>
      </c>
      <c r="G51" s="46" t="s">
        <v>7</v>
      </c>
      <c r="H51" s="46" t="str">
        <f t="shared" si="13"/>
        <v>F</v>
      </c>
      <c r="I51" s="46" t="str">
        <f t="shared" si="13"/>
        <v>I</v>
      </c>
      <c r="J51" s="46" t="str">
        <f t="shared" si="13"/>
        <v>E</v>
      </c>
      <c r="K51" s="46" t="s">
        <v>6</v>
      </c>
      <c r="L51" s="46" t="str">
        <f t="shared" si="13"/>
        <v>C</v>
      </c>
      <c r="M51" s="46" t="s">
        <v>6</v>
      </c>
      <c r="N51" s="46" t="str">
        <f t="shared" si="13"/>
        <v>D</v>
      </c>
      <c r="O51" s="46" t="str">
        <f t="shared" si="13"/>
        <v>I</v>
      </c>
      <c r="P51" s="46" t="str">
        <f t="shared" si="13"/>
        <v>K</v>
      </c>
      <c r="Q51" s="46" t="str">
        <f t="shared" si="13"/>
        <v>B</v>
      </c>
      <c r="R51" s="46" t="str">
        <f t="shared" si="13"/>
        <v>B</v>
      </c>
      <c r="S51" s="46" t="s">
        <v>6</v>
      </c>
      <c r="T51" s="46" t="str">
        <f t="shared" si="13"/>
        <v>E</v>
      </c>
      <c r="U51" s="46" t="str">
        <f t="shared" si="13"/>
        <v>G</v>
      </c>
      <c r="V51" s="46" t="str">
        <f t="shared" si="13"/>
        <v>E</v>
      </c>
      <c r="W51" s="46" t="str">
        <f t="shared" si="13"/>
        <v>I</v>
      </c>
      <c r="X51" s="46" t="str">
        <f t="shared" si="13"/>
        <v>H</v>
      </c>
      <c r="Y51" s="46" t="str">
        <f t="shared" si="13"/>
        <v>H</v>
      </c>
      <c r="Z51" s="46" t="str">
        <f t="shared" si="13"/>
        <v>G</v>
      </c>
      <c r="AA51" s="46" t="str">
        <f t="shared" si="13"/>
        <v>I</v>
      </c>
      <c r="AB51" s="46" t="str">
        <f t="shared" si="13"/>
        <v>L</v>
      </c>
      <c r="AC51" s="46" t="str">
        <f t="shared" si="13"/>
        <v>T</v>
      </c>
      <c r="AD51" s="46" t="str">
        <f t="shared" si="13"/>
        <v>T</v>
      </c>
      <c r="AE51" s="46" t="str">
        <f t="shared" si="13"/>
        <v>V</v>
      </c>
      <c r="AF51" s="46" t="str">
        <f t="shared" si="13"/>
        <v>V</v>
      </c>
      <c r="AG51" s="46" t="str">
        <f t="shared" si="13"/>
        <v>W</v>
      </c>
      <c r="AH51" s="119" t="str">
        <f t="shared" si="13"/>
        <v>X</v>
      </c>
      <c r="AI51" s="13"/>
    </row>
    <row r="52" spans="1:41" ht="18" hidden="1" thickBot="1" x14ac:dyDescent="0.25">
      <c r="B52" s="320"/>
      <c r="C52" s="210" t="str">
        <f>$F$1</f>
        <v>WEB割</v>
      </c>
      <c r="D52" s="44">
        <f ca="1">IFERROR(IF(D67=0,"Close",(IFERROR(HLOOKUP(D51,$D$2:$BC$6,5,FALSE),""))),"")</f>
        <v>0</v>
      </c>
      <c r="E52" s="44">
        <f t="shared" ref="E52:AH52" ca="1" si="14">IFERROR(IF(E67=0,"Close",(IFERROR(HLOOKUP(E51,$D$2:$BC$6,5,FALSE),""))),"")</f>
        <v>0</v>
      </c>
      <c r="F52" s="44">
        <f t="shared" ca="1" si="14"/>
        <v>0</v>
      </c>
      <c r="G52" s="44">
        <f t="shared" ca="1" si="14"/>
        <v>0</v>
      </c>
      <c r="H52" s="44">
        <f t="shared" ca="1" si="14"/>
        <v>0</v>
      </c>
      <c r="I52" s="44">
        <f t="shared" ca="1" si="14"/>
        <v>0</v>
      </c>
      <c r="J52" s="44">
        <f t="shared" ca="1" si="14"/>
        <v>0</v>
      </c>
      <c r="K52" s="44">
        <f t="shared" ca="1" si="14"/>
        <v>0</v>
      </c>
      <c r="L52" s="44">
        <f t="shared" ca="1" si="14"/>
        <v>0</v>
      </c>
      <c r="M52" s="44">
        <f t="shared" ca="1" si="14"/>
        <v>0</v>
      </c>
      <c r="N52" s="44">
        <f t="shared" ca="1" si="14"/>
        <v>0</v>
      </c>
      <c r="O52" s="44">
        <f t="shared" ca="1" si="14"/>
        <v>0</v>
      </c>
      <c r="P52" s="44">
        <f t="shared" ca="1" si="14"/>
        <v>0</v>
      </c>
      <c r="Q52" s="44">
        <f t="shared" ca="1" si="14"/>
        <v>0</v>
      </c>
      <c r="R52" s="44">
        <f t="shared" ca="1" si="14"/>
        <v>0</v>
      </c>
      <c r="S52" s="44">
        <f t="shared" ca="1" si="14"/>
        <v>0</v>
      </c>
      <c r="T52" s="44">
        <f t="shared" ca="1" si="14"/>
        <v>0</v>
      </c>
      <c r="U52" s="44">
        <f t="shared" ca="1" si="14"/>
        <v>0</v>
      </c>
      <c r="V52" s="44">
        <f t="shared" ca="1" si="14"/>
        <v>0</v>
      </c>
      <c r="W52" s="44">
        <f t="shared" ca="1" si="14"/>
        <v>0</v>
      </c>
      <c r="X52" s="44">
        <f t="shared" ca="1" si="14"/>
        <v>0</v>
      </c>
      <c r="Y52" s="44">
        <f t="shared" ca="1" si="14"/>
        <v>0</v>
      </c>
      <c r="Z52" s="44">
        <f t="shared" ca="1" si="14"/>
        <v>0</v>
      </c>
      <c r="AA52" s="44">
        <f t="shared" ca="1" si="14"/>
        <v>0</v>
      </c>
      <c r="AB52" s="44">
        <f t="shared" ca="1" si="14"/>
        <v>0</v>
      </c>
      <c r="AC52" s="44">
        <f t="shared" ca="1" si="14"/>
        <v>0</v>
      </c>
      <c r="AD52" s="44">
        <f t="shared" ca="1" si="14"/>
        <v>0</v>
      </c>
      <c r="AE52" s="44">
        <f t="shared" ca="1" si="14"/>
        <v>0</v>
      </c>
      <c r="AF52" s="44">
        <f t="shared" ca="1" si="14"/>
        <v>0</v>
      </c>
      <c r="AG52" s="44">
        <f t="shared" ca="1" si="14"/>
        <v>0</v>
      </c>
      <c r="AH52" s="118">
        <f t="shared" ca="1" si="14"/>
        <v>0</v>
      </c>
      <c r="AI52" s="13"/>
    </row>
    <row r="53" spans="1:41" ht="18" hidden="1" thickBot="1" x14ac:dyDescent="0.25">
      <c r="B53" s="320"/>
      <c r="C53" s="210" t="str">
        <f>$B$6&amp;"(連泊)"</f>
        <v>0(連泊)</v>
      </c>
      <c r="D53" s="45" t="s">
        <v>7</v>
      </c>
      <c r="E53" s="46" t="s">
        <v>7</v>
      </c>
      <c r="F53" s="46" t="str">
        <f t="shared" ref="F53:AH53" si="15">IF(ISBLANK(F$41),"",F$41)</f>
        <v>E</v>
      </c>
      <c r="G53" s="46" t="s">
        <v>7</v>
      </c>
      <c r="H53" s="46" t="str">
        <f t="shared" si="15"/>
        <v>F</v>
      </c>
      <c r="I53" s="46" t="str">
        <f t="shared" si="15"/>
        <v>I</v>
      </c>
      <c r="J53" s="46" t="str">
        <f t="shared" si="15"/>
        <v>E</v>
      </c>
      <c r="K53" s="46" t="s">
        <v>6</v>
      </c>
      <c r="L53" s="46" t="str">
        <f t="shared" si="15"/>
        <v>C</v>
      </c>
      <c r="M53" s="46" t="s">
        <v>6</v>
      </c>
      <c r="N53" s="46" t="str">
        <f t="shared" si="15"/>
        <v>D</v>
      </c>
      <c r="O53" s="46" t="str">
        <f t="shared" si="15"/>
        <v>I</v>
      </c>
      <c r="P53" s="46" t="str">
        <f t="shared" si="15"/>
        <v>K</v>
      </c>
      <c r="Q53" s="46" t="str">
        <f t="shared" si="15"/>
        <v>B</v>
      </c>
      <c r="R53" s="46" t="str">
        <f t="shared" si="15"/>
        <v>B</v>
      </c>
      <c r="S53" s="46" t="s">
        <v>6</v>
      </c>
      <c r="T53" s="46" t="str">
        <f t="shared" si="15"/>
        <v>E</v>
      </c>
      <c r="U53" s="46" t="str">
        <f t="shared" si="15"/>
        <v>G</v>
      </c>
      <c r="V53" s="46" t="str">
        <f t="shared" si="15"/>
        <v>E</v>
      </c>
      <c r="W53" s="46" t="str">
        <f t="shared" si="15"/>
        <v>I</v>
      </c>
      <c r="X53" s="46" t="str">
        <f t="shared" si="15"/>
        <v>H</v>
      </c>
      <c r="Y53" s="46" t="str">
        <f t="shared" si="15"/>
        <v>H</v>
      </c>
      <c r="Z53" s="46" t="str">
        <f t="shared" si="15"/>
        <v>G</v>
      </c>
      <c r="AA53" s="46" t="str">
        <f t="shared" si="15"/>
        <v>I</v>
      </c>
      <c r="AB53" s="46" t="str">
        <f t="shared" si="15"/>
        <v>L</v>
      </c>
      <c r="AC53" s="46" t="str">
        <f t="shared" si="15"/>
        <v>T</v>
      </c>
      <c r="AD53" s="46" t="str">
        <f t="shared" si="15"/>
        <v>T</v>
      </c>
      <c r="AE53" s="46" t="str">
        <f t="shared" si="15"/>
        <v>V</v>
      </c>
      <c r="AF53" s="46" t="str">
        <f t="shared" si="15"/>
        <v>V</v>
      </c>
      <c r="AG53" s="46" t="str">
        <f t="shared" si="15"/>
        <v>W</v>
      </c>
      <c r="AH53" s="119" t="str">
        <f t="shared" si="15"/>
        <v>X</v>
      </c>
    </row>
    <row r="54" spans="1:41" ht="18" hidden="1" thickBot="1" x14ac:dyDescent="0.25">
      <c r="B54" s="320"/>
      <c r="C54" s="215" t="str">
        <f>$F$10</f>
        <v>連泊</v>
      </c>
      <c r="D54" s="122">
        <f ca="1">IFERROR(IF(D67=0,"Close",(IFERROR(HLOOKUP(D53,$D$11:$BC$15,5,FALSE),""))),"")</f>
        <v>0</v>
      </c>
      <c r="E54" s="123">
        <f t="shared" ref="E54:AH54" ca="1" si="16">IFERROR(IF(E67=0,"Close",(IFERROR(HLOOKUP(E53,$D$11:$BC$15,5,FALSE),""))),"")</f>
        <v>0</v>
      </c>
      <c r="F54" s="123">
        <f t="shared" ca="1" si="16"/>
        <v>0</v>
      </c>
      <c r="G54" s="123">
        <f t="shared" ca="1" si="16"/>
        <v>0</v>
      </c>
      <c r="H54" s="123">
        <f t="shared" ca="1" si="16"/>
        <v>0</v>
      </c>
      <c r="I54" s="123">
        <f t="shared" ca="1" si="16"/>
        <v>0</v>
      </c>
      <c r="J54" s="123">
        <f t="shared" ca="1" si="16"/>
        <v>0</v>
      </c>
      <c r="K54" s="123">
        <f t="shared" ca="1" si="16"/>
        <v>0</v>
      </c>
      <c r="L54" s="123">
        <f t="shared" ca="1" si="16"/>
        <v>0</v>
      </c>
      <c r="M54" s="123">
        <f t="shared" ca="1" si="16"/>
        <v>0</v>
      </c>
      <c r="N54" s="123">
        <f t="shared" ca="1" si="16"/>
        <v>0</v>
      </c>
      <c r="O54" s="123">
        <f t="shared" ca="1" si="16"/>
        <v>0</v>
      </c>
      <c r="P54" s="123">
        <f t="shared" ca="1" si="16"/>
        <v>0</v>
      </c>
      <c r="Q54" s="123">
        <f t="shared" ca="1" si="16"/>
        <v>0</v>
      </c>
      <c r="R54" s="123">
        <f t="shared" ca="1" si="16"/>
        <v>0</v>
      </c>
      <c r="S54" s="123">
        <f t="shared" ca="1" si="16"/>
        <v>0</v>
      </c>
      <c r="T54" s="123">
        <f t="shared" ca="1" si="16"/>
        <v>0</v>
      </c>
      <c r="U54" s="123">
        <f t="shared" ca="1" si="16"/>
        <v>0</v>
      </c>
      <c r="V54" s="123">
        <f t="shared" ca="1" si="16"/>
        <v>0</v>
      </c>
      <c r="W54" s="123">
        <f t="shared" ca="1" si="16"/>
        <v>0</v>
      </c>
      <c r="X54" s="123">
        <f t="shared" ca="1" si="16"/>
        <v>0</v>
      </c>
      <c r="Y54" s="123">
        <f t="shared" ca="1" si="16"/>
        <v>0</v>
      </c>
      <c r="Z54" s="123">
        <f t="shared" ca="1" si="16"/>
        <v>0</v>
      </c>
      <c r="AA54" s="123">
        <f t="shared" ca="1" si="16"/>
        <v>0</v>
      </c>
      <c r="AB54" s="123">
        <f t="shared" ca="1" si="16"/>
        <v>0</v>
      </c>
      <c r="AC54" s="123">
        <f t="shared" ca="1" si="16"/>
        <v>0</v>
      </c>
      <c r="AD54" s="123">
        <f t="shared" ca="1" si="16"/>
        <v>0</v>
      </c>
      <c r="AE54" s="123">
        <f t="shared" ca="1" si="16"/>
        <v>0</v>
      </c>
      <c r="AF54" s="123">
        <f t="shared" ca="1" si="16"/>
        <v>0</v>
      </c>
      <c r="AG54" s="123">
        <f t="shared" ca="1" si="16"/>
        <v>0</v>
      </c>
      <c r="AH54" s="124">
        <f t="shared" ca="1" si="16"/>
        <v>0</v>
      </c>
    </row>
    <row r="55" spans="1:41" ht="18" hidden="1" thickBot="1" x14ac:dyDescent="0.25">
      <c r="B55" s="320"/>
      <c r="C55" s="209" t="str">
        <f>$B$7&amp;"(単泊)"</f>
        <v>0(単泊)</v>
      </c>
      <c r="D55" s="45" t="str">
        <f>IF(ISBLANK(D$39),"",D$39)</f>
        <v>D</v>
      </c>
      <c r="E55" s="46" t="str">
        <f t="shared" ref="E55:AH55" si="17">IF(ISBLANK(E$39),"",E$39)</f>
        <v>D</v>
      </c>
      <c r="F55" s="46" t="str">
        <f t="shared" si="17"/>
        <v>E</v>
      </c>
      <c r="G55" s="46" t="str">
        <f t="shared" si="17"/>
        <v>D</v>
      </c>
      <c r="H55" s="46" t="str">
        <f t="shared" si="17"/>
        <v>F</v>
      </c>
      <c r="I55" s="46" t="str">
        <f t="shared" si="17"/>
        <v>I</v>
      </c>
      <c r="J55" s="46" t="str">
        <f t="shared" si="17"/>
        <v>E</v>
      </c>
      <c r="K55" s="46" t="str">
        <f t="shared" si="17"/>
        <v>C</v>
      </c>
      <c r="L55" s="46" t="str">
        <f t="shared" si="17"/>
        <v>C</v>
      </c>
      <c r="M55" s="46" t="str">
        <f t="shared" si="17"/>
        <v>D</v>
      </c>
      <c r="N55" s="46" t="str">
        <f t="shared" si="17"/>
        <v>D</v>
      </c>
      <c r="O55" s="46" t="str">
        <f t="shared" si="17"/>
        <v>I</v>
      </c>
      <c r="P55" s="46" t="str">
        <f t="shared" si="17"/>
        <v>K</v>
      </c>
      <c r="Q55" s="46" t="str">
        <f t="shared" si="17"/>
        <v>B</v>
      </c>
      <c r="R55" s="46" t="str">
        <f t="shared" si="17"/>
        <v>B</v>
      </c>
      <c r="S55" s="46" t="str">
        <f t="shared" si="17"/>
        <v>C</v>
      </c>
      <c r="T55" s="46" t="str">
        <f t="shared" si="17"/>
        <v>E</v>
      </c>
      <c r="U55" s="46" t="str">
        <f t="shared" si="17"/>
        <v>G</v>
      </c>
      <c r="V55" s="46" t="str">
        <f t="shared" si="17"/>
        <v>E</v>
      </c>
      <c r="W55" s="46" t="str">
        <f t="shared" si="17"/>
        <v>I</v>
      </c>
      <c r="X55" s="46" t="str">
        <f t="shared" si="17"/>
        <v>H</v>
      </c>
      <c r="Y55" s="46" t="str">
        <f t="shared" si="17"/>
        <v>H</v>
      </c>
      <c r="Z55" s="46" t="str">
        <f t="shared" si="17"/>
        <v>G</v>
      </c>
      <c r="AA55" s="46" t="str">
        <f t="shared" si="17"/>
        <v>I</v>
      </c>
      <c r="AB55" s="46" t="str">
        <f t="shared" si="17"/>
        <v>L</v>
      </c>
      <c r="AC55" s="46" t="str">
        <f t="shared" si="17"/>
        <v>T</v>
      </c>
      <c r="AD55" s="46" t="str">
        <f t="shared" si="17"/>
        <v>T</v>
      </c>
      <c r="AE55" s="46" t="str">
        <f t="shared" si="17"/>
        <v>V</v>
      </c>
      <c r="AF55" s="46" t="str">
        <f t="shared" si="17"/>
        <v>V</v>
      </c>
      <c r="AG55" s="46" t="str">
        <f t="shared" si="17"/>
        <v>W</v>
      </c>
      <c r="AH55" s="119" t="str">
        <f t="shared" si="17"/>
        <v>X</v>
      </c>
      <c r="AI55" s="13"/>
    </row>
    <row r="56" spans="1:41" ht="18" hidden="1" thickBot="1" x14ac:dyDescent="0.25">
      <c r="B56" s="320"/>
      <c r="C56" s="210" t="str">
        <f>$F$1</f>
        <v>WEB割</v>
      </c>
      <c r="D56" s="44">
        <f ca="1">IFERROR(IF(D68=0,"Close",(IFERROR(HLOOKUP(D55,$D$2:$BC$8,6,FALSE),""))),"")</f>
        <v>0</v>
      </c>
      <c r="E56" s="44">
        <f t="shared" ref="E56:AH56" ca="1" si="18">IFERROR(IF(E68=0,"Close",(IFERROR(HLOOKUP(E55,$D$2:$BC$8,6,FALSE),""))),"")</f>
        <v>0</v>
      </c>
      <c r="F56" s="44">
        <f t="shared" ca="1" si="18"/>
        <v>0</v>
      </c>
      <c r="G56" s="44">
        <f t="shared" ca="1" si="18"/>
        <v>0</v>
      </c>
      <c r="H56" s="44">
        <f t="shared" ca="1" si="18"/>
        <v>0</v>
      </c>
      <c r="I56" s="44">
        <f t="shared" ca="1" si="18"/>
        <v>0</v>
      </c>
      <c r="J56" s="44">
        <f t="shared" ca="1" si="18"/>
        <v>0</v>
      </c>
      <c r="K56" s="44">
        <f t="shared" ca="1" si="18"/>
        <v>0</v>
      </c>
      <c r="L56" s="44">
        <f t="shared" ca="1" si="18"/>
        <v>0</v>
      </c>
      <c r="M56" s="44">
        <f t="shared" ca="1" si="18"/>
        <v>0</v>
      </c>
      <c r="N56" s="44">
        <f t="shared" ca="1" si="18"/>
        <v>0</v>
      </c>
      <c r="O56" s="44">
        <f t="shared" ca="1" si="18"/>
        <v>0</v>
      </c>
      <c r="P56" s="44">
        <f t="shared" ca="1" si="18"/>
        <v>0</v>
      </c>
      <c r="Q56" s="44">
        <f t="shared" ca="1" si="18"/>
        <v>0</v>
      </c>
      <c r="R56" s="44">
        <f t="shared" ca="1" si="18"/>
        <v>0</v>
      </c>
      <c r="S56" s="44">
        <f t="shared" ca="1" si="18"/>
        <v>0</v>
      </c>
      <c r="T56" s="44">
        <f t="shared" ca="1" si="18"/>
        <v>0</v>
      </c>
      <c r="U56" s="44">
        <f t="shared" ca="1" si="18"/>
        <v>0</v>
      </c>
      <c r="V56" s="44">
        <f t="shared" ca="1" si="18"/>
        <v>0</v>
      </c>
      <c r="W56" s="44">
        <f t="shared" ca="1" si="18"/>
        <v>0</v>
      </c>
      <c r="X56" s="44">
        <f t="shared" ca="1" si="18"/>
        <v>0</v>
      </c>
      <c r="Y56" s="44">
        <f t="shared" ca="1" si="18"/>
        <v>0</v>
      </c>
      <c r="Z56" s="44">
        <f t="shared" ca="1" si="18"/>
        <v>0</v>
      </c>
      <c r="AA56" s="44">
        <f t="shared" ca="1" si="18"/>
        <v>0</v>
      </c>
      <c r="AB56" s="44">
        <f t="shared" ca="1" si="18"/>
        <v>0</v>
      </c>
      <c r="AC56" s="44">
        <f t="shared" ca="1" si="18"/>
        <v>0</v>
      </c>
      <c r="AD56" s="44">
        <f t="shared" ca="1" si="18"/>
        <v>0</v>
      </c>
      <c r="AE56" s="44">
        <f t="shared" ca="1" si="18"/>
        <v>0</v>
      </c>
      <c r="AF56" s="44">
        <f t="shared" ca="1" si="18"/>
        <v>0</v>
      </c>
      <c r="AG56" s="44">
        <f t="shared" ca="1" si="18"/>
        <v>0</v>
      </c>
      <c r="AH56" s="118">
        <f t="shared" ca="1" si="18"/>
        <v>0</v>
      </c>
      <c r="AI56" s="13"/>
    </row>
    <row r="57" spans="1:41" ht="18" hidden="1" thickBot="1" x14ac:dyDescent="0.25">
      <c r="B57" s="320"/>
      <c r="C57" s="210" t="str">
        <f>$B$7&amp;"(連泊)"</f>
        <v>0(連泊)</v>
      </c>
      <c r="D57" s="45" t="str">
        <f>IF(ISBLANK(D$41),"",D$41)</f>
        <v>D</v>
      </c>
      <c r="E57" s="46" t="str">
        <f t="shared" ref="E57:AH57" si="19">IF(ISBLANK(E$41),"",E$41)</f>
        <v>D</v>
      </c>
      <c r="F57" s="46" t="str">
        <f t="shared" si="19"/>
        <v>E</v>
      </c>
      <c r="G57" s="46" t="str">
        <f t="shared" si="19"/>
        <v>D</v>
      </c>
      <c r="H57" s="46" t="str">
        <f t="shared" si="19"/>
        <v>F</v>
      </c>
      <c r="I57" s="46" t="str">
        <f t="shared" si="19"/>
        <v>I</v>
      </c>
      <c r="J57" s="46" t="str">
        <f t="shared" si="19"/>
        <v>E</v>
      </c>
      <c r="K57" s="46" t="str">
        <f t="shared" si="19"/>
        <v>C</v>
      </c>
      <c r="L57" s="46" t="str">
        <f t="shared" si="19"/>
        <v>C</v>
      </c>
      <c r="M57" s="46" t="str">
        <f t="shared" si="19"/>
        <v>D</v>
      </c>
      <c r="N57" s="46" t="str">
        <f t="shared" si="19"/>
        <v>D</v>
      </c>
      <c r="O57" s="46" t="str">
        <f t="shared" si="19"/>
        <v>I</v>
      </c>
      <c r="P57" s="46" t="str">
        <f t="shared" si="19"/>
        <v>K</v>
      </c>
      <c r="Q57" s="46" t="str">
        <f t="shared" si="19"/>
        <v>B</v>
      </c>
      <c r="R57" s="46" t="str">
        <f t="shared" si="19"/>
        <v>B</v>
      </c>
      <c r="S57" s="46" t="str">
        <f t="shared" si="19"/>
        <v>C</v>
      </c>
      <c r="T57" s="46" t="str">
        <f t="shared" si="19"/>
        <v>E</v>
      </c>
      <c r="U57" s="46" t="str">
        <f t="shared" si="19"/>
        <v>G</v>
      </c>
      <c r="V57" s="46" t="str">
        <f t="shared" si="19"/>
        <v>E</v>
      </c>
      <c r="W57" s="46" t="str">
        <f t="shared" si="19"/>
        <v>I</v>
      </c>
      <c r="X57" s="46" t="str">
        <f t="shared" si="19"/>
        <v>H</v>
      </c>
      <c r="Y57" s="46" t="str">
        <f t="shared" si="19"/>
        <v>H</v>
      </c>
      <c r="Z57" s="46" t="str">
        <f t="shared" si="19"/>
        <v>G</v>
      </c>
      <c r="AA57" s="46" t="str">
        <f t="shared" si="19"/>
        <v>I</v>
      </c>
      <c r="AB57" s="46" t="str">
        <f t="shared" si="19"/>
        <v>L</v>
      </c>
      <c r="AC57" s="46" t="str">
        <f t="shared" si="19"/>
        <v>T</v>
      </c>
      <c r="AD57" s="46" t="str">
        <f t="shared" si="19"/>
        <v>T</v>
      </c>
      <c r="AE57" s="46" t="str">
        <f t="shared" si="19"/>
        <v>V</v>
      </c>
      <c r="AF57" s="46" t="str">
        <f t="shared" si="19"/>
        <v>V</v>
      </c>
      <c r="AG57" s="46" t="str">
        <f t="shared" si="19"/>
        <v>W</v>
      </c>
      <c r="AH57" s="119" t="str">
        <f t="shared" si="19"/>
        <v>X</v>
      </c>
    </row>
    <row r="58" spans="1:41" ht="18" hidden="1" thickBot="1" x14ac:dyDescent="0.25">
      <c r="B58" s="320"/>
      <c r="C58" s="215" t="str">
        <f>$F$10</f>
        <v>連泊</v>
      </c>
      <c r="D58" s="122">
        <f ca="1">IFERROR(IF(D68=0,"Close",(IFERROR(HLOOKUP(D57,$D$11:$BC$17,6,FALSE),""))),"")</f>
        <v>0</v>
      </c>
      <c r="E58" s="123">
        <f t="shared" ref="E58:AH58" ca="1" si="20">IFERROR(IF(E68=0,"Close",(IFERROR(HLOOKUP(E57,$D$11:$BC$17,6,FALSE),""))),"")</f>
        <v>0</v>
      </c>
      <c r="F58" s="123">
        <f t="shared" ca="1" si="20"/>
        <v>0</v>
      </c>
      <c r="G58" s="123">
        <f t="shared" ca="1" si="20"/>
        <v>0</v>
      </c>
      <c r="H58" s="123">
        <f t="shared" ca="1" si="20"/>
        <v>0</v>
      </c>
      <c r="I58" s="123">
        <f t="shared" ca="1" si="20"/>
        <v>0</v>
      </c>
      <c r="J58" s="123">
        <f t="shared" ca="1" si="20"/>
        <v>0</v>
      </c>
      <c r="K58" s="123">
        <f t="shared" ca="1" si="20"/>
        <v>0</v>
      </c>
      <c r="L58" s="123">
        <f t="shared" ca="1" si="20"/>
        <v>0</v>
      </c>
      <c r="M58" s="123">
        <f t="shared" ca="1" si="20"/>
        <v>0</v>
      </c>
      <c r="N58" s="123">
        <f t="shared" ca="1" si="20"/>
        <v>0</v>
      </c>
      <c r="O58" s="123">
        <f t="shared" ca="1" si="20"/>
        <v>0</v>
      </c>
      <c r="P58" s="123">
        <f t="shared" ca="1" si="20"/>
        <v>0</v>
      </c>
      <c r="Q58" s="123">
        <f t="shared" ca="1" si="20"/>
        <v>0</v>
      </c>
      <c r="R58" s="123">
        <f t="shared" ca="1" si="20"/>
        <v>0</v>
      </c>
      <c r="S58" s="123">
        <f t="shared" ca="1" si="20"/>
        <v>0</v>
      </c>
      <c r="T58" s="123">
        <f t="shared" ca="1" si="20"/>
        <v>0</v>
      </c>
      <c r="U58" s="123">
        <f t="shared" ca="1" si="20"/>
        <v>0</v>
      </c>
      <c r="V58" s="123">
        <f t="shared" ca="1" si="20"/>
        <v>0</v>
      </c>
      <c r="W58" s="123">
        <f t="shared" ca="1" si="20"/>
        <v>0</v>
      </c>
      <c r="X58" s="123">
        <f t="shared" ca="1" si="20"/>
        <v>0</v>
      </c>
      <c r="Y58" s="123">
        <f t="shared" ca="1" si="20"/>
        <v>0</v>
      </c>
      <c r="Z58" s="123">
        <f t="shared" ca="1" si="20"/>
        <v>0</v>
      </c>
      <c r="AA58" s="123">
        <f t="shared" ca="1" si="20"/>
        <v>0</v>
      </c>
      <c r="AB58" s="123">
        <f t="shared" ca="1" si="20"/>
        <v>0</v>
      </c>
      <c r="AC58" s="123">
        <f t="shared" ca="1" si="20"/>
        <v>0</v>
      </c>
      <c r="AD58" s="123">
        <f t="shared" ca="1" si="20"/>
        <v>0</v>
      </c>
      <c r="AE58" s="123">
        <f t="shared" ca="1" si="20"/>
        <v>0</v>
      </c>
      <c r="AF58" s="123">
        <f t="shared" ca="1" si="20"/>
        <v>0</v>
      </c>
      <c r="AG58" s="123">
        <f t="shared" ca="1" si="20"/>
        <v>0</v>
      </c>
      <c r="AH58" s="124">
        <f t="shared" ca="1" si="20"/>
        <v>0</v>
      </c>
    </row>
    <row r="59" spans="1:41" ht="18" hidden="1" thickBot="1" x14ac:dyDescent="0.25">
      <c r="B59" s="320"/>
      <c r="C59" s="209" t="str">
        <f>$B$8&amp;"(単泊)"</f>
        <v>0(単泊)</v>
      </c>
      <c r="D59" s="115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7"/>
      <c r="AI59" s="13"/>
    </row>
    <row r="60" spans="1:41" ht="18" hidden="1" thickBot="1" x14ac:dyDescent="0.25">
      <c r="B60" s="320"/>
      <c r="C60" s="210" t="str">
        <f>$F$1</f>
        <v>WEB割</v>
      </c>
      <c r="D60" s="44" t="str">
        <f ca="1">IFERROR(IF(D69=0,"Close",(IFERROR(HLOOKUP(D59,$D$2:$BC$8,7,FALSE),""))),"")</f>
        <v/>
      </c>
      <c r="E60" s="44" t="str">
        <f t="shared" ref="E60:AH60" ca="1" si="21">IFERROR(IF(E69=0,"Close",(IFERROR(HLOOKUP(E59,$D$2:$BC$8,7,FALSE),""))),"")</f>
        <v/>
      </c>
      <c r="F60" s="44" t="str">
        <f t="shared" ca="1" si="21"/>
        <v/>
      </c>
      <c r="G60" s="44" t="str">
        <f t="shared" ca="1" si="21"/>
        <v/>
      </c>
      <c r="H60" s="44" t="str">
        <f t="shared" ca="1" si="21"/>
        <v/>
      </c>
      <c r="I60" s="44" t="str">
        <f t="shared" ca="1" si="21"/>
        <v/>
      </c>
      <c r="J60" s="44" t="str">
        <f t="shared" ca="1" si="21"/>
        <v/>
      </c>
      <c r="K60" s="44" t="str">
        <f t="shared" ca="1" si="21"/>
        <v/>
      </c>
      <c r="L60" s="44" t="str">
        <f t="shared" ca="1" si="21"/>
        <v/>
      </c>
      <c r="M60" s="44" t="str">
        <f t="shared" ca="1" si="21"/>
        <v/>
      </c>
      <c r="N60" s="44" t="str">
        <f t="shared" ca="1" si="21"/>
        <v/>
      </c>
      <c r="O60" s="44" t="str">
        <f t="shared" ca="1" si="21"/>
        <v/>
      </c>
      <c r="P60" s="44" t="str">
        <f t="shared" ca="1" si="21"/>
        <v/>
      </c>
      <c r="Q60" s="44" t="str">
        <f t="shared" ca="1" si="21"/>
        <v/>
      </c>
      <c r="R60" s="44" t="str">
        <f t="shared" ca="1" si="21"/>
        <v/>
      </c>
      <c r="S60" s="44" t="str">
        <f t="shared" ca="1" si="21"/>
        <v/>
      </c>
      <c r="T60" s="44" t="str">
        <f t="shared" ca="1" si="21"/>
        <v/>
      </c>
      <c r="U60" s="44" t="str">
        <f t="shared" ca="1" si="21"/>
        <v/>
      </c>
      <c r="V60" s="44" t="str">
        <f t="shared" ca="1" si="21"/>
        <v/>
      </c>
      <c r="W60" s="44" t="str">
        <f t="shared" ca="1" si="21"/>
        <v/>
      </c>
      <c r="X60" s="44" t="str">
        <f t="shared" ca="1" si="21"/>
        <v/>
      </c>
      <c r="Y60" s="44" t="str">
        <f t="shared" ca="1" si="21"/>
        <v/>
      </c>
      <c r="Z60" s="44" t="str">
        <f t="shared" ca="1" si="21"/>
        <v/>
      </c>
      <c r="AA60" s="44" t="str">
        <f t="shared" ca="1" si="21"/>
        <v/>
      </c>
      <c r="AB60" s="44" t="str">
        <f t="shared" ca="1" si="21"/>
        <v/>
      </c>
      <c r="AC60" s="44" t="str">
        <f t="shared" ca="1" si="21"/>
        <v/>
      </c>
      <c r="AD60" s="44" t="str">
        <f t="shared" ca="1" si="21"/>
        <v/>
      </c>
      <c r="AE60" s="44" t="str">
        <f t="shared" ca="1" si="21"/>
        <v/>
      </c>
      <c r="AF60" s="44" t="str">
        <f t="shared" ca="1" si="21"/>
        <v/>
      </c>
      <c r="AG60" s="44" t="str">
        <f t="shared" ca="1" si="21"/>
        <v/>
      </c>
      <c r="AH60" s="118" t="str">
        <f t="shared" ca="1" si="21"/>
        <v/>
      </c>
      <c r="AI60" s="13"/>
    </row>
    <row r="61" spans="1:41" ht="18" hidden="1" thickBot="1" x14ac:dyDescent="0.25">
      <c r="B61" s="320"/>
      <c r="C61" s="210" t="str">
        <f>$B$8&amp;"(連泊)"</f>
        <v>0(連泊)</v>
      </c>
      <c r="D61" s="45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119"/>
    </row>
    <row r="62" spans="1:41" ht="18" hidden="1" thickBot="1" x14ac:dyDescent="0.25">
      <c r="B62" s="320"/>
      <c r="C62" s="216" t="str">
        <f>$F$10</f>
        <v>連泊</v>
      </c>
      <c r="D62" s="122" t="str">
        <f ca="1">IFERROR(IF(D69=0,"Close",(IFERROR(HLOOKUP(D61,$D$11:$BC$17,7,FALSE),""))),"")</f>
        <v/>
      </c>
      <c r="E62" s="123" t="str">
        <f t="shared" ref="E62:AH62" ca="1" si="22">IFERROR(IF(E69=0,"Close",(IFERROR(HLOOKUP(E61,$D$11:$BC$17,7,FALSE),""))),"")</f>
        <v/>
      </c>
      <c r="F62" s="123" t="str">
        <f t="shared" ca="1" si="22"/>
        <v/>
      </c>
      <c r="G62" s="123" t="str">
        <f t="shared" ca="1" si="22"/>
        <v/>
      </c>
      <c r="H62" s="123" t="str">
        <f t="shared" ca="1" si="22"/>
        <v/>
      </c>
      <c r="I62" s="123" t="str">
        <f t="shared" ca="1" si="22"/>
        <v/>
      </c>
      <c r="J62" s="123" t="str">
        <f t="shared" ca="1" si="22"/>
        <v/>
      </c>
      <c r="K62" s="123" t="str">
        <f t="shared" ca="1" si="22"/>
        <v/>
      </c>
      <c r="L62" s="123" t="str">
        <f t="shared" ca="1" si="22"/>
        <v/>
      </c>
      <c r="M62" s="123" t="str">
        <f t="shared" ca="1" si="22"/>
        <v/>
      </c>
      <c r="N62" s="123" t="str">
        <f t="shared" ca="1" si="22"/>
        <v/>
      </c>
      <c r="O62" s="123" t="str">
        <f t="shared" ca="1" si="22"/>
        <v/>
      </c>
      <c r="P62" s="123" t="str">
        <f t="shared" ca="1" si="22"/>
        <v/>
      </c>
      <c r="Q62" s="123" t="str">
        <f t="shared" ca="1" si="22"/>
        <v/>
      </c>
      <c r="R62" s="123" t="str">
        <f t="shared" ca="1" si="22"/>
        <v/>
      </c>
      <c r="S62" s="123" t="str">
        <f t="shared" ca="1" si="22"/>
        <v/>
      </c>
      <c r="T62" s="123" t="str">
        <f t="shared" ca="1" si="22"/>
        <v/>
      </c>
      <c r="U62" s="123" t="str">
        <f t="shared" ca="1" si="22"/>
        <v/>
      </c>
      <c r="V62" s="123" t="str">
        <f t="shared" ca="1" si="22"/>
        <v/>
      </c>
      <c r="W62" s="123" t="str">
        <f t="shared" ca="1" si="22"/>
        <v/>
      </c>
      <c r="X62" s="123" t="str">
        <f t="shared" ca="1" si="22"/>
        <v/>
      </c>
      <c r="Y62" s="123" t="str">
        <f t="shared" ca="1" si="22"/>
        <v/>
      </c>
      <c r="Z62" s="123" t="str">
        <f t="shared" ca="1" si="22"/>
        <v/>
      </c>
      <c r="AA62" s="123" t="str">
        <f t="shared" ca="1" si="22"/>
        <v/>
      </c>
      <c r="AB62" s="123" t="str">
        <f t="shared" ca="1" si="22"/>
        <v/>
      </c>
      <c r="AC62" s="123" t="str">
        <f t="shared" ca="1" si="22"/>
        <v/>
      </c>
      <c r="AD62" s="123" t="str">
        <f t="shared" ca="1" si="22"/>
        <v/>
      </c>
      <c r="AE62" s="123" t="str">
        <f t="shared" ca="1" si="22"/>
        <v/>
      </c>
      <c r="AF62" s="123" t="str">
        <f t="shared" ca="1" si="22"/>
        <v/>
      </c>
      <c r="AG62" s="123" t="str">
        <f t="shared" ca="1" si="22"/>
        <v/>
      </c>
      <c r="AH62" s="124" t="str">
        <f t="shared" ca="1" si="22"/>
        <v/>
      </c>
    </row>
    <row r="63" spans="1:41" x14ac:dyDescent="0.2">
      <c r="B63" s="320"/>
      <c r="C63" s="223" t="s">
        <v>61</v>
      </c>
      <c r="D63" s="224">
        <f ca="1">IFERROR(D77/(D77+D70),0)</f>
        <v>0.5</v>
      </c>
      <c r="E63" s="224">
        <f t="shared" ref="E63:AH63" ca="1" si="23">IFERROR(E77/(E77+E70),0)</f>
        <v>0.5</v>
      </c>
      <c r="F63" s="224">
        <f t="shared" ca="1" si="23"/>
        <v>0.7142857142857143</v>
      </c>
      <c r="G63" s="224">
        <f t="shared" ca="1" si="23"/>
        <v>0.42857142857142855</v>
      </c>
      <c r="H63" s="224">
        <f t="shared" ca="1" si="23"/>
        <v>0.35714285714285715</v>
      </c>
      <c r="I63" s="224">
        <f t="shared" ca="1" si="23"/>
        <v>0.42857142857142855</v>
      </c>
      <c r="J63" s="224">
        <f t="shared" ca="1" si="23"/>
        <v>0.6428571428571429</v>
      </c>
      <c r="K63" s="224">
        <f t="shared" ca="1" si="23"/>
        <v>0.21428571428571427</v>
      </c>
      <c r="L63" s="224">
        <f t="shared" ca="1" si="23"/>
        <v>0.21428571428571427</v>
      </c>
      <c r="M63" s="224">
        <f t="shared" ca="1" si="23"/>
        <v>0.42857142857142855</v>
      </c>
      <c r="N63" s="224">
        <f t="shared" ca="1" si="23"/>
        <v>0.35714285714285715</v>
      </c>
      <c r="O63" s="224">
        <f t="shared" ca="1" si="23"/>
        <v>0.35714285714285715</v>
      </c>
      <c r="P63" s="224">
        <f t="shared" ca="1" si="23"/>
        <v>0.35714285714285715</v>
      </c>
      <c r="Q63" s="224">
        <f t="shared" ca="1" si="23"/>
        <v>0.2857142857142857</v>
      </c>
      <c r="R63" s="224">
        <f t="shared" ca="1" si="23"/>
        <v>0.2857142857142857</v>
      </c>
      <c r="S63" s="224">
        <f t="shared" ca="1" si="23"/>
        <v>0.21428571428571427</v>
      </c>
      <c r="T63" s="224">
        <f t="shared" ca="1" si="23"/>
        <v>0.42857142857142855</v>
      </c>
      <c r="U63" s="224">
        <f t="shared" ca="1" si="23"/>
        <v>0.5714285714285714</v>
      </c>
      <c r="V63" s="224">
        <f t="shared" ca="1" si="23"/>
        <v>0.42857142857142855</v>
      </c>
      <c r="W63" s="224">
        <f t="shared" ca="1" si="23"/>
        <v>0.5</v>
      </c>
      <c r="X63" s="224">
        <f t="shared" ca="1" si="23"/>
        <v>0.6428571428571429</v>
      </c>
      <c r="Y63" s="224">
        <f t="shared" ca="1" si="23"/>
        <v>0.5714285714285714</v>
      </c>
      <c r="Z63" s="224">
        <f t="shared" ca="1" si="23"/>
        <v>0.42857142857142855</v>
      </c>
      <c r="AA63" s="224">
        <f t="shared" ca="1" si="23"/>
        <v>0.7142857142857143</v>
      </c>
      <c r="AB63" s="224">
        <f t="shared" ca="1" si="23"/>
        <v>0.7857142857142857</v>
      </c>
      <c r="AC63" s="224">
        <f t="shared" ca="1" si="23"/>
        <v>0.7142857142857143</v>
      </c>
      <c r="AD63" s="224">
        <f t="shared" ca="1" si="23"/>
        <v>0.5</v>
      </c>
      <c r="AE63" s="224">
        <f t="shared" ca="1" si="23"/>
        <v>0.8571428571428571</v>
      </c>
      <c r="AF63" s="224">
        <f t="shared" ca="1" si="23"/>
        <v>0.8571428571428571</v>
      </c>
      <c r="AG63" s="224">
        <f t="shared" ca="1" si="23"/>
        <v>0.8571428571428571</v>
      </c>
      <c r="AH63" s="225">
        <f t="shared" ca="1" si="23"/>
        <v>0.7142857142857143</v>
      </c>
      <c r="AI63" s="80">
        <f t="shared" ref="AI63" ca="1" si="24">AI77/(AI77+AI70)</f>
        <v>0.51152073732718895</v>
      </c>
      <c r="AJ63" s="4" t="s">
        <v>131</v>
      </c>
      <c r="AL63" s="4" t="s">
        <v>102</v>
      </c>
      <c r="AM63" s="13">
        <v>0</v>
      </c>
    </row>
    <row r="64" spans="1:41" ht="18" customHeight="1" collapsed="1" x14ac:dyDescent="0.2">
      <c r="A64" s="4">
        <v>2</v>
      </c>
      <c r="B64" s="320"/>
      <c r="C64" s="217" t="str">
        <f>B3&amp;"(残室数)"</f>
        <v>ラグジュアリープールヴィラ(残室数)</v>
      </c>
      <c r="D64" s="103">
        <f ca="1">IFERROR(IF(D$19&lt;2,"",VLOOKUP($C64,在庫!$B$4:$SS$16,D$19,0)),"")</f>
        <v>7</v>
      </c>
      <c r="E64" s="104">
        <f ca="1">IFERROR(IF(E$19&lt;2,"",VLOOKUP($C64,在庫!$B$4:$SS$16,E$19,0)),"")</f>
        <v>6</v>
      </c>
      <c r="F64" s="104">
        <f ca="1">IFERROR(IF(F$19&lt;2,"",VLOOKUP($C64,在庫!$B$4:$SS$16,F$19,0)),"")</f>
        <v>4</v>
      </c>
      <c r="G64" s="104">
        <f ca="1">IFERROR(IF(G$19&lt;2,"",VLOOKUP($C64,在庫!$B$4:$SS$16,G$19,0)),"")</f>
        <v>8</v>
      </c>
      <c r="H64" s="104">
        <f ca="1">IFERROR(IF(H$19&lt;2,"",VLOOKUP($C64,在庫!$B$4:$SS$16,H$19,0)),"")</f>
        <v>8</v>
      </c>
      <c r="I64" s="104">
        <f ca="1">IFERROR(IF(I$19&lt;2,"",VLOOKUP($C64,在庫!$B$4:$SS$16,I$19,0)),"")</f>
        <v>7</v>
      </c>
      <c r="J64" s="104">
        <f ca="1">IFERROR(IF(J$19&lt;2,"",VLOOKUP($C64,在庫!$B$4:$SS$16,J$19,0)),"")</f>
        <v>5</v>
      </c>
      <c r="K64" s="104">
        <f ca="1">IFERROR(IF(K$19&lt;2,"",VLOOKUP($C64,在庫!$B$4:$SS$16,K$19,0)),"")</f>
        <v>10</v>
      </c>
      <c r="L64" s="104">
        <f ca="1">IFERROR(IF(L$19&lt;2,"",VLOOKUP($C64,在庫!$B$4:$SS$16,L$19,0)),"")</f>
        <v>10</v>
      </c>
      <c r="M64" s="104">
        <f ca="1">IFERROR(IF(M$19&lt;2,"",VLOOKUP($C64,在庫!$B$4:$SS$16,M$19,0)),"")</f>
        <v>7</v>
      </c>
      <c r="N64" s="104">
        <f ca="1">IFERROR(IF(N$19&lt;2,"",VLOOKUP($C64,在庫!$B$4:$SS$16,N$19,0)),"")</f>
        <v>8</v>
      </c>
      <c r="O64" s="104">
        <f ca="1">IFERROR(IF(O$19&lt;2,"",VLOOKUP($C64,在庫!$B$4:$SS$16,O$19,0)),"")</f>
        <v>8</v>
      </c>
      <c r="P64" s="104">
        <f ca="1">IFERROR(IF(P$19&lt;2,"",VLOOKUP($C64,在庫!$B$4:$SS$16,P$19,0)),"")</f>
        <v>9</v>
      </c>
      <c r="Q64" s="104">
        <f ca="1">IFERROR(IF(Q$19&lt;2,"",VLOOKUP($C64,在庫!$B$4:$SS$16,Q$19,0)),"")</f>
        <v>9</v>
      </c>
      <c r="R64" s="104">
        <f ca="1">IFERROR(IF(R$19&lt;2,"",VLOOKUP($C64,在庫!$B$4:$SS$16,R$19,0)),"")</f>
        <v>9</v>
      </c>
      <c r="S64" s="104">
        <f ca="1">IFERROR(IF(S$19&lt;2,"",VLOOKUP($C64,在庫!$B$4:$SS$16,S$19,0)),"")</f>
        <v>10</v>
      </c>
      <c r="T64" s="104">
        <f ca="1">IFERROR(IF(T$19&lt;2,"",VLOOKUP($C64,在庫!$B$4:$SS$16,T$19,0)),"")</f>
        <v>8</v>
      </c>
      <c r="U64" s="104">
        <f ca="1">IFERROR(IF(U$19&lt;2,"",VLOOKUP($C64,在庫!$B$4:$SS$16,U$19,0)),"")</f>
        <v>6</v>
      </c>
      <c r="V64" s="104">
        <f ca="1">IFERROR(IF(V$19&lt;2,"",VLOOKUP($C64,在庫!$B$4:$SS$16,V$19,0)),"")</f>
        <v>7</v>
      </c>
      <c r="W64" s="104">
        <f ca="1">IFERROR(IF(W$19&lt;2,"",VLOOKUP($C64,在庫!$B$4:$SS$16,W$19,0)),"")</f>
        <v>6</v>
      </c>
      <c r="X64" s="104">
        <f ca="1">IFERROR(IF(X$19&lt;2,"",VLOOKUP($C64,在庫!$B$4:$SS$16,X$19,0)),"")</f>
        <v>5</v>
      </c>
      <c r="Y64" s="104">
        <f ca="1">IFERROR(IF(Y$19&lt;2,"",VLOOKUP($C64,在庫!$B$4:$SS$16,Y$19,0)),"")</f>
        <v>6</v>
      </c>
      <c r="Z64" s="104">
        <f ca="1">IFERROR(IF(Z$19&lt;2,"",VLOOKUP($C64,在庫!$B$4:$SS$16,Z$19,0)),"")</f>
        <v>8</v>
      </c>
      <c r="AA64" s="104">
        <f ca="1">IFERROR(IF(AA$19&lt;2,"",VLOOKUP($C64,在庫!$B$4:$SS$16,AA$19,0)),"")</f>
        <v>3</v>
      </c>
      <c r="AB64" s="104">
        <f ca="1">IFERROR(IF(AB$19&lt;2,"",VLOOKUP($C64,在庫!$B$4:$SS$16,AB$19,0)),"")</f>
        <v>2</v>
      </c>
      <c r="AC64" s="104">
        <f ca="1">IFERROR(IF(AC$19&lt;2,"",VLOOKUP($C64,在庫!$B$4:$SS$16,AC$19,0)),"")</f>
        <v>3</v>
      </c>
      <c r="AD64" s="104">
        <f ca="1">IFERROR(IF(AD$19&lt;2,"",VLOOKUP($C64,在庫!$B$4:$SS$16,AD$19,0)),"")</f>
        <v>7</v>
      </c>
      <c r="AE64" s="104">
        <f ca="1">IFERROR(IF(AE$19&lt;2,"",VLOOKUP($C64,在庫!$B$4:$SS$16,AE$19,0)),"")</f>
        <v>2</v>
      </c>
      <c r="AF64" s="104">
        <f ca="1">IFERROR(IF(AF$19&lt;2,"",VLOOKUP($C64,在庫!$B$4:$SS$16,AF$19,0)),"")</f>
        <v>2</v>
      </c>
      <c r="AG64" s="104">
        <f ca="1">IFERROR(IF(AG$19&lt;2,"",VLOOKUP($C64,在庫!$B$4:$SS$16,AG$19,0)),"")</f>
        <v>2</v>
      </c>
      <c r="AH64" s="110">
        <f ca="1">IFERROR(IF(AH$19&lt;2,"",VLOOKUP($C64,在庫!$B$4:$SS$16,AH$19,0)),"")</f>
        <v>4</v>
      </c>
      <c r="AI64" s="59">
        <f t="shared" ref="AI64:AI70" ca="1" si="25">SUM(D64:AH64)</f>
        <v>196</v>
      </c>
      <c r="AJ64" s="13">
        <f ca="1">IFERROR(AI71/(AI71+AI64),"")</f>
        <v>0.51364764267990071</v>
      </c>
      <c r="AL64" s="4" t="s">
        <v>103</v>
      </c>
      <c r="AM64" s="13">
        <v>0</v>
      </c>
      <c r="AN64" s="4" t="s">
        <v>145</v>
      </c>
      <c r="AO64" s="4" t="s">
        <v>146</v>
      </c>
    </row>
    <row r="65" spans="1:41" ht="18" customHeight="1" x14ac:dyDescent="0.2">
      <c r="B65" s="320"/>
      <c r="C65" s="217" t="str">
        <f t="shared" ref="C65:C69" si="26">B4&amp;"(残室数)"</f>
        <v>with SAUNA(残室数)</v>
      </c>
      <c r="D65" s="103">
        <f ca="1">IFERROR(IF(D$19&lt;2,"",VLOOKUP($C65,在庫!$B$4:$SS$16,D$19,0)),"")</f>
        <v>0</v>
      </c>
      <c r="E65" s="104">
        <f ca="1">IFERROR(IF(E$19&lt;2,"",VLOOKUP($C65,在庫!$B$4:$SS$16,E$19,0)),"")</f>
        <v>1</v>
      </c>
      <c r="F65" s="104">
        <f ca="1">IFERROR(IF(F$19&lt;2,"",VLOOKUP($C65,在庫!$B$4:$SS$16,F$19,0)),"")</f>
        <v>0</v>
      </c>
      <c r="G65" s="104">
        <f ca="1">IFERROR(IF(G$19&lt;2,"",VLOOKUP($C65,在庫!$B$4:$SS$16,G$19,0)),"")</f>
        <v>0</v>
      </c>
      <c r="H65" s="104">
        <f ca="1">IFERROR(IF(H$19&lt;2,"",VLOOKUP($C65,在庫!$B$4:$SS$16,H$19,0)),"")</f>
        <v>1</v>
      </c>
      <c r="I65" s="104">
        <f ca="1">IFERROR(IF(I$19&lt;2,"",VLOOKUP($C65,在庫!$B$4:$SS$16,I$19,0)),"")</f>
        <v>1</v>
      </c>
      <c r="J65" s="104">
        <f ca="1">IFERROR(IF(J$19&lt;2,"",VLOOKUP($C65,在庫!$B$4:$SS$16,J$19,0)),"")</f>
        <v>0</v>
      </c>
      <c r="K65" s="104">
        <f ca="1">IFERROR(IF(K$19&lt;2,"",VLOOKUP($C65,在庫!$B$4:$SS$16,K$19,0)),"")</f>
        <v>1</v>
      </c>
      <c r="L65" s="104">
        <f ca="1">IFERROR(IF(L$19&lt;2,"",VLOOKUP($C65,在庫!$B$4:$SS$16,L$19,0)),"")</f>
        <v>1</v>
      </c>
      <c r="M65" s="104">
        <f ca="1">IFERROR(IF(M$19&lt;2,"",VLOOKUP($C65,在庫!$B$4:$SS$16,M$19,0)),"")</f>
        <v>1</v>
      </c>
      <c r="N65" s="104">
        <f ca="1">IFERROR(IF(N$19&lt;2,"",VLOOKUP($C65,在庫!$B$4:$SS$16,N$19,0)),"")</f>
        <v>1</v>
      </c>
      <c r="O65" s="104">
        <f ca="1">IFERROR(IF(O$19&lt;2,"",VLOOKUP($C65,在庫!$B$4:$SS$16,O$19,0)),"")</f>
        <v>1</v>
      </c>
      <c r="P65" s="104">
        <f ca="1">IFERROR(IF(P$19&lt;2,"",VLOOKUP($C65,在庫!$B$4:$SS$16,P$19,0)),"")</f>
        <v>0</v>
      </c>
      <c r="Q65" s="104">
        <f ca="1">IFERROR(IF(Q$19&lt;2,"",VLOOKUP($C65,在庫!$B$4:$SS$16,Q$19,0)),"")</f>
        <v>1</v>
      </c>
      <c r="R65" s="104">
        <f ca="1">IFERROR(IF(R$19&lt;2,"",VLOOKUP($C65,在庫!$B$4:$SS$16,R$19,0)),"")</f>
        <v>1</v>
      </c>
      <c r="S65" s="104">
        <f ca="1">IFERROR(IF(S$19&lt;2,"",VLOOKUP($C65,在庫!$B$4:$SS$16,S$19,0)),"")</f>
        <v>1</v>
      </c>
      <c r="T65" s="104">
        <f ca="1">IFERROR(IF(T$19&lt;2,"",VLOOKUP($C65,在庫!$B$4:$SS$16,T$19,0)),"")</f>
        <v>0</v>
      </c>
      <c r="U65" s="104">
        <f ca="1">IFERROR(IF(U$19&lt;2,"",VLOOKUP($C65,在庫!$B$4:$SS$16,U$19,0)),"")</f>
        <v>0</v>
      </c>
      <c r="V65" s="104">
        <f ca="1">IFERROR(IF(V$19&lt;2,"",VLOOKUP($C65,在庫!$B$4:$SS$16,V$19,0)),"")</f>
        <v>1</v>
      </c>
      <c r="W65" s="104">
        <f ca="1">IFERROR(IF(W$19&lt;2,"",VLOOKUP($C65,在庫!$B$4:$SS$16,W$19,0)),"")</f>
        <v>1</v>
      </c>
      <c r="X65" s="104">
        <f ca="1">IFERROR(IF(X$19&lt;2,"",VLOOKUP($C65,在庫!$B$4:$SS$16,X$19,0)),"")</f>
        <v>0</v>
      </c>
      <c r="Y65" s="104">
        <f ca="1">IFERROR(IF(Y$19&lt;2,"",VLOOKUP($C65,在庫!$B$4:$SS$16,Y$19,0)),"")</f>
        <v>0</v>
      </c>
      <c r="Z65" s="104">
        <f ca="1">IFERROR(IF(Z$19&lt;2,"",VLOOKUP($C65,在庫!$B$4:$SS$16,Z$19,0)),"")</f>
        <v>0</v>
      </c>
      <c r="AA65" s="104">
        <f ca="1">IFERROR(IF(AA$19&lt;2,"",VLOOKUP($C65,在庫!$B$4:$SS$16,AA$19,0)),"")</f>
        <v>1</v>
      </c>
      <c r="AB65" s="104">
        <f ca="1">IFERROR(IF(AB$19&lt;2,"",VLOOKUP($C65,在庫!$B$4:$SS$16,AB$19,0)),"")</f>
        <v>1</v>
      </c>
      <c r="AC65" s="104">
        <f ca="1">IFERROR(IF(AC$19&lt;2,"",VLOOKUP($C65,在庫!$B$4:$SS$16,AC$19,0)),"")</f>
        <v>1</v>
      </c>
      <c r="AD65" s="104">
        <f ca="1">IFERROR(IF(AD$19&lt;2,"",VLOOKUP($C65,在庫!$B$4:$SS$16,AD$19,0)),"")</f>
        <v>0</v>
      </c>
      <c r="AE65" s="104">
        <f ca="1">IFERROR(IF(AE$19&lt;2,"",VLOOKUP($C65,在庫!$B$4:$SS$16,AE$19,0)),"")</f>
        <v>0</v>
      </c>
      <c r="AF65" s="104">
        <f ca="1">IFERROR(IF(AF$19&lt;2,"",VLOOKUP($C65,在庫!$B$4:$SS$16,AF$19,0)),"")</f>
        <v>0</v>
      </c>
      <c r="AG65" s="104">
        <f ca="1">IFERROR(IF(AG$19&lt;2,"",VLOOKUP($C65,在庫!$B$4:$SS$16,AG$19,0)),"")</f>
        <v>0</v>
      </c>
      <c r="AH65" s="110">
        <f ca="1">IFERROR(IF(AH$19&lt;2,"",VLOOKUP($C65,在庫!$B$4:$SS$16,AH$19,0)),"")</f>
        <v>0</v>
      </c>
      <c r="AI65" s="59">
        <f ca="1">SUM(D65:AH65)</f>
        <v>16</v>
      </c>
      <c r="AJ65" s="13">
        <f ca="1">IFERROR(AI72/(AI72+AI65),"")</f>
        <v>0.4838709677419355</v>
      </c>
      <c r="AL65" s="4" t="s">
        <v>104</v>
      </c>
      <c r="AM65" s="178">
        <v>0</v>
      </c>
      <c r="AN65" s="178">
        <f ca="1">AM65/AI77</f>
        <v>0</v>
      </c>
      <c r="AO65" s="178">
        <f ca="1">IFERROR((AM65/AM64)/(AI77/AM63),0)</f>
        <v>0</v>
      </c>
    </row>
    <row r="66" spans="1:41" ht="18" hidden="1" customHeight="1" x14ac:dyDescent="0.2">
      <c r="B66" s="320"/>
      <c r="C66" s="217" t="str">
        <f t="shared" si="26"/>
        <v>0(残室数)</v>
      </c>
      <c r="D66" s="103" t="str">
        <f ca="1">IFERROR(IF(D$19&lt;2,"",VLOOKUP($C66,在庫!$B$4:$SS$16,D$19,0)),"")</f>
        <v/>
      </c>
      <c r="E66" s="104" t="str">
        <f ca="1">IFERROR(IF(E$19&lt;2,"",VLOOKUP($C66,在庫!$B$4:$SS$16,E$19,0)),"")</f>
        <v/>
      </c>
      <c r="F66" s="104" t="str">
        <f ca="1">IFERROR(IF(F$19&lt;2,"",VLOOKUP($C66,在庫!$B$4:$SS$16,F$19,0)),"")</f>
        <v/>
      </c>
      <c r="G66" s="104" t="str">
        <f ca="1">IFERROR(IF(G$19&lt;2,"",VLOOKUP($C66,在庫!$B$4:$SS$16,G$19,0)),"")</f>
        <v/>
      </c>
      <c r="H66" s="104" t="str">
        <f ca="1">IFERROR(IF(H$19&lt;2,"",VLOOKUP($C66,在庫!$B$4:$SS$16,H$19,0)),"")</f>
        <v/>
      </c>
      <c r="I66" s="104" t="str">
        <f ca="1">IFERROR(IF(I$19&lt;2,"",VLOOKUP($C66,在庫!$B$4:$SS$16,I$19,0)),"")</f>
        <v/>
      </c>
      <c r="J66" s="104" t="str">
        <f ca="1">IFERROR(IF(J$19&lt;2,"",VLOOKUP($C66,在庫!$B$4:$SS$16,J$19,0)),"")</f>
        <v/>
      </c>
      <c r="K66" s="104" t="str">
        <f ca="1">IFERROR(IF(K$19&lt;2,"",VLOOKUP($C66,在庫!$B$4:$SS$16,K$19,0)),"")</f>
        <v/>
      </c>
      <c r="L66" s="104" t="str">
        <f ca="1">IFERROR(IF(L$19&lt;2,"",VLOOKUP($C66,在庫!$B$4:$SS$16,L$19,0)),"")</f>
        <v/>
      </c>
      <c r="M66" s="104" t="str">
        <f ca="1">IFERROR(IF(M$19&lt;2,"",VLOOKUP($C66,在庫!$B$4:$SS$16,M$19,0)),"")</f>
        <v/>
      </c>
      <c r="N66" s="104" t="str">
        <f ca="1">IFERROR(IF(N$19&lt;2,"",VLOOKUP($C66,在庫!$B$4:$SS$16,N$19,0)),"")</f>
        <v/>
      </c>
      <c r="O66" s="104" t="str">
        <f ca="1">IFERROR(IF(O$19&lt;2,"",VLOOKUP($C66,在庫!$B$4:$SS$16,O$19,0)),"")</f>
        <v/>
      </c>
      <c r="P66" s="104" t="str">
        <f ca="1">IFERROR(IF(P$19&lt;2,"",VLOOKUP($C66,在庫!$B$4:$SS$16,P$19,0)),"")</f>
        <v/>
      </c>
      <c r="Q66" s="104" t="str">
        <f ca="1">IFERROR(IF(Q$19&lt;2,"",VLOOKUP($C66,在庫!$B$4:$SS$16,Q$19,0)),"")</f>
        <v/>
      </c>
      <c r="R66" s="104" t="str">
        <f ca="1">IFERROR(IF(R$19&lt;2,"",VLOOKUP($C66,在庫!$B$4:$SS$16,R$19,0)),"")</f>
        <v/>
      </c>
      <c r="S66" s="104" t="str">
        <f ca="1">IFERROR(IF(S$19&lt;2,"",VLOOKUP($C66,在庫!$B$4:$SS$16,S$19,0)),"")</f>
        <v/>
      </c>
      <c r="T66" s="104" t="str">
        <f ca="1">IFERROR(IF(T$19&lt;2,"",VLOOKUP($C66,在庫!$B$4:$SS$16,T$19,0)),"")</f>
        <v/>
      </c>
      <c r="U66" s="104" t="str">
        <f ca="1">IFERROR(IF(U$19&lt;2,"",VLOOKUP($C66,在庫!$B$4:$SS$16,U$19,0)),"")</f>
        <v/>
      </c>
      <c r="V66" s="104" t="str">
        <f ca="1">IFERROR(IF(V$19&lt;2,"",VLOOKUP($C66,在庫!$B$4:$SS$16,V$19,0)),"")</f>
        <v/>
      </c>
      <c r="W66" s="104" t="str">
        <f ca="1">IFERROR(IF(W$19&lt;2,"",VLOOKUP($C66,在庫!$B$4:$SS$16,W$19,0)),"")</f>
        <v/>
      </c>
      <c r="X66" s="104" t="str">
        <f ca="1">IFERROR(IF(X$19&lt;2,"",VLOOKUP($C66,在庫!$B$4:$SS$16,X$19,0)),"")</f>
        <v/>
      </c>
      <c r="Y66" s="104" t="str">
        <f ca="1">IFERROR(IF(Y$19&lt;2,"",VLOOKUP($C66,在庫!$B$4:$SS$16,Y$19,0)),"")</f>
        <v/>
      </c>
      <c r="Z66" s="104" t="str">
        <f ca="1">IFERROR(IF(Z$19&lt;2,"",VLOOKUP($C66,在庫!$B$4:$SS$16,Z$19,0)),"")</f>
        <v/>
      </c>
      <c r="AA66" s="104" t="str">
        <f ca="1">IFERROR(IF(AA$19&lt;2,"",VLOOKUP($C66,在庫!$B$4:$SS$16,AA$19,0)),"")</f>
        <v/>
      </c>
      <c r="AB66" s="104" t="str">
        <f ca="1">IFERROR(IF(AB$19&lt;2,"",VLOOKUP($C66,在庫!$B$4:$SS$16,AB$19,0)),"")</f>
        <v/>
      </c>
      <c r="AC66" s="104" t="str">
        <f ca="1">IFERROR(IF(AC$19&lt;2,"",VLOOKUP($C66,在庫!$B$4:$SS$16,AC$19,0)),"")</f>
        <v/>
      </c>
      <c r="AD66" s="104" t="str">
        <f ca="1">IFERROR(IF(AD$19&lt;2,"",VLOOKUP($C66,在庫!$B$4:$SS$16,AD$19,0)),"")</f>
        <v/>
      </c>
      <c r="AE66" s="104" t="str">
        <f ca="1">IFERROR(IF(AE$19&lt;2,"",VLOOKUP($C66,在庫!$B$4:$SS$16,AE$19,0)),"")</f>
        <v/>
      </c>
      <c r="AF66" s="104" t="str">
        <f ca="1">IFERROR(IF(AF$19&lt;2,"",VLOOKUP($C66,在庫!$B$4:$SS$16,AF$19,0)),"")</f>
        <v/>
      </c>
      <c r="AG66" s="104" t="str">
        <f ca="1">IFERROR(IF(AG$19&lt;2,"",VLOOKUP($C66,在庫!$B$4:$SS$16,AG$19,0)),"")</f>
        <v/>
      </c>
      <c r="AH66" s="110" t="str">
        <f ca="1">IFERROR(IF(AH$19&lt;2,"",VLOOKUP($C66,在庫!$B$4:$SS$16,AH$19,0)),"")</f>
        <v/>
      </c>
      <c r="AI66" s="59">
        <f ca="1">SUM(D66:AH66)</f>
        <v>0</v>
      </c>
      <c r="AJ66" s="13" t="str">
        <f ca="1">IFERROR(AI73/(AI73+AI66),"")</f>
        <v/>
      </c>
    </row>
    <row r="67" spans="1:41" ht="18" hidden="1" customHeight="1" x14ac:dyDescent="0.2">
      <c r="B67" s="320"/>
      <c r="C67" s="217" t="str">
        <f t="shared" si="26"/>
        <v>0(残室数)</v>
      </c>
      <c r="D67" s="103" t="str">
        <f ca="1">IFERROR(IF(D$19&lt;2,"",VLOOKUP($C67,在庫!$B$4:$SS$16,D$19,0)),"")</f>
        <v/>
      </c>
      <c r="E67" s="104" t="str">
        <f ca="1">IFERROR(IF(E$19&lt;2,"",VLOOKUP($C67,在庫!$B$4:$SS$16,E$19,0)),"")</f>
        <v/>
      </c>
      <c r="F67" s="104" t="str">
        <f ca="1">IFERROR(IF(F$19&lt;2,"",VLOOKUP($C67,在庫!$B$4:$SS$16,F$19,0)),"")</f>
        <v/>
      </c>
      <c r="G67" s="104" t="str">
        <f ca="1">IFERROR(IF(G$19&lt;2,"",VLOOKUP($C67,在庫!$B$4:$SS$16,G$19,0)),"")</f>
        <v/>
      </c>
      <c r="H67" s="104" t="str">
        <f ca="1">IFERROR(IF(H$19&lt;2,"",VLOOKUP($C67,在庫!$B$4:$SS$16,H$19,0)),"")</f>
        <v/>
      </c>
      <c r="I67" s="104" t="str">
        <f ca="1">IFERROR(IF(I$19&lt;2,"",VLOOKUP($C67,在庫!$B$4:$SS$16,I$19,0)),"")</f>
        <v/>
      </c>
      <c r="J67" s="104" t="str">
        <f ca="1">IFERROR(IF(J$19&lt;2,"",VLOOKUP($C67,在庫!$B$4:$SS$16,J$19,0)),"")</f>
        <v/>
      </c>
      <c r="K67" s="104" t="str">
        <f ca="1">IFERROR(IF(K$19&lt;2,"",VLOOKUP($C67,在庫!$B$4:$SS$16,K$19,0)),"")</f>
        <v/>
      </c>
      <c r="L67" s="104" t="str">
        <f ca="1">IFERROR(IF(L$19&lt;2,"",VLOOKUP($C67,在庫!$B$4:$SS$16,L$19,0)),"")</f>
        <v/>
      </c>
      <c r="M67" s="104" t="str">
        <f ca="1">IFERROR(IF(M$19&lt;2,"",VLOOKUP($C67,在庫!$B$4:$SS$16,M$19,0)),"")</f>
        <v/>
      </c>
      <c r="N67" s="104" t="str">
        <f ca="1">IFERROR(IF(N$19&lt;2,"",VLOOKUP($C67,在庫!$B$4:$SS$16,N$19,0)),"")</f>
        <v/>
      </c>
      <c r="O67" s="104" t="str">
        <f ca="1">IFERROR(IF(O$19&lt;2,"",VLOOKUP($C67,在庫!$B$4:$SS$16,O$19,0)),"")</f>
        <v/>
      </c>
      <c r="P67" s="104" t="str">
        <f ca="1">IFERROR(IF(P$19&lt;2,"",VLOOKUP($C67,在庫!$B$4:$SS$16,P$19,0)),"")</f>
        <v/>
      </c>
      <c r="Q67" s="104" t="str">
        <f ca="1">IFERROR(IF(Q$19&lt;2,"",VLOOKUP($C67,在庫!$B$4:$SS$16,Q$19,0)),"")</f>
        <v/>
      </c>
      <c r="R67" s="104" t="str">
        <f ca="1">IFERROR(IF(R$19&lt;2,"",VLOOKUP($C67,在庫!$B$4:$SS$16,R$19,0)),"")</f>
        <v/>
      </c>
      <c r="S67" s="104" t="str">
        <f ca="1">IFERROR(IF(S$19&lt;2,"",VLOOKUP($C67,在庫!$B$4:$SS$16,S$19,0)),"")</f>
        <v/>
      </c>
      <c r="T67" s="104" t="str">
        <f ca="1">IFERROR(IF(T$19&lt;2,"",VLOOKUP($C67,在庫!$B$4:$SS$16,T$19,0)),"")</f>
        <v/>
      </c>
      <c r="U67" s="104" t="str">
        <f ca="1">IFERROR(IF(U$19&lt;2,"",VLOOKUP($C67,在庫!$B$4:$SS$16,U$19,0)),"")</f>
        <v/>
      </c>
      <c r="V67" s="104" t="str">
        <f ca="1">IFERROR(IF(V$19&lt;2,"",VLOOKUP($C67,在庫!$B$4:$SS$16,V$19,0)),"")</f>
        <v/>
      </c>
      <c r="W67" s="104" t="str">
        <f ca="1">IFERROR(IF(W$19&lt;2,"",VLOOKUP($C67,在庫!$B$4:$SS$16,W$19,0)),"")</f>
        <v/>
      </c>
      <c r="X67" s="104" t="str">
        <f ca="1">IFERROR(IF(X$19&lt;2,"",VLOOKUP($C67,在庫!$B$4:$SS$16,X$19,0)),"")</f>
        <v/>
      </c>
      <c r="Y67" s="104" t="str">
        <f ca="1">IFERROR(IF(Y$19&lt;2,"",VLOOKUP($C67,在庫!$B$4:$SS$16,Y$19,0)),"")</f>
        <v/>
      </c>
      <c r="Z67" s="104" t="str">
        <f ca="1">IFERROR(IF(Z$19&lt;2,"",VLOOKUP($C67,在庫!$B$4:$SS$16,Z$19,0)),"")</f>
        <v/>
      </c>
      <c r="AA67" s="104" t="str">
        <f ca="1">IFERROR(IF(AA$19&lt;2,"",VLOOKUP($C67,在庫!$B$4:$SS$16,AA$19,0)),"")</f>
        <v/>
      </c>
      <c r="AB67" s="104" t="str">
        <f ca="1">IFERROR(IF(AB$19&lt;2,"",VLOOKUP($C67,在庫!$B$4:$SS$16,AB$19,0)),"")</f>
        <v/>
      </c>
      <c r="AC67" s="104" t="str">
        <f ca="1">IFERROR(IF(AC$19&lt;2,"",VLOOKUP($C67,在庫!$B$4:$SS$16,AC$19,0)),"")</f>
        <v/>
      </c>
      <c r="AD67" s="104" t="str">
        <f ca="1">IFERROR(IF(AD$19&lt;2,"",VLOOKUP($C67,在庫!$B$4:$SS$16,AD$19,0)),"")</f>
        <v/>
      </c>
      <c r="AE67" s="104" t="str">
        <f ca="1">IFERROR(IF(AE$19&lt;2,"",VLOOKUP($C67,在庫!$B$4:$SS$16,AE$19,0)),"")</f>
        <v/>
      </c>
      <c r="AF67" s="104" t="str">
        <f ca="1">IFERROR(IF(AF$19&lt;2,"",VLOOKUP($C67,在庫!$B$4:$SS$16,AF$19,0)),"")</f>
        <v/>
      </c>
      <c r="AG67" s="104" t="str">
        <f ca="1">IFERROR(IF(AG$19&lt;2,"",VLOOKUP($C67,在庫!$B$4:$SS$16,AG$19,0)),"")</f>
        <v/>
      </c>
      <c r="AH67" s="110" t="str">
        <f ca="1">IFERROR(IF(AH$19&lt;2,"",VLOOKUP($C67,在庫!$B$4:$SS$16,AH$19,0)),"")</f>
        <v/>
      </c>
      <c r="AI67" s="59">
        <f t="shared" ca="1" si="25"/>
        <v>0</v>
      </c>
      <c r="AJ67" s="13" t="str">
        <f ca="1">IFERROR(AI74/(AI74+AI67),"")</f>
        <v/>
      </c>
    </row>
    <row r="68" spans="1:41" ht="18" hidden="1" customHeight="1" x14ac:dyDescent="0.2">
      <c r="B68" s="320"/>
      <c r="C68" s="217" t="str">
        <f t="shared" si="26"/>
        <v>0(残室数)</v>
      </c>
      <c r="D68" s="103" t="str">
        <f ca="1">IFERROR(IF(D$19&lt;2,"",VLOOKUP($C68,在庫!$B$4:$SS$16,D$19,0)),"")</f>
        <v/>
      </c>
      <c r="E68" s="104" t="str">
        <f ca="1">IFERROR(IF(E$19&lt;2,"",VLOOKUP($C68,在庫!$B$4:$SS$16,E$19,0)),"")</f>
        <v/>
      </c>
      <c r="F68" s="104" t="str">
        <f ca="1">IFERROR(IF(F$19&lt;2,"",VLOOKUP($C68,在庫!$B$4:$SS$16,F$19,0)),"")</f>
        <v/>
      </c>
      <c r="G68" s="104" t="str">
        <f ca="1">IFERROR(IF(G$19&lt;2,"",VLOOKUP($C68,在庫!$B$4:$SS$16,G$19,0)),"")</f>
        <v/>
      </c>
      <c r="H68" s="104" t="str">
        <f ca="1">IFERROR(IF(H$19&lt;2,"",VLOOKUP($C68,在庫!$B$4:$SS$16,H$19,0)),"")</f>
        <v/>
      </c>
      <c r="I68" s="104" t="str">
        <f ca="1">IFERROR(IF(I$19&lt;2,"",VLOOKUP($C68,在庫!$B$4:$SS$16,I$19,0)),"")</f>
        <v/>
      </c>
      <c r="J68" s="104" t="str">
        <f ca="1">IFERROR(IF(J$19&lt;2,"",VLOOKUP($C68,在庫!$B$4:$SS$16,J$19,0)),"")</f>
        <v/>
      </c>
      <c r="K68" s="104" t="str">
        <f ca="1">IFERROR(IF(K$19&lt;2,"",VLOOKUP($C68,在庫!$B$4:$SS$16,K$19,0)),"")</f>
        <v/>
      </c>
      <c r="L68" s="104" t="str">
        <f ca="1">IFERROR(IF(L$19&lt;2,"",VLOOKUP($C68,在庫!$B$4:$SS$16,L$19,0)),"")</f>
        <v/>
      </c>
      <c r="M68" s="104" t="str">
        <f ca="1">IFERROR(IF(M$19&lt;2,"",VLOOKUP($C68,在庫!$B$4:$SS$16,M$19,0)),"")</f>
        <v/>
      </c>
      <c r="N68" s="104" t="str">
        <f ca="1">IFERROR(IF(N$19&lt;2,"",VLOOKUP($C68,在庫!$B$4:$SS$16,N$19,0)),"")</f>
        <v/>
      </c>
      <c r="O68" s="104" t="str">
        <f ca="1">IFERROR(IF(O$19&lt;2,"",VLOOKUP($C68,在庫!$B$4:$SS$16,O$19,0)),"")</f>
        <v/>
      </c>
      <c r="P68" s="104" t="str">
        <f ca="1">IFERROR(IF(P$19&lt;2,"",VLOOKUP($C68,在庫!$B$4:$SS$16,P$19,0)),"")</f>
        <v/>
      </c>
      <c r="Q68" s="104" t="str">
        <f ca="1">IFERROR(IF(Q$19&lt;2,"",VLOOKUP($C68,在庫!$B$4:$SS$16,Q$19,0)),"")</f>
        <v/>
      </c>
      <c r="R68" s="104" t="str">
        <f ca="1">IFERROR(IF(R$19&lt;2,"",VLOOKUP($C68,在庫!$B$4:$SS$16,R$19,0)),"")</f>
        <v/>
      </c>
      <c r="S68" s="104" t="str">
        <f ca="1">IFERROR(IF(S$19&lt;2,"",VLOOKUP($C68,在庫!$B$4:$SS$16,S$19,0)),"")</f>
        <v/>
      </c>
      <c r="T68" s="104" t="str">
        <f ca="1">IFERROR(IF(T$19&lt;2,"",VLOOKUP($C68,在庫!$B$4:$SS$16,T$19,0)),"")</f>
        <v/>
      </c>
      <c r="U68" s="104" t="str">
        <f ca="1">IFERROR(IF(U$19&lt;2,"",VLOOKUP($C68,在庫!$B$4:$SS$16,U$19,0)),"")</f>
        <v/>
      </c>
      <c r="V68" s="104" t="str">
        <f ca="1">IFERROR(IF(V$19&lt;2,"",VLOOKUP($C68,在庫!$B$4:$SS$16,V$19,0)),"")</f>
        <v/>
      </c>
      <c r="W68" s="104" t="str">
        <f ca="1">IFERROR(IF(W$19&lt;2,"",VLOOKUP($C68,在庫!$B$4:$SS$16,W$19,0)),"")</f>
        <v/>
      </c>
      <c r="X68" s="104" t="str">
        <f ca="1">IFERROR(IF(X$19&lt;2,"",VLOOKUP($C68,在庫!$B$4:$SS$16,X$19,0)),"")</f>
        <v/>
      </c>
      <c r="Y68" s="104" t="str">
        <f ca="1">IFERROR(IF(Y$19&lt;2,"",VLOOKUP($C68,在庫!$B$4:$SS$16,Y$19,0)),"")</f>
        <v/>
      </c>
      <c r="Z68" s="104" t="str">
        <f ca="1">IFERROR(IF(Z$19&lt;2,"",VLOOKUP($C68,在庫!$B$4:$SS$16,Z$19,0)),"")</f>
        <v/>
      </c>
      <c r="AA68" s="104" t="str">
        <f ca="1">IFERROR(IF(AA$19&lt;2,"",VLOOKUP($C68,在庫!$B$4:$SS$16,AA$19,0)),"")</f>
        <v/>
      </c>
      <c r="AB68" s="104" t="str">
        <f ca="1">IFERROR(IF(AB$19&lt;2,"",VLOOKUP($C68,在庫!$B$4:$SS$16,AB$19,0)),"")</f>
        <v/>
      </c>
      <c r="AC68" s="104" t="str">
        <f ca="1">IFERROR(IF(AC$19&lt;2,"",VLOOKUP($C68,在庫!$B$4:$SS$16,AC$19,0)),"")</f>
        <v/>
      </c>
      <c r="AD68" s="104" t="str">
        <f ca="1">IFERROR(IF(AD$19&lt;2,"",VLOOKUP($C68,在庫!$B$4:$SS$16,AD$19,0)),"")</f>
        <v/>
      </c>
      <c r="AE68" s="104" t="str">
        <f ca="1">IFERROR(IF(AE$19&lt;2,"",VLOOKUP($C68,在庫!$B$4:$SS$16,AE$19,0)),"")</f>
        <v/>
      </c>
      <c r="AF68" s="104" t="str">
        <f ca="1">IFERROR(IF(AF$19&lt;2,"",VLOOKUP($C68,在庫!$B$4:$SS$16,AF$19,0)),"")</f>
        <v/>
      </c>
      <c r="AG68" s="104" t="str">
        <f ca="1">IFERROR(IF(AG$19&lt;2,"",VLOOKUP($C68,在庫!$B$4:$SS$16,AG$19,0)),"")</f>
        <v/>
      </c>
      <c r="AH68" s="110" t="str">
        <f ca="1">IFERROR(IF(AH$19&lt;2,"",VLOOKUP($C68,在庫!$B$4:$SS$16,AH$19,0)),"")</f>
        <v/>
      </c>
      <c r="AI68" s="59">
        <f t="shared" ca="1" si="25"/>
        <v>0</v>
      </c>
      <c r="AJ68" s="13" t="str">
        <f ca="1">IFERROR(AI75/(AI75+AI68),"")</f>
        <v/>
      </c>
    </row>
    <row r="69" spans="1:41" ht="18" hidden="1" customHeight="1" x14ac:dyDescent="0.2">
      <c r="A69" s="4">
        <v>7</v>
      </c>
      <c r="B69" s="320"/>
      <c r="C69" s="217" t="str">
        <f t="shared" si="26"/>
        <v>0(残室数)</v>
      </c>
      <c r="D69" s="103" t="str">
        <f ca="1">IFERROR(IF(D$19&lt;2,"",VLOOKUP($C69,在庫!$B$4:$SS$16,D$19,0)),"")</f>
        <v/>
      </c>
      <c r="E69" s="104" t="str">
        <f ca="1">IFERROR(IF(E$19&lt;2,"",VLOOKUP($C69,在庫!$B$4:$SS$16,E$19,0)),"")</f>
        <v/>
      </c>
      <c r="F69" s="104" t="str">
        <f ca="1">IFERROR(IF(F$19&lt;2,"",VLOOKUP($C69,在庫!$B$4:$SS$16,F$19,0)),"")</f>
        <v/>
      </c>
      <c r="G69" s="104" t="str">
        <f ca="1">IFERROR(IF(G$19&lt;2,"",VLOOKUP($C69,在庫!$B$4:$SS$16,G$19,0)),"")</f>
        <v/>
      </c>
      <c r="H69" s="104" t="str">
        <f ca="1">IFERROR(IF(H$19&lt;2,"",VLOOKUP($C69,在庫!$B$4:$SS$16,H$19,0)),"")</f>
        <v/>
      </c>
      <c r="I69" s="104" t="str">
        <f ca="1">IFERROR(IF(I$19&lt;2,"",VLOOKUP($C69,在庫!$B$4:$SS$16,I$19,0)),"")</f>
        <v/>
      </c>
      <c r="J69" s="104" t="str">
        <f ca="1">IFERROR(IF(J$19&lt;2,"",VLOOKUP($C69,在庫!$B$4:$SS$16,J$19,0)),"")</f>
        <v/>
      </c>
      <c r="K69" s="104" t="str">
        <f ca="1">IFERROR(IF(K$19&lt;2,"",VLOOKUP($C69,在庫!$B$4:$SS$16,K$19,0)),"")</f>
        <v/>
      </c>
      <c r="L69" s="104" t="str">
        <f ca="1">IFERROR(IF(L$19&lt;2,"",VLOOKUP($C69,在庫!$B$4:$SS$16,L$19,0)),"")</f>
        <v/>
      </c>
      <c r="M69" s="104" t="str">
        <f ca="1">IFERROR(IF(M$19&lt;2,"",VLOOKUP($C69,在庫!$B$4:$SS$16,M$19,0)),"")</f>
        <v/>
      </c>
      <c r="N69" s="104" t="str">
        <f ca="1">IFERROR(IF(N$19&lt;2,"",VLOOKUP($C69,在庫!$B$4:$SS$16,N$19,0)),"")</f>
        <v/>
      </c>
      <c r="O69" s="104" t="str">
        <f ca="1">IFERROR(IF(O$19&lt;2,"",VLOOKUP($C69,在庫!$B$4:$SS$16,O$19,0)),"")</f>
        <v/>
      </c>
      <c r="P69" s="104" t="str">
        <f ca="1">IFERROR(IF(P$19&lt;2,"",VLOOKUP($C69,在庫!$B$4:$SS$16,P$19,0)),"")</f>
        <v/>
      </c>
      <c r="Q69" s="104" t="str">
        <f ca="1">IFERROR(IF(Q$19&lt;2,"",VLOOKUP($C69,在庫!$B$4:$SS$16,Q$19,0)),"")</f>
        <v/>
      </c>
      <c r="R69" s="104" t="str">
        <f ca="1">IFERROR(IF(R$19&lt;2,"",VLOOKUP($C69,在庫!$B$4:$SS$16,R$19,0)),"")</f>
        <v/>
      </c>
      <c r="S69" s="104" t="str">
        <f ca="1">IFERROR(IF(S$19&lt;2,"",VLOOKUP($C69,在庫!$B$4:$SS$16,S$19,0)),"")</f>
        <v/>
      </c>
      <c r="T69" s="104" t="str">
        <f ca="1">IFERROR(IF(T$19&lt;2,"",VLOOKUP($C69,在庫!$B$4:$SS$16,T$19,0)),"")</f>
        <v/>
      </c>
      <c r="U69" s="104" t="str">
        <f ca="1">IFERROR(IF(U$19&lt;2,"",VLOOKUP($C69,在庫!$B$4:$SS$16,U$19,0)),"")</f>
        <v/>
      </c>
      <c r="V69" s="104" t="str">
        <f ca="1">IFERROR(IF(V$19&lt;2,"",VLOOKUP($C69,在庫!$B$4:$SS$16,V$19,0)),"")</f>
        <v/>
      </c>
      <c r="W69" s="104" t="str">
        <f ca="1">IFERROR(IF(W$19&lt;2,"",VLOOKUP($C69,在庫!$B$4:$SS$16,W$19,0)),"")</f>
        <v/>
      </c>
      <c r="X69" s="104" t="str">
        <f ca="1">IFERROR(IF(X$19&lt;2,"",VLOOKUP($C69,在庫!$B$4:$SS$16,X$19,0)),"")</f>
        <v/>
      </c>
      <c r="Y69" s="104" t="str">
        <f ca="1">IFERROR(IF(Y$19&lt;2,"",VLOOKUP($C69,在庫!$B$4:$SS$16,Y$19,0)),"")</f>
        <v/>
      </c>
      <c r="Z69" s="104" t="str">
        <f ca="1">IFERROR(IF(Z$19&lt;2,"",VLOOKUP($C69,在庫!$B$4:$SS$16,Z$19,0)),"")</f>
        <v/>
      </c>
      <c r="AA69" s="104" t="str">
        <f ca="1">IFERROR(IF(AA$19&lt;2,"",VLOOKUP($C69,在庫!$B$4:$SS$16,AA$19,0)),"")</f>
        <v/>
      </c>
      <c r="AB69" s="104" t="str">
        <f ca="1">IFERROR(IF(AB$19&lt;2,"",VLOOKUP($C69,在庫!$B$4:$SS$16,AB$19,0)),"")</f>
        <v/>
      </c>
      <c r="AC69" s="104" t="str">
        <f ca="1">IFERROR(IF(AC$19&lt;2,"",VLOOKUP($C69,在庫!$B$4:$SS$16,AC$19,0)),"")</f>
        <v/>
      </c>
      <c r="AD69" s="104" t="str">
        <f ca="1">IFERROR(IF(AD$19&lt;2,"",VLOOKUP($C69,在庫!$B$4:$SS$16,AD$19,0)),"")</f>
        <v/>
      </c>
      <c r="AE69" s="104" t="str">
        <f ca="1">IFERROR(IF(AE$19&lt;2,"",VLOOKUP($C69,在庫!$B$4:$SS$16,AE$19,0)),"")</f>
        <v/>
      </c>
      <c r="AF69" s="104" t="str">
        <f ca="1">IFERROR(IF(AF$19&lt;2,"",VLOOKUP($C69,在庫!$B$4:$SS$16,AF$19,0)),"")</f>
        <v/>
      </c>
      <c r="AG69" s="104" t="str">
        <f ca="1">IFERROR(IF(AG$19&lt;2,"",VLOOKUP($C69,在庫!$B$4:$SS$16,AG$19,0)),"")</f>
        <v/>
      </c>
      <c r="AH69" s="110" t="str">
        <f ca="1">IFERROR(IF(AH$19&lt;2,"",VLOOKUP($C69,在庫!$B$4:$SS$16,AH$19,0)),"")</f>
        <v/>
      </c>
      <c r="AI69" s="59">
        <f t="shared" ca="1" si="25"/>
        <v>0</v>
      </c>
      <c r="AJ69" s="13" t="str">
        <f t="shared" ref="AJ69" ca="1" si="27">IFERROR(AI76/(AI76+AI69),"")</f>
        <v/>
      </c>
    </row>
    <row r="70" spans="1:41" collapsed="1" x14ac:dyDescent="0.2">
      <c r="A70" s="4">
        <v>14</v>
      </c>
      <c r="B70" s="320"/>
      <c r="C70" s="217" t="s">
        <v>62</v>
      </c>
      <c r="D70" s="20">
        <f t="shared" ref="D70:AH70" ca="1" si="28">SUM(D64:D69)</f>
        <v>7</v>
      </c>
      <c r="E70" s="19">
        <f t="shared" ca="1" si="28"/>
        <v>7</v>
      </c>
      <c r="F70" s="19">
        <f t="shared" ca="1" si="28"/>
        <v>4</v>
      </c>
      <c r="G70" s="19">
        <f t="shared" ca="1" si="28"/>
        <v>8</v>
      </c>
      <c r="H70" s="19">
        <f t="shared" ca="1" si="28"/>
        <v>9</v>
      </c>
      <c r="I70" s="19">
        <f t="shared" ca="1" si="28"/>
        <v>8</v>
      </c>
      <c r="J70" s="19">
        <f t="shared" ca="1" si="28"/>
        <v>5</v>
      </c>
      <c r="K70" s="19">
        <f t="shared" ca="1" si="28"/>
        <v>11</v>
      </c>
      <c r="L70" s="19">
        <f t="shared" ca="1" si="28"/>
        <v>11</v>
      </c>
      <c r="M70" s="19">
        <f t="shared" ca="1" si="28"/>
        <v>8</v>
      </c>
      <c r="N70" s="19">
        <f t="shared" ca="1" si="28"/>
        <v>9</v>
      </c>
      <c r="O70" s="19">
        <f t="shared" ca="1" si="28"/>
        <v>9</v>
      </c>
      <c r="P70" s="19">
        <f t="shared" ca="1" si="28"/>
        <v>9</v>
      </c>
      <c r="Q70" s="19">
        <f t="shared" ca="1" si="28"/>
        <v>10</v>
      </c>
      <c r="R70" s="19">
        <f t="shared" ca="1" si="28"/>
        <v>10</v>
      </c>
      <c r="S70" s="19">
        <f t="shared" ca="1" si="28"/>
        <v>11</v>
      </c>
      <c r="T70" s="19">
        <f t="shared" ca="1" si="28"/>
        <v>8</v>
      </c>
      <c r="U70" s="19">
        <f t="shared" ca="1" si="28"/>
        <v>6</v>
      </c>
      <c r="V70" s="19">
        <f t="shared" ca="1" si="28"/>
        <v>8</v>
      </c>
      <c r="W70" s="19">
        <f t="shared" ca="1" si="28"/>
        <v>7</v>
      </c>
      <c r="X70" s="19">
        <f t="shared" ca="1" si="28"/>
        <v>5</v>
      </c>
      <c r="Y70" s="19">
        <f t="shared" ca="1" si="28"/>
        <v>6</v>
      </c>
      <c r="Z70" s="19">
        <f t="shared" ca="1" si="28"/>
        <v>8</v>
      </c>
      <c r="AA70" s="19">
        <f t="shared" ca="1" si="28"/>
        <v>4</v>
      </c>
      <c r="AB70" s="19">
        <f t="shared" ca="1" si="28"/>
        <v>3</v>
      </c>
      <c r="AC70" s="19">
        <f t="shared" ca="1" si="28"/>
        <v>4</v>
      </c>
      <c r="AD70" s="19">
        <f t="shared" ca="1" si="28"/>
        <v>7</v>
      </c>
      <c r="AE70" s="19">
        <f t="shared" ca="1" si="28"/>
        <v>2</v>
      </c>
      <c r="AF70" s="19">
        <f t="shared" ca="1" si="28"/>
        <v>2</v>
      </c>
      <c r="AG70" s="19">
        <f t="shared" ca="1" si="28"/>
        <v>2</v>
      </c>
      <c r="AH70" s="111">
        <f t="shared" ca="1" si="28"/>
        <v>4</v>
      </c>
      <c r="AI70" s="59">
        <f t="shared" ca="1" si="25"/>
        <v>212</v>
      </c>
    </row>
    <row r="71" spans="1:41" ht="18" customHeight="1" x14ac:dyDescent="0.2">
      <c r="A71" s="4">
        <v>9</v>
      </c>
      <c r="B71" s="320"/>
      <c r="C71" s="217" t="str">
        <f>B3&amp;"(販売室数)"</f>
        <v>ラグジュアリープールヴィラ(販売室数)</v>
      </c>
      <c r="D71" s="101">
        <f ca="1">IFERROR(IF(D$19&lt;2,"",VLOOKUP($C71,在庫!$B$4:$SS$16,D$19,0)),"")</f>
        <v>6</v>
      </c>
      <c r="E71" s="102">
        <f ca="1">IFERROR(IF(E$19&lt;2,"",VLOOKUP($C71,在庫!$B$4:$SS$16,E$19,0)),"")</f>
        <v>7</v>
      </c>
      <c r="F71" s="102">
        <f ca="1">IFERROR(IF(F$19&lt;2,"",VLOOKUP($C71,在庫!$B$4:$SS$16,F$19,0)),"")</f>
        <v>9</v>
      </c>
      <c r="G71" s="102">
        <f ca="1">IFERROR(IF(G$19&lt;2,"",VLOOKUP($C71,在庫!$B$4:$SS$16,G$19,0)),"")</f>
        <v>5</v>
      </c>
      <c r="H71" s="102">
        <f ca="1">IFERROR(IF(H$19&lt;2,"",VLOOKUP($C71,在庫!$B$4:$SS$16,H$19,0)),"")</f>
        <v>5</v>
      </c>
      <c r="I71" s="102">
        <f ca="1">IFERROR(IF(I$19&lt;2,"",VLOOKUP($C71,在庫!$B$4:$SS$16,I$19,0)),"")</f>
        <v>6</v>
      </c>
      <c r="J71" s="102">
        <f ca="1">IFERROR(IF(J$19&lt;2,"",VLOOKUP($C71,在庫!$B$4:$SS$16,J$19,0)),"")</f>
        <v>8</v>
      </c>
      <c r="K71" s="102">
        <f ca="1">IFERROR(IF(K$19&lt;2,"",VLOOKUP($C71,在庫!$B$4:$SS$16,K$19,0)),"")</f>
        <v>3</v>
      </c>
      <c r="L71" s="102">
        <f ca="1">IFERROR(IF(L$19&lt;2,"",VLOOKUP($C71,在庫!$B$4:$SS$16,L$19,0)),"")</f>
        <v>3</v>
      </c>
      <c r="M71" s="102">
        <f ca="1">IFERROR(IF(M$19&lt;2,"",VLOOKUP($C71,在庫!$B$4:$SS$16,M$19,0)),"")</f>
        <v>6</v>
      </c>
      <c r="N71" s="102">
        <f ca="1">IFERROR(IF(N$19&lt;2,"",VLOOKUP($C71,在庫!$B$4:$SS$16,N$19,0)),"")</f>
        <v>5</v>
      </c>
      <c r="O71" s="102">
        <f ca="1">IFERROR(IF(O$19&lt;2,"",VLOOKUP($C71,在庫!$B$4:$SS$16,O$19,0)),"")</f>
        <v>5</v>
      </c>
      <c r="P71" s="102">
        <f ca="1">IFERROR(IF(P$19&lt;2,"",VLOOKUP($C71,在庫!$B$4:$SS$16,P$19,0)),"")</f>
        <v>4</v>
      </c>
      <c r="Q71" s="102">
        <f ca="1">IFERROR(IF(Q$19&lt;2,"",VLOOKUP($C71,在庫!$B$4:$SS$16,Q$19,0)),"")</f>
        <v>4</v>
      </c>
      <c r="R71" s="102">
        <f ca="1">IFERROR(IF(R$19&lt;2,"",VLOOKUP($C71,在庫!$B$4:$SS$16,R$19,0)),"")</f>
        <v>4</v>
      </c>
      <c r="S71" s="102">
        <f ca="1">IFERROR(IF(S$19&lt;2,"",VLOOKUP($C71,在庫!$B$4:$SS$16,S$19,0)),"")</f>
        <v>3</v>
      </c>
      <c r="T71" s="102">
        <f ca="1">IFERROR(IF(T$19&lt;2,"",VLOOKUP($C71,在庫!$B$4:$SS$16,T$19,0)),"")</f>
        <v>5</v>
      </c>
      <c r="U71" s="102">
        <f ca="1">IFERROR(IF(U$19&lt;2,"",VLOOKUP($C71,在庫!$B$4:$SS$16,U$19,0)),"")</f>
        <v>7</v>
      </c>
      <c r="V71" s="102">
        <f ca="1">IFERROR(IF(V$19&lt;2,"",VLOOKUP($C71,在庫!$B$4:$SS$16,V$19,0)),"")</f>
        <v>6</v>
      </c>
      <c r="W71" s="102">
        <f ca="1">IFERROR(IF(W$19&lt;2,"",VLOOKUP($C71,在庫!$B$4:$SS$16,W$19,0)),"")</f>
        <v>7</v>
      </c>
      <c r="X71" s="102">
        <f ca="1">IFERROR(IF(X$19&lt;2,"",VLOOKUP($C71,在庫!$B$4:$SS$16,X$19,0)),"")</f>
        <v>8</v>
      </c>
      <c r="Y71" s="102">
        <f ca="1">IFERROR(IF(Y$19&lt;2,"",VLOOKUP($C71,在庫!$B$4:$SS$16,Y$19,0)),"")</f>
        <v>7</v>
      </c>
      <c r="Z71" s="102">
        <f ca="1">IFERROR(IF(Z$19&lt;2,"",VLOOKUP($C71,在庫!$B$4:$SS$16,Z$19,0)),"")</f>
        <v>5</v>
      </c>
      <c r="AA71" s="102">
        <f ca="1">IFERROR(IF(AA$19&lt;2,"",VLOOKUP($C71,在庫!$B$4:$SS$16,AA$19,0)),"")</f>
        <v>10</v>
      </c>
      <c r="AB71" s="102">
        <f ca="1">IFERROR(IF(AB$19&lt;2,"",VLOOKUP($C71,在庫!$B$4:$SS$16,AB$19,0)),"")</f>
        <v>11</v>
      </c>
      <c r="AC71" s="102">
        <f ca="1">IFERROR(IF(AC$19&lt;2,"",VLOOKUP($C71,在庫!$B$4:$SS$16,AC$19,0)),"")</f>
        <v>10</v>
      </c>
      <c r="AD71" s="102">
        <f ca="1">IFERROR(IF(AD$19&lt;2,"",VLOOKUP($C71,在庫!$B$4:$SS$16,AD$19,0)),"")</f>
        <v>6</v>
      </c>
      <c r="AE71" s="102">
        <f ca="1">IFERROR(IF(AE$19&lt;2,"",VLOOKUP($C71,在庫!$B$4:$SS$16,AE$19,0)),"")</f>
        <v>11</v>
      </c>
      <c r="AF71" s="102">
        <f ca="1">IFERROR(IF(AF$19&lt;2,"",VLOOKUP($C71,在庫!$B$4:$SS$16,AF$19,0)),"")</f>
        <v>11</v>
      </c>
      <c r="AG71" s="102">
        <f ca="1">IFERROR(IF(AG$19&lt;2,"",VLOOKUP($C71,在庫!$B$4:$SS$16,AG$19,0)),"")</f>
        <v>11</v>
      </c>
      <c r="AH71" s="112">
        <f ca="1">IFERROR(IF(AH$19&lt;2,"",VLOOKUP($C71,在庫!$B$4:$SS$16,AH$19,0)),"")</f>
        <v>9</v>
      </c>
      <c r="AI71" s="59">
        <f ca="1">SUM(D71:AH71)</f>
        <v>207</v>
      </c>
      <c r="AL71" s="4" t="s">
        <v>209</v>
      </c>
      <c r="AM71" s="178">
        <v>4749225</v>
      </c>
    </row>
    <row r="72" spans="1:41" ht="18" customHeight="1" x14ac:dyDescent="0.2">
      <c r="B72" s="320"/>
      <c r="C72" s="217" t="str">
        <f t="shared" ref="C72:C76" si="29">B4&amp;"(販売室数)"</f>
        <v>with SAUNA(販売室数)</v>
      </c>
      <c r="D72" s="101">
        <f ca="1">IFERROR(IF(D$19&lt;2,"",VLOOKUP($C72,在庫!$B$4:$SS$16,D$19,0)),"")</f>
        <v>1</v>
      </c>
      <c r="E72" s="102">
        <f ca="1">IFERROR(IF(E$19&lt;2,"",VLOOKUP($C72,在庫!$B$4:$SS$16,E$19,0)),"")</f>
        <v>0</v>
      </c>
      <c r="F72" s="102">
        <f ca="1">IFERROR(IF(F$19&lt;2,"",VLOOKUP($C72,在庫!$B$4:$SS$16,F$19,0)),"")</f>
        <v>1</v>
      </c>
      <c r="G72" s="102">
        <f ca="1">IFERROR(IF(G$19&lt;2,"",VLOOKUP($C72,在庫!$B$4:$SS$16,G$19,0)),"")</f>
        <v>1</v>
      </c>
      <c r="H72" s="102">
        <f ca="1">IFERROR(IF(H$19&lt;2,"",VLOOKUP($C72,在庫!$B$4:$SS$16,H$19,0)),"")</f>
        <v>0</v>
      </c>
      <c r="I72" s="102">
        <f ca="1">IFERROR(IF(I$19&lt;2,"",VLOOKUP($C72,在庫!$B$4:$SS$16,I$19,0)),"")</f>
        <v>0</v>
      </c>
      <c r="J72" s="102">
        <f ca="1">IFERROR(IF(J$19&lt;2,"",VLOOKUP($C72,在庫!$B$4:$SS$16,J$19,0)),"")</f>
        <v>1</v>
      </c>
      <c r="K72" s="102">
        <f ca="1">IFERROR(IF(K$19&lt;2,"",VLOOKUP($C72,在庫!$B$4:$SS$16,K$19,0)),"")</f>
        <v>0</v>
      </c>
      <c r="L72" s="102">
        <f ca="1">IFERROR(IF(L$19&lt;2,"",VLOOKUP($C72,在庫!$B$4:$SS$16,L$19,0)),"")</f>
        <v>0</v>
      </c>
      <c r="M72" s="102">
        <f ca="1">IFERROR(IF(M$19&lt;2,"",VLOOKUP($C72,在庫!$B$4:$SS$16,M$19,0)),"")</f>
        <v>0</v>
      </c>
      <c r="N72" s="102">
        <f ca="1">IFERROR(IF(N$19&lt;2,"",VLOOKUP($C72,在庫!$B$4:$SS$16,N$19,0)),"")</f>
        <v>0</v>
      </c>
      <c r="O72" s="102">
        <f ca="1">IFERROR(IF(O$19&lt;2,"",VLOOKUP($C72,在庫!$B$4:$SS$16,O$19,0)),"")</f>
        <v>0</v>
      </c>
      <c r="P72" s="102">
        <f ca="1">IFERROR(IF(P$19&lt;2,"",VLOOKUP($C72,在庫!$B$4:$SS$16,P$19,0)),"")</f>
        <v>1</v>
      </c>
      <c r="Q72" s="102">
        <f ca="1">IFERROR(IF(Q$19&lt;2,"",VLOOKUP($C72,在庫!$B$4:$SS$16,Q$19,0)),"")</f>
        <v>0</v>
      </c>
      <c r="R72" s="102">
        <f ca="1">IFERROR(IF(R$19&lt;2,"",VLOOKUP($C72,在庫!$B$4:$SS$16,R$19,0)),"")</f>
        <v>0</v>
      </c>
      <c r="S72" s="102">
        <f ca="1">IFERROR(IF(S$19&lt;2,"",VLOOKUP($C72,在庫!$B$4:$SS$16,S$19,0)),"")</f>
        <v>0</v>
      </c>
      <c r="T72" s="102">
        <f ca="1">IFERROR(IF(T$19&lt;2,"",VLOOKUP($C72,在庫!$B$4:$SS$16,T$19,0)),"")</f>
        <v>1</v>
      </c>
      <c r="U72" s="102">
        <f ca="1">IFERROR(IF(U$19&lt;2,"",VLOOKUP($C72,在庫!$B$4:$SS$16,U$19,0)),"")</f>
        <v>1</v>
      </c>
      <c r="V72" s="102">
        <f ca="1">IFERROR(IF(V$19&lt;2,"",VLOOKUP($C72,在庫!$B$4:$SS$16,V$19,0)),"")</f>
        <v>0</v>
      </c>
      <c r="W72" s="102">
        <f ca="1">IFERROR(IF(W$19&lt;2,"",VLOOKUP($C72,在庫!$B$4:$SS$16,W$19,0)),"")</f>
        <v>0</v>
      </c>
      <c r="X72" s="102">
        <f ca="1">IFERROR(IF(X$19&lt;2,"",VLOOKUP($C72,在庫!$B$4:$SS$16,X$19,0)),"")</f>
        <v>1</v>
      </c>
      <c r="Y72" s="102">
        <f ca="1">IFERROR(IF(Y$19&lt;2,"",VLOOKUP($C72,在庫!$B$4:$SS$16,Y$19,0)),"")</f>
        <v>1</v>
      </c>
      <c r="Z72" s="102">
        <f ca="1">IFERROR(IF(Z$19&lt;2,"",VLOOKUP($C72,在庫!$B$4:$SS$16,Z$19,0)),"")</f>
        <v>1</v>
      </c>
      <c r="AA72" s="102">
        <f ca="1">IFERROR(IF(AA$19&lt;2,"",VLOOKUP($C72,在庫!$B$4:$SS$16,AA$19,0)),"")</f>
        <v>0</v>
      </c>
      <c r="AB72" s="102">
        <f ca="1">IFERROR(IF(AB$19&lt;2,"",VLOOKUP($C72,在庫!$B$4:$SS$16,AB$19,0)),"")</f>
        <v>0</v>
      </c>
      <c r="AC72" s="102">
        <f ca="1">IFERROR(IF(AC$19&lt;2,"",VLOOKUP($C72,在庫!$B$4:$SS$16,AC$19,0)),"")</f>
        <v>0</v>
      </c>
      <c r="AD72" s="102">
        <f ca="1">IFERROR(IF(AD$19&lt;2,"",VLOOKUP($C72,在庫!$B$4:$SS$16,AD$19,0)),"")</f>
        <v>1</v>
      </c>
      <c r="AE72" s="102">
        <f ca="1">IFERROR(IF(AE$19&lt;2,"",VLOOKUP($C72,在庫!$B$4:$SS$16,AE$19,0)),"")</f>
        <v>1</v>
      </c>
      <c r="AF72" s="102">
        <f ca="1">IFERROR(IF(AF$19&lt;2,"",VLOOKUP($C72,在庫!$B$4:$SS$16,AF$19,0)),"")</f>
        <v>1</v>
      </c>
      <c r="AG72" s="102">
        <f ca="1">IFERROR(IF(AG$19&lt;2,"",VLOOKUP($C72,在庫!$B$4:$SS$16,AG$19,0)),"")</f>
        <v>1</v>
      </c>
      <c r="AH72" s="112">
        <f ca="1">IFERROR(IF(AH$19&lt;2,"",VLOOKUP($C72,在庫!$B$4:$SS$16,AH$19,0)),"")</f>
        <v>1</v>
      </c>
      <c r="AI72" s="59">
        <f ca="1">SUM(D72:AH72)</f>
        <v>15</v>
      </c>
      <c r="AL72" s="4" t="s">
        <v>210</v>
      </c>
      <c r="AM72" s="178">
        <v>17000000</v>
      </c>
    </row>
    <row r="73" spans="1:41" ht="18" hidden="1" customHeight="1" x14ac:dyDescent="0.2">
      <c r="B73" s="320"/>
      <c r="C73" s="217" t="str">
        <f t="shared" si="29"/>
        <v>0(販売室数)</v>
      </c>
      <c r="D73" s="101" t="str">
        <f ca="1">IFERROR(IF(D$19&lt;2,"",VLOOKUP($C73,在庫!$B$4:$SS$16,D$19,0)),"")</f>
        <v/>
      </c>
      <c r="E73" s="102" t="str">
        <f ca="1">IFERROR(IF(E$19&lt;2,"",VLOOKUP($C73,在庫!$B$4:$SS$16,E$19,0)),"")</f>
        <v/>
      </c>
      <c r="F73" s="102" t="str">
        <f ca="1">IFERROR(IF(F$19&lt;2,"",VLOOKUP($C73,在庫!$B$4:$SS$16,F$19,0)),"")</f>
        <v/>
      </c>
      <c r="G73" s="102" t="str">
        <f ca="1">IFERROR(IF(G$19&lt;2,"",VLOOKUP($C73,在庫!$B$4:$SS$16,G$19,0)),"")</f>
        <v/>
      </c>
      <c r="H73" s="102" t="str">
        <f ca="1">IFERROR(IF(H$19&lt;2,"",VLOOKUP($C73,在庫!$B$4:$SS$16,H$19,0)),"")</f>
        <v/>
      </c>
      <c r="I73" s="102" t="str">
        <f ca="1">IFERROR(IF(I$19&lt;2,"",VLOOKUP($C73,在庫!$B$4:$SS$16,I$19,0)),"")</f>
        <v/>
      </c>
      <c r="J73" s="102" t="str">
        <f ca="1">IFERROR(IF(J$19&lt;2,"",VLOOKUP($C73,在庫!$B$4:$SS$16,J$19,0)),"")</f>
        <v/>
      </c>
      <c r="K73" s="102" t="str">
        <f ca="1">IFERROR(IF(K$19&lt;2,"",VLOOKUP($C73,在庫!$B$4:$SS$16,K$19,0)),"")</f>
        <v/>
      </c>
      <c r="L73" s="102" t="str">
        <f ca="1">IFERROR(IF(L$19&lt;2,"",VLOOKUP($C73,在庫!$B$4:$SS$16,L$19,0)),"")</f>
        <v/>
      </c>
      <c r="M73" s="102" t="str">
        <f ca="1">IFERROR(IF(M$19&lt;2,"",VLOOKUP($C73,在庫!$B$4:$SS$16,M$19,0)),"")</f>
        <v/>
      </c>
      <c r="N73" s="102" t="str">
        <f ca="1">IFERROR(IF(N$19&lt;2,"",VLOOKUP($C73,在庫!$B$4:$SS$16,N$19,0)),"")</f>
        <v/>
      </c>
      <c r="O73" s="102" t="str">
        <f ca="1">IFERROR(IF(O$19&lt;2,"",VLOOKUP($C73,在庫!$B$4:$SS$16,O$19,0)),"")</f>
        <v/>
      </c>
      <c r="P73" s="102" t="str">
        <f ca="1">IFERROR(IF(P$19&lt;2,"",VLOOKUP($C73,在庫!$B$4:$SS$16,P$19,0)),"")</f>
        <v/>
      </c>
      <c r="Q73" s="102" t="str">
        <f ca="1">IFERROR(IF(Q$19&lt;2,"",VLOOKUP($C73,在庫!$B$4:$SS$16,Q$19,0)),"")</f>
        <v/>
      </c>
      <c r="R73" s="102" t="str">
        <f ca="1">IFERROR(IF(R$19&lt;2,"",VLOOKUP($C73,在庫!$B$4:$SS$16,R$19,0)),"")</f>
        <v/>
      </c>
      <c r="S73" s="102" t="str">
        <f ca="1">IFERROR(IF(S$19&lt;2,"",VLOOKUP($C73,在庫!$B$4:$SS$16,S$19,0)),"")</f>
        <v/>
      </c>
      <c r="T73" s="102" t="str">
        <f ca="1">IFERROR(IF(T$19&lt;2,"",VLOOKUP($C73,在庫!$B$4:$SS$16,T$19,0)),"")</f>
        <v/>
      </c>
      <c r="U73" s="102" t="str">
        <f ca="1">IFERROR(IF(U$19&lt;2,"",VLOOKUP($C73,在庫!$B$4:$SS$16,U$19,0)),"")</f>
        <v/>
      </c>
      <c r="V73" s="102" t="str">
        <f ca="1">IFERROR(IF(V$19&lt;2,"",VLOOKUP($C73,在庫!$B$4:$SS$16,V$19,0)),"")</f>
        <v/>
      </c>
      <c r="W73" s="102" t="str">
        <f ca="1">IFERROR(IF(W$19&lt;2,"",VLOOKUP($C73,在庫!$B$4:$SS$16,W$19,0)),"")</f>
        <v/>
      </c>
      <c r="X73" s="102" t="str">
        <f ca="1">IFERROR(IF(X$19&lt;2,"",VLOOKUP($C73,在庫!$B$4:$SS$16,X$19,0)),"")</f>
        <v/>
      </c>
      <c r="Y73" s="102" t="str">
        <f ca="1">IFERROR(IF(Y$19&lt;2,"",VLOOKUP($C73,在庫!$B$4:$SS$16,Y$19,0)),"")</f>
        <v/>
      </c>
      <c r="Z73" s="102" t="str">
        <f ca="1">IFERROR(IF(Z$19&lt;2,"",VLOOKUP($C73,在庫!$B$4:$SS$16,Z$19,0)),"")</f>
        <v/>
      </c>
      <c r="AA73" s="102" t="str">
        <f ca="1">IFERROR(IF(AA$19&lt;2,"",VLOOKUP($C73,在庫!$B$4:$SS$16,AA$19,0)),"")</f>
        <v/>
      </c>
      <c r="AB73" s="102" t="str">
        <f ca="1">IFERROR(IF(AB$19&lt;2,"",VLOOKUP($C73,在庫!$B$4:$SS$16,AB$19,0)),"")</f>
        <v/>
      </c>
      <c r="AC73" s="102" t="str">
        <f ca="1">IFERROR(IF(AC$19&lt;2,"",VLOOKUP($C73,在庫!$B$4:$SS$16,AC$19,0)),"")</f>
        <v/>
      </c>
      <c r="AD73" s="102" t="str">
        <f ca="1">IFERROR(IF(AD$19&lt;2,"",VLOOKUP($C73,在庫!$B$4:$SS$16,AD$19,0)),"")</f>
        <v/>
      </c>
      <c r="AE73" s="102" t="str">
        <f ca="1">IFERROR(IF(AE$19&lt;2,"",VLOOKUP($C73,在庫!$B$4:$SS$16,AE$19,0)),"")</f>
        <v/>
      </c>
      <c r="AF73" s="102" t="str">
        <f ca="1">IFERROR(IF(AF$19&lt;2,"",VLOOKUP($C73,在庫!$B$4:$SS$16,AF$19,0)),"")</f>
        <v/>
      </c>
      <c r="AG73" s="102" t="str">
        <f ca="1">IFERROR(IF(AG$19&lt;2,"",VLOOKUP($C73,在庫!$B$4:$SS$16,AG$19,0)),"")</f>
        <v/>
      </c>
      <c r="AH73" s="112" t="str">
        <f ca="1">IFERROR(IF(AH$19&lt;2,"",VLOOKUP($C73,在庫!$B$4:$SS$16,AH$19,0)),"")</f>
        <v/>
      </c>
      <c r="AI73" s="59">
        <f ca="1">SUM(D73:AH73)</f>
        <v>0</v>
      </c>
      <c r="AM73" s="178"/>
    </row>
    <row r="74" spans="1:41" ht="18" hidden="1" customHeight="1" x14ac:dyDescent="0.2">
      <c r="B74" s="320"/>
      <c r="C74" s="217" t="str">
        <f t="shared" si="29"/>
        <v>0(販売室数)</v>
      </c>
      <c r="D74" s="101" t="str">
        <f ca="1">IFERROR(IF(D$19&lt;2,"",VLOOKUP($C74,在庫!$B$4:$SS$16,D$19,0)),"")</f>
        <v/>
      </c>
      <c r="E74" s="102" t="str">
        <f ca="1">IFERROR(IF(E$19&lt;2,"",VLOOKUP($C74,在庫!$B$4:$SS$16,E$19,0)),"")</f>
        <v/>
      </c>
      <c r="F74" s="102" t="str">
        <f ca="1">IFERROR(IF(F$19&lt;2,"",VLOOKUP($C74,在庫!$B$4:$SS$16,F$19,0)),"")</f>
        <v/>
      </c>
      <c r="G74" s="102" t="str">
        <f ca="1">IFERROR(IF(G$19&lt;2,"",VLOOKUP($C74,在庫!$B$4:$SS$16,G$19,0)),"")</f>
        <v/>
      </c>
      <c r="H74" s="102" t="str">
        <f ca="1">IFERROR(IF(H$19&lt;2,"",VLOOKUP($C74,在庫!$B$4:$SS$16,H$19,0)),"")</f>
        <v/>
      </c>
      <c r="I74" s="102" t="str">
        <f ca="1">IFERROR(IF(I$19&lt;2,"",VLOOKUP($C74,在庫!$B$4:$SS$16,I$19,0)),"")</f>
        <v/>
      </c>
      <c r="J74" s="102" t="str">
        <f ca="1">IFERROR(IF(J$19&lt;2,"",VLOOKUP($C74,在庫!$B$4:$SS$16,J$19,0)),"")</f>
        <v/>
      </c>
      <c r="K74" s="102" t="str">
        <f ca="1">IFERROR(IF(K$19&lt;2,"",VLOOKUP($C74,在庫!$B$4:$SS$16,K$19,0)),"")</f>
        <v/>
      </c>
      <c r="L74" s="102" t="str">
        <f ca="1">IFERROR(IF(L$19&lt;2,"",VLOOKUP($C74,在庫!$B$4:$SS$16,L$19,0)),"")</f>
        <v/>
      </c>
      <c r="M74" s="102" t="str">
        <f ca="1">IFERROR(IF(M$19&lt;2,"",VLOOKUP($C74,在庫!$B$4:$SS$16,M$19,0)),"")</f>
        <v/>
      </c>
      <c r="N74" s="102" t="str">
        <f ca="1">IFERROR(IF(N$19&lt;2,"",VLOOKUP($C74,在庫!$B$4:$SS$16,N$19,0)),"")</f>
        <v/>
      </c>
      <c r="O74" s="102" t="str">
        <f ca="1">IFERROR(IF(O$19&lt;2,"",VLOOKUP($C74,在庫!$B$4:$SS$16,O$19,0)),"")</f>
        <v/>
      </c>
      <c r="P74" s="102" t="str">
        <f ca="1">IFERROR(IF(P$19&lt;2,"",VLOOKUP($C74,在庫!$B$4:$SS$16,P$19,0)),"")</f>
        <v/>
      </c>
      <c r="Q74" s="102" t="str">
        <f ca="1">IFERROR(IF(Q$19&lt;2,"",VLOOKUP($C74,在庫!$B$4:$SS$16,Q$19,0)),"")</f>
        <v/>
      </c>
      <c r="R74" s="102" t="str">
        <f ca="1">IFERROR(IF(R$19&lt;2,"",VLOOKUP($C74,在庫!$B$4:$SS$16,R$19,0)),"")</f>
        <v/>
      </c>
      <c r="S74" s="102" t="str">
        <f ca="1">IFERROR(IF(S$19&lt;2,"",VLOOKUP($C74,在庫!$B$4:$SS$16,S$19,0)),"")</f>
        <v/>
      </c>
      <c r="T74" s="102" t="str">
        <f ca="1">IFERROR(IF(T$19&lt;2,"",VLOOKUP($C74,在庫!$B$4:$SS$16,T$19,0)),"")</f>
        <v/>
      </c>
      <c r="U74" s="102" t="str">
        <f ca="1">IFERROR(IF(U$19&lt;2,"",VLOOKUP($C74,在庫!$B$4:$SS$16,U$19,0)),"")</f>
        <v/>
      </c>
      <c r="V74" s="102" t="str">
        <f ca="1">IFERROR(IF(V$19&lt;2,"",VLOOKUP($C74,在庫!$B$4:$SS$16,V$19,0)),"")</f>
        <v/>
      </c>
      <c r="W74" s="102" t="str">
        <f ca="1">IFERROR(IF(W$19&lt;2,"",VLOOKUP($C74,在庫!$B$4:$SS$16,W$19,0)),"")</f>
        <v/>
      </c>
      <c r="X74" s="102" t="str">
        <f ca="1">IFERROR(IF(X$19&lt;2,"",VLOOKUP($C74,在庫!$B$4:$SS$16,X$19,0)),"")</f>
        <v/>
      </c>
      <c r="Y74" s="102" t="str">
        <f ca="1">IFERROR(IF(Y$19&lt;2,"",VLOOKUP($C74,在庫!$B$4:$SS$16,Y$19,0)),"")</f>
        <v/>
      </c>
      <c r="Z74" s="102" t="str">
        <f ca="1">IFERROR(IF(Z$19&lt;2,"",VLOOKUP($C74,在庫!$B$4:$SS$16,Z$19,0)),"")</f>
        <v/>
      </c>
      <c r="AA74" s="102" t="str">
        <f ca="1">IFERROR(IF(AA$19&lt;2,"",VLOOKUP($C74,在庫!$B$4:$SS$16,AA$19,0)),"")</f>
        <v/>
      </c>
      <c r="AB74" s="102" t="str">
        <f ca="1">IFERROR(IF(AB$19&lt;2,"",VLOOKUP($C74,在庫!$B$4:$SS$16,AB$19,0)),"")</f>
        <v/>
      </c>
      <c r="AC74" s="102" t="str">
        <f ca="1">IFERROR(IF(AC$19&lt;2,"",VLOOKUP($C74,在庫!$B$4:$SS$16,AC$19,0)),"")</f>
        <v/>
      </c>
      <c r="AD74" s="102" t="str">
        <f ca="1">IFERROR(IF(AD$19&lt;2,"",VLOOKUP($C74,在庫!$B$4:$SS$16,AD$19,0)),"")</f>
        <v/>
      </c>
      <c r="AE74" s="102" t="str">
        <f ca="1">IFERROR(IF(AE$19&lt;2,"",VLOOKUP($C74,在庫!$B$4:$SS$16,AE$19,0)),"")</f>
        <v/>
      </c>
      <c r="AF74" s="102" t="str">
        <f ca="1">IFERROR(IF(AF$19&lt;2,"",VLOOKUP($C74,在庫!$B$4:$SS$16,AF$19,0)),"")</f>
        <v/>
      </c>
      <c r="AG74" s="102" t="str">
        <f ca="1">IFERROR(IF(AG$19&lt;2,"",VLOOKUP($C74,在庫!$B$4:$SS$16,AG$19,0)),"")</f>
        <v/>
      </c>
      <c r="AH74" s="112" t="str">
        <f ca="1">IFERROR(IF(AH$19&lt;2,"",VLOOKUP($C74,在庫!$B$4:$SS$16,AH$19,0)),"")</f>
        <v/>
      </c>
      <c r="AI74" s="59">
        <f t="shared" ref="AI74:AI78" ca="1" si="30">SUM(D74:AH74)</f>
        <v>0</v>
      </c>
      <c r="AM74" s="178"/>
    </row>
    <row r="75" spans="1:41" ht="18" hidden="1" customHeight="1" x14ac:dyDescent="0.2">
      <c r="B75" s="320"/>
      <c r="C75" s="217" t="str">
        <f t="shared" si="29"/>
        <v>0(販売室数)</v>
      </c>
      <c r="D75" s="101" t="str">
        <f ca="1">IFERROR(IF(D$19&lt;2,"",VLOOKUP($C75,在庫!$B$4:$SS$16,D$19,0)),"")</f>
        <v/>
      </c>
      <c r="E75" s="102" t="str">
        <f ca="1">IFERROR(IF(E$19&lt;2,"",VLOOKUP($C75,在庫!$B$4:$SS$16,E$19,0)),"")</f>
        <v/>
      </c>
      <c r="F75" s="102" t="str">
        <f ca="1">IFERROR(IF(F$19&lt;2,"",VLOOKUP($C75,在庫!$B$4:$SS$16,F$19,0)),"")</f>
        <v/>
      </c>
      <c r="G75" s="102" t="str">
        <f ca="1">IFERROR(IF(G$19&lt;2,"",VLOOKUP($C75,在庫!$B$4:$SS$16,G$19,0)),"")</f>
        <v/>
      </c>
      <c r="H75" s="102" t="str">
        <f ca="1">IFERROR(IF(H$19&lt;2,"",VLOOKUP($C75,在庫!$B$4:$SS$16,H$19,0)),"")</f>
        <v/>
      </c>
      <c r="I75" s="102" t="str">
        <f ca="1">IFERROR(IF(I$19&lt;2,"",VLOOKUP($C75,在庫!$B$4:$SS$16,I$19,0)),"")</f>
        <v/>
      </c>
      <c r="J75" s="102" t="str">
        <f ca="1">IFERROR(IF(J$19&lt;2,"",VLOOKUP($C75,在庫!$B$4:$SS$16,J$19,0)),"")</f>
        <v/>
      </c>
      <c r="K75" s="102" t="str">
        <f ca="1">IFERROR(IF(K$19&lt;2,"",VLOOKUP($C75,在庫!$B$4:$SS$16,K$19,0)),"")</f>
        <v/>
      </c>
      <c r="L75" s="102" t="str">
        <f ca="1">IFERROR(IF(L$19&lt;2,"",VLOOKUP($C75,在庫!$B$4:$SS$16,L$19,0)),"")</f>
        <v/>
      </c>
      <c r="M75" s="102" t="str">
        <f ca="1">IFERROR(IF(M$19&lt;2,"",VLOOKUP($C75,在庫!$B$4:$SS$16,M$19,0)),"")</f>
        <v/>
      </c>
      <c r="N75" s="102" t="str">
        <f ca="1">IFERROR(IF(N$19&lt;2,"",VLOOKUP($C75,在庫!$B$4:$SS$16,N$19,0)),"")</f>
        <v/>
      </c>
      <c r="O75" s="102" t="str">
        <f ca="1">IFERROR(IF(O$19&lt;2,"",VLOOKUP($C75,在庫!$B$4:$SS$16,O$19,0)),"")</f>
        <v/>
      </c>
      <c r="P75" s="102" t="str">
        <f ca="1">IFERROR(IF(P$19&lt;2,"",VLOOKUP($C75,在庫!$B$4:$SS$16,P$19,0)),"")</f>
        <v/>
      </c>
      <c r="Q75" s="102" t="str">
        <f ca="1">IFERROR(IF(Q$19&lt;2,"",VLOOKUP($C75,在庫!$B$4:$SS$16,Q$19,0)),"")</f>
        <v/>
      </c>
      <c r="R75" s="102" t="str">
        <f ca="1">IFERROR(IF(R$19&lt;2,"",VLOOKUP($C75,在庫!$B$4:$SS$16,R$19,0)),"")</f>
        <v/>
      </c>
      <c r="S75" s="102" t="str">
        <f ca="1">IFERROR(IF(S$19&lt;2,"",VLOOKUP($C75,在庫!$B$4:$SS$16,S$19,0)),"")</f>
        <v/>
      </c>
      <c r="T75" s="102" t="str">
        <f ca="1">IFERROR(IF(T$19&lt;2,"",VLOOKUP($C75,在庫!$B$4:$SS$16,T$19,0)),"")</f>
        <v/>
      </c>
      <c r="U75" s="102" t="str">
        <f ca="1">IFERROR(IF(U$19&lt;2,"",VLOOKUP($C75,在庫!$B$4:$SS$16,U$19,0)),"")</f>
        <v/>
      </c>
      <c r="V75" s="102" t="str">
        <f ca="1">IFERROR(IF(V$19&lt;2,"",VLOOKUP($C75,在庫!$B$4:$SS$16,V$19,0)),"")</f>
        <v/>
      </c>
      <c r="W75" s="102" t="str">
        <f ca="1">IFERROR(IF(W$19&lt;2,"",VLOOKUP($C75,在庫!$B$4:$SS$16,W$19,0)),"")</f>
        <v/>
      </c>
      <c r="X75" s="102" t="str">
        <f ca="1">IFERROR(IF(X$19&lt;2,"",VLOOKUP($C75,在庫!$B$4:$SS$16,X$19,0)),"")</f>
        <v/>
      </c>
      <c r="Y75" s="102" t="str">
        <f ca="1">IFERROR(IF(Y$19&lt;2,"",VLOOKUP($C75,在庫!$B$4:$SS$16,Y$19,0)),"")</f>
        <v/>
      </c>
      <c r="Z75" s="102" t="str">
        <f ca="1">IFERROR(IF(Z$19&lt;2,"",VLOOKUP($C75,在庫!$B$4:$SS$16,Z$19,0)),"")</f>
        <v/>
      </c>
      <c r="AA75" s="102" t="str">
        <f ca="1">IFERROR(IF(AA$19&lt;2,"",VLOOKUP($C75,在庫!$B$4:$SS$16,AA$19,0)),"")</f>
        <v/>
      </c>
      <c r="AB75" s="102" t="str">
        <f ca="1">IFERROR(IF(AB$19&lt;2,"",VLOOKUP($C75,在庫!$B$4:$SS$16,AB$19,0)),"")</f>
        <v/>
      </c>
      <c r="AC75" s="102" t="str">
        <f ca="1">IFERROR(IF(AC$19&lt;2,"",VLOOKUP($C75,在庫!$B$4:$SS$16,AC$19,0)),"")</f>
        <v/>
      </c>
      <c r="AD75" s="102" t="str">
        <f ca="1">IFERROR(IF(AD$19&lt;2,"",VLOOKUP($C75,在庫!$B$4:$SS$16,AD$19,0)),"")</f>
        <v/>
      </c>
      <c r="AE75" s="102" t="str">
        <f ca="1">IFERROR(IF(AE$19&lt;2,"",VLOOKUP($C75,在庫!$B$4:$SS$16,AE$19,0)),"")</f>
        <v/>
      </c>
      <c r="AF75" s="102" t="str">
        <f ca="1">IFERROR(IF(AF$19&lt;2,"",VLOOKUP($C75,在庫!$B$4:$SS$16,AF$19,0)),"")</f>
        <v/>
      </c>
      <c r="AG75" s="102" t="str">
        <f ca="1">IFERROR(IF(AG$19&lt;2,"",VLOOKUP($C75,在庫!$B$4:$SS$16,AG$19,0)),"")</f>
        <v/>
      </c>
      <c r="AH75" s="112" t="str">
        <f ca="1">IFERROR(IF(AH$19&lt;2,"",VLOOKUP($C75,在庫!$B$4:$SS$16,AH$19,0)),"")</f>
        <v/>
      </c>
      <c r="AI75" s="59">
        <f t="shared" ca="1" si="30"/>
        <v>0</v>
      </c>
      <c r="AM75" s="178"/>
    </row>
    <row r="76" spans="1:41" ht="18" hidden="1" customHeight="1" x14ac:dyDescent="0.2">
      <c r="A76" s="4">
        <v>14</v>
      </c>
      <c r="B76" s="320"/>
      <c r="C76" s="217" t="str">
        <f t="shared" si="29"/>
        <v>0(販売室数)</v>
      </c>
      <c r="D76" s="101" t="str">
        <f ca="1">IFERROR(IF(D$19&lt;2,"",VLOOKUP($C76,在庫!$B$4:$SS$16,D$19,0)),"")</f>
        <v/>
      </c>
      <c r="E76" s="102" t="str">
        <f ca="1">IFERROR(IF(E$19&lt;2,"",VLOOKUP($C76,在庫!$B$4:$SS$16,E$19,0)),"")</f>
        <v/>
      </c>
      <c r="F76" s="102" t="str">
        <f ca="1">IFERROR(IF(F$19&lt;2,"",VLOOKUP($C76,在庫!$B$4:$SS$16,F$19,0)),"")</f>
        <v/>
      </c>
      <c r="G76" s="102" t="str">
        <f ca="1">IFERROR(IF(G$19&lt;2,"",VLOOKUP($C76,在庫!$B$4:$SS$16,G$19,0)),"")</f>
        <v/>
      </c>
      <c r="H76" s="102" t="str">
        <f ca="1">IFERROR(IF(H$19&lt;2,"",VLOOKUP($C76,在庫!$B$4:$SS$16,H$19,0)),"")</f>
        <v/>
      </c>
      <c r="I76" s="102" t="str">
        <f ca="1">IFERROR(IF(I$19&lt;2,"",VLOOKUP($C76,在庫!$B$4:$SS$16,I$19,0)),"")</f>
        <v/>
      </c>
      <c r="J76" s="102" t="str">
        <f ca="1">IFERROR(IF(J$19&lt;2,"",VLOOKUP($C76,在庫!$B$4:$SS$16,J$19,0)),"")</f>
        <v/>
      </c>
      <c r="K76" s="102" t="str">
        <f ca="1">IFERROR(IF(K$19&lt;2,"",VLOOKUP($C76,在庫!$B$4:$SS$16,K$19,0)),"")</f>
        <v/>
      </c>
      <c r="L76" s="102" t="str">
        <f ca="1">IFERROR(IF(L$19&lt;2,"",VLOOKUP($C76,在庫!$B$4:$SS$16,L$19,0)),"")</f>
        <v/>
      </c>
      <c r="M76" s="102" t="str">
        <f ca="1">IFERROR(IF(M$19&lt;2,"",VLOOKUP($C76,在庫!$B$4:$SS$16,M$19,0)),"")</f>
        <v/>
      </c>
      <c r="N76" s="102" t="str">
        <f ca="1">IFERROR(IF(N$19&lt;2,"",VLOOKUP($C76,在庫!$B$4:$SS$16,N$19,0)),"")</f>
        <v/>
      </c>
      <c r="O76" s="102" t="str">
        <f ca="1">IFERROR(IF(O$19&lt;2,"",VLOOKUP($C76,在庫!$B$4:$SS$16,O$19,0)),"")</f>
        <v/>
      </c>
      <c r="P76" s="102" t="str">
        <f ca="1">IFERROR(IF(P$19&lt;2,"",VLOOKUP($C76,在庫!$B$4:$SS$16,P$19,0)),"")</f>
        <v/>
      </c>
      <c r="Q76" s="102" t="str">
        <f ca="1">IFERROR(IF(Q$19&lt;2,"",VLOOKUP($C76,在庫!$B$4:$SS$16,Q$19,0)),"")</f>
        <v/>
      </c>
      <c r="R76" s="102" t="str">
        <f ca="1">IFERROR(IF(R$19&lt;2,"",VLOOKUP($C76,在庫!$B$4:$SS$16,R$19,0)),"")</f>
        <v/>
      </c>
      <c r="S76" s="102" t="str">
        <f ca="1">IFERROR(IF(S$19&lt;2,"",VLOOKUP($C76,在庫!$B$4:$SS$16,S$19,0)),"")</f>
        <v/>
      </c>
      <c r="T76" s="102" t="str">
        <f ca="1">IFERROR(IF(T$19&lt;2,"",VLOOKUP($C76,在庫!$B$4:$SS$16,T$19,0)),"")</f>
        <v/>
      </c>
      <c r="U76" s="102" t="str">
        <f ca="1">IFERROR(IF(U$19&lt;2,"",VLOOKUP($C76,在庫!$B$4:$SS$16,U$19,0)),"")</f>
        <v/>
      </c>
      <c r="V76" s="102" t="str">
        <f ca="1">IFERROR(IF(V$19&lt;2,"",VLOOKUP($C76,在庫!$B$4:$SS$16,V$19,0)),"")</f>
        <v/>
      </c>
      <c r="W76" s="102" t="str">
        <f ca="1">IFERROR(IF(W$19&lt;2,"",VLOOKUP($C76,在庫!$B$4:$SS$16,W$19,0)),"")</f>
        <v/>
      </c>
      <c r="X76" s="102" t="str">
        <f ca="1">IFERROR(IF(X$19&lt;2,"",VLOOKUP($C76,在庫!$B$4:$SS$16,X$19,0)),"")</f>
        <v/>
      </c>
      <c r="Y76" s="102" t="str">
        <f ca="1">IFERROR(IF(Y$19&lt;2,"",VLOOKUP($C76,在庫!$B$4:$SS$16,Y$19,0)),"")</f>
        <v/>
      </c>
      <c r="Z76" s="102" t="str">
        <f ca="1">IFERROR(IF(Z$19&lt;2,"",VLOOKUP($C76,在庫!$B$4:$SS$16,Z$19,0)),"")</f>
        <v/>
      </c>
      <c r="AA76" s="102" t="str">
        <f ca="1">IFERROR(IF(AA$19&lt;2,"",VLOOKUP($C76,在庫!$B$4:$SS$16,AA$19,0)),"")</f>
        <v/>
      </c>
      <c r="AB76" s="102" t="str">
        <f ca="1">IFERROR(IF(AB$19&lt;2,"",VLOOKUP($C76,在庫!$B$4:$SS$16,AB$19,0)),"")</f>
        <v/>
      </c>
      <c r="AC76" s="102" t="str">
        <f ca="1">IFERROR(IF(AC$19&lt;2,"",VLOOKUP($C76,在庫!$B$4:$SS$16,AC$19,0)),"")</f>
        <v/>
      </c>
      <c r="AD76" s="102" t="str">
        <f ca="1">IFERROR(IF(AD$19&lt;2,"",VLOOKUP($C76,在庫!$B$4:$SS$16,AD$19,0)),"")</f>
        <v/>
      </c>
      <c r="AE76" s="102" t="str">
        <f ca="1">IFERROR(IF(AE$19&lt;2,"",VLOOKUP($C76,在庫!$B$4:$SS$16,AE$19,0)),"")</f>
        <v/>
      </c>
      <c r="AF76" s="102" t="str">
        <f ca="1">IFERROR(IF(AF$19&lt;2,"",VLOOKUP($C76,在庫!$B$4:$SS$16,AF$19,0)),"")</f>
        <v/>
      </c>
      <c r="AG76" s="102" t="str">
        <f ca="1">IFERROR(IF(AG$19&lt;2,"",VLOOKUP($C76,在庫!$B$4:$SS$16,AG$19,0)),"")</f>
        <v/>
      </c>
      <c r="AH76" s="112" t="str">
        <f ca="1">IFERROR(IF(AH$19&lt;2,"",VLOOKUP($C76,在庫!$B$4:$SS$16,AH$19,0)),"")</f>
        <v/>
      </c>
      <c r="AI76" s="59">
        <f t="shared" ca="1" si="30"/>
        <v>0</v>
      </c>
      <c r="AM76" s="178"/>
    </row>
    <row r="77" spans="1:41" collapsed="1" x14ac:dyDescent="0.2">
      <c r="A77" s="4">
        <v>15</v>
      </c>
      <c r="B77" s="320"/>
      <c r="C77" s="217" t="s">
        <v>63</v>
      </c>
      <c r="D77" s="20">
        <f t="shared" ref="D77:AH77" ca="1" si="31">SUM(D71:D76)</f>
        <v>7</v>
      </c>
      <c r="E77" s="19">
        <f t="shared" ca="1" si="31"/>
        <v>7</v>
      </c>
      <c r="F77" s="19">
        <f t="shared" ca="1" si="31"/>
        <v>10</v>
      </c>
      <c r="G77" s="19">
        <f t="shared" ca="1" si="31"/>
        <v>6</v>
      </c>
      <c r="H77" s="19">
        <f t="shared" ca="1" si="31"/>
        <v>5</v>
      </c>
      <c r="I77" s="19">
        <f t="shared" ca="1" si="31"/>
        <v>6</v>
      </c>
      <c r="J77" s="19">
        <f t="shared" ca="1" si="31"/>
        <v>9</v>
      </c>
      <c r="K77" s="19">
        <f t="shared" ca="1" si="31"/>
        <v>3</v>
      </c>
      <c r="L77" s="19">
        <f t="shared" ca="1" si="31"/>
        <v>3</v>
      </c>
      <c r="M77" s="19">
        <f t="shared" ca="1" si="31"/>
        <v>6</v>
      </c>
      <c r="N77" s="19">
        <f t="shared" ca="1" si="31"/>
        <v>5</v>
      </c>
      <c r="O77" s="19">
        <f t="shared" ca="1" si="31"/>
        <v>5</v>
      </c>
      <c r="P77" s="19">
        <f t="shared" ca="1" si="31"/>
        <v>5</v>
      </c>
      <c r="Q77" s="19">
        <f t="shared" ca="1" si="31"/>
        <v>4</v>
      </c>
      <c r="R77" s="19">
        <f t="shared" ca="1" si="31"/>
        <v>4</v>
      </c>
      <c r="S77" s="19">
        <f t="shared" ca="1" si="31"/>
        <v>3</v>
      </c>
      <c r="T77" s="19">
        <f t="shared" ca="1" si="31"/>
        <v>6</v>
      </c>
      <c r="U77" s="19">
        <f t="shared" ca="1" si="31"/>
        <v>8</v>
      </c>
      <c r="V77" s="19">
        <f t="shared" ca="1" si="31"/>
        <v>6</v>
      </c>
      <c r="W77" s="19">
        <f t="shared" ca="1" si="31"/>
        <v>7</v>
      </c>
      <c r="X77" s="19">
        <f t="shared" ca="1" si="31"/>
        <v>9</v>
      </c>
      <c r="Y77" s="19">
        <f t="shared" ca="1" si="31"/>
        <v>8</v>
      </c>
      <c r="Z77" s="19">
        <f t="shared" ca="1" si="31"/>
        <v>6</v>
      </c>
      <c r="AA77" s="19">
        <f t="shared" ca="1" si="31"/>
        <v>10</v>
      </c>
      <c r="AB77" s="19">
        <f t="shared" ca="1" si="31"/>
        <v>11</v>
      </c>
      <c r="AC77" s="19">
        <f t="shared" ca="1" si="31"/>
        <v>10</v>
      </c>
      <c r="AD77" s="19">
        <f t="shared" ca="1" si="31"/>
        <v>7</v>
      </c>
      <c r="AE77" s="19">
        <f t="shared" ca="1" si="31"/>
        <v>12</v>
      </c>
      <c r="AF77" s="19">
        <f t="shared" ca="1" si="31"/>
        <v>12</v>
      </c>
      <c r="AG77" s="19">
        <f t="shared" ca="1" si="31"/>
        <v>12</v>
      </c>
      <c r="AH77" s="111">
        <f t="shared" ca="1" si="31"/>
        <v>10</v>
      </c>
      <c r="AI77" s="59">
        <f t="shared" ca="1" si="30"/>
        <v>222</v>
      </c>
      <c r="AL77" s="4" t="s">
        <v>211</v>
      </c>
      <c r="AM77" s="178">
        <f>AM72-AM71</f>
        <v>12250775</v>
      </c>
    </row>
    <row r="78" spans="1:41" ht="17.25" customHeight="1" x14ac:dyDescent="0.2">
      <c r="A78" s="4">
        <v>9</v>
      </c>
      <c r="B78" s="320"/>
      <c r="C78" s="217" t="str">
        <f>B3&amp;"(販売室数)"</f>
        <v>ラグジュアリープールヴィラ(販売室数)</v>
      </c>
      <c r="D78" s="60">
        <f ca="1">IFERROR(IF(D$19&lt;2,"",VLOOKUP($C78,在庫!$B$34:$LY$46,D$19,)),"")</f>
        <v>0</v>
      </c>
      <c r="E78" s="61">
        <f ca="1">IFERROR(IF(E$19&lt;2,"",VLOOKUP($C78,在庫!$B$34:$LY$46,E$19,)),"")</f>
        <v>0</v>
      </c>
      <c r="F78" s="61">
        <f ca="1">IFERROR(IF(F$19&lt;2,"",VLOOKUP($C78,在庫!$B$34:$LY$46,F$19,)),"")</f>
        <v>0</v>
      </c>
      <c r="G78" s="61">
        <f ca="1">IFERROR(IF(G$19&lt;2,"",VLOOKUP($C78,在庫!$B$34:$LY$46,G$19,)),"")</f>
        <v>0</v>
      </c>
      <c r="H78" s="61">
        <f ca="1">IFERROR(IF(H$19&lt;2,"",VLOOKUP($C78,在庫!$B$34:$LY$46,H$19,)),"")</f>
        <v>0</v>
      </c>
      <c r="I78" s="61">
        <f ca="1">IFERROR(IF(I$19&lt;2,"",VLOOKUP($C78,在庫!$B$34:$LY$46,I$19,)),"")</f>
        <v>0</v>
      </c>
      <c r="J78" s="61">
        <f ca="1">IFERROR(IF(J$19&lt;2,"",VLOOKUP($C78,在庫!$B$34:$LY$46,J$19,)),"")</f>
        <v>0</v>
      </c>
      <c r="K78" s="61">
        <f ca="1">IFERROR(IF(K$19&lt;2,"",VLOOKUP($C78,在庫!$B$34:$LY$46,K$19,)),"")</f>
        <v>0</v>
      </c>
      <c r="L78" s="61">
        <f ca="1">IFERROR(IF(L$19&lt;2,"",VLOOKUP($C78,在庫!$B$34:$LY$46,L$19,)),"")</f>
        <v>0</v>
      </c>
      <c r="M78" s="61">
        <f ca="1">IFERROR(IF(M$19&lt;2,"",VLOOKUP($C78,在庫!$B$34:$LY$46,M$19,)),"")</f>
        <v>0</v>
      </c>
      <c r="N78" s="61">
        <f ca="1">IFERROR(IF(N$19&lt;2,"",VLOOKUP($C78,在庫!$B$34:$LY$46,N$19,)),"")</f>
        <v>0</v>
      </c>
      <c r="O78" s="61">
        <f ca="1">IFERROR(IF(O$19&lt;2,"",VLOOKUP($C78,在庫!$B$34:$LY$46,O$19,)),"")</f>
        <v>1</v>
      </c>
      <c r="P78" s="61">
        <f ca="1">IFERROR(IF(P$19&lt;2,"",VLOOKUP($C78,在庫!$B$34:$LY$46,P$19,)),"")</f>
        <v>0</v>
      </c>
      <c r="Q78" s="61">
        <f ca="1">IFERROR(IF(Q$19&lt;2,"",VLOOKUP($C78,在庫!$B$34:$LY$46,Q$19,)),"")</f>
        <v>0</v>
      </c>
      <c r="R78" s="61">
        <f ca="1">IFERROR(IF(R$19&lt;2,"",VLOOKUP($C78,在庫!$B$34:$LY$46,R$19,)),"")</f>
        <v>0</v>
      </c>
      <c r="S78" s="61">
        <f ca="1">IFERROR(IF(S$19&lt;2,"",VLOOKUP($C78,在庫!$B$34:$LY$46,S$19,)),"")</f>
        <v>0</v>
      </c>
      <c r="T78" s="61">
        <f ca="1">IFERROR(IF(T$19&lt;2,"",VLOOKUP($C78,在庫!$B$34:$LY$46,T$19,)),"")</f>
        <v>0</v>
      </c>
      <c r="U78" s="61">
        <f ca="1">IFERROR(IF(U$19&lt;2,"",VLOOKUP($C78,在庫!$B$34:$LY$46,U$19,)),"")</f>
        <v>0</v>
      </c>
      <c r="V78" s="61">
        <f ca="1">IFERROR(IF(V$19&lt;2,"",VLOOKUP($C78,在庫!$B$34:$LY$46,V$19,)),"")</f>
        <v>0</v>
      </c>
      <c r="W78" s="61">
        <f ca="1">IFERROR(IF(W$19&lt;2,"",VLOOKUP($C78,在庫!$B$34:$LY$46,W$19,)),"")</f>
        <v>0</v>
      </c>
      <c r="X78" s="61">
        <f ca="1">IFERROR(IF(X$19&lt;2,"",VLOOKUP($C78,在庫!$B$34:$LY$46,X$19,)),"")</f>
        <v>0</v>
      </c>
      <c r="Y78" s="61">
        <f ca="1">IFERROR(IF(Y$19&lt;2,"",VLOOKUP($C78,在庫!$B$34:$LY$46,Y$19,)),"")</f>
        <v>0</v>
      </c>
      <c r="Z78" s="61">
        <f ca="1">IFERROR(IF(Z$19&lt;2,"",VLOOKUP($C78,在庫!$B$34:$LY$46,Z$19,)),"")</f>
        <v>0</v>
      </c>
      <c r="AA78" s="61">
        <f ca="1">IFERROR(IF(AA$19&lt;2,"",VLOOKUP($C78,在庫!$B$34:$LY$46,AA$19,)),"")</f>
        <v>0</v>
      </c>
      <c r="AB78" s="61">
        <f ca="1">IFERROR(IF(AB$19&lt;2,"",VLOOKUP($C78,在庫!$B$34:$LY$46,AB$19,)),"")</f>
        <v>0</v>
      </c>
      <c r="AC78" s="61">
        <f ca="1">IFERROR(IF(AC$19&lt;2,"",VLOOKUP($C78,在庫!$B$34:$LY$46,AC$19,)),"")</f>
        <v>1</v>
      </c>
      <c r="AD78" s="61">
        <f ca="1">IFERROR(IF(AD$19&lt;2,"",VLOOKUP($C78,在庫!$B$34:$LY$46,AD$19,)),"")</f>
        <v>1</v>
      </c>
      <c r="AE78" s="61">
        <f ca="1">IFERROR(IF(AE$19&lt;2,"",VLOOKUP($C78,在庫!$B$34:$LY$46,AE$19,)),"")</f>
        <v>1</v>
      </c>
      <c r="AF78" s="61">
        <f ca="1">IFERROR(IF(AF$19&lt;2,"",VLOOKUP($C78,在庫!$B$34:$LY$46,AF$19,)),"")</f>
        <v>0</v>
      </c>
      <c r="AG78" s="61">
        <f ca="1">IFERROR(IF(AG$19&lt;2,"",VLOOKUP($C78,在庫!$B$34:$LY$46,AG$19,)),"")</f>
        <v>-1</v>
      </c>
      <c r="AH78" s="113">
        <f ca="1">IFERROR(IF(AH$19&lt;2,"",VLOOKUP($C78,在庫!$B$34:$LY$46,AH$19,)),"")</f>
        <v>0</v>
      </c>
      <c r="AI78" s="59">
        <f t="shared" ca="1" si="30"/>
        <v>3</v>
      </c>
    </row>
    <row r="79" spans="1:41" ht="17.25" customHeight="1" x14ac:dyDescent="0.2">
      <c r="B79" s="320"/>
      <c r="C79" s="217" t="str">
        <f t="shared" ref="C79:C83" si="32">B4&amp;"(販売室数)"</f>
        <v>with SAUNA(販売室数)</v>
      </c>
      <c r="D79" s="60">
        <f ca="1">IFERROR(IF(D$19&lt;2,"",VLOOKUP($C79,在庫!$B$34:$LY$46,D$19,)),"")</f>
        <v>0</v>
      </c>
      <c r="E79" s="61">
        <f ca="1">IFERROR(IF(E$19&lt;2,"",VLOOKUP($C79,在庫!$B$34:$LY$46,E$19,)),"")</f>
        <v>0</v>
      </c>
      <c r="F79" s="61">
        <f ca="1">IFERROR(IF(F$19&lt;2,"",VLOOKUP($C79,在庫!$B$34:$LY$46,F$19,)),"")</f>
        <v>0</v>
      </c>
      <c r="G79" s="61">
        <f ca="1">IFERROR(IF(G$19&lt;2,"",VLOOKUP($C79,在庫!$B$34:$LY$46,G$19,)),"")</f>
        <v>0</v>
      </c>
      <c r="H79" s="61">
        <f ca="1">IFERROR(IF(H$19&lt;2,"",VLOOKUP($C79,在庫!$B$34:$LY$46,H$19,)),"")</f>
        <v>0</v>
      </c>
      <c r="I79" s="61">
        <f ca="1">IFERROR(IF(I$19&lt;2,"",VLOOKUP($C79,在庫!$B$34:$LY$46,I$19,)),"")</f>
        <v>0</v>
      </c>
      <c r="J79" s="61">
        <f ca="1">IFERROR(IF(J$19&lt;2,"",VLOOKUP($C79,在庫!$B$34:$LY$46,J$19,)),"")</f>
        <v>1</v>
      </c>
      <c r="K79" s="61">
        <f ca="1">IFERROR(IF(K$19&lt;2,"",VLOOKUP($C79,在庫!$B$34:$LY$46,K$19,)),"")</f>
        <v>0</v>
      </c>
      <c r="L79" s="61">
        <f ca="1">IFERROR(IF(L$19&lt;2,"",VLOOKUP($C79,在庫!$B$34:$LY$46,L$19,)),"")</f>
        <v>0</v>
      </c>
      <c r="M79" s="61">
        <f ca="1">IFERROR(IF(M$19&lt;2,"",VLOOKUP($C79,在庫!$B$34:$LY$46,M$19,)),"")</f>
        <v>0</v>
      </c>
      <c r="N79" s="61">
        <f ca="1">IFERROR(IF(N$19&lt;2,"",VLOOKUP($C79,在庫!$B$34:$LY$46,N$19,)),"")</f>
        <v>0</v>
      </c>
      <c r="O79" s="61">
        <f ca="1">IFERROR(IF(O$19&lt;2,"",VLOOKUP($C79,在庫!$B$34:$LY$46,O$19,)),"")</f>
        <v>0</v>
      </c>
      <c r="P79" s="61">
        <f ca="1">IFERROR(IF(P$19&lt;2,"",VLOOKUP($C79,在庫!$B$34:$LY$46,P$19,)),"")</f>
        <v>0</v>
      </c>
      <c r="Q79" s="61">
        <f ca="1">IFERROR(IF(Q$19&lt;2,"",VLOOKUP($C79,在庫!$B$34:$LY$46,Q$19,)),"")</f>
        <v>0</v>
      </c>
      <c r="R79" s="61">
        <f ca="1">IFERROR(IF(R$19&lt;2,"",VLOOKUP($C79,在庫!$B$34:$LY$46,R$19,)),"")</f>
        <v>0</v>
      </c>
      <c r="S79" s="61">
        <f ca="1">IFERROR(IF(S$19&lt;2,"",VLOOKUP($C79,在庫!$B$34:$LY$46,S$19,)),"")</f>
        <v>0</v>
      </c>
      <c r="T79" s="61">
        <f ca="1">IFERROR(IF(T$19&lt;2,"",VLOOKUP($C79,在庫!$B$34:$LY$46,T$19,)),"")</f>
        <v>0</v>
      </c>
      <c r="U79" s="61">
        <f ca="1">IFERROR(IF(U$19&lt;2,"",VLOOKUP($C79,在庫!$B$34:$LY$46,U$19,)),"")</f>
        <v>0</v>
      </c>
      <c r="V79" s="61">
        <f ca="1">IFERROR(IF(V$19&lt;2,"",VLOOKUP($C79,在庫!$B$34:$LY$46,V$19,)),"")</f>
        <v>0</v>
      </c>
      <c r="W79" s="61">
        <f ca="1">IFERROR(IF(W$19&lt;2,"",VLOOKUP($C79,在庫!$B$34:$LY$46,W$19,)),"")</f>
        <v>0</v>
      </c>
      <c r="X79" s="61">
        <f ca="1">IFERROR(IF(X$19&lt;2,"",VLOOKUP($C79,在庫!$B$34:$LY$46,X$19,)),"")</f>
        <v>0</v>
      </c>
      <c r="Y79" s="61">
        <f ca="1">IFERROR(IF(Y$19&lt;2,"",VLOOKUP($C79,在庫!$B$34:$LY$46,Y$19,)),"")</f>
        <v>0</v>
      </c>
      <c r="Z79" s="61">
        <f ca="1">IFERROR(IF(Z$19&lt;2,"",VLOOKUP($C79,在庫!$B$34:$LY$46,Z$19,)),"")</f>
        <v>0</v>
      </c>
      <c r="AA79" s="61">
        <f ca="1">IFERROR(IF(AA$19&lt;2,"",VLOOKUP($C79,在庫!$B$34:$LY$46,AA$19,)),"")</f>
        <v>0</v>
      </c>
      <c r="AB79" s="61">
        <f ca="1">IFERROR(IF(AB$19&lt;2,"",VLOOKUP($C79,在庫!$B$34:$LY$46,AB$19,)),"")</f>
        <v>0</v>
      </c>
      <c r="AC79" s="61">
        <f ca="1">IFERROR(IF(AC$19&lt;2,"",VLOOKUP($C79,在庫!$B$34:$LY$46,AC$19,)),"")</f>
        <v>0</v>
      </c>
      <c r="AD79" s="61">
        <f ca="1">IFERROR(IF(AD$19&lt;2,"",VLOOKUP($C79,在庫!$B$34:$LY$46,AD$19,)),"")</f>
        <v>0</v>
      </c>
      <c r="AE79" s="61">
        <f ca="1">IFERROR(IF(AE$19&lt;2,"",VLOOKUP($C79,在庫!$B$34:$LY$46,AE$19,)),"")</f>
        <v>0</v>
      </c>
      <c r="AF79" s="61">
        <f ca="1">IFERROR(IF(AF$19&lt;2,"",VLOOKUP($C79,在庫!$B$34:$LY$46,AF$19,)),"")</f>
        <v>0</v>
      </c>
      <c r="AG79" s="61">
        <f ca="1">IFERROR(IF(AG$19&lt;2,"",VLOOKUP($C79,在庫!$B$34:$LY$46,AG$19,)),"")</f>
        <v>0</v>
      </c>
      <c r="AH79" s="113">
        <f ca="1">IFERROR(IF(AH$19&lt;2,"",VLOOKUP($C79,在庫!$B$34:$LY$46,AH$19,)),"")</f>
        <v>0</v>
      </c>
      <c r="AI79" s="59">
        <f ca="1">SUM(D79:AH79)</f>
        <v>1</v>
      </c>
      <c r="AL79" s="4" t="s">
        <v>212</v>
      </c>
      <c r="AM79" s="4">
        <f ca="1">AI70*AN79</f>
        <v>127.19999999999999</v>
      </c>
      <c r="AN79" s="185">
        <v>0.6</v>
      </c>
    </row>
    <row r="80" spans="1:41" ht="17.25" hidden="1" customHeight="1" x14ac:dyDescent="0.2">
      <c r="B80" s="320"/>
      <c r="C80" s="217" t="str">
        <f t="shared" si="32"/>
        <v>0(販売室数)</v>
      </c>
      <c r="D80" s="60" t="str">
        <f ca="1">IFERROR(IF(D$19&lt;2,"",VLOOKUP($C80,在庫!$B$34:$LY$46,D$19,)),"")</f>
        <v/>
      </c>
      <c r="E80" s="61" t="str">
        <f ca="1">IFERROR(IF(E$19&lt;2,"",VLOOKUP($C80,在庫!$B$34:$LY$46,E$19,)),"")</f>
        <v/>
      </c>
      <c r="F80" s="61" t="str">
        <f ca="1">IFERROR(IF(F$19&lt;2,"",VLOOKUP($C80,在庫!$B$34:$LY$46,F$19,)),"")</f>
        <v/>
      </c>
      <c r="G80" s="61" t="str">
        <f ca="1">IFERROR(IF(G$19&lt;2,"",VLOOKUP($C80,在庫!$B$34:$LY$46,G$19,)),"")</f>
        <v/>
      </c>
      <c r="H80" s="61" t="str">
        <f ca="1">IFERROR(IF(H$19&lt;2,"",VLOOKUP($C80,在庫!$B$34:$LY$46,H$19,)),"")</f>
        <v/>
      </c>
      <c r="I80" s="61" t="str">
        <f ca="1">IFERROR(IF(I$19&lt;2,"",VLOOKUP($C80,在庫!$B$34:$LY$46,I$19,)),"")</f>
        <v/>
      </c>
      <c r="J80" s="61" t="str">
        <f ca="1">IFERROR(IF(J$19&lt;2,"",VLOOKUP($C80,在庫!$B$34:$LY$46,J$19,)),"")</f>
        <v/>
      </c>
      <c r="K80" s="61" t="str">
        <f ca="1">IFERROR(IF(K$19&lt;2,"",VLOOKUP($C80,在庫!$B$34:$LY$46,K$19,)),"")</f>
        <v/>
      </c>
      <c r="L80" s="61" t="str">
        <f ca="1">IFERROR(IF(L$19&lt;2,"",VLOOKUP($C80,在庫!$B$34:$LY$46,L$19,)),"")</f>
        <v/>
      </c>
      <c r="M80" s="61" t="str">
        <f ca="1">IFERROR(IF(M$19&lt;2,"",VLOOKUP($C80,在庫!$B$34:$LY$46,M$19,)),"")</f>
        <v/>
      </c>
      <c r="N80" s="61" t="str">
        <f ca="1">IFERROR(IF(N$19&lt;2,"",VLOOKUP($C80,在庫!$B$34:$LY$46,N$19,)),"")</f>
        <v/>
      </c>
      <c r="O80" s="61" t="str">
        <f ca="1">IFERROR(IF(O$19&lt;2,"",VLOOKUP($C80,在庫!$B$34:$LY$46,O$19,)),"")</f>
        <v/>
      </c>
      <c r="P80" s="61" t="str">
        <f ca="1">IFERROR(IF(P$19&lt;2,"",VLOOKUP($C80,在庫!$B$34:$LY$46,P$19,)),"")</f>
        <v/>
      </c>
      <c r="Q80" s="61" t="str">
        <f ca="1">IFERROR(IF(Q$19&lt;2,"",VLOOKUP($C80,在庫!$B$34:$LY$46,Q$19,)),"")</f>
        <v/>
      </c>
      <c r="R80" s="61" t="str">
        <f ca="1">IFERROR(IF(R$19&lt;2,"",VLOOKUP($C80,在庫!$B$34:$LY$46,R$19,)),"")</f>
        <v/>
      </c>
      <c r="S80" s="61" t="str">
        <f ca="1">IFERROR(IF(S$19&lt;2,"",VLOOKUP($C80,在庫!$B$34:$LY$46,S$19,)),"")</f>
        <v/>
      </c>
      <c r="T80" s="61" t="str">
        <f ca="1">IFERROR(IF(T$19&lt;2,"",VLOOKUP($C80,在庫!$B$34:$LY$46,T$19,)),"")</f>
        <v/>
      </c>
      <c r="U80" s="61" t="str">
        <f ca="1">IFERROR(IF(U$19&lt;2,"",VLOOKUP($C80,在庫!$B$34:$LY$46,U$19,)),"")</f>
        <v/>
      </c>
      <c r="V80" s="61" t="str">
        <f ca="1">IFERROR(IF(V$19&lt;2,"",VLOOKUP($C80,在庫!$B$34:$LY$46,V$19,)),"")</f>
        <v/>
      </c>
      <c r="W80" s="61" t="str">
        <f ca="1">IFERROR(IF(W$19&lt;2,"",VLOOKUP($C80,在庫!$B$34:$LY$46,W$19,)),"")</f>
        <v/>
      </c>
      <c r="X80" s="61" t="str">
        <f ca="1">IFERROR(IF(X$19&lt;2,"",VLOOKUP($C80,在庫!$B$34:$LY$46,X$19,)),"")</f>
        <v/>
      </c>
      <c r="Y80" s="61" t="str">
        <f ca="1">IFERROR(IF(Y$19&lt;2,"",VLOOKUP($C80,在庫!$B$34:$LY$46,Y$19,)),"")</f>
        <v/>
      </c>
      <c r="Z80" s="61" t="str">
        <f ca="1">IFERROR(IF(Z$19&lt;2,"",VLOOKUP($C80,在庫!$B$34:$LY$46,Z$19,)),"")</f>
        <v/>
      </c>
      <c r="AA80" s="61" t="str">
        <f ca="1">IFERROR(IF(AA$19&lt;2,"",VLOOKUP($C80,在庫!$B$34:$LY$46,AA$19,)),"")</f>
        <v/>
      </c>
      <c r="AB80" s="61" t="str">
        <f ca="1">IFERROR(IF(AB$19&lt;2,"",VLOOKUP($C80,在庫!$B$34:$LY$46,AB$19,)),"")</f>
        <v/>
      </c>
      <c r="AC80" s="61" t="str">
        <f ca="1">IFERROR(IF(AC$19&lt;2,"",VLOOKUP($C80,在庫!$B$34:$LY$46,AC$19,)),"")</f>
        <v/>
      </c>
      <c r="AD80" s="61" t="str">
        <f ca="1">IFERROR(IF(AD$19&lt;2,"",VLOOKUP($C80,在庫!$B$34:$LY$46,AD$19,)),"")</f>
        <v/>
      </c>
      <c r="AE80" s="61" t="str">
        <f ca="1">IFERROR(IF(AE$19&lt;2,"",VLOOKUP($C80,在庫!$B$34:$LY$46,AE$19,)),"")</f>
        <v/>
      </c>
      <c r="AF80" s="61" t="str">
        <f ca="1">IFERROR(IF(AF$19&lt;2,"",VLOOKUP($C80,在庫!$B$34:$LY$46,AF$19,)),"")</f>
        <v/>
      </c>
      <c r="AG80" s="61" t="str">
        <f ca="1">IFERROR(IF(AG$19&lt;2,"",VLOOKUP($C80,在庫!$B$34:$LY$46,AG$19,)),"")</f>
        <v/>
      </c>
      <c r="AH80" s="113" t="str">
        <f ca="1">IFERROR(IF(AH$19&lt;2,"",VLOOKUP($C80,在庫!$B$34:$LY$46,AH$19,)),"")</f>
        <v/>
      </c>
      <c r="AI80" s="59">
        <f ca="1">SUM(D80:AH80)</f>
        <v>0</v>
      </c>
    </row>
    <row r="81" spans="1:39" ht="17.25" hidden="1" customHeight="1" x14ac:dyDescent="0.2">
      <c r="B81" s="320"/>
      <c r="C81" s="217" t="str">
        <f t="shared" si="32"/>
        <v>0(販売室数)</v>
      </c>
      <c r="D81" s="60" t="str">
        <f ca="1">IFERROR(IF(D$19&lt;2,"",VLOOKUP($C81,在庫!$B$34:$LY$46,D$19,)),"")</f>
        <v/>
      </c>
      <c r="E81" s="61" t="str">
        <f ca="1">IFERROR(IF(E$19&lt;2,"",VLOOKUP($C81,在庫!$B$34:$LY$46,E$19,)),"")</f>
        <v/>
      </c>
      <c r="F81" s="61" t="str">
        <f ca="1">IFERROR(IF(F$19&lt;2,"",VLOOKUP($C81,在庫!$B$34:$LY$46,F$19,)),"")</f>
        <v/>
      </c>
      <c r="G81" s="61" t="str">
        <f ca="1">IFERROR(IF(G$19&lt;2,"",VLOOKUP($C81,在庫!$B$34:$LY$46,G$19,)),"")</f>
        <v/>
      </c>
      <c r="H81" s="61" t="str">
        <f ca="1">IFERROR(IF(H$19&lt;2,"",VLOOKUP($C81,在庫!$B$34:$LY$46,H$19,)),"")</f>
        <v/>
      </c>
      <c r="I81" s="61" t="str">
        <f ca="1">IFERROR(IF(I$19&lt;2,"",VLOOKUP($C81,在庫!$B$34:$LY$46,I$19,)),"")</f>
        <v/>
      </c>
      <c r="J81" s="61" t="str">
        <f ca="1">IFERROR(IF(J$19&lt;2,"",VLOOKUP($C81,在庫!$B$34:$LY$46,J$19,)),"")</f>
        <v/>
      </c>
      <c r="K81" s="61" t="str">
        <f ca="1">IFERROR(IF(K$19&lt;2,"",VLOOKUP($C81,在庫!$B$34:$LY$46,K$19,)),"")</f>
        <v/>
      </c>
      <c r="L81" s="61" t="str">
        <f ca="1">IFERROR(IF(L$19&lt;2,"",VLOOKUP($C81,在庫!$B$34:$LY$46,L$19,)),"")</f>
        <v/>
      </c>
      <c r="M81" s="61" t="str">
        <f ca="1">IFERROR(IF(M$19&lt;2,"",VLOOKUP($C81,在庫!$B$34:$LY$46,M$19,)),"")</f>
        <v/>
      </c>
      <c r="N81" s="61" t="str">
        <f ca="1">IFERROR(IF(N$19&lt;2,"",VLOOKUP($C81,在庫!$B$34:$LY$46,N$19,)),"")</f>
        <v/>
      </c>
      <c r="O81" s="61" t="str">
        <f ca="1">IFERROR(IF(O$19&lt;2,"",VLOOKUP($C81,在庫!$B$34:$LY$46,O$19,)),"")</f>
        <v/>
      </c>
      <c r="P81" s="61" t="str">
        <f ca="1">IFERROR(IF(P$19&lt;2,"",VLOOKUP($C81,在庫!$B$34:$LY$46,P$19,)),"")</f>
        <v/>
      </c>
      <c r="Q81" s="61" t="str">
        <f ca="1">IFERROR(IF(Q$19&lt;2,"",VLOOKUP($C81,在庫!$B$34:$LY$46,Q$19,)),"")</f>
        <v/>
      </c>
      <c r="R81" s="61" t="str">
        <f ca="1">IFERROR(IF(R$19&lt;2,"",VLOOKUP($C81,在庫!$B$34:$LY$46,R$19,)),"")</f>
        <v/>
      </c>
      <c r="S81" s="61" t="str">
        <f ca="1">IFERROR(IF(S$19&lt;2,"",VLOOKUP($C81,在庫!$B$34:$LY$46,S$19,)),"")</f>
        <v/>
      </c>
      <c r="T81" s="61" t="str">
        <f ca="1">IFERROR(IF(T$19&lt;2,"",VLOOKUP($C81,在庫!$B$34:$LY$46,T$19,)),"")</f>
        <v/>
      </c>
      <c r="U81" s="61" t="str">
        <f ca="1">IFERROR(IF(U$19&lt;2,"",VLOOKUP($C81,在庫!$B$34:$LY$46,U$19,)),"")</f>
        <v/>
      </c>
      <c r="V81" s="61" t="str">
        <f ca="1">IFERROR(IF(V$19&lt;2,"",VLOOKUP($C81,在庫!$B$34:$LY$46,V$19,)),"")</f>
        <v/>
      </c>
      <c r="W81" s="61" t="str">
        <f ca="1">IFERROR(IF(W$19&lt;2,"",VLOOKUP($C81,在庫!$B$34:$LY$46,W$19,)),"")</f>
        <v/>
      </c>
      <c r="X81" s="61" t="str">
        <f ca="1">IFERROR(IF(X$19&lt;2,"",VLOOKUP($C81,在庫!$B$34:$LY$46,X$19,)),"")</f>
        <v/>
      </c>
      <c r="Y81" s="61" t="str">
        <f ca="1">IFERROR(IF(Y$19&lt;2,"",VLOOKUP($C81,在庫!$B$34:$LY$46,Y$19,)),"")</f>
        <v/>
      </c>
      <c r="Z81" s="61" t="str">
        <f ca="1">IFERROR(IF(Z$19&lt;2,"",VLOOKUP($C81,在庫!$B$34:$LY$46,Z$19,)),"")</f>
        <v/>
      </c>
      <c r="AA81" s="61" t="str">
        <f ca="1">IFERROR(IF(AA$19&lt;2,"",VLOOKUP($C81,在庫!$B$34:$LY$46,AA$19,)),"")</f>
        <v/>
      </c>
      <c r="AB81" s="61" t="str">
        <f ca="1">IFERROR(IF(AB$19&lt;2,"",VLOOKUP($C81,在庫!$B$34:$LY$46,AB$19,)),"")</f>
        <v/>
      </c>
      <c r="AC81" s="61" t="str">
        <f ca="1">IFERROR(IF(AC$19&lt;2,"",VLOOKUP($C81,在庫!$B$34:$LY$46,AC$19,)),"")</f>
        <v/>
      </c>
      <c r="AD81" s="61" t="str">
        <f ca="1">IFERROR(IF(AD$19&lt;2,"",VLOOKUP($C81,在庫!$B$34:$LY$46,AD$19,)),"")</f>
        <v/>
      </c>
      <c r="AE81" s="61" t="str">
        <f ca="1">IFERROR(IF(AE$19&lt;2,"",VLOOKUP($C81,在庫!$B$34:$LY$46,AE$19,)),"")</f>
        <v/>
      </c>
      <c r="AF81" s="61" t="str">
        <f ca="1">IFERROR(IF(AF$19&lt;2,"",VLOOKUP($C81,在庫!$B$34:$LY$46,AF$19,)),"")</f>
        <v/>
      </c>
      <c r="AG81" s="61" t="str">
        <f ca="1">IFERROR(IF(AG$19&lt;2,"",VLOOKUP($C81,在庫!$B$34:$LY$46,AG$19,)),"")</f>
        <v/>
      </c>
      <c r="AH81" s="113" t="str">
        <f ca="1">IFERROR(IF(AH$19&lt;2,"",VLOOKUP($C81,在庫!$B$34:$LY$46,AH$19,)),"")</f>
        <v/>
      </c>
      <c r="AI81" s="59">
        <f t="shared" ref="AI81:AI84" ca="1" si="33">SUM(D81:AH81)</f>
        <v>0</v>
      </c>
    </row>
    <row r="82" spans="1:39" ht="17.25" hidden="1" customHeight="1" x14ac:dyDescent="0.2">
      <c r="B82" s="320"/>
      <c r="C82" s="217" t="str">
        <f t="shared" si="32"/>
        <v>0(販売室数)</v>
      </c>
      <c r="D82" s="60" t="str">
        <f ca="1">IFERROR(IF(D$19&lt;2,"",VLOOKUP($C82,在庫!$B$34:$LY$46,D$19,)),"")</f>
        <v/>
      </c>
      <c r="E82" s="61" t="str">
        <f ca="1">IFERROR(IF(E$19&lt;2,"",VLOOKUP($C82,在庫!$B$34:$LY$46,E$19,)),"")</f>
        <v/>
      </c>
      <c r="F82" s="61" t="str">
        <f ca="1">IFERROR(IF(F$19&lt;2,"",VLOOKUP($C82,在庫!$B$34:$LY$46,F$19,)),"")</f>
        <v/>
      </c>
      <c r="G82" s="61" t="str">
        <f ca="1">IFERROR(IF(G$19&lt;2,"",VLOOKUP($C82,在庫!$B$34:$LY$46,G$19,)),"")</f>
        <v/>
      </c>
      <c r="H82" s="61" t="str">
        <f ca="1">IFERROR(IF(H$19&lt;2,"",VLOOKUP($C82,在庫!$B$34:$LY$46,H$19,)),"")</f>
        <v/>
      </c>
      <c r="I82" s="61" t="str">
        <f ca="1">IFERROR(IF(I$19&lt;2,"",VLOOKUP($C82,在庫!$B$34:$LY$46,I$19,)),"")</f>
        <v/>
      </c>
      <c r="J82" s="61" t="str">
        <f ca="1">IFERROR(IF(J$19&lt;2,"",VLOOKUP($C82,在庫!$B$34:$LY$46,J$19,)),"")</f>
        <v/>
      </c>
      <c r="K82" s="61" t="str">
        <f ca="1">IFERROR(IF(K$19&lt;2,"",VLOOKUP($C82,在庫!$B$34:$LY$46,K$19,)),"")</f>
        <v/>
      </c>
      <c r="L82" s="61" t="str">
        <f ca="1">IFERROR(IF(L$19&lt;2,"",VLOOKUP($C82,在庫!$B$34:$LY$46,L$19,)),"")</f>
        <v/>
      </c>
      <c r="M82" s="61" t="str">
        <f ca="1">IFERROR(IF(M$19&lt;2,"",VLOOKUP($C82,在庫!$B$34:$LY$46,M$19,)),"")</f>
        <v/>
      </c>
      <c r="N82" s="61" t="str">
        <f ca="1">IFERROR(IF(N$19&lt;2,"",VLOOKUP($C82,在庫!$B$34:$LY$46,N$19,)),"")</f>
        <v/>
      </c>
      <c r="O82" s="61" t="str">
        <f ca="1">IFERROR(IF(O$19&lt;2,"",VLOOKUP($C82,在庫!$B$34:$LY$46,O$19,)),"")</f>
        <v/>
      </c>
      <c r="P82" s="61" t="str">
        <f ca="1">IFERROR(IF(P$19&lt;2,"",VLOOKUP($C82,在庫!$B$34:$LY$46,P$19,)),"")</f>
        <v/>
      </c>
      <c r="Q82" s="61" t="str">
        <f ca="1">IFERROR(IF(Q$19&lt;2,"",VLOOKUP($C82,在庫!$B$34:$LY$46,Q$19,)),"")</f>
        <v/>
      </c>
      <c r="R82" s="61" t="str">
        <f ca="1">IFERROR(IF(R$19&lt;2,"",VLOOKUP($C82,在庫!$B$34:$LY$46,R$19,)),"")</f>
        <v/>
      </c>
      <c r="S82" s="61" t="str">
        <f ca="1">IFERROR(IF(S$19&lt;2,"",VLOOKUP($C82,在庫!$B$34:$LY$46,S$19,)),"")</f>
        <v/>
      </c>
      <c r="T82" s="61" t="str">
        <f ca="1">IFERROR(IF(T$19&lt;2,"",VLOOKUP($C82,在庫!$B$34:$LY$46,T$19,)),"")</f>
        <v/>
      </c>
      <c r="U82" s="61" t="str">
        <f ca="1">IFERROR(IF(U$19&lt;2,"",VLOOKUP($C82,在庫!$B$34:$LY$46,U$19,)),"")</f>
        <v/>
      </c>
      <c r="V82" s="61" t="str">
        <f ca="1">IFERROR(IF(V$19&lt;2,"",VLOOKUP($C82,在庫!$B$34:$LY$46,V$19,)),"")</f>
        <v/>
      </c>
      <c r="W82" s="61" t="str">
        <f ca="1">IFERROR(IF(W$19&lt;2,"",VLOOKUP($C82,在庫!$B$34:$LY$46,W$19,)),"")</f>
        <v/>
      </c>
      <c r="X82" s="61" t="str">
        <f ca="1">IFERROR(IF(X$19&lt;2,"",VLOOKUP($C82,在庫!$B$34:$LY$46,X$19,)),"")</f>
        <v/>
      </c>
      <c r="Y82" s="61" t="str">
        <f ca="1">IFERROR(IF(Y$19&lt;2,"",VLOOKUP($C82,在庫!$B$34:$LY$46,Y$19,)),"")</f>
        <v/>
      </c>
      <c r="Z82" s="61" t="str">
        <f ca="1">IFERROR(IF(Z$19&lt;2,"",VLOOKUP($C82,在庫!$B$34:$LY$46,Z$19,)),"")</f>
        <v/>
      </c>
      <c r="AA82" s="61" t="str">
        <f ca="1">IFERROR(IF(AA$19&lt;2,"",VLOOKUP($C82,在庫!$B$34:$LY$46,AA$19,)),"")</f>
        <v/>
      </c>
      <c r="AB82" s="61" t="str">
        <f ca="1">IFERROR(IF(AB$19&lt;2,"",VLOOKUP($C82,在庫!$B$34:$LY$46,AB$19,)),"")</f>
        <v/>
      </c>
      <c r="AC82" s="61" t="str">
        <f ca="1">IFERROR(IF(AC$19&lt;2,"",VLOOKUP($C82,在庫!$B$34:$LY$46,AC$19,)),"")</f>
        <v/>
      </c>
      <c r="AD82" s="61" t="str">
        <f ca="1">IFERROR(IF(AD$19&lt;2,"",VLOOKUP($C82,在庫!$B$34:$LY$46,AD$19,)),"")</f>
        <v/>
      </c>
      <c r="AE82" s="61" t="str">
        <f ca="1">IFERROR(IF(AE$19&lt;2,"",VLOOKUP($C82,在庫!$B$34:$LY$46,AE$19,)),"")</f>
        <v/>
      </c>
      <c r="AF82" s="61" t="str">
        <f ca="1">IFERROR(IF(AF$19&lt;2,"",VLOOKUP($C82,在庫!$B$34:$LY$46,AF$19,)),"")</f>
        <v/>
      </c>
      <c r="AG82" s="61" t="str">
        <f ca="1">IFERROR(IF(AG$19&lt;2,"",VLOOKUP($C82,在庫!$B$34:$LY$46,AG$19,)),"")</f>
        <v/>
      </c>
      <c r="AH82" s="113" t="str">
        <f ca="1">IFERROR(IF(AH$19&lt;2,"",VLOOKUP($C82,在庫!$B$34:$LY$46,AH$19,)),"")</f>
        <v/>
      </c>
      <c r="AI82" s="59">
        <f t="shared" ca="1" si="33"/>
        <v>0</v>
      </c>
    </row>
    <row r="83" spans="1:39" ht="18" hidden="1" customHeight="1" x14ac:dyDescent="0.2">
      <c r="A83" s="4">
        <v>14</v>
      </c>
      <c r="B83" s="320"/>
      <c r="C83" s="217" t="str">
        <f t="shared" si="32"/>
        <v>0(販売室数)</v>
      </c>
      <c r="D83" s="60" t="str">
        <f ca="1">IFERROR(IF(D$19&lt;2,"",VLOOKUP($C83,在庫!$B$34:$LY$46,D$19,)),"")</f>
        <v/>
      </c>
      <c r="E83" s="61" t="str">
        <f ca="1">IFERROR(IF(E$19&lt;2,"",VLOOKUP($C83,在庫!$B$34:$LY$46,E$19,)),"")</f>
        <v/>
      </c>
      <c r="F83" s="61" t="str">
        <f ca="1">IFERROR(IF(F$19&lt;2,"",VLOOKUP($C83,在庫!$B$34:$LY$46,F$19,)),"")</f>
        <v/>
      </c>
      <c r="G83" s="61" t="str">
        <f ca="1">IFERROR(IF(G$19&lt;2,"",VLOOKUP($C83,在庫!$B$34:$LY$46,G$19,)),"")</f>
        <v/>
      </c>
      <c r="H83" s="61" t="str">
        <f ca="1">IFERROR(IF(H$19&lt;2,"",VLOOKUP($C83,在庫!$B$34:$LY$46,H$19,)),"")</f>
        <v/>
      </c>
      <c r="I83" s="61" t="str">
        <f ca="1">IFERROR(IF(I$19&lt;2,"",VLOOKUP($C83,在庫!$B$34:$LY$46,I$19,)),"")</f>
        <v/>
      </c>
      <c r="J83" s="61" t="str">
        <f ca="1">IFERROR(IF(J$19&lt;2,"",VLOOKUP($C83,在庫!$B$34:$LY$46,J$19,)),"")</f>
        <v/>
      </c>
      <c r="K83" s="61" t="str">
        <f ca="1">IFERROR(IF(K$19&lt;2,"",VLOOKUP($C83,在庫!$B$34:$LY$46,K$19,)),"")</f>
        <v/>
      </c>
      <c r="L83" s="61" t="str">
        <f ca="1">IFERROR(IF(L$19&lt;2,"",VLOOKUP($C83,在庫!$B$34:$LY$46,L$19,)),"")</f>
        <v/>
      </c>
      <c r="M83" s="61" t="str">
        <f ca="1">IFERROR(IF(M$19&lt;2,"",VLOOKUP($C83,在庫!$B$34:$LY$46,M$19,)),"")</f>
        <v/>
      </c>
      <c r="N83" s="61" t="str">
        <f ca="1">IFERROR(IF(N$19&lt;2,"",VLOOKUP($C83,在庫!$B$34:$LY$46,N$19,)),"")</f>
        <v/>
      </c>
      <c r="O83" s="61" t="str">
        <f ca="1">IFERROR(IF(O$19&lt;2,"",VLOOKUP($C83,在庫!$B$34:$LY$46,O$19,)),"")</f>
        <v/>
      </c>
      <c r="P83" s="61" t="str">
        <f ca="1">IFERROR(IF(P$19&lt;2,"",VLOOKUP($C83,在庫!$B$34:$LY$46,P$19,)),"")</f>
        <v/>
      </c>
      <c r="Q83" s="61" t="str">
        <f ca="1">IFERROR(IF(Q$19&lt;2,"",VLOOKUP($C83,在庫!$B$34:$LY$46,Q$19,)),"")</f>
        <v/>
      </c>
      <c r="R83" s="61" t="str">
        <f ca="1">IFERROR(IF(R$19&lt;2,"",VLOOKUP($C83,在庫!$B$34:$LY$46,R$19,)),"")</f>
        <v/>
      </c>
      <c r="S83" s="61" t="str">
        <f ca="1">IFERROR(IF(S$19&lt;2,"",VLOOKUP($C83,在庫!$B$34:$LY$46,S$19,)),"")</f>
        <v/>
      </c>
      <c r="T83" s="61" t="str">
        <f ca="1">IFERROR(IF(T$19&lt;2,"",VLOOKUP($C83,在庫!$B$34:$LY$46,T$19,)),"")</f>
        <v/>
      </c>
      <c r="U83" s="61" t="str">
        <f ca="1">IFERROR(IF(U$19&lt;2,"",VLOOKUP($C83,在庫!$B$34:$LY$46,U$19,)),"")</f>
        <v/>
      </c>
      <c r="V83" s="61" t="str">
        <f ca="1">IFERROR(IF(V$19&lt;2,"",VLOOKUP($C83,在庫!$B$34:$LY$46,V$19,)),"")</f>
        <v/>
      </c>
      <c r="W83" s="61" t="str">
        <f ca="1">IFERROR(IF(W$19&lt;2,"",VLOOKUP($C83,在庫!$B$34:$LY$46,W$19,)),"")</f>
        <v/>
      </c>
      <c r="X83" s="61" t="str">
        <f ca="1">IFERROR(IF(X$19&lt;2,"",VLOOKUP($C83,在庫!$B$34:$LY$46,X$19,)),"")</f>
        <v/>
      </c>
      <c r="Y83" s="61" t="str">
        <f ca="1">IFERROR(IF(Y$19&lt;2,"",VLOOKUP($C83,在庫!$B$34:$LY$46,Y$19,)),"")</f>
        <v/>
      </c>
      <c r="Z83" s="61" t="str">
        <f ca="1">IFERROR(IF(Z$19&lt;2,"",VLOOKUP($C83,在庫!$B$34:$LY$46,Z$19,)),"")</f>
        <v/>
      </c>
      <c r="AA83" s="61" t="str">
        <f ca="1">IFERROR(IF(AA$19&lt;2,"",VLOOKUP($C83,在庫!$B$34:$LY$46,AA$19,)),"")</f>
        <v/>
      </c>
      <c r="AB83" s="61" t="str">
        <f ca="1">IFERROR(IF(AB$19&lt;2,"",VLOOKUP($C83,在庫!$B$34:$LY$46,AB$19,)),"")</f>
        <v/>
      </c>
      <c r="AC83" s="61" t="str">
        <f ca="1">IFERROR(IF(AC$19&lt;2,"",VLOOKUP($C83,在庫!$B$34:$LY$46,AC$19,)),"")</f>
        <v/>
      </c>
      <c r="AD83" s="61" t="str">
        <f ca="1">IFERROR(IF(AD$19&lt;2,"",VLOOKUP($C83,在庫!$B$34:$LY$46,AD$19,)),"")</f>
        <v/>
      </c>
      <c r="AE83" s="61" t="str">
        <f ca="1">IFERROR(IF(AE$19&lt;2,"",VLOOKUP($C83,在庫!$B$34:$LY$46,AE$19,)),"")</f>
        <v/>
      </c>
      <c r="AF83" s="61" t="str">
        <f ca="1">IFERROR(IF(AF$19&lt;2,"",VLOOKUP($C83,在庫!$B$34:$LY$46,AF$19,)),"")</f>
        <v/>
      </c>
      <c r="AG83" s="61" t="str">
        <f ca="1">IFERROR(IF(AG$19&lt;2,"",VLOOKUP($C83,在庫!$B$34:$LY$46,AG$19,)),"")</f>
        <v/>
      </c>
      <c r="AH83" s="113" t="str">
        <f ca="1">IFERROR(IF(AH$19&lt;2,"",VLOOKUP($C83,在庫!$B$34:$LY$46,AH$19,)),"")</f>
        <v/>
      </c>
      <c r="AI83" s="59">
        <f t="shared" ca="1" si="33"/>
        <v>0</v>
      </c>
    </row>
    <row r="84" spans="1:39" ht="18" collapsed="1" thickBot="1" x14ac:dyDescent="0.25">
      <c r="B84" s="321"/>
      <c r="C84" s="218" t="s">
        <v>64</v>
      </c>
      <c r="D84" s="105">
        <f t="shared" ref="D84:AH84" ca="1" si="34">SUM(D78:D83)</f>
        <v>0</v>
      </c>
      <c r="E84" s="106">
        <f t="shared" ca="1" si="34"/>
        <v>0</v>
      </c>
      <c r="F84" s="106">
        <f t="shared" ca="1" si="34"/>
        <v>0</v>
      </c>
      <c r="G84" s="106">
        <f t="shared" ca="1" si="34"/>
        <v>0</v>
      </c>
      <c r="H84" s="106">
        <f t="shared" ca="1" si="34"/>
        <v>0</v>
      </c>
      <c r="I84" s="106">
        <f t="shared" ca="1" si="34"/>
        <v>0</v>
      </c>
      <c r="J84" s="106">
        <f t="shared" ca="1" si="34"/>
        <v>1</v>
      </c>
      <c r="K84" s="106">
        <f t="shared" ca="1" si="34"/>
        <v>0</v>
      </c>
      <c r="L84" s="106">
        <f t="shared" ca="1" si="34"/>
        <v>0</v>
      </c>
      <c r="M84" s="106">
        <f t="shared" ca="1" si="34"/>
        <v>0</v>
      </c>
      <c r="N84" s="106">
        <f t="shared" ca="1" si="34"/>
        <v>0</v>
      </c>
      <c r="O84" s="106">
        <f t="shared" ca="1" si="34"/>
        <v>1</v>
      </c>
      <c r="P84" s="106">
        <f t="shared" ca="1" si="34"/>
        <v>0</v>
      </c>
      <c r="Q84" s="106">
        <f t="shared" ca="1" si="34"/>
        <v>0</v>
      </c>
      <c r="R84" s="106">
        <f t="shared" ca="1" si="34"/>
        <v>0</v>
      </c>
      <c r="S84" s="106">
        <f t="shared" ca="1" si="34"/>
        <v>0</v>
      </c>
      <c r="T84" s="106">
        <f t="shared" ca="1" si="34"/>
        <v>0</v>
      </c>
      <c r="U84" s="106">
        <f t="shared" ca="1" si="34"/>
        <v>0</v>
      </c>
      <c r="V84" s="106">
        <f t="shared" ca="1" si="34"/>
        <v>0</v>
      </c>
      <c r="W84" s="106">
        <f t="shared" ca="1" si="34"/>
        <v>0</v>
      </c>
      <c r="X84" s="106">
        <f t="shared" ca="1" si="34"/>
        <v>0</v>
      </c>
      <c r="Y84" s="106">
        <f t="shared" ca="1" si="34"/>
        <v>0</v>
      </c>
      <c r="Z84" s="106">
        <f t="shared" ca="1" si="34"/>
        <v>0</v>
      </c>
      <c r="AA84" s="106">
        <f t="shared" ca="1" si="34"/>
        <v>0</v>
      </c>
      <c r="AB84" s="106">
        <f t="shared" ca="1" si="34"/>
        <v>0</v>
      </c>
      <c r="AC84" s="106">
        <f t="shared" ca="1" si="34"/>
        <v>1</v>
      </c>
      <c r="AD84" s="106">
        <f t="shared" ca="1" si="34"/>
        <v>1</v>
      </c>
      <c r="AE84" s="106">
        <f t="shared" ca="1" si="34"/>
        <v>1</v>
      </c>
      <c r="AF84" s="106">
        <f t="shared" ca="1" si="34"/>
        <v>0</v>
      </c>
      <c r="AG84" s="106">
        <f t="shared" ca="1" si="34"/>
        <v>-1</v>
      </c>
      <c r="AH84" s="114">
        <f t="shared" ca="1" si="34"/>
        <v>0</v>
      </c>
      <c r="AI84" s="59">
        <f t="shared" ca="1" si="33"/>
        <v>4</v>
      </c>
      <c r="AJ84" s="178">
        <f ca="1">INDEX(予算!$K$3:$K$54,MATCH($D$29,予算!$B$3:$B$54,0),1)/AI84</f>
        <v>40236</v>
      </c>
      <c r="AL84" s="4" t="s">
        <v>213</v>
      </c>
      <c r="AM84" s="178">
        <f ca="1">AM77/AM79</f>
        <v>96311.124213836491</v>
      </c>
    </row>
    <row r="85" spans="1:39" x14ac:dyDescent="0.2">
      <c r="B85" s="322" t="s">
        <v>65</v>
      </c>
      <c r="C85" s="219" t="str">
        <f>$B$3&amp;"(単泊)"</f>
        <v>ラグジュアリープールヴィラ(単泊)</v>
      </c>
      <c r="D85" s="133"/>
      <c r="E85" s="136"/>
      <c r="F85" s="134"/>
      <c r="G85" s="136"/>
      <c r="H85" s="134"/>
      <c r="I85" s="136"/>
      <c r="J85" s="134"/>
      <c r="K85" s="136"/>
      <c r="L85" s="134"/>
      <c r="M85" s="136"/>
      <c r="N85" s="136"/>
      <c r="O85" s="136"/>
      <c r="P85" s="134"/>
      <c r="Q85" s="134"/>
      <c r="R85" s="134"/>
      <c r="S85" s="134" t="s">
        <v>234</v>
      </c>
      <c r="T85" s="134"/>
      <c r="U85" s="136"/>
      <c r="V85" s="136"/>
      <c r="W85" s="136"/>
      <c r="X85" s="136"/>
      <c r="Y85" s="136"/>
      <c r="Z85" s="136"/>
      <c r="AA85" s="136"/>
      <c r="AB85" s="134" t="s">
        <v>66</v>
      </c>
      <c r="AC85" s="134"/>
      <c r="AD85" s="134"/>
      <c r="AE85" s="134" t="s">
        <v>67</v>
      </c>
      <c r="AF85" s="134" t="s">
        <v>67</v>
      </c>
      <c r="AG85" s="136" t="s">
        <v>91</v>
      </c>
      <c r="AH85" s="135"/>
    </row>
    <row r="86" spans="1:39" x14ac:dyDescent="0.2">
      <c r="B86" s="323"/>
      <c r="C86" s="220" t="str">
        <f>$F$1</f>
        <v>WEB割</v>
      </c>
      <c r="D86" s="147" t="str">
        <f ca="1">IF(D64=0,"Close",(IFERROR(HLOOKUP(D85,$D$2:$BC$3,2,FALSE),"")))</f>
        <v/>
      </c>
      <c r="E86" s="148" t="str">
        <f t="shared" ref="E86:AH86" ca="1" si="35">IF(E64=0,"Close",(IFERROR(HLOOKUP(E85,$D$2:$BC$3,2,FALSE),"")))</f>
        <v/>
      </c>
      <c r="F86" s="149" t="str">
        <f t="shared" ca="1" si="35"/>
        <v/>
      </c>
      <c r="G86" s="148" t="str">
        <f t="shared" ca="1" si="35"/>
        <v/>
      </c>
      <c r="H86" s="149" t="str">
        <f t="shared" ca="1" si="35"/>
        <v/>
      </c>
      <c r="I86" s="148" t="str">
        <f t="shared" ca="1" si="35"/>
        <v/>
      </c>
      <c r="J86" s="149" t="str">
        <f t="shared" ca="1" si="35"/>
        <v/>
      </c>
      <c r="K86" s="148" t="str">
        <f t="shared" ca="1" si="35"/>
        <v/>
      </c>
      <c r="L86" s="149" t="str">
        <f t="shared" ca="1" si="35"/>
        <v/>
      </c>
      <c r="M86" s="148" t="str">
        <f t="shared" ca="1" si="35"/>
        <v/>
      </c>
      <c r="N86" s="149" t="str">
        <f t="shared" ca="1" si="35"/>
        <v/>
      </c>
      <c r="O86" s="148" t="str">
        <f t="shared" ca="1" si="35"/>
        <v/>
      </c>
      <c r="P86" s="149" t="str">
        <f t="shared" ca="1" si="35"/>
        <v/>
      </c>
      <c r="Q86" s="148" t="str">
        <f t="shared" ca="1" si="35"/>
        <v/>
      </c>
      <c r="R86" s="149" t="str">
        <f t="shared" ca="1" si="35"/>
        <v/>
      </c>
      <c r="S86" s="148">
        <f t="shared" ca="1" si="35"/>
        <v>39500</v>
      </c>
      <c r="T86" s="149" t="str">
        <f t="shared" ca="1" si="35"/>
        <v/>
      </c>
      <c r="U86" s="148" t="str">
        <f t="shared" ca="1" si="35"/>
        <v/>
      </c>
      <c r="V86" s="149" t="str">
        <f t="shared" ca="1" si="35"/>
        <v/>
      </c>
      <c r="W86" s="148" t="str">
        <f t="shared" ca="1" si="35"/>
        <v/>
      </c>
      <c r="X86" s="149" t="str">
        <f t="shared" ca="1" si="35"/>
        <v/>
      </c>
      <c r="Y86" s="148" t="str">
        <f t="shared" ca="1" si="35"/>
        <v/>
      </c>
      <c r="Z86" s="149" t="str">
        <f t="shared" ca="1" si="35"/>
        <v/>
      </c>
      <c r="AA86" s="148" t="str">
        <f t="shared" ca="1" si="35"/>
        <v/>
      </c>
      <c r="AB86" s="149">
        <f t="shared" ca="1" si="35"/>
        <v>70500</v>
      </c>
      <c r="AC86" s="148" t="str">
        <f t="shared" ca="1" si="35"/>
        <v/>
      </c>
      <c r="AD86" s="149" t="str">
        <f t="shared" ca="1" si="35"/>
        <v/>
      </c>
      <c r="AE86" s="148">
        <f t="shared" ca="1" si="35"/>
        <v>132000</v>
      </c>
      <c r="AF86" s="149">
        <f t="shared" ca="1" si="35"/>
        <v>132000</v>
      </c>
      <c r="AG86" s="148">
        <f t="shared" ca="1" si="35"/>
        <v>152000</v>
      </c>
      <c r="AH86" s="150" t="str">
        <f t="shared" ca="1" si="35"/>
        <v/>
      </c>
    </row>
    <row r="87" spans="1:39" x14ac:dyDescent="0.2">
      <c r="B87" s="323"/>
      <c r="C87" s="220" t="str">
        <f>$B$3&amp;"(連泊)"</f>
        <v>ラグジュアリープールヴィラ(連泊)</v>
      </c>
      <c r="D87" s="143" t="str">
        <f>IF(D$85="","",D$85)</f>
        <v/>
      </c>
      <c r="E87" s="144" t="str">
        <f t="shared" ref="E87:AH87" si="36">IF(E$85="","",E$85)</f>
        <v/>
      </c>
      <c r="F87" s="145" t="str">
        <f t="shared" si="36"/>
        <v/>
      </c>
      <c r="G87" s="144" t="str">
        <f t="shared" si="36"/>
        <v/>
      </c>
      <c r="H87" s="145" t="str">
        <f t="shared" si="36"/>
        <v/>
      </c>
      <c r="I87" s="144" t="str">
        <f t="shared" si="36"/>
        <v/>
      </c>
      <c r="J87" s="145" t="str">
        <f t="shared" si="36"/>
        <v/>
      </c>
      <c r="K87" s="144" t="str">
        <f t="shared" si="36"/>
        <v/>
      </c>
      <c r="L87" s="145" t="str">
        <f t="shared" si="36"/>
        <v/>
      </c>
      <c r="M87" s="144" t="str">
        <f t="shared" si="36"/>
        <v/>
      </c>
      <c r="N87" s="145" t="str">
        <f t="shared" si="36"/>
        <v/>
      </c>
      <c r="O87" s="144" t="str">
        <f t="shared" si="36"/>
        <v/>
      </c>
      <c r="P87" s="145" t="str">
        <f t="shared" si="36"/>
        <v/>
      </c>
      <c r="Q87" s="144" t="str">
        <f t="shared" si="36"/>
        <v/>
      </c>
      <c r="R87" s="145" t="str">
        <f t="shared" si="36"/>
        <v/>
      </c>
      <c r="S87" s="144" t="str">
        <f t="shared" si="36"/>
        <v>B</v>
      </c>
      <c r="T87" s="145" t="str">
        <f t="shared" si="36"/>
        <v/>
      </c>
      <c r="U87" s="144" t="str">
        <f t="shared" si="36"/>
        <v/>
      </c>
      <c r="V87" s="145" t="str">
        <f t="shared" si="36"/>
        <v/>
      </c>
      <c r="W87" s="144" t="str">
        <f t="shared" si="36"/>
        <v/>
      </c>
      <c r="X87" s="145" t="str">
        <f t="shared" si="36"/>
        <v/>
      </c>
      <c r="Y87" s="144" t="str">
        <f t="shared" si="36"/>
        <v/>
      </c>
      <c r="Z87" s="145" t="str">
        <f t="shared" si="36"/>
        <v/>
      </c>
      <c r="AA87" s="144" t="str">
        <f t="shared" si="36"/>
        <v/>
      </c>
      <c r="AB87" s="145" t="str">
        <f t="shared" si="36"/>
        <v>M</v>
      </c>
      <c r="AC87" s="144" t="str">
        <f t="shared" si="36"/>
        <v/>
      </c>
      <c r="AD87" s="145" t="str">
        <f t="shared" si="36"/>
        <v/>
      </c>
      <c r="AE87" s="144" t="str">
        <f t="shared" si="36"/>
        <v>W</v>
      </c>
      <c r="AF87" s="145" t="str">
        <f t="shared" si="36"/>
        <v>W</v>
      </c>
      <c r="AG87" s="144" t="str">
        <f t="shared" si="36"/>
        <v>X</v>
      </c>
      <c r="AH87" s="146" t="str">
        <f t="shared" si="36"/>
        <v/>
      </c>
    </row>
    <row r="88" spans="1:39" ht="18" thickBot="1" x14ac:dyDescent="0.25">
      <c r="B88" s="323"/>
      <c r="C88" s="221" t="str">
        <f>$F$10</f>
        <v>連泊</v>
      </c>
      <c r="D88" s="127" t="str">
        <f ca="1">IF(D64=0,"Close",(IFERROR(HLOOKUP(D87,$D$11:$BC$12,2,FALSE),"")))</f>
        <v/>
      </c>
      <c r="E88" s="131" t="str">
        <f t="shared" ref="E88:AH88" ca="1" si="37">IF(E64=0,"Close",(IFERROR(HLOOKUP(E87,$D$11:$BC$12,2,FALSE),"")))</f>
        <v/>
      </c>
      <c r="F88" s="129" t="str">
        <f t="shared" ca="1" si="37"/>
        <v/>
      </c>
      <c r="G88" s="131" t="str">
        <f t="shared" ca="1" si="37"/>
        <v/>
      </c>
      <c r="H88" s="129" t="str">
        <f t="shared" ca="1" si="37"/>
        <v/>
      </c>
      <c r="I88" s="131" t="str">
        <f t="shared" ca="1" si="37"/>
        <v/>
      </c>
      <c r="J88" s="129" t="str">
        <f t="shared" ca="1" si="37"/>
        <v/>
      </c>
      <c r="K88" s="131" t="str">
        <f t="shared" ca="1" si="37"/>
        <v/>
      </c>
      <c r="L88" s="129" t="str">
        <f t="shared" ca="1" si="37"/>
        <v/>
      </c>
      <c r="M88" s="131" t="str">
        <f t="shared" ca="1" si="37"/>
        <v/>
      </c>
      <c r="N88" s="129" t="str">
        <f t="shared" ca="1" si="37"/>
        <v/>
      </c>
      <c r="O88" s="131" t="str">
        <f t="shared" ca="1" si="37"/>
        <v/>
      </c>
      <c r="P88" s="129" t="str">
        <f t="shared" ca="1" si="37"/>
        <v/>
      </c>
      <c r="Q88" s="131" t="str">
        <f t="shared" ca="1" si="37"/>
        <v/>
      </c>
      <c r="R88" s="129" t="str">
        <f t="shared" ca="1" si="37"/>
        <v/>
      </c>
      <c r="S88" s="131">
        <f t="shared" ca="1" si="37"/>
        <v>35550</v>
      </c>
      <c r="T88" s="129" t="str">
        <f t="shared" ca="1" si="37"/>
        <v/>
      </c>
      <c r="U88" s="131" t="str">
        <f t="shared" ca="1" si="37"/>
        <v/>
      </c>
      <c r="V88" s="129" t="str">
        <f t="shared" ca="1" si="37"/>
        <v/>
      </c>
      <c r="W88" s="131" t="str">
        <f t="shared" ca="1" si="37"/>
        <v/>
      </c>
      <c r="X88" s="129" t="str">
        <f t="shared" ca="1" si="37"/>
        <v/>
      </c>
      <c r="Y88" s="131" t="str">
        <f t="shared" ca="1" si="37"/>
        <v/>
      </c>
      <c r="Z88" s="129" t="str">
        <f t="shared" ca="1" si="37"/>
        <v/>
      </c>
      <c r="AA88" s="131" t="str">
        <f t="shared" ca="1" si="37"/>
        <v/>
      </c>
      <c r="AB88" s="129">
        <f t="shared" ca="1" si="37"/>
        <v>63450</v>
      </c>
      <c r="AC88" s="131" t="str">
        <f t="shared" ca="1" si="37"/>
        <v/>
      </c>
      <c r="AD88" s="129" t="str">
        <f t="shared" ca="1" si="37"/>
        <v/>
      </c>
      <c r="AE88" s="131">
        <f t="shared" ca="1" si="37"/>
        <v>118800</v>
      </c>
      <c r="AF88" s="129">
        <f t="shared" ca="1" si="37"/>
        <v>118800</v>
      </c>
      <c r="AG88" s="131">
        <f t="shared" ca="1" si="37"/>
        <v>136800</v>
      </c>
      <c r="AH88" s="109" t="str">
        <f t="shared" ca="1" si="37"/>
        <v/>
      </c>
    </row>
    <row r="89" spans="1:39" x14ac:dyDescent="0.2">
      <c r="B89" s="323"/>
      <c r="C89" s="219" t="str">
        <f>$B$4&amp;"(単泊)"</f>
        <v>with SAUNA(単泊)</v>
      </c>
      <c r="D89" s="133" t="str">
        <f>IF(D$85="","",D$85)</f>
        <v/>
      </c>
      <c r="E89" s="136" t="str">
        <f t="shared" ref="E89:AH89" si="38">IF(E$85="","",E$85)</f>
        <v/>
      </c>
      <c r="F89" s="134" t="str">
        <f t="shared" si="38"/>
        <v/>
      </c>
      <c r="G89" s="136" t="str">
        <f t="shared" si="38"/>
        <v/>
      </c>
      <c r="H89" s="134" t="str">
        <f t="shared" si="38"/>
        <v/>
      </c>
      <c r="I89" s="136" t="str">
        <f t="shared" si="38"/>
        <v/>
      </c>
      <c r="J89" s="134" t="str">
        <f t="shared" si="38"/>
        <v/>
      </c>
      <c r="K89" s="136" t="str">
        <f t="shared" si="38"/>
        <v/>
      </c>
      <c r="L89" s="134" t="str">
        <f t="shared" si="38"/>
        <v/>
      </c>
      <c r="M89" s="136" t="str">
        <f t="shared" si="38"/>
        <v/>
      </c>
      <c r="N89" s="134" t="str">
        <f t="shared" si="38"/>
        <v/>
      </c>
      <c r="O89" s="136" t="str">
        <f t="shared" si="38"/>
        <v/>
      </c>
      <c r="P89" s="134" t="str">
        <f t="shared" si="38"/>
        <v/>
      </c>
      <c r="Q89" s="136" t="str">
        <f t="shared" si="38"/>
        <v/>
      </c>
      <c r="R89" s="134" t="str">
        <f t="shared" si="38"/>
        <v/>
      </c>
      <c r="S89" s="136" t="str">
        <f t="shared" si="38"/>
        <v>B</v>
      </c>
      <c r="T89" s="134" t="str">
        <f t="shared" si="38"/>
        <v/>
      </c>
      <c r="U89" s="136" t="str">
        <f t="shared" si="38"/>
        <v/>
      </c>
      <c r="V89" s="134" t="str">
        <f t="shared" si="38"/>
        <v/>
      </c>
      <c r="W89" s="136" t="str">
        <f t="shared" si="38"/>
        <v/>
      </c>
      <c r="X89" s="134" t="str">
        <f t="shared" si="38"/>
        <v/>
      </c>
      <c r="Y89" s="136" t="str">
        <f t="shared" si="38"/>
        <v/>
      </c>
      <c r="Z89" s="134" t="str">
        <f t="shared" si="38"/>
        <v/>
      </c>
      <c r="AA89" s="136" t="str">
        <f t="shared" si="38"/>
        <v/>
      </c>
      <c r="AB89" s="134" t="str">
        <f t="shared" si="38"/>
        <v>M</v>
      </c>
      <c r="AC89" s="136" t="str">
        <f t="shared" si="38"/>
        <v/>
      </c>
      <c r="AD89" s="134" t="str">
        <f t="shared" si="38"/>
        <v/>
      </c>
      <c r="AE89" s="136" t="str">
        <f t="shared" si="38"/>
        <v>W</v>
      </c>
      <c r="AF89" s="134" t="str">
        <f t="shared" si="38"/>
        <v>W</v>
      </c>
      <c r="AG89" s="136" t="str">
        <f t="shared" si="38"/>
        <v>X</v>
      </c>
      <c r="AH89" s="135" t="str">
        <f t="shared" si="38"/>
        <v/>
      </c>
    </row>
    <row r="90" spans="1:39" x14ac:dyDescent="0.2">
      <c r="B90" s="323"/>
      <c r="C90" s="220" t="str">
        <f>$F$1</f>
        <v>WEB割</v>
      </c>
      <c r="D90" s="147" t="str">
        <f ca="1">IF(D65=0,"Close",(IFERROR(HLOOKUP(D89,$D$2:$BC$4,3,FALSE),"")))</f>
        <v>Close</v>
      </c>
      <c r="E90" s="148" t="str">
        <f t="shared" ref="E90:AH90" ca="1" si="39">IF(E65=0,"Close",(IFERROR(HLOOKUP(E89,$D$2:$BC$4,3,FALSE),"")))</f>
        <v/>
      </c>
      <c r="F90" s="149" t="str">
        <f t="shared" ca="1" si="39"/>
        <v>Close</v>
      </c>
      <c r="G90" s="148" t="str">
        <f t="shared" ca="1" si="39"/>
        <v>Close</v>
      </c>
      <c r="H90" s="149" t="str">
        <f t="shared" ca="1" si="39"/>
        <v/>
      </c>
      <c r="I90" s="148" t="str">
        <f t="shared" ca="1" si="39"/>
        <v/>
      </c>
      <c r="J90" s="149" t="str">
        <f t="shared" ca="1" si="39"/>
        <v>Close</v>
      </c>
      <c r="K90" s="148" t="str">
        <f t="shared" ca="1" si="39"/>
        <v/>
      </c>
      <c r="L90" s="149" t="str">
        <f t="shared" ca="1" si="39"/>
        <v/>
      </c>
      <c r="M90" s="148" t="str">
        <f t="shared" ca="1" si="39"/>
        <v/>
      </c>
      <c r="N90" s="149" t="str">
        <f t="shared" ca="1" si="39"/>
        <v/>
      </c>
      <c r="O90" s="148" t="str">
        <f t="shared" ca="1" si="39"/>
        <v/>
      </c>
      <c r="P90" s="149" t="str">
        <f t="shared" ca="1" si="39"/>
        <v>Close</v>
      </c>
      <c r="Q90" s="148" t="str">
        <f t="shared" ca="1" si="39"/>
        <v/>
      </c>
      <c r="R90" s="149" t="str">
        <f t="shared" ca="1" si="39"/>
        <v/>
      </c>
      <c r="S90" s="148">
        <f t="shared" ca="1" si="39"/>
        <v>49500</v>
      </c>
      <c r="T90" s="149" t="str">
        <f t="shared" ca="1" si="39"/>
        <v>Close</v>
      </c>
      <c r="U90" s="148" t="str">
        <f t="shared" ca="1" si="39"/>
        <v>Close</v>
      </c>
      <c r="V90" s="149" t="str">
        <f t="shared" ca="1" si="39"/>
        <v/>
      </c>
      <c r="W90" s="148" t="str">
        <f t="shared" ca="1" si="39"/>
        <v/>
      </c>
      <c r="X90" s="149" t="str">
        <f t="shared" ca="1" si="39"/>
        <v>Close</v>
      </c>
      <c r="Y90" s="148" t="str">
        <f t="shared" ca="1" si="39"/>
        <v>Close</v>
      </c>
      <c r="Z90" s="149" t="str">
        <f t="shared" ca="1" si="39"/>
        <v>Close</v>
      </c>
      <c r="AA90" s="148" t="str">
        <f t="shared" ca="1" si="39"/>
        <v/>
      </c>
      <c r="AB90" s="149">
        <f t="shared" ca="1" si="39"/>
        <v>80500</v>
      </c>
      <c r="AC90" s="148" t="str">
        <f t="shared" ca="1" si="39"/>
        <v/>
      </c>
      <c r="AD90" s="149" t="str">
        <f t="shared" ca="1" si="39"/>
        <v>Close</v>
      </c>
      <c r="AE90" s="148" t="str">
        <f t="shared" ca="1" si="39"/>
        <v>Close</v>
      </c>
      <c r="AF90" s="149" t="str">
        <f t="shared" ca="1" si="39"/>
        <v>Close</v>
      </c>
      <c r="AG90" s="148" t="str">
        <f t="shared" ca="1" si="39"/>
        <v>Close</v>
      </c>
      <c r="AH90" s="150" t="str">
        <f t="shared" ca="1" si="39"/>
        <v>Close</v>
      </c>
    </row>
    <row r="91" spans="1:39" x14ac:dyDescent="0.2">
      <c r="B91" s="323"/>
      <c r="C91" s="220" t="str">
        <f>$B$4&amp;"(連泊)"</f>
        <v>with SAUNA(連泊)</v>
      </c>
      <c r="D91" s="143" t="str">
        <f>IF(D$87="","",D$87)</f>
        <v/>
      </c>
      <c r="E91" s="144" t="str">
        <f t="shared" ref="E91:AH91" si="40">IF(E$87="","",E$87)</f>
        <v/>
      </c>
      <c r="F91" s="145" t="str">
        <f t="shared" si="40"/>
        <v/>
      </c>
      <c r="G91" s="144" t="str">
        <f t="shared" si="40"/>
        <v/>
      </c>
      <c r="H91" s="145" t="str">
        <f t="shared" si="40"/>
        <v/>
      </c>
      <c r="I91" s="144" t="str">
        <f t="shared" si="40"/>
        <v/>
      </c>
      <c r="J91" s="145" t="str">
        <f t="shared" si="40"/>
        <v/>
      </c>
      <c r="K91" s="144" t="str">
        <f t="shared" si="40"/>
        <v/>
      </c>
      <c r="L91" s="145" t="str">
        <f t="shared" si="40"/>
        <v/>
      </c>
      <c r="M91" s="144" t="str">
        <f t="shared" si="40"/>
        <v/>
      </c>
      <c r="N91" s="145" t="str">
        <f t="shared" si="40"/>
        <v/>
      </c>
      <c r="O91" s="144" t="str">
        <f t="shared" si="40"/>
        <v/>
      </c>
      <c r="P91" s="145" t="str">
        <f t="shared" si="40"/>
        <v/>
      </c>
      <c r="Q91" s="144" t="str">
        <f t="shared" si="40"/>
        <v/>
      </c>
      <c r="R91" s="145" t="str">
        <f t="shared" si="40"/>
        <v/>
      </c>
      <c r="S91" s="144" t="str">
        <f t="shared" si="40"/>
        <v>B</v>
      </c>
      <c r="T91" s="145" t="str">
        <f t="shared" si="40"/>
        <v/>
      </c>
      <c r="U91" s="144" t="str">
        <f t="shared" si="40"/>
        <v/>
      </c>
      <c r="V91" s="145" t="str">
        <f t="shared" si="40"/>
        <v/>
      </c>
      <c r="W91" s="144" t="str">
        <f t="shared" si="40"/>
        <v/>
      </c>
      <c r="X91" s="145" t="str">
        <f t="shared" si="40"/>
        <v/>
      </c>
      <c r="Y91" s="144" t="str">
        <f t="shared" si="40"/>
        <v/>
      </c>
      <c r="Z91" s="145" t="str">
        <f t="shared" si="40"/>
        <v/>
      </c>
      <c r="AA91" s="144" t="str">
        <f t="shared" si="40"/>
        <v/>
      </c>
      <c r="AB91" s="145" t="str">
        <f t="shared" si="40"/>
        <v>M</v>
      </c>
      <c r="AC91" s="144" t="str">
        <f t="shared" si="40"/>
        <v/>
      </c>
      <c r="AD91" s="145" t="str">
        <f t="shared" si="40"/>
        <v/>
      </c>
      <c r="AE91" s="144" t="str">
        <f t="shared" si="40"/>
        <v>W</v>
      </c>
      <c r="AF91" s="145" t="str">
        <f t="shared" si="40"/>
        <v>W</v>
      </c>
      <c r="AG91" s="144" t="str">
        <f t="shared" si="40"/>
        <v>X</v>
      </c>
      <c r="AH91" s="146" t="str">
        <f t="shared" si="40"/>
        <v/>
      </c>
    </row>
    <row r="92" spans="1:39" ht="18" thickBot="1" x14ac:dyDescent="0.25">
      <c r="B92" s="323"/>
      <c r="C92" s="221" t="str">
        <f>$F$10</f>
        <v>連泊</v>
      </c>
      <c r="D92" s="127" t="str">
        <f ca="1">IF(D65=0,"Close",(IFERROR(HLOOKUP(D91,$D$11:$BC$13,3,FALSE),"")))</f>
        <v>Close</v>
      </c>
      <c r="E92" s="131" t="str">
        <f t="shared" ref="E92:AH92" ca="1" si="41">IF(E65=0,"Close",(IFERROR(HLOOKUP(E91,$D$11:$BC$13,3,FALSE),"")))</f>
        <v/>
      </c>
      <c r="F92" s="129" t="str">
        <f t="shared" ca="1" si="41"/>
        <v>Close</v>
      </c>
      <c r="G92" s="131" t="str">
        <f t="shared" ca="1" si="41"/>
        <v>Close</v>
      </c>
      <c r="H92" s="129" t="str">
        <f t="shared" ca="1" si="41"/>
        <v/>
      </c>
      <c r="I92" s="131" t="str">
        <f t="shared" ca="1" si="41"/>
        <v/>
      </c>
      <c r="J92" s="129" t="str">
        <f t="shared" ca="1" si="41"/>
        <v>Close</v>
      </c>
      <c r="K92" s="131" t="str">
        <f t="shared" ca="1" si="41"/>
        <v/>
      </c>
      <c r="L92" s="129" t="str">
        <f t="shared" ca="1" si="41"/>
        <v/>
      </c>
      <c r="M92" s="131" t="str">
        <f t="shared" ca="1" si="41"/>
        <v/>
      </c>
      <c r="N92" s="129" t="str">
        <f t="shared" ca="1" si="41"/>
        <v/>
      </c>
      <c r="O92" s="131" t="str">
        <f t="shared" ca="1" si="41"/>
        <v/>
      </c>
      <c r="P92" s="129" t="str">
        <f t="shared" ca="1" si="41"/>
        <v>Close</v>
      </c>
      <c r="Q92" s="131" t="str">
        <f t="shared" ca="1" si="41"/>
        <v/>
      </c>
      <c r="R92" s="129" t="str">
        <f t="shared" ca="1" si="41"/>
        <v/>
      </c>
      <c r="S92" s="131">
        <f t="shared" ca="1" si="41"/>
        <v>44550</v>
      </c>
      <c r="T92" s="129" t="str">
        <f t="shared" ca="1" si="41"/>
        <v>Close</v>
      </c>
      <c r="U92" s="131" t="str">
        <f t="shared" ca="1" si="41"/>
        <v>Close</v>
      </c>
      <c r="V92" s="129" t="str">
        <f t="shared" ca="1" si="41"/>
        <v/>
      </c>
      <c r="W92" s="131" t="str">
        <f t="shared" ca="1" si="41"/>
        <v/>
      </c>
      <c r="X92" s="129" t="str">
        <f t="shared" ca="1" si="41"/>
        <v>Close</v>
      </c>
      <c r="Y92" s="131" t="str">
        <f t="shared" ca="1" si="41"/>
        <v>Close</v>
      </c>
      <c r="Z92" s="129" t="str">
        <f t="shared" ca="1" si="41"/>
        <v>Close</v>
      </c>
      <c r="AA92" s="131" t="str">
        <f t="shared" ca="1" si="41"/>
        <v/>
      </c>
      <c r="AB92" s="129">
        <f t="shared" ca="1" si="41"/>
        <v>72450</v>
      </c>
      <c r="AC92" s="131" t="str">
        <f t="shared" ca="1" si="41"/>
        <v/>
      </c>
      <c r="AD92" s="129" t="str">
        <f t="shared" ca="1" si="41"/>
        <v>Close</v>
      </c>
      <c r="AE92" s="131" t="str">
        <f t="shared" ca="1" si="41"/>
        <v>Close</v>
      </c>
      <c r="AF92" s="129" t="str">
        <f t="shared" ca="1" si="41"/>
        <v>Close</v>
      </c>
      <c r="AG92" s="131" t="str">
        <f t="shared" ca="1" si="41"/>
        <v>Close</v>
      </c>
      <c r="AH92" s="109" t="str">
        <f t="shared" ca="1" si="41"/>
        <v>Close</v>
      </c>
    </row>
    <row r="93" spans="1:39" ht="18" hidden="1" thickBot="1" x14ac:dyDescent="0.25">
      <c r="B93" s="323"/>
      <c r="C93" s="219" t="str">
        <f>$B$5&amp;"(単泊)"</f>
        <v>0(単泊)</v>
      </c>
      <c r="D93" s="133" t="str">
        <f>IF(D$85="","",D$85)</f>
        <v/>
      </c>
      <c r="E93" s="136" t="str">
        <f t="shared" ref="E93:AH93" si="42">IF(E$85="","",E$85)</f>
        <v/>
      </c>
      <c r="F93" s="134" t="str">
        <f t="shared" si="42"/>
        <v/>
      </c>
      <c r="G93" s="136" t="str">
        <f t="shared" si="42"/>
        <v/>
      </c>
      <c r="H93" s="134" t="str">
        <f t="shared" si="42"/>
        <v/>
      </c>
      <c r="I93" s="136" t="str">
        <f t="shared" si="42"/>
        <v/>
      </c>
      <c r="J93" s="134" t="str">
        <f t="shared" si="42"/>
        <v/>
      </c>
      <c r="K93" s="136" t="str">
        <f t="shared" si="42"/>
        <v/>
      </c>
      <c r="L93" s="134" t="str">
        <f t="shared" si="42"/>
        <v/>
      </c>
      <c r="M93" s="136" t="str">
        <f t="shared" si="42"/>
        <v/>
      </c>
      <c r="N93" s="134" t="str">
        <f t="shared" si="42"/>
        <v/>
      </c>
      <c r="O93" s="136" t="str">
        <f t="shared" si="42"/>
        <v/>
      </c>
      <c r="P93" s="134" t="str">
        <f t="shared" si="42"/>
        <v/>
      </c>
      <c r="Q93" s="136" t="str">
        <f t="shared" si="42"/>
        <v/>
      </c>
      <c r="R93" s="134" t="str">
        <f t="shared" si="42"/>
        <v/>
      </c>
      <c r="S93" s="136" t="str">
        <f t="shared" si="42"/>
        <v>B</v>
      </c>
      <c r="T93" s="134" t="str">
        <f t="shared" si="42"/>
        <v/>
      </c>
      <c r="U93" s="136" t="str">
        <f t="shared" si="42"/>
        <v/>
      </c>
      <c r="V93" s="134" t="str">
        <f t="shared" si="42"/>
        <v/>
      </c>
      <c r="W93" s="136" t="str">
        <f t="shared" si="42"/>
        <v/>
      </c>
      <c r="X93" s="134" t="str">
        <f t="shared" si="42"/>
        <v/>
      </c>
      <c r="Y93" s="136" t="str">
        <f t="shared" si="42"/>
        <v/>
      </c>
      <c r="Z93" s="134" t="str">
        <f t="shared" si="42"/>
        <v/>
      </c>
      <c r="AA93" s="136" t="str">
        <f t="shared" si="42"/>
        <v/>
      </c>
      <c r="AB93" s="134" t="str">
        <f t="shared" si="42"/>
        <v>M</v>
      </c>
      <c r="AC93" s="136" t="str">
        <f t="shared" si="42"/>
        <v/>
      </c>
      <c r="AD93" s="134" t="str">
        <f t="shared" si="42"/>
        <v/>
      </c>
      <c r="AE93" s="136" t="str">
        <f t="shared" si="42"/>
        <v>W</v>
      </c>
      <c r="AF93" s="134" t="str">
        <f t="shared" si="42"/>
        <v>W</v>
      </c>
      <c r="AG93" s="136" t="str">
        <f t="shared" si="42"/>
        <v>X</v>
      </c>
      <c r="AH93" s="135" t="str">
        <f t="shared" si="42"/>
        <v/>
      </c>
    </row>
    <row r="94" spans="1:39" ht="18" hidden="1" thickBot="1" x14ac:dyDescent="0.25">
      <c r="B94" s="323"/>
      <c r="C94" s="220" t="str">
        <f>$F$1</f>
        <v>WEB割</v>
      </c>
      <c r="D94" s="147" t="str">
        <f ca="1">IF(D66=0,"Close",(IFERROR(HLOOKUP(D93,$D$2:$BC$6,4,FALSE),"")))</f>
        <v/>
      </c>
      <c r="E94" s="148" t="str">
        <f t="shared" ref="E94:AH94" ca="1" si="43">IF(E66=0,"Close",(IFERROR(HLOOKUP(E93,$D$2:$BC$6,4,FALSE),"")))</f>
        <v/>
      </c>
      <c r="F94" s="149" t="str">
        <f t="shared" ca="1" si="43"/>
        <v/>
      </c>
      <c r="G94" s="148" t="str">
        <f t="shared" ca="1" si="43"/>
        <v/>
      </c>
      <c r="H94" s="149" t="str">
        <f t="shared" ca="1" si="43"/>
        <v/>
      </c>
      <c r="I94" s="148" t="str">
        <f t="shared" ca="1" si="43"/>
        <v/>
      </c>
      <c r="J94" s="149" t="str">
        <f t="shared" ca="1" si="43"/>
        <v/>
      </c>
      <c r="K94" s="148" t="str">
        <f t="shared" ca="1" si="43"/>
        <v/>
      </c>
      <c r="L94" s="149" t="str">
        <f t="shared" ca="1" si="43"/>
        <v/>
      </c>
      <c r="M94" s="148" t="str">
        <f t="shared" ca="1" si="43"/>
        <v/>
      </c>
      <c r="N94" s="149" t="str">
        <f t="shared" ca="1" si="43"/>
        <v/>
      </c>
      <c r="O94" s="148" t="str">
        <f t="shared" ca="1" si="43"/>
        <v/>
      </c>
      <c r="P94" s="149" t="str">
        <f t="shared" ca="1" si="43"/>
        <v/>
      </c>
      <c r="Q94" s="148" t="str">
        <f t="shared" ca="1" si="43"/>
        <v/>
      </c>
      <c r="R94" s="149" t="str">
        <f t="shared" ca="1" si="43"/>
        <v/>
      </c>
      <c r="S94" s="148">
        <f t="shared" ca="1" si="43"/>
        <v>0</v>
      </c>
      <c r="T94" s="149" t="str">
        <f t="shared" ca="1" si="43"/>
        <v/>
      </c>
      <c r="U94" s="148" t="str">
        <f t="shared" ca="1" si="43"/>
        <v/>
      </c>
      <c r="V94" s="149" t="str">
        <f t="shared" ca="1" si="43"/>
        <v/>
      </c>
      <c r="W94" s="148" t="str">
        <f t="shared" ca="1" si="43"/>
        <v/>
      </c>
      <c r="X94" s="149" t="str">
        <f t="shared" ca="1" si="43"/>
        <v/>
      </c>
      <c r="Y94" s="148" t="str">
        <f t="shared" ca="1" si="43"/>
        <v/>
      </c>
      <c r="Z94" s="149" t="str">
        <f t="shared" ca="1" si="43"/>
        <v/>
      </c>
      <c r="AA94" s="148" t="str">
        <f t="shared" ca="1" si="43"/>
        <v/>
      </c>
      <c r="AB94" s="149">
        <f t="shared" ca="1" si="43"/>
        <v>0</v>
      </c>
      <c r="AC94" s="148" t="str">
        <f t="shared" ca="1" si="43"/>
        <v/>
      </c>
      <c r="AD94" s="149" t="str">
        <f t="shared" ca="1" si="43"/>
        <v/>
      </c>
      <c r="AE94" s="148">
        <f t="shared" ca="1" si="43"/>
        <v>0</v>
      </c>
      <c r="AF94" s="149">
        <f t="shared" ca="1" si="43"/>
        <v>0</v>
      </c>
      <c r="AG94" s="148">
        <f t="shared" ca="1" si="43"/>
        <v>0</v>
      </c>
      <c r="AH94" s="150" t="str">
        <f t="shared" ca="1" si="43"/>
        <v/>
      </c>
    </row>
    <row r="95" spans="1:39" ht="18" hidden="1" thickBot="1" x14ac:dyDescent="0.25">
      <c r="B95" s="323"/>
      <c r="C95" s="220" t="str">
        <f>$B$5&amp;"(連泊)"</f>
        <v>0(連泊)</v>
      </c>
      <c r="D95" s="143" t="str">
        <f>IF(D$87="","",D$87)</f>
        <v/>
      </c>
      <c r="E95" s="144" t="str">
        <f t="shared" ref="E95:AH95" si="44">IF(E$87="","",E$87)</f>
        <v/>
      </c>
      <c r="F95" s="145" t="str">
        <f t="shared" si="44"/>
        <v/>
      </c>
      <c r="G95" s="144" t="str">
        <f t="shared" si="44"/>
        <v/>
      </c>
      <c r="H95" s="145" t="str">
        <f t="shared" si="44"/>
        <v/>
      </c>
      <c r="I95" s="144" t="str">
        <f t="shared" si="44"/>
        <v/>
      </c>
      <c r="J95" s="145" t="str">
        <f t="shared" si="44"/>
        <v/>
      </c>
      <c r="K95" s="144" t="str">
        <f t="shared" si="44"/>
        <v/>
      </c>
      <c r="L95" s="145" t="str">
        <f t="shared" si="44"/>
        <v/>
      </c>
      <c r="M95" s="144" t="str">
        <f t="shared" si="44"/>
        <v/>
      </c>
      <c r="N95" s="145" t="str">
        <f t="shared" si="44"/>
        <v/>
      </c>
      <c r="O95" s="144" t="str">
        <f t="shared" si="44"/>
        <v/>
      </c>
      <c r="P95" s="145" t="str">
        <f t="shared" si="44"/>
        <v/>
      </c>
      <c r="Q95" s="144" t="str">
        <f t="shared" si="44"/>
        <v/>
      </c>
      <c r="R95" s="145" t="str">
        <f t="shared" si="44"/>
        <v/>
      </c>
      <c r="S95" s="144" t="str">
        <f t="shared" si="44"/>
        <v>B</v>
      </c>
      <c r="T95" s="145" t="str">
        <f t="shared" si="44"/>
        <v/>
      </c>
      <c r="U95" s="144" t="str">
        <f t="shared" si="44"/>
        <v/>
      </c>
      <c r="V95" s="145" t="str">
        <f t="shared" si="44"/>
        <v/>
      </c>
      <c r="W95" s="144" t="str">
        <f t="shared" si="44"/>
        <v/>
      </c>
      <c r="X95" s="145" t="str">
        <f t="shared" si="44"/>
        <v/>
      </c>
      <c r="Y95" s="144" t="str">
        <f t="shared" si="44"/>
        <v/>
      </c>
      <c r="Z95" s="145" t="str">
        <f t="shared" si="44"/>
        <v/>
      </c>
      <c r="AA95" s="144" t="str">
        <f t="shared" si="44"/>
        <v/>
      </c>
      <c r="AB95" s="145" t="str">
        <f t="shared" si="44"/>
        <v>M</v>
      </c>
      <c r="AC95" s="144" t="str">
        <f t="shared" si="44"/>
        <v/>
      </c>
      <c r="AD95" s="145" t="str">
        <f t="shared" si="44"/>
        <v/>
      </c>
      <c r="AE95" s="144" t="str">
        <f t="shared" si="44"/>
        <v>W</v>
      </c>
      <c r="AF95" s="145" t="str">
        <f t="shared" si="44"/>
        <v>W</v>
      </c>
      <c r="AG95" s="144" t="str">
        <f t="shared" si="44"/>
        <v>X</v>
      </c>
      <c r="AH95" s="146" t="str">
        <f t="shared" si="44"/>
        <v/>
      </c>
    </row>
    <row r="96" spans="1:39" ht="18" hidden="1" thickBot="1" x14ac:dyDescent="0.25">
      <c r="B96" s="323"/>
      <c r="C96" s="221" t="str">
        <f>$F$10</f>
        <v>連泊</v>
      </c>
      <c r="D96" s="127" t="str">
        <f ca="1">IF(D66=0,"Close",(IFERROR(HLOOKUP(D95,$D$11:$BC$14,4,FALSE),"")))</f>
        <v/>
      </c>
      <c r="E96" s="131" t="str">
        <f t="shared" ref="E96:AH96" ca="1" si="45">IF(E66=0,"Close",(IFERROR(HLOOKUP(E95,$D$11:$BC$14,4,FALSE),"")))</f>
        <v/>
      </c>
      <c r="F96" s="131" t="str">
        <f t="shared" ca="1" si="45"/>
        <v/>
      </c>
      <c r="G96" s="131" t="str">
        <f t="shared" ca="1" si="45"/>
        <v/>
      </c>
      <c r="H96" s="131" t="str">
        <f t="shared" ca="1" si="45"/>
        <v/>
      </c>
      <c r="I96" s="131" t="str">
        <f t="shared" ca="1" si="45"/>
        <v/>
      </c>
      <c r="J96" s="131" t="str">
        <f t="shared" ca="1" si="45"/>
        <v/>
      </c>
      <c r="K96" s="131" t="str">
        <f t="shared" ca="1" si="45"/>
        <v/>
      </c>
      <c r="L96" s="131" t="str">
        <f t="shared" ca="1" si="45"/>
        <v/>
      </c>
      <c r="M96" s="131" t="str">
        <f t="shared" ca="1" si="45"/>
        <v/>
      </c>
      <c r="N96" s="131" t="str">
        <f t="shared" ca="1" si="45"/>
        <v/>
      </c>
      <c r="O96" s="131" t="str">
        <f t="shared" ca="1" si="45"/>
        <v/>
      </c>
      <c r="P96" s="131" t="str">
        <f t="shared" ca="1" si="45"/>
        <v/>
      </c>
      <c r="Q96" s="131" t="str">
        <f t="shared" ca="1" si="45"/>
        <v/>
      </c>
      <c r="R96" s="131" t="str">
        <f t="shared" ca="1" si="45"/>
        <v/>
      </c>
      <c r="S96" s="131">
        <f t="shared" ca="1" si="45"/>
        <v>0</v>
      </c>
      <c r="T96" s="131" t="str">
        <f t="shared" ca="1" si="45"/>
        <v/>
      </c>
      <c r="U96" s="131" t="str">
        <f t="shared" ca="1" si="45"/>
        <v/>
      </c>
      <c r="V96" s="131" t="str">
        <f t="shared" ca="1" si="45"/>
        <v/>
      </c>
      <c r="W96" s="131" t="str">
        <f t="shared" ca="1" si="45"/>
        <v/>
      </c>
      <c r="X96" s="131" t="str">
        <f t="shared" ca="1" si="45"/>
        <v/>
      </c>
      <c r="Y96" s="131" t="str">
        <f t="shared" ca="1" si="45"/>
        <v/>
      </c>
      <c r="Z96" s="131" t="str">
        <f t="shared" ca="1" si="45"/>
        <v/>
      </c>
      <c r="AA96" s="131" t="str">
        <f t="shared" ca="1" si="45"/>
        <v/>
      </c>
      <c r="AB96" s="131">
        <f t="shared" ca="1" si="45"/>
        <v>0</v>
      </c>
      <c r="AC96" s="131" t="str">
        <f t="shared" ca="1" si="45"/>
        <v/>
      </c>
      <c r="AD96" s="131" t="str">
        <f t="shared" ca="1" si="45"/>
        <v/>
      </c>
      <c r="AE96" s="131">
        <f t="shared" ca="1" si="45"/>
        <v>0</v>
      </c>
      <c r="AF96" s="131">
        <f t="shared" ca="1" si="45"/>
        <v>0</v>
      </c>
      <c r="AG96" s="131">
        <f t="shared" ca="1" si="45"/>
        <v>0</v>
      </c>
      <c r="AH96" s="109" t="str">
        <f t="shared" ca="1" si="45"/>
        <v/>
      </c>
    </row>
    <row r="97" spans="2:34" ht="18" hidden="1" thickBot="1" x14ac:dyDescent="0.25">
      <c r="B97" s="323"/>
      <c r="C97" s="219" t="str">
        <f>$B$6&amp;"(単泊)"</f>
        <v>0(単泊)</v>
      </c>
      <c r="D97" s="133" t="str">
        <f>IF(D$85="","",D$85)</f>
        <v/>
      </c>
      <c r="E97" s="136" t="str">
        <f t="shared" ref="E97:AH97" si="46">IF(E$85="","",E$85)</f>
        <v/>
      </c>
      <c r="F97" s="134" t="str">
        <f t="shared" si="46"/>
        <v/>
      </c>
      <c r="G97" s="136" t="str">
        <f t="shared" si="46"/>
        <v/>
      </c>
      <c r="H97" s="134" t="str">
        <f t="shared" si="46"/>
        <v/>
      </c>
      <c r="I97" s="136" t="str">
        <f t="shared" si="46"/>
        <v/>
      </c>
      <c r="J97" s="134" t="str">
        <f t="shared" si="46"/>
        <v/>
      </c>
      <c r="K97" s="136" t="str">
        <f t="shared" si="46"/>
        <v/>
      </c>
      <c r="L97" s="134" t="str">
        <f t="shared" si="46"/>
        <v/>
      </c>
      <c r="M97" s="136" t="str">
        <f t="shared" si="46"/>
        <v/>
      </c>
      <c r="N97" s="134" t="str">
        <f t="shared" si="46"/>
        <v/>
      </c>
      <c r="O97" s="136" t="str">
        <f t="shared" si="46"/>
        <v/>
      </c>
      <c r="P97" s="134" t="str">
        <f t="shared" si="46"/>
        <v/>
      </c>
      <c r="Q97" s="136" t="str">
        <f t="shared" si="46"/>
        <v/>
      </c>
      <c r="R97" s="134" t="str">
        <f t="shared" si="46"/>
        <v/>
      </c>
      <c r="S97" s="136" t="str">
        <f t="shared" si="46"/>
        <v>B</v>
      </c>
      <c r="T97" s="134" t="str">
        <f t="shared" si="46"/>
        <v/>
      </c>
      <c r="U97" s="136" t="str">
        <f t="shared" si="46"/>
        <v/>
      </c>
      <c r="V97" s="134" t="str">
        <f t="shared" si="46"/>
        <v/>
      </c>
      <c r="W97" s="136" t="str">
        <f t="shared" si="46"/>
        <v/>
      </c>
      <c r="X97" s="134" t="str">
        <f t="shared" si="46"/>
        <v/>
      </c>
      <c r="Y97" s="136" t="str">
        <f t="shared" si="46"/>
        <v/>
      </c>
      <c r="Z97" s="134" t="str">
        <f t="shared" si="46"/>
        <v/>
      </c>
      <c r="AA97" s="136" t="str">
        <f t="shared" si="46"/>
        <v/>
      </c>
      <c r="AB97" s="134" t="str">
        <f t="shared" si="46"/>
        <v>M</v>
      </c>
      <c r="AC97" s="136" t="str">
        <f t="shared" si="46"/>
        <v/>
      </c>
      <c r="AD97" s="134" t="str">
        <f t="shared" si="46"/>
        <v/>
      </c>
      <c r="AE97" s="136" t="str">
        <f t="shared" si="46"/>
        <v>W</v>
      </c>
      <c r="AF97" s="134" t="str">
        <f t="shared" si="46"/>
        <v>W</v>
      </c>
      <c r="AG97" s="136" t="str">
        <f t="shared" si="46"/>
        <v>X</v>
      </c>
      <c r="AH97" s="135" t="str">
        <f t="shared" si="46"/>
        <v/>
      </c>
    </row>
    <row r="98" spans="2:34" ht="18" hidden="1" thickBot="1" x14ac:dyDescent="0.25">
      <c r="B98" s="323"/>
      <c r="C98" s="220" t="str">
        <f>$F$1</f>
        <v>WEB割</v>
      </c>
      <c r="D98" s="147" t="str">
        <f ca="1">IF(D67=0,"Close",(IFERROR(HLOOKUP(D97,$D$2:$BC$6,5,FALSE),"")))</f>
        <v/>
      </c>
      <c r="E98" s="148" t="str">
        <f t="shared" ref="E98:AH98" ca="1" si="47">IF(E67=0,"Close",(IFERROR(HLOOKUP(E97,$D$2:$BC$6,5,FALSE),"")))</f>
        <v/>
      </c>
      <c r="F98" s="149" t="str">
        <f t="shared" ca="1" si="47"/>
        <v/>
      </c>
      <c r="G98" s="148" t="str">
        <f t="shared" ca="1" si="47"/>
        <v/>
      </c>
      <c r="H98" s="149" t="str">
        <f t="shared" ca="1" si="47"/>
        <v/>
      </c>
      <c r="I98" s="148" t="str">
        <f t="shared" ca="1" si="47"/>
        <v/>
      </c>
      <c r="J98" s="149" t="str">
        <f t="shared" ca="1" si="47"/>
        <v/>
      </c>
      <c r="K98" s="148" t="str">
        <f t="shared" ca="1" si="47"/>
        <v/>
      </c>
      <c r="L98" s="149" t="str">
        <f t="shared" ca="1" si="47"/>
        <v/>
      </c>
      <c r="M98" s="148" t="str">
        <f t="shared" ca="1" si="47"/>
        <v/>
      </c>
      <c r="N98" s="149" t="str">
        <f t="shared" ca="1" si="47"/>
        <v/>
      </c>
      <c r="O98" s="148" t="str">
        <f t="shared" ca="1" si="47"/>
        <v/>
      </c>
      <c r="P98" s="149" t="str">
        <f t="shared" ca="1" si="47"/>
        <v/>
      </c>
      <c r="Q98" s="148" t="str">
        <f t="shared" ca="1" si="47"/>
        <v/>
      </c>
      <c r="R98" s="149" t="str">
        <f t="shared" ca="1" si="47"/>
        <v/>
      </c>
      <c r="S98" s="148">
        <f t="shared" ca="1" si="47"/>
        <v>0</v>
      </c>
      <c r="T98" s="149" t="str">
        <f t="shared" ca="1" si="47"/>
        <v/>
      </c>
      <c r="U98" s="148" t="str">
        <f t="shared" ca="1" si="47"/>
        <v/>
      </c>
      <c r="V98" s="149" t="str">
        <f t="shared" ca="1" si="47"/>
        <v/>
      </c>
      <c r="W98" s="148" t="str">
        <f t="shared" ca="1" si="47"/>
        <v/>
      </c>
      <c r="X98" s="149" t="str">
        <f t="shared" ca="1" si="47"/>
        <v/>
      </c>
      <c r="Y98" s="148" t="str">
        <f t="shared" ca="1" si="47"/>
        <v/>
      </c>
      <c r="Z98" s="149" t="str">
        <f t="shared" ca="1" si="47"/>
        <v/>
      </c>
      <c r="AA98" s="148" t="str">
        <f t="shared" ca="1" si="47"/>
        <v/>
      </c>
      <c r="AB98" s="149">
        <f t="shared" ca="1" si="47"/>
        <v>0</v>
      </c>
      <c r="AC98" s="148" t="str">
        <f t="shared" ca="1" si="47"/>
        <v/>
      </c>
      <c r="AD98" s="149" t="str">
        <f t="shared" ca="1" si="47"/>
        <v/>
      </c>
      <c r="AE98" s="148">
        <f t="shared" ca="1" si="47"/>
        <v>0</v>
      </c>
      <c r="AF98" s="149">
        <f t="shared" ca="1" si="47"/>
        <v>0</v>
      </c>
      <c r="AG98" s="148">
        <f t="shared" ca="1" si="47"/>
        <v>0</v>
      </c>
      <c r="AH98" s="150" t="str">
        <f t="shared" ca="1" si="47"/>
        <v/>
      </c>
    </row>
    <row r="99" spans="2:34" ht="18" hidden="1" thickBot="1" x14ac:dyDescent="0.25">
      <c r="B99" s="323"/>
      <c r="C99" s="220" t="str">
        <f>$B$6&amp;"(連泊)"</f>
        <v>0(連泊)</v>
      </c>
      <c r="D99" s="143" t="str">
        <f>IF(D$87="","",D$87)</f>
        <v/>
      </c>
      <c r="E99" s="144" t="str">
        <f t="shared" ref="E99:AH99" si="48">IF(E$87="","",E$87)</f>
        <v/>
      </c>
      <c r="F99" s="145" t="str">
        <f t="shared" si="48"/>
        <v/>
      </c>
      <c r="G99" s="144" t="str">
        <f t="shared" si="48"/>
        <v/>
      </c>
      <c r="H99" s="145" t="str">
        <f t="shared" si="48"/>
        <v/>
      </c>
      <c r="I99" s="144" t="str">
        <f t="shared" si="48"/>
        <v/>
      </c>
      <c r="J99" s="145" t="str">
        <f t="shared" si="48"/>
        <v/>
      </c>
      <c r="K99" s="144" t="str">
        <f t="shared" si="48"/>
        <v/>
      </c>
      <c r="L99" s="145" t="str">
        <f t="shared" si="48"/>
        <v/>
      </c>
      <c r="M99" s="144" t="str">
        <f t="shared" si="48"/>
        <v/>
      </c>
      <c r="N99" s="145" t="str">
        <f t="shared" si="48"/>
        <v/>
      </c>
      <c r="O99" s="144" t="str">
        <f t="shared" si="48"/>
        <v/>
      </c>
      <c r="P99" s="145" t="str">
        <f t="shared" si="48"/>
        <v/>
      </c>
      <c r="Q99" s="144" t="str">
        <f t="shared" si="48"/>
        <v/>
      </c>
      <c r="R99" s="145" t="str">
        <f t="shared" si="48"/>
        <v/>
      </c>
      <c r="S99" s="144" t="str">
        <f t="shared" si="48"/>
        <v>B</v>
      </c>
      <c r="T99" s="145" t="str">
        <f t="shared" si="48"/>
        <v/>
      </c>
      <c r="U99" s="144" t="str">
        <f t="shared" si="48"/>
        <v/>
      </c>
      <c r="V99" s="145" t="str">
        <f t="shared" si="48"/>
        <v/>
      </c>
      <c r="W99" s="144" t="str">
        <f t="shared" si="48"/>
        <v/>
      </c>
      <c r="X99" s="145" t="str">
        <f t="shared" si="48"/>
        <v/>
      </c>
      <c r="Y99" s="144" t="str">
        <f t="shared" si="48"/>
        <v/>
      </c>
      <c r="Z99" s="145" t="str">
        <f t="shared" si="48"/>
        <v/>
      </c>
      <c r="AA99" s="144" t="str">
        <f t="shared" si="48"/>
        <v/>
      </c>
      <c r="AB99" s="145" t="str">
        <f t="shared" si="48"/>
        <v>M</v>
      </c>
      <c r="AC99" s="144" t="str">
        <f t="shared" si="48"/>
        <v/>
      </c>
      <c r="AD99" s="145" t="str">
        <f t="shared" si="48"/>
        <v/>
      </c>
      <c r="AE99" s="144" t="str">
        <f t="shared" si="48"/>
        <v>W</v>
      </c>
      <c r="AF99" s="145" t="str">
        <f t="shared" si="48"/>
        <v>W</v>
      </c>
      <c r="AG99" s="144" t="str">
        <f t="shared" si="48"/>
        <v>X</v>
      </c>
      <c r="AH99" s="146" t="str">
        <f t="shared" si="48"/>
        <v/>
      </c>
    </row>
    <row r="100" spans="2:34" ht="18" hidden="1" thickBot="1" x14ac:dyDescent="0.25">
      <c r="B100" s="323"/>
      <c r="C100" s="222" t="str">
        <f>$F$10</f>
        <v>連泊</v>
      </c>
      <c r="D100" s="127" t="str">
        <f ca="1">IF(D67=0,"Close",(IFERROR(HLOOKUP(D99,$D$11:$BC$15,5,FALSE),"")))</f>
        <v/>
      </c>
      <c r="E100" s="131" t="str">
        <f t="shared" ref="E100:AH100" ca="1" si="49">IF(E67=0,"Close",(IFERROR(HLOOKUP(E99,$D$11:$BC$15,5,FALSE),"")))</f>
        <v/>
      </c>
      <c r="F100" s="129" t="str">
        <f t="shared" ca="1" si="49"/>
        <v/>
      </c>
      <c r="G100" s="131" t="str">
        <f t="shared" ca="1" si="49"/>
        <v/>
      </c>
      <c r="H100" s="129" t="str">
        <f t="shared" ca="1" si="49"/>
        <v/>
      </c>
      <c r="I100" s="131" t="str">
        <f t="shared" ca="1" si="49"/>
        <v/>
      </c>
      <c r="J100" s="129" t="str">
        <f t="shared" ca="1" si="49"/>
        <v/>
      </c>
      <c r="K100" s="131" t="str">
        <f t="shared" ca="1" si="49"/>
        <v/>
      </c>
      <c r="L100" s="129" t="str">
        <f t="shared" ca="1" si="49"/>
        <v/>
      </c>
      <c r="M100" s="131" t="str">
        <f t="shared" ca="1" si="49"/>
        <v/>
      </c>
      <c r="N100" s="129" t="str">
        <f t="shared" ca="1" si="49"/>
        <v/>
      </c>
      <c r="O100" s="131" t="str">
        <f t="shared" ca="1" si="49"/>
        <v/>
      </c>
      <c r="P100" s="129" t="str">
        <f t="shared" ca="1" si="49"/>
        <v/>
      </c>
      <c r="Q100" s="131" t="str">
        <f t="shared" ca="1" si="49"/>
        <v/>
      </c>
      <c r="R100" s="129" t="str">
        <f t="shared" ca="1" si="49"/>
        <v/>
      </c>
      <c r="S100" s="131">
        <f t="shared" ca="1" si="49"/>
        <v>0</v>
      </c>
      <c r="T100" s="129" t="str">
        <f t="shared" ca="1" si="49"/>
        <v/>
      </c>
      <c r="U100" s="131" t="str">
        <f t="shared" ca="1" si="49"/>
        <v/>
      </c>
      <c r="V100" s="129" t="str">
        <f t="shared" ca="1" si="49"/>
        <v/>
      </c>
      <c r="W100" s="131" t="str">
        <f t="shared" ca="1" si="49"/>
        <v/>
      </c>
      <c r="X100" s="129" t="str">
        <f t="shared" ca="1" si="49"/>
        <v/>
      </c>
      <c r="Y100" s="131" t="str">
        <f t="shared" ca="1" si="49"/>
        <v/>
      </c>
      <c r="Z100" s="129" t="str">
        <f t="shared" ca="1" si="49"/>
        <v/>
      </c>
      <c r="AA100" s="131" t="str">
        <f t="shared" ca="1" si="49"/>
        <v/>
      </c>
      <c r="AB100" s="129">
        <f t="shared" ca="1" si="49"/>
        <v>0</v>
      </c>
      <c r="AC100" s="131" t="str">
        <f t="shared" ca="1" si="49"/>
        <v/>
      </c>
      <c r="AD100" s="129" t="str">
        <f t="shared" ca="1" si="49"/>
        <v/>
      </c>
      <c r="AE100" s="131">
        <f t="shared" ca="1" si="49"/>
        <v>0</v>
      </c>
      <c r="AF100" s="129">
        <f t="shared" ca="1" si="49"/>
        <v>0</v>
      </c>
      <c r="AG100" s="131">
        <f t="shared" ca="1" si="49"/>
        <v>0</v>
      </c>
      <c r="AH100" s="150" t="str">
        <f t="shared" ca="1" si="49"/>
        <v/>
      </c>
    </row>
    <row r="101" spans="2:34" ht="18" hidden="1" thickBot="1" x14ac:dyDescent="0.25">
      <c r="B101" s="323"/>
      <c r="C101" s="219" t="str">
        <f>$B$7&amp;"(単泊)"</f>
        <v>0(単泊)</v>
      </c>
      <c r="D101" s="133" t="str">
        <f>IF(D$85="","",D$85)</f>
        <v/>
      </c>
      <c r="E101" s="136" t="str">
        <f t="shared" ref="E101:AH101" si="50">IF(E$85="","",E$85)</f>
        <v/>
      </c>
      <c r="F101" s="134" t="str">
        <f t="shared" si="50"/>
        <v/>
      </c>
      <c r="G101" s="136" t="str">
        <f t="shared" si="50"/>
        <v/>
      </c>
      <c r="H101" s="134" t="str">
        <f t="shared" si="50"/>
        <v/>
      </c>
      <c r="I101" s="136" t="str">
        <f t="shared" si="50"/>
        <v/>
      </c>
      <c r="J101" s="134" t="str">
        <f t="shared" si="50"/>
        <v/>
      </c>
      <c r="K101" s="136" t="str">
        <f t="shared" si="50"/>
        <v/>
      </c>
      <c r="L101" s="134" t="str">
        <f t="shared" si="50"/>
        <v/>
      </c>
      <c r="M101" s="136" t="str">
        <f t="shared" si="50"/>
        <v/>
      </c>
      <c r="N101" s="134" t="str">
        <f t="shared" si="50"/>
        <v/>
      </c>
      <c r="O101" s="136" t="str">
        <f t="shared" si="50"/>
        <v/>
      </c>
      <c r="P101" s="134" t="str">
        <f t="shared" si="50"/>
        <v/>
      </c>
      <c r="Q101" s="136" t="str">
        <f t="shared" si="50"/>
        <v/>
      </c>
      <c r="R101" s="134" t="str">
        <f t="shared" si="50"/>
        <v/>
      </c>
      <c r="S101" s="136" t="str">
        <f t="shared" si="50"/>
        <v>B</v>
      </c>
      <c r="T101" s="134" t="str">
        <f t="shared" si="50"/>
        <v/>
      </c>
      <c r="U101" s="136" t="str">
        <f t="shared" si="50"/>
        <v/>
      </c>
      <c r="V101" s="134" t="str">
        <f t="shared" si="50"/>
        <v/>
      </c>
      <c r="W101" s="136" t="str">
        <f t="shared" si="50"/>
        <v/>
      </c>
      <c r="X101" s="134" t="str">
        <f t="shared" si="50"/>
        <v/>
      </c>
      <c r="Y101" s="136" t="str">
        <f t="shared" si="50"/>
        <v/>
      </c>
      <c r="Z101" s="134" t="str">
        <f t="shared" si="50"/>
        <v/>
      </c>
      <c r="AA101" s="136" t="str">
        <f t="shared" si="50"/>
        <v/>
      </c>
      <c r="AB101" s="134" t="str">
        <f t="shared" si="50"/>
        <v>M</v>
      </c>
      <c r="AC101" s="136" t="str">
        <f t="shared" si="50"/>
        <v/>
      </c>
      <c r="AD101" s="134" t="str">
        <f t="shared" si="50"/>
        <v/>
      </c>
      <c r="AE101" s="136" t="str">
        <f t="shared" si="50"/>
        <v>W</v>
      </c>
      <c r="AF101" s="134" t="str">
        <f t="shared" si="50"/>
        <v>W</v>
      </c>
      <c r="AG101" s="136" t="str">
        <f t="shared" si="50"/>
        <v>X</v>
      </c>
      <c r="AH101" s="135" t="str">
        <f t="shared" si="50"/>
        <v/>
      </c>
    </row>
    <row r="102" spans="2:34" ht="18" hidden="1" thickBot="1" x14ac:dyDescent="0.25">
      <c r="B102" s="323"/>
      <c r="C102" s="220" t="str">
        <f>$F$1</f>
        <v>WEB割</v>
      </c>
      <c r="D102" s="147" t="str">
        <f ca="1">IF(D68=0,"Close",(IFERROR(HLOOKUP(D101,$D$2:$BC$9,6,FALSE),"")))</f>
        <v/>
      </c>
      <c r="E102" s="148" t="str">
        <f t="shared" ref="E102:AH102" ca="1" si="51">IF(E68=0,"Close",(IFERROR(HLOOKUP(E101,$D$2:$BC$9,6,FALSE),"")))</f>
        <v/>
      </c>
      <c r="F102" s="149" t="str">
        <f t="shared" ca="1" si="51"/>
        <v/>
      </c>
      <c r="G102" s="148" t="str">
        <f t="shared" ca="1" si="51"/>
        <v/>
      </c>
      <c r="H102" s="149" t="str">
        <f t="shared" ca="1" si="51"/>
        <v/>
      </c>
      <c r="I102" s="148" t="str">
        <f t="shared" ca="1" si="51"/>
        <v/>
      </c>
      <c r="J102" s="149" t="str">
        <f t="shared" ca="1" si="51"/>
        <v/>
      </c>
      <c r="K102" s="148" t="str">
        <f t="shared" ca="1" si="51"/>
        <v/>
      </c>
      <c r="L102" s="149" t="str">
        <f t="shared" ca="1" si="51"/>
        <v/>
      </c>
      <c r="M102" s="148" t="str">
        <f t="shared" ca="1" si="51"/>
        <v/>
      </c>
      <c r="N102" s="149" t="str">
        <f t="shared" ca="1" si="51"/>
        <v/>
      </c>
      <c r="O102" s="148" t="str">
        <f t="shared" ca="1" si="51"/>
        <v/>
      </c>
      <c r="P102" s="149" t="str">
        <f t="shared" ca="1" si="51"/>
        <v/>
      </c>
      <c r="Q102" s="148" t="str">
        <f t="shared" ca="1" si="51"/>
        <v/>
      </c>
      <c r="R102" s="149" t="str">
        <f t="shared" ca="1" si="51"/>
        <v/>
      </c>
      <c r="S102" s="148">
        <f t="shared" ca="1" si="51"/>
        <v>0</v>
      </c>
      <c r="T102" s="149" t="str">
        <f t="shared" ca="1" si="51"/>
        <v/>
      </c>
      <c r="U102" s="148" t="str">
        <f t="shared" ca="1" si="51"/>
        <v/>
      </c>
      <c r="V102" s="149" t="str">
        <f t="shared" ca="1" si="51"/>
        <v/>
      </c>
      <c r="W102" s="148" t="str">
        <f t="shared" ca="1" si="51"/>
        <v/>
      </c>
      <c r="X102" s="149" t="str">
        <f t="shared" ca="1" si="51"/>
        <v/>
      </c>
      <c r="Y102" s="148" t="str">
        <f t="shared" ca="1" si="51"/>
        <v/>
      </c>
      <c r="Z102" s="149" t="str">
        <f t="shared" ca="1" si="51"/>
        <v/>
      </c>
      <c r="AA102" s="148" t="str">
        <f t="shared" ca="1" si="51"/>
        <v/>
      </c>
      <c r="AB102" s="149">
        <f t="shared" ca="1" si="51"/>
        <v>0</v>
      </c>
      <c r="AC102" s="148" t="str">
        <f t="shared" ca="1" si="51"/>
        <v/>
      </c>
      <c r="AD102" s="149" t="str">
        <f t="shared" ca="1" si="51"/>
        <v/>
      </c>
      <c r="AE102" s="148">
        <f t="shared" ca="1" si="51"/>
        <v>0</v>
      </c>
      <c r="AF102" s="149">
        <f t="shared" ca="1" si="51"/>
        <v>0</v>
      </c>
      <c r="AG102" s="148">
        <f t="shared" ca="1" si="51"/>
        <v>0</v>
      </c>
      <c r="AH102" s="150" t="str">
        <f t="shared" ca="1" si="51"/>
        <v/>
      </c>
    </row>
    <row r="103" spans="2:34" ht="18" hidden="1" thickBot="1" x14ac:dyDescent="0.25">
      <c r="B103" s="323"/>
      <c r="C103" s="220" t="str">
        <f>$B$7&amp;"(連泊)"</f>
        <v>0(連泊)</v>
      </c>
      <c r="D103" s="143" t="str">
        <f>IF(D$87="","",D$87)</f>
        <v/>
      </c>
      <c r="E103" s="144" t="str">
        <f t="shared" ref="E103:AH103" si="52">IF(E$87="","",E$87)</f>
        <v/>
      </c>
      <c r="F103" s="145" t="str">
        <f t="shared" si="52"/>
        <v/>
      </c>
      <c r="G103" s="144" t="str">
        <f t="shared" si="52"/>
        <v/>
      </c>
      <c r="H103" s="145" t="str">
        <f t="shared" si="52"/>
        <v/>
      </c>
      <c r="I103" s="144" t="str">
        <f t="shared" si="52"/>
        <v/>
      </c>
      <c r="J103" s="145" t="str">
        <f t="shared" si="52"/>
        <v/>
      </c>
      <c r="K103" s="144" t="str">
        <f t="shared" si="52"/>
        <v/>
      </c>
      <c r="L103" s="145" t="str">
        <f t="shared" si="52"/>
        <v/>
      </c>
      <c r="M103" s="144" t="str">
        <f t="shared" si="52"/>
        <v/>
      </c>
      <c r="N103" s="145" t="str">
        <f t="shared" si="52"/>
        <v/>
      </c>
      <c r="O103" s="144" t="str">
        <f t="shared" si="52"/>
        <v/>
      </c>
      <c r="P103" s="145" t="str">
        <f t="shared" si="52"/>
        <v/>
      </c>
      <c r="Q103" s="144" t="str">
        <f t="shared" si="52"/>
        <v/>
      </c>
      <c r="R103" s="145" t="str">
        <f t="shared" si="52"/>
        <v/>
      </c>
      <c r="S103" s="144" t="str">
        <f t="shared" si="52"/>
        <v>B</v>
      </c>
      <c r="T103" s="145" t="str">
        <f t="shared" si="52"/>
        <v/>
      </c>
      <c r="U103" s="144" t="str">
        <f t="shared" si="52"/>
        <v/>
      </c>
      <c r="V103" s="145" t="str">
        <f t="shared" si="52"/>
        <v/>
      </c>
      <c r="W103" s="144" t="str">
        <f t="shared" si="52"/>
        <v/>
      </c>
      <c r="X103" s="145" t="str">
        <f t="shared" si="52"/>
        <v/>
      </c>
      <c r="Y103" s="144" t="str">
        <f t="shared" si="52"/>
        <v/>
      </c>
      <c r="Z103" s="145" t="str">
        <f t="shared" si="52"/>
        <v/>
      </c>
      <c r="AA103" s="144" t="str">
        <f t="shared" si="52"/>
        <v/>
      </c>
      <c r="AB103" s="145" t="str">
        <f t="shared" si="52"/>
        <v>M</v>
      </c>
      <c r="AC103" s="144" t="str">
        <f t="shared" si="52"/>
        <v/>
      </c>
      <c r="AD103" s="145" t="str">
        <f t="shared" si="52"/>
        <v/>
      </c>
      <c r="AE103" s="144" t="str">
        <f t="shared" si="52"/>
        <v>W</v>
      </c>
      <c r="AF103" s="145" t="str">
        <f t="shared" si="52"/>
        <v>W</v>
      </c>
      <c r="AG103" s="144" t="str">
        <f t="shared" si="52"/>
        <v>X</v>
      </c>
      <c r="AH103" s="146" t="str">
        <f t="shared" si="52"/>
        <v/>
      </c>
    </row>
    <row r="104" spans="2:34" ht="18" hidden="1" thickBot="1" x14ac:dyDescent="0.25">
      <c r="B104" s="323"/>
      <c r="C104" s="222" t="str">
        <f>$F$10</f>
        <v>連泊</v>
      </c>
      <c r="D104" s="128" t="str">
        <f ca="1">IF(D68=0,"Close",(IFERROR(HLOOKUP(D103,$D$11:$BC$17,6,FALSE),"")))</f>
        <v/>
      </c>
      <c r="E104" s="132" t="str">
        <f t="shared" ref="E104:AH104" ca="1" si="53">IF(E68=0,"Close",(IFERROR(HLOOKUP(E103,$D$11:$BC$17,6,FALSE),"")))</f>
        <v/>
      </c>
      <c r="F104" s="130" t="str">
        <f t="shared" ca="1" si="53"/>
        <v/>
      </c>
      <c r="G104" s="132" t="str">
        <f t="shared" ca="1" si="53"/>
        <v/>
      </c>
      <c r="H104" s="130" t="str">
        <f t="shared" ca="1" si="53"/>
        <v/>
      </c>
      <c r="I104" s="132" t="str">
        <f t="shared" ca="1" si="53"/>
        <v/>
      </c>
      <c r="J104" s="130" t="str">
        <f t="shared" ca="1" si="53"/>
        <v/>
      </c>
      <c r="K104" s="132" t="str">
        <f t="shared" ca="1" si="53"/>
        <v/>
      </c>
      <c r="L104" s="130" t="str">
        <f t="shared" ca="1" si="53"/>
        <v/>
      </c>
      <c r="M104" s="132" t="str">
        <f t="shared" ca="1" si="53"/>
        <v/>
      </c>
      <c r="N104" s="130" t="str">
        <f t="shared" ca="1" si="53"/>
        <v/>
      </c>
      <c r="O104" s="132" t="str">
        <f t="shared" ca="1" si="53"/>
        <v/>
      </c>
      <c r="P104" s="130" t="str">
        <f t="shared" ca="1" si="53"/>
        <v/>
      </c>
      <c r="Q104" s="132" t="str">
        <f t="shared" ca="1" si="53"/>
        <v/>
      </c>
      <c r="R104" s="130" t="str">
        <f t="shared" ca="1" si="53"/>
        <v/>
      </c>
      <c r="S104" s="132">
        <f t="shared" ca="1" si="53"/>
        <v>0</v>
      </c>
      <c r="T104" s="130" t="str">
        <f t="shared" ca="1" si="53"/>
        <v/>
      </c>
      <c r="U104" s="132" t="str">
        <f t="shared" ca="1" si="53"/>
        <v/>
      </c>
      <c r="V104" s="130" t="str">
        <f t="shared" ca="1" si="53"/>
        <v/>
      </c>
      <c r="W104" s="132" t="str">
        <f t="shared" ca="1" si="53"/>
        <v/>
      </c>
      <c r="X104" s="130" t="str">
        <f t="shared" ca="1" si="53"/>
        <v/>
      </c>
      <c r="Y104" s="132" t="str">
        <f t="shared" ca="1" si="53"/>
        <v/>
      </c>
      <c r="Z104" s="130" t="str">
        <f t="shared" ca="1" si="53"/>
        <v/>
      </c>
      <c r="AA104" s="132" t="str">
        <f t="shared" ca="1" si="53"/>
        <v/>
      </c>
      <c r="AB104" s="130">
        <f t="shared" ca="1" si="53"/>
        <v>0</v>
      </c>
      <c r="AC104" s="132" t="str">
        <f t="shared" ca="1" si="53"/>
        <v/>
      </c>
      <c r="AD104" s="130" t="str">
        <f t="shared" ca="1" si="53"/>
        <v/>
      </c>
      <c r="AE104" s="132">
        <f t="shared" ca="1" si="53"/>
        <v>0</v>
      </c>
      <c r="AF104" s="130">
        <f t="shared" ca="1" si="53"/>
        <v>0</v>
      </c>
      <c r="AG104" s="132">
        <f t="shared" ca="1" si="53"/>
        <v>0</v>
      </c>
      <c r="AH104" s="126" t="str">
        <f t="shared" ca="1" si="53"/>
        <v/>
      </c>
    </row>
    <row r="105" spans="2:34" ht="18" hidden="1" thickBot="1" x14ac:dyDescent="0.25">
      <c r="B105" s="323"/>
      <c r="C105" s="219" t="str">
        <f>$B$8&amp;"(単泊)"</f>
        <v>0(単泊)</v>
      </c>
      <c r="D105" s="133"/>
      <c r="E105" s="136"/>
      <c r="F105" s="134"/>
      <c r="G105" s="136"/>
      <c r="H105" s="134"/>
      <c r="I105" s="136"/>
      <c r="J105" s="134"/>
      <c r="K105" s="136"/>
      <c r="L105" s="134"/>
      <c r="M105" s="136"/>
      <c r="N105" s="134"/>
      <c r="O105" s="136"/>
      <c r="P105" s="134"/>
      <c r="Q105" s="136"/>
      <c r="R105" s="134"/>
      <c r="S105" s="136"/>
      <c r="T105" s="134"/>
      <c r="U105" s="136"/>
      <c r="V105" s="134"/>
      <c r="W105" s="136"/>
      <c r="X105" s="134"/>
      <c r="Y105" s="136"/>
      <c r="Z105" s="134"/>
      <c r="AA105" s="136"/>
      <c r="AB105" s="134"/>
      <c r="AC105" s="136"/>
      <c r="AD105" s="134"/>
      <c r="AE105" s="136"/>
      <c r="AF105" s="134"/>
      <c r="AG105" s="136"/>
      <c r="AH105" s="146"/>
    </row>
    <row r="106" spans="2:34" ht="18" hidden="1" thickBot="1" x14ac:dyDescent="0.25">
      <c r="B106" s="323"/>
      <c r="C106" s="220" t="str">
        <f>$F$1</f>
        <v>WEB割</v>
      </c>
      <c r="D106" s="147" t="str">
        <f ca="1">IF(D69=0,"Close",(IFERROR(HLOOKUP(D105,$D$2:$BC$9,6,FALSE),"")))</f>
        <v/>
      </c>
      <c r="E106" s="148" t="str">
        <f t="shared" ref="E106:AH106" ca="1" si="54">IF(E69=0,"Close",(IFERROR(HLOOKUP(E105,$D$2:$BC$9,6,FALSE),"")))</f>
        <v/>
      </c>
      <c r="F106" s="149" t="str">
        <f t="shared" ca="1" si="54"/>
        <v/>
      </c>
      <c r="G106" s="148" t="str">
        <f t="shared" ca="1" si="54"/>
        <v/>
      </c>
      <c r="H106" s="149" t="str">
        <f t="shared" ca="1" si="54"/>
        <v/>
      </c>
      <c r="I106" s="148" t="str">
        <f t="shared" ca="1" si="54"/>
        <v/>
      </c>
      <c r="J106" s="149" t="str">
        <f t="shared" ca="1" si="54"/>
        <v/>
      </c>
      <c r="K106" s="148" t="str">
        <f t="shared" ca="1" si="54"/>
        <v/>
      </c>
      <c r="L106" s="149" t="str">
        <f t="shared" ca="1" si="54"/>
        <v/>
      </c>
      <c r="M106" s="148" t="str">
        <f t="shared" ca="1" si="54"/>
        <v/>
      </c>
      <c r="N106" s="149" t="str">
        <f t="shared" ca="1" si="54"/>
        <v/>
      </c>
      <c r="O106" s="148" t="str">
        <f t="shared" ca="1" si="54"/>
        <v/>
      </c>
      <c r="P106" s="149" t="str">
        <f t="shared" ca="1" si="54"/>
        <v/>
      </c>
      <c r="Q106" s="148" t="str">
        <f t="shared" ca="1" si="54"/>
        <v/>
      </c>
      <c r="R106" s="149" t="str">
        <f t="shared" ca="1" si="54"/>
        <v/>
      </c>
      <c r="S106" s="148" t="str">
        <f t="shared" ca="1" si="54"/>
        <v/>
      </c>
      <c r="T106" s="149" t="str">
        <f t="shared" ca="1" si="54"/>
        <v/>
      </c>
      <c r="U106" s="148" t="str">
        <f t="shared" ca="1" si="54"/>
        <v/>
      </c>
      <c r="V106" s="149" t="str">
        <f t="shared" ca="1" si="54"/>
        <v/>
      </c>
      <c r="W106" s="148" t="str">
        <f t="shared" ca="1" si="54"/>
        <v/>
      </c>
      <c r="X106" s="149" t="str">
        <f t="shared" ca="1" si="54"/>
        <v/>
      </c>
      <c r="Y106" s="148" t="str">
        <f t="shared" ca="1" si="54"/>
        <v/>
      </c>
      <c r="Z106" s="149" t="str">
        <f t="shared" ca="1" si="54"/>
        <v/>
      </c>
      <c r="AA106" s="148" t="str">
        <f t="shared" ca="1" si="54"/>
        <v/>
      </c>
      <c r="AB106" s="149" t="str">
        <f t="shared" ca="1" si="54"/>
        <v/>
      </c>
      <c r="AC106" s="148" t="str">
        <f t="shared" ca="1" si="54"/>
        <v/>
      </c>
      <c r="AD106" s="149" t="str">
        <f t="shared" ca="1" si="54"/>
        <v/>
      </c>
      <c r="AE106" s="148" t="str">
        <f t="shared" ca="1" si="54"/>
        <v/>
      </c>
      <c r="AF106" s="149" t="str">
        <f t="shared" ca="1" si="54"/>
        <v/>
      </c>
      <c r="AG106" s="148" t="str">
        <f t="shared" ca="1" si="54"/>
        <v/>
      </c>
      <c r="AH106" s="150" t="str">
        <f t="shared" ca="1" si="54"/>
        <v/>
      </c>
    </row>
    <row r="107" spans="2:34" ht="18" hidden="1" thickBot="1" x14ac:dyDescent="0.25">
      <c r="B107" s="323"/>
      <c r="C107" s="220" t="str">
        <f>$B$8&amp;"(連泊)"</f>
        <v>0(連泊)</v>
      </c>
      <c r="D107" s="143" t="s">
        <v>76</v>
      </c>
      <c r="E107" s="144" t="s">
        <v>76</v>
      </c>
      <c r="F107" s="145" t="s">
        <v>76</v>
      </c>
      <c r="G107" s="144" t="s">
        <v>76</v>
      </c>
      <c r="H107" s="145" t="s">
        <v>76</v>
      </c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44"/>
      <c r="T107" s="145"/>
      <c r="U107" s="144"/>
      <c r="V107" s="145"/>
      <c r="W107" s="144"/>
      <c r="X107" s="145"/>
      <c r="Y107" s="144"/>
      <c r="Z107" s="145"/>
      <c r="AA107" s="144"/>
      <c r="AB107" s="145"/>
      <c r="AC107" s="144"/>
      <c r="AD107" s="145"/>
      <c r="AE107" s="144"/>
      <c r="AF107" s="145"/>
      <c r="AG107" s="144"/>
      <c r="AH107" s="146"/>
    </row>
    <row r="108" spans="2:34" ht="18" hidden="1" thickBot="1" x14ac:dyDescent="0.25">
      <c r="B108" s="324"/>
      <c r="C108" s="222" t="str">
        <f>$F$10</f>
        <v>連泊</v>
      </c>
      <c r="D108" s="128" t="str">
        <f ca="1">IF(D69=0,"Close",(IFERROR(HLOOKUP(D107,$D$11:$BC$17,6,FALSE),"")))</f>
        <v/>
      </c>
      <c r="E108" s="132" t="str">
        <f t="shared" ref="E108:AH108" ca="1" si="55">IF(E69=0,"Close",(IFERROR(HLOOKUP(E107,$D$11:$BC$17,6,FALSE),"")))</f>
        <v/>
      </c>
      <c r="F108" s="130" t="str">
        <f t="shared" ca="1" si="55"/>
        <v/>
      </c>
      <c r="G108" s="132" t="str">
        <f t="shared" ca="1" si="55"/>
        <v/>
      </c>
      <c r="H108" s="130" t="str">
        <f t="shared" ca="1" si="55"/>
        <v/>
      </c>
      <c r="I108" s="132" t="str">
        <f t="shared" ca="1" si="55"/>
        <v/>
      </c>
      <c r="J108" s="130" t="str">
        <f t="shared" ca="1" si="55"/>
        <v/>
      </c>
      <c r="K108" s="132" t="str">
        <f t="shared" ca="1" si="55"/>
        <v/>
      </c>
      <c r="L108" s="130" t="str">
        <f t="shared" ca="1" si="55"/>
        <v/>
      </c>
      <c r="M108" s="132" t="str">
        <f t="shared" ca="1" si="55"/>
        <v/>
      </c>
      <c r="N108" s="130" t="str">
        <f t="shared" ca="1" si="55"/>
        <v/>
      </c>
      <c r="O108" s="132" t="str">
        <f t="shared" ca="1" si="55"/>
        <v/>
      </c>
      <c r="P108" s="130" t="str">
        <f t="shared" ca="1" si="55"/>
        <v/>
      </c>
      <c r="Q108" s="132" t="str">
        <f t="shared" ca="1" si="55"/>
        <v/>
      </c>
      <c r="R108" s="130" t="str">
        <f t="shared" ca="1" si="55"/>
        <v/>
      </c>
      <c r="S108" s="132" t="str">
        <f t="shared" ca="1" si="55"/>
        <v/>
      </c>
      <c r="T108" s="130" t="str">
        <f t="shared" ca="1" si="55"/>
        <v/>
      </c>
      <c r="U108" s="132" t="str">
        <f t="shared" ca="1" si="55"/>
        <v/>
      </c>
      <c r="V108" s="130" t="str">
        <f t="shared" ca="1" si="55"/>
        <v/>
      </c>
      <c r="W108" s="132" t="str">
        <f t="shared" ca="1" si="55"/>
        <v/>
      </c>
      <c r="X108" s="130" t="str">
        <f t="shared" ca="1" si="55"/>
        <v/>
      </c>
      <c r="Y108" s="132" t="str">
        <f t="shared" ca="1" si="55"/>
        <v/>
      </c>
      <c r="Z108" s="130" t="str">
        <f t="shared" ca="1" si="55"/>
        <v/>
      </c>
      <c r="AA108" s="132" t="str">
        <f t="shared" ca="1" si="55"/>
        <v/>
      </c>
      <c r="AB108" s="130" t="str">
        <f t="shared" ca="1" si="55"/>
        <v/>
      </c>
      <c r="AC108" s="132" t="str">
        <f t="shared" ca="1" si="55"/>
        <v/>
      </c>
      <c r="AD108" s="130" t="str">
        <f t="shared" ca="1" si="55"/>
        <v/>
      </c>
      <c r="AE108" s="132" t="str">
        <f t="shared" ca="1" si="55"/>
        <v/>
      </c>
      <c r="AF108" s="130" t="str">
        <f t="shared" ca="1" si="55"/>
        <v/>
      </c>
      <c r="AG108" s="132" t="str">
        <f t="shared" ca="1" si="55"/>
        <v/>
      </c>
      <c r="AH108" s="126" t="str">
        <f t="shared" ca="1" si="55"/>
        <v/>
      </c>
    </row>
    <row r="109" spans="2:34" collapsed="1" x14ac:dyDescent="0.2">
      <c r="B109" s="227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2:34" x14ac:dyDescent="0.2">
      <c r="C110" s="183"/>
      <c r="D110" s="242" t="str">
        <f>IF(ISBLANK(D85),D39,D85)</f>
        <v>D</v>
      </c>
      <c r="E110" s="242" t="str">
        <f t="shared" ref="E110:AH110" si="56">IF(ISBLANK(E85),E39,E85)</f>
        <v>D</v>
      </c>
      <c r="F110" s="242" t="str">
        <f t="shared" si="56"/>
        <v>E</v>
      </c>
      <c r="G110" s="242" t="str">
        <f t="shared" si="56"/>
        <v>D</v>
      </c>
      <c r="H110" s="242" t="str">
        <f t="shared" si="56"/>
        <v>F</v>
      </c>
      <c r="I110" s="242" t="str">
        <f t="shared" si="56"/>
        <v>I</v>
      </c>
      <c r="J110" s="242" t="str">
        <f t="shared" si="56"/>
        <v>E</v>
      </c>
      <c r="K110" s="242" t="str">
        <f t="shared" si="56"/>
        <v>C</v>
      </c>
      <c r="L110" s="242" t="str">
        <f t="shared" si="56"/>
        <v>C</v>
      </c>
      <c r="M110" s="242" t="str">
        <f t="shared" si="56"/>
        <v>D</v>
      </c>
      <c r="N110" s="242" t="str">
        <f t="shared" si="56"/>
        <v>D</v>
      </c>
      <c r="O110" s="242" t="str">
        <f t="shared" si="56"/>
        <v>I</v>
      </c>
      <c r="P110" s="242" t="str">
        <f t="shared" si="56"/>
        <v>K</v>
      </c>
      <c r="Q110" s="242" t="str">
        <f t="shared" si="56"/>
        <v>B</v>
      </c>
      <c r="R110" s="242" t="str">
        <f t="shared" si="56"/>
        <v>B</v>
      </c>
      <c r="S110" s="242" t="str">
        <f t="shared" si="56"/>
        <v>B</v>
      </c>
      <c r="T110" s="242" t="str">
        <f t="shared" si="56"/>
        <v>E</v>
      </c>
      <c r="U110" s="242" t="str">
        <f t="shared" si="56"/>
        <v>G</v>
      </c>
      <c r="V110" s="242" t="str">
        <f t="shared" si="56"/>
        <v>E</v>
      </c>
      <c r="W110" s="242" t="str">
        <f t="shared" si="56"/>
        <v>I</v>
      </c>
      <c r="X110" s="242" t="str">
        <f t="shared" si="56"/>
        <v>H</v>
      </c>
      <c r="Y110" s="242" t="str">
        <f t="shared" si="56"/>
        <v>H</v>
      </c>
      <c r="Z110" s="242" t="str">
        <f t="shared" si="56"/>
        <v>G</v>
      </c>
      <c r="AA110" s="242" t="str">
        <f t="shared" si="56"/>
        <v>I</v>
      </c>
      <c r="AB110" s="242" t="str">
        <f t="shared" si="56"/>
        <v>M</v>
      </c>
      <c r="AC110" s="242" t="str">
        <f t="shared" si="56"/>
        <v>T</v>
      </c>
      <c r="AD110" s="242" t="str">
        <f t="shared" si="56"/>
        <v>T</v>
      </c>
      <c r="AE110" s="242" t="str">
        <f t="shared" si="56"/>
        <v>W</v>
      </c>
      <c r="AF110" s="242" t="str">
        <f t="shared" si="56"/>
        <v>W</v>
      </c>
      <c r="AG110" s="242" t="str">
        <f t="shared" si="56"/>
        <v>X</v>
      </c>
      <c r="AH110" s="242" t="str">
        <f t="shared" si="56"/>
        <v>X</v>
      </c>
    </row>
    <row r="111" spans="2:34" x14ac:dyDescent="0.2">
      <c r="C111" s="185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</row>
    <row r="112" spans="2:34" x14ac:dyDescent="0.2"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</row>
    <row r="114" spans="3:34" x14ac:dyDescent="0.2">
      <c r="C114" s="183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</row>
    <row r="115" spans="3:34" x14ac:dyDescent="0.2">
      <c r="C115" s="185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</row>
    <row r="116" spans="3:34" x14ac:dyDescent="0.2"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</row>
    <row r="118" spans="3:34" x14ac:dyDescent="0.2">
      <c r="C118" s="183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</row>
    <row r="119" spans="3:34" x14ac:dyDescent="0.2">
      <c r="C119" s="185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</row>
    <row r="120" spans="3:34" x14ac:dyDescent="0.2"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</row>
    <row r="122" spans="3:34" x14ac:dyDescent="0.2">
      <c r="C122" s="183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</row>
    <row r="123" spans="3:34" x14ac:dyDescent="0.2">
      <c r="C123" s="185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</row>
    <row r="124" spans="3:34" x14ac:dyDescent="0.2"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</row>
  </sheetData>
  <sheetProtection selectLockedCells="1"/>
  <mergeCells count="8">
    <mergeCell ref="B39:B84"/>
    <mergeCell ref="B85:B108"/>
    <mergeCell ref="D1:E1"/>
    <mergeCell ref="F1:H1"/>
    <mergeCell ref="D10:E10"/>
    <mergeCell ref="F10:H10"/>
    <mergeCell ref="B20:B28"/>
    <mergeCell ref="C30:C37"/>
  </mergeCells>
  <phoneticPr fontId="5"/>
  <conditionalFormatting sqref="D20:AH20"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{65E1CA41-930C-4A09-B51C-BD5914A56283}</x14:id>
        </ext>
      </extLst>
    </cfRule>
  </conditionalFormatting>
  <conditionalFormatting sqref="D21:AH21">
    <cfRule type="dataBar" priority="3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{F2E983D8-970F-4A30-AB52-12AF6321C12A}</x14:id>
        </ext>
      </extLst>
    </cfRule>
  </conditionalFormatting>
  <conditionalFormatting sqref="D22:AH23">
    <cfRule type="notContainsBlanks" dxfId="4269" priority="322">
      <formula>LEN(TRIM(D22))&gt;0</formula>
    </cfRule>
  </conditionalFormatting>
  <conditionalFormatting sqref="D29:AH29">
    <cfRule type="expression" dxfId="4268" priority="2">
      <formula>WEEKDAY(D29)=1</formula>
    </cfRule>
    <cfRule type="expression" dxfId="4267" priority="3">
      <formula>D$22&lt;&gt;""</formula>
    </cfRule>
    <cfRule type="expression" dxfId="4266" priority="1">
      <formula>WEEKDAY(D29)=7</formula>
    </cfRule>
  </conditionalFormatting>
  <conditionalFormatting sqref="D30:AH38">
    <cfRule type="cellIs" dxfId="4265" priority="385" operator="equal">
      <formula>"Close"</formula>
    </cfRule>
  </conditionalFormatting>
  <conditionalFormatting sqref="D86:AH86 D88:AH88 D90:AH90 D92:AH92 D94:AH94 D96:AH96 D98:AH98 D100:AH100 D102:AH102 D104:AH104 D106:AH106 D108:AH108">
    <cfRule type="cellIs" dxfId="3892" priority="644" operator="equal">
      <formula>"Close"</formula>
    </cfRule>
  </conditionalFormatting>
  <conditionalFormatting sqref="AH23">
    <cfRule type="notContainsBlanks" dxfId="3831" priority="321">
      <formula>LEN(TRIM(AH23))&gt;0</formula>
    </cfRule>
  </conditionalFormatting>
  <conditionalFormatting sqref="AH29">
    <cfRule type="cellIs" dxfId="3830" priority="18" operator="equal">
      <formula>"S"</formula>
    </cfRule>
    <cfRule type="cellIs" dxfId="3829" priority="17" operator="equal">
      <formula>"T"</formula>
    </cfRule>
    <cfRule type="cellIs" dxfId="3828" priority="15" operator="equal">
      <formula>"Ｅ"</formula>
    </cfRule>
    <cfRule type="expression" dxfId="3827" priority="14">
      <formula>WEEKDAY(AH29)=1</formula>
    </cfRule>
    <cfRule type="expression" dxfId="3826" priority="13">
      <formula>WEEKDAY(AH29)=7</formula>
    </cfRule>
    <cfRule type="cellIs" dxfId="3825" priority="12" operator="equal">
      <formula>"Close"</formula>
    </cfRule>
    <cfRule type="expression" dxfId="3824" priority="11">
      <formula>WEEKDAY(AH29)=1</formula>
    </cfRule>
    <cfRule type="expression" dxfId="3823" priority="10">
      <formula>WEEKDAY(AH29)=7</formula>
    </cfRule>
    <cfRule type="cellIs" dxfId="3822" priority="9" operator="equal">
      <formula>"Close"</formula>
    </cfRule>
    <cfRule type="expression" dxfId="3821" priority="8">
      <formula>WEEKDAY(AH29)=1</formula>
    </cfRule>
    <cfRule type="expression" dxfId="3820" priority="7">
      <formula>WEEKDAY(AH29)=7</formula>
    </cfRule>
    <cfRule type="expression" dxfId="3819" priority="6">
      <formula>MONTH(#REF!)-MONTH(#REF!)&lt;&gt;0</formula>
    </cfRule>
    <cfRule type="cellIs" dxfId="3818" priority="47" operator="equal">
      <formula>"Ｋ"</formula>
    </cfRule>
    <cfRule type="cellIs" dxfId="3817" priority="5" operator="equal">
      <formula>"Close"</formula>
    </cfRule>
    <cfRule type="cellIs" dxfId="3816" priority="16" operator="lessThan">
      <formula>0</formula>
    </cfRule>
    <cfRule type="cellIs" dxfId="3815" priority="55" operator="equal">
      <formula>"Ａ"</formula>
    </cfRule>
    <cfRule type="cellIs" dxfId="3814" priority="54" operator="equal">
      <formula>"Ｂ"</formula>
    </cfRule>
    <cfRule type="cellIs" dxfId="3813" priority="53" operator="equal">
      <formula>"Ｆ"</formula>
    </cfRule>
    <cfRule type="cellIs" dxfId="3812" priority="52" operator="equal">
      <formula>"Ｆ"</formula>
    </cfRule>
    <cfRule type="cellIs" dxfId="3811" priority="51" operator="equal">
      <formula>"Ｇ"</formula>
    </cfRule>
    <cfRule type="cellIs" dxfId="3810" priority="50" operator="equal">
      <formula>"Ｈ"</formula>
    </cfRule>
    <cfRule type="cellIs" dxfId="3809" priority="49" operator="equal">
      <formula>"Ｉ"</formula>
    </cfRule>
    <cfRule type="cellIs" dxfId="3808" priority="48" operator="equal">
      <formula>"Ｊ"</formula>
    </cfRule>
    <cfRule type="cellIs" dxfId="3807" priority="46" operator="equal">
      <formula>"Ｌ"</formula>
    </cfRule>
    <cfRule type="cellIs" dxfId="3806" priority="45" operator="equal">
      <formula>"Ｍ"</formula>
    </cfRule>
    <cfRule type="cellIs" dxfId="3805" priority="44" operator="equal">
      <formula>"Ｎ"</formula>
    </cfRule>
    <cfRule type="cellIs" dxfId="3804" priority="43" operator="equal">
      <formula>"Ｏ"</formula>
    </cfRule>
    <cfRule type="cellIs" dxfId="3803" priority="42" operator="equal">
      <formula>"Ｐ"</formula>
    </cfRule>
    <cfRule type="cellIs" dxfId="3802" priority="41" operator="equal">
      <formula>"Ｑ"</formula>
    </cfRule>
    <cfRule type="cellIs" dxfId="3801" priority="40" operator="equal">
      <formula>"Ｒ"</formula>
    </cfRule>
    <cfRule type="cellIs" dxfId="3800" priority="39" operator="equal">
      <formula>"Ｓ"</formula>
    </cfRule>
    <cfRule type="cellIs" dxfId="3799" priority="38" operator="equal">
      <formula>"Ｔ"</formula>
    </cfRule>
    <cfRule type="cellIs" dxfId="3798" priority="37" operator="equal">
      <formula>"C"</formula>
    </cfRule>
    <cfRule type="cellIs" dxfId="3797" priority="36" operator="equal">
      <formula>"A"</formula>
    </cfRule>
    <cfRule type="cellIs" dxfId="3796" priority="20" operator="equal">
      <formula>"Q"</formula>
    </cfRule>
    <cfRule type="cellIs" dxfId="3795" priority="35" operator="equal">
      <formula>"B"</formula>
    </cfRule>
    <cfRule type="cellIs" dxfId="3794" priority="34" operator="equal">
      <formula>"Ｃ"</formula>
    </cfRule>
    <cfRule type="cellIs" dxfId="3793" priority="33" operator="equal">
      <formula>"Ｄ"</formula>
    </cfRule>
    <cfRule type="cellIs" dxfId="3792" priority="32" operator="equal">
      <formula>"E"</formula>
    </cfRule>
    <cfRule type="cellIs" dxfId="3791" priority="31" operator="equal">
      <formula>"F"</formula>
    </cfRule>
    <cfRule type="cellIs" dxfId="3790" priority="30" operator="equal">
      <formula>"G"</formula>
    </cfRule>
    <cfRule type="cellIs" dxfId="3789" priority="29" operator="equal">
      <formula>"H"</formula>
    </cfRule>
    <cfRule type="cellIs" dxfId="3788" priority="28" operator="equal">
      <formula>"I"</formula>
    </cfRule>
    <cfRule type="cellIs" dxfId="3787" priority="27" operator="equal">
      <formula>"J"</formula>
    </cfRule>
    <cfRule type="cellIs" dxfId="3786" priority="26" operator="equal">
      <formula>"K"</formula>
    </cfRule>
    <cfRule type="cellIs" dxfId="3785" priority="25" operator="equal">
      <formula>"L"</formula>
    </cfRule>
    <cfRule type="cellIs" dxfId="3784" priority="24" operator="equal">
      <formula>"M"</formula>
    </cfRule>
    <cfRule type="cellIs" dxfId="3783" priority="23" operator="equal">
      <formula>"N"</formula>
    </cfRule>
    <cfRule type="cellIs" dxfId="3782" priority="22" operator="equal">
      <formula>"O"</formula>
    </cfRule>
    <cfRule type="cellIs" dxfId="3781" priority="21" operator="equal">
      <formula>"P"</formula>
    </cfRule>
    <cfRule type="cellIs" dxfId="3780" priority="19" operator="equal">
      <formula>"R"</formula>
    </cfRule>
  </conditionalFormatting>
  <pageMargins left="0.25" right="0.25" top="0.75" bottom="0.75" header="0.3" footer="0.3"/>
  <pageSetup paperSize="8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66" operator="containsText" id="{2690993B-3E1E-46CE-9382-3CB456BD3AD2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65" operator="containsText" id="{2E7D921B-E5EB-4D5A-87EC-79725BDA88C9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84" operator="containsText" id="{8970325D-67F8-40A2-9836-A22062928D51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83" operator="beginsWith" id="{59150186-8768-4848-A3FE-7331D05A37DD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82" operator="containsText" id="{5111DE27-3119-4DF7-94E2-4DE76A6E4C31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81" operator="containsText" id="{B8A1BA1C-F55D-46EE-818B-9953EAE2778D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80" operator="endsWith" id="{1C048AC0-FB23-4955-B2F7-97DBC1589BED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78" operator="containsText" id="{6434CD6F-01E4-4A73-88A0-BA25EAA6B55F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79" operator="containsText" id="{9BFB81BE-8E6C-42F1-97E7-1670F80F18D2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77" operator="containsText" id="{12700B56-E8E3-48E2-AB70-3A7FE185F2A8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76" operator="containsText" id="{6397EDC8-53DA-442E-B6F5-30D84D8A1653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75" operator="containsText" id="{B53B32E7-68A4-4F9D-B584-8D0462EE2CAD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74" operator="containsText" id="{22EDDF4C-15E0-4A93-A8C4-B98A612ED93B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73" operator="containsText" id="{510D8B0E-4C13-4B65-8A63-893D5A56B826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72" operator="containsText" id="{45DAF2E1-6C44-43CE-AFF5-9B879A4EE292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71" operator="containsText" id="{F79269E3-E4BB-467F-B759-4102ADE6CFB9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70" operator="containsText" id="{48A5B26C-04CF-4329-A78F-145D7554DE25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69" operator="containsText" id="{C947C29B-1BFD-40B4-ADC2-30924AE49BBB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68" operator="containsText" id="{F7912FEA-4706-4709-8374-E254FFA2786F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67" operator="containsText" id="{169DE089-4B90-42D8-9F1B-4F627FE5A493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D2:AF2</xm:sqref>
        </x14:conditionalFormatting>
        <x14:conditionalFormatting xmlns:xm="http://schemas.microsoft.com/office/excel/2006/main">
          <x14:cfRule type="containsText" priority="258" operator="containsText" id="{DBD6BB3F-F2E3-47B6-A904-F8E6FBC12B59}">
            <xm:f>NOT(ISERROR(SEARCH("S",D11)))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57" operator="containsText" id="{4DF03E4B-FCC9-4A2C-9595-AB399C45CA65}">
            <xm:f>NOT(ISERROR(SEARCH("T",D11)))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74" operator="containsText" id="{B9505C5B-299C-4830-81D0-BD5FDDC78447}">
            <xm:f>NOT(ISERROR(SEARCH("C",D11)))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76" operator="containsText" id="{B4CF3A3D-55B6-49FE-80A4-E90F221B2139}">
            <xm:f>NOT(ISERROR(SEARCH("A",D11)))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75" operator="beginsWith" id="{2423DDDC-3CA9-4BBF-A4B5-265304E7F0CD}">
            <xm:f>LEFT(D11,LEN("B"))="B"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73" operator="containsText" id="{345FBE57-3BE6-4FBE-88C7-21681B2FADAA}">
            <xm:f>NOT(ISERROR(SEARCH("D",D11)))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72" operator="endsWith" id="{F98E797B-CA8B-4788-83A3-68E1C306F78F}">
            <xm:f>RIGHT(D11,LEN("E"))="E"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71" operator="containsText" id="{4B980C94-11D3-418C-856A-2BC97646C3DB}">
            <xm:f>NOT(ISERROR(SEARCH("F",D11)))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70" operator="containsText" id="{ED78F41F-9684-4778-B4C1-408F47AB2D34}">
            <xm:f>NOT(ISERROR(SEARCH("G",D11)))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69" operator="containsText" id="{14970957-2F61-4447-8394-D2D790982C65}">
            <xm:f>NOT(ISERROR(SEARCH("H",D11)))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68" operator="containsText" id="{FA15C289-E766-4A34-A4A9-D937DAD272FA}">
            <xm:f>NOT(ISERROR(SEARCH("I",D11)))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67" operator="containsText" id="{EE9027E6-1DB4-49D0-B447-E1A00D55E118}">
            <xm:f>NOT(ISERROR(SEARCH("J",D11)))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66" operator="containsText" id="{FA825512-7080-4F37-BAB4-B7C77C21C5FB}">
            <xm:f>NOT(ISERROR(SEARCH("K",D11)))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65" operator="containsText" id="{70426D5D-8A63-4613-88DD-71801532AE28}">
            <xm:f>NOT(ISERROR(SEARCH("L",D11)))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64" operator="containsText" id="{C877C2F5-90A6-42B4-AA4F-4EE24F7D3591}">
            <xm:f>NOT(ISERROR(SEARCH("M",D11)))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63" operator="containsText" id="{81DC9412-2D79-471F-8E8D-5C4CCC1B2381}">
            <xm:f>NOT(ISERROR(SEARCH("N",D11)))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62" operator="containsText" id="{6B1E9A2C-CD6B-4209-A67A-05017122C9B5}">
            <xm:f>NOT(ISERROR(SEARCH("O",D11)))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61" operator="containsText" id="{B752977B-37AF-4C68-A38C-28A67E959B1A}">
            <xm:f>NOT(ISERROR(SEARCH("P",D11)))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60" operator="containsText" id="{15A40DE3-E2E8-4053-AF4A-C9B32D920C47}">
            <xm:f>NOT(ISERROR(SEARCH("Q",D11)))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59" operator="containsText" id="{EF642266-76CC-4935-8A66-6750C24D368C}">
            <xm:f>NOT(ISERROR(SEARCH("R",D11)))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D11:AF11</xm:sqref>
        </x14:conditionalFormatting>
        <x14:conditionalFormatting xmlns:xm="http://schemas.microsoft.com/office/excel/2006/main">
          <x14:cfRule type="containsText" priority="645" operator="containsText" id="{9563EF70-713E-4223-AB30-FC9F4CF901B4}">
            <xm:f>NOT(ISERROR(SEARCH("T",D58)))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64" operator="containsText" id="{3AF450F6-97EB-4D04-BA76-A7E8B1986B84}">
            <xm:f>NOT(ISERROR(SEARCH("A",D58)))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46" operator="containsText" id="{52D4F1D6-BAF4-4F24-B298-8FC5A60A7276}">
            <xm:f>NOT(ISERROR(SEARCH("S",D58)))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47" operator="containsText" id="{BAA80305-288F-45C0-8763-318481FF98CE}">
            <xm:f>NOT(ISERROR(SEARCH("R",D58)))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48" operator="containsText" id="{C76B4FE1-0457-446F-A825-2D9AD5D4365A}">
            <xm:f>NOT(ISERROR(SEARCH("Q",D58)))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49" operator="containsText" id="{434CE5EE-F485-4DAC-86A4-71AA5AB71F17}">
            <xm:f>NOT(ISERROR(SEARCH("P",D58)))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50" operator="containsText" id="{4DFA7D91-DC22-43F0-8D5A-78AF6ECA09DF}">
            <xm:f>NOT(ISERROR(SEARCH("O",D58)))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51" operator="containsText" id="{781E9330-8DDB-4337-A182-D297F0057377}">
            <xm:f>NOT(ISERROR(SEARCH("N",D58)))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52" operator="containsText" id="{EC01B638-EA34-4789-AC0C-CE7EB17D6FB2}">
            <xm:f>NOT(ISERROR(SEARCH("M",D58)))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53" operator="containsText" id="{CDC9B286-CA9E-4FA0-AE5A-5DB2939CBBA6}">
            <xm:f>NOT(ISERROR(SEARCH("L",D58)))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54" operator="containsText" id="{18A890CC-35AF-49BC-B4B1-8B33B8A31FF6}">
            <xm:f>NOT(ISERROR(SEARCH("K",D58)))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55" operator="containsText" id="{48AE2284-B38D-4809-82F2-5EBBDB46EB65}">
            <xm:f>NOT(ISERROR(SEARCH("J",D58)))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56" operator="containsText" id="{011FD81E-D93F-454F-B062-AE42B90397E0}">
            <xm:f>NOT(ISERROR(SEARCH("I",D58)))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57" operator="containsText" id="{BC1581BD-5918-4C70-AAE8-92E07FE37273}">
            <xm:f>NOT(ISERROR(SEARCH("H",D58)))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59" operator="containsText" id="{266E7A01-6806-407C-B533-C726C3151E5F}">
            <xm:f>NOT(ISERROR(SEARCH("F",D58)))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58" operator="containsText" id="{69CECABB-3E8F-4276-8CD7-B4D48165DA3F}">
            <xm:f>NOT(ISERROR(SEARCH("G",D58)))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660" operator="endsWith" id="{E8CB1D7B-3126-403E-BB52-3FD5FF1FB872}">
            <xm:f>RIGHT(D58,LEN("E"))="E"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61" operator="containsText" id="{EA30C86E-6BA2-4FF4-880C-361BB32C3BD1}">
            <xm:f>NOT(ISERROR(SEARCH("D",D58)))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62" operator="containsText" id="{53FDDCEF-310A-46D0-AC3E-AF1AC937C4B4}">
            <xm:f>NOT(ISERROR(SEARCH("C",D58)))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663" operator="beginsWith" id="{91CAED2F-CD16-41EB-AFD9-1350ED735813}">
            <xm:f>LEFT(D58,LEN("B"))="B"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D58:AG63</xm:sqref>
        </x14:conditionalFormatting>
        <x14:conditionalFormatting xmlns:xm="http://schemas.microsoft.com/office/excel/2006/main">
          <x14:cfRule type="dataBar" id="{65E1CA41-930C-4A09-B51C-BD5914A562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D20:AH20</xm:sqref>
        </x14:conditionalFormatting>
        <x14:conditionalFormatting xmlns:xm="http://schemas.microsoft.com/office/excel/2006/main">
          <x14:cfRule type="dataBar" id="{F2E983D8-970F-4A30-AB52-12AF6321C12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D21:AH21</xm:sqref>
        </x14:conditionalFormatting>
        <x14:conditionalFormatting xmlns:xm="http://schemas.microsoft.com/office/excel/2006/main">
          <x14:cfRule type="containsText" priority="572" operator="containsText" id="{4BE5E096-AA34-4788-8594-9D54E7FB46E8}">
            <xm:f>NOT(ISERROR(SEARCH("A",D39)))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71" operator="beginsWith" id="{3361A875-98DD-4B85-B7C6-2EFF30BB5AE8}">
            <xm:f>LEFT(D39,LEN("B"))="B"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70" operator="containsText" id="{DD1BA980-55F7-46F7-A979-2635083902EF}">
            <xm:f>NOT(ISERROR(SEARCH("C",D39)))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69" operator="containsText" id="{42FAB6BB-9FFF-45B7-99AB-CC5FA28790CE}">
            <xm:f>NOT(ISERROR(SEARCH("D",D39)))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68" operator="endsWith" id="{DF7963CD-5FA3-42AB-9316-1D971F4956F4}">
            <xm:f>RIGHT(D39,LEN("E"))="E"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67" operator="containsText" id="{84472263-3CC7-4CEA-ACFB-55A7D96F2B4E}">
            <xm:f>NOT(ISERROR(SEARCH("F",D39)))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66" operator="containsText" id="{EAFED775-E118-47DA-B054-2345A9D4BC05}">
            <xm:f>NOT(ISERROR(SEARCH("G",D39)))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65" operator="containsText" id="{B9B69E1C-7F1E-48F2-8FC5-542CBD1F6841}">
            <xm:f>NOT(ISERROR(SEARCH("H",D39)))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64" operator="containsText" id="{52F74C73-89C1-4CA5-A13A-7A0A2067961B}">
            <xm:f>NOT(ISERROR(SEARCH("I",D39)))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63" operator="containsText" id="{200CBEFA-D103-43C5-B7C9-C4A715A82CDA}">
            <xm:f>NOT(ISERROR(SEARCH("J",D39)))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62" operator="containsText" id="{895ED1F9-4954-4BB6-91AB-308F462C90AE}">
            <xm:f>NOT(ISERROR(SEARCH("K",D39)))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61" operator="containsText" id="{40860731-0EBB-453B-BB60-AA805374C862}">
            <xm:f>NOT(ISERROR(SEARCH("L",D39)))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60" operator="containsText" id="{B9819C8E-8E7D-4E2D-AD75-D43DC13A4554}">
            <xm:f>NOT(ISERROR(SEARCH("M",D39)))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59" operator="containsText" id="{A645F6FF-1C4C-4C1D-883C-18AF25531D71}">
            <xm:f>NOT(ISERROR(SEARCH("N",D39)))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58" operator="containsText" id="{3B258A3A-8449-4C04-AFBB-494262163165}">
            <xm:f>NOT(ISERROR(SEARCH("O",D39)))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57" operator="containsText" id="{D1919625-966B-4F30-B086-FB4E4B6999AB}">
            <xm:f>NOT(ISERROR(SEARCH("P",D39)))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56" operator="containsText" id="{F73C442F-1519-4234-9BBF-8F7C2B39C860}">
            <xm:f>NOT(ISERROR(SEARCH("Q",D39)))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55" operator="containsText" id="{18149B8B-A910-451C-A059-5E4DC5CDC85B}">
            <xm:f>NOT(ISERROR(SEARCH("R",D39)))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53" operator="containsText" id="{DF9FB9F6-29C6-4367-99E2-E18D61A98396}">
            <xm:f>NOT(ISERROR(SEARCH("T",D39)))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54" operator="containsText" id="{233C1E1A-B7F2-4C08-A91B-77FF691D8969}">
            <xm:f>NOT(ISERROR(SEARCH("S",D39)))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D39:AH40</xm:sqref>
        </x14:conditionalFormatting>
        <x14:conditionalFormatting xmlns:xm="http://schemas.microsoft.com/office/excel/2006/main">
          <x14:cfRule type="containsText" priority="552" operator="containsText" id="{028183E7-96C8-4666-9C60-30D4B73F389D}">
            <xm:f>NOT(ISERROR(SEARCH("Close",D40)))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D40:AH40</xm:sqref>
        </x14:conditionalFormatting>
        <x14:conditionalFormatting xmlns:xm="http://schemas.microsoft.com/office/excel/2006/main">
          <x14:cfRule type="containsText" priority="534" operator="containsText" id="{82805B80-6A9B-4CB1-9ABE-00EFB5A42D27}">
            <xm:f>NOT(ISERROR(SEARCH("R",D41)))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41" operator="containsText" id="{A226FD79-762F-42E5-964D-53ADBDFC524D}">
            <xm:f>NOT(ISERROR(SEARCH("K",D41)))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40" operator="containsText" id="{DF330267-656E-4F80-8D65-73084EAAE54F}">
            <xm:f>NOT(ISERROR(SEARCH("L",D41)))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39" operator="containsText" id="{D3A334A0-840B-46A1-9129-69550149A8D6}">
            <xm:f>NOT(ISERROR(SEARCH("M",D41)))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37" operator="containsText" id="{DCBD7A6A-A670-4AA6-8A1F-C368DF0BF7F7}">
            <xm:f>NOT(ISERROR(SEARCH("O",D41)))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35" operator="containsText" id="{8C16978B-C383-4888-91D2-72E00B853D4E}">
            <xm:f>NOT(ISERROR(SEARCH("Q",D41)))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43" operator="containsText" id="{800440FE-4AAD-44C2-83B0-9CB0A1374762}">
            <xm:f>NOT(ISERROR(SEARCH("I",D41)))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38" operator="containsText" id="{12A6E9C3-C3C2-4CF0-AEF9-4F1DC5972476}">
            <xm:f>NOT(ISERROR(SEARCH("N",D41)))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36" operator="containsText" id="{FB40B605-A239-4C59-B64E-2745CAF0EF39}">
            <xm:f>NOT(ISERROR(SEARCH("P",D41)))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46" operator="containsText" id="{ACB1127F-30F2-40E2-92D9-FA3499EE144B}">
            <xm:f>NOT(ISERROR(SEARCH("F",D41)))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42" operator="containsText" id="{33FF2546-A9C3-4B83-BB4D-29D56E82E79E}">
            <xm:f>NOT(ISERROR(SEARCH("J",D41)))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44" operator="containsText" id="{A8B6E8BE-E669-414F-8A35-C344D7944819}">
            <xm:f>NOT(ISERROR(SEARCH("H",D41)))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33" operator="containsText" id="{AEEB2FDD-1C79-41E9-A964-23D30EAD775E}">
            <xm:f>NOT(ISERROR(SEARCH("S",D41)))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32" operator="containsText" id="{7619D6FB-66B0-44C0-97D9-D9774FC3844C}">
            <xm:f>NOT(ISERROR(SEARCH("T",D41)))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45" operator="containsText" id="{41E82608-A460-4322-A2F2-D8EE0731091B}">
            <xm:f>NOT(ISERROR(SEARCH("G",D41)))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547" operator="endsWith" id="{4FA4671C-3B85-4B67-A26A-5C190F43DC19}">
            <xm:f>RIGHT(D41,LEN("E"))="E"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48" operator="containsText" id="{838AEEA3-4845-4C81-AB3B-E146A1026396}">
            <xm:f>NOT(ISERROR(SEARCH("D",D41)))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49" operator="containsText" id="{AA4B66DA-C59C-4EB1-9754-6D94B6E67AD6}">
            <xm:f>NOT(ISERROR(SEARCH("C",D41)))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550" operator="beginsWith" id="{7B0C4578-0AFE-4EDA-8FE4-673B6025C205}">
            <xm:f>LEFT(D41,LEN("B"))="B"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51" operator="containsText" id="{F40963F3-9DE6-40C5-B295-DBCDC6A3A899}">
            <xm:f>NOT(ISERROR(SEARCH("A",D41)))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D41:AH42</xm:sqref>
        </x14:conditionalFormatting>
        <x14:conditionalFormatting xmlns:xm="http://schemas.microsoft.com/office/excel/2006/main">
          <x14:cfRule type="containsText" priority="531" operator="containsText" id="{7744697D-162E-45C5-8645-EECEB77F3A49}">
            <xm:f>NOT(ISERROR(SEARCH("Close",D42)))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D42:AH42</xm:sqref>
        </x14:conditionalFormatting>
        <x14:conditionalFormatting xmlns:xm="http://schemas.microsoft.com/office/excel/2006/main">
          <x14:cfRule type="containsText" priority="245" operator="containsText" id="{2E85B239-E69C-43A3-BE5E-B6984BFEDBF7}">
            <xm:f>NOT(ISERROR(SEARCH("K",D43)))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44" operator="containsText" id="{5743EEEB-4A55-4BD5-A1A7-6A41C0B42480}">
            <xm:f>NOT(ISERROR(SEARCH("L",D43)))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43" operator="containsText" id="{7EC8A89F-00B4-4372-AA57-4F8AF185C576}">
            <xm:f>NOT(ISERROR(SEARCH("M",D43)))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42" operator="containsText" id="{99F6989D-3F62-4ACC-A6AF-0E5DDB406DA1}">
            <xm:f>NOT(ISERROR(SEARCH("N",D43)))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41" operator="containsText" id="{021EE396-5044-445B-A69F-5187C80722C1}">
            <xm:f>NOT(ISERROR(SEARCH("O",D43)))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40" operator="containsText" id="{3F46BF15-EC68-4FE2-9BA4-3F344B5CAF4F}">
            <xm:f>NOT(ISERROR(SEARCH("P",D43)))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39" operator="containsText" id="{7B878781-535C-4CE9-A2D8-B3CA66C026E9}">
            <xm:f>NOT(ISERROR(SEARCH("Q",D43)))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38" operator="containsText" id="{D0FF00D9-0454-4910-9000-43758F86DE8C}">
            <xm:f>NOT(ISERROR(SEARCH("R",D43)))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36" operator="containsText" id="{DCC35A65-9E39-4474-A960-A94F97CED11B}">
            <xm:f>NOT(ISERROR(SEARCH("T",D43)))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37" operator="containsText" id="{590813AC-AC65-4DEF-BA4E-D66063E68BC3}">
            <xm:f>NOT(ISERROR(SEARCH("S",D43)))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beginsWith" priority="254" operator="beginsWith" id="{D451933E-B8E1-4483-AD3F-9A2489A0C1FC}">
            <xm:f>LEFT(D43,LEN("B"))="B"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55" operator="containsText" id="{1C66F838-F0E5-4852-A073-8494F7319799}">
            <xm:f>NOT(ISERROR(SEARCH("A",D43)))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2" operator="containsText" id="{D582BA26-A98D-4A0C-82B0-A063BCB991D1}">
            <xm:f>NOT(ISERROR(SEARCH("D",D43)))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51" operator="endsWith" id="{737C0C59-2140-4347-A63E-7F6F6D21B543}">
            <xm:f>RIGHT(D43,LEN("E"))="E"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53" operator="containsText" id="{D3C20DE6-385D-4AC4-8FBE-A67D6CCC1712}">
            <xm:f>NOT(ISERROR(SEARCH("C",D43)))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50" operator="containsText" id="{EDD69D5F-E0E5-41CF-9C64-339FCF5E0AE1}">
            <xm:f>NOT(ISERROR(SEARCH("F",D43)))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49" operator="containsText" id="{C6AFD5E7-23A1-4552-84E8-87FDDE0230CA}">
            <xm:f>NOT(ISERROR(SEARCH("G",D43)))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48" operator="containsText" id="{8B957869-98C6-4D2E-92F3-DDF972D928E8}">
            <xm:f>NOT(ISERROR(SEARCH("H",D43)))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47" operator="containsText" id="{CB8C26EF-4B2F-4832-B68D-85D52842EDB7}">
            <xm:f>NOT(ISERROR(SEARCH("I",D43)))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46" operator="containsText" id="{C76ED5D7-952A-4D66-8818-EF7D1E0A659C}">
            <xm:f>NOT(ISERROR(SEARCH("J",D43)))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D43:AH43</xm:sqref>
        </x14:conditionalFormatting>
        <x14:conditionalFormatting xmlns:xm="http://schemas.microsoft.com/office/excel/2006/main">
          <x14:cfRule type="containsText" priority="423" operator="containsText" id="{1F97A38D-056A-47B4-96D1-217E077647E2}">
            <xm:f>NOT(ISERROR(SEARCH("D",D44)))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22" operator="endsWith" id="{72730100-A627-4B8C-8260-44BC8FF6B753}">
            <xm:f>RIGHT(D44,LEN("E"))="E"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21" operator="containsText" id="{A8A4682D-1338-43D4-9C77-AE7F381015BD}">
            <xm:f>NOT(ISERROR(SEARCH("F",D44)))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20" operator="containsText" id="{F0538D9F-80D7-4E07-8DA1-35DCF52EB5C8}">
            <xm:f>NOT(ISERROR(SEARCH("G",D44)))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19" operator="containsText" id="{CFFCFE87-D494-4B59-8CF2-0BC9928217F6}">
            <xm:f>NOT(ISERROR(SEARCH("H",D44)))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18" operator="containsText" id="{8B0463A3-1768-41D3-B828-22BCB104BF9C}">
            <xm:f>NOT(ISERROR(SEARCH("I",D44)))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17" operator="containsText" id="{C15C9A20-515E-4EF1-A203-D32AB8E39D89}">
            <xm:f>NOT(ISERROR(SEARCH("J",D44)))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16" operator="containsText" id="{08EB283F-62DD-4C7D-B404-F437F69D8338}">
            <xm:f>NOT(ISERROR(SEARCH("K",D44)))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15" operator="containsText" id="{7C83E9FA-1BB2-4221-AAF8-018FCAC6D875}">
            <xm:f>NOT(ISERROR(SEARCH("L",D44)))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14" operator="containsText" id="{3F42B8BA-80E7-4D6F-887F-E143A2D67B5D}">
            <xm:f>NOT(ISERROR(SEARCH("M",D44)))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13" operator="containsText" id="{7C28065F-7AAB-4B94-BFBC-E76A101F149D}">
            <xm:f>NOT(ISERROR(SEARCH("N",D44)))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12" operator="containsText" id="{BD2C4269-726D-47C2-A233-152A78F20163}">
            <xm:f>NOT(ISERROR(SEARCH("O",D44)))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11" operator="containsText" id="{4C6452D2-9471-433F-8CB2-8018FFA40297}">
            <xm:f>NOT(ISERROR(SEARCH("P",D44)))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10" operator="containsText" id="{30826305-23C4-47F7-B896-2473E04FAEBB}">
            <xm:f>NOT(ISERROR(SEARCH("Q",D44)))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09" operator="containsText" id="{9F5DC62D-B0BD-400E-9A0C-F28F588CD3C8}">
            <xm:f>NOT(ISERROR(SEARCH("R",D44)))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08" operator="containsText" id="{2708DF69-172E-4576-9F1C-4FEDB28E796D}">
            <xm:f>NOT(ISERROR(SEARCH("S",D44)))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07" operator="containsText" id="{D5E77A64-8AC2-452F-9492-12EC61FB6C17}">
            <xm:f>NOT(ISERROR(SEARCH("T",D44)))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425" operator="beginsWith" id="{1E58AA87-5DA4-4ED0-991C-B8008C344E30}">
            <xm:f>LEFT(D44,LEN("B"))="B"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56" operator="containsText" id="{E6F64739-D657-47F7-B0B6-1A492A88D594}">
            <xm:f>NOT(ISERROR(SEARCH("Close",D44)))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26" operator="containsText" id="{A474D9B8-D548-4CA9-966B-169C5AED52A9}">
            <xm:f>NOT(ISERROR(SEARCH("A",D44)))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24" operator="containsText" id="{4DDABB2B-1224-4692-B75C-2A959D423B92}">
            <xm:f>NOT(ISERROR(SEARCH("C",D44)))</xm:f>
            <xm:f>"C"</xm:f>
            <x14:dxf>
              <fill>
                <patternFill>
                  <bgColor rgb="FFAEFEEF"/>
                </patternFill>
              </fill>
            </x14:dxf>
          </x14:cfRule>
          <xm:sqref>D44:AH44</xm:sqref>
        </x14:conditionalFormatting>
        <x14:conditionalFormatting xmlns:xm="http://schemas.microsoft.com/office/excel/2006/main">
          <x14:cfRule type="containsText" priority="229" operator="containsText" id="{EBF6937E-BB67-4858-AD56-F87405F3BA02}">
            <xm:f>NOT(ISERROR(SEARCH("G",D45)))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28" operator="containsText" id="{0874312C-9653-4566-9769-6EEC04686CFB}">
            <xm:f>NOT(ISERROR(SEARCH("H",D45)))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27" operator="containsText" id="{CE974507-B3EB-43A5-9ADE-D282CFD6C33F}">
            <xm:f>NOT(ISERROR(SEARCH("I",D45)))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26" operator="containsText" id="{1A973CA6-3D7F-48AA-A756-873FDCB2B4F4}">
            <xm:f>NOT(ISERROR(SEARCH("J",D45)))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25" operator="containsText" id="{53589A2E-6108-4E4B-9ABD-15239DD95EF2}">
            <xm:f>NOT(ISERROR(SEARCH("K",D45)))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24" operator="containsText" id="{EE87A922-F38F-487D-8243-CFFDEF3AE1E6}">
            <xm:f>NOT(ISERROR(SEARCH("L",D45)))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35" operator="containsText" id="{1D7BD39A-220D-4068-B94B-6C0E84959968}">
            <xm:f>NOT(ISERROR(SEARCH("A",D45)))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22" operator="containsText" id="{FC14E6D9-B8FF-4C0E-BDB0-4732872B32FC}">
            <xm:f>NOT(ISERROR(SEARCH("N",D45)))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21" operator="containsText" id="{EBE88C01-8BDD-40CD-8718-15F73598A621}">
            <xm:f>NOT(ISERROR(SEARCH("O",D45)))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20" operator="containsText" id="{FF948ED6-F1CE-4840-B99D-DBD52AED7925}">
            <xm:f>NOT(ISERROR(SEARCH("P",D45)))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19" operator="containsText" id="{789794FB-0286-4ED5-B82E-30342038A246}">
            <xm:f>NOT(ISERROR(SEARCH("Q",D45)))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18" operator="containsText" id="{12E4A875-8656-4F7C-81D9-872BD17F5987}">
            <xm:f>NOT(ISERROR(SEARCH("R",D45)))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17" operator="containsText" id="{C51F58E0-66C2-4F63-BEFD-450FF7EC4633}">
            <xm:f>NOT(ISERROR(SEARCH("S",D45)))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16" operator="containsText" id="{D0B636D9-FFA2-41C3-8951-26221690D4F7}">
            <xm:f>NOT(ISERROR(SEARCH("T",D45)))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endsWith" priority="231" operator="endsWith" id="{D450D577-F162-4C54-B209-A20B222745E1}">
            <xm:f>RIGHT(D45,LEN("E"))="E"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beginsWith" priority="234" operator="beginsWith" id="{0C491B22-0670-4A9D-AF2A-4538C5DBD447}">
            <xm:f>LEFT(D45,LEN("B"))="B"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33" operator="containsText" id="{ED095C4A-50BB-444A-B5F9-79DAAC1B9309}">
            <xm:f>NOT(ISERROR(SEARCH("C",D45)))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32" operator="containsText" id="{83E91DDE-45EA-4094-9E70-31339B13C8D2}">
            <xm:f>NOT(ISERROR(SEARCH("D",D45)))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30" operator="containsText" id="{34F8A5B7-1A10-49D7-BD05-44644845EBA5}">
            <xm:f>NOT(ISERROR(SEARCH("F",D45)))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23" operator="containsText" id="{BCD0A20F-E47A-4CCB-80C5-2FB18C6B038D}">
            <xm:f>NOT(ISERROR(SEARCH("M",D45)))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D45:AH45</xm:sqref>
        </x14:conditionalFormatting>
        <x14:conditionalFormatting xmlns:xm="http://schemas.microsoft.com/office/excel/2006/main">
          <x14:cfRule type="containsText" priority="386" operator="containsText" id="{42E312F5-79FF-4AA7-9A54-458DC420E7E7}">
            <xm:f>NOT(ISERROR(SEARCH("Close",D46)))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87" operator="containsText" id="{0A0D4226-D266-4BEB-A720-04A3AA669396}">
            <xm:f>NOT(ISERROR(SEARCH("T",D46)))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88" operator="containsText" id="{794ABC3C-1C51-45EE-B9F9-3AA289BF69D7}">
            <xm:f>NOT(ISERROR(SEARCH("S",D46)))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89" operator="containsText" id="{3A548132-469E-497C-8D5D-664574E956C2}">
            <xm:f>NOT(ISERROR(SEARCH("R",D46)))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90" operator="containsText" id="{10D8FF96-BD32-473B-8E13-BFD938096EE8}">
            <xm:f>NOT(ISERROR(SEARCH("Q",D46)))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91" operator="containsText" id="{62915545-9EB7-40A9-AC3A-521B4BDFDE4C}">
            <xm:f>NOT(ISERROR(SEARCH("P",D46)))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92" operator="containsText" id="{7E6AB128-29E6-48F2-9828-720A3136F017}">
            <xm:f>NOT(ISERROR(SEARCH("O",D46)))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93" operator="containsText" id="{FA72A6AF-58A9-48DE-A385-2D54A273E45D}">
            <xm:f>NOT(ISERROR(SEARCH("N",D46)))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94" operator="containsText" id="{1C6DA662-689C-4D4A-B2CA-625049C83757}">
            <xm:f>NOT(ISERROR(SEARCH("M",D46)))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95" operator="containsText" id="{0CC3E270-15B7-4917-A6FD-E1389BFD07B4}">
            <xm:f>NOT(ISERROR(SEARCH("L",D46)))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96" operator="containsText" id="{9A9D20D7-0858-4822-856B-4D009C69E9F2}">
            <xm:f>NOT(ISERROR(SEARCH("K",D46)))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98" operator="containsText" id="{97638561-DD3E-496F-8E07-442811BA3206}">
            <xm:f>NOT(ISERROR(SEARCH("I",D46)))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99" operator="containsText" id="{2ECB3DC6-62A1-481F-9E16-D478CF7E7CCB}">
            <xm:f>NOT(ISERROR(SEARCH("H",D46)))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00" operator="containsText" id="{8CA5CE4B-A0CC-46E8-B1DB-463116A0D35B}">
            <xm:f>NOT(ISERROR(SEARCH("G",D46)))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01" operator="containsText" id="{67422339-8363-48D3-A92A-E0208FD6FE8B}">
            <xm:f>NOT(ISERROR(SEARCH("F",D46)))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02" operator="endsWith" id="{CE2B1D69-B869-473F-A578-575457D7B5D8}">
            <xm:f>RIGHT(D46,LEN("E"))="E"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03" operator="containsText" id="{05E31CA9-F6BD-4D62-A306-9D6306D968E0}">
            <xm:f>NOT(ISERROR(SEARCH("D",D46)))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04" operator="containsText" id="{EE29347B-1C58-45ED-8A78-B1D97D465B6D}">
            <xm:f>NOT(ISERROR(SEARCH("C",D46)))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05" operator="beginsWith" id="{7F657D7C-93B0-4630-A453-26F22C9437D7}">
            <xm:f>LEFT(D46,LEN("B"))="B"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06" operator="containsText" id="{832603D6-7702-4562-B194-49BA398C2019}">
            <xm:f>NOT(ISERROR(SEARCH("A",D46)))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97" operator="containsText" id="{7D6DE0C1-E886-41FF-98DE-26DB056B5104}">
            <xm:f>NOT(ISERROR(SEARCH("J",D46)))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D46:AH46</xm:sqref>
        </x14:conditionalFormatting>
        <x14:conditionalFormatting xmlns:xm="http://schemas.microsoft.com/office/excel/2006/main">
          <x14:cfRule type="beginsWith" priority="214" operator="beginsWith" id="{40AAFE90-935F-4C64-A44E-5A743AB13459}">
            <xm:f>LEFT(D47,LEN("B"))="B"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98" operator="containsText" id="{FF74EA88-F69B-47D1-9D7F-359DD56BF5AB}">
            <xm:f>NOT(ISERROR(SEARCH("R",D47)))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99" operator="containsText" id="{DBC28A02-B1A0-4E00-8D58-203209B4A489}">
            <xm:f>NOT(ISERROR(SEARCH("Q",D47)))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00" operator="containsText" id="{6705012F-2A15-4908-8459-63E9F09B52ED}">
            <xm:f>NOT(ISERROR(SEARCH("P",D47)))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15" operator="containsText" id="{2A673D23-92A7-4A77-AFEC-18EC485AB0E3}">
            <xm:f>NOT(ISERROR(SEARCH("A",D47)))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13" operator="containsText" id="{3FD080FA-AC8E-4EE6-A514-B0D0E9BA223F}">
            <xm:f>NOT(ISERROR(SEARCH("C",D47)))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12" operator="containsText" id="{B1FD7C0C-4634-471F-9B29-326356CBBD2B}">
            <xm:f>NOT(ISERROR(SEARCH("D",D47)))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11" operator="endsWith" id="{F4952815-CC11-4947-81E4-0D8B35A07002}">
            <xm:f>RIGHT(D47,LEN("E"))="E"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09" operator="containsText" id="{CA408369-239E-4B0E-8424-ACBDF07116C7}">
            <xm:f>NOT(ISERROR(SEARCH("G",D47)))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08" operator="containsText" id="{6C36F4AF-DACD-403C-9F2C-A9BEE6132DE3}">
            <xm:f>NOT(ISERROR(SEARCH("H",D47)))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10" operator="containsText" id="{52F6D08F-A10C-4962-9CAB-B3174C05EB7A}">
            <xm:f>NOT(ISERROR(SEARCH("F",D47)))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07" operator="containsText" id="{AD8F55FF-65F1-4876-9924-9F30DD447EAD}">
            <xm:f>NOT(ISERROR(SEARCH("I",D47)))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06" operator="containsText" id="{BA0A4C04-B9D5-4BF6-8CB6-D7A266B3BA01}">
            <xm:f>NOT(ISERROR(SEARCH("J",D47)))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01" operator="containsText" id="{D3A125E7-ACF6-4E84-A67B-9E8C0AFF7567}">
            <xm:f>NOT(ISERROR(SEARCH("O",D47)))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05" operator="containsText" id="{AD200FF4-1E71-4520-81D7-359F84BF8BA0}">
            <xm:f>NOT(ISERROR(SEARCH("K",D47)))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04" operator="containsText" id="{B0598CB9-4858-47F1-87E5-6B21B86D3289}">
            <xm:f>NOT(ISERROR(SEARCH("L",D47)))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03" operator="containsText" id="{0C976CD9-ABF0-4F75-8FDC-709D028CE20A}">
            <xm:f>NOT(ISERROR(SEARCH("M",D47)))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02" operator="containsText" id="{3681333E-9645-4E8D-A3EC-5C7ED038B5AE}">
            <xm:f>NOT(ISERROR(SEARCH("N",D47)))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96" operator="containsText" id="{528249FD-436F-4AEB-8D78-F2338E1980E3}">
            <xm:f>NOT(ISERROR(SEARCH("T",D47)))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97" operator="containsText" id="{17C7B232-AA37-4567-8A12-C40155B5DF87}">
            <xm:f>NOT(ISERROR(SEARCH("S",D47)))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D47:AH47</xm:sqref>
        </x14:conditionalFormatting>
        <x14:conditionalFormatting xmlns:xm="http://schemas.microsoft.com/office/excel/2006/main">
          <x14:cfRule type="containsText" priority="454" operator="containsText" id="{1C259492-7FF7-489A-8092-DAE7B887373F}">
            <xm:f>NOT(ISERROR(SEARCH("O",D48)))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60" operator="containsText" id="{DBBB31D0-513E-4C50-B579-E9D89F0718F8}">
            <xm:f>NOT(ISERROR(SEARCH("I",D48)))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55" operator="containsText" id="{D31B5B90-809B-42FA-B871-CDADF4744ED3}">
            <xm:f>NOT(ISERROR(SEARCH("N",D48)))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56" operator="containsText" id="{038FE8A4-FBC9-436C-8474-C45BEC8CB94A}">
            <xm:f>NOT(ISERROR(SEARCH("M",D48)))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53" operator="containsText" id="{256083AB-14C8-4048-B9D7-97EA60759EEA}">
            <xm:f>NOT(ISERROR(SEARCH("P",D48)))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57" operator="containsText" id="{0083D781-0F50-4630-BED2-99533BA7E07C}">
            <xm:f>NOT(ISERROR(SEARCH("L",D48)))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58" operator="containsText" id="{637EC00E-CF86-4245-B5EA-F1623E03F5E3}">
            <xm:f>NOT(ISERROR(SEARCH("K",D48)))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59" operator="containsText" id="{FC1BC2CA-2C72-422D-9DE5-F695502C3C30}">
            <xm:f>NOT(ISERROR(SEARCH("J",D48)))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68" operator="containsText" id="{0CD46E43-6A6B-4372-9086-1BB1268D30C5}">
            <xm:f>NOT(ISERROR(SEARCH("A",D48)))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61" operator="containsText" id="{45655596-3EB5-407C-A394-F35B66CFBFF6}">
            <xm:f>NOT(ISERROR(SEARCH("H",D48)))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62" operator="containsText" id="{EF61449E-6E40-447C-9978-14278B5096E0}">
            <xm:f>NOT(ISERROR(SEARCH("G",D48)))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63" operator="containsText" id="{1DDB7CE5-023C-4A77-9E7F-EDCCECF4728E}">
            <xm:f>NOT(ISERROR(SEARCH("F",D48)))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48" operator="containsText" id="{96E9B8C1-CD09-4B8A-8C7B-7EDDA708CFD2}">
            <xm:f>NOT(ISERROR(SEARCH("Close",D48)))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49" operator="containsText" id="{772BA8BC-A1EC-4108-A360-50446D3D166F}">
            <xm:f>NOT(ISERROR(SEARCH("T",D48)))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endsWith" priority="464" operator="endsWith" id="{2445809B-7BCC-4FCC-809A-FDCF29CFC33C}">
            <xm:f>RIGHT(D48,LEN("E"))="E"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65" operator="containsText" id="{0980B574-53AF-4554-8766-AED8ACB326B7}">
            <xm:f>NOT(ISERROR(SEARCH("D",D48)))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66" operator="containsText" id="{45FF8A4A-BE47-45FE-AB4E-765F497F5C63}">
            <xm:f>NOT(ISERROR(SEARCH("C",D48)))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67" operator="beginsWith" id="{55CE76A8-A402-4855-808D-A1B618631918}">
            <xm:f>LEFT(D48,LEN("B"))="B"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50" operator="containsText" id="{79F53DD9-7384-46DC-9F49-DC568BB8C0E7}">
            <xm:f>NOT(ISERROR(SEARCH("S",D48)))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51" operator="containsText" id="{7B26F47A-3497-4B75-A5E3-6CDDB57FB6A2}">
            <xm:f>NOT(ISERROR(SEARCH("R",D48)))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52" operator="containsText" id="{6E5531CD-B94F-4F74-A024-E88519CDBBD5}">
            <xm:f>NOT(ISERROR(SEARCH("Q",D48)))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D48:AH48</xm:sqref>
        </x14:conditionalFormatting>
        <x14:conditionalFormatting xmlns:xm="http://schemas.microsoft.com/office/excel/2006/main">
          <x14:cfRule type="containsText" priority="152" operator="containsText" id="{B4748079-1D88-4DC0-8E96-2959A89FAF0B}">
            <xm:f>NOT(ISERROR(SEARCH("D",D49)))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48" operator="containsText" id="{164527F5-8103-42DD-8B6D-1888CEA256D5}">
            <xm:f>NOT(ISERROR(SEARCH("H",D49)))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53" operator="containsText" id="{05C0E361-5141-4EBD-9A27-DAB7193DBB91}">
            <xm:f>NOT(ISERROR(SEARCH("C",D49)))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54" operator="beginsWith" id="{52FBBED4-AA5A-45AA-8279-A76A84EC2E7D}">
            <xm:f>LEFT(D49,LEN("B"))="B"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endsWith" priority="151" operator="endsWith" id="{08903CDB-5C09-4954-86F7-446B83E7B9E7}">
            <xm:f>RIGHT(D49,LEN("E"))="E"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50" operator="containsText" id="{365C291C-7104-4F4F-8DAE-2C9C8864F374}">
            <xm:f>NOT(ISERROR(SEARCH("F",D49)))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49" operator="containsText" id="{DD38C4C1-3EDF-463B-881E-96B6ECA1A1DA}">
            <xm:f>NOT(ISERROR(SEARCH("G",D49)))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36" operator="containsText" id="{A556ABBE-92A5-4897-9817-0BA5042312C3}">
            <xm:f>NOT(ISERROR(SEARCH("T",D49)))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55" operator="containsText" id="{7D812D9B-8D8E-4F89-B195-00CBFE3044DD}">
            <xm:f>NOT(ISERROR(SEARCH("A",D49)))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43" operator="containsText" id="{04EFF688-88BA-4B10-A36E-AD594561A44E}">
            <xm:f>NOT(ISERROR(SEARCH("M",D49)))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40" operator="containsText" id="{292BFE81-F712-4428-B16A-DA06C377AC4B}">
            <xm:f>NOT(ISERROR(SEARCH("P",D49)))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4" operator="containsText" id="{6EE6D812-7C4C-439C-98BD-EE3713B787F2}">
            <xm:f>NOT(ISERROR(SEARCH("L",D49)))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45" operator="containsText" id="{77D4D5A3-4F5C-477B-AD18-568236478B1F}">
            <xm:f>NOT(ISERROR(SEARCH("K",D49)))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46" operator="containsText" id="{ABCDBA3C-4CCE-4C59-AB1D-C77E101768B3}">
            <xm:f>NOT(ISERROR(SEARCH("J",D49)))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37" operator="containsText" id="{AFFA1BBA-89A4-461B-B031-F8E1B1328213}">
            <xm:f>NOT(ISERROR(SEARCH("S",D49)))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38" operator="containsText" id="{4159AB50-C8FE-4709-BD35-06C458A247CA}">
            <xm:f>NOT(ISERROR(SEARCH("R",D49)))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47" operator="containsText" id="{28292EAF-F373-4650-9DD3-2FBC1B60B7C2}">
            <xm:f>NOT(ISERROR(SEARCH("I",D49)))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39" operator="containsText" id="{15D324B0-0036-4943-86AD-BDFEB96075CC}">
            <xm:f>NOT(ISERROR(SEARCH("Q",D49)))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41" operator="containsText" id="{E6433928-DC61-457B-9429-083699782167}">
            <xm:f>NOT(ISERROR(SEARCH("O",D49)))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42" operator="containsText" id="{295FC0E4-8D37-4F24-B692-7E8F887454DB}">
            <xm:f>NOT(ISERROR(SEARCH("N",D49)))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D49:AH49</xm:sqref>
        </x14:conditionalFormatting>
        <x14:conditionalFormatting xmlns:xm="http://schemas.microsoft.com/office/excel/2006/main">
          <x14:cfRule type="containsText" priority="431" operator="containsText" id="{7B2A632E-42CC-41DE-A75E-5454E5F957C8}">
            <xm:f>NOT(ISERROR(SEARCH("Q",D50)))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27" operator="containsText" id="{C2E0028A-F822-4B45-9FE8-A22FBCA4F4C8}">
            <xm:f>NOT(ISERROR(SEARCH("Close",D50)))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28" operator="containsText" id="{03224CAC-32C7-4E5F-84F5-FA7FC2122480}">
            <xm:f>NOT(ISERROR(SEARCH("T",D50)))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29" operator="containsText" id="{0B1EE21E-9210-4931-8B22-A8294355655F}">
            <xm:f>NOT(ISERROR(SEARCH("S",D50)))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30" operator="containsText" id="{E67141F7-EFA2-44D1-8F91-1B7A546FC9C9}">
            <xm:f>NOT(ISERROR(SEARCH("R",D50)))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32" operator="containsText" id="{4DC81144-298E-4756-906B-EA7DA78AECEA}">
            <xm:f>NOT(ISERROR(SEARCH("P",D50)))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39" operator="containsText" id="{36F75534-A847-4E2C-9391-9ED86D48E8AF}">
            <xm:f>NOT(ISERROR(SEARCH("I",D50)))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40" operator="containsText" id="{77FC6419-5275-4E26-A842-C666E50FC692}">
            <xm:f>NOT(ISERROR(SEARCH("H",D50)))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41" operator="containsText" id="{BA000202-6EB4-4DFC-A4E7-9D2AC0C6A47C}">
            <xm:f>NOT(ISERROR(SEARCH("G",D50)))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42" operator="containsText" id="{88FF4BD3-DC62-4294-8912-B4FA3BFB96B9}">
            <xm:f>NOT(ISERROR(SEARCH("F",D50)))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33" operator="containsText" id="{1FFF4D3C-AD4C-4CC0-8747-8E53FFE82DE1}">
            <xm:f>NOT(ISERROR(SEARCH("O",D50)))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44" operator="containsText" id="{96E52DFC-87C7-45D4-9613-E5F9B7D6E65D}">
            <xm:f>NOT(ISERROR(SEARCH("D",D50)))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45" operator="containsText" id="{C23CB9B6-3979-41C3-8B05-DBFD5B718E5F}">
            <xm:f>NOT(ISERROR(SEARCH("C",D50)))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46" operator="beginsWith" id="{396B2A62-408A-428D-BBD1-A8A64CD9CD6F}">
            <xm:f>LEFT(D50,LEN("B"))="B"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47" operator="containsText" id="{6AFFEE06-4A9F-49B3-8797-EBE743DC37F7}">
            <xm:f>NOT(ISERROR(SEARCH("A",D50)))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34" operator="containsText" id="{C48A1881-1726-4CC2-8927-04AA398C1F2F}">
            <xm:f>NOT(ISERROR(SEARCH("N",D50)))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35" operator="containsText" id="{54830C34-07D8-475F-AE38-F29486FA7716}">
            <xm:f>NOT(ISERROR(SEARCH("M",D50)))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36" operator="containsText" id="{A47CECF5-3B5D-450C-9676-3F4966C45A35}">
            <xm:f>NOT(ISERROR(SEARCH("L",D50)))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37" operator="containsText" id="{717E80C3-443A-4123-B0E2-7904BEE78289}">
            <xm:f>NOT(ISERROR(SEARCH("K",D50)))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38" operator="containsText" id="{08680B42-EFE6-4414-9E6A-57724C415DC1}">
            <xm:f>NOT(ISERROR(SEARCH("J",D50)))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endsWith" priority="443" operator="endsWith" id="{243B55E1-4225-4878-AC52-D245F33657B7}">
            <xm:f>RIGHT(D50,LEN("E"))="E"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m:sqref>D50:AH50</xm:sqref>
        </x14:conditionalFormatting>
        <x14:conditionalFormatting xmlns:xm="http://schemas.microsoft.com/office/excel/2006/main">
          <x14:cfRule type="containsText" priority="183" operator="containsText" id="{B9BE4851-85C2-4F12-8F88-BE9F682A5541}">
            <xm:f>NOT(ISERROR(SEARCH("M",D51)))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84" operator="containsText" id="{9A2D1491-2267-4C0F-874D-1257FF86FC2B}">
            <xm:f>NOT(ISERROR(SEARCH("L",D51)))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85" operator="containsText" id="{1A227AC8-D69D-4E31-AA85-8C2F8FA7A1DA}">
            <xm:f>NOT(ISERROR(SEARCH("K",D51)))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86" operator="containsText" id="{63650633-6BF0-46B4-B95B-87BADC3A7385}">
            <xm:f>NOT(ISERROR(SEARCH("J",D51)))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87" operator="containsText" id="{15C4816F-DCB2-4806-89E2-3D6427565EF0}">
            <xm:f>NOT(ISERROR(SEARCH("I",D51)))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89" operator="containsText" id="{7A4F313D-2C3B-4B84-B266-6EEBB96EDBCC}">
            <xm:f>NOT(ISERROR(SEARCH("G",D51)))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90" operator="containsText" id="{595F2789-FB36-4688-8C29-F7EDC0564EAC}">
            <xm:f>NOT(ISERROR(SEARCH("F",D51)))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91" operator="endsWith" id="{22D02682-6E7F-47B0-AD4A-05FA28B4907A}">
            <xm:f>RIGHT(D51,LEN("E"))="E"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92" operator="containsText" id="{4F1D9B6A-9A83-498A-B4DD-B62C9A7B1C44}">
            <xm:f>NOT(ISERROR(SEARCH("D",D51)))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93" operator="containsText" id="{34BEA781-1D9E-47D6-90EE-E2771A65AF40}">
            <xm:f>NOT(ISERROR(SEARCH("C",D51)))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94" operator="beginsWith" id="{E9E73684-0E00-466B-849F-A0A607E59C90}">
            <xm:f>LEFT(D51,LEN("B"))="B"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95" operator="containsText" id="{49C5C0B9-8991-4DDF-B2B7-3F329356E762}">
            <xm:f>NOT(ISERROR(SEARCH("A",D51)))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88" operator="containsText" id="{211BC55F-F148-46A6-9415-69EC023C7029}">
            <xm:f>NOT(ISERROR(SEARCH("H",D51)))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76" operator="containsText" id="{F7783070-7D83-4FB2-BA5A-E368DBB652EA}">
            <xm:f>NOT(ISERROR(SEARCH("T",D51)))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77" operator="containsText" id="{0185D39C-0173-4F57-B769-27E8178706E3}">
            <xm:f>NOT(ISERROR(SEARCH("S",D51)))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78" operator="containsText" id="{ECE1C076-543A-4A98-AB73-07D3E5085DDE}">
            <xm:f>NOT(ISERROR(SEARCH("R",D51)))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79" operator="containsText" id="{BEBE92E2-DD5D-4D5E-B532-777B285AE504}">
            <xm:f>NOT(ISERROR(SEARCH("Q",D51)))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80" operator="containsText" id="{E585A60C-7467-4DA6-AEF2-2FEEB2961A58}">
            <xm:f>NOT(ISERROR(SEARCH("P",D51)))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81" operator="containsText" id="{3D6903FE-5DD6-411F-A6C2-4C78F4B6FCB4}">
            <xm:f>NOT(ISERROR(SEARCH("O",D51)))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82" operator="containsText" id="{6878601B-3451-4600-AD6C-45752D18FBD6}">
            <xm:f>NOT(ISERROR(SEARCH("N",D51)))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D51:AH51</xm:sqref>
        </x14:conditionalFormatting>
        <x14:conditionalFormatting xmlns:xm="http://schemas.microsoft.com/office/excel/2006/main">
          <x14:cfRule type="containsText" priority="515" operator="containsText" id="{FECE2BD8-BD7A-4534-B45A-0052C2BF8C6D}">
            <xm:f>NOT(ISERROR(SEARCH("P",D52)))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30" operator="containsText" id="{6FAFE9F0-F8B6-4385-AB27-8BD9779457EE}">
            <xm:f>NOT(ISERROR(SEARCH("A",D52)))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21" operator="containsText" id="{73D6660C-8BCD-476A-89EE-66F49DE9AB68}">
            <xm:f>NOT(ISERROR(SEARCH("J",D52)))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28" operator="containsText" id="{283B32B2-5DF4-403B-9443-5E4ED3230BF3}">
            <xm:f>NOT(ISERROR(SEARCH("C",D52)))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27" operator="containsText" id="{F67E62B8-2055-4F4A-BAE5-9529AAD06711}">
            <xm:f>NOT(ISERROR(SEARCH("D",D52)))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26" operator="endsWith" id="{8D3A69DE-F69F-4F36-831C-A0E44110B009}">
            <xm:f>RIGHT(D52,LEN("E"))="E"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25" operator="containsText" id="{B4FD19BA-E0DC-4743-A425-A2BE05DEAC99}">
            <xm:f>NOT(ISERROR(SEARCH("F",D52)))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24" operator="containsText" id="{4384B2DD-66D3-41C1-B12A-EB8FB4B9784C}">
            <xm:f>NOT(ISERROR(SEARCH("G",D52)))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23" operator="containsText" id="{D740C900-1DB2-4146-A5B8-CE814E7B3C82}">
            <xm:f>NOT(ISERROR(SEARCH("H",D52)))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22" operator="containsText" id="{4728FB74-0BE8-4013-A07D-C500D01A0B62}">
            <xm:f>NOT(ISERROR(SEARCH("I",D52)))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beginsWith" priority="529" operator="beginsWith" id="{1FF64FCC-C4B6-40FF-94C4-46B098416533}">
            <xm:f>LEFT(D52,LEN("B"))="B"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10" operator="containsText" id="{B1D3D00C-7349-4B66-804D-2099B3256E76}">
            <xm:f>NOT(ISERROR(SEARCH("Close",D52)))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511" operator="containsText" id="{A035DC42-789C-4577-BBB0-6A08FA593FF9}">
            <xm:f>NOT(ISERROR(SEARCH("T",D52)))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20" operator="containsText" id="{42ED1403-5F32-4273-9638-EFF7234972C8}">
            <xm:f>NOT(ISERROR(SEARCH("K",D52)))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19" operator="containsText" id="{F7A178A7-3BED-480C-9FFE-50AA2487E79D}">
            <xm:f>NOT(ISERROR(SEARCH("L",D52)))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18" operator="containsText" id="{9D5B5059-C229-4821-A744-6E972BE42AF4}">
            <xm:f>NOT(ISERROR(SEARCH("M",D52)))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17" operator="containsText" id="{1B825A7D-4C64-47E9-95AB-1662998B37B9}">
            <xm:f>NOT(ISERROR(SEARCH("N",D52)))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16" operator="containsText" id="{4C059E70-6A30-4B69-B8F1-2A08E4717E59}">
            <xm:f>NOT(ISERROR(SEARCH("O",D52)))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14" operator="containsText" id="{D1479257-219D-4E75-95DE-B6708C98D20E}">
            <xm:f>NOT(ISERROR(SEARCH("Q",D52)))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13" operator="containsText" id="{F80BD410-9136-41F9-8965-4AE3ECC6260F}">
            <xm:f>NOT(ISERROR(SEARCH("R",D52)))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12" operator="containsText" id="{B8B7ED98-310F-4831-A828-52C92E6A0B7B}">
            <xm:f>NOT(ISERROR(SEARCH("S",D52)))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D52:AH52</xm:sqref>
        </x14:conditionalFormatting>
        <x14:conditionalFormatting xmlns:xm="http://schemas.microsoft.com/office/excel/2006/main">
          <x14:cfRule type="containsText" priority="129" operator="containsText" id="{3C775127-2076-4B53-9DB2-D88B2E6C0DAD}">
            <xm:f>NOT(ISERROR(SEARCH("G",D53)))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30" operator="containsText" id="{90182628-044B-405C-861D-8B0BD8210793}">
            <xm:f>NOT(ISERROR(SEARCH("F",D53)))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31" operator="endsWith" id="{9AF4AAEF-FED0-453C-9CFD-1D8173E9086E}">
            <xm:f>RIGHT(D53,LEN("E"))="E"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32" operator="containsText" id="{CF8BCF62-74D7-4523-8584-A7E225372425}">
            <xm:f>NOT(ISERROR(SEARCH("D",D53)))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33" operator="containsText" id="{B1F20B1B-42C1-4BA3-8896-08037A3A0ADD}">
            <xm:f>NOT(ISERROR(SEARCH("C",D53)))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34" operator="beginsWith" id="{9B2B6C12-A3D0-410A-8A7B-F57F0EDA6550}">
            <xm:f>LEFT(D53,LEN("B"))="B"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35" operator="containsText" id="{A4131C79-D497-42E5-A411-3EA5D0E18380}">
            <xm:f>NOT(ISERROR(SEARCH("A",D53)))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19" operator="containsText" id="{A03FDCA1-2BA5-4FF5-9EF1-5657F949D71D}">
            <xm:f>NOT(ISERROR(SEARCH("Q",D53)))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18" operator="containsText" id="{3164325C-9E21-4332-8457-293C501F8C90}">
            <xm:f>NOT(ISERROR(SEARCH("R",D53)))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20" operator="containsText" id="{4B4FE504-64B8-44A1-9CC6-D97E86AB445F}">
            <xm:f>NOT(ISERROR(SEARCH("P",D53)))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8" operator="containsText" id="{CCDD5F71-24BE-4416-8A51-B2AEC7C908EB}">
            <xm:f>NOT(ISERROR(SEARCH("H",D53)))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21" operator="containsText" id="{0F8E2FFD-C542-40F1-ADD5-3D90510A8E91}">
            <xm:f>NOT(ISERROR(SEARCH("O",D53)))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22" operator="containsText" id="{9F648854-5149-489A-97F1-6A0313D67CE4}">
            <xm:f>NOT(ISERROR(SEARCH("N",D53)))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17" operator="containsText" id="{4618EBB9-902A-4515-A24C-41C2B4CE8E3D}">
            <xm:f>NOT(ISERROR(SEARCH("S",D53)))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24" operator="containsText" id="{6C3C7452-01EB-4501-AFBA-C3E424E62BF2}">
            <xm:f>NOT(ISERROR(SEARCH("L",D53)))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25" operator="containsText" id="{6A685C30-3043-4DFA-8A59-E3CEBEBB1B01}">
            <xm:f>NOT(ISERROR(SEARCH("K",D53)))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26" operator="containsText" id="{85E61C3A-91BF-46E6-A88C-D490805AFE88}">
            <xm:f>NOT(ISERROR(SEARCH("J",D53)))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27" operator="containsText" id="{124516EC-FD97-4273-8528-E49E6027C348}">
            <xm:f>NOT(ISERROR(SEARCH("I",D53)))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23" operator="containsText" id="{7EB4DDB4-02BA-4B6A-B910-CCEF04BDF976}">
            <xm:f>NOT(ISERROR(SEARCH("M",D53)))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16" operator="containsText" id="{74D03155-B4F0-4315-96E8-A15B4FE716BD}">
            <xm:f>NOT(ISERROR(SEARCH("T",D53)))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D53:AH53</xm:sqref>
        </x14:conditionalFormatting>
        <x14:conditionalFormatting xmlns:xm="http://schemas.microsoft.com/office/excel/2006/main">
          <x14:cfRule type="containsText" priority="499" operator="containsText" id="{75E30B5B-EEC7-4CDC-BD78-B733C2C3C5B1}">
            <xm:f>NOT(ISERROR(SEARCH("K",D54)))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09" operator="containsText" id="{4BD54408-6905-4438-9CC0-3A7D570A7B2C}">
            <xm:f>NOT(ISERROR(SEARCH("A",D54)))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98" operator="containsText" id="{A96F400C-7191-483C-BC8F-A733B5C6D3F9}">
            <xm:f>NOT(ISERROR(SEARCH("L",D54)))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97" operator="containsText" id="{F9539FEE-0600-46EB-B6E3-3E6B6F32CE90}">
            <xm:f>NOT(ISERROR(SEARCH("M",D54)))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96" operator="containsText" id="{8FC75677-5511-4E6A-BE8D-AD3197C55645}">
            <xm:f>NOT(ISERROR(SEARCH("N",D54)))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95" operator="containsText" id="{13343BDA-A941-401F-A634-BBF71560D70A}">
            <xm:f>NOT(ISERROR(SEARCH("O",D54)))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94" operator="containsText" id="{705CED4F-22F7-4834-98FC-675616876F8F}">
            <xm:f>NOT(ISERROR(SEARCH("P",D54)))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93" operator="containsText" id="{A5CB45CB-3D6F-42F6-94C6-8DE71A6696C7}">
            <xm:f>NOT(ISERROR(SEARCH("Q",D54)))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92" operator="containsText" id="{3DB7F0A0-6810-4F9D-959D-2945652DD259}">
            <xm:f>NOT(ISERROR(SEARCH("R",D54)))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91" operator="containsText" id="{69EB6510-4C38-4EEB-89EE-35E898F6923C}">
            <xm:f>NOT(ISERROR(SEARCH("S",D54)))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90" operator="containsText" id="{C387F180-0CD9-402C-846E-1456F4AD95C6}">
            <xm:f>NOT(ISERROR(SEARCH("T",D54)))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89" operator="containsText" id="{6FB0B8FA-1E5A-46C5-B89A-6EF849592309}">
            <xm:f>NOT(ISERROR(SEARCH("Close",D54)))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beginsWith" priority="508" operator="beginsWith" id="{A5DF2D34-5447-475B-89BC-AEC469893C2B}">
            <xm:f>LEFT(D54,LEN("B"))="B"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07" operator="containsText" id="{C5379EA2-78C9-4C24-9FB5-B7F6CB096869}">
            <xm:f>NOT(ISERROR(SEARCH("C",D54)))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06" operator="containsText" id="{4CEC6110-BCF3-46B5-8469-740D62248C7E}">
            <xm:f>NOT(ISERROR(SEARCH("D",D54)))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05" operator="endsWith" id="{608888CC-6E40-43AB-8247-242BCE619BA1}">
            <xm:f>RIGHT(D54,LEN("E"))="E"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04" operator="containsText" id="{8A8EA251-FA20-4CCE-89CC-C8F3799692D4}">
            <xm:f>NOT(ISERROR(SEARCH("F",D54)))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02" operator="containsText" id="{FEAF38A0-4846-455E-B086-6D339E66D182}">
            <xm:f>NOT(ISERROR(SEARCH("H",D54)))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00" operator="containsText" id="{D3684D88-A731-4665-9A2D-82FB868F3A63}">
            <xm:f>NOT(ISERROR(SEARCH("J",D54)))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01" operator="containsText" id="{8E8122FC-4DDA-424F-AEE7-07A198DC7A4C}">
            <xm:f>NOT(ISERROR(SEARCH("I",D54)))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03" operator="containsText" id="{CF42E53A-E284-4BAB-8626-EE5422E9A79A}">
            <xm:f>NOT(ISERROR(SEARCH("G",D54)))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D54:AH54</xm:sqref>
        </x14:conditionalFormatting>
        <x14:conditionalFormatting xmlns:xm="http://schemas.microsoft.com/office/excel/2006/main">
          <x14:cfRule type="containsText" priority="161" operator="containsText" id="{B8CAF923-0FEF-4F3A-A394-2C7F98DD5191}">
            <xm:f>NOT(ISERROR(SEARCH("O",D55)))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72" operator="containsText" id="{F628B44C-7AD0-4927-9F2A-F71F1B85145F}">
            <xm:f>NOT(ISERROR(SEARCH("D",D55)))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70" operator="containsText" id="{FDACDAA4-65A6-43E9-8264-1970DA607249}">
            <xm:f>NOT(ISERROR(SEARCH("F",D55)))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69" operator="containsText" id="{50AB0EAB-FE90-4A23-9DEB-F370A44B21DE}">
            <xm:f>NOT(ISERROR(SEARCH("G",D55)))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68" operator="containsText" id="{14238788-BBB6-4646-8645-8EC595BB8B52}">
            <xm:f>NOT(ISERROR(SEARCH("H",D55)))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67" operator="containsText" id="{3568A587-3456-446F-85C6-2220211D603C}">
            <xm:f>NOT(ISERROR(SEARCH("I",D55)))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66" operator="containsText" id="{3F4ECB28-E5CF-43A6-9653-72B1BE40C31D}">
            <xm:f>NOT(ISERROR(SEARCH("J",D55)))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65" operator="containsText" id="{2D092CCA-E7F6-4F8B-B660-CDAE07C62613}">
            <xm:f>NOT(ISERROR(SEARCH("K",D55)))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64" operator="containsText" id="{E85D8DAD-13AB-43CA-904E-030EAC3C4C8A}">
            <xm:f>NOT(ISERROR(SEARCH("L",D55)))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endsWith" priority="171" operator="endsWith" id="{9BD00423-CF77-4745-AB35-AA7987B7E436}">
            <xm:f>RIGHT(D55,LEN("E"))="E"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63" operator="containsText" id="{9AB34853-39EC-4D0A-BB11-BF2A0DE5D502}">
            <xm:f>NOT(ISERROR(SEARCH("M",D55)))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62" operator="containsText" id="{5C592606-5D81-40E2-9C4B-DDB2710F7B2B}">
            <xm:f>NOT(ISERROR(SEARCH("N",D55)))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73" operator="containsText" id="{BA462D3E-4FBB-4D27-9085-47EBD684314B}">
            <xm:f>NOT(ISERROR(SEARCH("C",D55)))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59" operator="containsText" id="{B00DFB0D-3345-40CA-8545-6294373BD2C6}">
            <xm:f>NOT(ISERROR(SEARCH("Q",D55)))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58" operator="containsText" id="{13F9B77E-B567-4632-9BEA-5FBF793D8591}">
            <xm:f>NOT(ISERROR(SEARCH("R",D55)))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57" operator="containsText" id="{270F145B-CEB0-45B9-B1E3-8A99D3E79222}">
            <xm:f>NOT(ISERROR(SEARCH("S",D55)))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56" operator="containsText" id="{663AE9B1-6A49-4083-A2C0-969D525A777D}">
            <xm:f>NOT(ISERROR(SEARCH("T",D55)))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60" operator="containsText" id="{F2E0CF2B-B571-41BE-9012-0EBE29082FB7}">
            <xm:f>NOT(ISERROR(SEARCH("P",D55)))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75" operator="containsText" id="{82A30DF8-BB32-4BFE-806C-17247A0720A6}">
            <xm:f>NOT(ISERROR(SEARCH("A",D55)))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74" operator="beginsWith" id="{2B20817B-F0CC-4579-A447-E04FC3F2BB96}">
            <xm:f>LEFT(D55,LEN("B"))="B"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D55:AH55</xm:sqref>
        </x14:conditionalFormatting>
        <x14:conditionalFormatting xmlns:xm="http://schemas.microsoft.com/office/excel/2006/main">
          <x14:cfRule type="containsText" priority="298" operator="containsText" id="{1C0C46C0-111D-4E26-A987-8E7F76828023}">
            <xm:f>NOT(ISERROR(SEARCH("Close",D56)))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299" operator="containsText" id="{6CA9766E-010B-4F83-A813-F456BE9FD553}">
            <xm:f>NOT(ISERROR(SEARCH("T",D56)))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00" operator="containsText" id="{B2EED6F4-F03E-4288-996B-B12AB19D2809}">
            <xm:f>NOT(ISERROR(SEARCH("S",D56)))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01" operator="containsText" id="{7E2D339C-1C4B-4188-950A-8FA8D822A6B0}">
            <xm:f>NOT(ISERROR(SEARCH("R",D56)))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02" operator="containsText" id="{9DDA2D5C-5D5E-49F5-838E-7837B11A2A24}">
            <xm:f>NOT(ISERROR(SEARCH("Q",D56)))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03" operator="containsText" id="{51958013-3DD7-480A-9A77-70786F5118A0}">
            <xm:f>NOT(ISERROR(SEARCH("P",D56)))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04" operator="containsText" id="{9934C078-D270-4863-8862-A71D5D764847}">
            <xm:f>NOT(ISERROR(SEARCH("O",D56)))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06" operator="containsText" id="{6FECBEFB-4E58-47B8-9543-F1A992CC72C2}">
            <xm:f>NOT(ISERROR(SEARCH("M",D56)))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13" operator="containsText" id="{F81FF676-6E7E-41C1-AA33-A20CD8CD88BB}">
            <xm:f>NOT(ISERROR(SEARCH("F",D56)))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12" operator="containsText" id="{836FA953-608E-41C1-B1A3-71BF08C83A96}">
            <xm:f>NOT(ISERROR(SEARCH("G",D56)))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11" operator="containsText" id="{24189B64-AC4D-4B8A-80AD-D1E1B4C05CC8}">
            <xm:f>NOT(ISERROR(SEARCH("H",D56)))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10" operator="containsText" id="{850CFF67-E090-4C05-A07B-9503BD965A0D}">
            <xm:f>NOT(ISERROR(SEARCH("I",D56)))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09" operator="containsText" id="{FBEBD798-A87B-44E5-B8B1-A9BA36623418}">
            <xm:f>NOT(ISERROR(SEARCH("J",D56)))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08" operator="containsText" id="{2C9ADBE8-A852-44FD-961B-8703C48365EF}">
            <xm:f>NOT(ISERROR(SEARCH("K",D56)))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endsWith" priority="314" operator="endsWith" id="{401C4551-4E7F-4B28-86BD-2401C58062F8}">
            <xm:f>RIGHT(D56,LEN("E"))="E"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beginsWith" priority="317" operator="beginsWith" id="{3440883B-240A-472D-AB39-95E3F182871D}">
            <xm:f>LEFT(D56,LEN("B"))="B"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16" operator="containsText" id="{9FEF0670-D23A-419B-9FD4-D3B7A42DB9CF}">
            <xm:f>NOT(ISERROR(SEARCH("C",D56)))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05" operator="containsText" id="{5BAB207E-F768-4F53-9288-AB76B26E50FF}">
            <xm:f>NOT(ISERROR(SEARCH("N",D56)))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15" operator="containsText" id="{B147A0D4-83C5-48CB-8D28-4EB509F104F7}">
            <xm:f>NOT(ISERROR(SEARCH("D",D56)))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07" operator="containsText" id="{ABDCE036-67DF-4C4A-890E-B907CA559148}">
            <xm:f>NOT(ISERROR(SEARCH("L",D56)))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18" operator="containsText" id="{8F466D8A-BDA5-4D7B-9396-05FB5FCAE8D8}">
            <xm:f>NOT(ISERROR(SEARCH("A",D56)))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D56:AH56</xm:sqref>
        </x14:conditionalFormatting>
        <x14:conditionalFormatting xmlns:xm="http://schemas.microsoft.com/office/excel/2006/main">
          <x14:cfRule type="beginsWith" priority="114" operator="beginsWith" id="{53098A62-633D-4FE9-BDB4-18CB71C80C4F}">
            <xm:f>LEFT(D57,LEN("B"))="B"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15" operator="containsText" id="{82471349-A14C-4A31-B54D-DF88142B7A1E}">
            <xm:f>NOT(ISERROR(SEARCH("A",D57)))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97" operator="containsText" id="{47DF8F53-1C30-413C-9470-71B08EDF2960}">
            <xm:f>NOT(ISERROR(SEARCH("S",D57)))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98" operator="containsText" id="{627ABEEB-E61D-4EB3-99E1-3BEE7768773F}">
            <xm:f>NOT(ISERROR(SEARCH("R",D57)))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99" operator="containsText" id="{91BE72A1-2EF9-478B-9F3A-7E00470804AD}">
            <xm:f>NOT(ISERROR(SEARCH("Q",D57)))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0" operator="containsText" id="{51FCCF5F-CD10-4169-8AC7-C31E8022F3D3}">
            <xm:f>NOT(ISERROR(SEARCH("P",D57)))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1" operator="containsText" id="{E28576B6-8CB2-425B-8D78-AF0F785732FD}">
            <xm:f>NOT(ISERROR(SEARCH("O",D57)))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96" operator="containsText" id="{C13FBB05-B783-4CD0-A190-A6487395FEDD}">
            <xm:f>NOT(ISERROR(SEARCH("T",D57)))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2" operator="containsText" id="{40A1F1A6-A069-4C4C-ABFA-BB53B9E2BAA3}">
            <xm:f>NOT(ISERROR(SEARCH("N",D57)))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3" operator="containsText" id="{D7B36852-65CE-451D-A5D3-DA0AA43C8589}">
            <xm:f>NOT(ISERROR(SEARCH("M",D57)))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4" operator="containsText" id="{E35B9AC9-2E0F-40E0-B889-401BAB58F4B2}">
            <xm:f>NOT(ISERROR(SEARCH("L",D57)))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5" operator="containsText" id="{68FF6094-3F19-4406-8B74-DFE743630C52}">
            <xm:f>NOT(ISERROR(SEARCH("K",D57)))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6" operator="containsText" id="{3F157B2E-EF6F-4179-9C4B-4C4655869CDD}">
            <xm:f>NOT(ISERROR(SEARCH("J",D57)))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07" operator="containsText" id="{FA55CA67-DD8D-4C66-B5AF-11C33A0A2B30}">
            <xm:f>NOT(ISERROR(SEARCH("I",D57)))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08" operator="containsText" id="{F160CFE7-9E43-4FF2-88FF-5BE04BD40EEF}">
            <xm:f>NOT(ISERROR(SEARCH("H",D57)))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09" operator="containsText" id="{9C32A3E6-1B18-4AF3-930A-1A6017D147E2}">
            <xm:f>NOT(ISERROR(SEARCH("G",D57)))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10" operator="containsText" id="{65D2C856-1601-417D-A2E1-1121B816EBEC}">
            <xm:f>NOT(ISERROR(SEARCH("F",D57)))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11" operator="endsWith" id="{78AC4A17-03F9-4095-8F27-2CB5E35157CF}">
            <xm:f>RIGHT(D57,LEN("E"))="E"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12" operator="containsText" id="{4D11EECC-246D-41A2-86AF-46F7749B4297}">
            <xm:f>NOT(ISERROR(SEARCH("D",D57)))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13" operator="containsText" id="{E667D5C9-718C-409E-9F8A-B79815CE7057}">
            <xm:f>NOT(ISERROR(SEARCH("C",D57)))</xm:f>
            <xm:f>"C"</xm:f>
            <x14:dxf>
              <fill>
                <patternFill>
                  <bgColor rgb="FFAEFEEF"/>
                </patternFill>
              </fill>
            </x14:dxf>
          </x14:cfRule>
          <xm:sqref>D57:AH57</xm:sqref>
        </x14:conditionalFormatting>
        <x14:conditionalFormatting xmlns:xm="http://schemas.microsoft.com/office/excel/2006/main">
          <x14:cfRule type="containsText" priority="277" operator="containsText" id="{FFE8AE53-9810-4FD6-8271-0D18864A2B50}">
            <xm:f>NOT(ISERROR(SEARCH("Close",D58)))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D58:AH58</xm:sqref>
        </x14:conditionalFormatting>
        <x14:conditionalFormatting xmlns:xm="http://schemas.microsoft.com/office/excel/2006/main">
          <x14:cfRule type="containsText" priority="364" operator="containsText" id="{C6381B61-B65D-4BDD-800C-A935412A6477}">
            <xm:f>NOT(ISERROR(SEARCH("Close",D60)))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D60:AH60</xm:sqref>
        </x14:conditionalFormatting>
        <x14:conditionalFormatting xmlns:xm="http://schemas.microsoft.com/office/excel/2006/main">
          <x14:cfRule type="containsText" priority="343" operator="containsText" id="{1A6C61B4-A51C-4C60-80AF-626C3F08196B}">
            <xm:f>NOT(ISERROR(SEARCH("Close",D62)))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D62:AH62</xm:sqref>
        </x14:conditionalFormatting>
        <x14:conditionalFormatting xmlns:xm="http://schemas.microsoft.com/office/excel/2006/main">
          <x14:cfRule type="containsText" priority="477" operator="containsText" id="{47C3E99B-A2CE-49F7-83A1-D56668CF8A04}">
            <xm:f>NOT(ISERROR(SEARCH("L",D85)))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78" operator="containsText" id="{959091D5-0239-49C8-8AB8-7C890ECBB200}">
            <xm:f>NOT(ISERROR(SEARCH("K",D85)))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79" operator="containsText" id="{4C0E2767-51B5-4D2B-8EA6-8CB59CDC70FC}">
            <xm:f>NOT(ISERROR(SEARCH("J",D85)))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80" operator="containsText" id="{6094C4AA-B580-47B2-8639-3BEAD2B904CE}">
            <xm:f>NOT(ISERROR(SEARCH("I",D85)))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81" operator="containsText" id="{C7D68842-EA9C-4F6E-85E4-43F82A2122B4}">
            <xm:f>NOT(ISERROR(SEARCH("H",D85)))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82" operator="containsText" id="{D035E82E-BBEF-4CE5-BA3C-B0FC166E80B7}">
            <xm:f>NOT(ISERROR(SEARCH("G",D85)))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83" operator="containsText" id="{4F66A780-78C4-4320-869B-2F048A4AF43B}">
            <xm:f>NOT(ISERROR(SEARCH("F",D85)))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84" operator="endsWith" id="{DD3D2C8E-6556-4F9B-B493-F34978F4AA4A}">
            <xm:f>RIGHT(D85,LEN("E"))="E"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85" operator="containsText" id="{4BDC18FF-0E69-4A47-B0D3-D21A4364BE2E}">
            <xm:f>NOT(ISERROR(SEARCH("D",D85)))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86" operator="containsText" id="{6DDA1E67-21A3-4A21-9EC9-F491EC065814}">
            <xm:f>NOT(ISERROR(SEARCH("C",D85)))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87" operator="beginsWith" id="{E877ECF4-A7CC-477F-AEF8-0FDA2C1F1144}">
            <xm:f>LEFT(D85,LEN("B"))="B"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88" operator="containsText" id="{A718B5D3-A27E-4828-92B2-A30173BA59A7}">
            <xm:f>NOT(ISERROR(SEARCH("A",D85)))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75" operator="containsText" id="{567D71AF-697B-4CD1-80BF-CCE1EEAF6172}">
            <xm:f>NOT(ISERROR(SEARCH("N",D85)))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69" operator="containsText" id="{17068923-56C7-431F-B38F-2B8FFB4206E9}">
            <xm:f>NOT(ISERROR(SEARCH("T",D85)))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70" operator="containsText" id="{534C8B7C-16A0-4133-B0AE-5B1536CC244E}">
            <xm:f>NOT(ISERROR(SEARCH("S",D85)))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71" operator="containsText" id="{6761EB36-FCB6-4816-A7A6-EA08ACF19330}">
            <xm:f>NOT(ISERROR(SEARCH("R",D85)))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72" operator="containsText" id="{6F608F9B-0A24-4013-ADF7-01A811A58381}">
            <xm:f>NOT(ISERROR(SEARCH("Q",D85)))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73" operator="containsText" id="{C439C0B9-50BA-4B9D-A4D7-6CC2DD6FD510}">
            <xm:f>NOT(ISERROR(SEARCH("P",D85)))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74" operator="containsText" id="{C2B89B47-1631-426D-AB14-B9D48399FFAF}">
            <xm:f>NOT(ISERROR(SEARCH("O",D85)))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76" operator="containsText" id="{3320BBD2-D6D2-4C6A-B9CB-72C32948F292}">
            <xm:f>NOT(ISERROR(SEARCH("M",D85)))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D85:AH85</xm:sqref>
        </x14:conditionalFormatting>
        <x14:conditionalFormatting xmlns:xm="http://schemas.microsoft.com/office/excel/2006/main">
          <x14:cfRule type="containsText" priority="329" operator="containsText" id="{B5C4B118-8F70-4E9D-B9E5-2FBF500F6704}">
            <xm:f>NOT(ISERROR(SEARCH("N",D87)))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36" operator="containsText" id="{D45D1BCF-37EF-4D05-84AB-8ECC18BF7282}">
            <xm:f>NOT(ISERROR(SEARCH("G",D87)))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30" operator="containsText" id="{DAA3E2FD-2F90-4DE3-9DA5-783F549510B6}">
            <xm:f>NOT(ISERROR(SEARCH("M",D87)))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31" operator="containsText" id="{F295807F-FBB2-414B-B401-CFFF6C00D661}">
            <xm:f>NOT(ISERROR(SEARCH("L",D87)))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32" operator="containsText" id="{D6C39F42-4A95-4344-8422-43627A2375AD}">
            <xm:f>NOT(ISERROR(SEARCH("K",D87)))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35" operator="containsText" id="{0E668396-54E3-4D5B-8259-D5C8C96F2812}">
            <xm:f>NOT(ISERROR(SEARCH("H",D87)))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42" operator="containsText" id="{AA51F4A0-1FEF-4ECA-B85D-23F8CB8069BD}">
            <xm:f>NOT(ISERROR(SEARCH("A",D87)))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23" operator="containsText" id="{AD898D7B-AD99-41FE-9EAE-BA40A14A2420}">
            <xm:f>NOT(ISERROR(SEARCH("T",D87)))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33" operator="containsText" id="{90855F8D-5F00-4EAE-8B8D-C211B0CF5549}">
            <xm:f>NOT(ISERROR(SEARCH("J",D87)))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34" operator="containsText" id="{773EABB3-4E6C-438F-B4A2-FA3DA81D8231}">
            <xm:f>NOT(ISERROR(SEARCH("I",D87)))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endsWith" priority="338" operator="endsWith" id="{D1407CE2-3FC3-44C9-9F1A-AC08E49139EA}">
            <xm:f>RIGHT(D87,LEN("E"))="E"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37" operator="containsText" id="{06214C68-1A27-428F-A063-B2F7B28DB7C1}">
            <xm:f>NOT(ISERROR(SEARCH("F",D87)))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24" operator="containsText" id="{3DFC69B4-C65A-46A1-8890-135F21C192A4}">
            <xm:f>NOT(ISERROR(SEARCH("S",D87)))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25" operator="containsText" id="{90F8FB3B-5965-4445-B7F0-A562480D7468}">
            <xm:f>NOT(ISERROR(SEARCH("R",D87)))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26" operator="containsText" id="{1B93E46B-6BD8-4B5A-A096-50F3B9D74637}">
            <xm:f>NOT(ISERROR(SEARCH("Q",D87)))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27" operator="containsText" id="{B634CE79-F090-4A54-95E4-2BFFD3F1DF74}">
            <xm:f>NOT(ISERROR(SEARCH("P",D87)))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28" operator="containsText" id="{22AFA9A3-25C1-46CD-8FF5-26E916B7DC6C}">
            <xm:f>NOT(ISERROR(SEARCH("O",D87)))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beginsWith" priority="341" operator="beginsWith" id="{2C336978-C711-4373-9C6F-BB389F075706}">
            <xm:f>LEFT(D87,LEN("B"))="B"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40" operator="containsText" id="{86268867-1B04-4FBB-93E4-91F4B52338BE}">
            <xm:f>NOT(ISERROR(SEARCH("C",D87)))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39" operator="containsText" id="{E05530F2-FA2E-45C9-B2B2-A05D741A411E}">
            <xm:f>NOT(ISERROR(SEARCH("D",D87)))</xm:f>
            <xm:f>"D"</xm:f>
            <x14:dxf>
              <fill>
                <patternFill>
                  <bgColor rgb="FF66FF99"/>
                </patternFill>
              </fill>
            </x14:dxf>
          </x14:cfRule>
          <xm:sqref>D87:AH87 D89:AH89 D91:AH91 D93:AH93 D95:AH95 D97:AH97 D99:AH99 D105:AH105 D107:AH107</xm:sqref>
        </x14:conditionalFormatting>
        <x14:conditionalFormatting xmlns:xm="http://schemas.microsoft.com/office/excel/2006/main">
          <x14:cfRule type="containsText" priority="90" operator="containsText" id="{CD19F445-0271-4E0C-B91E-CD44BD8211F8}">
            <xm:f>NOT(ISERROR(SEARCH("F",D101)))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89" operator="containsText" id="{266DE213-5971-4F6E-9BF4-E8AA191C4DD8}">
            <xm:f>NOT(ISERROR(SEARCH("G",D101)))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8" operator="containsText" id="{6F7FEB24-4267-4400-A141-85C0C5712ABB}">
            <xm:f>NOT(ISERROR(SEARCH("H",D101)))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87" operator="containsText" id="{DA2C9631-3846-414D-8CF3-976E6DA7B427}">
            <xm:f>NOT(ISERROR(SEARCH("I",D101)))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85" operator="containsText" id="{66E3F462-CC6C-45B0-BA54-CBA4AC860153}">
            <xm:f>NOT(ISERROR(SEARCH("K",D101)))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4" operator="containsText" id="{D231FEBB-61D1-4DDF-8B6D-03E20A7199C9}">
            <xm:f>NOT(ISERROR(SEARCH("L",D101)))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3" operator="containsText" id="{8AA5524A-F46C-4514-8382-808A980B3820}">
            <xm:f>NOT(ISERROR(SEARCH("M",D101)))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2" operator="containsText" id="{712D2EC9-1B87-4BFA-A77A-2DD8D11BB000}">
            <xm:f>NOT(ISERROR(SEARCH("N",D101)))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0" operator="containsText" id="{B5385A8C-52BE-428A-B9EB-003FBDDEAC2A}">
            <xm:f>NOT(ISERROR(SEARCH("P",D101)))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7" operator="containsText" id="{81370078-F284-4047-B8E0-9F9CBB7198F2}">
            <xm:f>NOT(ISERROR(SEARCH("S",D101)))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6" operator="containsText" id="{08DB6553-14B1-47D5-AD34-AFFEC83F68C1}">
            <xm:f>NOT(ISERROR(SEARCH("T",D101)))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1" operator="containsText" id="{F5EAC70E-FDE8-4255-94C3-6A346E9CB54A}">
            <xm:f>NOT(ISERROR(SEARCH("O",D101)))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9" operator="containsText" id="{4917666C-6095-4112-BCC8-5792C463ACE0}">
            <xm:f>NOT(ISERROR(SEARCH("Q",D101)))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6" operator="containsText" id="{0B766552-39FE-464A-AFA4-44FB2A5B2762}">
            <xm:f>NOT(ISERROR(SEARCH("J",D101)))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2" operator="containsText" id="{986028CC-9254-4448-88C9-D3562420A482}">
            <xm:f>NOT(ISERROR(SEARCH("D",D101)))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91" operator="endsWith" id="{7D65438D-DEEF-427E-B4A3-47B64E61F6CB}">
            <xm:f>RIGHT(D101,LEN("E"))="E"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8" operator="containsText" id="{C530AA24-1A36-4724-AE6F-63D2DC2D39D6}">
            <xm:f>NOT(ISERROR(SEARCH("R",D101)))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95" operator="containsText" id="{EA664442-F5B8-4CA6-B24B-AB67C3711480}">
            <xm:f>NOT(ISERROR(SEARCH("A",D101)))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94" operator="beginsWith" id="{8318E2B2-C538-4326-B240-6A7061326726}">
            <xm:f>LEFT(D101,LEN("B"))="B"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3" operator="containsText" id="{05E2EAB0-8586-41F5-A054-2C25535C0E4A}">
            <xm:f>NOT(ISERROR(SEARCH("C",D101)))</xm:f>
            <xm:f>"C"</xm:f>
            <x14:dxf>
              <fill>
                <patternFill>
                  <bgColor rgb="FFAEFEEF"/>
                </patternFill>
              </fill>
            </x14:dxf>
          </x14:cfRule>
          <xm:sqref>D101:AH101</xm:sqref>
        </x14:conditionalFormatting>
        <x14:conditionalFormatting xmlns:xm="http://schemas.microsoft.com/office/excel/2006/main">
          <x14:cfRule type="containsText" priority="56" operator="containsText" id="{61391C45-92AD-4026-86C1-48D9A4054163}">
            <xm:f>NOT(ISERROR(SEARCH("T",D103)))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72" operator="containsText" id="{6FA86BCD-FAA5-44CB-B9EE-D9B992109438}">
            <xm:f>NOT(ISERROR(SEARCH("D",D103)))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3" operator="containsText" id="{7F60C1F2-4F62-4F56-BD0F-5B160D9E5044}">
            <xm:f>NOT(ISERROR(SEARCH("C",D103)))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74" operator="beginsWith" id="{BAB9FC2E-464A-47E3-9FF1-D47A5BA46260}">
            <xm:f>LEFT(D103,LEN("B"))="B"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5" operator="containsText" id="{23369C38-EF91-4F17-98C8-2E9F41BB4E3F}">
            <xm:f>NOT(ISERROR(SEARCH("A",D103)))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endsWith" priority="71" operator="endsWith" id="{1E4602A4-F778-4971-914F-9046749D39A9}">
            <xm:f>RIGHT(D103,LEN("E"))="E"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7" operator="containsText" id="{89039309-61C1-4CCC-AB70-83F244C1C796}">
            <xm:f>NOT(ISERROR(SEARCH("S",D103)))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8" operator="containsText" id="{FC222356-D8EF-41DB-8357-44AB492115B7}">
            <xm:f>NOT(ISERROR(SEARCH("R",D103)))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9" operator="containsText" id="{B4A5FFF9-F67E-401F-A88A-D9C85B04FE39}">
            <xm:f>NOT(ISERROR(SEARCH("Q",D103)))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1" operator="containsText" id="{F75304BE-B811-450B-BA4F-87AF4FDFBA2E}">
            <xm:f>NOT(ISERROR(SEARCH("O",D103)))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2" operator="containsText" id="{3DA7A1E3-31EB-4DB0-8FCE-3E25D7910A9C}">
            <xm:f>NOT(ISERROR(SEARCH("N",D103)))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3" operator="containsText" id="{201DF52D-A9E3-4E80-B40D-6F0093C2DA81}">
            <xm:f>NOT(ISERROR(SEARCH("M",D103)))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5" operator="containsText" id="{34D3F63D-019A-4B79-8D41-F0E808EAF569}">
            <xm:f>NOT(ISERROR(SEARCH("K",D103)))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6" operator="containsText" id="{C2E3134C-15A7-488D-B7FF-205707A7A8EE}">
            <xm:f>NOT(ISERROR(SEARCH("J",D103)))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7" operator="containsText" id="{9445668B-3B26-4883-8279-9EB109555B79}">
            <xm:f>NOT(ISERROR(SEARCH("I",D103)))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8" operator="containsText" id="{DD97C76D-55A4-4178-B947-736397AB6220}">
            <xm:f>NOT(ISERROR(SEARCH("H",D103)))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9" operator="containsText" id="{BB65DEED-A997-497B-8FBE-5D0C65E60FCC}">
            <xm:f>NOT(ISERROR(SEARCH("G",D103)))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4" operator="containsText" id="{BF946329-811D-4331-B72A-78EE6FFEE1A1}">
            <xm:f>NOT(ISERROR(SEARCH("L",D103)))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0" operator="containsText" id="{89EE3E57-9EBB-4167-B261-9463B88C32BC}">
            <xm:f>NOT(ISERROR(SEARCH("F",D103)))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0" operator="containsText" id="{AF302FE4-98F0-4DCF-9EF2-1784A845A256}">
            <xm:f>NOT(ISERROR(SEARCH("P",D103)))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D103:AH103</xm:sqref>
        </x14:conditionalFormatting>
        <x14:conditionalFormatting xmlns:xm="http://schemas.microsoft.com/office/excel/2006/main">
          <x14:cfRule type="containsText" priority="297" operator="containsText" id="{8F5305E0-C7AE-4F03-A499-944D23EEA507}">
            <xm:f>NOT(ISERROR(SEARCH("A",AH58)))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95" operator="containsText" id="{D2D59A37-3E83-41C8-8483-08B73254964E}">
            <xm:f>NOT(ISERROR(SEARCH("C",AH58)))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81" operator="containsText" id="{927EE922-E4C0-4F5E-B9EF-0D1DD4783CF8}">
            <xm:f>NOT(ISERROR(SEARCH("Q",AH58)))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296" operator="beginsWith" id="{A9C3252E-22FB-449A-821B-E5FFE74C1BFE}">
            <xm:f>LEFT(AH58,LEN("B"))="B"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94" operator="containsText" id="{D265FC5C-EA65-4683-B7A6-D477CA6678DA}">
            <xm:f>NOT(ISERROR(SEARCH("D",AH58)))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85" operator="containsText" id="{233E2088-376E-405E-A238-C5122CA02472}">
            <xm:f>NOT(ISERROR(SEARCH("M",AH58)))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84" operator="containsText" id="{BAF69103-5A62-48DD-925C-19B571400F14}">
            <xm:f>NOT(ISERROR(SEARCH("N",AH58)))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83" operator="containsText" id="{9C0C5FC2-AD62-49DC-AD8C-D69448F3C65C}">
            <xm:f>NOT(ISERROR(SEARCH("O",AH58)))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82" operator="containsText" id="{C6E87C00-3066-4E2A-BAF0-6DC62BF390EB}">
            <xm:f>NOT(ISERROR(SEARCH("P",AH58)))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80" operator="containsText" id="{812CBE3F-1FB5-4DE8-B7F7-F68DE6E8753E}">
            <xm:f>NOT(ISERROR(SEARCH("R",AH58)))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79" operator="containsText" id="{4630EEF7-5622-4F56-9B27-454EFB46DE00}">
            <xm:f>NOT(ISERROR(SEARCH("S",AH58)))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78" operator="containsText" id="{53A954D8-E394-4F94-A68A-B57CA59001E7}">
            <xm:f>NOT(ISERROR(SEARCH("T",AH58)))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86" operator="containsText" id="{2324FF10-84D1-4374-9630-0136C87785F2}">
            <xm:f>NOT(ISERROR(SEARCH("L",AH58)))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87" operator="containsText" id="{CA568A4E-5B21-4CFB-96D9-80209A28FF66}">
            <xm:f>NOT(ISERROR(SEARCH("K",AH58)))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88" operator="containsText" id="{B126289A-5134-43BB-A1C1-14D9F8FB4773}">
            <xm:f>NOT(ISERROR(SEARCH("J",AH58)))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89" operator="containsText" id="{B50B698E-A86A-4D5F-8FE5-F63D2F78F19D}">
            <xm:f>NOT(ISERROR(SEARCH("I",AH58)))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90" operator="containsText" id="{E2EE05B1-4123-4667-B1A4-D4068892B605}">
            <xm:f>NOT(ISERROR(SEARCH("H",AH58)))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91" operator="containsText" id="{0E7E7310-A26F-42D4-AE63-FCBA49681099}">
            <xm:f>NOT(ISERROR(SEARCH("G",AH58)))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92" operator="containsText" id="{77F8E8B3-5D2E-47C0-85A5-A1C9963009BF}">
            <xm:f>NOT(ISERROR(SEARCH("F",AH58)))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93" operator="endsWith" id="{BA3CE443-330A-40B1-AAB3-2C6413728FC5}">
            <xm:f>RIGHT(AH58,LEN("E"))="E"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m:sqref>AH58</xm:sqref>
        </x14:conditionalFormatting>
        <x14:conditionalFormatting xmlns:xm="http://schemas.microsoft.com/office/excel/2006/main">
          <x14:cfRule type="containsText" priority="377" operator="containsText" id="{FC398B82-A1C8-4F05-8975-97FCD67EE807}">
            <xm:f>NOT(ISERROR(SEARCH("H",AH59)))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76" operator="containsText" id="{3FA3DAE8-54DB-4D34-BB7C-BCB7822A3F55}">
            <xm:f>NOT(ISERROR(SEARCH("I",AH59)))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75" operator="containsText" id="{40B6FF39-8E88-47A5-80C3-5B4B59E42BEB}">
            <xm:f>NOT(ISERROR(SEARCH("J",AH59)))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74" operator="containsText" id="{81EAEA7D-EFAE-4608-A83A-B4356C8481F2}">
            <xm:f>NOT(ISERROR(SEARCH("K",AH59)))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73" operator="containsText" id="{5BC7430B-B3F8-4ACC-BAE2-19E459BDF856}">
            <xm:f>NOT(ISERROR(SEARCH("L",AH59)))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72" operator="containsText" id="{632BD3D5-31C1-48DC-97F4-5FC44524AD74}">
            <xm:f>NOT(ISERROR(SEARCH("M",AH59)))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71" operator="containsText" id="{A0FF3690-2066-40D3-BB45-9C019F6071FB}">
            <xm:f>NOT(ISERROR(SEARCH("N",AH59)))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70" operator="containsText" id="{4B4C8052-AE66-4098-912E-A5FC56903775}">
            <xm:f>NOT(ISERROR(SEARCH("O",AH59)))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69" operator="containsText" id="{5608BF4D-23D8-4CB6-836A-9CE62401DE6F}">
            <xm:f>NOT(ISERROR(SEARCH("P",AH59)))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68" operator="containsText" id="{82B4AE8A-DAC4-48D2-8504-D688CD0FB003}">
            <xm:f>NOT(ISERROR(SEARCH("Q",AH59)))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67" operator="containsText" id="{8D17A08C-36FB-45E3-A229-EE6313E3351A}">
            <xm:f>NOT(ISERROR(SEARCH("R",AH59)))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78" operator="containsText" id="{BEE8B7FA-CD55-47FF-B2FF-59584B4234CC}">
            <xm:f>NOT(ISERROR(SEARCH("G",AH59)))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66" operator="containsText" id="{AB040607-8FD3-49F3-9ED7-BD17F07AA2C5}">
            <xm:f>NOT(ISERROR(SEARCH("S",AH59)))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65" operator="containsText" id="{CD4B96AD-97A6-43A9-A7BC-5A15C24E0858}">
            <xm:f>NOT(ISERROR(SEARCH("T",AH59)))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84" operator="containsText" id="{0C3E2AC3-49A3-4614-8F97-32E2D291FE7C}">
            <xm:f>NOT(ISERROR(SEARCH("A",AH59)))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83" operator="beginsWith" id="{245D6FEC-EBAB-4926-B9CD-5C165D4D58EE}">
            <xm:f>LEFT(AH59,LEN("B"))="B"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82" operator="containsText" id="{B1807FF5-3A9C-4563-B742-5040EFEF471D}">
            <xm:f>NOT(ISERROR(SEARCH("C",AH59)))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81" operator="containsText" id="{2145A4CC-868C-4919-A6A3-797135B6A6BD}">
            <xm:f>NOT(ISERROR(SEARCH("D",AH59)))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80" operator="endsWith" id="{05B8993E-BF1C-4461-A53F-CCE167CCEF0C}">
            <xm:f>RIGHT(AH59,LEN("E"))="E"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79" operator="containsText" id="{8985E0A1-EB1D-44CE-AACC-0F440CDE2923}">
            <xm:f>NOT(ISERROR(SEARCH("F",AH59)))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AH59:AH61</xm:sqref>
        </x14:conditionalFormatting>
        <x14:conditionalFormatting xmlns:xm="http://schemas.microsoft.com/office/excel/2006/main">
          <x14:cfRule type="containsText" priority="346" operator="containsText" id="{1F22D838-AE65-4987-BA47-BC13FEFDCBBB}">
            <xm:f>NOT(ISERROR(SEARCH("R",AH62)))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45" operator="containsText" id="{0592F42A-AA2E-4812-B482-9D0029C86F41}">
            <xm:f>NOT(ISERROR(SEARCH("S",AH62)))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44" operator="containsText" id="{6DFF1986-B2FA-42F3-90E6-3DB2B15AC56E}">
            <xm:f>NOT(ISERROR(SEARCH("T",AH62)))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52" operator="containsText" id="{256E438F-9074-4003-B9EC-9C34A895EFCC}">
            <xm:f>NOT(ISERROR(SEARCH("L",AH62)))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63" operator="containsText" id="{0BD01063-26F1-4941-9222-9DA8261E5AB7}">
            <xm:f>NOT(ISERROR(SEARCH("A",AH62)))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62" operator="beginsWith" id="{4B7C8542-C27F-4A9D-8D1E-F604C0412A54}">
            <xm:f>LEFT(AH62,LEN("B"))="B"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61" operator="containsText" id="{C2A4F08A-DAE5-4C83-9B8B-58B95D667817}">
            <xm:f>NOT(ISERROR(SEARCH("C",AH62)))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60" operator="containsText" id="{81B90510-2C98-4090-83E8-8A56B3DF5880}">
            <xm:f>NOT(ISERROR(SEARCH("D",AH62)))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59" operator="endsWith" id="{29F07BDC-3251-405C-925C-C51CB41B1894}">
            <xm:f>RIGHT(AH62,LEN("E"))="E"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57" operator="containsText" id="{E8E0B3E3-6D06-4A1C-BF57-31E27DADDA4B}">
            <xm:f>NOT(ISERROR(SEARCH("G",AH62)))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56" operator="containsText" id="{13450EB0-30DE-4D76-BD60-F5A6D9F24DC1}">
            <xm:f>NOT(ISERROR(SEARCH("H",AH62)))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55" operator="containsText" id="{B846A6F2-A948-400A-AB5D-E7FA6C16DDCB}">
            <xm:f>NOT(ISERROR(SEARCH("I",AH62)))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54" operator="containsText" id="{55FAAABF-2E32-4473-8505-E43453617A8D}">
            <xm:f>NOT(ISERROR(SEARCH("J",AH62)))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53" operator="containsText" id="{79194244-6012-4709-ACAA-C7AFB4D5169C}">
            <xm:f>NOT(ISERROR(SEARCH("K",AH62)))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51" operator="containsText" id="{7031E283-8D3F-410B-BBAE-77EEFA1FAF39}">
            <xm:f>NOT(ISERROR(SEARCH("M",AH62)))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50" operator="containsText" id="{8459354C-0AB6-435B-AD9E-9CD1DCA634BA}">
            <xm:f>NOT(ISERROR(SEARCH("N",AH62)))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58" operator="containsText" id="{07769593-C894-4672-B8CD-72EA2DC8868B}">
            <xm:f>NOT(ISERROR(SEARCH("F",AH62)))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49" operator="containsText" id="{F5181D58-EFDF-4B1F-B1AC-CBE5679FED45}">
            <xm:f>NOT(ISERROR(SEARCH("O",AH62)))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48" operator="containsText" id="{B3528ED6-9AA7-43EF-8951-3FC0C6D55456}">
            <xm:f>NOT(ISERROR(SEARCH("P",AH62)))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47" operator="containsText" id="{A1FCD637-6B7F-4DE5-95C6-FCC31D844384}">
            <xm:f>NOT(ISERROR(SEARCH("Q",AH62)))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AH62</xm:sqref>
        </x14:conditionalFormatting>
        <x14:conditionalFormatting xmlns:xm="http://schemas.microsoft.com/office/excel/2006/main">
          <x14:cfRule type="containsText" priority="577" operator="containsText" id="{0319F045-AF6D-4465-B45B-DEFDDC65BA88}">
            <xm:f>NOT(ISERROR(SEARCH("P",AH63)))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73" operator="containsText" id="{492465E6-8B44-4E35-A5D2-DAACE4FCC9AE}">
            <xm:f>NOT(ISERROR(SEARCH("T",AH63)))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79" operator="containsText" id="{7D9AE4DD-64F0-4E13-9AB9-C68FFAFAF2B9}">
            <xm:f>NOT(ISERROR(SEARCH("N",AH63)))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80" operator="containsText" id="{170F6FF8-719A-495E-BA4F-1A3FCE490BEC}">
            <xm:f>NOT(ISERROR(SEARCH("M",AH63)))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81" operator="containsText" id="{64237E62-6378-496B-ABE4-AA92C3337A50}">
            <xm:f>NOT(ISERROR(SEARCH("L",AH63)))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82" operator="containsText" id="{9508069A-5E52-4514-A963-16F179660149}">
            <xm:f>NOT(ISERROR(SEARCH("K",AH63)))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83" operator="containsText" id="{6DEC71F0-9F51-4980-815F-8F33DA2E9C33}">
            <xm:f>NOT(ISERROR(SEARCH("J",AH63)))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84" operator="containsText" id="{E0F1F302-B729-4A6A-8E59-0452C99CD684}">
            <xm:f>NOT(ISERROR(SEARCH("I",AH63)))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74" operator="containsText" id="{AC1B439F-CE52-457D-9426-ECC88FC14456}">
            <xm:f>NOT(ISERROR(SEARCH("S",AH63)))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86" operator="containsText" id="{5D3E7C56-E1A6-4196-A3FA-36C633CC1B96}">
            <xm:f>NOT(ISERROR(SEARCH("G",AH63)))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87" operator="containsText" id="{10983B76-78F3-46BB-B1A6-0C65CE6F2164}">
            <xm:f>NOT(ISERROR(SEARCH("F",AH63)))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88" operator="endsWith" id="{4501FDFA-273A-4B50-B9CF-1077608DD4CC}">
            <xm:f>RIGHT(AH63,LEN("E"))="E"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89" operator="containsText" id="{32EF87BE-D579-4BC5-8F86-AB3631865617}">
            <xm:f>NOT(ISERROR(SEARCH("D",AH63)))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90" operator="containsText" id="{9B9A639C-7706-4CA6-A928-7D08E8BD8A93}">
            <xm:f>NOT(ISERROR(SEARCH("C",AH63)))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85" operator="containsText" id="{9BE817B4-694F-4758-B53F-9BB02AFE4084}">
            <xm:f>NOT(ISERROR(SEARCH("H",AH63)))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beginsWith" priority="591" operator="beginsWith" id="{F35BE174-1376-4AD2-91E6-808CD4D49EF1}">
            <xm:f>LEFT(AH63,LEN("B"))="B"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92" operator="containsText" id="{1621FBD4-2BF5-4483-9DE0-47A39DE46199}">
            <xm:f>NOT(ISERROR(SEARCH("A",AH63)))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75" operator="containsText" id="{EBEBC6DA-0A91-4992-AB3A-AEE596F9069E}">
            <xm:f>NOT(ISERROR(SEARCH("R",AH63)))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76" operator="containsText" id="{8E518CF8-37C2-47FC-85DC-4840C2F46DD6}">
            <xm:f>NOT(ISERROR(SEARCH("Q",AH63)))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78" operator="containsText" id="{2F1D17B7-A5BC-4674-81BF-7BFDBE896325}">
            <xm:f>NOT(ISERROR(SEARCH("O",AH63)))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AH63:AI63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F3518E4-ABAF-4099-98EB-7C80D2C755CF}">
          <x14:formula1>
            <xm:f>料金比較表!$C$1:$C$6</xm:f>
          </x14:formula1>
          <xm:sqref>C30:C37</xm:sqref>
        </x14:dataValidation>
        <x14:dataValidation type="list" allowBlank="1" showInputMessage="1" showErrorMessage="1" xr:uid="{796ED3C9-C335-4381-A199-C22BFA2FED8D}">
          <x14:formula1>
            <xm:f>料金元データ!$B$2:$B$16</xm:f>
          </x14:formula1>
          <xm:sqref>F1:H1 F10:H10</xm:sqref>
        </x14:dataValidation>
        <x14:dataValidation type="list" allowBlank="1" showInputMessage="1" showErrorMessage="1" xr:uid="{BB6381C4-AEB8-4411-80C7-686039C1D4F0}">
          <x14:formula1>
            <xm:f>料金元データ!$C$3:$C$12</xm:f>
          </x14:formula1>
          <xm:sqref>C110 C114 C118 C122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36C4-D94E-43C3-877C-D223386ED732}">
  <sheetPr codeName="Sheet8">
    <tabColor rgb="FF00B0F0"/>
    <pageSetUpPr fitToPage="1"/>
  </sheetPr>
  <dimension ref="A1:BC124"/>
  <sheetViews>
    <sheetView zoomScale="70" zoomScaleNormal="70" workbookViewId="0">
      <pane xSplit="3" ySplit="29" topLeftCell="D30" activePane="bottomRight" state="frozen"/>
      <selection activeCell="K70" sqref="K70"/>
      <selection pane="topRight" activeCell="K70" sqref="K70"/>
      <selection pane="bottomLeft" activeCell="K70" sqref="K70"/>
      <selection pane="bottomRight" activeCell="H33" sqref="H33"/>
    </sheetView>
  </sheetViews>
  <sheetFormatPr defaultColWidth="9" defaultRowHeight="17.5" outlineLevelRow="1" x14ac:dyDescent="0.2"/>
  <cols>
    <col min="1" max="1" width="1.453125" style="4" customWidth="1"/>
    <col min="2" max="2" width="27.08984375" style="4" customWidth="1"/>
    <col min="3" max="3" width="20" style="4" customWidth="1"/>
    <col min="4" max="34" width="11.36328125" style="5" customWidth="1"/>
    <col min="35" max="35" width="8" style="4" customWidth="1"/>
    <col min="36" max="36" width="9" style="4"/>
    <col min="37" max="38" width="10.90625" style="4" bestFit="1" customWidth="1"/>
    <col min="39" max="39" width="13.36328125" style="4" bestFit="1" customWidth="1"/>
    <col min="40" max="40" width="8.90625" style="4" bestFit="1" customWidth="1"/>
    <col min="41" max="41" width="8.6328125" style="4" bestFit="1" customWidth="1"/>
    <col min="42" max="16384" width="9" style="4"/>
  </cols>
  <sheetData>
    <row r="1" spans="2:55" s="10" customFormat="1" ht="14.25" customHeight="1" x14ac:dyDescent="0.2">
      <c r="B1" s="23" t="str">
        <f ca="1">RIGHT(CELL("filename",A1),LEN(CELL("filename",A1))-FIND("]",CELL("filename",A1)))</f>
        <v>2026年1月</v>
      </c>
      <c r="C1" s="22">
        <f ca="1">B1-1</f>
        <v>46022</v>
      </c>
      <c r="D1" s="325" t="s">
        <v>0</v>
      </c>
      <c r="E1" s="325"/>
      <c r="F1" s="315" t="s">
        <v>84</v>
      </c>
      <c r="G1" s="316"/>
      <c r="H1" s="317"/>
      <c r="I1" s="43" t="s">
        <v>1</v>
      </c>
      <c r="J1" s="81">
        <f>VLOOKUP(F1,料金元データ!$B$2:$C$17,2,FALSE)</f>
        <v>0</v>
      </c>
    </row>
    <row r="2" spans="2:55" s="10" customFormat="1" ht="14.25" customHeight="1" x14ac:dyDescent="0.2">
      <c r="B2" s="14" t="s">
        <v>2</v>
      </c>
      <c r="C2" s="15" t="s">
        <v>3</v>
      </c>
      <c r="D2" s="7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66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71" t="s">
        <v>23</v>
      </c>
      <c r="X2" s="72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07" t="s">
        <v>29</v>
      </c>
      <c r="AD2" s="11" t="s">
        <v>137</v>
      </c>
      <c r="AE2" s="11" t="s">
        <v>138</v>
      </c>
      <c r="AF2" s="107" t="s">
        <v>139</v>
      </c>
    </row>
    <row r="3" spans="2:55" s="10" customFormat="1" ht="14.25" customHeight="1" x14ac:dyDescent="0.2">
      <c r="B3" s="82" t="str">
        <f>カレンダー!B3</f>
        <v>ラグジュアリープールヴィラ</v>
      </c>
      <c r="C3" s="83">
        <v>2</v>
      </c>
      <c r="D3" s="84">
        <f>ROUNDDOWN(IF($C3=1,料金元データ!D19,IF($C3=2,料金元データ!D26,IF($C3=3,料金元データ!D33,IF($C3=4,料金元データ!D40,IF($C3=5,料金元データ!D47,IF($C3=6,料金元データ!D54))))))*(1-$J$1),-1)</f>
        <v>30500</v>
      </c>
      <c r="E3" s="84">
        <f>ROUNDDOWN(IF($C3=1,料金元データ!E19,IF($C3=2,料金元データ!E26,IF($C3=3,料金元データ!E33,IF($C3=4,料金元データ!E40,IF($C3=5,料金元データ!E47,IF($C3=6,料金元データ!E54))))))*(1-$J$1),-1)</f>
        <v>39500</v>
      </c>
      <c r="F3" s="84">
        <f>ROUNDDOWN(IF($C3=1,料金元データ!F19,IF($C3=2,料金元データ!F26,IF($C3=3,料金元データ!F33,IF($C3=4,料金元データ!F40,IF($C3=5,料金元データ!F47,IF($C3=6,料金元データ!F54))))))*(1-$J$1),-1)</f>
        <v>42000</v>
      </c>
      <c r="G3" s="84">
        <f>ROUNDDOWN(IF($C3=1,料金元データ!G19,IF($C3=2,料金元データ!G26,IF($C3=3,料金元データ!G33,IF($C3=4,料金元データ!G40,IF($C3=5,料金元データ!G47,IF($C3=6,料金元データ!G54))))))*(1-$J$1),-1)</f>
        <v>44800</v>
      </c>
      <c r="H3" s="84">
        <f>ROUNDDOWN(IF($C3=1,料金元データ!H19,IF($C3=2,料金元データ!H26,IF($C3=3,料金元データ!H33,IF($C3=4,料金元データ!H40,IF($C3=5,料金元データ!H47,IF($C3=6,料金元データ!H54))))))*(1-$J$1),-1)</f>
        <v>48000</v>
      </c>
      <c r="I3" s="84">
        <f>ROUNDDOWN(IF($C3=1,料金元データ!I19,IF($C3=2,料金元データ!I26,IF($C3=3,料金元データ!I33,IF($C3=4,料金元データ!I40,IF($C3=5,料金元データ!I47,IF($C3=6,料金元データ!I54))))))*(1-$J$1),-1)</f>
        <v>52500</v>
      </c>
      <c r="J3" s="84">
        <f>ROUNDDOWN(IF($C3=1,料金元データ!J19,IF($C3=2,料金元データ!J26,IF($C3=3,料金元データ!J33,IF($C3=4,料金元データ!J40,IF($C3=5,料金元データ!J47,IF($C3=6,料金元データ!J54))))))*(1-$J$1),-1)</f>
        <v>54000</v>
      </c>
      <c r="K3" s="84">
        <f>ROUNDDOWN(IF($C3=1,料金元データ!K19,IF($C3=2,料金元データ!K26,IF($C3=3,料金元データ!K33,IF($C3=4,料金元データ!K40,IF($C3=5,料金元データ!K47,IF($C3=6,料金元データ!K54))))))*(1-$J$1),-1)</f>
        <v>56500</v>
      </c>
      <c r="L3" s="84">
        <f>ROUNDDOWN(IF($C3=1,料金元データ!L19,IF($C3=2,料金元データ!L26,IF($C3=3,料金元データ!L33,IF($C3=4,料金元データ!L40,IF($C3=5,料金元データ!L47,IF($C3=6,料金元データ!L54))))))*(1-$J$1),-1)</f>
        <v>59800</v>
      </c>
      <c r="M3" s="84">
        <f>ROUNDDOWN(IF($C3=1,料金元データ!M19,IF($C3=2,料金元データ!M26,IF($C3=3,料金元データ!M33,IF($C3=4,料金元データ!M40,IF($C3=5,料金元データ!M47,IF($C3=6,料金元データ!M54))))))*(1-$J$1),-1)</f>
        <v>62500</v>
      </c>
      <c r="N3" s="84">
        <f>ROUNDDOWN(IF($C3=1,料金元データ!N19,IF($C3=2,料金元データ!N26,IF($C3=3,料金元データ!N33,IF($C3=4,料金元データ!N40,IF($C3=5,料金元データ!N47,IF($C3=6,料金元データ!N54))))))*(1-$J$1),-1)</f>
        <v>64500</v>
      </c>
      <c r="O3" s="84">
        <f>ROUNDDOWN(IF($C3=1,料金元データ!O19,IF($C3=2,料金元データ!O26,IF($C3=3,料金元データ!O33,IF($C3=4,料金元データ!O40,IF($C3=5,料金元データ!O47,IF($C3=6,料金元データ!O54))))))*(1-$J$1),-1)</f>
        <v>67000</v>
      </c>
      <c r="P3" s="84">
        <f>ROUNDDOWN(IF($C3=1,料金元データ!P19,IF($C3=2,料金元データ!P26,IF($C3=3,料金元データ!P33,IF($C3=4,料金元データ!P40,IF($C3=5,料金元データ!P47,IF($C3=6,料金元データ!P54))))))*(1-$J$1),-1)</f>
        <v>70500</v>
      </c>
      <c r="Q3" s="84">
        <f>ROUNDDOWN(IF($C3=1,料金元データ!Q19,IF($C3=2,料金元データ!Q26,IF($C3=3,料金元データ!Q33,IF($C3=4,料金元データ!Q40,IF($C3=5,料金元データ!Q47,IF($C3=6,料金元データ!Q54))))))*(1-$J$1),-1)</f>
        <v>73000</v>
      </c>
      <c r="R3" s="84">
        <f>ROUNDDOWN(IF($C3=1,料金元データ!R19,IF($C3=2,料金元データ!R26,IF($C3=3,料金元データ!R33,IF($C3=4,料金元データ!R40,IF($C3=5,料金元データ!R47,IF($C3=6,料金元データ!R54))))))*(1-$J$1),-1)</f>
        <v>75000</v>
      </c>
      <c r="S3" s="84">
        <f>ROUNDDOWN(IF($C3=1,料金元データ!S19,IF($C3=2,料金元データ!S26,IF($C3=3,料金元データ!S33,IF($C3=4,料金元データ!S40,IF($C3=5,料金元データ!S47,IF($C3=6,料金元データ!S54))))))*(1-$J$1),-1)</f>
        <v>76500</v>
      </c>
      <c r="T3" s="84">
        <f>ROUNDDOWN(IF($C3=1,料金元データ!T19,IF($C3=2,料金元データ!T26,IF($C3=3,料金元データ!T33,IF($C3=4,料金元データ!T40,IF($C3=5,料金元データ!T47,IF($C3=6,料金元データ!T54))))))*(1-$J$1),-1)</f>
        <v>80700</v>
      </c>
      <c r="U3" s="84">
        <f>ROUNDDOWN(IF($C3=1,料金元データ!U19,IF($C3=2,料金元データ!U26,IF($C3=3,料金元データ!U33,IF($C3=4,料金元データ!U40,IF($C3=5,料金元データ!U47,IF($C3=6,料金元データ!U54))))))*(1-$J$1),-1)</f>
        <v>85600</v>
      </c>
      <c r="V3" s="84">
        <f>ROUNDDOWN(IF($C3=1,料金元データ!V19,IF($C3=2,料金元データ!V26,IF($C3=3,料金元データ!V33,IF($C3=4,料金元データ!V40,IF($C3=5,料金元データ!V47,IF($C3=6,料金元データ!V54))))))*(1-$J$1),-1)</f>
        <v>92000</v>
      </c>
      <c r="W3" s="84">
        <f>ROUNDDOWN(IF($C3=1,料金元データ!W19,IF($C3=2,料金元データ!W26,IF($C3=3,料金元データ!W33,IF($C3=4,料金元データ!W40,IF($C3=5,料金元データ!W47,IF($C3=6,料金元データ!W54))))))*(1-$J$1),-1)</f>
        <v>95000</v>
      </c>
      <c r="X3" s="84">
        <f>ROUNDDOWN(IF($C3=1,料金元データ!X19,IF($C3=2,料金元データ!X26,IF($C3=3,料金元データ!X33,IF($C3=4,料金元データ!X40,IF($C3=5,料金元データ!X47,IF($C3=6,料金元データ!X54))))))*(1-$J$1),-1)</f>
        <v>105000</v>
      </c>
      <c r="Y3" s="84">
        <f>ROUNDDOWN(IF($C3=1,料金元データ!Y19,IF($C3=2,料金元データ!Y26,IF($C3=3,料金元データ!Y33,IF($C3=4,料金元データ!Y40,IF($C3=5,料金元データ!Y47,IF($C3=6,料金元データ!Y54))))))*(1-$J$1),-1)</f>
        <v>117000</v>
      </c>
      <c r="Z3" s="84">
        <f>ROUNDDOWN(IF($C3=1,料金元データ!Z19,IF($C3=2,料金元データ!Z26,IF($C3=3,料金元データ!Z33,IF($C3=4,料金元データ!Z40,IF($C3=5,料金元データ!Z47,IF($C3=6,料金元データ!Z54))))))*(1-$J$1),-1)</f>
        <v>132000</v>
      </c>
      <c r="AA3" s="84">
        <f>ROUNDDOWN(IF($C3=1,料金元データ!AA19,IF($C3=2,料金元データ!AA26,IF($C3=3,料金元データ!AA33,IF($C3=4,料金元データ!AA40,IF($C3=5,料金元データ!AA47,IF($C3=6,料金元データ!AA54))))))*(1-$J$1),-1)</f>
        <v>152000</v>
      </c>
      <c r="AB3" s="84">
        <f>ROUNDDOWN(IF($C3=1,料金元データ!AB19,IF($C3=2,料金元データ!AB26,IF($C3=3,料金元データ!AB33,IF($C3=4,料金元データ!AB40,IF($C3=5,料金元データ!AB47,IF($C3=6,料金元データ!AB54))))))*(1-$J$1),-1)</f>
        <v>181000</v>
      </c>
      <c r="AC3" s="108">
        <f>ROUNDDOWN(IF($C3=1,料金元データ!AC19,IF($C3=2,料金元データ!AC26,IF($C3=3,料金元データ!AC33,IF($C3=4,料金元データ!AC40,IF($C3=5,料金元データ!AC47,IF($C3=6,料金元データ!AC54))))))*(1-$J$1),-1)</f>
        <v>225000</v>
      </c>
      <c r="AD3" s="84">
        <f>ROUNDDOWN(IF($C3=1,料金元データ!AD19,IF($C3=2,料金元データ!AD26,IF($C3=3,料金元データ!AD33,IF($C3=4,料金元データ!AD40,IF($C3=5,料金元データ!AD47,IF($C3=6,料金元データ!AD54))))))*(1-$J$1),-1)</f>
        <v>0</v>
      </c>
      <c r="AE3" s="84">
        <f>ROUNDDOWN(IF($C3=1,料金元データ!AE19,IF($C3=2,料金元データ!AE26,IF($C3=3,料金元データ!AE33,IF($C3=4,料金元データ!AE40,IF($C3=5,料金元データ!AE47,IF($C3=6,料金元データ!AE54))))))*(1-$J$1),-1)</f>
        <v>0</v>
      </c>
      <c r="AF3" s="108">
        <f>ROUNDDOWN(IF($C3=1,料金元データ!AF19,IF($C3=2,料金元データ!AF26,IF($C3=3,料金元データ!AF33,IF($C3=4,料金元データ!AF40,IF($C3=5,料金元データ!AF47,IF($C3=6,料金元データ!AF54))))))*(1-$J$1),-1)</f>
        <v>0</v>
      </c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2:55" s="10" customFormat="1" ht="14.25" customHeight="1" x14ac:dyDescent="0.2">
      <c r="B4" s="82" t="str">
        <f>カレンダー!B4</f>
        <v>with SAUNA</v>
      </c>
      <c r="C4" s="83">
        <v>2</v>
      </c>
      <c r="D4" s="84">
        <f>ROUNDDOWN(IF($C4=1,料金元データ!D20,IF($C4=2,料金元データ!D27,IF($C4=3,料金元データ!D34,IF($C4=4,料金元データ!D41,IF($C4=5,料金元データ!D48,IF($C4=6,料金元データ!D55))))))*(1-$J$1),-1)</f>
        <v>40500</v>
      </c>
      <c r="E4" s="84">
        <f>ROUNDDOWN(IF($C4=1,料金元データ!E20,IF($C4=2,料金元データ!E27,IF($C4=3,料金元データ!E34,IF($C4=4,料金元データ!E41,IF($C4=5,料金元データ!E48,IF($C4=6,料金元データ!E55))))))*(1-$J$1),-1)</f>
        <v>49500</v>
      </c>
      <c r="F4" s="84">
        <f>ROUNDDOWN(IF($C4=1,料金元データ!F20,IF($C4=2,料金元データ!F27,IF($C4=3,料金元データ!F34,IF($C4=4,料金元データ!F41,IF($C4=5,料金元データ!F48,IF($C4=6,料金元データ!F55))))))*(1-$J$1),-1)</f>
        <v>52000</v>
      </c>
      <c r="G4" s="84">
        <f>ROUNDDOWN(IF($C4=1,料金元データ!G20,IF($C4=2,料金元データ!G27,IF($C4=3,料金元データ!G34,IF($C4=4,料金元データ!G41,IF($C4=5,料金元データ!G48,IF($C4=6,料金元データ!G55))))))*(1-$J$1),-1)</f>
        <v>54800</v>
      </c>
      <c r="H4" s="84">
        <f>ROUNDDOWN(IF($C4=1,料金元データ!H20,IF($C4=2,料金元データ!H27,IF($C4=3,料金元データ!H34,IF($C4=4,料金元データ!H41,IF($C4=5,料金元データ!H48,IF($C4=6,料金元データ!H55))))))*(1-$J$1),-1)</f>
        <v>58000</v>
      </c>
      <c r="I4" s="84">
        <f>ROUNDDOWN(IF($C4=1,料金元データ!I20,IF($C4=2,料金元データ!I27,IF($C4=3,料金元データ!I34,IF($C4=4,料金元データ!I41,IF($C4=5,料金元データ!I48,IF($C4=6,料金元データ!I55))))))*(1-$J$1),-1)</f>
        <v>62500</v>
      </c>
      <c r="J4" s="84">
        <f>ROUNDDOWN(IF($C4=1,料金元データ!J20,IF($C4=2,料金元データ!J27,IF($C4=3,料金元データ!J34,IF($C4=4,料金元データ!J41,IF($C4=5,料金元データ!J48,IF($C4=6,料金元データ!J55))))))*(1-$J$1),-1)</f>
        <v>64000</v>
      </c>
      <c r="K4" s="84">
        <f>ROUNDDOWN(IF($C4=1,料金元データ!K20,IF($C4=2,料金元データ!K27,IF($C4=3,料金元データ!K34,IF($C4=4,料金元データ!K41,IF($C4=5,料金元データ!K48,IF($C4=6,料金元データ!K55))))))*(1-$J$1),-1)</f>
        <v>66500</v>
      </c>
      <c r="L4" s="84">
        <f>ROUNDDOWN(IF($C4=1,料金元データ!L20,IF($C4=2,料金元データ!L27,IF($C4=3,料金元データ!L34,IF($C4=4,料金元データ!L41,IF($C4=5,料金元データ!L48,IF($C4=6,料金元データ!L55))))))*(1-$J$1),-1)</f>
        <v>69800</v>
      </c>
      <c r="M4" s="84">
        <f>ROUNDDOWN(IF($C4=1,料金元データ!M20,IF($C4=2,料金元データ!M27,IF($C4=3,料金元データ!M34,IF($C4=4,料金元データ!M41,IF($C4=5,料金元データ!M48,IF($C4=6,料金元データ!M55))))))*(1-$J$1),-1)</f>
        <v>72500</v>
      </c>
      <c r="N4" s="84">
        <f>ROUNDDOWN(IF($C4=1,料金元データ!N20,IF($C4=2,料金元データ!N27,IF($C4=3,料金元データ!N34,IF($C4=4,料金元データ!N41,IF($C4=5,料金元データ!N48,IF($C4=6,料金元データ!N55))))))*(1-$J$1),-1)</f>
        <v>74500</v>
      </c>
      <c r="O4" s="84">
        <f>ROUNDDOWN(IF($C4=1,料金元データ!O20,IF($C4=2,料金元データ!O27,IF($C4=3,料金元データ!O34,IF($C4=4,料金元データ!O41,IF($C4=5,料金元データ!O48,IF($C4=6,料金元データ!O55))))))*(1-$J$1),-1)</f>
        <v>77000</v>
      </c>
      <c r="P4" s="84">
        <f>ROUNDDOWN(IF($C4=1,料金元データ!P20,IF($C4=2,料金元データ!P27,IF($C4=3,料金元データ!P34,IF($C4=4,料金元データ!P41,IF($C4=5,料金元データ!P48,IF($C4=6,料金元データ!P55))))))*(1-$J$1),-1)</f>
        <v>80500</v>
      </c>
      <c r="Q4" s="84">
        <f>ROUNDDOWN(IF($C4=1,料金元データ!Q20,IF($C4=2,料金元データ!Q27,IF($C4=3,料金元データ!Q34,IF($C4=4,料金元データ!Q41,IF($C4=5,料金元データ!Q48,IF($C4=6,料金元データ!Q55))))))*(1-$J$1),-1)</f>
        <v>83000</v>
      </c>
      <c r="R4" s="84">
        <f>ROUNDDOWN(IF($C4=1,料金元データ!R20,IF($C4=2,料金元データ!R27,IF($C4=3,料金元データ!R34,IF($C4=4,料金元データ!R41,IF($C4=5,料金元データ!R48,IF($C4=6,料金元データ!R55))))))*(1-$J$1),-1)</f>
        <v>85000</v>
      </c>
      <c r="S4" s="84">
        <f>ROUNDDOWN(IF($C4=1,料金元データ!S20,IF($C4=2,料金元データ!S27,IF($C4=3,料金元データ!S34,IF($C4=4,料金元データ!S41,IF($C4=5,料金元データ!S48,IF($C4=6,料金元データ!S55))))))*(1-$J$1),-1)</f>
        <v>86500</v>
      </c>
      <c r="T4" s="84">
        <f>ROUNDDOWN(IF($C4=1,料金元データ!T20,IF($C4=2,料金元データ!T27,IF($C4=3,料金元データ!T34,IF($C4=4,料金元データ!T41,IF($C4=5,料金元データ!T48,IF($C4=6,料金元データ!T55))))))*(1-$J$1),-1)</f>
        <v>90700</v>
      </c>
      <c r="U4" s="84">
        <f>ROUNDDOWN(IF($C4=1,料金元データ!U20,IF($C4=2,料金元データ!U27,IF($C4=3,料金元データ!U34,IF($C4=4,料金元データ!U41,IF($C4=5,料金元データ!U48,IF($C4=6,料金元データ!U55))))))*(1-$J$1),-1)</f>
        <v>95600</v>
      </c>
      <c r="V4" s="84">
        <f>ROUNDDOWN(IF($C4=1,料金元データ!V20,IF($C4=2,料金元データ!V27,IF($C4=3,料金元データ!V34,IF($C4=4,料金元データ!V41,IF($C4=5,料金元データ!V48,IF($C4=6,料金元データ!V55))))))*(1-$J$1),-1)</f>
        <v>102000</v>
      </c>
      <c r="W4" s="84">
        <f>ROUNDDOWN(IF($C4=1,料金元データ!W20,IF($C4=2,料金元データ!W27,IF($C4=3,料金元データ!W34,IF($C4=4,料金元データ!W41,IF($C4=5,料金元データ!W48,IF($C4=6,料金元データ!W55))))))*(1-$J$1),-1)</f>
        <v>105000</v>
      </c>
      <c r="X4" s="84">
        <f>ROUNDDOWN(IF($C4=1,料金元データ!X20,IF($C4=2,料金元データ!X27,IF($C4=3,料金元データ!X34,IF($C4=4,料金元データ!X41,IF($C4=5,料金元データ!X48,IF($C4=6,料金元データ!X55))))))*(1-$J$1),-1)</f>
        <v>115000</v>
      </c>
      <c r="Y4" s="84">
        <f>ROUNDDOWN(IF($C4=1,料金元データ!Y20,IF($C4=2,料金元データ!Y27,IF($C4=3,料金元データ!Y34,IF($C4=4,料金元データ!Y41,IF($C4=5,料金元データ!Y48,IF($C4=6,料金元データ!Y55))))))*(1-$J$1),-1)</f>
        <v>127000</v>
      </c>
      <c r="Z4" s="84">
        <f>ROUNDDOWN(IF($C4=1,料金元データ!Z20,IF($C4=2,料金元データ!Z27,IF($C4=3,料金元データ!Z34,IF($C4=4,料金元データ!Z41,IF($C4=5,料金元データ!Z48,IF($C4=6,料金元データ!Z55))))))*(1-$J$1),-1)</f>
        <v>142000</v>
      </c>
      <c r="AA4" s="84">
        <f>ROUNDDOWN(IF($C4=1,料金元データ!AA20,IF($C4=2,料金元データ!AA27,IF($C4=3,料金元データ!AA34,IF($C4=4,料金元データ!AA41,IF($C4=5,料金元データ!AA48,IF($C4=6,料金元データ!AA55))))))*(1-$J$1),-1)</f>
        <v>162000</v>
      </c>
      <c r="AB4" s="84">
        <f>ROUNDDOWN(IF($C4=1,料金元データ!AB20,IF($C4=2,料金元データ!AB27,IF($C4=3,料金元データ!AB34,IF($C4=4,料金元データ!AB41,IF($C4=5,料金元データ!AB48,IF($C4=6,料金元データ!AB55))))))*(1-$J$1),-1)</f>
        <v>191000</v>
      </c>
      <c r="AC4" s="108">
        <f>ROUNDDOWN(IF($C4=1,料金元データ!AC20,IF($C4=2,料金元データ!AC27,IF($C4=3,料金元データ!AC34,IF($C4=4,料金元データ!AC41,IF($C4=5,料金元データ!AC48,IF($C4=6,料金元データ!AC55))))))*(1-$J$1),-1)</f>
        <v>235000</v>
      </c>
      <c r="AD4" s="84">
        <f>ROUNDDOWN(IF($C4=1,料金元データ!AD20,IF($C4=2,料金元データ!AD27,IF($C4=3,料金元データ!AD34,IF($C4=4,料金元データ!AD41,IF($C4=5,料金元データ!AD48,IF($C4=6,料金元データ!AD55))))))*(1-$J$1),-1)</f>
        <v>0</v>
      </c>
      <c r="AE4" s="84">
        <f>ROUNDDOWN(IF($C4=1,料金元データ!AE20,IF($C4=2,料金元データ!AE27,IF($C4=3,料金元データ!AE34,IF($C4=4,料金元データ!AE41,IF($C4=5,料金元データ!AE48,IF($C4=6,料金元データ!AE55))))))*(1-$J$1),-1)</f>
        <v>0</v>
      </c>
      <c r="AF4" s="108">
        <f>ROUNDDOWN(IF($C4=1,料金元データ!AF20,IF($C4=2,料金元データ!AF27,IF($C4=3,料金元データ!AF34,IF($C4=4,料金元データ!AF41,IF($C4=5,料金元データ!AF48,IF($C4=6,料金元データ!AF55))))))*(1-$J$1),-1)</f>
        <v>0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2:55" s="10" customFormat="1" ht="14.25" hidden="1" customHeight="1" x14ac:dyDescent="0.2">
      <c r="B5" s="82">
        <f>カレンダー!B5</f>
        <v>0</v>
      </c>
      <c r="C5" s="83">
        <v>2</v>
      </c>
      <c r="D5" s="84">
        <f>ROUNDDOWN(IF($C5=1,料金元データ!D21,IF($C5=2,料金元データ!D28,IF($C5=3,料金元データ!D35,IF($C5=4,料金元データ!D42,IF($C5=5,料金元データ!D49,IF($C5=6,料金元データ!D56))))))*(1-$J$1),-1)</f>
        <v>0</v>
      </c>
      <c r="E5" s="84">
        <f>ROUNDDOWN(IF($C5=1,料金元データ!E21,IF($C5=2,料金元データ!E28,IF($C5=3,料金元データ!E35,IF($C5=4,料金元データ!E42,IF($C5=5,料金元データ!E49,IF($C5=6,料金元データ!E56))))))*(1-$J$1),-1)</f>
        <v>0</v>
      </c>
      <c r="F5" s="84">
        <f>ROUNDDOWN(IF($C5=1,料金元データ!F21,IF($C5=2,料金元データ!F28,IF($C5=3,料金元データ!F35,IF($C5=4,料金元データ!F42,IF($C5=5,料金元データ!F49,IF($C5=6,料金元データ!F56))))))*(1-$J$1),-1)</f>
        <v>0</v>
      </c>
      <c r="G5" s="84">
        <f>ROUNDDOWN(IF($C5=1,料金元データ!G21,IF($C5=2,料金元データ!G28,IF($C5=3,料金元データ!G35,IF($C5=4,料金元データ!G42,IF($C5=5,料金元データ!G49,IF($C5=6,料金元データ!G56))))))*(1-$J$1),-1)</f>
        <v>0</v>
      </c>
      <c r="H5" s="84">
        <f>ROUNDDOWN(IF($C5=1,料金元データ!H21,IF($C5=2,料金元データ!H28,IF($C5=3,料金元データ!H35,IF($C5=4,料金元データ!H42,IF($C5=5,料金元データ!H49,IF($C5=6,料金元データ!H56))))))*(1-$J$1),-1)</f>
        <v>0</v>
      </c>
      <c r="I5" s="84">
        <f>ROUNDDOWN(IF($C5=1,料金元データ!I21,IF($C5=2,料金元データ!I28,IF($C5=3,料金元データ!I35,IF($C5=4,料金元データ!I42,IF($C5=5,料金元データ!I49,IF($C5=6,料金元データ!I56))))))*(1-$J$1),-1)</f>
        <v>0</v>
      </c>
      <c r="J5" s="84">
        <f>ROUNDDOWN(IF($C5=1,料金元データ!J21,IF($C5=2,料金元データ!J28,IF($C5=3,料金元データ!J35,IF($C5=4,料金元データ!J42,IF($C5=5,料金元データ!J49,IF($C5=6,料金元データ!J56))))))*(1-$J$1),-1)</f>
        <v>0</v>
      </c>
      <c r="K5" s="84">
        <f>ROUNDDOWN(IF($C5=1,料金元データ!K21,IF($C5=2,料金元データ!K28,IF($C5=3,料金元データ!K35,IF($C5=4,料金元データ!K42,IF($C5=5,料金元データ!K49,IF($C5=6,料金元データ!K56))))))*(1-$J$1),-1)</f>
        <v>0</v>
      </c>
      <c r="L5" s="84">
        <f>ROUNDDOWN(IF($C5=1,料金元データ!L21,IF($C5=2,料金元データ!L28,IF($C5=3,料金元データ!L35,IF($C5=4,料金元データ!L42,IF($C5=5,料金元データ!L49,IF($C5=6,料金元データ!L56))))))*(1-$J$1),-1)</f>
        <v>0</v>
      </c>
      <c r="M5" s="84">
        <f>ROUNDDOWN(IF($C5=1,料金元データ!M21,IF($C5=2,料金元データ!M28,IF($C5=3,料金元データ!M35,IF($C5=4,料金元データ!M42,IF($C5=5,料金元データ!M49,IF($C5=6,料金元データ!M56))))))*(1-$J$1),-1)</f>
        <v>0</v>
      </c>
      <c r="N5" s="84">
        <f>ROUNDDOWN(IF($C5=1,料金元データ!N21,IF($C5=2,料金元データ!N28,IF($C5=3,料金元データ!N35,IF($C5=4,料金元データ!N42,IF($C5=5,料金元データ!N49,IF($C5=6,料金元データ!N56))))))*(1-$J$1),-1)</f>
        <v>0</v>
      </c>
      <c r="O5" s="84">
        <f>ROUNDDOWN(IF($C5=1,料金元データ!O21,IF($C5=2,料金元データ!O28,IF($C5=3,料金元データ!O35,IF($C5=4,料金元データ!O42,IF($C5=5,料金元データ!O49,IF($C5=6,料金元データ!O56))))))*(1-$J$1),-1)</f>
        <v>0</v>
      </c>
      <c r="P5" s="84">
        <f>ROUNDDOWN(IF($C5=1,料金元データ!P21,IF($C5=2,料金元データ!P28,IF($C5=3,料金元データ!P35,IF($C5=4,料金元データ!P42,IF($C5=5,料金元データ!P49,IF($C5=6,料金元データ!P56))))))*(1-$J$1),-1)</f>
        <v>0</v>
      </c>
      <c r="Q5" s="84">
        <f>ROUNDDOWN(IF($C5=1,料金元データ!Q21,IF($C5=2,料金元データ!Q28,IF($C5=3,料金元データ!Q35,IF($C5=4,料金元データ!Q42,IF($C5=5,料金元データ!Q49,IF($C5=6,料金元データ!Q56))))))*(1-$J$1),-1)</f>
        <v>0</v>
      </c>
      <c r="R5" s="84">
        <f>ROUNDDOWN(IF($C5=1,料金元データ!R21,IF($C5=2,料金元データ!R28,IF($C5=3,料金元データ!R35,IF($C5=4,料金元データ!R42,IF($C5=5,料金元データ!R49,IF($C5=6,料金元データ!R56))))))*(1-$J$1),-1)</f>
        <v>0</v>
      </c>
      <c r="S5" s="84">
        <f>ROUNDDOWN(IF($C5=1,料金元データ!S21,IF($C5=2,料金元データ!S28,IF($C5=3,料金元データ!S35,IF($C5=4,料金元データ!S42,IF($C5=5,料金元データ!S49,IF($C5=6,料金元データ!S56))))))*(1-$J$1),-1)</f>
        <v>0</v>
      </c>
      <c r="T5" s="84">
        <f>ROUNDDOWN(IF($C5=1,料金元データ!T21,IF($C5=2,料金元データ!T28,IF($C5=3,料金元データ!T35,IF($C5=4,料金元データ!T42,IF($C5=5,料金元データ!T49,IF($C5=6,料金元データ!T56))))))*(1-$J$1),-1)</f>
        <v>0</v>
      </c>
      <c r="U5" s="84">
        <f>ROUNDDOWN(IF($C5=1,料金元データ!U21,IF($C5=2,料金元データ!U28,IF($C5=3,料金元データ!U35,IF($C5=4,料金元データ!U42,IF($C5=5,料金元データ!U49,IF($C5=6,料金元データ!U56))))))*(1-$J$1),-1)</f>
        <v>0</v>
      </c>
      <c r="V5" s="84">
        <f>ROUNDDOWN(IF($C5=1,料金元データ!V21,IF($C5=2,料金元データ!V28,IF($C5=3,料金元データ!V35,IF($C5=4,料金元データ!V42,IF($C5=5,料金元データ!V49,IF($C5=6,料金元データ!V56))))))*(1-$J$1),-1)</f>
        <v>0</v>
      </c>
      <c r="W5" s="84">
        <f>ROUNDDOWN(IF($C5=1,料金元データ!W21,IF($C5=2,料金元データ!W28,IF($C5=3,料金元データ!W35,IF($C5=4,料金元データ!W42,IF($C5=5,料金元データ!W49,IF($C5=6,料金元データ!W56))))))*(1-$J$1),-1)</f>
        <v>0</v>
      </c>
      <c r="X5" s="84">
        <f>ROUNDDOWN(IF($C5=1,料金元データ!X21,IF($C5=2,料金元データ!X28,IF($C5=3,料金元データ!X35,IF($C5=4,料金元データ!X42,IF($C5=5,料金元データ!X49,IF($C5=6,料金元データ!X56))))))*(1-$J$1),-1)</f>
        <v>0</v>
      </c>
      <c r="Y5" s="84">
        <f>ROUNDDOWN(IF($C5=1,料金元データ!Y21,IF($C5=2,料金元データ!Y28,IF($C5=3,料金元データ!Y35,IF($C5=4,料金元データ!Y42,IF($C5=5,料金元データ!Y49,IF($C5=6,料金元データ!Y56))))))*(1-$J$1),-1)</f>
        <v>0</v>
      </c>
      <c r="Z5" s="84">
        <f>ROUNDDOWN(IF($C5=1,料金元データ!Z21,IF($C5=2,料金元データ!Z28,IF($C5=3,料金元データ!Z35,IF($C5=4,料金元データ!Z42,IF($C5=5,料金元データ!Z49,IF($C5=6,料金元データ!Z56))))))*(1-$J$1),-1)</f>
        <v>0</v>
      </c>
      <c r="AA5" s="84">
        <f>ROUNDDOWN(IF($C5=1,料金元データ!AA21,IF($C5=2,料金元データ!AA28,IF($C5=3,料金元データ!AA35,IF($C5=4,料金元データ!AA42,IF($C5=5,料金元データ!AA49,IF($C5=6,料金元データ!AA56))))))*(1-$J$1),-1)</f>
        <v>0</v>
      </c>
      <c r="AB5" s="84">
        <f>ROUNDDOWN(IF($C5=1,料金元データ!AB21,IF($C5=2,料金元データ!AB28,IF($C5=3,料金元データ!AB35,IF($C5=4,料金元データ!AB42,IF($C5=5,料金元データ!AB49,IF($C5=6,料金元データ!AB56))))))*(1-$J$1),-1)</f>
        <v>0</v>
      </c>
      <c r="AC5" s="108">
        <f>ROUNDDOWN(IF($C5=1,料金元データ!AC21,IF($C5=2,料金元データ!AC28,IF($C5=3,料金元データ!AC35,IF($C5=4,料金元データ!AC42,IF($C5=5,料金元データ!AC49,IF($C5=6,料金元データ!AC56))))))*(1-$J$1),-1)</f>
        <v>0</v>
      </c>
      <c r="AD5" s="84">
        <f>ROUNDDOWN(IF($C5=1,料金元データ!AD21,IF($C5=2,料金元データ!AD28,IF($C5=3,料金元データ!AD35,IF($C5=4,料金元データ!AD42,IF($C5=5,料金元データ!AD49,IF($C5=6,料金元データ!AD56))))))*(1-$J$1),-1)</f>
        <v>0</v>
      </c>
      <c r="AE5" s="84">
        <f>ROUNDDOWN(IF($C5=1,料金元データ!AE21,IF($C5=2,料金元データ!AE28,IF($C5=3,料金元データ!AE35,IF($C5=4,料金元データ!AE42,IF($C5=5,料金元データ!AE49,IF($C5=6,料金元データ!AE56))))))*(1-$J$1),-1)</f>
        <v>0</v>
      </c>
      <c r="AF5" s="108">
        <f>ROUNDDOWN(IF($C5=1,料金元データ!AF21,IF($C5=2,料金元データ!AF28,IF($C5=3,料金元データ!AF35,IF($C5=4,料金元データ!AF42,IF($C5=5,料金元データ!AF49,IF($C5=6,料金元データ!AF56))))))*(1-$J$1),-1)</f>
        <v>0</v>
      </c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2:55" s="10" customFormat="1" ht="14.25" hidden="1" customHeight="1" x14ac:dyDescent="0.2">
      <c r="B6" s="82">
        <f>カレンダー!B6</f>
        <v>0</v>
      </c>
      <c r="C6" s="83">
        <v>2</v>
      </c>
      <c r="D6" s="84">
        <f>ROUNDDOWN(IF($C6=1,料金元データ!D22,IF($C6=2,料金元データ!D29,IF($C6=3,料金元データ!D36,IF($C6=4,料金元データ!D43,IF($C6=5,料金元データ!D50,IF($C6=6,料金元データ!D57))))))*(1-$J$1),-1)</f>
        <v>0</v>
      </c>
      <c r="E6" s="84">
        <f>ROUNDDOWN(IF($C6=1,料金元データ!E22,IF($C6=2,料金元データ!E29,IF($C6=3,料金元データ!E36,IF($C6=4,料金元データ!E43,IF($C6=5,料金元データ!E50,IF($C6=6,料金元データ!E57))))))*(1-$J$1),-1)</f>
        <v>0</v>
      </c>
      <c r="F6" s="84">
        <f>ROUNDDOWN(IF($C6=1,料金元データ!F22,IF($C6=2,料金元データ!F29,IF($C6=3,料金元データ!F36,IF($C6=4,料金元データ!F43,IF($C6=5,料金元データ!F50,IF($C6=6,料金元データ!F57))))))*(1-$J$1),-1)</f>
        <v>0</v>
      </c>
      <c r="G6" s="84">
        <f>ROUNDDOWN(IF($C6=1,料金元データ!G22,IF($C6=2,料金元データ!G29,IF($C6=3,料金元データ!G36,IF($C6=4,料金元データ!G43,IF($C6=5,料金元データ!G50,IF($C6=6,料金元データ!G57))))))*(1-$J$1),-1)</f>
        <v>0</v>
      </c>
      <c r="H6" s="84">
        <f>ROUNDDOWN(IF($C6=1,料金元データ!H22,IF($C6=2,料金元データ!H29,IF($C6=3,料金元データ!H36,IF($C6=4,料金元データ!H43,IF($C6=5,料金元データ!H50,IF($C6=6,料金元データ!H57))))))*(1-$J$1),-1)</f>
        <v>0</v>
      </c>
      <c r="I6" s="84">
        <f>ROUNDDOWN(IF($C6=1,料金元データ!I22,IF($C6=2,料金元データ!I29,IF($C6=3,料金元データ!I36,IF($C6=4,料金元データ!I43,IF($C6=5,料金元データ!I50,IF($C6=6,料金元データ!I57))))))*(1-$J$1),-1)</f>
        <v>0</v>
      </c>
      <c r="J6" s="84">
        <f>ROUNDDOWN(IF($C6=1,料金元データ!J22,IF($C6=2,料金元データ!J29,IF($C6=3,料金元データ!J36,IF($C6=4,料金元データ!J43,IF($C6=5,料金元データ!J50,IF($C6=6,料金元データ!J57))))))*(1-$J$1),-1)</f>
        <v>0</v>
      </c>
      <c r="K6" s="84">
        <f>ROUNDDOWN(IF($C6=1,料金元データ!K22,IF($C6=2,料金元データ!K29,IF($C6=3,料金元データ!K36,IF($C6=4,料金元データ!K43,IF($C6=5,料金元データ!K50,IF($C6=6,料金元データ!K57))))))*(1-$J$1),-1)</f>
        <v>0</v>
      </c>
      <c r="L6" s="84">
        <f>ROUNDDOWN(IF($C6=1,料金元データ!L22,IF($C6=2,料金元データ!L29,IF($C6=3,料金元データ!L36,IF($C6=4,料金元データ!L43,IF($C6=5,料金元データ!L50,IF($C6=6,料金元データ!L57))))))*(1-$J$1),-1)</f>
        <v>0</v>
      </c>
      <c r="M6" s="84">
        <f>ROUNDDOWN(IF($C6=1,料金元データ!M22,IF($C6=2,料金元データ!M29,IF($C6=3,料金元データ!M36,IF($C6=4,料金元データ!M43,IF($C6=5,料金元データ!M50,IF($C6=6,料金元データ!M57))))))*(1-$J$1),-1)</f>
        <v>0</v>
      </c>
      <c r="N6" s="84">
        <f>ROUNDDOWN(IF($C6=1,料金元データ!N22,IF($C6=2,料金元データ!N29,IF($C6=3,料金元データ!N36,IF($C6=4,料金元データ!N43,IF($C6=5,料金元データ!N50,IF($C6=6,料金元データ!N57))))))*(1-$J$1),-1)</f>
        <v>0</v>
      </c>
      <c r="O6" s="84">
        <f>ROUNDDOWN(IF($C6=1,料金元データ!O22,IF($C6=2,料金元データ!O29,IF($C6=3,料金元データ!O36,IF($C6=4,料金元データ!O43,IF($C6=5,料金元データ!O50,IF($C6=6,料金元データ!O57))))))*(1-$J$1),-1)</f>
        <v>0</v>
      </c>
      <c r="P6" s="84">
        <f>ROUNDDOWN(IF($C6=1,料金元データ!P22,IF($C6=2,料金元データ!P29,IF($C6=3,料金元データ!P36,IF($C6=4,料金元データ!P43,IF($C6=5,料金元データ!P50,IF($C6=6,料金元データ!P57))))))*(1-$J$1),-1)</f>
        <v>0</v>
      </c>
      <c r="Q6" s="84">
        <f>ROUNDDOWN(IF($C6=1,料金元データ!Q22,IF($C6=2,料金元データ!Q29,IF($C6=3,料金元データ!Q36,IF($C6=4,料金元データ!Q43,IF($C6=5,料金元データ!Q50,IF($C6=6,料金元データ!Q57))))))*(1-$J$1),-1)</f>
        <v>0</v>
      </c>
      <c r="R6" s="84">
        <f>ROUNDDOWN(IF($C6=1,料金元データ!R22,IF($C6=2,料金元データ!R29,IF($C6=3,料金元データ!R36,IF($C6=4,料金元データ!R43,IF($C6=5,料金元データ!R50,IF($C6=6,料金元データ!R57))))))*(1-$J$1),-1)</f>
        <v>0</v>
      </c>
      <c r="S6" s="84">
        <f>ROUNDDOWN(IF($C6=1,料金元データ!S22,IF($C6=2,料金元データ!S29,IF($C6=3,料金元データ!S36,IF($C6=4,料金元データ!S43,IF($C6=5,料金元データ!S50,IF($C6=6,料金元データ!S57))))))*(1-$J$1),-1)</f>
        <v>0</v>
      </c>
      <c r="T6" s="84">
        <f>ROUNDDOWN(IF($C6=1,料金元データ!T22,IF($C6=2,料金元データ!T29,IF($C6=3,料金元データ!T36,IF($C6=4,料金元データ!T43,IF($C6=5,料金元データ!T50,IF($C6=6,料金元データ!T57))))))*(1-$J$1),-1)</f>
        <v>0</v>
      </c>
      <c r="U6" s="84">
        <f>ROUNDDOWN(IF($C6=1,料金元データ!U22,IF($C6=2,料金元データ!U29,IF($C6=3,料金元データ!U36,IF($C6=4,料金元データ!U43,IF($C6=5,料金元データ!U50,IF($C6=6,料金元データ!U57))))))*(1-$J$1),-1)</f>
        <v>0</v>
      </c>
      <c r="V6" s="84">
        <f>ROUNDDOWN(IF($C6=1,料金元データ!V22,IF($C6=2,料金元データ!V29,IF($C6=3,料金元データ!V36,IF($C6=4,料金元データ!V43,IF($C6=5,料金元データ!V50,IF($C6=6,料金元データ!V57))))))*(1-$J$1),-1)</f>
        <v>0</v>
      </c>
      <c r="W6" s="84">
        <f>ROUNDDOWN(IF($C6=1,料金元データ!W22,IF($C6=2,料金元データ!W29,IF($C6=3,料金元データ!W36,IF($C6=4,料金元データ!W43,IF($C6=5,料金元データ!W50,IF($C6=6,料金元データ!W57))))))*(1-$J$1),-1)</f>
        <v>0</v>
      </c>
      <c r="X6" s="84">
        <f>ROUNDDOWN(IF($C6=1,料金元データ!X22,IF($C6=2,料金元データ!X29,IF($C6=3,料金元データ!X36,IF($C6=4,料金元データ!X43,IF($C6=5,料金元データ!X50,IF($C6=6,料金元データ!X57))))))*(1-$J$1),-1)</f>
        <v>0</v>
      </c>
      <c r="Y6" s="84">
        <f>ROUNDDOWN(IF($C6=1,料金元データ!Y22,IF($C6=2,料金元データ!Y29,IF($C6=3,料金元データ!Y36,IF($C6=4,料金元データ!Y43,IF($C6=5,料金元データ!Y50,IF($C6=6,料金元データ!Y57))))))*(1-$J$1),-1)</f>
        <v>0</v>
      </c>
      <c r="Z6" s="84">
        <f>ROUNDDOWN(IF($C6=1,料金元データ!Z22,IF($C6=2,料金元データ!Z29,IF($C6=3,料金元データ!Z36,IF($C6=4,料金元データ!Z43,IF($C6=5,料金元データ!Z50,IF($C6=6,料金元データ!Z57))))))*(1-$J$1),-1)</f>
        <v>0</v>
      </c>
      <c r="AA6" s="84">
        <f>ROUNDDOWN(IF($C6=1,料金元データ!AA22,IF($C6=2,料金元データ!AA29,IF($C6=3,料金元データ!AA36,IF($C6=4,料金元データ!AA43,IF($C6=5,料金元データ!AA50,IF($C6=6,料金元データ!AA57))))))*(1-$J$1),-1)</f>
        <v>0</v>
      </c>
      <c r="AB6" s="84">
        <f>ROUNDDOWN(IF($C6=1,料金元データ!AB22,IF($C6=2,料金元データ!AB29,IF($C6=3,料金元データ!AB36,IF($C6=4,料金元データ!AB43,IF($C6=5,料金元データ!AB50,IF($C6=6,料金元データ!AB57))))))*(1-$J$1),-1)</f>
        <v>0</v>
      </c>
      <c r="AC6" s="108">
        <f>ROUNDDOWN(IF($C6=1,料金元データ!AC22,IF($C6=2,料金元データ!AC29,IF($C6=3,料金元データ!AC36,IF($C6=4,料金元データ!AC43,IF($C6=5,料金元データ!AC50,IF($C6=6,料金元データ!AC57))))))*(1-$J$1),-1)</f>
        <v>0</v>
      </c>
      <c r="AD6" s="84">
        <f>ROUNDDOWN(IF($C6=1,料金元データ!AD22,IF($C6=2,料金元データ!AD29,IF($C6=3,料金元データ!AD36,IF($C6=4,料金元データ!AD43,IF($C6=5,料金元データ!AD50,IF($C6=6,料金元データ!AD57))))))*(1-$J$1),-1)</f>
        <v>0</v>
      </c>
      <c r="AE6" s="84">
        <f>ROUNDDOWN(IF($C6=1,料金元データ!AE22,IF($C6=2,料金元データ!AE29,IF($C6=3,料金元データ!AE36,IF($C6=4,料金元データ!AE43,IF($C6=5,料金元データ!AE50,IF($C6=6,料金元データ!AE57))))))*(1-$J$1),-1)</f>
        <v>0</v>
      </c>
      <c r="AF6" s="108">
        <f>ROUNDDOWN(IF($C6=1,料金元データ!AF22,IF($C6=2,料金元データ!AF29,IF($C6=3,料金元データ!AF36,IF($C6=4,料金元データ!AF43,IF($C6=5,料金元データ!AF50,IF($C6=6,料金元データ!AF57))))))*(1-$J$1),-1)</f>
        <v>0</v>
      </c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2:55" s="10" customFormat="1" ht="14.25" hidden="1" customHeight="1" x14ac:dyDescent="0.2">
      <c r="B7" s="82">
        <f>カレンダー!B7</f>
        <v>0</v>
      </c>
      <c r="C7" s="83">
        <v>3</v>
      </c>
      <c r="D7" s="84">
        <f>ROUNDDOWN(IF($C7=1,料金元データ!D23,IF($C7=2,料金元データ!D30,IF($C7=3,料金元データ!D37,IF($C7=4,料金元データ!D44,IF($C7=5,料金元データ!D51,IF($C7=6,料金元データ!D58))))))*(1-$J$1),-1)</f>
        <v>0</v>
      </c>
      <c r="E7" s="84">
        <f>ROUNDDOWN(IF($C7=1,料金元データ!E23,IF($C7=2,料金元データ!E30,IF($C7=3,料金元データ!E37,IF($C7=4,料金元データ!E44,IF($C7=5,料金元データ!E51,IF($C7=6,料金元データ!E58))))))*(1-$J$1),-1)</f>
        <v>0</v>
      </c>
      <c r="F7" s="84">
        <f>ROUNDDOWN(IF($C7=1,料金元データ!F23,IF($C7=2,料金元データ!F30,IF($C7=3,料金元データ!F37,IF($C7=4,料金元データ!F44,IF($C7=5,料金元データ!F51,IF($C7=6,料金元データ!F58))))))*(1-$J$1),-1)</f>
        <v>0</v>
      </c>
      <c r="G7" s="84">
        <f>ROUNDDOWN(IF($C7=1,料金元データ!G23,IF($C7=2,料金元データ!G30,IF($C7=3,料金元データ!G37,IF($C7=4,料金元データ!G44,IF($C7=5,料金元データ!G51,IF($C7=6,料金元データ!G58))))))*(1-$J$1),-1)</f>
        <v>0</v>
      </c>
      <c r="H7" s="84">
        <f>ROUNDDOWN(IF($C7=1,料金元データ!H23,IF($C7=2,料金元データ!H30,IF($C7=3,料金元データ!H37,IF($C7=4,料金元データ!H44,IF($C7=5,料金元データ!H51,IF($C7=6,料金元データ!H58))))))*(1-$J$1),-1)</f>
        <v>0</v>
      </c>
      <c r="I7" s="84">
        <f>ROUNDDOWN(IF($C7=1,料金元データ!I23,IF($C7=2,料金元データ!I30,IF($C7=3,料金元データ!I37,IF($C7=4,料金元データ!I44,IF($C7=5,料金元データ!I51,IF($C7=6,料金元データ!I58))))))*(1-$J$1),-1)</f>
        <v>0</v>
      </c>
      <c r="J7" s="84">
        <f>ROUNDDOWN(IF($C7=1,料金元データ!J23,IF($C7=2,料金元データ!J30,IF($C7=3,料金元データ!J37,IF($C7=4,料金元データ!J44,IF($C7=5,料金元データ!J51,IF($C7=6,料金元データ!J58))))))*(1-$J$1),-1)</f>
        <v>0</v>
      </c>
      <c r="K7" s="84">
        <f>ROUNDDOWN(IF($C7=1,料金元データ!K23,IF($C7=2,料金元データ!K30,IF($C7=3,料金元データ!K37,IF($C7=4,料金元データ!K44,IF($C7=5,料金元データ!K51,IF($C7=6,料金元データ!K58))))))*(1-$J$1),-1)</f>
        <v>0</v>
      </c>
      <c r="L7" s="84">
        <f>ROUNDDOWN(IF($C7=1,料金元データ!L23,IF($C7=2,料金元データ!L30,IF($C7=3,料金元データ!L37,IF($C7=4,料金元データ!L44,IF($C7=5,料金元データ!L51,IF($C7=6,料金元データ!L58))))))*(1-$J$1),-1)</f>
        <v>0</v>
      </c>
      <c r="M7" s="84">
        <f>ROUNDDOWN(IF($C7=1,料金元データ!M23,IF($C7=2,料金元データ!M30,IF($C7=3,料金元データ!M37,IF($C7=4,料金元データ!M44,IF($C7=5,料金元データ!M51,IF($C7=6,料金元データ!M58))))))*(1-$J$1),-1)</f>
        <v>0</v>
      </c>
      <c r="N7" s="84">
        <f>ROUNDDOWN(IF($C7=1,料金元データ!N23,IF($C7=2,料金元データ!N30,IF($C7=3,料金元データ!N37,IF($C7=4,料金元データ!N44,IF($C7=5,料金元データ!N51,IF($C7=6,料金元データ!N58))))))*(1-$J$1),-1)</f>
        <v>0</v>
      </c>
      <c r="O7" s="84">
        <f>ROUNDDOWN(IF($C7=1,料金元データ!O23,IF($C7=2,料金元データ!O30,IF($C7=3,料金元データ!O37,IF($C7=4,料金元データ!O44,IF($C7=5,料金元データ!O51,IF($C7=6,料金元データ!O58))))))*(1-$J$1),-1)</f>
        <v>0</v>
      </c>
      <c r="P7" s="84">
        <f>ROUNDDOWN(IF($C7=1,料金元データ!P23,IF($C7=2,料金元データ!P30,IF($C7=3,料金元データ!P37,IF($C7=4,料金元データ!P44,IF($C7=5,料金元データ!P51,IF($C7=6,料金元データ!P58))))))*(1-$J$1),-1)</f>
        <v>0</v>
      </c>
      <c r="Q7" s="84">
        <f>ROUNDDOWN(IF($C7=1,料金元データ!Q23,IF($C7=2,料金元データ!Q30,IF($C7=3,料金元データ!Q37,IF($C7=4,料金元データ!Q44,IF($C7=5,料金元データ!Q51,IF($C7=6,料金元データ!Q58))))))*(1-$J$1),-1)</f>
        <v>0</v>
      </c>
      <c r="R7" s="84">
        <f>ROUNDDOWN(IF($C7=1,料金元データ!R23,IF($C7=2,料金元データ!R30,IF($C7=3,料金元データ!R37,IF($C7=4,料金元データ!R44,IF($C7=5,料金元データ!R51,IF($C7=6,料金元データ!R58))))))*(1-$J$1),-1)</f>
        <v>0</v>
      </c>
      <c r="S7" s="84">
        <f>ROUNDDOWN(IF($C7=1,料金元データ!S23,IF($C7=2,料金元データ!S30,IF($C7=3,料金元データ!S37,IF($C7=4,料金元データ!S44,IF($C7=5,料金元データ!S51,IF($C7=6,料金元データ!S58))))))*(1-$J$1),-1)</f>
        <v>0</v>
      </c>
      <c r="T7" s="84">
        <f>ROUNDDOWN(IF($C7=1,料金元データ!T23,IF($C7=2,料金元データ!T30,IF($C7=3,料金元データ!T37,IF($C7=4,料金元データ!T44,IF($C7=5,料金元データ!T51,IF($C7=6,料金元データ!T58))))))*(1-$J$1),-1)</f>
        <v>0</v>
      </c>
      <c r="U7" s="84">
        <f>ROUNDDOWN(IF($C7=1,料金元データ!U23,IF($C7=2,料金元データ!U30,IF($C7=3,料金元データ!U37,IF($C7=4,料金元データ!U44,IF($C7=5,料金元データ!U51,IF($C7=6,料金元データ!U58))))))*(1-$J$1),-1)</f>
        <v>0</v>
      </c>
      <c r="V7" s="84">
        <f>ROUNDDOWN(IF($C7=1,料金元データ!V23,IF($C7=2,料金元データ!V30,IF($C7=3,料金元データ!V37,IF($C7=4,料金元データ!V44,IF($C7=5,料金元データ!V51,IF($C7=6,料金元データ!V58))))))*(1-$J$1),-1)</f>
        <v>0</v>
      </c>
      <c r="W7" s="84">
        <f>ROUNDDOWN(IF($C7=1,料金元データ!W23,IF($C7=2,料金元データ!W30,IF($C7=3,料金元データ!W37,IF($C7=4,料金元データ!W44,IF($C7=5,料金元データ!W51,IF($C7=6,料金元データ!W58))))))*(1-$J$1),-1)</f>
        <v>0</v>
      </c>
      <c r="X7" s="84">
        <f>ROUNDDOWN(IF($C7=1,料金元データ!X23,IF($C7=2,料金元データ!X30,IF($C7=3,料金元データ!X37,IF($C7=4,料金元データ!X44,IF($C7=5,料金元データ!X51,IF($C7=6,料金元データ!X58))))))*(1-$J$1),-1)</f>
        <v>0</v>
      </c>
      <c r="Y7" s="84">
        <f>ROUNDDOWN(IF($C7=1,料金元データ!Y23,IF($C7=2,料金元データ!Y30,IF($C7=3,料金元データ!Y37,IF($C7=4,料金元データ!Y44,IF($C7=5,料金元データ!Y51,IF($C7=6,料金元データ!Y58))))))*(1-$J$1),-1)</f>
        <v>0</v>
      </c>
      <c r="Z7" s="84">
        <f>ROUNDDOWN(IF($C7=1,料金元データ!Z23,IF($C7=2,料金元データ!Z30,IF($C7=3,料金元データ!Z37,IF($C7=4,料金元データ!Z44,IF($C7=5,料金元データ!Z51,IF($C7=6,料金元データ!Z58))))))*(1-$J$1),-1)</f>
        <v>0</v>
      </c>
      <c r="AA7" s="84">
        <f>ROUNDDOWN(IF($C7=1,料金元データ!AA23,IF($C7=2,料金元データ!AA30,IF($C7=3,料金元データ!AA37,IF($C7=4,料金元データ!AA44,IF($C7=5,料金元データ!AA51,IF($C7=6,料金元データ!AA58))))))*(1-$J$1),-1)</f>
        <v>0</v>
      </c>
      <c r="AB7" s="84">
        <f>ROUNDDOWN(IF($C7=1,料金元データ!AB23,IF($C7=2,料金元データ!AB30,IF($C7=3,料金元データ!AB37,IF($C7=4,料金元データ!AB44,IF($C7=5,料金元データ!AB51,IF($C7=6,料金元データ!AB58))))))*(1-$J$1),-1)</f>
        <v>0</v>
      </c>
      <c r="AC7" s="108">
        <f>ROUNDDOWN(IF($C7=1,料金元データ!AC23,IF($C7=2,料金元データ!AC30,IF($C7=3,料金元データ!AC37,IF($C7=4,料金元データ!AC44,IF($C7=5,料金元データ!AC51,IF($C7=6,料金元データ!AC58))))))*(1-$J$1),-1)</f>
        <v>0</v>
      </c>
      <c r="AD7" s="84">
        <f>ROUNDDOWN(IF($C7=1,料金元データ!AD23,IF($C7=2,料金元データ!AD30,IF($C7=3,料金元データ!AD37,IF($C7=4,料金元データ!AD44,IF($C7=5,料金元データ!AD51,IF($C7=6,料金元データ!AD58))))))*(1-$J$1),-1)</f>
        <v>0</v>
      </c>
      <c r="AE7" s="84">
        <f>ROUNDDOWN(IF($C7=1,料金元データ!AE23,IF($C7=2,料金元データ!AE30,IF($C7=3,料金元データ!AE37,IF($C7=4,料金元データ!AE44,IF($C7=5,料金元データ!AE51,IF($C7=6,料金元データ!AE58))))))*(1-$J$1),-1)</f>
        <v>0</v>
      </c>
      <c r="AF7" s="108">
        <f>ROUNDDOWN(IF($C7=1,料金元データ!AF23,IF($C7=2,料金元データ!AF30,IF($C7=3,料金元データ!AF37,IF($C7=4,料金元データ!AF44,IF($C7=5,料金元データ!AF51,IF($C7=6,料金元データ!AF58))))))*(1-$J$1),-1)</f>
        <v>0</v>
      </c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s="10" customFormat="1" ht="14" hidden="1" customHeight="1" x14ac:dyDescent="0.2">
      <c r="B8" s="82">
        <f>カレンダー!B8</f>
        <v>0</v>
      </c>
      <c r="C8" s="83">
        <v>4</v>
      </c>
      <c r="D8" s="84">
        <f>ROUNDDOWN(IF($C8=1,料金元データ!D24,IF($C8=2,料金元データ!D31,IF($C8=3,料金元データ!D38,IF($C8=4,料金元データ!D45,IF($C8=5,料金元データ!D52,IF($C8=6,料金元データ!D59))))))*(1-$J$1),-1)</f>
        <v>0</v>
      </c>
      <c r="E8" s="84">
        <f>ROUNDDOWN(IF($C8=1,料金元データ!E24,IF($C8=2,料金元データ!E31,IF($C8=3,料金元データ!E38,IF($C8=4,料金元データ!E45,IF($C8=5,料金元データ!E52,IF($C8=6,料金元データ!E59))))))*(1-$J$1),-1)</f>
        <v>0</v>
      </c>
      <c r="F8" s="84">
        <f>ROUNDDOWN(IF($C8=1,料金元データ!F24,IF($C8=2,料金元データ!F31,IF($C8=3,料金元データ!F38,IF($C8=4,料金元データ!F45,IF($C8=5,料金元データ!F52,IF($C8=6,料金元データ!F59))))))*(1-$J$1),-1)</f>
        <v>0</v>
      </c>
      <c r="G8" s="84">
        <f>ROUNDDOWN(IF($C8=1,料金元データ!G24,IF($C8=2,料金元データ!G31,IF($C8=3,料金元データ!G38,IF($C8=4,料金元データ!G45,IF($C8=5,料金元データ!G52,IF($C8=6,料金元データ!G59))))))*(1-$J$1),-1)</f>
        <v>0</v>
      </c>
      <c r="H8" s="84">
        <f>ROUNDDOWN(IF($C8=1,料金元データ!H24,IF($C8=2,料金元データ!H31,IF($C8=3,料金元データ!H38,IF($C8=4,料金元データ!H45,IF($C8=5,料金元データ!H52,IF($C8=6,料金元データ!H59))))))*(1-$J$1),-1)</f>
        <v>0</v>
      </c>
      <c r="I8" s="84">
        <f>ROUNDDOWN(IF($C8=1,料金元データ!I24,IF($C8=2,料金元データ!I31,IF($C8=3,料金元データ!I38,IF($C8=4,料金元データ!I45,IF($C8=5,料金元データ!I52,IF($C8=6,料金元データ!I59))))))*(1-$J$1),-1)</f>
        <v>0</v>
      </c>
      <c r="J8" s="84">
        <f>ROUNDDOWN(IF($C8=1,料金元データ!J24,IF($C8=2,料金元データ!J31,IF($C8=3,料金元データ!J38,IF($C8=4,料金元データ!J45,IF($C8=5,料金元データ!J52,IF($C8=6,料金元データ!J59))))))*(1-$J$1),-1)</f>
        <v>0</v>
      </c>
      <c r="K8" s="84">
        <f>ROUNDDOWN(IF($C8=1,料金元データ!K24,IF($C8=2,料金元データ!K31,IF($C8=3,料金元データ!K38,IF($C8=4,料金元データ!K45,IF($C8=5,料金元データ!K52,IF($C8=6,料金元データ!K59))))))*(1-$J$1),-1)</f>
        <v>0</v>
      </c>
      <c r="L8" s="84">
        <f>ROUNDDOWN(IF($C8=1,料金元データ!L24,IF($C8=2,料金元データ!L31,IF($C8=3,料金元データ!L38,IF($C8=4,料金元データ!L45,IF($C8=5,料金元データ!L52,IF($C8=6,料金元データ!L59))))))*(1-$J$1),-1)</f>
        <v>0</v>
      </c>
      <c r="M8" s="84">
        <f>ROUNDDOWN(IF($C8=1,料金元データ!M24,IF($C8=2,料金元データ!M31,IF($C8=3,料金元データ!M38,IF($C8=4,料金元データ!M45,IF($C8=5,料金元データ!M52,IF($C8=6,料金元データ!M59))))))*(1-$J$1),-1)</f>
        <v>0</v>
      </c>
      <c r="N8" s="84">
        <f>ROUNDDOWN(IF($C8=1,料金元データ!N24,IF($C8=2,料金元データ!N31,IF($C8=3,料金元データ!N38,IF($C8=4,料金元データ!N45,IF($C8=5,料金元データ!N52,IF($C8=6,料金元データ!N59))))))*(1-$J$1),-1)</f>
        <v>0</v>
      </c>
      <c r="O8" s="84">
        <f>ROUNDDOWN(IF($C8=1,料金元データ!O24,IF($C8=2,料金元データ!O31,IF($C8=3,料金元データ!O38,IF($C8=4,料金元データ!O45,IF($C8=5,料金元データ!O52,IF($C8=6,料金元データ!O59))))))*(1-$J$1),-1)</f>
        <v>0</v>
      </c>
      <c r="P8" s="84">
        <f>ROUNDDOWN(IF($C8=1,料金元データ!P24,IF($C8=2,料金元データ!P31,IF($C8=3,料金元データ!P38,IF($C8=4,料金元データ!P45,IF($C8=5,料金元データ!P52,IF($C8=6,料金元データ!P59))))))*(1-$J$1),-1)</f>
        <v>0</v>
      </c>
      <c r="Q8" s="84">
        <f>ROUNDDOWN(IF($C8=1,料金元データ!Q24,IF($C8=2,料金元データ!Q31,IF($C8=3,料金元データ!Q38,IF($C8=4,料金元データ!Q45,IF($C8=5,料金元データ!Q52,IF($C8=6,料金元データ!Q59))))))*(1-$J$1),-1)</f>
        <v>0</v>
      </c>
      <c r="R8" s="84">
        <f>ROUNDDOWN(IF($C8=1,料金元データ!R24,IF($C8=2,料金元データ!R31,IF($C8=3,料金元データ!R38,IF($C8=4,料金元データ!R45,IF($C8=5,料金元データ!R52,IF($C8=6,料金元データ!R59))))))*(1-$J$1),-1)</f>
        <v>0</v>
      </c>
      <c r="S8" s="84">
        <f>ROUNDDOWN(IF($C8=1,料金元データ!S24,IF($C8=2,料金元データ!S31,IF($C8=3,料金元データ!S38,IF($C8=4,料金元データ!S45,IF($C8=5,料金元データ!S52,IF($C8=6,料金元データ!S59))))))*(1-$J$1),-1)</f>
        <v>0</v>
      </c>
      <c r="T8" s="84">
        <f>ROUNDDOWN(IF($C8=1,料金元データ!T24,IF($C8=2,料金元データ!T31,IF($C8=3,料金元データ!T38,IF($C8=4,料金元データ!T45,IF($C8=5,料金元データ!T52,IF($C8=6,料金元データ!T59))))))*(1-$J$1),-1)</f>
        <v>0</v>
      </c>
      <c r="U8" s="84">
        <f>ROUNDDOWN(IF($C8=1,料金元データ!U24,IF($C8=2,料金元データ!U31,IF($C8=3,料金元データ!U38,IF($C8=4,料金元データ!U45,IF($C8=5,料金元データ!U52,IF($C8=6,料金元データ!U59))))))*(1-$J$1),-1)</f>
        <v>0</v>
      </c>
      <c r="V8" s="84">
        <f>ROUNDDOWN(IF($C8=1,料金元データ!V24,IF($C8=2,料金元データ!V31,IF($C8=3,料金元データ!V38,IF($C8=4,料金元データ!V45,IF($C8=5,料金元データ!V52,IF($C8=6,料金元データ!V59))))))*(1-$J$1),-1)</f>
        <v>0</v>
      </c>
      <c r="W8" s="84">
        <f>ROUNDDOWN(IF($C8=1,料金元データ!W24,IF($C8=2,料金元データ!W31,IF($C8=3,料金元データ!W38,IF($C8=4,料金元データ!W45,IF($C8=5,料金元データ!W52,IF($C8=6,料金元データ!W59))))))*(1-$J$1),-1)</f>
        <v>0</v>
      </c>
      <c r="X8" s="84">
        <f>ROUNDDOWN(IF($C8=1,料金元データ!X24,IF($C8=2,料金元データ!X31,IF($C8=3,料金元データ!X38,IF($C8=4,料金元データ!X45,IF($C8=5,料金元データ!X52,IF($C8=6,料金元データ!X59))))))*(1-$J$1),-1)</f>
        <v>0</v>
      </c>
      <c r="Y8" s="84">
        <f>ROUNDDOWN(IF($C8=1,料金元データ!Y24,IF($C8=2,料金元データ!Y31,IF($C8=3,料金元データ!Y38,IF($C8=4,料金元データ!Y45,IF($C8=5,料金元データ!Y52,IF($C8=6,料金元データ!Y59))))))*(1-$J$1),-1)</f>
        <v>0</v>
      </c>
      <c r="Z8" s="84">
        <f>ROUNDDOWN(IF($C8=1,料金元データ!Z24,IF($C8=2,料金元データ!Z31,IF($C8=3,料金元データ!Z38,IF($C8=4,料金元データ!Z45,IF($C8=5,料金元データ!Z52,IF($C8=6,料金元データ!Z59))))))*(1-$J$1),-1)</f>
        <v>0</v>
      </c>
      <c r="AA8" s="84">
        <f>ROUNDDOWN(IF($C8=1,料金元データ!AA24,IF($C8=2,料金元データ!AA31,IF($C8=3,料金元データ!AA38,IF($C8=4,料金元データ!AA45,IF($C8=5,料金元データ!AA52,IF($C8=6,料金元データ!AA59))))))*(1-$J$1),-1)</f>
        <v>0</v>
      </c>
      <c r="AB8" s="84">
        <f>ROUNDDOWN(IF($C8=1,料金元データ!AB24,IF($C8=2,料金元データ!AB31,IF($C8=3,料金元データ!AB38,IF($C8=4,料金元データ!AB45,IF($C8=5,料金元データ!AB52,IF($C8=6,料金元データ!AB59))))))*(1-$J$1),-1)</f>
        <v>0</v>
      </c>
      <c r="AC8" s="84">
        <f>ROUNDDOWN(IF($C8=1,料金元データ!AC24,IF($C8=2,料金元データ!AC31,IF($C8=3,料金元データ!AC38,IF($C8=4,料金元データ!AC45,IF($C8=5,料金元データ!AC52,IF($C8=6,料金元データ!AC59))))))*(1-$J$1),-1)</f>
        <v>0</v>
      </c>
      <c r="AD8" s="84">
        <f>ROUNDDOWN(IF($C8=1,料金元データ!AD24,IF($C8=2,料金元データ!AD31,IF($C8=3,料金元データ!AD38,IF($C8=4,料金元データ!AD45,IF($C8=5,料金元データ!AD52,IF($C8=6,料金元データ!AD59))))))*(1-$J$1),-1)</f>
        <v>0</v>
      </c>
      <c r="AE8" s="84">
        <f>ROUNDDOWN(IF($C8=1,料金元データ!AE24,IF($C8=2,料金元データ!AE31,IF($C8=3,料金元データ!AE38,IF($C8=4,料金元データ!AE45,IF($C8=5,料金元データ!AE52,IF($C8=6,料金元データ!AE59))))))*(1-$J$1),-1)</f>
        <v>0</v>
      </c>
      <c r="AF8" s="84">
        <f>ROUNDDOWN(IF($C8=1,料金元データ!AF24,IF($C8=2,料金元データ!AF31,IF($C8=3,料金元データ!AF38,IF($C8=4,料金元データ!AF45,IF($C8=5,料金元データ!AF52,IF($C8=6,料金元データ!AF59))))))*(1-$J$1),-1)</f>
        <v>0</v>
      </c>
      <c r="AG8" s="19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2:55" s="10" customFormat="1" ht="14.25" customHeight="1" thickBot="1" x14ac:dyDescent="0.25">
      <c r="B9" s="68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2:55" s="10" customFormat="1" ht="14.25" customHeight="1" thickBot="1" x14ac:dyDescent="0.25">
      <c r="B10" s="68"/>
      <c r="C10" s="22">
        <f>B10-1</f>
        <v>-1</v>
      </c>
      <c r="D10" s="325" t="s">
        <v>56</v>
      </c>
      <c r="E10" s="325"/>
      <c r="F10" s="315" t="s">
        <v>141</v>
      </c>
      <c r="G10" s="316"/>
      <c r="H10" s="317"/>
      <c r="I10" s="43" t="s">
        <v>1</v>
      </c>
      <c r="J10" s="86">
        <f>VLOOKUP(F10,料金元データ!$B$2:$C$17,2,FALSE)</f>
        <v>0.1</v>
      </c>
    </row>
    <row r="11" spans="2:55" s="10" customFormat="1" ht="14.25" customHeight="1" x14ac:dyDescent="0.2">
      <c r="B11" s="14" t="s">
        <v>2</v>
      </c>
      <c r="C11" s="15" t="s">
        <v>3</v>
      </c>
      <c r="D11" s="72" t="s">
        <v>4</v>
      </c>
      <c r="E11" s="11" t="s">
        <v>5</v>
      </c>
      <c r="F11" s="12" t="s">
        <v>6</v>
      </c>
      <c r="G11" s="12" t="s">
        <v>7</v>
      </c>
      <c r="H11" s="12" t="s">
        <v>8</v>
      </c>
      <c r="I11" s="11" t="s">
        <v>9</v>
      </c>
      <c r="J11" s="12" t="s">
        <v>10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15</v>
      </c>
      <c r="P11" s="11" t="s">
        <v>16</v>
      </c>
      <c r="Q11" s="11" t="s">
        <v>17</v>
      </c>
      <c r="R11" s="11" t="s">
        <v>18</v>
      </c>
      <c r="S11" s="11" t="s">
        <v>19</v>
      </c>
      <c r="T11" s="11" t="s">
        <v>20</v>
      </c>
      <c r="U11" s="11" t="s">
        <v>21</v>
      </c>
      <c r="V11" s="11" t="s">
        <v>22</v>
      </c>
      <c r="W11" s="71" t="s">
        <v>23</v>
      </c>
      <c r="X11" s="72" t="s">
        <v>24</v>
      </c>
      <c r="Y11" s="11" t="s">
        <v>25</v>
      </c>
      <c r="Z11" s="11" t="s">
        <v>26</v>
      </c>
      <c r="AA11" s="11" t="s">
        <v>27</v>
      </c>
      <c r="AB11" s="11" t="s">
        <v>28</v>
      </c>
      <c r="AC11" s="107" t="s">
        <v>29</v>
      </c>
      <c r="AD11" s="11" t="s">
        <v>137</v>
      </c>
      <c r="AE11" s="11" t="s">
        <v>138</v>
      </c>
      <c r="AF11" s="107" t="s">
        <v>139</v>
      </c>
    </row>
    <row r="12" spans="2:55" s="10" customFormat="1" ht="14.25" customHeight="1" x14ac:dyDescent="0.2">
      <c r="B12" s="82" t="str">
        <f>カレンダー!B3</f>
        <v>ラグジュアリープールヴィラ</v>
      </c>
      <c r="C12" s="83">
        <v>2</v>
      </c>
      <c r="D12" s="85">
        <f>ROUNDDOWN(IF($C12=1,料金元データ!D19,IF($C12=2,料金元データ!D26,IF($C12=3,料金元データ!D33,IF($C12=4,料金元データ!D40,IF($C12=5,料金元データ!D47,IF($C12=6,料金元データ!D54))))))*(1-$J$10),-1)</f>
        <v>27450</v>
      </c>
      <c r="E12" s="85">
        <f>ROUNDDOWN(IF($C12=1,料金元データ!E19,IF($C12=2,料金元データ!E26,IF($C12=3,料金元データ!E33,IF($C12=4,料金元データ!E40,IF($C12=5,料金元データ!E47,IF($C12=6,料金元データ!E54))))))*(1-$J$10),-1)</f>
        <v>35550</v>
      </c>
      <c r="F12" s="85">
        <f>ROUNDDOWN(IF($C12=1,料金元データ!F19,IF($C12=2,料金元データ!F26,IF($C12=3,料金元データ!F33,IF($C12=4,料金元データ!F40,IF($C12=5,料金元データ!F47,IF($C12=6,料金元データ!F54))))))*(1-$J$10),-1)</f>
        <v>37800</v>
      </c>
      <c r="G12" s="85">
        <f>ROUNDDOWN(IF($C12=1,料金元データ!G19,IF($C12=2,料金元データ!G26,IF($C12=3,料金元データ!G33,IF($C12=4,料金元データ!G40,IF($C12=5,料金元データ!G47,IF($C12=6,料金元データ!G54))))))*(1-$J$10),-1)</f>
        <v>40320</v>
      </c>
      <c r="H12" s="85">
        <f>ROUNDDOWN(IF($C12=1,料金元データ!H19,IF($C12=2,料金元データ!H26,IF($C12=3,料金元データ!H33,IF($C12=4,料金元データ!H40,IF($C12=5,料金元データ!H47,IF($C12=6,料金元データ!H54))))))*(1-$J$10),-1)</f>
        <v>43200</v>
      </c>
      <c r="I12" s="85">
        <f>ROUNDDOWN(IF($C12=1,料金元データ!I19,IF($C12=2,料金元データ!I26,IF($C12=3,料金元データ!I33,IF($C12=4,料金元データ!I40,IF($C12=5,料金元データ!I47,IF($C12=6,料金元データ!I54))))))*(1-$J$10),-1)</f>
        <v>47250</v>
      </c>
      <c r="J12" s="85">
        <f>ROUNDDOWN(IF($C12=1,料金元データ!J19,IF($C12=2,料金元データ!J26,IF($C12=3,料金元データ!J33,IF($C12=4,料金元データ!J40,IF($C12=5,料金元データ!J47,IF($C12=6,料金元データ!J54))))))*(1-$J$10),-1)</f>
        <v>48600</v>
      </c>
      <c r="K12" s="85">
        <f>ROUNDDOWN(IF($C12=1,料金元データ!K19,IF($C12=2,料金元データ!K26,IF($C12=3,料金元データ!K33,IF($C12=4,料金元データ!K40,IF($C12=5,料金元データ!K47,IF($C12=6,料金元データ!K54))))))*(1-$J$10),-1)</f>
        <v>50850</v>
      </c>
      <c r="L12" s="85">
        <f>ROUNDDOWN(IF($C12=1,料金元データ!L19,IF($C12=2,料金元データ!L26,IF($C12=3,料金元データ!L33,IF($C12=4,料金元データ!L40,IF($C12=5,料金元データ!L47,IF($C12=6,料金元データ!L54))))))*(1-$J$10),-1)</f>
        <v>53820</v>
      </c>
      <c r="M12" s="85">
        <f>ROUNDDOWN(IF($C12=1,料金元データ!M19,IF($C12=2,料金元データ!M26,IF($C12=3,料金元データ!M33,IF($C12=4,料金元データ!M40,IF($C12=5,料金元データ!M47,IF($C12=6,料金元データ!M54))))))*(1-$J$10),-1)</f>
        <v>56250</v>
      </c>
      <c r="N12" s="85">
        <f>ROUNDDOWN(IF($C12=1,料金元データ!N19,IF($C12=2,料金元データ!N26,IF($C12=3,料金元データ!N33,IF($C12=4,料金元データ!N40,IF($C12=5,料金元データ!N47,IF($C12=6,料金元データ!N54))))))*(1-$J$10),-1)</f>
        <v>58050</v>
      </c>
      <c r="O12" s="85">
        <f>ROUNDDOWN(IF($C12=1,料金元データ!O19,IF($C12=2,料金元データ!O26,IF($C12=3,料金元データ!O33,IF($C12=4,料金元データ!O40,IF($C12=5,料金元データ!O47,IF($C12=6,料金元データ!O54))))))*(1-$J$10),-1)</f>
        <v>60300</v>
      </c>
      <c r="P12" s="85">
        <f>ROUNDDOWN(IF($C12=1,料金元データ!P19,IF($C12=2,料金元データ!P26,IF($C12=3,料金元データ!P33,IF($C12=4,料金元データ!P40,IF($C12=5,料金元データ!P47,IF($C12=6,料金元データ!P54))))))*(1-$J$10),-1)</f>
        <v>63450</v>
      </c>
      <c r="Q12" s="85">
        <f>ROUNDDOWN(IF($C12=1,料金元データ!Q19,IF($C12=2,料金元データ!Q26,IF($C12=3,料金元データ!Q33,IF($C12=4,料金元データ!Q40,IF($C12=5,料金元データ!Q47,IF($C12=6,料金元データ!Q54))))))*(1-$J$10),-1)</f>
        <v>65700</v>
      </c>
      <c r="R12" s="85">
        <f>ROUNDDOWN(IF($C12=1,料金元データ!R19,IF($C12=2,料金元データ!R26,IF($C12=3,料金元データ!R33,IF($C12=4,料金元データ!R40,IF($C12=5,料金元データ!R47,IF($C12=6,料金元データ!R54))))))*(1-$J$10),-1)</f>
        <v>67500</v>
      </c>
      <c r="S12" s="85">
        <f>ROUNDDOWN(IF($C12=1,料金元データ!S19,IF($C12=2,料金元データ!S26,IF($C12=3,料金元データ!S33,IF($C12=4,料金元データ!S40,IF($C12=5,料金元データ!S47,IF($C12=6,料金元データ!S54))))))*(1-$J$10),-1)</f>
        <v>68850</v>
      </c>
      <c r="T12" s="85">
        <f>ROUNDDOWN(IF($C12=1,料金元データ!T19,IF($C12=2,料金元データ!T26,IF($C12=3,料金元データ!T33,IF($C12=4,料金元データ!T40,IF($C12=5,料金元データ!T47,IF($C12=6,料金元データ!T54))))))*(1-$J$10),-1)</f>
        <v>72630</v>
      </c>
      <c r="U12" s="85">
        <f>ROUNDDOWN(IF($C12=1,料金元データ!U19,IF($C12=2,料金元データ!U26,IF($C12=3,料金元データ!U33,IF($C12=4,料金元データ!U40,IF($C12=5,料金元データ!U47,IF($C12=6,料金元データ!U54))))))*(1-$J$10),-1)</f>
        <v>77040</v>
      </c>
      <c r="V12" s="85">
        <f>ROUNDDOWN(IF($C12=1,料金元データ!V19,IF($C12=2,料金元データ!V26,IF($C12=3,料金元データ!V33,IF($C12=4,料金元データ!V40,IF($C12=5,料金元データ!V47,IF($C12=6,料金元データ!V54))))))*(1-$J$10),-1)</f>
        <v>82800</v>
      </c>
      <c r="W12" s="85">
        <f>ROUNDDOWN(IF($C12=1,料金元データ!W19,IF($C12=2,料金元データ!W26,IF($C12=3,料金元データ!W33,IF($C12=4,料金元データ!W40,IF($C12=5,料金元データ!W47,IF($C12=6,料金元データ!W54))))))*(1-$J$10),-1)</f>
        <v>85500</v>
      </c>
      <c r="X12" s="85">
        <f>ROUNDDOWN(IF($C12=1,料金元データ!X19,IF($C12=2,料金元データ!X26,IF($C12=3,料金元データ!X33,IF($C12=4,料金元データ!X40,IF($C12=5,料金元データ!X47,IF($C12=6,料金元データ!X54))))))*(1-$J$10),-1)</f>
        <v>94500</v>
      </c>
      <c r="Y12" s="85">
        <f>ROUNDDOWN(IF($C12=1,料金元データ!Y19,IF($C12=2,料金元データ!Y26,IF($C12=3,料金元データ!Y33,IF($C12=4,料金元データ!Y40,IF($C12=5,料金元データ!Y47,IF($C12=6,料金元データ!Y54))))))*(1-$J$10),-1)</f>
        <v>105300</v>
      </c>
      <c r="Z12" s="85">
        <f>ROUNDDOWN(IF($C12=1,料金元データ!Z19,IF($C12=2,料金元データ!Z26,IF($C12=3,料金元データ!Z33,IF($C12=4,料金元データ!Z40,IF($C12=5,料金元データ!Z47,IF($C12=6,料金元データ!Z54))))))*(1-$J$10),-1)</f>
        <v>118800</v>
      </c>
      <c r="AA12" s="85">
        <f>ROUNDDOWN(IF($C12=1,料金元データ!AA19,IF($C12=2,料金元データ!AA26,IF($C12=3,料金元データ!AA33,IF($C12=4,料金元データ!AA40,IF($C12=5,料金元データ!AA47,IF($C12=6,料金元データ!AA54))))))*(1-$J$10),-1)</f>
        <v>136800</v>
      </c>
      <c r="AB12" s="85">
        <f>ROUNDDOWN(IF($C12=1,料金元データ!AB19,IF($C12=2,料金元データ!AB26,IF($C12=3,料金元データ!AB33,IF($C12=4,料金元データ!AB40,IF($C12=5,料金元データ!AB47,IF($C12=6,料金元データ!AB54))))))*(1-$J$10),-1)</f>
        <v>162900</v>
      </c>
      <c r="AC12" s="85">
        <f>ROUNDDOWN(IF($C12=1,料金元データ!AC19,IF($C12=2,料金元データ!AC26,IF($C12=3,料金元データ!AC33,IF($C12=4,料金元データ!AC40,IF($C12=5,料金元データ!AC47,IF($C12=6,料金元データ!AC54))))))*(1-$J$10),-1)</f>
        <v>202500</v>
      </c>
      <c r="AD12" s="85">
        <f>ROUNDDOWN(IF($C12=1,料金元データ!AD19,IF($C12=2,料金元データ!AD26,IF($C12=3,料金元データ!AD33,IF($C12=4,料金元データ!AD40,IF($C12=5,料金元データ!AD47,IF($C12=6,料金元データ!AD54))))))*(1-$J$10),-1)</f>
        <v>0</v>
      </c>
      <c r="AE12" s="85">
        <f>ROUNDDOWN(IF($C12=1,料金元データ!AE19,IF($C12=2,料金元データ!AE26,IF($C12=3,料金元データ!AE33,IF($C12=4,料金元データ!AE40,IF($C12=5,料金元データ!AE47,IF($C12=6,料金元データ!AE54))))))*(1-$J$10),-1)</f>
        <v>0</v>
      </c>
      <c r="AF12" s="85">
        <f>ROUNDDOWN(IF($C12=1,料金元データ!AF19,IF($C12=2,料金元データ!AF26,IF($C12=3,料金元データ!AF33,IF($C12=4,料金元データ!AF40,IF($C12=5,料金元データ!AF47,IF($C12=6,料金元データ!AF54))))))*(1-$J$10),-1)</f>
        <v>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2:55" s="10" customFormat="1" ht="14.25" customHeight="1" x14ac:dyDescent="0.2">
      <c r="B13" s="82" t="str">
        <f>カレンダー!B4</f>
        <v>with SAUNA</v>
      </c>
      <c r="C13" s="83">
        <v>2</v>
      </c>
      <c r="D13" s="85">
        <f>ROUNDDOWN(IF($C13=1,料金元データ!D20,IF($C13=2,料金元データ!D27,IF($C13=3,料金元データ!D34,IF($C13=4,料金元データ!D41,IF($C13=5,料金元データ!D48,IF($C13=6,料金元データ!D55))))))*(1-$J$10),-1)</f>
        <v>36450</v>
      </c>
      <c r="E13" s="85">
        <f>ROUNDDOWN(IF($C13=1,料金元データ!E20,IF($C13=2,料金元データ!E27,IF($C13=3,料金元データ!E34,IF($C13=4,料金元データ!E41,IF($C13=5,料金元データ!E48,IF($C13=6,料金元データ!E55))))))*(1-$J$10),-1)</f>
        <v>44550</v>
      </c>
      <c r="F13" s="85">
        <f>ROUNDDOWN(IF($C13=1,料金元データ!F20,IF($C13=2,料金元データ!F27,IF($C13=3,料金元データ!F34,IF($C13=4,料金元データ!F41,IF($C13=5,料金元データ!F48,IF($C13=6,料金元データ!F55))))))*(1-$J$10),-1)</f>
        <v>46800</v>
      </c>
      <c r="G13" s="85">
        <f>ROUNDDOWN(IF($C13=1,料金元データ!G20,IF($C13=2,料金元データ!G27,IF($C13=3,料金元データ!G34,IF($C13=4,料金元データ!G41,IF($C13=5,料金元データ!G48,IF($C13=6,料金元データ!G55))))))*(1-$J$10),-1)</f>
        <v>49320</v>
      </c>
      <c r="H13" s="85">
        <f>ROUNDDOWN(IF($C13=1,料金元データ!H20,IF($C13=2,料金元データ!H27,IF($C13=3,料金元データ!H34,IF($C13=4,料金元データ!H41,IF($C13=5,料金元データ!H48,IF($C13=6,料金元データ!H55))))))*(1-$J$10),-1)</f>
        <v>52200</v>
      </c>
      <c r="I13" s="85">
        <f>ROUNDDOWN(IF($C13=1,料金元データ!I20,IF($C13=2,料金元データ!I27,IF($C13=3,料金元データ!I34,IF($C13=4,料金元データ!I41,IF($C13=5,料金元データ!I48,IF($C13=6,料金元データ!I55))))))*(1-$J$10),-1)</f>
        <v>56250</v>
      </c>
      <c r="J13" s="85">
        <f>ROUNDDOWN(IF($C13=1,料金元データ!J20,IF($C13=2,料金元データ!J27,IF($C13=3,料金元データ!J34,IF($C13=4,料金元データ!J41,IF($C13=5,料金元データ!J48,IF($C13=6,料金元データ!J55))))))*(1-$J$10),-1)</f>
        <v>57600</v>
      </c>
      <c r="K13" s="85">
        <f>ROUNDDOWN(IF($C13=1,料金元データ!K20,IF($C13=2,料金元データ!K27,IF($C13=3,料金元データ!K34,IF($C13=4,料金元データ!K41,IF($C13=5,料金元データ!K48,IF($C13=6,料金元データ!K55))))))*(1-$J$10),-1)</f>
        <v>59850</v>
      </c>
      <c r="L13" s="85">
        <f>ROUNDDOWN(IF($C13=1,料金元データ!L20,IF($C13=2,料金元データ!L27,IF($C13=3,料金元データ!L34,IF($C13=4,料金元データ!L41,IF($C13=5,料金元データ!L48,IF($C13=6,料金元データ!L55))))))*(1-$J$10),-1)</f>
        <v>62820</v>
      </c>
      <c r="M13" s="85">
        <f>ROUNDDOWN(IF($C13=1,料金元データ!M20,IF($C13=2,料金元データ!M27,IF($C13=3,料金元データ!M34,IF($C13=4,料金元データ!M41,IF($C13=5,料金元データ!M48,IF($C13=6,料金元データ!M55))))))*(1-$J$10),-1)</f>
        <v>65250</v>
      </c>
      <c r="N13" s="85">
        <f>ROUNDDOWN(IF($C13=1,料金元データ!N20,IF($C13=2,料金元データ!N27,IF($C13=3,料金元データ!N34,IF($C13=4,料金元データ!N41,IF($C13=5,料金元データ!N48,IF($C13=6,料金元データ!N55))))))*(1-$J$10),-1)</f>
        <v>67050</v>
      </c>
      <c r="O13" s="85">
        <f>ROUNDDOWN(IF($C13=1,料金元データ!O20,IF($C13=2,料金元データ!O27,IF($C13=3,料金元データ!O34,IF($C13=4,料金元データ!O41,IF($C13=5,料金元データ!O48,IF($C13=6,料金元データ!O55))))))*(1-$J$10),-1)</f>
        <v>69300</v>
      </c>
      <c r="P13" s="85">
        <f>ROUNDDOWN(IF($C13=1,料金元データ!P20,IF($C13=2,料金元データ!P27,IF($C13=3,料金元データ!P34,IF($C13=4,料金元データ!P41,IF($C13=5,料金元データ!P48,IF($C13=6,料金元データ!P55))))))*(1-$J$10),-1)</f>
        <v>72450</v>
      </c>
      <c r="Q13" s="85">
        <f>ROUNDDOWN(IF($C13=1,料金元データ!Q20,IF($C13=2,料金元データ!Q27,IF($C13=3,料金元データ!Q34,IF($C13=4,料金元データ!Q41,IF($C13=5,料金元データ!Q48,IF($C13=6,料金元データ!Q55))))))*(1-$J$10),-1)</f>
        <v>74700</v>
      </c>
      <c r="R13" s="85">
        <f>ROUNDDOWN(IF($C13=1,料金元データ!R20,IF($C13=2,料金元データ!R27,IF($C13=3,料金元データ!R34,IF($C13=4,料金元データ!R41,IF($C13=5,料金元データ!R48,IF($C13=6,料金元データ!R55))))))*(1-$J$10),-1)</f>
        <v>76500</v>
      </c>
      <c r="S13" s="85">
        <f>ROUNDDOWN(IF($C13=1,料金元データ!S20,IF($C13=2,料金元データ!S27,IF($C13=3,料金元データ!S34,IF($C13=4,料金元データ!S41,IF($C13=5,料金元データ!S48,IF($C13=6,料金元データ!S55))))))*(1-$J$10),-1)</f>
        <v>77850</v>
      </c>
      <c r="T13" s="85">
        <f>ROUNDDOWN(IF($C13=1,料金元データ!T20,IF($C13=2,料金元データ!T27,IF($C13=3,料金元データ!T34,IF($C13=4,料金元データ!T41,IF($C13=5,料金元データ!T48,IF($C13=6,料金元データ!T55))))))*(1-$J$10),-1)</f>
        <v>81630</v>
      </c>
      <c r="U13" s="85">
        <f>ROUNDDOWN(IF($C13=1,料金元データ!U20,IF($C13=2,料金元データ!U27,IF($C13=3,料金元データ!U34,IF($C13=4,料金元データ!U41,IF($C13=5,料金元データ!U48,IF($C13=6,料金元データ!U55))))))*(1-$J$10),-1)</f>
        <v>86040</v>
      </c>
      <c r="V13" s="85">
        <f>ROUNDDOWN(IF($C13=1,料金元データ!V20,IF($C13=2,料金元データ!V27,IF($C13=3,料金元データ!V34,IF($C13=4,料金元データ!V41,IF($C13=5,料金元データ!V48,IF($C13=6,料金元データ!V55))))))*(1-$J$10),-1)</f>
        <v>91800</v>
      </c>
      <c r="W13" s="85">
        <f>ROUNDDOWN(IF($C13=1,料金元データ!W20,IF($C13=2,料金元データ!W27,IF($C13=3,料金元データ!W34,IF($C13=4,料金元データ!W41,IF($C13=5,料金元データ!W48,IF($C13=6,料金元データ!W55))))))*(1-$J$10),-1)</f>
        <v>94500</v>
      </c>
      <c r="X13" s="85">
        <f>ROUNDDOWN(IF($C13=1,料金元データ!X20,IF($C13=2,料金元データ!X27,IF($C13=3,料金元データ!X34,IF($C13=4,料金元データ!X41,IF($C13=5,料金元データ!X48,IF($C13=6,料金元データ!X55))))))*(1-$J$10),-1)</f>
        <v>103500</v>
      </c>
      <c r="Y13" s="85">
        <f>ROUNDDOWN(IF($C13=1,料金元データ!Y20,IF($C13=2,料金元データ!Y27,IF($C13=3,料金元データ!Y34,IF($C13=4,料金元データ!Y41,IF($C13=5,料金元データ!Y48,IF($C13=6,料金元データ!Y55))))))*(1-$J$10),-1)</f>
        <v>114300</v>
      </c>
      <c r="Z13" s="85">
        <f>ROUNDDOWN(IF($C13=1,料金元データ!Z20,IF($C13=2,料金元データ!Z27,IF($C13=3,料金元データ!Z34,IF($C13=4,料金元データ!Z41,IF($C13=5,料金元データ!Z48,IF($C13=6,料金元データ!Z55))))))*(1-$J$10),-1)</f>
        <v>127800</v>
      </c>
      <c r="AA13" s="85">
        <f>ROUNDDOWN(IF($C13=1,料金元データ!AA20,IF($C13=2,料金元データ!AA27,IF($C13=3,料金元データ!AA34,IF($C13=4,料金元データ!AA41,IF($C13=5,料金元データ!AA48,IF($C13=6,料金元データ!AA55))))))*(1-$J$10),-1)</f>
        <v>145800</v>
      </c>
      <c r="AB13" s="85">
        <f>ROUNDDOWN(IF($C13=1,料金元データ!AB20,IF($C13=2,料金元データ!AB27,IF($C13=3,料金元データ!AB34,IF($C13=4,料金元データ!AB41,IF($C13=5,料金元データ!AB48,IF($C13=6,料金元データ!AB55))))))*(1-$J$10),-1)</f>
        <v>171900</v>
      </c>
      <c r="AC13" s="85">
        <f>ROUNDDOWN(IF($C13=1,料金元データ!AC20,IF($C13=2,料金元データ!AC27,IF($C13=3,料金元データ!AC34,IF($C13=4,料金元データ!AC41,IF($C13=5,料金元データ!AC48,IF($C13=6,料金元データ!AC55))))))*(1-$J$10),-1)</f>
        <v>211500</v>
      </c>
      <c r="AD13" s="85">
        <f>ROUNDDOWN(IF($C13=1,料金元データ!AD20,IF($C13=2,料金元データ!AD27,IF($C13=3,料金元データ!AD34,IF($C13=4,料金元データ!AD41,IF($C13=5,料金元データ!AD48,IF($C13=6,料金元データ!AD55))))))*(1-$J$10),-1)</f>
        <v>0</v>
      </c>
      <c r="AE13" s="85">
        <f>ROUNDDOWN(IF($C13=1,料金元データ!AE20,IF($C13=2,料金元データ!AE27,IF($C13=3,料金元データ!AE34,IF($C13=4,料金元データ!AE41,IF($C13=5,料金元データ!AE48,IF($C13=6,料金元データ!AE55))))))*(1-$J$10),-1)</f>
        <v>0</v>
      </c>
      <c r="AF13" s="85">
        <f>ROUNDDOWN(IF($C13=1,料金元データ!AF20,IF($C13=2,料金元データ!AF27,IF($C13=3,料金元データ!AF34,IF($C13=4,料金元データ!AF41,IF($C13=5,料金元データ!AF48,IF($C13=6,料金元データ!AF55))))))*(1-$J$10),-1)</f>
        <v>0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2:55" s="10" customFormat="1" ht="14.25" hidden="1" customHeight="1" x14ac:dyDescent="0.2">
      <c r="B14" s="82">
        <f>カレンダー!B5</f>
        <v>0</v>
      </c>
      <c r="C14" s="83">
        <v>2</v>
      </c>
      <c r="D14" s="85">
        <f>ROUNDDOWN(IF($C14=1,料金元データ!D21,IF($C14=2,料金元データ!D28,IF($C14=3,料金元データ!D35,IF($C14=4,料金元データ!D42,IF($C14=5,料金元データ!D49,IF($C14=6,料金元データ!D56))))))*(1-$J$10),-1)</f>
        <v>0</v>
      </c>
      <c r="E14" s="85">
        <f>ROUNDDOWN(IF($C14=1,料金元データ!E21,IF($C14=2,料金元データ!E28,IF($C14=3,料金元データ!E35,IF($C14=4,料金元データ!E42,IF($C14=5,料金元データ!E49,IF($C14=6,料金元データ!E56))))))*(1-$J$10),-1)</f>
        <v>0</v>
      </c>
      <c r="F14" s="85">
        <f>ROUNDDOWN(IF($C14=1,料金元データ!F21,IF($C14=2,料金元データ!F28,IF($C14=3,料金元データ!F35,IF($C14=4,料金元データ!F42,IF($C14=5,料金元データ!F49,IF($C14=6,料金元データ!F56))))))*(1-$J$10),-1)</f>
        <v>0</v>
      </c>
      <c r="G14" s="85">
        <f>ROUNDDOWN(IF($C14=1,料金元データ!G21,IF($C14=2,料金元データ!G28,IF($C14=3,料金元データ!G35,IF($C14=4,料金元データ!G42,IF($C14=5,料金元データ!G49,IF($C14=6,料金元データ!G56))))))*(1-$J$10),-1)</f>
        <v>0</v>
      </c>
      <c r="H14" s="85">
        <f>ROUNDDOWN(IF($C14=1,料金元データ!H21,IF($C14=2,料金元データ!H28,IF($C14=3,料金元データ!H35,IF($C14=4,料金元データ!H42,IF($C14=5,料金元データ!H49,IF($C14=6,料金元データ!H56))))))*(1-$J$10),-1)</f>
        <v>0</v>
      </c>
      <c r="I14" s="85">
        <f>ROUNDDOWN(IF($C14=1,料金元データ!I21,IF($C14=2,料金元データ!I28,IF($C14=3,料金元データ!I35,IF($C14=4,料金元データ!I42,IF($C14=5,料金元データ!I49,IF($C14=6,料金元データ!I56))))))*(1-$J$10),-1)</f>
        <v>0</v>
      </c>
      <c r="J14" s="85">
        <f>ROUNDDOWN(IF($C14=1,料金元データ!J21,IF($C14=2,料金元データ!J28,IF($C14=3,料金元データ!J35,IF($C14=4,料金元データ!J42,IF($C14=5,料金元データ!J49,IF($C14=6,料金元データ!J56))))))*(1-$J$10),-1)</f>
        <v>0</v>
      </c>
      <c r="K14" s="85">
        <f>ROUNDDOWN(IF($C14=1,料金元データ!K21,IF($C14=2,料金元データ!K28,IF($C14=3,料金元データ!K35,IF($C14=4,料金元データ!K42,IF($C14=5,料金元データ!K49,IF($C14=6,料金元データ!K56))))))*(1-$J$10),-1)</f>
        <v>0</v>
      </c>
      <c r="L14" s="85">
        <f>ROUNDDOWN(IF($C14=1,料金元データ!L21,IF($C14=2,料金元データ!L28,IF($C14=3,料金元データ!L35,IF($C14=4,料金元データ!L42,IF($C14=5,料金元データ!L49,IF($C14=6,料金元データ!L56))))))*(1-$J$10),-1)</f>
        <v>0</v>
      </c>
      <c r="M14" s="85">
        <f>ROUNDDOWN(IF($C14=1,料金元データ!M21,IF($C14=2,料金元データ!M28,IF($C14=3,料金元データ!M35,IF($C14=4,料金元データ!M42,IF($C14=5,料金元データ!M49,IF($C14=6,料金元データ!M56))))))*(1-$J$10),-1)</f>
        <v>0</v>
      </c>
      <c r="N14" s="85">
        <f>ROUNDDOWN(IF($C14=1,料金元データ!N21,IF($C14=2,料金元データ!N28,IF($C14=3,料金元データ!N35,IF($C14=4,料金元データ!N42,IF($C14=5,料金元データ!N49,IF($C14=6,料金元データ!N56))))))*(1-$J$10),-1)</f>
        <v>0</v>
      </c>
      <c r="O14" s="85">
        <f>ROUNDDOWN(IF($C14=1,料金元データ!O21,IF($C14=2,料金元データ!O28,IF($C14=3,料金元データ!O35,IF($C14=4,料金元データ!O42,IF($C14=5,料金元データ!O49,IF($C14=6,料金元データ!O56))))))*(1-$J$10),-1)</f>
        <v>0</v>
      </c>
      <c r="P14" s="85">
        <f>ROUNDDOWN(IF($C14=1,料金元データ!P21,IF($C14=2,料金元データ!P28,IF($C14=3,料金元データ!P35,IF($C14=4,料金元データ!P42,IF($C14=5,料金元データ!P49,IF($C14=6,料金元データ!P56))))))*(1-$J$10),-1)</f>
        <v>0</v>
      </c>
      <c r="Q14" s="85">
        <f>ROUNDDOWN(IF($C14=1,料金元データ!Q21,IF($C14=2,料金元データ!Q28,IF($C14=3,料金元データ!Q35,IF($C14=4,料金元データ!Q42,IF($C14=5,料金元データ!Q49,IF($C14=6,料金元データ!Q56))))))*(1-$J$10),-1)</f>
        <v>0</v>
      </c>
      <c r="R14" s="85">
        <f>ROUNDDOWN(IF($C14=1,料金元データ!R21,IF($C14=2,料金元データ!R28,IF($C14=3,料金元データ!R35,IF($C14=4,料金元データ!R42,IF($C14=5,料金元データ!R49,IF($C14=6,料金元データ!R56))))))*(1-$J$10),-1)</f>
        <v>0</v>
      </c>
      <c r="S14" s="85">
        <f>ROUNDDOWN(IF($C14=1,料金元データ!S21,IF($C14=2,料金元データ!S28,IF($C14=3,料金元データ!S35,IF($C14=4,料金元データ!S42,IF($C14=5,料金元データ!S49,IF($C14=6,料金元データ!S56))))))*(1-$J$10),-1)</f>
        <v>0</v>
      </c>
      <c r="T14" s="85">
        <f>ROUNDDOWN(IF($C14=1,料金元データ!T21,IF($C14=2,料金元データ!T28,IF($C14=3,料金元データ!T35,IF($C14=4,料金元データ!T42,IF($C14=5,料金元データ!T49,IF($C14=6,料金元データ!T56))))))*(1-$J$10),-1)</f>
        <v>0</v>
      </c>
      <c r="U14" s="85">
        <f>ROUNDDOWN(IF($C14=1,料金元データ!U21,IF($C14=2,料金元データ!U28,IF($C14=3,料金元データ!U35,IF($C14=4,料金元データ!U42,IF($C14=5,料金元データ!U49,IF($C14=6,料金元データ!U56))))))*(1-$J$10),-1)</f>
        <v>0</v>
      </c>
      <c r="V14" s="85">
        <f>ROUNDDOWN(IF($C14=1,料金元データ!V21,IF($C14=2,料金元データ!V28,IF($C14=3,料金元データ!V35,IF($C14=4,料金元データ!V42,IF($C14=5,料金元データ!V49,IF($C14=6,料金元データ!V56))))))*(1-$J$10),-1)</f>
        <v>0</v>
      </c>
      <c r="W14" s="85">
        <f>ROUNDDOWN(IF($C14=1,料金元データ!W21,IF($C14=2,料金元データ!W28,IF($C14=3,料金元データ!W35,IF($C14=4,料金元データ!W42,IF($C14=5,料金元データ!W49,IF($C14=6,料金元データ!W56))))))*(1-$J$10),-1)</f>
        <v>0</v>
      </c>
      <c r="X14" s="85">
        <f>ROUNDDOWN(IF($C14=1,料金元データ!X21,IF($C14=2,料金元データ!X28,IF($C14=3,料金元データ!X35,IF($C14=4,料金元データ!X42,IF($C14=5,料金元データ!X49,IF($C14=6,料金元データ!X56))))))*(1-$J$10),-1)</f>
        <v>0</v>
      </c>
      <c r="Y14" s="85">
        <f>ROUNDDOWN(IF($C14=1,料金元データ!Y21,IF($C14=2,料金元データ!Y28,IF($C14=3,料金元データ!Y35,IF($C14=4,料金元データ!Y42,IF($C14=5,料金元データ!Y49,IF($C14=6,料金元データ!Y56))))))*(1-$J$10),-1)</f>
        <v>0</v>
      </c>
      <c r="Z14" s="85">
        <f>ROUNDDOWN(IF($C14=1,料金元データ!Z21,IF($C14=2,料金元データ!Z28,IF($C14=3,料金元データ!Z35,IF($C14=4,料金元データ!Z42,IF($C14=5,料金元データ!Z49,IF($C14=6,料金元データ!Z56))))))*(1-$J$10),-1)</f>
        <v>0</v>
      </c>
      <c r="AA14" s="85">
        <f>ROUNDDOWN(IF($C14=1,料金元データ!AA21,IF($C14=2,料金元データ!AA28,IF($C14=3,料金元データ!AA35,IF($C14=4,料金元データ!AA42,IF($C14=5,料金元データ!AA49,IF($C14=6,料金元データ!AA56))))))*(1-$J$10),-1)</f>
        <v>0</v>
      </c>
      <c r="AB14" s="85">
        <f>ROUNDDOWN(IF($C14=1,料金元データ!AB21,IF($C14=2,料金元データ!AB28,IF($C14=3,料金元データ!AB35,IF($C14=4,料金元データ!AB42,IF($C14=5,料金元データ!AB49,IF($C14=6,料金元データ!AB56))))))*(1-$J$10),-1)</f>
        <v>0</v>
      </c>
      <c r="AC14" s="85">
        <f>ROUNDDOWN(IF($C14=1,料金元データ!AC21,IF($C14=2,料金元データ!AC28,IF($C14=3,料金元データ!AC35,IF($C14=4,料金元データ!AC42,IF($C14=5,料金元データ!AC49,IF($C14=6,料金元データ!AC56))))))*(1-$J$10),-1)</f>
        <v>0</v>
      </c>
      <c r="AD14" s="85">
        <f>ROUNDDOWN(IF($C14=1,料金元データ!AD21,IF($C14=2,料金元データ!AD28,IF($C14=3,料金元データ!AD35,IF($C14=4,料金元データ!AD42,IF($C14=5,料金元データ!AD49,IF($C14=6,料金元データ!AD56))))))*(1-$J$10),-1)</f>
        <v>0</v>
      </c>
      <c r="AE14" s="85">
        <f>ROUNDDOWN(IF($C14=1,料金元データ!AE21,IF($C14=2,料金元データ!AE28,IF($C14=3,料金元データ!AE35,IF($C14=4,料金元データ!AE42,IF($C14=5,料金元データ!AE49,IF($C14=6,料金元データ!AE56))))))*(1-$J$10),-1)</f>
        <v>0</v>
      </c>
      <c r="AF14" s="85">
        <f>ROUNDDOWN(IF($C14=1,料金元データ!AF21,IF($C14=2,料金元データ!AF28,IF($C14=3,料金元データ!AF35,IF($C14=4,料金元データ!AF42,IF($C14=5,料金元データ!AF49,IF($C14=6,料金元データ!AF56))))))*(1-$J$10),-1)</f>
        <v>0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2:55" s="10" customFormat="1" ht="14.25" hidden="1" customHeight="1" x14ac:dyDescent="0.2">
      <c r="B15" s="82">
        <f>カレンダー!B6</f>
        <v>0</v>
      </c>
      <c r="C15" s="83">
        <v>2</v>
      </c>
      <c r="D15" s="85">
        <f>ROUNDDOWN(IF($C15=1,料金元データ!D22,IF($C15=2,料金元データ!D29,IF($C15=3,料金元データ!D36,IF($C15=4,料金元データ!D43,IF($C15=5,料金元データ!D50,IF($C15=6,料金元データ!D57))))))*(1-$J$10),-1)</f>
        <v>0</v>
      </c>
      <c r="E15" s="85">
        <f>ROUNDDOWN(IF($C15=1,料金元データ!E22,IF($C15=2,料金元データ!E29,IF($C15=3,料金元データ!E36,IF($C15=4,料金元データ!E43,IF($C15=5,料金元データ!E50,IF($C15=6,料金元データ!E57))))))*(1-$J$10),-1)</f>
        <v>0</v>
      </c>
      <c r="F15" s="85">
        <f>ROUNDDOWN(IF($C15=1,料金元データ!F22,IF($C15=2,料金元データ!F29,IF($C15=3,料金元データ!F36,IF($C15=4,料金元データ!F43,IF($C15=5,料金元データ!F50,IF($C15=6,料金元データ!F57))))))*(1-$J$10),-1)</f>
        <v>0</v>
      </c>
      <c r="G15" s="85">
        <f>ROUNDDOWN(IF($C15=1,料金元データ!G22,IF($C15=2,料金元データ!G29,IF($C15=3,料金元データ!G36,IF($C15=4,料金元データ!G43,IF($C15=5,料金元データ!G50,IF($C15=6,料金元データ!G57))))))*(1-$J$10),-1)</f>
        <v>0</v>
      </c>
      <c r="H15" s="85">
        <f>ROUNDDOWN(IF($C15=1,料金元データ!H22,IF($C15=2,料金元データ!H29,IF($C15=3,料金元データ!H36,IF($C15=4,料金元データ!H43,IF($C15=5,料金元データ!H50,IF($C15=6,料金元データ!H57))))))*(1-$J$10),-1)</f>
        <v>0</v>
      </c>
      <c r="I15" s="85">
        <f>ROUNDDOWN(IF($C15=1,料金元データ!I22,IF($C15=2,料金元データ!I29,IF($C15=3,料金元データ!I36,IF($C15=4,料金元データ!I43,IF($C15=5,料金元データ!I50,IF($C15=6,料金元データ!I57))))))*(1-$J$10),-1)</f>
        <v>0</v>
      </c>
      <c r="J15" s="85">
        <f>ROUNDDOWN(IF($C15=1,料金元データ!J22,IF($C15=2,料金元データ!J29,IF($C15=3,料金元データ!J36,IF($C15=4,料金元データ!J43,IF($C15=5,料金元データ!J50,IF($C15=6,料金元データ!J57))))))*(1-$J$10),-1)</f>
        <v>0</v>
      </c>
      <c r="K15" s="85">
        <f>ROUNDDOWN(IF($C15=1,料金元データ!K22,IF($C15=2,料金元データ!K29,IF($C15=3,料金元データ!K36,IF($C15=4,料金元データ!K43,IF($C15=5,料金元データ!K50,IF($C15=6,料金元データ!K57))))))*(1-$J$10),-1)</f>
        <v>0</v>
      </c>
      <c r="L15" s="85">
        <f>ROUNDDOWN(IF($C15=1,料金元データ!L22,IF($C15=2,料金元データ!L29,IF($C15=3,料金元データ!L36,IF($C15=4,料金元データ!L43,IF($C15=5,料金元データ!L50,IF($C15=6,料金元データ!L57))))))*(1-$J$10),-1)</f>
        <v>0</v>
      </c>
      <c r="M15" s="85">
        <f>ROUNDDOWN(IF($C15=1,料金元データ!M22,IF($C15=2,料金元データ!M29,IF($C15=3,料金元データ!M36,IF($C15=4,料金元データ!M43,IF($C15=5,料金元データ!M50,IF($C15=6,料金元データ!M57))))))*(1-$J$10),-1)</f>
        <v>0</v>
      </c>
      <c r="N15" s="85">
        <f>ROUNDDOWN(IF($C15=1,料金元データ!N22,IF($C15=2,料金元データ!N29,IF($C15=3,料金元データ!N36,IF($C15=4,料金元データ!N43,IF($C15=5,料金元データ!N50,IF($C15=6,料金元データ!N57))))))*(1-$J$10),-1)</f>
        <v>0</v>
      </c>
      <c r="O15" s="85">
        <f>ROUNDDOWN(IF($C15=1,料金元データ!O22,IF($C15=2,料金元データ!O29,IF($C15=3,料金元データ!O36,IF($C15=4,料金元データ!O43,IF($C15=5,料金元データ!O50,IF($C15=6,料金元データ!O57))))))*(1-$J$10),-1)</f>
        <v>0</v>
      </c>
      <c r="P15" s="85">
        <f>ROUNDDOWN(IF($C15=1,料金元データ!P22,IF($C15=2,料金元データ!P29,IF($C15=3,料金元データ!P36,IF($C15=4,料金元データ!P43,IF($C15=5,料金元データ!P50,IF($C15=6,料金元データ!P57))))))*(1-$J$10),-1)</f>
        <v>0</v>
      </c>
      <c r="Q15" s="85">
        <f>ROUNDDOWN(IF($C15=1,料金元データ!Q22,IF($C15=2,料金元データ!Q29,IF($C15=3,料金元データ!Q36,IF($C15=4,料金元データ!Q43,IF($C15=5,料金元データ!Q50,IF($C15=6,料金元データ!Q57))))))*(1-$J$10),-1)</f>
        <v>0</v>
      </c>
      <c r="R15" s="85">
        <f>ROUNDDOWN(IF($C15=1,料金元データ!R22,IF($C15=2,料金元データ!R29,IF($C15=3,料金元データ!R36,IF($C15=4,料金元データ!R43,IF($C15=5,料金元データ!R50,IF($C15=6,料金元データ!R57))))))*(1-$J$10),-1)</f>
        <v>0</v>
      </c>
      <c r="S15" s="85">
        <f>ROUNDDOWN(IF($C15=1,料金元データ!S22,IF($C15=2,料金元データ!S29,IF($C15=3,料金元データ!S36,IF($C15=4,料金元データ!S43,IF($C15=5,料金元データ!S50,IF($C15=6,料金元データ!S57))))))*(1-$J$10),-1)</f>
        <v>0</v>
      </c>
      <c r="T15" s="85">
        <f>ROUNDDOWN(IF($C15=1,料金元データ!T22,IF($C15=2,料金元データ!T29,IF($C15=3,料金元データ!T36,IF($C15=4,料金元データ!T43,IF($C15=5,料金元データ!T50,IF($C15=6,料金元データ!T57))))))*(1-$J$10),-1)</f>
        <v>0</v>
      </c>
      <c r="U15" s="85">
        <f>ROUNDDOWN(IF($C15=1,料金元データ!U22,IF($C15=2,料金元データ!U29,IF($C15=3,料金元データ!U36,IF($C15=4,料金元データ!U43,IF($C15=5,料金元データ!U50,IF($C15=6,料金元データ!U57))))))*(1-$J$10),-1)</f>
        <v>0</v>
      </c>
      <c r="V15" s="85">
        <f>ROUNDDOWN(IF($C15=1,料金元データ!V22,IF($C15=2,料金元データ!V29,IF($C15=3,料金元データ!V36,IF($C15=4,料金元データ!V43,IF($C15=5,料金元データ!V50,IF($C15=6,料金元データ!V57))))))*(1-$J$10),-1)</f>
        <v>0</v>
      </c>
      <c r="W15" s="85">
        <f>ROUNDDOWN(IF($C15=1,料金元データ!W22,IF($C15=2,料金元データ!W29,IF($C15=3,料金元データ!W36,IF($C15=4,料金元データ!W43,IF($C15=5,料金元データ!W50,IF($C15=6,料金元データ!W57))))))*(1-$J$10),-1)</f>
        <v>0</v>
      </c>
      <c r="X15" s="85">
        <f>ROUNDDOWN(IF($C15=1,料金元データ!X22,IF($C15=2,料金元データ!X29,IF($C15=3,料金元データ!X36,IF($C15=4,料金元データ!X43,IF($C15=5,料金元データ!X50,IF($C15=6,料金元データ!X57))))))*(1-$J$10),-1)</f>
        <v>0</v>
      </c>
      <c r="Y15" s="85">
        <f>ROUNDDOWN(IF($C15=1,料金元データ!Y22,IF($C15=2,料金元データ!Y29,IF($C15=3,料金元データ!Y36,IF($C15=4,料金元データ!Y43,IF($C15=5,料金元データ!Y50,IF($C15=6,料金元データ!Y57))))))*(1-$J$10),-1)</f>
        <v>0</v>
      </c>
      <c r="Z15" s="85">
        <f>ROUNDDOWN(IF($C15=1,料金元データ!Z22,IF($C15=2,料金元データ!Z29,IF($C15=3,料金元データ!Z36,IF($C15=4,料金元データ!Z43,IF($C15=5,料金元データ!Z50,IF($C15=6,料金元データ!Z57))))))*(1-$J$10),-1)</f>
        <v>0</v>
      </c>
      <c r="AA15" s="85">
        <f>ROUNDDOWN(IF($C15=1,料金元データ!AA22,IF($C15=2,料金元データ!AA29,IF($C15=3,料金元データ!AA36,IF($C15=4,料金元データ!AA43,IF($C15=5,料金元データ!AA50,IF($C15=6,料金元データ!AA57))))))*(1-$J$10),-1)</f>
        <v>0</v>
      </c>
      <c r="AB15" s="85">
        <f>ROUNDDOWN(IF($C15=1,料金元データ!AB22,IF($C15=2,料金元データ!AB29,IF($C15=3,料金元データ!AB36,IF($C15=4,料金元データ!AB43,IF($C15=5,料金元データ!AB50,IF($C15=6,料金元データ!AB57))))))*(1-$J$10),-1)</f>
        <v>0</v>
      </c>
      <c r="AC15" s="85">
        <f>ROUNDDOWN(IF($C15=1,料金元データ!AC22,IF($C15=2,料金元データ!AC29,IF($C15=3,料金元データ!AC36,IF($C15=4,料金元データ!AC43,IF($C15=5,料金元データ!AC50,IF($C15=6,料金元データ!AC57))))))*(1-$J$10),-1)</f>
        <v>0</v>
      </c>
      <c r="AD15" s="85">
        <f>ROUNDDOWN(IF($C15=1,料金元データ!AD22,IF($C15=2,料金元データ!AD29,IF($C15=3,料金元データ!AD36,IF($C15=4,料金元データ!AD43,IF($C15=5,料金元データ!AD50,IF($C15=6,料金元データ!AD57))))))*(1-$J$10),-1)</f>
        <v>0</v>
      </c>
      <c r="AE15" s="85">
        <f>ROUNDDOWN(IF($C15=1,料金元データ!AE22,IF($C15=2,料金元データ!AE29,IF($C15=3,料金元データ!AE36,IF($C15=4,料金元データ!AE43,IF($C15=5,料金元データ!AE50,IF($C15=6,料金元データ!AE57))))))*(1-$J$10),-1)</f>
        <v>0</v>
      </c>
      <c r="AF15" s="85">
        <f>ROUNDDOWN(IF($C15=1,料金元データ!AF22,IF($C15=2,料金元データ!AF29,IF($C15=3,料金元データ!AF36,IF($C15=4,料金元データ!AF43,IF($C15=5,料金元データ!AF50,IF($C15=6,料金元データ!AF57))))))*(1-$J$10),-1)</f>
        <v>0</v>
      </c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2:55" s="10" customFormat="1" ht="14.25" hidden="1" customHeight="1" x14ac:dyDescent="0.2">
      <c r="B16" s="82">
        <f>カレンダー!B7</f>
        <v>0</v>
      </c>
      <c r="C16" s="83">
        <v>3</v>
      </c>
      <c r="D16" s="85">
        <f>ROUNDDOWN(IF($C16=1,料金元データ!D23,IF($C16=2,料金元データ!D30,IF($C16=3,料金元データ!D37,IF($C16=4,料金元データ!D44,IF($C16=5,料金元データ!D51,IF($C16=6,料金元データ!D58))))))*(1-$J$10),-1)</f>
        <v>0</v>
      </c>
      <c r="E16" s="85">
        <f>ROUNDDOWN(IF($C16=1,料金元データ!E23,IF($C16=2,料金元データ!E30,IF($C16=3,料金元データ!E37,IF($C16=4,料金元データ!E44,IF($C16=5,料金元データ!E51,IF($C16=6,料金元データ!E58))))))*(1-$J$10),-1)</f>
        <v>0</v>
      </c>
      <c r="F16" s="85">
        <f>ROUNDDOWN(IF($C16=1,料金元データ!F23,IF($C16=2,料金元データ!F30,IF($C16=3,料金元データ!F37,IF($C16=4,料金元データ!F44,IF($C16=5,料金元データ!F51,IF($C16=6,料金元データ!F58))))))*(1-$J$10),-1)</f>
        <v>0</v>
      </c>
      <c r="G16" s="85">
        <f>ROUNDDOWN(IF($C16=1,料金元データ!G23,IF($C16=2,料金元データ!G30,IF($C16=3,料金元データ!G37,IF($C16=4,料金元データ!G44,IF($C16=5,料金元データ!G51,IF($C16=6,料金元データ!G58))))))*(1-$J$10),-1)</f>
        <v>0</v>
      </c>
      <c r="H16" s="85">
        <f>ROUNDDOWN(IF($C16=1,料金元データ!H23,IF($C16=2,料金元データ!H30,IF($C16=3,料金元データ!H37,IF($C16=4,料金元データ!H44,IF($C16=5,料金元データ!H51,IF($C16=6,料金元データ!H58))))))*(1-$J$10),-1)</f>
        <v>0</v>
      </c>
      <c r="I16" s="85">
        <f>ROUNDDOWN(IF($C16=1,料金元データ!I23,IF($C16=2,料金元データ!I30,IF($C16=3,料金元データ!I37,IF($C16=4,料金元データ!I44,IF($C16=5,料金元データ!I51,IF($C16=6,料金元データ!I58))))))*(1-$J$10),-1)</f>
        <v>0</v>
      </c>
      <c r="J16" s="85">
        <f>ROUNDDOWN(IF($C16=1,料金元データ!J23,IF($C16=2,料金元データ!J30,IF($C16=3,料金元データ!J37,IF($C16=4,料金元データ!J44,IF($C16=5,料金元データ!J51,IF($C16=6,料金元データ!J58))))))*(1-$J$10),-1)</f>
        <v>0</v>
      </c>
      <c r="K16" s="85">
        <f>ROUNDDOWN(IF($C16=1,料金元データ!K23,IF($C16=2,料金元データ!K30,IF($C16=3,料金元データ!K37,IF($C16=4,料金元データ!K44,IF($C16=5,料金元データ!K51,IF($C16=6,料金元データ!K58))))))*(1-$J$10),-1)</f>
        <v>0</v>
      </c>
      <c r="L16" s="85">
        <f>ROUNDDOWN(IF($C16=1,料金元データ!L23,IF($C16=2,料金元データ!L30,IF($C16=3,料金元データ!L37,IF($C16=4,料金元データ!L44,IF($C16=5,料金元データ!L51,IF($C16=6,料金元データ!L58))))))*(1-$J$10),-1)</f>
        <v>0</v>
      </c>
      <c r="M16" s="85">
        <f>ROUNDDOWN(IF($C16=1,料金元データ!M23,IF($C16=2,料金元データ!M30,IF($C16=3,料金元データ!M37,IF($C16=4,料金元データ!M44,IF($C16=5,料金元データ!M51,IF($C16=6,料金元データ!M58))))))*(1-$J$10),-1)</f>
        <v>0</v>
      </c>
      <c r="N16" s="85">
        <f>ROUNDDOWN(IF($C16=1,料金元データ!N23,IF($C16=2,料金元データ!N30,IF($C16=3,料金元データ!N37,IF($C16=4,料金元データ!N44,IF($C16=5,料金元データ!N51,IF($C16=6,料金元データ!N58))))))*(1-$J$10),-1)</f>
        <v>0</v>
      </c>
      <c r="O16" s="85">
        <f>ROUNDDOWN(IF($C16=1,料金元データ!O23,IF($C16=2,料金元データ!O30,IF($C16=3,料金元データ!O37,IF($C16=4,料金元データ!O44,IF($C16=5,料金元データ!O51,IF($C16=6,料金元データ!O58))))))*(1-$J$10),-1)</f>
        <v>0</v>
      </c>
      <c r="P16" s="85">
        <f>ROUNDDOWN(IF($C16=1,料金元データ!P23,IF($C16=2,料金元データ!P30,IF($C16=3,料金元データ!P37,IF($C16=4,料金元データ!P44,IF($C16=5,料金元データ!P51,IF($C16=6,料金元データ!P58))))))*(1-$J$10),-1)</f>
        <v>0</v>
      </c>
      <c r="Q16" s="85">
        <f>ROUNDDOWN(IF($C16=1,料金元データ!Q23,IF($C16=2,料金元データ!Q30,IF($C16=3,料金元データ!Q37,IF($C16=4,料金元データ!Q44,IF($C16=5,料金元データ!Q51,IF($C16=6,料金元データ!Q58))))))*(1-$J$10),-1)</f>
        <v>0</v>
      </c>
      <c r="R16" s="85">
        <f>ROUNDDOWN(IF($C16=1,料金元データ!R23,IF($C16=2,料金元データ!R30,IF($C16=3,料金元データ!R37,IF($C16=4,料金元データ!R44,IF($C16=5,料金元データ!R51,IF($C16=6,料金元データ!R58))))))*(1-$J$10),-1)</f>
        <v>0</v>
      </c>
      <c r="S16" s="85">
        <f>ROUNDDOWN(IF($C16=1,料金元データ!S23,IF($C16=2,料金元データ!S30,IF($C16=3,料金元データ!S37,IF($C16=4,料金元データ!S44,IF($C16=5,料金元データ!S51,IF($C16=6,料金元データ!S58))))))*(1-$J$10),-1)</f>
        <v>0</v>
      </c>
      <c r="T16" s="85">
        <f>ROUNDDOWN(IF($C16=1,料金元データ!T23,IF($C16=2,料金元データ!T30,IF($C16=3,料金元データ!T37,IF($C16=4,料金元データ!T44,IF($C16=5,料金元データ!T51,IF($C16=6,料金元データ!T58))))))*(1-$J$10),-1)</f>
        <v>0</v>
      </c>
      <c r="U16" s="85">
        <f>ROUNDDOWN(IF($C16=1,料金元データ!U23,IF($C16=2,料金元データ!U30,IF($C16=3,料金元データ!U37,IF($C16=4,料金元データ!U44,IF($C16=5,料金元データ!U51,IF($C16=6,料金元データ!U58))))))*(1-$J$10),-1)</f>
        <v>0</v>
      </c>
      <c r="V16" s="85">
        <f>ROUNDDOWN(IF($C16=1,料金元データ!V23,IF($C16=2,料金元データ!V30,IF($C16=3,料金元データ!V37,IF($C16=4,料金元データ!V44,IF($C16=5,料金元データ!V51,IF($C16=6,料金元データ!V58))))))*(1-$J$10),-1)</f>
        <v>0</v>
      </c>
      <c r="W16" s="85">
        <f>ROUNDDOWN(IF($C16=1,料金元データ!W23,IF($C16=2,料金元データ!W30,IF($C16=3,料金元データ!W37,IF($C16=4,料金元データ!W44,IF($C16=5,料金元データ!W51,IF($C16=6,料金元データ!W58))))))*(1-$J$10),-1)</f>
        <v>0</v>
      </c>
      <c r="X16" s="85">
        <f>ROUNDDOWN(IF($C16=1,料金元データ!X23,IF($C16=2,料金元データ!X30,IF($C16=3,料金元データ!X37,IF($C16=4,料金元データ!X44,IF($C16=5,料金元データ!X51,IF($C16=6,料金元データ!X58))))))*(1-$J$10),-1)</f>
        <v>0</v>
      </c>
      <c r="Y16" s="85">
        <f>ROUNDDOWN(IF($C16=1,料金元データ!Y23,IF($C16=2,料金元データ!Y30,IF($C16=3,料金元データ!Y37,IF($C16=4,料金元データ!Y44,IF($C16=5,料金元データ!Y51,IF($C16=6,料金元データ!Y58))))))*(1-$J$10),-1)</f>
        <v>0</v>
      </c>
      <c r="Z16" s="85">
        <f>ROUNDDOWN(IF($C16=1,料金元データ!Z23,IF($C16=2,料金元データ!Z30,IF($C16=3,料金元データ!Z37,IF($C16=4,料金元データ!Z44,IF($C16=5,料金元データ!Z51,IF($C16=6,料金元データ!Z58))))))*(1-$J$10),-1)</f>
        <v>0</v>
      </c>
      <c r="AA16" s="85">
        <f>ROUNDDOWN(IF($C16=1,料金元データ!AA23,IF($C16=2,料金元データ!AA30,IF($C16=3,料金元データ!AA37,IF($C16=4,料金元データ!AA44,IF($C16=5,料金元データ!AA51,IF($C16=6,料金元データ!AA58))))))*(1-$J$10),-1)</f>
        <v>0</v>
      </c>
      <c r="AB16" s="85">
        <f>ROUNDDOWN(IF($C16=1,料金元データ!AB23,IF($C16=2,料金元データ!AB30,IF($C16=3,料金元データ!AB37,IF($C16=4,料金元データ!AB44,IF($C16=5,料金元データ!AB51,IF($C16=6,料金元データ!AB58))))))*(1-$J$10),-1)</f>
        <v>0</v>
      </c>
      <c r="AC16" s="85">
        <f>ROUNDDOWN(IF($C16=1,料金元データ!AC23,IF($C16=2,料金元データ!AC30,IF($C16=3,料金元データ!AC37,IF($C16=4,料金元データ!AC44,IF($C16=5,料金元データ!AC51,IF($C16=6,料金元データ!AC58))))))*(1-$J$10),-1)</f>
        <v>0</v>
      </c>
      <c r="AD16" s="85">
        <f>ROUNDDOWN(IF($C16=1,料金元データ!AD23,IF($C16=2,料金元データ!AD30,IF($C16=3,料金元データ!AD37,IF($C16=4,料金元データ!AD44,IF($C16=5,料金元データ!AD51,IF($C16=6,料金元データ!AD58))))))*(1-$J$10),-1)</f>
        <v>0</v>
      </c>
      <c r="AE16" s="85">
        <f>ROUNDDOWN(IF($C16=1,料金元データ!AE23,IF($C16=2,料金元データ!AE30,IF($C16=3,料金元データ!AE37,IF($C16=4,料金元データ!AE44,IF($C16=5,料金元データ!AE51,IF($C16=6,料金元データ!AE58))))))*(1-$J$10),-1)</f>
        <v>0</v>
      </c>
      <c r="AF16" s="85">
        <f>ROUNDDOWN(IF($C16=1,料金元データ!AF23,IF($C16=2,料金元データ!AF30,IF($C16=3,料金元データ!AF37,IF($C16=4,料金元データ!AF44,IF($C16=5,料金元データ!AF51,IF($C16=6,料金元データ!AF58))))))*(1-$J$10),-1)</f>
        <v>0</v>
      </c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10" customFormat="1" ht="14.25" hidden="1" customHeight="1" x14ac:dyDescent="0.2">
      <c r="B17" s="82">
        <f>カレンダー!B8</f>
        <v>0</v>
      </c>
      <c r="C17" s="83">
        <v>4</v>
      </c>
      <c r="D17" s="85">
        <f>ROUNDDOWN(IF($C17=1,料金元データ!D24,IF($C17=2,料金元データ!D31,IF($C17=3,料金元データ!D38,IF($C17=4,料金元データ!D45,IF($C17=5,料金元データ!D52,IF($C17=6,料金元データ!D59))))))*(1-$J$10),-1)</f>
        <v>0</v>
      </c>
      <c r="E17" s="85">
        <f>ROUNDDOWN(IF($C17=1,料金元データ!E24,IF($C17=2,料金元データ!E31,IF($C17=3,料金元データ!E38,IF($C17=4,料金元データ!E45,IF($C17=5,料金元データ!E52,IF($C17=6,料金元データ!E59))))))*(1-$J$10),-1)</f>
        <v>0</v>
      </c>
      <c r="F17" s="85">
        <f>ROUNDDOWN(IF($C17=1,料金元データ!F24,IF($C17=2,料金元データ!F31,IF($C17=3,料金元データ!F38,IF($C17=4,料金元データ!F45,IF($C17=5,料金元データ!F52,IF($C17=6,料金元データ!F59))))))*(1-$J$10),-1)</f>
        <v>0</v>
      </c>
      <c r="G17" s="85">
        <f>ROUNDDOWN(IF($C17=1,料金元データ!G24,IF($C17=2,料金元データ!G31,IF($C17=3,料金元データ!G38,IF($C17=4,料金元データ!G45,IF($C17=5,料金元データ!G52,IF($C17=6,料金元データ!G59))))))*(1-$J$10),-1)</f>
        <v>0</v>
      </c>
      <c r="H17" s="85">
        <f>ROUNDDOWN(IF($C17=1,料金元データ!H24,IF($C17=2,料金元データ!H31,IF($C17=3,料金元データ!H38,IF($C17=4,料金元データ!H45,IF($C17=5,料金元データ!H52,IF($C17=6,料金元データ!H59))))))*(1-$J$10),-1)</f>
        <v>0</v>
      </c>
      <c r="I17" s="85">
        <f>ROUNDDOWN(IF($C17=1,料金元データ!I24,IF($C17=2,料金元データ!I31,IF($C17=3,料金元データ!I38,IF($C17=4,料金元データ!I45,IF($C17=5,料金元データ!I52,IF($C17=6,料金元データ!I59))))))*(1-$J$10),-1)</f>
        <v>0</v>
      </c>
      <c r="J17" s="85">
        <f>ROUNDDOWN(IF($C17=1,料金元データ!J24,IF($C17=2,料金元データ!J31,IF($C17=3,料金元データ!J38,IF($C17=4,料金元データ!J45,IF($C17=5,料金元データ!J52,IF($C17=6,料金元データ!J59))))))*(1-$J$10),-1)</f>
        <v>0</v>
      </c>
      <c r="K17" s="85">
        <f>ROUNDDOWN(IF($C17=1,料金元データ!K24,IF($C17=2,料金元データ!K31,IF($C17=3,料金元データ!K38,IF($C17=4,料金元データ!K45,IF($C17=5,料金元データ!K52,IF($C17=6,料金元データ!K59))))))*(1-$J$10),-1)</f>
        <v>0</v>
      </c>
      <c r="L17" s="85">
        <f>ROUNDDOWN(IF($C17=1,料金元データ!L24,IF($C17=2,料金元データ!L31,IF($C17=3,料金元データ!L38,IF($C17=4,料金元データ!L45,IF($C17=5,料金元データ!L52,IF($C17=6,料金元データ!L59))))))*(1-$J$10),-1)</f>
        <v>0</v>
      </c>
      <c r="M17" s="85">
        <f>ROUNDDOWN(IF($C17=1,料金元データ!M24,IF($C17=2,料金元データ!M31,IF($C17=3,料金元データ!M38,IF($C17=4,料金元データ!M45,IF($C17=5,料金元データ!M52,IF($C17=6,料金元データ!M59))))))*(1-$J$10),-1)</f>
        <v>0</v>
      </c>
      <c r="N17" s="85">
        <f>ROUNDDOWN(IF($C17=1,料金元データ!N24,IF($C17=2,料金元データ!N31,IF($C17=3,料金元データ!N38,IF($C17=4,料金元データ!N45,IF($C17=5,料金元データ!N52,IF($C17=6,料金元データ!N59))))))*(1-$J$10),-1)</f>
        <v>0</v>
      </c>
      <c r="O17" s="85">
        <f>ROUNDDOWN(IF($C17=1,料金元データ!O24,IF($C17=2,料金元データ!O31,IF($C17=3,料金元データ!O38,IF($C17=4,料金元データ!O45,IF($C17=5,料金元データ!O52,IF($C17=6,料金元データ!O59))))))*(1-$J$10),-1)</f>
        <v>0</v>
      </c>
      <c r="P17" s="85">
        <f>ROUNDDOWN(IF($C17=1,料金元データ!P24,IF($C17=2,料金元データ!P31,IF($C17=3,料金元データ!P38,IF($C17=4,料金元データ!P45,IF($C17=5,料金元データ!P52,IF($C17=6,料金元データ!P59))))))*(1-$J$10),-1)</f>
        <v>0</v>
      </c>
      <c r="Q17" s="85">
        <f>ROUNDDOWN(IF($C17=1,料金元データ!Q24,IF($C17=2,料金元データ!Q31,IF($C17=3,料金元データ!Q38,IF($C17=4,料金元データ!Q45,IF($C17=5,料金元データ!Q52,IF($C17=6,料金元データ!Q59))))))*(1-$J$10),-1)</f>
        <v>0</v>
      </c>
      <c r="R17" s="85">
        <f>ROUNDDOWN(IF($C17=1,料金元データ!R24,IF($C17=2,料金元データ!R31,IF($C17=3,料金元データ!R38,IF($C17=4,料金元データ!R45,IF($C17=5,料金元データ!R52,IF($C17=6,料金元データ!R59))))))*(1-$J$10),-1)</f>
        <v>0</v>
      </c>
      <c r="S17" s="85">
        <f>ROUNDDOWN(IF($C17=1,料金元データ!S24,IF($C17=2,料金元データ!S31,IF($C17=3,料金元データ!S38,IF($C17=4,料金元データ!S45,IF($C17=5,料金元データ!S52,IF($C17=6,料金元データ!S59))))))*(1-$J$10),-1)</f>
        <v>0</v>
      </c>
      <c r="T17" s="85">
        <f>ROUNDDOWN(IF($C17=1,料金元データ!T24,IF($C17=2,料金元データ!T31,IF($C17=3,料金元データ!T38,IF($C17=4,料金元データ!T45,IF($C17=5,料金元データ!T52,IF($C17=6,料金元データ!T59))))))*(1-$J$10),-1)</f>
        <v>0</v>
      </c>
      <c r="U17" s="85">
        <f>ROUNDDOWN(IF($C17=1,料金元データ!U24,IF($C17=2,料金元データ!U31,IF($C17=3,料金元データ!U38,IF($C17=4,料金元データ!U45,IF($C17=5,料金元データ!U52,IF($C17=6,料金元データ!U59))))))*(1-$J$10),-1)</f>
        <v>0</v>
      </c>
      <c r="V17" s="85">
        <f>ROUNDDOWN(IF($C17=1,料金元データ!V24,IF($C17=2,料金元データ!V31,IF($C17=3,料金元データ!V38,IF($C17=4,料金元データ!V45,IF($C17=5,料金元データ!V52,IF($C17=6,料金元データ!V59))))))*(1-$J$10),-1)</f>
        <v>0</v>
      </c>
      <c r="W17" s="85">
        <f>ROUNDDOWN(IF($C17=1,料金元データ!W24,IF($C17=2,料金元データ!W31,IF($C17=3,料金元データ!W38,IF($C17=4,料金元データ!W45,IF($C17=5,料金元データ!W52,IF($C17=6,料金元データ!W59))))))*(1-$J$10),-1)</f>
        <v>0</v>
      </c>
      <c r="X17" s="85">
        <f>ROUNDDOWN(IF($C17=1,料金元データ!X24,IF($C17=2,料金元データ!X31,IF($C17=3,料金元データ!X38,IF($C17=4,料金元データ!X45,IF($C17=5,料金元データ!X52,IF($C17=6,料金元データ!X59))))))*(1-$J$10),-1)</f>
        <v>0</v>
      </c>
      <c r="Y17" s="85">
        <f>ROUNDDOWN(IF($C17=1,料金元データ!Y24,IF($C17=2,料金元データ!Y31,IF($C17=3,料金元データ!Y38,IF($C17=4,料金元データ!Y45,IF($C17=5,料金元データ!Y52,IF($C17=6,料金元データ!Y59))))))*(1-$J$10),-1)</f>
        <v>0</v>
      </c>
      <c r="Z17" s="85">
        <f>ROUNDDOWN(IF($C17=1,料金元データ!Z24,IF($C17=2,料金元データ!Z31,IF($C17=3,料金元データ!Z38,IF($C17=4,料金元データ!Z45,IF($C17=5,料金元データ!Z52,IF($C17=6,料金元データ!Z59))))))*(1-$J$10),-1)</f>
        <v>0</v>
      </c>
      <c r="AA17" s="85">
        <f>ROUNDDOWN(IF($C17=1,料金元データ!AA24,IF($C17=2,料金元データ!AA31,IF($C17=3,料金元データ!AA38,IF($C17=4,料金元データ!AA45,IF($C17=5,料金元データ!AA52,IF($C17=6,料金元データ!AA59))))))*(1-$J$10),-1)</f>
        <v>0</v>
      </c>
      <c r="AB17" s="85">
        <f>ROUNDDOWN(IF($C17=1,料金元データ!AB24,IF($C17=2,料金元データ!AB31,IF($C17=3,料金元データ!AB38,IF($C17=4,料金元データ!AB45,IF($C17=5,料金元データ!AB52,IF($C17=6,料金元データ!AB59))))))*(1-$J$10),-1)</f>
        <v>0</v>
      </c>
      <c r="AC17" s="85">
        <f>ROUNDDOWN(IF($C17=1,料金元データ!AC24,IF($C17=2,料金元データ!AC31,IF($C17=3,料金元データ!AC38,IF($C17=4,料金元データ!AC45,IF($C17=5,料金元データ!AC52,IF($C17=6,料金元データ!AC59))))))*(1-$J$10),-1)</f>
        <v>0</v>
      </c>
      <c r="AD17" s="85">
        <f>ROUNDDOWN(IF($C17=1,料金元データ!AD24,IF($C17=2,料金元データ!AD31,IF($C17=3,料金元データ!AD38,IF($C17=4,料金元データ!AD45,IF($C17=5,料金元データ!AD52,IF($C17=6,料金元データ!AD59))))))*(1-$J$10),-1)</f>
        <v>0</v>
      </c>
      <c r="AE17" s="85">
        <f>ROUNDDOWN(IF($C17=1,料金元データ!AE24,IF($C17=2,料金元データ!AE31,IF($C17=3,料金元データ!AE38,IF($C17=4,料金元データ!AE45,IF($C17=5,料金元データ!AE52,IF($C17=6,料金元データ!AE59))))))*(1-$J$10),-1)</f>
        <v>0</v>
      </c>
      <c r="AF17" s="85">
        <f>ROUNDDOWN(IF($C17=1,料金元データ!AF24,IF($C17=2,料金元データ!AF31,IF($C17=3,料金元データ!AF38,IF($C17=4,料金元データ!AF45,IF($C17=5,料金元データ!AF52,IF($C17=6,料金元データ!AF59))))))*(1-$J$10),-1)</f>
        <v>0</v>
      </c>
      <c r="AG17" s="19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x14ac:dyDescent="0.2">
      <c r="B18" s="68"/>
      <c r="C18" s="6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55" ht="18" hidden="1" thickBot="1" x14ac:dyDescent="0.25">
      <c r="B19" s="77"/>
      <c r="C19" s="78" t="s">
        <v>57</v>
      </c>
      <c r="D19" s="79">
        <f ca="1">IFERROR(IF((D29-在庫!$B$1+1)&lt;0,0,(D29-在庫!$B$1)+2),"")</f>
        <v>63</v>
      </c>
      <c r="E19" s="79">
        <f ca="1">IFERROR(IF((E29-在庫!$B$1+1)&lt;0,0,(E29-在庫!$B$1)+2),"")</f>
        <v>64</v>
      </c>
      <c r="F19" s="79">
        <f ca="1">IFERROR(IF((F29-在庫!$B$1+1)&lt;0,0,(F29-在庫!$B$1)+2),"")</f>
        <v>65</v>
      </c>
      <c r="G19" s="79">
        <f ca="1">IFERROR(IF((G29-在庫!$B$1+1)&lt;0,0,(G29-在庫!$B$1)+2),"")</f>
        <v>66</v>
      </c>
      <c r="H19" s="79">
        <f ca="1">IFERROR(IF((H29-在庫!$B$1+1)&lt;0,0,(H29-在庫!$B$1)+2),"")</f>
        <v>67</v>
      </c>
      <c r="I19" s="79">
        <f ca="1">IFERROR(IF((I29-在庫!$B$1+1)&lt;0,0,(I29-在庫!$B$1)+2),"")</f>
        <v>68</v>
      </c>
      <c r="J19" s="79">
        <f ca="1">IFERROR(IF((J29-在庫!$B$1+1)&lt;0,0,(J29-在庫!$B$1)+2),"")</f>
        <v>69</v>
      </c>
      <c r="K19" s="79">
        <f ca="1">IFERROR(IF((K29-在庫!$B$1+1)&lt;0,0,(K29-在庫!$B$1)+2),"")</f>
        <v>70</v>
      </c>
      <c r="L19" s="79">
        <f ca="1">IFERROR(IF((L29-在庫!$B$1+1)&lt;0,0,(L29-在庫!$B$1)+2),"")</f>
        <v>71</v>
      </c>
      <c r="M19" s="79">
        <f ca="1">IFERROR(IF((M29-在庫!$B$1+1)&lt;0,0,(M29-在庫!$B$1)+2),"")</f>
        <v>72</v>
      </c>
      <c r="N19" s="79">
        <f ca="1">IFERROR(IF((N29-在庫!$B$1+1)&lt;0,0,(N29-在庫!$B$1)+2),"")</f>
        <v>73</v>
      </c>
      <c r="O19" s="79">
        <f ca="1">IFERROR(IF((O29-在庫!$B$1+1)&lt;0,0,(O29-在庫!$B$1)+2),"")</f>
        <v>74</v>
      </c>
      <c r="P19" s="79">
        <f ca="1">IFERROR(IF((P29-在庫!$B$1+1)&lt;0,0,(P29-在庫!$B$1)+2),"")</f>
        <v>75</v>
      </c>
      <c r="Q19" s="79">
        <f ca="1">IFERROR(IF((Q29-在庫!$B$1+1)&lt;0,0,(Q29-在庫!$B$1)+2),"")</f>
        <v>76</v>
      </c>
      <c r="R19" s="79">
        <f ca="1">IFERROR(IF((R29-在庫!$B$1+1)&lt;0,0,(R29-在庫!$B$1)+2),"")</f>
        <v>77</v>
      </c>
      <c r="S19" s="79">
        <f ca="1">IFERROR(IF((S29-在庫!$B$1+1)&lt;0,0,(S29-在庫!$B$1)+2),"")</f>
        <v>78</v>
      </c>
      <c r="T19" s="79">
        <f ca="1">IFERROR(IF((T29-在庫!$B$1+1)&lt;0,0,(T29-在庫!$B$1)+2),"")</f>
        <v>79</v>
      </c>
      <c r="U19" s="79">
        <f ca="1">IFERROR(IF((U29-在庫!$B$1+1)&lt;0,0,(U29-在庫!$B$1)+2),"")</f>
        <v>80</v>
      </c>
      <c r="V19" s="79">
        <f ca="1">IFERROR(IF((V29-在庫!$B$1+1)&lt;0,0,(V29-在庫!$B$1)+2),"")</f>
        <v>81</v>
      </c>
      <c r="W19" s="79">
        <f ca="1">IFERROR(IF((W29-在庫!$B$1+1)&lt;0,0,(W29-在庫!$B$1)+2),"")</f>
        <v>82</v>
      </c>
      <c r="X19" s="79">
        <f ca="1">IFERROR(IF((X29-在庫!$B$1+1)&lt;0,0,(X29-在庫!$B$1)+2),"")</f>
        <v>83</v>
      </c>
      <c r="Y19" s="79">
        <f ca="1">IFERROR(IF((Y29-在庫!$B$1+1)&lt;0,0,(Y29-在庫!$B$1)+2),"")</f>
        <v>84</v>
      </c>
      <c r="Z19" s="79">
        <f ca="1">IFERROR(IF((Z29-在庫!$B$1+1)&lt;0,0,(Z29-在庫!$B$1)+2),"")</f>
        <v>85</v>
      </c>
      <c r="AA19" s="79">
        <f ca="1">IFERROR(IF((AA29-在庫!$B$1+1)&lt;0,0,(AA29-在庫!$B$1)+2),"")</f>
        <v>86</v>
      </c>
      <c r="AB19" s="79">
        <f ca="1">IFERROR(IF((AB29-在庫!$B$1+1)&lt;0,0,(AB29-在庫!$B$1)+2),"")</f>
        <v>87</v>
      </c>
      <c r="AC19" s="79">
        <f ca="1">IFERROR(IF((AC29-在庫!$B$1+1)&lt;0,0,(AC29-在庫!$B$1)+2),"")</f>
        <v>88</v>
      </c>
      <c r="AD19" s="79">
        <f ca="1">IFERROR(IF((AD29-在庫!$B$1+1)&lt;0,0,(AD29-在庫!$B$1)+2),"")</f>
        <v>89</v>
      </c>
      <c r="AE19" s="79">
        <f ca="1">IFERROR(IF((AE29-在庫!$B$1+1)&lt;0,0,(AE29-在庫!$B$1)+2),"")</f>
        <v>90</v>
      </c>
      <c r="AF19" s="79">
        <f ca="1">IFERROR(IF((AF29-在庫!$B$1+1)&lt;0,0,(AF29-在庫!$B$1)+2),"")</f>
        <v>91</v>
      </c>
      <c r="AG19" s="79">
        <f ca="1">IFERROR(IF((AG29-在庫!$B$1+1)&lt;0,0,(AG29-在庫!$B$1)+2),"")</f>
        <v>92</v>
      </c>
      <c r="AH19" s="79">
        <f ca="1">IFERROR(IF((AH29-在庫!$B$1+1)&lt;0,0,(AH29-在庫!$B$1)+2),"")</f>
        <v>93</v>
      </c>
    </row>
    <row r="20" spans="1:55" ht="17.5" customHeight="1" x14ac:dyDescent="0.2">
      <c r="B20" s="327" t="str">
        <f ca="1">RIGHT(CELL("filename",A1),LEN(CELL("filename",A1))-FIND("]",CELL("filename",A1)))</f>
        <v>2026年1月</v>
      </c>
      <c r="C20" s="180" t="s">
        <v>130</v>
      </c>
      <c r="D20" s="181">
        <f ca="1">IFERROR(INDEX(カレンダーデータ!$I$4:$K$2000,MATCH(D$29,カレンダーデータ!$H$4:$H$2000,0),MATCH($C$20,カレンダーデータ!$I$3:$K$3,0)),"No Data")</f>
        <v>140875</v>
      </c>
      <c r="E20" s="181">
        <f ca="1">IFERROR(INDEX(カレンダーデータ!$I$4:$K$2000,MATCH(E$29,カレンダーデータ!$H$4:$H$2000,0),MATCH($C$20,カレンダーデータ!$I$3:$K$3,0)),"No Data")</f>
        <v>131934</v>
      </c>
      <c r="F20" s="181">
        <f ca="1">IFERROR(INDEX(カレンダーデータ!$I$4:$K$2000,MATCH(F$29,カレンダーデータ!$H$4:$H$2000,0),MATCH($C$20,カレンダーデータ!$I$3:$K$3,0)),"No Data")</f>
        <v>93577</v>
      </c>
      <c r="G20" s="181">
        <f ca="1">IFERROR(INDEX(カレンダーデータ!$I$4:$K$2000,MATCH(G$29,カレンダーデータ!$H$4:$H$2000,0),MATCH($C$20,カレンダーデータ!$I$3:$K$3,0)),"No Data")</f>
        <v>106835</v>
      </c>
      <c r="H20" s="181">
        <f ca="1">IFERROR(INDEX(カレンダーデータ!$I$4:$K$2000,MATCH(H$29,カレンダーデータ!$H$4:$H$2000,0),MATCH($C$20,カレンダーデータ!$I$3:$K$3,0)),"No Data")</f>
        <v>77823</v>
      </c>
      <c r="I20" s="181">
        <f ca="1">IFERROR(INDEX(カレンダーデータ!$I$4:$K$2000,MATCH(I$29,カレンダーデータ!$H$4:$H$2000,0),MATCH($C$20,カレンダーデータ!$I$3:$K$3,0)),"No Data")</f>
        <v>83379</v>
      </c>
      <c r="J20" s="181">
        <f ca="1">IFERROR(INDEX(カレンダーデータ!$I$4:$K$2000,MATCH(J$29,カレンダーデータ!$H$4:$H$2000,0),MATCH($C$20,カレンダーデータ!$I$3:$K$3,0)),"No Data")</f>
        <v>69172</v>
      </c>
      <c r="K20" s="181">
        <f ca="1">IFERROR(INDEX(カレンダーデータ!$I$4:$K$2000,MATCH(K$29,カレンダーデータ!$H$4:$H$2000,0),MATCH($C$20,カレンダーデータ!$I$3:$K$3,0)),"No Data")</f>
        <v>45228</v>
      </c>
      <c r="L20" s="181">
        <f ca="1">IFERROR(INDEX(カレンダーデータ!$I$4:$K$2000,MATCH(L$29,カレンダーデータ!$H$4:$H$2000,0),MATCH($C$20,カレンダーデータ!$I$3:$K$3,0)),"No Data")</f>
        <v>84663</v>
      </c>
      <c r="M20" s="181">
        <f ca="1">IFERROR(INDEX(カレンダーデータ!$I$4:$K$2000,MATCH(M$29,カレンダーデータ!$H$4:$H$2000,0),MATCH($C$20,カレンダーデータ!$I$3:$K$3,0)),"No Data")</f>
        <v>97571</v>
      </c>
      <c r="N20" s="181">
        <f ca="1">IFERROR(INDEX(カレンダーデータ!$I$4:$K$2000,MATCH(N$29,カレンダーデータ!$H$4:$H$2000,0),MATCH($C$20,カレンダーデータ!$I$3:$K$3,0)),"No Data")</f>
        <v>91201</v>
      </c>
      <c r="O20" s="181">
        <f ca="1">IFERROR(INDEX(カレンダーデータ!$I$4:$K$2000,MATCH(O$29,カレンダーデータ!$H$4:$H$2000,0),MATCH($C$20,カレンダーデータ!$I$3:$K$3,0)),"No Data")</f>
        <v>83154</v>
      </c>
      <c r="P20" s="181">
        <f ca="1">IFERROR(INDEX(カレンダーデータ!$I$4:$K$2000,MATCH(P$29,カレンダーデータ!$H$4:$H$2000,0),MATCH($C$20,カレンダーデータ!$I$3:$K$3,0)),"No Data")</f>
        <v>75826</v>
      </c>
      <c r="Q20" s="181">
        <f ca="1">IFERROR(INDEX(カレンダーデータ!$I$4:$K$2000,MATCH(Q$29,カレンダーデータ!$H$4:$H$2000,0),MATCH($C$20,カレンダーデータ!$I$3:$K$3,0)),"No Data")</f>
        <v>92749</v>
      </c>
      <c r="R20" s="181">
        <f ca="1">IFERROR(INDEX(カレンダーデータ!$I$4:$K$2000,MATCH(R$29,カレンダーデータ!$H$4:$H$2000,0),MATCH($C$20,カレンダーデータ!$I$3:$K$3,0)),"No Data")</f>
        <v>113730</v>
      </c>
      <c r="S20" s="181">
        <f ca="1">IFERROR(INDEX(カレンダーデータ!$I$4:$K$2000,MATCH(S$29,カレンダーデータ!$H$4:$H$2000,0),MATCH($C$20,カレンダーデータ!$I$3:$K$3,0)),"No Data")</f>
        <v>114107</v>
      </c>
      <c r="T20" s="181">
        <f ca="1">IFERROR(INDEX(カレンダーデータ!$I$4:$K$2000,MATCH(T$29,カレンダーデータ!$H$4:$H$2000,0),MATCH($C$20,カレンダーデータ!$I$3:$K$3,0)),"No Data")</f>
        <v>123047</v>
      </c>
      <c r="U20" s="181">
        <f ca="1">IFERROR(INDEX(カレンダーデータ!$I$4:$K$2000,MATCH(U$29,カレンダーデータ!$H$4:$H$2000,0),MATCH($C$20,カレンダーデータ!$I$3:$K$3,0)),"No Data")</f>
        <v>128982</v>
      </c>
      <c r="V20" s="181">
        <f ca="1">IFERROR(INDEX(カレンダーデータ!$I$4:$K$2000,MATCH(V$29,カレンダーデータ!$H$4:$H$2000,0),MATCH($C$20,カレンダーデータ!$I$3:$K$3,0)),"No Data")</f>
        <v>100092</v>
      </c>
      <c r="W20" s="181">
        <f ca="1">IFERROR(INDEX(カレンダーデータ!$I$4:$K$2000,MATCH(W$29,カレンダーデータ!$H$4:$H$2000,0),MATCH($C$20,カレンダーデータ!$I$3:$K$3,0)),"No Data")</f>
        <v>64825</v>
      </c>
      <c r="X20" s="181">
        <f ca="1">IFERROR(INDEX(カレンダーデータ!$I$4:$K$2000,MATCH(X$29,カレンダーデータ!$H$4:$H$2000,0),MATCH($C$20,カレンダーデータ!$I$3:$K$3,0)),"No Data")</f>
        <v>55280</v>
      </c>
      <c r="Y20" s="181">
        <f ca="1">IFERROR(INDEX(カレンダーデータ!$I$4:$K$2000,MATCH(Y$29,カレンダーデータ!$H$4:$H$2000,0),MATCH($C$20,カレンダーデータ!$I$3:$K$3,0)),"No Data")</f>
        <v>95944</v>
      </c>
      <c r="Z20" s="181">
        <f ca="1">IFERROR(INDEX(カレンダーデータ!$I$4:$K$2000,MATCH(Z$29,カレンダーデータ!$H$4:$H$2000,0),MATCH($C$20,カレンダーデータ!$I$3:$K$3,0)),"No Data")</f>
        <v>127763</v>
      </c>
      <c r="AA20" s="181">
        <f ca="1">IFERROR(INDEX(カレンダーデータ!$I$4:$K$2000,MATCH(AA$29,カレンダーデータ!$H$4:$H$2000,0),MATCH($C$20,カレンダーデータ!$I$3:$K$3,0)),"No Data")</f>
        <v>124560</v>
      </c>
      <c r="AB20" s="181">
        <f ca="1">IFERROR(INDEX(カレンダーデータ!$I$4:$K$2000,MATCH(AB$29,カレンダーデータ!$H$4:$H$2000,0),MATCH($C$20,カレンダーデータ!$I$3:$K$3,0)),"No Data")</f>
        <v>103684</v>
      </c>
      <c r="AC20" s="181">
        <f ca="1">IFERROR(INDEX(カレンダーデータ!$I$4:$K$2000,MATCH(AC$29,カレンダーデータ!$H$4:$H$2000,0),MATCH($C$20,カレンダーデータ!$I$3:$K$3,0)),"No Data")</f>
        <v>102443</v>
      </c>
      <c r="AD20" s="181">
        <f ca="1">IFERROR(INDEX(カレンダーデータ!$I$4:$K$2000,MATCH(AD$29,カレンダーデータ!$H$4:$H$2000,0),MATCH($C$20,カレンダーデータ!$I$3:$K$3,0)),"No Data")</f>
        <v>79858</v>
      </c>
      <c r="AE20" s="181">
        <f ca="1">IFERROR(INDEX(カレンダーデータ!$I$4:$K$2000,MATCH(AE$29,カレンダーデータ!$H$4:$H$2000,0),MATCH($C$20,カレンダーデータ!$I$3:$K$3,0)),"No Data")</f>
        <v>84472</v>
      </c>
      <c r="AF20" s="181">
        <f ca="1">IFERROR(INDEX(カレンダーデータ!$I$4:$K$2000,MATCH(AF$29,カレンダーデータ!$H$4:$H$2000,0),MATCH($C$20,カレンダーデータ!$I$3:$K$3,0)),"No Data")</f>
        <v>66272</v>
      </c>
      <c r="AG20" s="181">
        <f ca="1">IFERROR(INDEX(カレンダーデータ!$I$4:$K$2000,MATCH(AG$29,カレンダーデータ!$H$4:$H$2000,0),MATCH($C$20,カレンダーデータ!$I$3:$K$3,0)),"No Data")</f>
        <v>94386</v>
      </c>
      <c r="AH20" s="181">
        <f ca="1">IFERROR(INDEX(カレンダーデータ!$I$4:$K$2000,MATCH(AH$29,カレンダーデータ!$H$4:$H$2000,0),MATCH($C$20,カレンダーデータ!$I$3:$K$3,0)),"No Data")</f>
        <v>91708</v>
      </c>
      <c r="AI20" s="9"/>
      <c r="AJ20" s="9"/>
      <c r="AK20" s="9"/>
    </row>
    <row r="21" spans="1:55" ht="17.5" customHeight="1" x14ac:dyDescent="0.2">
      <c r="B21" s="327"/>
      <c r="C21" s="180" t="s">
        <v>110</v>
      </c>
      <c r="D21" s="182">
        <f ca="1">IFERROR(INDEX(カレンダーデータ!$I$4:$K$2000,MATCH(D$29,カレンダーデータ!$H$4:$H$2000,0),MATCH($C$21,カレンダーデータ!$I$3:$K$3,0)),"No Data")</f>
        <v>0.23034605146406389</v>
      </c>
      <c r="E21" s="182">
        <f ca="1">IFERROR(INDEX(カレンダーデータ!$I$4:$K$2000,MATCH(E$29,カレンダーデータ!$H$4:$H$2000,0),MATCH($C$21,カレンダーデータ!$I$3:$K$3,0)),"No Data")</f>
        <v>0.18708596722603726</v>
      </c>
      <c r="F21" s="182">
        <f ca="1">IFERROR(INDEX(カレンダーデータ!$I$4:$K$2000,MATCH(F$29,カレンダーデータ!$H$4:$H$2000,0),MATCH($C$21,カレンダーデータ!$I$3:$K$3,0)),"No Data")</f>
        <v>0.13776889620312685</v>
      </c>
      <c r="G21" s="182">
        <f ca="1">IFERROR(INDEX(カレンダーデータ!$I$4:$K$2000,MATCH(G$29,カレンダーデータ!$H$4:$H$2000,0),MATCH($C$21,カレンダーデータ!$I$3:$K$3,0)),"No Data")</f>
        <v>0.11236954181682034</v>
      </c>
      <c r="H21" s="182">
        <f ca="1">IFERROR(INDEX(カレンダーデータ!$I$4:$K$2000,MATCH(H$29,カレンダーデータ!$H$4:$H$2000,0),MATCH($C$21,カレンダーデータ!$I$3:$K$3,0)),"No Data")</f>
        <v>9.8775426287858348E-2</v>
      </c>
      <c r="I21" s="182">
        <f ca="1">IFERROR(INDEX(カレンダーデータ!$I$4:$K$2000,MATCH(I$29,カレンダーデータ!$H$4:$H$2000,0),MATCH($C$21,カレンダーデータ!$I$3:$K$3,0)),"No Data")</f>
        <v>4.4531596685016613E-2</v>
      </c>
      <c r="J21" s="182">
        <f ca="1">IFERROR(INDEX(カレンダーデータ!$I$4:$K$2000,MATCH(J$29,カレンダーデータ!$H$4:$H$2000,0),MATCH($C$21,カレンダーデータ!$I$3:$K$3,0)),"No Data")</f>
        <v>3.4233504886370204E-2</v>
      </c>
      <c r="K21" s="182">
        <f ca="1">IFERROR(INDEX(カレンダーデータ!$I$4:$K$2000,MATCH(K$29,カレンダーデータ!$H$4:$H$2000,0),MATCH($C$21,カレンダーデータ!$I$3:$K$3,0)),"No Data")</f>
        <v>3.0600512956575572E-2</v>
      </c>
      <c r="L21" s="182">
        <f ca="1">IFERROR(INDEX(カレンダーデータ!$I$4:$K$2000,MATCH(L$29,カレンダーデータ!$H$4:$H$2000,0),MATCH($C$21,カレンダーデータ!$I$3:$K$3,0)),"No Data")</f>
        <v>4.6112233206949904E-2</v>
      </c>
      <c r="M21" s="182">
        <f ca="1">IFERROR(INDEX(カレンダーデータ!$I$4:$K$2000,MATCH(M$29,カレンダーデータ!$H$4:$H$2000,0),MATCH($C$21,カレンダーデータ!$I$3:$K$3,0)),"No Data")</f>
        <v>6.1442436789619866E-2</v>
      </c>
      <c r="N21" s="182">
        <f ca="1">IFERROR(INDEX(カレンダーデータ!$I$4:$K$2000,MATCH(N$29,カレンダーデータ!$H$4:$H$2000,0),MATCH($C$21,カレンダーデータ!$I$3:$K$3,0)),"No Data")</f>
        <v>5.9176982708522931E-2</v>
      </c>
      <c r="O21" s="182">
        <f ca="1">IFERROR(INDEX(カレンダーデータ!$I$4:$K$2000,MATCH(O$29,カレンダーデータ!$H$4:$H$2000,0),MATCH($C$21,カレンダーデータ!$I$3:$K$3,0)),"No Data")</f>
        <v>3.334776438896505E-2</v>
      </c>
      <c r="P21" s="182">
        <f ca="1">IFERROR(INDEX(カレンダーデータ!$I$4:$K$2000,MATCH(P$29,カレンダーデータ!$H$4:$H$2000,0),MATCH($C$21,カレンダーデータ!$I$3:$K$3,0)),"No Data")</f>
        <v>2.222192915358848E-2</v>
      </c>
      <c r="Q21" s="182">
        <f ca="1">IFERROR(INDEX(カレンダーデータ!$I$4:$K$2000,MATCH(Q$29,カレンダーデータ!$H$4:$H$2000,0),MATCH($C$21,カレンダーデータ!$I$3:$K$3,0)),"No Data")</f>
        <v>2.8194374063332219E-2</v>
      </c>
      <c r="R21" s="182">
        <f ca="1">IFERROR(INDEX(カレンダーデータ!$I$4:$K$2000,MATCH(R$29,カレンダーデータ!$H$4:$H$2000,0),MATCH($C$21,カレンダーデータ!$I$3:$K$3,0)),"No Data")</f>
        <v>2.7635628242328323E-2</v>
      </c>
      <c r="S21" s="182">
        <f ca="1">IFERROR(INDEX(カレンダーデータ!$I$4:$K$2000,MATCH(S$29,カレンダーデータ!$H$4:$H$2000,0),MATCH($C$21,カレンダーデータ!$I$3:$K$3,0)),"No Data")</f>
        <v>2.7263883898446195E-2</v>
      </c>
      <c r="T21" s="182">
        <f ca="1">IFERROR(INDEX(カレンダーデータ!$I$4:$K$2000,MATCH(T$29,カレンダーデータ!$H$4:$H$2000,0),MATCH($C$21,カレンダーデータ!$I$3:$K$3,0)),"No Data")</f>
        <v>6.9867611563061274E-2</v>
      </c>
      <c r="U21" s="182">
        <f ca="1">IFERROR(INDEX(カレンダーデータ!$I$4:$K$2000,MATCH(U$29,カレンダーデータ!$H$4:$H$2000,0),MATCH($C$21,カレンダーデータ!$I$3:$K$3,0)),"No Data")</f>
        <v>8.0189483803941641E-2</v>
      </c>
      <c r="V21" s="182">
        <f ca="1">IFERROR(INDEX(カレンダーデータ!$I$4:$K$2000,MATCH(V$29,カレンダーデータ!$H$4:$H$2000,0),MATCH($C$21,カレンダーデータ!$I$3:$K$3,0)),"No Data")</f>
        <v>6.2712304679694686E-2</v>
      </c>
      <c r="W21" s="182">
        <f ca="1">IFERROR(INDEX(カレンダーデータ!$I$4:$K$2000,MATCH(W$29,カレンダーデータ!$H$4:$H$2000,0),MATCH($C$21,カレンダーデータ!$I$3:$K$3,0)),"No Data")</f>
        <v>5.3235634400308526E-2</v>
      </c>
      <c r="X21" s="182">
        <f ca="1">IFERROR(INDEX(カレンダーデータ!$I$4:$K$2000,MATCH(X$29,カレンダーデータ!$H$4:$H$2000,0),MATCH($C$21,カレンダーデータ!$I$3:$K$3,0)),"No Data")</f>
        <v>4.7575976845151954E-2</v>
      </c>
      <c r="Y21" s="182">
        <f ca="1">IFERROR(INDEX(カレンダーデータ!$I$4:$K$2000,MATCH(Y$29,カレンダーデータ!$H$4:$H$2000,0),MATCH($C$21,カレンダーデータ!$I$3:$K$3,0)),"No Data")</f>
        <v>2.9840323522054533E-2</v>
      </c>
      <c r="Z21" s="182">
        <f ca="1">IFERROR(INDEX(カレンダーデータ!$I$4:$K$2000,MATCH(Z$29,カレンダーデータ!$H$4:$H$2000,0),MATCH($C$21,カレンダーデータ!$I$3:$K$3,0)),"No Data")</f>
        <v>2.7637109335253554E-2</v>
      </c>
      <c r="AA21" s="182">
        <f ca="1">IFERROR(INDEX(カレンダーデータ!$I$4:$K$2000,MATCH(AA$29,カレンダーデータ!$H$4:$H$2000,0),MATCH($C$21,カレンダーデータ!$I$3:$K$3,0)),"No Data")</f>
        <v>4.018946692357097E-2</v>
      </c>
      <c r="AB21" s="182">
        <f ca="1">IFERROR(INDEX(カレンダーデータ!$I$4:$K$2000,MATCH(AB$29,カレンダーデータ!$H$4:$H$2000,0),MATCH($C$21,カレンダーデータ!$I$3:$K$3,0)),"No Data")</f>
        <v>4.6796034103622548E-2</v>
      </c>
      <c r="AC21" s="182">
        <f ca="1">IFERROR(INDEX(カレンダーデータ!$I$4:$K$2000,MATCH(AC$29,カレンダーデータ!$H$4:$H$2000,0),MATCH($C$21,カレンダーデータ!$I$3:$K$3,0)),"No Data")</f>
        <v>3.1285690579151336E-2</v>
      </c>
      <c r="AD21" s="182">
        <f ca="1">IFERROR(INDEX(カレンダーデータ!$I$4:$K$2000,MATCH(AD$29,カレンダーデータ!$H$4:$H$2000,0),MATCH($C$21,カレンダーデータ!$I$3:$K$3,0)),"No Data")</f>
        <v>2.9327055523554309E-2</v>
      </c>
      <c r="AE21" s="182">
        <f ca="1">IFERROR(INDEX(カレンダーデータ!$I$4:$K$2000,MATCH(AE$29,カレンダーデータ!$H$4:$H$2000,0),MATCH($C$21,カレンダーデータ!$I$3:$K$3,0)),"No Data")</f>
        <v>2.4647220380717871E-2</v>
      </c>
      <c r="AF21" s="182">
        <f ca="1">IFERROR(INDEX(カレンダーデータ!$I$4:$K$2000,MATCH(AF$29,カレンダーデータ!$H$4:$H$2000,0),MATCH($C$21,カレンダーデータ!$I$3:$K$3,0)),"No Data")</f>
        <v>2.2890511830033801E-2</v>
      </c>
      <c r="AG21" s="182">
        <f ca="1">IFERROR(INDEX(カレンダーデータ!$I$4:$K$2000,MATCH(AG$29,カレンダーデータ!$H$4:$H$2000,0),MATCH($C$21,カレンダーデータ!$I$3:$K$3,0)),"No Data")</f>
        <v>3.1816159176149002E-2</v>
      </c>
      <c r="AH21" s="182">
        <f ca="1">IFERROR(INDEX(カレンダーデータ!$I$4:$K$2000,MATCH(AH$29,カレンダーデータ!$H$4:$H$2000,0),MATCH($C$21,カレンダーデータ!$I$3:$K$3,0)),"No Data")</f>
        <v>4.0585336066646313E-2</v>
      </c>
      <c r="AI21" s="9"/>
      <c r="AJ21" s="9"/>
      <c r="AK21" s="9"/>
    </row>
    <row r="22" spans="1:55" ht="17.5" customHeight="1" x14ac:dyDescent="0.2">
      <c r="B22" s="327"/>
      <c r="C22" s="180" t="s">
        <v>105</v>
      </c>
      <c r="D22" s="5" t="str">
        <f ca="1">IFERROR(INDEX(カレンダーデータ!$C$4:$C$2000,MATCH(D$29,カレンダーデータ!$B$4:$B$2000,0),MATCH($C$22,カレンダーデータ!$C$3,0)),"")</f>
        <v>元日</v>
      </c>
      <c r="E22" s="5" t="str">
        <f ca="1">IFERROR(INDEX(カレンダーデータ!$C$4:$C$2000,MATCH(E$29,カレンダーデータ!$B$4:$B$2000,0),MATCH($C$22,カレンダーデータ!$C$3,0)),"")</f>
        <v/>
      </c>
      <c r="F22" s="5" t="str">
        <f ca="1">IFERROR(INDEX(カレンダーデータ!$C$4:$C$2000,MATCH(F$29,カレンダーデータ!$B$4:$B$2000,0),MATCH($C$22,カレンダーデータ!$C$3,0)),"")</f>
        <v/>
      </c>
      <c r="G22" s="5" t="str">
        <f ca="1">IFERROR(INDEX(カレンダーデータ!$C$4:$C$2000,MATCH(G$29,カレンダーデータ!$B$4:$B$2000,0),MATCH($C$22,カレンダーデータ!$C$3,0)),"")</f>
        <v/>
      </c>
      <c r="H22" s="5" t="str">
        <f ca="1">IFERROR(INDEX(カレンダーデータ!$C$4:$C$2000,MATCH(H$29,カレンダーデータ!$B$4:$B$2000,0),MATCH($C$22,カレンダーデータ!$C$3,0)),"")</f>
        <v/>
      </c>
      <c r="I22" s="5" t="str">
        <f ca="1">IFERROR(INDEX(カレンダーデータ!$C$4:$C$2000,MATCH(I$29,カレンダーデータ!$B$4:$B$2000,0),MATCH($C$22,カレンダーデータ!$C$3,0)),"")</f>
        <v/>
      </c>
      <c r="J22" s="5" t="str">
        <f ca="1">IFERROR(INDEX(カレンダーデータ!$C$4:$C$2000,MATCH(J$29,カレンダーデータ!$B$4:$B$2000,0),MATCH($C$22,カレンダーデータ!$C$3,0)),"")</f>
        <v/>
      </c>
      <c r="K22" s="5" t="str">
        <f ca="1">IFERROR(INDEX(カレンダーデータ!$C$4:$C$2000,MATCH(K$29,カレンダーデータ!$B$4:$B$2000,0),MATCH($C$22,カレンダーデータ!$C$3,0)),"")</f>
        <v/>
      </c>
      <c r="L22" s="5" t="str">
        <f ca="1">IFERROR(INDEX(カレンダーデータ!$C$4:$C$2000,MATCH(L$29,カレンダーデータ!$B$4:$B$2000,0),MATCH($C$22,カレンダーデータ!$C$3,0)),"")</f>
        <v/>
      </c>
      <c r="M22" s="5" t="str">
        <f ca="1">IFERROR(INDEX(カレンダーデータ!$C$4:$C$2000,MATCH(M$29,カレンダーデータ!$B$4:$B$2000,0),MATCH($C$22,カレンダーデータ!$C$3,0)),"")</f>
        <v/>
      </c>
      <c r="N22" s="5" t="str">
        <f ca="1">IFERROR(INDEX(カレンダーデータ!$C$4:$C$2000,MATCH(N$29,カレンダーデータ!$B$4:$B$2000,0),MATCH($C$22,カレンダーデータ!$C$3,0)),"")</f>
        <v/>
      </c>
      <c r="O22" s="5" t="str">
        <f ca="1">IFERROR(INDEX(カレンダーデータ!$C$4:$C$2000,MATCH(O$29,カレンダーデータ!$B$4:$B$2000,0),MATCH($C$22,カレンダーデータ!$C$3,0)),"")</f>
        <v>成人の日</v>
      </c>
      <c r="P22" s="5" t="str">
        <f ca="1">IFERROR(INDEX(カレンダーデータ!$C$4:$C$2000,MATCH(P$29,カレンダーデータ!$B$4:$B$2000,0),MATCH($C$22,カレンダーデータ!$C$3,0)),"")</f>
        <v/>
      </c>
      <c r="Q22" s="5" t="str">
        <f ca="1">IFERROR(INDEX(カレンダーデータ!$C$4:$C$2000,MATCH(Q$29,カレンダーデータ!$B$4:$B$2000,0),MATCH($C$22,カレンダーデータ!$C$3,0)),"")</f>
        <v/>
      </c>
      <c r="R22" s="5" t="str">
        <f ca="1">IFERROR(INDEX(カレンダーデータ!$C$4:$C$2000,MATCH(R$29,カレンダーデータ!$B$4:$B$2000,0),MATCH($C$22,カレンダーデータ!$C$3,0)),"")</f>
        <v/>
      </c>
      <c r="S22" s="5" t="str">
        <f ca="1">IFERROR(INDEX(カレンダーデータ!$C$4:$C$2000,MATCH(S$29,カレンダーデータ!$B$4:$B$2000,0),MATCH($C$22,カレンダーデータ!$C$3,0)),"")</f>
        <v/>
      </c>
      <c r="T22" s="5" t="str">
        <f ca="1">IFERROR(INDEX(カレンダーデータ!$C$4:$C$2000,MATCH(T$29,カレンダーデータ!$B$4:$B$2000,0),MATCH($C$22,カレンダーデータ!$C$3,0)),"")</f>
        <v/>
      </c>
      <c r="U22" s="5" t="str">
        <f ca="1">IFERROR(INDEX(カレンダーデータ!$C$4:$C$2000,MATCH(U$29,カレンダーデータ!$B$4:$B$2000,0),MATCH($C$22,カレンダーデータ!$C$3,0)),"")</f>
        <v/>
      </c>
      <c r="V22" s="5" t="str">
        <f ca="1">IFERROR(INDEX(カレンダーデータ!$C$4:$C$2000,MATCH(V$29,カレンダーデータ!$B$4:$B$2000,0),MATCH($C$22,カレンダーデータ!$C$3,0)),"")</f>
        <v/>
      </c>
      <c r="W22" s="5" t="str">
        <f ca="1">IFERROR(INDEX(カレンダーデータ!$C$4:$C$2000,MATCH(W$29,カレンダーデータ!$B$4:$B$2000,0),MATCH($C$22,カレンダーデータ!$C$3,0)),"")</f>
        <v/>
      </c>
      <c r="X22" s="5" t="str">
        <f ca="1">IFERROR(INDEX(カレンダーデータ!$C$4:$C$2000,MATCH(X$29,カレンダーデータ!$B$4:$B$2000,0),MATCH($C$22,カレンダーデータ!$C$3,0)),"")</f>
        <v/>
      </c>
      <c r="Y22" s="5" t="str">
        <f ca="1">IFERROR(INDEX(カレンダーデータ!$C$4:$C$2000,MATCH(Y$29,カレンダーデータ!$B$4:$B$2000,0),MATCH($C$22,カレンダーデータ!$C$3,0)),"")</f>
        <v/>
      </c>
      <c r="Z22" s="5" t="str">
        <f ca="1">IFERROR(INDEX(カレンダーデータ!$C$4:$C$2000,MATCH(Z$29,カレンダーデータ!$B$4:$B$2000,0),MATCH($C$22,カレンダーデータ!$C$3,0)),"")</f>
        <v/>
      </c>
      <c r="AA22" s="5" t="str">
        <f ca="1">IFERROR(INDEX(カレンダーデータ!$C$4:$C$2000,MATCH(AA$29,カレンダーデータ!$B$4:$B$2000,0),MATCH($C$22,カレンダーデータ!$C$3,0)),"")</f>
        <v/>
      </c>
      <c r="AB22" s="5" t="str">
        <f ca="1">IFERROR(INDEX(カレンダーデータ!$C$4:$C$2000,MATCH(AB$29,カレンダーデータ!$B$4:$B$2000,0),MATCH($C$22,カレンダーデータ!$C$3,0)),"")</f>
        <v/>
      </c>
      <c r="AC22" s="5" t="str">
        <f ca="1">IFERROR(INDEX(カレンダーデータ!$C$4:$C$2000,MATCH(AC$29,カレンダーデータ!$B$4:$B$2000,0),MATCH($C$22,カレンダーデータ!$C$3,0)),"")</f>
        <v/>
      </c>
      <c r="AD22" s="5" t="str">
        <f ca="1">IFERROR(INDEX(カレンダーデータ!$C$4:$C$2000,MATCH(AD$29,カレンダーデータ!$B$4:$B$2000,0),MATCH($C$22,カレンダーデータ!$C$3,0)),"")</f>
        <v/>
      </c>
      <c r="AE22" s="5" t="str">
        <f ca="1">IFERROR(INDEX(カレンダーデータ!$C$4:$C$2000,MATCH(AE$29,カレンダーデータ!$B$4:$B$2000,0),MATCH($C$22,カレンダーデータ!$C$3,0)),"")</f>
        <v/>
      </c>
      <c r="AF22" s="5" t="str">
        <f ca="1">IFERROR(INDEX(カレンダーデータ!$C$4:$C$2000,MATCH(AF$29,カレンダーデータ!$B$4:$B$2000,0),MATCH($C$22,カレンダーデータ!$C$3,0)),"")</f>
        <v/>
      </c>
      <c r="AG22" s="5" t="str">
        <f ca="1">IFERROR(INDEX(カレンダーデータ!$C$4:$C$2000,MATCH(AG$29,カレンダーデータ!$B$4:$B$2000,0),MATCH($C$22,カレンダーデータ!$C$3,0)),"")</f>
        <v/>
      </c>
      <c r="AH22" s="5" t="str">
        <f ca="1">IFERROR(INDEX(カレンダーデータ!$C$4:$C$2000,MATCH(AH$29,カレンダーデータ!$B$4:$B$2000,0),MATCH($C$22,カレンダーデータ!$C$3,0)),"")</f>
        <v/>
      </c>
      <c r="AI22" s="9"/>
      <c r="AJ22" s="9"/>
      <c r="AK22" s="9"/>
    </row>
    <row r="23" spans="1:55" ht="17.5" customHeight="1" x14ac:dyDescent="0.2">
      <c r="B23" s="327"/>
      <c r="C23" s="180" t="s">
        <v>106</v>
      </c>
      <c r="D23" s="5" t="str">
        <f ca="1">IFERROR(INDEX(カレンダーデータ!$F$4:$F$2000,MATCH(D$29,カレンダーデータ!$E$4:$E$2000,0),MATCH($C$23,カレンダーデータ!$F$3,0)),"")</f>
        <v>祝日</v>
      </c>
      <c r="E23" s="5" t="str">
        <f ca="1">IFERROR(INDEX(カレンダーデータ!$F$4:$F$2000,MATCH(E$29,カレンダーデータ!$E$4:$E$2000,0),MATCH($C$23,カレンダーデータ!$F$3,0)),"")</f>
        <v>祝日</v>
      </c>
      <c r="F23" s="5" t="str">
        <f ca="1">IFERROR(INDEX(カレンダーデータ!$F$4:$F$2000,MATCH(F$29,カレンダーデータ!$E$4:$E$2000,0),MATCH($C$23,カレンダーデータ!$F$3,0)),"")</f>
        <v/>
      </c>
      <c r="G23" s="5" t="str">
        <f ca="1">IFERROR(INDEX(カレンダーデータ!$F$4:$F$2000,MATCH(G$29,カレンダーデータ!$E$4:$E$2000,0),MATCH($C$23,カレンダーデータ!$F$3,0)),"")</f>
        <v/>
      </c>
      <c r="H23" s="5" t="str">
        <f ca="1">IFERROR(INDEX(カレンダーデータ!$F$4:$F$2000,MATCH(H$29,カレンダーデータ!$E$4:$E$2000,0),MATCH($C$23,カレンダーデータ!$F$3,0)),"")</f>
        <v/>
      </c>
      <c r="I23" s="5" t="str">
        <f ca="1">IFERROR(INDEX(カレンダーデータ!$F$4:$F$2000,MATCH(I$29,カレンダーデータ!$E$4:$E$2000,0),MATCH($C$23,カレンダーデータ!$F$3,0)),"")</f>
        <v/>
      </c>
      <c r="J23" s="5" t="str">
        <f ca="1">IFERROR(INDEX(カレンダーデータ!$F$4:$F$2000,MATCH(J$29,カレンダーデータ!$E$4:$E$2000,0),MATCH($C$23,カレンダーデータ!$F$3,0)),"")</f>
        <v/>
      </c>
      <c r="K23" s="5" t="str">
        <f ca="1">IFERROR(INDEX(カレンダーデータ!$F$4:$F$2000,MATCH(K$29,カレンダーデータ!$E$4:$E$2000,0),MATCH($C$23,カレンダーデータ!$F$3,0)),"")</f>
        <v/>
      </c>
      <c r="L23" s="5" t="str">
        <f ca="1">IFERROR(INDEX(カレンダーデータ!$F$4:$F$2000,MATCH(L$29,カレンダーデータ!$E$4:$E$2000,0),MATCH($C$23,カレンダーデータ!$F$3,0)),"")</f>
        <v/>
      </c>
      <c r="M23" s="5" t="str">
        <f ca="1">IFERROR(INDEX(カレンダーデータ!$F$4:$F$2000,MATCH(M$29,カレンダーデータ!$E$4:$E$2000,0),MATCH($C$23,カレンダーデータ!$F$3,0)),"")</f>
        <v/>
      </c>
      <c r="N23" s="5" t="str">
        <f ca="1">IFERROR(INDEX(カレンダーデータ!$F$4:$F$2000,MATCH(N$29,カレンダーデータ!$E$4:$E$2000,0),MATCH($C$23,カレンダーデータ!$F$3,0)),"")</f>
        <v/>
      </c>
      <c r="O23" s="5" t="str">
        <f ca="1">IFERROR(INDEX(カレンダーデータ!$F$4:$F$2000,MATCH(O$29,カレンダーデータ!$E$4:$E$2000,0),MATCH($C$23,カレンダーデータ!$F$3,0)),"")</f>
        <v/>
      </c>
      <c r="P23" s="5" t="str">
        <f ca="1">IFERROR(INDEX(カレンダーデータ!$F$4:$F$2000,MATCH(P$29,カレンダーデータ!$E$4:$E$2000,0),MATCH($C$23,カレンダーデータ!$F$3,0)),"")</f>
        <v/>
      </c>
      <c r="Q23" s="5" t="str">
        <f ca="1">IFERROR(INDEX(カレンダーデータ!$F$4:$F$2000,MATCH(Q$29,カレンダーデータ!$E$4:$E$2000,0),MATCH($C$23,カレンダーデータ!$F$3,0)),"")</f>
        <v/>
      </c>
      <c r="R23" s="5" t="str">
        <f ca="1">IFERROR(INDEX(カレンダーデータ!$F$4:$F$2000,MATCH(R$29,カレンダーデータ!$E$4:$E$2000,0),MATCH($C$23,カレンダーデータ!$F$3,0)),"")</f>
        <v/>
      </c>
      <c r="S23" s="5" t="str">
        <f ca="1">IFERROR(INDEX(カレンダーデータ!$F$4:$F$2000,MATCH(S$29,カレンダーデータ!$E$4:$E$2000,0),MATCH($C$23,カレンダーデータ!$F$3,0)),"")</f>
        <v/>
      </c>
      <c r="T23" s="5" t="str">
        <f ca="1">IFERROR(INDEX(カレンダーデータ!$F$4:$F$2000,MATCH(T$29,カレンダーデータ!$E$4:$E$2000,0),MATCH($C$23,カレンダーデータ!$F$3,0)),"")</f>
        <v/>
      </c>
      <c r="U23" s="5" t="str">
        <f ca="1">IFERROR(INDEX(カレンダーデータ!$F$4:$F$2000,MATCH(U$29,カレンダーデータ!$E$4:$E$2000,0),MATCH($C$23,カレンダーデータ!$F$3,0)),"")</f>
        <v/>
      </c>
      <c r="V23" s="5" t="str">
        <f ca="1">IFERROR(INDEX(カレンダーデータ!$F$4:$F$2000,MATCH(V$29,カレンダーデータ!$E$4:$E$2000,0),MATCH($C$23,カレンダーデータ!$F$3,0)),"")</f>
        <v>祝日</v>
      </c>
      <c r="W23" s="5" t="str">
        <f ca="1">IFERROR(INDEX(カレンダーデータ!$F$4:$F$2000,MATCH(W$29,カレンダーデータ!$E$4:$E$2000,0),MATCH($C$23,カレンダーデータ!$F$3,0)),"")</f>
        <v/>
      </c>
      <c r="X23" s="5" t="str">
        <f ca="1">IFERROR(INDEX(カレンダーデータ!$F$4:$F$2000,MATCH(X$29,カレンダーデータ!$E$4:$E$2000,0),MATCH($C$23,カレンダーデータ!$F$3,0)),"")</f>
        <v/>
      </c>
      <c r="Y23" s="5" t="str">
        <f ca="1">IFERROR(INDEX(カレンダーデータ!$F$4:$F$2000,MATCH(Y$29,カレンダーデータ!$E$4:$E$2000,0),MATCH($C$23,カレンダーデータ!$F$3,0)),"")</f>
        <v/>
      </c>
      <c r="Z23" s="5" t="str">
        <f ca="1">IFERROR(INDEX(カレンダーデータ!$F$4:$F$2000,MATCH(Z$29,カレンダーデータ!$E$4:$E$2000,0),MATCH($C$23,カレンダーデータ!$F$3,0)),"")</f>
        <v/>
      </c>
      <c r="AA23" s="5" t="str">
        <f ca="1">IFERROR(INDEX(カレンダーデータ!$F$4:$F$2000,MATCH(AA$29,カレンダーデータ!$E$4:$E$2000,0),MATCH($C$23,カレンダーデータ!$F$3,0)),"")</f>
        <v/>
      </c>
      <c r="AB23" s="5" t="str">
        <f ca="1">IFERROR(INDEX(カレンダーデータ!$F$4:$F$2000,MATCH(AB$29,カレンダーデータ!$E$4:$E$2000,0),MATCH($C$23,カレンダーデータ!$F$3,0)),"")</f>
        <v/>
      </c>
      <c r="AC23" s="5" t="str">
        <f ca="1">IFERROR(INDEX(カレンダーデータ!$F$4:$F$2000,MATCH(AC$29,カレンダーデータ!$E$4:$E$2000,0),MATCH($C$23,カレンダーデータ!$F$3,0)),"")</f>
        <v/>
      </c>
      <c r="AD23" s="5" t="str">
        <f ca="1">IFERROR(INDEX(カレンダーデータ!$F$4:$F$2000,MATCH(AD$29,カレンダーデータ!$E$4:$E$2000,0),MATCH($C$23,カレンダーデータ!$F$3,0)),"")</f>
        <v/>
      </c>
      <c r="AE23" s="5" t="str">
        <f ca="1">IFERROR(INDEX(カレンダーデータ!$F$4:$F$2000,MATCH(AE$29,カレンダーデータ!$E$4:$E$2000,0),MATCH($C$23,カレンダーデータ!$F$3,0)),"")</f>
        <v/>
      </c>
      <c r="AF23" s="5" t="str">
        <f ca="1">IFERROR(INDEX(カレンダーデータ!$F$4:$F$2000,MATCH(AF$29,カレンダーデータ!$E$4:$E$2000,0),MATCH($C$23,カレンダーデータ!$F$3,0)),"")</f>
        <v/>
      </c>
      <c r="AG23" s="5" t="str">
        <f ca="1">IFERROR(INDEX(カレンダーデータ!$F$4:$F$2000,MATCH(AG$29,カレンダーデータ!$E$4:$E$2000,0),MATCH($C$23,カレンダーデータ!$F$3,0)),"")</f>
        <v/>
      </c>
      <c r="AH23" s="5" t="str">
        <f ca="1">IFERROR(INDEX(カレンダーデータ!$F$4:$F$2000,MATCH(AH$29,カレンダーデータ!$E$4:$E$2000,0),MATCH($C$23,カレンダーデータ!$F$3,0)),"")</f>
        <v/>
      </c>
      <c r="AI23" s="9"/>
      <c r="AJ23" s="9"/>
      <c r="AK23" s="9"/>
    </row>
    <row r="24" spans="1:55" ht="17.5" customHeight="1" outlineLevel="1" x14ac:dyDescent="0.2">
      <c r="B24" s="327"/>
      <c r="C24" s="180" t="s">
        <v>175</v>
      </c>
      <c r="D24" s="5" t="str">
        <f ca="1">IFERROR(IF(ISBLANK(INDEX(カレンダーデータ!$N$4:$R$2000,MATCH(D$29,カレンダーデータ!$M$4:$M$2000,0),MATCH($C24,カレンダーデータ!$N$3:$R$3,0))),"",INDEX(カレンダーデータ!$N$4:$R$2000,MATCH(D$29,カレンダーデータ!$M$4:$M$2000,0),MATCH($C24,カレンダーデータ!$N$3:$R$3,0))),"")</f>
        <v/>
      </c>
      <c r="E24" s="5" t="str">
        <f ca="1">IFERROR(IF(ISBLANK(INDEX(カレンダーデータ!$N$4:$R$2000,MATCH(E$29,カレンダーデータ!$M$4:$M$2000,0),MATCH($C24,カレンダーデータ!$N$3:$R$3,0))),"",INDEX(カレンダーデータ!$N$4:$R$2000,MATCH(E$29,カレンダーデータ!$M$4:$M$2000,0),MATCH($C24,カレンダーデータ!$N$3:$R$3,0))),"")</f>
        <v/>
      </c>
      <c r="F24" s="5" t="str">
        <f ca="1">IFERROR(IF(ISBLANK(INDEX(カレンダーデータ!$N$4:$R$2000,MATCH(F$29,カレンダーデータ!$M$4:$M$2000,0),MATCH($C24,カレンダーデータ!$N$3:$R$3,0))),"",INDEX(カレンダーデータ!$N$4:$R$2000,MATCH(F$29,カレンダーデータ!$M$4:$M$2000,0),MATCH($C24,カレンダーデータ!$N$3:$R$3,0))),"")</f>
        <v/>
      </c>
      <c r="G24" s="5" t="str">
        <f ca="1">IFERROR(IF(ISBLANK(INDEX(カレンダーデータ!$N$4:$R$2000,MATCH(G$29,カレンダーデータ!$M$4:$M$2000,0),MATCH($C24,カレンダーデータ!$N$3:$R$3,0))),"",INDEX(カレンダーデータ!$N$4:$R$2000,MATCH(G$29,カレンダーデータ!$M$4:$M$2000,0),MATCH($C24,カレンダーデータ!$N$3:$R$3,0))),"")</f>
        <v/>
      </c>
      <c r="H24" s="5" t="str">
        <f ca="1">IFERROR(IF(ISBLANK(INDEX(カレンダーデータ!$N$4:$R$2000,MATCH(H$29,カレンダーデータ!$M$4:$M$2000,0),MATCH($C24,カレンダーデータ!$N$3:$R$3,0))),"",INDEX(カレンダーデータ!$N$4:$R$2000,MATCH(H$29,カレンダーデータ!$M$4:$M$2000,0),MATCH($C24,カレンダーデータ!$N$3:$R$3,0))),"")</f>
        <v/>
      </c>
      <c r="I24" s="5" t="str">
        <f ca="1">IFERROR(IF(ISBLANK(INDEX(カレンダーデータ!$N$4:$R$2000,MATCH(I$29,カレンダーデータ!$M$4:$M$2000,0),MATCH($C24,カレンダーデータ!$N$3:$R$3,0))),"",INDEX(カレンダーデータ!$N$4:$R$2000,MATCH(I$29,カレンダーデータ!$M$4:$M$2000,0),MATCH($C24,カレンダーデータ!$N$3:$R$3,0))),"")</f>
        <v/>
      </c>
      <c r="J24" s="5" t="str">
        <f ca="1">IFERROR(IF(ISBLANK(INDEX(カレンダーデータ!$N$4:$R$2000,MATCH(J$29,カレンダーデータ!$M$4:$M$2000,0),MATCH($C24,カレンダーデータ!$N$3:$R$3,0))),"",INDEX(カレンダーデータ!$N$4:$R$2000,MATCH(J$29,カレンダーデータ!$M$4:$M$2000,0),MATCH($C24,カレンダーデータ!$N$3:$R$3,0))),"")</f>
        <v/>
      </c>
      <c r="K24" s="5" t="str">
        <f ca="1">IFERROR(IF(ISBLANK(INDEX(カレンダーデータ!$N$4:$R$2000,MATCH(K$29,カレンダーデータ!$M$4:$M$2000,0),MATCH($C24,カレンダーデータ!$N$3:$R$3,0))),"",INDEX(カレンダーデータ!$N$4:$R$2000,MATCH(K$29,カレンダーデータ!$M$4:$M$2000,0),MATCH($C24,カレンダーデータ!$N$3:$R$3,0))),"")</f>
        <v/>
      </c>
      <c r="L24" s="5" t="str">
        <f ca="1">IFERROR(IF(ISBLANK(INDEX(カレンダーデータ!$N$4:$R$2000,MATCH(L$29,カレンダーデータ!$M$4:$M$2000,0),MATCH($C24,カレンダーデータ!$N$3:$R$3,0))),"",INDEX(カレンダーデータ!$N$4:$R$2000,MATCH(L$29,カレンダーデータ!$M$4:$M$2000,0),MATCH($C24,カレンダーデータ!$N$3:$R$3,0))),"")</f>
        <v/>
      </c>
      <c r="M24" s="5" t="str">
        <f ca="1">IFERROR(IF(ISBLANK(INDEX(カレンダーデータ!$N$4:$R$2000,MATCH(M$29,カレンダーデータ!$M$4:$M$2000,0),MATCH($C24,カレンダーデータ!$N$3:$R$3,0))),"",INDEX(カレンダーデータ!$N$4:$R$2000,MATCH(M$29,カレンダーデータ!$M$4:$M$2000,0),MATCH($C24,カレンダーデータ!$N$3:$R$3,0))),"")</f>
        <v/>
      </c>
      <c r="N24" s="5" t="str">
        <f ca="1">IFERROR(IF(ISBLANK(INDEX(カレンダーデータ!$N$4:$R$2000,MATCH(N$29,カレンダーデータ!$M$4:$M$2000,0),MATCH($C24,カレンダーデータ!$N$3:$R$3,0))),"",INDEX(カレンダーデータ!$N$4:$R$2000,MATCH(N$29,カレンダーデータ!$M$4:$M$2000,0),MATCH($C24,カレンダーデータ!$N$3:$R$3,0))),"")</f>
        <v/>
      </c>
      <c r="O24" s="5" t="str">
        <f ca="1">IFERROR(IF(ISBLANK(INDEX(カレンダーデータ!$N$4:$R$2000,MATCH(O$29,カレンダーデータ!$M$4:$M$2000,0),MATCH($C24,カレンダーデータ!$N$3:$R$3,0))),"",INDEX(カレンダーデータ!$N$4:$R$2000,MATCH(O$29,カレンダーデータ!$M$4:$M$2000,0),MATCH($C24,カレンダーデータ!$N$3:$R$3,0))),"")</f>
        <v/>
      </c>
      <c r="P24" s="5" t="str">
        <f ca="1">IFERROR(IF(ISBLANK(INDEX(カレンダーデータ!$N$4:$R$2000,MATCH(P$29,カレンダーデータ!$M$4:$M$2000,0),MATCH($C24,カレンダーデータ!$N$3:$R$3,0))),"",INDEX(カレンダーデータ!$N$4:$R$2000,MATCH(P$29,カレンダーデータ!$M$4:$M$2000,0),MATCH($C24,カレンダーデータ!$N$3:$R$3,0))),"")</f>
        <v/>
      </c>
      <c r="Q24" s="5" t="str">
        <f ca="1">IFERROR(IF(ISBLANK(INDEX(カレンダーデータ!$N$4:$R$2000,MATCH(Q$29,カレンダーデータ!$M$4:$M$2000,0),MATCH($C24,カレンダーデータ!$N$3:$R$3,0))),"",INDEX(カレンダーデータ!$N$4:$R$2000,MATCH(Q$29,カレンダーデータ!$M$4:$M$2000,0),MATCH($C24,カレンダーデータ!$N$3:$R$3,0))),"")</f>
        <v/>
      </c>
      <c r="R24" s="5" t="str">
        <f ca="1">IFERROR(IF(ISBLANK(INDEX(カレンダーデータ!$N$4:$R$2000,MATCH(R$29,カレンダーデータ!$M$4:$M$2000,0),MATCH($C24,カレンダーデータ!$N$3:$R$3,0))),"",INDEX(カレンダーデータ!$N$4:$R$2000,MATCH(R$29,カレンダーデータ!$M$4:$M$2000,0),MATCH($C24,カレンダーデータ!$N$3:$R$3,0))),"")</f>
        <v/>
      </c>
      <c r="S24" s="5" t="str">
        <f ca="1">IFERROR(IF(ISBLANK(INDEX(カレンダーデータ!$N$4:$R$2000,MATCH(S$29,カレンダーデータ!$M$4:$M$2000,0),MATCH($C24,カレンダーデータ!$N$3:$R$3,0))),"",INDEX(カレンダーデータ!$N$4:$R$2000,MATCH(S$29,カレンダーデータ!$M$4:$M$2000,0),MATCH($C24,カレンダーデータ!$N$3:$R$3,0))),"")</f>
        <v/>
      </c>
      <c r="T24" s="5" t="str">
        <f ca="1">IFERROR(IF(ISBLANK(INDEX(カレンダーデータ!$N$4:$R$2000,MATCH(T$29,カレンダーデータ!$M$4:$M$2000,0),MATCH($C24,カレンダーデータ!$N$3:$R$3,0))),"",INDEX(カレンダーデータ!$N$4:$R$2000,MATCH(T$29,カレンダーデータ!$M$4:$M$2000,0),MATCH($C24,カレンダーデータ!$N$3:$R$3,0))),"")</f>
        <v/>
      </c>
      <c r="U24" s="5" t="str">
        <f ca="1">IFERROR(IF(ISBLANK(INDEX(カレンダーデータ!$N$4:$R$2000,MATCH(U$29,カレンダーデータ!$M$4:$M$2000,0),MATCH($C24,カレンダーデータ!$N$3:$R$3,0))),"",INDEX(カレンダーデータ!$N$4:$R$2000,MATCH(U$29,カレンダーデータ!$M$4:$M$2000,0),MATCH($C24,カレンダーデータ!$N$3:$R$3,0))),"")</f>
        <v/>
      </c>
      <c r="V24" s="5" t="str">
        <f ca="1">IFERROR(IF(ISBLANK(INDEX(カレンダーデータ!$N$4:$R$2000,MATCH(V$29,カレンダーデータ!$M$4:$M$2000,0),MATCH($C24,カレンダーデータ!$N$3:$R$3,0))),"",INDEX(カレンダーデータ!$N$4:$R$2000,MATCH(V$29,カレンダーデータ!$M$4:$M$2000,0),MATCH($C24,カレンダーデータ!$N$3:$R$3,0))),"")</f>
        <v/>
      </c>
      <c r="W24" s="5" t="str">
        <f ca="1">IFERROR(IF(ISBLANK(INDEX(カレンダーデータ!$N$4:$R$2000,MATCH(W$29,カレンダーデータ!$M$4:$M$2000,0),MATCH($C24,カレンダーデータ!$N$3:$R$3,0))),"",INDEX(カレンダーデータ!$N$4:$R$2000,MATCH(W$29,カレンダーデータ!$M$4:$M$2000,0),MATCH($C24,カレンダーデータ!$N$3:$R$3,0))),"")</f>
        <v/>
      </c>
      <c r="X24" s="5" t="str">
        <f ca="1">IFERROR(IF(ISBLANK(INDEX(カレンダーデータ!$N$4:$R$2000,MATCH(X$29,カレンダーデータ!$M$4:$M$2000,0),MATCH($C24,カレンダーデータ!$N$3:$R$3,0))),"",INDEX(カレンダーデータ!$N$4:$R$2000,MATCH(X$29,カレンダーデータ!$M$4:$M$2000,0),MATCH($C24,カレンダーデータ!$N$3:$R$3,0))),"")</f>
        <v/>
      </c>
      <c r="Y24" s="5" t="str">
        <f ca="1">IFERROR(IF(ISBLANK(INDEX(カレンダーデータ!$N$4:$R$2000,MATCH(Y$29,カレンダーデータ!$M$4:$M$2000,0),MATCH($C24,カレンダーデータ!$N$3:$R$3,0))),"",INDEX(カレンダーデータ!$N$4:$R$2000,MATCH(Y$29,カレンダーデータ!$M$4:$M$2000,0),MATCH($C24,カレンダーデータ!$N$3:$R$3,0))),"")</f>
        <v/>
      </c>
      <c r="Z24" s="5" t="str">
        <f ca="1">IFERROR(IF(ISBLANK(INDEX(カレンダーデータ!$N$4:$R$2000,MATCH(Z$29,カレンダーデータ!$M$4:$M$2000,0),MATCH($C24,カレンダーデータ!$N$3:$R$3,0))),"",INDEX(カレンダーデータ!$N$4:$R$2000,MATCH(Z$29,カレンダーデータ!$M$4:$M$2000,0),MATCH($C24,カレンダーデータ!$N$3:$R$3,0))),"")</f>
        <v/>
      </c>
      <c r="AA24" s="5" t="str">
        <f ca="1">IFERROR(IF(ISBLANK(INDEX(カレンダーデータ!$N$4:$R$2000,MATCH(AA$29,カレンダーデータ!$M$4:$M$2000,0),MATCH($C24,カレンダーデータ!$N$3:$R$3,0))),"",INDEX(カレンダーデータ!$N$4:$R$2000,MATCH(AA$29,カレンダーデータ!$M$4:$M$2000,0),MATCH($C24,カレンダーデータ!$N$3:$R$3,0))),"")</f>
        <v/>
      </c>
      <c r="AB24" s="5" t="str">
        <f ca="1">IFERROR(IF(ISBLANK(INDEX(カレンダーデータ!$N$4:$R$2000,MATCH(AB$29,カレンダーデータ!$M$4:$M$2000,0),MATCH($C24,カレンダーデータ!$N$3:$R$3,0))),"",INDEX(カレンダーデータ!$N$4:$R$2000,MATCH(AB$29,カレンダーデータ!$M$4:$M$2000,0),MATCH($C24,カレンダーデータ!$N$3:$R$3,0))),"")</f>
        <v/>
      </c>
      <c r="AC24" s="5" t="str">
        <f ca="1">IFERROR(IF(ISBLANK(INDEX(カレンダーデータ!$N$4:$R$2000,MATCH(AC$29,カレンダーデータ!$M$4:$M$2000,0),MATCH($C24,カレンダーデータ!$N$3:$R$3,0))),"",INDEX(カレンダーデータ!$N$4:$R$2000,MATCH(AC$29,カレンダーデータ!$M$4:$M$2000,0),MATCH($C24,カレンダーデータ!$N$3:$R$3,0))),"")</f>
        <v/>
      </c>
      <c r="AD24" s="5" t="str">
        <f ca="1">IFERROR(IF(ISBLANK(INDEX(カレンダーデータ!$N$4:$R$2000,MATCH(AD$29,カレンダーデータ!$M$4:$M$2000,0),MATCH($C24,カレンダーデータ!$N$3:$R$3,0))),"",INDEX(カレンダーデータ!$N$4:$R$2000,MATCH(AD$29,カレンダーデータ!$M$4:$M$2000,0),MATCH($C24,カレンダーデータ!$N$3:$R$3,0))),"")</f>
        <v/>
      </c>
      <c r="AE24" s="5" t="str">
        <f ca="1">IFERROR(IF(ISBLANK(INDEX(カレンダーデータ!$N$4:$R$2000,MATCH(AE$29,カレンダーデータ!$M$4:$M$2000,0),MATCH($C24,カレンダーデータ!$N$3:$R$3,0))),"",INDEX(カレンダーデータ!$N$4:$R$2000,MATCH(AE$29,カレンダーデータ!$M$4:$M$2000,0),MATCH($C24,カレンダーデータ!$N$3:$R$3,0))),"")</f>
        <v/>
      </c>
      <c r="AF24" s="5" t="str">
        <f ca="1">IFERROR(IF(ISBLANK(INDEX(カレンダーデータ!$N$4:$R$2000,MATCH(AF$29,カレンダーデータ!$M$4:$M$2000,0),MATCH($C24,カレンダーデータ!$N$3:$R$3,0))),"",INDEX(カレンダーデータ!$N$4:$R$2000,MATCH(AF$29,カレンダーデータ!$M$4:$M$2000,0),MATCH($C24,カレンダーデータ!$N$3:$R$3,0))),"")</f>
        <v/>
      </c>
      <c r="AG24" s="5" t="str">
        <f ca="1">IFERROR(IF(ISBLANK(INDEX(カレンダーデータ!$N$4:$R$2000,MATCH(AG$29,カレンダーデータ!$M$4:$M$2000,0),MATCH($C24,カレンダーデータ!$N$3:$R$3,0))),"",INDEX(カレンダーデータ!$N$4:$R$2000,MATCH(AG$29,カレンダーデータ!$M$4:$M$2000,0),MATCH($C24,カレンダーデータ!$N$3:$R$3,0))),"")</f>
        <v/>
      </c>
      <c r="AH24" s="5" t="str">
        <f ca="1">IFERROR(IF(ISBLANK(INDEX(カレンダーデータ!$N$4:$R$2000,MATCH(AH$29,カレンダーデータ!$M$4:$M$2000,0),MATCH($C24,カレンダーデータ!$N$3:$R$3,0))),"",INDEX(カレンダーデータ!$N$4:$R$2000,MATCH(AH$29,カレンダーデータ!$M$4:$M$2000,0),MATCH($C24,カレンダーデータ!$N$3:$R$3,0))),"")</f>
        <v/>
      </c>
      <c r="AI24" s="9"/>
      <c r="AJ24" s="9"/>
      <c r="AK24" s="9"/>
    </row>
    <row r="25" spans="1:55" ht="17.5" customHeight="1" outlineLevel="1" x14ac:dyDescent="0.2">
      <c r="B25" s="327"/>
      <c r="C25" s="180" t="s">
        <v>176</v>
      </c>
      <c r="D25" s="5" t="str">
        <f ca="1">IFERROR(IF(ISBLANK(INDEX(カレンダーデータ!$N$4:$R$2000,MATCH(D$29,カレンダーデータ!$M$4:$M$2000,0),MATCH($C25,カレンダーデータ!$N$3:$R$3,0))),"",INDEX(カレンダーデータ!$N$4:$R$2000,MATCH(D$29,カレンダーデータ!$M$4:$M$2000,0),MATCH($C25,カレンダーデータ!$N$3:$R$3,0))),"")</f>
        <v/>
      </c>
      <c r="E25" s="5" t="str">
        <f ca="1">IFERROR(IF(ISBLANK(INDEX(カレンダーデータ!$N$4:$R$2000,MATCH(E$29,カレンダーデータ!$M$4:$M$2000,0),MATCH($C25,カレンダーデータ!$N$3:$R$3,0))),"",INDEX(カレンダーデータ!$N$4:$R$2000,MATCH(E$29,カレンダーデータ!$M$4:$M$2000,0),MATCH($C25,カレンダーデータ!$N$3:$R$3,0))),"")</f>
        <v/>
      </c>
      <c r="F25" s="5" t="str">
        <f ca="1">IFERROR(IF(ISBLANK(INDEX(カレンダーデータ!$N$4:$R$2000,MATCH(F$29,カレンダーデータ!$M$4:$M$2000,0),MATCH($C25,カレンダーデータ!$N$3:$R$3,0))),"",INDEX(カレンダーデータ!$N$4:$R$2000,MATCH(F$29,カレンダーデータ!$M$4:$M$2000,0),MATCH($C25,カレンダーデータ!$N$3:$R$3,0))),"")</f>
        <v/>
      </c>
      <c r="G25" s="5" t="str">
        <f ca="1">IFERROR(IF(ISBLANK(INDEX(カレンダーデータ!$N$4:$R$2000,MATCH(G$29,カレンダーデータ!$M$4:$M$2000,0),MATCH($C25,カレンダーデータ!$N$3:$R$3,0))),"",INDEX(カレンダーデータ!$N$4:$R$2000,MATCH(G$29,カレンダーデータ!$M$4:$M$2000,0),MATCH($C25,カレンダーデータ!$N$3:$R$3,0))),"")</f>
        <v/>
      </c>
      <c r="H25" s="5" t="str">
        <f ca="1">IFERROR(IF(ISBLANK(INDEX(カレンダーデータ!$N$4:$R$2000,MATCH(H$29,カレンダーデータ!$M$4:$M$2000,0),MATCH($C25,カレンダーデータ!$N$3:$R$3,0))),"",INDEX(カレンダーデータ!$N$4:$R$2000,MATCH(H$29,カレンダーデータ!$M$4:$M$2000,0),MATCH($C25,カレンダーデータ!$N$3:$R$3,0))),"")</f>
        <v/>
      </c>
      <c r="I25" s="5" t="str">
        <f ca="1">IFERROR(IF(ISBLANK(INDEX(カレンダーデータ!$N$4:$R$2000,MATCH(I$29,カレンダーデータ!$M$4:$M$2000,0),MATCH($C25,カレンダーデータ!$N$3:$R$3,0))),"",INDEX(カレンダーデータ!$N$4:$R$2000,MATCH(I$29,カレンダーデータ!$M$4:$M$2000,0),MATCH($C25,カレンダーデータ!$N$3:$R$3,0))),"")</f>
        <v/>
      </c>
      <c r="J25" s="5" t="str">
        <f ca="1">IFERROR(IF(ISBLANK(INDEX(カレンダーデータ!$N$4:$R$2000,MATCH(J$29,カレンダーデータ!$M$4:$M$2000,0),MATCH($C25,カレンダーデータ!$N$3:$R$3,0))),"",INDEX(カレンダーデータ!$N$4:$R$2000,MATCH(J$29,カレンダーデータ!$M$4:$M$2000,0),MATCH($C25,カレンダーデータ!$N$3:$R$3,0))),"")</f>
        <v/>
      </c>
      <c r="K25" s="5" t="str">
        <f ca="1">IFERROR(IF(ISBLANK(INDEX(カレンダーデータ!$N$4:$R$2000,MATCH(K$29,カレンダーデータ!$M$4:$M$2000,0),MATCH($C25,カレンダーデータ!$N$3:$R$3,0))),"",INDEX(カレンダーデータ!$N$4:$R$2000,MATCH(K$29,カレンダーデータ!$M$4:$M$2000,0),MATCH($C25,カレンダーデータ!$N$3:$R$3,0))),"")</f>
        <v/>
      </c>
      <c r="L25" s="5" t="str">
        <f ca="1">IFERROR(IF(ISBLANK(INDEX(カレンダーデータ!$N$4:$R$2000,MATCH(L$29,カレンダーデータ!$M$4:$M$2000,0),MATCH($C25,カレンダーデータ!$N$3:$R$3,0))),"",INDEX(カレンダーデータ!$N$4:$R$2000,MATCH(L$29,カレンダーデータ!$M$4:$M$2000,0),MATCH($C25,カレンダーデータ!$N$3:$R$3,0))),"")</f>
        <v/>
      </c>
      <c r="M25" s="5" t="str">
        <f ca="1">IFERROR(IF(ISBLANK(INDEX(カレンダーデータ!$N$4:$R$2000,MATCH(M$29,カレンダーデータ!$M$4:$M$2000,0),MATCH($C25,カレンダーデータ!$N$3:$R$3,0))),"",INDEX(カレンダーデータ!$N$4:$R$2000,MATCH(M$29,カレンダーデータ!$M$4:$M$2000,0),MATCH($C25,カレンダーデータ!$N$3:$R$3,0))),"")</f>
        <v/>
      </c>
      <c r="N25" s="5" t="str">
        <f ca="1">IFERROR(IF(ISBLANK(INDEX(カレンダーデータ!$N$4:$R$2000,MATCH(N$29,カレンダーデータ!$M$4:$M$2000,0),MATCH($C25,カレンダーデータ!$N$3:$R$3,0))),"",INDEX(カレンダーデータ!$N$4:$R$2000,MATCH(N$29,カレンダーデータ!$M$4:$M$2000,0),MATCH($C25,カレンダーデータ!$N$3:$R$3,0))),"")</f>
        <v/>
      </c>
      <c r="O25" s="5" t="str">
        <f ca="1">IFERROR(IF(ISBLANK(INDEX(カレンダーデータ!$N$4:$R$2000,MATCH(O$29,カレンダーデータ!$M$4:$M$2000,0),MATCH($C25,カレンダーデータ!$N$3:$R$3,0))),"",INDEX(カレンダーデータ!$N$4:$R$2000,MATCH(O$29,カレンダーデータ!$M$4:$M$2000,0),MATCH($C25,カレンダーデータ!$N$3:$R$3,0))),"")</f>
        <v/>
      </c>
      <c r="P25" s="5" t="str">
        <f ca="1">IFERROR(IF(ISBLANK(INDEX(カレンダーデータ!$N$4:$R$2000,MATCH(P$29,カレンダーデータ!$M$4:$M$2000,0),MATCH($C25,カレンダーデータ!$N$3:$R$3,0))),"",INDEX(カレンダーデータ!$N$4:$R$2000,MATCH(P$29,カレンダーデータ!$M$4:$M$2000,0),MATCH($C25,カレンダーデータ!$N$3:$R$3,0))),"")</f>
        <v/>
      </c>
      <c r="Q25" s="5" t="str">
        <f ca="1">IFERROR(IF(ISBLANK(INDEX(カレンダーデータ!$N$4:$R$2000,MATCH(Q$29,カレンダーデータ!$M$4:$M$2000,0),MATCH($C25,カレンダーデータ!$N$3:$R$3,0))),"",INDEX(カレンダーデータ!$N$4:$R$2000,MATCH(Q$29,カレンダーデータ!$M$4:$M$2000,0),MATCH($C25,カレンダーデータ!$N$3:$R$3,0))),"")</f>
        <v/>
      </c>
      <c r="R25" s="5" t="str">
        <f ca="1">IFERROR(IF(ISBLANK(INDEX(カレンダーデータ!$N$4:$R$2000,MATCH(R$29,カレンダーデータ!$M$4:$M$2000,0),MATCH($C25,カレンダーデータ!$N$3:$R$3,0))),"",INDEX(カレンダーデータ!$N$4:$R$2000,MATCH(R$29,カレンダーデータ!$M$4:$M$2000,0),MATCH($C25,カレンダーデータ!$N$3:$R$3,0))),"")</f>
        <v/>
      </c>
      <c r="S25" s="5" t="str">
        <f ca="1">IFERROR(IF(ISBLANK(INDEX(カレンダーデータ!$N$4:$R$2000,MATCH(S$29,カレンダーデータ!$M$4:$M$2000,0),MATCH($C25,カレンダーデータ!$N$3:$R$3,0))),"",INDEX(カレンダーデータ!$N$4:$R$2000,MATCH(S$29,カレンダーデータ!$M$4:$M$2000,0),MATCH($C25,カレンダーデータ!$N$3:$R$3,0))),"")</f>
        <v/>
      </c>
      <c r="T25" s="5" t="str">
        <f ca="1">IFERROR(IF(ISBLANK(INDEX(カレンダーデータ!$N$4:$R$2000,MATCH(T$29,カレンダーデータ!$M$4:$M$2000,0),MATCH($C25,カレンダーデータ!$N$3:$R$3,0))),"",INDEX(カレンダーデータ!$N$4:$R$2000,MATCH(T$29,カレンダーデータ!$M$4:$M$2000,0),MATCH($C25,カレンダーデータ!$N$3:$R$3,0))),"")</f>
        <v/>
      </c>
      <c r="U25" s="5" t="str">
        <f ca="1">IFERROR(IF(ISBLANK(INDEX(カレンダーデータ!$N$4:$R$2000,MATCH(U$29,カレンダーデータ!$M$4:$M$2000,0),MATCH($C25,カレンダーデータ!$N$3:$R$3,0))),"",INDEX(カレンダーデータ!$N$4:$R$2000,MATCH(U$29,カレンダーデータ!$M$4:$M$2000,0),MATCH($C25,カレンダーデータ!$N$3:$R$3,0))),"")</f>
        <v/>
      </c>
      <c r="V25" s="5" t="str">
        <f ca="1">IFERROR(IF(ISBLANK(INDEX(カレンダーデータ!$N$4:$R$2000,MATCH(V$29,カレンダーデータ!$M$4:$M$2000,0),MATCH($C25,カレンダーデータ!$N$3:$R$3,0))),"",INDEX(カレンダーデータ!$N$4:$R$2000,MATCH(V$29,カレンダーデータ!$M$4:$M$2000,0),MATCH($C25,カレンダーデータ!$N$3:$R$3,0))),"")</f>
        <v/>
      </c>
      <c r="W25" s="5" t="str">
        <f ca="1">IFERROR(IF(ISBLANK(INDEX(カレンダーデータ!$N$4:$R$2000,MATCH(W$29,カレンダーデータ!$M$4:$M$2000,0),MATCH($C25,カレンダーデータ!$N$3:$R$3,0))),"",INDEX(カレンダーデータ!$N$4:$R$2000,MATCH(W$29,カレンダーデータ!$M$4:$M$2000,0),MATCH($C25,カレンダーデータ!$N$3:$R$3,0))),"")</f>
        <v/>
      </c>
      <c r="X25" s="5" t="str">
        <f ca="1">IFERROR(IF(ISBLANK(INDEX(カレンダーデータ!$N$4:$R$2000,MATCH(X$29,カレンダーデータ!$M$4:$M$2000,0),MATCH($C25,カレンダーデータ!$N$3:$R$3,0))),"",INDEX(カレンダーデータ!$N$4:$R$2000,MATCH(X$29,カレンダーデータ!$M$4:$M$2000,0),MATCH($C25,カレンダーデータ!$N$3:$R$3,0))),"")</f>
        <v/>
      </c>
      <c r="Y25" s="5" t="str">
        <f ca="1">IFERROR(IF(ISBLANK(INDEX(カレンダーデータ!$N$4:$R$2000,MATCH(Y$29,カレンダーデータ!$M$4:$M$2000,0),MATCH($C25,カレンダーデータ!$N$3:$R$3,0))),"",INDEX(カレンダーデータ!$N$4:$R$2000,MATCH(Y$29,カレンダーデータ!$M$4:$M$2000,0),MATCH($C25,カレンダーデータ!$N$3:$R$3,0))),"")</f>
        <v/>
      </c>
      <c r="Z25" s="5" t="str">
        <f ca="1">IFERROR(IF(ISBLANK(INDEX(カレンダーデータ!$N$4:$R$2000,MATCH(Z$29,カレンダーデータ!$M$4:$M$2000,0),MATCH($C25,カレンダーデータ!$N$3:$R$3,0))),"",INDEX(カレンダーデータ!$N$4:$R$2000,MATCH(Z$29,カレンダーデータ!$M$4:$M$2000,0),MATCH($C25,カレンダーデータ!$N$3:$R$3,0))),"")</f>
        <v/>
      </c>
      <c r="AA25" s="5" t="str">
        <f ca="1">IFERROR(IF(ISBLANK(INDEX(カレンダーデータ!$N$4:$R$2000,MATCH(AA$29,カレンダーデータ!$M$4:$M$2000,0),MATCH($C25,カレンダーデータ!$N$3:$R$3,0))),"",INDEX(カレンダーデータ!$N$4:$R$2000,MATCH(AA$29,カレンダーデータ!$M$4:$M$2000,0),MATCH($C25,カレンダーデータ!$N$3:$R$3,0))),"")</f>
        <v/>
      </c>
      <c r="AB25" s="5" t="str">
        <f ca="1">IFERROR(IF(ISBLANK(INDEX(カレンダーデータ!$N$4:$R$2000,MATCH(AB$29,カレンダーデータ!$M$4:$M$2000,0),MATCH($C25,カレンダーデータ!$N$3:$R$3,0))),"",INDEX(カレンダーデータ!$N$4:$R$2000,MATCH(AB$29,カレンダーデータ!$M$4:$M$2000,0),MATCH($C25,カレンダーデータ!$N$3:$R$3,0))),"")</f>
        <v/>
      </c>
      <c r="AC25" s="5" t="str">
        <f ca="1">IFERROR(IF(ISBLANK(INDEX(カレンダーデータ!$N$4:$R$2000,MATCH(AC$29,カレンダーデータ!$M$4:$M$2000,0),MATCH($C25,カレンダーデータ!$N$3:$R$3,0))),"",INDEX(カレンダーデータ!$N$4:$R$2000,MATCH(AC$29,カレンダーデータ!$M$4:$M$2000,0),MATCH($C25,カレンダーデータ!$N$3:$R$3,0))),"")</f>
        <v/>
      </c>
      <c r="AD25" s="5" t="str">
        <f ca="1">IFERROR(IF(ISBLANK(INDEX(カレンダーデータ!$N$4:$R$2000,MATCH(AD$29,カレンダーデータ!$M$4:$M$2000,0),MATCH($C25,カレンダーデータ!$N$3:$R$3,0))),"",INDEX(カレンダーデータ!$N$4:$R$2000,MATCH(AD$29,カレンダーデータ!$M$4:$M$2000,0),MATCH($C25,カレンダーデータ!$N$3:$R$3,0))),"")</f>
        <v/>
      </c>
      <c r="AE25" s="5" t="str">
        <f ca="1">IFERROR(IF(ISBLANK(INDEX(カレンダーデータ!$N$4:$R$2000,MATCH(AE$29,カレンダーデータ!$M$4:$M$2000,0),MATCH($C25,カレンダーデータ!$N$3:$R$3,0))),"",INDEX(カレンダーデータ!$N$4:$R$2000,MATCH(AE$29,カレンダーデータ!$M$4:$M$2000,0),MATCH($C25,カレンダーデータ!$N$3:$R$3,0))),"")</f>
        <v/>
      </c>
      <c r="AF25" s="5" t="str">
        <f ca="1">IFERROR(IF(ISBLANK(INDEX(カレンダーデータ!$N$4:$R$2000,MATCH(AF$29,カレンダーデータ!$M$4:$M$2000,0),MATCH($C25,カレンダーデータ!$N$3:$R$3,0))),"",INDEX(カレンダーデータ!$N$4:$R$2000,MATCH(AF$29,カレンダーデータ!$M$4:$M$2000,0),MATCH($C25,カレンダーデータ!$N$3:$R$3,0))),"")</f>
        <v/>
      </c>
      <c r="AG25" s="5" t="str">
        <f ca="1">IFERROR(IF(ISBLANK(INDEX(カレンダーデータ!$N$4:$R$2000,MATCH(AG$29,カレンダーデータ!$M$4:$M$2000,0),MATCH($C25,カレンダーデータ!$N$3:$R$3,0))),"",INDEX(カレンダーデータ!$N$4:$R$2000,MATCH(AG$29,カレンダーデータ!$M$4:$M$2000,0),MATCH($C25,カレンダーデータ!$N$3:$R$3,0))),"")</f>
        <v/>
      </c>
      <c r="AH25" s="5" t="str">
        <f ca="1">IFERROR(IF(ISBLANK(INDEX(カレンダーデータ!$N$4:$R$2000,MATCH(AH$29,カレンダーデータ!$M$4:$M$2000,0),MATCH($C25,カレンダーデータ!$N$3:$R$3,0))),"",INDEX(カレンダーデータ!$N$4:$R$2000,MATCH(AH$29,カレンダーデータ!$M$4:$M$2000,0),MATCH($C25,カレンダーデータ!$N$3:$R$3,0))),"")</f>
        <v/>
      </c>
      <c r="AI25" s="9"/>
      <c r="AJ25" s="9"/>
      <c r="AK25" s="9"/>
    </row>
    <row r="26" spans="1:55" ht="17.5" customHeight="1" outlineLevel="1" x14ac:dyDescent="0.2">
      <c r="B26" s="327"/>
      <c r="C26" s="180" t="s">
        <v>177</v>
      </c>
      <c r="D26" s="5" t="str">
        <f ca="1">IFERROR(IF(ISBLANK(INDEX(カレンダーデータ!$N$4:$R$2000,MATCH(D$29,カレンダーデータ!$M$4:$M$2000,0),MATCH($C26,カレンダーデータ!$N$3:$R$3,0))),"",INDEX(カレンダーデータ!$N$4:$R$2000,MATCH(D$29,カレンダーデータ!$M$4:$M$2000,0),MATCH($C26,カレンダーデータ!$N$3:$R$3,0))),"")</f>
        <v/>
      </c>
      <c r="E26" s="5" t="str">
        <f ca="1">IFERROR(IF(ISBLANK(INDEX(カレンダーデータ!$N$4:$R$2000,MATCH(E$29,カレンダーデータ!$M$4:$M$2000,0),MATCH($C26,カレンダーデータ!$N$3:$R$3,0))),"",INDEX(カレンダーデータ!$N$4:$R$2000,MATCH(E$29,カレンダーデータ!$M$4:$M$2000,0),MATCH($C26,カレンダーデータ!$N$3:$R$3,0))),"")</f>
        <v/>
      </c>
      <c r="F26" s="5" t="str">
        <f ca="1">IFERROR(IF(ISBLANK(INDEX(カレンダーデータ!$N$4:$R$2000,MATCH(F$29,カレンダーデータ!$M$4:$M$2000,0),MATCH($C26,カレンダーデータ!$N$3:$R$3,0))),"",INDEX(カレンダーデータ!$N$4:$R$2000,MATCH(F$29,カレンダーデータ!$M$4:$M$2000,0),MATCH($C26,カレンダーデータ!$N$3:$R$3,0))),"")</f>
        <v/>
      </c>
      <c r="G26" s="5" t="str">
        <f ca="1">IFERROR(IF(ISBLANK(INDEX(カレンダーデータ!$N$4:$R$2000,MATCH(G$29,カレンダーデータ!$M$4:$M$2000,0),MATCH($C26,カレンダーデータ!$N$3:$R$3,0))),"",INDEX(カレンダーデータ!$N$4:$R$2000,MATCH(G$29,カレンダーデータ!$M$4:$M$2000,0),MATCH($C26,カレンダーデータ!$N$3:$R$3,0))),"")</f>
        <v/>
      </c>
      <c r="H26" s="5" t="str">
        <f ca="1">IFERROR(IF(ISBLANK(INDEX(カレンダーデータ!$N$4:$R$2000,MATCH(H$29,カレンダーデータ!$M$4:$M$2000,0),MATCH($C26,カレンダーデータ!$N$3:$R$3,0))),"",INDEX(カレンダーデータ!$N$4:$R$2000,MATCH(H$29,カレンダーデータ!$M$4:$M$2000,0),MATCH($C26,カレンダーデータ!$N$3:$R$3,0))),"")</f>
        <v/>
      </c>
      <c r="I26" s="5" t="str">
        <f ca="1">IFERROR(IF(ISBLANK(INDEX(カレンダーデータ!$N$4:$R$2000,MATCH(I$29,カレンダーデータ!$M$4:$M$2000,0),MATCH($C26,カレンダーデータ!$N$3:$R$3,0))),"",INDEX(カレンダーデータ!$N$4:$R$2000,MATCH(I$29,カレンダーデータ!$M$4:$M$2000,0),MATCH($C26,カレンダーデータ!$N$3:$R$3,0))),"")</f>
        <v/>
      </c>
      <c r="J26" s="5" t="str">
        <f ca="1">IFERROR(IF(ISBLANK(INDEX(カレンダーデータ!$N$4:$R$2000,MATCH(J$29,カレンダーデータ!$M$4:$M$2000,0),MATCH($C26,カレンダーデータ!$N$3:$R$3,0))),"",INDEX(カレンダーデータ!$N$4:$R$2000,MATCH(J$29,カレンダーデータ!$M$4:$M$2000,0),MATCH($C26,カレンダーデータ!$N$3:$R$3,0))),"")</f>
        <v/>
      </c>
      <c r="K26" s="5" t="str">
        <f ca="1">IFERROR(IF(ISBLANK(INDEX(カレンダーデータ!$N$4:$R$2000,MATCH(K$29,カレンダーデータ!$M$4:$M$2000,0),MATCH($C26,カレンダーデータ!$N$3:$R$3,0))),"",INDEX(カレンダーデータ!$N$4:$R$2000,MATCH(K$29,カレンダーデータ!$M$4:$M$2000,0),MATCH($C26,カレンダーデータ!$N$3:$R$3,0))),"")</f>
        <v/>
      </c>
      <c r="L26" s="5" t="str">
        <f ca="1">IFERROR(IF(ISBLANK(INDEX(カレンダーデータ!$N$4:$R$2000,MATCH(L$29,カレンダーデータ!$M$4:$M$2000,0),MATCH($C26,カレンダーデータ!$N$3:$R$3,0))),"",INDEX(カレンダーデータ!$N$4:$R$2000,MATCH(L$29,カレンダーデータ!$M$4:$M$2000,0),MATCH($C26,カレンダーデータ!$N$3:$R$3,0))),"")</f>
        <v/>
      </c>
      <c r="M26" s="5" t="str">
        <f ca="1">IFERROR(IF(ISBLANK(INDEX(カレンダーデータ!$N$4:$R$2000,MATCH(M$29,カレンダーデータ!$M$4:$M$2000,0),MATCH($C26,カレンダーデータ!$N$3:$R$3,0))),"",INDEX(カレンダーデータ!$N$4:$R$2000,MATCH(M$29,カレンダーデータ!$M$4:$M$2000,0),MATCH($C26,カレンダーデータ!$N$3:$R$3,0))),"")</f>
        <v/>
      </c>
      <c r="N26" s="5" t="str">
        <f ca="1">IFERROR(IF(ISBLANK(INDEX(カレンダーデータ!$N$4:$R$2000,MATCH(N$29,カレンダーデータ!$M$4:$M$2000,0),MATCH($C26,カレンダーデータ!$N$3:$R$3,0))),"",INDEX(カレンダーデータ!$N$4:$R$2000,MATCH(N$29,カレンダーデータ!$M$4:$M$2000,0),MATCH($C26,カレンダーデータ!$N$3:$R$3,0))),"")</f>
        <v/>
      </c>
      <c r="O26" s="5" t="str">
        <f ca="1">IFERROR(IF(ISBLANK(INDEX(カレンダーデータ!$N$4:$R$2000,MATCH(O$29,カレンダーデータ!$M$4:$M$2000,0),MATCH($C26,カレンダーデータ!$N$3:$R$3,0))),"",INDEX(カレンダーデータ!$N$4:$R$2000,MATCH(O$29,カレンダーデータ!$M$4:$M$2000,0),MATCH($C26,カレンダーデータ!$N$3:$R$3,0))),"")</f>
        <v/>
      </c>
      <c r="P26" s="5" t="str">
        <f ca="1">IFERROR(IF(ISBLANK(INDEX(カレンダーデータ!$N$4:$R$2000,MATCH(P$29,カレンダーデータ!$M$4:$M$2000,0),MATCH($C26,カレンダーデータ!$N$3:$R$3,0))),"",INDEX(カレンダーデータ!$N$4:$R$2000,MATCH(P$29,カレンダーデータ!$M$4:$M$2000,0),MATCH($C26,カレンダーデータ!$N$3:$R$3,0))),"")</f>
        <v/>
      </c>
      <c r="Q26" s="5" t="str">
        <f ca="1">IFERROR(IF(ISBLANK(INDEX(カレンダーデータ!$N$4:$R$2000,MATCH(Q$29,カレンダーデータ!$M$4:$M$2000,0),MATCH($C26,カレンダーデータ!$N$3:$R$3,0))),"",INDEX(カレンダーデータ!$N$4:$R$2000,MATCH(Q$29,カレンダーデータ!$M$4:$M$2000,0),MATCH($C26,カレンダーデータ!$N$3:$R$3,0))),"")</f>
        <v/>
      </c>
      <c r="R26" s="5" t="str">
        <f ca="1">IFERROR(IF(ISBLANK(INDEX(カレンダーデータ!$N$4:$R$2000,MATCH(R$29,カレンダーデータ!$M$4:$M$2000,0),MATCH($C26,カレンダーデータ!$N$3:$R$3,0))),"",INDEX(カレンダーデータ!$N$4:$R$2000,MATCH(R$29,カレンダーデータ!$M$4:$M$2000,0),MATCH($C26,カレンダーデータ!$N$3:$R$3,0))),"")</f>
        <v/>
      </c>
      <c r="S26" s="5" t="str">
        <f ca="1">IFERROR(IF(ISBLANK(INDEX(カレンダーデータ!$N$4:$R$2000,MATCH(S$29,カレンダーデータ!$M$4:$M$2000,0),MATCH($C26,カレンダーデータ!$N$3:$R$3,0))),"",INDEX(カレンダーデータ!$N$4:$R$2000,MATCH(S$29,カレンダーデータ!$M$4:$M$2000,0),MATCH($C26,カレンダーデータ!$N$3:$R$3,0))),"")</f>
        <v/>
      </c>
      <c r="T26" s="5" t="str">
        <f ca="1">IFERROR(IF(ISBLANK(INDEX(カレンダーデータ!$N$4:$R$2000,MATCH(T$29,カレンダーデータ!$M$4:$M$2000,0),MATCH($C26,カレンダーデータ!$N$3:$R$3,0))),"",INDEX(カレンダーデータ!$N$4:$R$2000,MATCH(T$29,カレンダーデータ!$M$4:$M$2000,0),MATCH($C26,カレンダーデータ!$N$3:$R$3,0))),"")</f>
        <v/>
      </c>
      <c r="U26" s="5" t="str">
        <f ca="1">IFERROR(IF(ISBLANK(INDEX(カレンダーデータ!$N$4:$R$2000,MATCH(U$29,カレンダーデータ!$M$4:$M$2000,0),MATCH($C26,カレンダーデータ!$N$3:$R$3,0))),"",INDEX(カレンダーデータ!$N$4:$R$2000,MATCH(U$29,カレンダーデータ!$M$4:$M$2000,0),MATCH($C26,カレンダーデータ!$N$3:$R$3,0))),"")</f>
        <v/>
      </c>
      <c r="V26" s="5" t="str">
        <f ca="1">IFERROR(IF(ISBLANK(INDEX(カレンダーデータ!$N$4:$R$2000,MATCH(V$29,カレンダーデータ!$M$4:$M$2000,0),MATCH($C26,カレンダーデータ!$N$3:$R$3,0))),"",INDEX(カレンダーデータ!$N$4:$R$2000,MATCH(V$29,カレンダーデータ!$M$4:$M$2000,0),MATCH($C26,カレンダーデータ!$N$3:$R$3,0))),"")</f>
        <v/>
      </c>
      <c r="W26" s="5" t="str">
        <f ca="1">IFERROR(IF(ISBLANK(INDEX(カレンダーデータ!$N$4:$R$2000,MATCH(W$29,カレンダーデータ!$M$4:$M$2000,0),MATCH($C26,カレンダーデータ!$N$3:$R$3,0))),"",INDEX(カレンダーデータ!$N$4:$R$2000,MATCH(W$29,カレンダーデータ!$M$4:$M$2000,0),MATCH($C26,カレンダーデータ!$N$3:$R$3,0))),"")</f>
        <v/>
      </c>
      <c r="X26" s="5" t="str">
        <f ca="1">IFERROR(IF(ISBLANK(INDEX(カレンダーデータ!$N$4:$R$2000,MATCH(X$29,カレンダーデータ!$M$4:$M$2000,0),MATCH($C26,カレンダーデータ!$N$3:$R$3,0))),"",INDEX(カレンダーデータ!$N$4:$R$2000,MATCH(X$29,カレンダーデータ!$M$4:$M$2000,0),MATCH($C26,カレンダーデータ!$N$3:$R$3,0))),"")</f>
        <v/>
      </c>
      <c r="Y26" s="5" t="str">
        <f ca="1">IFERROR(IF(ISBLANK(INDEX(カレンダーデータ!$N$4:$R$2000,MATCH(Y$29,カレンダーデータ!$M$4:$M$2000,0),MATCH($C26,カレンダーデータ!$N$3:$R$3,0))),"",INDEX(カレンダーデータ!$N$4:$R$2000,MATCH(Y$29,カレンダーデータ!$M$4:$M$2000,0),MATCH($C26,カレンダーデータ!$N$3:$R$3,0))),"")</f>
        <v/>
      </c>
      <c r="Z26" s="5" t="str">
        <f ca="1">IFERROR(IF(ISBLANK(INDEX(カレンダーデータ!$N$4:$R$2000,MATCH(Z$29,カレンダーデータ!$M$4:$M$2000,0),MATCH($C26,カレンダーデータ!$N$3:$R$3,0))),"",INDEX(カレンダーデータ!$N$4:$R$2000,MATCH(Z$29,カレンダーデータ!$M$4:$M$2000,0),MATCH($C26,カレンダーデータ!$N$3:$R$3,0))),"")</f>
        <v/>
      </c>
      <c r="AA26" s="5" t="str">
        <f ca="1">IFERROR(IF(ISBLANK(INDEX(カレンダーデータ!$N$4:$R$2000,MATCH(AA$29,カレンダーデータ!$M$4:$M$2000,0),MATCH($C26,カレンダーデータ!$N$3:$R$3,0))),"",INDEX(カレンダーデータ!$N$4:$R$2000,MATCH(AA$29,カレンダーデータ!$M$4:$M$2000,0),MATCH($C26,カレンダーデータ!$N$3:$R$3,0))),"")</f>
        <v/>
      </c>
      <c r="AB26" s="5" t="str">
        <f ca="1">IFERROR(IF(ISBLANK(INDEX(カレンダーデータ!$N$4:$R$2000,MATCH(AB$29,カレンダーデータ!$M$4:$M$2000,0),MATCH($C26,カレンダーデータ!$N$3:$R$3,0))),"",INDEX(カレンダーデータ!$N$4:$R$2000,MATCH(AB$29,カレンダーデータ!$M$4:$M$2000,0),MATCH($C26,カレンダーデータ!$N$3:$R$3,0))),"")</f>
        <v/>
      </c>
      <c r="AC26" s="5" t="str">
        <f ca="1">IFERROR(IF(ISBLANK(INDEX(カレンダーデータ!$N$4:$R$2000,MATCH(AC$29,カレンダーデータ!$M$4:$M$2000,0),MATCH($C26,カレンダーデータ!$N$3:$R$3,0))),"",INDEX(カレンダーデータ!$N$4:$R$2000,MATCH(AC$29,カレンダーデータ!$M$4:$M$2000,0),MATCH($C26,カレンダーデータ!$N$3:$R$3,0))),"")</f>
        <v/>
      </c>
      <c r="AD26" s="5" t="str">
        <f ca="1">IFERROR(IF(ISBLANK(INDEX(カレンダーデータ!$N$4:$R$2000,MATCH(AD$29,カレンダーデータ!$M$4:$M$2000,0),MATCH($C26,カレンダーデータ!$N$3:$R$3,0))),"",INDEX(カレンダーデータ!$N$4:$R$2000,MATCH(AD$29,カレンダーデータ!$M$4:$M$2000,0),MATCH($C26,カレンダーデータ!$N$3:$R$3,0))),"")</f>
        <v/>
      </c>
      <c r="AE26" s="5" t="str">
        <f ca="1">IFERROR(IF(ISBLANK(INDEX(カレンダーデータ!$N$4:$R$2000,MATCH(AE$29,カレンダーデータ!$M$4:$M$2000,0),MATCH($C26,カレンダーデータ!$N$3:$R$3,0))),"",INDEX(カレンダーデータ!$N$4:$R$2000,MATCH(AE$29,カレンダーデータ!$M$4:$M$2000,0),MATCH($C26,カレンダーデータ!$N$3:$R$3,0))),"")</f>
        <v/>
      </c>
      <c r="AF26" s="5" t="str">
        <f ca="1">IFERROR(IF(ISBLANK(INDEX(カレンダーデータ!$N$4:$R$2000,MATCH(AF$29,カレンダーデータ!$M$4:$M$2000,0),MATCH($C26,カレンダーデータ!$N$3:$R$3,0))),"",INDEX(カレンダーデータ!$N$4:$R$2000,MATCH(AF$29,カレンダーデータ!$M$4:$M$2000,0),MATCH($C26,カレンダーデータ!$N$3:$R$3,0))),"")</f>
        <v/>
      </c>
      <c r="AG26" s="5" t="str">
        <f ca="1">IFERROR(IF(ISBLANK(INDEX(カレンダーデータ!$N$4:$R$2000,MATCH(AG$29,カレンダーデータ!$M$4:$M$2000,0),MATCH($C26,カレンダーデータ!$N$3:$R$3,0))),"",INDEX(カレンダーデータ!$N$4:$R$2000,MATCH(AG$29,カレンダーデータ!$M$4:$M$2000,0),MATCH($C26,カレンダーデータ!$N$3:$R$3,0))),"")</f>
        <v/>
      </c>
      <c r="AH26" s="5" t="str">
        <f ca="1">IFERROR(IF(ISBLANK(INDEX(カレンダーデータ!$N$4:$R$2000,MATCH(AH$29,カレンダーデータ!$M$4:$M$2000,0),MATCH($C26,カレンダーデータ!$N$3:$R$3,0))),"",INDEX(カレンダーデータ!$N$4:$R$2000,MATCH(AH$29,カレンダーデータ!$M$4:$M$2000,0),MATCH($C26,カレンダーデータ!$N$3:$R$3,0))),"")</f>
        <v/>
      </c>
      <c r="AI26" s="9"/>
      <c r="AJ26" s="9"/>
      <c r="AK26" s="9"/>
    </row>
    <row r="27" spans="1:55" ht="17.5" customHeight="1" outlineLevel="1" x14ac:dyDescent="0.2">
      <c r="B27" s="327"/>
      <c r="C27" s="180" t="s">
        <v>178</v>
      </c>
      <c r="D27" s="5" t="str">
        <f ca="1">IFERROR(IF(ISBLANK(INDEX(カレンダーデータ!$N$4:$R$2000,MATCH(D$29,カレンダーデータ!$M$4:$M$2000,0),MATCH($C27,カレンダーデータ!$N$3:$R$3,0))),"",INDEX(カレンダーデータ!$N$4:$R$2000,MATCH(D$29,カレンダーデータ!$M$4:$M$2000,0),MATCH($C27,カレンダーデータ!$N$3:$R$3,0))),"")</f>
        <v/>
      </c>
      <c r="E27" s="5" t="str">
        <f ca="1">IFERROR(IF(ISBLANK(INDEX(カレンダーデータ!$N$4:$R$2000,MATCH(E$29,カレンダーデータ!$M$4:$M$2000,0),MATCH($C27,カレンダーデータ!$N$3:$R$3,0))),"",INDEX(カレンダーデータ!$N$4:$R$2000,MATCH(E$29,カレンダーデータ!$M$4:$M$2000,0),MATCH($C27,カレンダーデータ!$N$3:$R$3,0))),"")</f>
        <v/>
      </c>
      <c r="F27" s="5" t="str">
        <f ca="1">IFERROR(IF(ISBLANK(INDEX(カレンダーデータ!$N$4:$R$2000,MATCH(F$29,カレンダーデータ!$M$4:$M$2000,0),MATCH($C27,カレンダーデータ!$N$3:$R$3,0))),"",INDEX(カレンダーデータ!$N$4:$R$2000,MATCH(F$29,カレンダーデータ!$M$4:$M$2000,0),MATCH($C27,カレンダーデータ!$N$3:$R$3,0))),"")</f>
        <v/>
      </c>
      <c r="G27" s="5" t="str">
        <f ca="1">IFERROR(IF(ISBLANK(INDEX(カレンダーデータ!$N$4:$R$2000,MATCH(G$29,カレンダーデータ!$M$4:$M$2000,0),MATCH($C27,カレンダーデータ!$N$3:$R$3,0))),"",INDEX(カレンダーデータ!$N$4:$R$2000,MATCH(G$29,カレンダーデータ!$M$4:$M$2000,0),MATCH($C27,カレンダーデータ!$N$3:$R$3,0))),"")</f>
        <v/>
      </c>
      <c r="H27" s="5" t="str">
        <f ca="1">IFERROR(IF(ISBLANK(INDEX(カレンダーデータ!$N$4:$R$2000,MATCH(H$29,カレンダーデータ!$M$4:$M$2000,0),MATCH($C27,カレンダーデータ!$N$3:$R$3,0))),"",INDEX(カレンダーデータ!$N$4:$R$2000,MATCH(H$29,カレンダーデータ!$M$4:$M$2000,0),MATCH($C27,カレンダーデータ!$N$3:$R$3,0))),"")</f>
        <v/>
      </c>
      <c r="I27" s="5" t="str">
        <f ca="1">IFERROR(IF(ISBLANK(INDEX(カレンダーデータ!$N$4:$R$2000,MATCH(I$29,カレンダーデータ!$M$4:$M$2000,0),MATCH($C27,カレンダーデータ!$N$3:$R$3,0))),"",INDEX(カレンダーデータ!$N$4:$R$2000,MATCH(I$29,カレンダーデータ!$M$4:$M$2000,0),MATCH($C27,カレンダーデータ!$N$3:$R$3,0))),"")</f>
        <v/>
      </c>
      <c r="J27" s="5" t="str">
        <f ca="1">IFERROR(IF(ISBLANK(INDEX(カレンダーデータ!$N$4:$R$2000,MATCH(J$29,カレンダーデータ!$M$4:$M$2000,0),MATCH($C27,カレンダーデータ!$N$3:$R$3,0))),"",INDEX(カレンダーデータ!$N$4:$R$2000,MATCH(J$29,カレンダーデータ!$M$4:$M$2000,0),MATCH($C27,カレンダーデータ!$N$3:$R$3,0))),"")</f>
        <v/>
      </c>
      <c r="K27" s="5" t="str">
        <f ca="1">IFERROR(IF(ISBLANK(INDEX(カレンダーデータ!$N$4:$R$2000,MATCH(K$29,カレンダーデータ!$M$4:$M$2000,0),MATCH($C27,カレンダーデータ!$N$3:$R$3,0))),"",INDEX(カレンダーデータ!$N$4:$R$2000,MATCH(K$29,カレンダーデータ!$M$4:$M$2000,0),MATCH($C27,カレンダーデータ!$N$3:$R$3,0))),"")</f>
        <v/>
      </c>
      <c r="L27" s="5" t="str">
        <f ca="1">IFERROR(IF(ISBLANK(INDEX(カレンダーデータ!$N$4:$R$2000,MATCH(L$29,カレンダーデータ!$M$4:$M$2000,0),MATCH($C27,カレンダーデータ!$N$3:$R$3,0))),"",INDEX(カレンダーデータ!$N$4:$R$2000,MATCH(L$29,カレンダーデータ!$M$4:$M$2000,0),MATCH($C27,カレンダーデータ!$N$3:$R$3,0))),"")</f>
        <v/>
      </c>
      <c r="M27" s="5" t="str">
        <f ca="1">IFERROR(IF(ISBLANK(INDEX(カレンダーデータ!$N$4:$R$2000,MATCH(M$29,カレンダーデータ!$M$4:$M$2000,0),MATCH($C27,カレンダーデータ!$N$3:$R$3,0))),"",INDEX(カレンダーデータ!$N$4:$R$2000,MATCH(M$29,カレンダーデータ!$M$4:$M$2000,0),MATCH($C27,カレンダーデータ!$N$3:$R$3,0))),"")</f>
        <v/>
      </c>
      <c r="N27" s="5" t="str">
        <f ca="1">IFERROR(IF(ISBLANK(INDEX(カレンダーデータ!$N$4:$R$2000,MATCH(N$29,カレンダーデータ!$M$4:$M$2000,0),MATCH($C27,カレンダーデータ!$N$3:$R$3,0))),"",INDEX(カレンダーデータ!$N$4:$R$2000,MATCH(N$29,カレンダーデータ!$M$4:$M$2000,0),MATCH($C27,カレンダーデータ!$N$3:$R$3,0))),"")</f>
        <v/>
      </c>
      <c r="O27" s="5" t="str">
        <f ca="1">IFERROR(IF(ISBLANK(INDEX(カレンダーデータ!$N$4:$R$2000,MATCH(O$29,カレンダーデータ!$M$4:$M$2000,0),MATCH($C27,カレンダーデータ!$N$3:$R$3,0))),"",INDEX(カレンダーデータ!$N$4:$R$2000,MATCH(O$29,カレンダーデータ!$M$4:$M$2000,0),MATCH($C27,カレンダーデータ!$N$3:$R$3,0))),"")</f>
        <v/>
      </c>
      <c r="P27" s="5" t="str">
        <f ca="1">IFERROR(IF(ISBLANK(INDEX(カレンダーデータ!$N$4:$R$2000,MATCH(P$29,カレンダーデータ!$M$4:$M$2000,0),MATCH($C27,カレンダーデータ!$N$3:$R$3,0))),"",INDEX(カレンダーデータ!$N$4:$R$2000,MATCH(P$29,カレンダーデータ!$M$4:$M$2000,0),MATCH($C27,カレンダーデータ!$N$3:$R$3,0))),"")</f>
        <v/>
      </c>
      <c r="Q27" s="5" t="str">
        <f ca="1">IFERROR(IF(ISBLANK(INDEX(カレンダーデータ!$N$4:$R$2000,MATCH(Q$29,カレンダーデータ!$M$4:$M$2000,0),MATCH($C27,カレンダーデータ!$N$3:$R$3,0))),"",INDEX(カレンダーデータ!$N$4:$R$2000,MATCH(Q$29,カレンダーデータ!$M$4:$M$2000,0),MATCH($C27,カレンダーデータ!$N$3:$R$3,0))),"")</f>
        <v/>
      </c>
      <c r="R27" s="5" t="str">
        <f ca="1">IFERROR(IF(ISBLANK(INDEX(カレンダーデータ!$N$4:$R$2000,MATCH(R$29,カレンダーデータ!$M$4:$M$2000,0),MATCH($C27,カレンダーデータ!$N$3:$R$3,0))),"",INDEX(カレンダーデータ!$N$4:$R$2000,MATCH(R$29,カレンダーデータ!$M$4:$M$2000,0),MATCH($C27,カレンダーデータ!$N$3:$R$3,0))),"")</f>
        <v/>
      </c>
      <c r="S27" s="5" t="str">
        <f ca="1">IFERROR(IF(ISBLANK(INDEX(カレンダーデータ!$N$4:$R$2000,MATCH(S$29,カレンダーデータ!$M$4:$M$2000,0),MATCH($C27,カレンダーデータ!$N$3:$R$3,0))),"",INDEX(カレンダーデータ!$N$4:$R$2000,MATCH(S$29,カレンダーデータ!$M$4:$M$2000,0),MATCH($C27,カレンダーデータ!$N$3:$R$3,0))),"")</f>
        <v/>
      </c>
      <c r="T27" s="5" t="str">
        <f ca="1">IFERROR(IF(ISBLANK(INDEX(カレンダーデータ!$N$4:$R$2000,MATCH(T$29,カレンダーデータ!$M$4:$M$2000,0),MATCH($C27,カレンダーデータ!$N$3:$R$3,0))),"",INDEX(カレンダーデータ!$N$4:$R$2000,MATCH(T$29,カレンダーデータ!$M$4:$M$2000,0),MATCH($C27,カレンダーデータ!$N$3:$R$3,0))),"")</f>
        <v/>
      </c>
      <c r="U27" s="5" t="str">
        <f ca="1">IFERROR(IF(ISBLANK(INDEX(カレンダーデータ!$N$4:$R$2000,MATCH(U$29,カレンダーデータ!$M$4:$M$2000,0),MATCH($C27,カレンダーデータ!$N$3:$R$3,0))),"",INDEX(カレンダーデータ!$N$4:$R$2000,MATCH(U$29,カレンダーデータ!$M$4:$M$2000,0),MATCH($C27,カレンダーデータ!$N$3:$R$3,0))),"")</f>
        <v/>
      </c>
      <c r="V27" s="5" t="str">
        <f ca="1">IFERROR(IF(ISBLANK(INDEX(カレンダーデータ!$N$4:$R$2000,MATCH(V$29,カレンダーデータ!$M$4:$M$2000,0),MATCH($C27,カレンダーデータ!$N$3:$R$3,0))),"",INDEX(カレンダーデータ!$N$4:$R$2000,MATCH(V$29,カレンダーデータ!$M$4:$M$2000,0),MATCH($C27,カレンダーデータ!$N$3:$R$3,0))),"")</f>
        <v/>
      </c>
      <c r="W27" s="5" t="str">
        <f ca="1">IFERROR(IF(ISBLANK(INDEX(カレンダーデータ!$N$4:$R$2000,MATCH(W$29,カレンダーデータ!$M$4:$M$2000,0),MATCH($C27,カレンダーデータ!$N$3:$R$3,0))),"",INDEX(カレンダーデータ!$N$4:$R$2000,MATCH(W$29,カレンダーデータ!$M$4:$M$2000,0),MATCH($C27,カレンダーデータ!$N$3:$R$3,0))),"")</f>
        <v/>
      </c>
      <c r="X27" s="5" t="str">
        <f ca="1">IFERROR(IF(ISBLANK(INDEX(カレンダーデータ!$N$4:$R$2000,MATCH(X$29,カレンダーデータ!$M$4:$M$2000,0),MATCH($C27,カレンダーデータ!$N$3:$R$3,0))),"",INDEX(カレンダーデータ!$N$4:$R$2000,MATCH(X$29,カレンダーデータ!$M$4:$M$2000,0),MATCH($C27,カレンダーデータ!$N$3:$R$3,0))),"")</f>
        <v/>
      </c>
      <c r="Y27" s="5" t="str">
        <f ca="1">IFERROR(IF(ISBLANK(INDEX(カレンダーデータ!$N$4:$R$2000,MATCH(Y$29,カレンダーデータ!$M$4:$M$2000,0),MATCH($C27,カレンダーデータ!$N$3:$R$3,0))),"",INDEX(カレンダーデータ!$N$4:$R$2000,MATCH(Y$29,カレンダーデータ!$M$4:$M$2000,0),MATCH($C27,カレンダーデータ!$N$3:$R$3,0))),"")</f>
        <v/>
      </c>
      <c r="Z27" s="5" t="str">
        <f ca="1">IFERROR(IF(ISBLANK(INDEX(カレンダーデータ!$N$4:$R$2000,MATCH(Z$29,カレンダーデータ!$M$4:$M$2000,0),MATCH($C27,カレンダーデータ!$N$3:$R$3,0))),"",INDEX(カレンダーデータ!$N$4:$R$2000,MATCH(Z$29,カレンダーデータ!$M$4:$M$2000,0),MATCH($C27,カレンダーデータ!$N$3:$R$3,0))),"")</f>
        <v/>
      </c>
      <c r="AA27" s="5" t="str">
        <f ca="1">IFERROR(IF(ISBLANK(INDEX(カレンダーデータ!$N$4:$R$2000,MATCH(AA$29,カレンダーデータ!$M$4:$M$2000,0),MATCH($C27,カレンダーデータ!$N$3:$R$3,0))),"",INDEX(カレンダーデータ!$N$4:$R$2000,MATCH(AA$29,カレンダーデータ!$M$4:$M$2000,0),MATCH($C27,カレンダーデータ!$N$3:$R$3,0))),"")</f>
        <v/>
      </c>
      <c r="AB27" s="5" t="str">
        <f ca="1">IFERROR(IF(ISBLANK(INDEX(カレンダーデータ!$N$4:$R$2000,MATCH(AB$29,カレンダーデータ!$M$4:$M$2000,0),MATCH($C27,カレンダーデータ!$N$3:$R$3,0))),"",INDEX(カレンダーデータ!$N$4:$R$2000,MATCH(AB$29,カレンダーデータ!$M$4:$M$2000,0),MATCH($C27,カレンダーデータ!$N$3:$R$3,0))),"")</f>
        <v/>
      </c>
      <c r="AC27" s="5" t="str">
        <f ca="1">IFERROR(IF(ISBLANK(INDEX(カレンダーデータ!$N$4:$R$2000,MATCH(AC$29,カレンダーデータ!$M$4:$M$2000,0),MATCH($C27,カレンダーデータ!$N$3:$R$3,0))),"",INDEX(カレンダーデータ!$N$4:$R$2000,MATCH(AC$29,カレンダーデータ!$M$4:$M$2000,0),MATCH($C27,カレンダーデータ!$N$3:$R$3,0))),"")</f>
        <v/>
      </c>
      <c r="AD27" s="5" t="str">
        <f ca="1">IFERROR(IF(ISBLANK(INDEX(カレンダーデータ!$N$4:$R$2000,MATCH(AD$29,カレンダーデータ!$M$4:$M$2000,0),MATCH($C27,カレンダーデータ!$N$3:$R$3,0))),"",INDEX(カレンダーデータ!$N$4:$R$2000,MATCH(AD$29,カレンダーデータ!$M$4:$M$2000,0),MATCH($C27,カレンダーデータ!$N$3:$R$3,0))),"")</f>
        <v/>
      </c>
      <c r="AE27" s="5" t="str">
        <f ca="1">IFERROR(IF(ISBLANK(INDEX(カレンダーデータ!$N$4:$R$2000,MATCH(AE$29,カレンダーデータ!$M$4:$M$2000,0),MATCH($C27,カレンダーデータ!$N$3:$R$3,0))),"",INDEX(カレンダーデータ!$N$4:$R$2000,MATCH(AE$29,カレンダーデータ!$M$4:$M$2000,0),MATCH($C27,カレンダーデータ!$N$3:$R$3,0))),"")</f>
        <v/>
      </c>
      <c r="AF27" s="5" t="str">
        <f ca="1">IFERROR(IF(ISBLANK(INDEX(カレンダーデータ!$N$4:$R$2000,MATCH(AF$29,カレンダーデータ!$M$4:$M$2000,0),MATCH($C27,カレンダーデータ!$N$3:$R$3,0))),"",INDEX(カレンダーデータ!$N$4:$R$2000,MATCH(AF$29,カレンダーデータ!$M$4:$M$2000,0),MATCH($C27,カレンダーデータ!$N$3:$R$3,0))),"")</f>
        <v/>
      </c>
      <c r="AG27" s="5" t="str">
        <f ca="1">IFERROR(IF(ISBLANK(INDEX(カレンダーデータ!$N$4:$R$2000,MATCH(AG$29,カレンダーデータ!$M$4:$M$2000,0),MATCH($C27,カレンダーデータ!$N$3:$R$3,0))),"",INDEX(カレンダーデータ!$N$4:$R$2000,MATCH(AG$29,カレンダーデータ!$M$4:$M$2000,0),MATCH($C27,カレンダーデータ!$N$3:$R$3,0))),"")</f>
        <v/>
      </c>
      <c r="AH27" s="5" t="str">
        <f ca="1">IFERROR(IF(ISBLANK(INDEX(カレンダーデータ!$N$4:$R$2000,MATCH(AH$29,カレンダーデータ!$M$4:$M$2000,0),MATCH($C27,カレンダーデータ!$N$3:$R$3,0))),"",INDEX(カレンダーデータ!$N$4:$R$2000,MATCH(AH$29,カレンダーデータ!$M$4:$M$2000,0),MATCH($C27,カレンダーデータ!$N$3:$R$3,0))),"")</f>
        <v/>
      </c>
      <c r="AI27" s="9"/>
      <c r="AJ27" s="9"/>
      <c r="AK27" s="9"/>
    </row>
    <row r="28" spans="1:55" ht="18" customHeight="1" outlineLevel="1" thickBot="1" x14ac:dyDescent="0.25">
      <c r="B28" s="328"/>
      <c r="C28" s="180" t="s">
        <v>179</v>
      </c>
      <c r="D28" s="5" t="str">
        <f ca="1">IFERROR(IF(ISBLANK(INDEX(カレンダーデータ!$N$4:$R$2000,MATCH(D$29,カレンダーデータ!$M$4:$M$2000,0),MATCH($C28,カレンダーデータ!$N$3:$R$3,0))),"",INDEX(カレンダーデータ!$N$4:$R$2000,MATCH(D$29,カレンダーデータ!$M$4:$M$2000,0),MATCH($C28,カレンダーデータ!$N$3:$R$3,0))),"")</f>
        <v/>
      </c>
      <c r="E28" s="5" t="str">
        <f ca="1">IFERROR(IF(ISBLANK(INDEX(カレンダーデータ!$N$4:$R$2000,MATCH(E$29,カレンダーデータ!$M$4:$M$2000,0),MATCH($C28,カレンダーデータ!$N$3:$R$3,0))),"",INDEX(カレンダーデータ!$N$4:$R$2000,MATCH(E$29,カレンダーデータ!$M$4:$M$2000,0),MATCH($C28,カレンダーデータ!$N$3:$R$3,0))),"")</f>
        <v/>
      </c>
      <c r="F28" s="5" t="str">
        <f ca="1">IFERROR(IF(ISBLANK(INDEX(カレンダーデータ!$N$4:$R$2000,MATCH(F$29,カレンダーデータ!$M$4:$M$2000,0),MATCH($C28,カレンダーデータ!$N$3:$R$3,0))),"",INDEX(カレンダーデータ!$N$4:$R$2000,MATCH(F$29,カレンダーデータ!$M$4:$M$2000,0),MATCH($C28,カレンダーデータ!$N$3:$R$3,0))),"")</f>
        <v/>
      </c>
      <c r="G28" s="5" t="str">
        <f ca="1">IFERROR(IF(ISBLANK(INDEX(カレンダーデータ!$N$4:$R$2000,MATCH(G$29,カレンダーデータ!$M$4:$M$2000,0),MATCH($C28,カレンダーデータ!$N$3:$R$3,0))),"",INDEX(カレンダーデータ!$N$4:$R$2000,MATCH(G$29,カレンダーデータ!$M$4:$M$2000,0),MATCH($C28,カレンダーデータ!$N$3:$R$3,0))),"")</f>
        <v/>
      </c>
      <c r="H28" s="5" t="str">
        <f ca="1">IFERROR(IF(ISBLANK(INDEX(カレンダーデータ!$N$4:$R$2000,MATCH(H$29,カレンダーデータ!$M$4:$M$2000,0),MATCH($C28,カレンダーデータ!$N$3:$R$3,0))),"",INDEX(カレンダーデータ!$N$4:$R$2000,MATCH(H$29,カレンダーデータ!$M$4:$M$2000,0),MATCH($C28,カレンダーデータ!$N$3:$R$3,0))),"")</f>
        <v/>
      </c>
      <c r="I28" s="5" t="str">
        <f ca="1">IFERROR(IF(ISBLANK(INDEX(カレンダーデータ!$N$4:$R$2000,MATCH(I$29,カレンダーデータ!$M$4:$M$2000,0),MATCH($C28,カレンダーデータ!$N$3:$R$3,0))),"",INDEX(カレンダーデータ!$N$4:$R$2000,MATCH(I$29,カレンダーデータ!$M$4:$M$2000,0),MATCH($C28,カレンダーデータ!$N$3:$R$3,0))),"")</f>
        <v/>
      </c>
      <c r="J28" s="5" t="str">
        <f ca="1">IFERROR(IF(ISBLANK(INDEX(カレンダーデータ!$N$4:$R$2000,MATCH(J$29,カレンダーデータ!$M$4:$M$2000,0),MATCH($C28,カレンダーデータ!$N$3:$R$3,0))),"",INDEX(カレンダーデータ!$N$4:$R$2000,MATCH(J$29,カレンダーデータ!$M$4:$M$2000,0),MATCH($C28,カレンダーデータ!$N$3:$R$3,0))),"")</f>
        <v/>
      </c>
      <c r="K28" s="5" t="str">
        <f ca="1">IFERROR(IF(ISBLANK(INDEX(カレンダーデータ!$N$4:$R$2000,MATCH(K$29,カレンダーデータ!$M$4:$M$2000,0),MATCH($C28,カレンダーデータ!$N$3:$R$3,0))),"",INDEX(カレンダーデータ!$N$4:$R$2000,MATCH(K$29,カレンダーデータ!$M$4:$M$2000,0),MATCH($C28,カレンダーデータ!$N$3:$R$3,0))),"")</f>
        <v/>
      </c>
      <c r="L28" s="5" t="str">
        <f ca="1">IFERROR(IF(ISBLANK(INDEX(カレンダーデータ!$N$4:$R$2000,MATCH(L$29,カレンダーデータ!$M$4:$M$2000,0),MATCH($C28,カレンダーデータ!$N$3:$R$3,0))),"",INDEX(カレンダーデータ!$N$4:$R$2000,MATCH(L$29,カレンダーデータ!$M$4:$M$2000,0),MATCH($C28,カレンダーデータ!$N$3:$R$3,0))),"")</f>
        <v/>
      </c>
      <c r="M28" s="5" t="str">
        <f ca="1">IFERROR(IF(ISBLANK(INDEX(カレンダーデータ!$N$4:$R$2000,MATCH(M$29,カレンダーデータ!$M$4:$M$2000,0),MATCH($C28,カレンダーデータ!$N$3:$R$3,0))),"",INDEX(カレンダーデータ!$N$4:$R$2000,MATCH(M$29,カレンダーデータ!$M$4:$M$2000,0),MATCH($C28,カレンダーデータ!$N$3:$R$3,0))),"")</f>
        <v/>
      </c>
      <c r="N28" s="5" t="str">
        <f ca="1">IFERROR(IF(ISBLANK(INDEX(カレンダーデータ!$N$4:$R$2000,MATCH(N$29,カレンダーデータ!$M$4:$M$2000,0),MATCH($C28,カレンダーデータ!$N$3:$R$3,0))),"",INDEX(カレンダーデータ!$N$4:$R$2000,MATCH(N$29,カレンダーデータ!$M$4:$M$2000,0),MATCH($C28,カレンダーデータ!$N$3:$R$3,0))),"")</f>
        <v/>
      </c>
      <c r="O28" s="5" t="str">
        <f ca="1">IFERROR(IF(ISBLANK(INDEX(カレンダーデータ!$N$4:$R$2000,MATCH(O$29,カレンダーデータ!$M$4:$M$2000,0),MATCH($C28,カレンダーデータ!$N$3:$R$3,0))),"",INDEX(カレンダーデータ!$N$4:$R$2000,MATCH(O$29,カレンダーデータ!$M$4:$M$2000,0),MATCH($C28,カレンダーデータ!$N$3:$R$3,0))),"")</f>
        <v/>
      </c>
      <c r="P28" s="5" t="str">
        <f ca="1">IFERROR(IF(ISBLANK(INDEX(カレンダーデータ!$N$4:$R$2000,MATCH(P$29,カレンダーデータ!$M$4:$M$2000,0),MATCH($C28,カレンダーデータ!$N$3:$R$3,0))),"",INDEX(カレンダーデータ!$N$4:$R$2000,MATCH(P$29,カレンダーデータ!$M$4:$M$2000,0),MATCH($C28,カレンダーデータ!$N$3:$R$3,0))),"")</f>
        <v/>
      </c>
      <c r="Q28" s="5" t="str">
        <f ca="1">IFERROR(IF(ISBLANK(INDEX(カレンダーデータ!$N$4:$R$2000,MATCH(Q$29,カレンダーデータ!$M$4:$M$2000,0),MATCH($C28,カレンダーデータ!$N$3:$R$3,0))),"",INDEX(カレンダーデータ!$N$4:$R$2000,MATCH(Q$29,カレンダーデータ!$M$4:$M$2000,0),MATCH($C28,カレンダーデータ!$N$3:$R$3,0))),"")</f>
        <v/>
      </c>
      <c r="R28" s="5" t="str">
        <f ca="1">IFERROR(IF(ISBLANK(INDEX(カレンダーデータ!$N$4:$R$2000,MATCH(R$29,カレンダーデータ!$M$4:$M$2000,0),MATCH($C28,カレンダーデータ!$N$3:$R$3,0))),"",INDEX(カレンダーデータ!$N$4:$R$2000,MATCH(R$29,カレンダーデータ!$M$4:$M$2000,0),MATCH($C28,カレンダーデータ!$N$3:$R$3,0))),"")</f>
        <v/>
      </c>
      <c r="S28" s="5" t="str">
        <f ca="1">IFERROR(IF(ISBLANK(INDEX(カレンダーデータ!$N$4:$R$2000,MATCH(S$29,カレンダーデータ!$M$4:$M$2000,0),MATCH($C28,カレンダーデータ!$N$3:$R$3,0))),"",INDEX(カレンダーデータ!$N$4:$R$2000,MATCH(S$29,カレンダーデータ!$M$4:$M$2000,0),MATCH($C28,カレンダーデータ!$N$3:$R$3,0))),"")</f>
        <v/>
      </c>
      <c r="T28" s="5" t="str">
        <f ca="1">IFERROR(IF(ISBLANK(INDEX(カレンダーデータ!$N$4:$R$2000,MATCH(T$29,カレンダーデータ!$M$4:$M$2000,0),MATCH($C28,カレンダーデータ!$N$3:$R$3,0))),"",INDEX(カレンダーデータ!$N$4:$R$2000,MATCH(T$29,カレンダーデータ!$M$4:$M$2000,0),MATCH($C28,カレンダーデータ!$N$3:$R$3,0))),"")</f>
        <v/>
      </c>
      <c r="U28" s="5" t="str">
        <f ca="1">IFERROR(IF(ISBLANK(INDEX(カレンダーデータ!$N$4:$R$2000,MATCH(U$29,カレンダーデータ!$M$4:$M$2000,0),MATCH($C28,カレンダーデータ!$N$3:$R$3,0))),"",INDEX(カレンダーデータ!$N$4:$R$2000,MATCH(U$29,カレンダーデータ!$M$4:$M$2000,0),MATCH($C28,カレンダーデータ!$N$3:$R$3,0))),"")</f>
        <v/>
      </c>
      <c r="V28" s="5" t="str">
        <f ca="1">IFERROR(IF(ISBLANK(INDEX(カレンダーデータ!$N$4:$R$2000,MATCH(V$29,カレンダーデータ!$M$4:$M$2000,0),MATCH($C28,カレンダーデータ!$N$3:$R$3,0))),"",INDEX(カレンダーデータ!$N$4:$R$2000,MATCH(V$29,カレンダーデータ!$M$4:$M$2000,0),MATCH($C28,カレンダーデータ!$N$3:$R$3,0))),"")</f>
        <v/>
      </c>
      <c r="W28" s="5" t="str">
        <f ca="1">IFERROR(IF(ISBLANK(INDEX(カレンダーデータ!$N$4:$R$2000,MATCH(W$29,カレンダーデータ!$M$4:$M$2000,0),MATCH($C28,カレンダーデータ!$N$3:$R$3,0))),"",INDEX(カレンダーデータ!$N$4:$R$2000,MATCH(W$29,カレンダーデータ!$M$4:$M$2000,0),MATCH($C28,カレンダーデータ!$N$3:$R$3,0))),"")</f>
        <v/>
      </c>
      <c r="X28" s="5" t="str">
        <f ca="1">IFERROR(IF(ISBLANK(INDEX(カレンダーデータ!$N$4:$R$2000,MATCH(X$29,カレンダーデータ!$M$4:$M$2000,0),MATCH($C28,カレンダーデータ!$N$3:$R$3,0))),"",INDEX(カレンダーデータ!$N$4:$R$2000,MATCH(X$29,カレンダーデータ!$M$4:$M$2000,0),MATCH($C28,カレンダーデータ!$N$3:$R$3,0))),"")</f>
        <v/>
      </c>
      <c r="Y28" s="5" t="str">
        <f ca="1">IFERROR(IF(ISBLANK(INDEX(カレンダーデータ!$N$4:$R$2000,MATCH(Y$29,カレンダーデータ!$M$4:$M$2000,0),MATCH($C28,カレンダーデータ!$N$3:$R$3,0))),"",INDEX(カレンダーデータ!$N$4:$R$2000,MATCH(Y$29,カレンダーデータ!$M$4:$M$2000,0),MATCH($C28,カレンダーデータ!$N$3:$R$3,0))),"")</f>
        <v/>
      </c>
      <c r="Z28" s="5" t="str">
        <f ca="1">IFERROR(IF(ISBLANK(INDEX(カレンダーデータ!$N$4:$R$2000,MATCH(Z$29,カレンダーデータ!$M$4:$M$2000,0),MATCH($C28,カレンダーデータ!$N$3:$R$3,0))),"",INDEX(カレンダーデータ!$N$4:$R$2000,MATCH(Z$29,カレンダーデータ!$M$4:$M$2000,0),MATCH($C28,カレンダーデータ!$N$3:$R$3,0))),"")</f>
        <v/>
      </c>
      <c r="AA28" s="5" t="str">
        <f ca="1">IFERROR(IF(ISBLANK(INDEX(カレンダーデータ!$N$4:$R$2000,MATCH(AA$29,カレンダーデータ!$M$4:$M$2000,0),MATCH($C28,カレンダーデータ!$N$3:$R$3,0))),"",INDEX(カレンダーデータ!$N$4:$R$2000,MATCH(AA$29,カレンダーデータ!$M$4:$M$2000,0),MATCH($C28,カレンダーデータ!$N$3:$R$3,0))),"")</f>
        <v/>
      </c>
      <c r="AB28" s="5" t="str">
        <f ca="1">IFERROR(IF(ISBLANK(INDEX(カレンダーデータ!$N$4:$R$2000,MATCH(AB$29,カレンダーデータ!$M$4:$M$2000,0),MATCH($C28,カレンダーデータ!$N$3:$R$3,0))),"",INDEX(カレンダーデータ!$N$4:$R$2000,MATCH(AB$29,カレンダーデータ!$M$4:$M$2000,0),MATCH($C28,カレンダーデータ!$N$3:$R$3,0))),"")</f>
        <v/>
      </c>
      <c r="AC28" s="5" t="str">
        <f ca="1">IFERROR(IF(ISBLANK(INDEX(カレンダーデータ!$N$4:$R$2000,MATCH(AC$29,カレンダーデータ!$M$4:$M$2000,0),MATCH($C28,カレンダーデータ!$N$3:$R$3,0))),"",INDEX(カレンダーデータ!$N$4:$R$2000,MATCH(AC$29,カレンダーデータ!$M$4:$M$2000,0),MATCH($C28,カレンダーデータ!$N$3:$R$3,0))),"")</f>
        <v/>
      </c>
      <c r="AD28" s="5" t="str">
        <f ca="1">IFERROR(IF(ISBLANK(INDEX(カレンダーデータ!$N$4:$R$2000,MATCH(AD$29,カレンダーデータ!$M$4:$M$2000,0),MATCH($C28,カレンダーデータ!$N$3:$R$3,0))),"",INDEX(カレンダーデータ!$N$4:$R$2000,MATCH(AD$29,カレンダーデータ!$M$4:$M$2000,0),MATCH($C28,カレンダーデータ!$N$3:$R$3,0))),"")</f>
        <v/>
      </c>
      <c r="AE28" s="5" t="str">
        <f ca="1">IFERROR(IF(ISBLANK(INDEX(カレンダーデータ!$N$4:$R$2000,MATCH(AE$29,カレンダーデータ!$M$4:$M$2000,0),MATCH($C28,カレンダーデータ!$N$3:$R$3,0))),"",INDEX(カレンダーデータ!$N$4:$R$2000,MATCH(AE$29,カレンダーデータ!$M$4:$M$2000,0),MATCH($C28,カレンダーデータ!$N$3:$R$3,0))),"")</f>
        <v/>
      </c>
      <c r="AF28" s="5" t="str">
        <f ca="1">IFERROR(IF(ISBLANK(INDEX(カレンダーデータ!$N$4:$R$2000,MATCH(AF$29,カレンダーデータ!$M$4:$M$2000,0),MATCH($C28,カレンダーデータ!$N$3:$R$3,0))),"",INDEX(カレンダーデータ!$N$4:$R$2000,MATCH(AF$29,カレンダーデータ!$M$4:$M$2000,0),MATCH($C28,カレンダーデータ!$N$3:$R$3,0))),"")</f>
        <v/>
      </c>
      <c r="AG28" s="5" t="str">
        <f ca="1">IFERROR(IF(ISBLANK(INDEX(カレンダーデータ!$N$4:$R$2000,MATCH(AG$29,カレンダーデータ!$M$4:$M$2000,0),MATCH($C28,カレンダーデータ!$N$3:$R$3,0))),"",INDEX(カレンダーデータ!$N$4:$R$2000,MATCH(AG$29,カレンダーデータ!$M$4:$M$2000,0),MATCH($C28,カレンダーデータ!$N$3:$R$3,0))),"")</f>
        <v/>
      </c>
      <c r="AH28" s="5" t="str">
        <f ca="1">IFERROR(IF(ISBLANK(INDEX(カレンダーデータ!$N$4:$R$2000,MATCH(AH$29,カレンダーデータ!$M$4:$M$2000,0),MATCH($C28,カレンダーデータ!$N$3:$R$3,0))),"",INDEX(カレンダーデータ!$N$4:$R$2000,MATCH(AH$29,カレンダーデータ!$M$4:$M$2000,0),MATCH($C28,カレンダーデータ!$N$3:$R$3,0))),"")</f>
        <v/>
      </c>
      <c r="AI28" s="9"/>
      <c r="AJ28" s="9"/>
      <c r="AK28" s="9"/>
    </row>
    <row r="29" spans="1:55" s="6" customFormat="1" ht="15" thickBot="1" x14ac:dyDescent="0.25">
      <c r="B29" s="7" t="s">
        <v>58</v>
      </c>
      <c r="C29" s="8"/>
      <c r="D29" s="16">
        <f ca="1">C1+1</f>
        <v>46023</v>
      </c>
      <c r="E29" s="17">
        <f ca="1">D29+1</f>
        <v>46024</v>
      </c>
      <c r="F29" s="17">
        <f t="shared" ref="F29:AG29" ca="1" si="0">E29+1</f>
        <v>46025</v>
      </c>
      <c r="G29" s="17">
        <f t="shared" ca="1" si="0"/>
        <v>46026</v>
      </c>
      <c r="H29" s="17">
        <f t="shared" ca="1" si="0"/>
        <v>46027</v>
      </c>
      <c r="I29" s="17">
        <f t="shared" ca="1" si="0"/>
        <v>46028</v>
      </c>
      <c r="J29" s="17">
        <f t="shared" ca="1" si="0"/>
        <v>46029</v>
      </c>
      <c r="K29" s="17">
        <f t="shared" ca="1" si="0"/>
        <v>46030</v>
      </c>
      <c r="L29" s="17">
        <f t="shared" ca="1" si="0"/>
        <v>46031</v>
      </c>
      <c r="M29" s="17">
        <f t="shared" ca="1" si="0"/>
        <v>46032</v>
      </c>
      <c r="N29" s="17">
        <f t="shared" ca="1" si="0"/>
        <v>46033</v>
      </c>
      <c r="O29" s="17">
        <f t="shared" ca="1" si="0"/>
        <v>46034</v>
      </c>
      <c r="P29" s="17">
        <f t="shared" ca="1" si="0"/>
        <v>46035</v>
      </c>
      <c r="Q29" s="17">
        <f t="shared" ca="1" si="0"/>
        <v>46036</v>
      </c>
      <c r="R29" s="17">
        <f t="shared" ca="1" si="0"/>
        <v>46037</v>
      </c>
      <c r="S29" s="17">
        <f t="shared" ca="1" si="0"/>
        <v>46038</v>
      </c>
      <c r="T29" s="17">
        <f t="shared" ca="1" si="0"/>
        <v>46039</v>
      </c>
      <c r="U29" s="17">
        <f t="shared" ca="1" si="0"/>
        <v>46040</v>
      </c>
      <c r="V29" s="17">
        <f t="shared" ca="1" si="0"/>
        <v>46041</v>
      </c>
      <c r="W29" s="17">
        <f t="shared" ca="1" si="0"/>
        <v>46042</v>
      </c>
      <c r="X29" s="17">
        <f t="shared" ca="1" si="0"/>
        <v>46043</v>
      </c>
      <c r="Y29" s="17">
        <f t="shared" ca="1" si="0"/>
        <v>46044</v>
      </c>
      <c r="Z29" s="17">
        <f t="shared" ca="1" si="0"/>
        <v>46045</v>
      </c>
      <c r="AA29" s="17">
        <f t="shared" ca="1" si="0"/>
        <v>46046</v>
      </c>
      <c r="AB29" s="17">
        <f t="shared" ca="1" si="0"/>
        <v>46047</v>
      </c>
      <c r="AC29" s="17">
        <f t="shared" ca="1" si="0"/>
        <v>46048</v>
      </c>
      <c r="AD29" s="17">
        <f t="shared" ca="1" si="0"/>
        <v>46049</v>
      </c>
      <c r="AE29" s="17">
        <f t="shared" ca="1" si="0"/>
        <v>46050</v>
      </c>
      <c r="AF29" s="17">
        <f t="shared" ca="1" si="0"/>
        <v>46051</v>
      </c>
      <c r="AG29" s="17">
        <f t="shared" ca="1" si="0"/>
        <v>46052</v>
      </c>
      <c r="AH29" s="18">
        <f ca="1">AG29+1</f>
        <v>46053</v>
      </c>
    </row>
    <row r="30" spans="1:55" x14ac:dyDescent="0.2">
      <c r="A30" s="4">
        <v>2</v>
      </c>
      <c r="B30" s="311" t="str">
        <f>料金比較表!C11</f>
        <v>アーマン　スイート　ヴィラ　スムイデ</v>
      </c>
      <c r="C30" s="326" t="s">
        <v>59</v>
      </c>
      <c r="D30" s="62" t="str">
        <f ca="1">IF($C$30=料金比較表!$C$1,(HLOOKUP('2026年1月'!D$29,料金比較表!$10:$20,'2026年1月'!$A30,FALSE)),IF($C$30=料金比較表!$C$2,(HLOOKUP('2026年1月'!D$29,料金比較表!$23:$33,'2026年1月'!$A30,FALSE)),IF($C$30=料金比較表!$C$3,(HLOOKUP('2026年1月'!D$29,料金比較表!$36:$46,'2026年1月'!$A30,FALSE)),IF($C$30=料金比較表!$C$4,(HLOOKUP('2026年1月'!D$29,料金比較表!$48:$60,'2026年1月'!$A30,FALSE)),IF($C$30=料金比較表!$C$5,(HLOOKUP('2026年1月'!D$29,料金比較表!$61:$71,'2026年1月'!$A30,FALSE)),IF($C$30=料金比較表!$C$6,(HLOOKUP('2026年1月'!D$29,料金比較表!$74:$84,'2026年1月'!$A30,FALSE))))))))</f>
        <v/>
      </c>
      <c r="E30" s="63" t="str">
        <f ca="1">IF($C$30=料金比較表!$C$1,(HLOOKUP('2026年1月'!E$29,料金比較表!$10:$20,'2026年1月'!$A30,FALSE)),IF($C$30=料金比較表!$C$2,(HLOOKUP('2026年1月'!E$29,料金比較表!$23:$33,'2026年1月'!$A30,FALSE)),IF($C$30=料金比較表!$C$3,(HLOOKUP('2026年1月'!E$29,料金比較表!$36:$46,'2026年1月'!$A30,FALSE)),IF($C$30=料金比較表!$C$4,(HLOOKUP('2026年1月'!E$29,料金比較表!$48:$60,'2026年1月'!$A30,FALSE)),IF($C$30=料金比較表!$C$5,(HLOOKUP('2026年1月'!E$29,料金比較表!$61:$71,'2026年1月'!$A30,FALSE)),IF($C$30=料金比較表!$C$6,(HLOOKUP('2026年1月'!E$29,料金比較表!$74:$84,'2026年1月'!$A30,FALSE))))))))</f>
        <v/>
      </c>
      <c r="F30" s="63" t="str">
        <f ca="1">IF($C$30=料金比較表!$C$1,(HLOOKUP('2026年1月'!F$29,料金比較表!$10:$20,'2026年1月'!$A30,FALSE)),IF($C$30=料金比較表!$C$2,(HLOOKUP('2026年1月'!F$29,料金比較表!$23:$33,'2026年1月'!$A30,FALSE)),IF($C$30=料金比較表!$C$3,(HLOOKUP('2026年1月'!F$29,料金比較表!$36:$46,'2026年1月'!$A30,FALSE)),IF($C$30=料金比較表!$C$4,(HLOOKUP('2026年1月'!F$29,料金比較表!$48:$60,'2026年1月'!$A30,FALSE)),IF($C$30=料金比較表!$C$5,(HLOOKUP('2026年1月'!F$29,料金比較表!$61:$71,'2026年1月'!$A30,FALSE)),IF($C$30=料金比較表!$C$6,(HLOOKUP('2026年1月'!F$29,料金比較表!$74:$84,'2026年1月'!$A30,FALSE))))))))</f>
        <v/>
      </c>
      <c r="G30" s="63" t="str">
        <f ca="1">IF($C$30=料金比較表!$C$1,(HLOOKUP('2026年1月'!G$29,料金比較表!$10:$20,'2026年1月'!$A30,FALSE)),IF($C$30=料金比較表!$C$2,(HLOOKUP('2026年1月'!G$29,料金比較表!$23:$33,'2026年1月'!$A30,FALSE)),IF($C$30=料金比較表!$C$3,(HLOOKUP('2026年1月'!G$29,料金比較表!$36:$46,'2026年1月'!$A30,FALSE)),IF($C$30=料金比較表!$C$4,(HLOOKUP('2026年1月'!G$29,料金比較表!$48:$60,'2026年1月'!$A30,FALSE)),IF($C$30=料金比較表!$C$5,(HLOOKUP('2026年1月'!G$29,料金比較表!$61:$71,'2026年1月'!$A30,FALSE)),IF($C$30=料金比較表!$C$6,(HLOOKUP('2026年1月'!G$29,料金比較表!$74:$84,'2026年1月'!$A30,FALSE))))))))</f>
        <v/>
      </c>
      <c r="H30" s="63" t="str">
        <f ca="1">IF($C$30=料金比較表!$C$1,(HLOOKUP('2026年1月'!H$29,料金比較表!$10:$20,'2026年1月'!$A30,FALSE)),IF($C$30=料金比較表!$C$2,(HLOOKUP('2026年1月'!H$29,料金比較表!$23:$33,'2026年1月'!$A30,FALSE)),IF($C$30=料金比較表!$C$3,(HLOOKUP('2026年1月'!H$29,料金比較表!$36:$46,'2026年1月'!$A30,FALSE)),IF($C$30=料金比較表!$C$4,(HLOOKUP('2026年1月'!H$29,料金比較表!$48:$60,'2026年1月'!$A30,FALSE)),IF($C$30=料金比較表!$C$5,(HLOOKUP('2026年1月'!H$29,料金比較表!$61:$71,'2026年1月'!$A30,FALSE)),IF($C$30=料金比較表!$C$6,(HLOOKUP('2026年1月'!H$29,料金比較表!$74:$84,'2026年1月'!$A30,FALSE))))))))</f>
        <v/>
      </c>
      <c r="I30" s="63" t="str">
        <f ca="1">IF($C$30=料金比較表!$C$1,(HLOOKUP('2026年1月'!I$29,料金比較表!$10:$20,'2026年1月'!$A30,FALSE)),IF($C$30=料金比較表!$C$2,(HLOOKUP('2026年1月'!I$29,料金比較表!$23:$33,'2026年1月'!$A30,FALSE)),IF($C$30=料金比較表!$C$3,(HLOOKUP('2026年1月'!I$29,料金比較表!$36:$46,'2026年1月'!$A30,FALSE)),IF($C$30=料金比較表!$C$4,(HLOOKUP('2026年1月'!I$29,料金比較表!$48:$60,'2026年1月'!$A30,FALSE)),IF($C$30=料金比較表!$C$5,(HLOOKUP('2026年1月'!I$29,料金比較表!$61:$71,'2026年1月'!$A30,FALSE)),IF($C$30=料金比較表!$C$6,(HLOOKUP('2026年1月'!I$29,料金比較表!$74:$84,'2026年1月'!$A30,FALSE))))))))</f>
        <v/>
      </c>
      <c r="J30" s="63" t="str">
        <f ca="1">IF($C$30=料金比較表!$C$1,(HLOOKUP('2026年1月'!J$29,料金比較表!$10:$20,'2026年1月'!$A30,FALSE)),IF($C$30=料金比較表!$C$2,(HLOOKUP('2026年1月'!J$29,料金比較表!$23:$33,'2026年1月'!$A30,FALSE)),IF($C$30=料金比較表!$C$3,(HLOOKUP('2026年1月'!J$29,料金比較表!$36:$46,'2026年1月'!$A30,FALSE)),IF($C$30=料金比較表!$C$4,(HLOOKUP('2026年1月'!J$29,料金比較表!$48:$60,'2026年1月'!$A30,FALSE)),IF($C$30=料金比較表!$C$5,(HLOOKUP('2026年1月'!J$29,料金比較表!$61:$71,'2026年1月'!$A30,FALSE)),IF($C$30=料金比較表!$C$6,(HLOOKUP('2026年1月'!J$29,料金比較表!$74:$84,'2026年1月'!$A30,FALSE))))))))</f>
        <v/>
      </c>
      <c r="K30" s="63" t="str">
        <f ca="1">IF($C$30=料金比較表!$C$1,(HLOOKUP('2026年1月'!K$29,料金比較表!$10:$20,'2026年1月'!$A30,FALSE)),IF($C$30=料金比較表!$C$2,(HLOOKUP('2026年1月'!K$29,料金比較表!$23:$33,'2026年1月'!$A30,FALSE)),IF($C$30=料金比較表!$C$3,(HLOOKUP('2026年1月'!K$29,料金比較表!$36:$46,'2026年1月'!$A30,FALSE)),IF($C$30=料金比較表!$C$4,(HLOOKUP('2026年1月'!K$29,料金比較表!$48:$60,'2026年1月'!$A30,FALSE)),IF($C$30=料金比較表!$C$5,(HLOOKUP('2026年1月'!K$29,料金比較表!$61:$71,'2026年1月'!$A30,FALSE)),IF($C$30=料金比較表!$C$6,(HLOOKUP('2026年1月'!K$29,料金比較表!$74:$84,'2026年1月'!$A30,FALSE))))))))</f>
        <v/>
      </c>
      <c r="L30" s="63" t="str">
        <f ca="1">IF($C$30=料金比較表!$C$1,(HLOOKUP('2026年1月'!L$29,料金比較表!$10:$20,'2026年1月'!$A30,FALSE)),IF($C$30=料金比較表!$C$2,(HLOOKUP('2026年1月'!L$29,料金比較表!$23:$33,'2026年1月'!$A30,FALSE)),IF($C$30=料金比較表!$C$3,(HLOOKUP('2026年1月'!L$29,料金比較表!$36:$46,'2026年1月'!$A30,FALSE)),IF($C$30=料金比較表!$C$4,(HLOOKUP('2026年1月'!L$29,料金比較表!$48:$60,'2026年1月'!$A30,FALSE)),IF($C$30=料金比較表!$C$5,(HLOOKUP('2026年1月'!L$29,料金比較表!$61:$71,'2026年1月'!$A30,FALSE)),IF($C$30=料金比較表!$C$6,(HLOOKUP('2026年1月'!L$29,料金比較表!$74:$84,'2026年1月'!$A30,FALSE))))))))</f>
        <v/>
      </c>
      <c r="M30" s="63" t="str">
        <f ca="1">IF($C$30=料金比較表!$C$1,(HLOOKUP('2026年1月'!M$29,料金比較表!$10:$20,'2026年1月'!$A30,FALSE)),IF($C$30=料金比較表!$C$2,(HLOOKUP('2026年1月'!M$29,料金比較表!$23:$33,'2026年1月'!$A30,FALSE)),IF($C$30=料金比較表!$C$3,(HLOOKUP('2026年1月'!M$29,料金比較表!$36:$46,'2026年1月'!$A30,FALSE)),IF($C$30=料金比較表!$C$4,(HLOOKUP('2026年1月'!M$29,料金比較表!$48:$60,'2026年1月'!$A30,FALSE)),IF($C$30=料金比較表!$C$5,(HLOOKUP('2026年1月'!M$29,料金比較表!$61:$71,'2026年1月'!$A30,FALSE)),IF($C$30=料金比較表!$C$6,(HLOOKUP('2026年1月'!M$29,料金比較表!$74:$84,'2026年1月'!$A30,FALSE))))))))</f>
        <v/>
      </c>
      <c r="N30" s="63" t="str">
        <f ca="1">IF($C$30=料金比較表!$C$1,(HLOOKUP('2026年1月'!N$29,料金比較表!$10:$20,'2026年1月'!$A30,FALSE)),IF($C$30=料金比較表!$C$2,(HLOOKUP('2026年1月'!N$29,料金比較表!$23:$33,'2026年1月'!$A30,FALSE)),IF($C$30=料金比較表!$C$3,(HLOOKUP('2026年1月'!N$29,料金比較表!$36:$46,'2026年1月'!$A30,FALSE)),IF($C$30=料金比較表!$C$4,(HLOOKUP('2026年1月'!N$29,料金比較表!$48:$60,'2026年1月'!$A30,FALSE)),IF($C$30=料金比較表!$C$5,(HLOOKUP('2026年1月'!N$29,料金比較表!$61:$71,'2026年1月'!$A30,FALSE)),IF($C$30=料金比較表!$C$6,(HLOOKUP('2026年1月'!N$29,料金比較表!$74:$84,'2026年1月'!$A30,FALSE))))))))</f>
        <v/>
      </c>
      <c r="O30" s="63" t="str">
        <f ca="1">IF($C$30=料金比較表!$C$1,(HLOOKUP('2026年1月'!O$29,料金比較表!$10:$20,'2026年1月'!$A30,FALSE)),IF($C$30=料金比較表!$C$2,(HLOOKUP('2026年1月'!O$29,料金比較表!$23:$33,'2026年1月'!$A30,FALSE)),IF($C$30=料金比較表!$C$3,(HLOOKUP('2026年1月'!O$29,料金比較表!$36:$46,'2026年1月'!$A30,FALSE)),IF($C$30=料金比較表!$C$4,(HLOOKUP('2026年1月'!O$29,料金比較表!$48:$60,'2026年1月'!$A30,FALSE)),IF($C$30=料金比較表!$C$5,(HLOOKUP('2026年1月'!O$29,料金比較表!$61:$71,'2026年1月'!$A30,FALSE)),IF($C$30=料金比較表!$C$6,(HLOOKUP('2026年1月'!O$29,料金比較表!$74:$84,'2026年1月'!$A30,FALSE))))))))</f>
        <v/>
      </c>
      <c r="P30" s="63" t="str">
        <f ca="1">IF($C$30=料金比較表!$C$1,(HLOOKUP('2026年1月'!P$29,料金比較表!$10:$20,'2026年1月'!$A30,FALSE)),IF($C$30=料金比較表!$C$2,(HLOOKUP('2026年1月'!P$29,料金比較表!$23:$33,'2026年1月'!$A30,FALSE)),IF($C$30=料金比較表!$C$3,(HLOOKUP('2026年1月'!P$29,料金比較表!$36:$46,'2026年1月'!$A30,FALSE)),IF($C$30=料金比較表!$C$4,(HLOOKUP('2026年1月'!P$29,料金比較表!$48:$60,'2026年1月'!$A30,FALSE)),IF($C$30=料金比較表!$C$5,(HLOOKUP('2026年1月'!P$29,料金比較表!$61:$71,'2026年1月'!$A30,FALSE)),IF($C$30=料金比較表!$C$6,(HLOOKUP('2026年1月'!P$29,料金比較表!$74:$84,'2026年1月'!$A30,FALSE))))))))</f>
        <v/>
      </c>
      <c r="Q30" s="63" t="str">
        <f ca="1">IF($C$30=料金比較表!$C$1,(HLOOKUP('2026年1月'!Q$29,料金比較表!$10:$20,'2026年1月'!$A30,FALSE)),IF($C$30=料金比較表!$C$2,(HLOOKUP('2026年1月'!Q$29,料金比較表!$23:$33,'2026年1月'!$A30,FALSE)),IF($C$30=料金比較表!$C$3,(HLOOKUP('2026年1月'!Q$29,料金比較表!$36:$46,'2026年1月'!$A30,FALSE)),IF($C$30=料金比較表!$C$4,(HLOOKUP('2026年1月'!Q$29,料金比較表!$48:$60,'2026年1月'!$A30,FALSE)),IF($C$30=料金比較表!$C$5,(HLOOKUP('2026年1月'!Q$29,料金比較表!$61:$71,'2026年1月'!$A30,FALSE)),IF($C$30=料金比較表!$C$6,(HLOOKUP('2026年1月'!Q$29,料金比較表!$74:$84,'2026年1月'!$A30,FALSE))))))))</f>
        <v/>
      </c>
      <c r="R30" s="63" t="str">
        <f ca="1">IF($C$30=料金比較表!$C$1,(HLOOKUP('2026年1月'!R$29,料金比較表!$10:$20,'2026年1月'!$A30,FALSE)),IF($C$30=料金比較表!$C$2,(HLOOKUP('2026年1月'!R$29,料金比較表!$23:$33,'2026年1月'!$A30,FALSE)),IF($C$30=料金比較表!$C$3,(HLOOKUP('2026年1月'!R$29,料金比較表!$36:$46,'2026年1月'!$A30,FALSE)),IF($C$30=料金比較表!$C$4,(HLOOKUP('2026年1月'!R$29,料金比較表!$48:$60,'2026年1月'!$A30,FALSE)),IF($C$30=料金比較表!$C$5,(HLOOKUP('2026年1月'!R$29,料金比較表!$61:$71,'2026年1月'!$A30,FALSE)),IF($C$30=料金比較表!$C$6,(HLOOKUP('2026年1月'!R$29,料金比較表!$74:$84,'2026年1月'!$A30,FALSE))))))))</f>
        <v/>
      </c>
      <c r="S30" s="63" t="str">
        <f ca="1">IF($C$30=料金比較表!$C$1,(HLOOKUP('2026年1月'!S$29,料金比較表!$10:$20,'2026年1月'!$A30,FALSE)),IF($C$30=料金比較表!$C$2,(HLOOKUP('2026年1月'!S$29,料金比較表!$23:$33,'2026年1月'!$A30,FALSE)),IF($C$30=料金比較表!$C$3,(HLOOKUP('2026年1月'!S$29,料金比較表!$36:$46,'2026年1月'!$A30,FALSE)),IF($C$30=料金比較表!$C$4,(HLOOKUP('2026年1月'!S$29,料金比較表!$48:$60,'2026年1月'!$A30,FALSE)),IF($C$30=料金比較表!$C$5,(HLOOKUP('2026年1月'!S$29,料金比較表!$61:$71,'2026年1月'!$A30,FALSE)),IF($C$30=料金比較表!$C$6,(HLOOKUP('2026年1月'!S$29,料金比較表!$74:$84,'2026年1月'!$A30,FALSE))))))))</f>
        <v/>
      </c>
      <c r="T30" s="63" t="str">
        <f ca="1">IF($C$30=料金比較表!$C$1,(HLOOKUP('2026年1月'!T$29,料金比較表!$10:$20,'2026年1月'!$A30,FALSE)),IF($C$30=料金比較表!$C$2,(HLOOKUP('2026年1月'!T$29,料金比較表!$23:$33,'2026年1月'!$A30,FALSE)),IF($C$30=料金比較表!$C$3,(HLOOKUP('2026年1月'!T$29,料金比較表!$36:$46,'2026年1月'!$A30,FALSE)),IF($C$30=料金比較表!$C$4,(HLOOKUP('2026年1月'!T$29,料金比較表!$48:$60,'2026年1月'!$A30,FALSE)),IF($C$30=料金比較表!$C$5,(HLOOKUP('2026年1月'!T$29,料金比較表!$61:$71,'2026年1月'!$A30,FALSE)),IF($C$30=料金比較表!$C$6,(HLOOKUP('2026年1月'!T$29,料金比較表!$74:$84,'2026年1月'!$A30,FALSE))))))))</f>
        <v/>
      </c>
      <c r="U30" s="63" t="str">
        <f ca="1">IF($C$30=料金比較表!$C$1,(HLOOKUP('2026年1月'!U$29,料金比較表!$10:$20,'2026年1月'!$A30,FALSE)),IF($C$30=料金比較表!$C$2,(HLOOKUP('2026年1月'!U$29,料金比較表!$23:$33,'2026年1月'!$A30,FALSE)),IF($C$30=料金比較表!$C$3,(HLOOKUP('2026年1月'!U$29,料金比較表!$36:$46,'2026年1月'!$A30,FALSE)),IF($C$30=料金比較表!$C$4,(HLOOKUP('2026年1月'!U$29,料金比較表!$48:$60,'2026年1月'!$A30,FALSE)),IF($C$30=料金比較表!$C$5,(HLOOKUP('2026年1月'!U$29,料金比較表!$61:$71,'2026年1月'!$A30,FALSE)),IF($C$30=料金比較表!$C$6,(HLOOKUP('2026年1月'!U$29,料金比較表!$74:$84,'2026年1月'!$A30,FALSE))))))))</f>
        <v/>
      </c>
      <c r="V30" s="63" t="str">
        <f ca="1">IF($C$30=料金比較表!$C$1,(HLOOKUP('2026年1月'!V$29,料金比較表!$10:$20,'2026年1月'!$A30,FALSE)),IF($C$30=料金比較表!$C$2,(HLOOKUP('2026年1月'!V$29,料金比較表!$23:$33,'2026年1月'!$A30,FALSE)),IF($C$30=料金比較表!$C$3,(HLOOKUP('2026年1月'!V$29,料金比較表!$36:$46,'2026年1月'!$A30,FALSE)),IF($C$30=料金比較表!$C$4,(HLOOKUP('2026年1月'!V$29,料金比較表!$48:$60,'2026年1月'!$A30,FALSE)),IF($C$30=料金比較表!$C$5,(HLOOKUP('2026年1月'!V$29,料金比較表!$61:$71,'2026年1月'!$A30,FALSE)),IF($C$30=料金比較表!$C$6,(HLOOKUP('2026年1月'!V$29,料金比較表!$74:$84,'2026年1月'!$A30,FALSE))))))))</f>
        <v/>
      </c>
      <c r="W30" s="63" t="str">
        <f ca="1">IF($C$30=料金比較表!$C$1,(HLOOKUP('2026年1月'!W$29,料金比較表!$10:$20,'2026年1月'!$A30,FALSE)),IF($C$30=料金比較表!$C$2,(HLOOKUP('2026年1月'!W$29,料金比較表!$23:$33,'2026年1月'!$A30,FALSE)),IF($C$30=料金比較表!$C$3,(HLOOKUP('2026年1月'!W$29,料金比較表!$36:$46,'2026年1月'!$A30,FALSE)),IF($C$30=料金比較表!$C$4,(HLOOKUP('2026年1月'!W$29,料金比較表!$48:$60,'2026年1月'!$A30,FALSE)),IF($C$30=料金比較表!$C$5,(HLOOKUP('2026年1月'!W$29,料金比較表!$61:$71,'2026年1月'!$A30,FALSE)),IF($C$30=料金比較表!$C$6,(HLOOKUP('2026年1月'!W$29,料金比較表!$74:$84,'2026年1月'!$A30,FALSE))))))))</f>
        <v/>
      </c>
      <c r="X30" s="63" t="str">
        <f ca="1">IF($C$30=料金比較表!$C$1,(HLOOKUP('2026年1月'!X$29,料金比較表!$10:$20,'2026年1月'!$A30,FALSE)),IF($C$30=料金比較表!$C$2,(HLOOKUP('2026年1月'!X$29,料金比較表!$23:$33,'2026年1月'!$A30,FALSE)),IF($C$30=料金比較表!$C$3,(HLOOKUP('2026年1月'!X$29,料金比較表!$36:$46,'2026年1月'!$A30,FALSE)),IF($C$30=料金比較表!$C$4,(HLOOKUP('2026年1月'!X$29,料金比較表!$48:$60,'2026年1月'!$A30,FALSE)),IF($C$30=料金比較表!$C$5,(HLOOKUP('2026年1月'!X$29,料金比較表!$61:$71,'2026年1月'!$A30,FALSE)),IF($C$30=料金比較表!$C$6,(HLOOKUP('2026年1月'!X$29,料金比較表!$74:$84,'2026年1月'!$A30,FALSE))))))))</f>
        <v/>
      </c>
      <c r="Y30" s="63" t="str">
        <f ca="1">IF($C$30=料金比較表!$C$1,(HLOOKUP('2026年1月'!Y$29,料金比較表!$10:$20,'2026年1月'!$A30,FALSE)),IF($C$30=料金比較表!$C$2,(HLOOKUP('2026年1月'!Y$29,料金比較表!$23:$33,'2026年1月'!$A30,FALSE)),IF($C$30=料金比較表!$C$3,(HLOOKUP('2026年1月'!Y$29,料金比較表!$36:$46,'2026年1月'!$A30,FALSE)),IF($C$30=料金比較表!$C$4,(HLOOKUP('2026年1月'!Y$29,料金比較表!$48:$60,'2026年1月'!$A30,FALSE)),IF($C$30=料金比較表!$C$5,(HLOOKUP('2026年1月'!Y$29,料金比較表!$61:$71,'2026年1月'!$A30,FALSE)),IF($C$30=料金比較表!$C$6,(HLOOKUP('2026年1月'!Y$29,料金比較表!$74:$84,'2026年1月'!$A30,FALSE))))))))</f>
        <v/>
      </c>
      <c r="Z30" s="63" t="str">
        <f ca="1">IF($C$30=料金比較表!$C$1,(HLOOKUP('2026年1月'!Z$29,料金比較表!$10:$20,'2026年1月'!$A30,FALSE)),IF($C$30=料金比較表!$C$2,(HLOOKUP('2026年1月'!Z$29,料金比較表!$23:$33,'2026年1月'!$A30,FALSE)),IF($C$30=料金比較表!$C$3,(HLOOKUP('2026年1月'!Z$29,料金比較表!$36:$46,'2026年1月'!$A30,FALSE)),IF($C$30=料金比較表!$C$4,(HLOOKUP('2026年1月'!Z$29,料金比較表!$48:$60,'2026年1月'!$A30,FALSE)),IF($C$30=料金比較表!$C$5,(HLOOKUP('2026年1月'!Z$29,料金比較表!$61:$71,'2026年1月'!$A30,FALSE)),IF($C$30=料金比較表!$C$6,(HLOOKUP('2026年1月'!Z$29,料金比較表!$74:$84,'2026年1月'!$A30,FALSE))))))))</f>
        <v/>
      </c>
      <c r="AA30" s="63" t="str">
        <f ca="1">IF($C$30=料金比較表!$C$1,(HLOOKUP('2026年1月'!AA$29,料金比較表!$10:$20,'2026年1月'!$A30,FALSE)),IF($C$30=料金比較表!$C$2,(HLOOKUP('2026年1月'!AA$29,料金比較表!$23:$33,'2026年1月'!$A30,FALSE)),IF($C$30=料金比較表!$C$3,(HLOOKUP('2026年1月'!AA$29,料金比較表!$36:$46,'2026年1月'!$A30,FALSE)),IF($C$30=料金比較表!$C$4,(HLOOKUP('2026年1月'!AA$29,料金比較表!$48:$60,'2026年1月'!$A30,FALSE)),IF($C$30=料金比較表!$C$5,(HLOOKUP('2026年1月'!AA$29,料金比較表!$61:$71,'2026年1月'!$A30,FALSE)),IF($C$30=料金比較表!$C$6,(HLOOKUP('2026年1月'!AA$29,料金比較表!$74:$84,'2026年1月'!$A30,FALSE))))))))</f>
        <v/>
      </c>
      <c r="AB30" s="63" t="str">
        <f ca="1">IF($C$30=料金比較表!$C$1,(HLOOKUP('2026年1月'!AB$29,料金比較表!$10:$20,'2026年1月'!$A30,FALSE)),IF($C$30=料金比較表!$C$2,(HLOOKUP('2026年1月'!AB$29,料金比較表!$23:$33,'2026年1月'!$A30,FALSE)),IF($C$30=料金比較表!$C$3,(HLOOKUP('2026年1月'!AB$29,料金比較表!$36:$46,'2026年1月'!$A30,FALSE)),IF($C$30=料金比較表!$C$4,(HLOOKUP('2026年1月'!AB$29,料金比較表!$48:$60,'2026年1月'!$A30,FALSE)),IF($C$30=料金比較表!$C$5,(HLOOKUP('2026年1月'!AB$29,料金比較表!$61:$71,'2026年1月'!$A30,FALSE)),IF($C$30=料金比較表!$C$6,(HLOOKUP('2026年1月'!AB$29,料金比較表!$74:$84,'2026年1月'!$A30,FALSE))))))))</f>
        <v/>
      </c>
      <c r="AC30" s="63" t="str">
        <f ca="1">IF($C$30=料金比較表!$C$1,(HLOOKUP('2026年1月'!AC$29,料金比較表!$10:$20,'2026年1月'!$A30,FALSE)),IF($C$30=料金比較表!$C$2,(HLOOKUP('2026年1月'!AC$29,料金比較表!$23:$33,'2026年1月'!$A30,FALSE)),IF($C$30=料金比較表!$C$3,(HLOOKUP('2026年1月'!AC$29,料金比較表!$36:$46,'2026年1月'!$A30,FALSE)),IF($C$30=料金比較表!$C$4,(HLOOKUP('2026年1月'!AC$29,料金比較表!$48:$60,'2026年1月'!$A30,FALSE)),IF($C$30=料金比較表!$C$5,(HLOOKUP('2026年1月'!AC$29,料金比較表!$61:$71,'2026年1月'!$A30,FALSE)),IF($C$30=料金比較表!$C$6,(HLOOKUP('2026年1月'!AC$29,料金比較表!$74:$84,'2026年1月'!$A30,FALSE))))))))</f>
        <v/>
      </c>
      <c r="AD30" s="63" t="str">
        <f ca="1">IF($C$30=料金比較表!$C$1,(HLOOKUP('2026年1月'!AD$29,料金比較表!$10:$20,'2026年1月'!$A30,FALSE)),IF($C$30=料金比較表!$C$2,(HLOOKUP('2026年1月'!AD$29,料金比較表!$23:$33,'2026年1月'!$A30,FALSE)),IF($C$30=料金比較表!$C$3,(HLOOKUP('2026年1月'!AD$29,料金比較表!$36:$46,'2026年1月'!$A30,FALSE)),IF($C$30=料金比較表!$C$4,(HLOOKUP('2026年1月'!AD$29,料金比較表!$48:$60,'2026年1月'!$A30,FALSE)),IF($C$30=料金比較表!$C$5,(HLOOKUP('2026年1月'!AD$29,料金比較表!$61:$71,'2026年1月'!$A30,FALSE)),IF($C$30=料金比較表!$C$6,(HLOOKUP('2026年1月'!AD$29,料金比較表!$74:$84,'2026年1月'!$A30,FALSE))))))))</f>
        <v/>
      </c>
      <c r="AE30" s="63" t="str">
        <f ca="1">IF($C$30=料金比較表!$C$1,(HLOOKUP('2026年1月'!AE$29,料金比較表!$10:$20,'2026年1月'!$A30,FALSE)),IF($C$30=料金比較表!$C$2,(HLOOKUP('2026年1月'!AE$29,料金比較表!$23:$33,'2026年1月'!$A30,FALSE)),IF($C$30=料金比較表!$C$3,(HLOOKUP('2026年1月'!AE$29,料金比較表!$36:$46,'2026年1月'!$A30,FALSE)),IF($C$30=料金比較表!$C$4,(HLOOKUP('2026年1月'!AE$29,料金比較表!$48:$60,'2026年1月'!$A30,FALSE)),IF($C$30=料金比較表!$C$5,(HLOOKUP('2026年1月'!AE$29,料金比較表!$61:$71,'2026年1月'!$A30,FALSE)),IF($C$30=料金比較表!$C$6,(HLOOKUP('2026年1月'!AE$29,料金比較表!$74:$84,'2026年1月'!$A30,FALSE))))))))</f>
        <v/>
      </c>
      <c r="AF30" s="63" t="str">
        <f ca="1">IF($C$30=料金比較表!$C$1,(HLOOKUP('2026年1月'!AF$29,料金比較表!$10:$20,'2026年1月'!$A30,FALSE)),IF($C$30=料金比較表!$C$2,(HLOOKUP('2026年1月'!AF$29,料金比較表!$23:$33,'2026年1月'!$A30,FALSE)),IF($C$30=料金比較表!$C$3,(HLOOKUP('2026年1月'!AF$29,料金比較表!$36:$46,'2026年1月'!$A30,FALSE)),IF($C$30=料金比較表!$C$4,(HLOOKUP('2026年1月'!AF$29,料金比較表!$48:$60,'2026年1月'!$A30,FALSE)),IF($C$30=料金比較表!$C$5,(HLOOKUP('2026年1月'!AF$29,料金比較表!$61:$71,'2026年1月'!$A30,FALSE)),IF($C$30=料金比較表!$C$6,(HLOOKUP('2026年1月'!AF$29,料金比較表!$74:$84,'2026年1月'!$A30,FALSE))))))))</f>
        <v/>
      </c>
      <c r="AG30" s="63" t="str">
        <f ca="1">IF($C$30=料金比較表!$C$1,(HLOOKUP('2026年1月'!AG$29,料金比較表!$10:$20,'2026年1月'!$A30,FALSE)),IF($C$30=料金比較表!$C$2,(HLOOKUP('2026年1月'!AG$29,料金比較表!$23:$33,'2026年1月'!$A30,FALSE)),IF($C$30=料金比較表!$C$3,(HLOOKUP('2026年1月'!AG$29,料金比較表!$36:$46,'2026年1月'!$A30,FALSE)),IF($C$30=料金比較表!$C$4,(HLOOKUP('2026年1月'!AG$29,料金比較表!$48:$60,'2026年1月'!$A30,FALSE)),IF($C$30=料金比較表!$C$5,(HLOOKUP('2026年1月'!AG$29,料金比較表!$61:$71,'2026年1月'!$A30,FALSE)),IF($C$30=料金比較表!$C$6,(HLOOKUP('2026年1月'!AG$29,料金比較表!$74:$84,'2026年1月'!$A30,FALSE))))))))</f>
        <v/>
      </c>
      <c r="AH30" s="64" t="str">
        <f ca="1">IF($C$30=料金比較表!$C$1,(HLOOKUP('2026年1月'!AH$29,料金比較表!$10:$20,'2026年1月'!$A30,FALSE)),IF($C$30=料金比較表!$C$2,(HLOOKUP('2026年1月'!AH$29,料金比較表!$23:$33,'2026年1月'!$A30,FALSE)),IF($C$30=料金比較表!$C$3,(HLOOKUP('2026年1月'!AH$29,料金比較表!$36:$46,'2026年1月'!$A30,FALSE)),IF($C$30=料金比較表!$C$4,(HLOOKUP('2026年1月'!AH$29,料金比較表!$48:$60,'2026年1月'!$A30,FALSE)),IF($C$30=料金比較表!$C$5,(HLOOKUP('2026年1月'!AH$29,料金比較表!$61:$71,'2026年1月'!$A30,FALSE)),IF($C$30=料金比較表!$C$6,(HLOOKUP('2026年1月'!AH$29,料金比較表!$74:$84,'2026年1月'!$A30,FALSE))))))))</f>
        <v/>
      </c>
    </row>
    <row r="31" spans="1:55" x14ac:dyDescent="0.2">
      <c r="A31" s="4">
        <f>A30+1</f>
        <v>3</v>
      </c>
      <c r="B31" s="311" t="str">
        <f>料金比較表!C12</f>
        <v>Ｏｎｅ　Ｓｕｉｔｅ　ＴＨＥ　ＴＥＲＲＡＣＥ＜古宇利島＞</v>
      </c>
      <c r="C31" s="326"/>
      <c r="D31" s="62" t="str">
        <f ca="1">IF($C$30=料金比較表!$C$1,(HLOOKUP('2026年1月'!D$29,料金比較表!$10:$20,'2026年1月'!$A31,FALSE)),IF($C$30=料金比較表!$C$2,(HLOOKUP('2026年1月'!D$29,料金比較表!$23:$33,'2026年1月'!$A31,FALSE)),IF($C$30=料金比較表!$C$3,(HLOOKUP('2026年1月'!D$29,料金比較表!$36:$46,'2026年1月'!$A31,FALSE)),IF($C$30=料金比較表!$C$4,(HLOOKUP('2026年1月'!D$29,料金比較表!$48:$60,'2026年1月'!$A31,FALSE)),IF($C$30=料金比較表!$C$5,(HLOOKUP('2026年1月'!D$29,料金比較表!$61:$71,'2026年1月'!$A31,FALSE)),IF($C$30=料金比較表!$C$6,(HLOOKUP('2026年1月'!D$29,料金比較表!$74:$84,'2026年1月'!$A31,FALSE))))))))</f>
        <v/>
      </c>
      <c r="E31" s="63" t="str">
        <f ca="1">IF($C$30=料金比較表!$C$1,(HLOOKUP('2026年1月'!E$29,料金比較表!$10:$20,'2026年1月'!$A31,FALSE)),IF($C$30=料金比較表!$C$2,(HLOOKUP('2026年1月'!E$29,料金比較表!$23:$33,'2026年1月'!$A31,FALSE)),IF($C$30=料金比較表!$C$3,(HLOOKUP('2026年1月'!E$29,料金比較表!$36:$46,'2026年1月'!$A31,FALSE)),IF($C$30=料金比較表!$C$4,(HLOOKUP('2026年1月'!E$29,料金比較表!$48:$60,'2026年1月'!$A31,FALSE)),IF($C$30=料金比較表!$C$5,(HLOOKUP('2026年1月'!E$29,料金比較表!$61:$71,'2026年1月'!$A31,FALSE)),IF($C$30=料金比較表!$C$6,(HLOOKUP('2026年1月'!E$29,料金比較表!$74:$84,'2026年1月'!$A31,FALSE))))))))</f>
        <v/>
      </c>
      <c r="F31" s="63" t="str">
        <f ca="1">IF($C$30=料金比較表!$C$1,(HLOOKUP('2026年1月'!F$29,料金比較表!$10:$20,'2026年1月'!$A31,FALSE)),IF($C$30=料金比較表!$C$2,(HLOOKUP('2026年1月'!F$29,料金比較表!$23:$33,'2026年1月'!$A31,FALSE)),IF($C$30=料金比較表!$C$3,(HLOOKUP('2026年1月'!F$29,料金比較表!$36:$46,'2026年1月'!$A31,FALSE)),IF($C$30=料金比較表!$C$4,(HLOOKUP('2026年1月'!F$29,料金比較表!$48:$60,'2026年1月'!$A31,FALSE)),IF($C$30=料金比較表!$C$5,(HLOOKUP('2026年1月'!F$29,料金比較表!$61:$71,'2026年1月'!$A31,FALSE)),IF($C$30=料金比較表!$C$6,(HLOOKUP('2026年1月'!F$29,料金比較表!$74:$84,'2026年1月'!$A31,FALSE))))))))</f>
        <v/>
      </c>
      <c r="G31" s="63" t="str">
        <f ca="1">IF($C$30=料金比較表!$C$1,(HLOOKUP('2026年1月'!G$29,料金比較表!$10:$20,'2026年1月'!$A31,FALSE)),IF($C$30=料金比較表!$C$2,(HLOOKUP('2026年1月'!G$29,料金比較表!$23:$33,'2026年1月'!$A31,FALSE)),IF($C$30=料金比較表!$C$3,(HLOOKUP('2026年1月'!G$29,料金比較表!$36:$46,'2026年1月'!$A31,FALSE)),IF($C$30=料金比較表!$C$4,(HLOOKUP('2026年1月'!G$29,料金比較表!$48:$60,'2026年1月'!$A31,FALSE)),IF($C$30=料金比較表!$C$5,(HLOOKUP('2026年1月'!G$29,料金比較表!$61:$71,'2026年1月'!$A31,FALSE)),IF($C$30=料金比較表!$C$6,(HLOOKUP('2026年1月'!G$29,料金比較表!$74:$84,'2026年1月'!$A31,FALSE))))))))</f>
        <v/>
      </c>
      <c r="H31" s="63" t="str">
        <f ca="1">IF($C$30=料金比較表!$C$1,(HLOOKUP('2026年1月'!H$29,料金比較表!$10:$20,'2026年1月'!$A31,FALSE)),IF($C$30=料金比較表!$C$2,(HLOOKUP('2026年1月'!H$29,料金比較表!$23:$33,'2026年1月'!$A31,FALSE)),IF($C$30=料金比較表!$C$3,(HLOOKUP('2026年1月'!H$29,料金比較表!$36:$46,'2026年1月'!$A31,FALSE)),IF($C$30=料金比較表!$C$4,(HLOOKUP('2026年1月'!H$29,料金比較表!$48:$60,'2026年1月'!$A31,FALSE)),IF($C$30=料金比較表!$C$5,(HLOOKUP('2026年1月'!H$29,料金比較表!$61:$71,'2026年1月'!$A31,FALSE)),IF($C$30=料金比較表!$C$6,(HLOOKUP('2026年1月'!H$29,料金比較表!$74:$84,'2026年1月'!$A31,FALSE))))))))</f>
        <v/>
      </c>
      <c r="I31" s="63" t="str">
        <f ca="1">IF($C$30=料金比較表!$C$1,(HLOOKUP('2026年1月'!I$29,料金比較表!$10:$20,'2026年1月'!$A31,FALSE)),IF($C$30=料金比較表!$C$2,(HLOOKUP('2026年1月'!I$29,料金比較表!$23:$33,'2026年1月'!$A31,FALSE)),IF($C$30=料金比較表!$C$3,(HLOOKUP('2026年1月'!I$29,料金比較表!$36:$46,'2026年1月'!$A31,FALSE)),IF($C$30=料金比較表!$C$4,(HLOOKUP('2026年1月'!I$29,料金比較表!$48:$60,'2026年1月'!$A31,FALSE)),IF($C$30=料金比較表!$C$5,(HLOOKUP('2026年1月'!I$29,料金比較表!$61:$71,'2026年1月'!$A31,FALSE)),IF($C$30=料金比較表!$C$6,(HLOOKUP('2026年1月'!I$29,料金比較表!$74:$84,'2026年1月'!$A31,FALSE))))))))</f>
        <v/>
      </c>
      <c r="J31" s="63" t="str">
        <f ca="1">IF($C$30=料金比較表!$C$1,(HLOOKUP('2026年1月'!J$29,料金比較表!$10:$20,'2026年1月'!$A31,FALSE)),IF($C$30=料金比較表!$C$2,(HLOOKUP('2026年1月'!J$29,料金比較表!$23:$33,'2026年1月'!$A31,FALSE)),IF($C$30=料金比較表!$C$3,(HLOOKUP('2026年1月'!J$29,料金比較表!$36:$46,'2026年1月'!$A31,FALSE)),IF($C$30=料金比較表!$C$4,(HLOOKUP('2026年1月'!J$29,料金比較表!$48:$60,'2026年1月'!$A31,FALSE)),IF($C$30=料金比較表!$C$5,(HLOOKUP('2026年1月'!J$29,料金比較表!$61:$71,'2026年1月'!$A31,FALSE)),IF($C$30=料金比較表!$C$6,(HLOOKUP('2026年1月'!J$29,料金比較表!$74:$84,'2026年1月'!$A31,FALSE))))))))</f>
        <v/>
      </c>
      <c r="K31" s="63" t="str">
        <f ca="1">IF($C$30=料金比較表!$C$1,(HLOOKUP('2026年1月'!K$29,料金比較表!$10:$20,'2026年1月'!$A31,FALSE)),IF($C$30=料金比較表!$C$2,(HLOOKUP('2026年1月'!K$29,料金比較表!$23:$33,'2026年1月'!$A31,FALSE)),IF($C$30=料金比較表!$C$3,(HLOOKUP('2026年1月'!K$29,料金比較表!$36:$46,'2026年1月'!$A31,FALSE)),IF($C$30=料金比較表!$C$4,(HLOOKUP('2026年1月'!K$29,料金比較表!$48:$60,'2026年1月'!$A31,FALSE)),IF($C$30=料金比較表!$C$5,(HLOOKUP('2026年1月'!K$29,料金比較表!$61:$71,'2026年1月'!$A31,FALSE)),IF($C$30=料金比較表!$C$6,(HLOOKUP('2026年1月'!K$29,料金比較表!$74:$84,'2026年1月'!$A31,FALSE))))))))</f>
        <v/>
      </c>
      <c r="L31" s="63" t="str">
        <f ca="1">IF($C$30=料金比較表!$C$1,(HLOOKUP('2026年1月'!L$29,料金比較表!$10:$20,'2026年1月'!$A31,FALSE)),IF($C$30=料金比較表!$C$2,(HLOOKUP('2026年1月'!L$29,料金比較表!$23:$33,'2026年1月'!$A31,FALSE)),IF($C$30=料金比較表!$C$3,(HLOOKUP('2026年1月'!L$29,料金比較表!$36:$46,'2026年1月'!$A31,FALSE)),IF($C$30=料金比較表!$C$4,(HLOOKUP('2026年1月'!L$29,料金比較表!$48:$60,'2026年1月'!$A31,FALSE)),IF($C$30=料金比較表!$C$5,(HLOOKUP('2026年1月'!L$29,料金比較表!$61:$71,'2026年1月'!$A31,FALSE)),IF($C$30=料金比較表!$C$6,(HLOOKUP('2026年1月'!L$29,料金比較表!$74:$84,'2026年1月'!$A31,FALSE))))))))</f>
        <v/>
      </c>
      <c r="M31" s="63" t="str">
        <f ca="1">IF($C$30=料金比較表!$C$1,(HLOOKUP('2026年1月'!M$29,料金比較表!$10:$20,'2026年1月'!$A31,FALSE)),IF($C$30=料金比較表!$C$2,(HLOOKUP('2026年1月'!M$29,料金比較表!$23:$33,'2026年1月'!$A31,FALSE)),IF($C$30=料金比較表!$C$3,(HLOOKUP('2026年1月'!M$29,料金比較表!$36:$46,'2026年1月'!$A31,FALSE)),IF($C$30=料金比較表!$C$4,(HLOOKUP('2026年1月'!M$29,料金比較表!$48:$60,'2026年1月'!$A31,FALSE)),IF($C$30=料金比較表!$C$5,(HLOOKUP('2026年1月'!M$29,料金比較表!$61:$71,'2026年1月'!$A31,FALSE)),IF($C$30=料金比較表!$C$6,(HLOOKUP('2026年1月'!M$29,料金比較表!$74:$84,'2026年1月'!$A31,FALSE))))))))</f>
        <v/>
      </c>
      <c r="N31" s="63" t="str">
        <f ca="1">IF($C$30=料金比較表!$C$1,(HLOOKUP('2026年1月'!N$29,料金比較表!$10:$20,'2026年1月'!$A31,FALSE)),IF($C$30=料金比較表!$C$2,(HLOOKUP('2026年1月'!N$29,料金比較表!$23:$33,'2026年1月'!$A31,FALSE)),IF($C$30=料金比較表!$C$3,(HLOOKUP('2026年1月'!N$29,料金比較表!$36:$46,'2026年1月'!$A31,FALSE)),IF($C$30=料金比較表!$C$4,(HLOOKUP('2026年1月'!N$29,料金比較表!$48:$60,'2026年1月'!$A31,FALSE)),IF($C$30=料金比較表!$C$5,(HLOOKUP('2026年1月'!N$29,料金比較表!$61:$71,'2026年1月'!$A31,FALSE)),IF($C$30=料金比較表!$C$6,(HLOOKUP('2026年1月'!N$29,料金比較表!$74:$84,'2026年1月'!$A31,FALSE))))))))</f>
        <v/>
      </c>
      <c r="O31" s="63" t="str">
        <f ca="1">IF($C$30=料金比較表!$C$1,(HLOOKUP('2026年1月'!O$29,料金比較表!$10:$20,'2026年1月'!$A31,FALSE)),IF($C$30=料金比較表!$C$2,(HLOOKUP('2026年1月'!O$29,料金比較表!$23:$33,'2026年1月'!$A31,FALSE)),IF($C$30=料金比較表!$C$3,(HLOOKUP('2026年1月'!O$29,料金比較表!$36:$46,'2026年1月'!$A31,FALSE)),IF($C$30=料金比較表!$C$4,(HLOOKUP('2026年1月'!O$29,料金比較表!$48:$60,'2026年1月'!$A31,FALSE)),IF($C$30=料金比較表!$C$5,(HLOOKUP('2026年1月'!O$29,料金比較表!$61:$71,'2026年1月'!$A31,FALSE)),IF($C$30=料金比較表!$C$6,(HLOOKUP('2026年1月'!O$29,料金比較表!$74:$84,'2026年1月'!$A31,FALSE))))))))</f>
        <v/>
      </c>
      <c r="P31" s="63" t="str">
        <f ca="1">IF($C$30=料金比較表!$C$1,(HLOOKUP('2026年1月'!P$29,料金比較表!$10:$20,'2026年1月'!$A31,FALSE)),IF($C$30=料金比較表!$C$2,(HLOOKUP('2026年1月'!P$29,料金比較表!$23:$33,'2026年1月'!$A31,FALSE)),IF($C$30=料金比較表!$C$3,(HLOOKUP('2026年1月'!P$29,料金比較表!$36:$46,'2026年1月'!$A31,FALSE)),IF($C$30=料金比較表!$C$4,(HLOOKUP('2026年1月'!P$29,料金比較表!$48:$60,'2026年1月'!$A31,FALSE)),IF($C$30=料金比較表!$C$5,(HLOOKUP('2026年1月'!P$29,料金比較表!$61:$71,'2026年1月'!$A31,FALSE)),IF($C$30=料金比較表!$C$6,(HLOOKUP('2026年1月'!P$29,料金比較表!$74:$84,'2026年1月'!$A31,FALSE))))))))</f>
        <v/>
      </c>
      <c r="Q31" s="63" t="str">
        <f ca="1">IF($C$30=料金比較表!$C$1,(HLOOKUP('2026年1月'!Q$29,料金比較表!$10:$20,'2026年1月'!$A31,FALSE)),IF($C$30=料金比較表!$C$2,(HLOOKUP('2026年1月'!Q$29,料金比較表!$23:$33,'2026年1月'!$A31,FALSE)),IF($C$30=料金比較表!$C$3,(HLOOKUP('2026年1月'!Q$29,料金比較表!$36:$46,'2026年1月'!$A31,FALSE)),IF($C$30=料金比較表!$C$4,(HLOOKUP('2026年1月'!Q$29,料金比較表!$48:$60,'2026年1月'!$A31,FALSE)),IF($C$30=料金比較表!$C$5,(HLOOKUP('2026年1月'!Q$29,料金比較表!$61:$71,'2026年1月'!$A31,FALSE)),IF($C$30=料金比較表!$C$6,(HLOOKUP('2026年1月'!Q$29,料金比較表!$74:$84,'2026年1月'!$A31,FALSE))))))))</f>
        <v/>
      </c>
      <c r="R31" s="63" t="str">
        <f ca="1">IF($C$30=料金比較表!$C$1,(HLOOKUP('2026年1月'!R$29,料金比較表!$10:$20,'2026年1月'!$A31,FALSE)),IF($C$30=料金比較表!$C$2,(HLOOKUP('2026年1月'!R$29,料金比較表!$23:$33,'2026年1月'!$A31,FALSE)),IF($C$30=料金比較表!$C$3,(HLOOKUP('2026年1月'!R$29,料金比較表!$36:$46,'2026年1月'!$A31,FALSE)),IF($C$30=料金比較表!$C$4,(HLOOKUP('2026年1月'!R$29,料金比較表!$48:$60,'2026年1月'!$A31,FALSE)),IF($C$30=料金比較表!$C$5,(HLOOKUP('2026年1月'!R$29,料金比較表!$61:$71,'2026年1月'!$A31,FALSE)),IF($C$30=料金比較表!$C$6,(HLOOKUP('2026年1月'!R$29,料金比較表!$74:$84,'2026年1月'!$A31,FALSE))))))))</f>
        <v/>
      </c>
      <c r="S31" s="63" t="str">
        <f ca="1">IF($C$30=料金比較表!$C$1,(HLOOKUP('2026年1月'!S$29,料金比較表!$10:$20,'2026年1月'!$A31,FALSE)),IF($C$30=料金比較表!$C$2,(HLOOKUP('2026年1月'!S$29,料金比較表!$23:$33,'2026年1月'!$A31,FALSE)),IF($C$30=料金比較表!$C$3,(HLOOKUP('2026年1月'!S$29,料金比較表!$36:$46,'2026年1月'!$A31,FALSE)),IF($C$30=料金比較表!$C$4,(HLOOKUP('2026年1月'!S$29,料金比較表!$48:$60,'2026年1月'!$A31,FALSE)),IF($C$30=料金比較表!$C$5,(HLOOKUP('2026年1月'!S$29,料金比較表!$61:$71,'2026年1月'!$A31,FALSE)),IF($C$30=料金比較表!$C$6,(HLOOKUP('2026年1月'!S$29,料金比較表!$74:$84,'2026年1月'!$A31,FALSE))))))))</f>
        <v/>
      </c>
      <c r="T31" s="63" t="str">
        <f ca="1">IF($C$30=料金比較表!$C$1,(HLOOKUP('2026年1月'!T$29,料金比較表!$10:$20,'2026年1月'!$A31,FALSE)),IF($C$30=料金比較表!$C$2,(HLOOKUP('2026年1月'!T$29,料金比較表!$23:$33,'2026年1月'!$A31,FALSE)),IF($C$30=料金比較表!$C$3,(HLOOKUP('2026年1月'!T$29,料金比較表!$36:$46,'2026年1月'!$A31,FALSE)),IF($C$30=料金比較表!$C$4,(HLOOKUP('2026年1月'!T$29,料金比較表!$48:$60,'2026年1月'!$A31,FALSE)),IF($C$30=料金比較表!$C$5,(HLOOKUP('2026年1月'!T$29,料金比較表!$61:$71,'2026年1月'!$A31,FALSE)),IF($C$30=料金比較表!$C$6,(HLOOKUP('2026年1月'!T$29,料金比較表!$74:$84,'2026年1月'!$A31,FALSE))))))))</f>
        <v/>
      </c>
      <c r="U31" s="63" t="str">
        <f ca="1">IF($C$30=料金比較表!$C$1,(HLOOKUP('2026年1月'!U$29,料金比較表!$10:$20,'2026年1月'!$A31,FALSE)),IF($C$30=料金比較表!$C$2,(HLOOKUP('2026年1月'!U$29,料金比較表!$23:$33,'2026年1月'!$A31,FALSE)),IF($C$30=料金比較表!$C$3,(HLOOKUP('2026年1月'!U$29,料金比較表!$36:$46,'2026年1月'!$A31,FALSE)),IF($C$30=料金比較表!$C$4,(HLOOKUP('2026年1月'!U$29,料金比較表!$48:$60,'2026年1月'!$A31,FALSE)),IF($C$30=料金比較表!$C$5,(HLOOKUP('2026年1月'!U$29,料金比較表!$61:$71,'2026年1月'!$A31,FALSE)),IF($C$30=料金比較表!$C$6,(HLOOKUP('2026年1月'!U$29,料金比較表!$74:$84,'2026年1月'!$A31,FALSE))))))))</f>
        <v/>
      </c>
      <c r="V31" s="63" t="str">
        <f ca="1">IF($C$30=料金比較表!$C$1,(HLOOKUP('2026年1月'!V$29,料金比較表!$10:$20,'2026年1月'!$A31,FALSE)),IF($C$30=料金比較表!$C$2,(HLOOKUP('2026年1月'!V$29,料金比較表!$23:$33,'2026年1月'!$A31,FALSE)),IF($C$30=料金比較表!$C$3,(HLOOKUP('2026年1月'!V$29,料金比較表!$36:$46,'2026年1月'!$A31,FALSE)),IF($C$30=料金比較表!$C$4,(HLOOKUP('2026年1月'!V$29,料金比較表!$48:$60,'2026年1月'!$A31,FALSE)),IF($C$30=料金比較表!$C$5,(HLOOKUP('2026年1月'!V$29,料金比較表!$61:$71,'2026年1月'!$A31,FALSE)),IF($C$30=料金比較表!$C$6,(HLOOKUP('2026年1月'!V$29,料金比較表!$74:$84,'2026年1月'!$A31,FALSE))))))))</f>
        <v/>
      </c>
      <c r="W31" s="63" t="str">
        <f ca="1">IF($C$30=料金比較表!$C$1,(HLOOKUP('2026年1月'!W$29,料金比較表!$10:$20,'2026年1月'!$A31,FALSE)),IF($C$30=料金比較表!$C$2,(HLOOKUP('2026年1月'!W$29,料金比較表!$23:$33,'2026年1月'!$A31,FALSE)),IF($C$30=料金比較表!$C$3,(HLOOKUP('2026年1月'!W$29,料金比較表!$36:$46,'2026年1月'!$A31,FALSE)),IF($C$30=料金比較表!$C$4,(HLOOKUP('2026年1月'!W$29,料金比較表!$48:$60,'2026年1月'!$A31,FALSE)),IF($C$30=料金比較表!$C$5,(HLOOKUP('2026年1月'!W$29,料金比較表!$61:$71,'2026年1月'!$A31,FALSE)),IF($C$30=料金比較表!$C$6,(HLOOKUP('2026年1月'!W$29,料金比較表!$74:$84,'2026年1月'!$A31,FALSE))))))))</f>
        <v/>
      </c>
      <c r="X31" s="63" t="str">
        <f ca="1">IF($C$30=料金比較表!$C$1,(HLOOKUP('2026年1月'!X$29,料金比較表!$10:$20,'2026年1月'!$A31,FALSE)),IF($C$30=料金比較表!$C$2,(HLOOKUP('2026年1月'!X$29,料金比較表!$23:$33,'2026年1月'!$A31,FALSE)),IF($C$30=料金比較表!$C$3,(HLOOKUP('2026年1月'!X$29,料金比較表!$36:$46,'2026年1月'!$A31,FALSE)),IF($C$30=料金比較表!$C$4,(HLOOKUP('2026年1月'!X$29,料金比較表!$48:$60,'2026年1月'!$A31,FALSE)),IF($C$30=料金比較表!$C$5,(HLOOKUP('2026年1月'!X$29,料金比較表!$61:$71,'2026年1月'!$A31,FALSE)),IF($C$30=料金比較表!$C$6,(HLOOKUP('2026年1月'!X$29,料金比較表!$74:$84,'2026年1月'!$A31,FALSE))))))))</f>
        <v/>
      </c>
      <c r="Y31" s="63" t="str">
        <f ca="1">IF($C$30=料金比較表!$C$1,(HLOOKUP('2026年1月'!Y$29,料金比較表!$10:$20,'2026年1月'!$A31,FALSE)),IF($C$30=料金比較表!$C$2,(HLOOKUP('2026年1月'!Y$29,料金比較表!$23:$33,'2026年1月'!$A31,FALSE)),IF($C$30=料金比較表!$C$3,(HLOOKUP('2026年1月'!Y$29,料金比較表!$36:$46,'2026年1月'!$A31,FALSE)),IF($C$30=料金比較表!$C$4,(HLOOKUP('2026年1月'!Y$29,料金比較表!$48:$60,'2026年1月'!$A31,FALSE)),IF($C$30=料金比較表!$C$5,(HLOOKUP('2026年1月'!Y$29,料金比較表!$61:$71,'2026年1月'!$A31,FALSE)),IF($C$30=料金比較表!$C$6,(HLOOKUP('2026年1月'!Y$29,料金比較表!$74:$84,'2026年1月'!$A31,FALSE))))))))</f>
        <v/>
      </c>
      <c r="Z31" s="63" t="str">
        <f ca="1">IF($C$30=料金比較表!$C$1,(HLOOKUP('2026年1月'!Z$29,料金比較表!$10:$20,'2026年1月'!$A31,FALSE)),IF($C$30=料金比較表!$C$2,(HLOOKUP('2026年1月'!Z$29,料金比較表!$23:$33,'2026年1月'!$A31,FALSE)),IF($C$30=料金比較表!$C$3,(HLOOKUP('2026年1月'!Z$29,料金比較表!$36:$46,'2026年1月'!$A31,FALSE)),IF($C$30=料金比較表!$C$4,(HLOOKUP('2026年1月'!Z$29,料金比較表!$48:$60,'2026年1月'!$A31,FALSE)),IF($C$30=料金比較表!$C$5,(HLOOKUP('2026年1月'!Z$29,料金比較表!$61:$71,'2026年1月'!$A31,FALSE)),IF($C$30=料金比較表!$C$6,(HLOOKUP('2026年1月'!Z$29,料金比較表!$74:$84,'2026年1月'!$A31,FALSE))))))))</f>
        <v/>
      </c>
      <c r="AA31" s="63" t="str">
        <f ca="1">IF($C$30=料金比較表!$C$1,(HLOOKUP('2026年1月'!AA$29,料金比較表!$10:$20,'2026年1月'!$A31,FALSE)),IF($C$30=料金比較表!$C$2,(HLOOKUP('2026年1月'!AA$29,料金比較表!$23:$33,'2026年1月'!$A31,FALSE)),IF($C$30=料金比較表!$C$3,(HLOOKUP('2026年1月'!AA$29,料金比較表!$36:$46,'2026年1月'!$A31,FALSE)),IF($C$30=料金比較表!$C$4,(HLOOKUP('2026年1月'!AA$29,料金比較表!$48:$60,'2026年1月'!$A31,FALSE)),IF($C$30=料金比較表!$C$5,(HLOOKUP('2026年1月'!AA$29,料金比較表!$61:$71,'2026年1月'!$A31,FALSE)),IF($C$30=料金比較表!$C$6,(HLOOKUP('2026年1月'!AA$29,料金比較表!$74:$84,'2026年1月'!$A31,FALSE))))))))</f>
        <v/>
      </c>
      <c r="AB31" s="63" t="str">
        <f ca="1">IF($C$30=料金比較表!$C$1,(HLOOKUP('2026年1月'!AB$29,料金比較表!$10:$20,'2026年1月'!$A31,FALSE)),IF($C$30=料金比較表!$C$2,(HLOOKUP('2026年1月'!AB$29,料金比較表!$23:$33,'2026年1月'!$A31,FALSE)),IF($C$30=料金比較表!$C$3,(HLOOKUP('2026年1月'!AB$29,料金比較表!$36:$46,'2026年1月'!$A31,FALSE)),IF($C$30=料金比較表!$C$4,(HLOOKUP('2026年1月'!AB$29,料金比較表!$48:$60,'2026年1月'!$A31,FALSE)),IF($C$30=料金比較表!$C$5,(HLOOKUP('2026年1月'!AB$29,料金比較表!$61:$71,'2026年1月'!$A31,FALSE)),IF($C$30=料金比較表!$C$6,(HLOOKUP('2026年1月'!AB$29,料金比較表!$74:$84,'2026年1月'!$A31,FALSE))))))))</f>
        <v/>
      </c>
      <c r="AC31" s="63" t="str">
        <f ca="1">IF($C$30=料金比較表!$C$1,(HLOOKUP('2026年1月'!AC$29,料金比較表!$10:$20,'2026年1月'!$A31,FALSE)),IF($C$30=料金比較表!$C$2,(HLOOKUP('2026年1月'!AC$29,料金比較表!$23:$33,'2026年1月'!$A31,FALSE)),IF($C$30=料金比較表!$C$3,(HLOOKUP('2026年1月'!AC$29,料金比較表!$36:$46,'2026年1月'!$A31,FALSE)),IF($C$30=料金比較表!$C$4,(HLOOKUP('2026年1月'!AC$29,料金比較表!$48:$60,'2026年1月'!$A31,FALSE)),IF($C$30=料金比較表!$C$5,(HLOOKUP('2026年1月'!AC$29,料金比較表!$61:$71,'2026年1月'!$A31,FALSE)),IF($C$30=料金比較表!$C$6,(HLOOKUP('2026年1月'!AC$29,料金比較表!$74:$84,'2026年1月'!$A31,FALSE))))))))</f>
        <v/>
      </c>
      <c r="AD31" s="63" t="str">
        <f ca="1">IF($C$30=料金比較表!$C$1,(HLOOKUP('2026年1月'!AD$29,料金比較表!$10:$20,'2026年1月'!$A31,FALSE)),IF($C$30=料金比較表!$C$2,(HLOOKUP('2026年1月'!AD$29,料金比較表!$23:$33,'2026年1月'!$A31,FALSE)),IF($C$30=料金比較表!$C$3,(HLOOKUP('2026年1月'!AD$29,料金比較表!$36:$46,'2026年1月'!$A31,FALSE)),IF($C$30=料金比較表!$C$4,(HLOOKUP('2026年1月'!AD$29,料金比較表!$48:$60,'2026年1月'!$A31,FALSE)),IF($C$30=料金比較表!$C$5,(HLOOKUP('2026年1月'!AD$29,料金比較表!$61:$71,'2026年1月'!$A31,FALSE)),IF($C$30=料金比較表!$C$6,(HLOOKUP('2026年1月'!AD$29,料金比較表!$74:$84,'2026年1月'!$A31,FALSE))))))))</f>
        <v/>
      </c>
      <c r="AE31" s="63" t="str">
        <f ca="1">IF($C$30=料金比較表!$C$1,(HLOOKUP('2026年1月'!AE$29,料金比較表!$10:$20,'2026年1月'!$A31,FALSE)),IF($C$30=料金比較表!$C$2,(HLOOKUP('2026年1月'!AE$29,料金比較表!$23:$33,'2026年1月'!$A31,FALSE)),IF($C$30=料金比較表!$C$3,(HLOOKUP('2026年1月'!AE$29,料金比較表!$36:$46,'2026年1月'!$A31,FALSE)),IF($C$30=料金比較表!$C$4,(HLOOKUP('2026年1月'!AE$29,料金比較表!$48:$60,'2026年1月'!$A31,FALSE)),IF($C$30=料金比較表!$C$5,(HLOOKUP('2026年1月'!AE$29,料金比較表!$61:$71,'2026年1月'!$A31,FALSE)),IF($C$30=料金比較表!$C$6,(HLOOKUP('2026年1月'!AE$29,料金比較表!$74:$84,'2026年1月'!$A31,FALSE))))))))</f>
        <v/>
      </c>
      <c r="AF31" s="63" t="str">
        <f ca="1">IF($C$30=料金比較表!$C$1,(HLOOKUP('2026年1月'!AF$29,料金比較表!$10:$20,'2026年1月'!$A31,FALSE)),IF($C$30=料金比較表!$C$2,(HLOOKUP('2026年1月'!AF$29,料金比較表!$23:$33,'2026年1月'!$A31,FALSE)),IF($C$30=料金比較表!$C$3,(HLOOKUP('2026年1月'!AF$29,料金比較表!$36:$46,'2026年1月'!$A31,FALSE)),IF($C$30=料金比較表!$C$4,(HLOOKUP('2026年1月'!AF$29,料金比較表!$48:$60,'2026年1月'!$A31,FALSE)),IF($C$30=料金比較表!$C$5,(HLOOKUP('2026年1月'!AF$29,料金比較表!$61:$71,'2026年1月'!$A31,FALSE)),IF($C$30=料金比較表!$C$6,(HLOOKUP('2026年1月'!AF$29,料金比較表!$74:$84,'2026年1月'!$A31,FALSE))))))))</f>
        <v/>
      </c>
      <c r="AG31" s="63" t="str">
        <f ca="1">IF($C$30=料金比較表!$C$1,(HLOOKUP('2026年1月'!AG$29,料金比較表!$10:$20,'2026年1月'!$A31,FALSE)),IF($C$30=料金比較表!$C$2,(HLOOKUP('2026年1月'!AG$29,料金比較表!$23:$33,'2026年1月'!$A31,FALSE)),IF($C$30=料金比較表!$C$3,(HLOOKUP('2026年1月'!AG$29,料金比較表!$36:$46,'2026年1月'!$A31,FALSE)),IF($C$30=料金比較表!$C$4,(HLOOKUP('2026年1月'!AG$29,料金比較表!$48:$60,'2026年1月'!$A31,FALSE)),IF($C$30=料金比較表!$C$5,(HLOOKUP('2026年1月'!AG$29,料金比較表!$61:$71,'2026年1月'!$A31,FALSE)),IF($C$30=料金比較表!$C$6,(HLOOKUP('2026年1月'!AG$29,料金比較表!$74:$84,'2026年1月'!$A31,FALSE))))))))</f>
        <v/>
      </c>
      <c r="AH31" s="64" t="str">
        <f ca="1">IF($C$30=料金比較表!$C$1,(HLOOKUP('2026年1月'!AH$29,料金比較表!$10:$20,'2026年1月'!$A31,FALSE)),IF($C$30=料金比較表!$C$2,(HLOOKUP('2026年1月'!AH$29,料金比較表!$23:$33,'2026年1月'!$A31,FALSE)),IF($C$30=料金比較表!$C$3,(HLOOKUP('2026年1月'!AH$29,料金比較表!$36:$46,'2026年1月'!$A31,FALSE)),IF($C$30=料金比較表!$C$4,(HLOOKUP('2026年1月'!AH$29,料金比較表!$48:$60,'2026年1月'!$A31,FALSE)),IF($C$30=料金比較表!$C$5,(HLOOKUP('2026年1月'!AH$29,料金比較表!$61:$71,'2026年1月'!$A31,FALSE)),IF($C$30=料金比較表!$C$6,(HLOOKUP('2026年1月'!AH$29,料金比較表!$74:$84,'2026年1月'!$A31,FALSE))))))))</f>
        <v/>
      </c>
    </row>
    <row r="32" spans="1:55" x14ac:dyDescent="0.2">
      <c r="A32" s="4">
        <f t="shared" ref="A32:A38" si="1">A31+1</f>
        <v>4</v>
      </c>
      <c r="B32" s="312" t="str">
        <f>料金比較表!C13</f>
        <v>Ｏｎｅ　Ｓｕｉｔｅ　ＴＨＥ　ＧＲＡＮＤ（ワンスイート　ザ・グランド）＜古宇利島＞</v>
      </c>
      <c r="C32" s="326"/>
      <c r="D32" s="62" t="str">
        <f ca="1">IF($C$30=料金比較表!$C$1,(HLOOKUP('2026年1月'!D$29,料金比較表!$10:$20,'2026年1月'!$A32,FALSE)),IF($C$30=料金比較表!$C$2,(HLOOKUP('2026年1月'!D$29,料金比較表!$23:$33,'2026年1月'!$A32,FALSE)),IF($C$30=料金比較表!$C$3,(HLOOKUP('2026年1月'!D$29,料金比較表!$36:$46,'2026年1月'!$A32,FALSE)),IF($C$30=料金比較表!$C$4,(HLOOKUP('2026年1月'!D$29,料金比較表!$48:$60,'2026年1月'!$A32,FALSE)),IF($C$30=料金比較表!$C$5,(HLOOKUP('2026年1月'!D$29,料金比較表!$61:$71,'2026年1月'!$A32,FALSE)),IF($C$30=料金比較表!$C$6,(HLOOKUP('2026年1月'!D$29,料金比較表!$74:$84,'2026年1月'!$A32,FALSE))))))))</f>
        <v/>
      </c>
      <c r="E32" s="63" t="str">
        <f ca="1">IF($C$30=料金比較表!$C$1,(HLOOKUP('2026年1月'!E$29,料金比較表!$10:$20,'2026年1月'!$A32,FALSE)),IF($C$30=料金比較表!$C$2,(HLOOKUP('2026年1月'!E$29,料金比較表!$23:$33,'2026年1月'!$A32,FALSE)),IF($C$30=料金比較表!$C$3,(HLOOKUP('2026年1月'!E$29,料金比較表!$36:$46,'2026年1月'!$A32,FALSE)),IF($C$30=料金比較表!$C$4,(HLOOKUP('2026年1月'!E$29,料金比較表!$48:$60,'2026年1月'!$A32,FALSE)),IF($C$30=料金比較表!$C$5,(HLOOKUP('2026年1月'!E$29,料金比較表!$61:$71,'2026年1月'!$A32,FALSE)),IF($C$30=料金比較表!$C$6,(HLOOKUP('2026年1月'!E$29,料金比較表!$74:$84,'2026年1月'!$A32,FALSE))))))))</f>
        <v/>
      </c>
      <c r="F32" s="63" t="str">
        <f ca="1">IF($C$30=料金比較表!$C$1,(HLOOKUP('2026年1月'!F$29,料金比較表!$10:$20,'2026年1月'!$A32,FALSE)),IF($C$30=料金比較表!$C$2,(HLOOKUP('2026年1月'!F$29,料金比較表!$23:$33,'2026年1月'!$A32,FALSE)),IF($C$30=料金比較表!$C$3,(HLOOKUP('2026年1月'!F$29,料金比較表!$36:$46,'2026年1月'!$A32,FALSE)),IF($C$30=料金比較表!$C$4,(HLOOKUP('2026年1月'!F$29,料金比較表!$48:$60,'2026年1月'!$A32,FALSE)),IF($C$30=料金比較表!$C$5,(HLOOKUP('2026年1月'!F$29,料金比較表!$61:$71,'2026年1月'!$A32,FALSE)),IF($C$30=料金比較表!$C$6,(HLOOKUP('2026年1月'!F$29,料金比較表!$74:$84,'2026年1月'!$A32,FALSE))))))))</f>
        <v/>
      </c>
      <c r="G32" s="63" t="str">
        <f ca="1">IF($C$30=料金比較表!$C$1,(HLOOKUP('2026年1月'!G$29,料金比較表!$10:$20,'2026年1月'!$A32,FALSE)),IF($C$30=料金比較表!$C$2,(HLOOKUP('2026年1月'!G$29,料金比較表!$23:$33,'2026年1月'!$A32,FALSE)),IF($C$30=料金比較表!$C$3,(HLOOKUP('2026年1月'!G$29,料金比較表!$36:$46,'2026年1月'!$A32,FALSE)),IF($C$30=料金比較表!$C$4,(HLOOKUP('2026年1月'!G$29,料金比較表!$48:$60,'2026年1月'!$A32,FALSE)),IF($C$30=料金比較表!$C$5,(HLOOKUP('2026年1月'!G$29,料金比較表!$61:$71,'2026年1月'!$A32,FALSE)),IF($C$30=料金比較表!$C$6,(HLOOKUP('2026年1月'!G$29,料金比較表!$74:$84,'2026年1月'!$A32,FALSE))))))))</f>
        <v/>
      </c>
      <c r="H32" s="63" t="str">
        <f ca="1">IF($C$30=料金比較表!$C$1,(HLOOKUP('2026年1月'!H$29,料金比較表!$10:$20,'2026年1月'!$A32,FALSE)),IF($C$30=料金比較表!$C$2,(HLOOKUP('2026年1月'!H$29,料金比較表!$23:$33,'2026年1月'!$A32,FALSE)),IF($C$30=料金比較表!$C$3,(HLOOKUP('2026年1月'!H$29,料金比較表!$36:$46,'2026年1月'!$A32,FALSE)),IF($C$30=料金比較表!$C$4,(HLOOKUP('2026年1月'!H$29,料金比較表!$48:$60,'2026年1月'!$A32,FALSE)),IF($C$30=料金比較表!$C$5,(HLOOKUP('2026年1月'!H$29,料金比較表!$61:$71,'2026年1月'!$A32,FALSE)),IF($C$30=料金比較表!$C$6,(HLOOKUP('2026年1月'!H$29,料金比較表!$74:$84,'2026年1月'!$A32,FALSE))))))))</f>
        <v/>
      </c>
      <c r="I32" s="63" t="str">
        <f ca="1">IF($C$30=料金比較表!$C$1,(HLOOKUP('2026年1月'!I$29,料金比較表!$10:$20,'2026年1月'!$A32,FALSE)),IF($C$30=料金比較表!$C$2,(HLOOKUP('2026年1月'!I$29,料金比較表!$23:$33,'2026年1月'!$A32,FALSE)),IF($C$30=料金比較表!$C$3,(HLOOKUP('2026年1月'!I$29,料金比較表!$36:$46,'2026年1月'!$A32,FALSE)),IF($C$30=料金比較表!$C$4,(HLOOKUP('2026年1月'!I$29,料金比較表!$48:$60,'2026年1月'!$A32,FALSE)),IF($C$30=料金比較表!$C$5,(HLOOKUP('2026年1月'!I$29,料金比較表!$61:$71,'2026年1月'!$A32,FALSE)),IF($C$30=料金比較表!$C$6,(HLOOKUP('2026年1月'!I$29,料金比較表!$74:$84,'2026年1月'!$A32,FALSE))))))))</f>
        <v/>
      </c>
      <c r="J32" s="63" t="str">
        <f ca="1">IF($C$30=料金比較表!$C$1,(HLOOKUP('2026年1月'!J$29,料金比較表!$10:$20,'2026年1月'!$A32,FALSE)),IF($C$30=料金比較表!$C$2,(HLOOKUP('2026年1月'!J$29,料金比較表!$23:$33,'2026年1月'!$A32,FALSE)),IF($C$30=料金比較表!$C$3,(HLOOKUP('2026年1月'!J$29,料金比較表!$36:$46,'2026年1月'!$A32,FALSE)),IF($C$30=料金比較表!$C$4,(HLOOKUP('2026年1月'!J$29,料金比較表!$48:$60,'2026年1月'!$A32,FALSE)),IF($C$30=料金比較表!$C$5,(HLOOKUP('2026年1月'!J$29,料金比較表!$61:$71,'2026年1月'!$A32,FALSE)),IF($C$30=料金比較表!$C$6,(HLOOKUP('2026年1月'!J$29,料金比較表!$74:$84,'2026年1月'!$A32,FALSE))))))))</f>
        <v/>
      </c>
      <c r="K32" s="63" t="str">
        <f ca="1">IF($C$30=料金比較表!$C$1,(HLOOKUP('2026年1月'!K$29,料金比較表!$10:$20,'2026年1月'!$A32,FALSE)),IF($C$30=料金比較表!$C$2,(HLOOKUP('2026年1月'!K$29,料金比較表!$23:$33,'2026年1月'!$A32,FALSE)),IF($C$30=料金比較表!$C$3,(HLOOKUP('2026年1月'!K$29,料金比較表!$36:$46,'2026年1月'!$A32,FALSE)),IF($C$30=料金比較表!$C$4,(HLOOKUP('2026年1月'!K$29,料金比較表!$48:$60,'2026年1月'!$A32,FALSE)),IF($C$30=料金比較表!$C$5,(HLOOKUP('2026年1月'!K$29,料金比較表!$61:$71,'2026年1月'!$A32,FALSE)),IF($C$30=料金比較表!$C$6,(HLOOKUP('2026年1月'!K$29,料金比較表!$74:$84,'2026年1月'!$A32,FALSE))))))))</f>
        <v/>
      </c>
      <c r="L32" s="63" t="str">
        <f ca="1">IF($C$30=料金比較表!$C$1,(HLOOKUP('2026年1月'!L$29,料金比較表!$10:$20,'2026年1月'!$A32,FALSE)),IF($C$30=料金比較表!$C$2,(HLOOKUP('2026年1月'!L$29,料金比較表!$23:$33,'2026年1月'!$A32,FALSE)),IF($C$30=料金比較表!$C$3,(HLOOKUP('2026年1月'!L$29,料金比較表!$36:$46,'2026年1月'!$A32,FALSE)),IF($C$30=料金比較表!$C$4,(HLOOKUP('2026年1月'!L$29,料金比較表!$48:$60,'2026年1月'!$A32,FALSE)),IF($C$30=料金比較表!$C$5,(HLOOKUP('2026年1月'!L$29,料金比較表!$61:$71,'2026年1月'!$A32,FALSE)),IF($C$30=料金比較表!$C$6,(HLOOKUP('2026年1月'!L$29,料金比較表!$74:$84,'2026年1月'!$A32,FALSE))))))))</f>
        <v/>
      </c>
      <c r="M32" s="63" t="str">
        <f ca="1">IF($C$30=料金比較表!$C$1,(HLOOKUP('2026年1月'!M$29,料金比較表!$10:$20,'2026年1月'!$A32,FALSE)),IF($C$30=料金比較表!$C$2,(HLOOKUP('2026年1月'!M$29,料金比較表!$23:$33,'2026年1月'!$A32,FALSE)),IF($C$30=料金比較表!$C$3,(HLOOKUP('2026年1月'!M$29,料金比較表!$36:$46,'2026年1月'!$A32,FALSE)),IF($C$30=料金比較表!$C$4,(HLOOKUP('2026年1月'!M$29,料金比較表!$48:$60,'2026年1月'!$A32,FALSE)),IF($C$30=料金比較表!$C$5,(HLOOKUP('2026年1月'!M$29,料金比較表!$61:$71,'2026年1月'!$A32,FALSE)),IF($C$30=料金比較表!$C$6,(HLOOKUP('2026年1月'!M$29,料金比較表!$74:$84,'2026年1月'!$A32,FALSE))))))))</f>
        <v/>
      </c>
      <c r="N32" s="63" t="str">
        <f ca="1">IF($C$30=料金比較表!$C$1,(HLOOKUP('2026年1月'!N$29,料金比較表!$10:$20,'2026年1月'!$A32,FALSE)),IF($C$30=料金比較表!$C$2,(HLOOKUP('2026年1月'!N$29,料金比較表!$23:$33,'2026年1月'!$A32,FALSE)),IF($C$30=料金比較表!$C$3,(HLOOKUP('2026年1月'!N$29,料金比較表!$36:$46,'2026年1月'!$A32,FALSE)),IF($C$30=料金比較表!$C$4,(HLOOKUP('2026年1月'!N$29,料金比較表!$48:$60,'2026年1月'!$A32,FALSE)),IF($C$30=料金比較表!$C$5,(HLOOKUP('2026年1月'!N$29,料金比較表!$61:$71,'2026年1月'!$A32,FALSE)),IF($C$30=料金比較表!$C$6,(HLOOKUP('2026年1月'!N$29,料金比較表!$74:$84,'2026年1月'!$A32,FALSE))))))))</f>
        <v/>
      </c>
      <c r="O32" s="63" t="str">
        <f ca="1">IF($C$30=料金比較表!$C$1,(HLOOKUP('2026年1月'!O$29,料金比較表!$10:$20,'2026年1月'!$A32,FALSE)),IF($C$30=料金比較表!$C$2,(HLOOKUP('2026年1月'!O$29,料金比較表!$23:$33,'2026年1月'!$A32,FALSE)),IF($C$30=料金比較表!$C$3,(HLOOKUP('2026年1月'!O$29,料金比較表!$36:$46,'2026年1月'!$A32,FALSE)),IF($C$30=料金比較表!$C$4,(HLOOKUP('2026年1月'!O$29,料金比較表!$48:$60,'2026年1月'!$A32,FALSE)),IF($C$30=料金比較表!$C$5,(HLOOKUP('2026年1月'!O$29,料金比較表!$61:$71,'2026年1月'!$A32,FALSE)),IF($C$30=料金比較表!$C$6,(HLOOKUP('2026年1月'!O$29,料金比較表!$74:$84,'2026年1月'!$A32,FALSE))))))))</f>
        <v/>
      </c>
      <c r="P32" s="63" t="str">
        <f ca="1">IF($C$30=料金比較表!$C$1,(HLOOKUP('2026年1月'!P$29,料金比較表!$10:$20,'2026年1月'!$A32,FALSE)),IF($C$30=料金比較表!$C$2,(HLOOKUP('2026年1月'!P$29,料金比較表!$23:$33,'2026年1月'!$A32,FALSE)),IF($C$30=料金比較表!$C$3,(HLOOKUP('2026年1月'!P$29,料金比較表!$36:$46,'2026年1月'!$A32,FALSE)),IF($C$30=料金比較表!$C$4,(HLOOKUP('2026年1月'!P$29,料金比較表!$48:$60,'2026年1月'!$A32,FALSE)),IF($C$30=料金比較表!$C$5,(HLOOKUP('2026年1月'!P$29,料金比較表!$61:$71,'2026年1月'!$A32,FALSE)),IF($C$30=料金比較表!$C$6,(HLOOKUP('2026年1月'!P$29,料金比較表!$74:$84,'2026年1月'!$A32,FALSE))))))))</f>
        <v/>
      </c>
      <c r="Q32" s="63" t="str">
        <f ca="1">IF($C$30=料金比較表!$C$1,(HLOOKUP('2026年1月'!Q$29,料金比較表!$10:$20,'2026年1月'!$A32,FALSE)),IF($C$30=料金比較表!$C$2,(HLOOKUP('2026年1月'!Q$29,料金比較表!$23:$33,'2026年1月'!$A32,FALSE)),IF($C$30=料金比較表!$C$3,(HLOOKUP('2026年1月'!Q$29,料金比較表!$36:$46,'2026年1月'!$A32,FALSE)),IF($C$30=料金比較表!$C$4,(HLOOKUP('2026年1月'!Q$29,料金比較表!$48:$60,'2026年1月'!$A32,FALSE)),IF($C$30=料金比較表!$C$5,(HLOOKUP('2026年1月'!Q$29,料金比較表!$61:$71,'2026年1月'!$A32,FALSE)),IF($C$30=料金比較表!$C$6,(HLOOKUP('2026年1月'!Q$29,料金比較表!$74:$84,'2026年1月'!$A32,FALSE))))))))</f>
        <v/>
      </c>
      <c r="R32" s="63" t="str">
        <f ca="1">IF($C$30=料金比較表!$C$1,(HLOOKUP('2026年1月'!R$29,料金比較表!$10:$20,'2026年1月'!$A32,FALSE)),IF($C$30=料金比較表!$C$2,(HLOOKUP('2026年1月'!R$29,料金比較表!$23:$33,'2026年1月'!$A32,FALSE)),IF($C$30=料金比較表!$C$3,(HLOOKUP('2026年1月'!R$29,料金比較表!$36:$46,'2026年1月'!$A32,FALSE)),IF($C$30=料金比較表!$C$4,(HLOOKUP('2026年1月'!R$29,料金比較表!$48:$60,'2026年1月'!$A32,FALSE)),IF($C$30=料金比較表!$C$5,(HLOOKUP('2026年1月'!R$29,料金比較表!$61:$71,'2026年1月'!$A32,FALSE)),IF($C$30=料金比較表!$C$6,(HLOOKUP('2026年1月'!R$29,料金比較表!$74:$84,'2026年1月'!$A32,FALSE))))))))</f>
        <v/>
      </c>
      <c r="S32" s="63" t="str">
        <f ca="1">IF($C$30=料金比較表!$C$1,(HLOOKUP('2026年1月'!S$29,料金比較表!$10:$20,'2026年1月'!$A32,FALSE)),IF($C$30=料金比較表!$C$2,(HLOOKUP('2026年1月'!S$29,料金比較表!$23:$33,'2026年1月'!$A32,FALSE)),IF($C$30=料金比較表!$C$3,(HLOOKUP('2026年1月'!S$29,料金比較表!$36:$46,'2026年1月'!$A32,FALSE)),IF($C$30=料金比較表!$C$4,(HLOOKUP('2026年1月'!S$29,料金比較表!$48:$60,'2026年1月'!$A32,FALSE)),IF($C$30=料金比較表!$C$5,(HLOOKUP('2026年1月'!S$29,料金比較表!$61:$71,'2026年1月'!$A32,FALSE)),IF($C$30=料金比較表!$C$6,(HLOOKUP('2026年1月'!S$29,料金比較表!$74:$84,'2026年1月'!$A32,FALSE))))))))</f>
        <v/>
      </c>
      <c r="T32" s="63" t="str">
        <f ca="1">IF($C$30=料金比較表!$C$1,(HLOOKUP('2026年1月'!T$29,料金比較表!$10:$20,'2026年1月'!$A32,FALSE)),IF($C$30=料金比較表!$C$2,(HLOOKUP('2026年1月'!T$29,料金比較表!$23:$33,'2026年1月'!$A32,FALSE)),IF($C$30=料金比較表!$C$3,(HLOOKUP('2026年1月'!T$29,料金比較表!$36:$46,'2026年1月'!$A32,FALSE)),IF($C$30=料金比較表!$C$4,(HLOOKUP('2026年1月'!T$29,料金比較表!$48:$60,'2026年1月'!$A32,FALSE)),IF($C$30=料金比較表!$C$5,(HLOOKUP('2026年1月'!T$29,料金比較表!$61:$71,'2026年1月'!$A32,FALSE)),IF($C$30=料金比較表!$C$6,(HLOOKUP('2026年1月'!T$29,料金比較表!$74:$84,'2026年1月'!$A32,FALSE))))))))</f>
        <v/>
      </c>
      <c r="U32" s="63" t="str">
        <f ca="1">IF($C$30=料金比較表!$C$1,(HLOOKUP('2026年1月'!U$29,料金比較表!$10:$20,'2026年1月'!$A32,FALSE)),IF($C$30=料金比較表!$C$2,(HLOOKUP('2026年1月'!U$29,料金比較表!$23:$33,'2026年1月'!$A32,FALSE)),IF($C$30=料金比較表!$C$3,(HLOOKUP('2026年1月'!U$29,料金比較表!$36:$46,'2026年1月'!$A32,FALSE)),IF($C$30=料金比較表!$C$4,(HLOOKUP('2026年1月'!U$29,料金比較表!$48:$60,'2026年1月'!$A32,FALSE)),IF($C$30=料金比較表!$C$5,(HLOOKUP('2026年1月'!U$29,料金比較表!$61:$71,'2026年1月'!$A32,FALSE)),IF($C$30=料金比較表!$C$6,(HLOOKUP('2026年1月'!U$29,料金比較表!$74:$84,'2026年1月'!$A32,FALSE))))))))</f>
        <v/>
      </c>
      <c r="V32" s="63" t="str">
        <f ca="1">IF($C$30=料金比較表!$C$1,(HLOOKUP('2026年1月'!V$29,料金比較表!$10:$20,'2026年1月'!$A32,FALSE)),IF($C$30=料金比較表!$C$2,(HLOOKUP('2026年1月'!V$29,料金比較表!$23:$33,'2026年1月'!$A32,FALSE)),IF($C$30=料金比較表!$C$3,(HLOOKUP('2026年1月'!V$29,料金比較表!$36:$46,'2026年1月'!$A32,FALSE)),IF($C$30=料金比較表!$C$4,(HLOOKUP('2026年1月'!V$29,料金比較表!$48:$60,'2026年1月'!$A32,FALSE)),IF($C$30=料金比較表!$C$5,(HLOOKUP('2026年1月'!V$29,料金比較表!$61:$71,'2026年1月'!$A32,FALSE)),IF($C$30=料金比較表!$C$6,(HLOOKUP('2026年1月'!V$29,料金比較表!$74:$84,'2026年1月'!$A32,FALSE))))))))</f>
        <v/>
      </c>
      <c r="W32" s="63" t="str">
        <f ca="1">IF($C$30=料金比較表!$C$1,(HLOOKUP('2026年1月'!W$29,料金比較表!$10:$20,'2026年1月'!$A32,FALSE)),IF($C$30=料金比較表!$C$2,(HLOOKUP('2026年1月'!W$29,料金比較表!$23:$33,'2026年1月'!$A32,FALSE)),IF($C$30=料金比較表!$C$3,(HLOOKUP('2026年1月'!W$29,料金比較表!$36:$46,'2026年1月'!$A32,FALSE)),IF($C$30=料金比較表!$C$4,(HLOOKUP('2026年1月'!W$29,料金比較表!$48:$60,'2026年1月'!$A32,FALSE)),IF($C$30=料金比較表!$C$5,(HLOOKUP('2026年1月'!W$29,料金比較表!$61:$71,'2026年1月'!$A32,FALSE)),IF($C$30=料金比較表!$C$6,(HLOOKUP('2026年1月'!W$29,料金比較表!$74:$84,'2026年1月'!$A32,FALSE))))))))</f>
        <v/>
      </c>
      <c r="X32" s="63" t="str">
        <f ca="1">IF($C$30=料金比較表!$C$1,(HLOOKUP('2026年1月'!X$29,料金比較表!$10:$20,'2026年1月'!$A32,FALSE)),IF($C$30=料金比較表!$C$2,(HLOOKUP('2026年1月'!X$29,料金比較表!$23:$33,'2026年1月'!$A32,FALSE)),IF($C$30=料金比較表!$C$3,(HLOOKUP('2026年1月'!X$29,料金比較表!$36:$46,'2026年1月'!$A32,FALSE)),IF($C$30=料金比較表!$C$4,(HLOOKUP('2026年1月'!X$29,料金比較表!$48:$60,'2026年1月'!$A32,FALSE)),IF($C$30=料金比較表!$C$5,(HLOOKUP('2026年1月'!X$29,料金比較表!$61:$71,'2026年1月'!$A32,FALSE)),IF($C$30=料金比較表!$C$6,(HLOOKUP('2026年1月'!X$29,料金比較表!$74:$84,'2026年1月'!$A32,FALSE))))))))</f>
        <v/>
      </c>
      <c r="Y32" s="63" t="str">
        <f ca="1">IF($C$30=料金比較表!$C$1,(HLOOKUP('2026年1月'!Y$29,料金比較表!$10:$20,'2026年1月'!$A32,FALSE)),IF($C$30=料金比較表!$C$2,(HLOOKUP('2026年1月'!Y$29,料金比較表!$23:$33,'2026年1月'!$A32,FALSE)),IF($C$30=料金比較表!$C$3,(HLOOKUP('2026年1月'!Y$29,料金比較表!$36:$46,'2026年1月'!$A32,FALSE)),IF($C$30=料金比較表!$C$4,(HLOOKUP('2026年1月'!Y$29,料金比較表!$48:$60,'2026年1月'!$A32,FALSE)),IF($C$30=料金比較表!$C$5,(HLOOKUP('2026年1月'!Y$29,料金比較表!$61:$71,'2026年1月'!$A32,FALSE)),IF($C$30=料金比較表!$C$6,(HLOOKUP('2026年1月'!Y$29,料金比較表!$74:$84,'2026年1月'!$A32,FALSE))))))))</f>
        <v/>
      </c>
      <c r="Z32" s="63" t="str">
        <f ca="1">IF($C$30=料金比較表!$C$1,(HLOOKUP('2026年1月'!Z$29,料金比較表!$10:$20,'2026年1月'!$A32,FALSE)),IF($C$30=料金比較表!$C$2,(HLOOKUP('2026年1月'!Z$29,料金比較表!$23:$33,'2026年1月'!$A32,FALSE)),IF($C$30=料金比較表!$C$3,(HLOOKUP('2026年1月'!Z$29,料金比較表!$36:$46,'2026年1月'!$A32,FALSE)),IF($C$30=料金比較表!$C$4,(HLOOKUP('2026年1月'!Z$29,料金比較表!$48:$60,'2026年1月'!$A32,FALSE)),IF($C$30=料金比較表!$C$5,(HLOOKUP('2026年1月'!Z$29,料金比較表!$61:$71,'2026年1月'!$A32,FALSE)),IF($C$30=料金比較表!$C$6,(HLOOKUP('2026年1月'!Z$29,料金比較表!$74:$84,'2026年1月'!$A32,FALSE))))))))</f>
        <v/>
      </c>
      <c r="AA32" s="63" t="str">
        <f ca="1">IF($C$30=料金比較表!$C$1,(HLOOKUP('2026年1月'!AA$29,料金比較表!$10:$20,'2026年1月'!$A32,FALSE)),IF($C$30=料金比較表!$C$2,(HLOOKUP('2026年1月'!AA$29,料金比較表!$23:$33,'2026年1月'!$A32,FALSE)),IF($C$30=料金比較表!$C$3,(HLOOKUP('2026年1月'!AA$29,料金比較表!$36:$46,'2026年1月'!$A32,FALSE)),IF($C$30=料金比較表!$C$4,(HLOOKUP('2026年1月'!AA$29,料金比較表!$48:$60,'2026年1月'!$A32,FALSE)),IF($C$30=料金比較表!$C$5,(HLOOKUP('2026年1月'!AA$29,料金比較表!$61:$71,'2026年1月'!$A32,FALSE)),IF($C$30=料金比較表!$C$6,(HLOOKUP('2026年1月'!AA$29,料金比較表!$74:$84,'2026年1月'!$A32,FALSE))))))))</f>
        <v/>
      </c>
      <c r="AB32" s="63" t="str">
        <f ca="1">IF($C$30=料金比較表!$C$1,(HLOOKUP('2026年1月'!AB$29,料金比較表!$10:$20,'2026年1月'!$A32,FALSE)),IF($C$30=料金比較表!$C$2,(HLOOKUP('2026年1月'!AB$29,料金比較表!$23:$33,'2026年1月'!$A32,FALSE)),IF($C$30=料金比較表!$C$3,(HLOOKUP('2026年1月'!AB$29,料金比較表!$36:$46,'2026年1月'!$A32,FALSE)),IF($C$30=料金比較表!$C$4,(HLOOKUP('2026年1月'!AB$29,料金比較表!$48:$60,'2026年1月'!$A32,FALSE)),IF($C$30=料金比較表!$C$5,(HLOOKUP('2026年1月'!AB$29,料金比較表!$61:$71,'2026年1月'!$A32,FALSE)),IF($C$30=料金比較表!$C$6,(HLOOKUP('2026年1月'!AB$29,料金比較表!$74:$84,'2026年1月'!$A32,FALSE))))))))</f>
        <v/>
      </c>
      <c r="AC32" s="63" t="str">
        <f ca="1">IF($C$30=料金比較表!$C$1,(HLOOKUP('2026年1月'!AC$29,料金比較表!$10:$20,'2026年1月'!$A32,FALSE)),IF($C$30=料金比較表!$C$2,(HLOOKUP('2026年1月'!AC$29,料金比較表!$23:$33,'2026年1月'!$A32,FALSE)),IF($C$30=料金比較表!$C$3,(HLOOKUP('2026年1月'!AC$29,料金比較表!$36:$46,'2026年1月'!$A32,FALSE)),IF($C$30=料金比較表!$C$4,(HLOOKUP('2026年1月'!AC$29,料金比較表!$48:$60,'2026年1月'!$A32,FALSE)),IF($C$30=料金比較表!$C$5,(HLOOKUP('2026年1月'!AC$29,料金比較表!$61:$71,'2026年1月'!$A32,FALSE)),IF($C$30=料金比較表!$C$6,(HLOOKUP('2026年1月'!AC$29,料金比較表!$74:$84,'2026年1月'!$A32,FALSE))))))))</f>
        <v/>
      </c>
      <c r="AD32" s="63" t="str">
        <f ca="1">IF($C$30=料金比較表!$C$1,(HLOOKUP('2026年1月'!AD$29,料金比較表!$10:$20,'2026年1月'!$A32,FALSE)),IF($C$30=料金比較表!$C$2,(HLOOKUP('2026年1月'!AD$29,料金比較表!$23:$33,'2026年1月'!$A32,FALSE)),IF($C$30=料金比較表!$C$3,(HLOOKUP('2026年1月'!AD$29,料金比較表!$36:$46,'2026年1月'!$A32,FALSE)),IF($C$30=料金比較表!$C$4,(HLOOKUP('2026年1月'!AD$29,料金比較表!$48:$60,'2026年1月'!$A32,FALSE)),IF($C$30=料金比較表!$C$5,(HLOOKUP('2026年1月'!AD$29,料金比較表!$61:$71,'2026年1月'!$A32,FALSE)),IF($C$30=料金比較表!$C$6,(HLOOKUP('2026年1月'!AD$29,料金比較表!$74:$84,'2026年1月'!$A32,FALSE))))))))</f>
        <v/>
      </c>
      <c r="AE32" s="63" t="str">
        <f ca="1">IF($C$30=料金比較表!$C$1,(HLOOKUP('2026年1月'!AE$29,料金比較表!$10:$20,'2026年1月'!$A32,FALSE)),IF($C$30=料金比較表!$C$2,(HLOOKUP('2026年1月'!AE$29,料金比較表!$23:$33,'2026年1月'!$A32,FALSE)),IF($C$30=料金比較表!$C$3,(HLOOKUP('2026年1月'!AE$29,料金比較表!$36:$46,'2026年1月'!$A32,FALSE)),IF($C$30=料金比較表!$C$4,(HLOOKUP('2026年1月'!AE$29,料金比較表!$48:$60,'2026年1月'!$A32,FALSE)),IF($C$30=料金比較表!$C$5,(HLOOKUP('2026年1月'!AE$29,料金比較表!$61:$71,'2026年1月'!$A32,FALSE)),IF($C$30=料金比較表!$C$6,(HLOOKUP('2026年1月'!AE$29,料金比較表!$74:$84,'2026年1月'!$A32,FALSE))))))))</f>
        <v/>
      </c>
      <c r="AF32" s="63" t="str">
        <f ca="1">IF($C$30=料金比較表!$C$1,(HLOOKUP('2026年1月'!AF$29,料金比較表!$10:$20,'2026年1月'!$A32,FALSE)),IF($C$30=料金比較表!$C$2,(HLOOKUP('2026年1月'!AF$29,料金比較表!$23:$33,'2026年1月'!$A32,FALSE)),IF($C$30=料金比較表!$C$3,(HLOOKUP('2026年1月'!AF$29,料金比較表!$36:$46,'2026年1月'!$A32,FALSE)),IF($C$30=料金比較表!$C$4,(HLOOKUP('2026年1月'!AF$29,料金比較表!$48:$60,'2026年1月'!$A32,FALSE)),IF($C$30=料金比較表!$C$5,(HLOOKUP('2026年1月'!AF$29,料金比較表!$61:$71,'2026年1月'!$A32,FALSE)),IF($C$30=料金比較表!$C$6,(HLOOKUP('2026年1月'!AF$29,料金比較表!$74:$84,'2026年1月'!$A32,FALSE))))))))</f>
        <v/>
      </c>
      <c r="AG32" s="63" t="str">
        <f ca="1">IF($C$30=料金比較表!$C$1,(HLOOKUP('2026年1月'!AG$29,料金比較表!$10:$20,'2026年1月'!$A32,FALSE)),IF($C$30=料金比較表!$C$2,(HLOOKUP('2026年1月'!AG$29,料金比較表!$23:$33,'2026年1月'!$A32,FALSE)),IF($C$30=料金比較表!$C$3,(HLOOKUP('2026年1月'!AG$29,料金比較表!$36:$46,'2026年1月'!$A32,FALSE)),IF($C$30=料金比較表!$C$4,(HLOOKUP('2026年1月'!AG$29,料金比較表!$48:$60,'2026年1月'!$A32,FALSE)),IF($C$30=料金比較表!$C$5,(HLOOKUP('2026年1月'!AG$29,料金比較表!$61:$71,'2026年1月'!$A32,FALSE)),IF($C$30=料金比較表!$C$6,(HLOOKUP('2026年1月'!AG$29,料金比較表!$74:$84,'2026年1月'!$A32,FALSE))))))))</f>
        <v/>
      </c>
      <c r="AH32" s="64" t="str">
        <f ca="1">IF($C$30=料金比較表!$C$1,(HLOOKUP('2026年1月'!AH$29,料金比較表!$10:$20,'2026年1月'!$A32,FALSE)),IF($C$30=料金比較表!$C$2,(HLOOKUP('2026年1月'!AH$29,料金比較表!$23:$33,'2026年1月'!$A32,FALSE)),IF($C$30=料金比較表!$C$3,(HLOOKUP('2026年1月'!AH$29,料金比較表!$36:$46,'2026年1月'!$A32,FALSE)),IF($C$30=料金比較表!$C$4,(HLOOKUP('2026年1月'!AH$29,料金比較表!$48:$60,'2026年1月'!$A32,FALSE)),IF($C$30=料金比較表!$C$5,(HLOOKUP('2026年1月'!AH$29,料金比較表!$61:$71,'2026年1月'!$A32,FALSE)),IF($C$30=料金比較表!$C$6,(HLOOKUP('2026年1月'!AH$29,料金比較表!$74:$84,'2026年1月'!$A32,FALSE))))))))</f>
        <v/>
      </c>
    </row>
    <row r="33" spans="1:35" x14ac:dyDescent="0.2">
      <c r="A33" s="4">
        <f t="shared" si="1"/>
        <v>5</v>
      </c>
      <c r="B33" s="311" t="str">
        <f>料金比較表!C14</f>
        <v>Ｙｕｋｉ　Ｓｕｉｔｅ　Ｋｏｕｒｉｊｉｍａ＜古宇利島＞</v>
      </c>
      <c r="C33" s="326"/>
      <c r="D33" s="62" t="str">
        <f ca="1">IF($C$30=料金比較表!$C$1,(HLOOKUP('2026年1月'!D$29,料金比較表!$10:$20,'2026年1月'!$A33,FALSE)),IF($C$30=料金比較表!$C$2,(HLOOKUP('2026年1月'!D$29,料金比較表!$23:$33,'2026年1月'!$A33,FALSE)),IF($C$30=料金比較表!$C$3,(HLOOKUP('2026年1月'!D$29,料金比較表!$36:$46,'2026年1月'!$A33,FALSE)),IF($C$30=料金比較表!$C$4,(HLOOKUP('2026年1月'!D$29,料金比較表!$48:$60,'2026年1月'!$A33,FALSE)),IF($C$30=料金比較表!$C$5,(HLOOKUP('2026年1月'!D$29,料金比較表!$61:$71,'2026年1月'!$A33,FALSE)),IF($C$30=料金比較表!$C$6,(HLOOKUP('2026年1月'!D$29,料金比較表!$74:$84,'2026年1月'!$A33,FALSE))))))))</f>
        <v/>
      </c>
      <c r="E33" s="63" t="str">
        <f ca="1">IF($C$30=料金比較表!$C$1,(HLOOKUP('2026年1月'!E$29,料金比較表!$10:$20,'2026年1月'!$A33,FALSE)),IF($C$30=料金比較表!$C$2,(HLOOKUP('2026年1月'!E$29,料金比較表!$23:$33,'2026年1月'!$A33,FALSE)),IF($C$30=料金比較表!$C$3,(HLOOKUP('2026年1月'!E$29,料金比較表!$36:$46,'2026年1月'!$A33,FALSE)),IF($C$30=料金比較表!$C$4,(HLOOKUP('2026年1月'!E$29,料金比較表!$48:$60,'2026年1月'!$A33,FALSE)),IF($C$30=料金比較表!$C$5,(HLOOKUP('2026年1月'!E$29,料金比較表!$61:$71,'2026年1月'!$A33,FALSE)),IF($C$30=料金比較表!$C$6,(HLOOKUP('2026年1月'!E$29,料金比較表!$74:$84,'2026年1月'!$A33,FALSE))))))))</f>
        <v/>
      </c>
      <c r="F33" s="63" t="str">
        <f ca="1">IF($C$30=料金比較表!$C$1,(HLOOKUP('2026年1月'!F$29,料金比較表!$10:$20,'2026年1月'!$A33,FALSE)),IF($C$30=料金比較表!$C$2,(HLOOKUP('2026年1月'!F$29,料金比較表!$23:$33,'2026年1月'!$A33,FALSE)),IF($C$30=料金比較表!$C$3,(HLOOKUP('2026年1月'!F$29,料金比較表!$36:$46,'2026年1月'!$A33,FALSE)),IF($C$30=料金比較表!$C$4,(HLOOKUP('2026年1月'!F$29,料金比較表!$48:$60,'2026年1月'!$A33,FALSE)),IF($C$30=料金比較表!$C$5,(HLOOKUP('2026年1月'!F$29,料金比較表!$61:$71,'2026年1月'!$A33,FALSE)),IF($C$30=料金比較表!$C$6,(HLOOKUP('2026年1月'!F$29,料金比較表!$74:$84,'2026年1月'!$A33,FALSE))))))))</f>
        <v/>
      </c>
      <c r="G33" s="63" t="str">
        <f ca="1">IF($C$30=料金比較表!$C$1,(HLOOKUP('2026年1月'!G$29,料金比較表!$10:$20,'2026年1月'!$A33,FALSE)),IF($C$30=料金比較表!$C$2,(HLOOKUP('2026年1月'!G$29,料金比較表!$23:$33,'2026年1月'!$A33,FALSE)),IF($C$30=料金比較表!$C$3,(HLOOKUP('2026年1月'!G$29,料金比較表!$36:$46,'2026年1月'!$A33,FALSE)),IF($C$30=料金比較表!$C$4,(HLOOKUP('2026年1月'!G$29,料金比較表!$48:$60,'2026年1月'!$A33,FALSE)),IF($C$30=料金比較表!$C$5,(HLOOKUP('2026年1月'!G$29,料金比較表!$61:$71,'2026年1月'!$A33,FALSE)),IF($C$30=料金比較表!$C$6,(HLOOKUP('2026年1月'!G$29,料金比較表!$74:$84,'2026年1月'!$A33,FALSE))))))))</f>
        <v/>
      </c>
      <c r="H33" s="63" t="str">
        <f ca="1">IF($C$30=料金比較表!$C$1,(HLOOKUP('2026年1月'!H$29,料金比較表!$10:$20,'2026年1月'!$A33,FALSE)),IF($C$30=料金比較表!$C$2,(HLOOKUP('2026年1月'!H$29,料金比較表!$23:$33,'2026年1月'!$A33,FALSE)),IF($C$30=料金比較表!$C$3,(HLOOKUP('2026年1月'!H$29,料金比較表!$36:$46,'2026年1月'!$A33,FALSE)),IF($C$30=料金比較表!$C$4,(HLOOKUP('2026年1月'!H$29,料金比較表!$48:$60,'2026年1月'!$A33,FALSE)),IF($C$30=料金比較表!$C$5,(HLOOKUP('2026年1月'!H$29,料金比較表!$61:$71,'2026年1月'!$A33,FALSE)),IF($C$30=料金比較表!$C$6,(HLOOKUP('2026年1月'!H$29,料金比較表!$74:$84,'2026年1月'!$A33,FALSE))))))))</f>
        <v/>
      </c>
      <c r="I33" s="63" t="str">
        <f ca="1">IF($C$30=料金比較表!$C$1,(HLOOKUP('2026年1月'!I$29,料金比較表!$10:$20,'2026年1月'!$A33,FALSE)),IF($C$30=料金比較表!$C$2,(HLOOKUP('2026年1月'!I$29,料金比較表!$23:$33,'2026年1月'!$A33,FALSE)),IF($C$30=料金比較表!$C$3,(HLOOKUP('2026年1月'!I$29,料金比較表!$36:$46,'2026年1月'!$A33,FALSE)),IF($C$30=料金比較表!$C$4,(HLOOKUP('2026年1月'!I$29,料金比較表!$48:$60,'2026年1月'!$A33,FALSE)),IF($C$30=料金比較表!$C$5,(HLOOKUP('2026年1月'!I$29,料金比較表!$61:$71,'2026年1月'!$A33,FALSE)),IF($C$30=料金比較表!$C$6,(HLOOKUP('2026年1月'!I$29,料金比較表!$74:$84,'2026年1月'!$A33,FALSE))))))))</f>
        <v/>
      </c>
      <c r="J33" s="63" t="str">
        <f ca="1">IF($C$30=料金比較表!$C$1,(HLOOKUP('2026年1月'!J$29,料金比較表!$10:$20,'2026年1月'!$A33,FALSE)),IF($C$30=料金比較表!$C$2,(HLOOKUP('2026年1月'!J$29,料金比較表!$23:$33,'2026年1月'!$A33,FALSE)),IF($C$30=料金比較表!$C$3,(HLOOKUP('2026年1月'!J$29,料金比較表!$36:$46,'2026年1月'!$A33,FALSE)),IF($C$30=料金比較表!$C$4,(HLOOKUP('2026年1月'!J$29,料金比較表!$48:$60,'2026年1月'!$A33,FALSE)),IF($C$30=料金比較表!$C$5,(HLOOKUP('2026年1月'!J$29,料金比較表!$61:$71,'2026年1月'!$A33,FALSE)),IF($C$30=料金比較表!$C$6,(HLOOKUP('2026年1月'!J$29,料金比較表!$74:$84,'2026年1月'!$A33,FALSE))))))))</f>
        <v/>
      </c>
      <c r="K33" s="63" t="str">
        <f ca="1">IF($C$30=料金比較表!$C$1,(HLOOKUP('2026年1月'!K$29,料金比較表!$10:$20,'2026年1月'!$A33,FALSE)),IF($C$30=料金比較表!$C$2,(HLOOKUP('2026年1月'!K$29,料金比較表!$23:$33,'2026年1月'!$A33,FALSE)),IF($C$30=料金比較表!$C$3,(HLOOKUP('2026年1月'!K$29,料金比較表!$36:$46,'2026年1月'!$A33,FALSE)),IF($C$30=料金比較表!$C$4,(HLOOKUP('2026年1月'!K$29,料金比較表!$48:$60,'2026年1月'!$A33,FALSE)),IF($C$30=料金比較表!$C$5,(HLOOKUP('2026年1月'!K$29,料金比較表!$61:$71,'2026年1月'!$A33,FALSE)),IF($C$30=料金比較表!$C$6,(HLOOKUP('2026年1月'!K$29,料金比較表!$74:$84,'2026年1月'!$A33,FALSE))))))))</f>
        <v/>
      </c>
      <c r="L33" s="63" t="str">
        <f ca="1">IF($C$30=料金比較表!$C$1,(HLOOKUP('2026年1月'!L$29,料金比較表!$10:$20,'2026年1月'!$A33,FALSE)),IF($C$30=料金比較表!$C$2,(HLOOKUP('2026年1月'!L$29,料金比較表!$23:$33,'2026年1月'!$A33,FALSE)),IF($C$30=料金比較表!$C$3,(HLOOKUP('2026年1月'!L$29,料金比較表!$36:$46,'2026年1月'!$A33,FALSE)),IF($C$30=料金比較表!$C$4,(HLOOKUP('2026年1月'!L$29,料金比較表!$48:$60,'2026年1月'!$A33,FALSE)),IF($C$30=料金比較表!$C$5,(HLOOKUP('2026年1月'!L$29,料金比較表!$61:$71,'2026年1月'!$A33,FALSE)),IF($C$30=料金比較表!$C$6,(HLOOKUP('2026年1月'!L$29,料金比較表!$74:$84,'2026年1月'!$A33,FALSE))))))))</f>
        <v/>
      </c>
      <c r="M33" s="63" t="str">
        <f ca="1">IF($C$30=料金比較表!$C$1,(HLOOKUP('2026年1月'!M$29,料金比較表!$10:$20,'2026年1月'!$A33,FALSE)),IF($C$30=料金比較表!$C$2,(HLOOKUP('2026年1月'!M$29,料金比較表!$23:$33,'2026年1月'!$A33,FALSE)),IF($C$30=料金比較表!$C$3,(HLOOKUP('2026年1月'!M$29,料金比較表!$36:$46,'2026年1月'!$A33,FALSE)),IF($C$30=料金比較表!$C$4,(HLOOKUP('2026年1月'!M$29,料金比較表!$48:$60,'2026年1月'!$A33,FALSE)),IF($C$30=料金比較表!$C$5,(HLOOKUP('2026年1月'!M$29,料金比較表!$61:$71,'2026年1月'!$A33,FALSE)),IF($C$30=料金比較表!$C$6,(HLOOKUP('2026年1月'!M$29,料金比較表!$74:$84,'2026年1月'!$A33,FALSE))))))))</f>
        <v/>
      </c>
      <c r="N33" s="63" t="str">
        <f ca="1">IF($C$30=料金比較表!$C$1,(HLOOKUP('2026年1月'!N$29,料金比較表!$10:$20,'2026年1月'!$A33,FALSE)),IF($C$30=料金比較表!$C$2,(HLOOKUP('2026年1月'!N$29,料金比較表!$23:$33,'2026年1月'!$A33,FALSE)),IF($C$30=料金比較表!$C$3,(HLOOKUP('2026年1月'!N$29,料金比較表!$36:$46,'2026年1月'!$A33,FALSE)),IF($C$30=料金比較表!$C$4,(HLOOKUP('2026年1月'!N$29,料金比較表!$48:$60,'2026年1月'!$A33,FALSE)),IF($C$30=料金比較表!$C$5,(HLOOKUP('2026年1月'!N$29,料金比較表!$61:$71,'2026年1月'!$A33,FALSE)),IF($C$30=料金比較表!$C$6,(HLOOKUP('2026年1月'!N$29,料金比較表!$74:$84,'2026年1月'!$A33,FALSE))))))))</f>
        <v/>
      </c>
      <c r="O33" s="63" t="str">
        <f ca="1">IF($C$30=料金比較表!$C$1,(HLOOKUP('2026年1月'!O$29,料金比較表!$10:$20,'2026年1月'!$A33,FALSE)),IF($C$30=料金比較表!$C$2,(HLOOKUP('2026年1月'!O$29,料金比較表!$23:$33,'2026年1月'!$A33,FALSE)),IF($C$30=料金比較表!$C$3,(HLOOKUP('2026年1月'!O$29,料金比較表!$36:$46,'2026年1月'!$A33,FALSE)),IF($C$30=料金比較表!$C$4,(HLOOKUP('2026年1月'!O$29,料金比較表!$48:$60,'2026年1月'!$A33,FALSE)),IF($C$30=料金比較表!$C$5,(HLOOKUP('2026年1月'!O$29,料金比較表!$61:$71,'2026年1月'!$A33,FALSE)),IF($C$30=料金比較表!$C$6,(HLOOKUP('2026年1月'!O$29,料金比較表!$74:$84,'2026年1月'!$A33,FALSE))))))))</f>
        <v/>
      </c>
      <c r="P33" s="63" t="str">
        <f ca="1">IF($C$30=料金比較表!$C$1,(HLOOKUP('2026年1月'!P$29,料金比較表!$10:$20,'2026年1月'!$A33,FALSE)),IF($C$30=料金比較表!$C$2,(HLOOKUP('2026年1月'!P$29,料金比較表!$23:$33,'2026年1月'!$A33,FALSE)),IF($C$30=料金比較表!$C$3,(HLOOKUP('2026年1月'!P$29,料金比較表!$36:$46,'2026年1月'!$A33,FALSE)),IF($C$30=料金比較表!$C$4,(HLOOKUP('2026年1月'!P$29,料金比較表!$48:$60,'2026年1月'!$A33,FALSE)),IF($C$30=料金比較表!$C$5,(HLOOKUP('2026年1月'!P$29,料金比較表!$61:$71,'2026年1月'!$A33,FALSE)),IF($C$30=料金比較表!$C$6,(HLOOKUP('2026年1月'!P$29,料金比較表!$74:$84,'2026年1月'!$A33,FALSE))))))))</f>
        <v/>
      </c>
      <c r="Q33" s="63" t="str">
        <f ca="1">IF($C$30=料金比較表!$C$1,(HLOOKUP('2026年1月'!Q$29,料金比較表!$10:$20,'2026年1月'!$A33,FALSE)),IF($C$30=料金比較表!$C$2,(HLOOKUP('2026年1月'!Q$29,料金比較表!$23:$33,'2026年1月'!$A33,FALSE)),IF($C$30=料金比較表!$C$3,(HLOOKUP('2026年1月'!Q$29,料金比較表!$36:$46,'2026年1月'!$A33,FALSE)),IF($C$30=料金比較表!$C$4,(HLOOKUP('2026年1月'!Q$29,料金比較表!$48:$60,'2026年1月'!$A33,FALSE)),IF($C$30=料金比較表!$C$5,(HLOOKUP('2026年1月'!Q$29,料金比較表!$61:$71,'2026年1月'!$A33,FALSE)),IF($C$30=料金比較表!$C$6,(HLOOKUP('2026年1月'!Q$29,料金比較表!$74:$84,'2026年1月'!$A33,FALSE))))))))</f>
        <v/>
      </c>
      <c r="R33" s="63" t="str">
        <f ca="1">IF($C$30=料金比較表!$C$1,(HLOOKUP('2026年1月'!R$29,料金比較表!$10:$20,'2026年1月'!$A33,FALSE)),IF($C$30=料金比較表!$C$2,(HLOOKUP('2026年1月'!R$29,料金比較表!$23:$33,'2026年1月'!$A33,FALSE)),IF($C$30=料金比較表!$C$3,(HLOOKUP('2026年1月'!R$29,料金比較表!$36:$46,'2026年1月'!$A33,FALSE)),IF($C$30=料金比較表!$C$4,(HLOOKUP('2026年1月'!R$29,料金比較表!$48:$60,'2026年1月'!$A33,FALSE)),IF($C$30=料金比較表!$C$5,(HLOOKUP('2026年1月'!R$29,料金比較表!$61:$71,'2026年1月'!$A33,FALSE)),IF($C$30=料金比較表!$C$6,(HLOOKUP('2026年1月'!R$29,料金比較表!$74:$84,'2026年1月'!$A33,FALSE))))))))</f>
        <v/>
      </c>
      <c r="S33" s="63" t="str">
        <f ca="1">IF($C$30=料金比較表!$C$1,(HLOOKUP('2026年1月'!S$29,料金比較表!$10:$20,'2026年1月'!$A33,FALSE)),IF($C$30=料金比較表!$C$2,(HLOOKUP('2026年1月'!S$29,料金比較表!$23:$33,'2026年1月'!$A33,FALSE)),IF($C$30=料金比較表!$C$3,(HLOOKUP('2026年1月'!S$29,料金比較表!$36:$46,'2026年1月'!$A33,FALSE)),IF($C$30=料金比較表!$C$4,(HLOOKUP('2026年1月'!S$29,料金比較表!$48:$60,'2026年1月'!$A33,FALSE)),IF($C$30=料金比較表!$C$5,(HLOOKUP('2026年1月'!S$29,料金比較表!$61:$71,'2026年1月'!$A33,FALSE)),IF($C$30=料金比較表!$C$6,(HLOOKUP('2026年1月'!S$29,料金比較表!$74:$84,'2026年1月'!$A33,FALSE))))))))</f>
        <v/>
      </c>
      <c r="T33" s="63" t="str">
        <f ca="1">IF($C$30=料金比較表!$C$1,(HLOOKUP('2026年1月'!T$29,料金比較表!$10:$20,'2026年1月'!$A33,FALSE)),IF($C$30=料金比較表!$C$2,(HLOOKUP('2026年1月'!T$29,料金比較表!$23:$33,'2026年1月'!$A33,FALSE)),IF($C$30=料金比較表!$C$3,(HLOOKUP('2026年1月'!T$29,料金比較表!$36:$46,'2026年1月'!$A33,FALSE)),IF($C$30=料金比較表!$C$4,(HLOOKUP('2026年1月'!T$29,料金比較表!$48:$60,'2026年1月'!$A33,FALSE)),IF($C$30=料金比較表!$C$5,(HLOOKUP('2026年1月'!T$29,料金比較表!$61:$71,'2026年1月'!$A33,FALSE)),IF($C$30=料金比較表!$C$6,(HLOOKUP('2026年1月'!T$29,料金比較表!$74:$84,'2026年1月'!$A33,FALSE))))))))</f>
        <v/>
      </c>
      <c r="U33" s="63" t="str">
        <f ca="1">IF($C$30=料金比較表!$C$1,(HLOOKUP('2026年1月'!U$29,料金比較表!$10:$20,'2026年1月'!$A33,FALSE)),IF($C$30=料金比較表!$C$2,(HLOOKUP('2026年1月'!U$29,料金比較表!$23:$33,'2026年1月'!$A33,FALSE)),IF($C$30=料金比較表!$C$3,(HLOOKUP('2026年1月'!U$29,料金比較表!$36:$46,'2026年1月'!$A33,FALSE)),IF($C$30=料金比較表!$C$4,(HLOOKUP('2026年1月'!U$29,料金比較表!$48:$60,'2026年1月'!$A33,FALSE)),IF($C$30=料金比較表!$C$5,(HLOOKUP('2026年1月'!U$29,料金比較表!$61:$71,'2026年1月'!$A33,FALSE)),IF($C$30=料金比較表!$C$6,(HLOOKUP('2026年1月'!U$29,料金比較表!$74:$84,'2026年1月'!$A33,FALSE))))))))</f>
        <v/>
      </c>
      <c r="V33" s="63" t="str">
        <f ca="1">IF($C$30=料金比較表!$C$1,(HLOOKUP('2026年1月'!V$29,料金比較表!$10:$20,'2026年1月'!$A33,FALSE)),IF($C$30=料金比較表!$C$2,(HLOOKUP('2026年1月'!V$29,料金比較表!$23:$33,'2026年1月'!$A33,FALSE)),IF($C$30=料金比較表!$C$3,(HLOOKUP('2026年1月'!V$29,料金比較表!$36:$46,'2026年1月'!$A33,FALSE)),IF($C$30=料金比較表!$C$4,(HLOOKUP('2026年1月'!V$29,料金比較表!$48:$60,'2026年1月'!$A33,FALSE)),IF($C$30=料金比較表!$C$5,(HLOOKUP('2026年1月'!V$29,料金比較表!$61:$71,'2026年1月'!$A33,FALSE)),IF($C$30=料金比較表!$C$6,(HLOOKUP('2026年1月'!V$29,料金比較表!$74:$84,'2026年1月'!$A33,FALSE))))))))</f>
        <v/>
      </c>
      <c r="W33" s="63" t="str">
        <f ca="1">IF($C$30=料金比較表!$C$1,(HLOOKUP('2026年1月'!W$29,料金比較表!$10:$20,'2026年1月'!$A33,FALSE)),IF($C$30=料金比較表!$C$2,(HLOOKUP('2026年1月'!W$29,料金比較表!$23:$33,'2026年1月'!$A33,FALSE)),IF($C$30=料金比較表!$C$3,(HLOOKUP('2026年1月'!W$29,料金比較表!$36:$46,'2026年1月'!$A33,FALSE)),IF($C$30=料金比較表!$C$4,(HLOOKUP('2026年1月'!W$29,料金比較表!$48:$60,'2026年1月'!$A33,FALSE)),IF($C$30=料金比較表!$C$5,(HLOOKUP('2026年1月'!W$29,料金比較表!$61:$71,'2026年1月'!$A33,FALSE)),IF($C$30=料金比較表!$C$6,(HLOOKUP('2026年1月'!W$29,料金比較表!$74:$84,'2026年1月'!$A33,FALSE))))))))</f>
        <v/>
      </c>
      <c r="X33" s="63" t="str">
        <f ca="1">IF($C$30=料金比較表!$C$1,(HLOOKUP('2026年1月'!X$29,料金比較表!$10:$20,'2026年1月'!$A33,FALSE)),IF($C$30=料金比較表!$C$2,(HLOOKUP('2026年1月'!X$29,料金比較表!$23:$33,'2026年1月'!$A33,FALSE)),IF($C$30=料金比較表!$C$3,(HLOOKUP('2026年1月'!X$29,料金比較表!$36:$46,'2026年1月'!$A33,FALSE)),IF($C$30=料金比較表!$C$4,(HLOOKUP('2026年1月'!X$29,料金比較表!$48:$60,'2026年1月'!$A33,FALSE)),IF($C$30=料金比較表!$C$5,(HLOOKUP('2026年1月'!X$29,料金比較表!$61:$71,'2026年1月'!$A33,FALSE)),IF($C$30=料金比較表!$C$6,(HLOOKUP('2026年1月'!X$29,料金比較表!$74:$84,'2026年1月'!$A33,FALSE))))))))</f>
        <v/>
      </c>
      <c r="Y33" s="63" t="str">
        <f ca="1">IF($C$30=料金比較表!$C$1,(HLOOKUP('2026年1月'!Y$29,料金比較表!$10:$20,'2026年1月'!$A33,FALSE)),IF($C$30=料金比較表!$C$2,(HLOOKUP('2026年1月'!Y$29,料金比較表!$23:$33,'2026年1月'!$A33,FALSE)),IF($C$30=料金比較表!$C$3,(HLOOKUP('2026年1月'!Y$29,料金比較表!$36:$46,'2026年1月'!$A33,FALSE)),IF($C$30=料金比較表!$C$4,(HLOOKUP('2026年1月'!Y$29,料金比較表!$48:$60,'2026年1月'!$A33,FALSE)),IF($C$30=料金比較表!$C$5,(HLOOKUP('2026年1月'!Y$29,料金比較表!$61:$71,'2026年1月'!$A33,FALSE)),IF($C$30=料金比較表!$C$6,(HLOOKUP('2026年1月'!Y$29,料金比較表!$74:$84,'2026年1月'!$A33,FALSE))))))))</f>
        <v/>
      </c>
      <c r="Z33" s="63" t="str">
        <f ca="1">IF($C$30=料金比較表!$C$1,(HLOOKUP('2026年1月'!Z$29,料金比較表!$10:$20,'2026年1月'!$A33,FALSE)),IF($C$30=料金比較表!$C$2,(HLOOKUP('2026年1月'!Z$29,料金比較表!$23:$33,'2026年1月'!$A33,FALSE)),IF($C$30=料金比較表!$C$3,(HLOOKUP('2026年1月'!Z$29,料金比較表!$36:$46,'2026年1月'!$A33,FALSE)),IF($C$30=料金比較表!$C$4,(HLOOKUP('2026年1月'!Z$29,料金比較表!$48:$60,'2026年1月'!$A33,FALSE)),IF($C$30=料金比較表!$C$5,(HLOOKUP('2026年1月'!Z$29,料金比較表!$61:$71,'2026年1月'!$A33,FALSE)),IF($C$30=料金比較表!$C$6,(HLOOKUP('2026年1月'!Z$29,料金比較表!$74:$84,'2026年1月'!$A33,FALSE))))))))</f>
        <v/>
      </c>
      <c r="AA33" s="63" t="str">
        <f ca="1">IF($C$30=料金比較表!$C$1,(HLOOKUP('2026年1月'!AA$29,料金比較表!$10:$20,'2026年1月'!$A33,FALSE)),IF($C$30=料金比較表!$C$2,(HLOOKUP('2026年1月'!AA$29,料金比較表!$23:$33,'2026年1月'!$A33,FALSE)),IF($C$30=料金比較表!$C$3,(HLOOKUP('2026年1月'!AA$29,料金比較表!$36:$46,'2026年1月'!$A33,FALSE)),IF($C$30=料金比較表!$C$4,(HLOOKUP('2026年1月'!AA$29,料金比較表!$48:$60,'2026年1月'!$A33,FALSE)),IF($C$30=料金比較表!$C$5,(HLOOKUP('2026年1月'!AA$29,料金比較表!$61:$71,'2026年1月'!$A33,FALSE)),IF($C$30=料金比較表!$C$6,(HLOOKUP('2026年1月'!AA$29,料金比較表!$74:$84,'2026年1月'!$A33,FALSE))))))))</f>
        <v/>
      </c>
      <c r="AB33" s="63" t="str">
        <f ca="1">IF($C$30=料金比較表!$C$1,(HLOOKUP('2026年1月'!AB$29,料金比較表!$10:$20,'2026年1月'!$A33,FALSE)),IF($C$30=料金比較表!$C$2,(HLOOKUP('2026年1月'!AB$29,料金比較表!$23:$33,'2026年1月'!$A33,FALSE)),IF($C$30=料金比較表!$C$3,(HLOOKUP('2026年1月'!AB$29,料金比較表!$36:$46,'2026年1月'!$A33,FALSE)),IF($C$30=料金比較表!$C$4,(HLOOKUP('2026年1月'!AB$29,料金比較表!$48:$60,'2026年1月'!$A33,FALSE)),IF($C$30=料金比較表!$C$5,(HLOOKUP('2026年1月'!AB$29,料金比較表!$61:$71,'2026年1月'!$A33,FALSE)),IF($C$30=料金比較表!$C$6,(HLOOKUP('2026年1月'!AB$29,料金比較表!$74:$84,'2026年1月'!$A33,FALSE))))))))</f>
        <v/>
      </c>
      <c r="AC33" s="63" t="str">
        <f ca="1">IF($C$30=料金比較表!$C$1,(HLOOKUP('2026年1月'!AC$29,料金比較表!$10:$20,'2026年1月'!$A33,FALSE)),IF($C$30=料金比較表!$C$2,(HLOOKUP('2026年1月'!AC$29,料金比較表!$23:$33,'2026年1月'!$A33,FALSE)),IF($C$30=料金比較表!$C$3,(HLOOKUP('2026年1月'!AC$29,料金比較表!$36:$46,'2026年1月'!$A33,FALSE)),IF($C$30=料金比較表!$C$4,(HLOOKUP('2026年1月'!AC$29,料金比較表!$48:$60,'2026年1月'!$A33,FALSE)),IF($C$30=料金比較表!$C$5,(HLOOKUP('2026年1月'!AC$29,料金比較表!$61:$71,'2026年1月'!$A33,FALSE)),IF($C$30=料金比較表!$C$6,(HLOOKUP('2026年1月'!AC$29,料金比較表!$74:$84,'2026年1月'!$A33,FALSE))))))))</f>
        <v/>
      </c>
      <c r="AD33" s="63" t="str">
        <f ca="1">IF($C$30=料金比較表!$C$1,(HLOOKUP('2026年1月'!AD$29,料金比較表!$10:$20,'2026年1月'!$A33,FALSE)),IF($C$30=料金比較表!$C$2,(HLOOKUP('2026年1月'!AD$29,料金比較表!$23:$33,'2026年1月'!$A33,FALSE)),IF($C$30=料金比較表!$C$3,(HLOOKUP('2026年1月'!AD$29,料金比較表!$36:$46,'2026年1月'!$A33,FALSE)),IF($C$30=料金比較表!$C$4,(HLOOKUP('2026年1月'!AD$29,料金比較表!$48:$60,'2026年1月'!$A33,FALSE)),IF($C$30=料金比較表!$C$5,(HLOOKUP('2026年1月'!AD$29,料金比較表!$61:$71,'2026年1月'!$A33,FALSE)),IF($C$30=料金比較表!$C$6,(HLOOKUP('2026年1月'!AD$29,料金比較表!$74:$84,'2026年1月'!$A33,FALSE))))))))</f>
        <v/>
      </c>
      <c r="AE33" s="63" t="str">
        <f ca="1">IF($C$30=料金比較表!$C$1,(HLOOKUP('2026年1月'!AE$29,料金比較表!$10:$20,'2026年1月'!$A33,FALSE)),IF($C$30=料金比較表!$C$2,(HLOOKUP('2026年1月'!AE$29,料金比較表!$23:$33,'2026年1月'!$A33,FALSE)),IF($C$30=料金比較表!$C$3,(HLOOKUP('2026年1月'!AE$29,料金比較表!$36:$46,'2026年1月'!$A33,FALSE)),IF($C$30=料金比較表!$C$4,(HLOOKUP('2026年1月'!AE$29,料金比較表!$48:$60,'2026年1月'!$A33,FALSE)),IF($C$30=料金比較表!$C$5,(HLOOKUP('2026年1月'!AE$29,料金比較表!$61:$71,'2026年1月'!$A33,FALSE)),IF($C$30=料金比較表!$C$6,(HLOOKUP('2026年1月'!AE$29,料金比較表!$74:$84,'2026年1月'!$A33,FALSE))))))))</f>
        <v/>
      </c>
      <c r="AF33" s="63" t="str">
        <f ca="1">IF($C$30=料金比較表!$C$1,(HLOOKUP('2026年1月'!AF$29,料金比較表!$10:$20,'2026年1月'!$A33,FALSE)),IF($C$30=料金比較表!$C$2,(HLOOKUP('2026年1月'!AF$29,料金比較表!$23:$33,'2026年1月'!$A33,FALSE)),IF($C$30=料金比較表!$C$3,(HLOOKUP('2026年1月'!AF$29,料金比較表!$36:$46,'2026年1月'!$A33,FALSE)),IF($C$30=料金比較表!$C$4,(HLOOKUP('2026年1月'!AF$29,料金比較表!$48:$60,'2026年1月'!$A33,FALSE)),IF($C$30=料金比較表!$C$5,(HLOOKUP('2026年1月'!AF$29,料金比較表!$61:$71,'2026年1月'!$A33,FALSE)),IF($C$30=料金比較表!$C$6,(HLOOKUP('2026年1月'!AF$29,料金比較表!$74:$84,'2026年1月'!$A33,FALSE))))))))</f>
        <v/>
      </c>
      <c r="AG33" s="63" t="str">
        <f ca="1">IF($C$30=料金比較表!$C$1,(HLOOKUP('2026年1月'!AG$29,料金比較表!$10:$20,'2026年1月'!$A33,FALSE)),IF($C$30=料金比較表!$C$2,(HLOOKUP('2026年1月'!AG$29,料金比較表!$23:$33,'2026年1月'!$A33,FALSE)),IF($C$30=料金比較表!$C$3,(HLOOKUP('2026年1月'!AG$29,料金比較表!$36:$46,'2026年1月'!$A33,FALSE)),IF($C$30=料金比較表!$C$4,(HLOOKUP('2026年1月'!AG$29,料金比較表!$48:$60,'2026年1月'!$A33,FALSE)),IF($C$30=料金比較表!$C$5,(HLOOKUP('2026年1月'!AG$29,料金比較表!$61:$71,'2026年1月'!$A33,FALSE)),IF($C$30=料金比較表!$C$6,(HLOOKUP('2026年1月'!AG$29,料金比較表!$74:$84,'2026年1月'!$A33,FALSE))))))))</f>
        <v/>
      </c>
      <c r="AH33" s="64" t="str">
        <f ca="1">IF($C$30=料金比較表!$C$1,(HLOOKUP('2026年1月'!AH$29,料金比較表!$10:$20,'2026年1月'!$A33,FALSE)),IF($C$30=料金比較表!$C$2,(HLOOKUP('2026年1月'!AH$29,料金比較表!$23:$33,'2026年1月'!$A33,FALSE)),IF($C$30=料金比較表!$C$3,(HLOOKUP('2026年1月'!AH$29,料金比較表!$36:$46,'2026年1月'!$A33,FALSE)),IF($C$30=料金比較表!$C$4,(HLOOKUP('2026年1月'!AH$29,料金比較表!$48:$60,'2026年1月'!$A33,FALSE)),IF($C$30=料金比較表!$C$5,(HLOOKUP('2026年1月'!AH$29,料金比較表!$61:$71,'2026年1月'!$A33,FALSE)),IF($C$30=料金比較表!$C$6,(HLOOKUP('2026年1月'!AH$29,料金比較表!$74:$84,'2026年1月'!$A33,FALSE))))))))</f>
        <v/>
      </c>
    </row>
    <row r="34" spans="1:35" x14ac:dyDescent="0.2">
      <c r="A34" s="4">
        <f t="shared" si="1"/>
        <v>6</v>
      </c>
      <c r="B34" s="312" t="str">
        <f>料金比較表!C15</f>
        <v>ＢＡＴＯＮ　ＳＵＩＴＥ　沖縄古宇利島</v>
      </c>
      <c r="C34" s="326"/>
      <c r="D34" s="186" t="str">
        <f ca="1">IF($C$30=料金比較表!$C$1,(HLOOKUP('2026年1月'!D$29,料金比較表!$10:$20,'2026年1月'!$A34,FALSE)),IF($C$30=料金比較表!$C$2,(HLOOKUP('2026年1月'!D$29,料金比較表!$23:$33,'2026年1月'!$A34,FALSE)),IF($C$30=料金比較表!$C$3,(HLOOKUP('2026年1月'!D$29,料金比較表!$36:$46,'2026年1月'!$A34,FALSE)),IF($C$30=料金比較表!$C$4,(HLOOKUP('2026年1月'!D$29,料金比較表!$48:$60,'2026年1月'!$A34,FALSE)),IF($C$30=料金比較表!$C$5,(HLOOKUP('2026年1月'!D$29,料金比較表!$61:$71,'2026年1月'!$A34,FALSE)),IF($C$30=料金比較表!$C$6,(HLOOKUP('2026年1月'!D$29,料金比較表!$74:$84,'2026年1月'!$A34,FALSE))))))))</f>
        <v/>
      </c>
      <c r="E34" s="187" t="str">
        <f ca="1">IF($C$30=料金比較表!$C$1,(HLOOKUP('2026年1月'!E$29,料金比較表!$10:$20,'2026年1月'!$A34,FALSE)),IF($C$30=料金比較表!$C$2,(HLOOKUP('2026年1月'!E$29,料金比較表!$23:$33,'2026年1月'!$A34,FALSE)),IF($C$30=料金比較表!$C$3,(HLOOKUP('2026年1月'!E$29,料金比較表!$36:$46,'2026年1月'!$A34,FALSE)),IF($C$30=料金比較表!$C$4,(HLOOKUP('2026年1月'!E$29,料金比較表!$48:$60,'2026年1月'!$A34,FALSE)),IF($C$30=料金比較表!$C$5,(HLOOKUP('2026年1月'!E$29,料金比較表!$61:$71,'2026年1月'!$A34,FALSE)),IF($C$30=料金比較表!$C$6,(HLOOKUP('2026年1月'!E$29,料金比較表!$74:$84,'2026年1月'!$A34,FALSE))))))))</f>
        <v/>
      </c>
      <c r="F34" s="187" t="str">
        <f ca="1">IF($C$30=料金比較表!$C$1,(HLOOKUP('2026年1月'!F$29,料金比較表!$10:$20,'2026年1月'!$A34,FALSE)),IF($C$30=料金比較表!$C$2,(HLOOKUP('2026年1月'!F$29,料金比較表!$23:$33,'2026年1月'!$A34,FALSE)),IF($C$30=料金比較表!$C$3,(HLOOKUP('2026年1月'!F$29,料金比較表!$36:$46,'2026年1月'!$A34,FALSE)),IF($C$30=料金比較表!$C$4,(HLOOKUP('2026年1月'!F$29,料金比較表!$48:$60,'2026年1月'!$A34,FALSE)),IF($C$30=料金比較表!$C$5,(HLOOKUP('2026年1月'!F$29,料金比較表!$61:$71,'2026年1月'!$A34,FALSE)),IF($C$30=料金比較表!$C$6,(HLOOKUP('2026年1月'!F$29,料金比較表!$74:$84,'2026年1月'!$A34,FALSE))))))))</f>
        <v/>
      </c>
      <c r="G34" s="187" t="str">
        <f ca="1">IF($C$30=料金比較表!$C$1,(HLOOKUP('2026年1月'!G$29,料金比較表!$10:$20,'2026年1月'!$A34,FALSE)),IF($C$30=料金比較表!$C$2,(HLOOKUP('2026年1月'!G$29,料金比較表!$23:$33,'2026年1月'!$A34,FALSE)),IF($C$30=料金比較表!$C$3,(HLOOKUP('2026年1月'!G$29,料金比較表!$36:$46,'2026年1月'!$A34,FALSE)),IF($C$30=料金比較表!$C$4,(HLOOKUP('2026年1月'!G$29,料金比較表!$48:$60,'2026年1月'!$A34,FALSE)),IF($C$30=料金比較表!$C$5,(HLOOKUP('2026年1月'!G$29,料金比較表!$61:$71,'2026年1月'!$A34,FALSE)),IF($C$30=料金比較表!$C$6,(HLOOKUP('2026年1月'!G$29,料金比較表!$74:$84,'2026年1月'!$A34,FALSE))))))))</f>
        <v/>
      </c>
      <c r="H34" s="187" t="str">
        <f ca="1">IF($C$30=料金比較表!$C$1,(HLOOKUP('2026年1月'!H$29,料金比較表!$10:$20,'2026年1月'!$A34,FALSE)),IF($C$30=料金比較表!$C$2,(HLOOKUP('2026年1月'!H$29,料金比較表!$23:$33,'2026年1月'!$A34,FALSE)),IF($C$30=料金比較表!$C$3,(HLOOKUP('2026年1月'!H$29,料金比較表!$36:$46,'2026年1月'!$A34,FALSE)),IF($C$30=料金比較表!$C$4,(HLOOKUP('2026年1月'!H$29,料金比較表!$48:$60,'2026年1月'!$A34,FALSE)),IF($C$30=料金比較表!$C$5,(HLOOKUP('2026年1月'!H$29,料金比較表!$61:$71,'2026年1月'!$A34,FALSE)),IF($C$30=料金比較表!$C$6,(HLOOKUP('2026年1月'!H$29,料金比較表!$74:$84,'2026年1月'!$A34,FALSE))))))))</f>
        <v/>
      </c>
      <c r="I34" s="187" t="str">
        <f ca="1">IF($C$30=料金比較表!$C$1,(HLOOKUP('2026年1月'!I$29,料金比較表!$10:$20,'2026年1月'!$A34,FALSE)),IF($C$30=料金比較表!$C$2,(HLOOKUP('2026年1月'!I$29,料金比較表!$23:$33,'2026年1月'!$A34,FALSE)),IF($C$30=料金比較表!$C$3,(HLOOKUP('2026年1月'!I$29,料金比較表!$36:$46,'2026年1月'!$A34,FALSE)),IF($C$30=料金比較表!$C$4,(HLOOKUP('2026年1月'!I$29,料金比較表!$48:$60,'2026年1月'!$A34,FALSE)),IF($C$30=料金比較表!$C$5,(HLOOKUP('2026年1月'!I$29,料金比較表!$61:$71,'2026年1月'!$A34,FALSE)),IF($C$30=料金比較表!$C$6,(HLOOKUP('2026年1月'!I$29,料金比較表!$74:$84,'2026年1月'!$A34,FALSE))))))))</f>
        <v/>
      </c>
      <c r="J34" s="187" t="str">
        <f ca="1">IF($C$30=料金比較表!$C$1,(HLOOKUP('2026年1月'!J$29,料金比較表!$10:$20,'2026年1月'!$A34,FALSE)),IF($C$30=料金比較表!$C$2,(HLOOKUP('2026年1月'!J$29,料金比較表!$23:$33,'2026年1月'!$A34,FALSE)),IF($C$30=料金比較表!$C$3,(HLOOKUP('2026年1月'!J$29,料金比較表!$36:$46,'2026年1月'!$A34,FALSE)),IF($C$30=料金比較表!$C$4,(HLOOKUP('2026年1月'!J$29,料金比較表!$48:$60,'2026年1月'!$A34,FALSE)),IF($C$30=料金比較表!$C$5,(HLOOKUP('2026年1月'!J$29,料金比較表!$61:$71,'2026年1月'!$A34,FALSE)),IF($C$30=料金比較表!$C$6,(HLOOKUP('2026年1月'!J$29,料金比較表!$74:$84,'2026年1月'!$A34,FALSE))))))))</f>
        <v/>
      </c>
      <c r="K34" s="187" t="str">
        <f ca="1">IF($C$30=料金比較表!$C$1,(HLOOKUP('2026年1月'!K$29,料金比較表!$10:$20,'2026年1月'!$A34,FALSE)),IF($C$30=料金比較表!$C$2,(HLOOKUP('2026年1月'!K$29,料金比較表!$23:$33,'2026年1月'!$A34,FALSE)),IF($C$30=料金比較表!$C$3,(HLOOKUP('2026年1月'!K$29,料金比較表!$36:$46,'2026年1月'!$A34,FALSE)),IF($C$30=料金比較表!$C$4,(HLOOKUP('2026年1月'!K$29,料金比較表!$48:$60,'2026年1月'!$A34,FALSE)),IF($C$30=料金比較表!$C$5,(HLOOKUP('2026年1月'!K$29,料金比較表!$61:$71,'2026年1月'!$A34,FALSE)),IF($C$30=料金比較表!$C$6,(HLOOKUP('2026年1月'!K$29,料金比較表!$74:$84,'2026年1月'!$A34,FALSE))))))))</f>
        <v/>
      </c>
      <c r="L34" s="187" t="str">
        <f ca="1">IF($C$30=料金比較表!$C$1,(HLOOKUP('2026年1月'!L$29,料金比較表!$10:$20,'2026年1月'!$A34,FALSE)),IF($C$30=料金比較表!$C$2,(HLOOKUP('2026年1月'!L$29,料金比較表!$23:$33,'2026年1月'!$A34,FALSE)),IF($C$30=料金比較表!$C$3,(HLOOKUP('2026年1月'!L$29,料金比較表!$36:$46,'2026年1月'!$A34,FALSE)),IF($C$30=料金比較表!$C$4,(HLOOKUP('2026年1月'!L$29,料金比較表!$48:$60,'2026年1月'!$A34,FALSE)),IF($C$30=料金比較表!$C$5,(HLOOKUP('2026年1月'!L$29,料金比較表!$61:$71,'2026年1月'!$A34,FALSE)),IF($C$30=料金比較表!$C$6,(HLOOKUP('2026年1月'!L$29,料金比較表!$74:$84,'2026年1月'!$A34,FALSE))))))))</f>
        <v/>
      </c>
      <c r="M34" s="187" t="str">
        <f ca="1">IF($C$30=料金比較表!$C$1,(HLOOKUP('2026年1月'!M$29,料金比較表!$10:$20,'2026年1月'!$A34,FALSE)),IF($C$30=料金比較表!$C$2,(HLOOKUP('2026年1月'!M$29,料金比較表!$23:$33,'2026年1月'!$A34,FALSE)),IF($C$30=料金比較表!$C$3,(HLOOKUP('2026年1月'!M$29,料金比較表!$36:$46,'2026年1月'!$A34,FALSE)),IF($C$30=料金比較表!$C$4,(HLOOKUP('2026年1月'!M$29,料金比較表!$48:$60,'2026年1月'!$A34,FALSE)),IF($C$30=料金比較表!$C$5,(HLOOKUP('2026年1月'!M$29,料金比較表!$61:$71,'2026年1月'!$A34,FALSE)),IF($C$30=料金比較表!$C$6,(HLOOKUP('2026年1月'!M$29,料金比較表!$74:$84,'2026年1月'!$A34,FALSE))))))))</f>
        <v/>
      </c>
      <c r="N34" s="187" t="str">
        <f ca="1">IF($C$30=料金比較表!$C$1,(HLOOKUP('2026年1月'!N$29,料金比較表!$10:$20,'2026年1月'!$A34,FALSE)),IF($C$30=料金比較表!$C$2,(HLOOKUP('2026年1月'!N$29,料金比較表!$23:$33,'2026年1月'!$A34,FALSE)),IF($C$30=料金比較表!$C$3,(HLOOKUP('2026年1月'!N$29,料金比較表!$36:$46,'2026年1月'!$A34,FALSE)),IF($C$30=料金比較表!$C$4,(HLOOKUP('2026年1月'!N$29,料金比較表!$48:$60,'2026年1月'!$A34,FALSE)),IF($C$30=料金比較表!$C$5,(HLOOKUP('2026年1月'!N$29,料金比較表!$61:$71,'2026年1月'!$A34,FALSE)),IF($C$30=料金比較表!$C$6,(HLOOKUP('2026年1月'!N$29,料金比較表!$74:$84,'2026年1月'!$A34,FALSE))))))))</f>
        <v/>
      </c>
      <c r="O34" s="187" t="str">
        <f ca="1">IF($C$30=料金比較表!$C$1,(HLOOKUP('2026年1月'!O$29,料金比較表!$10:$20,'2026年1月'!$A34,FALSE)),IF($C$30=料金比較表!$C$2,(HLOOKUP('2026年1月'!O$29,料金比較表!$23:$33,'2026年1月'!$A34,FALSE)),IF($C$30=料金比較表!$C$3,(HLOOKUP('2026年1月'!O$29,料金比較表!$36:$46,'2026年1月'!$A34,FALSE)),IF($C$30=料金比較表!$C$4,(HLOOKUP('2026年1月'!O$29,料金比較表!$48:$60,'2026年1月'!$A34,FALSE)),IF($C$30=料金比較表!$C$5,(HLOOKUP('2026年1月'!O$29,料金比較表!$61:$71,'2026年1月'!$A34,FALSE)),IF($C$30=料金比較表!$C$6,(HLOOKUP('2026年1月'!O$29,料金比較表!$74:$84,'2026年1月'!$A34,FALSE))))))))</f>
        <v/>
      </c>
      <c r="P34" s="187" t="str">
        <f ca="1">IF($C$30=料金比較表!$C$1,(HLOOKUP('2026年1月'!P$29,料金比較表!$10:$20,'2026年1月'!$A34,FALSE)),IF($C$30=料金比較表!$C$2,(HLOOKUP('2026年1月'!P$29,料金比較表!$23:$33,'2026年1月'!$A34,FALSE)),IF($C$30=料金比較表!$C$3,(HLOOKUP('2026年1月'!P$29,料金比較表!$36:$46,'2026年1月'!$A34,FALSE)),IF($C$30=料金比較表!$C$4,(HLOOKUP('2026年1月'!P$29,料金比較表!$48:$60,'2026年1月'!$A34,FALSE)),IF($C$30=料金比較表!$C$5,(HLOOKUP('2026年1月'!P$29,料金比較表!$61:$71,'2026年1月'!$A34,FALSE)),IF($C$30=料金比較表!$C$6,(HLOOKUP('2026年1月'!P$29,料金比較表!$74:$84,'2026年1月'!$A34,FALSE))))))))</f>
        <v/>
      </c>
      <c r="Q34" s="187" t="str">
        <f ca="1">IF($C$30=料金比較表!$C$1,(HLOOKUP('2026年1月'!Q$29,料金比較表!$10:$20,'2026年1月'!$A34,FALSE)),IF($C$30=料金比較表!$C$2,(HLOOKUP('2026年1月'!Q$29,料金比較表!$23:$33,'2026年1月'!$A34,FALSE)),IF($C$30=料金比較表!$C$3,(HLOOKUP('2026年1月'!Q$29,料金比較表!$36:$46,'2026年1月'!$A34,FALSE)),IF($C$30=料金比較表!$C$4,(HLOOKUP('2026年1月'!Q$29,料金比較表!$48:$60,'2026年1月'!$A34,FALSE)),IF($C$30=料金比較表!$C$5,(HLOOKUP('2026年1月'!Q$29,料金比較表!$61:$71,'2026年1月'!$A34,FALSE)),IF($C$30=料金比較表!$C$6,(HLOOKUP('2026年1月'!Q$29,料金比較表!$74:$84,'2026年1月'!$A34,FALSE))))))))</f>
        <v/>
      </c>
      <c r="R34" s="187" t="str">
        <f ca="1">IF($C$30=料金比較表!$C$1,(HLOOKUP('2026年1月'!R$29,料金比較表!$10:$20,'2026年1月'!$A34,FALSE)),IF($C$30=料金比較表!$C$2,(HLOOKUP('2026年1月'!R$29,料金比較表!$23:$33,'2026年1月'!$A34,FALSE)),IF($C$30=料金比較表!$C$3,(HLOOKUP('2026年1月'!R$29,料金比較表!$36:$46,'2026年1月'!$A34,FALSE)),IF($C$30=料金比較表!$C$4,(HLOOKUP('2026年1月'!R$29,料金比較表!$48:$60,'2026年1月'!$A34,FALSE)),IF($C$30=料金比較表!$C$5,(HLOOKUP('2026年1月'!R$29,料金比較表!$61:$71,'2026年1月'!$A34,FALSE)),IF($C$30=料金比較表!$C$6,(HLOOKUP('2026年1月'!R$29,料金比較表!$74:$84,'2026年1月'!$A34,FALSE))))))))</f>
        <v/>
      </c>
      <c r="S34" s="187" t="str">
        <f ca="1">IF($C$30=料金比較表!$C$1,(HLOOKUP('2026年1月'!S$29,料金比較表!$10:$20,'2026年1月'!$A34,FALSE)),IF($C$30=料金比較表!$C$2,(HLOOKUP('2026年1月'!S$29,料金比較表!$23:$33,'2026年1月'!$A34,FALSE)),IF($C$30=料金比較表!$C$3,(HLOOKUP('2026年1月'!S$29,料金比較表!$36:$46,'2026年1月'!$A34,FALSE)),IF($C$30=料金比較表!$C$4,(HLOOKUP('2026年1月'!S$29,料金比較表!$48:$60,'2026年1月'!$A34,FALSE)),IF($C$30=料金比較表!$C$5,(HLOOKUP('2026年1月'!S$29,料金比較表!$61:$71,'2026年1月'!$A34,FALSE)),IF($C$30=料金比較表!$C$6,(HLOOKUP('2026年1月'!S$29,料金比較表!$74:$84,'2026年1月'!$A34,FALSE))))))))</f>
        <v/>
      </c>
      <c r="T34" s="187" t="str">
        <f ca="1">IF($C$30=料金比較表!$C$1,(HLOOKUP('2026年1月'!T$29,料金比較表!$10:$20,'2026年1月'!$A34,FALSE)),IF($C$30=料金比較表!$C$2,(HLOOKUP('2026年1月'!T$29,料金比較表!$23:$33,'2026年1月'!$A34,FALSE)),IF($C$30=料金比較表!$C$3,(HLOOKUP('2026年1月'!T$29,料金比較表!$36:$46,'2026年1月'!$A34,FALSE)),IF($C$30=料金比較表!$C$4,(HLOOKUP('2026年1月'!T$29,料金比較表!$48:$60,'2026年1月'!$A34,FALSE)),IF($C$30=料金比較表!$C$5,(HLOOKUP('2026年1月'!T$29,料金比較表!$61:$71,'2026年1月'!$A34,FALSE)),IF($C$30=料金比較表!$C$6,(HLOOKUP('2026年1月'!T$29,料金比較表!$74:$84,'2026年1月'!$A34,FALSE))))))))</f>
        <v/>
      </c>
      <c r="U34" s="187" t="str">
        <f ca="1">IF($C$30=料金比較表!$C$1,(HLOOKUP('2026年1月'!U$29,料金比較表!$10:$20,'2026年1月'!$A34,FALSE)),IF($C$30=料金比較表!$C$2,(HLOOKUP('2026年1月'!U$29,料金比較表!$23:$33,'2026年1月'!$A34,FALSE)),IF($C$30=料金比較表!$C$3,(HLOOKUP('2026年1月'!U$29,料金比較表!$36:$46,'2026年1月'!$A34,FALSE)),IF($C$30=料金比較表!$C$4,(HLOOKUP('2026年1月'!U$29,料金比較表!$48:$60,'2026年1月'!$A34,FALSE)),IF($C$30=料金比較表!$C$5,(HLOOKUP('2026年1月'!U$29,料金比較表!$61:$71,'2026年1月'!$A34,FALSE)),IF($C$30=料金比較表!$C$6,(HLOOKUP('2026年1月'!U$29,料金比較表!$74:$84,'2026年1月'!$A34,FALSE))))))))</f>
        <v/>
      </c>
      <c r="V34" s="187" t="str">
        <f ca="1">IF($C$30=料金比較表!$C$1,(HLOOKUP('2026年1月'!V$29,料金比較表!$10:$20,'2026年1月'!$A34,FALSE)),IF($C$30=料金比較表!$C$2,(HLOOKUP('2026年1月'!V$29,料金比較表!$23:$33,'2026年1月'!$A34,FALSE)),IF($C$30=料金比較表!$C$3,(HLOOKUP('2026年1月'!V$29,料金比較表!$36:$46,'2026年1月'!$A34,FALSE)),IF($C$30=料金比較表!$C$4,(HLOOKUP('2026年1月'!V$29,料金比較表!$48:$60,'2026年1月'!$A34,FALSE)),IF($C$30=料金比較表!$C$5,(HLOOKUP('2026年1月'!V$29,料金比較表!$61:$71,'2026年1月'!$A34,FALSE)),IF($C$30=料金比較表!$C$6,(HLOOKUP('2026年1月'!V$29,料金比較表!$74:$84,'2026年1月'!$A34,FALSE))))))))</f>
        <v/>
      </c>
      <c r="W34" s="187" t="str">
        <f ca="1">IF($C$30=料金比較表!$C$1,(HLOOKUP('2026年1月'!W$29,料金比較表!$10:$20,'2026年1月'!$A34,FALSE)),IF($C$30=料金比較表!$C$2,(HLOOKUP('2026年1月'!W$29,料金比較表!$23:$33,'2026年1月'!$A34,FALSE)),IF($C$30=料金比較表!$C$3,(HLOOKUP('2026年1月'!W$29,料金比較表!$36:$46,'2026年1月'!$A34,FALSE)),IF($C$30=料金比較表!$C$4,(HLOOKUP('2026年1月'!W$29,料金比較表!$48:$60,'2026年1月'!$A34,FALSE)),IF($C$30=料金比較表!$C$5,(HLOOKUP('2026年1月'!W$29,料金比較表!$61:$71,'2026年1月'!$A34,FALSE)),IF($C$30=料金比較表!$C$6,(HLOOKUP('2026年1月'!W$29,料金比較表!$74:$84,'2026年1月'!$A34,FALSE))))))))</f>
        <v/>
      </c>
      <c r="X34" s="187" t="str">
        <f ca="1">IF($C$30=料金比較表!$C$1,(HLOOKUP('2026年1月'!X$29,料金比較表!$10:$20,'2026年1月'!$A34,FALSE)),IF($C$30=料金比較表!$C$2,(HLOOKUP('2026年1月'!X$29,料金比較表!$23:$33,'2026年1月'!$A34,FALSE)),IF($C$30=料金比較表!$C$3,(HLOOKUP('2026年1月'!X$29,料金比較表!$36:$46,'2026年1月'!$A34,FALSE)),IF($C$30=料金比較表!$C$4,(HLOOKUP('2026年1月'!X$29,料金比較表!$48:$60,'2026年1月'!$A34,FALSE)),IF($C$30=料金比較表!$C$5,(HLOOKUP('2026年1月'!X$29,料金比較表!$61:$71,'2026年1月'!$A34,FALSE)),IF($C$30=料金比較表!$C$6,(HLOOKUP('2026年1月'!X$29,料金比較表!$74:$84,'2026年1月'!$A34,FALSE))))))))</f>
        <v/>
      </c>
      <c r="Y34" s="187" t="str">
        <f ca="1">IF($C$30=料金比較表!$C$1,(HLOOKUP('2026年1月'!Y$29,料金比較表!$10:$20,'2026年1月'!$A34,FALSE)),IF($C$30=料金比較表!$C$2,(HLOOKUP('2026年1月'!Y$29,料金比較表!$23:$33,'2026年1月'!$A34,FALSE)),IF($C$30=料金比較表!$C$3,(HLOOKUP('2026年1月'!Y$29,料金比較表!$36:$46,'2026年1月'!$A34,FALSE)),IF($C$30=料金比較表!$C$4,(HLOOKUP('2026年1月'!Y$29,料金比較表!$48:$60,'2026年1月'!$A34,FALSE)),IF($C$30=料金比較表!$C$5,(HLOOKUP('2026年1月'!Y$29,料金比較表!$61:$71,'2026年1月'!$A34,FALSE)),IF($C$30=料金比較表!$C$6,(HLOOKUP('2026年1月'!Y$29,料金比較表!$74:$84,'2026年1月'!$A34,FALSE))))))))</f>
        <v/>
      </c>
      <c r="Z34" s="187" t="str">
        <f ca="1">IF($C$30=料金比較表!$C$1,(HLOOKUP('2026年1月'!Z$29,料金比較表!$10:$20,'2026年1月'!$A34,FALSE)),IF($C$30=料金比較表!$C$2,(HLOOKUP('2026年1月'!Z$29,料金比較表!$23:$33,'2026年1月'!$A34,FALSE)),IF($C$30=料金比較表!$C$3,(HLOOKUP('2026年1月'!Z$29,料金比較表!$36:$46,'2026年1月'!$A34,FALSE)),IF($C$30=料金比較表!$C$4,(HLOOKUP('2026年1月'!Z$29,料金比較表!$48:$60,'2026年1月'!$A34,FALSE)),IF($C$30=料金比較表!$C$5,(HLOOKUP('2026年1月'!Z$29,料金比較表!$61:$71,'2026年1月'!$A34,FALSE)),IF($C$30=料金比較表!$C$6,(HLOOKUP('2026年1月'!Z$29,料金比較表!$74:$84,'2026年1月'!$A34,FALSE))))))))</f>
        <v/>
      </c>
      <c r="AA34" s="187" t="str">
        <f ca="1">IF($C$30=料金比較表!$C$1,(HLOOKUP('2026年1月'!AA$29,料金比較表!$10:$20,'2026年1月'!$A34,FALSE)),IF($C$30=料金比較表!$C$2,(HLOOKUP('2026年1月'!AA$29,料金比較表!$23:$33,'2026年1月'!$A34,FALSE)),IF($C$30=料金比較表!$C$3,(HLOOKUP('2026年1月'!AA$29,料金比較表!$36:$46,'2026年1月'!$A34,FALSE)),IF($C$30=料金比較表!$C$4,(HLOOKUP('2026年1月'!AA$29,料金比較表!$48:$60,'2026年1月'!$A34,FALSE)),IF($C$30=料金比較表!$C$5,(HLOOKUP('2026年1月'!AA$29,料金比較表!$61:$71,'2026年1月'!$A34,FALSE)),IF($C$30=料金比較表!$C$6,(HLOOKUP('2026年1月'!AA$29,料金比較表!$74:$84,'2026年1月'!$A34,FALSE))))))))</f>
        <v/>
      </c>
      <c r="AB34" s="187" t="str">
        <f ca="1">IF($C$30=料金比較表!$C$1,(HLOOKUP('2026年1月'!AB$29,料金比較表!$10:$20,'2026年1月'!$A34,FALSE)),IF($C$30=料金比較表!$C$2,(HLOOKUP('2026年1月'!AB$29,料金比較表!$23:$33,'2026年1月'!$A34,FALSE)),IF($C$30=料金比較表!$C$3,(HLOOKUP('2026年1月'!AB$29,料金比較表!$36:$46,'2026年1月'!$A34,FALSE)),IF($C$30=料金比較表!$C$4,(HLOOKUP('2026年1月'!AB$29,料金比較表!$48:$60,'2026年1月'!$A34,FALSE)),IF($C$30=料金比較表!$C$5,(HLOOKUP('2026年1月'!AB$29,料金比較表!$61:$71,'2026年1月'!$A34,FALSE)),IF($C$30=料金比較表!$C$6,(HLOOKUP('2026年1月'!AB$29,料金比較表!$74:$84,'2026年1月'!$A34,FALSE))))))))</f>
        <v/>
      </c>
      <c r="AC34" s="187" t="str">
        <f ca="1">IF($C$30=料金比較表!$C$1,(HLOOKUP('2026年1月'!AC$29,料金比較表!$10:$20,'2026年1月'!$A34,FALSE)),IF($C$30=料金比較表!$C$2,(HLOOKUP('2026年1月'!AC$29,料金比較表!$23:$33,'2026年1月'!$A34,FALSE)),IF($C$30=料金比較表!$C$3,(HLOOKUP('2026年1月'!AC$29,料金比較表!$36:$46,'2026年1月'!$A34,FALSE)),IF($C$30=料金比較表!$C$4,(HLOOKUP('2026年1月'!AC$29,料金比較表!$48:$60,'2026年1月'!$A34,FALSE)),IF($C$30=料金比較表!$C$5,(HLOOKUP('2026年1月'!AC$29,料金比較表!$61:$71,'2026年1月'!$A34,FALSE)),IF($C$30=料金比較表!$C$6,(HLOOKUP('2026年1月'!AC$29,料金比較表!$74:$84,'2026年1月'!$A34,FALSE))))))))</f>
        <v/>
      </c>
      <c r="AD34" s="187" t="str">
        <f ca="1">IF($C$30=料金比較表!$C$1,(HLOOKUP('2026年1月'!AD$29,料金比較表!$10:$20,'2026年1月'!$A34,FALSE)),IF($C$30=料金比較表!$C$2,(HLOOKUP('2026年1月'!AD$29,料金比較表!$23:$33,'2026年1月'!$A34,FALSE)),IF($C$30=料金比較表!$C$3,(HLOOKUP('2026年1月'!AD$29,料金比較表!$36:$46,'2026年1月'!$A34,FALSE)),IF($C$30=料金比較表!$C$4,(HLOOKUP('2026年1月'!AD$29,料金比較表!$48:$60,'2026年1月'!$A34,FALSE)),IF($C$30=料金比較表!$C$5,(HLOOKUP('2026年1月'!AD$29,料金比較表!$61:$71,'2026年1月'!$A34,FALSE)),IF($C$30=料金比較表!$C$6,(HLOOKUP('2026年1月'!AD$29,料金比較表!$74:$84,'2026年1月'!$A34,FALSE))))))))</f>
        <v/>
      </c>
      <c r="AE34" s="187" t="str">
        <f ca="1">IF($C$30=料金比較表!$C$1,(HLOOKUP('2026年1月'!AE$29,料金比較表!$10:$20,'2026年1月'!$A34,FALSE)),IF($C$30=料金比較表!$C$2,(HLOOKUP('2026年1月'!AE$29,料金比較表!$23:$33,'2026年1月'!$A34,FALSE)),IF($C$30=料金比較表!$C$3,(HLOOKUP('2026年1月'!AE$29,料金比較表!$36:$46,'2026年1月'!$A34,FALSE)),IF($C$30=料金比較表!$C$4,(HLOOKUP('2026年1月'!AE$29,料金比較表!$48:$60,'2026年1月'!$A34,FALSE)),IF($C$30=料金比較表!$C$5,(HLOOKUP('2026年1月'!AE$29,料金比較表!$61:$71,'2026年1月'!$A34,FALSE)),IF($C$30=料金比較表!$C$6,(HLOOKUP('2026年1月'!AE$29,料金比較表!$74:$84,'2026年1月'!$A34,FALSE))))))))</f>
        <v/>
      </c>
      <c r="AF34" s="187" t="str">
        <f ca="1">IF($C$30=料金比較表!$C$1,(HLOOKUP('2026年1月'!AF$29,料金比較表!$10:$20,'2026年1月'!$A34,FALSE)),IF($C$30=料金比較表!$C$2,(HLOOKUP('2026年1月'!AF$29,料金比較表!$23:$33,'2026年1月'!$A34,FALSE)),IF($C$30=料金比較表!$C$3,(HLOOKUP('2026年1月'!AF$29,料金比較表!$36:$46,'2026年1月'!$A34,FALSE)),IF($C$30=料金比較表!$C$4,(HLOOKUP('2026年1月'!AF$29,料金比較表!$48:$60,'2026年1月'!$A34,FALSE)),IF($C$30=料金比較表!$C$5,(HLOOKUP('2026年1月'!AF$29,料金比較表!$61:$71,'2026年1月'!$A34,FALSE)),IF($C$30=料金比較表!$C$6,(HLOOKUP('2026年1月'!AF$29,料金比較表!$74:$84,'2026年1月'!$A34,FALSE))))))))</f>
        <v/>
      </c>
      <c r="AG34" s="187" t="str">
        <f ca="1">IF($C$30=料金比較表!$C$1,(HLOOKUP('2026年1月'!AG$29,料金比較表!$10:$20,'2026年1月'!$A34,FALSE)),IF($C$30=料金比較表!$C$2,(HLOOKUP('2026年1月'!AG$29,料金比較表!$23:$33,'2026年1月'!$A34,FALSE)),IF($C$30=料金比較表!$C$3,(HLOOKUP('2026年1月'!AG$29,料金比較表!$36:$46,'2026年1月'!$A34,FALSE)),IF($C$30=料金比較表!$C$4,(HLOOKUP('2026年1月'!AG$29,料金比較表!$48:$60,'2026年1月'!$A34,FALSE)),IF($C$30=料金比較表!$C$5,(HLOOKUP('2026年1月'!AG$29,料金比較表!$61:$71,'2026年1月'!$A34,FALSE)),IF($C$30=料金比較表!$C$6,(HLOOKUP('2026年1月'!AG$29,料金比較表!$74:$84,'2026年1月'!$A34,FALSE))))))))</f>
        <v/>
      </c>
      <c r="AH34" s="188" t="str">
        <f ca="1">IF($C$30=料金比較表!$C$1,(HLOOKUP('2026年1月'!AH$29,料金比較表!$10:$20,'2026年1月'!$A34,FALSE)),IF($C$30=料金比較表!$C$2,(HLOOKUP('2026年1月'!AH$29,料金比較表!$23:$33,'2026年1月'!$A34,FALSE)),IF($C$30=料金比較表!$C$3,(HLOOKUP('2026年1月'!AH$29,料金比較表!$36:$46,'2026年1月'!$A34,FALSE)),IF($C$30=料金比較表!$C$4,(HLOOKUP('2026年1月'!AH$29,料金比較表!$48:$60,'2026年1月'!$A34,FALSE)),IF($C$30=料金比較表!$C$5,(HLOOKUP('2026年1月'!AH$29,料金比較表!$61:$71,'2026年1月'!$A34,FALSE)),IF($C$30=料金比較表!$C$6,(HLOOKUP('2026年1月'!AH$29,料金比較表!$74:$84,'2026年1月'!$A34,FALSE))))))))</f>
        <v/>
      </c>
    </row>
    <row r="35" spans="1:35" x14ac:dyDescent="0.2">
      <c r="A35" s="4">
        <f t="shared" si="1"/>
        <v>7</v>
      </c>
      <c r="B35" s="311" t="str">
        <f>料金比較表!C16</f>
        <v>プールヴィラ　今泊　ｂｙ　コルディオプレミアム</v>
      </c>
      <c r="C35" s="326"/>
      <c r="D35" s="62" t="str">
        <f ca="1">IF($C$30=料金比較表!$C$1,(HLOOKUP('2026年1月'!D$29,料金比較表!$10:$20,'2026年1月'!$A35,FALSE)),IF($C$30=料金比較表!$C$2,(HLOOKUP('2026年1月'!D$29,料金比較表!$23:$33,'2026年1月'!$A35,FALSE)),IF($C$30=料金比較表!$C$3,(HLOOKUP('2026年1月'!D$29,料金比較表!$36:$46,'2026年1月'!$A35,FALSE)),IF($C$30=料金比較表!$C$4,(HLOOKUP('2026年1月'!D$29,料金比較表!$48:$60,'2026年1月'!$A35,FALSE)),IF($C$30=料金比較表!$C$5,(HLOOKUP('2026年1月'!D$29,料金比較表!$61:$71,'2026年1月'!$A35,FALSE)),IF($C$30=料金比較表!$C$6,(HLOOKUP('2026年1月'!D$29,料金比較表!$74:$84,'2026年1月'!$A35,FALSE))))))))</f>
        <v/>
      </c>
      <c r="E35" s="63" t="str">
        <f ca="1">IF($C$30=料金比較表!$C$1,(HLOOKUP('2026年1月'!E$29,料金比較表!$10:$20,'2026年1月'!$A35,FALSE)),IF($C$30=料金比較表!$C$2,(HLOOKUP('2026年1月'!E$29,料金比較表!$23:$33,'2026年1月'!$A35,FALSE)),IF($C$30=料金比較表!$C$3,(HLOOKUP('2026年1月'!E$29,料金比較表!$36:$46,'2026年1月'!$A35,FALSE)),IF($C$30=料金比較表!$C$4,(HLOOKUP('2026年1月'!E$29,料金比較表!$48:$60,'2026年1月'!$A35,FALSE)),IF($C$30=料金比較表!$C$5,(HLOOKUP('2026年1月'!E$29,料金比較表!$61:$71,'2026年1月'!$A35,FALSE)),IF($C$30=料金比較表!$C$6,(HLOOKUP('2026年1月'!E$29,料金比較表!$74:$84,'2026年1月'!$A35,FALSE))))))))</f>
        <v/>
      </c>
      <c r="F35" s="63" t="str">
        <f ca="1">IF($C$30=料金比較表!$C$1,(HLOOKUP('2026年1月'!F$29,料金比較表!$10:$20,'2026年1月'!$A35,FALSE)),IF($C$30=料金比較表!$C$2,(HLOOKUP('2026年1月'!F$29,料金比較表!$23:$33,'2026年1月'!$A35,FALSE)),IF($C$30=料金比較表!$C$3,(HLOOKUP('2026年1月'!F$29,料金比較表!$36:$46,'2026年1月'!$A35,FALSE)),IF($C$30=料金比較表!$C$4,(HLOOKUP('2026年1月'!F$29,料金比較表!$48:$60,'2026年1月'!$A35,FALSE)),IF($C$30=料金比較表!$C$5,(HLOOKUP('2026年1月'!F$29,料金比較表!$61:$71,'2026年1月'!$A35,FALSE)),IF($C$30=料金比較表!$C$6,(HLOOKUP('2026年1月'!F$29,料金比較表!$74:$84,'2026年1月'!$A35,FALSE))))))))</f>
        <v/>
      </c>
      <c r="G35" s="63" t="str">
        <f ca="1">IF($C$30=料金比較表!$C$1,(HLOOKUP('2026年1月'!G$29,料金比較表!$10:$20,'2026年1月'!$A35,FALSE)),IF($C$30=料金比較表!$C$2,(HLOOKUP('2026年1月'!G$29,料金比較表!$23:$33,'2026年1月'!$A35,FALSE)),IF($C$30=料金比較表!$C$3,(HLOOKUP('2026年1月'!G$29,料金比較表!$36:$46,'2026年1月'!$A35,FALSE)),IF($C$30=料金比較表!$C$4,(HLOOKUP('2026年1月'!G$29,料金比較表!$48:$60,'2026年1月'!$A35,FALSE)),IF($C$30=料金比較表!$C$5,(HLOOKUP('2026年1月'!G$29,料金比較表!$61:$71,'2026年1月'!$A35,FALSE)),IF($C$30=料金比較表!$C$6,(HLOOKUP('2026年1月'!G$29,料金比較表!$74:$84,'2026年1月'!$A35,FALSE))))))))</f>
        <v/>
      </c>
      <c r="H35" s="63" t="str">
        <f ca="1">IF($C$30=料金比較表!$C$1,(HLOOKUP('2026年1月'!H$29,料金比較表!$10:$20,'2026年1月'!$A35,FALSE)),IF($C$30=料金比較表!$C$2,(HLOOKUP('2026年1月'!H$29,料金比較表!$23:$33,'2026年1月'!$A35,FALSE)),IF($C$30=料金比較表!$C$3,(HLOOKUP('2026年1月'!H$29,料金比較表!$36:$46,'2026年1月'!$A35,FALSE)),IF($C$30=料金比較表!$C$4,(HLOOKUP('2026年1月'!H$29,料金比較表!$48:$60,'2026年1月'!$A35,FALSE)),IF($C$30=料金比較表!$C$5,(HLOOKUP('2026年1月'!H$29,料金比較表!$61:$71,'2026年1月'!$A35,FALSE)),IF($C$30=料金比較表!$C$6,(HLOOKUP('2026年1月'!H$29,料金比較表!$74:$84,'2026年1月'!$A35,FALSE))))))))</f>
        <v/>
      </c>
      <c r="I35" s="63" t="str">
        <f ca="1">IF($C$30=料金比較表!$C$1,(HLOOKUP('2026年1月'!I$29,料金比較表!$10:$20,'2026年1月'!$A35,FALSE)),IF($C$30=料金比較表!$C$2,(HLOOKUP('2026年1月'!I$29,料金比較表!$23:$33,'2026年1月'!$A35,FALSE)),IF($C$30=料金比較表!$C$3,(HLOOKUP('2026年1月'!I$29,料金比較表!$36:$46,'2026年1月'!$A35,FALSE)),IF($C$30=料金比較表!$C$4,(HLOOKUP('2026年1月'!I$29,料金比較表!$48:$60,'2026年1月'!$A35,FALSE)),IF($C$30=料金比較表!$C$5,(HLOOKUP('2026年1月'!I$29,料金比較表!$61:$71,'2026年1月'!$A35,FALSE)),IF($C$30=料金比較表!$C$6,(HLOOKUP('2026年1月'!I$29,料金比較表!$74:$84,'2026年1月'!$A35,FALSE))))))))</f>
        <v/>
      </c>
      <c r="J35" s="63" t="str">
        <f ca="1">IF($C$30=料金比較表!$C$1,(HLOOKUP('2026年1月'!J$29,料金比較表!$10:$20,'2026年1月'!$A35,FALSE)),IF($C$30=料金比較表!$C$2,(HLOOKUP('2026年1月'!J$29,料金比較表!$23:$33,'2026年1月'!$A35,FALSE)),IF($C$30=料金比較表!$C$3,(HLOOKUP('2026年1月'!J$29,料金比較表!$36:$46,'2026年1月'!$A35,FALSE)),IF($C$30=料金比較表!$C$4,(HLOOKUP('2026年1月'!J$29,料金比較表!$48:$60,'2026年1月'!$A35,FALSE)),IF($C$30=料金比較表!$C$5,(HLOOKUP('2026年1月'!J$29,料金比較表!$61:$71,'2026年1月'!$A35,FALSE)),IF($C$30=料金比較表!$C$6,(HLOOKUP('2026年1月'!J$29,料金比較表!$74:$84,'2026年1月'!$A35,FALSE))))))))</f>
        <v/>
      </c>
      <c r="K35" s="63" t="str">
        <f ca="1">IF($C$30=料金比較表!$C$1,(HLOOKUP('2026年1月'!K$29,料金比較表!$10:$20,'2026年1月'!$A35,FALSE)),IF($C$30=料金比較表!$C$2,(HLOOKUP('2026年1月'!K$29,料金比較表!$23:$33,'2026年1月'!$A35,FALSE)),IF($C$30=料金比較表!$C$3,(HLOOKUP('2026年1月'!K$29,料金比較表!$36:$46,'2026年1月'!$A35,FALSE)),IF($C$30=料金比較表!$C$4,(HLOOKUP('2026年1月'!K$29,料金比較表!$48:$60,'2026年1月'!$A35,FALSE)),IF($C$30=料金比較表!$C$5,(HLOOKUP('2026年1月'!K$29,料金比較表!$61:$71,'2026年1月'!$A35,FALSE)),IF($C$30=料金比較表!$C$6,(HLOOKUP('2026年1月'!K$29,料金比較表!$74:$84,'2026年1月'!$A35,FALSE))))))))</f>
        <v/>
      </c>
      <c r="L35" s="63" t="str">
        <f ca="1">IF($C$30=料金比較表!$C$1,(HLOOKUP('2026年1月'!L$29,料金比較表!$10:$20,'2026年1月'!$A35,FALSE)),IF($C$30=料金比較表!$C$2,(HLOOKUP('2026年1月'!L$29,料金比較表!$23:$33,'2026年1月'!$A35,FALSE)),IF($C$30=料金比較表!$C$3,(HLOOKUP('2026年1月'!L$29,料金比較表!$36:$46,'2026年1月'!$A35,FALSE)),IF($C$30=料金比較表!$C$4,(HLOOKUP('2026年1月'!L$29,料金比較表!$48:$60,'2026年1月'!$A35,FALSE)),IF($C$30=料金比較表!$C$5,(HLOOKUP('2026年1月'!L$29,料金比較表!$61:$71,'2026年1月'!$A35,FALSE)),IF($C$30=料金比較表!$C$6,(HLOOKUP('2026年1月'!L$29,料金比較表!$74:$84,'2026年1月'!$A35,FALSE))))))))</f>
        <v/>
      </c>
      <c r="M35" s="63" t="str">
        <f ca="1">IF($C$30=料金比較表!$C$1,(HLOOKUP('2026年1月'!M$29,料金比較表!$10:$20,'2026年1月'!$A35,FALSE)),IF($C$30=料金比較表!$C$2,(HLOOKUP('2026年1月'!M$29,料金比較表!$23:$33,'2026年1月'!$A35,FALSE)),IF($C$30=料金比較表!$C$3,(HLOOKUP('2026年1月'!M$29,料金比較表!$36:$46,'2026年1月'!$A35,FALSE)),IF($C$30=料金比較表!$C$4,(HLOOKUP('2026年1月'!M$29,料金比較表!$48:$60,'2026年1月'!$A35,FALSE)),IF($C$30=料金比較表!$C$5,(HLOOKUP('2026年1月'!M$29,料金比較表!$61:$71,'2026年1月'!$A35,FALSE)),IF($C$30=料金比較表!$C$6,(HLOOKUP('2026年1月'!M$29,料金比較表!$74:$84,'2026年1月'!$A35,FALSE))))))))</f>
        <v/>
      </c>
      <c r="N35" s="63" t="str">
        <f ca="1">IF($C$30=料金比較表!$C$1,(HLOOKUP('2026年1月'!N$29,料金比較表!$10:$20,'2026年1月'!$A35,FALSE)),IF($C$30=料金比較表!$C$2,(HLOOKUP('2026年1月'!N$29,料金比較表!$23:$33,'2026年1月'!$A35,FALSE)),IF($C$30=料金比較表!$C$3,(HLOOKUP('2026年1月'!N$29,料金比較表!$36:$46,'2026年1月'!$A35,FALSE)),IF($C$30=料金比較表!$C$4,(HLOOKUP('2026年1月'!N$29,料金比較表!$48:$60,'2026年1月'!$A35,FALSE)),IF($C$30=料金比較表!$C$5,(HLOOKUP('2026年1月'!N$29,料金比較表!$61:$71,'2026年1月'!$A35,FALSE)),IF($C$30=料金比較表!$C$6,(HLOOKUP('2026年1月'!N$29,料金比較表!$74:$84,'2026年1月'!$A35,FALSE))))))))</f>
        <v/>
      </c>
      <c r="O35" s="63" t="str">
        <f ca="1">IF($C$30=料金比較表!$C$1,(HLOOKUP('2026年1月'!O$29,料金比較表!$10:$20,'2026年1月'!$A35,FALSE)),IF($C$30=料金比較表!$C$2,(HLOOKUP('2026年1月'!O$29,料金比較表!$23:$33,'2026年1月'!$A35,FALSE)),IF($C$30=料金比較表!$C$3,(HLOOKUP('2026年1月'!O$29,料金比較表!$36:$46,'2026年1月'!$A35,FALSE)),IF($C$30=料金比較表!$C$4,(HLOOKUP('2026年1月'!O$29,料金比較表!$48:$60,'2026年1月'!$A35,FALSE)),IF($C$30=料金比較表!$C$5,(HLOOKUP('2026年1月'!O$29,料金比較表!$61:$71,'2026年1月'!$A35,FALSE)),IF($C$30=料金比較表!$C$6,(HLOOKUP('2026年1月'!O$29,料金比較表!$74:$84,'2026年1月'!$A35,FALSE))))))))</f>
        <v/>
      </c>
      <c r="P35" s="63" t="str">
        <f ca="1">IF($C$30=料金比較表!$C$1,(HLOOKUP('2026年1月'!P$29,料金比較表!$10:$20,'2026年1月'!$A35,FALSE)),IF($C$30=料金比較表!$C$2,(HLOOKUP('2026年1月'!P$29,料金比較表!$23:$33,'2026年1月'!$A35,FALSE)),IF($C$30=料金比較表!$C$3,(HLOOKUP('2026年1月'!P$29,料金比較表!$36:$46,'2026年1月'!$A35,FALSE)),IF($C$30=料金比較表!$C$4,(HLOOKUP('2026年1月'!P$29,料金比較表!$48:$60,'2026年1月'!$A35,FALSE)),IF($C$30=料金比較表!$C$5,(HLOOKUP('2026年1月'!P$29,料金比較表!$61:$71,'2026年1月'!$A35,FALSE)),IF($C$30=料金比較表!$C$6,(HLOOKUP('2026年1月'!P$29,料金比較表!$74:$84,'2026年1月'!$A35,FALSE))))))))</f>
        <v/>
      </c>
      <c r="Q35" s="63" t="str">
        <f ca="1">IF($C$30=料金比較表!$C$1,(HLOOKUP('2026年1月'!Q$29,料金比較表!$10:$20,'2026年1月'!$A35,FALSE)),IF($C$30=料金比較表!$C$2,(HLOOKUP('2026年1月'!Q$29,料金比較表!$23:$33,'2026年1月'!$A35,FALSE)),IF($C$30=料金比較表!$C$3,(HLOOKUP('2026年1月'!Q$29,料金比較表!$36:$46,'2026年1月'!$A35,FALSE)),IF($C$30=料金比較表!$C$4,(HLOOKUP('2026年1月'!Q$29,料金比較表!$48:$60,'2026年1月'!$A35,FALSE)),IF($C$30=料金比較表!$C$5,(HLOOKUP('2026年1月'!Q$29,料金比較表!$61:$71,'2026年1月'!$A35,FALSE)),IF($C$30=料金比較表!$C$6,(HLOOKUP('2026年1月'!Q$29,料金比較表!$74:$84,'2026年1月'!$A35,FALSE))))))))</f>
        <v/>
      </c>
      <c r="R35" s="63" t="str">
        <f ca="1">IF($C$30=料金比較表!$C$1,(HLOOKUP('2026年1月'!R$29,料金比較表!$10:$20,'2026年1月'!$A35,FALSE)),IF($C$30=料金比較表!$C$2,(HLOOKUP('2026年1月'!R$29,料金比較表!$23:$33,'2026年1月'!$A35,FALSE)),IF($C$30=料金比較表!$C$3,(HLOOKUP('2026年1月'!R$29,料金比較表!$36:$46,'2026年1月'!$A35,FALSE)),IF($C$30=料金比較表!$C$4,(HLOOKUP('2026年1月'!R$29,料金比較表!$48:$60,'2026年1月'!$A35,FALSE)),IF($C$30=料金比較表!$C$5,(HLOOKUP('2026年1月'!R$29,料金比較表!$61:$71,'2026年1月'!$A35,FALSE)),IF($C$30=料金比較表!$C$6,(HLOOKUP('2026年1月'!R$29,料金比較表!$74:$84,'2026年1月'!$A35,FALSE))))))))</f>
        <v/>
      </c>
      <c r="S35" s="63" t="str">
        <f ca="1">IF($C$30=料金比較表!$C$1,(HLOOKUP('2026年1月'!S$29,料金比較表!$10:$20,'2026年1月'!$A35,FALSE)),IF($C$30=料金比較表!$C$2,(HLOOKUP('2026年1月'!S$29,料金比較表!$23:$33,'2026年1月'!$A35,FALSE)),IF($C$30=料金比較表!$C$3,(HLOOKUP('2026年1月'!S$29,料金比較表!$36:$46,'2026年1月'!$A35,FALSE)),IF($C$30=料金比較表!$C$4,(HLOOKUP('2026年1月'!S$29,料金比較表!$48:$60,'2026年1月'!$A35,FALSE)),IF($C$30=料金比較表!$C$5,(HLOOKUP('2026年1月'!S$29,料金比較表!$61:$71,'2026年1月'!$A35,FALSE)),IF($C$30=料金比較表!$C$6,(HLOOKUP('2026年1月'!S$29,料金比較表!$74:$84,'2026年1月'!$A35,FALSE))))))))</f>
        <v/>
      </c>
      <c r="T35" s="63" t="str">
        <f ca="1">IF($C$30=料金比較表!$C$1,(HLOOKUP('2026年1月'!T$29,料金比較表!$10:$20,'2026年1月'!$A35,FALSE)),IF($C$30=料金比較表!$C$2,(HLOOKUP('2026年1月'!T$29,料金比較表!$23:$33,'2026年1月'!$A35,FALSE)),IF($C$30=料金比較表!$C$3,(HLOOKUP('2026年1月'!T$29,料金比較表!$36:$46,'2026年1月'!$A35,FALSE)),IF($C$30=料金比較表!$C$4,(HLOOKUP('2026年1月'!T$29,料金比較表!$48:$60,'2026年1月'!$A35,FALSE)),IF($C$30=料金比較表!$C$5,(HLOOKUP('2026年1月'!T$29,料金比較表!$61:$71,'2026年1月'!$A35,FALSE)),IF($C$30=料金比較表!$C$6,(HLOOKUP('2026年1月'!T$29,料金比較表!$74:$84,'2026年1月'!$A35,FALSE))))))))</f>
        <v/>
      </c>
      <c r="U35" s="63" t="str">
        <f ca="1">IF($C$30=料金比較表!$C$1,(HLOOKUP('2026年1月'!U$29,料金比較表!$10:$20,'2026年1月'!$A35,FALSE)),IF($C$30=料金比較表!$C$2,(HLOOKUP('2026年1月'!U$29,料金比較表!$23:$33,'2026年1月'!$A35,FALSE)),IF($C$30=料金比較表!$C$3,(HLOOKUP('2026年1月'!U$29,料金比較表!$36:$46,'2026年1月'!$A35,FALSE)),IF($C$30=料金比較表!$C$4,(HLOOKUP('2026年1月'!U$29,料金比較表!$48:$60,'2026年1月'!$A35,FALSE)),IF($C$30=料金比較表!$C$5,(HLOOKUP('2026年1月'!U$29,料金比較表!$61:$71,'2026年1月'!$A35,FALSE)),IF($C$30=料金比較表!$C$6,(HLOOKUP('2026年1月'!U$29,料金比較表!$74:$84,'2026年1月'!$A35,FALSE))))))))</f>
        <v/>
      </c>
      <c r="V35" s="63" t="str">
        <f ca="1">IF($C$30=料金比較表!$C$1,(HLOOKUP('2026年1月'!V$29,料金比較表!$10:$20,'2026年1月'!$A35,FALSE)),IF($C$30=料金比較表!$C$2,(HLOOKUP('2026年1月'!V$29,料金比較表!$23:$33,'2026年1月'!$A35,FALSE)),IF($C$30=料金比較表!$C$3,(HLOOKUP('2026年1月'!V$29,料金比較表!$36:$46,'2026年1月'!$A35,FALSE)),IF($C$30=料金比較表!$C$4,(HLOOKUP('2026年1月'!V$29,料金比較表!$48:$60,'2026年1月'!$A35,FALSE)),IF($C$30=料金比較表!$C$5,(HLOOKUP('2026年1月'!V$29,料金比較表!$61:$71,'2026年1月'!$A35,FALSE)),IF($C$30=料金比較表!$C$6,(HLOOKUP('2026年1月'!V$29,料金比較表!$74:$84,'2026年1月'!$A35,FALSE))))))))</f>
        <v/>
      </c>
      <c r="W35" s="63" t="str">
        <f ca="1">IF($C$30=料金比較表!$C$1,(HLOOKUP('2026年1月'!W$29,料金比較表!$10:$20,'2026年1月'!$A35,FALSE)),IF($C$30=料金比較表!$C$2,(HLOOKUP('2026年1月'!W$29,料金比較表!$23:$33,'2026年1月'!$A35,FALSE)),IF($C$30=料金比較表!$C$3,(HLOOKUP('2026年1月'!W$29,料金比較表!$36:$46,'2026年1月'!$A35,FALSE)),IF($C$30=料金比較表!$C$4,(HLOOKUP('2026年1月'!W$29,料金比較表!$48:$60,'2026年1月'!$A35,FALSE)),IF($C$30=料金比較表!$C$5,(HLOOKUP('2026年1月'!W$29,料金比較表!$61:$71,'2026年1月'!$A35,FALSE)),IF($C$30=料金比較表!$C$6,(HLOOKUP('2026年1月'!W$29,料金比較表!$74:$84,'2026年1月'!$A35,FALSE))))))))</f>
        <v/>
      </c>
      <c r="X35" s="63" t="str">
        <f ca="1">IF($C$30=料金比較表!$C$1,(HLOOKUP('2026年1月'!X$29,料金比較表!$10:$20,'2026年1月'!$A35,FALSE)),IF($C$30=料金比較表!$C$2,(HLOOKUP('2026年1月'!X$29,料金比較表!$23:$33,'2026年1月'!$A35,FALSE)),IF($C$30=料金比較表!$C$3,(HLOOKUP('2026年1月'!X$29,料金比較表!$36:$46,'2026年1月'!$A35,FALSE)),IF($C$30=料金比較表!$C$4,(HLOOKUP('2026年1月'!X$29,料金比較表!$48:$60,'2026年1月'!$A35,FALSE)),IF($C$30=料金比較表!$C$5,(HLOOKUP('2026年1月'!X$29,料金比較表!$61:$71,'2026年1月'!$A35,FALSE)),IF($C$30=料金比較表!$C$6,(HLOOKUP('2026年1月'!X$29,料金比較表!$74:$84,'2026年1月'!$A35,FALSE))))))))</f>
        <v/>
      </c>
      <c r="Y35" s="63" t="str">
        <f ca="1">IF($C$30=料金比較表!$C$1,(HLOOKUP('2026年1月'!Y$29,料金比較表!$10:$20,'2026年1月'!$A35,FALSE)),IF($C$30=料金比較表!$C$2,(HLOOKUP('2026年1月'!Y$29,料金比較表!$23:$33,'2026年1月'!$A35,FALSE)),IF($C$30=料金比較表!$C$3,(HLOOKUP('2026年1月'!Y$29,料金比較表!$36:$46,'2026年1月'!$A35,FALSE)),IF($C$30=料金比較表!$C$4,(HLOOKUP('2026年1月'!Y$29,料金比較表!$48:$60,'2026年1月'!$A35,FALSE)),IF($C$30=料金比較表!$C$5,(HLOOKUP('2026年1月'!Y$29,料金比較表!$61:$71,'2026年1月'!$A35,FALSE)),IF($C$30=料金比較表!$C$6,(HLOOKUP('2026年1月'!Y$29,料金比較表!$74:$84,'2026年1月'!$A35,FALSE))))))))</f>
        <v/>
      </c>
      <c r="Z35" s="63" t="str">
        <f ca="1">IF($C$30=料金比較表!$C$1,(HLOOKUP('2026年1月'!Z$29,料金比較表!$10:$20,'2026年1月'!$A35,FALSE)),IF($C$30=料金比較表!$C$2,(HLOOKUP('2026年1月'!Z$29,料金比較表!$23:$33,'2026年1月'!$A35,FALSE)),IF($C$30=料金比較表!$C$3,(HLOOKUP('2026年1月'!Z$29,料金比較表!$36:$46,'2026年1月'!$A35,FALSE)),IF($C$30=料金比較表!$C$4,(HLOOKUP('2026年1月'!Z$29,料金比較表!$48:$60,'2026年1月'!$A35,FALSE)),IF($C$30=料金比較表!$C$5,(HLOOKUP('2026年1月'!Z$29,料金比較表!$61:$71,'2026年1月'!$A35,FALSE)),IF($C$30=料金比較表!$C$6,(HLOOKUP('2026年1月'!Z$29,料金比較表!$74:$84,'2026年1月'!$A35,FALSE))))))))</f>
        <v/>
      </c>
      <c r="AA35" s="63" t="str">
        <f ca="1">IF($C$30=料金比較表!$C$1,(HLOOKUP('2026年1月'!AA$29,料金比較表!$10:$20,'2026年1月'!$A35,FALSE)),IF($C$30=料金比較表!$C$2,(HLOOKUP('2026年1月'!AA$29,料金比較表!$23:$33,'2026年1月'!$A35,FALSE)),IF($C$30=料金比較表!$C$3,(HLOOKUP('2026年1月'!AA$29,料金比較表!$36:$46,'2026年1月'!$A35,FALSE)),IF($C$30=料金比較表!$C$4,(HLOOKUP('2026年1月'!AA$29,料金比較表!$48:$60,'2026年1月'!$A35,FALSE)),IF($C$30=料金比較表!$C$5,(HLOOKUP('2026年1月'!AA$29,料金比較表!$61:$71,'2026年1月'!$A35,FALSE)),IF($C$30=料金比較表!$C$6,(HLOOKUP('2026年1月'!AA$29,料金比較表!$74:$84,'2026年1月'!$A35,FALSE))))))))</f>
        <v/>
      </c>
      <c r="AB35" s="63" t="str">
        <f ca="1">IF($C$30=料金比較表!$C$1,(HLOOKUP('2026年1月'!AB$29,料金比較表!$10:$20,'2026年1月'!$A35,FALSE)),IF($C$30=料金比較表!$C$2,(HLOOKUP('2026年1月'!AB$29,料金比較表!$23:$33,'2026年1月'!$A35,FALSE)),IF($C$30=料金比較表!$C$3,(HLOOKUP('2026年1月'!AB$29,料金比較表!$36:$46,'2026年1月'!$A35,FALSE)),IF($C$30=料金比較表!$C$4,(HLOOKUP('2026年1月'!AB$29,料金比較表!$48:$60,'2026年1月'!$A35,FALSE)),IF($C$30=料金比較表!$C$5,(HLOOKUP('2026年1月'!AB$29,料金比較表!$61:$71,'2026年1月'!$A35,FALSE)),IF($C$30=料金比較表!$C$6,(HLOOKUP('2026年1月'!AB$29,料金比較表!$74:$84,'2026年1月'!$A35,FALSE))))))))</f>
        <v/>
      </c>
      <c r="AC35" s="63" t="str">
        <f ca="1">IF($C$30=料金比較表!$C$1,(HLOOKUP('2026年1月'!AC$29,料金比較表!$10:$20,'2026年1月'!$A35,FALSE)),IF($C$30=料金比較表!$C$2,(HLOOKUP('2026年1月'!AC$29,料金比較表!$23:$33,'2026年1月'!$A35,FALSE)),IF($C$30=料金比較表!$C$3,(HLOOKUP('2026年1月'!AC$29,料金比較表!$36:$46,'2026年1月'!$A35,FALSE)),IF($C$30=料金比較表!$C$4,(HLOOKUP('2026年1月'!AC$29,料金比較表!$48:$60,'2026年1月'!$A35,FALSE)),IF($C$30=料金比較表!$C$5,(HLOOKUP('2026年1月'!AC$29,料金比較表!$61:$71,'2026年1月'!$A35,FALSE)),IF($C$30=料金比較表!$C$6,(HLOOKUP('2026年1月'!AC$29,料金比較表!$74:$84,'2026年1月'!$A35,FALSE))))))))</f>
        <v/>
      </c>
      <c r="AD35" s="63" t="str">
        <f ca="1">IF($C$30=料金比較表!$C$1,(HLOOKUP('2026年1月'!AD$29,料金比較表!$10:$20,'2026年1月'!$A35,FALSE)),IF($C$30=料金比較表!$C$2,(HLOOKUP('2026年1月'!AD$29,料金比較表!$23:$33,'2026年1月'!$A35,FALSE)),IF($C$30=料金比較表!$C$3,(HLOOKUP('2026年1月'!AD$29,料金比較表!$36:$46,'2026年1月'!$A35,FALSE)),IF($C$30=料金比較表!$C$4,(HLOOKUP('2026年1月'!AD$29,料金比較表!$48:$60,'2026年1月'!$A35,FALSE)),IF($C$30=料金比較表!$C$5,(HLOOKUP('2026年1月'!AD$29,料金比較表!$61:$71,'2026年1月'!$A35,FALSE)),IF($C$30=料金比較表!$C$6,(HLOOKUP('2026年1月'!AD$29,料金比較表!$74:$84,'2026年1月'!$A35,FALSE))))))))</f>
        <v/>
      </c>
      <c r="AE35" s="63" t="str">
        <f ca="1">IF($C$30=料金比較表!$C$1,(HLOOKUP('2026年1月'!AE$29,料金比較表!$10:$20,'2026年1月'!$A35,FALSE)),IF($C$30=料金比較表!$C$2,(HLOOKUP('2026年1月'!AE$29,料金比較表!$23:$33,'2026年1月'!$A35,FALSE)),IF($C$30=料金比較表!$C$3,(HLOOKUP('2026年1月'!AE$29,料金比較表!$36:$46,'2026年1月'!$A35,FALSE)),IF($C$30=料金比較表!$C$4,(HLOOKUP('2026年1月'!AE$29,料金比較表!$48:$60,'2026年1月'!$A35,FALSE)),IF($C$30=料金比較表!$C$5,(HLOOKUP('2026年1月'!AE$29,料金比較表!$61:$71,'2026年1月'!$A35,FALSE)),IF($C$30=料金比較表!$C$6,(HLOOKUP('2026年1月'!AE$29,料金比較表!$74:$84,'2026年1月'!$A35,FALSE))))))))</f>
        <v/>
      </c>
      <c r="AF35" s="63" t="str">
        <f ca="1">IF($C$30=料金比較表!$C$1,(HLOOKUP('2026年1月'!AF$29,料金比較表!$10:$20,'2026年1月'!$A35,FALSE)),IF($C$30=料金比較表!$C$2,(HLOOKUP('2026年1月'!AF$29,料金比較表!$23:$33,'2026年1月'!$A35,FALSE)),IF($C$30=料金比較表!$C$3,(HLOOKUP('2026年1月'!AF$29,料金比較表!$36:$46,'2026年1月'!$A35,FALSE)),IF($C$30=料金比較表!$C$4,(HLOOKUP('2026年1月'!AF$29,料金比較表!$48:$60,'2026年1月'!$A35,FALSE)),IF($C$30=料金比較表!$C$5,(HLOOKUP('2026年1月'!AF$29,料金比較表!$61:$71,'2026年1月'!$A35,FALSE)),IF($C$30=料金比較表!$C$6,(HLOOKUP('2026年1月'!AF$29,料金比較表!$74:$84,'2026年1月'!$A35,FALSE))))))))</f>
        <v/>
      </c>
      <c r="AG35" s="63" t="str">
        <f ca="1">IF($C$30=料金比較表!$C$1,(HLOOKUP('2026年1月'!AG$29,料金比較表!$10:$20,'2026年1月'!$A35,FALSE)),IF($C$30=料金比較表!$C$2,(HLOOKUP('2026年1月'!AG$29,料金比較表!$23:$33,'2026年1月'!$A35,FALSE)),IF($C$30=料金比較表!$C$3,(HLOOKUP('2026年1月'!AG$29,料金比較表!$36:$46,'2026年1月'!$A35,FALSE)),IF($C$30=料金比較表!$C$4,(HLOOKUP('2026年1月'!AG$29,料金比較表!$48:$60,'2026年1月'!$A35,FALSE)),IF($C$30=料金比較表!$C$5,(HLOOKUP('2026年1月'!AG$29,料金比較表!$61:$71,'2026年1月'!$A35,FALSE)),IF($C$30=料金比較表!$C$6,(HLOOKUP('2026年1月'!AG$29,料金比較表!$74:$84,'2026年1月'!$A35,FALSE))))))))</f>
        <v/>
      </c>
      <c r="AH35" s="64" t="str">
        <f ca="1">IF($C$30=料金比較表!$C$1,(HLOOKUP('2026年1月'!AH$29,料金比較表!$10:$20,'2026年1月'!$A35,FALSE)),IF($C$30=料金比較表!$C$2,(HLOOKUP('2026年1月'!AH$29,料金比較表!$23:$33,'2026年1月'!$A35,FALSE)),IF($C$30=料金比較表!$C$3,(HLOOKUP('2026年1月'!AH$29,料金比較表!$36:$46,'2026年1月'!$A35,FALSE)),IF($C$30=料金比較表!$C$4,(HLOOKUP('2026年1月'!AH$29,料金比較表!$48:$60,'2026年1月'!$A35,FALSE)),IF($C$30=料金比較表!$C$5,(HLOOKUP('2026年1月'!AH$29,料金比較表!$61:$71,'2026年1月'!$A35,FALSE)),IF($C$30=料金比較表!$C$6,(HLOOKUP('2026年1月'!AH$29,料金比較表!$74:$84,'2026年1月'!$A35,FALSE))))))))</f>
        <v/>
      </c>
    </row>
    <row r="36" spans="1:35" ht="18" thickBot="1" x14ac:dyDescent="0.25">
      <c r="A36" s="4">
        <f t="shared" si="1"/>
        <v>8</v>
      </c>
      <c r="B36" s="312" t="str">
        <f>料金比較表!C17</f>
        <v>プールヴィラ　屋我地島　ｂｙ　コルディオプレミアム</v>
      </c>
      <c r="C36" s="326"/>
      <c r="D36" s="62" t="str">
        <f ca="1">IF($C$30=料金比較表!$C$1,(HLOOKUP('2026年1月'!D$29,料金比較表!$10:$20,'2026年1月'!$A36,FALSE)),IF($C$30=料金比較表!$C$2,(HLOOKUP('2026年1月'!D$29,料金比較表!$23:$33,'2026年1月'!$A36,FALSE)),IF($C$30=料金比較表!$C$3,(HLOOKUP('2026年1月'!D$29,料金比較表!$36:$46,'2026年1月'!$A36,FALSE)),IF($C$30=料金比較表!$C$4,(HLOOKUP('2026年1月'!D$29,料金比較表!$48:$60,'2026年1月'!$A36,FALSE)),IF($C$30=料金比較表!$C$5,(HLOOKUP('2026年1月'!D$29,料金比較表!$61:$71,'2026年1月'!$A36,FALSE)),IF($C$30=料金比較表!$C$6,(HLOOKUP('2026年1月'!D$29,料金比較表!$74:$84,'2026年1月'!$A36,FALSE))))))))</f>
        <v/>
      </c>
      <c r="E36" s="63" t="str">
        <f ca="1">IF($C$30=料金比較表!$C$1,(HLOOKUP('2026年1月'!E$29,料金比較表!$10:$20,'2026年1月'!$A36,FALSE)),IF($C$30=料金比較表!$C$2,(HLOOKUP('2026年1月'!E$29,料金比較表!$23:$33,'2026年1月'!$A36,FALSE)),IF($C$30=料金比較表!$C$3,(HLOOKUP('2026年1月'!E$29,料金比較表!$36:$46,'2026年1月'!$A36,FALSE)),IF($C$30=料金比較表!$C$4,(HLOOKUP('2026年1月'!E$29,料金比較表!$48:$60,'2026年1月'!$A36,FALSE)),IF($C$30=料金比較表!$C$5,(HLOOKUP('2026年1月'!E$29,料金比較表!$61:$71,'2026年1月'!$A36,FALSE)),IF($C$30=料金比較表!$C$6,(HLOOKUP('2026年1月'!E$29,料金比較表!$74:$84,'2026年1月'!$A36,FALSE))))))))</f>
        <v/>
      </c>
      <c r="F36" s="63" t="str">
        <f ca="1">IF($C$30=料金比較表!$C$1,(HLOOKUP('2026年1月'!F$29,料金比較表!$10:$20,'2026年1月'!$A36,FALSE)),IF($C$30=料金比較表!$C$2,(HLOOKUP('2026年1月'!F$29,料金比較表!$23:$33,'2026年1月'!$A36,FALSE)),IF($C$30=料金比較表!$C$3,(HLOOKUP('2026年1月'!F$29,料金比較表!$36:$46,'2026年1月'!$A36,FALSE)),IF($C$30=料金比較表!$C$4,(HLOOKUP('2026年1月'!F$29,料金比較表!$48:$60,'2026年1月'!$A36,FALSE)),IF($C$30=料金比較表!$C$5,(HLOOKUP('2026年1月'!F$29,料金比較表!$61:$71,'2026年1月'!$A36,FALSE)),IF($C$30=料金比較表!$C$6,(HLOOKUP('2026年1月'!F$29,料金比較表!$74:$84,'2026年1月'!$A36,FALSE))))))))</f>
        <v/>
      </c>
      <c r="G36" s="63" t="str">
        <f ca="1">IF($C$30=料金比較表!$C$1,(HLOOKUP('2026年1月'!G$29,料金比較表!$10:$20,'2026年1月'!$A36,FALSE)),IF($C$30=料金比較表!$C$2,(HLOOKUP('2026年1月'!G$29,料金比較表!$23:$33,'2026年1月'!$A36,FALSE)),IF($C$30=料金比較表!$C$3,(HLOOKUP('2026年1月'!G$29,料金比較表!$36:$46,'2026年1月'!$A36,FALSE)),IF($C$30=料金比較表!$C$4,(HLOOKUP('2026年1月'!G$29,料金比較表!$48:$60,'2026年1月'!$A36,FALSE)),IF($C$30=料金比較表!$C$5,(HLOOKUP('2026年1月'!G$29,料金比較表!$61:$71,'2026年1月'!$A36,FALSE)),IF($C$30=料金比較表!$C$6,(HLOOKUP('2026年1月'!G$29,料金比較表!$74:$84,'2026年1月'!$A36,FALSE))))))))</f>
        <v/>
      </c>
      <c r="H36" s="63" t="str">
        <f ca="1">IF($C$30=料金比較表!$C$1,(HLOOKUP('2026年1月'!H$29,料金比較表!$10:$20,'2026年1月'!$A36,FALSE)),IF($C$30=料金比較表!$C$2,(HLOOKUP('2026年1月'!H$29,料金比較表!$23:$33,'2026年1月'!$A36,FALSE)),IF($C$30=料金比較表!$C$3,(HLOOKUP('2026年1月'!H$29,料金比較表!$36:$46,'2026年1月'!$A36,FALSE)),IF($C$30=料金比較表!$C$4,(HLOOKUP('2026年1月'!H$29,料金比較表!$48:$60,'2026年1月'!$A36,FALSE)),IF($C$30=料金比較表!$C$5,(HLOOKUP('2026年1月'!H$29,料金比較表!$61:$71,'2026年1月'!$A36,FALSE)),IF($C$30=料金比較表!$C$6,(HLOOKUP('2026年1月'!H$29,料金比較表!$74:$84,'2026年1月'!$A36,FALSE))))))))</f>
        <v/>
      </c>
      <c r="I36" s="63" t="str">
        <f ca="1">IF($C$30=料金比較表!$C$1,(HLOOKUP('2026年1月'!I$29,料金比較表!$10:$20,'2026年1月'!$A36,FALSE)),IF($C$30=料金比較表!$C$2,(HLOOKUP('2026年1月'!I$29,料金比較表!$23:$33,'2026年1月'!$A36,FALSE)),IF($C$30=料金比較表!$C$3,(HLOOKUP('2026年1月'!I$29,料金比較表!$36:$46,'2026年1月'!$A36,FALSE)),IF($C$30=料金比較表!$C$4,(HLOOKUP('2026年1月'!I$29,料金比較表!$48:$60,'2026年1月'!$A36,FALSE)),IF($C$30=料金比較表!$C$5,(HLOOKUP('2026年1月'!I$29,料金比較表!$61:$71,'2026年1月'!$A36,FALSE)),IF($C$30=料金比較表!$C$6,(HLOOKUP('2026年1月'!I$29,料金比較表!$74:$84,'2026年1月'!$A36,FALSE))))))))</f>
        <v/>
      </c>
      <c r="J36" s="63" t="str">
        <f ca="1">IF($C$30=料金比較表!$C$1,(HLOOKUP('2026年1月'!J$29,料金比較表!$10:$20,'2026年1月'!$A36,FALSE)),IF($C$30=料金比較表!$C$2,(HLOOKUP('2026年1月'!J$29,料金比較表!$23:$33,'2026年1月'!$A36,FALSE)),IF($C$30=料金比較表!$C$3,(HLOOKUP('2026年1月'!J$29,料金比較表!$36:$46,'2026年1月'!$A36,FALSE)),IF($C$30=料金比較表!$C$4,(HLOOKUP('2026年1月'!J$29,料金比較表!$48:$60,'2026年1月'!$A36,FALSE)),IF($C$30=料金比較表!$C$5,(HLOOKUP('2026年1月'!J$29,料金比較表!$61:$71,'2026年1月'!$A36,FALSE)),IF($C$30=料金比較表!$C$6,(HLOOKUP('2026年1月'!J$29,料金比較表!$74:$84,'2026年1月'!$A36,FALSE))))))))</f>
        <v/>
      </c>
      <c r="K36" s="63" t="str">
        <f ca="1">IF($C$30=料金比較表!$C$1,(HLOOKUP('2026年1月'!K$29,料金比較表!$10:$20,'2026年1月'!$A36,FALSE)),IF($C$30=料金比較表!$C$2,(HLOOKUP('2026年1月'!K$29,料金比較表!$23:$33,'2026年1月'!$A36,FALSE)),IF($C$30=料金比較表!$C$3,(HLOOKUP('2026年1月'!K$29,料金比較表!$36:$46,'2026年1月'!$A36,FALSE)),IF($C$30=料金比較表!$C$4,(HLOOKUP('2026年1月'!K$29,料金比較表!$48:$60,'2026年1月'!$A36,FALSE)),IF($C$30=料金比較表!$C$5,(HLOOKUP('2026年1月'!K$29,料金比較表!$61:$71,'2026年1月'!$A36,FALSE)),IF($C$30=料金比較表!$C$6,(HLOOKUP('2026年1月'!K$29,料金比較表!$74:$84,'2026年1月'!$A36,FALSE))))))))</f>
        <v/>
      </c>
      <c r="L36" s="63" t="str">
        <f ca="1">IF($C$30=料金比較表!$C$1,(HLOOKUP('2026年1月'!L$29,料金比較表!$10:$20,'2026年1月'!$A36,FALSE)),IF($C$30=料金比較表!$C$2,(HLOOKUP('2026年1月'!L$29,料金比較表!$23:$33,'2026年1月'!$A36,FALSE)),IF($C$30=料金比較表!$C$3,(HLOOKUP('2026年1月'!L$29,料金比較表!$36:$46,'2026年1月'!$A36,FALSE)),IF($C$30=料金比較表!$C$4,(HLOOKUP('2026年1月'!L$29,料金比較表!$48:$60,'2026年1月'!$A36,FALSE)),IF($C$30=料金比較表!$C$5,(HLOOKUP('2026年1月'!L$29,料金比較表!$61:$71,'2026年1月'!$A36,FALSE)),IF($C$30=料金比較表!$C$6,(HLOOKUP('2026年1月'!L$29,料金比較表!$74:$84,'2026年1月'!$A36,FALSE))))))))</f>
        <v/>
      </c>
      <c r="M36" s="63" t="str">
        <f ca="1">IF($C$30=料金比較表!$C$1,(HLOOKUP('2026年1月'!M$29,料金比較表!$10:$20,'2026年1月'!$A36,FALSE)),IF($C$30=料金比較表!$C$2,(HLOOKUP('2026年1月'!M$29,料金比較表!$23:$33,'2026年1月'!$A36,FALSE)),IF($C$30=料金比較表!$C$3,(HLOOKUP('2026年1月'!M$29,料金比較表!$36:$46,'2026年1月'!$A36,FALSE)),IF($C$30=料金比較表!$C$4,(HLOOKUP('2026年1月'!M$29,料金比較表!$48:$60,'2026年1月'!$A36,FALSE)),IF($C$30=料金比較表!$C$5,(HLOOKUP('2026年1月'!M$29,料金比較表!$61:$71,'2026年1月'!$A36,FALSE)),IF($C$30=料金比較表!$C$6,(HLOOKUP('2026年1月'!M$29,料金比較表!$74:$84,'2026年1月'!$A36,FALSE))))))))</f>
        <v/>
      </c>
      <c r="N36" s="63" t="str">
        <f ca="1">IF($C$30=料金比較表!$C$1,(HLOOKUP('2026年1月'!N$29,料金比較表!$10:$20,'2026年1月'!$A36,FALSE)),IF($C$30=料金比較表!$C$2,(HLOOKUP('2026年1月'!N$29,料金比較表!$23:$33,'2026年1月'!$A36,FALSE)),IF($C$30=料金比較表!$C$3,(HLOOKUP('2026年1月'!N$29,料金比較表!$36:$46,'2026年1月'!$A36,FALSE)),IF($C$30=料金比較表!$C$4,(HLOOKUP('2026年1月'!N$29,料金比較表!$48:$60,'2026年1月'!$A36,FALSE)),IF($C$30=料金比較表!$C$5,(HLOOKUP('2026年1月'!N$29,料金比較表!$61:$71,'2026年1月'!$A36,FALSE)),IF($C$30=料金比較表!$C$6,(HLOOKUP('2026年1月'!N$29,料金比較表!$74:$84,'2026年1月'!$A36,FALSE))))))))</f>
        <v/>
      </c>
      <c r="O36" s="63" t="str">
        <f ca="1">IF($C$30=料金比較表!$C$1,(HLOOKUP('2026年1月'!O$29,料金比較表!$10:$20,'2026年1月'!$A36,FALSE)),IF($C$30=料金比較表!$C$2,(HLOOKUP('2026年1月'!O$29,料金比較表!$23:$33,'2026年1月'!$A36,FALSE)),IF($C$30=料金比較表!$C$3,(HLOOKUP('2026年1月'!O$29,料金比較表!$36:$46,'2026年1月'!$A36,FALSE)),IF($C$30=料金比較表!$C$4,(HLOOKUP('2026年1月'!O$29,料金比較表!$48:$60,'2026年1月'!$A36,FALSE)),IF($C$30=料金比較表!$C$5,(HLOOKUP('2026年1月'!O$29,料金比較表!$61:$71,'2026年1月'!$A36,FALSE)),IF($C$30=料金比較表!$C$6,(HLOOKUP('2026年1月'!O$29,料金比較表!$74:$84,'2026年1月'!$A36,FALSE))))))))</f>
        <v/>
      </c>
      <c r="P36" s="63" t="str">
        <f ca="1">IF($C$30=料金比較表!$C$1,(HLOOKUP('2026年1月'!P$29,料金比較表!$10:$20,'2026年1月'!$A36,FALSE)),IF($C$30=料金比較表!$C$2,(HLOOKUP('2026年1月'!P$29,料金比較表!$23:$33,'2026年1月'!$A36,FALSE)),IF($C$30=料金比較表!$C$3,(HLOOKUP('2026年1月'!P$29,料金比較表!$36:$46,'2026年1月'!$A36,FALSE)),IF($C$30=料金比較表!$C$4,(HLOOKUP('2026年1月'!P$29,料金比較表!$48:$60,'2026年1月'!$A36,FALSE)),IF($C$30=料金比較表!$C$5,(HLOOKUP('2026年1月'!P$29,料金比較表!$61:$71,'2026年1月'!$A36,FALSE)),IF($C$30=料金比較表!$C$6,(HLOOKUP('2026年1月'!P$29,料金比較表!$74:$84,'2026年1月'!$A36,FALSE))))))))</f>
        <v/>
      </c>
      <c r="Q36" s="63" t="str">
        <f ca="1">IF($C$30=料金比較表!$C$1,(HLOOKUP('2026年1月'!Q$29,料金比較表!$10:$20,'2026年1月'!$A36,FALSE)),IF($C$30=料金比較表!$C$2,(HLOOKUP('2026年1月'!Q$29,料金比較表!$23:$33,'2026年1月'!$A36,FALSE)),IF($C$30=料金比較表!$C$3,(HLOOKUP('2026年1月'!Q$29,料金比較表!$36:$46,'2026年1月'!$A36,FALSE)),IF($C$30=料金比較表!$C$4,(HLOOKUP('2026年1月'!Q$29,料金比較表!$48:$60,'2026年1月'!$A36,FALSE)),IF($C$30=料金比較表!$C$5,(HLOOKUP('2026年1月'!Q$29,料金比較表!$61:$71,'2026年1月'!$A36,FALSE)),IF($C$30=料金比較表!$C$6,(HLOOKUP('2026年1月'!Q$29,料金比較表!$74:$84,'2026年1月'!$A36,FALSE))))))))</f>
        <v/>
      </c>
      <c r="R36" s="63" t="str">
        <f ca="1">IF($C$30=料金比較表!$C$1,(HLOOKUP('2026年1月'!R$29,料金比較表!$10:$20,'2026年1月'!$A36,FALSE)),IF($C$30=料金比較表!$C$2,(HLOOKUP('2026年1月'!R$29,料金比較表!$23:$33,'2026年1月'!$A36,FALSE)),IF($C$30=料金比較表!$C$3,(HLOOKUP('2026年1月'!R$29,料金比較表!$36:$46,'2026年1月'!$A36,FALSE)),IF($C$30=料金比較表!$C$4,(HLOOKUP('2026年1月'!R$29,料金比較表!$48:$60,'2026年1月'!$A36,FALSE)),IF($C$30=料金比較表!$C$5,(HLOOKUP('2026年1月'!R$29,料金比較表!$61:$71,'2026年1月'!$A36,FALSE)),IF($C$30=料金比較表!$C$6,(HLOOKUP('2026年1月'!R$29,料金比較表!$74:$84,'2026年1月'!$A36,FALSE))))))))</f>
        <v/>
      </c>
      <c r="S36" s="63" t="str">
        <f ca="1">IF($C$30=料金比較表!$C$1,(HLOOKUP('2026年1月'!S$29,料金比較表!$10:$20,'2026年1月'!$A36,FALSE)),IF($C$30=料金比較表!$C$2,(HLOOKUP('2026年1月'!S$29,料金比較表!$23:$33,'2026年1月'!$A36,FALSE)),IF($C$30=料金比較表!$C$3,(HLOOKUP('2026年1月'!S$29,料金比較表!$36:$46,'2026年1月'!$A36,FALSE)),IF($C$30=料金比較表!$C$4,(HLOOKUP('2026年1月'!S$29,料金比較表!$48:$60,'2026年1月'!$A36,FALSE)),IF($C$30=料金比較表!$C$5,(HLOOKUP('2026年1月'!S$29,料金比較表!$61:$71,'2026年1月'!$A36,FALSE)),IF($C$30=料金比較表!$C$6,(HLOOKUP('2026年1月'!S$29,料金比較表!$74:$84,'2026年1月'!$A36,FALSE))))))))</f>
        <v/>
      </c>
      <c r="T36" s="63" t="str">
        <f ca="1">IF($C$30=料金比較表!$C$1,(HLOOKUP('2026年1月'!T$29,料金比較表!$10:$20,'2026年1月'!$A36,FALSE)),IF($C$30=料金比較表!$C$2,(HLOOKUP('2026年1月'!T$29,料金比較表!$23:$33,'2026年1月'!$A36,FALSE)),IF($C$30=料金比較表!$C$3,(HLOOKUP('2026年1月'!T$29,料金比較表!$36:$46,'2026年1月'!$A36,FALSE)),IF($C$30=料金比較表!$C$4,(HLOOKUP('2026年1月'!T$29,料金比較表!$48:$60,'2026年1月'!$A36,FALSE)),IF($C$30=料金比較表!$C$5,(HLOOKUP('2026年1月'!T$29,料金比較表!$61:$71,'2026年1月'!$A36,FALSE)),IF($C$30=料金比較表!$C$6,(HLOOKUP('2026年1月'!T$29,料金比較表!$74:$84,'2026年1月'!$A36,FALSE))))))))</f>
        <v/>
      </c>
      <c r="U36" s="63" t="str">
        <f ca="1">IF($C$30=料金比較表!$C$1,(HLOOKUP('2026年1月'!U$29,料金比較表!$10:$20,'2026年1月'!$A36,FALSE)),IF($C$30=料金比較表!$C$2,(HLOOKUP('2026年1月'!U$29,料金比較表!$23:$33,'2026年1月'!$A36,FALSE)),IF($C$30=料金比較表!$C$3,(HLOOKUP('2026年1月'!U$29,料金比較表!$36:$46,'2026年1月'!$A36,FALSE)),IF($C$30=料金比較表!$C$4,(HLOOKUP('2026年1月'!U$29,料金比較表!$48:$60,'2026年1月'!$A36,FALSE)),IF($C$30=料金比較表!$C$5,(HLOOKUP('2026年1月'!U$29,料金比較表!$61:$71,'2026年1月'!$A36,FALSE)),IF($C$30=料金比較表!$C$6,(HLOOKUP('2026年1月'!U$29,料金比較表!$74:$84,'2026年1月'!$A36,FALSE))))))))</f>
        <v/>
      </c>
      <c r="V36" s="63" t="str">
        <f ca="1">IF($C$30=料金比較表!$C$1,(HLOOKUP('2026年1月'!V$29,料金比較表!$10:$20,'2026年1月'!$A36,FALSE)),IF($C$30=料金比較表!$C$2,(HLOOKUP('2026年1月'!V$29,料金比較表!$23:$33,'2026年1月'!$A36,FALSE)),IF($C$30=料金比較表!$C$3,(HLOOKUP('2026年1月'!V$29,料金比較表!$36:$46,'2026年1月'!$A36,FALSE)),IF($C$30=料金比較表!$C$4,(HLOOKUP('2026年1月'!V$29,料金比較表!$48:$60,'2026年1月'!$A36,FALSE)),IF($C$30=料金比較表!$C$5,(HLOOKUP('2026年1月'!V$29,料金比較表!$61:$71,'2026年1月'!$A36,FALSE)),IF($C$30=料金比較表!$C$6,(HLOOKUP('2026年1月'!V$29,料金比較表!$74:$84,'2026年1月'!$A36,FALSE))))))))</f>
        <v/>
      </c>
      <c r="W36" s="63" t="str">
        <f ca="1">IF($C$30=料金比較表!$C$1,(HLOOKUP('2026年1月'!W$29,料金比較表!$10:$20,'2026年1月'!$A36,FALSE)),IF($C$30=料金比較表!$C$2,(HLOOKUP('2026年1月'!W$29,料金比較表!$23:$33,'2026年1月'!$A36,FALSE)),IF($C$30=料金比較表!$C$3,(HLOOKUP('2026年1月'!W$29,料金比較表!$36:$46,'2026年1月'!$A36,FALSE)),IF($C$30=料金比較表!$C$4,(HLOOKUP('2026年1月'!W$29,料金比較表!$48:$60,'2026年1月'!$A36,FALSE)),IF($C$30=料金比較表!$C$5,(HLOOKUP('2026年1月'!W$29,料金比較表!$61:$71,'2026年1月'!$A36,FALSE)),IF($C$30=料金比較表!$C$6,(HLOOKUP('2026年1月'!W$29,料金比較表!$74:$84,'2026年1月'!$A36,FALSE))))))))</f>
        <v/>
      </c>
      <c r="X36" s="63" t="str">
        <f ca="1">IF($C$30=料金比較表!$C$1,(HLOOKUP('2026年1月'!X$29,料金比較表!$10:$20,'2026年1月'!$A36,FALSE)),IF($C$30=料金比較表!$C$2,(HLOOKUP('2026年1月'!X$29,料金比較表!$23:$33,'2026年1月'!$A36,FALSE)),IF($C$30=料金比較表!$C$3,(HLOOKUP('2026年1月'!X$29,料金比較表!$36:$46,'2026年1月'!$A36,FALSE)),IF($C$30=料金比較表!$C$4,(HLOOKUP('2026年1月'!X$29,料金比較表!$48:$60,'2026年1月'!$A36,FALSE)),IF($C$30=料金比較表!$C$5,(HLOOKUP('2026年1月'!X$29,料金比較表!$61:$71,'2026年1月'!$A36,FALSE)),IF($C$30=料金比較表!$C$6,(HLOOKUP('2026年1月'!X$29,料金比較表!$74:$84,'2026年1月'!$A36,FALSE))))))))</f>
        <v/>
      </c>
      <c r="Y36" s="63" t="str">
        <f ca="1">IF($C$30=料金比較表!$C$1,(HLOOKUP('2026年1月'!Y$29,料金比較表!$10:$20,'2026年1月'!$A36,FALSE)),IF($C$30=料金比較表!$C$2,(HLOOKUP('2026年1月'!Y$29,料金比較表!$23:$33,'2026年1月'!$A36,FALSE)),IF($C$30=料金比較表!$C$3,(HLOOKUP('2026年1月'!Y$29,料金比較表!$36:$46,'2026年1月'!$A36,FALSE)),IF($C$30=料金比較表!$C$4,(HLOOKUP('2026年1月'!Y$29,料金比較表!$48:$60,'2026年1月'!$A36,FALSE)),IF($C$30=料金比較表!$C$5,(HLOOKUP('2026年1月'!Y$29,料金比較表!$61:$71,'2026年1月'!$A36,FALSE)),IF($C$30=料金比較表!$C$6,(HLOOKUP('2026年1月'!Y$29,料金比較表!$74:$84,'2026年1月'!$A36,FALSE))))))))</f>
        <v/>
      </c>
      <c r="Z36" s="63" t="str">
        <f ca="1">IF($C$30=料金比較表!$C$1,(HLOOKUP('2026年1月'!Z$29,料金比較表!$10:$20,'2026年1月'!$A36,FALSE)),IF($C$30=料金比較表!$C$2,(HLOOKUP('2026年1月'!Z$29,料金比較表!$23:$33,'2026年1月'!$A36,FALSE)),IF($C$30=料金比較表!$C$3,(HLOOKUP('2026年1月'!Z$29,料金比較表!$36:$46,'2026年1月'!$A36,FALSE)),IF($C$30=料金比較表!$C$4,(HLOOKUP('2026年1月'!Z$29,料金比較表!$48:$60,'2026年1月'!$A36,FALSE)),IF($C$30=料金比較表!$C$5,(HLOOKUP('2026年1月'!Z$29,料金比較表!$61:$71,'2026年1月'!$A36,FALSE)),IF($C$30=料金比較表!$C$6,(HLOOKUP('2026年1月'!Z$29,料金比較表!$74:$84,'2026年1月'!$A36,FALSE))))))))</f>
        <v/>
      </c>
      <c r="AA36" s="63" t="str">
        <f ca="1">IF($C$30=料金比較表!$C$1,(HLOOKUP('2026年1月'!AA$29,料金比較表!$10:$20,'2026年1月'!$A36,FALSE)),IF($C$30=料金比較表!$C$2,(HLOOKUP('2026年1月'!AA$29,料金比較表!$23:$33,'2026年1月'!$A36,FALSE)),IF($C$30=料金比較表!$C$3,(HLOOKUP('2026年1月'!AA$29,料金比較表!$36:$46,'2026年1月'!$A36,FALSE)),IF($C$30=料金比較表!$C$4,(HLOOKUP('2026年1月'!AA$29,料金比較表!$48:$60,'2026年1月'!$A36,FALSE)),IF($C$30=料金比較表!$C$5,(HLOOKUP('2026年1月'!AA$29,料金比較表!$61:$71,'2026年1月'!$A36,FALSE)),IF($C$30=料金比較表!$C$6,(HLOOKUP('2026年1月'!AA$29,料金比較表!$74:$84,'2026年1月'!$A36,FALSE))))))))</f>
        <v/>
      </c>
      <c r="AB36" s="63" t="str">
        <f ca="1">IF($C$30=料金比較表!$C$1,(HLOOKUP('2026年1月'!AB$29,料金比較表!$10:$20,'2026年1月'!$A36,FALSE)),IF($C$30=料金比較表!$C$2,(HLOOKUP('2026年1月'!AB$29,料金比較表!$23:$33,'2026年1月'!$A36,FALSE)),IF($C$30=料金比較表!$C$3,(HLOOKUP('2026年1月'!AB$29,料金比較表!$36:$46,'2026年1月'!$A36,FALSE)),IF($C$30=料金比較表!$C$4,(HLOOKUP('2026年1月'!AB$29,料金比較表!$48:$60,'2026年1月'!$A36,FALSE)),IF($C$30=料金比較表!$C$5,(HLOOKUP('2026年1月'!AB$29,料金比較表!$61:$71,'2026年1月'!$A36,FALSE)),IF($C$30=料金比較表!$C$6,(HLOOKUP('2026年1月'!AB$29,料金比較表!$74:$84,'2026年1月'!$A36,FALSE))))))))</f>
        <v/>
      </c>
      <c r="AC36" s="63" t="str">
        <f ca="1">IF($C$30=料金比較表!$C$1,(HLOOKUP('2026年1月'!AC$29,料金比較表!$10:$20,'2026年1月'!$A36,FALSE)),IF($C$30=料金比較表!$C$2,(HLOOKUP('2026年1月'!AC$29,料金比較表!$23:$33,'2026年1月'!$A36,FALSE)),IF($C$30=料金比較表!$C$3,(HLOOKUP('2026年1月'!AC$29,料金比較表!$36:$46,'2026年1月'!$A36,FALSE)),IF($C$30=料金比較表!$C$4,(HLOOKUP('2026年1月'!AC$29,料金比較表!$48:$60,'2026年1月'!$A36,FALSE)),IF($C$30=料金比較表!$C$5,(HLOOKUP('2026年1月'!AC$29,料金比較表!$61:$71,'2026年1月'!$A36,FALSE)),IF($C$30=料金比較表!$C$6,(HLOOKUP('2026年1月'!AC$29,料金比較表!$74:$84,'2026年1月'!$A36,FALSE))))))))</f>
        <v/>
      </c>
      <c r="AD36" s="63" t="str">
        <f ca="1">IF($C$30=料金比較表!$C$1,(HLOOKUP('2026年1月'!AD$29,料金比較表!$10:$20,'2026年1月'!$A36,FALSE)),IF($C$30=料金比較表!$C$2,(HLOOKUP('2026年1月'!AD$29,料金比較表!$23:$33,'2026年1月'!$A36,FALSE)),IF($C$30=料金比較表!$C$3,(HLOOKUP('2026年1月'!AD$29,料金比較表!$36:$46,'2026年1月'!$A36,FALSE)),IF($C$30=料金比較表!$C$4,(HLOOKUP('2026年1月'!AD$29,料金比較表!$48:$60,'2026年1月'!$A36,FALSE)),IF($C$30=料金比較表!$C$5,(HLOOKUP('2026年1月'!AD$29,料金比較表!$61:$71,'2026年1月'!$A36,FALSE)),IF($C$30=料金比較表!$C$6,(HLOOKUP('2026年1月'!AD$29,料金比較表!$74:$84,'2026年1月'!$A36,FALSE))))))))</f>
        <v/>
      </c>
      <c r="AE36" s="63" t="str">
        <f ca="1">IF($C$30=料金比較表!$C$1,(HLOOKUP('2026年1月'!AE$29,料金比較表!$10:$20,'2026年1月'!$A36,FALSE)),IF($C$30=料金比較表!$C$2,(HLOOKUP('2026年1月'!AE$29,料金比較表!$23:$33,'2026年1月'!$A36,FALSE)),IF($C$30=料金比較表!$C$3,(HLOOKUP('2026年1月'!AE$29,料金比較表!$36:$46,'2026年1月'!$A36,FALSE)),IF($C$30=料金比較表!$C$4,(HLOOKUP('2026年1月'!AE$29,料金比較表!$48:$60,'2026年1月'!$A36,FALSE)),IF($C$30=料金比較表!$C$5,(HLOOKUP('2026年1月'!AE$29,料金比較表!$61:$71,'2026年1月'!$A36,FALSE)),IF($C$30=料金比較表!$C$6,(HLOOKUP('2026年1月'!AE$29,料金比較表!$74:$84,'2026年1月'!$A36,FALSE))))))))</f>
        <v/>
      </c>
      <c r="AF36" s="63" t="str">
        <f ca="1">IF($C$30=料金比較表!$C$1,(HLOOKUP('2026年1月'!AF$29,料金比較表!$10:$20,'2026年1月'!$A36,FALSE)),IF($C$30=料金比較表!$C$2,(HLOOKUP('2026年1月'!AF$29,料金比較表!$23:$33,'2026年1月'!$A36,FALSE)),IF($C$30=料金比較表!$C$3,(HLOOKUP('2026年1月'!AF$29,料金比較表!$36:$46,'2026年1月'!$A36,FALSE)),IF($C$30=料金比較表!$C$4,(HLOOKUP('2026年1月'!AF$29,料金比較表!$48:$60,'2026年1月'!$A36,FALSE)),IF($C$30=料金比較表!$C$5,(HLOOKUP('2026年1月'!AF$29,料金比較表!$61:$71,'2026年1月'!$A36,FALSE)),IF($C$30=料金比較表!$C$6,(HLOOKUP('2026年1月'!AF$29,料金比較表!$74:$84,'2026年1月'!$A36,FALSE))))))))</f>
        <v/>
      </c>
      <c r="AG36" s="63" t="str">
        <f ca="1">IF($C$30=料金比較表!$C$1,(HLOOKUP('2026年1月'!AG$29,料金比較表!$10:$20,'2026年1月'!$A36,FALSE)),IF($C$30=料金比較表!$C$2,(HLOOKUP('2026年1月'!AG$29,料金比較表!$23:$33,'2026年1月'!$A36,FALSE)),IF($C$30=料金比較表!$C$3,(HLOOKUP('2026年1月'!AG$29,料金比較表!$36:$46,'2026年1月'!$A36,FALSE)),IF($C$30=料金比較表!$C$4,(HLOOKUP('2026年1月'!AG$29,料金比較表!$48:$60,'2026年1月'!$A36,FALSE)),IF($C$30=料金比較表!$C$5,(HLOOKUP('2026年1月'!AG$29,料金比較表!$61:$71,'2026年1月'!$A36,FALSE)),IF($C$30=料金比較表!$C$6,(HLOOKUP('2026年1月'!AG$29,料金比較表!$74:$84,'2026年1月'!$A36,FALSE))))))))</f>
        <v/>
      </c>
      <c r="AH36" s="64" t="str">
        <f ca="1">IF($C$30=料金比較表!$C$1,(HLOOKUP('2026年1月'!AH$29,料金比較表!$10:$20,'2026年1月'!$A36,FALSE)),IF($C$30=料金比較表!$C$2,(HLOOKUP('2026年1月'!AH$29,料金比較表!$23:$33,'2026年1月'!$A36,FALSE)),IF($C$30=料金比較表!$C$3,(HLOOKUP('2026年1月'!AH$29,料金比較表!$36:$46,'2026年1月'!$A36,FALSE)),IF($C$30=料金比較表!$C$4,(HLOOKUP('2026年1月'!AH$29,料金比較表!$48:$60,'2026年1月'!$A36,FALSE)),IF($C$30=料金比較表!$C$5,(HLOOKUP('2026年1月'!AH$29,料金比較表!$61:$71,'2026年1月'!$A36,FALSE)),IF($C$30=料金比較表!$C$6,(HLOOKUP('2026年1月'!AH$29,料金比較表!$74:$84,'2026年1月'!$A36,FALSE))))))))</f>
        <v/>
      </c>
    </row>
    <row r="37" spans="1:35" ht="18" hidden="1" thickBot="1" x14ac:dyDescent="0.25">
      <c r="A37" s="4">
        <f t="shared" si="1"/>
        <v>9</v>
      </c>
      <c r="B37" s="213">
        <f>料金比較表!C18</f>
        <v>0</v>
      </c>
      <c r="C37" s="326"/>
      <c r="D37" s="65" t="str">
        <f ca="1">IF($C$30=料金比較表!$C$1,(HLOOKUP('2026年1月'!D$29,料金比較表!$10:$20,'2026年1月'!$A37,FALSE)),IF($C$30=料金比較表!$C$2,(HLOOKUP('2026年1月'!D$29,料金比較表!$23:$33,'2026年1月'!$A37,FALSE)),IF($C$30=料金比較表!$C$3,(HLOOKUP('2026年1月'!D$29,料金比較表!$36:$46,'2026年1月'!$A37,FALSE)),IF($C$30=料金比較表!$C$4,(HLOOKUP('2026年1月'!D$29,料金比較表!$48:$60,'2026年1月'!$A37,FALSE)),IF($C$30=料金比較表!$C$5,(HLOOKUP('2026年1月'!D$29,料金比較表!$61:$71,'2026年1月'!$A37,FALSE)),IF($C$30=料金比較表!$C$6,(HLOOKUP('2026年1月'!D$29,料金比較表!$74:$84,'2026年1月'!$A37,FALSE))))))))</f>
        <v/>
      </c>
      <c r="E37" s="66" t="str">
        <f ca="1">IF($C$30=料金比較表!$C$1,(HLOOKUP('2026年1月'!E$29,料金比較表!$10:$20,'2026年1月'!$A37,FALSE)),IF($C$30=料金比較表!$C$2,(HLOOKUP('2026年1月'!E$29,料金比較表!$23:$33,'2026年1月'!$A37,FALSE)),IF($C$30=料金比較表!$C$3,(HLOOKUP('2026年1月'!E$29,料金比較表!$36:$46,'2026年1月'!$A37,FALSE)),IF($C$30=料金比較表!$C$4,(HLOOKUP('2026年1月'!E$29,料金比較表!$48:$60,'2026年1月'!$A37,FALSE)),IF($C$30=料金比較表!$C$5,(HLOOKUP('2026年1月'!E$29,料金比較表!$61:$71,'2026年1月'!$A37,FALSE)),IF($C$30=料金比較表!$C$6,(HLOOKUP('2026年1月'!E$29,料金比較表!$74:$84,'2026年1月'!$A37,FALSE))))))))</f>
        <v/>
      </c>
      <c r="F37" s="66" t="str">
        <f ca="1">IF($C$30=料金比較表!$C$1,(HLOOKUP('2026年1月'!F$29,料金比較表!$10:$20,'2026年1月'!$A37,FALSE)),IF($C$30=料金比較表!$C$2,(HLOOKUP('2026年1月'!F$29,料金比較表!$23:$33,'2026年1月'!$A37,FALSE)),IF($C$30=料金比較表!$C$3,(HLOOKUP('2026年1月'!F$29,料金比較表!$36:$46,'2026年1月'!$A37,FALSE)),IF($C$30=料金比較表!$C$4,(HLOOKUP('2026年1月'!F$29,料金比較表!$48:$60,'2026年1月'!$A37,FALSE)),IF($C$30=料金比較表!$C$5,(HLOOKUP('2026年1月'!F$29,料金比較表!$61:$71,'2026年1月'!$A37,FALSE)),IF($C$30=料金比較表!$C$6,(HLOOKUP('2026年1月'!F$29,料金比較表!$74:$84,'2026年1月'!$A37,FALSE))))))))</f>
        <v/>
      </c>
      <c r="G37" s="66" t="str">
        <f ca="1">IF($C$30=料金比較表!$C$1,(HLOOKUP('2026年1月'!G$29,料金比較表!$10:$20,'2026年1月'!$A37,FALSE)),IF($C$30=料金比較表!$C$2,(HLOOKUP('2026年1月'!G$29,料金比較表!$23:$33,'2026年1月'!$A37,FALSE)),IF($C$30=料金比較表!$C$3,(HLOOKUP('2026年1月'!G$29,料金比較表!$36:$46,'2026年1月'!$A37,FALSE)),IF($C$30=料金比較表!$C$4,(HLOOKUP('2026年1月'!G$29,料金比較表!$48:$60,'2026年1月'!$A37,FALSE)),IF($C$30=料金比較表!$C$5,(HLOOKUP('2026年1月'!G$29,料金比較表!$61:$71,'2026年1月'!$A37,FALSE)),IF($C$30=料金比較表!$C$6,(HLOOKUP('2026年1月'!G$29,料金比較表!$74:$84,'2026年1月'!$A37,FALSE))))))))</f>
        <v/>
      </c>
      <c r="H37" s="66" t="str">
        <f ca="1">IF($C$30=料金比較表!$C$1,(HLOOKUP('2026年1月'!H$29,料金比較表!$10:$20,'2026年1月'!$A37,FALSE)),IF($C$30=料金比較表!$C$2,(HLOOKUP('2026年1月'!H$29,料金比較表!$23:$33,'2026年1月'!$A37,FALSE)),IF($C$30=料金比較表!$C$3,(HLOOKUP('2026年1月'!H$29,料金比較表!$36:$46,'2026年1月'!$A37,FALSE)),IF($C$30=料金比較表!$C$4,(HLOOKUP('2026年1月'!H$29,料金比較表!$48:$60,'2026年1月'!$A37,FALSE)),IF($C$30=料金比較表!$C$5,(HLOOKUP('2026年1月'!H$29,料金比較表!$61:$71,'2026年1月'!$A37,FALSE)),IF($C$30=料金比較表!$C$6,(HLOOKUP('2026年1月'!H$29,料金比較表!$74:$84,'2026年1月'!$A37,FALSE))))))))</f>
        <v/>
      </c>
      <c r="I37" s="66" t="str">
        <f ca="1">IF($C$30=料金比較表!$C$1,(HLOOKUP('2026年1月'!I$29,料金比較表!$10:$20,'2026年1月'!$A37,FALSE)),IF($C$30=料金比較表!$C$2,(HLOOKUP('2026年1月'!I$29,料金比較表!$23:$33,'2026年1月'!$A37,FALSE)),IF($C$30=料金比較表!$C$3,(HLOOKUP('2026年1月'!I$29,料金比較表!$36:$46,'2026年1月'!$A37,FALSE)),IF($C$30=料金比較表!$C$4,(HLOOKUP('2026年1月'!I$29,料金比較表!$48:$60,'2026年1月'!$A37,FALSE)),IF($C$30=料金比較表!$C$5,(HLOOKUP('2026年1月'!I$29,料金比較表!$61:$71,'2026年1月'!$A37,FALSE)),IF($C$30=料金比較表!$C$6,(HLOOKUP('2026年1月'!I$29,料金比較表!$74:$84,'2026年1月'!$A37,FALSE))))))))</f>
        <v/>
      </c>
      <c r="J37" s="66" t="str">
        <f ca="1">IF($C$30=料金比較表!$C$1,(HLOOKUP('2026年1月'!J$29,料金比較表!$10:$20,'2026年1月'!$A37,FALSE)),IF($C$30=料金比較表!$C$2,(HLOOKUP('2026年1月'!J$29,料金比較表!$23:$33,'2026年1月'!$A37,FALSE)),IF($C$30=料金比較表!$C$3,(HLOOKUP('2026年1月'!J$29,料金比較表!$36:$46,'2026年1月'!$A37,FALSE)),IF($C$30=料金比較表!$C$4,(HLOOKUP('2026年1月'!J$29,料金比較表!$48:$60,'2026年1月'!$A37,FALSE)),IF($C$30=料金比較表!$C$5,(HLOOKUP('2026年1月'!J$29,料金比較表!$61:$71,'2026年1月'!$A37,FALSE)),IF($C$30=料金比較表!$C$6,(HLOOKUP('2026年1月'!J$29,料金比較表!$74:$84,'2026年1月'!$A37,FALSE))))))))</f>
        <v/>
      </c>
      <c r="K37" s="66" t="str">
        <f ca="1">IF($C$30=料金比較表!$C$1,(HLOOKUP('2026年1月'!K$29,料金比較表!$10:$20,'2026年1月'!$A37,FALSE)),IF($C$30=料金比較表!$C$2,(HLOOKUP('2026年1月'!K$29,料金比較表!$23:$33,'2026年1月'!$A37,FALSE)),IF($C$30=料金比較表!$C$3,(HLOOKUP('2026年1月'!K$29,料金比較表!$36:$46,'2026年1月'!$A37,FALSE)),IF($C$30=料金比較表!$C$4,(HLOOKUP('2026年1月'!K$29,料金比較表!$48:$60,'2026年1月'!$A37,FALSE)),IF($C$30=料金比較表!$C$5,(HLOOKUP('2026年1月'!K$29,料金比較表!$61:$71,'2026年1月'!$A37,FALSE)),IF($C$30=料金比較表!$C$6,(HLOOKUP('2026年1月'!K$29,料金比較表!$74:$84,'2026年1月'!$A37,FALSE))))))))</f>
        <v/>
      </c>
      <c r="L37" s="66" t="str">
        <f ca="1">IF($C$30=料金比較表!$C$1,(HLOOKUP('2026年1月'!L$29,料金比較表!$10:$20,'2026年1月'!$A37,FALSE)),IF($C$30=料金比較表!$C$2,(HLOOKUP('2026年1月'!L$29,料金比較表!$23:$33,'2026年1月'!$A37,FALSE)),IF($C$30=料金比較表!$C$3,(HLOOKUP('2026年1月'!L$29,料金比較表!$36:$46,'2026年1月'!$A37,FALSE)),IF($C$30=料金比較表!$C$4,(HLOOKUP('2026年1月'!L$29,料金比較表!$48:$60,'2026年1月'!$A37,FALSE)),IF($C$30=料金比較表!$C$5,(HLOOKUP('2026年1月'!L$29,料金比較表!$61:$71,'2026年1月'!$A37,FALSE)),IF($C$30=料金比較表!$C$6,(HLOOKUP('2026年1月'!L$29,料金比較表!$74:$84,'2026年1月'!$A37,FALSE))))))))</f>
        <v/>
      </c>
      <c r="M37" s="66" t="str">
        <f ca="1">IF($C$30=料金比較表!$C$1,(HLOOKUP('2026年1月'!M$29,料金比較表!$10:$20,'2026年1月'!$A37,FALSE)),IF($C$30=料金比較表!$C$2,(HLOOKUP('2026年1月'!M$29,料金比較表!$23:$33,'2026年1月'!$A37,FALSE)),IF($C$30=料金比較表!$C$3,(HLOOKUP('2026年1月'!M$29,料金比較表!$36:$46,'2026年1月'!$A37,FALSE)),IF($C$30=料金比較表!$C$4,(HLOOKUP('2026年1月'!M$29,料金比較表!$48:$60,'2026年1月'!$A37,FALSE)),IF($C$30=料金比較表!$C$5,(HLOOKUP('2026年1月'!M$29,料金比較表!$61:$71,'2026年1月'!$A37,FALSE)),IF($C$30=料金比較表!$C$6,(HLOOKUP('2026年1月'!M$29,料金比較表!$74:$84,'2026年1月'!$A37,FALSE))))))))</f>
        <v/>
      </c>
      <c r="N37" s="66" t="str">
        <f ca="1">IF($C$30=料金比較表!$C$1,(HLOOKUP('2026年1月'!N$29,料金比較表!$10:$20,'2026年1月'!$A37,FALSE)),IF($C$30=料金比較表!$C$2,(HLOOKUP('2026年1月'!N$29,料金比較表!$23:$33,'2026年1月'!$A37,FALSE)),IF($C$30=料金比較表!$C$3,(HLOOKUP('2026年1月'!N$29,料金比較表!$36:$46,'2026年1月'!$A37,FALSE)),IF($C$30=料金比較表!$C$4,(HLOOKUP('2026年1月'!N$29,料金比較表!$48:$60,'2026年1月'!$A37,FALSE)),IF($C$30=料金比較表!$C$5,(HLOOKUP('2026年1月'!N$29,料金比較表!$61:$71,'2026年1月'!$A37,FALSE)),IF($C$30=料金比較表!$C$6,(HLOOKUP('2026年1月'!N$29,料金比較表!$74:$84,'2026年1月'!$A37,FALSE))))))))</f>
        <v/>
      </c>
      <c r="O37" s="66" t="str">
        <f ca="1">IF($C$30=料金比較表!$C$1,(HLOOKUP('2026年1月'!O$29,料金比較表!$10:$20,'2026年1月'!$A37,FALSE)),IF($C$30=料金比較表!$C$2,(HLOOKUP('2026年1月'!O$29,料金比較表!$23:$33,'2026年1月'!$A37,FALSE)),IF($C$30=料金比較表!$C$3,(HLOOKUP('2026年1月'!O$29,料金比較表!$36:$46,'2026年1月'!$A37,FALSE)),IF($C$30=料金比較表!$C$4,(HLOOKUP('2026年1月'!O$29,料金比較表!$48:$60,'2026年1月'!$A37,FALSE)),IF($C$30=料金比較表!$C$5,(HLOOKUP('2026年1月'!O$29,料金比較表!$61:$71,'2026年1月'!$A37,FALSE)),IF($C$30=料金比較表!$C$6,(HLOOKUP('2026年1月'!O$29,料金比較表!$74:$84,'2026年1月'!$A37,FALSE))))))))</f>
        <v/>
      </c>
      <c r="P37" s="66" t="str">
        <f ca="1">IF($C$30=料金比較表!$C$1,(HLOOKUP('2026年1月'!P$29,料金比較表!$10:$20,'2026年1月'!$A37,FALSE)),IF($C$30=料金比較表!$C$2,(HLOOKUP('2026年1月'!P$29,料金比較表!$23:$33,'2026年1月'!$A37,FALSE)),IF($C$30=料金比較表!$C$3,(HLOOKUP('2026年1月'!P$29,料金比較表!$36:$46,'2026年1月'!$A37,FALSE)),IF($C$30=料金比較表!$C$4,(HLOOKUP('2026年1月'!P$29,料金比較表!$48:$60,'2026年1月'!$A37,FALSE)),IF($C$30=料金比較表!$C$5,(HLOOKUP('2026年1月'!P$29,料金比較表!$61:$71,'2026年1月'!$A37,FALSE)),IF($C$30=料金比較表!$C$6,(HLOOKUP('2026年1月'!P$29,料金比較表!$74:$84,'2026年1月'!$A37,FALSE))))))))</f>
        <v/>
      </c>
      <c r="Q37" s="66" t="str">
        <f ca="1">IF($C$30=料金比較表!$C$1,(HLOOKUP('2026年1月'!Q$29,料金比較表!$10:$20,'2026年1月'!$A37,FALSE)),IF($C$30=料金比較表!$C$2,(HLOOKUP('2026年1月'!Q$29,料金比較表!$23:$33,'2026年1月'!$A37,FALSE)),IF($C$30=料金比較表!$C$3,(HLOOKUP('2026年1月'!Q$29,料金比較表!$36:$46,'2026年1月'!$A37,FALSE)),IF($C$30=料金比較表!$C$4,(HLOOKUP('2026年1月'!Q$29,料金比較表!$48:$60,'2026年1月'!$A37,FALSE)),IF($C$30=料金比較表!$C$5,(HLOOKUP('2026年1月'!Q$29,料金比較表!$61:$71,'2026年1月'!$A37,FALSE)),IF($C$30=料金比較表!$C$6,(HLOOKUP('2026年1月'!Q$29,料金比較表!$74:$84,'2026年1月'!$A37,FALSE))))))))</f>
        <v/>
      </c>
      <c r="R37" s="66" t="str">
        <f ca="1">IF($C$30=料金比較表!$C$1,(HLOOKUP('2026年1月'!R$29,料金比較表!$10:$20,'2026年1月'!$A37,FALSE)),IF($C$30=料金比較表!$C$2,(HLOOKUP('2026年1月'!R$29,料金比較表!$23:$33,'2026年1月'!$A37,FALSE)),IF($C$30=料金比較表!$C$3,(HLOOKUP('2026年1月'!R$29,料金比較表!$36:$46,'2026年1月'!$A37,FALSE)),IF($C$30=料金比較表!$C$4,(HLOOKUP('2026年1月'!R$29,料金比較表!$48:$60,'2026年1月'!$A37,FALSE)),IF($C$30=料金比較表!$C$5,(HLOOKUP('2026年1月'!R$29,料金比較表!$61:$71,'2026年1月'!$A37,FALSE)),IF($C$30=料金比較表!$C$6,(HLOOKUP('2026年1月'!R$29,料金比較表!$74:$84,'2026年1月'!$A37,FALSE))))))))</f>
        <v/>
      </c>
      <c r="S37" s="66" t="str">
        <f ca="1">IF($C$30=料金比較表!$C$1,(HLOOKUP('2026年1月'!S$29,料金比較表!$10:$20,'2026年1月'!$A37,FALSE)),IF($C$30=料金比較表!$C$2,(HLOOKUP('2026年1月'!S$29,料金比較表!$23:$33,'2026年1月'!$A37,FALSE)),IF($C$30=料金比較表!$C$3,(HLOOKUP('2026年1月'!S$29,料金比較表!$36:$46,'2026年1月'!$A37,FALSE)),IF($C$30=料金比較表!$C$4,(HLOOKUP('2026年1月'!S$29,料金比較表!$48:$60,'2026年1月'!$A37,FALSE)),IF($C$30=料金比較表!$C$5,(HLOOKUP('2026年1月'!S$29,料金比較表!$61:$71,'2026年1月'!$A37,FALSE)),IF($C$30=料金比較表!$C$6,(HLOOKUP('2026年1月'!S$29,料金比較表!$74:$84,'2026年1月'!$A37,FALSE))))))))</f>
        <v/>
      </c>
      <c r="T37" s="66" t="str">
        <f ca="1">IF($C$30=料金比較表!$C$1,(HLOOKUP('2026年1月'!T$29,料金比較表!$10:$20,'2026年1月'!$A37,FALSE)),IF($C$30=料金比較表!$C$2,(HLOOKUP('2026年1月'!T$29,料金比較表!$23:$33,'2026年1月'!$A37,FALSE)),IF($C$30=料金比較表!$C$3,(HLOOKUP('2026年1月'!T$29,料金比較表!$36:$46,'2026年1月'!$A37,FALSE)),IF($C$30=料金比較表!$C$4,(HLOOKUP('2026年1月'!T$29,料金比較表!$48:$60,'2026年1月'!$A37,FALSE)),IF($C$30=料金比較表!$C$5,(HLOOKUP('2026年1月'!T$29,料金比較表!$61:$71,'2026年1月'!$A37,FALSE)),IF($C$30=料金比較表!$C$6,(HLOOKUP('2026年1月'!T$29,料金比較表!$74:$84,'2026年1月'!$A37,FALSE))))))))</f>
        <v/>
      </c>
      <c r="U37" s="66" t="str">
        <f ca="1">IF($C$30=料金比較表!$C$1,(HLOOKUP('2026年1月'!U$29,料金比較表!$10:$20,'2026年1月'!$A37,FALSE)),IF($C$30=料金比較表!$C$2,(HLOOKUP('2026年1月'!U$29,料金比較表!$23:$33,'2026年1月'!$A37,FALSE)),IF($C$30=料金比較表!$C$3,(HLOOKUP('2026年1月'!U$29,料金比較表!$36:$46,'2026年1月'!$A37,FALSE)),IF($C$30=料金比較表!$C$4,(HLOOKUP('2026年1月'!U$29,料金比較表!$48:$60,'2026年1月'!$A37,FALSE)),IF($C$30=料金比較表!$C$5,(HLOOKUP('2026年1月'!U$29,料金比較表!$61:$71,'2026年1月'!$A37,FALSE)),IF($C$30=料金比較表!$C$6,(HLOOKUP('2026年1月'!U$29,料金比較表!$74:$84,'2026年1月'!$A37,FALSE))))))))</f>
        <v/>
      </c>
      <c r="V37" s="66" t="str">
        <f ca="1">IF($C$30=料金比較表!$C$1,(HLOOKUP('2026年1月'!V$29,料金比較表!$10:$20,'2026年1月'!$A37,FALSE)),IF($C$30=料金比較表!$C$2,(HLOOKUP('2026年1月'!V$29,料金比較表!$23:$33,'2026年1月'!$A37,FALSE)),IF($C$30=料金比較表!$C$3,(HLOOKUP('2026年1月'!V$29,料金比較表!$36:$46,'2026年1月'!$A37,FALSE)),IF($C$30=料金比較表!$C$4,(HLOOKUP('2026年1月'!V$29,料金比較表!$48:$60,'2026年1月'!$A37,FALSE)),IF($C$30=料金比較表!$C$5,(HLOOKUP('2026年1月'!V$29,料金比較表!$61:$71,'2026年1月'!$A37,FALSE)),IF($C$30=料金比較表!$C$6,(HLOOKUP('2026年1月'!V$29,料金比較表!$74:$84,'2026年1月'!$A37,FALSE))))))))</f>
        <v/>
      </c>
      <c r="W37" s="66" t="str">
        <f ca="1">IF($C$30=料金比較表!$C$1,(HLOOKUP('2026年1月'!W$29,料金比較表!$10:$20,'2026年1月'!$A37,FALSE)),IF($C$30=料金比較表!$C$2,(HLOOKUP('2026年1月'!W$29,料金比較表!$23:$33,'2026年1月'!$A37,FALSE)),IF($C$30=料金比較表!$C$3,(HLOOKUP('2026年1月'!W$29,料金比較表!$36:$46,'2026年1月'!$A37,FALSE)),IF($C$30=料金比較表!$C$4,(HLOOKUP('2026年1月'!W$29,料金比較表!$48:$60,'2026年1月'!$A37,FALSE)),IF($C$30=料金比較表!$C$5,(HLOOKUP('2026年1月'!W$29,料金比較表!$61:$71,'2026年1月'!$A37,FALSE)),IF($C$30=料金比較表!$C$6,(HLOOKUP('2026年1月'!W$29,料金比較表!$74:$84,'2026年1月'!$A37,FALSE))))))))</f>
        <v/>
      </c>
      <c r="X37" s="66" t="str">
        <f ca="1">IF($C$30=料金比較表!$C$1,(HLOOKUP('2026年1月'!X$29,料金比較表!$10:$20,'2026年1月'!$A37,FALSE)),IF($C$30=料金比較表!$C$2,(HLOOKUP('2026年1月'!X$29,料金比較表!$23:$33,'2026年1月'!$A37,FALSE)),IF($C$30=料金比較表!$C$3,(HLOOKUP('2026年1月'!X$29,料金比較表!$36:$46,'2026年1月'!$A37,FALSE)),IF($C$30=料金比較表!$C$4,(HLOOKUP('2026年1月'!X$29,料金比較表!$48:$60,'2026年1月'!$A37,FALSE)),IF($C$30=料金比較表!$C$5,(HLOOKUP('2026年1月'!X$29,料金比較表!$61:$71,'2026年1月'!$A37,FALSE)),IF($C$30=料金比較表!$C$6,(HLOOKUP('2026年1月'!X$29,料金比較表!$74:$84,'2026年1月'!$A37,FALSE))))))))</f>
        <v/>
      </c>
      <c r="Y37" s="66" t="str">
        <f ca="1">IF($C$30=料金比較表!$C$1,(HLOOKUP('2026年1月'!Y$29,料金比較表!$10:$20,'2026年1月'!$A37,FALSE)),IF($C$30=料金比較表!$C$2,(HLOOKUP('2026年1月'!Y$29,料金比較表!$23:$33,'2026年1月'!$A37,FALSE)),IF($C$30=料金比較表!$C$3,(HLOOKUP('2026年1月'!Y$29,料金比較表!$36:$46,'2026年1月'!$A37,FALSE)),IF($C$30=料金比較表!$C$4,(HLOOKUP('2026年1月'!Y$29,料金比較表!$48:$60,'2026年1月'!$A37,FALSE)),IF($C$30=料金比較表!$C$5,(HLOOKUP('2026年1月'!Y$29,料金比較表!$61:$71,'2026年1月'!$A37,FALSE)),IF($C$30=料金比較表!$C$6,(HLOOKUP('2026年1月'!Y$29,料金比較表!$74:$84,'2026年1月'!$A37,FALSE))))))))</f>
        <v/>
      </c>
      <c r="Z37" s="66" t="str">
        <f ca="1">IF($C$30=料金比較表!$C$1,(HLOOKUP('2026年1月'!Z$29,料金比較表!$10:$20,'2026年1月'!$A37,FALSE)),IF($C$30=料金比較表!$C$2,(HLOOKUP('2026年1月'!Z$29,料金比較表!$23:$33,'2026年1月'!$A37,FALSE)),IF($C$30=料金比較表!$C$3,(HLOOKUP('2026年1月'!Z$29,料金比較表!$36:$46,'2026年1月'!$A37,FALSE)),IF($C$30=料金比較表!$C$4,(HLOOKUP('2026年1月'!Z$29,料金比較表!$48:$60,'2026年1月'!$A37,FALSE)),IF($C$30=料金比較表!$C$5,(HLOOKUP('2026年1月'!Z$29,料金比較表!$61:$71,'2026年1月'!$A37,FALSE)),IF($C$30=料金比較表!$C$6,(HLOOKUP('2026年1月'!Z$29,料金比較表!$74:$84,'2026年1月'!$A37,FALSE))))))))</f>
        <v/>
      </c>
      <c r="AA37" s="66" t="str">
        <f ca="1">IF($C$30=料金比較表!$C$1,(HLOOKUP('2026年1月'!AA$29,料金比較表!$10:$20,'2026年1月'!$A37,FALSE)),IF($C$30=料金比較表!$C$2,(HLOOKUP('2026年1月'!AA$29,料金比較表!$23:$33,'2026年1月'!$A37,FALSE)),IF($C$30=料金比較表!$C$3,(HLOOKUP('2026年1月'!AA$29,料金比較表!$36:$46,'2026年1月'!$A37,FALSE)),IF($C$30=料金比較表!$C$4,(HLOOKUP('2026年1月'!AA$29,料金比較表!$48:$60,'2026年1月'!$A37,FALSE)),IF($C$30=料金比較表!$C$5,(HLOOKUP('2026年1月'!AA$29,料金比較表!$61:$71,'2026年1月'!$A37,FALSE)),IF($C$30=料金比較表!$C$6,(HLOOKUP('2026年1月'!AA$29,料金比較表!$74:$84,'2026年1月'!$A37,FALSE))))))))</f>
        <v/>
      </c>
      <c r="AB37" s="66" t="str">
        <f ca="1">IF($C$30=料金比較表!$C$1,(HLOOKUP('2026年1月'!AB$29,料金比較表!$10:$20,'2026年1月'!$A37,FALSE)),IF($C$30=料金比較表!$C$2,(HLOOKUP('2026年1月'!AB$29,料金比較表!$23:$33,'2026年1月'!$A37,FALSE)),IF($C$30=料金比較表!$C$3,(HLOOKUP('2026年1月'!AB$29,料金比較表!$36:$46,'2026年1月'!$A37,FALSE)),IF($C$30=料金比較表!$C$4,(HLOOKUP('2026年1月'!AB$29,料金比較表!$48:$60,'2026年1月'!$A37,FALSE)),IF($C$30=料金比較表!$C$5,(HLOOKUP('2026年1月'!AB$29,料金比較表!$61:$71,'2026年1月'!$A37,FALSE)),IF($C$30=料金比較表!$C$6,(HLOOKUP('2026年1月'!AB$29,料金比較表!$74:$84,'2026年1月'!$A37,FALSE))))))))</f>
        <v/>
      </c>
      <c r="AC37" s="66" t="str">
        <f ca="1">IF($C$30=料金比較表!$C$1,(HLOOKUP('2026年1月'!AC$29,料金比較表!$10:$20,'2026年1月'!$A37,FALSE)),IF($C$30=料金比較表!$C$2,(HLOOKUP('2026年1月'!AC$29,料金比較表!$23:$33,'2026年1月'!$A37,FALSE)),IF($C$30=料金比較表!$C$3,(HLOOKUP('2026年1月'!AC$29,料金比較表!$36:$46,'2026年1月'!$A37,FALSE)),IF($C$30=料金比較表!$C$4,(HLOOKUP('2026年1月'!AC$29,料金比較表!$48:$60,'2026年1月'!$A37,FALSE)),IF($C$30=料金比較表!$C$5,(HLOOKUP('2026年1月'!AC$29,料金比較表!$61:$71,'2026年1月'!$A37,FALSE)),IF($C$30=料金比較表!$C$6,(HLOOKUP('2026年1月'!AC$29,料金比較表!$74:$84,'2026年1月'!$A37,FALSE))))))))</f>
        <v/>
      </c>
      <c r="AD37" s="66" t="str">
        <f ca="1">IF($C$30=料金比較表!$C$1,(HLOOKUP('2026年1月'!AD$29,料金比較表!$10:$20,'2026年1月'!$A37,FALSE)),IF($C$30=料金比較表!$C$2,(HLOOKUP('2026年1月'!AD$29,料金比較表!$23:$33,'2026年1月'!$A37,FALSE)),IF($C$30=料金比較表!$C$3,(HLOOKUP('2026年1月'!AD$29,料金比較表!$36:$46,'2026年1月'!$A37,FALSE)),IF($C$30=料金比較表!$C$4,(HLOOKUP('2026年1月'!AD$29,料金比較表!$48:$60,'2026年1月'!$A37,FALSE)),IF($C$30=料金比較表!$C$5,(HLOOKUP('2026年1月'!AD$29,料金比較表!$61:$71,'2026年1月'!$A37,FALSE)),IF($C$30=料金比較表!$C$6,(HLOOKUP('2026年1月'!AD$29,料金比較表!$74:$84,'2026年1月'!$A37,FALSE))))))))</f>
        <v/>
      </c>
      <c r="AE37" s="66" t="str">
        <f ca="1">IF($C$30=料金比較表!$C$1,(HLOOKUP('2026年1月'!AE$29,料金比較表!$10:$20,'2026年1月'!$A37,FALSE)),IF($C$30=料金比較表!$C$2,(HLOOKUP('2026年1月'!AE$29,料金比較表!$23:$33,'2026年1月'!$A37,FALSE)),IF($C$30=料金比較表!$C$3,(HLOOKUP('2026年1月'!AE$29,料金比較表!$36:$46,'2026年1月'!$A37,FALSE)),IF($C$30=料金比較表!$C$4,(HLOOKUP('2026年1月'!AE$29,料金比較表!$48:$60,'2026年1月'!$A37,FALSE)),IF($C$30=料金比較表!$C$5,(HLOOKUP('2026年1月'!AE$29,料金比較表!$61:$71,'2026年1月'!$A37,FALSE)),IF($C$30=料金比較表!$C$6,(HLOOKUP('2026年1月'!AE$29,料金比較表!$74:$84,'2026年1月'!$A37,FALSE))))))))</f>
        <v/>
      </c>
      <c r="AF37" s="66" t="str">
        <f ca="1">IF($C$30=料金比較表!$C$1,(HLOOKUP('2026年1月'!AF$29,料金比較表!$10:$20,'2026年1月'!$A37,FALSE)),IF($C$30=料金比較表!$C$2,(HLOOKUP('2026年1月'!AF$29,料金比較表!$23:$33,'2026年1月'!$A37,FALSE)),IF($C$30=料金比較表!$C$3,(HLOOKUP('2026年1月'!AF$29,料金比較表!$36:$46,'2026年1月'!$A37,FALSE)),IF($C$30=料金比較表!$C$4,(HLOOKUP('2026年1月'!AF$29,料金比較表!$48:$60,'2026年1月'!$A37,FALSE)),IF($C$30=料金比較表!$C$5,(HLOOKUP('2026年1月'!AF$29,料金比較表!$61:$71,'2026年1月'!$A37,FALSE)),IF($C$30=料金比較表!$C$6,(HLOOKUP('2026年1月'!AF$29,料金比較表!$74:$84,'2026年1月'!$A37,FALSE))))))))</f>
        <v/>
      </c>
      <c r="AG37" s="66" t="str">
        <f ca="1">IF($C$30=料金比較表!$C$1,(HLOOKUP('2026年1月'!AG$29,料金比較表!$10:$20,'2026年1月'!$A37,FALSE)),IF($C$30=料金比較表!$C$2,(HLOOKUP('2026年1月'!AG$29,料金比較表!$23:$33,'2026年1月'!$A37,FALSE)),IF($C$30=料金比較表!$C$3,(HLOOKUP('2026年1月'!AG$29,料金比較表!$36:$46,'2026年1月'!$A37,FALSE)),IF($C$30=料金比較表!$C$4,(HLOOKUP('2026年1月'!AG$29,料金比較表!$48:$60,'2026年1月'!$A37,FALSE)),IF($C$30=料金比較表!$C$5,(HLOOKUP('2026年1月'!AG$29,料金比較表!$61:$71,'2026年1月'!$A37,FALSE)),IF($C$30=料金比較表!$C$6,(HLOOKUP('2026年1月'!AG$29,料金比較表!$74:$84,'2026年1月'!$A37,FALSE))))))))</f>
        <v/>
      </c>
      <c r="AH37" s="67" t="str">
        <f ca="1">IF($C$30=料金比較表!$C$1,(HLOOKUP('2026年1月'!AH$29,料金比較表!$10:$20,'2026年1月'!$A37,FALSE)),IF($C$30=料金比較表!$C$2,(HLOOKUP('2026年1月'!AH$29,料金比較表!$23:$33,'2026年1月'!$A37,FALSE)),IF($C$30=料金比較表!$C$3,(HLOOKUP('2026年1月'!AH$29,料金比較表!$36:$46,'2026年1月'!$A37,FALSE)),IF($C$30=料金比較表!$C$4,(HLOOKUP('2026年1月'!AH$29,料金比較表!$48:$60,'2026年1月'!$A37,FALSE)),IF($C$30=料金比較表!$C$5,(HLOOKUP('2026年1月'!AH$29,料金比較表!$61:$71,'2026年1月'!$A37,FALSE)),IF($C$30=料金比較表!$C$6,(HLOOKUP('2026年1月'!AH$29,料金比較表!$74:$84,'2026年1月'!$A37,FALSE))))))))</f>
        <v/>
      </c>
    </row>
    <row r="38" spans="1:35" ht="18" thickBot="1" x14ac:dyDescent="0.25">
      <c r="A38" s="4">
        <f t="shared" si="1"/>
        <v>10</v>
      </c>
      <c r="B38" s="138" t="str">
        <f>料金比較表!C19</f>
        <v>プールヴィラ　古宇利島　ｂｙ　コルディオスマートリゾート</v>
      </c>
      <c r="C38" s="214" t="s">
        <v>60</v>
      </c>
      <c r="D38" s="140" t="str">
        <f ca="1">IF($C$30=料金比較表!$C$1,(HLOOKUP('2026年1月'!D$29,料金比較表!$10:$20,'2026年1月'!$A38,FALSE)),IF($C$30=料金比較表!$C$2,(HLOOKUP('2026年1月'!D$29,料金比較表!$23:$33,'2026年1月'!$A38,FALSE)),IF($C$30=料金比較表!$C$3,(HLOOKUP('2026年1月'!D$29,料金比較表!$36:$46,'2026年1月'!$A38,FALSE)),IF($C$30=料金比較表!$C$4,(HLOOKUP('2026年1月'!D$29,料金比較表!$48:$60,'2026年1月'!$A38,FALSE)),IF($C$30=料金比較表!$C$5,(HLOOKUP('2026年1月'!D$29,料金比較表!$61:$71,'2026年1月'!$A38,FALSE)),IF($C$30=料金比較表!$C$6,(HLOOKUP('2026年1月'!D$29,料金比較表!$74:$84,'2026年1月'!$A38,FALSE))))))))</f>
        <v/>
      </c>
      <c r="E38" s="141" t="str">
        <f ca="1">IF($C$30=料金比較表!$C$1,(HLOOKUP('2026年1月'!E$29,料金比較表!$10:$20,'2026年1月'!$A38,FALSE)),IF($C$30=料金比較表!$C$2,(HLOOKUP('2026年1月'!E$29,料金比較表!$23:$33,'2026年1月'!$A38,FALSE)),IF($C$30=料金比較表!$C$3,(HLOOKUP('2026年1月'!E$29,料金比較表!$36:$46,'2026年1月'!$A38,FALSE)),IF($C$30=料金比較表!$C$4,(HLOOKUP('2026年1月'!E$29,料金比較表!$48:$60,'2026年1月'!$A38,FALSE)),IF($C$30=料金比較表!$C$5,(HLOOKUP('2026年1月'!E$29,料金比較表!$61:$71,'2026年1月'!$A38,FALSE)),IF($C$30=料金比較表!$C$6,(HLOOKUP('2026年1月'!E$29,料金比較表!$74:$84,'2026年1月'!$A38,FALSE))))))))</f>
        <v/>
      </c>
      <c r="F38" s="141" t="str">
        <f ca="1">IF($C$30=料金比較表!$C$1,(HLOOKUP('2026年1月'!F$29,料金比較表!$10:$20,'2026年1月'!$A38,FALSE)),IF($C$30=料金比較表!$C$2,(HLOOKUP('2026年1月'!F$29,料金比較表!$23:$33,'2026年1月'!$A38,FALSE)),IF($C$30=料金比較表!$C$3,(HLOOKUP('2026年1月'!F$29,料金比較表!$36:$46,'2026年1月'!$A38,FALSE)),IF($C$30=料金比較表!$C$4,(HLOOKUP('2026年1月'!F$29,料金比較表!$48:$60,'2026年1月'!$A38,FALSE)),IF($C$30=料金比較表!$C$5,(HLOOKUP('2026年1月'!F$29,料金比較表!$61:$71,'2026年1月'!$A38,FALSE)),IF($C$30=料金比較表!$C$6,(HLOOKUP('2026年1月'!F$29,料金比較表!$74:$84,'2026年1月'!$A38,FALSE))))))))</f>
        <v/>
      </c>
      <c r="G38" s="141" t="str">
        <f ca="1">IF($C$30=料金比較表!$C$1,(HLOOKUP('2026年1月'!G$29,料金比較表!$10:$20,'2026年1月'!$A38,FALSE)),IF($C$30=料金比較表!$C$2,(HLOOKUP('2026年1月'!G$29,料金比較表!$23:$33,'2026年1月'!$A38,FALSE)),IF($C$30=料金比較表!$C$3,(HLOOKUP('2026年1月'!G$29,料金比較表!$36:$46,'2026年1月'!$A38,FALSE)),IF($C$30=料金比較表!$C$4,(HLOOKUP('2026年1月'!G$29,料金比較表!$48:$60,'2026年1月'!$A38,FALSE)),IF($C$30=料金比較表!$C$5,(HLOOKUP('2026年1月'!G$29,料金比較表!$61:$71,'2026年1月'!$A38,FALSE)),IF($C$30=料金比較表!$C$6,(HLOOKUP('2026年1月'!G$29,料金比較表!$74:$84,'2026年1月'!$A38,FALSE))))))))</f>
        <v/>
      </c>
      <c r="H38" s="141" t="str">
        <f ca="1">IF($C$30=料金比較表!$C$1,(HLOOKUP('2026年1月'!H$29,料金比較表!$10:$20,'2026年1月'!$A38,FALSE)),IF($C$30=料金比較表!$C$2,(HLOOKUP('2026年1月'!H$29,料金比較表!$23:$33,'2026年1月'!$A38,FALSE)),IF($C$30=料金比較表!$C$3,(HLOOKUP('2026年1月'!H$29,料金比較表!$36:$46,'2026年1月'!$A38,FALSE)),IF($C$30=料金比較表!$C$4,(HLOOKUP('2026年1月'!H$29,料金比較表!$48:$60,'2026年1月'!$A38,FALSE)),IF($C$30=料金比較表!$C$5,(HLOOKUP('2026年1月'!H$29,料金比較表!$61:$71,'2026年1月'!$A38,FALSE)),IF($C$30=料金比較表!$C$6,(HLOOKUP('2026年1月'!H$29,料金比較表!$74:$84,'2026年1月'!$A38,FALSE))))))))</f>
        <v/>
      </c>
      <c r="I38" s="141" t="str">
        <f ca="1">IF($C$30=料金比較表!$C$1,(HLOOKUP('2026年1月'!I$29,料金比較表!$10:$20,'2026年1月'!$A38,FALSE)),IF($C$30=料金比較表!$C$2,(HLOOKUP('2026年1月'!I$29,料金比較表!$23:$33,'2026年1月'!$A38,FALSE)),IF($C$30=料金比較表!$C$3,(HLOOKUP('2026年1月'!I$29,料金比較表!$36:$46,'2026年1月'!$A38,FALSE)),IF($C$30=料金比較表!$C$4,(HLOOKUP('2026年1月'!I$29,料金比較表!$48:$60,'2026年1月'!$A38,FALSE)),IF($C$30=料金比較表!$C$5,(HLOOKUP('2026年1月'!I$29,料金比較表!$61:$71,'2026年1月'!$A38,FALSE)),IF($C$30=料金比較表!$C$6,(HLOOKUP('2026年1月'!I$29,料金比較表!$74:$84,'2026年1月'!$A38,FALSE))))))))</f>
        <v/>
      </c>
      <c r="J38" s="141" t="str">
        <f ca="1">IF($C$30=料金比較表!$C$1,(HLOOKUP('2026年1月'!J$29,料金比較表!$10:$20,'2026年1月'!$A38,FALSE)),IF($C$30=料金比較表!$C$2,(HLOOKUP('2026年1月'!J$29,料金比較表!$23:$33,'2026年1月'!$A38,FALSE)),IF($C$30=料金比較表!$C$3,(HLOOKUP('2026年1月'!J$29,料金比較表!$36:$46,'2026年1月'!$A38,FALSE)),IF($C$30=料金比較表!$C$4,(HLOOKUP('2026年1月'!J$29,料金比較表!$48:$60,'2026年1月'!$A38,FALSE)),IF($C$30=料金比較表!$C$5,(HLOOKUP('2026年1月'!J$29,料金比較表!$61:$71,'2026年1月'!$A38,FALSE)),IF($C$30=料金比較表!$C$6,(HLOOKUP('2026年1月'!J$29,料金比較表!$74:$84,'2026年1月'!$A38,FALSE))))))))</f>
        <v/>
      </c>
      <c r="K38" s="141" t="str">
        <f ca="1">IF($C$30=料金比較表!$C$1,(HLOOKUP('2026年1月'!K$29,料金比較表!$10:$20,'2026年1月'!$A38,FALSE)),IF($C$30=料金比較表!$C$2,(HLOOKUP('2026年1月'!K$29,料金比較表!$23:$33,'2026年1月'!$A38,FALSE)),IF($C$30=料金比較表!$C$3,(HLOOKUP('2026年1月'!K$29,料金比較表!$36:$46,'2026年1月'!$A38,FALSE)),IF($C$30=料金比較表!$C$4,(HLOOKUP('2026年1月'!K$29,料金比較表!$48:$60,'2026年1月'!$A38,FALSE)),IF($C$30=料金比較表!$C$5,(HLOOKUP('2026年1月'!K$29,料金比較表!$61:$71,'2026年1月'!$A38,FALSE)),IF($C$30=料金比較表!$C$6,(HLOOKUP('2026年1月'!K$29,料金比較表!$74:$84,'2026年1月'!$A38,FALSE))))))))</f>
        <v/>
      </c>
      <c r="L38" s="141" t="str">
        <f ca="1">IF($C$30=料金比較表!$C$1,(HLOOKUP('2026年1月'!L$29,料金比較表!$10:$20,'2026年1月'!$A38,FALSE)),IF($C$30=料金比較表!$C$2,(HLOOKUP('2026年1月'!L$29,料金比較表!$23:$33,'2026年1月'!$A38,FALSE)),IF($C$30=料金比較表!$C$3,(HLOOKUP('2026年1月'!L$29,料金比較表!$36:$46,'2026年1月'!$A38,FALSE)),IF($C$30=料金比較表!$C$4,(HLOOKUP('2026年1月'!L$29,料金比較表!$48:$60,'2026年1月'!$A38,FALSE)),IF($C$30=料金比較表!$C$5,(HLOOKUP('2026年1月'!L$29,料金比較表!$61:$71,'2026年1月'!$A38,FALSE)),IF($C$30=料金比較表!$C$6,(HLOOKUP('2026年1月'!L$29,料金比較表!$74:$84,'2026年1月'!$A38,FALSE))))))))</f>
        <v/>
      </c>
      <c r="M38" s="141" t="str">
        <f ca="1">IF($C$30=料金比較表!$C$1,(HLOOKUP('2026年1月'!M$29,料金比較表!$10:$20,'2026年1月'!$A38,FALSE)),IF($C$30=料金比較表!$C$2,(HLOOKUP('2026年1月'!M$29,料金比較表!$23:$33,'2026年1月'!$A38,FALSE)),IF($C$30=料金比較表!$C$3,(HLOOKUP('2026年1月'!M$29,料金比較表!$36:$46,'2026年1月'!$A38,FALSE)),IF($C$30=料金比較表!$C$4,(HLOOKUP('2026年1月'!M$29,料金比較表!$48:$60,'2026年1月'!$A38,FALSE)),IF($C$30=料金比較表!$C$5,(HLOOKUP('2026年1月'!M$29,料金比較表!$61:$71,'2026年1月'!$A38,FALSE)),IF($C$30=料金比較表!$C$6,(HLOOKUP('2026年1月'!M$29,料金比較表!$74:$84,'2026年1月'!$A38,FALSE))))))))</f>
        <v/>
      </c>
      <c r="N38" s="141" t="str">
        <f ca="1">IF($C$30=料金比較表!$C$1,(HLOOKUP('2026年1月'!N$29,料金比較表!$10:$20,'2026年1月'!$A38,FALSE)),IF($C$30=料金比較表!$C$2,(HLOOKUP('2026年1月'!N$29,料金比較表!$23:$33,'2026年1月'!$A38,FALSE)),IF($C$30=料金比較表!$C$3,(HLOOKUP('2026年1月'!N$29,料金比較表!$36:$46,'2026年1月'!$A38,FALSE)),IF($C$30=料金比較表!$C$4,(HLOOKUP('2026年1月'!N$29,料金比較表!$48:$60,'2026年1月'!$A38,FALSE)),IF($C$30=料金比較表!$C$5,(HLOOKUP('2026年1月'!N$29,料金比較表!$61:$71,'2026年1月'!$A38,FALSE)),IF($C$30=料金比較表!$C$6,(HLOOKUP('2026年1月'!N$29,料金比較表!$74:$84,'2026年1月'!$A38,FALSE))))))))</f>
        <v/>
      </c>
      <c r="O38" s="141" t="str">
        <f ca="1">IF($C$30=料金比較表!$C$1,(HLOOKUP('2026年1月'!O$29,料金比較表!$10:$20,'2026年1月'!$A38,FALSE)),IF($C$30=料金比較表!$C$2,(HLOOKUP('2026年1月'!O$29,料金比較表!$23:$33,'2026年1月'!$A38,FALSE)),IF($C$30=料金比較表!$C$3,(HLOOKUP('2026年1月'!O$29,料金比較表!$36:$46,'2026年1月'!$A38,FALSE)),IF($C$30=料金比較表!$C$4,(HLOOKUP('2026年1月'!O$29,料金比較表!$48:$60,'2026年1月'!$A38,FALSE)),IF($C$30=料金比較表!$C$5,(HLOOKUP('2026年1月'!O$29,料金比較表!$61:$71,'2026年1月'!$A38,FALSE)),IF($C$30=料金比較表!$C$6,(HLOOKUP('2026年1月'!O$29,料金比較表!$74:$84,'2026年1月'!$A38,FALSE))))))))</f>
        <v/>
      </c>
      <c r="P38" s="141" t="str">
        <f ca="1">IF($C$30=料金比較表!$C$1,(HLOOKUP('2026年1月'!P$29,料金比較表!$10:$20,'2026年1月'!$A38,FALSE)),IF($C$30=料金比較表!$C$2,(HLOOKUP('2026年1月'!P$29,料金比較表!$23:$33,'2026年1月'!$A38,FALSE)),IF($C$30=料金比較表!$C$3,(HLOOKUP('2026年1月'!P$29,料金比較表!$36:$46,'2026年1月'!$A38,FALSE)),IF($C$30=料金比較表!$C$4,(HLOOKUP('2026年1月'!P$29,料金比較表!$48:$60,'2026年1月'!$A38,FALSE)),IF($C$30=料金比較表!$C$5,(HLOOKUP('2026年1月'!P$29,料金比較表!$61:$71,'2026年1月'!$A38,FALSE)),IF($C$30=料金比較表!$C$6,(HLOOKUP('2026年1月'!P$29,料金比較表!$74:$84,'2026年1月'!$A38,FALSE))))))))</f>
        <v/>
      </c>
      <c r="Q38" s="141" t="str">
        <f ca="1">IF($C$30=料金比較表!$C$1,(HLOOKUP('2026年1月'!Q$29,料金比較表!$10:$20,'2026年1月'!$A38,FALSE)),IF($C$30=料金比較表!$C$2,(HLOOKUP('2026年1月'!Q$29,料金比較表!$23:$33,'2026年1月'!$A38,FALSE)),IF($C$30=料金比較表!$C$3,(HLOOKUP('2026年1月'!Q$29,料金比較表!$36:$46,'2026年1月'!$A38,FALSE)),IF($C$30=料金比較表!$C$4,(HLOOKUP('2026年1月'!Q$29,料金比較表!$48:$60,'2026年1月'!$A38,FALSE)),IF($C$30=料金比較表!$C$5,(HLOOKUP('2026年1月'!Q$29,料金比較表!$61:$71,'2026年1月'!$A38,FALSE)),IF($C$30=料金比較表!$C$6,(HLOOKUP('2026年1月'!Q$29,料金比較表!$74:$84,'2026年1月'!$A38,FALSE))))))))</f>
        <v/>
      </c>
      <c r="R38" s="141" t="str">
        <f ca="1">IF($C$30=料金比較表!$C$1,(HLOOKUP('2026年1月'!R$29,料金比較表!$10:$20,'2026年1月'!$A38,FALSE)),IF($C$30=料金比較表!$C$2,(HLOOKUP('2026年1月'!R$29,料金比較表!$23:$33,'2026年1月'!$A38,FALSE)),IF($C$30=料金比較表!$C$3,(HLOOKUP('2026年1月'!R$29,料金比較表!$36:$46,'2026年1月'!$A38,FALSE)),IF($C$30=料金比較表!$C$4,(HLOOKUP('2026年1月'!R$29,料金比較表!$48:$60,'2026年1月'!$A38,FALSE)),IF($C$30=料金比較表!$C$5,(HLOOKUP('2026年1月'!R$29,料金比較表!$61:$71,'2026年1月'!$A38,FALSE)),IF($C$30=料金比較表!$C$6,(HLOOKUP('2026年1月'!R$29,料金比較表!$74:$84,'2026年1月'!$A38,FALSE))))))))</f>
        <v/>
      </c>
      <c r="S38" s="141" t="str">
        <f ca="1">IF($C$30=料金比較表!$C$1,(HLOOKUP('2026年1月'!S$29,料金比較表!$10:$20,'2026年1月'!$A38,FALSE)),IF($C$30=料金比較表!$C$2,(HLOOKUP('2026年1月'!S$29,料金比較表!$23:$33,'2026年1月'!$A38,FALSE)),IF($C$30=料金比較表!$C$3,(HLOOKUP('2026年1月'!S$29,料金比較表!$36:$46,'2026年1月'!$A38,FALSE)),IF($C$30=料金比較表!$C$4,(HLOOKUP('2026年1月'!S$29,料金比較表!$48:$60,'2026年1月'!$A38,FALSE)),IF($C$30=料金比較表!$C$5,(HLOOKUP('2026年1月'!S$29,料金比較表!$61:$71,'2026年1月'!$A38,FALSE)),IF($C$30=料金比較表!$C$6,(HLOOKUP('2026年1月'!S$29,料金比較表!$74:$84,'2026年1月'!$A38,FALSE))))))))</f>
        <v/>
      </c>
      <c r="T38" s="141" t="str">
        <f ca="1">IF($C$30=料金比較表!$C$1,(HLOOKUP('2026年1月'!T$29,料金比較表!$10:$20,'2026年1月'!$A38,FALSE)),IF($C$30=料金比較表!$C$2,(HLOOKUP('2026年1月'!T$29,料金比較表!$23:$33,'2026年1月'!$A38,FALSE)),IF($C$30=料金比較表!$C$3,(HLOOKUP('2026年1月'!T$29,料金比較表!$36:$46,'2026年1月'!$A38,FALSE)),IF($C$30=料金比較表!$C$4,(HLOOKUP('2026年1月'!T$29,料金比較表!$48:$60,'2026年1月'!$A38,FALSE)),IF($C$30=料金比較表!$C$5,(HLOOKUP('2026年1月'!T$29,料金比較表!$61:$71,'2026年1月'!$A38,FALSE)),IF($C$30=料金比較表!$C$6,(HLOOKUP('2026年1月'!T$29,料金比較表!$74:$84,'2026年1月'!$A38,FALSE))))))))</f>
        <v/>
      </c>
      <c r="U38" s="141" t="str">
        <f ca="1">IF($C$30=料金比較表!$C$1,(HLOOKUP('2026年1月'!U$29,料金比較表!$10:$20,'2026年1月'!$A38,FALSE)),IF($C$30=料金比較表!$C$2,(HLOOKUP('2026年1月'!U$29,料金比較表!$23:$33,'2026年1月'!$A38,FALSE)),IF($C$30=料金比較表!$C$3,(HLOOKUP('2026年1月'!U$29,料金比較表!$36:$46,'2026年1月'!$A38,FALSE)),IF($C$30=料金比較表!$C$4,(HLOOKUP('2026年1月'!U$29,料金比較表!$48:$60,'2026年1月'!$A38,FALSE)),IF($C$30=料金比較表!$C$5,(HLOOKUP('2026年1月'!U$29,料金比較表!$61:$71,'2026年1月'!$A38,FALSE)),IF($C$30=料金比較表!$C$6,(HLOOKUP('2026年1月'!U$29,料金比較表!$74:$84,'2026年1月'!$A38,FALSE))))))))</f>
        <v/>
      </c>
      <c r="V38" s="141" t="str">
        <f ca="1">IF($C$30=料金比較表!$C$1,(HLOOKUP('2026年1月'!V$29,料金比較表!$10:$20,'2026年1月'!$A38,FALSE)),IF($C$30=料金比較表!$C$2,(HLOOKUP('2026年1月'!V$29,料金比較表!$23:$33,'2026年1月'!$A38,FALSE)),IF($C$30=料金比較表!$C$3,(HLOOKUP('2026年1月'!V$29,料金比較表!$36:$46,'2026年1月'!$A38,FALSE)),IF($C$30=料金比較表!$C$4,(HLOOKUP('2026年1月'!V$29,料金比較表!$48:$60,'2026年1月'!$A38,FALSE)),IF($C$30=料金比較表!$C$5,(HLOOKUP('2026年1月'!V$29,料金比較表!$61:$71,'2026年1月'!$A38,FALSE)),IF($C$30=料金比較表!$C$6,(HLOOKUP('2026年1月'!V$29,料金比較表!$74:$84,'2026年1月'!$A38,FALSE))))))))</f>
        <v/>
      </c>
      <c r="W38" s="141" t="str">
        <f ca="1">IF($C$30=料金比較表!$C$1,(HLOOKUP('2026年1月'!W$29,料金比較表!$10:$20,'2026年1月'!$A38,FALSE)),IF($C$30=料金比較表!$C$2,(HLOOKUP('2026年1月'!W$29,料金比較表!$23:$33,'2026年1月'!$A38,FALSE)),IF($C$30=料金比較表!$C$3,(HLOOKUP('2026年1月'!W$29,料金比較表!$36:$46,'2026年1月'!$A38,FALSE)),IF($C$30=料金比較表!$C$4,(HLOOKUP('2026年1月'!W$29,料金比較表!$48:$60,'2026年1月'!$A38,FALSE)),IF($C$30=料金比較表!$C$5,(HLOOKUP('2026年1月'!W$29,料金比較表!$61:$71,'2026年1月'!$A38,FALSE)),IF($C$30=料金比較表!$C$6,(HLOOKUP('2026年1月'!W$29,料金比較表!$74:$84,'2026年1月'!$A38,FALSE))))))))</f>
        <v/>
      </c>
      <c r="X38" s="141" t="str">
        <f ca="1">IF($C$30=料金比較表!$C$1,(HLOOKUP('2026年1月'!X$29,料金比較表!$10:$20,'2026年1月'!$A38,FALSE)),IF($C$30=料金比較表!$C$2,(HLOOKUP('2026年1月'!X$29,料金比較表!$23:$33,'2026年1月'!$A38,FALSE)),IF($C$30=料金比較表!$C$3,(HLOOKUP('2026年1月'!X$29,料金比較表!$36:$46,'2026年1月'!$A38,FALSE)),IF($C$30=料金比較表!$C$4,(HLOOKUP('2026年1月'!X$29,料金比較表!$48:$60,'2026年1月'!$A38,FALSE)),IF($C$30=料金比較表!$C$5,(HLOOKUP('2026年1月'!X$29,料金比較表!$61:$71,'2026年1月'!$A38,FALSE)),IF($C$30=料金比較表!$C$6,(HLOOKUP('2026年1月'!X$29,料金比較表!$74:$84,'2026年1月'!$A38,FALSE))))))))</f>
        <v/>
      </c>
      <c r="Y38" s="141" t="str">
        <f ca="1">IF($C$30=料金比較表!$C$1,(HLOOKUP('2026年1月'!Y$29,料金比較表!$10:$20,'2026年1月'!$A38,FALSE)),IF($C$30=料金比較表!$C$2,(HLOOKUP('2026年1月'!Y$29,料金比較表!$23:$33,'2026年1月'!$A38,FALSE)),IF($C$30=料金比較表!$C$3,(HLOOKUP('2026年1月'!Y$29,料金比較表!$36:$46,'2026年1月'!$A38,FALSE)),IF($C$30=料金比較表!$C$4,(HLOOKUP('2026年1月'!Y$29,料金比較表!$48:$60,'2026年1月'!$A38,FALSE)),IF($C$30=料金比較表!$C$5,(HLOOKUP('2026年1月'!Y$29,料金比較表!$61:$71,'2026年1月'!$A38,FALSE)),IF($C$30=料金比較表!$C$6,(HLOOKUP('2026年1月'!Y$29,料金比較表!$74:$84,'2026年1月'!$A38,FALSE))))))))</f>
        <v/>
      </c>
      <c r="Z38" s="141" t="str">
        <f ca="1">IF($C$30=料金比較表!$C$1,(HLOOKUP('2026年1月'!Z$29,料金比較表!$10:$20,'2026年1月'!$A38,FALSE)),IF($C$30=料金比較表!$C$2,(HLOOKUP('2026年1月'!Z$29,料金比較表!$23:$33,'2026年1月'!$A38,FALSE)),IF($C$30=料金比較表!$C$3,(HLOOKUP('2026年1月'!Z$29,料金比較表!$36:$46,'2026年1月'!$A38,FALSE)),IF($C$30=料金比較表!$C$4,(HLOOKUP('2026年1月'!Z$29,料金比較表!$48:$60,'2026年1月'!$A38,FALSE)),IF($C$30=料金比較表!$C$5,(HLOOKUP('2026年1月'!Z$29,料金比較表!$61:$71,'2026年1月'!$A38,FALSE)),IF($C$30=料金比較表!$C$6,(HLOOKUP('2026年1月'!Z$29,料金比較表!$74:$84,'2026年1月'!$A38,FALSE))))))))</f>
        <v/>
      </c>
      <c r="AA38" s="141" t="str">
        <f ca="1">IF($C$30=料金比較表!$C$1,(HLOOKUP('2026年1月'!AA$29,料金比較表!$10:$20,'2026年1月'!$A38,FALSE)),IF($C$30=料金比較表!$C$2,(HLOOKUP('2026年1月'!AA$29,料金比較表!$23:$33,'2026年1月'!$A38,FALSE)),IF($C$30=料金比較表!$C$3,(HLOOKUP('2026年1月'!AA$29,料金比較表!$36:$46,'2026年1月'!$A38,FALSE)),IF($C$30=料金比較表!$C$4,(HLOOKUP('2026年1月'!AA$29,料金比較表!$48:$60,'2026年1月'!$A38,FALSE)),IF($C$30=料金比較表!$C$5,(HLOOKUP('2026年1月'!AA$29,料金比較表!$61:$71,'2026年1月'!$A38,FALSE)),IF($C$30=料金比較表!$C$6,(HLOOKUP('2026年1月'!AA$29,料金比較表!$74:$84,'2026年1月'!$A38,FALSE))))))))</f>
        <v/>
      </c>
      <c r="AB38" s="141" t="str">
        <f ca="1">IF($C$30=料金比較表!$C$1,(HLOOKUP('2026年1月'!AB$29,料金比較表!$10:$20,'2026年1月'!$A38,FALSE)),IF($C$30=料金比較表!$C$2,(HLOOKUP('2026年1月'!AB$29,料金比較表!$23:$33,'2026年1月'!$A38,FALSE)),IF($C$30=料金比較表!$C$3,(HLOOKUP('2026年1月'!AB$29,料金比較表!$36:$46,'2026年1月'!$A38,FALSE)),IF($C$30=料金比較表!$C$4,(HLOOKUP('2026年1月'!AB$29,料金比較表!$48:$60,'2026年1月'!$A38,FALSE)),IF($C$30=料金比較表!$C$5,(HLOOKUP('2026年1月'!AB$29,料金比較表!$61:$71,'2026年1月'!$A38,FALSE)),IF($C$30=料金比較表!$C$6,(HLOOKUP('2026年1月'!AB$29,料金比較表!$74:$84,'2026年1月'!$A38,FALSE))))))))</f>
        <v/>
      </c>
      <c r="AC38" s="141" t="str">
        <f ca="1">IF($C$30=料金比較表!$C$1,(HLOOKUP('2026年1月'!AC$29,料金比較表!$10:$20,'2026年1月'!$A38,FALSE)),IF($C$30=料金比較表!$C$2,(HLOOKUP('2026年1月'!AC$29,料金比較表!$23:$33,'2026年1月'!$A38,FALSE)),IF($C$30=料金比較表!$C$3,(HLOOKUP('2026年1月'!AC$29,料金比較表!$36:$46,'2026年1月'!$A38,FALSE)),IF($C$30=料金比較表!$C$4,(HLOOKUP('2026年1月'!AC$29,料金比較表!$48:$60,'2026年1月'!$A38,FALSE)),IF($C$30=料金比較表!$C$5,(HLOOKUP('2026年1月'!AC$29,料金比較表!$61:$71,'2026年1月'!$A38,FALSE)),IF($C$30=料金比較表!$C$6,(HLOOKUP('2026年1月'!AC$29,料金比較表!$74:$84,'2026年1月'!$A38,FALSE))))))))</f>
        <v/>
      </c>
      <c r="AD38" s="141" t="str">
        <f ca="1">IF($C$30=料金比較表!$C$1,(HLOOKUP('2026年1月'!AD$29,料金比較表!$10:$20,'2026年1月'!$A38,FALSE)),IF($C$30=料金比較表!$C$2,(HLOOKUP('2026年1月'!AD$29,料金比較表!$23:$33,'2026年1月'!$A38,FALSE)),IF($C$30=料金比較表!$C$3,(HLOOKUP('2026年1月'!AD$29,料金比較表!$36:$46,'2026年1月'!$A38,FALSE)),IF($C$30=料金比較表!$C$4,(HLOOKUP('2026年1月'!AD$29,料金比較表!$48:$60,'2026年1月'!$A38,FALSE)),IF($C$30=料金比較表!$C$5,(HLOOKUP('2026年1月'!AD$29,料金比較表!$61:$71,'2026年1月'!$A38,FALSE)),IF($C$30=料金比較表!$C$6,(HLOOKUP('2026年1月'!AD$29,料金比較表!$74:$84,'2026年1月'!$A38,FALSE))))))))</f>
        <v/>
      </c>
      <c r="AE38" s="141" t="str">
        <f ca="1">IF($C$30=料金比較表!$C$1,(HLOOKUP('2026年1月'!AE$29,料金比較表!$10:$20,'2026年1月'!$A38,FALSE)),IF($C$30=料金比較表!$C$2,(HLOOKUP('2026年1月'!AE$29,料金比較表!$23:$33,'2026年1月'!$A38,FALSE)),IF($C$30=料金比較表!$C$3,(HLOOKUP('2026年1月'!AE$29,料金比較表!$36:$46,'2026年1月'!$A38,FALSE)),IF($C$30=料金比較表!$C$4,(HLOOKUP('2026年1月'!AE$29,料金比較表!$48:$60,'2026年1月'!$A38,FALSE)),IF($C$30=料金比較表!$C$5,(HLOOKUP('2026年1月'!AE$29,料金比較表!$61:$71,'2026年1月'!$A38,FALSE)),IF($C$30=料金比較表!$C$6,(HLOOKUP('2026年1月'!AE$29,料金比較表!$74:$84,'2026年1月'!$A38,FALSE))))))))</f>
        <v/>
      </c>
      <c r="AF38" s="141" t="str">
        <f ca="1">IF($C$30=料金比較表!$C$1,(HLOOKUP('2026年1月'!AF$29,料金比較表!$10:$20,'2026年1月'!$A38,FALSE)),IF($C$30=料金比較表!$C$2,(HLOOKUP('2026年1月'!AF$29,料金比較表!$23:$33,'2026年1月'!$A38,FALSE)),IF($C$30=料金比較表!$C$3,(HLOOKUP('2026年1月'!AF$29,料金比較表!$36:$46,'2026年1月'!$A38,FALSE)),IF($C$30=料金比較表!$C$4,(HLOOKUP('2026年1月'!AF$29,料金比較表!$48:$60,'2026年1月'!$A38,FALSE)),IF($C$30=料金比較表!$C$5,(HLOOKUP('2026年1月'!AF$29,料金比較表!$61:$71,'2026年1月'!$A38,FALSE)),IF($C$30=料金比較表!$C$6,(HLOOKUP('2026年1月'!AF$29,料金比較表!$74:$84,'2026年1月'!$A38,FALSE))))))))</f>
        <v/>
      </c>
      <c r="AG38" s="141" t="str">
        <f ca="1">IF($C$30=料金比較表!$C$1,(HLOOKUP('2026年1月'!AG$29,料金比較表!$10:$20,'2026年1月'!$A38,FALSE)),IF($C$30=料金比較表!$C$2,(HLOOKUP('2026年1月'!AG$29,料金比較表!$23:$33,'2026年1月'!$A38,FALSE)),IF($C$30=料金比較表!$C$3,(HLOOKUP('2026年1月'!AG$29,料金比較表!$36:$46,'2026年1月'!$A38,FALSE)),IF($C$30=料金比較表!$C$4,(HLOOKUP('2026年1月'!AG$29,料金比較表!$48:$60,'2026年1月'!$A38,FALSE)),IF($C$30=料金比較表!$C$5,(HLOOKUP('2026年1月'!AG$29,料金比較表!$61:$71,'2026年1月'!$A38,FALSE)),IF($C$30=料金比較表!$C$6,(HLOOKUP('2026年1月'!AG$29,料金比較表!$74:$84,'2026年1月'!$A38,FALSE))))))))</f>
        <v/>
      </c>
      <c r="AH38" s="142" t="str">
        <f ca="1">IF($C$30=料金比較表!$C$1,(HLOOKUP('2026年1月'!AH$29,料金比較表!$10:$20,'2026年1月'!$A38,FALSE)),IF($C$30=料金比較表!$C$2,(HLOOKUP('2026年1月'!AH$29,料金比較表!$23:$33,'2026年1月'!$A38,FALSE)),IF($C$30=料金比較表!$C$3,(HLOOKUP('2026年1月'!AH$29,料金比較表!$36:$46,'2026年1月'!$A38,FALSE)),IF($C$30=料金比較表!$C$4,(HLOOKUP('2026年1月'!AH$29,料金比較表!$48:$60,'2026年1月'!$A38,FALSE)),IF($C$30=料金比較表!$C$5,(HLOOKUP('2026年1月'!AH$29,料金比較表!$61:$71,'2026年1月'!$A38,FALSE)),IF($C$30=料金比較表!$C$6,(HLOOKUP('2026年1月'!AH$29,料金比較表!$74:$84,'2026年1月'!$A38,FALSE))))))))</f>
        <v/>
      </c>
    </row>
    <row r="39" spans="1:35" ht="18.75" customHeight="1" x14ac:dyDescent="0.2">
      <c r="B39" s="320" t="str">
        <f>B38</f>
        <v>プールヴィラ　古宇利島　ｂｙ　コルディオスマートリゾート</v>
      </c>
      <c r="C39" s="209" t="str">
        <f>$B$3&amp;"(単泊)"</f>
        <v>ラグジュアリープールヴィラ(単泊)</v>
      </c>
      <c r="D39" s="115" t="s">
        <v>28</v>
      </c>
      <c r="E39" s="116" t="s">
        <v>91</v>
      </c>
      <c r="F39" s="116" t="s">
        <v>68</v>
      </c>
      <c r="G39" s="116" t="s">
        <v>216</v>
      </c>
      <c r="H39" s="116" t="s">
        <v>216</v>
      </c>
      <c r="I39" s="116" t="s">
        <v>218</v>
      </c>
      <c r="J39" s="116" t="s">
        <v>234</v>
      </c>
      <c r="K39" s="116" t="s">
        <v>196</v>
      </c>
      <c r="L39" s="116" t="s">
        <v>185</v>
      </c>
      <c r="M39" s="116" t="s">
        <v>12</v>
      </c>
      <c r="N39" s="116" t="s">
        <v>12</v>
      </c>
      <c r="O39" s="116" t="s">
        <v>196</v>
      </c>
      <c r="P39" s="116" t="s">
        <v>196</v>
      </c>
      <c r="Q39" s="116" t="s">
        <v>196</v>
      </c>
      <c r="R39" s="116" t="s">
        <v>196</v>
      </c>
      <c r="S39" s="116" t="s">
        <v>185</v>
      </c>
      <c r="T39" s="116" t="s">
        <v>12</v>
      </c>
      <c r="U39" s="116" t="s">
        <v>234</v>
      </c>
      <c r="V39" s="116" t="s">
        <v>196</v>
      </c>
      <c r="W39" s="116" t="s">
        <v>234</v>
      </c>
      <c r="X39" s="116" t="s">
        <v>234</v>
      </c>
      <c r="Y39" s="116" t="s">
        <v>196</v>
      </c>
      <c r="Z39" s="116" t="s">
        <v>185</v>
      </c>
      <c r="AA39" s="116" t="s">
        <v>12</v>
      </c>
      <c r="AB39" s="116" t="s">
        <v>196</v>
      </c>
      <c r="AC39" s="116" t="s">
        <v>196</v>
      </c>
      <c r="AD39" s="116" t="s">
        <v>196</v>
      </c>
      <c r="AE39" s="116" t="s">
        <v>196</v>
      </c>
      <c r="AF39" s="116" t="s">
        <v>196</v>
      </c>
      <c r="AG39" s="116" t="s">
        <v>185</v>
      </c>
      <c r="AH39" s="117" t="s">
        <v>12</v>
      </c>
      <c r="AI39" s="13"/>
    </row>
    <row r="40" spans="1:35" x14ac:dyDescent="0.2">
      <c r="B40" s="320"/>
      <c r="C40" s="210" t="str">
        <f>$F$1</f>
        <v>WEB割</v>
      </c>
      <c r="D40" s="44">
        <f ca="1">IFERROR(IF(D64=0,"Close",(IFERROR(HLOOKUP(D39,$D$2:$BC$3,2,FALSE),""))),"")</f>
        <v>181000</v>
      </c>
      <c r="E40" s="44">
        <f t="shared" ref="E40:AH40" ca="1" si="2">IFERROR(IF(E64=0,"Close",(IFERROR(HLOOKUP(E39,$D$2:$BC$3,2,FALSE),""))),"")</f>
        <v>152000</v>
      </c>
      <c r="F40" s="44">
        <f t="shared" ca="1" si="2"/>
        <v>105000</v>
      </c>
      <c r="G40" s="44" t="str">
        <f t="shared" ca="1" si="2"/>
        <v>Close</v>
      </c>
      <c r="H40" s="44">
        <f t="shared" ca="1" si="2"/>
        <v>56500</v>
      </c>
      <c r="I40" s="44">
        <f t="shared" ca="1" si="2"/>
        <v>48000</v>
      </c>
      <c r="J40" s="44">
        <f t="shared" ca="1" si="2"/>
        <v>39500</v>
      </c>
      <c r="K40" s="44">
        <f t="shared" ca="1" si="2"/>
        <v>42000</v>
      </c>
      <c r="L40" s="44">
        <f t="shared" ca="1" si="2"/>
        <v>54000</v>
      </c>
      <c r="M40" s="44">
        <f t="shared" ca="1" si="2"/>
        <v>59800</v>
      </c>
      <c r="N40" s="44">
        <f t="shared" ca="1" si="2"/>
        <v>59800</v>
      </c>
      <c r="O40" s="44">
        <f t="shared" ca="1" si="2"/>
        <v>42000</v>
      </c>
      <c r="P40" s="44">
        <f t="shared" ca="1" si="2"/>
        <v>42000</v>
      </c>
      <c r="Q40" s="44">
        <f t="shared" ca="1" si="2"/>
        <v>42000</v>
      </c>
      <c r="R40" s="44">
        <f t="shared" ca="1" si="2"/>
        <v>42000</v>
      </c>
      <c r="S40" s="44">
        <f t="shared" ca="1" si="2"/>
        <v>54000</v>
      </c>
      <c r="T40" s="44">
        <f t="shared" ca="1" si="2"/>
        <v>59800</v>
      </c>
      <c r="U40" s="44">
        <f t="shared" ca="1" si="2"/>
        <v>39500</v>
      </c>
      <c r="V40" s="44">
        <f t="shared" ca="1" si="2"/>
        <v>42000</v>
      </c>
      <c r="W40" s="44">
        <f t="shared" ca="1" si="2"/>
        <v>39500</v>
      </c>
      <c r="X40" s="44">
        <f t="shared" ca="1" si="2"/>
        <v>39500</v>
      </c>
      <c r="Y40" s="44">
        <f t="shared" ca="1" si="2"/>
        <v>42000</v>
      </c>
      <c r="Z40" s="44">
        <f t="shared" ca="1" si="2"/>
        <v>54000</v>
      </c>
      <c r="AA40" s="44">
        <f t="shared" ca="1" si="2"/>
        <v>59800</v>
      </c>
      <c r="AB40" s="44">
        <f t="shared" ca="1" si="2"/>
        <v>42000</v>
      </c>
      <c r="AC40" s="44">
        <f t="shared" ca="1" si="2"/>
        <v>42000</v>
      </c>
      <c r="AD40" s="44">
        <f t="shared" ca="1" si="2"/>
        <v>42000</v>
      </c>
      <c r="AE40" s="44">
        <f t="shared" ca="1" si="2"/>
        <v>42000</v>
      </c>
      <c r="AF40" s="44">
        <f t="shared" ca="1" si="2"/>
        <v>42000</v>
      </c>
      <c r="AG40" s="44">
        <f t="shared" ca="1" si="2"/>
        <v>54000</v>
      </c>
      <c r="AH40" s="118">
        <f t="shared" ca="1" si="2"/>
        <v>59800</v>
      </c>
      <c r="AI40" s="13"/>
    </row>
    <row r="41" spans="1:35" x14ac:dyDescent="0.2">
      <c r="B41" s="320"/>
      <c r="C41" s="210" t="str">
        <f>$B$3&amp;"(連泊)"</f>
        <v>ラグジュアリープールヴィラ(連泊)</v>
      </c>
      <c r="D41" s="45" t="str">
        <f>IF(ISBLANK(D$39),"",D$39)</f>
        <v>Y</v>
      </c>
      <c r="E41" s="46" t="s">
        <v>27</v>
      </c>
      <c r="F41" s="46" t="s">
        <v>24</v>
      </c>
      <c r="G41" s="46" t="s">
        <v>11</v>
      </c>
      <c r="H41" s="46" t="s">
        <v>216</v>
      </c>
      <c r="I41" s="46" t="s">
        <v>218</v>
      </c>
      <c r="J41" s="46" t="s">
        <v>5</v>
      </c>
      <c r="K41" s="46" t="str">
        <f t="shared" ref="K41:AH41" si="3">IF(ISBLANK(K$39),"",K$39)</f>
        <v>C</v>
      </c>
      <c r="L41" s="46" t="str">
        <f t="shared" si="3"/>
        <v>G</v>
      </c>
      <c r="M41" s="46" t="str">
        <f t="shared" si="3"/>
        <v>I</v>
      </c>
      <c r="N41" s="46" t="str">
        <f t="shared" si="3"/>
        <v>I</v>
      </c>
      <c r="O41" s="46" t="str">
        <f t="shared" si="3"/>
        <v>C</v>
      </c>
      <c r="P41" s="46" t="str">
        <f t="shared" si="3"/>
        <v>C</v>
      </c>
      <c r="Q41" s="46" t="str">
        <f t="shared" si="3"/>
        <v>C</v>
      </c>
      <c r="R41" s="46" t="str">
        <f t="shared" si="3"/>
        <v>C</v>
      </c>
      <c r="S41" s="46" t="str">
        <f t="shared" si="3"/>
        <v>G</v>
      </c>
      <c r="T41" s="46" t="str">
        <f t="shared" si="3"/>
        <v>I</v>
      </c>
      <c r="U41" s="46" t="s">
        <v>5</v>
      </c>
      <c r="V41" s="46" t="s">
        <v>196</v>
      </c>
      <c r="W41" s="46" t="s">
        <v>5</v>
      </c>
      <c r="X41" s="46" t="s">
        <v>5</v>
      </c>
      <c r="Y41" s="46" t="str">
        <f t="shared" si="3"/>
        <v>C</v>
      </c>
      <c r="Z41" s="46" t="str">
        <f t="shared" si="3"/>
        <v>G</v>
      </c>
      <c r="AA41" s="46" t="str">
        <f t="shared" si="3"/>
        <v>I</v>
      </c>
      <c r="AB41" s="46" t="str">
        <f t="shared" si="3"/>
        <v>C</v>
      </c>
      <c r="AC41" s="46" t="str">
        <f t="shared" si="3"/>
        <v>C</v>
      </c>
      <c r="AD41" s="46" t="str">
        <f t="shared" si="3"/>
        <v>C</v>
      </c>
      <c r="AE41" s="46" t="str">
        <f t="shared" si="3"/>
        <v>C</v>
      </c>
      <c r="AF41" s="46" t="str">
        <f t="shared" si="3"/>
        <v>C</v>
      </c>
      <c r="AG41" s="46" t="str">
        <f t="shared" si="3"/>
        <v>G</v>
      </c>
      <c r="AH41" s="119" t="str">
        <f t="shared" si="3"/>
        <v>I</v>
      </c>
    </row>
    <row r="42" spans="1:35" ht="18" thickBot="1" x14ac:dyDescent="0.25">
      <c r="B42" s="320"/>
      <c r="C42" s="215" t="str">
        <f>$F$10</f>
        <v>連泊</v>
      </c>
      <c r="D42" s="122">
        <f ca="1">IFERROR(IF(D64=0,"Close",(IFERROR(HLOOKUP(D41,$D$11:$BC$12,2,FALSE),""))),"")</f>
        <v>162900</v>
      </c>
      <c r="E42" s="123">
        <f t="shared" ref="E42:AH42" ca="1" si="4">IFERROR(IF(E64=0,"Close",(IFERROR(HLOOKUP(E41,$D$11:$BC$12,2,FALSE),""))),"")</f>
        <v>136800</v>
      </c>
      <c r="F42" s="123">
        <f t="shared" ca="1" si="4"/>
        <v>94500</v>
      </c>
      <c r="G42" s="123" t="str">
        <f t="shared" ca="1" si="4"/>
        <v>Close</v>
      </c>
      <c r="H42" s="123">
        <f t="shared" ca="1" si="4"/>
        <v>50850</v>
      </c>
      <c r="I42" s="123">
        <f t="shared" ca="1" si="4"/>
        <v>43200</v>
      </c>
      <c r="J42" s="123">
        <f t="shared" ca="1" si="4"/>
        <v>35550</v>
      </c>
      <c r="K42" s="123">
        <f t="shared" ca="1" si="4"/>
        <v>37800</v>
      </c>
      <c r="L42" s="123">
        <f t="shared" ca="1" si="4"/>
        <v>48600</v>
      </c>
      <c r="M42" s="123">
        <f t="shared" ca="1" si="4"/>
        <v>53820</v>
      </c>
      <c r="N42" s="123">
        <f t="shared" ca="1" si="4"/>
        <v>53820</v>
      </c>
      <c r="O42" s="123">
        <f t="shared" ca="1" si="4"/>
        <v>37800</v>
      </c>
      <c r="P42" s="123">
        <f t="shared" ca="1" si="4"/>
        <v>37800</v>
      </c>
      <c r="Q42" s="123">
        <f t="shared" ca="1" si="4"/>
        <v>37800</v>
      </c>
      <c r="R42" s="123">
        <f t="shared" ca="1" si="4"/>
        <v>37800</v>
      </c>
      <c r="S42" s="123">
        <f t="shared" ca="1" si="4"/>
        <v>48600</v>
      </c>
      <c r="T42" s="123">
        <f t="shared" ca="1" si="4"/>
        <v>53820</v>
      </c>
      <c r="U42" s="123">
        <f t="shared" ca="1" si="4"/>
        <v>35550</v>
      </c>
      <c r="V42" s="123">
        <f t="shared" ca="1" si="4"/>
        <v>37800</v>
      </c>
      <c r="W42" s="123">
        <f t="shared" ca="1" si="4"/>
        <v>35550</v>
      </c>
      <c r="X42" s="123">
        <f t="shared" ca="1" si="4"/>
        <v>35550</v>
      </c>
      <c r="Y42" s="123">
        <f t="shared" ca="1" si="4"/>
        <v>37800</v>
      </c>
      <c r="Z42" s="123">
        <f t="shared" ca="1" si="4"/>
        <v>48600</v>
      </c>
      <c r="AA42" s="123">
        <f t="shared" ca="1" si="4"/>
        <v>53820</v>
      </c>
      <c r="AB42" s="123">
        <f t="shared" ca="1" si="4"/>
        <v>37800</v>
      </c>
      <c r="AC42" s="123">
        <f t="shared" ca="1" si="4"/>
        <v>37800</v>
      </c>
      <c r="AD42" s="123">
        <f t="shared" ca="1" si="4"/>
        <v>37800</v>
      </c>
      <c r="AE42" s="123">
        <f t="shared" ca="1" si="4"/>
        <v>37800</v>
      </c>
      <c r="AF42" s="123">
        <f t="shared" ca="1" si="4"/>
        <v>37800</v>
      </c>
      <c r="AG42" s="123">
        <f t="shared" ca="1" si="4"/>
        <v>48600</v>
      </c>
      <c r="AH42" s="124">
        <f t="shared" ca="1" si="4"/>
        <v>53820</v>
      </c>
    </row>
    <row r="43" spans="1:35" x14ac:dyDescent="0.2">
      <c r="B43" s="320"/>
      <c r="C43" s="209" t="str">
        <f>$B$4&amp;"(単泊)"</f>
        <v>with SAUNA(単泊)</v>
      </c>
      <c r="D43" s="226" t="str">
        <f>IF(ISBLANK(D$39),"",D$39)</f>
        <v>Y</v>
      </c>
      <c r="E43" s="116" t="s">
        <v>27</v>
      </c>
      <c r="F43" s="116" t="s">
        <v>24</v>
      </c>
      <c r="G43" s="116" t="s">
        <v>11</v>
      </c>
      <c r="H43" s="116" t="s">
        <v>216</v>
      </c>
      <c r="I43" s="116" t="s">
        <v>218</v>
      </c>
      <c r="J43" s="116" t="s">
        <v>5</v>
      </c>
      <c r="K43" s="116" t="str">
        <f t="shared" ref="K43:AH43" si="5">IF(ISBLANK(K$39),"",K$39)</f>
        <v>C</v>
      </c>
      <c r="L43" s="116" t="str">
        <f t="shared" si="5"/>
        <v>G</v>
      </c>
      <c r="M43" s="116" t="str">
        <f t="shared" si="5"/>
        <v>I</v>
      </c>
      <c r="N43" s="116" t="str">
        <f t="shared" si="5"/>
        <v>I</v>
      </c>
      <c r="O43" s="116" t="str">
        <f t="shared" si="5"/>
        <v>C</v>
      </c>
      <c r="P43" s="116" t="str">
        <f t="shared" si="5"/>
        <v>C</v>
      </c>
      <c r="Q43" s="116" t="str">
        <f t="shared" si="5"/>
        <v>C</v>
      </c>
      <c r="R43" s="116" t="str">
        <f t="shared" si="5"/>
        <v>C</v>
      </c>
      <c r="S43" s="116" t="str">
        <f t="shared" si="5"/>
        <v>G</v>
      </c>
      <c r="T43" s="116" t="str">
        <f t="shared" si="5"/>
        <v>I</v>
      </c>
      <c r="U43" s="116" t="s">
        <v>5</v>
      </c>
      <c r="V43" s="116" t="s">
        <v>196</v>
      </c>
      <c r="W43" s="116" t="s">
        <v>5</v>
      </c>
      <c r="X43" s="116" t="s">
        <v>5</v>
      </c>
      <c r="Y43" s="116" t="str">
        <f t="shared" si="5"/>
        <v>C</v>
      </c>
      <c r="Z43" s="116" t="str">
        <f t="shared" si="5"/>
        <v>G</v>
      </c>
      <c r="AA43" s="116" t="str">
        <f t="shared" si="5"/>
        <v>I</v>
      </c>
      <c r="AB43" s="116" t="str">
        <f t="shared" si="5"/>
        <v>C</v>
      </c>
      <c r="AC43" s="116" t="str">
        <f t="shared" si="5"/>
        <v>C</v>
      </c>
      <c r="AD43" s="116" t="str">
        <f t="shared" si="5"/>
        <v>C</v>
      </c>
      <c r="AE43" s="116" t="str">
        <f t="shared" si="5"/>
        <v>C</v>
      </c>
      <c r="AF43" s="116" t="str">
        <f t="shared" si="5"/>
        <v>C</v>
      </c>
      <c r="AG43" s="116" t="str">
        <f t="shared" si="5"/>
        <v>G</v>
      </c>
      <c r="AH43" s="117" t="str">
        <f t="shared" si="5"/>
        <v>I</v>
      </c>
      <c r="AI43" s="13"/>
    </row>
    <row r="44" spans="1:35" x14ac:dyDescent="0.2">
      <c r="B44" s="320"/>
      <c r="C44" s="210" t="str">
        <f>$F$1</f>
        <v>WEB割</v>
      </c>
      <c r="D44" s="44" t="str">
        <f ca="1">IFERROR(IF(D65=0,"Close",(IFERROR(HLOOKUP(D43,$D$2:$BC$4,3,FALSE),""))),"")</f>
        <v>Close</v>
      </c>
      <c r="E44" s="44" t="str">
        <f t="shared" ref="E44:AH44" ca="1" si="6">IFERROR(IF(E65=0,"Close",(IFERROR(HLOOKUP(E43,$D$2:$BC$4,3,FALSE),""))),"")</f>
        <v>Close</v>
      </c>
      <c r="F44" s="44" t="str">
        <f t="shared" ca="1" si="6"/>
        <v>Close</v>
      </c>
      <c r="G44" s="44" t="str">
        <f t="shared" ca="1" si="6"/>
        <v>Close</v>
      </c>
      <c r="H44" s="44" t="str">
        <f t="shared" ca="1" si="6"/>
        <v>Close</v>
      </c>
      <c r="I44" s="44" t="str">
        <f t="shared" ca="1" si="6"/>
        <v>Close</v>
      </c>
      <c r="J44" s="44">
        <f t="shared" ca="1" si="6"/>
        <v>49500</v>
      </c>
      <c r="K44" s="44" t="str">
        <f t="shared" ca="1" si="6"/>
        <v>Close</v>
      </c>
      <c r="L44" s="44">
        <f t="shared" ca="1" si="6"/>
        <v>64000</v>
      </c>
      <c r="M44" s="44" t="str">
        <f t="shared" ca="1" si="6"/>
        <v>Close</v>
      </c>
      <c r="N44" s="44" t="str">
        <f t="shared" ca="1" si="6"/>
        <v>Close</v>
      </c>
      <c r="O44" s="44">
        <f t="shared" ca="1" si="6"/>
        <v>52000</v>
      </c>
      <c r="P44" s="44" t="str">
        <f t="shared" ca="1" si="6"/>
        <v>Close</v>
      </c>
      <c r="Q44" s="44" t="str">
        <f t="shared" ca="1" si="6"/>
        <v>Close</v>
      </c>
      <c r="R44" s="44">
        <f t="shared" ca="1" si="6"/>
        <v>52000</v>
      </c>
      <c r="S44" s="44">
        <f t="shared" ca="1" si="6"/>
        <v>64000</v>
      </c>
      <c r="T44" s="44" t="str">
        <f t="shared" ca="1" si="6"/>
        <v>Close</v>
      </c>
      <c r="U44" s="44" t="str">
        <f t="shared" ca="1" si="6"/>
        <v>Close</v>
      </c>
      <c r="V44" s="44" t="str">
        <f t="shared" ca="1" si="6"/>
        <v>Close</v>
      </c>
      <c r="W44" s="44">
        <f t="shared" ca="1" si="6"/>
        <v>49500</v>
      </c>
      <c r="X44" s="44">
        <f t="shared" ca="1" si="6"/>
        <v>49500</v>
      </c>
      <c r="Y44" s="44" t="str">
        <f t="shared" ca="1" si="6"/>
        <v>Close</v>
      </c>
      <c r="Z44" s="44" t="str">
        <f t="shared" ca="1" si="6"/>
        <v>Close</v>
      </c>
      <c r="AA44" s="44">
        <f t="shared" ca="1" si="6"/>
        <v>69800</v>
      </c>
      <c r="AB44" s="44">
        <f t="shared" ca="1" si="6"/>
        <v>52000</v>
      </c>
      <c r="AC44" s="44">
        <f t="shared" ca="1" si="6"/>
        <v>52000</v>
      </c>
      <c r="AD44" s="44">
        <f t="shared" ca="1" si="6"/>
        <v>52000</v>
      </c>
      <c r="AE44" s="44">
        <f t="shared" ca="1" si="6"/>
        <v>52000</v>
      </c>
      <c r="AF44" s="44">
        <f t="shared" ca="1" si="6"/>
        <v>52000</v>
      </c>
      <c r="AG44" s="44">
        <f t="shared" ca="1" si="6"/>
        <v>64000</v>
      </c>
      <c r="AH44" s="118">
        <f t="shared" ca="1" si="6"/>
        <v>69800</v>
      </c>
      <c r="AI44" s="13"/>
    </row>
    <row r="45" spans="1:35" x14ac:dyDescent="0.2">
      <c r="B45" s="320"/>
      <c r="C45" s="210" t="str">
        <f>$B$4&amp;"(連泊)"</f>
        <v>with SAUNA(連泊)</v>
      </c>
      <c r="D45" s="45" t="str">
        <f>IF(ISBLANK(D$41),"",D$41)</f>
        <v>Y</v>
      </c>
      <c r="E45" s="46" t="s">
        <v>27</v>
      </c>
      <c r="F45" s="46" t="s">
        <v>24</v>
      </c>
      <c r="G45" s="46" t="s">
        <v>11</v>
      </c>
      <c r="H45" s="46" t="s">
        <v>216</v>
      </c>
      <c r="I45" s="46" t="s">
        <v>218</v>
      </c>
      <c r="J45" s="46" t="s">
        <v>5</v>
      </c>
      <c r="K45" s="46" t="str">
        <f t="shared" ref="K45:AH45" si="7">IF(ISBLANK(K$41),"",K$41)</f>
        <v>C</v>
      </c>
      <c r="L45" s="46" t="str">
        <f t="shared" si="7"/>
        <v>G</v>
      </c>
      <c r="M45" s="46" t="str">
        <f t="shared" si="7"/>
        <v>I</v>
      </c>
      <c r="N45" s="46" t="str">
        <f t="shared" si="7"/>
        <v>I</v>
      </c>
      <c r="O45" s="46" t="str">
        <f t="shared" si="7"/>
        <v>C</v>
      </c>
      <c r="P45" s="46" t="str">
        <f t="shared" si="7"/>
        <v>C</v>
      </c>
      <c r="Q45" s="46" t="str">
        <f t="shared" si="7"/>
        <v>C</v>
      </c>
      <c r="R45" s="46" t="str">
        <f t="shared" si="7"/>
        <v>C</v>
      </c>
      <c r="S45" s="46" t="str">
        <f t="shared" si="7"/>
        <v>G</v>
      </c>
      <c r="T45" s="46" t="str">
        <f t="shared" si="7"/>
        <v>I</v>
      </c>
      <c r="U45" s="46" t="s">
        <v>5</v>
      </c>
      <c r="V45" s="46" t="s">
        <v>196</v>
      </c>
      <c r="W45" s="46" t="s">
        <v>5</v>
      </c>
      <c r="X45" s="46" t="s">
        <v>5</v>
      </c>
      <c r="Y45" s="46" t="str">
        <f t="shared" si="7"/>
        <v>C</v>
      </c>
      <c r="Z45" s="46" t="str">
        <f t="shared" si="7"/>
        <v>G</v>
      </c>
      <c r="AA45" s="46" t="str">
        <f t="shared" si="7"/>
        <v>I</v>
      </c>
      <c r="AB45" s="46" t="str">
        <f t="shared" si="7"/>
        <v>C</v>
      </c>
      <c r="AC45" s="46" t="str">
        <f t="shared" si="7"/>
        <v>C</v>
      </c>
      <c r="AD45" s="46" t="str">
        <f t="shared" si="7"/>
        <v>C</v>
      </c>
      <c r="AE45" s="46" t="str">
        <f t="shared" si="7"/>
        <v>C</v>
      </c>
      <c r="AF45" s="46" t="str">
        <f t="shared" si="7"/>
        <v>C</v>
      </c>
      <c r="AG45" s="46" t="str">
        <f t="shared" si="7"/>
        <v>G</v>
      </c>
      <c r="AH45" s="119" t="str">
        <f t="shared" si="7"/>
        <v>I</v>
      </c>
    </row>
    <row r="46" spans="1:35" ht="18" thickBot="1" x14ac:dyDescent="0.25">
      <c r="B46" s="320"/>
      <c r="C46" s="215" t="str">
        <f>$F$10</f>
        <v>連泊</v>
      </c>
      <c r="D46" s="120" t="str">
        <f ca="1">IFERROR(IF(D65=0,"Close",(IFERROR(HLOOKUP(D45,$D$11:$BC$14,3,FALSE),""))),"")</f>
        <v>Close</v>
      </c>
      <c r="E46" s="120" t="str">
        <f t="shared" ref="E46:AH46" ca="1" si="8">IFERROR(IF(E65=0,"Close",(IFERROR(HLOOKUP(E45,$D$11:$BC$14,3,FALSE),""))),"")</f>
        <v>Close</v>
      </c>
      <c r="F46" s="120" t="str">
        <f t="shared" ca="1" si="8"/>
        <v>Close</v>
      </c>
      <c r="G46" s="120" t="str">
        <f t="shared" ca="1" si="8"/>
        <v>Close</v>
      </c>
      <c r="H46" s="120" t="str">
        <f t="shared" ca="1" si="8"/>
        <v>Close</v>
      </c>
      <c r="I46" s="120" t="str">
        <f t="shared" ca="1" si="8"/>
        <v>Close</v>
      </c>
      <c r="J46" s="120">
        <f t="shared" ca="1" si="8"/>
        <v>44550</v>
      </c>
      <c r="K46" s="120" t="str">
        <f t="shared" ca="1" si="8"/>
        <v>Close</v>
      </c>
      <c r="L46" s="120">
        <f t="shared" ca="1" si="8"/>
        <v>57600</v>
      </c>
      <c r="M46" s="120" t="str">
        <f t="shared" ca="1" si="8"/>
        <v>Close</v>
      </c>
      <c r="N46" s="120" t="str">
        <f t="shared" ca="1" si="8"/>
        <v>Close</v>
      </c>
      <c r="O46" s="120">
        <f t="shared" ca="1" si="8"/>
        <v>46800</v>
      </c>
      <c r="P46" s="120" t="str">
        <f t="shared" ca="1" si="8"/>
        <v>Close</v>
      </c>
      <c r="Q46" s="120" t="str">
        <f t="shared" ca="1" si="8"/>
        <v>Close</v>
      </c>
      <c r="R46" s="120">
        <f t="shared" ca="1" si="8"/>
        <v>46800</v>
      </c>
      <c r="S46" s="120">
        <f t="shared" ca="1" si="8"/>
        <v>57600</v>
      </c>
      <c r="T46" s="120" t="str">
        <f t="shared" ca="1" si="8"/>
        <v>Close</v>
      </c>
      <c r="U46" s="120" t="str">
        <f t="shared" ca="1" si="8"/>
        <v>Close</v>
      </c>
      <c r="V46" s="120" t="str">
        <f t="shared" ca="1" si="8"/>
        <v>Close</v>
      </c>
      <c r="W46" s="120">
        <f t="shared" ca="1" si="8"/>
        <v>44550</v>
      </c>
      <c r="X46" s="120">
        <f t="shared" ca="1" si="8"/>
        <v>44550</v>
      </c>
      <c r="Y46" s="120" t="str">
        <f t="shared" ca="1" si="8"/>
        <v>Close</v>
      </c>
      <c r="Z46" s="120" t="str">
        <f t="shared" ca="1" si="8"/>
        <v>Close</v>
      </c>
      <c r="AA46" s="120">
        <f t="shared" ca="1" si="8"/>
        <v>62820</v>
      </c>
      <c r="AB46" s="120">
        <f t="shared" ca="1" si="8"/>
        <v>46800</v>
      </c>
      <c r="AC46" s="120">
        <f t="shared" ca="1" si="8"/>
        <v>46800</v>
      </c>
      <c r="AD46" s="120">
        <f t="shared" ca="1" si="8"/>
        <v>46800</v>
      </c>
      <c r="AE46" s="120">
        <f t="shared" ca="1" si="8"/>
        <v>46800</v>
      </c>
      <c r="AF46" s="120">
        <f t="shared" ca="1" si="8"/>
        <v>46800</v>
      </c>
      <c r="AG46" s="120">
        <f t="shared" ca="1" si="8"/>
        <v>57600</v>
      </c>
      <c r="AH46" s="121">
        <f t="shared" ca="1" si="8"/>
        <v>62820</v>
      </c>
    </row>
    <row r="47" spans="1:35" ht="18" hidden="1" thickBot="1" x14ac:dyDescent="0.25">
      <c r="B47" s="320"/>
      <c r="C47" s="209" t="str">
        <f>$B$5&amp;"(単泊)"</f>
        <v>0(単泊)</v>
      </c>
      <c r="D47" s="45" t="str">
        <f>IF(ISBLANK(D$39),"",D$39)</f>
        <v>Y</v>
      </c>
      <c r="E47" s="46" t="str">
        <f t="shared" ref="E47:AH47" si="9">IF(ISBLANK(E$39),"",E$39)</f>
        <v>X</v>
      </c>
      <c r="F47" s="46" t="str">
        <f t="shared" si="9"/>
        <v>U</v>
      </c>
      <c r="G47" s="46" t="str">
        <f t="shared" si="9"/>
        <v>H</v>
      </c>
      <c r="H47" s="46" t="s">
        <v>9</v>
      </c>
      <c r="I47" s="46" t="s">
        <v>7</v>
      </c>
      <c r="J47" s="46" t="str">
        <f t="shared" si="9"/>
        <v>B</v>
      </c>
      <c r="K47" s="46" t="str">
        <f t="shared" si="9"/>
        <v>C</v>
      </c>
      <c r="L47" s="46" t="str">
        <f t="shared" si="9"/>
        <v>G</v>
      </c>
      <c r="M47" s="46" t="str">
        <f t="shared" si="9"/>
        <v>I</v>
      </c>
      <c r="N47" s="46" t="str">
        <f t="shared" si="9"/>
        <v>I</v>
      </c>
      <c r="O47" s="46" t="str">
        <f t="shared" si="9"/>
        <v>C</v>
      </c>
      <c r="P47" s="46" t="str">
        <f t="shared" si="9"/>
        <v>C</v>
      </c>
      <c r="Q47" s="46" t="str">
        <f t="shared" si="9"/>
        <v>C</v>
      </c>
      <c r="R47" s="46" t="str">
        <f t="shared" si="9"/>
        <v>C</v>
      </c>
      <c r="S47" s="46" t="str">
        <f t="shared" si="9"/>
        <v>G</v>
      </c>
      <c r="T47" s="46" t="str">
        <f t="shared" si="9"/>
        <v>I</v>
      </c>
      <c r="U47" s="46" t="str">
        <f t="shared" si="9"/>
        <v>B</v>
      </c>
      <c r="V47" s="46" t="str">
        <f t="shared" si="9"/>
        <v>C</v>
      </c>
      <c r="W47" s="46" t="str">
        <f t="shared" si="9"/>
        <v>B</v>
      </c>
      <c r="X47" s="46" t="str">
        <f t="shared" si="9"/>
        <v>B</v>
      </c>
      <c r="Y47" s="46" t="str">
        <f t="shared" si="9"/>
        <v>C</v>
      </c>
      <c r="Z47" s="46" t="str">
        <f t="shared" si="9"/>
        <v>G</v>
      </c>
      <c r="AA47" s="46" t="str">
        <f t="shared" si="9"/>
        <v>I</v>
      </c>
      <c r="AB47" s="46" t="str">
        <f t="shared" si="9"/>
        <v>C</v>
      </c>
      <c r="AC47" s="46" t="str">
        <f t="shared" si="9"/>
        <v>C</v>
      </c>
      <c r="AD47" s="46" t="str">
        <f t="shared" si="9"/>
        <v>C</v>
      </c>
      <c r="AE47" s="46" t="str">
        <f t="shared" si="9"/>
        <v>C</v>
      </c>
      <c r="AF47" s="46" t="str">
        <f t="shared" si="9"/>
        <v>C</v>
      </c>
      <c r="AG47" s="46" t="str">
        <f t="shared" si="9"/>
        <v>G</v>
      </c>
      <c r="AH47" s="119" t="str">
        <f t="shared" si="9"/>
        <v>I</v>
      </c>
      <c r="AI47" s="13"/>
    </row>
    <row r="48" spans="1:35" ht="18" hidden="1" thickBot="1" x14ac:dyDescent="0.25">
      <c r="B48" s="320"/>
      <c r="C48" s="210" t="str">
        <f>$F$1</f>
        <v>WEB割</v>
      </c>
      <c r="D48" s="44">
        <f ca="1">IFERROR(IF(D66=0,"Close",(IFERROR(HLOOKUP(D47,$D$2:$BC$5,4,FALSE),""))),"")</f>
        <v>0</v>
      </c>
      <c r="E48" s="44">
        <f t="shared" ref="E48:AH48" ca="1" si="10">IFERROR(IF(E66=0,"Close",(IFERROR(HLOOKUP(E47,$D$2:$BC$5,4,FALSE),""))),"")</f>
        <v>0</v>
      </c>
      <c r="F48" s="44">
        <f t="shared" ca="1" si="10"/>
        <v>0</v>
      </c>
      <c r="G48" s="44">
        <f t="shared" ca="1" si="10"/>
        <v>0</v>
      </c>
      <c r="H48" s="44">
        <f t="shared" ca="1" si="10"/>
        <v>0</v>
      </c>
      <c r="I48" s="44">
        <f t="shared" ca="1" si="10"/>
        <v>0</v>
      </c>
      <c r="J48" s="44">
        <f t="shared" ca="1" si="10"/>
        <v>0</v>
      </c>
      <c r="K48" s="44">
        <f t="shared" ca="1" si="10"/>
        <v>0</v>
      </c>
      <c r="L48" s="44">
        <f t="shared" ca="1" si="10"/>
        <v>0</v>
      </c>
      <c r="M48" s="44">
        <f t="shared" ca="1" si="10"/>
        <v>0</v>
      </c>
      <c r="N48" s="44">
        <f t="shared" ca="1" si="10"/>
        <v>0</v>
      </c>
      <c r="O48" s="44">
        <f t="shared" ca="1" si="10"/>
        <v>0</v>
      </c>
      <c r="P48" s="44">
        <f t="shared" ca="1" si="10"/>
        <v>0</v>
      </c>
      <c r="Q48" s="44">
        <f t="shared" ca="1" si="10"/>
        <v>0</v>
      </c>
      <c r="R48" s="44">
        <f t="shared" ca="1" si="10"/>
        <v>0</v>
      </c>
      <c r="S48" s="44">
        <f t="shared" ca="1" si="10"/>
        <v>0</v>
      </c>
      <c r="T48" s="44">
        <f t="shared" ca="1" si="10"/>
        <v>0</v>
      </c>
      <c r="U48" s="44">
        <f t="shared" ca="1" si="10"/>
        <v>0</v>
      </c>
      <c r="V48" s="44">
        <f t="shared" ca="1" si="10"/>
        <v>0</v>
      </c>
      <c r="W48" s="44">
        <f t="shared" ca="1" si="10"/>
        <v>0</v>
      </c>
      <c r="X48" s="44">
        <f t="shared" ca="1" si="10"/>
        <v>0</v>
      </c>
      <c r="Y48" s="44">
        <f t="shared" ca="1" si="10"/>
        <v>0</v>
      </c>
      <c r="Z48" s="44">
        <f t="shared" ca="1" si="10"/>
        <v>0</v>
      </c>
      <c r="AA48" s="44">
        <f t="shared" ca="1" si="10"/>
        <v>0</v>
      </c>
      <c r="AB48" s="44">
        <f t="shared" ca="1" si="10"/>
        <v>0</v>
      </c>
      <c r="AC48" s="44">
        <f t="shared" ca="1" si="10"/>
        <v>0</v>
      </c>
      <c r="AD48" s="44">
        <f t="shared" ca="1" si="10"/>
        <v>0</v>
      </c>
      <c r="AE48" s="44">
        <f t="shared" ca="1" si="10"/>
        <v>0</v>
      </c>
      <c r="AF48" s="44">
        <f t="shared" ca="1" si="10"/>
        <v>0</v>
      </c>
      <c r="AG48" s="44">
        <f t="shared" ca="1" si="10"/>
        <v>0</v>
      </c>
      <c r="AH48" s="118">
        <f t="shared" ca="1" si="10"/>
        <v>0</v>
      </c>
      <c r="AI48" s="13"/>
    </row>
    <row r="49" spans="1:41" ht="18" hidden="1" thickBot="1" x14ac:dyDescent="0.25">
      <c r="B49" s="320"/>
      <c r="C49" s="210" t="str">
        <f>$B$5&amp;"(連泊)"</f>
        <v>0(連泊)</v>
      </c>
      <c r="D49" s="45" t="str">
        <f>IF(ISBLANK(D$41),"",D$41)</f>
        <v>Y</v>
      </c>
      <c r="E49" s="46" t="str">
        <f t="shared" ref="E49:AH49" si="11">IF(ISBLANK(E$41),"",E$41)</f>
        <v>X</v>
      </c>
      <c r="F49" s="46" t="str">
        <f t="shared" si="11"/>
        <v>U</v>
      </c>
      <c r="G49" s="46" t="str">
        <f t="shared" si="11"/>
        <v>H</v>
      </c>
      <c r="H49" s="46" t="s">
        <v>9</v>
      </c>
      <c r="I49" s="46" t="s">
        <v>7</v>
      </c>
      <c r="J49" s="46" t="str">
        <f t="shared" si="11"/>
        <v>B</v>
      </c>
      <c r="K49" s="46" t="str">
        <f t="shared" si="11"/>
        <v>C</v>
      </c>
      <c r="L49" s="46" t="str">
        <f t="shared" si="11"/>
        <v>G</v>
      </c>
      <c r="M49" s="46" t="str">
        <f t="shared" si="11"/>
        <v>I</v>
      </c>
      <c r="N49" s="46" t="str">
        <f t="shared" si="11"/>
        <v>I</v>
      </c>
      <c r="O49" s="46" t="str">
        <f t="shared" si="11"/>
        <v>C</v>
      </c>
      <c r="P49" s="46" t="str">
        <f t="shared" si="11"/>
        <v>C</v>
      </c>
      <c r="Q49" s="46" t="str">
        <f t="shared" si="11"/>
        <v>C</v>
      </c>
      <c r="R49" s="46" t="str">
        <f t="shared" si="11"/>
        <v>C</v>
      </c>
      <c r="S49" s="46" t="str">
        <f t="shared" si="11"/>
        <v>G</v>
      </c>
      <c r="T49" s="46" t="str">
        <f t="shared" si="11"/>
        <v>I</v>
      </c>
      <c r="U49" s="46" t="str">
        <f t="shared" si="11"/>
        <v>B</v>
      </c>
      <c r="V49" s="46" t="str">
        <f t="shared" si="11"/>
        <v>C</v>
      </c>
      <c r="W49" s="46" t="str">
        <f t="shared" si="11"/>
        <v>B</v>
      </c>
      <c r="X49" s="46" t="str">
        <f t="shared" si="11"/>
        <v>B</v>
      </c>
      <c r="Y49" s="46" t="str">
        <f t="shared" si="11"/>
        <v>C</v>
      </c>
      <c r="Z49" s="46" t="str">
        <f t="shared" si="11"/>
        <v>G</v>
      </c>
      <c r="AA49" s="46" t="str">
        <f t="shared" si="11"/>
        <v>I</v>
      </c>
      <c r="AB49" s="46" t="str">
        <f t="shared" si="11"/>
        <v>C</v>
      </c>
      <c r="AC49" s="46" t="str">
        <f t="shared" si="11"/>
        <v>C</v>
      </c>
      <c r="AD49" s="46" t="str">
        <f t="shared" si="11"/>
        <v>C</v>
      </c>
      <c r="AE49" s="46" t="str">
        <f t="shared" si="11"/>
        <v>C</v>
      </c>
      <c r="AF49" s="46" t="str">
        <f t="shared" si="11"/>
        <v>C</v>
      </c>
      <c r="AG49" s="46" t="str">
        <f t="shared" si="11"/>
        <v>G</v>
      </c>
      <c r="AH49" s="119" t="str">
        <f t="shared" si="11"/>
        <v>I</v>
      </c>
    </row>
    <row r="50" spans="1:41" ht="18" hidden="1" thickBot="1" x14ac:dyDescent="0.25">
      <c r="B50" s="320"/>
      <c r="C50" s="215" t="str">
        <f>$F$10</f>
        <v>連泊</v>
      </c>
      <c r="D50" s="120">
        <f ca="1">IFERROR(IF(D66=0,"Close",(IFERROR(HLOOKUP(D49,$D$11:$BC$14,4,FALSE),""))),"")</f>
        <v>0</v>
      </c>
      <c r="E50" s="120">
        <f t="shared" ref="E50:AH50" ca="1" si="12">IFERROR(IF(E66=0,"Close",(IFERROR(HLOOKUP(E49,$D$11:$BC$14,4,FALSE),""))),"")</f>
        <v>0</v>
      </c>
      <c r="F50" s="120">
        <f t="shared" ca="1" si="12"/>
        <v>0</v>
      </c>
      <c r="G50" s="120">
        <f t="shared" ca="1" si="12"/>
        <v>0</v>
      </c>
      <c r="H50" s="120">
        <f t="shared" ca="1" si="12"/>
        <v>0</v>
      </c>
      <c r="I50" s="120">
        <f t="shared" ca="1" si="12"/>
        <v>0</v>
      </c>
      <c r="J50" s="120">
        <f t="shared" ca="1" si="12"/>
        <v>0</v>
      </c>
      <c r="K50" s="120">
        <f t="shared" ca="1" si="12"/>
        <v>0</v>
      </c>
      <c r="L50" s="120">
        <f t="shared" ca="1" si="12"/>
        <v>0</v>
      </c>
      <c r="M50" s="120">
        <f t="shared" ca="1" si="12"/>
        <v>0</v>
      </c>
      <c r="N50" s="120">
        <f t="shared" ca="1" si="12"/>
        <v>0</v>
      </c>
      <c r="O50" s="120">
        <f t="shared" ca="1" si="12"/>
        <v>0</v>
      </c>
      <c r="P50" s="120">
        <f t="shared" ca="1" si="12"/>
        <v>0</v>
      </c>
      <c r="Q50" s="120">
        <f t="shared" ca="1" si="12"/>
        <v>0</v>
      </c>
      <c r="R50" s="120">
        <f t="shared" ca="1" si="12"/>
        <v>0</v>
      </c>
      <c r="S50" s="120">
        <f t="shared" ca="1" si="12"/>
        <v>0</v>
      </c>
      <c r="T50" s="120">
        <f t="shared" ca="1" si="12"/>
        <v>0</v>
      </c>
      <c r="U50" s="120">
        <f t="shared" ca="1" si="12"/>
        <v>0</v>
      </c>
      <c r="V50" s="120">
        <f t="shared" ca="1" si="12"/>
        <v>0</v>
      </c>
      <c r="W50" s="120">
        <f t="shared" ca="1" si="12"/>
        <v>0</v>
      </c>
      <c r="X50" s="120">
        <f t="shared" ca="1" si="12"/>
        <v>0</v>
      </c>
      <c r="Y50" s="120">
        <f t="shared" ca="1" si="12"/>
        <v>0</v>
      </c>
      <c r="Z50" s="120">
        <f t="shared" ca="1" si="12"/>
        <v>0</v>
      </c>
      <c r="AA50" s="120">
        <f t="shared" ca="1" si="12"/>
        <v>0</v>
      </c>
      <c r="AB50" s="120">
        <f t="shared" ca="1" si="12"/>
        <v>0</v>
      </c>
      <c r="AC50" s="120">
        <f t="shared" ca="1" si="12"/>
        <v>0</v>
      </c>
      <c r="AD50" s="120">
        <f t="shared" ca="1" si="12"/>
        <v>0</v>
      </c>
      <c r="AE50" s="120">
        <f t="shared" ca="1" si="12"/>
        <v>0</v>
      </c>
      <c r="AF50" s="120">
        <f t="shared" ca="1" si="12"/>
        <v>0</v>
      </c>
      <c r="AG50" s="120">
        <f t="shared" ca="1" si="12"/>
        <v>0</v>
      </c>
      <c r="AH50" s="121">
        <f t="shared" ca="1" si="12"/>
        <v>0</v>
      </c>
    </row>
    <row r="51" spans="1:41" ht="18" hidden="1" thickBot="1" x14ac:dyDescent="0.25">
      <c r="B51" s="320"/>
      <c r="C51" s="209" t="str">
        <f>$B$6&amp;"(単泊)"</f>
        <v>0(単泊)</v>
      </c>
      <c r="D51" s="45" t="str">
        <f>IF(ISBLANK(D$39),"",D$39)</f>
        <v>Y</v>
      </c>
      <c r="E51" s="46" t="str">
        <f t="shared" ref="E51:AH51" si="13">IF(ISBLANK(E$39),"",E$39)</f>
        <v>X</v>
      </c>
      <c r="F51" s="46" t="str">
        <f t="shared" si="13"/>
        <v>U</v>
      </c>
      <c r="G51" s="46" t="str">
        <f t="shared" si="13"/>
        <v>H</v>
      </c>
      <c r="H51" s="46" t="s">
        <v>9</v>
      </c>
      <c r="I51" s="46" t="s">
        <v>7</v>
      </c>
      <c r="J51" s="46" t="str">
        <f t="shared" si="13"/>
        <v>B</v>
      </c>
      <c r="K51" s="46" t="str">
        <f t="shared" si="13"/>
        <v>C</v>
      </c>
      <c r="L51" s="46" t="str">
        <f t="shared" si="13"/>
        <v>G</v>
      </c>
      <c r="M51" s="46" t="str">
        <f t="shared" si="13"/>
        <v>I</v>
      </c>
      <c r="N51" s="46" t="str">
        <f t="shared" si="13"/>
        <v>I</v>
      </c>
      <c r="O51" s="46" t="str">
        <f t="shared" si="13"/>
        <v>C</v>
      </c>
      <c r="P51" s="46" t="str">
        <f t="shared" si="13"/>
        <v>C</v>
      </c>
      <c r="Q51" s="46" t="str">
        <f t="shared" si="13"/>
        <v>C</v>
      </c>
      <c r="R51" s="46" t="str">
        <f t="shared" si="13"/>
        <v>C</v>
      </c>
      <c r="S51" s="46" t="str">
        <f t="shared" si="13"/>
        <v>G</v>
      </c>
      <c r="T51" s="46" t="str">
        <f t="shared" si="13"/>
        <v>I</v>
      </c>
      <c r="U51" s="46" t="str">
        <f t="shared" si="13"/>
        <v>B</v>
      </c>
      <c r="V51" s="46" t="str">
        <f t="shared" si="13"/>
        <v>C</v>
      </c>
      <c r="W51" s="46" t="str">
        <f t="shared" si="13"/>
        <v>B</v>
      </c>
      <c r="X51" s="46" t="str">
        <f t="shared" si="13"/>
        <v>B</v>
      </c>
      <c r="Y51" s="46" t="str">
        <f t="shared" si="13"/>
        <v>C</v>
      </c>
      <c r="Z51" s="46" t="str">
        <f t="shared" si="13"/>
        <v>G</v>
      </c>
      <c r="AA51" s="46" t="str">
        <f t="shared" si="13"/>
        <v>I</v>
      </c>
      <c r="AB51" s="46" t="str">
        <f t="shared" si="13"/>
        <v>C</v>
      </c>
      <c r="AC51" s="46" t="str">
        <f t="shared" si="13"/>
        <v>C</v>
      </c>
      <c r="AD51" s="46" t="str">
        <f t="shared" si="13"/>
        <v>C</v>
      </c>
      <c r="AE51" s="46" t="str">
        <f t="shared" si="13"/>
        <v>C</v>
      </c>
      <c r="AF51" s="46" t="str">
        <f t="shared" si="13"/>
        <v>C</v>
      </c>
      <c r="AG51" s="46" t="str">
        <f t="shared" si="13"/>
        <v>G</v>
      </c>
      <c r="AH51" s="119" t="str">
        <f t="shared" si="13"/>
        <v>I</v>
      </c>
      <c r="AI51" s="13"/>
    </row>
    <row r="52" spans="1:41" ht="18" hidden="1" thickBot="1" x14ac:dyDescent="0.25">
      <c r="B52" s="320"/>
      <c r="C52" s="210" t="str">
        <f>$F$1</f>
        <v>WEB割</v>
      </c>
      <c r="D52" s="44">
        <f ca="1">IFERROR(IF(D67=0,"Close",(IFERROR(HLOOKUP(D51,$D$2:$BC$6,5,FALSE),""))),"")</f>
        <v>0</v>
      </c>
      <c r="E52" s="44">
        <f t="shared" ref="E52:AH52" ca="1" si="14">IFERROR(IF(E67=0,"Close",(IFERROR(HLOOKUP(E51,$D$2:$BC$6,5,FALSE),""))),"")</f>
        <v>0</v>
      </c>
      <c r="F52" s="44">
        <f t="shared" ca="1" si="14"/>
        <v>0</v>
      </c>
      <c r="G52" s="44">
        <f t="shared" ca="1" si="14"/>
        <v>0</v>
      </c>
      <c r="H52" s="44">
        <f t="shared" ca="1" si="14"/>
        <v>0</v>
      </c>
      <c r="I52" s="44">
        <f t="shared" ca="1" si="14"/>
        <v>0</v>
      </c>
      <c r="J52" s="44">
        <f t="shared" ca="1" si="14"/>
        <v>0</v>
      </c>
      <c r="K52" s="44">
        <f t="shared" ca="1" si="14"/>
        <v>0</v>
      </c>
      <c r="L52" s="44">
        <f t="shared" ca="1" si="14"/>
        <v>0</v>
      </c>
      <c r="M52" s="44">
        <f t="shared" ca="1" si="14"/>
        <v>0</v>
      </c>
      <c r="N52" s="44">
        <f t="shared" ca="1" si="14"/>
        <v>0</v>
      </c>
      <c r="O52" s="44">
        <f t="shared" ca="1" si="14"/>
        <v>0</v>
      </c>
      <c r="P52" s="44">
        <f t="shared" ca="1" si="14"/>
        <v>0</v>
      </c>
      <c r="Q52" s="44">
        <f t="shared" ca="1" si="14"/>
        <v>0</v>
      </c>
      <c r="R52" s="44">
        <f t="shared" ca="1" si="14"/>
        <v>0</v>
      </c>
      <c r="S52" s="44">
        <f t="shared" ca="1" si="14"/>
        <v>0</v>
      </c>
      <c r="T52" s="44">
        <f t="shared" ca="1" si="14"/>
        <v>0</v>
      </c>
      <c r="U52" s="44">
        <f t="shared" ca="1" si="14"/>
        <v>0</v>
      </c>
      <c r="V52" s="44">
        <f t="shared" ca="1" si="14"/>
        <v>0</v>
      </c>
      <c r="W52" s="44">
        <f t="shared" ca="1" si="14"/>
        <v>0</v>
      </c>
      <c r="X52" s="44">
        <f t="shared" ca="1" si="14"/>
        <v>0</v>
      </c>
      <c r="Y52" s="44">
        <f t="shared" ca="1" si="14"/>
        <v>0</v>
      </c>
      <c r="Z52" s="44">
        <f t="shared" ca="1" si="14"/>
        <v>0</v>
      </c>
      <c r="AA52" s="44">
        <f t="shared" ca="1" si="14"/>
        <v>0</v>
      </c>
      <c r="AB52" s="44">
        <f t="shared" ca="1" si="14"/>
        <v>0</v>
      </c>
      <c r="AC52" s="44">
        <f t="shared" ca="1" si="14"/>
        <v>0</v>
      </c>
      <c r="AD52" s="44">
        <f t="shared" ca="1" si="14"/>
        <v>0</v>
      </c>
      <c r="AE52" s="44">
        <f t="shared" ca="1" si="14"/>
        <v>0</v>
      </c>
      <c r="AF52" s="44">
        <f t="shared" ca="1" si="14"/>
        <v>0</v>
      </c>
      <c r="AG52" s="44">
        <f t="shared" ca="1" si="14"/>
        <v>0</v>
      </c>
      <c r="AH52" s="118">
        <f t="shared" ca="1" si="14"/>
        <v>0</v>
      </c>
      <c r="AI52" s="13"/>
    </row>
    <row r="53" spans="1:41" ht="18" hidden="1" thickBot="1" x14ac:dyDescent="0.25">
      <c r="B53" s="320"/>
      <c r="C53" s="210" t="str">
        <f>$B$6&amp;"(連泊)"</f>
        <v>0(連泊)</v>
      </c>
      <c r="D53" s="45" t="str">
        <f>IF(ISBLANK(D$41),"",D$41)</f>
        <v>Y</v>
      </c>
      <c r="E53" s="46" t="str">
        <f t="shared" ref="E53:AH53" si="15">IF(ISBLANK(E$41),"",E$41)</f>
        <v>X</v>
      </c>
      <c r="F53" s="46" t="str">
        <f t="shared" si="15"/>
        <v>U</v>
      </c>
      <c r="G53" s="46" t="str">
        <f t="shared" si="15"/>
        <v>H</v>
      </c>
      <c r="H53" s="46" t="s">
        <v>9</v>
      </c>
      <c r="I53" s="46" t="s">
        <v>7</v>
      </c>
      <c r="J53" s="46" t="str">
        <f t="shared" si="15"/>
        <v>B</v>
      </c>
      <c r="K53" s="46" t="str">
        <f t="shared" si="15"/>
        <v>C</v>
      </c>
      <c r="L53" s="46" t="str">
        <f t="shared" si="15"/>
        <v>G</v>
      </c>
      <c r="M53" s="46" t="str">
        <f t="shared" si="15"/>
        <v>I</v>
      </c>
      <c r="N53" s="46" t="str">
        <f t="shared" si="15"/>
        <v>I</v>
      </c>
      <c r="O53" s="46" t="str">
        <f t="shared" si="15"/>
        <v>C</v>
      </c>
      <c r="P53" s="46" t="str">
        <f t="shared" si="15"/>
        <v>C</v>
      </c>
      <c r="Q53" s="46" t="str">
        <f t="shared" si="15"/>
        <v>C</v>
      </c>
      <c r="R53" s="46" t="str">
        <f t="shared" si="15"/>
        <v>C</v>
      </c>
      <c r="S53" s="46" t="str">
        <f t="shared" si="15"/>
        <v>G</v>
      </c>
      <c r="T53" s="46" t="str">
        <f t="shared" si="15"/>
        <v>I</v>
      </c>
      <c r="U53" s="46" t="str">
        <f t="shared" si="15"/>
        <v>B</v>
      </c>
      <c r="V53" s="46" t="str">
        <f t="shared" si="15"/>
        <v>C</v>
      </c>
      <c r="W53" s="46" t="str">
        <f t="shared" si="15"/>
        <v>B</v>
      </c>
      <c r="X53" s="46" t="str">
        <f t="shared" si="15"/>
        <v>B</v>
      </c>
      <c r="Y53" s="46" t="str">
        <f t="shared" si="15"/>
        <v>C</v>
      </c>
      <c r="Z53" s="46" t="str">
        <f t="shared" si="15"/>
        <v>G</v>
      </c>
      <c r="AA53" s="46" t="str">
        <f t="shared" si="15"/>
        <v>I</v>
      </c>
      <c r="AB53" s="46" t="str">
        <f t="shared" si="15"/>
        <v>C</v>
      </c>
      <c r="AC53" s="46" t="str">
        <f t="shared" si="15"/>
        <v>C</v>
      </c>
      <c r="AD53" s="46" t="str">
        <f t="shared" si="15"/>
        <v>C</v>
      </c>
      <c r="AE53" s="46" t="str">
        <f t="shared" si="15"/>
        <v>C</v>
      </c>
      <c r="AF53" s="46" t="str">
        <f t="shared" si="15"/>
        <v>C</v>
      </c>
      <c r="AG53" s="46" t="str">
        <f t="shared" si="15"/>
        <v>G</v>
      </c>
      <c r="AH53" s="119" t="str">
        <f t="shared" si="15"/>
        <v>I</v>
      </c>
    </row>
    <row r="54" spans="1:41" ht="18" hidden="1" thickBot="1" x14ac:dyDescent="0.25">
      <c r="B54" s="320"/>
      <c r="C54" s="215" t="str">
        <f>$F$10</f>
        <v>連泊</v>
      </c>
      <c r="D54" s="122">
        <f ca="1">IFERROR(IF(D67=0,"Close",(IFERROR(HLOOKUP(D53,$D$11:$BC$15,5,FALSE),""))),"")</f>
        <v>0</v>
      </c>
      <c r="E54" s="123">
        <f t="shared" ref="E54:AH54" ca="1" si="16">IFERROR(IF(E67=0,"Close",(IFERROR(HLOOKUP(E53,$D$11:$BC$15,5,FALSE),""))),"")</f>
        <v>0</v>
      </c>
      <c r="F54" s="123">
        <f t="shared" ca="1" si="16"/>
        <v>0</v>
      </c>
      <c r="G54" s="123">
        <f t="shared" ca="1" si="16"/>
        <v>0</v>
      </c>
      <c r="H54" s="123">
        <f t="shared" ca="1" si="16"/>
        <v>0</v>
      </c>
      <c r="I54" s="123">
        <f t="shared" ca="1" si="16"/>
        <v>0</v>
      </c>
      <c r="J54" s="123">
        <f t="shared" ca="1" si="16"/>
        <v>0</v>
      </c>
      <c r="K54" s="123">
        <f t="shared" ca="1" si="16"/>
        <v>0</v>
      </c>
      <c r="L54" s="123">
        <f t="shared" ca="1" si="16"/>
        <v>0</v>
      </c>
      <c r="M54" s="123">
        <f t="shared" ca="1" si="16"/>
        <v>0</v>
      </c>
      <c r="N54" s="123">
        <f t="shared" ca="1" si="16"/>
        <v>0</v>
      </c>
      <c r="O54" s="123">
        <f t="shared" ca="1" si="16"/>
        <v>0</v>
      </c>
      <c r="P54" s="123">
        <f t="shared" ca="1" si="16"/>
        <v>0</v>
      </c>
      <c r="Q54" s="123">
        <f t="shared" ca="1" si="16"/>
        <v>0</v>
      </c>
      <c r="R54" s="123">
        <f t="shared" ca="1" si="16"/>
        <v>0</v>
      </c>
      <c r="S54" s="123">
        <f t="shared" ca="1" si="16"/>
        <v>0</v>
      </c>
      <c r="T54" s="123">
        <f t="shared" ca="1" si="16"/>
        <v>0</v>
      </c>
      <c r="U54" s="123">
        <f t="shared" ca="1" si="16"/>
        <v>0</v>
      </c>
      <c r="V54" s="123">
        <f t="shared" ca="1" si="16"/>
        <v>0</v>
      </c>
      <c r="W54" s="123">
        <f t="shared" ca="1" si="16"/>
        <v>0</v>
      </c>
      <c r="X54" s="123">
        <f t="shared" ca="1" si="16"/>
        <v>0</v>
      </c>
      <c r="Y54" s="123">
        <f t="shared" ca="1" si="16"/>
        <v>0</v>
      </c>
      <c r="Z54" s="123">
        <f t="shared" ca="1" si="16"/>
        <v>0</v>
      </c>
      <c r="AA54" s="123">
        <f t="shared" ca="1" si="16"/>
        <v>0</v>
      </c>
      <c r="AB54" s="123">
        <f t="shared" ca="1" si="16"/>
        <v>0</v>
      </c>
      <c r="AC54" s="123">
        <f t="shared" ca="1" si="16"/>
        <v>0</v>
      </c>
      <c r="AD54" s="123">
        <f t="shared" ca="1" si="16"/>
        <v>0</v>
      </c>
      <c r="AE54" s="123">
        <f t="shared" ca="1" si="16"/>
        <v>0</v>
      </c>
      <c r="AF54" s="123">
        <f t="shared" ca="1" si="16"/>
        <v>0</v>
      </c>
      <c r="AG54" s="123">
        <f t="shared" ca="1" si="16"/>
        <v>0</v>
      </c>
      <c r="AH54" s="124">
        <f t="shared" ca="1" si="16"/>
        <v>0</v>
      </c>
    </row>
    <row r="55" spans="1:41" ht="18" hidden="1" thickBot="1" x14ac:dyDescent="0.25">
      <c r="B55" s="320"/>
      <c r="C55" s="209" t="str">
        <f>$B$7&amp;"(単泊)"</f>
        <v>0(単泊)</v>
      </c>
      <c r="D55" s="45" t="str">
        <f>IF(ISBLANK(D$39),"",D$39)</f>
        <v>Y</v>
      </c>
      <c r="E55" s="46" t="str">
        <f t="shared" ref="E55:AH55" si="17">IF(ISBLANK(E$39),"",E$39)</f>
        <v>X</v>
      </c>
      <c r="F55" s="46" t="str">
        <f t="shared" si="17"/>
        <v>U</v>
      </c>
      <c r="G55" s="46" t="str">
        <f t="shared" si="17"/>
        <v>H</v>
      </c>
      <c r="H55" s="46" t="str">
        <f t="shared" si="17"/>
        <v>H</v>
      </c>
      <c r="I55" s="46" t="str">
        <f t="shared" si="17"/>
        <v>E</v>
      </c>
      <c r="J55" s="46" t="str">
        <f t="shared" si="17"/>
        <v>B</v>
      </c>
      <c r="K55" s="46" t="str">
        <f t="shared" si="17"/>
        <v>C</v>
      </c>
      <c r="L55" s="46" t="str">
        <f t="shared" si="17"/>
        <v>G</v>
      </c>
      <c r="M55" s="46" t="str">
        <f t="shared" si="17"/>
        <v>I</v>
      </c>
      <c r="N55" s="46" t="str">
        <f t="shared" si="17"/>
        <v>I</v>
      </c>
      <c r="O55" s="46" t="str">
        <f t="shared" si="17"/>
        <v>C</v>
      </c>
      <c r="P55" s="46" t="str">
        <f t="shared" si="17"/>
        <v>C</v>
      </c>
      <c r="Q55" s="46" t="str">
        <f t="shared" si="17"/>
        <v>C</v>
      </c>
      <c r="R55" s="46" t="str">
        <f t="shared" si="17"/>
        <v>C</v>
      </c>
      <c r="S55" s="46" t="str">
        <f t="shared" si="17"/>
        <v>G</v>
      </c>
      <c r="T55" s="46" t="str">
        <f t="shared" si="17"/>
        <v>I</v>
      </c>
      <c r="U55" s="46" t="str">
        <f t="shared" si="17"/>
        <v>B</v>
      </c>
      <c r="V55" s="46" t="str">
        <f t="shared" si="17"/>
        <v>C</v>
      </c>
      <c r="W55" s="46" t="str">
        <f t="shared" si="17"/>
        <v>B</v>
      </c>
      <c r="X55" s="46" t="str">
        <f t="shared" si="17"/>
        <v>B</v>
      </c>
      <c r="Y55" s="46" t="str">
        <f t="shared" si="17"/>
        <v>C</v>
      </c>
      <c r="Z55" s="46" t="str">
        <f t="shared" si="17"/>
        <v>G</v>
      </c>
      <c r="AA55" s="46" t="str">
        <f t="shared" si="17"/>
        <v>I</v>
      </c>
      <c r="AB55" s="46" t="str">
        <f t="shared" si="17"/>
        <v>C</v>
      </c>
      <c r="AC55" s="46" t="str">
        <f t="shared" si="17"/>
        <v>C</v>
      </c>
      <c r="AD55" s="46" t="str">
        <f t="shared" si="17"/>
        <v>C</v>
      </c>
      <c r="AE55" s="46" t="str">
        <f t="shared" si="17"/>
        <v>C</v>
      </c>
      <c r="AF55" s="46" t="str">
        <f t="shared" si="17"/>
        <v>C</v>
      </c>
      <c r="AG55" s="46" t="str">
        <f t="shared" si="17"/>
        <v>G</v>
      </c>
      <c r="AH55" s="119" t="str">
        <f t="shared" si="17"/>
        <v>I</v>
      </c>
      <c r="AI55" s="13"/>
    </row>
    <row r="56" spans="1:41" ht="18" hidden="1" thickBot="1" x14ac:dyDescent="0.25">
      <c r="B56" s="320"/>
      <c r="C56" s="210" t="str">
        <f>$F$1</f>
        <v>WEB割</v>
      </c>
      <c r="D56" s="44">
        <f ca="1">IFERROR(IF(D68=0,"Close",(IFERROR(HLOOKUP(D55,$D$2:$BC$8,6,FALSE),""))),"")</f>
        <v>0</v>
      </c>
      <c r="E56" s="44">
        <f t="shared" ref="E56:AH56" ca="1" si="18">IFERROR(IF(E68=0,"Close",(IFERROR(HLOOKUP(E55,$D$2:$BC$8,6,FALSE),""))),"")</f>
        <v>0</v>
      </c>
      <c r="F56" s="44">
        <f t="shared" ca="1" si="18"/>
        <v>0</v>
      </c>
      <c r="G56" s="44">
        <f t="shared" ca="1" si="18"/>
        <v>0</v>
      </c>
      <c r="H56" s="44">
        <f t="shared" ca="1" si="18"/>
        <v>0</v>
      </c>
      <c r="I56" s="44">
        <f t="shared" ca="1" si="18"/>
        <v>0</v>
      </c>
      <c r="J56" s="44">
        <f t="shared" ca="1" si="18"/>
        <v>0</v>
      </c>
      <c r="K56" s="44">
        <f t="shared" ca="1" si="18"/>
        <v>0</v>
      </c>
      <c r="L56" s="44">
        <f t="shared" ca="1" si="18"/>
        <v>0</v>
      </c>
      <c r="M56" s="44">
        <f t="shared" ca="1" si="18"/>
        <v>0</v>
      </c>
      <c r="N56" s="44">
        <f t="shared" ca="1" si="18"/>
        <v>0</v>
      </c>
      <c r="O56" s="44">
        <f t="shared" ca="1" si="18"/>
        <v>0</v>
      </c>
      <c r="P56" s="44">
        <f t="shared" ca="1" si="18"/>
        <v>0</v>
      </c>
      <c r="Q56" s="44">
        <f t="shared" ca="1" si="18"/>
        <v>0</v>
      </c>
      <c r="R56" s="44">
        <f t="shared" ca="1" si="18"/>
        <v>0</v>
      </c>
      <c r="S56" s="44">
        <f t="shared" ca="1" si="18"/>
        <v>0</v>
      </c>
      <c r="T56" s="44">
        <f t="shared" ca="1" si="18"/>
        <v>0</v>
      </c>
      <c r="U56" s="44">
        <f t="shared" ca="1" si="18"/>
        <v>0</v>
      </c>
      <c r="V56" s="44">
        <f t="shared" ca="1" si="18"/>
        <v>0</v>
      </c>
      <c r="W56" s="44">
        <f t="shared" ca="1" si="18"/>
        <v>0</v>
      </c>
      <c r="X56" s="44">
        <f t="shared" ca="1" si="18"/>
        <v>0</v>
      </c>
      <c r="Y56" s="44">
        <f t="shared" ca="1" si="18"/>
        <v>0</v>
      </c>
      <c r="Z56" s="44">
        <f t="shared" ca="1" si="18"/>
        <v>0</v>
      </c>
      <c r="AA56" s="44">
        <f t="shared" ca="1" si="18"/>
        <v>0</v>
      </c>
      <c r="AB56" s="44">
        <f t="shared" ca="1" si="18"/>
        <v>0</v>
      </c>
      <c r="AC56" s="44">
        <f t="shared" ca="1" si="18"/>
        <v>0</v>
      </c>
      <c r="AD56" s="44">
        <f t="shared" ca="1" si="18"/>
        <v>0</v>
      </c>
      <c r="AE56" s="44">
        <f t="shared" ca="1" si="18"/>
        <v>0</v>
      </c>
      <c r="AF56" s="44">
        <f t="shared" ca="1" si="18"/>
        <v>0</v>
      </c>
      <c r="AG56" s="44">
        <f t="shared" ca="1" si="18"/>
        <v>0</v>
      </c>
      <c r="AH56" s="118">
        <f t="shared" ca="1" si="18"/>
        <v>0</v>
      </c>
      <c r="AI56" s="13"/>
    </row>
    <row r="57" spans="1:41" ht="18" hidden="1" thickBot="1" x14ac:dyDescent="0.25">
      <c r="B57" s="320"/>
      <c r="C57" s="210" t="str">
        <f>$B$7&amp;"(連泊)"</f>
        <v>0(連泊)</v>
      </c>
      <c r="D57" s="45" t="str">
        <f>IF(ISBLANK(D$41),"",D$41)</f>
        <v>Y</v>
      </c>
      <c r="E57" s="46" t="str">
        <f t="shared" ref="E57:AH57" si="19">IF(ISBLANK(E$41),"",E$41)</f>
        <v>X</v>
      </c>
      <c r="F57" s="46" t="str">
        <f t="shared" si="19"/>
        <v>U</v>
      </c>
      <c r="G57" s="46" t="str">
        <f t="shared" si="19"/>
        <v>H</v>
      </c>
      <c r="H57" s="46" t="str">
        <f t="shared" si="19"/>
        <v>H</v>
      </c>
      <c r="I57" s="46" t="str">
        <f t="shared" si="19"/>
        <v>E</v>
      </c>
      <c r="J57" s="46" t="str">
        <f t="shared" si="19"/>
        <v>B</v>
      </c>
      <c r="K57" s="46" t="str">
        <f t="shared" si="19"/>
        <v>C</v>
      </c>
      <c r="L57" s="46" t="str">
        <f t="shared" si="19"/>
        <v>G</v>
      </c>
      <c r="M57" s="46" t="str">
        <f t="shared" si="19"/>
        <v>I</v>
      </c>
      <c r="N57" s="46" t="str">
        <f t="shared" si="19"/>
        <v>I</v>
      </c>
      <c r="O57" s="46" t="str">
        <f t="shared" si="19"/>
        <v>C</v>
      </c>
      <c r="P57" s="46" t="str">
        <f t="shared" si="19"/>
        <v>C</v>
      </c>
      <c r="Q57" s="46" t="str">
        <f t="shared" si="19"/>
        <v>C</v>
      </c>
      <c r="R57" s="46" t="str">
        <f t="shared" si="19"/>
        <v>C</v>
      </c>
      <c r="S57" s="46" t="str">
        <f t="shared" si="19"/>
        <v>G</v>
      </c>
      <c r="T57" s="46" t="str">
        <f t="shared" si="19"/>
        <v>I</v>
      </c>
      <c r="U57" s="46" t="str">
        <f t="shared" si="19"/>
        <v>B</v>
      </c>
      <c r="V57" s="46" t="str">
        <f t="shared" si="19"/>
        <v>C</v>
      </c>
      <c r="W57" s="46" t="str">
        <f t="shared" si="19"/>
        <v>B</v>
      </c>
      <c r="X57" s="46" t="str">
        <f t="shared" si="19"/>
        <v>B</v>
      </c>
      <c r="Y57" s="46" t="str">
        <f t="shared" si="19"/>
        <v>C</v>
      </c>
      <c r="Z57" s="46" t="str">
        <f t="shared" si="19"/>
        <v>G</v>
      </c>
      <c r="AA57" s="46" t="str">
        <f t="shared" si="19"/>
        <v>I</v>
      </c>
      <c r="AB57" s="46" t="str">
        <f t="shared" si="19"/>
        <v>C</v>
      </c>
      <c r="AC57" s="46" t="str">
        <f t="shared" si="19"/>
        <v>C</v>
      </c>
      <c r="AD57" s="46" t="str">
        <f t="shared" si="19"/>
        <v>C</v>
      </c>
      <c r="AE57" s="46" t="str">
        <f t="shared" si="19"/>
        <v>C</v>
      </c>
      <c r="AF57" s="46" t="str">
        <f t="shared" si="19"/>
        <v>C</v>
      </c>
      <c r="AG57" s="46" t="str">
        <f t="shared" si="19"/>
        <v>G</v>
      </c>
      <c r="AH57" s="119" t="str">
        <f t="shared" si="19"/>
        <v>I</v>
      </c>
    </row>
    <row r="58" spans="1:41" ht="18" hidden="1" thickBot="1" x14ac:dyDescent="0.25">
      <c r="B58" s="320"/>
      <c r="C58" s="215" t="str">
        <f>$F$10</f>
        <v>連泊</v>
      </c>
      <c r="D58" s="122">
        <f ca="1">IFERROR(IF(D68=0,"Close",(IFERROR(HLOOKUP(D57,$D$11:$BC$17,6,FALSE),""))),"")</f>
        <v>0</v>
      </c>
      <c r="E58" s="123">
        <f t="shared" ref="E58:AH58" ca="1" si="20">IFERROR(IF(E68=0,"Close",(IFERROR(HLOOKUP(E57,$D$11:$BC$17,6,FALSE),""))),"")</f>
        <v>0</v>
      </c>
      <c r="F58" s="123">
        <f t="shared" ca="1" si="20"/>
        <v>0</v>
      </c>
      <c r="G58" s="123">
        <f t="shared" ca="1" si="20"/>
        <v>0</v>
      </c>
      <c r="H58" s="123">
        <f t="shared" ca="1" si="20"/>
        <v>0</v>
      </c>
      <c r="I58" s="123">
        <f t="shared" ca="1" si="20"/>
        <v>0</v>
      </c>
      <c r="J58" s="123">
        <f t="shared" ca="1" si="20"/>
        <v>0</v>
      </c>
      <c r="K58" s="123">
        <f t="shared" ca="1" si="20"/>
        <v>0</v>
      </c>
      <c r="L58" s="123">
        <f t="shared" ca="1" si="20"/>
        <v>0</v>
      </c>
      <c r="M58" s="123">
        <f t="shared" ca="1" si="20"/>
        <v>0</v>
      </c>
      <c r="N58" s="123">
        <f t="shared" ca="1" si="20"/>
        <v>0</v>
      </c>
      <c r="O58" s="123">
        <f t="shared" ca="1" si="20"/>
        <v>0</v>
      </c>
      <c r="P58" s="123">
        <f t="shared" ca="1" si="20"/>
        <v>0</v>
      </c>
      <c r="Q58" s="123">
        <f t="shared" ca="1" si="20"/>
        <v>0</v>
      </c>
      <c r="R58" s="123">
        <f t="shared" ca="1" si="20"/>
        <v>0</v>
      </c>
      <c r="S58" s="123">
        <f t="shared" ca="1" si="20"/>
        <v>0</v>
      </c>
      <c r="T58" s="123">
        <f t="shared" ca="1" si="20"/>
        <v>0</v>
      </c>
      <c r="U58" s="123">
        <f t="shared" ca="1" si="20"/>
        <v>0</v>
      </c>
      <c r="V58" s="123">
        <f t="shared" ca="1" si="20"/>
        <v>0</v>
      </c>
      <c r="W58" s="123">
        <f t="shared" ca="1" si="20"/>
        <v>0</v>
      </c>
      <c r="X58" s="123">
        <f t="shared" ca="1" si="20"/>
        <v>0</v>
      </c>
      <c r="Y58" s="123">
        <f t="shared" ca="1" si="20"/>
        <v>0</v>
      </c>
      <c r="Z58" s="123">
        <f t="shared" ca="1" si="20"/>
        <v>0</v>
      </c>
      <c r="AA58" s="123">
        <f t="shared" ca="1" si="20"/>
        <v>0</v>
      </c>
      <c r="AB58" s="123">
        <f t="shared" ca="1" si="20"/>
        <v>0</v>
      </c>
      <c r="AC58" s="123">
        <f t="shared" ca="1" si="20"/>
        <v>0</v>
      </c>
      <c r="AD58" s="123">
        <f t="shared" ca="1" si="20"/>
        <v>0</v>
      </c>
      <c r="AE58" s="123">
        <f t="shared" ca="1" si="20"/>
        <v>0</v>
      </c>
      <c r="AF58" s="123">
        <f t="shared" ca="1" si="20"/>
        <v>0</v>
      </c>
      <c r="AG58" s="123">
        <f t="shared" ca="1" si="20"/>
        <v>0</v>
      </c>
      <c r="AH58" s="124">
        <f t="shared" ca="1" si="20"/>
        <v>0</v>
      </c>
    </row>
    <row r="59" spans="1:41" ht="18" hidden="1" thickBot="1" x14ac:dyDescent="0.25">
      <c r="B59" s="320"/>
      <c r="C59" s="209" t="str">
        <f>$B$8&amp;"(単泊)"</f>
        <v>0(単泊)</v>
      </c>
      <c r="D59" s="115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7"/>
      <c r="AI59" s="13"/>
    </row>
    <row r="60" spans="1:41" ht="18" hidden="1" thickBot="1" x14ac:dyDescent="0.25">
      <c r="B60" s="320"/>
      <c r="C60" s="210" t="str">
        <f>$F$1</f>
        <v>WEB割</v>
      </c>
      <c r="D60" s="44" t="str">
        <f ca="1">IFERROR(IF(D69=0,"Close",(IFERROR(HLOOKUP(D59,$D$2:$BC$8,7,FALSE),""))),"")</f>
        <v/>
      </c>
      <c r="E60" s="44" t="str">
        <f t="shared" ref="E60:AH60" ca="1" si="21">IFERROR(IF(E69=0,"Close",(IFERROR(HLOOKUP(E59,$D$2:$BC$8,7,FALSE),""))),"")</f>
        <v/>
      </c>
      <c r="F60" s="44" t="str">
        <f t="shared" ca="1" si="21"/>
        <v/>
      </c>
      <c r="G60" s="44" t="str">
        <f t="shared" ca="1" si="21"/>
        <v/>
      </c>
      <c r="H60" s="44" t="str">
        <f t="shared" ca="1" si="21"/>
        <v/>
      </c>
      <c r="I60" s="44" t="str">
        <f t="shared" ca="1" si="21"/>
        <v/>
      </c>
      <c r="J60" s="44" t="str">
        <f t="shared" ca="1" si="21"/>
        <v/>
      </c>
      <c r="K60" s="44" t="str">
        <f t="shared" ca="1" si="21"/>
        <v/>
      </c>
      <c r="L60" s="44" t="str">
        <f t="shared" ca="1" si="21"/>
        <v/>
      </c>
      <c r="M60" s="44" t="str">
        <f t="shared" ca="1" si="21"/>
        <v/>
      </c>
      <c r="N60" s="44" t="str">
        <f t="shared" ca="1" si="21"/>
        <v/>
      </c>
      <c r="O60" s="44" t="str">
        <f t="shared" ca="1" si="21"/>
        <v/>
      </c>
      <c r="P60" s="44" t="str">
        <f t="shared" ca="1" si="21"/>
        <v/>
      </c>
      <c r="Q60" s="44" t="str">
        <f t="shared" ca="1" si="21"/>
        <v/>
      </c>
      <c r="R60" s="44" t="str">
        <f t="shared" ca="1" si="21"/>
        <v/>
      </c>
      <c r="S60" s="44" t="str">
        <f t="shared" ca="1" si="21"/>
        <v/>
      </c>
      <c r="T60" s="44" t="str">
        <f t="shared" ca="1" si="21"/>
        <v/>
      </c>
      <c r="U60" s="44" t="str">
        <f t="shared" ca="1" si="21"/>
        <v/>
      </c>
      <c r="V60" s="44" t="str">
        <f t="shared" ca="1" si="21"/>
        <v/>
      </c>
      <c r="W60" s="44" t="str">
        <f t="shared" ca="1" si="21"/>
        <v/>
      </c>
      <c r="X60" s="44" t="str">
        <f t="shared" ca="1" si="21"/>
        <v/>
      </c>
      <c r="Y60" s="44" t="str">
        <f t="shared" ca="1" si="21"/>
        <v/>
      </c>
      <c r="Z60" s="44" t="str">
        <f t="shared" ca="1" si="21"/>
        <v/>
      </c>
      <c r="AA60" s="44" t="str">
        <f t="shared" ca="1" si="21"/>
        <v/>
      </c>
      <c r="AB60" s="44" t="str">
        <f t="shared" ca="1" si="21"/>
        <v/>
      </c>
      <c r="AC60" s="44" t="str">
        <f t="shared" ca="1" si="21"/>
        <v/>
      </c>
      <c r="AD60" s="44" t="str">
        <f t="shared" ca="1" si="21"/>
        <v/>
      </c>
      <c r="AE60" s="44" t="str">
        <f t="shared" ca="1" si="21"/>
        <v/>
      </c>
      <c r="AF60" s="44" t="str">
        <f t="shared" ca="1" si="21"/>
        <v/>
      </c>
      <c r="AG60" s="44" t="str">
        <f t="shared" ca="1" si="21"/>
        <v/>
      </c>
      <c r="AH60" s="118" t="str">
        <f t="shared" ca="1" si="21"/>
        <v/>
      </c>
      <c r="AI60" s="13"/>
    </row>
    <row r="61" spans="1:41" ht="18" hidden="1" thickBot="1" x14ac:dyDescent="0.25">
      <c r="B61" s="320"/>
      <c r="C61" s="210" t="str">
        <f>$B$8&amp;"(連泊)"</f>
        <v>0(連泊)</v>
      </c>
      <c r="D61" s="45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119"/>
    </row>
    <row r="62" spans="1:41" ht="18" hidden="1" thickBot="1" x14ac:dyDescent="0.25">
      <c r="B62" s="320"/>
      <c r="C62" s="216" t="str">
        <f>$F$10</f>
        <v>連泊</v>
      </c>
      <c r="D62" s="122" t="str">
        <f ca="1">IFERROR(IF(D69=0,"Close",(IFERROR(HLOOKUP(D61,$D$11:$BC$17,7,FALSE),""))),"")</f>
        <v/>
      </c>
      <c r="E62" s="123" t="str">
        <f t="shared" ref="E62:AH62" ca="1" si="22">IFERROR(IF(E69=0,"Close",(IFERROR(HLOOKUP(E61,$D$11:$BC$17,7,FALSE),""))),"")</f>
        <v/>
      </c>
      <c r="F62" s="123" t="str">
        <f t="shared" ca="1" si="22"/>
        <v/>
      </c>
      <c r="G62" s="123" t="str">
        <f t="shared" ca="1" si="22"/>
        <v/>
      </c>
      <c r="H62" s="123" t="str">
        <f t="shared" ca="1" si="22"/>
        <v/>
      </c>
      <c r="I62" s="123" t="str">
        <f t="shared" ca="1" si="22"/>
        <v/>
      </c>
      <c r="J62" s="123" t="str">
        <f t="shared" ca="1" si="22"/>
        <v/>
      </c>
      <c r="K62" s="123" t="str">
        <f t="shared" ca="1" si="22"/>
        <v/>
      </c>
      <c r="L62" s="123" t="str">
        <f t="shared" ca="1" si="22"/>
        <v/>
      </c>
      <c r="M62" s="123" t="str">
        <f t="shared" ca="1" si="22"/>
        <v/>
      </c>
      <c r="N62" s="123" t="str">
        <f t="shared" ca="1" si="22"/>
        <v/>
      </c>
      <c r="O62" s="123" t="str">
        <f t="shared" ca="1" si="22"/>
        <v/>
      </c>
      <c r="P62" s="123" t="str">
        <f t="shared" ca="1" si="22"/>
        <v/>
      </c>
      <c r="Q62" s="123" t="str">
        <f t="shared" ca="1" si="22"/>
        <v/>
      </c>
      <c r="R62" s="123" t="str">
        <f t="shared" ca="1" si="22"/>
        <v/>
      </c>
      <c r="S62" s="123" t="str">
        <f t="shared" ca="1" si="22"/>
        <v/>
      </c>
      <c r="T62" s="123" t="str">
        <f t="shared" ca="1" si="22"/>
        <v/>
      </c>
      <c r="U62" s="123" t="str">
        <f t="shared" ca="1" si="22"/>
        <v/>
      </c>
      <c r="V62" s="123" t="str">
        <f t="shared" ca="1" si="22"/>
        <v/>
      </c>
      <c r="W62" s="123" t="str">
        <f t="shared" ca="1" si="22"/>
        <v/>
      </c>
      <c r="X62" s="123" t="str">
        <f t="shared" ca="1" si="22"/>
        <v/>
      </c>
      <c r="Y62" s="123" t="str">
        <f t="shared" ca="1" si="22"/>
        <v/>
      </c>
      <c r="Z62" s="123" t="str">
        <f t="shared" ca="1" si="22"/>
        <v/>
      </c>
      <c r="AA62" s="123" t="str">
        <f t="shared" ca="1" si="22"/>
        <v/>
      </c>
      <c r="AB62" s="123" t="str">
        <f t="shared" ca="1" si="22"/>
        <v/>
      </c>
      <c r="AC62" s="123" t="str">
        <f t="shared" ca="1" si="22"/>
        <v/>
      </c>
      <c r="AD62" s="123" t="str">
        <f t="shared" ca="1" si="22"/>
        <v/>
      </c>
      <c r="AE62" s="123" t="str">
        <f t="shared" ca="1" si="22"/>
        <v/>
      </c>
      <c r="AF62" s="123" t="str">
        <f t="shared" ca="1" si="22"/>
        <v/>
      </c>
      <c r="AG62" s="123" t="str">
        <f t="shared" ca="1" si="22"/>
        <v/>
      </c>
      <c r="AH62" s="124" t="str">
        <f t="shared" ca="1" si="22"/>
        <v/>
      </c>
    </row>
    <row r="63" spans="1:41" x14ac:dyDescent="0.2">
      <c r="B63" s="320"/>
      <c r="C63" s="223" t="s">
        <v>61</v>
      </c>
      <c r="D63" s="224">
        <f ca="1">IFERROR(D77/(D77+D70),0)</f>
        <v>0.6428571428571429</v>
      </c>
      <c r="E63" s="224">
        <f t="shared" ref="E63:AH63" ca="1" si="23">IFERROR(E77/(E77+E70),0)</f>
        <v>0.9285714285714286</v>
      </c>
      <c r="F63" s="224">
        <f t="shared" ca="1" si="23"/>
        <v>0.7857142857142857</v>
      </c>
      <c r="G63" s="224">
        <f t="shared" ca="1" si="23"/>
        <v>1</v>
      </c>
      <c r="H63" s="224">
        <f t="shared" ca="1" si="23"/>
        <v>0.5714285714285714</v>
      </c>
      <c r="I63" s="224">
        <f t="shared" ca="1" si="23"/>
        <v>0.42857142857142855</v>
      </c>
      <c r="J63" s="224">
        <f t="shared" ca="1" si="23"/>
        <v>0.14285714285714285</v>
      </c>
      <c r="K63" s="224">
        <f t="shared" ca="1" si="23"/>
        <v>0.2857142857142857</v>
      </c>
      <c r="L63" s="224">
        <f t="shared" ca="1" si="23"/>
        <v>0.14285714285714285</v>
      </c>
      <c r="M63" s="224">
        <f t="shared" ca="1" si="23"/>
        <v>0.35714285714285715</v>
      </c>
      <c r="N63" s="224">
        <f t="shared" ca="1" si="23"/>
        <v>0.35714285714285715</v>
      </c>
      <c r="O63" s="224">
        <f t="shared" ca="1" si="23"/>
        <v>7.1428571428571425E-2</v>
      </c>
      <c r="P63" s="224">
        <f t="shared" ca="1" si="23"/>
        <v>0.21428571428571427</v>
      </c>
      <c r="Q63" s="224">
        <f t="shared" ca="1" si="23"/>
        <v>0.21428571428571427</v>
      </c>
      <c r="R63" s="224">
        <f t="shared" ca="1" si="23"/>
        <v>0.14285714285714285</v>
      </c>
      <c r="S63" s="224">
        <f t="shared" ca="1" si="23"/>
        <v>7.1428571428571425E-2</v>
      </c>
      <c r="T63" s="224">
        <f t="shared" ca="1" si="23"/>
        <v>0.14285714285714285</v>
      </c>
      <c r="U63" s="224">
        <f t="shared" ca="1" si="23"/>
        <v>0.21428571428571427</v>
      </c>
      <c r="V63" s="224">
        <f t="shared" ca="1" si="23"/>
        <v>0.2857142857142857</v>
      </c>
      <c r="W63" s="224">
        <f t="shared" ca="1" si="23"/>
        <v>7.1428571428571425E-2</v>
      </c>
      <c r="X63" s="224">
        <f t="shared" ca="1" si="23"/>
        <v>0.14285714285714285</v>
      </c>
      <c r="Y63" s="224">
        <f t="shared" ca="1" si="23"/>
        <v>0.35714285714285715</v>
      </c>
      <c r="Z63" s="224">
        <f t="shared" ca="1" si="23"/>
        <v>0.2857142857142857</v>
      </c>
      <c r="AA63" s="224">
        <f t="shared" ca="1" si="23"/>
        <v>0.35714285714285715</v>
      </c>
      <c r="AB63" s="224">
        <f t="shared" ca="1" si="23"/>
        <v>0.21428571428571427</v>
      </c>
      <c r="AC63" s="224">
        <f t="shared" ca="1" si="23"/>
        <v>0</v>
      </c>
      <c r="AD63" s="224">
        <f t="shared" ca="1" si="23"/>
        <v>0.21428571428571427</v>
      </c>
      <c r="AE63" s="224">
        <f t="shared" ca="1" si="23"/>
        <v>0.21428571428571427</v>
      </c>
      <c r="AF63" s="224">
        <f t="shared" ca="1" si="23"/>
        <v>0.21428571428571427</v>
      </c>
      <c r="AG63" s="224">
        <f t="shared" ca="1" si="23"/>
        <v>0.14285714285714285</v>
      </c>
      <c r="AH63" s="225">
        <f t="shared" ca="1" si="23"/>
        <v>0</v>
      </c>
      <c r="AI63" s="80">
        <f t="shared" ref="AI63" ca="1" si="24">AI77/(AI77+AI70)</f>
        <v>0.29723502304147464</v>
      </c>
      <c r="AJ63" s="4" t="s">
        <v>131</v>
      </c>
      <c r="AL63" s="4" t="s">
        <v>102</v>
      </c>
      <c r="AM63" s="13">
        <v>0</v>
      </c>
    </row>
    <row r="64" spans="1:41" ht="18" customHeight="1" collapsed="1" x14ac:dyDescent="0.2">
      <c r="A64" s="4">
        <v>2</v>
      </c>
      <c r="B64" s="320"/>
      <c r="C64" s="217" t="str">
        <f>B3&amp;"(残室数)"</f>
        <v>ラグジュアリープールヴィラ(残室数)</v>
      </c>
      <c r="D64" s="103">
        <f ca="1">IFERROR(IF(D$19&lt;2,"",VLOOKUP($C64,在庫!$B$4:$SS$16,D$19,0)),"")</f>
        <v>5</v>
      </c>
      <c r="E64" s="104">
        <f ca="1">IFERROR(IF(E$19&lt;2,"",VLOOKUP($C64,在庫!$B$4:$SS$16,E$19,0)),"")</f>
        <v>1</v>
      </c>
      <c r="F64" s="104">
        <f ca="1">IFERROR(IF(F$19&lt;2,"",VLOOKUP($C64,在庫!$B$4:$SS$16,F$19,0)),"")</f>
        <v>3</v>
      </c>
      <c r="G64" s="104">
        <f ca="1">IFERROR(IF(G$19&lt;2,"",VLOOKUP($C64,在庫!$B$4:$SS$16,G$19,0)),"")</f>
        <v>0</v>
      </c>
      <c r="H64" s="104">
        <f ca="1">IFERROR(IF(H$19&lt;2,"",VLOOKUP($C64,在庫!$B$4:$SS$16,H$19,0)),"")</f>
        <v>6</v>
      </c>
      <c r="I64" s="104">
        <f ca="1">IFERROR(IF(I$19&lt;2,"",VLOOKUP($C64,在庫!$B$4:$SS$16,I$19,0)),"")</f>
        <v>8</v>
      </c>
      <c r="J64" s="104">
        <f ca="1">IFERROR(IF(J$19&lt;2,"",VLOOKUP($C64,在庫!$B$4:$SS$16,J$19,0)),"")</f>
        <v>11</v>
      </c>
      <c r="K64" s="104">
        <f ca="1">IFERROR(IF(K$19&lt;2,"",VLOOKUP($C64,在庫!$B$4:$SS$16,K$19,0)),"")</f>
        <v>10</v>
      </c>
      <c r="L64" s="104">
        <f ca="1">IFERROR(IF(L$19&lt;2,"",VLOOKUP($C64,在庫!$B$4:$SS$16,L$19,0)),"")</f>
        <v>11</v>
      </c>
      <c r="M64" s="104">
        <f ca="1">IFERROR(IF(M$19&lt;2,"",VLOOKUP($C64,在庫!$B$4:$SS$16,M$19,0)),"")</f>
        <v>9</v>
      </c>
      <c r="N64" s="104">
        <f ca="1">IFERROR(IF(N$19&lt;2,"",VLOOKUP($C64,在庫!$B$4:$SS$16,N$19,0)),"")</f>
        <v>9</v>
      </c>
      <c r="O64" s="104">
        <f ca="1">IFERROR(IF(O$19&lt;2,"",VLOOKUP($C64,在庫!$B$4:$SS$16,O$19,0)),"")</f>
        <v>12</v>
      </c>
      <c r="P64" s="104">
        <f ca="1">IFERROR(IF(P$19&lt;2,"",VLOOKUP($C64,在庫!$B$4:$SS$16,P$19,0)),"")</f>
        <v>11</v>
      </c>
      <c r="Q64" s="104">
        <f ca="1">IFERROR(IF(Q$19&lt;2,"",VLOOKUP($C64,在庫!$B$4:$SS$16,Q$19,0)),"")</f>
        <v>11</v>
      </c>
      <c r="R64" s="104">
        <f ca="1">IFERROR(IF(R$19&lt;2,"",VLOOKUP($C64,在庫!$B$4:$SS$16,R$19,0)),"")</f>
        <v>11</v>
      </c>
      <c r="S64" s="104">
        <f ca="1">IFERROR(IF(S$19&lt;2,"",VLOOKUP($C64,在庫!$B$4:$SS$16,S$19,0)),"")</f>
        <v>12</v>
      </c>
      <c r="T64" s="104">
        <f ca="1">IFERROR(IF(T$19&lt;2,"",VLOOKUP($C64,在庫!$B$4:$SS$16,T$19,0)),"")</f>
        <v>12</v>
      </c>
      <c r="U64" s="104">
        <f ca="1">IFERROR(IF(U$19&lt;2,"",VLOOKUP($C64,在庫!$B$4:$SS$16,U$19,0)),"")</f>
        <v>11</v>
      </c>
      <c r="V64" s="104">
        <f ca="1">IFERROR(IF(V$19&lt;2,"",VLOOKUP($C64,在庫!$B$4:$SS$16,V$19,0)),"")</f>
        <v>10</v>
      </c>
      <c r="W64" s="104">
        <f ca="1">IFERROR(IF(W$19&lt;2,"",VLOOKUP($C64,在庫!$B$4:$SS$16,W$19,0)),"")</f>
        <v>12</v>
      </c>
      <c r="X64" s="104">
        <f ca="1">IFERROR(IF(X$19&lt;2,"",VLOOKUP($C64,在庫!$B$4:$SS$16,X$19,0)),"")</f>
        <v>11</v>
      </c>
      <c r="Y64" s="104">
        <f ca="1">IFERROR(IF(Y$19&lt;2,"",VLOOKUP($C64,在庫!$B$4:$SS$16,Y$19,0)),"")</f>
        <v>9</v>
      </c>
      <c r="Z64" s="104">
        <f ca="1">IFERROR(IF(Z$19&lt;2,"",VLOOKUP($C64,在庫!$B$4:$SS$16,Z$19,0)),"")</f>
        <v>10</v>
      </c>
      <c r="AA64" s="104">
        <f ca="1">IFERROR(IF(AA$19&lt;2,"",VLOOKUP($C64,在庫!$B$4:$SS$16,AA$19,0)),"")</f>
        <v>8</v>
      </c>
      <c r="AB64" s="104">
        <f ca="1">IFERROR(IF(AB$19&lt;2,"",VLOOKUP($C64,在庫!$B$4:$SS$16,AB$19,0)),"")</f>
        <v>10</v>
      </c>
      <c r="AC64" s="104">
        <f ca="1">IFERROR(IF(AC$19&lt;2,"",VLOOKUP($C64,在庫!$B$4:$SS$16,AC$19,0)),"")</f>
        <v>13</v>
      </c>
      <c r="AD64" s="104">
        <f ca="1">IFERROR(IF(AD$19&lt;2,"",VLOOKUP($C64,在庫!$B$4:$SS$16,AD$19,0)),"")</f>
        <v>10</v>
      </c>
      <c r="AE64" s="104">
        <f ca="1">IFERROR(IF(AE$19&lt;2,"",VLOOKUP($C64,在庫!$B$4:$SS$16,AE$19,0)),"")</f>
        <v>10</v>
      </c>
      <c r="AF64" s="104">
        <f ca="1">IFERROR(IF(AF$19&lt;2,"",VLOOKUP($C64,在庫!$B$4:$SS$16,AF$19,0)),"")</f>
        <v>10</v>
      </c>
      <c r="AG64" s="104">
        <f ca="1">IFERROR(IF(AG$19&lt;2,"",VLOOKUP($C64,在庫!$B$4:$SS$16,AG$19,0)),"")</f>
        <v>11</v>
      </c>
      <c r="AH64" s="110">
        <f ca="1">IFERROR(IF(AH$19&lt;2,"",VLOOKUP($C64,在庫!$B$4:$SS$16,AH$19,0)),"")</f>
        <v>13</v>
      </c>
      <c r="AI64" s="59">
        <f t="shared" ref="AI64:AI70" ca="1" si="25">SUM(D64:AH64)</f>
        <v>290</v>
      </c>
      <c r="AJ64" s="13">
        <f ca="1">IFERROR(AI71/(AI71+AI64),"")</f>
        <v>0.27860696517412936</v>
      </c>
      <c r="AL64" s="4" t="s">
        <v>103</v>
      </c>
      <c r="AM64" s="13">
        <v>0</v>
      </c>
      <c r="AN64" s="4" t="s">
        <v>145</v>
      </c>
      <c r="AO64" s="4" t="s">
        <v>146</v>
      </c>
    </row>
    <row r="65" spans="1:41" ht="18" customHeight="1" x14ac:dyDescent="0.2">
      <c r="B65" s="320"/>
      <c r="C65" s="217" t="str">
        <f t="shared" ref="C65:C69" si="26">B4&amp;"(残室数)"</f>
        <v>with SAUNA(残室数)</v>
      </c>
      <c r="D65" s="103">
        <f ca="1">IFERROR(IF(D$19&lt;2,"",VLOOKUP($C65,在庫!$B$4:$SS$16,D$19,0)),"")</f>
        <v>0</v>
      </c>
      <c r="E65" s="104">
        <f ca="1">IFERROR(IF(E$19&lt;2,"",VLOOKUP($C65,在庫!$B$4:$SS$16,E$19,0)),"")</f>
        <v>0</v>
      </c>
      <c r="F65" s="104">
        <f ca="1">IFERROR(IF(F$19&lt;2,"",VLOOKUP($C65,在庫!$B$4:$SS$16,F$19,0)),"")</f>
        <v>0</v>
      </c>
      <c r="G65" s="104">
        <f ca="1">IFERROR(IF(G$19&lt;2,"",VLOOKUP($C65,在庫!$B$4:$SS$16,G$19,0)),"")</f>
        <v>0</v>
      </c>
      <c r="H65" s="104">
        <f ca="1">IFERROR(IF(H$19&lt;2,"",VLOOKUP($C65,在庫!$B$4:$SS$16,H$19,0)),"")</f>
        <v>0</v>
      </c>
      <c r="I65" s="104">
        <f ca="1">IFERROR(IF(I$19&lt;2,"",VLOOKUP($C65,在庫!$B$4:$SS$16,I$19,0)),"")</f>
        <v>0</v>
      </c>
      <c r="J65" s="104">
        <f ca="1">IFERROR(IF(J$19&lt;2,"",VLOOKUP($C65,在庫!$B$4:$SS$16,J$19,0)),"")</f>
        <v>1</v>
      </c>
      <c r="K65" s="104">
        <f ca="1">IFERROR(IF(K$19&lt;2,"",VLOOKUP($C65,在庫!$B$4:$SS$16,K$19,0)),"")</f>
        <v>0</v>
      </c>
      <c r="L65" s="104">
        <f ca="1">IFERROR(IF(L$19&lt;2,"",VLOOKUP($C65,在庫!$B$4:$SS$16,L$19,0)),"")</f>
        <v>1</v>
      </c>
      <c r="M65" s="104">
        <f ca="1">IFERROR(IF(M$19&lt;2,"",VLOOKUP($C65,在庫!$B$4:$SS$16,M$19,0)),"")</f>
        <v>0</v>
      </c>
      <c r="N65" s="104">
        <f ca="1">IFERROR(IF(N$19&lt;2,"",VLOOKUP($C65,在庫!$B$4:$SS$16,N$19,0)),"")</f>
        <v>0</v>
      </c>
      <c r="O65" s="104">
        <f ca="1">IFERROR(IF(O$19&lt;2,"",VLOOKUP($C65,在庫!$B$4:$SS$16,O$19,0)),"")</f>
        <v>1</v>
      </c>
      <c r="P65" s="104">
        <f ca="1">IFERROR(IF(P$19&lt;2,"",VLOOKUP($C65,在庫!$B$4:$SS$16,P$19,0)),"")</f>
        <v>0</v>
      </c>
      <c r="Q65" s="104">
        <f ca="1">IFERROR(IF(Q$19&lt;2,"",VLOOKUP($C65,在庫!$B$4:$SS$16,Q$19,0)),"")</f>
        <v>0</v>
      </c>
      <c r="R65" s="104">
        <f ca="1">IFERROR(IF(R$19&lt;2,"",VLOOKUP($C65,在庫!$B$4:$SS$16,R$19,0)),"")</f>
        <v>1</v>
      </c>
      <c r="S65" s="104">
        <f ca="1">IFERROR(IF(S$19&lt;2,"",VLOOKUP($C65,在庫!$B$4:$SS$16,S$19,0)),"")</f>
        <v>1</v>
      </c>
      <c r="T65" s="104">
        <f ca="1">IFERROR(IF(T$19&lt;2,"",VLOOKUP($C65,在庫!$B$4:$SS$16,T$19,0)),"")</f>
        <v>0</v>
      </c>
      <c r="U65" s="104">
        <f ca="1">IFERROR(IF(U$19&lt;2,"",VLOOKUP($C65,在庫!$B$4:$SS$16,U$19,0)),"")</f>
        <v>0</v>
      </c>
      <c r="V65" s="104">
        <f ca="1">IFERROR(IF(V$19&lt;2,"",VLOOKUP($C65,在庫!$B$4:$SS$16,V$19,0)),"")</f>
        <v>0</v>
      </c>
      <c r="W65" s="104">
        <f ca="1">IFERROR(IF(W$19&lt;2,"",VLOOKUP($C65,在庫!$B$4:$SS$16,W$19,0)),"")</f>
        <v>1</v>
      </c>
      <c r="X65" s="104">
        <f ca="1">IFERROR(IF(X$19&lt;2,"",VLOOKUP($C65,在庫!$B$4:$SS$16,X$19,0)),"")</f>
        <v>1</v>
      </c>
      <c r="Y65" s="104">
        <f ca="1">IFERROR(IF(Y$19&lt;2,"",VLOOKUP($C65,在庫!$B$4:$SS$16,Y$19,0)),"")</f>
        <v>0</v>
      </c>
      <c r="Z65" s="104">
        <f ca="1">IFERROR(IF(Z$19&lt;2,"",VLOOKUP($C65,在庫!$B$4:$SS$16,Z$19,0)),"")</f>
        <v>0</v>
      </c>
      <c r="AA65" s="104">
        <f ca="1">IFERROR(IF(AA$19&lt;2,"",VLOOKUP($C65,在庫!$B$4:$SS$16,AA$19,0)),"")</f>
        <v>1</v>
      </c>
      <c r="AB65" s="104">
        <f ca="1">IFERROR(IF(AB$19&lt;2,"",VLOOKUP($C65,在庫!$B$4:$SS$16,AB$19,0)),"")</f>
        <v>1</v>
      </c>
      <c r="AC65" s="104">
        <f ca="1">IFERROR(IF(AC$19&lt;2,"",VLOOKUP($C65,在庫!$B$4:$SS$16,AC$19,0)),"")</f>
        <v>1</v>
      </c>
      <c r="AD65" s="104">
        <f ca="1">IFERROR(IF(AD$19&lt;2,"",VLOOKUP($C65,在庫!$B$4:$SS$16,AD$19,0)),"")</f>
        <v>1</v>
      </c>
      <c r="AE65" s="104">
        <f ca="1">IFERROR(IF(AE$19&lt;2,"",VLOOKUP($C65,在庫!$B$4:$SS$16,AE$19,0)),"")</f>
        <v>1</v>
      </c>
      <c r="AF65" s="104">
        <f ca="1">IFERROR(IF(AF$19&lt;2,"",VLOOKUP($C65,在庫!$B$4:$SS$16,AF$19,0)),"")</f>
        <v>1</v>
      </c>
      <c r="AG65" s="104">
        <f ca="1">IFERROR(IF(AG$19&lt;2,"",VLOOKUP($C65,在庫!$B$4:$SS$16,AG$19,0)),"")</f>
        <v>1</v>
      </c>
      <c r="AH65" s="110">
        <f ca="1">IFERROR(IF(AH$19&lt;2,"",VLOOKUP($C65,在庫!$B$4:$SS$16,AH$19,0)),"")</f>
        <v>1</v>
      </c>
      <c r="AI65" s="59">
        <f ca="1">SUM(D65:AH65)</f>
        <v>15</v>
      </c>
      <c r="AJ65" s="13">
        <f ca="1">IFERROR(AI72/(AI72+AI65),"")</f>
        <v>0.53125</v>
      </c>
      <c r="AL65" s="4" t="s">
        <v>104</v>
      </c>
      <c r="AM65" s="178">
        <v>0</v>
      </c>
      <c r="AN65" s="178">
        <f ca="1">AM65/AI77</f>
        <v>0</v>
      </c>
      <c r="AO65" s="178">
        <f ca="1">IFERROR((AM65/AM64)/(AI77/AM63),0)</f>
        <v>0</v>
      </c>
    </row>
    <row r="66" spans="1:41" ht="18" hidden="1" customHeight="1" x14ac:dyDescent="0.2">
      <c r="B66" s="320"/>
      <c r="C66" s="217" t="str">
        <f t="shared" si="26"/>
        <v>0(残室数)</v>
      </c>
      <c r="D66" s="103" t="str">
        <f ca="1">IFERROR(IF(D$19&lt;2,"",VLOOKUP($C66,在庫!$B$4:$SS$16,D$19,0)),"")</f>
        <v/>
      </c>
      <c r="E66" s="104" t="str">
        <f ca="1">IFERROR(IF(E$19&lt;2,"",VLOOKUP($C66,在庫!$B$4:$SS$16,E$19,0)),"")</f>
        <v/>
      </c>
      <c r="F66" s="104" t="str">
        <f ca="1">IFERROR(IF(F$19&lt;2,"",VLOOKUP($C66,在庫!$B$4:$SS$16,F$19,0)),"")</f>
        <v/>
      </c>
      <c r="G66" s="104" t="str">
        <f ca="1">IFERROR(IF(G$19&lt;2,"",VLOOKUP($C66,在庫!$B$4:$SS$16,G$19,0)),"")</f>
        <v/>
      </c>
      <c r="H66" s="104" t="str">
        <f ca="1">IFERROR(IF(H$19&lt;2,"",VLOOKUP($C66,在庫!$B$4:$SS$16,H$19,0)),"")</f>
        <v/>
      </c>
      <c r="I66" s="104" t="str">
        <f ca="1">IFERROR(IF(I$19&lt;2,"",VLOOKUP($C66,在庫!$B$4:$SS$16,I$19,0)),"")</f>
        <v/>
      </c>
      <c r="J66" s="104" t="str">
        <f ca="1">IFERROR(IF(J$19&lt;2,"",VLOOKUP($C66,在庫!$B$4:$SS$16,J$19,0)),"")</f>
        <v/>
      </c>
      <c r="K66" s="104" t="str">
        <f ca="1">IFERROR(IF(K$19&lt;2,"",VLOOKUP($C66,在庫!$B$4:$SS$16,K$19,0)),"")</f>
        <v/>
      </c>
      <c r="L66" s="104" t="str">
        <f ca="1">IFERROR(IF(L$19&lt;2,"",VLOOKUP($C66,在庫!$B$4:$SS$16,L$19,0)),"")</f>
        <v/>
      </c>
      <c r="M66" s="104" t="str">
        <f ca="1">IFERROR(IF(M$19&lt;2,"",VLOOKUP($C66,在庫!$B$4:$SS$16,M$19,0)),"")</f>
        <v/>
      </c>
      <c r="N66" s="104" t="str">
        <f ca="1">IFERROR(IF(N$19&lt;2,"",VLOOKUP($C66,在庫!$B$4:$SS$16,N$19,0)),"")</f>
        <v/>
      </c>
      <c r="O66" s="104" t="str">
        <f ca="1">IFERROR(IF(O$19&lt;2,"",VLOOKUP($C66,在庫!$B$4:$SS$16,O$19,0)),"")</f>
        <v/>
      </c>
      <c r="P66" s="104" t="str">
        <f ca="1">IFERROR(IF(P$19&lt;2,"",VLOOKUP($C66,在庫!$B$4:$SS$16,P$19,0)),"")</f>
        <v/>
      </c>
      <c r="Q66" s="104" t="str">
        <f ca="1">IFERROR(IF(Q$19&lt;2,"",VLOOKUP($C66,在庫!$B$4:$SS$16,Q$19,0)),"")</f>
        <v/>
      </c>
      <c r="R66" s="104" t="str">
        <f ca="1">IFERROR(IF(R$19&lt;2,"",VLOOKUP($C66,在庫!$B$4:$SS$16,R$19,0)),"")</f>
        <v/>
      </c>
      <c r="S66" s="104" t="str">
        <f ca="1">IFERROR(IF(S$19&lt;2,"",VLOOKUP($C66,在庫!$B$4:$SS$16,S$19,0)),"")</f>
        <v/>
      </c>
      <c r="T66" s="104" t="str">
        <f ca="1">IFERROR(IF(T$19&lt;2,"",VLOOKUP($C66,在庫!$B$4:$SS$16,T$19,0)),"")</f>
        <v/>
      </c>
      <c r="U66" s="104" t="str">
        <f ca="1">IFERROR(IF(U$19&lt;2,"",VLOOKUP($C66,在庫!$B$4:$SS$16,U$19,0)),"")</f>
        <v/>
      </c>
      <c r="V66" s="104" t="str">
        <f ca="1">IFERROR(IF(V$19&lt;2,"",VLOOKUP($C66,在庫!$B$4:$SS$16,V$19,0)),"")</f>
        <v/>
      </c>
      <c r="W66" s="104" t="str">
        <f ca="1">IFERROR(IF(W$19&lt;2,"",VLOOKUP($C66,在庫!$B$4:$SS$16,W$19,0)),"")</f>
        <v/>
      </c>
      <c r="X66" s="104" t="str">
        <f ca="1">IFERROR(IF(X$19&lt;2,"",VLOOKUP($C66,在庫!$B$4:$SS$16,X$19,0)),"")</f>
        <v/>
      </c>
      <c r="Y66" s="104" t="str">
        <f ca="1">IFERROR(IF(Y$19&lt;2,"",VLOOKUP($C66,在庫!$B$4:$SS$16,Y$19,0)),"")</f>
        <v/>
      </c>
      <c r="Z66" s="104" t="str">
        <f ca="1">IFERROR(IF(Z$19&lt;2,"",VLOOKUP($C66,在庫!$B$4:$SS$16,Z$19,0)),"")</f>
        <v/>
      </c>
      <c r="AA66" s="104" t="str">
        <f ca="1">IFERROR(IF(AA$19&lt;2,"",VLOOKUP($C66,在庫!$B$4:$SS$16,AA$19,0)),"")</f>
        <v/>
      </c>
      <c r="AB66" s="104" t="str">
        <f ca="1">IFERROR(IF(AB$19&lt;2,"",VLOOKUP($C66,在庫!$B$4:$SS$16,AB$19,0)),"")</f>
        <v/>
      </c>
      <c r="AC66" s="104" t="str">
        <f ca="1">IFERROR(IF(AC$19&lt;2,"",VLOOKUP($C66,在庫!$B$4:$SS$16,AC$19,0)),"")</f>
        <v/>
      </c>
      <c r="AD66" s="104" t="str">
        <f ca="1">IFERROR(IF(AD$19&lt;2,"",VLOOKUP($C66,在庫!$B$4:$SS$16,AD$19,0)),"")</f>
        <v/>
      </c>
      <c r="AE66" s="104" t="str">
        <f ca="1">IFERROR(IF(AE$19&lt;2,"",VLOOKUP($C66,在庫!$B$4:$SS$16,AE$19,0)),"")</f>
        <v/>
      </c>
      <c r="AF66" s="104" t="str">
        <f ca="1">IFERROR(IF(AF$19&lt;2,"",VLOOKUP($C66,在庫!$B$4:$SS$16,AF$19,0)),"")</f>
        <v/>
      </c>
      <c r="AG66" s="104" t="str">
        <f ca="1">IFERROR(IF(AG$19&lt;2,"",VLOOKUP($C66,在庫!$B$4:$SS$16,AG$19,0)),"")</f>
        <v/>
      </c>
      <c r="AH66" s="110" t="str">
        <f ca="1">IFERROR(IF(AH$19&lt;2,"",VLOOKUP($C66,在庫!$B$4:$SS$16,AH$19,0)),"")</f>
        <v/>
      </c>
      <c r="AI66" s="59">
        <f ca="1">SUM(D66:AH66)</f>
        <v>0</v>
      </c>
      <c r="AJ66" s="13" t="str">
        <f ca="1">IFERROR(AI73/(AI73+AI66),"")</f>
        <v/>
      </c>
    </row>
    <row r="67" spans="1:41" ht="18" hidden="1" customHeight="1" x14ac:dyDescent="0.2">
      <c r="B67" s="320"/>
      <c r="C67" s="217" t="str">
        <f t="shared" si="26"/>
        <v>0(残室数)</v>
      </c>
      <c r="D67" s="103" t="str">
        <f ca="1">IFERROR(IF(D$19&lt;2,"",VLOOKUP($C67,在庫!$B$4:$SS$16,D$19,0)),"")</f>
        <v/>
      </c>
      <c r="E67" s="104" t="str">
        <f ca="1">IFERROR(IF(E$19&lt;2,"",VLOOKUP($C67,在庫!$B$4:$SS$16,E$19,0)),"")</f>
        <v/>
      </c>
      <c r="F67" s="104" t="str">
        <f ca="1">IFERROR(IF(F$19&lt;2,"",VLOOKUP($C67,在庫!$B$4:$SS$16,F$19,0)),"")</f>
        <v/>
      </c>
      <c r="G67" s="104" t="str">
        <f ca="1">IFERROR(IF(G$19&lt;2,"",VLOOKUP($C67,在庫!$B$4:$SS$16,G$19,0)),"")</f>
        <v/>
      </c>
      <c r="H67" s="104" t="str">
        <f ca="1">IFERROR(IF(H$19&lt;2,"",VLOOKUP($C67,在庫!$B$4:$SS$16,H$19,0)),"")</f>
        <v/>
      </c>
      <c r="I67" s="104" t="str">
        <f ca="1">IFERROR(IF(I$19&lt;2,"",VLOOKUP($C67,在庫!$B$4:$SS$16,I$19,0)),"")</f>
        <v/>
      </c>
      <c r="J67" s="104" t="str">
        <f ca="1">IFERROR(IF(J$19&lt;2,"",VLOOKUP($C67,在庫!$B$4:$SS$16,J$19,0)),"")</f>
        <v/>
      </c>
      <c r="K67" s="104" t="str">
        <f ca="1">IFERROR(IF(K$19&lt;2,"",VLOOKUP($C67,在庫!$B$4:$SS$16,K$19,0)),"")</f>
        <v/>
      </c>
      <c r="L67" s="104" t="str">
        <f ca="1">IFERROR(IF(L$19&lt;2,"",VLOOKUP($C67,在庫!$B$4:$SS$16,L$19,0)),"")</f>
        <v/>
      </c>
      <c r="M67" s="104" t="str">
        <f ca="1">IFERROR(IF(M$19&lt;2,"",VLOOKUP($C67,在庫!$B$4:$SS$16,M$19,0)),"")</f>
        <v/>
      </c>
      <c r="N67" s="104" t="str">
        <f ca="1">IFERROR(IF(N$19&lt;2,"",VLOOKUP($C67,在庫!$B$4:$SS$16,N$19,0)),"")</f>
        <v/>
      </c>
      <c r="O67" s="104" t="str">
        <f ca="1">IFERROR(IF(O$19&lt;2,"",VLOOKUP($C67,在庫!$B$4:$SS$16,O$19,0)),"")</f>
        <v/>
      </c>
      <c r="P67" s="104" t="str">
        <f ca="1">IFERROR(IF(P$19&lt;2,"",VLOOKUP($C67,在庫!$B$4:$SS$16,P$19,0)),"")</f>
        <v/>
      </c>
      <c r="Q67" s="104" t="str">
        <f ca="1">IFERROR(IF(Q$19&lt;2,"",VLOOKUP($C67,在庫!$B$4:$SS$16,Q$19,0)),"")</f>
        <v/>
      </c>
      <c r="R67" s="104" t="str">
        <f ca="1">IFERROR(IF(R$19&lt;2,"",VLOOKUP($C67,在庫!$B$4:$SS$16,R$19,0)),"")</f>
        <v/>
      </c>
      <c r="S67" s="104" t="str">
        <f ca="1">IFERROR(IF(S$19&lt;2,"",VLOOKUP($C67,在庫!$B$4:$SS$16,S$19,0)),"")</f>
        <v/>
      </c>
      <c r="T67" s="104" t="str">
        <f ca="1">IFERROR(IF(T$19&lt;2,"",VLOOKUP($C67,在庫!$B$4:$SS$16,T$19,0)),"")</f>
        <v/>
      </c>
      <c r="U67" s="104" t="str">
        <f ca="1">IFERROR(IF(U$19&lt;2,"",VLOOKUP($C67,在庫!$B$4:$SS$16,U$19,0)),"")</f>
        <v/>
      </c>
      <c r="V67" s="104" t="str">
        <f ca="1">IFERROR(IF(V$19&lt;2,"",VLOOKUP($C67,在庫!$B$4:$SS$16,V$19,0)),"")</f>
        <v/>
      </c>
      <c r="W67" s="104" t="str">
        <f ca="1">IFERROR(IF(W$19&lt;2,"",VLOOKUP($C67,在庫!$B$4:$SS$16,W$19,0)),"")</f>
        <v/>
      </c>
      <c r="X67" s="104" t="str">
        <f ca="1">IFERROR(IF(X$19&lt;2,"",VLOOKUP($C67,在庫!$B$4:$SS$16,X$19,0)),"")</f>
        <v/>
      </c>
      <c r="Y67" s="104" t="str">
        <f ca="1">IFERROR(IF(Y$19&lt;2,"",VLOOKUP($C67,在庫!$B$4:$SS$16,Y$19,0)),"")</f>
        <v/>
      </c>
      <c r="Z67" s="104" t="str">
        <f ca="1">IFERROR(IF(Z$19&lt;2,"",VLOOKUP($C67,在庫!$B$4:$SS$16,Z$19,0)),"")</f>
        <v/>
      </c>
      <c r="AA67" s="104" t="str">
        <f ca="1">IFERROR(IF(AA$19&lt;2,"",VLOOKUP($C67,在庫!$B$4:$SS$16,AA$19,0)),"")</f>
        <v/>
      </c>
      <c r="AB67" s="104" t="str">
        <f ca="1">IFERROR(IF(AB$19&lt;2,"",VLOOKUP($C67,在庫!$B$4:$SS$16,AB$19,0)),"")</f>
        <v/>
      </c>
      <c r="AC67" s="104" t="str">
        <f ca="1">IFERROR(IF(AC$19&lt;2,"",VLOOKUP($C67,在庫!$B$4:$SS$16,AC$19,0)),"")</f>
        <v/>
      </c>
      <c r="AD67" s="104" t="str">
        <f ca="1">IFERROR(IF(AD$19&lt;2,"",VLOOKUP($C67,在庫!$B$4:$SS$16,AD$19,0)),"")</f>
        <v/>
      </c>
      <c r="AE67" s="104" t="str">
        <f ca="1">IFERROR(IF(AE$19&lt;2,"",VLOOKUP($C67,在庫!$B$4:$SS$16,AE$19,0)),"")</f>
        <v/>
      </c>
      <c r="AF67" s="104" t="str">
        <f ca="1">IFERROR(IF(AF$19&lt;2,"",VLOOKUP($C67,在庫!$B$4:$SS$16,AF$19,0)),"")</f>
        <v/>
      </c>
      <c r="AG67" s="104" t="str">
        <f ca="1">IFERROR(IF(AG$19&lt;2,"",VLOOKUP($C67,在庫!$B$4:$SS$16,AG$19,0)),"")</f>
        <v/>
      </c>
      <c r="AH67" s="110" t="str">
        <f ca="1">IFERROR(IF(AH$19&lt;2,"",VLOOKUP($C67,在庫!$B$4:$SS$16,AH$19,0)),"")</f>
        <v/>
      </c>
      <c r="AI67" s="59">
        <f t="shared" ca="1" si="25"/>
        <v>0</v>
      </c>
      <c r="AJ67" s="13" t="str">
        <f ca="1">IFERROR(AI74/(AI74+AI67),"")</f>
        <v/>
      </c>
    </row>
    <row r="68" spans="1:41" ht="18" hidden="1" customHeight="1" x14ac:dyDescent="0.2">
      <c r="B68" s="320"/>
      <c r="C68" s="217" t="str">
        <f t="shared" si="26"/>
        <v>0(残室数)</v>
      </c>
      <c r="D68" s="103" t="str">
        <f ca="1">IFERROR(IF(D$19&lt;2,"",VLOOKUP($C68,在庫!$B$4:$SS$16,D$19,0)),"")</f>
        <v/>
      </c>
      <c r="E68" s="104" t="str">
        <f ca="1">IFERROR(IF(E$19&lt;2,"",VLOOKUP($C68,在庫!$B$4:$SS$16,E$19,0)),"")</f>
        <v/>
      </c>
      <c r="F68" s="104" t="str">
        <f ca="1">IFERROR(IF(F$19&lt;2,"",VLOOKUP($C68,在庫!$B$4:$SS$16,F$19,0)),"")</f>
        <v/>
      </c>
      <c r="G68" s="104" t="str">
        <f ca="1">IFERROR(IF(G$19&lt;2,"",VLOOKUP($C68,在庫!$B$4:$SS$16,G$19,0)),"")</f>
        <v/>
      </c>
      <c r="H68" s="104" t="str">
        <f ca="1">IFERROR(IF(H$19&lt;2,"",VLOOKUP($C68,在庫!$B$4:$SS$16,H$19,0)),"")</f>
        <v/>
      </c>
      <c r="I68" s="104" t="str">
        <f ca="1">IFERROR(IF(I$19&lt;2,"",VLOOKUP($C68,在庫!$B$4:$SS$16,I$19,0)),"")</f>
        <v/>
      </c>
      <c r="J68" s="104" t="str">
        <f ca="1">IFERROR(IF(J$19&lt;2,"",VLOOKUP($C68,在庫!$B$4:$SS$16,J$19,0)),"")</f>
        <v/>
      </c>
      <c r="K68" s="104" t="str">
        <f ca="1">IFERROR(IF(K$19&lt;2,"",VLOOKUP($C68,在庫!$B$4:$SS$16,K$19,0)),"")</f>
        <v/>
      </c>
      <c r="L68" s="104" t="str">
        <f ca="1">IFERROR(IF(L$19&lt;2,"",VLOOKUP($C68,在庫!$B$4:$SS$16,L$19,0)),"")</f>
        <v/>
      </c>
      <c r="M68" s="104" t="str">
        <f ca="1">IFERROR(IF(M$19&lt;2,"",VLOOKUP($C68,在庫!$B$4:$SS$16,M$19,0)),"")</f>
        <v/>
      </c>
      <c r="N68" s="104" t="str">
        <f ca="1">IFERROR(IF(N$19&lt;2,"",VLOOKUP($C68,在庫!$B$4:$SS$16,N$19,0)),"")</f>
        <v/>
      </c>
      <c r="O68" s="104" t="str">
        <f ca="1">IFERROR(IF(O$19&lt;2,"",VLOOKUP($C68,在庫!$B$4:$SS$16,O$19,0)),"")</f>
        <v/>
      </c>
      <c r="P68" s="104" t="str">
        <f ca="1">IFERROR(IF(P$19&lt;2,"",VLOOKUP($C68,在庫!$B$4:$SS$16,P$19,0)),"")</f>
        <v/>
      </c>
      <c r="Q68" s="104" t="str">
        <f ca="1">IFERROR(IF(Q$19&lt;2,"",VLOOKUP($C68,在庫!$B$4:$SS$16,Q$19,0)),"")</f>
        <v/>
      </c>
      <c r="R68" s="104" t="str">
        <f ca="1">IFERROR(IF(R$19&lt;2,"",VLOOKUP($C68,在庫!$B$4:$SS$16,R$19,0)),"")</f>
        <v/>
      </c>
      <c r="S68" s="104" t="str">
        <f ca="1">IFERROR(IF(S$19&lt;2,"",VLOOKUP($C68,在庫!$B$4:$SS$16,S$19,0)),"")</f>
        <v/>
      </c>
      <c r="T68" s="104" t="str">
        <f ca="1">IFERROR(IF(T$19&lt;2,"",VLOOKUP($C68,在庫!$B$4:$SS$16,T$19,0)),"")</f>
        <v/>
      </c>
      <c r="U68" s="104" t="str">
        <f ca="1">IFERROR(IF(U$19&lt;2,"",VLOOKUP($C68,在庫!$B$4:$SS$16,U$19,0)),"")</f>
        <v/>
      </c>
      <c r="V68" s="104" t="str">
        <f ca="1">IFERROR(IF(V$19&lt;2,"",VLOOKUP($C68,在庫!$B$4:$SS$16,V$19,0)),"")</f>
        <v/>
      </c>
      <c r="W68" s="104" t="str">
        <f ca="1">IFERROR(IF(W$19&lt;2,"",VLOOKUP($C68,在庫!$B$4:$SS$16,W$19,0)),"")</f>
        <v/>
      </c>
      <c r="X68" s="104" t="str">
        <f ca="1">IFERROR(IF(X$19&lt;2,"",VLOOKUP($C68,在庫!$B$4:$SS$16,X$19,0)),"")</f>
        <v/>
      </c>
      <c r="Y68" s="104" t="str">
        <f ca="1">IFERROR(IF(Y$19&lt;2,"",VLOOKUP($C68,在庫!$B$4:$SS$16,Y$19,0)),"")</f>
        <v/>
      </c>
      <c r="Z68" s="104" t="str">
        <f ca="1">IFERROR(IF(Z$19&lt;2,"",VLOOKUP($C68,在庫!$B$4:$SS$16,Z$19,0)),"")</f>
        <v/>
      </c>
      <c r="AA68" s="104" t="str">
        <f ca="1">IFERROR(IF(AA$19&lt;2,"",VLOOKUP($C68,在庫!$B$4:$SS$16,AA$19,0)),"")</f>
        <v/>
      </c>
      <c r="AB68" s="104" t="str">
        <f ca="1">IFERROR(IF(AB$19&lt;2,"",VLOOKUP($C68,在庫!$B$4:$SS$16,AB$19,0)),"")</f>
        <v/>
      </c>
      <c r="AC68" s="104" t="str">
        <f ca="1">IFERROR(IF(AC$19&lt;2,"",VLOOKUP($C68,在庫!$B$4:$SS$16,AC$19,0)),"")</f>
        <v/>
      </c>
      <c r="AD68" s="104" t="str">
        <f ca="1">IFERROR(IF(AD$19&lt;2,"",VLOOKUP($C68,在庫!$B$4:$SS$16,AD$19,0)),"")</f>
        <v/>
      </c>
      <c r="AE68" s="104" t="str">
        <f ca="1">IFERROR(IF(AE$19&lt;2,"",VLOOKUP($C68,在庫!$B$4:$SS$16,AE$19,0)),"")</f>
        <v/>
      </c>
      <c r="AF68" s="104" t="str">
        <f ca="1">IFERROR(IF(AF$19&lt;2,"",VLOOKUP($C68,在庫!$B$4:$SS$16,AF$19,0)),"")</f>
        <v/>
      </c>
      <c r="AG68" s="104" t="str">
        <f ca="1">IFERROR(IF(AG$19&lt;2,"",VLOOKUP($C68,在庫!$B$4:$SS$16,AG$19,0)),"")</f>
        <v/>
      </c>
      <c r="AH68" s="110" t="str">
        <f ca="1">IFERROR(IF(AH$19&lt;2,"",VLOOKUP($C68,在庫!$B$4:$SS$16,AH$19,0)),"")</f>
        <v/>
      </c>
      <c r="AI68" s="59">
        <f t="shared" ca="1" si="25"/>
        <v>0</v>
      </c>
      <c r="AJ68" s="13" t="str">
        <f ca="1">IFERROR(AI75/(AI75+AI68),"")</f>
        <v/>
      </c>
    </row>
    <row r="69" spans="1:41" ht="18" hidden="1" customHeight="1" x14ac:dyDescent="0.2">
      <c r="A69" s="4">
        <v>7</v>
      </c>
      <c r="B69" s="320"/>
      <c r="C69" s="217" t="str">
        <f t="shared" si="26"/>
        <v>0(残室数)</v>
      </c>
      <c r="D69" s="103" t="str">
        <f ca="1">IFERROR(IF(D$19&lt;2,"",VLOOKUP($C69,在庫!$B$4:$SS$16,D$19,0)),"")</f>
        <v/>
      </c>
      <c r="E69" s="104" t="str">
        <f ca="1">IFERROR(IF(E$19&lt;2,"",VLOOKUP($C69,在庫!$B$4:$SS$16,E$19,0)),"")</f>
        <v/>
      </c>
      <c r="F69" s="104" t="str">
        <f ca="1">IFERROR(IF(F$19&lt;2,"",VLOOKUP($C69,在庫!$B$4:$SS$16,F$19,0)),"")</f>
        <v/>
      </c>
      <c r="G69" s="104" t="str">
        <f ca="1">IFERROR(IF(G$19&lt;2,"",VLOOKUP($C69,在庫!$B$4:$SS$16,G$19,0)),"")</f>
        <v/>
      </c>
      <c r="H69" s="104" t="str">
        <f ca="1">IFERROR(IF(H$19&lt;2,"",VLOOKUP($C69,在庫!$B$4:$SS$16,H$19,0)),"")</f>
        <v/>
      </c>
      <c r="I69" s="104" t="str">
        <f ca="1">IFERROR(IF(I$19&lt;2,"",VLOOKUP($C69,在庫!$B$4:$SS$16,I$19,0)),"")</f>
        <v/>
      </c>
      <c r="J69" s="104" t="str">
        <f ca="1">IFERROR(IF(J$19&lt;2,"",VLOOKUP($C69,在庫!$B$4:$SS$16,J$19,0)),"")</f>
        <v/>
      </c>
      <c r="K69" s="104" t="str">
        <f ca="1">IFERROR(IF(K$19&lt;2,"",VLOOKUP($C69,在庫!$B$4:$SS$16,K$19,0)),"")</f>
        <v/>
      </c>
      <c r="L69" s="104" t="str">
        <f ca="1">IFERROR(IF(L$19&lt;2,"",VLOOKUP($C69,在庫!$B$4:$SS$16,L$19,0)),"")</f>
        <v/>
      </c>
      <c r="M69" s="104" t="str">
        <f ca="1">IFERROR(IF(M$19&lt;2,"",VLOOKUP($C69,在庫!$B$4:$SS$16,M$19,0)),"")</f>
        <v/>
      </c>
      <c r="N69" s="104" t="str">
        <f ca="1">IFERROR(IF(N$19&lt;2,"",VLOOKUP($C69,在庫!$B$4:$SS$16,N$19,0)),"")</f>
        <v/>
      </c>
      <c r="O69" s="104" t="str">
        <f ca="1">IFERROR(IF(O$19&lt;2,"",VLOOKUP($C69,在庫!$B$4:$SS$16,O$19,0)),"")</f>
        <v/>
      </c>
      <c r="P69" s="104" t="str">
        <f ca="1">IFERROR(IF(P$19&lt;2,"",VLOOKUP($C69,在庫!$B$4:$SS$16,P$19,0)),"")</f>
        <v/>
      </c>
      <c r="Q69" s="104" t="str">
        <f ca="1">IFERROR(IF(Q$19&lt;2,"",VLOOKUP($C69,在庫!$B$4:$SS$16,Q$19,0)),"")</f>
        <v/>
      </c>
      <c r="R69" s="104" t="str">
        <f ca="1">IFERROR(IF(R$19&lt;2,"",VLOOKUP($C69,在庫!$B$4:$SS$16,R$19,0)),"")</f>
        <v/>
      </c>
      <c r="S69" s="104" t="str">
        <f ca="1">IFERROR(IF(S$19&lt;2,"",VLOOKUP($C69,在庫!$B$4:$SS$16,S$19,0)),"")</f>
        <v/>
      </c>
      <c r="T69" s="104" t="str">
        <f ca="1">IFERROR(IF(T$19&lt;2,"",VLOOKUP($C69,在庫!$B$4:$SS$16,T$19,0)),"")</f>
        <v/>
      </c>
      <c r="U69" s="104" t="str">
        <f ca="1">IFERROR(IF(U$19&lt;2,"",VLOOKUP($C69,在庫!$B$4:$SS$16,U$19,0)),"")</f>
        <v/>
      </c>
      <c r="V69" s="104" t="str">
        <f ca="1">IFERROR(IF(V$19&lt;2,"",VLOOKUP($C69,在庫!$B$4:$SS$16,V$19,0)),"")</f>
        <v/>
      </c>
      <c r="W69" s="104" t="str">
        <f ca="1">IFERROR(IF(W$19&lt;2,"",VLOOKUP($C69,在庫!$B$4:$SS$16,W$19,0)),"")</f>
        <v/>
      </c>
      <c r="X69" s="104" t="str">
        <f ca="1">IFERROR(IF(X$19&lt;2,"",VLOOKUP($C69,在庫!$B$4:$SS$16,X$19,0)),"")</f>
        <v/>
      </c>
      <c r="Y69" s="104" t="str">
        <f ca="1">IFERROR(IF(Y$19&lt;2,"",VLOOKUP($C69,在庫!$B$4:$SS$16,Y$19,0)),"")</f>
        <v/>
      </c>
      <c r="Z69" s="104" t="str">
        <f ca="1">IFERROR(IF(Z$19&lt;2,"",VLOOKUP($C69,在庫!$B$4:$SS$16,Z$19,0)),"")</f>
        <v/>
      </c>
      <c r="AA69" s="104" t="str">
        <f ca="1">IFERROR(IF(AA$19&lt;2,"",VLOOKUP($C69,在庫!$B$4:$SS$16,AA$19,0)),"")</f>
        <v/>
      </c>
      <c r="AB69" s="104" t="str">
        <f ca="1">IFERROR(IF(AB$19&lt;2,"",VLOOKUP($C69,在庫!$B$4:$SS$16,AB$19,0)),"")</f>
        <v/>
      </c>
      <c r="AC69" s="104" t="str">
        <f ca="1">IFERROR(IF(AC$19&lt;2,"",VLOOKUP($C69,在庫!$B$4:$SS$16,AC$19,0)),"")</f>
        <v/>
      </c>
      <c r="AD69" s="104" t="str">
        <f ca="1">IFERROR(IF(AD$19&lt;2,"",VLOOKUP($C69,在庫!$B$4:$SS$16,AD$19,0)),"")</f>
        <v/>
      </c>
      <c r="AE69" s="104" t="str">
        <f ca="1">IFERROR(IF(AE$19&lt;2,"",VLOOKUP($C69,在庫!$B$4:$SS$16,AE$19,0)),"")</f>
        <v/>
      </c>
      <c r="AF69" s="104" t="str">
        <f ca="1">IFERROR(IF(AF$19&lt;2,"",VLOOKUP($C69,在庫!$B$4:$SS$16,AF$19,0)),"")</f>
        <v/>
      </c>
      <c r="AG69" s="104" t="str">
        <f ca="1">IFERROR(IF(AG$19&lt;2,"",VLOOKUP($C69,在庫!$B$4:$SS$16,AG$19,0)),"")</f>
        <v/>
      </c>
      <c r="AH69" s="110" t="str">
        <f ca="1">IFERROR(IF(AH$19&lt;2,"",VLOOKUP($C69,在庫!$B$4:$SS$16,AH$19,0)),"")</f>
        <v/>
      </c>
      <c r="AI69" s="59">
        <f t="shared" ca="1" si="25"/>
        <v>0</v>
      </c>
      <c r="AJ69" s="13" t="str">
        <f t="shared" ref="AJ69" ca="1" si="27">IFERROR(AI76/(AI76+AI69),"")</f>
        <v/>
      </c>
    </row>
    <row r="70" spans="1:41" collapsed="1" x14ac:dyDescent="0.2">
      <c r="A70" s="4">
        <v>14</v>
      </c>
      <c r="B70" s="320"/>
      <c r="C70" s="217" t="s">
        <v>62</v>
      </c>
      <c r="D70" s="20">
        <f t="shared" ref="D70:AH70" ca="1" si="28">SUM(D64:D69)</f>
        <v>5</v>
      </c>
      <c r="E70" s="19">
        <f t="shared" ca="1" si="28"/>
        <v>1</v>
      </c>
      <c r="F70" s="19">
        <f t="shared" ca="1" si="28"/>
        <v>3</v>
      </c>
      <c r="G70" s="19">
        <f t="shared" ca="1" si="28"/>
        <v>0</v>
      </c>
      <c r="H70" s="19">
        <f t="shared" ca="1" si="28"/>
        <v>6</v>
      </c>
      <c r="I70" s="19">
        <f t="shared" ca="1" si="28"/>
        <v>8</v>
      </c>
      <c r="J70" s="19">
        <f t="shared" ca="1" si="28"/>
        <v>12</v>
      </c>
      <c r="K70" s="19">
        <f t="shared" ca="1" si="28"/>
        <v>10</v>
      </c>
      <c r="L70" s="19">
        <f t="shared" ca="1" si="28"/>
        <v>12</v>
      </c>
      <c r="M70" s="19">
        <f t="shared" ca="1" si="28"/>
        <v>9</v>
      </c>
      <c r="N70" s="19">
        <f t="shared" ca="1" si="28"/>
        <v>9</v>
      </c>
      <c r="O70" s="19">
        <f t="shared" ca="1" si="28"/>
        <v>13</v>
      </c>
      <c r="P70" s="19">
        <f t="shared" ca="1" si="28"/>
        <v>11</v>
      </c>
      <c r="Q70" s="19">
        <f t="shared" ca="1" si="28"/>
        <v>11</v>
      </c>
      <c r="R70" s="19">
        <f t="shared" ca="1" si="28"/>
        <v>12</v>
      </c>
      <c r="S70" s="19">
        <f t="shared" ca="1" si="28"/>
        <v>13</v>
      </c>
      <c r="T70" s="19">
        <f t="shared" ca="1" si="28"/>
        <v>12</v>
      </c>
      <c r="U70" s="19">
        <f t="shared" ca="1" si="28"/>
        <v>11</v>
      </c>
      <c r="V70" s="19">
        <f t="shared" ca="1" si="28"/>
        <v>10</v>
      </c>
      <c r="W70" s="19">
        <f t="shared" ca="1" si="28"/>
        <v>13</v>
      </c>
      <c r="X70" s="19">
        <f t="shared" ca="1" si="28"/>
        <v>12</v>
      </c>
      <c r="Y70" s="19">
        <f t="shared" ca="1" si="28"/>
        <v>9</v>
      </c>
      <c r="Z70" s="19">
        <f t="shared" ca="1" si="28"/>
        <v>10</v>
      </c>
      <c r="AA70" s="19">
        <f t="shared" ca="1" si="28"/>
        <v>9</v>
      </c>
      <c r="AB70" s="19">
        <f t="shared" ca="1" si="28"/>
        <v>11</v>
      </c>
      <c r="AC70" s="19">
        <f t="shared" ca="1" si="28"/>
        <v>14</v>
      </c>
      <c r="AD70" s="19">
        <f t="shared" ca="1" si="28"/>
        <v>11</v>
      </c>
      <c r="AE70" s="19">
        <f t="shared" ca="1" si="28"/>
        <v>11</v>
      </c>
      <c r="AF70" s="19">
        <f t="shared" ca="1" si="28"/>
        <v>11</v>
      </c>
      <c r="AG70" s="19">
        <f t="shared" ca="1" si="28"/>
        <v>12</v>
      </c>
      <c r="AH70" s="111">
        <f t="shared" ca="1" si="28"/>
        <v>14</v>
      </c>
      <c r="AI70" s="59">
        <f t="shared" ca="1" si="25"/>
        <v>305</v>
      </c>
    </row>
    <row r="71" spans="1:41" ht="18" customHeight="1" x14ac:dyDescent="0.2">
      <c r="A71" s="4">
        <v>9</v>
      </c>
      <c r="B71" s="320"/>
      <c r="C71" s="217" t="str">
        <f>B3&amp;"(販売室数)"</f>
        <v>ラグジュアリープールヴィラ(販売室数)</v>
      </c>
      <c r="D71" s="101">
        <f ca="1">IFERROR(IF(D$19&lt;2,"",VLOOKUP($C71,在庫!$B$4:$SS$16,D$19,0)),"")</f>
        <v>8</v>
      </c>
      <c r="E71" s="102">
        <f ca="1">IFERROR(IF(E$19&lt;2,"",VLOOKUP($C71,在庫!$B$4:$SS$16,E$19,0)),"")</f>
        <v>12</v>
      </c>
      <c r="F71" s="102">
        <f ca="1">IFERROR(IF(F$19&lt;2,"",VLOOKUP($C71,在庫!$B$4:$SS$16,F$19,0)),"")</f>
        <v>10</v>
      </c>
      <c r="G71" s="102">
        <f ca="1">IFERROR(IF(G$19&lt;2,"",VLOOKUP($C71,在庫!$B$4:$SS$16,G$19,0)),"")</f>
        <v>12</v>
      </c>
      <c r="H71" s="102">
        <f ca="1">IFERROR(IF(H$19&lt;2,"",VLOOKUP($C71,在庫!$B$4:$SS$16,H$19,0)),"")</f>
        <v>7</v>
      </c>
      <c r="I71" s="102">
        <f ca="1">IFERROR(IF(I$19&lt;2,"",VLOOKUP($C71,在庫!$B$4:$SS$16,I$19,0)),"")</f>
        <v>5</v>
      </c>
      <c r="J71" s="102">
        <f ca="1">IFERROR(IF(J$19&lt;2,"",VLOOKUP($C71,在庫!$B$4:$SS$16,J$19,0)),"")</f>
        <v>2</v>
      </c>
      <c r="K71" s="102">
        <f ca="1">IFERROR(IF(K$19&lt;2,"",VLOOKUP($C71,在庫!$B$4:$SS$16,K$19,0)),"")</f>
        <v>3</v>
      </c>
      <c r="L71" s="102">
        <f ca="1">IFERROR(IF(L$19&lt;2,"",VLOOKUP($C71,在庫!$B$4:$SS$16,L$19,0)),"")</f>
        <v>2</v>
      </c>
      <c r="M71" s="102">
        <f ca="1">IFERROR(IF(M$19&lt;2,"",VLOOKUP($C71,在庫!$B$4:$SS$16,M$19,0)),"")</f>
        <v>4</v>
      </c>
      <c r="N71" s="102">
        <f ca="1">IFERROR(IF(N$19&lt;2,"",VLOOKUP($C71,在庫!$B$4:$SS$16,N$19,0)),"")</f>
        <v>4</v>
      </c>
      <c r="O71" s="102">
        <f ca="1">IFERROR(IF(O$19&lt;2,"",VLOOKUP($C71,在庫!$B$4:$SS$16,O$19,0)),"")</f>
        <v>1</v>
      </c>
      <c r="P71" s="102">
        <f ca="1">IFERROR(IF(P$19&lt;2,"",VLOOKUP($C71,在庫!$B$4:$SS$16,P$19,0)),"")</f>
        <v>2</v>
      </c>
      <c r="Q71" s="102">
        <f ca="1">IFERROR(IF(Q$19&lt;2,"",VLOOKUP($C71,在庫!$B$4:$SS$16,Q$19,0)),"")</f>
        <v>2</v>
      </c>
      <c r="R71" s="102">
        <f ca="1">IFERROR(IF(R$19&lt;2,"",VLOOKUP($C71,在庫!$B$4:$SS$16,R$19,0)),"")</f>
        <v>2</v>
      </c>
      <c r="S71" s="102">
        <f ca="1">IFERROR(IF(S$19&lt;2,"",VLOOKUP($C71,在庫!$B$4:$SS$16,S$19,0)),"")</f>
        <v>1</v>
      </c>
      <c r="T71" s="102">
        <f ca="1">IFERROR(IF(T$19&lt;2,"",VLOOKUP($C71,在庫!$B$4:$SS$16,T$19,0)),"")</f>
        <v>1</v>
      </c>
      <c r="U71" s="102">
        <f ca="1">IFERROR(IF(U$19&lt;2,"",VLOOKUP($C71,在庫!$B$4:$SS$16,U$19,0)),"")</f>
        <v>2</v>
      </c>
      <c r="V71" s="102">
        <f ca="1">IFERROR(IF(V$19&lt;2,"",VLOOKUP($C71,在庫!$B$4:$SS$16,V$19,0)),"")</f>
        <v>3</v>
      </c>
      <c r="W71" s="102">
        <f ca="1">IFERROR(IF(W$19&lt;2,"",VLOOKUP($C71,在庫!$B$4:$SS$16,W$19,0)),"")</f>
        <v>1</v>
      </c>
      <c r="X71" s="102">
        <f ca="1">IFERROR(IF(X$19&lt;2,"",VLOOKUP($C71,在庫!$B$4:$SS$16,X$19,0)),"")</f>
        <v>2</v>
      </c>
      <c r="Y71" s="102">
        <f ca="1">IFERROR(IF(Y$19&lt;2,"",VLOOKUP($C71,在庫!$B$4:$SS$16,Y$19,0)),"")</f>
        <v>4</v>
      </c>
      <c r="Z71" s="102">
        <f ca="1">IFERROR(IF(Z$19&lt;2,"",VLOOKUP($C71,在庫!$B$4:$SS$16,Z$19,0)),"")</f>
        <v>3</v>
      </c>
      <c r="AA71" s="102">
        <f ca="1">IFERROR(IF(AA$19&lt;2,"",VLOOKUP($C71,在庫!$B$4:$SS$16,AA$19,0)),"")</f>
        <v>5</v>
      </c>
      <c r="AB71" s="102">
        <f ca="1">IFERROR(IF(AB$19&lt;2,"",VLOOKUP($C71,在庫!$B$4:$SS$16,AB$19,0)),"")</f>
        <v>3</v>
      </c>
      <c r="AC71" s="102">
        <f ca="1">IFERROR(IF(AC$19&lt;2,"",VLOOKUP($C71,在庫!$B$4:$SS$16,AC$19,0)),"")</f>
        <v>0</v>
      </c>
      <c r="AD71" s="102">
        <f ca="1">IFERROR(IF(AD$19&lt;2,"",VLOOKUP($C71,在庫!$B$4:$SS$16,AD$19,0)),"")</f>
        <v>3</v>
      </c>
      <c r="AE71" s="102">
        <f ca="1">IFERROR(IF(AE$19&lt;2,"",VLOOKUP($C71,在庫!$B$4:$SS$16,AE$19,0)),"")</f>
        <v>3</v>
      </c>
      <c r="AF71" s="102">
        <f ca="1">IFERROR(IF(AF$19&lt;2,"",VLOOKUP($C71,在庫!$B$4:$SS$16,AF$19,0)),"")</f>
        <v>3</v>
      </c>
      <c r="AG71" s="102">
        <f ca="1">IFERROR(IF(AG$19&lt;2,"",VLOOKUP($C71,在庫!$B$4:$SS$16,AG$19,0)),"")</f>
        <v>2</v>
      </c>
      <c r="AH71" s="112">
        <f ca="1">IFERROR(IF(AH$19&lt;2,"",VLOOKUP($C71,在庫!$B$4:$SS$16,AH$19,0)),"")</f>
        <v>0</v>
      </c>
      <c r="AI71" s="59">
        <f ca="1">SUM(D71:AH71)</f>
        <v>112</v>
      </c>
      <c r="AL71" s="4" t="s">
        <v>209</v>
      </c>
      <c r="AM71" s="178">
        <v>814520</v>
      </c>
    </row>
    <row r="72" spans="1:41" ht="18" customHeight="1" x14ac:dyDescent="0.2">
      <c r="B72" s="320"/>
      <c r="C72" s="217" t="str">
        <f t="shared" ref="C72:C76" si="29">B4&amp;"(販売室数)"</f>
        <v>with SAUNA(販売室数)</v>
      </c>
      <c r="D72" s="101">
        <f ca="1">IFERROR(IF(D$19&lt;2,"",VLOOKUP($C72,在庫!$B$4:$SS$16,D$19,0)),"")</f>
        <v>1</v>
      </c>
      <c r="E72" s="102">
        <f ca="1">IFERROR(IF(E$19&lt;2,"",VLOOKUP($C72,在庫!$B$4:$SS$16,E$19,0)),"")</f>
        <v>1</v>
      </c>
      <c r="F72" s="102">
        <f ca="1">IFERROR(IF(F$19&lt;2,"",VLOOKUP($C72,在庫!$B$4:$SS$16,F$19,0)),"")</f>
        <v>1</v>
      </c>
      <c r="G72" s="102">
        <f ca="1">IFERROR(IF(G$19&lt;2,"",VLOOKUP($C72,在庫!$B$4:$SS$16,G$19,0)),"")</f>
        <v>2</v>
      </c>
      <c r="H72" s="102">
        <f ca="1">IFERROR(IF(H$19&lt;2,"",VLOOKUP($C72,在庫!$B$4:$SS$16,H$19,0)),"")</f>
        <v>1</v>
      </c>
      <c r="I72" s="102">
        <f ca="1">IFERROR(IF(I$19&lt;2,"",VLOOKUP($C72,在庫!$B$4:$SS$16,I$19,0)),"")</f>
        <v>1</v>
      </c>
      <c r="J72" s="102">
        <f ca="1">IFERROR(IF(J$19&lt;2,"",VLOOKUP($C72,在庫!$B$4:$SS$16,J$19,0)),"")</f>
        <v>0</v>
      </c>
      <c r="K72" s="102">
        <f ca="1">IFERROR(IF(K$19&lt;2,"",VLOOKUP($C72,在庫!$B$4:$SS$16,K$19,0)),"")</f>
        <v>1</v>
      </c>
      <c r="L72" s="102">
        <f ca="1">IFERROR(IF(L$19&lt;2,"",VLOOKUP($C72,在庫!$B$4:$SS$16,L$19,0)),"")</f>
        <v>0</v>
      </c>
      <c r="M72" s="102">
        <f ca="1">IFERROR(IF(M$19&lt;2,"",VLOOKUP($C72,在庫!$B$4:$SS$16,M$19,0)),"")</f>
        <v>1</v>
      </c>
      <c r="N72" s="102">
        <f ca="1">IFERROR(IF(N$19&lt;2,"",VLOOKUP($C72,在庫!$B$4:$SS$16,N$19,0)),"")</f>
        <v>1</v>
      </c>
      <c r="O72" s="102">
        <f ca="1">IFERROR(IF(O$19&lt;2,"",VLOOKUP($C72,在庫!$B$4:$SS$16,O$19,0)),"")</f>
        <v>0</v>
      </c>
      <c r="P72" s="102">
        <f ca="1">IFERROR(IF(P$19&lt;2,"",VLOOKUP($C72,在庫!$B$4:$SS$16,P$19,0)),"")</f>
        <v>1</v>
      </c>
      <c r="Q72" s="102">
        <f ca="1">IFERROR(IF(Q$19&lt;2,"",VLOOKUP($C72,在庫!$B$4:$SS$16,Q$19,0)),"")</f>
        <v>1</v>
      </c>
      <c r="R72" s="102">
        <f ca="1">IFERROR(IF(R$19&lt;2,"",VLOOKUP($C72,在庫!$B$4:$SS$16,R$19,0)),"")</f>
        <v>0</v>
      </c>
      <c r="S72" s="102">
        <f ca="1">IFERROR(IF(S$19&lt;2,"",VLOOKUP($C72,在庫!$B$4:$SS$16,S$19,0)),"")</f>
        <v>0</v>
      </c>
      <c r="T72" s="102">
        <f ca="1">IFERROR(IF(T$19&lt;2,"",VLOOKUP($C72,在庫!$B$4:$SS$16,T$19,0)),"")</f>
        <v>1</v>
      </c>
      <c r="U72" s="102">
        <f ca="1">IFERROR(IF(U$19&lt;2,"",VLOOKUP($C72,在庫!$B$4:$SS$16,U$19,0)),"")</f>
        <v>1</v>
      </c>
      <c r="V72" s="102">
        <f ca="1">IFERROR(IF(V$19&lt;2,"",VLOOKUP($C72,在庫!$B$4:$SS$16,V$19,0)),"")</f>
        <v>1</v>
      </c>
      <c r="W72" s="102">
        <f ca="1">IFERROR(IF(W$19&lt;2,"",VLOOKUP($C72,在庫!$B$4:$SS$16,W$19,0)),"")</f>
        <v>0</v>
      </c>
      <c r="X72" s="102">
        <f ca="1">IFERROR(IF(X$19&lt;2,"",VLOOKUP($C72,在庫!$B$4:$SS$16,X$19,0)),"")</f>
        <v>0</v>
      </c>
      <c r="Y72" s="102">
        <f ca="1">IFERROR(IF(Y$19&lt;2,"",VLOOKUP($C72,在庫!$B$4:$SS$16,Y$19,0)),"")</f>
        <v>1</v>
      </c>
      <c r="Z72" s="102">
        <f ca="1">IFERROR(IF(Z$19&lt;2,"",VLOOKUP($C72,在庫!$B$4:$SS$16,Z$19,0)),"")</f>
        <v>1</v>
      </c>
      <c r="AA72" s="102">
        <f ca="1">IFERROR(IF(AA$19&lt;2,"",VLOOKUP($C72,在庫!$B$4:$SS$16,AA$19,0)),"")</f>
        <v>0</v>
      </c>
      <c r="AB72" s="102">
        <f ca="1">IFERROR(IF(AB$19&lt;2,"",VLOOKUP($C72,在庫!$B$4:$SS$16,AB$19,0)),"")</f>
        <v>0</v>
      </c>
      <c r="AC72" s="102">
        <f ca="1">IFERROR(IF(AC$19&lt;2,"",VLOOKUP($C72,在庫!$B$4:$SS$16,AC$19,0)),"")</f>
        <v>0</v>
      </c>
      <c r="AD72" s="102">
        <f ca="1">IFERROR(IF(AD$19&lt;2,"",VLOOKUP($C72,在庫!$B$4:$SS$16,AD$19,0)),"")</f>
        <v>0</v>
      </c>
      <c r="AE72" s="102">
        <f ca="1">IFERROR(IF(AE$19&lt;2,"",VLOOKUP($C72,在庫!$B$4:$SS$16,AE$19,0)),"")</f>
        <v>0</v>
      </c>
      <c r="AF72" s="102">
        <f ca="1">IFERROR(IF(AF$19&lt;2,"",VLOOKUP($C72,在庫!$B$4:$SS$16,AF$19,0)),"")</f>
        <v>0</v>
      </c>
      <c r="AG72" s="102">
        <f ca="1">IFERROR(IF(AG$19&lt;2,"",VLOOKUP($C72,在庫!$B$4:$SS$16,AG$19,0)),"")</f>
        <v>0</v>
      </c>
      <c r="AH72" s="112">
        <f ca="1">IFERROR(IF(AH$19&lt;2,"",VLOOKUP($C72,在庫!$B$4:$SS$16,AH$19,0)),"")</f>
        <v>0</v>
      </c>
      <c r="AI72" s="59">
        <f ca="1">SUM(D72:AH72)</f>
        <v>17</v>
      </c>
      <c r="AL72" s="4" t="s">
        <v>210</v>
      </c>
      <c r="AM72" s="178">
        <v>10730000</v>
      </c>
    </row>
    <row r="73" spans="1:41" ht="18" hidden="1" customHeight="1" x14ac:dyDescent="0.2">
      <c r="B73" s="320"/>
      <c r="C73" s="217" t="str">
        <f t="shared" si="29"/>
        <v>0(販売室数)</v>
      </c>
      <c r="D73" s="101" t="str">
        <f ca="1">IFERROR(IF(D$19&lt;2,"",VLOOKUP($C73,在庫!$B$4:$SS$16,D$19,0)),"")</f>
        <v/>
      </c>
      <c r="E73" s="102" t="str">
        <f ca="1">IFERROR(IF(E$19&lt;2,"",VLOOKUP($C73,在庫!$B$4:$SS$16,E$19,0)),"")</f>
        <v/>
      </c>
      <c r="F73" s="102" t="str">
        <f ca="1">IFERROR(IF(F$19&lt;2,"",VLOOKUP($C73,在庫!$B$4:$SS$16,F$19,0)),"")</f>
        <v/>
      </c>
      <c r="G73" s="102" t="str">
        <f ca="1">IFERROR(IF(G$19&lt;2,"",VLOOKUP($C73,在庫!$B$4:$SS$16,G$19,0)),"")</f>
        <v/>
      </c>
      <c r="H73" s="102" t="str">
        <f ca="1">IFERROR(IF(H$19&lt;2,"",VLOOKUP($C73,在庫!$B$4:$SS$16,H$19,0)),"")</f>
        <v/>
      </c>
      <c r="I73" s="102" t="str">
        <f ca="1">IFERROR(IF(I$19&lt;2,"",VLOOKUP($C73,在庫!$B$4:$SS$16,I$19,0)),"")</f>
        <v/>
      </c>
      <c r="J73" s="102" t="str">
        <f ca="1">IFERROR(IF(J$19&lt;2,"",VLOOKUP($C73,在庫!$B$4:$SS$16,J$19,0)),"")</f>
        <v/>
      </c>
      <c r="K73" s="102" t="str">
        <f ca="1">IFERROR(IF(K$19&lt;2,"",VLOOKUP($C73,在庫!$B$4:$SS$16,K$19,0)),"")</f>
        <v/>
      </c>
      <c r="L73" s="102" t="str">
        <f ca="1">IFERROR(IF(L$19&lt;2,"",VLOOKUP($C73,在庫!$B$4:$SS$16,L$19,0)),"")</f>
        <v/>
      </c>
      <c r="M73" s="102" t="str">
        <f ca="1">IFERROR(IF(M$19&lt;2,"",VLOOKUP($C73,在庫!$B$4:$SS$16,M$19,0)),"")</f>
        <v/>
      </c>
      <c r="N73" s="102" t="str">
        <f ca="1">IFERROR(IF(N$19&lt;2,"",VLOOKUP($C73,在庫!$B$4:$SS$16,N$19,0)),"")</f>
        <v/>
      </c>
      <c r="O73" s="102" t="str">
        <f ca="1">IFERROR(IF(O$19&lt;2,"",VLOOKUP($C73,在庫!$B$4:$SS$16,O$19,0)),"")</f>
        <v/>
      </c>
      <c r="P73" s="102" t="str">
        <f ca="1">IFERROR(IF(P$19&lt;2,"",VLOOKUP($C73,在庫!$B$4:$SS$16,P$19,0)),"")</f>
        <v/>
      </c>
      <c r="Q73" s="102" t="str">
        <f ca="1">IFERROR(IF(Q$19&lt;2,"",VLOOKUP($C73,在庫!$B$4:$SS$16,Q$19,0)),"")</f>
        <v/>
      </c>
      <c r="R73" s="102" t="str">
        <f ca="1">IFERROR(IF(R$19&lt;2,"",VLOOKUP($C73,在庫!$B$4:$SS$16,R$19,0)),"")</f>
        <v/>
      </c>
      <c r="S73" s="102" t="str">
        <f ca="1">IFERROR(IF(S$19&lt;2,"",VLOOKUP($C73,在庫!$B$4:$SS$16,S$19,0)),"")</f>
        <v/>
      </c>
      <c r="T73" s="102" t="str">
        <f ca="1">IFERROR(IF(T$19&lt;2,"",VLOOKUP($C73,在庫!$B$4:$SS$16,T$19,0)),"")</f>
        <v/>
      </c>
      <c r="U73" s="102" t="str">
        <f ca="1">IFERROR(IF(U$19&lt;2,"",VLOOKUP($C73,在庫!$B$4:$SS$16,U$19,0)),"")</f>
        <v/>
      </c>
      <c r="V73" s="102" t="str">
        <f ca="1">IFERROR(IF(V$19&lt;2,"",VLOOKUP($C73,在庫!$B$4:$SS$16,V$19,0)),"")</f>
        <v/>
      </c>
      <c r="W73" s="102" t="str">
        <f ca="1">IFERROR(IF(W$19&lt;2,"",VLOOKUP($C73,在庫!$B$4:$SS$16,W$19,0)),"")</f>
        <v/>
      </c>
      <c r="X73" s="102" t="str">
        <f ca="1">IFERROR(IF(X$19&lt;2,"",VLOOKUP($C73,在庫!$B$4:$SS$16,X$19,0)),"")</f>
        <v/>
      </c>
      <c r="Y73" s="102" t="str">
        <f ca="1">IFERROR(IF(Y$19&lt;2,"",VLOOKUP($C73,在庫!$B$4:$SS$16,Y$19,0)),"")</f>
        <v/>
      </c>
      <c r="Z73" s="102" t="str">
        <f ca="1">IFERROR(IF(Z$19&lt;2,"",VLOOKUP($C73,在庫!$B$4:$SS$16,Z$19,0)),"")</f>
        <v/>
      </c>
      <c r="AA73" s="102" t="str">
        <f ca="1">IFERROR(IF(AA$19&lt;2,"",VLOOKUP($C73,在庫!$B$4:$SS$16,AA$19,0)),"")</f>
        <v/>
      </c>
      <c r="AB73" s="102" t="str">
        <f ca="1">IFERROR(IF(AB$19&lt;2,"",VLOOKUP($C73,在庫!$B$4:$SS$16,AB$19,0)),"")</f>
        <v/>
      </c>
      <c r="AC73" s="102" t="str">
        <f ca="1">IFERROR(IF(AC$19&lt;2,"",VLOOKUP($C73,在庫!$B$4:$SS$16,AC$19,0)),"")</f>
        <v/>
      </c>
      <c r="AD73" s="102" t="str">
        <f ca="1">IFERROR(IF(AD$19&lt;2,"",VLOOKUP($C73,在庫!$B$4:$SS$16,AD$19,0)),"")</f>
        <v/>
      </c>
      <c r="AE73" s="102" t="str">
        <f ca="1">IFERROR(IF(AE$19&lt;2,"",VLOOKUP($C73,在庫!$B$4:$SS$16,AE$19,0)),"")</f>
        <v/>
      </c>
      <c r="AF73" s="102" t="str">
        <f ca="1">IFERROR(IF(AF$19&lt;2,"",VLOOKUP($C73,在庫!$B$4:$SS$16,AF$19,0)),"")</f>
        <v/>
      </c>
      <c r="AG73" s="102" t="str">
        <f ca="1">IFERROR(IF(AG$19&lt;2,"",VLOOKUP($C73,在庫!$B$4:$SS$16,AG$19,0)),"")</f>
        <v/>
      </c>
      <c r="AH73" s="112" t="str">
        <f ca="1">IFERROR(IF(AH$19&lt;2,"",VLOOKUP($C73,在庫!$B$4:$SS$16,AH$19,0)),"")</f>
        <v/>
      </c>
      <c r="AI73" s="59">
        <f ca="1">SUM(D73:AH73)</f>
        <v>0</v>
      </c>
      <c r="AM73" s="178"/>
    </row>
    <row r="74" spans="1:41" ht="18" hidden="1" customHeight="1" x14ac:dyDescent="0.2">
      <c r="B74" s="320"/>
      <c r="C74" s="217" t="str">
        <f t="shared" si="29"/>
        <v>0(販売室数)</v>
      </c>
      <c r="D74" s="101" t="str">
        <f ca="1">IFERROR(IF(D$19&lt;2,"",VLOOKUP($C74,在庫!$B$4:$SS$16,D$19,0)),"")</f>
        <v/>
      </c>
      <c r="E74" s="102" t="str">
        <f ca="1">IFERROR(IF(E$19&lt;2,"",VLOOKUP($C74,在庫!$B$4:$SS$16,E$19,0)),"")</f>
        <v/>
      </c>
      <c r="F74" s="102" t="str">
        <f ca="1">IFERROR(IF(F$19&lt;2,"",VLOOKUP($C74,在庫!$B$4:$SS$16,F$19,0)),"")</f>
        <v/>
      </c>
      <c r="G74" s="102" t="str">
        <f ca="1">IFERROR(IF(G$19&lt;2,"",VLOOKUP($C74,在庫!$B$4:$SS$16,G$19,0)),"")</f>
        <v/>
      </c>
      <c r="H74" s="102" t="str">
        <f ca="1">IFERROR(IF(H$19&lt;2,"",VLOOKUP($C74,在庫!$B$4:$SS$16,H$19,0)),"")</f>
        <v/>
      </c>
      <c r="I74" s="102" t="str">
        <f ca="1">IFERROR(IF(I$19&lt;2,"",VLOOKUP($C74,在庫!$B$4:$SS$16,I$19,0)),"")</f>
        <v/>
      </c>
      <c r="J74" s="102" t="str">
        <f ca="1">IFERROR(IF(J$19&lt;2,"",VLOOKUP($C74,在庫!$B$4:$SS$16,J$19,0)),"")</f>
        <v/>
      </c>
      <c r="K74" s="102" t="str">
        <f ca="1">IFERROR(IF(K$19&lt;2,"",VLOOKUP($C74,在庫!$B$4:$SS$16,K$19,0)),"")</f>
        <v/>
      </c>
      <c r="L74" s="102" t="str">
        <f ca="1">IFERROR(IF(L$19&lt;2,"",VLOOKUP($C74,在庫!$B$4:$SS$16,L$19,0)),"")</f>
        <v/>
      </c>
      <c r="M74" s="102" t="str">
        <f ca="1">IFERROR(IF(M$19&lt;2,"",VLOOKUP($C74,在庫!$B$4:$SS$16,M$19,0)),"")</f>
        <v/>
      </c>
      <c r="N74" s="102" t="str">
        <f ca="1">IFERROR(IF(N$19&lt;2,"",VLOOKUP($C74,在庫!$B$4:$SS$16,N$19,0)),"")</f>
        <v/>
      </c>
      <c r="O74" s="102" t="str">
        <f ca="1">IFERROR(IF(O$19&lt;2,"",VLOOKUP($C74,在庫!$B$4:$SS$16,O$19,0)),"")</f>
        <v/>
      </c>
      <c r="P74" s="102" t="str">
        <f ca="1">IFERROR(IF(P$19&lt;2,"",VLOOKUP($C74,在庫!$B$4:$SS$16,P$19,0)),"")</f>
        <v/>
      </c>
      <c r="Q74" s="102" t="str">
        <f ca="1">IFERROR(IF(Q$19&lt;2,"",VLOOKUP($C74,在庫!$B$4:$SS$16,Q$19,0)),"")</f>
        <v/>
      </c>
      <c r="R74" s="102" t="str">
        <f ca="1">IFERROR(IF(R$19&lt;2,"",VLOOKUP($C74,在庫!$B$4:$SS$16,R$19,0)),"")</f>
        <v/>
      </c>
      <c r="S74" s="102" t="str">
        <f ca="1">IFERROR(IF(S$19&lt;2,"",VLOOKUP($C74,在庫!$B$4:$SS$16,S$19,0)),"")</f>
        <v/>
      </c>
      <c r="T74" s="102" t="str">
        <f ca="1">IFERROR(IF(T$19&lt;2,"",VLOOKUP($C74,在庫!$B$4:$SS$16,T$19,0)),"")</f>
        <v/>
      </c>
      <c r="U74" s="102" t="str">
        <f ca="1">IFERROR(IF(U$19&lt;2,"",VLOOKUP($C74,在庫!$B$4:$SS$16,U$19,0)),"")</f>
        <v/>
      </c>
      <c r="V74" s="102" t="str">
        <f ca="1">IFERROR(IF(V$19&lt;2,"",VLOOKUP($C74,在庫!$B$4:$SS$16,V$19,0)),"")</f>
        <v/>
      </c>
      <c r="W74" s="102" t="str">
        <f ca="1">IFERROR(IF(W$19&lt;2,"",VLOOKUP($C74,在庫!$B$4:$SS$16,W$19,0)),"")</f>
        <v/>
      </c>
      <c r="X74" s="102" t="str">
        <f ca="1">IFERROR(IF(X$19&lt;2,"",VLOOKUP($C74,在庫!$B$4:$SS$16,X$19,0)),"")</f>
        <v/>
      </c>
      <c r="Y74" s="102" t="str">
        <f ca="1">IFERROR(IF(Y$19&lt;2,"",VLOOKUP($C74,在庫!$B$4:$SS$16,Y$19,0)),"")</f>
        <v/>
      </c>
      <c r="Z74" s="102" t="str">
        <f ca="1">IFERROR(IF(Z$19&lt;2,"",VLOOKUP($C74,在庫!$B$4:$SS$16,Z$19,0)),"")</f>
        <v/>
      </c>
      <c r="AA74" s="102" t="str">
        <f ca="1">IFERROR(IF(AA$19&lt;2,"",VLOOKUP($C74,在庫!$B$4:$SS$16,AA$19,0)),"")</f>
        <v/>
      </c>
      <c r="AB74" s="102" t="str">
        <f ca="1">IFERROR(IF(AB$19&lt;2,"",VLOOKUP($C74,在庫!$B$4:$SS$16,AB$19,0)),"")</f>
        <v/>
      </c>
      <c r="AC74" s="102" t="str">
        <f ca="1">IFERROR(IF(AC$19&lt;2,"",VLOOKUP($C74,在庫!$B$4:$SS$16,AC$19,0)),"")</f>
        <v/>
      </c>
      <c r="AD74" s="102" t="str">
        <f ca="1">IFERROR(IF(AD$19&lt;2,"",VLOOKUP($C74,在庫!$B$4:$SS$16,AD$19,0)),"")</f>
        <v/>
      </c>
      <c r="AE74" s="102" t="str">
        <f ca="1">IFERROR(IF(AE$19&lt;2,"",VLOOKUP($C74,在庫!$B$4:$SS$16,AE$19,0)),"")</f>
        <v/>
      </c>
      <c r="AF74" s="102" t="str">
        <f ca="1">IFERROR(IF(AF$19&lt;2,"",VLOOKUP($C74,在庫!$B$4:$SS$16,AF$19,0)),"")</f>
        <v/>
      </c>
      <c r="AG74" s="102" t="str">
        <f ca="1">IFERROR(IF(AG$19&lt;2,"",VLOOKUP($C74,在庫!$B$4:$SS$16,AG$19,0)),"")</f>
        <v/>
      </c>
      <c r="AH74" s="112" t="str">
        <f ca="1">IFERROR(IF(AH$19&lt;2,"",VLOOKUP($C74,在庫!$B$4:$SS$16,AH$19,0)),"")</f>
        <v/>
      </c>
      <c r="AI74" s="59">
        <f t="shared" ref="AI74:AI78" ca="1" si="30">SUM(D74:AH74)</f>
        <v>0</v>
      </c>
      <c r="AM74" s="178"/>
    </row>
    <row r="75" spans="1:41" ht="18" hidden="1" customHeight="1" x14ac:dyDescent="0.2">
      <c r="B75" s="320"/>
      <c r="C75" s="217" t="str">
        <f t="shared" si="29"/>
        <v>0(販売室数)</v>
      </c>
      <c r="D75" s="101" t="str">
        <f ca="1">IFERROR(IF(D$19&lt;2,"",VLOOKUP($C75,在庫!$B$4:$SS$16,D$19,0)),"")</f>
        <v/>
      </c>
      <c r="E75" s="102" t="str">
        <f ca="1">IFERROR(IF(E$19&lt;2,"",VLOOKUP($C75,在庫!$B$4:$SS$16,E$19,0)),"")</f>
        <v/>
      </c>
      <c r="F75" s="102" t="str">
        <f ca="1">IFERROR(IF(F$19&lt;2,"",VLOOKUP($C75,在庫!$B$4:$SS$16,F$19,0)),"")</f>
        <v/>
      </c>
      <c r="G75" s="102" t="str">
        <f ca="1">IFERROR(IF(G$19&lt;2,"",VLOOKUP($C75,在庫!$B$4:$SS$16,G$19,0)),"")</f>
        <v/>
      </c>
      <c r="H75" s="102" t="str">
        <f ca="1">IFERROR(IF(H$19&lt;2,"",VLOOKUP($C75,在庫!$B$4:$SS$16,H$19,0)),"")</f>
        <v/>
      </c>
      <c r="I75" s="102" t="str">
        <f ca="1">IFERROR(IF(I$19&lt;2,"",VLOOKUP($C75,在庫!$B$4:$SS$16,I$19,0)),"")</f>
        <v/>
      </c>
      <c r="J75" s="102" t="str">
        <f ca="1">IFERROR(IF(J$19&lt;2,"",VLOOKUP($C75,在庫!$B$4:$SS$16,J$19,0)),"")</f>
        <v/>
      </c>
      <c r="K75" s="102" t="str">
        <f ca="1">IFERROR(IF(K$19&lt;2,"",VLOOKUP($C75,在庫!$B$4:$SS$16,K$19,0)),"")</f>
        <v/>
      </c>
      <c r="L75" s="102" t="str">
        <f ca="1">IFERROR(IF(L$19&lt;2,"",VLOOKUP($C75,在庫!$B$4:$SS$16,L$19,0)),"")</f>
        <v/>
      </c>
      <c r="M75" s="102" t="str">
        <f ca="1">IFERROR(IF(M$19&lt;2,"",VLOOKUP($C75,在庫!$B$4:$SS$16,M$19,0)),"")</f>
        <v/>
      </c>
      <c r="N75" s="102" t="str">
        <f ca="1">IFERROR(IF(N$19&lt;2,"",VLOOKUP($C75,在庫!$B$4:$SS$16,N$19,0)),"")</f>
        <v/>
      </c>
      <c r="O75" s="102" t="str">
        <f ca="1">IFERROR(IF(O$19&lt;2,"",VLOOKUP($C75,在庫!$B$4:$SS$16,O$19,0)),"")</f>
        <v/>
      </c>
      <c r="P75" s="102" t="str">
        <f ca="1">IFERROR(IF(P$19&lt;2,"",VLOOKUP($C75,在庫!$B$4:$SS$16,P$19,0)),"")</f>
        <v/>
      </c>
      <c r="Q75" s="102" t="str">
        <f ca="1">IFERROR(IF(Q$19&lt;2,"",VLOOKUP($C75,在庫!$B$4:$SS$16,Q$19,0)),"")</f>
        <v/>
      </c>
      <c r="R75" s="102" t="str">
        <f ca="1">IFERROR(IF(R$19&lt;2,"",VLOOKUP($C75,在庫!$B$4:$SS$16,R$19,0)),"")</f>
        <v/>
      </c>
      <c r="S75" s="102" t="str">
        <f ca="1">IFERROR(IF(S$19&lt;2,"",VLOOKUP($C75,在庫!$B$4:$SS$16,S$19,0)),"")</f>
        <v/>
      </c>
      <c r="T75" s="102" t="str">
        <f ca="1">IFERROR(IF(T$19&lt;2,"",VLOOKUP($C75,在庫!$B$4:$SS$16,T$19,0)),"")</f>
        <v/>
      </c>
      <c r="U75" s="102" t="str">
        <f ca="1">IFERROR(IF(U$19&lt;2,"",VLOOKUP($C75,在庫!$B$4:$SS$16,U$19,0)),"")</f>
        <v/>
      </c>
      <c r="V75" s="102" t="str">
        <f ca="1">IFERROR(IF(V$19&lt;2,"",VLOOKUP($C75,在庫!$B$4:$SS$16,V$19,0)),"")</f>
        <v/>
      </c>
      <c r="W75" s="102" t="str">
        <f ca="1">IFERROR(IF(W$19&lt;2,"",VLOOKUP($C75,在庫!$B$4:$SS$16,W$19,0)),"")</f>
        <v/>
      </c>
      <c r="X75" s="102" t="str">
        <f ca="1">IFERROR(IF(X$19&lt;2,"",VLOOKUP($C75,在庫!$B$4:$SS$16,X$19,0)),"")</f>
        <v/>
      </c>
      <c r="Y75" s="102" t="str">
        <f ca="1">IFERROR(IF(Y$19&lt;2,"",VLOOKUP($C75,在庫!$B$4:$SS$16,Y$19,0)),"")</f>
        <v/>
      </c>
      <c r="Z75" s="102" t="str">
        <f ca="1">IFERROR(IF(Z$19&lt;2,"",VLOOKUP($C75,在庫!$B$4:$SS$16,Z$19,0)),"")</f>
        <v/>
      </c>
      <c r="AA75" s="102" t="str">
        <f ca="1">IFERROR(IF(AA$19&lt;2,"",VLOOKUP($C75,在庫!$B$4:$SS$16,AA$19,0)),"")</f>
        <v/>
      </c>
      <c r="AB75" s="102" t="str">
        <f ca="1">IFERROR(IF(AB$19&lt;2,"",VLOOKUP($C75,在庫!$B$4:$SS$16,AB$19,0)),"")</f>
        <v/>
      </c>
      <c r="AC75" s="102" t="str">
        <f ca="1">IFERROR(IF(AC$19&lt;2,"",VLOOKUP($C75,在庫!$B$4:$SS$16,AC$19,0)),"")</f>
        <v/>
      </c>
      <c r="AD75" s="102" t="str">
        <f ca="1">IFERROR(IF(AD$19&lt;2,"",VLOOKUP($C75,在庫!$B$4:$SS$16,AD$19,0)),"")</f>
        <v/>
      </c>
      <c r="AE75" s="102" t="str">
        <f ca="1">IFERROR(IF(AE$19&lt;2,"",VLOOKUP($C75,在庫!$B$4:$SS$16,AE$19,0)),"")</f>
        <v/>
      </c>
      <c r="AF75" s="102" t="str">
        <f ca="1">IFERROR(IF(AF$19&lt;2,"",VLOOKUP($C75,在庫!$B$4:$SS$16,AF$19,0)),"")</f>
        <v/>
      </c>
      <c r="AG75" s="102" t="str">
        <f ca="1">IFERROR(IF(AG$19&lt;2,"",VLOOKUP($C75,在庫!$B$4:$SS$16,AG$19,0)),"")</f>
        <v/>
      </c>
      <c r="AH75" s="112" t="str">
        <f ca="1">IFERROR(IF(AH$19&lt;2,"",VLOOKUP($C75,在庫!$B$4:$SS$16,AH$19,0)),"")</f>
        <v/>
      </c>
      <c r="AI75" s="59">
        <f t="shared" ca="1" si="30"/>
        <v>0</v>
      </c>
      <c r="AM75" s="178"/>
    </row>
    <row r="76" spans="1:41" ht="18" hidden="1" customHeight="1" x14ac:dyDescent="0.2">
      <c r="A76" s="4">
        <v>14</v>
      </c>
      <c r="B76" s="320"/>
      <c r="C76" s="217" t="str">
        <f t="shared" si="29"/>
        <v>0(販売室数)</v>
      </c>
      <c r="D76" s="101" t="str">
        <f ca="1">IFERROR(IF(D$19&lt;2,"",VLOOKUP($C76,在庫!$B$4:$SS$16,D$19,0)),"")</f>
        <v/>
      </c>
      <c r="E76" s="102" t="str">
        <f ca="1">IFERROR(IF(E$19&lt;2,"",VLOOKUP($C76,在庫!$B$4:$SS$16,E$19,0)),"")</f>
        <v/>
      </c>
      <c r="F76" s="102" t="str">
        <f ca="1">IFERROR(IF(F$19&lt;2,"",VLOOKUP($C76,在庫!$B$4:$SS$16,F$19,0)),"")</f>
        <v/>
      </c>
      <c r="G76" s="102" t="str">
        <f ca="1">IFERROR(IF(G$19&lt;2,"",VLOOKUP($C76,在庫!$B$4:$SS$16,G$19,0)),"")</f>
        <v/>
      </c>
      <c r="H76" s="102" t="str">
        <f ca="1">IFERROR(IF(H$19&lt;2,"",VLOOKUP($C76,在庫!$B$4:$SS$16,H$19,0)),"")</f>
        <v/>
      </c>
      <c r="I76" s="102" t="str">
        <f ca="1">IFERROR(IF(I$19&lt;2,"",VLOOKUP($C76,在庫!$B$4:$SS$16,I$19,0)),"")</f>
        <v/>
      </c>
      <c r="J76" s="102" t="str">
        <f ca="1">IFERROR(IF(J$19&lt;2,"",VLOOKUP($C76,在庫!$B$4:$SS$16,J$19,0)),"")</f>
        <v/>
      </c>
      <c r="K76" s="102" t="str">
        <f ca="1">IFERROR(IF(K$19&lt;2,"",VLOOKUP($C76,在庫!$B$4:$SS$16,K$19,0)),"")</f>
        <v/>
      </c>
      <c r="L76" s="102" t="str">
        <f ca="1">IFERROR(IF(L$19&lt;2,"",VLOOKUP($C76,在庫!$B$4:$SS$16,L$19,0)),"")</f>
        <v/>
      </c>
      <c r="M76" s="102" t="str">
        <f ca="1">IFERROR(IF(M$19&lt;2,"",VLOOKUP($C76,在庫!$B$4:$SS$16,M$19,0)),"")</f>
        <v/>
      </c>
      <c r="N76" s="102" t="str">
        <f ca="1">IFERROR(IF(N$19&lt;2,"",VLOOKUP($C76,在庫!$B$4:$SS$16,N$19,0)),"")</f>
        <v/>
      </c>
      <c r="O76" s="102" t="str">
        <f ca="1">IFERROR(IF(O$19&lt;2,"",VLOOKUP($C76,在庫!$B$4:$SS$16,O$19,0)),"")</f>
        <v/>
      </c>
      <c r="P76" s="102" t="str">
        <f ca="1">IFERROR(IF(P$19&lt;2,"",VLOOKUP($C76,在庫!$B$4:$SS$16,P$19,0)),"")</f>
        <v/>
      </c>
      <c r="Q76" s="102" t="str">
        <f ca="1">IFERROR(IF(Q$19&lt;2,"",VLOOKUP($C76,在庫!$B$4:$SS$16,Q$19,0)),"")</f>
        <v/>
      </c>
      <c r="R76" s="102" t="str">
        <f ca="1">IFERROR(IF(R$19&lt;2,"",VLOOKUP($C76,在庫!$B$4:$SS$16,R$19,0)),"")</f>
        <v/>
      </c>
      <c r="S76" s="102" t="str">
        <f ca="1">IFERROR(IF(S$19&lt;2,"",VLOOKUP($C76,在庫!$B$4:$SS$16,S$19,0)),"")</f>
        <v/>
      </c>
      <c r="T76" s="102" t="str">
        <f ca="1">IFERROR(IF(T$19&lt;2,"",VLOOKUP($C76,在庫!$B$4:$SS$16,T$19,0)),"")</f>
        <v/>
      </c>
      <c r="U76" s="102" t="str">
        <f ca="1">IFERROR(IF(U$19&lt;2,"",VLOOKUP($C76,在庫!$B$4:$SS$16,U$19,0)),"")</f>
        <v/>
      </c>
      <c r="V76" s="102" t="str">
        <f ca="1">IFERROR(IF(V$19&lt;2,"",VLOOKUP($C76,在庫!$B$4:$SS$16,V$19,0)),"")</f>
        <v/>
      </c>
      <c r="W76" s="102" t="str">
        <f ca="1">IFERROR(IF(W$19&lt;2,"",VLOOKUP($C76,在庫!$B$4:$SS$16,W$19,0)),"")</f>
        <v/>
      </c>
      <c r="X76" s="102" t="str">
        <f ca="1">IFERROR(IF(X$19&lt;2,"",VLOOKUP($C76,在庫!$B$4:$SS$16,X$19,0)),"")</f>
        <v/>
      </c>
      <c r="Y76" s="102" t="str">
        <f ca="1">IFERROR(IF(Y$19&lt;2,"",VLOOKUP($C76,在庫!$B$4:$SS$16,Y$19,0)),"")</f>
        <v/>
      </c>
      <c r="Z76" s="102" t="str">
        <f ca="1">IFERROR(IF(Z$19&lt;2,"",VLOOKUP($C76,在庫!$B$4:$SS$16,Z$19,0)),"")</f>
        <v/>
      </c>
      <c r="AA76" s="102" t="str">
        <f ca="1">IFERROR(IF(AA$19&lt;2,"",VLOOKUP($C76,在庫!$B$4:$SS$16,AA$19,0)),"")</f>
        <v/>
      </c>
      <c r="AB76" s="102" t="str">
        <f ca="1">IFERROR(IF(AB$19&lt;2,"",VLOOKUP($C76,在庫!$B$4:$SS$16,AB$19,0)),"")</f>
        <v/>
      </c>
      <c r="AC76" s="102" t="str">
        <f ca="1">IFERROR(IF(AC$19&lt;2,"",VLOOKUP($C76,在庫!$B$4:$SS$16,AC$19,0)),"")</f>
        <v/>
      </c>
      <c r="AD76" s="102" t="str">
        <f ca="1">IFERROR(IF(AD$19&lt;2,"",VLOOKUP($C76,在庫!$B$4:$SS$16,AD$19,0)),"")</f>
        <v/>
      </c>
      <c r="AE76" s="102" t="str">
        <f ca="1">IFERROR(IF(AE$19&lt;2,"",VLOOKUP($C76,在庫!$B$4:$SS$16,AE$19,0)),"")</f>
        <v/>
      </c>
      <c r="AF76" s="102" t="str">
        <f ca="1">IFERROR(IF(AF$19&lt;2,"",VLOOKUP($C76,在庫!$B$4:$SS$16,AF$19,0)),"")</f>
        <v/>
      </c>
      <c r="AG76" s="102" t="str">
        <f ca="1">IFERROR(IF(AG$19&lt;2,"",VLOOKUP($C76,在庫!$B$4:$SS$16,AG$19,0)),"")</f>
        <v/>
      </c>
      <c r="AH76" s="112" t="str">
        <f ca="1">IFERROR(IF(AH$19&lt;2,"",VLOOKUP($C76,在庫!$B$4:$SS$16,AH$19,0)),"")</f>
        <v/>
      </c>
      <c r="AI76" s="59">
        <f t="shared" ca="1" si="30"/>
        <v>0</v>
      </c>
      <c r="AM76" s="178"/>
    </row>
    <row r="77" spans="1:41" collapsed="1" x14ac:dyDescent="0.2">
      <c r="A77" s="4">
        <v>15</v>
      </c>
      <c r="B77" s="320"/>
      <c r="C77" s="217" t="s">
        <v>63</v>
      </c>
      <c r="D77" s="20">
        <f t="shared" ref="D77:AH77" ca="1" si="31">SUM(D71:D76)</f>
        <v>9</v>
      </c>
      <c r="E77" s="19">
        <f t="shared" ca="1" si="31"/>
        <v>13</v>
      </c>
      <c r="F77" s="19">
        <f t="shared" ca="1" si="31"/>
        <v>11</v>
      </c>
      <c r="G77" s="19">
        <f t="shared" ca="1" si="31"/>
        <v>14</v>
      </c>
      <c r="H77" s="19">
        <f t="shared" ca="1" si="31"/>
        <v>8</v>
      </c>
      <c r="I77" s="19">
        <f t="shared" ca="1" si="31"/>
        <v>6</v>
      </c>
      <c r="J77" s="19">
        <f t="shared" ca="1" si="31"/>
        <v>2</v>
      </c>
      <c r="K77" s="19">
        <f t="shared" ca="1" si="31"/>
        <v>4</v>
      </c>
      <c r="L77" s="19">
        <f t="shared" ca="1" si="31"/>
        <v>2</v>
      </c>
      <c r="M77" s="19">
        <f t="shared" ca="1" si="31"/>
        <v>5</v>
      </c>
      <c r="N77" s="19">
        <f t="shared" ca="1" si="31"/>
        <v>5</v>
      </c>
      <c r="O77" s="19">
        <f t="shared" ca="1" si="31"/>
        <v>1</v>
      </c>
      <c r="P77" s="19">
        <f t="shared" ca="1" si="31"/>
        <v>3</v>
      </c>
      <c r="Q77" s="19">
        <f t="shared" ca="1" si="31"/>
        <v>3</v>
      </c>
      <c r="R77" s="19">
        <f t="shared" ca="1" si="31"/>
        <v>2</v>
      </c>
      <c r="S77" s="19">
        <f t="shared" ca="1" si="31"/>
        <v>1</v>
      </c>
      <c r="T77" s="19">
        <f t="shared" ca="1" si="31"/>
        <v>2</v>
      </c>
      <c r="U77" s="19">
        <f t="shared" ca="1" si="31"/>
        <v>3</v>
      </c>
      <c r="V77" s="19">
        <f t="shared" ca="1" si="31"/>
        <v>4</v>
      </c>
      <c r="W77" s="19">
        <f t="shared" ca="1" si="31"/>
        <v>1</v>
      </c>
      <c r="X77" s="19">
        <f t="shared" ca="1" si="31"/>
        <v>2</v>
      </c>
      <c r="Y77" s="19">
        <f t="shared" ca="1" si="31"/>
        <v>5</v>
      </c>
      <c r="Z77" s="19">
        <f t="shared" ca="1" si="31"/>
        <v>4</v>
      </c>
      <c r="AA77" s="19">
        <f t="shared" ca="1" si="31"/>
        <v>5</v>
      </c>
      <c r="AB77" s="19">
        <f t="shared" ca="1" si="31"/>
        <v>3</v>
      </c>
      <c r="AC77" s="19">
        <f t="shared" ca="1" si="31"/>
        <v>0</v>
      </c>
      <c r="AD77" s="19">
        <f t="shared" ca="1" si="31"/>
        <v>3</v>
      </c>
      <c r="AE77" s="19">
        <f t="shared" ca="1" si="31"/>
        <v>3</v>
      </c>
      <c r="AF77" s="19">
        <f t="shared" ca="1" si="31"/>
        <v>3</v>
      </c>
      <c r="AG77" s="19">
        <f t="shared" ca="1" si="31"/>
        <v>2</v>
      </c>
      <c r="AH77" s="111">
        <f t="shared" ca="1" si="31"/>
        <v>0</v>
      </c>
      <c r="AI77" s="59">
        <f t="shared" ca="1" si="30"/>
        <v>129</v>
      </c>
      <c r="AL77" s="4" t="s">
        <v>211</v>
      </c>
      <c r="AM77" s="178">
        <f>AM72-AM71</f>
        <v>9915480</v>
      </c>
    </row>
    <row r="78" spans="1:41" ht="17.25" customHeight="1" x14ac:dyDescent="0.2">
      <c r="A78" s="4">
        <v>9</v>
      </c>
      <c r="B78" s="320"/>
      <c r="C78" s="217" t="str">
        <f>B3&amp;"(販売室数)"</f>
        <v>ラグジュアリープールヴィラ(販売室数)</v>
      </c>
      <c r="D78" s="60">
        <f ca="1">IFERROR(IF(D$19&lt;2,"",VLOOKUP($C78,在庫!$B$34:$LY$46,D$19,)),"")</f>
        <v>0</v>
      </c>
      <c r="E78" s="61">
        <f ca="1">IFERROR(IF(E$19&lt;2,"",VLOOKUP($C78,在庫!$B$34:$LY$46,E$19,)),"")</f>
        <v>0</v>
      </c>
      <c r="F78" s="61">
        <f ca="1">IFERROR(IF(F$19&lt;2,"",VLOOKUP($C78,在庫!$B$34:$LY$46,F$19,)),"")</f>
        <v>0</v>
      </c>
      <c r="G78" s="61">
        <f ca="1">IFERROR(IF(G$19&lt;2,"",VLOOKUP($C78,在庫!$B$34:$LY$46,G$19,)),"")</f>
        <v>0</v>
      </c>
      <c r="H78" s="61">
        <f ca="1">IFERROR(IF(H$19&lt;2,"",VLOOKUP($C78,在庫!$B$34:$LY$46,H$19,)),"")</f>
        <v>0</v>
      </c>
      <c r="I78" s="61">
        <f ca="1">IFERROR(IF(I$19&lt;2,"",VLOOKUP($C78,在庫!$B$34:$LY$46,I$19,)),"")</f>
        <v>0</v>
      </c>
      <c r="J78" s="61">
        <f ca="1">IFERROR(IF(J$19&lt;2,"",VLOOKUP($C78,在庫!$B$34:$LY$46,J$19,)),"")</f>
        <v>0</v>
      </c>
      <c r="K78" s="61">
        <f ca="1">IFERROR(IF(K$19&lt;2,"",VLOOKUP($C78,在庫!$B$34:$LY$46,K$19,)),"")</f>
        <v>0</v>
      </c>
      <c r="L78" s="61">
        <f ca="1">IFERROR(IF(L$19&lt;2,"",VLOOKUP($C78,在庫!$B$34:$LY$46,L$19,)),"")</f>
        <v>1</v>
      </c>
      <c r="M78" s="61">
        <f ca="1">IFERROR(IF(M$19&lt;2,"",VLOOKUP($C78,在庫!$B$34:$LY$46,M$19,)),"")</f>
        <v>1</v>
      </c>
      <c r="N78" s="61">
        <f ca="1">IFERROR(IF(N$19&lt;2,"",VLOOKUP($C78,在庫!$B$34:$LY$46,N$19,)),"")</f>
        <v>1</v>
      </c>
      <c r="O78" s="61">
        <f ca="1">IFERROR(IF(O$19&lt;2,"",VLOOKUP($C78,在庫!$B$34:$LY$46,O$19,)),"")</f>
        <v>0</v>
      </c>
      <c r="P78" s="61">
        <f ca="1">IFERROR(IF(P$19&lt;2,"",VLOOKUP($C78,在庫!$B$34:$LY$46,P$19,)),"")</f>
        <v>0</v>
      </c>
      <c r="Q78" s="61">
        <f ca="1">IFERROR(IF(Q$19&lt;2,"",VLOOKUP($C78,在庫!$B$34:$LY$46,Q$19,)),"")</f>
        <v>0</v>
      </c>
      <c r="R78" s="61">
        <f ca="1">IFERROR(IF(R$19&lt;2,"",VLOOKUP($C78,在庫!$B$34:$LY$46,R$19,)),"")</f>
        <v>0</v>
      </c>
      <c r="S78" s="61">
        <f ca="1">IFERROR(IF(S$19&lt;2,"",VLOOKUP($C78,在庫!$B$34:$LY$46,S$19,)),"")</f>
        <v>0</v>
      </c>
      <c r="T78" s="61">
        <f ca="1">IFERROR(IF(T$19&lt;2,"",VLOOKUP($C78,在庫!$B$34:$LY$46,T$19,)),"")</f>
        <v>0</v>
      </c>
      <c r="U78" s="61">
        <f ca="1">IFERROR(IF(U$19&lt;2,"",VLOOKUP($C78,在庫!$B$34:$LY$46,U$19,)),"")</f>
        <v>1</v>
      </c>
      <c r="V78" s="61">
        <f ca="1">IFERROR(IF(V$19&lt;2,"",VLOOKUP($C78,在庫!$B$34:$LY$46,V$19,)),"")</f>
        <v>1</v>
      </c>
      <c r="W78" s="61">
        <f ca="1">IFERROR(IF(W$19&lt;2,"",VLOOKUP($C78,在庫!$B$34:$LY$46,W$19,)),"")</f>
        <v>0</v>
      </c>
      <c r="X78" s="61">
        <f ca="1">IFERROR(IF(X$19&lt;2,"",VLOOKUP($C78,在庫!$B$34:$LY$46,X$19,)),"")</f>
        <v>0</v>
      </c>
      <c r="Y78" s="61">
        <f ca="1">IFERROR(IF(Y$19&lt;2,"",VLOOKUP($C78,在庫!$B$34:$LY$46,Y$19,)),"")</f>
        <v>1</v>
      </c>
      <c r="Z78" s="61">
        <f ca="1">IFERROR(IF(Z$19&lt;2,"",VLOOKUP($C78,在庫!$B$34:$LY$46,Z$19,)),"")</f>
        <v>0</v>
      </c>
      <c r="AA78" s="61">
        <f ca="1">IFERROR(IF(AA$19&lt;2,"",VLOOKUP($C78,在庫!$B$34:$LY$46,AA$19,)),"")</f>
        <v>0</v>
      </c>
      <c r="AB78" s="61">
        <f ca="1">IFERROR(IF(AB$19&lt;2,"",VLOOKUP($C78,在庫!$B$34:$LY$46,AB$19,)),"")</f>
        <v>0</v>
      </c>
      <c r="AC78" s="61">
        <f ca="1">IFERROR(IF(AC$19&lt;2,"",VLOOKUP($C78,在庫!$B$34:$LY$46,AC$19,)),"")</f>
        <v>0</v>
      </c>
      <c r="AD78" s="61">
        <f ca="1">IFERROR(IF(AD$19&lt;2,"",VLOOKUP($C78,在庫!$B$34:$LY$46,AD$19,)),"")</f>
        <v>0</v>
      </c>
      <c r="AE78" s="61">
        <f ca="1">IFERROR(IF(AE$19&lt;2,"",VLOOKUP($C78,在庫!$B$34:$LY$46,AE$19,)),"")</f>
        <v>1</v>
      </c>
      <c r="AF78" s="61">
        <f ca="1">IFERROR(IF(AF$19&lt;2,"",VLOOKUP($C78,在庫!$B$34:$LY$46,AF$19,)),"")</f>
        <v>1</v>
      </c>
      <c r="AG78" s="61">
        <f ca="1">IFERROR(IF(AG$19&lt;2,"",VLOOKUP($C78,在庫!$B$34:$LY$46,AG$19,)),"")</f>
        <v>1</v>
      </c>
      <c r="AH78" s="113">
        <f ca="1">IFERROR(IF(AH$19&lt;2,"",VLOOKUP($C78,在庫!$B$34:$LY$46,AH$19,)),"")</f>
        <v>0</v>
      </c>
      <c r="AI78" s="59">
        <f t="shared" ca="1" si="30"/>
        <v>9</v>
      </c>
    </row>
    <row r="79" spans="1:41" ht="17.25" customHeight="1" x14ac:dyDescent="0.2">
      <c r="B79" s="320"/>
      <c r="C79" s="217" t="str">
        <f t="shared" ref="C79:C83" si="32">B4&amp;"(販売室数)"</f>
        <v>with SAUNA(販売室数)</v>
      </c>
      <c r="D79" s="60">
        <f ca="1">IFERROR(IF(D$19&lt;2,"",VLOOKUP($C79,在庫!$B$34:$LY$46,D$19,)),"")</f>
        <v>0</v>
      </c>
      <c r="E79" s="61">
        <f ca="1">IFERROR(IF(E$19&lt;2,"",VLOOKUP($C79,在庫!$B$34:$LY$46,E$19,)),"")</f>
        <v>0</v>
      </c>
      <c r="F79" s="61">
        <f ca="1">IFERROR(IF(F$19&lt;2,"",VLOOKUP($C79,在庫!$B$34:$LY$46,F$19,)),"")</f>
        <v>0</v>
      </c>
      <c r="G79" s="61">
        <f ca="1">IFERROR(IF(G$19&lt;2,"",VLOOKUP($C79,在庫!$B$34:$LY$46,G$19,)),"")</f>
        <v>0</v>
      </c>
      <c r="H79" s="61">
        <f ca="1">IFERROR(IF(H$19&lt;2,"",VLOOKUP($C79,在庫!$B$34:$LY$46,H$19,)),"")</f>
        <v>0</v>
      </c>
      <c r="I79" s="61">
        <f ca="1">IFERROR(IF(I$19&lt;2,"",VLOOKUP($C79,在庫!$B$34:$LY$46,I$19,)),"")</f>
        <v>0</v>
      </c>
      <c r="J79" s="61">
        <f ca="1">IFERROR(IF(J$19&lt;2,"",VLOOKUP($C79,在庫!$B$34:$LY$46,J$19,)),"")</f>
        <v>0</v>
      </c>
      <c r="K79" s="61">
        <f ca="1">IFERROR(IF(K$19&lt;2,"",VLOOKUP($C79,在庫!$B$34:$LY$46,K$19,)),"")</f>
        <v>0</v>
      </c>
      <c r="L79" s="61">
        <f ca="1">IFERROR(IF(L$19&lt;2,"",VLOOKUP($C79,在庫!$B$34:$LY$46,L$19,)),"")</f>
        <v>0</v>
      </c>
      <c r="M79" s="61">
        <f ca="1">IFERROR(IF(M$19&lt;2,"",VLOOKUP($C79,在庫!$B$34:$LY$46,M$19,)),"")</f>
        <v>0</v>
      </c>
      <c r="N79" s="61">
        <f ca="1">IFERROR(IF(N$19&lt;2,"",VLOOKUP($C79,在庫!$B$34:$LY$46,N$19,)),"")</f>
        <v>0</v>
      </c>
      <c r="O79" s="61">
        <f ca="1">IFERROR(IF(O$19&lt;2,"",VLOOKUP($C79,在庫!$B$34:$LY$46,O$19,)),"")</f>
        <v>0</v>
      </c>
      <c r="P79" s="61">
        <f ca="1">IFERROR(IF(P$19&lt;2,"",VLOOKUP($C79,在庫!$B$34:$LY$46,P$19,)),"")</f>
        <v>0</v>
      </c>
      <c r="Q79" s="61">
        <f ca="1">IFERROR(IF(Q$19&lt;2,"",VLOOKUP($C79,在庫!$B$34:$LY$46,Q$19,)),"")</f>
        <v>0</v>
      </c>
      <c r="R79" s="61">
        <f ca="1">IFERROR(IF(R$19&lt;2,"",VLOOKUP($C79,在庫!$B$34:$LY$46,R$19,)),"")</f>
        <v>0</v>
      </c>
      <c r="S79" s="61">
        <f ca="1">IFERROR(IF(S$19&lt;2,"",VLOOKUP($C79,在庫!$B$34:$LY$46,S$19,)),"")</f>
        <v>0</v>
      </c>
      <c r="T79" s="61">
        <f ca="1">IFERROR(IF(T$19&lt;2,"",VLOOKUP($C79,在庫!$B$34:$LY$46,T$19,)),"")</f>
        <v>1</v>
      </c>
      <c r="U79" s="61">
        <f ca="1">IFERROR(IF(U$19&lt;2,"",VLOOKUP($C79,在庫!$B$34:$LY$46,U$19,)),"")</f>
        <v>0</v>
      </c>
      <c r="V79" s="61">
        <f ca="1">IFERROR(IF(V$19&lt;2,"",VLOOKUP($C79,在庫!$B$34:$LY$46,V$19,)),"")</f>
        <v>0</v>
      </c>
      <c r="W79" s="61">
        <f ca="1">IFERROR(IF(W$19&lt;2,"",VLOOKUP($C79,在庫!$B$34:$LY$46,W$19,)),"")</f>
        <v>0</v>
      </c>
      <c r="X79" s="61">
        <f ca="1">IFERROR(IF(X$19&lt;2,"",VLOOKUP($C79,在庫!$B$34:$LY$46,X$19,)),"")</f>
        <v>0</v>
      </c>
      <c r="Y79" s="61">
        <f ca="1">IFERROR(IF(Y$19&lt;2,"",VLOOKUP($C79,在庫!$B$34:$LY$46,Y$19,)),"")</f>
        <v>0</v>
      </c>
      <c r="Z79" s="61">
        <f ca="1">IFERROR(IF(Z$19&lt;2,"",VLOOKUP($C79,在庫!$B$34:$LY$46,Z$19,)),"")</f>
        <v>0</v>
      </c>
      <c r="AA79" s="61">
        <f ca="1">IFERROR(IF(AA$19&lt;2,"",VLOOKUP($C79,在庫!$B$34:$LY$46,AA$19,)),"")</f>
        <v>0</v>
      </c>
      <c r="AB79" s="61">
        <f ca="1">IFERROR(IF(AB$19&lt;2,"",VLOOKUP($C79,在庫!$B$34:$LY$46,AB$19,)),"")</f>
        <v>0</v>
      </c>
      <c r="AC79" s="61">
        <f ca="1">IFERROR(IF(AC$19&lt;2,"",VLOOKUP($C79,在庫!$B$34:$LY$46,AC$19,)),"")</f>
        <v>0</v>
      </c>
      <c r="AD79" s="61">
        <f ca="1">IFERROR(IF(AD$19&lt;2,"",VLOOKUP($C79,在庫!$B$34:$LY$46,AD$19,)),"")</f>
        <v>0</v>
      </c>
      <c r="AE79" s="61">
        <f ca="1">IFERROR(IF(AE$19&lt;2,"",VLOOKUP($C79,在庫!$B$34:$LY$46,AE$19,)),"")</f>
        <v>0</v>
      </c>
      <c r="AF79" s="61">
        <f ca="1">IFERROR(IF(AF$19&lt;2,"",VLOOKUP($C79,在庫!$B$34:$LY$46,AF$19,)),"")</f>
        <v>0</v>
      </c>
      <c r="AG79" s="61">
        <f ca="1">IFERROR(IF(AG$19&lt;2,"",VLOOKUP($C79,在庫!$B$34:$LY$46,AG$19,)),"")</f>
        <v>0</v>
      </c>
      <c r="AH79" s="113">
        <f ca="1">IFERROR(IF(AH$19&lt;2,"",VLOOKUP($C79,在庫!$B$34:$LY$46,AH$19,)),"")</f>
        <v>0</v>
      </c>
      <c r="AI79" s="59">
        <f ca="1">SUM(D79:AH79)</f>
        <v>1</v>
      </c>
      <c r="AL79" s="4" t="s">
        <v>212</v>
      </c>
      <c r="AM79" s="4">
        <f ca="1">AI70*AN79</f>
        <v>183</v>
      </c>
      <c r="AN79" s="185">
        <v>0.6</v>
      </c>
    </row>
    <row r="80" spans="1:41" ht="17.25" hidden="1" customHeight="1" x14ac:dyDescent="0.2">
      <c r="B80" s="320"/>
      <c r="C80" s="217" t="str">
        <f t="shared" si="32"/>
        <v>0(販売室数)</v>
      </c>
      <c r="D80" s="60" t="str">
        <f ca="1">IFERROR(IF(D$19&lt;2,"",VLOOKUP($C80,在庫!$B$34:$LY$46,D$19,)),"")</f>
        <v/>
      </c>
      <c r="E80" s="61" t="str">
        <f ca="1">IFERROR(IF(E$19&lt;2,"",VLOOKUP($C80,在庫!$B$34:$LY$46,E$19,)),"")</f>
        <v/>
      </c>
      <c r="F80" s="61" t="str">
        <f ca="1">IFERROR(IF(F$19&lt;2,"",VLOOKUP($C80,在庫!$B$34:$LY$46,F$19,)),"")</f>
        <v/>
      </c>
      <c r="G80" s="61" t="str">
        <f ca="1">IFERROR(IF(G$19&lt;2,"",VLOOKUP($C80,在庫!$B$34:$LY$46,G$19,)),"")</f>
        <v/>
      </c>
      <c r="H80" s="61" t="str">
        <f ca="1">IFERROR(IF(H$19&lt;2,"",VLOOKUP($C80,在庫!$B$34:$LY$46,H$19,)),"")</f>
        <v/>
      </c>
      <c r="I80" s="61" t="str">
        <f ca="1">IFERROR(IF(I$19&lt;2,"",VLOOKUP($C80,在庫!$B$34:$LY$46,I$19,)),"")</f>
        <v/>
      </c>
      <c r="J80" s="61" t="str">
        <f ca="1">IFERROR(IF(J$19&lt;2,"",VLOOKUP($C80,在庫!$B$34:$LY$46,J$19,)),"")</f>
        <v/>
      </c>
      <c r="K80" s="61" t="str">
        <f ca="1">IFERROR(IF(K$19&lt;2,"",VLOOKUP($C80,在庫!$B$34:$LY$46,K$19,)),"")</f>
        <v/>
      </c>
      <c r="L80" s="61" t="str">
        <f ca="1">IFERROR(IF(L$19&lt;2,"",VLOOKUP($C80,在庫!$B$34:$LY$46,L$19,)),"")</f>
        <v/>
      </c>
      <c r="M80" s="61" t="str">
        <f ca="1">IFERROR(IF(M$19&lt;2,"",VLOOKUP($C80,在庫!$B$34:$LY$46,M$19,)),"")</f>
        <v/>
      </c>
      <c r="N80" s="61" t="str">
        <f ca="1">IFERROR(IF(N$19&lt;2,"",VLOOKUP($C80,在庫!$B$34:$LY$46,N$19,)),"")</f>
        <v/>
      </c>
      <c r="O80" s="61" t="str">
        <f ca="1">IFERROR(IF(O$19&lt;2,"",VLOOKUP($C80,在庫!$B$34:$LY$46,O$19,)),"")</f>
        <v/>
      </c>
      <c r="P80" s="61" t="str">
        <f ca="1">IFERROR(IF(P$19&lt;2,"",VLOOKUP($C80,在庫!$B$34:$LY$46,P$19,)),"")</f>
        <v/>
      </c>
      <c r="Q80" s="61" t="str">
        <f ca="1">IFERROR(IF(Q$19&lt;2,"",VLOOKUP($C80,在庫!$B$34:$LY$46,Q$19,)),"")</f>
        <v/>
      </c>
      <c r="R80" s="61" t="str">
        <f ca="1">IFERROR(IF(R$19&lt;2,"",VLOOKUP($C80,在庫!$B$34:$LY$46,R$19,)),"")</f>
        <v/>
      </c>
      <c r="S80" s="61" t="str">
        <f ca="1">IFERROR(IF(S$19&lt;2,"",VLOOKUP($C80,在庫!$B$34:$LY$46,S$19,)),"")</f>
        <v/>
      </c>
      <c r="T80" s="61" t="str">
        <f ca="1">IFERROR(IF(T$19&lt;2,"",VLOOKUP($C80,在庫!$B$34:$LY$46,T$19,)),"")</f>
        <v/>
      </c>
      <c r="U80" s="61" t="str">
        <f ca="1">IFERROR(IF(U$19&lt;2,"",VLOOKUP($C80,在庫!$B$34:$LY$46,U$19,)),"")</f>
        <v/>
      </c>
      <c r="V80" s="61" t="str">
        <f ca="1">IFERROR(IF(V$19&lt;2,"",VLOOKUP($C80,在庫!$B$34:$LY$46,V$19,)),"")</f>
        <v/>
      </c>
      <c r="W80" s="61" t="str">
        <f ca="1">IFERROR(IF(W$19&lt;2,"",VLOOKUP($C80,在庫!$B$34:$LY$46,W$19,)),"")</f>
        <v/>
      </c>
      <c r="X80" s="61" t="str">
        <f ca="1">IFERROR(IF(X$19&lt;2,"",VLOOKUP($C80,在庫!$B$34:$LY$46,X$19,)),"")</f>
        <v/>
      </c>
      <c r="Y80" s="61" t="str">
        <f ca="1">IFERROR(IF(Y$19&lt;2,"",VLOOKUP($C80,在庫!$B$34:$LY$46,Y$19,)),"")</f>
        <v/>
      </c>
      <c r="Z80" s="61" t="str">
        <f ca="1">IFERROR(IF(Z$19&lt;2,"",VLOOKUP($C80,在庫!$B$34:$LY$46,Z$19,)),"")</f>
        <v/>
      </c>
      <c r="AA80" s="61" t="str">
        <f ca="1">IFERROR(IF(AA$19&lt;2,"",VLOOKUP($C80,在庫!$B$34:$LY$46,AA$19,)),"")</f>
        <v/>
      </c>
      <c r="AB80" s="61" t="str">
        <f ca="1">IFERROR(IF(AB$19&lt;2,"",VLOOKUP($C80,在庫!$B$34:$LY$46,AB$19,)),"")</f>
        <v/>
      </c>
      <c r="AC80" s="61" t="str">
        <f ca="1">IFERROR(IF(AC$19&lt;2,"",VLOOKUP($C80,在庫!$B$34:$LY$46,AC$19,)),"")</f>
        <v/>
      </c>
      <c r="AD80" s="61" t="str">
        <f ca="1">IFERROR(IF(AD$19&lt;2,"",VLOOKUP($C80,在庫!$B$34:$LY$46,AD$19,)),"")</f>
        <v/>
      </c>
      <c r="AE80" s="61" t="str">
        <f ca="1">IFERROR(IF(AE$19&lt;2,"",VLOOKUP($C80,在庫!$B$34:$LY$46,AE$19,)),"")</f>
        <v/>
      </c>
      <c r="AF80" s="61" t="str">
        <f ca="1">IFERROR(IF(AF$19&lt;2,"",VLOOKUP($C80,在庫!$B$34:$LY$46,AF$19,)),"")</f>
        <v/>
      </c>
      <c r="AG80" s="61" t="str">
        <f ca="1">IFERROR(IF(AG$19&lt;2,"",VLOOKUP($C80,在庫!$B$34:$LY$46,AG$19,)),"")</f>
        <v/>
      </c>
      <c r="AH80" s="113" t="str">
        <f ca="1">IFERROR(IF(AH$19&lt;2,"",VLOOKUP($C80,在庫!$B$34:$LY$46,AH$19,)),"")</f>
        <v/>
      </c>
      <c r="AI80" s="59">
        <f ca="1">SUM(D80:AH80)</f>
        <v>0</v>
      </c>
    </row>
    <row r="81" spans="1:39" ht="17.25" hidden="1" customHeight="1" x14ac:dyDescent="0.2">
      <c r="B81" s="320"/>
      <c r="C81" s="217" t="str">
        <f t="shared" si="32"/>
        <v>0(販売室数)</v>
      </c>
      <c r="D81" s="60" t="str">
        <f ca="1">IFERROR(IF(D$19&lt;2,"",VLOOKUP($C81,在庫!$B$34:$LY$46,D$19,)),"")</f>
        <v/>
      </c>
      <c r="E81" s="61" t="str">
        <f ca="1">IFERROR(IF(E$19&lt;2,"",VLOOKUP($C81,在庫!$B$34:$LY$46,E$19,)),"")</f>
        <v/>
      </c>
      <c r="F81" s="61" t="str">
        <f ca="1">IFERROR(IF(F$19&lt;2,"",VLOOKUP($C81,在庫!$B$34:$LY$46,F$19,)),"")</f>
        <v/>
      </c>
      <c r="G81" s="61" t="str">
        <f ca="1">IFERROR(IF(G$19&lt;2,"",VLOOKUP($C81,在庫!$B$34:$LY$46,G$19,)),"")</f>
        <v/>
      </c>
      <c r="H81" s="61" t="str">
        <f ca="1">IFERROR(IF(H$19&lt;2,"",VLOOKUP($C81,在庫!$B$34:$LY$46,H$19,)),"")</f>
        <v/>
      </c>
      <c r="I81" s="61" t="str">
        <f ca="1">IFERROR(IF(I$19&lt;2,"",VLOOKUP($C81,在庫!$B$34:$LY$46,I$19,)),"")</f>
        <v/>
      </c>
      <c r="J81" s="61" t="str">
        <f ca="1">IFERROR(IF(J$19&lt;2,"",VLOOKUP($C81,在庫!$B$34:$LY$46,J$19,)),"")</f>
        <v/>
      </c>
      <c r="K81" s="61" t="str">
        <f ca="1">IFERROR(IF(K$19&lt;2,"",VLOOKUP($C81,在庫!$B$34:$LY$46,K$19,)),"")</f>
        <v/>
      </c>
      <c r="L81" s="61" t="str">
        <f ca="1">IFERROR(IF(L$19&lt;2,"",VLOOKUP($C81,在庫!$B$34:$LY$46,L$19,)),"")</f>
        <v/>
      </c>
      <c r="M81" s="61" t="str">
        <f ca="1">IFERROR(IF(M$19&lt;2,"",VLOOKUP($C81,在庫!$B$34:$LY$46,M$19,)),"")</f>
        <v/>
      </c>
      <c r="N81" s="61" t="str">
        <f ca="1">IFERROR(IF(N$19&lt;2,"",VLOOKUP($C81,在庫!$B$34:$LY$46,N$19,)),"")</f>
        <v/>
      </c>
      <c r="O81" s="61" t="str">
        <f ca="1">IFERROR(IF(O$19&lt;2,"",VLOOKUP($C81,在庫!$B$34:$LY$46,O$19,)),"")</f>
        <v/>
      </c>
      <c r="P81" s="61" t="str">
        <f ca="1">IFERROR(IF(P$19&lt;2,"",VLOOKUP($C81,在庫!$B$34:$LY$46,P$19,)),"")</f>
        <v/>
      </c>
      <c r="Q81" s="61" t="str">
        <f ca="1">IFERROR(IF(Q$19&lt;2,"",VLOOKUP($C81,在庫!$B$34:$LY$46,Q$19,)),"")</f>
        <v/>
      </c>
      <c r="R81" s="61" t="str">
        <f ca="1">IFERROR(IF(R$19&lt;2,"",VLOOKUP($C81,在庫!$B$34:$LY$46,R$19,)),"")</f>
        <v/>
      </c>
      <c r="S81" s="61" t="str">
        <f ca="1">IFERROR(IF(S$19&lt;2,"",VLOOKUP($C81,在庫!$B$34:$LY$46,S$19,)),"")</f>
        <v/>
      </c>
      <c r="T81" s="61" t="str">
        <f ca="1">IFERROR(IF(T$19&lt;2,"",VLOOKUP($C81,在庫!$B$34:$LY$46,T$19,)),"")</f>
        <v/>
      </c>
      <c r="U81" s="61" t="str">
        <f ca="1">IFERROR(IF(U$19&lt;2,"",VLOOKUP($C81,在庫!$B$34:$LY$46,U$19,)),"")</f>
        <v/>
      </c>
      <c r="V81" s="61" t="str">
        <f ca="1">IFERROR(IF(V$19&lt;2,"",VLOOKUP($C81,在庫!$B$34:$LY$46,V$19,)),"")</f>
        <v/>
      </c>
      <c r="W81" s="61" t="str">
        <f ca="1">IFERROR(IF(W$19&lt;2,"",VLOOKUP($C81,在庫!$B$34:$LY$46,W$19,)),"")</f>
        <v/>
      </c>
      <c r="X81" s="61" t="str">
        <f ca="1">IFERROR(IF(X$19&lt;2,"",VLOOKUP($C81,在庫!$B$34:$LY$46,X$19,)),"")</f>
        <v/>
      </c>
      <c r="Y81" s="61" t="str">
        <f ca="1">IFERROR(IF(Y$19&lt;2,"",VLOOKUP($C81,在庫!$B$34:$LY$46,Y$19,)),"")</f>
        <v/>
      </c>
      <c r="Z81" s="61" t="str">
        <f ca="1">IFERROR(IF(Z$19&lt;2,"",VLOOKUP($C81,在庫!$B$34:$LY$46,Z$19,)),"")</f>
        <v/>
      </c>
      <c r="AA81" s="61" t="str">
        <f ca="1">IFERROR(IF(AA$19&lt;2,"",VLOOKUP($C81,在庫!$B$34:$LY$46,AA$19,)),"")</f>
        <v/>
      </c>
      <c r="AB81" s="61" t="str">
        <f ca="1">IFERROR(IF(AB$19&lt;2,"",VLOOKUP($C81,在庫!$B$34:$LY$46,AB$19,)),"")</f>
        <v/>
      </c>
      <c r="AC81" s="61" t="str">
        <f ca="1">IFERROR(IF(AC$19&lt;2,"",VLOOKUP($C81,在庫!$B$34:$LY$46,AC$19,)),"")</f>
        <v/>
      </c>
      <c r="AD81" s="61" t="str">
        <f ca="1">IFERROR(IF(AD$19&lt;2,"",VLOOKUP($C81,在庫!$B$34:$LY$46,AD$19,)),"")</f>
        <v/>
      </c>
      <c r="AE81" s="61" t="str">
        <f ca="1">IFERROR(IF(AE$19&lt;2,"",VLOOKUP($C81,在庫!$B$34:$LY$46,AE$19,)),"")</f>
        <v/>
      </c>
      <c r="AF81" s="61" t="str">
        <f ca="1">IFERROR(IF(AF$19&lt;2,"",VLOOKUP($C81,在庫!$B$34:$LY$46,AF$19,)),"")</f>
        <v/>
      </c>
      <c r="AG81" s="61" t="str">
        <f ca="1">IFERROR(IF(AG$19&lt;2,"",VLOOKUP($C81,在庫!$B$34:$LY$46,AG$19,)),"")</f>
        <v/>
      </c>
      <c r="AH81" s="113" t="str">
        <f ca="1">IFERROR(IF(AH$19&lt;2,"",VLOOKUP($C81,在庫!$B$34:$LY$46,AH$19,)),"")</f>
        <v/>
      </c>
      <c r="AI81" s="59">
        <f t="shared" ref="AI81:AI84" ca="1" si="33">SUM(D81:AH81)</f>
        <v>0</v>
      </c>
    </row>
    <row r="82" spans="1:39" ht="17.25" hidden="1" customHeight="1" x14ac:dyDescent="0.2">
      <c r="B82" s="320"/>
      <c r="C82" s="217" t="str">
        <f t="shared" si="32"/>
        <v>0(販売室数)</v>
      </c>
      <c r="D82" s="60" t="str">
        <f ca="1">IFERROR(IF(D$19&lt;2,"",VLOOKUP($C82,在庫!$B$34:$LY$46,D$19,)),"")</f>
        <v/>
      </c>
      <c r="E82" s="61" t="str">
        <f ca="1">IFERROR(IF(E$19&lt;2,"",VLOOKUP($C82,在庫!$B$34:$LY$46,E$19,)),"")</f>
        <v/>
      </c>
      <c r="F82" s="61" t="str">
        <f ca="1">IFERROR(IF(F$19&lt;2,"",VLOOKUP($C82,在庫!$B$34:$LY$46,F$19,)),"")</f>
        <v/>
      </c>
      <c r="G82" s="61" t="str">
        <f ca="1">IFERROR(IF(G$19&lt;2,"",VLOOKUP($C82,在庫!$B$34:$LY$46,G$19,)),"")</f>
        <v/>
      </c>
      <c r="H82" s="61" t="str">
        <f ca="1">IFERROR(IF(H$19&lt;2,"",VLOOKUP($C82,在庫!$B$34:$LY$46,H$19,)),"")</f>
        <v/>
      </c>
      <c r="I82" s="61" t="str">
        <f ca="1">IFERROR(IF(I$19&lt;2,"",VLOOKUP($C82,在庫!$B$34:$LY$46,I$19,)),"")</f>
        <v/>
      </c>
      <c r="J82" s="61" t="str">
        <f ca="1">IFERROR(IF(J$19&lt;2,"",VLOOKUP($C82,在庫!$B$34:$LY$46,J$19,)),"")</f>
        <v/>
      </c>
      <c r="K82" s="61" t="str">
        <f ca="1">IFERROR(IF(K$19&lt;2,"",VLOOKUP($C82,在庫!$B$34:$LY$46,K$19,)),"")</f>
        <v/>
      </c>
      <c r="L82" s="61" t="str">
        <f ca="1">IFERROR(IF(L$19&lt;2,"",VLOOKUP($C82,在庫!$B$34:$LY$46,L$19,)),"")</f>
        <v/>
      </c>
      <c r="M82" s="61" t="str">
        <f ca="1">IFERROR(IF(M$19&lt;2,"",VLOOKUP($C82,在庫!$B$34:$LY$46,M$19,)),"")</f>
        <v/>
      </c>
      <c r="N82" s="61" t="str">
        <f ca="1">IFERROR(IF(N$19&lt;2,"",VLOOKUP($C82,在庫!$B$34:$LY$46,N$19,)),"")</f>
        <v/>
      </c>
      <c r="O82" s="61" t="str">
        <f ca="1">IFERROR(IF(O$19&lt;2,"",VLOOKUP($C82,在庫!$B$34:$LY$46,O$19,)),"")</f>
        <v/>
      </c>
      <c r="P82" s="61" t="str">
        <f ca="1">IFERROR(IF(P$19&lt;2,"",VLOOKUP($C82,在庫!$B$34:$LY$46,P$19,)),"")</f>
        <v/>
      </c>
      <c r="Q82" s="61" t="str">
        <f ca="1">IFERROR(IF(Q$19&lt;2,"",VLOOKUP($C82,在庫!$B$34:$LY$46,Q$19,)),"")</f>
        <v/>
      </c>
      <c r="R82" s="61" t="str">
        <f ca="1">IFERROR(IF(R$19&lt;2,"",VLOOKUP($C82,在庫!$B$34:$LY$46,R$19,)),"")</f>
        <v/>
      </c>
      <c r="S82" s="61" t="str">
        <f ca="1">IFERROR(IF(S$19&lt;2,"",VLOOKUP($C82,在庫!$B$34:$LY$46,S$19,)),"")</f>
        <v/>
      </c>
      <c r="T82" s="61" t="str">
        <f ca="1">IFERROR(IF(T$19&lt;2,"",VLOOKUP($C82,在庫!$B$34:$LY$46,T$19,)),"")</f>
        <v/>
      </c>
      <c r="U82" s="61" t="str">
        <f ca="1">IFERROR(IF(U$19&lt;2,"",VLOOKUP($C82,在庫!$B$34:$LY$46,U$19,)),"")</f>
        <v/>
      </c>
      <c r="V82" s="61" t="str">
        <f ca="1">IFERROR(IF(V$19&lt;2,"",VLOOKUP($C82,在庫!$B$34:$LY$46,V$19,)),"")</f>
        <v/>
      </c>
      <c r="W82" s="61" t="str">
        <f ca="1">IFERROR(IF(W$19&lt;2,"",VLOOKUP($C82,在庫!$B$34:$LY$46,W$19,)),"")</f>
        <v/>
      </c>
      <c r="X82" s="61" t="str">
        <f ca="1">IFERROR(IF(X$19&lt;2,"",VLOOKUP($C82,在庫!$B$34:$LY$46,X$19,)),"")</f>
        <v/>
      </c>
      <c r="Y82" s="61" t="str">
        <f ca="1">IFERROR(IF(Y$19&lt;2,"",VLOOKUP($C82,在庫!$B$34:$LY$46,Y$19,)),"")</f>
        <v/>
      </c>
      <c r="Z82" s="61" t="str">
        <f ca="1">IFERROR(IF(Z$19&lt;2,"",VLOOKUP($C82,在庫!$B$34:$LY$46,Z$19,)),"")</f>
        <v/>
      </c>
      <c r="AA82" s="61" t="str">
        <f ca="1">IFERROR(IF(AA$19&lt;2,"",VLOOKUP($C82,在庫!$B$34:$LY$46,AA$19,)),"")</f>
        <v/>
      </c>
      <c r="AB82" s="61" t="str">
        <f ca="1">IFERROR(IF(AB$19&lt;2,"",VLOOKUP($C82,在庫!$B$34:$LY$46,AB$19,)),"")</f>
        <v/>
      </c>
      <c r="AC82" s="61" t="str">
        <f ca="1">IFERROR(IF(AC$19&lt;2,"",VLOOKUP($C82,在庫!$B$34:$LY$46,AC$19,)),"")</f>
        <v/>
      </c>
      <c r="AD82" s="61" t="str">
        <f ca="1">IFERROR(IF(AD$19&lt;2,"",VLOOKUP($C82,在庫!$B$34:$LY$46,AD$19,)),"")</f>
        <v/>
      </c>
      <c r="AE82" s="61" t="str">
        <f ca="1">IFERROR(IF(AE$19&lt;2,"",VLOOKUP($C82,在庫!$B$34:$LY$46,AE$19,)),"")</f>
        <v/>
      </c>
      <c r="AF82" s="61" t="str">
        <f ca="1">IFERROR(IF(AF$19&lt;2,"",VLOOKUP($C82,在庫!$B$34:$LY$46,AF$19,)),"")</f>
        <v/>
      </c>
      <c r="AG82" s="61" t="str">
        <f ca="1">IFERROR(IF(AG$19&lt;2,"",VLOOKUP($C82,在庫!$B$34:$LY$46,AG$19,)),"")</f>
        <v/>
      </c>
      <c r="AH82" s="113" t="str">
        <f ca="1">IFERROR(IF(AH$19&lt;2,"",VLOOKUP($C82,在庫!$B$34:$LY$46,AH$19,)),"")</f>
        <v/>
      </c>
      <c r="AI82" s="59">
        <f t="shared" ca="1" si="33"/>
        <v>0</v>
      </c>
    </row>
    <row r="83" spans="1:39" ht="18" hidden="1" customHeight="1" x14ac:dyDescent="0.2">
      <c r="A83" s="4">
        <v>14</v>
      </c>
      <c r="B83" s="320"/>
      <c r="C83" s="217" t="str">
        <f t="shared" si="32"/>
        <v>0(販売室数)</v>
      </c>
      <c r="D83" s="60" t="str">
        <f ca="1">IFERROR(IF(D$19&lt;2,"",VLOOKUP($C83,在庫!$B$34:$LY$46,D$19,)),"")</f>
        <v/>
      </c>
      <c r="E83" s="61" t="str">
        <f ca="1">IFERROR(IF(E$19&lt;2,"",VLOOKUP($C83,在庫!$B$34:$LY$46,E$19,)),"")</f>
        <v/>
      </c>
      <c r="F83" s="61" t="str">
        <f ca="1">IFERROR(IF(F$19&lt;2,"",VLOOKUP($C83,在庫!$B$34:$LY$46,F$19,)),"")</f>
        <v/>
      </c>
      <c r="G83" s="61" t="str">
        <f ca="1">IFERROR(IF(G$19&lt;2,"",VLOOKUP($C83,在庫!$B$34:$LY$46,G$19,)),"")</f>
        <v/>
      </c>
      <c r="H83" s="61" t="str">
        <f ca="1">IFERROR(IF(H$19&lt;2,"",VLOOKUP($C83,在庫!$B$34:$LY$46,H$19,)),"")</f>
        <v/>
      </c>
      <c r="I83" s="61" t="str">
        <f ca="1">IFERROR(IF(I$19&lt;2,"",VLOOKUP($C83,在庫!$B$34:$LY$46,I$19,)),"")</f>
        <v/>
      </c>
      <c r="J83" s="61" t="str">
        <f ca="1">IFERROR(IF(J$19&lt;2,"",VLOOKUP($C83,在庫!$B$34:$LY$46,J$19,)),"")</f>
        <v/>
      </c>
      <c r="K83" s="61" t="str">
        <f ca="1">IFERROR(IF(K$19&lt;2,"",VLOOKUP($C83,在庫!$B$34:$LY$46,K$19,)),"")</f>
        <v/>
      </c>
      <c r="L83" s="61" t="str">
        <f ca="1">IFERROR(IF(L$19&lt;2,"",VLOOKUP($C83,在庫!$B$34:$LY$46,L$19,)),"")</f>
        <v/>
      </c>
      <c r="M83" s="61" t="str">
        <f ca="1">IFERROR(IF(M$19&lt;2,"",VLOOKUP($C83,在庫!$B$34:$LY$46,M$19,)),"")</f>
        <v/>
      </c>
      <c r="N83" s="61" t="str">
        <f ca="1">IFERROR(IF(N$19&lt;2,"",VLOOKUP($C83,在庫!$B$34:$LY$46,N$19,)),"")</f>
        <v/>
      </c>
      <c r="O83" s="61" t="str">
        <f ca="1">IFERROR(IF(O$19&lt;2,"",VLOOKUP($C83,在庫!$B$34:$LY$46,O$19,)),"")</f>
        <v/>
      </c>
      <c r="P83" s="61" t="str">
        <f ca="1">IFERROR(IF(P$19&lt;2,"",VLOOKUP($C83,在庫!$B$34:$LY$46,P$19,)),"")</f>
        <v/>
      </c>
      <c r="Q83" s="61" t="str">
        <f ca="1">IFERROR(IF(Q$19&lt;2,"",VLOOKUP($C83,在庫!$B$34:$LY$46,Q$19,)),"")</f>
        <v/>
      </c>
      <c r="R83" s="61" t="str">
        <f ca="1">IFERROR(IF(R$19&lt;2,"",VLOOKUP($C83,在庫!$B$34:$LY$46,R$19,)),"")</f>
        <v/>
      </c>
      <c r="S83" s="61" t="str">
        <f ca="1">IFERROR(IF(S$19&lt;2,"",VLOOKUP($C83,在庫!$B$34:$LY$46,S$19,)),"")</f>
        <v/>
      </c>
      <c r="T83" s="61" t="str">
        <f ca="1">IFERROR(IF(T$19&lt;2,"",VLOOKUP($C83,在庫!$B$34:$LY$46,T$19,)),"")</f>
        <v/>
      </c>
      <c r="U83" s="61" t="str">
        <f ca="1">IFERROR(IF(U$19&lt;2,"",VLOOKUP($C83,在庫!$B$34:$LY$46,U$19,)),"")</f>
        <v/>
      </c>
      <c r="V83" s="61" t="str">
        <f ca="1">IFERROR(IF(V$19&lt;2,"",VLOOKUP($C83,在庫!$B$34:$LY$46,V$19,)),"")</f>
        <v/>
      </c>
      <c r="W83" s="61" t="str">
        <f ca="1">IFERROR(IF(W$19&lt;2,"",VLOOKUP($C83,在庫!$B$34:$LY$46,W$19,)),"")</f>
        <v/>
      </c>
      <c r="X83" s="61" t="str">
        <f ca="1">IFERROR(IF(X$19&lt;2,"",VLOOKUP($C83,在庫!$B$34:$LY$46,X$19,)),"")</f>
        <v/>
      </c>
      <c r="Y83" s="61" t="str">
        <f ca="1">IFERROR(IF(Y$19&lt;2,"",VLOOKUP($C83,在庫!$B$34:$LY$46,Y$19,)),"")</f>
        <v/>
      </c>
      <c r="Z83" s="61" t="str">
        <f ca="1">IFERROR(IF(Z$19&lt;2,"",VLOOKUP($C83,在庫!$B$34:$LY$46,Z$19,)),"")</f>
        <v/>
      </c>
      <c r="AA83" s="61" t="str">
        <f ca="1">IFERROR(IF(AA$19&lt;2,"",VLOOKUP($C83,在庫!$B$34:$LY$46,AA$19,)),"")</f>
        <v/>
      </c>
      <c r="AB83" s="61" t="str">
        <f ca="1">IFERROR(IF(AB$19&lt;2,"",VLOOKUP($C83,在庫!$B$34:$LY$46,AB$19,)),"")</f>
        <v/>
      </c>
      <c r="AC83" s="61" t="str">
        <f ca="1">IFERROR(IF(AC$19&lt;2,"",VLOOKUP($C83,在庫!$B$34:$LY$46,AC$19,)),"")</f>
        <v/>
      </c>
      <c r="AD83" s="61" t="str">
        <f ca="1">IFERROR(IF(AD$19&lt;2,"",VLOOKUP($C83,在庫!$B$34:$LY$46,AD$19,)),"")</f>
        <v/>
      </c>
      <c r="AE83" s="61" t="str">
        <f ca="1">IFERROR(IF(AE$19&lt;2,"",VLOOKUP($C83,在庫!$B$34:$LY$46,AE$19,)),"")</f>
        <v/>
      </c>
      <c r="AF83" s="61" t="str">
        <f ca="1">IFERROR(IF(AF$19&lt;2,"",VLOOKUP($C83,在庫!$B$34:$LY$46,AF$19,)),"")</f>
        <v/>
      </c>
      <c r="AG83" s="61" t="str">
        <f ca="1">IFERROR(IF(AG$19&lt;2,"",VLOOKUP($C83,在庫!$B$34:$LY$46,AG$19,)),"")</f>
        <v/>
      </c>
      <c r="AH83" s="113" t="str">
        <f ca="1">IFERROR(IF(AH$19&lt;2,"",VLOOKUP($C83,在庫!$B$34:$LY$46,AH$19,)),"")</f>
        <v/>
      </c>
      <c r="AI83" s="59">
        <f t="shared" ca="1" si="33"/>
        <v>0</v>
      </c>
    </row>
    <row r="84" spans="1:39" ht="18" collapsed="1" thickBot="1" x14ac:dyDescent="0.25">
      <c r="B84" s="321"/>
      <c r="C84" s="218" t="s">
        <v>64</v>
      </c>
      <c r="D84" s="105">
        <f t="shared" ref="D84:AH84" ca="1" si="34">SUM(D78:D83)</f>
        <v>0</v>
      </c>
      <c r="E84" s="106">
        <f t="shared" ca="1" si="34"/>
        <v>0</v>
      </c>
      <c r="F84" s="106">
        <f t="shared" ca="1" si="34"/>
        <v>0</v>
      </c>
      <c r="G84" s="106">
        <f t="shared" ca="1" si="34"/>
        <v>0</v>
      </c>
      <c r="H84" s="106">
        <f t="shared" ca="1" si="34"/>
        <v>0</v>
      </c>
      <c r="I84" s="106">
        <f t="shared" ca="1" si="34"/>
        <v>0</v>
      </c>
      <c r="J84" s="106">
        <f t="shared" ca="1" si="34"/>
        <v>0</v>
      </c>
      <c r="K84" s="106">
        <f t="shared" ca="1" si="34"/>
        <v>0</v>
      </c>
      <c r="L84" s="106">
        <f t="shared" ca="1" si="34"/>
        <v>1</v>
      </c>
      <c r="M84" s="106">
        <f t="shared" ca="1" si="34"/>
        <v>1</v>
      </c>
      <c r="N84" s="106">
        <f t="shared" ca="1" si="34"/>
        <v>1</v>
      </c>
      <c r="O84" s="106">
        <f t="shared" ca="1" si="34"/>
        <v>0</v>
      </c>
      <c r="P84" s="106">
        <f t="shared" ca="1" si="34"/>
        <v>0</v>
      </c>
      <c r="Q84" s="106">
        <f t="shared" ca="1" si="34"/>
        <v>0</v>
      </c>
      <c r="R84" s="106">
        <f t="shared" ca="1" si="34"/>
        <v>0</v>
      </c>
      <c r="S84" s="106">
        <f t="shared" ca="1" si="34"/>
        <v>0</v>
      </c>
      <c r="T84" s="106">
        <f t="shared" ca="1" si="34"/>
        <v>1</v>
      </c>
      <c r="U84" s="106">
        <f t="shared" ca="1" si="34"/>
        <v>1</v>
      </c>
      <c r="V84" s="106">
        <f t="shared" ca="1" si="34"/>
        <v>1</v>
      </c>
      <c r="W84" s="106">
        <f t="shared" ca="1" si="34"/>
        <v>0</v>
      </c>
      <c r="X84" s="106">
        <f t="shared" ca="1" si="34"/>
        <v>0</v>
      </c>
      <c r="Y84" s="106">
        <f t="shared" ca="1" si="34"/>
        <v>1</v>
      </c>
      <c r="Z84" s="106">
        <f t="shared" ca="1" si="34"/>
        <v>0</v>
      </c>
      <c r="AA84" s="106">
        <f t="shared" ca="1" si="34"/>
        <v>0</v>
      </c>
      <c r="AB84" s="106">
        <f t="shared" ca="1" si="34"/>
        <v>0</v>
      </c>
      <c r="AC84" s="106">
        <f t="shared" ca="1" si="34"/>
        <v>0</v>
      </c>
      <c r="AD84" s="106">
        <f t="shared" ca="1" si="34"/>
        <v>0</v>
      </c>
      <c r="AE84" s="106">
        <f t="shared" ca="1" si="34"/>
        <v>1</v>
      </c>
      <c r="AF84" s="106">
        <f t="shared" ca="1" si="34"/>
        <v>1</v>
      </c>
      <c r="AG84" s="106">
        <f t="shared" ca="1" si="34"/>
        <v>1</v>
      </c>
      <c r="AH84" s="114">
        <f t="shared" ca="1" si="34"/>
        <v>0</v>
      </c>
      <c r="AI84" s="59">
        <f t="shared" ca="1" si="33"/>
        <v>10</v>
      </c>
      <c r="AJ84" s="178">
        <f ca="1">INDEX(予算!$K$3:$K$54,MATCH($D$29,予算!$B$3:$B$54,0),1)/AI84</f>
        <v>-23561.599999999999</v>
      </c>
      <c r="AL84" s="4" t="s">
        <v>213</v>
      </c>
      <c r="AM84" s="178">
        <f ca="1">AM77/AM79</f>
        <v>54182.950819672129</v>
      </c>
    </row>
    <row r="85" spans="1:39" x14ac:dyDescent="0.2">
      <c r="B85" s="322" t="s">
        <v>65</v>
      </c>
      <c r="C85" s="219" t="str">
        <f>$B$3&amp;"(単泊)"</f>
        <v>ラグジュアリープールヴィラ(単泊)</v>
      </c>
      <c r="D85" s="133"/>
      <c r="E85" s="136" t="s">
        <v>92</v>
      </c>
      <c r="F85" s="134"/>
      <c r="G85" s="136"/>
      <c r="H85" s="136"/>
      <c r="I85" s="136"/>
      <c r="J85" s="136"/>
      <c r="K85" s="136"/>
      <c r="L85" s="134"/>
      <c r="M85" s="136"/>
      <c r="N85" s="136"/>
      <c r="O85" s="136"/>
      <c r="P85" s="136"/>
      <c r="Q85" s="136"/>
      <c r="R85" s="136"/>
      <c r="S85" s="134"/>
      <c r="T85" s="134"/>
      <c r="U85" s="136"/>
      <c r="V85" s="136"/>
      <c r="W85" s="136"/>
      <c r="X85" s="136"/>
      <c r="Y85" s="136"/>
      <c r="Z85" s="134"/>
      <c r="AA85" s="136"/>
      <c r="AB85" s="136"/>
      <c r="AC85" s="136"/>
      <c r="AD85" s="136"/>
      <c r="AE85" s="136"/>
      <c r="AF85" s="136"/>
      <c r="AG85" s="134"/>
      <c r="AH85" s="135"/>
    </row>
    <row r="86" spans="1:39" x14ac:dyDescent="0.2">
      <c r="B86" s="323"/>
      <c r="C86" s="220" t="str">
        <f>$F$1</f>
        <v>WEB割</v>
      </c>
      <c r="D86" s="147" t="str">
        <f ca="1">IF(D64=0,"Close",(IFERROR(HLOOKUP(D85,$D$2:$BC$3,2,FALSE),"")))</f>
        <v/>
      </c>
      <c r="E86" s="148">
        <f t="shared" ref="E86:AH86" ca="1" si="35">IF(E64=0,"Close",(IFERROR(HLOOKUP(E85,$D$2:$BC$3,2,FALSE),"")))</f>
        <v>181000</v>
      </c>
      <c r="F86" s="149" t="str">
        <f t="shared" ca="1" si="35"/>
        <v/>
      </c>
      <c r="G86" s="148" t="str">
        <f t="shared" ca="1" si="35"/>
        <v>Close</v>
      </c>
      <c r="H86" s="149" t="str">
        <f t="shared" ca="1" si="35"/>
        <v/>
      </c>
      <c r="I86" s="148" t="str">
        <f t="shared" ca="1" si="35"/>
        <v/>
      </c>
      <c r="J86" s="149" t="str">
        <f t="shared" ca="1" si="35"/>
        <v/>
      </c>
      <c r="K86" s="148" t="str">
        <f t="shared" ca="1" si="35"/>
        <v/>
      </c>
      <c r="L86" s="149" t="str">
        <f t="shared" ca="1" si="35"/>
        <v/>
      </c>
      <c r="M86" s="148" t="str">
        <f t="shared" ca="1" si="35"/>
        <v/>
      </c>
      <c r="N86" s="149" t="str">
        <f t="shared" ca="1" si="35"/>
        <v/>
      </c>
      <c r="O86" s="148" t="str">
        <f t="shared" ca="1" si="35"/>
        <v/>
      </c>
      <c r="P86" s="149" t="str">
        <f t="shared" ca="1" si="35"/>
        <v/>
      </c>
      <c r="Q86" s="148" t="str">
        <f t="shared" ca="1" si="35"/>
        <v/>
      </c>
      <c r="R86" s="149" t="str">
        <f t="shared" ca="1" si="35"/>
        <v/>
      </c>
      <c r="S86" s="148" t="str">
        <f t="shared" ca="1" si="35"/>
        <v/>
      </c>
      <c r="T86" s="149" t="str">
        <f t="shared" ca="1" si="35"/>
        <v/>
      </c>
      <c r="U86" s="148" t="str">
        <f t="shared" ca="1" si="35"/>
        <v/>
      </c>
      <c r="V86" s="149" t="str">
        <f t="shared" ca="1" si="35"/>
        <v/>
      </c>
      <c r="W86" s="148" t="str">
        <f t="shared" ca="1" si="35"/>
        <v/>
      </c>
      <c r="X86" s="149" t="str">
        <f t="shared" ca="1" si="35"/>
        <v/>
      </c>
      <c r="Y86" s="148" t="str">
        <f t="shared" ca="1" si="35"/>
        <v/>
      </c>
      <c r="Z86" s="149" t="str">
        <f t="shared" ca="1" si="35"/>
        <v/>
      </c>
      <c r="AA86" s="148" t="str">
        <f t="shared" ca="1" si="35"/>
        <v/>
      </c>
      <c r="AB86" s="149" t="str">
        <f t="shared" ca="1" si="35"/>
        <v/>
      </c>
      <c r="AC86" s="148" t="str">
        <f t="shared" ca="1" si="35"/>
        <v/>
      </c>
      <c r="AD86" s="149" t="str">
        <f t="shared" ca="1" si="35"/>
        <v/>
      </c>
      <c r="AE86" s="148" t="str">
        <f t="shared" ca="1" si="35"/>
        <v/>
      </c>
      <c r="AF86" s="149" t="str">
        <f t="shared" ca="1" si="35"/>
        <v/>
      </c>
      <c r="AG86" s="148" t="str">
        <f t="shared" ca="1" si="35"/>
        <v/>
      </c>
      <c r="AH86" s="150" t="str">
        <f t="shared" ca="1" si="35"/>
        <v/>
      </c>
    </row>
    <row r="87" spans="1:39" x14ac:dyDescent="0.2">
      <c r="B87" s="323"/>
      <c r="C87" s="220" t="str">
        <f>$B$3&amp;"(連泊)"</f>
        <v>ラグジュアリープールヴィラ(連泊)</v>
      </c>
      <c r="D87" s="143" t="str">
        <f>IF(D$85="","",D$85)</f>
        <v/>
      </c>
      <c r="E87" s="144" t="str">
        <f t="shared" ref="E87:AH87" si="36">IF(E$85="","",E$85)</f>
        <v>Y</v>
      </c>
      <c r="F87" s="145" t="str">
        <f t="shared" si="36"/>
        <v/>
      </c>
      <c r="G87" s="144" t="str">
        <f t="shared" si="36"/>
        <v/>
      </c>
      <c r="H87" s="145" t="str">
        <f t="shared" si="36"/>
        <v/>
      </c>
      <c r="I87" s="144" t="str">
        <f t="shared" si="36"/>
        <v/>
      </c>
      <c r="J87" s="145" t="str">
        <f t="shared" si="36"/>
        <v/>
      </c>
      <c r="K87" s="144" t="str">
        <f t="shared" si="36"/>
        <v/>
      </c>
      <c r="L87" s="145" t="str">
        <f t="shared" si="36"/>
        <v/>
      </c>
      <c r="M87" s="144" t="str">
        <f t="shared" si="36"/>
        <v/>
      </c>
      <c r="N87" s="145" t="str">
        <f t="shared" si="36"/>
        <v/>
      </c>
      <c r="O87" s="144" t="str">
        <f t="shared" si="36"/>
        <v/>
      </c>
      <c r="P87" s="145" t="str">
        <f t="shared" si="36"/>
        <v/>
      </c>
      <c r="Q87" s="144" t="str">
        <f t="shared" si="36"/>
        <v/>
      </c>
      <c r="R87" s="145" t="str">
        <f t="shared" si="36"/>
        <v/>
      </c>
      <c r="S87" s="144" t="str">
        <f t="shared" si="36"/>
        <v/>
      </c>
      <c r="T87" s="145" t="str">
        <f t="shared" si="36"/>
        <v/>
      </c>
      <c r="U87" s="144" t="str">
        <f t="shared" si="36"/>
        <v/>
      </c>
      <c r="V87" s="145" t="str">
        <f t="shared" si="36"/>
        <v/>
      </c>
      <c r="W87" s="144" t="str">
        <f t="shared" si="36"/>
        <v/>
      </c>
      <c r="X87" s="145" t="str">
        <f t="shared" si="36"/>
        <v/>
      </c>
      <c r="Y87" s="144" t="str">
        <f t="shared" si="36"/>
        <v/>
      </c>
      <c r="Z87" s="145" t="str">
        <f t="shared" si="36"/>
        <v/>
      </c>
      <c r="AA87" s="144" t="str">
        <f t="shared" si="36"/>
        <v/>
      </c>
      <c r="AB87" s="145" t="str">
        <f t="shared" si="36"/>
        <v/>
      </c>
      <c r="AC87" s="144" t="str">
        <f t="shared" si="36"/>
        <v/>
      </c>
      <c r="AD87" s="145" t="str">
        <f t="shared" si="36"/>
        <v/>
      </c>
      <c r="AE87" s="144" t="str">
        <f t="shared" si="36"/>
        <v/>
      </c>
      <c r="AF87" s="145" t="str">
        <f t="shared" si="36"/>
        <v/>
      </c>
      <c r="AG87" s="144" t="str">
        <f t="shared" si="36"/>
        <v/>
      </c>
      <c r="AH87" s="146" t="str">
        <f t="shared" si="36"/>
        <v/>
      </c>
    </row>
    <row r="88" spans="1:39" ht="18" thickBot="1" x14ac:dyDescent="0.25">
      <c r="B88" s="323"/>
      <c r="C88" s="221" t="str">
        <f>$F$10</f>
        <v>連泊</v>
      </c>
      <c r="D88" s="127" t="str">
        <f ca="1">IF(D64=0,"Close",(IFERROR(HLOOKUP(D87,$D$11:$BC$12,2,FALSE),"")))</f>
        <v/>
      </c>
      <c r="E88" s="131">
        <f t="shared" ref="E88:AH88" ca="1" si="37">IF(E64=0,"Close",(IFERROR(HLOOKUP(E87,$D$11:$BC$12,2,FALSE),"")))</f>
        <v>162900</v>
      </c>
      <c r="F88" s="129" t="str">
        <f t="shared" ca="1" si="37"/>
        <v/>
      </c>
      <c r="G88" s="131" t="str">
        <f t="shared" ca="1" si="37"/>
        <v>Close</v>
      </c>
      <c r="H88" s="129" t="str">
        <f t="shared" ca="1" si="37"/>
        <v/>
      </c>
      <c r="I88" s="131" t="str">
        <f t="shared" ca="1" si="37"/>
        <v/>
      </c>
      <c r="J88" s="129" t="str">
        <f t="shared" ca="1" si="37"/>
        <v/>
      </c>
      <c r="K88" s="131" t="str">
        <f t="shared" ca="1" si="37"/>
        <v/>
      </c>
      <c r="L88" s="129" t="str">
        <f t="shared" ca="1" si="37"/>
        <v/>
      </c>
      <c r="M88" s="131" t="str">
        <f t="shared" ca="1" si="37"/>
        <v/>
      </c>
      <c r="N88" s="129" t="str">
        <f t="shared" ca="1" si="37"/>
        <v/>
      </c>
      <c r="O88" s="131" t="str">
        <f t="shared" ca="1" si="37"/>
        <v/>
      </c>
      <c r="P88" s="129" t="str">
        <f t="shared" ca="1" si="37"/>
        <v/>
      </c>
      <c r="Q88" s="131" t="str">
        <f t="shared" ca="1" si="37"/>
        <v/>
      </c>
      <c r="R88" s="129" t="str">
        <f t="shared" ca="1" si="37"/>
        <v/>
      </c>
      <c r="S88" s="131" t="str">
        <f t="shared" ca="1" si="37"/>
        <v/>
      </c>
      <c r="T88" s="129" t="str">
        <f t="shared" ca="1" si="37"/>
        <v/>
      </c>
      <c r="U88" s="131" t="str">
        <f t="shared" ca="1" si="37"/>
        <v/>
      </c>
      <c r="V88" s="129" t="str">
        <f t="shared" ca="1" si="37"/>
        <v/>
      </c>
      <c r="W88" s="131" t="str">
        <f t="shared" ca="1" si="37"/>
        <v/>
      </c>
      <c r="X88" s="129" t="str">
        <f t="shared" ca="1" si="37"/>
        <v/>
      </c>
      <c r="Y88" s="131" t="str">
        <f t="shared" ca="1" si="37"/>
        <v/>
      </c>
      <c r="Z88" s="129" t="str">
        <f t="shared" ca="1" si="37"/>
        <v/>
      </c>
      <c r="AA88" s="131" t="str">
        <f t="shared" ca="1" si="37"/>
        <v/>
      </c>
      <c r="AB88" s="129" t="str">
        <f t="shared" ca="1" si="37"/>
        <v/>
      </c>
      <c r="AC88" s="131" t="str">
        <f t="shared" ca="1" si="37"/>
        <v/>
      </c>
      <c r="AD88" s="129" t="str">
        <f t="shared" ca="1" si="37"/>
        <v/>
      </c>
      <c r="AE88" s="131" t="str">
        <f t="shared" ca="1" si="37"/>
        <v/>
      </c>
      <c r="AF88" s="129" t="str">
        <f t="shared" ca="1" si="37"/>
        <v/>
      </c>
      <c r="AG88" s="131" t="str">
        <f t="shared" ca="1" si="37"/>
        <v/>
      </c>
      <c r="AH88" s="109" t="str">
        <f t="shared" ca="1" si="37"/>
        <v/>
      </c>
    </row>
    <row r="89" spans="1:39" x14ac:dyDescent="0.2">
      <c r="B89" s="323"/>
      <c r="C89" s="219" t="str">
        <f>$B$4&amp;"(単泊)"</f>
        <v>with SAUNA(単泊)</v>
      </c>
      <c r="D89" s="133" t="str">
        <f>IF(D$85="","",D$85)</f>
        <v/>
      </c>
      <c r="E89" s="136" t="str">
        <f t="shared" ref="E89:AH89" si="38">IF(E$85="","",E$85)</f>
        <v>Y</v>
      </c>
      <c r="F89" s="134" t="str">
        <f t="shared" si="38"/>
        <v/>
      </c>
      <c r="G89" s="136" t="str">
        <f t="shared" si="38"/>
        <v/>
      </c>
      <c r="H89" s="134" t="str">
        <f t="shared" si="38"/>
        <v/>
      </c>
      <c r="I89" s="136" t="str">
        <f t="shared" si="38"/>
        <v/>
      </c>
      <c r="J89" s="134" t="str">
        <f t="shared" si="38"/>
        <v/>
      </c>
      <c r="K89" s="136" t="str">
        <f t="shared" si="38"/>
        <v/>
      </c>
      <c r="L89" s="134" t="str">
        <f t="shared" si="38"/>
        <v/>
      </c>
      <c r="M89" s="136" t="str">
        <f t="shared" si="38"/>
        <v/>
      </c>
      <c r="N89" s="134" t="str">
        <f t="shared" si="38"/>
        <v/>
      </c>
      <c r="O89" s="136" t="str">
        <f t="shared" si="38"/>
        <v/>
      </c>
      <c r="P89" s="134" t="str">
        <f t="shared" si="38"/>
        <v/>
      </c>
      <c r="Q89" s="136" t="str">
        <f t="shared" si="38"/>
        <v/>
      </c>
      <c r="R89" s="134" t="str">
        <f t="shared" si="38"/>
        <v/>
      </c>
      <c r="S89" s="136" t="str">
        <f t="shared" si="38"/>
        <v/>
      </c>
      <c r="T89" s="134" t="str">
        <f t="shared" si="38"/>
        <v/>
      </c>
      <c r="U89" s="136" t="str">
        <f t="shared" si="38"/>
        <v/>
      </c>
      <c r="V89" s="134" t="str">
        <f t="shared" si="38"/>
        <v/>
      </c>
      <c r="W89" s="136" t="str">
        <f t="shared" si="38"/>
        <v/>
      </c>
      <c r="X89" s="134" t="str">
        <f t="shared" si="38"/>
        <v/>
      </c>
      <c r="Y89" s="136" t="str">
        <f t="shared" si="38"/>
        <v/>
      </c>
      <c r="Z89" s="134" t="str">
        <f t="shared" si="38"/>
        <v/>
      </c>
      <c r="AA89" s="136" t="str">
        <f t="shared" si="38"/>
        <v/>
      </c>
      <c r="AB89" s="134" t="str">
        <f t="shared" si="38"/>
        <v/>
      </c>
      <c r="AC89" s="136" t="str">
        <f t="shared" si="38"/>
        <v/>
      </c>
      <c r="AD89" s="134" t="str">
        <f t="shared" si="38"/>
        <v/>
      </c>
      <c r="AE89" s="136" t="str">
        <f t="shared" si="38"/>
        <v/>
      </c>
      <c r="AF89" s="134" t="str">
        <f t="shared" si="38"/>
        <v/>
      </c>
      <c r="AG89" s="136" t="str">
        <f t="shared" si="38"/>
        <v/>
      </c>
      <c r="AH89" s="135" t="str">
        <f t="shared" si="38"/>
        <v/>
      </c>
    </row>
    <row r="90" spans="1:39" x14ac:dyDescent="0.2">
      <c r="B90" s="323"/>
      <c r="C90" s="220" t="str">
        <f>$F$1</f>
        <v>WEB割</v>
      </c>
      <c r="D90" s="147" t="str">
        <f ca="1">IF(D65=0,"Close",(IFERROR(HLOOKUP(D89,$D$2:$BC$4,3,FALSE),"")))</f>
        <v>Close</v>
      </c>
      <c r="E90" s="148" t="str">
        <f t="shared" ref="E90:AH90" ca="1" si="39">IF(E65=0,"Close",(IFERROR(HLOOKUP(E89,$D$2:$BC$4,3,FALSE),"")))</f>
        <v>Close</v>
      </c>
      <c r="F90" s="149" t="str">
        <f t="shared" ca="1" si="39"/>
        <v>Close</v>
      </c>
      <c r="G90" s="148" t="str">
        <f t="shared" ca="1" si="39"/>
        <v>Close</v>
      </c>
      <c r="H90" s="149" t="str">
        <f t="shared" ca="1" si="39"/>
        <v>Close</v>
      </c>
      <c r="I90" s="148" t="str">
        <f t="shared" ca="1" si="39"/>
        <v>Close</v>
      </c>
      <c r="J90" s="149" t="str">
        <f t="shared" ca="1" si="39"/>
        <v/>
      </c>
      <c r="K90" s="148" t="str">
        <f t="shared" ca="1" si="39"/>
        <v>Close</v>
      </c>
      <c r="L90" s="149" t="str">
        <f t="shared" ca="1" si="39"/>
        <v/>
      </c>
      <c r="M90" s="148" t="str">
        <f t="shared" ca="1" si="39"/>
        <v>Close</v>
      </c>
      <c r="N90" s="149" t="str">
        <f t="shared" ca="1" si="39"/>
        <v>Close</v>
      </c>
      <c r="O90" s="148" t="str">
        <f t="shared" ca="1" si="39"/>
        <v/>
      </c>
      <c r="P90" s="149" t="str">
        <f t="shared" ca="1" si="39"/>
        <v>Close</v>
      </c>
      <c r="Q90" s="148" t="str">
        <f t="shared" ca="1" si="39"/>
        <v>Close</v>
      </c>
      <c r="R90" s="149" t="str">
        <f t="shared" ca="1" si="39"/>
        <v/>
      </c>
      <c r="S90" s="148" t="str">
        <f t="shared" ca="1" si="39"/>
        <v/>
      </c>
      <c r="T90" s="149" t="str">
        <f t="shared" ca="1" si="39"/>
        <v>Close</v>
      </c>
      <c r="U90" s="148" t="str">
        <f t="shared" ca="1" si="39"/>
        <v>Close</v>
      </c>
      <c r="V90" s="149" t="str">
        <f t="shared" ca="1" si="39"/>
        <v>Close</v>
      </c>
      <c r="W90" s="148" t="str">
        <f t="shared" ca="1" si="39"/>
        <v/>
      </c>
      <c r="X90" s="149" t="str">
        <f t="shared" ca="1" si="39"/>
        <v/>
      </c>
      <c r="Y90" s="148" t="str">
        <f t="shared" ca="1" si="39"/>
        <v>Close</v>
      </c>
      <c r="Z90" s="149" t="str">
        <f t="shared" ca="1" si="39"/>
        <v>Close</v>
      </c>
      <c r="AA90" s="148" t="str">
        <f t="shared" ca="1" si="39"/>
        <v/>
      </c>
      <c r="AB90" s="149" t="str">
        <f t="shared" ca="1" si="39"/>
        <v/>
      </c>
      <c r="AC90" s="148" t="str">
        <f t="shared" ca="1" si="39"/>
        <v/>
      </c>
      <c r="AD90" s="149" t="str">
        <f t="shared" ca="1" si="39"/>
        <v/>
      </c>
      <c r="AE90" s="148" t="str">
        <f t="shared" ca="1" si="39"/>
        <v/>
      </c>
      <c r="AF90" s="149" t="str">
        <f t="shared" ca="1" si="39"/>
        <v/>
      </c>
      <c r="AG90" s="148" t="str">
        <f t="shared" ca="1" si="39"/>
        <v/>
      </c>
      <c r="AH90" s="150" t="str">
        <f t="shared" ca="1" si="39"/>
        <v/>
      </c>
    </row>
    <row r="91" spans="1:39" x14ac:dyDescent="0.2">
      <c r="B91" s="323"/>
      <c r="C91" s="220" t="str">
        <f>$B$4&amp;"(連泊)"</f>
        <v>with SAUNA(連泊)</v>
      </c>
      <c r="D91" s="143" t="str">
        <f>IF(D$87="","",D$87)</f>
        <v/>
      </c>
      <c r="E91" s="144" t="str">
        <f t="shared" ref="E91:AH91" si="40">IF(E$87="","",E$87)</f>
        <v>Y</v>
      </c>
      <c r="F91" s="145" t="str">
        <f t="shared" si="40"/>
        <v/>
      </c>
      <c r="G91" s="144" t="str">
        <f t="shared" si="40"/>
        <v/>
      </c>
      <c r="H91" s="145" t="str">
        <f t="shared" si="40"/>
        <v/>
      </c>
      <c r="I91" s="144" t="str">
        <f t="shared" si="40"/>
        <v/>
      </c>
      <c r="J91" s="145" t="str">
        <f t="shared" si="40"/>
        <v/>
      </c>
      <c r="K91" s="144" t="str">
        <f t="shared" si="40"/>
        <v/>
      </c>
      <c r="L91" s="145" t="str">
        <f t="shared" si="40"/>
        <v/>
      </c>
      <c r="M91" s="144" t="str">
        <f t="shared" si="40"/>
        <v/>
      </c>
      <c r="N91" s="145" t="str">
        <f t="shared" si="40"/>
        <v/>
      </c>
      <c r="O91" s="144" t="str">
        <f t="shared" si="40"/>
        <v/>
      </c>
      <c r="P91" s="145" t="str">
        <f t="shared" si="40"/>
        <v/>
      </c>
      <c r="Q91" s="144" t="str">
        <f t="shared" si="40"/>
        <v/>
      </c>
      <c r="R91" s="145" t="str">
        <f t="shared" si="40"/>
        <v/>
      </c>
      <c r="S91" s="144" t="str">
        <f t="shared" si="40"/>
        <v/>
      </c>
      <c r="T91" s="145" t="str">
        <f t="shared" si="40"/>
        <v/>
      </c>
      <c r="U91" s="144" t="str">
        <f t="shared" si="40"/>
        <v/>
      </c>
      <c r="V91" s="145" t="str">
        <f t="shared" si="40"/>
        <v/>
      </c>
      <c r="W91" s="144" t="str">
        <f t="shared" si="40"/>
        <v/>
      </c>
      <c r="X91" s="145" t="str">
        <f t="shared" si="40"/>
        <v/>
      </c>
      <c r="Y91" s="144" t="str">
        <f t="shared" si="40"/>
        <v/>
      </c>
      <c r="Z91" s="145" t="str">
        <f t="shared" si="40"/>
        <v/>
      </c>
      <c r="AA91" s="144" t="str">
        <f t="shared" si="40"/>
        <v/>
      </c>
      <c r="AB91" s="145" t="str">
        <f t="shared" si="40"/>
        <v/>
      </c>
      <c r="AC91" s="144" t="str">
        <f t="shared" si="40"/>
        <v/>
      </c>
      <c r="AD91" s="145" t="str">
        <f t="shared" si="40"/>
        <v/>
      </c>
      <c r="AE91" s="144" t="str">
        <f t="shared" si="40"/>
        <v/>
      </c>
      <c r="AF91" s="145" t="str">
        <f t="shared" si="40"/>
        <v/>
      </c>
      <c r="AG91" s="144" t="str">
        <f t="shared" si="40"/>
        <v/>
      </c>
      <c r="AH91" s="146" t="str">
        <f t="shared" si="40"/>
        <v/>
      </c>
    </row>
    <row r="92" spans="1:39" ht="18" thickBot="1" x14ac:dyDescent="0.25">
      <c r="B92" s="323"/>
      <c r="C92" s="221" t="str">
        <f>$F$10</f>
        <v>連泊</v>
      </c>
      <c r="D92" s="127" t="str">
        <f ca="1">IF(D65=0,"Close",(IFERROR(HLOOKUP(D91,$D$11:$BC$13,3,FALSE),"")))</f>
        <v>Close</v>
      </c>
      <c r="E92" s="131" t="str">
        <f t="shared" ref="E92:AH92" ca="1" si="41">IF(E65=0,"Close",(IFERROR(HLOOKUP(E91,$D$11:$BC$13,3,FALSE),"")))</f>
        <v>Close</v>
      </c>
      <c r="F92" s="129" t="str">
        <f t="shared" ca="1" si="41"/>
        <v>Close</v>
      </c>
      <c r="G92" s="131" t="str">
        <f t="shared" ca="1" si="41"/>
        <v>Close</v>
      </c>
      <c r="H92" s="129" t="str">
        <f t="shared" ca="1" si="41"/>
        <v>Close</v>
      </c>
      <c r="I92" s="131" t="str">
        <f t="shared" ca="1" si="41"/>
        <v>Close</v>
      </c>
      <c r="J92" s="129" t="str">
        <f t="shared" ca="1" si="41"/>
        <v/>
      </c>
      <c r="K92" s="131" t="str">
        <f t="shared" ca="1" si="41"/>
        <v>Close</v>
      </c>
      <c r="L92" s="129" t="str">
        <f t="shared" ca="1" si="41"/>
        <v/>
      </c>
      <c r="M92" s="131" t="str">
        <f t="shared" ca="1" si="41"/>
        <v>Close</v>
      </c>
      <c r="N92" s="129" t="str">
        <f t="shared" ca="1" si="41"/>
        <v>Close</v>
      </c>
      <c r="O92" s="131" t="str">
        <f t="shared" ca="1" si="41"/>
        <v/>
      </c>
      <c r="P92" s="129" t="str">
        <f t="shared" ca="1" si="41"/>
        <v>Close</v>
      </c>
      <c r="Q92" s="131" t="str">
        <f t="shared" ca="1" si="41"/>
        <v>Close</v>
      </c>
      <c r="R92" s="129" t="str">
        <f t="shared" ca="1" si="41"/>
        <v/>
      </c>
      <c r="S92" s="131" t="str">
        <f t="shared" ca="1" si="41"/>
        <v/>
      </c>
      <c r="T92" s="129" t="str">
        <f t="shared" ca="1" si="41"/>
        <v>Close</v>
      </c>
      <c r="U92" s="131" t="str">
        <f t="shared" ca="1" si="41"/>
        <v>Close</v>
      </c>
      <c r="V92" s="129" t="str">
        <f t="shared" ca="1" si="41"/>
        <v>Close</v>
      </c>
      <c r="W92" s="131" t="str">
        <f t="shared" ca="1" si="41"/>
        <v/>
      </c>
      <c r="X92" s="129" t="str">
        <f t="shared" ca="1" si="41"/>
        <v/>
      </c>
      <c r="Y92" s="131" t="str">
        <f t="shared" ca="1" si="41"/>
        <v>Close</v>
      </c>
      <c r="Z92" s="129" t="str">
        <f t="shared" ca="1" si="41"/>
        <v>Close</v>
      </c>
      <c r="AA92" s="131" t="str">
        <f t="shared" ca="1" si="41"/>
        <v/>
      </c>
      <c r="AB92" s="129" t="str">
        <f t="shared" ca="1" si="41"/>
        <v/>
      </c>
      <c r="AC92" s="131" t="str">
        <f t="shared" ca="1" si="41"/>
        <v/>
      </c>
      <c r="AD92" s="129" t="str">
        <f t="shared" ca="1" si="41"/>
        <v/>
      </c>
      <c r="AE92" s="131" t="str">
        <f t="shared" ca="1" si="41"/>
        <v/>
      </c>
      <c r="AF92" s="129" t="str">
        <f t="shared" ca="1" si="41"/>
        <v/>
      </c>
      <c r="AG92" s="131" t="str">
        <f t="shared" ca="1" si="41"/>
        <v/>
      </c>
      <c r="AH92" s="109" t="str">
        <f t="shared" ca="1" si="41"/>
        <v/>
      </c>
    </row>
    <row r="93" spans="1:39" ht="18" hidden="1" thickBot="1" x14ac:dyDescent="0.25">
      <c r="B93" s="323"/>
      <c r="C93" s="219" t="str">
        <f>$B$5&amp;"(単泊)"</f>
        <v>0(単泊)</v>
      </c>
      <c r="D93" s="133" t="str">
        <f>IF(D$85="","",D$85)</f>
        <v/>
      </c>
      <c r="E93" s="136" t="str">
        <f t="shared" ref="E93:AH93" si="42">IF(E$85="","",E$85)</f>
        <v>Y</v>
      </c>
      <c r="F93" s="134" t="str">
        <f t="shared" si="42"/>
        <v/>
      </c>
      <c r="G93" s="136" t="str">
        <f t="shared" si="42"/>
        <v/>
      </c>
      <c r="H93" s="134" t="str">
        <f t="shared" si="42"/>
        <v/>
      </c>
      <c r="I93" s="136" t="str">
        <f t="shared" si="42"/>
        <v/>
      </c>
      <c r="J93" s="134" t="str">
        <f t="shared" si="42"/>
        <v/>
      </c>
      <c r="K93" s="136" t="str">
        <f t="shared" si="42"/>
        <v/>
      </c>
      <c r="L93" s="134" t="str">
        <f t="shared" si="42"/>
        <v/>
      </c>
      <c r="M93" s="136" t="str">
        <f t="shared" si="42"/>
        <v/>
      </c>
      <c r="N93" s="134" t="str">
        <f t="shared" si="42"/>
        <v/>
      </c>
      <c r="O93" s="136" t="str">
        <f t="shared" si="42"/>
        <v/>
      </c>
      <c r="P93" s="134" t="str">
        <f t="shared" si="42"/>
        <v/>
      </c>
      <c r="Q93" s="136" t="str">
        <f t="shared" si="42"/>
        <v/>
      </c>
      <c r="R93" s="134" t="str">
        <f t="shared" si="42"/>
        <v/>
      </c>
      <c r="S93" s="136" t="str">
        <f t="shared" si="42"/>
        <v/>
      </c>
      <c r="T93" s="134" t="str">
        <f t="shared" si="42"/>
        <v/>
      </c>
      <c r="U93" s="136" t="str">
        <f t="shared" si="42"/>
        <v/>
      </c>
      <c r="V93" s="134" t="str">
        <f t="shared" si="42"/>
        <v/>
      </c>
      <c r="W93" s="136" t="str">
        <f t="shared" si="42"/>
        <v/>
      </c>
      <c r="X93" s="134" t="str">
        <f t="shared" si="42"/>
        <v/>
      </c>
      <c r="Y93" s="136" t="str">
        <f t="shared" si="42"/>
        <v/>
      </c>
      <c r="Z93" s="134" t="str">
        <f t="shared" si="42"/>
        <v/>
      </c>
      <c r="AA93" s="136" t="str">
        <f t="shared" si="42"/>
        <v/>
      </c>
      <c r="AB93" s="134" t="str">
        <f t="shared" si="42"/>
        <v/>
      </c>
      <c r="AC93" s="136" t="str">
        <f t="shared" si="42"/>
        <v/>
      </c>
      <c r="AD93" s="134" t="str">
        <f t="shared" si="42"/>
        <v/>
      </c>
      <c r="AE93" s="136" t="str">
        <f t="shared" si="42"/>
        <v/>
      </c>
      <c r="AF93" s="134" t="str">
        <f t="shared" si="42"/>
        <v/>
      </c>
      <c r="AG93" s="136" t="str">
        <f t="shared" si="42"/>
        <v/>
      </c>
      <c r="AH93" s="135" t="str">
        <f t="shared" si="42"/>
        <v/>
      </c>
    </row>
    <row r="94" spans="1:39" ht="18" hidden="1" thickBot="1" x14ac:dyDescent="0.25">
      <c r="B94" s="323"/>
      <c r="C94" s="220" t="str">
        <f>$F$1</f>
        <v>WEB割</v>
      </c>
      <c r="D94" s="147" t="str">
        <f ca="1">IF(D66=0,"Close",(IFERROR(HLOOKUP(D93,$D$2:$BC$6,4,FALSE),"")))</f>
        <v/>
      </c>
      <c r="E94" s="148">
        <f t="shared" ref="E94:AH94" ca="1" si="43">IF(E66=0,"Close",(IFERROR(HLOOKUP(E93,$D$2:$BC$6,4,FALSE),"")))</f>
        <v>0</v>
      </c>
      <c r="F94" s="149" t="str">
        <f t="shared" ca="1" si="43"/>
        <v/>
      </c>
      <c r="G94" s="148" t="str">
        <f t="shared" ca="1" si="43"/>
        <v/>
      </c>
      <c r="H94" s="149" t="str">
        <f t="shared" ca="1" si="43"/>
        <v/>
      </c>
      <c r="I94" s="148" t="str">
        <f t="shared" ca="1" si="43"/>
        <v/>
      </c>
      <c r="J94" s="149" t="str">
        <f t="shared" ca="1" si="43"/>
        <v/>
      </c>
      <c r="K94" s="148" t="str">
        <f t="shared" ca="1" si="43"/>
        <v/>
      </c>
      <c r="L94" s="149" t="str">
        <f t="shared" ca="1" si="43"/>
        <v/>
      </c>
      <c r="M94" s="148" t="str">
        <f t="shared" ca="1" si="43"/>
        <v/>
      </c>
      <c r="N94" s="149" t="str">
        <f t="shared" ca="1" si="43"/>
        <v/>
      </c>
      <c r="O94" s="148" t="str">
        <f t="shared" ca="1" si="43"/>
        <v/>
      </c>
      <c r="P94" s="149" t="str">
        <f t="shared" ca="1" si="43"/>
        <v/>
      </c>
      <c r="Q94" s="148" t="str">
        <f t="shared" ca="1" si="43"/>
        <v/>
      </c>
      <c r="R94" s="149" t="str">
        <f t="shared" ca="1" si="43"/>
        <v/>
      </c>
      <c r="S94" s="148" t="str">
        <f t="shared" ca="1" si="43"/>
        <v/>
      </c>
      <c r="T94" s="149" t="str">
        <f t="shared" ca="1" si="43"/>
        <v/>
      </c>
      <c r="U94" s="148" t="str">
        <f t="shared" ca="1" si="43"/>
        <v/>
      </c>
      <c r="V94" s="149" t="str">
        <f t="shared" ca="1" si="43"/>
        <v/>
      </c>
      <c r="W94" s="148" t="str">
        <f t="shared" ca="1" si="43"/>
        <v/>
      </c>
      <c r="X94" s="149" t="str">
        <f t="shared" ca="1" si="43"/>
        <v/>
      </c>
      <c r="Y94" s="148" t="str">
        <f t="shared" ca="1" si="43"/>
        <v/>
      </c>
      <c r="Z94" s="149" t="str">
        <f t="shared" ca="1" si="43"/>
        <v/>
      </c>
      <c r="AA94" s="148" t="str">
        <f t="shared" ca="1" si="43"/>
        <v/>
      </c>
      <c r="AB94" s="149" t="str">
        <f t="shared" ca="1" si="43"/>
        <v/>
      </c>
      <c r="AC94" s="148" t="str">
        <f t="shared" ca="1" si="43"/>
        <v/>
      </c>
      <c r="AD94" s="149" t="str">
        <f t="shared" ca="1" si="43"/>
        <v/>
      </c>
      <c r="AE94" s="148" t="str">
        <f t="shared" ca="1" si="43"/>
        <v/>
      </c>
      <c r="AF94" s="149" t="str">
        <f t="shared" ca="1" si="43"/>
        <v/>
      </c>
      <c r="AG94" s="148" t="str">
        <f t="shared" ca="1" si="43"/>
        <v/>
      </c>
      <c r="AH94" s="150" t="str">
        <f t="shared" ca="1" si="43"/>
        <v/>
      </c>
    </row>
    <row r="95" spans="1:39" ht="18" hidden="1" thickBot="1" x14ac:dyDescent="0.25">
      <c r="B95" s="323"/>
      <c r="C95" s="220" t="str">
        <f>$B$5&amp;"(連泊)"</f>
        <v>0(連泊)</v>
      </c>
      <c r="D95" s="143" t="str">
        <f>IF(D$87="","",D$87)</f>
        <v/>
      </c>
      <c r="E95" s="144" t="str">
        <f t="shared" ref="E95:AH95" si="44">IF(E$87="","",E$87)</f>
        <v>Y</v>
      </c>
      <c r="F95" s="145" t="str">
        <f t="shared" si="44"/>
        <v/>
      </c>
      <c r="G95" s="144" t="str">
        <f t="shared" si="44"/>
        <v/>
      </c>
      <c r="H95" s="145" t="str">
        <f t="shared" si="44"/>
        <v/>
      </c>
      <c r="I95" s="144" t="str">
        <f t="shared" si="44"/>
        <v/>
      </c>
      <c r="J95" s="145" t="str">
        <f t="shared" si="44"/>
        <v/>
      </c>
      <c r="K95" s="144" t="str">
        <f t="shared" si="44"/>
        <v/>
      </c>
      <c r="L95" s="145" t="str">
        <f t="shared" si="44"/>
        <v/>
      </c>
      <c r="M95" s="144" t="str">
        <f t="shared" si="44"/>
        <v/>
      </c>
      <c r="N95" s="145" t="str">
        <f t="shared" si="44"/>
        <v/>
      </c>
      <c r="O95" s="144" t="str">
        <f t="shared" si="44"/>
        <v/>
      </c>
      <c r="P95" s="145" t="str">
        <f t="shared" si="44"/>
        <v/>
      </c>
      <c r="Q95" s="144" t="str">
        <f t="shared" si="44"/>
        <v/>
      </c>
      <c r="R95" s="145" t="str">
        <f t="shared" si="44"/>
        <v/>
      </c>
      <c r="S95" s="144" t="str">
        <f t="shared" si="44"/>
        <v/>
      </c>
      <c r="T95" s="145" t="str">
        <f t="shared" si="44"/>
        <v/>
      </c>
      <c r="U95" s="144" t="str">
        <f t="shared" si="44"/>
        <v/>
      </c>
      <c r="V95" s="145" t="str">
        <f t="shared" si="44"/>
        <v/>
      </c>
      <c r="W95" s="144" t="str">
        <f t="shared" si="44"/>
        <v/>
      </c>
      <c r="X95" s="145" t="str">
        <f t="shared" si="44"/>
        <v/>
      </c>
      <c r="Y95" s="144" t="str">
        <f t="shared" si="44"/>
        <v/>
      </c>
      <c r="Z95" s="145" t="str">
        <f t="shared" si="44"/>
        <v/>
      </c>
      <c r="AA95" s="144" t="str">
        <f t="shared" si="44"/>
        <v/>
      </c>
      <c r="AB95" s="145" t="str">
        <f t="shared" si="44"/>
        <v/>
      </c>
      <c r="AC95" s="144" t="str">
        <f t="shared" si="44"/>
        <v/>
      </c>
      <c r="AD95" s="145" t="str">
        <f t="shared" si="44"/>
        <v/>
      </c>
      <c r="AE95" s="144" t="str">
        <f t="shared" si="44"/>
        <v/>
      </c>
      <c r="AF95" s="145" t="str">
        <f t="shared" si="44"/>
        <v/>
      </c>
      <c r="AG95" s="144" t="str">
        <f t="shared" si="44"/>
        <v/>
      </c>
      <c r="AH95" s="146" t="str">
        <f t="shared" si="44"/>
        <v/>
      </c>
    </row>
    <row r="96" spans="1:39" ht="18" hidden="1" thickBot="1" x14ac:dyDescent="0.25">
      <c r="B96" s="323"/>
      <c r="C96" s="221" t="str">
        <f>$F$10</f>
        <v>連泊</v>
      </c>
      <c r="D96" s="127" t="str">
        <f ca="1">IF(D66=0,"Close",(IFERROR(HLOOKUP(D95,$D$11:$BC$14,4,FALSE),"")))</f>
        <v/>
      </c>
      <c r="E96" s="131">
        <f t="shared" ref="E96:AH96" ca="1" si="45">IF(E66=0,"Close",(IFERROR(HLOOKUP(E95,$D$11:$BC$14,4,FALSE),"")))</f>
        <v>0</v>
      </c>
      <c r="F96" s="131" t="str">
        <f t="shared" ca="1" si="45"/>
        <v/>
      </c>
      <c r="G96" s="131" t="str">
        <f t="shared" ca="1" si="45"/>
        <v/>
      </c>
      <c r="H96" s="131" t="str">
        <f t="shared" ca="1" si="45"/>
        <v/>
      </c>
      <c r="I96" s="131" t="str">
        <f t="shared" ca="1" si="45"/>
        <v/>
      </c>
      <c r="J96" s="131" t="str">
        <f t="shared" ca="1" si="45"/>
        <v/>
      </c>
      <c r="K96" s="131" t="str">
        <f t="shared" ca="1" si="45"/>
        <v/>
      </c>
      <c r="L96" s="131" t="str">
        <f t="shared" ca="1" si="45"/>
        <v/>
      </c>
      <c r="M96" s="131" t="str">
        <f t="shared" ca="1" si="45"/>
        <v/>
      </c>
      <c r="N96" s="131" t="str">
        <f t="shared" ca="1" si="45"/>
        <v/>
      </c>
      <c r="O96" s="131" t="str">
        <f t="shared" ca="1" si="45"/>
        <v/>
      </c>
      <c r="P96" s="131" t="str">
        <f t="shared" ca="1" si="45"/>
        <v/>
      </c>
      <c r="Q96" s="131" t="str">
        <f t="shared" ca="1" si="45"/>
        <v/>
      </c>
      <c r="R96" s="131" t="str">
        <f t="shared" ca="1" si="45"/>
        <v/>
      </c>
      <c r="S96" s="131" t="str">
        <f t="shared" ca="1" si="45"/>
        <v/>
      </c>
      <c r="T96" s="131" t="str">
        <f t="shared" ca="1" si="45"/>
        <v/>
      </c>
      <c r="U96" s="131" t="str">
        <f t="shared" ca="1" si="45"/>
        <v/>
      </c>
      <c r="V96" s="131" t="str">
        <f t="shared" ca="1" si="45"/>
        <v/>
      </c>
      <c r="W96" s="131" t="str">
        <f t="shared" ca="1" si="45"/>
        <v/>
      </c>
      <c r="X96" s="131" t="str">
        <f t="shared" ca="1" si="45"/>
        <v/>
      </c>
      <c r="Y96" s="131" t="str">
        <f t="shared" ca="1" si="45"/>
        <v/>
      </c>
      <c r="Z96" s="131" t="str">
        <f t="shared" ca="1" si="45"/>
        <v/>
      </c>
      <c r="AA96" s="131" t="str">
        <f t="shared" ca="1" si="45"/>
        <v/>
      </c>
      <c r="AB96" s="131" t="str">
        <f t="shared" ca="1" si="45"/>
        <v/>
      </c>
      <c r="AC96" s="131" t="str">
        <f t="shared" ca="1" si="45"/>
        <v/>
      </c>
      <c r="AD96" s="131" t="str">
        <f t="shared" ca="1" si="45"/>
        <v/>
      </c>
      <c r="AE96" s="131" t="str">
        <f t="shared" ca="1" si="45"/>
        <v/>
      </c>
      <c r="AF96" s="131" t="str">
        <f t="shared" ca="1" si="45"/>
        <v/>
      </c>
      <c r="AG96" s="131" t="str">
        <f t="shared" ca="1" si="45"/>
        <v/>
      </c>
      <c r="AH96" s="109" t="str">
        <f t="shared" ca="1" si="45"/>
        <v/>
      </c>
    </row>
    <row r="97" spans="2:34" ht="18" hidden="1" thickBot="1" x14ac:dyDescent="0.25">
      <c r="B97" s="323"/>
      <c r="C97" s="219" t="str">
        <f>$B$6&amp;"(単泊)"</f>
        <v>0(単泊)</v>
      </c>
      <c r="D97" s="133" t="str">
        <f>IF(D$85="","",D$85)</f>
        <v/>
      </c>
      <c r="E97" s="136" t="str">
        <f t="shared" ref="E97:AH97" si="46">IF(E$85="","",E$85)</f>
        <v>Y</v>
      </c>
      <c r="F97" s="134" t="str">
        <f t="shared" si="46"/>
        <v/>
      </c>
      <c r="G97" s="136" t="str">
        <f t="shared" si="46"/>
        <v/>
      </c>
      <c r="H97" s="134" t="str">
        <f t="shared" si="46"/>
        <v/>
      </c>
      <c r="I97" s="136" t="str">
        <f t="shared" si="46"/>
        <v/>
      </c>
      <c r="J97" s="134" t="str">
        <f t="shared" si="46"/>
        <v/>
      </c>
      <c r="K97" s="136" t="str">
        <f t="shared" si="46"/>
        <v/>
      </c>
      <c r="L97" s="134" t="str">
        <f t="shared" si="46"/>
        <v/>
      </c>
      <c r="M97" s="136" t="str">
        <f t="shared" si="46"/>
        <v/>
      </c>
      <c r="N97" s="134" t="str">
        <f t="shared" si="46"/>
        <v/>
      </c>
      <c r="O97" s="136" t="str">
        <f t="shared" si="46"/>
        <v/>
      </c>
      <c r="P97" s="134" t="str">
        <f t="shared" si="46"/>
        <v/>
      </c>
      <c r="Q97" s="136" t="str">
        <f t="shared" si="46"/>
        <v/>
      </c>
      <c r="R97" s="134" t="str">
        <f t="shared" si="46"/>
        <v/>
      </c>
      <c r="S97" s="136" t="str">
        <f t="shared" si="46"/>
        <v/>
      </c>
      <c r="T97" s="134" t="str">
        <f t="shared" si="46"/>
        <v/>
      </c>
      <c r="U97" s="136" t="str">
        <f t="shared" si="46"/>
        <v/>
      </c>
      <c r="V97" s="134" t="str">
        <f t="shared" si="46"/>
        <v/>
      </c>
      <c r="W97" s="136" t="str">
        <f t="shared" si="46"/>
        <v/>
      </c>
      <c r="X97" s="134" t="str">
        <f t="shared" si="46"/>
        <v/>
      </c>
      <c r="Y97" s="136" t="str">
        <f t="shared" si="46"/>
        <v/>
      </c>
      <c r="Z97" s="134" t="str">
        <f t="shared" si="46"/>
        <v/>
      </c>
      <c r="AA97" s="136" t="str">
        <f t="shared" si="46"/>
        <v/>
      </c>
      <c r="AB97" s="134" t="str">
        <f t="shared" si="46"/>
        <v/>
      </c>
      <c r="AC97" s="136" t="str">
        <f t="shared" si="46"/>
        <v/>
      </c>
      <c r="AD97" s="134" t="str">
        <f t="shared" si="46"/>
        <v/>
      </c>
      <c r="AE97" s="136" t="str">
        <f t="shared" si="46"/>
        <v/>
      </c>
      <c r="AF97" s="134" t="str">
        <f t="shared" si="46"/>
        <v/>
      </c>
      <c r="AG97" s="136" t="str">
        <f t="shared" si="46"/>
        <v/>
      </c>
      <c r="AH97" s="135" t="str">
        <f t="shared" si="46"/>
        <v/>
      </c>
    </row>
    <row r="98" spans="2:34" ht="18" hidden="1" thickBot="1" x14ac:dyDescent="0.25">
      <c r="B98" s="323"/>
      <c r="C98" s="220" t="str">
        <f>$F$1</f>
        <v>WEB割</v>
      </c>
      <c r="D98" s="147" t="str">
        <f ca="1">IF(D67=0,"Close",(IFERROR(HLOOKUP(D97,$D$2:$BC$6,5,FALSE),"")))</f>
        <v/>
      </c>
      <c r="E98" s="148">
        <f t="shared" ref="E98:AH98" ca="1" si="47">IF(E67=0,"Close",(IFERROR(HLOOKUP(E97,$D$2:$BC$6,5,FALSE),"")))</f>
        <v>0</v>
      </c>
      <c r="F98" s="149" t="str">
        <f t="shared" ca="1" si="47"/>
        <v/>
      </c>
      <c r="G98" s="148" t="str">
        <f t="shared" ca="1" si="47"/>
        <v/>
      </c>
      <c r="H98" s="149" t="str">
        <f t="shared" ca="1" si="47"/>
        <v/>
      </c>
      <c r="I98" s="148" t="str">
        <f t="shared" ca="1" si="47"/>
        <v/>
      </c>
      <c r="J98" s="149" t="str">
        <f t="shared" ca="1" si="47"/>
        <v/>
      </c>
      <c r="K98" s="148" t="str">
        <f t="shared" ca="1" si="47"/>
        <v/>
      </c>
      <c r="L98" s="149" t="str">
        <f t="shared" ca="1" si="47"/>
        <v/>
      </c>
      <c r="M98" s="148" t="str">
        <f t="shared" ca="1" si="47"/>
        <v/>
      </c>
      <c r="N98" s="149" t="str">
        <f t="shared" ca="1" si="47"/>
        <v/>
      </c>
      <c r="O98" s="148" t="str">
        <f t="shared" ca="1" si="47"/>
        <v/>
      </c>
      <c r="P98" s="149" t="str">
        <f t="shared" ca="1" si="47"/>
        <v/>
      </c>
      <c r="Q98" s="148" t="str">
        <f t="shared" ca="1" si="47"/>
        <v/>
      </c>
      <c r="R98" s="149" t="str">
        <f t="shared" ca="1" si="47"/>
        <v/>
      </c>
      <c r="S98" s="148" t="str">
        <f t="shared" ca="1" si="47"/>
        <v/>
      </c>
      <c r="T98" s="149" t="str">
        <f t="shared" ca="1" si="47"/>
        <v/>
      </c>
      <c r="U98" s="148" t="str">
        <f t="shared" ca="1" si="47"/>
        <v/>
      </c>
      <c r="V98" s="149" t="str">
        <f t="shared" ca="1" si="47"/>
        <v/>
      </c>
      <c r="W98" s="148" t="str">
        <f t="shared" ca="1" si="47"/>
        <v/>
      </c>
      <c r="X98" s="149" t="str">
        <f t="shared" ca="1" si="47"/>
        <v/>
      </c>
      <c r="Y98" s="148" t="str">
        <f t="shared" ca="1" si="47"/>
        <v/>
      </c>
      <c r="Z98" s="149" t="str">
        <f t="shared" ca="1" si="47"/>
        <v/>
      </c>
      <c r="AA98" s="148" t="str">
        <f t="shared" ca="1" si="47"/>
        <v/>
      </c>
      <c r="AB98" s="149" t="str">
        <f t="shared" ca="1" si="47"/>
        <v/>
      </c>
      <c r="AC98" s="148" t="str">
        <f t="shared" ca="1" si="47"/>
        <v/>
      </c>
      <c r="AD98" s="149" t="str">
        <f t="shared" ca="1" si="47"/>
        <v/>
      </c>
      <c r="AE98" s="148" t="str">
        <f t="shared" ca="1" si="47"/>
        <v/>
      </c>
      <c r="AF98" s="149" t="str">
        <f t="shared" ca="1" si="47"/>
        <v/>
      </c>
      <c r="AG98" s="148" t="str">
        <f t="shared" ca="1" si="47"/>
        <v/>
      </c>
      <c r="AH98" s="150" t="str">
        <f t="shared" ca="1" si="47"/>
        <v/>
      </c>
    </row>
    <row r="99" spans="2:34" ht="18" hidden="1" thickBot="1" x14ac:dyDescent="0.25">
      <c r="B99" s="323"/>
      <c r="C99" s="220" t="str">
        <f>$B$6&amp;"(連泊)"</f>
        <v>0(連泊)</v>
      </c>
      <c r="D99" s="143" t="str">
        <f>IF(D$87="","",D$87)</f>
        <v/>
      </c>
      <c r="E99" s="144" t="str">
        <f t="shared" ref="E99:AH99" si="48">IF(E$87="","",E$87)</f>
        <v>Y</v>
      </c>
      <c r="F99" s="145" t="str">
        <f t="shared" si="48"/>
        <v/>
      </c>
      <c r="G99" s="144" t="str">
        <f t="shared" si="48"/>
        <v/>
      </c>
      <c r="H99" s="145" t="str">
        <f t="shared" si="48"/>
        <v/>
      </c>
      <c r="I99" s="144" t="str">
        <f t="shared" si="48"/>
        <v/>
      </c>
      <c r="J99" s="145" t="str">
        <f t="shared" si="48"/>
        <v/>
      </c>
      <c r="K99" s="144" t="str">
        <f t="shared" si="48"/>
        <v/>
      </c>
      <c r="L99" s="145" t="str">
        <f t="shared" si="48"/>
        <v/>
      </c>
      <c r="M99" s="144" t="str">
        <f t="shared" si="48"/>
        <v/>
      </c>
      <c r="N99" s="145" t="str">
        <f t="shared" si="48"/>
        <v/>
      </c>
      <c r="O99" s="144" t="str">
        <f t="shared" si="48"/>
        <v/>
      </c>
      <c r="P99" s="145" t="str">
        <f t="shared" si="48"/>
        <v/>
      </c>
      <c r="Q99" s="144" t="str">
        <f t="shared" si="48"/>
        <v/>
      </c>
      <c r="R99" s="145" t="str">
        <f t="shared" si="48"/>
        <v/>
      </c>
      <c r="S99" s="144" t="str">
        <f t="shared" si="48"/>
        <v/>
      </c>
      <c r="T99" s="145" t="str">
        <f t="shared" si="48"/>
        <v/>
      </c>
      <c r="U99" s="144" t="str">
        <f t="shared" si="48"/>
        <v/>
      </c>
      <c r="V99" s="145" t="str">
        <f t="shared" si="48"/>
        <v/>
      </c>
      <c r="W99" s="144" t="str">
        <f t="shared" si="48"/>
        <v/>
      </c>
      <c r="X99" s="145" t="str">
        <f t="shared" si="48"/>
        <v/>
      </c>
      <c r="Y99" s="144" t="str">
        <f t="shared" si="48"/>
        <v/>
      </c>
      <c r="Z99" s="145" t="str">
        <f t="shared" si="48"/>
        <v/>
      </c>
      <c r="AA99" s="144" t="str">
        <f t="shared" si="48"/>
        <v/>
      </c>
      <c r="AB99" s="145" t="str">
        <f t="shared" si="48"/>
        <v/>
      </c>
      <c r="AC99" s="144" t="str">
        <f t="shared" si="48"/>
        <v/>
      </c>
      <c r="AD99" s="145" t="str">
        <f t="shared" si="48"/>
        <v/>
      </c>
      <c r="AE99" s="144" t="str">
        <f t="shared" si="48"/>
        <v/>
      </c>
      <c r="AF99" s="145" t="str">
        <f t="shared" si="48"/>
        <v/>
      </c>
      <c r="AG99" s="144" t="str">
        <f t="shared" si="48"/>
        <v/>
      </c>
      <c r="AH99" s="146" t="str">
        <f t="shared" si="48"/>
        <v/>
      </c>
    </row>
    <row r="100" spans="2:34" ht="18" hidden="1" thickBot="1" x14ac:dyDescent="0.25">
      <c r="B100" s="323"/>
      <c r="C100" s="222" t="str">
        <f>$F$10</f>
        <v>連泊</v>
      </c>
      <c r="D100" s="127" t="str">
        <f ca="1">IF(D67=0,"Close",(IFERROR(HLOOKUP(D99,$D$11:$BC$15,5,FALSE),"")))</f>
        <v/>
      </c>
      <c r="E100" s="131">
        <f t="shared" ref="E100:AH100" ca="1" si="49">IF(E67=0,"Close",(IFERROR(HLOOKUP(E99,$D$11:$BC$15,5,FALSE),"")))</f>
        <v>0</v>
      </c>
      <c r="F100" s="129" t="str">
        <f t="shared" ca="1" si="49"/>
        <v/>
      </c>
      <c r="G100" s="131" t="str">
        <f t="shared" ca="1" si="49"/>
        <v/>
      </c>
      <c r="H100" s="129" t="str">
        <f t="shared" ca="1" si="49"/>
        <v/>
      </c>
      <c r="I100" s="131" t="str">
        <f t="shared" ca="1" si="49"/>
        <v/>
      </c>
      <c r="J100" s="129" t="str">
        <f t="shared" ca="1" si="49"/>
        <v/>
      </c>
      <c r="K100" s="131" t="str">
        <f t="shared" ca="1" si="49"/>
        <v/>
      </c>
      <c r="L100" s="129" t="str">
        <f t="shared" ca="1" si="49"/>
        <v/>
      </c>
      <c r="M100" s="131" t="str">
        <f t="shared" ca="1" si="49"/>
        <v/>
      </c>
      <c r="N100" s="129" t="str">
        <f t="shared" ca="1" si="49"/>
        <v/>
      </c>
      <c r="O100" s="131" t="str">
        <f t="shared" ca="1" si="49"/>
        <v/>
      </c>
      <c r="P100" s="129" t="str">
        <f t="shared" ca="1" si="49"/>
        <v/>
      </c>
      <c r="Q100" s="131" t="str">
        <f t="shared" ca="1" si="49"/>
        <v/>
      </c>
      <c r="R100" s="129" t="str">
        <f t="shared" ca="1" si="49"/>
        <v/>
      </c>
      <c r="S100" s="131" t="str">
        <f t="shared" ca="1" si="49"/>
        <v/>
      </c>
      <c r="T100" s="129" t="str">
        <f t="shared" ca="1" si="49"/>
        <v/>
      </c>
      <c r="U100" s="131" t="str">
        <f t="shared" ca="1" si="49"/>
        <v/>
      </c>
      <c r="V100" s="129" t="str">
        <f t="shared" ca="1" si="49"/>
        <v/>
      </c>
      <c r="W100" s="131" t="str">
        <f t="shared" ca="1" si="49"/>
        <v/>
      </c>
      <c r="X100" s="129" t="str">
        <f t="shared" ca="1" si="49"/>
        <v/>
      </c>
      <c r="Y100" s="131" t="str">
        <f t="shared" ca="1" si="49"/>
        <v/>
      </c>
      <c r="Z100" s="129" t="str">
        <f t="shared" ca="1" si="49"/>
        <v/>
      </c>
      <c r="AA100" s="131" t="str">
        <f t="shared" ca="1" si="49"/>
        <v/>
      </c>
      <c r="AB100" s="129" t="str">
        <f t="shared" ca="1" si="49"/>
        <v/>
      </c>
      <c r="AC100" s="131" t="str">
        <f t="shared" ca="1" si="49"/>
        <v/>
      </c>
      <c r="AD100" s="129" t="str">
        <f t="shared" ca="1" si="49"/>
        <v/>
      </c>
      <c r="AE100" s="131" t="str">
        <f t="shared" ca="1" si="49"/>
        <v/>
      </c>
      <c r="AF100" s="129" t="str">
        <f t="shared" ca="1" si="49"/>
        <v/>
      </c>
      <c r="AG100" s="131" t="str">
        <f t="shared" ca="1" si="49"/>
        <v/>
      </c>
      <c r="AH100" s="150" t="str">
        <f t="shared" ca="1" si="49"/>
        <v/>
      </c>
    </row>
    <row r="101" spans="2:34" ht="18" hidden="1" thickBot="1" x14ac:dyDescent="0.25">
      <c r="B101" s="323"/>
      <c r="C101" s="219" t="str">
        <f>$B$7&amp;"(単泊)"</f>
        <v>0(単泊)</v>
      </c>
      <c r="D101" s="133" t="str">
        <f>IF(D$85="","",D$85)</f>
        <v/>
      </c>
      <c r="E101" s="136" t="str">
        <f t="shared" ref="E101:AH101" si="50">IF(E$85="","",E$85)</f>
        <v>Y</v>
      </c>
      <c r="F101" s="134" t="str">
        <f t="shared" si="50"/>
        <v/>
      </c>
      <c r="G101" s="136" t="str">
        <f t="shared" si="50"/>
        <v/>
      </c>
      <c r="H101" s="134" t="str">
        <f t="shared" si="50"/>
        <v/>
      </c>
      <c r="I101" s="136" t="str">
        <f t="shared" si="50"/>
        <v/>
      </c>
      <c r="J101" s="134" t="str">
        <f t="shared" si="50"/>
        <v/>
      </c>
      <c r="K101" s="136" t="str">
        <f t="shared" si="50"/>
        <v/>
      </c>
      <c r="L101" s="134" t="str">
        <f t="shared" si="50"/>
        <v/>
      </c>
      <c r="M101" s="136" t="str">
        <f t="shared" si="50"/>
        <v/>
      </c>
      <c r="N101" s="134" t="str">
        <f t="shared" si="50"/>
        <v/>
      </c>
      <c r="O101" s="136" t="str">
        <f t="shared" si="50"/>
        <v/>
      </c>
      <c r="P101" s="134" t="str">
        <f t="shared" si="50"/>
        <v/>
      </c>
      <c r="Q101" s="136" t="str">
        <f t="shared" si="50"/>
        <v/>
      </c>
      <c r="R101" s="134" t="str">
        <f t="shared" si="50"/>
        <v/>
      </c>
      <c r="S101" s="136" t="str">
        <f t="shared" si="50"/>
        <v/>
      </c>
      <c r="T101" s="134" t="str">
        <f t="shared" si="50"/>
        <v/>
      </c>
      <c r="U101" s="136" t="str">
        <f t="shared" si="50"/>
        <v/>
      </c>
      <c r="V101" s="134" t="str">
        <f t="shared" si="50"/>
        <v/>
      </c>
      <c r="W101" s="136" t="str">
        <f t="shared" si="50"/>
        <v/>
      </c>
      <c r="X101" s="134" t="str">
        <f t="shared" si="50"/>
        <v/>
      </c>
      <c r="Y101" s="136" t="str">
        <f t="shared" si="50"/>
        <v/>
      </c>
      <c r="Z101" s="134" t="str">
        <f t="shared" si="50"/>
        <v/>
      </c>
      <c r="AA101" s="136" t="str">
        <f t="shared" si="50"/>
        <v/>
      </c>
      <c r="AB101" s="134" t="str">
        <f t="shared" si="50"/>
        <v/>
      </c>
      <c r="AC101" s="136" t="str">
        <f t="shared" si="50"/>
        <v/>
      </c>
      <c r="AD101" s="134" t="str">
        <f t="shared" si="50"/>
        <v/>
      </c>
      <c r="AE101" s="136" t="str">
        <f t="shared" si="50"/>
        <v/>
      </c>
      <c r="AF101" s="134" t="str">
        <f t="shared" si="50"/>
        <v/>
      </c>
      <c r="AG101" s="136" t="str">
        <f t="shared" si="50"/>
        <v/>
      </c>
      <c r="AH101" s="135" t="str">
        <f t="shared" si="50"/>
        <v/>
      </c>
    </row>
    <row r="102" spans="2:34" ht="18" hidden="1" thickBot="1" x14ac:dyDescent="0.25">
      <c r="B102" s="323"/>
      <c r="C102" s="220" t="str">
        <f>$F$1</f>
        <v>WEB割</v>
      </c>
      <c r="D102" s="147" t="str">
        <f ca="1">IF(D68=0,"Close",(IFERROR(HLOOKUP(D101,$D$2:$BC$9,6,FALSE),"")))</f>
        <v/>
      </c>
      <c r="E102" s="148">
        <f t="shared" ref="E102:AH102" ca="1" si="51">IF(E68=0,"Close",(IFERROR(HLOOKUP(E101,$D$2:$BC$9,6,FALSE),"")))</f>
        <v>0</v>
      </c>
      <c r="F102" s="149" t="str">
        <f t="shared" ca="1" si="51"/>
        <v/>
      </c>
      <c r="G102" s="148" t="str">
        <f t="shared" ca="1" si="51"/>
        <v/>
      </c>
      <c r="H102" s="149" t="str">
        <f t="shared" ca="1" si="51"/>
        <v/>
      </c>
      <c r="I102" s="148" t="str">
        <f t="shared" ca="1" si="51"/>
        <v/>
      </c>
      <c r="J102" s="149" t="str">
        <f t="shared" ca="1" si="51"/>
        <v/>
      </c>
      <c r="K102" s="148" t="str">
        <f t="shared" ca="1" si="51"/>
        <v/>
      </c>
      <c r="L102" s="149" t="str">
        <f t="shared" ca="1" si="51"/>
        <v/>
      </c>
      <c r="M102" s="148" t="str">
        <f t="shared" ca="1" si="51"/>
        <v/>
      </c>
      <c r="N102" s="149" t="str">
        <f t="shared" ca="1" si="51"/>
        <v/>
      </c>
      <c r="O102" s="148" t="str">
        <f t="shared" ca="1" si="51"/>
        <v/>
      </c>
      <c r="P102" s="149" t="str">
        <f t="shared" ca="1" si="51"/>
        <v/>
      </c>
      <c r="Q102" s="148" t="str">
        <f t="shared" ca="1" si="51"/>
        <v/>
      </c>
      <c r="R102" s="149" t="str">
        <f t="shared" ca="1" si="51"/>
        <v/>
      </c>
      <c r="S102" s="148" t="str">
        <f t="shared" ca="1" si="51"/>
        <v/>
      </c>
      <c r="T102" s="149" t="str">
        <f t="shared" ca="1" si="51"/>
        <v/>
      </c>
      <c r="U102" s="148" t="str">
        <f t="shared" ca="1" si="51"/>
        <v/>
      </c>
      <c r="V102" s="149" t="str">
        <f t="shared" ca="1" si="51"/>
        <v/>
      </c>
      <c r="W102" s="148" t="str">
        <f t="shared" ca="1" si="51"/>
        <v/>
      </c>
      <c r="X102" s="149" t="str">
        <f t="shared" ca="1" si="51"/>
        <v/>
      </c>
      <c r="Y102" s="148" t="str">
        <f t="shared" ca="1" si="51"/>
        <v/>
      </c>
      <c r="Z102" s="149" t="str">
        <f t="shared" ca="1" si="51"/>
        <v/>
      </c>
      <c r="AA102" s="148" t="str">
        <f t="shared" ca="1" si="51"/>
        <v/>
      </c>
      <c r="AB102" s="149" t="str">
        <f t="shared" ca="1" si="51"/>
        <v/>
      </c>
      <c r="AC102" s="148" t="str">
        <f t="shared" ca="1" si="51"/>
        <v/>
      </c>
      <c r="AD102" s="149" t="str">
        <f t="shared" ca="1" si="51"/>
        <v/>
      </c>
      <c r="AE102" s="148" t="str">
        <f t="shared" ca="1" si="51"/>
        <v/>
      </c>
      <c r="AF102" s="149" t="str">
        <f t="shared" ca="1" si="51"/>
        <v/>
      </c>
      <c r="AG102" s="148" t="str">
        <f t="shared" ca="1" si="51"/>
        <v/>
      </c>
      <c r="AH102" s="150" t="str">
        <f t="shared" ca="1" si="51"/>
        <v/>
      </c>
    </row>
    <row r="103" spans="2:34" ht="18" hidden="1" thickBot="1" x14ac:dyDescent="0.25">
      <c r="B103" s="323"/>
      <c r="C103" s="220" t="str">
        <f>$B$7&amp;"(連泊)"</f>
        <v>0(連泊)</v>
      </c>
      <c r="D103" s="143" t="str">
        <f>IF(D$87="","",D$87)</f>
        <v/>
      </c>
      <c r="E103" s="144" t="str">
        <f t="shared" ref="E103:AH103" si="52">IF(E$87="","",E$87)</f>
        <v>Y</v>
      </c>
      <c r="F103" s="145" t="str">
        <f t="shared" si="52"/>
        <v/>
      </c>
      <c r="G103" s="144" t="str">
        <f t="shared" si="52"/>
        <v/>
      </c>
      <c r="H103" s="145" t="str">
        <f t="shared" si="52"/>
        <v/>
      </c>
      <c r="I103" s="144" t="str">
        <f t="shared" si="52"/>
        <v/>
      </c>
      <c r="J103" s="145" t="str">
        <f t="shared" si="52"/>
        <v/>
      </c>
      <c r="K103" s="144" t="str">
        <f t="shared" si="52"/>
        <v/>
      </c>
      <c r="L103" s="145" t="str">
        <f t="shared" si="52"/>
        <v/>
      </c>
      <c r="M103" s="144" t="str">
        <f t="shared" si="52"/>
        <v/>
      </c>
      <c r="N103" s="145" t="str">
        <f t="shared" si="52"/>
        <v/>
      </c>
      <c r="O103" s="144" t="str">
        <f t="shared" si="52"/>
        <v/>
      </c>
      <c r="P103" s="145" t="str">
        <f t="shared" si="52"/>
        <v/>
      </c>
      <c r="Q103" s="144" t="str">
        <f t="shared" si="52"/>
        <v/>
      </c>
      <c r="R103" s="145" t="str">
        <f t="shared" si="52"/>
        <v/>
      </c>
      <c r="S103" s="144" t="str">
        <f t="shared" si="52"/>
        <v/>
      </c>
      <c r="T103" s="145" t="str">
        <f t="shared" si="52"/>
        <v/>
      </c>
      <c r="U103" s="144" t="str">
        <f t="shared" si="52"/>
        <v/>
      </c>
      <c r="V103" s="145" t="str">
        <f t="shared" si="52"/>
        <v/>
      </c>
      <c r="W103" s="144" t="str">
        <f t="shared" si="52"/>
        <v/>
      </c>
      <c r="X103" s="145" t="str">
        <f t="shared" si="52"/>
        <v/>
      </c>
      <c r="Y103" s="144" t="str">
        <f t="shared" si="52"/>
        <v/>
      </c>
      <c r="Z103" s="145" t="str">
        <f t="shared" si="52"/>
        <v/>
      </c>
      <c r="AA103" s="144" t="str">
        <f t="shared" si="52"/>
        <v/>
      </c>
      <c r="AB103" s="145" t="str">
        <f t="shared" si="52"/>
        <v/>
      </c>
      <c r="AC103" s="144" t="str">
        <f t="shared" si="52"/>
        <v/>
      </c>
      <c r="AD103" s="145" t="str">
        <f t="shared" si="52"/>
        <v/>
      </c>
      <c r="AE103" s="144" t="str">
        <f t="shared" si="52"/>
        <v/>
      </c>
      <c r="AF103" s="145" t="str">
        <f t="shared" si="52"/>
        <v/>
      </c>
      <c r="AG103" s="144" t="str">
        <f t="shared" si="52"/>
        <v/>
      </c>
      <c r="AH103" s="146" t="str">
        <f t="shared" si="52"/>
        <v/>
      </c>
    </row>
    <row r="104" spans="2:34" ht="18" hidden="1" thickBot="1" x14ac:dyDescent="0.25">
      <c r="B104" s="323"/>
      <c r="C104" s="222" t="str">
        <f>$F$10</f>
        <v>連泊</v>
      </c>
      <c r="D104" s="128" t="str">
        <f ca="1">IF(D68=0,"Close",(IFERROR(HLOOKUP(D103,$D$11:$BC$17,6,FALSE),"")))</f>
        <v/>
      </c>
      <c r="E104" s="132">
        <f t="shared" ref="E104:AH104" ca="1" si="53">IF(E68=0,"Close",(IFERROR(HLOOKUP(E103,$D$11:$BC$17,6,FALSE),"")))</f>
        <v>0</v>
      </c>
      <c r="F104" s="130" t="str">
        <f t="shared" ca="1" si="53"/>
        <v/>
      </c>
      <c r="G104" s="132" t="str">
        <f t="shared" ca="1" si="53"/>
        <v/>
      </c>
      <c r="H104" s="130" t="str">
        <f t="shared" ca="1" si="53"/>
        <v/>
      </c>
      <c r="I104" s="132" t="str">
        <f t="shared" ca="1" si="53"/>
        <v/>
      </c>
      <c r="J104" s="130" t="str">
        <f t="shared" ca="1" si="53"/>
        <v/>
      </c>
      <c r="K104" s="132" t="str">
        <f t="shared" ca="1" si="53"/>
        <v/>
      </c>
      <c r="L104" s="130" t="str">
        <f t="shared" ca="1" si="53"/>
        <v/>
      </c>
      <c r="M104" s="132" t="str">
        <f t="shared" ca="1" si="53"/>
        <v/>
      </c>
      <c r="N104" s="130" t="str">
        <f t="shared" ca="1" si="53"/>
        <v/>
      </c>
      <c r="O104" s="132" t="str">
        <f t="shared" ca="1" si="53"/>
        <v/>
      </c>
      <c r="P104" s="130" t="str">
        <f t="shared" ca="1" si="53"/>
        <v/>
      </c>
      <c r="Q104" s="132" t="str">
        <f t="shared" ca="1" si="53"/>
        <v/>
      </c>
      <c r="R104" s="130" t="str">
        <f t="shared" ca="1" si="53"/>
        <v/>
      </c>
      <c r="S104" s="132" t="str">
        <f t="shared" ca="1" si="53"/>
        <v/>
      </c>
      <c r="T104" s="130" t="str">
        <f t="shared" ca="1" si="53"/>
        <v/>
      </c>
      <c r="U104" s="132" t="str">
        <f t="shared" ca="1" si="53"/>
        <v/>
      </c>
      <c r="V104" s="130" t="str">
        <f t="shared" ca="1" si="53"/>
        <v/>
      </c>
      <c r="W104" s="132" t="str">
        <f t="shared" ca="1" si="53"/>
        <v/>
      </c>
      <c r="X104" s="130" t="str">
        <f t="shared" ca="1" si="53"/>
        <v/>
      </c>
      <c r="Y104" s="132" t="str">
        <f t="shared" ca="1" si="53"/>
        <v/>
      </c>
      <c r="Z104" s="130" t="str">
        <f t="shared" ca="1" si="53"/>
        <v/>
      </c>
      <c r="AA104" s="132" t="str">
        <f t="shared" ca="1" si="53"/>
        <v/>
      </c>
      <c r="AB104" s="130" t="str">
        <f t="shared" ca="1" si="53"/>
        <v/>
      </c>
      <c r="AC104" s="132" t="str">
        <f t="shared" ca="1" si="53"/>
        <v/>
      </c>
      <c r="AD104" s="130" t="str">
        <f t="shared" ca="1" si="53"/>
        <v/>
      </c>
      <c r="AE104" s="132" t="str">
        <f t="shared" ca="1" si="53"/>
        <v/>
      </c>
      <c r="AF104" s="130" t="str">
        <f t="shared" ca="1" si="53"/>
        <v/>
      </c>
      <c r="AG104" s="132" t="str">
        <f t="shared" ca="1" si="53"/>
        <v/>
      </c>
      <c r="AH104" s="126" t="str">
        <f t="shared" ca="1" si="53"/>
        <v/>
      </c>
    </row>
    <row r="105" spans="2:34" ht="18" hidden="1" thickBot="1" x14ac:dyDescent="0.25">
      <c r="B105" s="323"/>
      <c r="C105" s="219" t="str">
        <f>$B$8&amp;"(単泊)"</f>
        <v>0(単泊)</v>
      </c>
      <c r="D105" s="133"/>
      <c r="E105" s="136"/>
      <c r="F105" s="134"/>
      <c r="G105" s="136"/>
      <c r="H105" s="134"/>
      <c r="I105" s="136"/>
      <c r="J105" s="134"/>
      <c r="K105" s="136"/>
      <c r="L105" s="134"/>
      <c r="M105" s="136"/>
      <c r="N105" s="134"/>
      <c r="O105" s="136"/>
      <c r="P105" s="134"/>
      <c r="Q105" s="136"/>
      <c r="R105" s="134"/>
      <c r="S105" s="136"/>
      <c r="T105" s="134"/>
      <c r="U105" s="136"/>
      <c r="V105" s="134"/>
      <c r="W105" s="136"/>
      <c r="X105" s="134"/>
      <c r="Y105" s="136"/>
      <c r="Z105" s="134"/>
      <c r="AA105" s="136"/>
      <c r="AB105" s="134"/>
      <c r="AC105" s="136"/>
      <c r="AD105" s="134"/>
      <c r="AE105" s="136"/>
      <c r="AF105" s="134"/>
      <c r="AG105" s="136"/>
      <c r="AH105" s="146"/>
    </row>
    <row r="106" spans="2:34" ht="18" hidden="1" thickBot="1" x14ac:dyDescent="0.25">
      <c r="B106" s="323"/>
      <c r="C106" s="220" t="str">
        <f>$F$1</f>
        <v>WEB割</v>
      </c>
      <c r="D106" s="147" t="str">
        <f ca="1">IF(D69=0,"Close",(IFERROR(HLOOKUP(D105,$D$2:$BC$9,6,FALSE),"")))</f>
        <v/>
      </c>
      <c r="E106" s="148" t="str">
        <f t="shared" ref="E106:AH106" ca="1" si="54">IF(E69=0,"Close",(IFERROR(HLOOKUP(E105,$D$2:$BC$9,6,FALSE),"")))</f>
        <v/>
      </c>
      <c r="F106" s="149" t="str">
        <f t="shared" ca="1" si="54"/>
        <v/>
      </c>
      <c r="G106" s="148" t="str">
        <f t="shared" ca="1" si="54"/>
        <v/>
      </c>
      <c r="H106" s="149" t="str">
        <f t="shared" ca="1" si="54"/>
        <v/>
      </c>
      <c r="I106" s="148" t="str">
        <f t="shared" ca="1" si="54"/>
        <v/>
      </c>
      <c r="J106" s="149" t="str">
        <f t="shared" ca="1" si="54"/>
        <v/>
      </c>
      <c r="K106" s="148" t="str">
        <f t="shared" ca="1" si="54"/>
        <v/>
      </c>
      <c r="L106" s="149" t="str">
        <f t="shared" ca="1" si="54"/>
        <v/>
      </c>
      <c r="M106" s="148" t="str">
        <f t="shared" ca="1" si="54"/>
        <v/>
      </c>
      <c r="N106" s="149" t="str">
        <f t="shared" ca="1" si="54"/>
        <v/>
      </c>
      <c r="O106" s="148" t="str">
        <f t="shared" ca="1" si="54"/>
        <v/>
      </c>
      <c r="P106" s="149" t="str">
        <f t="shared" ca="1" si="54"/>
        <v/>
      </c>
      <c r="Q106" s="148" t="str">
        <f t="shared" ca="1" si="54"/>
        <v/>
      </c>
      <c r="R106" s="149" t="str">
        <f t="shared" ca="1" si="54"/>
        <v/>
      </c>
      <c r="S106" s="148" t="str">
        <f t="shared" ca="1" si="54"/>
        <v/>
      </c>
      <c r="T106" s="149" t="str">
        <f t="shared" ca="1" si="54"/>
        <v/>
      </c>
      <c r="U106" s="148" t="str">
        <f t="shared" ca="1" si="54"/>
        <v/>
      </c>
      <c r="V106" s="149" t="str">
        <f t="shared" ca="1" si="54"/>
        <v/>
      </c>
      <c r="W106" s="148" t="str">
        <f t="shared" ca="1" si="54"/>
        <v/>
      </c>
      <c r="X106" s="149" t="str">
        <f t="shared" ca="1" si="54"/>
        <v/>
      </c>
      <c r="Y106" s="148" t="str">
        <f t="shared" ca="1" si="54"/>
        <v/>
      </c>
      <c r="Z106" s="149" t="str">
        <f t="shared" ca="1" si="54"/>
        <v/>
      </c>
      <c r="AA106" s="148" t="str">
        <f t="shared" ca="1" si="54"/>
        <v/>
      </c>
      <c r="AB106" s="149" t="str">
        <f t="shared" ca="1" si="54"/>
        <v/>
      </c>
      <c r="AC106" s="148" t="str">
        <f t="shared" ca="1" si="54"/>
        <v/>
      </c>
      <c r="AD106" s="149" t="str">
        <f t="shared" ca="1" si="54"/>
        <v/>
      </c>
      <c r="AE106" s="148" t="str">
        <f t="shared" ca="1" si="54"/>
        <v/>
      </c>
      <c r="AF106" s="149" t="str">
        <f t="shared" ca="1" si="54"/>
        <v/>
      </c>
      <c r="AG106" s="148" t="str">
        <f t="shared" ca="1" si="54"/>
        <v/>
      </c>
      <c r="AH106" s="150" t="str">
        <f t="shared" ca="1" si="54"/>
        <v/>
      </c>
    </row>
    <row r="107" spans="2:34" ht="18" hidden="1" thickBot="1" x14ac:dyDescent="0.25">
      <c r="B107" s="323"/>
      <c r="C107" s="220" t="str">
        <f>$B$8&amp;"(連泊)"</f>
        <v>0(連泊)</v>
      </c>
      <c r="D107" s="143" t="s">
        <v>76</v>
      </c>
      <c r="E107" s="144" t="s">
        <v>76</v>
      </c>
      <c r="F107" s="145" t="s">
        <v>76</v>
      </c>
      <c r="G107" s="144" t="s">
        <v>76</v>
      </c>
      <c r="H107" s="145" t="s">
        <v>76</v>
      </c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44"/>
      <c r="T107" s="145"/>
      <c r="U107" s="144"/>
      <c r="V107" s="145"/>
      <c r="W107" s="144"/>
      <c r="X107" s="145"/>
      <c r="Y107" s="144"/>
      <c r="Z107" s="145"/>
      <c r="AA107" s="144"/>
      <c r="AB107" s="145"/>
      <c r="AC107" s="144"/>
      <c r="AD107" s="145"/>
      <c r="AE107" s="144"/>
      <c r="AF107" s="145"/>
      <c r="AG107" s="144"/>
      <c r="AH107" s="146"/>
    </row>
    <row r="108" spans="2:34" ht="18" hidden="1" thickBot="1" x14ac:dyDescent="0.25">
      <c r="B108" s="324"/>
      <c r="C108" s="222" t="str">
        <f>$F$10</f>
        <v>連泊</v>
      </c>
      <c r="D108" s="128" t="str">
        <f ca="1">IF(D69=0,"Close",(IFERROR(HLOOKUP(D107,$D$11:$BC$17,6,FALSE),"")))</f>
        <v/>
      </c>
      <c r="E108" s="132" t="str">
        <f t="shared" ref="E108:AH108" ca="1" si="55">IF(E69=0,"Close",(IFERROR(HLOOKUP(E107,$D$11:$BC$17,6,FALSE),"")))</f>
        <v/>
      </c>
      <c r="F108" s="130" t="str">
        <f t="shared" ca="1" si="55"/>
        <v/>
      </c>
      <c r="G108" s="132" t="str">
        <f t="shared" ca="1" si="55"/>
        <v/>
      </c>
      <c r="H108" s="130" t="str">
        <f t="shared" ca="1" si="55"/>
        <v/>
      </c>
      <c r="I108" s="132" t="str">
        <f t="shared" ca="1" si="55"/>
        <v/>
      </c>
      <c r="J108" s="130" t="str">
        <f t="shared" ca="1" si="55"/>
        <v/>
      </c>
      <c r="K108" s="132" t="str">
        <f t="shared" ca="1" si="55"/>
        <v/>
      </c>
      <c r="L108" s="130" t="str">
        <f t="shared" ca="1" si="55"/>
        <v/>
      </c>
      <c r="M108" s="132" t="str">
        <f t="shared" ca="1" si="55"/>
        <v/>
      </c>
      <c r="N108" s="130" t="str">
        <f t="shared" ca="1" si="55"/>
        <v/>
      </c>
      <c r="O108" s="132" t="str">
        <f t="shared" ca="1" si="55"/>
        <v/>
      </c>
      <c r="P108" s="130" t="str">
        <f t="shared" ca="1" si="55"/>
        <v/>
      </c>
      <c r="Q108" s="132" t="str">
        <f t="shared" ca="1" si="55"/>
        <v/>
      </c>
      <c r="R108" s="130" t="str">
        <f t="shared" ca="1" si="55"/>
        <v/>
      </c>
      <c r="S108" s="132" t="str">
        <f t="shared" ca="1" si="55"/>
        <v/>
      </c>
      <c r="T108" s="130" t="str">
        <f t="shared" ca="1" si="55"/>
        <v/>
      </c>
      <c r="U108" s="132" t="str">
        <f t="shared" ca="1" si="55"/>
        <v/>
      </c>
      <c r="V108" s="130" t="str">
        <f t="shared" ca="1" si="55"/>
        <v/>
      </c>
      <c r="W108" s="132" t="str">
        <f t="shared" ca="1" si="55"/>
        <v/>
      </c>
      <c r="X108" s="130" t="str">
        <f t="shared" ca="1" si="55"/>
        <v/>
      </c>
      <c r="Y108" s="132" t="str">
        <f t="shared" ca="1" si="55"/>
        <v/>
      </c>
      <c r="Z108" s="130" t="str">
        <f t="shared" ca="1" si="55"/>
        <v/>
      </c>
      <c r="AA108" s="132" t="str">
        <f t="shared" ca="1" si="55"/>
        <v/>
      </c>
      <c r="AB108" s="130" t="str">
        <f t="shared" ca="1" si="55"/>
        <v/>
      </c>
      <c r="AC108" s="132" t="str">
        <f t="shared" ca="1" si="55"/>
        <v/>
      </c>
      <c r="AD108" s="130" t="str">
        <f t="shared" ca="1" si="55"/>
        <v/>
      </c>
      <c r="AE108" s="132" t="str">
        <f t="shared" ca="1" si="55"/>
        <v/>
      </c>
      <c r="AF108" s="130" t="str">
        <f t="shared" ca="1" si="55"/>
        <v/>
      </c>
      <c r="AG108" s="132" t="str">
        <f t="shared" ca="1" si="55"/>
        <v/>
      </c>
      <c r="AH108" s="126" t="str">
        <f t="shared" ca="1" si="55"/>
        <v/>
      </c>
    </row>
    <row r="109" spans="2:34" collapsed="1" x14ac:dyDescent="0.2">
      <c r="B109" s="227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2:34" x14ac:dyDescent="0.2">
      <c r="C110" s="183"/>
      <c r="D110" s="242" t="str">
        <f>IF(ISBLANK(D85),D39,D85)</f>
        <v>Y</v>
      </c>
      <c r="E110" s="242" t="str">
        <f t="shared" ref="E110:AH110" si="56">IF(ISBLANK(E85),E39,E85)</f>
        <v>Y</v>
      </c>
      <c r="F110" s="242" t="str">
        <f t="shared" si="56"/>
        <v>U</v>
      </c>
      <c r="G110" s="242" t="str">
        <f t="shared" si="56"/>
        <v>H</v>
      </c>
      <c r="H110" s="242" t="str">
        <f t="shared" si="56"/>
        <v>H</v>
      </c>
      <c r="I110" s="242" t="str">
        <f t="shared" si="56"/>
        <v>E</v>
      </c>
      <c r="J110" s="242" t="str">
        <f t="shared" si="56"/>
        <v>B</v>
      </c>
      <c r="K110" s="242" t="str">
        <f t="shared" si="56"/>
        <v>C</v>
      </c>
      <c r="L110" s="242" t="str">
        <f t="shared" si="56"/>
        <v>G</v>
      </c>
      <c r="M110" s="242" t="str">
        <f t="shared" si="56"/>
        <v>I</v>
      </c>
      <c r="N110" s="242" t="str">
        <f t="shared" si="56"/>
        <v>I</v>
      </c>
      <c r="O110" s="242" t="str">
        <f t="shared" si="56"/>
        <v>C</v>
      </c>
      <c r="P110" s="242" t="str">
        <f t="shared" si="56"/>
        <v>C</v>
      </c>
      <c r="Q110" s="242" t="str">
        <f t="shared" si="56"/>
        <v>C</v>
      </c>
      <c r="R110" s="242" t="str">
        <f t="shared" si="56"/>
        <v>C</v>
      </c>
      <c r="S110" s="242" t="str">
        <f t="shared" si="56"/>
        <v>G</v>
      </c>
      <c r="T110" s="242" t="str">
        <f t="shared" si="56"/>
        <v>I</v>
      </c>
      <c r="U110" s="242" t="str">
        <f t="shared" si="56"/>
        <v>B</v>
      </c>
      <c r="V110" s="242" t="str">
        <f t="shared" si="56"/>
        <v>C</v>
      </c>
      <c r="W110" s="242" t="str">
        <f t="shared" si="56"/>
        <v>B</v>
      </c>
      <c r="X110" s="242" t="str">
        <f t="shared" si="56"/>
        <v>B</v>
      </c>
      <c r="Y110" s="242" t="str">
        <f t="shared" si="56"/>
        <v>C</v>
      </c>
      <c r="Z110" s="242" t="str">
        <f t="shared" si="56"/>
        <v>G</v>
      </c>
      <c r="AA110" s="242" t="str">
        <f t="shared" si="56"/>
        <v>I</v>
      </c>
      <c r="AB110" s="242" t="str">
        <f t="shared" si="56"/>
        <v>C</v>
      </c>
      <c r="AC110" s="242" t="str">
        <f t="shared" si="56"/>
        <v>C</v>
      </c>
      <c r="AD110" s="242" t="str">
        <f t="shared" si="56"/>
        <v>C</v>
      </c>
      <c r="AE110" s="242" t="str">
        <f t="shared" si="56"/>
        <v>C</v>
      </c>
      <c r="AF110" s="242" t="str">
        <f t="shared" si="56"/>
        <v>C</v>
      </c>
      <c r="AG110" s="242" t="str">
        <f t="shared" si="56"/>
        <v>G</v>
      </c>
      <c r="AH110" s="242" t="str">
        <f t="shared" si="56"/>
        <v>I</v>
      </c>
    </row>
    <row r="111" spans="2:34" x14ac:dyDescent="0.2">
      <c r="C111" s="185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</row>
    <row r="112" spans="2:34" x14ac:dyDescent="0.2"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</row>
    <row r="114" spans="3:34" x14ac:dyDescent="0.2">
      <c r="C114" s="183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</row>
    <row r="115" spans="3:34" x14ac:dyDescent="0.2">
      <c r="C115" s="185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</row>
    <row r="116" spans="3:34" x14ac:dyDescent="0.2"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</row>
    <row r="118" spans="3:34" x14ac:dyDescent="0.2">
      <c r="C118" s="183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</row>
    <row r="119" spans="3:34" x14ac:dyDescent="0.2">
      <c r="C119" s="185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231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</row>
    <row r="120" spans="3:34" x14ac:dyDescent="0.2"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</row>
    <row r="122" spans="3:34" x14ac:dyDescent="0.2">
      <c r="C122" s="183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</row>
    <row r="123" spans="3:34" x14ac:dyDescent="0.2">
      <c r="C123" s="185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</row>
    <row r="124" spans="3:34" x14ac:dyDescent="0.2"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</row>
  </sheetData>
  <sheetProtection selectLockedCells="1"/>
  <mergeCells count="8">
    <mergeCell ref="B39:B84"/>
    <mergeCell ref="B85:B108"/>
    <mergeCell ref="D1:E1"/>
    <mergeCell ref="F1:H1"/>
    <mergeCell ref="D10:E10"/>
    <mergeCell ref="F10:H10"/>
    <mergeCell ref="B20:B28"/>
    <mergeCell ref="C30:C37"/>
  </mergeCells>
  <phoneticPr fontId="5"/>
  <conditionalFormatting sqref="D20:AH20"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{6A6E8560-6466-45E3-972F-6AAE7410501E}</x14:id>
        </ext>
      </extLst>
    </cfRule>
  </conditionalFormatting>
  <conditionalFormatting sqref="D21:AH21">
    <cfRule type="dataBar" priority="3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{0FDCE5AC-D2B9-424C-8684-A6B366332DA9}</x14:id>
        </ext>
      </extLst>
    </cfRule>
  </conditionalFormatting>
  <conditionalFormatting sqref="D22:AH23">
    <cfRule type="notContainsBlanks" dxfId="3639" priority="322">
      <formula>LEN(TRIM(D22))&gt;0</formula>
    </cfRule>
  </conditionalFormatting>
  <conditionalFormatting sqref="D29:AH29">
    <cfRule type="expression" dxfId="3638" priority="2">
      <formula>WEEKDAY(D29)=1</formula>
    </cfRule>
    <cfRule type="expression" dxfId="3637" priority="3">
      <formula>D$22&lt;&gt;""</formula>
    </cfRule>
    <cfRule type="expression" dxfId="3636" priority="1">
      <formula>WEEKDAY(D29)=7</formula>
    </cfRule>
  </conditionalFormatting>
  <conditionalFormatting sqref="D30:AH38">
    <cfRule type="cellIs" dxfId="3635" priority="385" operator="equal">
      <formula>"Close"</formula>
    </cfRule>
  </conditionalFormatting>
  <conditionalFormatting sqref="D86:AH86 D88:AH88 D90:AH90 D92:AH92 D94:AH94 D96:AH96 D98:AH98 D100:AH100 D102:AH102 D104:AH104 D106:AH106 D108:AH108">
    <cfRule type="cellIs" dxfId="3262" priority="644" operator="equal">
      <formula>"Close"</formula>
    </cfRule>
  </conditionalFormatting>
  <conditionalFormatting sqref="AH29">
    <cfRule type="cellIs" dxfId="3201" priority="20" operator="equal">
      <formula>"Q"</formula>
    </cfRule>
    <cfRule type="cellIs" dxfId="3200" priority="18" operator="equal">
      <formula>"S"</formula>
    </cfRule>
    <cfRule type="cellIs" dxfId="3199" priority="17" operator="equal">
      <formula>"T"</formula>
    </cfRule>
    <cfRule type="cellIs" dxfId="3198" priority="16" operator="lessThan">
      <formula>0</formula>
    </cfRule>
    <cfRule type="expression" dxfId="3197" priority="14">
      <formula>WEEKDAY(AH29)=1</formula>
    </cfRule>
    <cfRule type="expression" dxfId="3196" priority="13">
      <formula>WEEKDAY(AH29)=7</formula>
    </cfRule>
    <cfRule type="cellIs" dxfId="3195" priority="12" operator="equal">
      <formula>"Close"</formula>
    </cfRule>
    <cfRule type="expression" dxfId="3194" priority="11">
      <formula>WEEKDAY(AH29)=1</formula>
    </cfRule>
    <cfRule type="expression" dxfId="3193" priority="10">
      <formula>WEEKDAY(AH29)=7</formula>
    </cfRule>
    <cfRule type="cellIs" dxfId="3192" priority="9" operator="equal">
      <formula>"Close"</formula>
    </cfRule>
    <cfRule type="expression" dxfId="3191" priority="8">
      <formula>WEEKDAY(AH29)=1</formula>
    </cfRule>
    <cfRule type="expression" dxfId="3190" priority="7">
      <formula>WEEKDAY(AH29)=7</formula>
    </cfRule>
    <cfRule type="expression" dxfId="3189" priority="6">
      <formula>MONTH(#REF!)-MONTH(#REF!)&lt;&gt;0</formula>
    </cfRule>
    <cfRule type="cellIs" dxfId="3188" priority="5" operator="equal">
      <formula>"Close"</formula>
    </cfRule>
    <cfRule type="cellIs" dxfId="3187" priority="45" operator="equal">
      <formula>"Ｍ"</formula>
    </cfRule>
    <cfRule type="cellIs" dxfId="3186" priority="15" operator="equal">
      <formula>"Ｅ"</formula>
    </cfRule>
    <cfRule type="cellIs" dxfId="3185" priority="55" operator="equal">
      <formula>"Ａ"</formula>
    </cfRule>
    <cfRule type="cellIs" dxfId="3184" priority="54" operator="equal">
      <formula>"Ｂ"</formula>
    </cfRule>
    <cfRule type="cellIs" dxfId="3183" priority="53" operator="equal">
      <formula>"Ｆ"</formula>
    </cfRule>
    <cfRule type="cellIs" dxfId="3182" priority="52" operator="equal">
      <formula>"Ｆ"</formula>
    </cfRule>
    <cfRule type="cellIs" dxfId="3181" priority="51" operator="equal">
      <formula>"Ｇ"</formula>
    </cfRule>
    <cfRule type="cellIs" dxfId="3180" priority="50" operator="equal">
      <formula>"Ｈ"</formula>
    </cfRule>
    <cfRule type="cellIs" dxfId="3179" priority="49" operator="equal">
      <formula>"Ｉ"</formula>
    </cfRule>
    <cfRule type="cellIs" dxfId="3178" priority="48" operator="equal">
      <formula>"Ｊ"</formula>
    </cfRule>
    <cfRule type="cellIs" dxfId="3177" priority="47" operator="equal">
      <formula>"Ｋ"</formula>
    </cfRule>
    <cfRule type="cellIs" dxfId="3176" priority="46" operator="equal">
      <formula>"Ｌ"</formula>
    </cfRule>
    <cfRule type="cellIs" dxfId="3175" priority="44" operator="equal">
      <formula>"Ｎ"</formula>
    </cfRule>
    <cfRule type="cellIs" dxfId="3174" priority="43" operator="equal">
      <formula>"Ｏ"</formula>
    </cfRule>
    <cfRule type="cellIs" dxfId="3173" priority="42" operator="equal">
      <formula>"Ｐ"</formula>
    </cfRule>
    <cfRule type="cellIs" dxfId="3172" priority="41" operator="equal">
      <formula>"Ｑ"</formula>
    </cfRule>
    <cfRule type="cellIs" dxfId="3171" priority="40" operator="equal">
      <formula>"Ｒ"</formula>
    </cfRule>
    <cfRule type="cellIs" dxfId="3170" priority="39" operator="equal">
      <formula>"Ｓ"</formula>
    </cfRule>
    <cfRule type="cellIs" dxfId="3169" priority="38" operator="equal">
      <formula>"Ｔ"</formula>
    </cfRule>
    <cfRule type="cellIs" dxfId="3168" priority="37" operator="equal">
      <formula>"C"</formula>
    </cfRule>
    <cfRule type="cellIs" dxfId="3167" priority="36" operator="equal">
      <formula>"A"</formula>
    </cfRule>
    <cfRule type="cellIs" dxfId="3166" priority="35" operator="equal">
      <formula>"B"</formula>
    </cfRule>
    <cfRule type="cellIs" dxfId="3165" priority="19" operator="equal">
      <formula>"R"</formula>
    </cfRule>
    <cfRule type="cellIs" dxfId="3164" priority="34" operator="equal">
      <formula>"Ｃ"</formula>
    </cfRule>
    <cfRule type="cellIs" dxfId="3163" priority="33" operator="equal">
      <formula>"Ｄ"</formula>
    </cfRule>
    <cfRule type="cellIs" dxfId="3162" priority="32" operator="equal">
      <formula>"E"</formula>
    </cfRule>
    <cfRule type="cellIs" dxfId="3161" priority="31" operator="equal">
      <formula>"F"</formula>
    </cfRule>
    <cfRule type="cellIs" dxfId="3160" priority="30" operator="equal">
      <formula>"G"</formula>
    </cfRule>
    <cfRule type="cellIs" dxfId="3159" priority="29" operator="equal">
      <formula>"H"</formula>
    </cfRule>
    <cfRule type="cellIs" dxfId="3158" priority="28" operator="equal">
      <formula>"I"</formula>
    </cfRule>
    <cfRule type="cellIs" dxfId="3157" priority="27" operator="equal">
      <formula>"J"</formula>
    </cfRule>
    <cfRule type="cellIs" dxfId="3156" priority="26" operator="equal">
      <formula>"K"</formula>
    </cfRule>
    <cfRule type="cellIs" dxfId="3155" priority="25" operator="equal">
      <formula>"L"</formula>
    </cfRule>
    <cfRule type="cellIs" dxfId="3154" priority="24" operator="equal">
      <formula>"M"</formula>
    </cfRule>
    <cfRule type="cellIs" dxfId="3153" priority="23" operator="equal">
      <formula>"N"</formula>
    </cfRule>
    <cfRule type="cellIs" dxfId="3152" priority="22" operator="equal">
      <formula>"O"</formula>
    </cfRule>
    <cfRule type="cellIs" dxfId="3151" priority="21" operator="equal">
      <formula>"P"</formula>
    </cfRule>
  </conditionalFormatting>
  <pageMargins left="0.25" right="0.25" top="0.75" bottom="0.75" header="0.3" footer="0.3"/>
  <pageSetup paperSize="8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67" operator="containsText" id="{CDBAF20B-B22A-4D80-B2AA-330EE06C5FD7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65" operator="containsText" id="{D3D9728D-28A2-40FA-8F67-B0978A8D2C2B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66" operator="containsText" id="{A6FC8F33-B501-457B-8BF9-120349EA1D1B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84" operator="containsText" id="{4B57EF76-1876-4D04-BBB0-8A2E6C562B70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82" operator="containsText" id="{79494088-4370-4391-8FA6-44C70FAB1219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81" operator="containsText" id="{26A07FCF-251E-4EFD-8B97-EC226B14535A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80" operator="endsWith" id="{70210BA4-9801-43AC-B726-EE0B2F4CDDBB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79" operator="containsText" id="{12AB4D38-DC37-4933-87BC-B104BC66ABF3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beginsWith" priority="683" operator="beginsWith" id="{65DF8157-D809-4554-AAFB-BBE19131C5B5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78" operator="containsText" id="{073AF361-E0A2-474E-981E-4DE29590E928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77" operator="containsText" id="{B5BC80D3-40B6-436B-AF64-7C90C99C8864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76" operator="containsText" id="{B8017D86-D01C-46E4-B0C3-F1F06105C3DA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75" operator="containsText" id="{2EC4604A-780C-4FDD-9602-C666F1FA6A9A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74" operator="containsText" id="{AA1F92C0-1383-4658-BD96-F685FC37183E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73" operator="containsText" id="{1013DBE8-AC70-4B08-BF76-54D145696368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72" operator="containsText" id="{699D9B83-9513-4842-8336-6EA4AF7D9C20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71" operator="containsText" id="{82AACB83-1CCF-429D-8BA2-FDD023846582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70" operator="containsText" id="{7580C02F-4B74-44EB-A957-EE0E29E5DB0F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69" operator="containsText" id="{E7A3D699-8EA1-4933-B044-A5CF20C36810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68" operator="containsText" id="{A03A2B5E-EFED-4EDD-9162-B0485E82DD8B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D2:AF2</xm:sqref>
        </x14:conditionalFormatting>
        <x14:conditionalFormatting xmlns:xm="http://schemas.microsoft.com/office/excel/2006/main">
          <x14:cfRule type="containsText" priority="263" operator="containsText" id="{35AB6442-9F82-4DA7-A980-FF1296B87CD8}">
            <xm:f>NOT(ISERROR(SEARCH("N",D11)))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74" operator="containsText" id="{C4DA37E3-C057-4AE0-A4E8-D36F0B5C368E}">
            <xm:f>NOT(ISERROR(SEARCH("C",D11)))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76" operator="containsText" id="{9046670B-474A-4DC2-89CF-CB89A02F3737}">
            <xm:f>NOT(ISERROR(SEARCH("A",D11)))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75" operator="beginsWith" id="{2B6C3F12-B72C-4F43-A615-4CAB543CB36C}">
            <xm:f>LEFT(D11,LEN("B"))="B"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73" operator="containsText" id="{073F68B7-4BFE-4DB2-A278-3097412F9A96}">
            <xm:f>NOT(ISERROR(SEARCH("D",D11)))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72" operator="endsWith" id="{3B38DFF5-84B2-4A5F-B6AE-F3F78BA61702}">
            <xm:f>RIGHT(D11,LEN("E"))="E"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70" operator="containsText" id="{E7D9C60C-4CAE-42E8-86B4-AF3D1B9061E5}">
            <xm:f>NOT(ISERROR(SEARCH("G",D11)))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69" operator="containsText" id="{691EBC32-B91C-412B-90D2-118A29530DE0}">
            <xm:f>NOT(ISERROR(SEARCH("H",D11)))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68" operator="containsText" id="{B46E0F71-E609-459B-8686-3471DE8CBE9F}">
            <xm:f>NOT(ISERROR(SEARCH("I",D11)))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67" operator="containsText" id="{5777116D-F2DF-4289-97FF-6336E8F5EEE1}">
            <xm:f>NOT(ISERROR(SEARCH("J",D11)))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66" operator="containsText" id="{00A580FB-D0F1-41C9-B4E1-F1AE50071E3F}">
            <xm:f>NOT(ISERROR(SEARCH("K",D11)))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65" operator="containsText" id="{ED5B4CD0-439E-4B8F-8BAC-7CA35DFC7E97}">
            <xm:f>NOT(ISERROR(SEARCH("L",D11)))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64" operator="containsText" id="{362E1B3D-414D-40D7-A1F3-7E4C4DCD686F}">
            <xm:f>NOT(ISERROR(SEARCH("M",D11)))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71" operator="containsText" id="{77534761-AF0E-498B-B765-57BA6265A770}">
            <xm:f>NOT(ISERROR(SEARCH("F",D11)))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57" operator="containsText" id="{7D083803-214D-4BA1-BEC3-A394AE040A16}">
            <xm:f>NOT(ISERROR(SEARCH("T",D11)))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62" operator="containsText" id="{B7F37FA5-C9FD-4225-AD75-2E86E91D4D01}">
            <xm:f>NOT(ISERROR(SEARCH("O",D11)))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61" operator="containsText" id="{7EBA01A0-956E-49D1-96D1-29073EE26CAD}">
            <xm:f>NOT(ISERROR(SEARCH("P",D11)))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60" operator="containsText" id="{9537FD1E-47F9-41F9-A0FB-DFC8DAA88091}">
            <xm:f>NOT(ISERROR(SEARCH("Q",D11)))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59" operator="containsText" id="{BC144D66-A8B3-489B-8C63-257B39712987}">
            <xm:f>NOT(ISERROR(SEARCH("R",D11)))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58" operator="containsText" id="{A10583DD-591E-4580-A52F-0B3BA6545A43}">
            <xm:f>NOT(ISERROR(SEARCH("S",D11)))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D11:AF11</xm:sqref>
        </x14:conditionalFormatting>
        <x14:conditionalFormatting xmlns:xm="http://schemas.microsoft.com/office/excel/2006/main">
          <x14:cfRule type="containsText" priority="657" operator="containsText" id="{A9B455C0-9EE1-4A2E-8A06-71982B15EBC5}">
            <xm:f>NOT(ISERROR(SEARCH("H",D58)))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46" operator="containsText" id="{3E1FD11C-A42D-4618-B621-B33AE837AE9A}">
            <xm:f>NOT(ISERROR(SEARCH("S",D58)))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47" operator="containsText" id="{3CA09BA4-AFBA-47F4-9085-C61695A3A00D}">
            <xm:f>NOT(ISERROR(SEARCH("R",D58)))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48" operator="containsText" id="{6DE98053-D593-4F2E-A713-94C09739B46F}">
            <xm:f>NOT(ISERROR(SEARCH("Q",D58)))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50" operator="containsText" id="{8C3B1245-F629-4920-8283-D2304D6E3BE0}">
            <xm:f>NOT(ISERROR(SEARCH("O",D58)))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51" operator="containsText" id="{34A9FAA2-299E-4E3B-A952-AE36D810F411}">
            <xm:f>NOT(ISERROR(SEARCH("N",D58)))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52" operator="containsText" id="{C6E051B2-6AD7-4BC9-8269-7419B4595301}">
            <xm:f>NOT(ISERROR(SEARCH("M",D58)))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53" operator="containsText" id="{017A2ACA-2989-4E05-9D23-7AC9A351A67A}">
            <xm:f>NOT(ISERROR(SEARCH("L",D58)))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54" operator="containsText" id="{F3E5DE69-E1AF-4189-B831-9FD401511A9B}">
            <xm:f>NOT(ISERROR(SEARCH("K",D58)))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55" operator="containsText" id="{9FEB5830-BAAB-472A-8BE4-42CB26C2DBE9}">
            <xm:f>NOT(ISERROR(SEARCH("J",D58)))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56" operator="containsText" id="{ACBE7AC4-285F-4120-91BD-40D46FF08F23}">
            <xm:f>NOT(ISERROR(SEARCH("I",D58)))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58" operator="containsText" id="{9B717357-D0B2-449C-ABB6-09D2148754D4}">
            <xm:f>NOT(ISERROR(SEARCH("G",D58)))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59" operator="containsText" id="{F90324A1-ABA3-461E-9B7D-50107E659E6F}">
            <xm:f>NOT(ISERROR(SEARCH("F",D58)))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660" operator="endsWith" id="{DD7582A5-7B8E-4477-80D5-FB35451B88DA}">
            <xm:f>RIGHT(D58,LEN("E"))="E"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61" operator="containsText" id="{752DF128-2297-4474-B71E-AE18339B44FF}">
            <xm:f>NOT(ISERROR(SEARCH("D",D58)))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49" operator="containsText" id="{88E4D9FD-B1EF-4E02-873D-2EC9D3D256AD}">
            <xm:f>NOT(ISERROR(SEARCH("P",D58)))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beginsWith" priority="663" operator="beginsWith" id="{FF83DDE7-503A-434B-80BC-1049C48F1C93}">
            <xm:f>LEFT(D58,LEN("B"))="B"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62" operator="containsText" id="{CC304EC2-A1FB-4D17-A393-FC3F42878BDD}">
            <xm:f>NOT(ISERROR(SEARCH("C",D58)))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45" operator="containsText" id="{5E030284-37CC-4450-A4F1-888288B40554}">
            <xm:f>NOT(ISERROR(SEARCH("T",D58)))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64" operator="containsText" id="{2353517E-B327-49B4-A834-8342AD102446}">
            <xm:f>NOT(ISERROR(SEARCH("A",D58)))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D58:AG63</xm:sqref>
        </x14:conditionalFormatting>
        <x14:conditionalFormatting xmlns:xm="http://schemas.microsoft.com/office/excel/2006/main">
          <x14:cfRule type="dataBar" id="{6A6E8560-6466-45E3-972F-6AAE741050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D20:AH20</xm:sqref>
        </x14:conditionalFormatting>
        <x14:conditionalFormatting xmlns:xm="http://schemas.microsoft.com/office/excel/2006/main">
          <x14:cfRule type="dataBar" id="{0FDCE5AC-D2B9-424C-8684-A6B366332DA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D21:AH21</xm:sqref>
        </x14:conditionalFormatting>
        <x14:conditionalFormatting xmlns:xm="http://schemas.microsoft.com/office/excel/2006/main">
          <x14:cfRule type="containsText" priority="570" operator="containsText" id="{7F78874F-54F9-4344-9DE6-ABB632FFB048}">
            <xm:f>NOT(ISERROR(SEARCH("C",D39)))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69" operator="containsText" id="{A9EF371D-38DC-4F2D-A3C9-D9F1806C9D4E}">
            <xm:f>NOT(ISERROR(SEARCH("D",D39)))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68" operator="endsWith" id="{3B1D748F-F5B0-4A96-89A4-60D928C9D09D}">
            <xm:f>RIGHT(D39,LEN("E"))="E"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67" operator="containsText" id="{337B8B30-B60F-482F-9748-E3C4B2FA30A9}">
            <xm:f>NOT(ISERROR(SEARCH("F",D39)))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66" operator="containsText" id="{6BAC334A-6E72-4BB2-89E0-BEAC8942F06E}">
            <xm:f>NOT(ISERROR(SEARCH("G",D39)))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65" operator="containsText" id="{55EBC67F-A8E6-4CBC-A16E-C26EB17CCFE9}">
            <xm:f>NOT(ISERROR(SEARCH("H",D39)))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64" operator="containsText" id="{6D8D4CCE-4E61-4C43-B810-0252ED5D79AF}">
            <xm:f>NOT(ISERROR(SEARCH("I",D39)))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63" operator="containsText" id="{28538D52-6AE5-4967-B091-50683814FCCB}">
            <xm:f>NOT(ISERROR(SEARCH("J",D39)))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62" operator="containsText" id="{FDC51468-D6D8-4EEF-97A8-D2FC0DFCE716}">
            <xm:f>NOT(ISERROR(SEARCH("K",D39)))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61" operator="containsText" id="{8C491056-BC36-4E51-8DF2-FFB7F62ABFA6}">
            <xm:f>NOT(ISERROR(SEARCH("L",D39)))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60" operator="containsText" id="{0ADA9614-F100-4510-9468-5ACB27D3CBF8}">
            <xm:f>NOT(ISERROR(SEARCH("M",D39)))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59" operator="containsText" id="{FE7FD37F-44CB-4F0E-B6C4-46C9D3F5B591}">
            <xm:f>NOT(ISERROR(SEARCH("N",D39)))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58" operator="containsText" id="{6EF93948-F7DA-4F6E-838F-80786F657133}">
            <xm:f>NOT(ISERROR(SEARCH("O",D39)))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57" operator="containsText" id="{A47CF314-DC12-4641-BC3F-998BC0A26EC4}">
            <xm:f>NOT(ISERROR(SEARCH("P",D39)))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56" operator="containsText" id="{1BE397B5-E2C1-4B48-8E49-0F6913262297}">
            <xm:f>NOT(ISERROR(SEARCH("Q",D39)))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54" operator="containsText" id="{772BF2B0-3FF4-4391-B818-C62844552569}">
            <xm:f>NOT(ISERROR(SEARCH("S",D39)))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53" operator="containsText" id="{BB9600DA-C09C-4310-A4CD-4A836576CBFC}">
            <xm:f>NOT(ISERROR(SEARCH("T",D39)))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55" operator="containsText" id="{AFD71C30-C5C8-4012-AD36-229F869FC3DE}">
            <xm:f>NOT(ISERROR(SEARCH("R",D39)))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72" operator="containsText" id="{3002E77C-17ED-445F-A970-E03C2BCD62B5}">
            <xm:f>NOT(ISERROR(SEARCH("A",D39)))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71" operator="beginsWith" id="{D967C186-EB86-40C3-B682-DD373DCB4177}">
            <xm:f>LEFT(D39,LEN("B"))="B"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D39:AH40</xm:sqref>
        </x14:conditionalFormatting>
        <x14:conditionalFormatting xmlns:xm="http://schemas.microsoft.com/office/excel/2006/main">
          <x14:cfRule type="containsText" priority="552" operator="containsText" id="{C472145C-B2B2-448F-A39C-3DCE9CBA91EE}">
            <xm:f>NOT(ISERROR(SEARCH("Close",D40)))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D40:AH40</xm:sqref>
        </x14:conditionalFormatting>
        <x14:conditionalFormatting xmlns:xm="http://schemas.microsoft.com/office/excel/2006/main">
          <x14:cfRule type="containsText" priority="551" operator="containsText" id="{CE6D8F0D-9D1C-4A35-9431-DDA481AE623A}">
            <xm:f>NOT(ISERROR(SEARCH("A",D41)))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50" operator="beginsWith" id="{23D5543B-0948-40B2-AEC5-CD52AA6970B8}">
            <xm:f>LEFT(D41,LEN("B"))="B"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46" operator="containsText" id="{B9473E3E-6584-45C7-8B4E-7B85BD31CAAA}">
            <xm:f>NOT(ISERROR(SEARCH("F",D41)))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32" operator="containsText" id="{3EFDA7C3-99F0-4EBF-BE6D-BF13BD303547}">
            <xm:f>NOT(ISERROR(SEARCH("T",D41)))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41" operator="containsText" id="{05053F62-7856-4D6C-8D31-9D2479E2D0D9}">
            <xm:f>NOT(ISERROR(SEARCH("K",D41)))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33" operator="containsText" id="{CB26DD6A-9E82-4999-B544-D4D73ECDB338}">
            <xm:f>NOT(ISERROR(SEARCH("S",D41)))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34" operator="containsText" id="{71A1F60D-96DE-42F8-BA3C-0DC4275AF417}">
            <xm:f>NOT(ISERROR(SEARCH("R",D41)))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35" operator="containsText" id="{9224DF49-EC27-41E8-819E-8E0E014F6162}">
            <xm:f>NOT(ISERROR(SEARCH("Q",D41)))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36" operator="containsText" id="{E3A5D9D4-D3A3-4E76-BF6E-198F2B403F3C}">
            <xm:f>NOT(ISERROR(SEARCH("P",D41)))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37" operator="containsText" id="{F908CB7F-8D80-4F49-98F2-3356041F62AB}">
            <xm:f>NOT(ISERROR(SEARCH("O",D41)))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38" operator="containsText" id="{69B5531B-6178-4782-802D-1D3662090810}">
            <xm:f>NOT(ISERROR(SEARCH("N",D41)))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39" operator="containsText" id="{FF38DF1D-D031-46FA-828E-14559A71DFCD}">
            <xm:f>NOT(ISERROR(SEARCH("M",D41)))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40" operator="containsText" id="{D863F4DC-A5D4-4A4D-8C8D-DA486CDBEB1A}">
            <xm:f>NOT(ISERROR(SEARCH("L",D41)))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42" operator="containsText" id="{82197ABD-7688-44E9-A094-619A2715246A}">
            <xm:f>NOT(ISERROR(SEARCH("J",D41)))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43" operator="containsText" id="{EFD31E5C-EAD0-43FE-BC83-08F0B2CB4E86}">
            <xm:f>NOT(ISERROR(SEARCH("I",D41)))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endsWith" priority="547" operator="endsWith" id="{87A38E0B-8746-4E69-A7A1-E7469E7CDB80}">
            <xm:f>RIGHT(D41,LEN("E"))="E"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44" operator="containsText" id="{9A1F1FB0-CBCA-4D00-A512-303FF7FAC561}">
            <xm:f>NOT(ISERROR(SEARCH("H",D41)))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45" operator="containsText" id="{17F40A27-3D3C-427F-AA28-05C9FDA9D6A9}">
            <xm:f>NOT(ISERROR(SEARCH("G",D41)))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49" operator="containsText" id="{D01F7869-A2B2-4176-ADBE-B59D60553E35}">
            <xm:f>NOT(ISERROR(SEARCH("C",D41)))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48" operator="containsText" id="{F2B17D21-7B34-45E4-888D-943D55E54AB4}">
            <xm:f>NOT(ISERROR(SEARCH("D",D41)))</xm:f>
            <xm:f>"D"</xm:f>
            <x14:dxf>
              <fill>
                <patternFill>
                  <bgColor rgb="FF66FF99"/>
                </patternFill>
              </fill>
            </x14:dxf>
          </x14:cfRule>
          <xm:sqref>D41:AH42</xm:sqref>
        </x14:conditionalFormatting>
        <x14:conditionalFormatting xmlns:xm="http://schemas.microsoft.com/office/excel/2006/main">
          <x14:cfRule type="containsText" priority="531" operator="containsText" id="{E7A2B842-B6AC-4AFD-9F85-366F1641C4F3}">
            <xm:f>NOT(ISERROR(SEARCH("Close",D42)))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D42:AH42</xm:sqref>
        </x14:conditionalFormatting>
        <x14:conditionalFormatting xmlns:xm="http://schemas.microsoft.com/office/excel/2006/main">
          <x14:cfRule type="containsText" priority="236" operator="containsText" id="{3635FCA4-75CD-4C2B-BD59-B6CB1F39BFA7}">
            <xm:f>NOT(ISERROR(SEARCH("T",D43)))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37" operator="containsText" id="{DDBC9791-24D8-4E4D-BE68-99D3E64C9D0D}">
            <xm:f>NOT(ISERROR(SEARCH("S",D43)))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39" operator="containsText" id="{36108E87-0128-4366-A3B5-2CD1B8AB67DD}">
            <xm:f>NOT(ISERROR(SEARCH("Q",D43)))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40" operator="containsText" id="{898D183B-5DDA-4E83-908E-D002BEC6292E}">
            <xm:f>NOT(ISERROR(SEARCH("P",D43)))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38" operator="containsText" id="{86C831EE-55AF-4D65-B914-35F3171FB0DE}">
            <xm:f>NOT(ISERROR(SEARCH("R",D43)))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41" operator="containsText" id="{95809014-B120-408B-B62E-DE54CB9CBA29}">
            <xm:f>NOT(ISERROR(SEARCH("O",D43)))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42" operator="containsText" id="{020E01C0-BAA4-47E1-92D8-8DE8A08C36F3}">
            <xm:f>NOT(ISERROR(SEARCH("N",D43)))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43" operator="containsText" id="{28E02A6E-94AA-4E49-BBDB-CAF0823B1B18}">
            <xm:f>NOT(ISERROR(SEARCH("M",D43)))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44" operator="containsText" id="{BC282394-308B-47ED-AAFB-94EB3D69E5BE}">
            <xm:f>NOT(ISERROR(SEARCH("L",D43)))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45" operator="containsText" id="{365080BD-B154-46A0-B297-4513204E44D4}">
            <xm:f>NOT(ISERROR(SEARCH("K",D43)))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46" operator="containsText" id="{1A7A9F0B-E2F3-43D8-A99E-EFC936FF46CB}">
            <xm:f>NOT(ISERROR(SEARCH("J",D43)))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47" operator="containsText" id="{4EBEC73B-1EB3-4754-AEDC-FE71A9871C51}">
            <xm:f>NOT(ISERROR(SEARCH("I",D43)))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48" operator="containsText" id="{1250BAAA-7A8D-4F6A-9374-E89C7008F073}">
            <xm:f>NOT(ISERROR(SEARCH("H",D43)))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50" operator="containsText" id="{DD2AFC37-FA2F-4225-BC27-7425255BF4D9}">
            <xm:f>NOT(ISERROR(SEARCH("F",D43)))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49" operator="containsText" id="{6A8A3C14-74EF-4377-940D-457C69F73BCA}">
            <xm:f>NOT(ISERROR(SEARCH("G",D43)))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251" operator="endsWith" id="{85FA0F80-1948-4126-9AAC-AC1AFADF7B80}">
            <xm:f>RIGHT(D43,LEN("E"))="E"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52" operator="containsText" id="{68CD34F1-6ED9-4D93-9A6C-60C192B831DB}">
            <xm:f>NOT(ISERROR(SEARCH("D",D43)))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53" operator="containsText" id="{1CE7B5BB-0107-4CEB-A751-7AB72DBA3C1F}">
            <xm:f>NOT(ISERROR(SEARCH("C",D43)))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55" operator="containsText" id="{7C9DFF33-A180-418E-9278-9B2F102308C6}">
            <xm:f>NOT(ISERROR(SEARCH("A",D43)))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54" operator="beginsWith" id="{89AA4BDC-8278-4B95-8B5B-967BD3523DF7}">
            <xm:f>LEFT(D43,LEN("B"))="B"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D43:AH43</xm:sqref>
        </x14:conditionalFormatting>
        <x14:conditionalFormatting xmlns:xm="http://schemas.microsoft.com/office/excel/2006/main">
          <x14:cfRule type="endsWith" priority="422" operator="endsWith" id="{223BC204-A0FB-4D12-9AAD-8435A48D4775}">
            <xm:f>RIGHT(D44,LEN("E"))="E"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21" operator="containsText" id="{AF65D0E1-5304-4833-AF5D-3CBB1B7D3637}">
            <xm:f>NOT(ISERROR(SEARCH("F",D44)))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20" operator="containsText" id="{47B2344F-D0C8-429D-9832-6C95C0A19A89}">
            <xm:f>NOT(ISERROR(SEARCH("G",D44)))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19" operator="containsText" id="{21561C81-AEA4-4B0C-BC6B-2CB8FADDC877}">
            <xm:f>NOT(ISERROR(SEARCH("H",D44)))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18" operator="containsText" id="{375480C2-EFCA-4AC4-9DA2-0FF532CF444C}">
            <xm:f>NOT(ISERROR(SEARCH("I",D44)))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17" operator="containsText" id="{B79D2C03-904D-454D-9CB6-A4E6CD9A40D6}">
            <xm:f>NOT(ISERROR(SEARCH("J",D44)))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16" operator="containsText" id="{91F946A9-57F8-4D9B-8199-9931C1F4FDF3}">
            <xm:f>NOT(ISERROR(SEARCH("K",D44)))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15" operator="containsText" id="{9E6019CB-2A69-4044-A87E-20EBC2C768BC}">
            <xm:f>NOT(ISERROR(SEARCH("L",D44)))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14" operator="containsText" id="{8A9FAE1B-B35C-4924-848D-74DEB6EE6BE5}">
            <xm:f>NOT(ISERROR(SEARCH("M",D44)))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13" operator="containsText" id="{4108D97A-07F4-4B99-BE19-CCD984CF7EFA}">
            <xm:f>NOT(ISERROR(SEARCH("N",D44)))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12" operator="containsText" id="{49F462A4-9403-40A0-B3F4-2487420C5CB3}">
            <xm:f>NOT(ISERROR(SEARCH("O",D44)))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11" operator="containsText" id="{404A72C5-A7A2-4558-822C-D69D26706C5B}">
            <xm:f>NOT(ISERROR(SEARCH("P",D44)))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10" operator="containsText" id="{72E3C41B-BCE2-4450-A62B-B14082F42BEA}">
            <xm:f>NOT(ISERROR(SEARCH("Q",D44)))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09" operator="containsText" id="{C1F41FCB-B37B-455E-BC7D-56A5350074F0}">
            <xm:f>NOT(ISERROR(SEARCH("R",D44)))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08" operator="containsText" id="{A770CE68-A857-4B9D-953C-963FC30D68E7}">
            <xm:f>NOT(ISERROR(SEARCH("S",D44)))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07" operator="containsText" id="{7FAB8289-97EA-44C0-9935-543B3181BDBF}">
            <xm:f>NOT(ISERROR(SEARCH("T",D44)))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24" operator="containsText" id="{F6FC9E8C-6021-4FCC-9A99-1E39E60E4D60}">
            <xm:f>NOT(ISERROR(SEARCH("C",D44)))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56" operator="containsText" id="{6D2ABA82-5015-4F20-965B-D56EC62F5BD5}">
            <xm:f>NOT(ISERROR(SEARCH("Close",D44)))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26" operator="containsText" id="{F004FE78-53B5-487F-AF33-F25A77E2211B}">
            <xm:f>NOT(ISERROR(SEARCH("A",D44)))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25" operator="beginsWith" id="{0BA92791-71AB-484D-9E5E-E742BFBCBD65}">
            <xm:f>LEFT(D44,LEN("B"))="B"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23" operator="containsText" id="{FE7DA474-AB98-4C56-9D6A-E232619D84DB}">
            <xm:f>NOT(ISERROR(SEARCH("D",D44)))</xm:f>
            <xm:f>"D"</xm:f>
            <x14:dxf>
              <fill>
                <patternFill>
                  <bgColor rgb="FF66FF99"/>
                </patternFill>
              </fill>
            </x14:dxf>
          </x14:cfRule>
          <xm:sqref>D44:AH44</xm:sqref>
        </x14:conditionalFormatting>
        <x14:conditionalFormatting xmlns:xm="http://schemas.microsoft.com/office/excel/2006/main">
          <x14:cfRule type="containsText" priority="226" operator="containsText" id="{6959F6C8-6CD4-439F-96A8-D07EDF6C60A6}">
            <xm:f>NOT(ISERROR(SEARCH("J",D45)))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25" operator="containsText" id="{50034C12-BFE4-4DCD-86D4-CC435152C9C7}">
            <xm:f>NOT(ISERROR(SEARCH("K",D45)))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24" operator="containsText" id="{17A4563F-A2D2-4A2D-A6EF-CDD69EA9E7BF}">
            <xm:f>NOT(ISERROR(SEARCH("L",D45)))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23" operator="containsText" id="{C280CF62-F8AE-42C2-9CC5-72542C07FEBC}">
            <xm:f>NOT(ISERROR(SEARCH("M",D45)))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22" operator="containsText" id="{27EA7276-75CA-4EF6-93E1-D017D201FF8D}">
            <xm:f>NOT(ISERROR(SEARCH("N",D45)))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21" operator="containsText" id="{AB7BF493-F99E-48C9-A58F-1A10A06808A9}">
            <xm:f>NOT(ISERROR(SEARCH("O",D45)))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20" operator="containsText" id="{590727C0-B2B7-48F6-8FE1-3B75E62CE6D1}">
            <xm:f>NOT(ISERROR(SEARCH("P",D45)))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19" operator="containsText" id="{C8FA6F46-7B25-4CEA-B60F-F774A4271BDD}">
            <xm:f>NOT(ISERROR(SEARCH("Q",D45)))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18" operator="containsText" id="{ACBC9721-9234-4AA9-83AA-6444EBAC8B9D}">
            <xm:f>NOT(ISERROR(SEARCH("R",D45)))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27" operator="containsText" id="{06D892CD-DAE9-4C4F-99CD-EA6F1376D1FC}">
            <xm:f>NOT(ISERROR(SEARCH("I",D45)))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16" operator="containsText" id="{671E65AE-3279-4666-A6E3-DE4BA8DB86FC}">
            <xm:f>NOT(ISERROR(SEARCH("T",D45)))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32" operator="containsText" id="{4D683379-3F6D-42EF-B2CC-04533F2DAFFD}">
            <xm:f>NOT(ISERROR(SEARCH("D",D45)))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234" operator="beginsWith" id="{3C7BD717-2552-402C-9FDD-AD82D7168817}">
            <xm:f>LEFT(D45,LEN("B"))="B"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35" operator="containsText" id="{2E5D37A9-8F67-4DB8-BDE8-23D826D7858B}">
            <xm:f>NOT(ISERROR(SEARCH("A",D45)))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33" operator="containsText" id="{D89E94C6-C1F6-414E-A298-F9FB4A373B9F}">
            <xm:f>NOT(ISERROR(SEARCH("C",D45)))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29" operator="containsText" id="{FD393524-96F5-4E7E-84D1-E2DF292F7DF5}">
            <xm:f>NOT(ISERROR(SEARCH("G",D45)))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28" operator="containsText" id="{56CFFD24-AAFF-49DE-83C1-8F3C8546E930}">
            <xm:f>NOT(ISERROR(SEARCH("H",D45)))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endsWith" priority="231" operator="endsWith" id="{9C3FC188-F513-430F-9AD0-77BC6E8D7CEF}">
            <xm:f>RIGHT(D45,LEN("E"))="E"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30" operator="containsText" id="{096FA30C-6250-426D-BA89-7448FA0549AC}">
            <xm:f>NOT(ISERROR(SEARCH("F",D45)))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17" operator="containsText" id="{FB7878A5-4A1E-4E14-88D9-386BF6EB3B1B}">
            <xm:f>NOT(ISERROR(SEARCH("S",D45)))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D45:AH45</xm:sqref>
        </x14:conditionalFormatting>
        <x14:conditionalFormatting xmlns:xm="http://schemas.microsoft.com/office/excel/2006/main">
          <x14:cfRule type="containsText" priority="387" operator="containsText" id="{F575D81D-F6C9-43CE-850B-57EF30C99DE5}">
            <xm:f>NOT(ISERROR(SEARCH("T",D46)))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88" operator="containsText" id="{CEACE2D2-B37E-4700-89B6-D8D90D711486}">
            <xm:f>NOT(ISERROR(SEARCH("S",D46)))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89" operator="containsText" id="{5AFF93DF-976F-4499-BD20-C5CF6E83DBF0}">
            <xm:f>NOT(ISERROR(SEARCH("R",D46)))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90" operator="containsText" id="{CDD5DDCA-37C5-4CDA-AC88-9D61273D3A28}">
            <xm:f>NOT(ISERROR(SEARCH("Q",D46)))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91" operator="containsText" id="{91173197-25AF-49C7-92D2-D2267388E9F4}">
            <xm:f>NOT(ISERROR(SEARCH("P",D46)))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92" operator="containsText" id="{6BB0B09E-C953-4D12-B1C6-14F4BA8887A3}">
            <xm:f>NOT(ISERROR(SEARCH("O",D46)))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93" operator="containsText" id="{2ECBA41B-2EA2-47DA-977E-696AB83BF92B}">
            <xm:f>NOT(ISERROR(SEARCH("N",D46)))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94" operator="containsText" id="{F82D49C7-40F8-4D7C-8CA9-5A57B2FA93F3}">
            <xm:f>NOT(ISERROR(SEARCH("M",D46)))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95" operator="containsText" id="{E7E64D5E-D79B-463A-B45E-0CFEF34E7A44}">
            <xm:f>NOT(ISERROR(SEARCH("L",D46)))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97" operator="containsText" id="{ECA25AE2-1E03-41EE-996B-D34FC3A329D8}">
            <xm:f>NOT(ISERROR(SEARCH("J",D46)))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98" operator="containsText" id="{BC44B092-6250-411C-9791-97274A21E9AF}">
            <xm:f>NOT(ISERROR(SEARCH("I",D46)))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99" operator="containsText" id="{81AEF931-FDD3-42F3-94A2-B148E30ED2E0}">
            <xm:f>NOT(ISERROR(SEARCH("H",D46)))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00" operator="containsText" id="{4015184D-D8F9-4426-A7FE-CFED3A2FD386}">
            <xm:f>NOT(ISERROR(SEARCH("G",D46)))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01" operator="containsText" id="{68842D40-2B53-48B2-9FE8-21928C3D552E}">
            <xm:f>NOT(ISERROR(SEARCH("F",D46)))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02" operator="endsWith" id="{DC39BC6C-60E2-4CF5-9E23-CB13B91DBC44}">
            <xm:f>RIGHT(D46,LEN("E"))="E"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03" operator="containsText" id="{F5733169-9283-4165-8F98-0A0A4065A2D7}">
            <xm:f>NOT(ISERROR(SEARCH("D",D46)))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04" operator="containsText" id="{F1175756-1C1E-4FB5-BC45-E438F5180BC1}">
            <xm:f>NOT(ISERROR(SEARCH("C",D46)))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05" operator="beginsWith" id="{F184D04F-B80F-403D-8726-F59DE5864F00}">
            <xm:f>LEFT(D46,LEN("B"))="B"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06" operator="containsText" id="{993BB063-C1C8-4F3D-9610-CEBBC75784B2}">
            <xm:f>NOT(ISERROR(SEARCH("A",D46)))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96" operator="containsText" id="{B4975626-AE96-4C22-BA6A-F45A8EEF597D}">
            <xm:f>NOT(ISERROR(SEARCH("K",D46)))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86" operator="containsText" id="{CCABC00B-0B33-43D8-8CF6-3DBC2AE4526B}">
            <xm:f>NOT(ISERROR(SEARCH("Close",D46)))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D46:AH46</xm:sqref>
        </x14:conditionalFormatting>
        <x14:conditionalFormatting xmlns:xm="http://schemas.microsoft.com/office/excel/2006/main">
          <x14:cfRule type="beginsWith" priority="214" operator="beginsWith" id="{502BAA13-8A8B-48C0-839F-F758B9654A4D}">
            <xm:f>LEFT(D47,LEN("B"))="B"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98" operator="containsText" id="{FFB191C0-B3A2-4089-B2A9-721EE7929D8A}">
            <xm:f>NOT(ISERROR(SEARCH("R",D47)))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99" operator="containsText" id="{690C052E-C4B8-4547-8812-31BF450960D7}">
            <xm:f>NOT(ISERROR(SEARCH("Q",D47)))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00" operator="containsText" id="{7E994A6D-4FCE-4277-9D8E-DCCB95AC57B0}">
            <xm:f>NOT(ISERROR(SEARCH("P",D47)))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15" operator="containsText" id="{ABA27FC3-B2B3-45BF-87C7-4CBAC76435A2}">
            <xm:f>NOT(ISERROR(SEARCH("A",D47)))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13" operator="containsText" id="{9DA9068A-7BC1-4307-8BE2-8FA0623E83B1}">
            <xm:f>NOT(ISERROR(SEARCH("C",D47)))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12" operator="containsText" id="{112B7B0C-1CAD-4504-9264-F41A9C33B051}">
            <xm:f>NOT(ISERROR(SEARCH("D",D47)))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11" operator="endsWith" id="{410B0F03-ADC5-4889-8427-D3085D20F710}">
            <xm:f>RIGHT(D47,LEN("E"))="E"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09" operator="containsText" id="{6EAA8797-0B5E-4024-AAF6-FC623BC4867E}">
            <xm:f>NOT(ISERROR(SEARCH("G",D47)))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08" operator="containsText" id="{85F67701-C405-4CBE-B456-C07042BD99D0}">
            <xm:f>NOT(ISERROR(SEARCH("H",D47)))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10" operator="containsText" id="{8C861BE1-E28C-4912-8578-A08F47BB6C82}">
            <xm:f>NOT(ISERROR(SEARCH("F",D47)))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07" operator="containsText" id="{47123DCD-8424-4186-9A6C-B907B4DA53D2}">
            <xm:f>NOT(ISERROR(SEARCH("I",D47)))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06" operator="containsText" id="{3D4D28C9-98B8-48E8-8DDA-C1C4DFD3CE8D}">
            <xm:f>NOT(ISERROR(SEARCH("J",D47)))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01" operator="containsText" id="{73C36ACD-AB4C-4810-95FF-5450730A739F}">
            <xm:f>NOT(ISERROR(SEARCH("O",D47)))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05" operator="containsText" id="{814DB397-E74E-4E1D-AB73-07B9653DCFB6}">
            <xm:f>NOT(ISERROR(SEARCH("K",D47)))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04" operator="containsText" id="{E5647CA0-5F88-48D0-9162-70AC3C8AD3C1}">
            <xm:f>NOT(ISERROR(SEARCH("L",D47)))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03" operator="containsText" id="{1C90AF6E-494E-4806-A934-8068CBAA21E8}">
            <xm:f>NOT(ISERROR(SEARCH("M",D47)))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02" operator="containsText" id="{D1619CD8-7A11-4449-BC50-F37D00A77E6C}">
            <xm:f>NOT(ISERROR(SEARCH("N",D47)))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96" operator="containsText" id="{B2EAEA8D-E312-4D2C-B622-080FE8290225}">
            <xm:f>NOT(ISERROR(SEARCH("T",D47)))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97" operator="containsText" id="{EE829C31-6297-40AB-8EAE-DC104943F141}">
            <xm:f>NOT(ISERROR(SEARCH("S",D47)))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D47:AH47</xm:sqref>
        </x14:conditionalFormatting>
        <x14:conditionalFormatting xmlns:xm="http://schemas.microsoft.com/office/excel/2006/main">
          <x14:cfRule type="containsText" priority="452" operator="containsText" id="{B24A7103-4A12-41FD-BB8D-7C567012C044}">
            <xm:f>NOT(ISERROR(SEARCH("Q",D48)))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53" operator="containsText" id="{6328BACC-848D-4188-8EFF-E6E1E94B5F1E}">
            <xm:f>NOT(ISERROR(SEARCH("P",D48)))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54" operator="containsText" id="{7F37C540-5A12-4FD6-ACE5-591F709A5489}">
            <xm:f>NOT(ISERROR(SEARCH("O",D48)))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55" operator="containsText" id="{6EC6623E-268A-4717-B917-C913B533FD47}">
            <xm:f>NOT(ISERROR(SEARCH("N",D48)))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60" operator="containsText" id="{44316ADD-3653-4BCB-A037-F9BBCB52B53B}">
            <xm:f>NOT(ISERROR(SEARCH("I",D48)))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56" operator="containsText" id="{C66FAF4D-E72F-4051-AAA8-1E2D52B4A87E}">
            <xm:f>NOT(ISERROR(SEARCH("M",D48)))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57" operator="containsText" id="{BA54B939-3235-4C6F-AB89-2CDE94FA5B56}">
            <xm:f>NOT(ISERROR(SEARCH("L",D48)))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58" operator="containsText" id="{9BD2EEB5-878F-426D-9316-C7F5C11DB930}">
            <xm:f>NOT(ISERROR(SEARCH("K",D48)))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59" operator="containsText" id="{429B1D26-BB02-4FFF-AC3D-D4C5D5DDA821}">
            <xm:f>NOT(ISERROR(SEARCH("J",D48)))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61" operator="containsText" id="{BE47580C-16BF-4CBC-AA29-F95837B0F08F}">
            <xm:f>NOT(ISERROR(SEARCH("H",D48)))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62" operator="containsText" id="{2079F4E9-F7BB-479D-9A5E-8D56F5499616}">
            <xm:f>NOT(ISERROR(SEARCH("G",D48)))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63" operator="containsText" id="{30877EA4-9BD0-4921-90F1-C5836C26EB97}">
            <xm:f>NOT(ISERROR(SEARCH("F",D48)))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51" operator="containsText" id="{7F447EF2-3DFF-4F87-A6CD-9CD0BC96A7E4}">
            <xm:f>NOT(ISERROR(SEARCH("R",D48)))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48" operator="containsText" id="{E83FCF3A-70A6-4151-A324-0A9AA55EFC52}">
            <xm:f>NOT(ISERROR(SEARCH("Close",D48)))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endsWith" priority="464" operator="endsWith" id="{2936CC6D-C54D-405C-91E9-B4F9D6605A52}">
            <xm:f>RIGHT(D48,LEN("E"))="E"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65" operator="containsText" id="{42338AA0-7BBA-4D20-9040-F81B1514CFE2}">
            <xm:f>NOT(ISERROR(SEARCH("D",D48)))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66" operator="containsText" id="{6E33BD01-1672-4227-BD8E-572101CBE073}">
            <xm:f>NOT(ISERROR(SEARCH("C",D48)))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67" operator="beginsWith" id="{3A7E9444-BEF9-4D19-B9D7-2386E7152FE9}">
            <xm:f>LEFT(D48,LEN("B"))="B"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68" operator="containsText" id="{D4C370EB-A241-45C5-9F24-FF5FF6928198}">
            <xm:f>NOT(ISERROR(SEARCH("A",D48)))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9" operator="containsText" id="{0701EF75-3A4E-43CA-8AC4-34CB9C7667B3}">
            <xm:f>NOT(ISERROR(SEARCH("T",D48)))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50" operator="containsText" id="{18C636E6-E0A1-429A-A8D9-21B106284DE0}">
            <xm:f>NOT(ISERROR(SEARCH("S",D48)))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D48:AH48</xm:sqref>
        </x14:conditionalFormatting>
        <x14:conditionalFormatting xmlns:xm="http://schemas.microsoft.com/office/excel/2006/main">
          <x14:cfRule type="containsText" priority="148" operator="containsText" id="{51A1F9E1-C0F2-46B0-BD11-B24208718956}">
            <xm:f>NOT(ISERROR(SEARCH("H",D49)))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36" operator="containsText" id="{680AAEE0-7D45-47AE-A5CC-E7F6D0705A31}">
            <xm:f>NOT(ISERROR(SEARCH("T",D49)))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52" operator="containsText" id="{DAF36092-5597-4C74-92EC-27B6F1670F92}">
            <xm:f>NOT(ISERROR(SEARCH("D",D49)))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50" operator="containsText" id="{EFB8C3F4-888F-4720-809D-EC423D557315}">
            <xm:f>NOT(ISERROR(SEARCH("F",D49)))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49" operator="containsText" id="{ECAE5B26-F4DB-4DD7-B754-22438704867E}">
            <xm:f>NOT(ISERROR(SEARCH("G",D49)))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41" operator="containsText" id="{EC6257C9-9B53-48DF-956C-9E5CAC23CA43}">
            <xm:f>NOT(ISERROR(SEARCH("O",D49)))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53" operator="containsText" id="{9CCED0D6-8A27-489C-B9C1-2AD5E19009B1}">
            <xm:f>NOT(ISERROR(SEARCH("C",D49)))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42" operator="containsText" id="{4BA31F00-E6F3-457E-BB33-51436E782DC2}">
            <xm:f>NOT(ISERROR(SEARCH("N",D49)))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ndsWith" priority="151" operator="endsWith" id="{1FC38BBE-5A14-4321-BCDD-D1FEDDFDD7EB}">
            <xm:f>RIGHT(D49,LEN("E"))="E"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43" operator="containsText" id="{84C59421-2C44-498B-B010-42987B9E5F01}">
            <xm:f>NOT(ISERROR(SEARCH("M",D49)))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40" operator="containsText" id="{D08C5390-39FD-4C16-B414-ECAAB26B74A5}">
            <xm:f>NOT(ISERROR(SEARCH("P",D49)))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4" operator="containsText" id="{6679D890-CAC1-4D06-AFCA-FC0733E83776}">
            <xm:f>NOT(ISERROR(SEARCH("L",D49)))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45" operator="containsText" id="{D343CF73-FAE1-45DA-BC79-67EDF96ACB0A}">
            <xm:f>NOT(ISERROR(SEARCH("K",D49)))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46" operator="containsText" id="{C0D10A50-311D-4384-A9F3-BEA7BC9A4C87}">
            <xm:f>NOT(ISERROR(SEARCH("J",D49)))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beginsWith" priority="154" operator="beginsWith" id="{D67F2A01-52A5-4974-9909-1F32741E3AC9}">
            <xm:f>LEFT(D49,LEN("B"))="B"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55" operator="containsText" id="{6CE0F4E8-5F23-4737-ADA5-C7C373816FD1}">
            <xm:f>NOT(ISERROR(SEARCH("A",D49)))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47" operator="containsText" id="{42E34B0E-0430-4260-8A4C-BA36D673DDAA}">
            <xm:f>NOT(ISERROR(SEARCH("I",D49)))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37" operator="containsText" id="{323B1B0B-B7D4-467D-BDAD-B7A363C7F838}">
            <xm:f>NOT(ISERROR(SEARCH("S",D49)))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38" operator="containsText" id="{F95B5617-7EE4-4121-9A5A-F9BE47DA6E19}">
            <xm:f>NOT(ISERROR(SEARCH("R",D49)))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39" operator="containsText" id="{48F1424C-D974-4C74-A2F8-81F74C8EF3B8}">
            <xm:f>NOT(ISERROR(SEARCH("Q",D49)))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D49:AH49</xm:sqref>
        </x14:conditionalFormatting>
        <x14:conditionalFormatting xmlns:xm="http://schemas.microsoft.com/office/excel/2006/main">
          <x14:cfRule type="containsText" priority="432" operator="containsText" id="{91DD2219-C9F1-4EEA-ADAD-589C6C7211A9}">
            <xm:f>NOT(ISERROR(SEARCH("P",D50)))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27" operator="containsText" id="{C392CDD5-D1CE-407A-A89A-718CB879B148}">
            <xm:f>NOT(ISERROR(SEARCH("Close",D50)))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28" operator="containsText" id="{FAF703A5-BBD7-4566-A916-0239987C165A}">
            <xm:f>NOT(ISERROR(SEARCH("T",D50)))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29" operator="containsText" id="{0B7FF86B-C350-48C8-85B9-432F81A93408}">
            <xm:f>NOT(ISERROR(SEARCH("S",D50)))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35" operator="containsText" id="{4499657C-751D-465D-8BFD-FEE14DACD451}">
            <xm:f>NOT(ISERROR(SEARCH("M",D50)))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36" operator="containsText" id="{A5E3E904-E241-4291-A698-D707EC1E169F}">
            <xm:f>NOT(ISERROR(SEARCH("L",D50)))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37" operator="containsText" id="{B63FADDD-6BF9-4072-8991-7CAF380C01BF}">
            <xm:f>NOT(ISERROR(SEARCH("K",D50)))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38" operator="containsText" id="{CEA7B9F6-A3DE-420E-ABED-A8F0E05D3CB2}">
            <xm:f>NOT(ISERROR(SEARCH("J",D50)))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39" operator="containsText" id="{FC0CCF37-0973-4F82-AF05-53040793A66E}">
            <xm:f>NOT(ISERROR(SEARCH("I",D50)))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40" operator="containsText" id="{5625AE4E-7C02-4834-B66F-2F5CC7DDC7EB}">
            <xm:f>NOT(ISERROR(SEARCH("H",D50)))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30" operator="containsText" id="{E151BF4F-DF6C-4A28-9DE3-DAB4B2CECFC5}">
            <xm:f>NOT(ISERROR(SEARCH("R",D50)))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42" operator="containsText" id="{25999CAE-292B-4453-B757-F87AE0FCD4B7}">
            <xm:f>NOT(ISERROR(SEARCH("F",D50)))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43" operator="endsWith" id="{AE242E04-4036-4F2D-BE87-0F8765FB00C0}">
            <xm:f>RIGHT(D50,LEN("E"))="E"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44" operator="containsText" id="{73D1025A-218B-4281-A596-F6E990AEC76C}">
            <xm:f>NOT(ISERROR(SEARCH("D",D50)))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45" operator="containsText" id="{A37633BC-4E3A-4F50-B476-977E8279B73B}">
            <xm:f>NOT(ISERROR(SEARCH("C",D50)))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46" operator="beginsWith" id="{DDD3849E-57E9-4506-BC3F-6ECD52AA1117}">
            <xm:f>LEFT(D50,LEN("B"))="B"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47" operator="containsText" id="{0FAEE68B-ADA0-480F-AFBC-2F1E618F0767}">
            <xm:f>NOT(ISERROR(SEARCH("A",D50)))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31" operator="containsText" id="{37255283-25FE-4BB1-A360-68E0286D6DA0}">
            <xm:f>NOT(ISERROR(SEARCH("Q",D50)))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33" operator="containsText" id="{32BF2220-F0CA-48D7-87C8-F0B5C4444980}">
            <xm:f>NOT(ISERROR(SEARCH("O",D50)))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34" operator="containsText" id="{7CBC5D03-EE5C-4D41-A184-FFF761C7527F}">
            <xm:f>NOT(ISERROR(SEARCH("N",D50)))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41" operator="containsText" id="{DD8FF70E-F90C-41CB-AA21-ADBAB05601F9}">
            <xm:f>NOT(ISERROR(SEARCH("G",D50)))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D50:AH50</xm:sqref>
        </x14:conditionalFormatting>
        <x14:conditionalFormatting xmlns:xm="http://schemas.microsoft.com/office/excel/2006/main">
          <x14:cfRule type="containsText" priority="183" operator="containsText" id="{A053DC99-0BBC-4473-8AE4-4A4C6F978904}">
            <xm:f>NOT(ISERROR(SEARCH("M",D51)))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84" operator="containsText" id="{0E079350-55DB-4855-A53D-879C3E25E116}">
            <xm:f>NOT(ISERROR(SEARCH("L",D51)))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85" operator="containsText" id="{522CE734-2E89-45EB-8CD4-67A10C822FD1}">
            <xm:f>NOT(ISERROR(SEARCH("K",D51)))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86" operator="containsText" id="{D2B08201-5F07-4026-AE75-B4C3A2D78017}">
            <xm:f>NOT(ISERROR(SEARCH("J",D51)))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87" operator="containsText" id="{C9C610B9-82D1-4FA6-A2E5-1A28D888F091}">
            <xm:f>NOT(ISERROR(SEARCH("I",D51)))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89" operator="containsText" id="{C44DE49F-7694-4998-96C4-BC3683707ABC}">
            <xm:f>NOT(ISERROR(SEARCH("G",D51)))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90" operator="containsText" id="{B8424DA7-51BA-43B4-8742-1DF5E9290C0F}">
            <xm:f>NOT(ISERROR(SEARCH("F",D51)))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91" operator="endsWith" id="{ED02BA02-EFDB-4563-A424-1A86CA9126C1}">
            <xm:f>RIGHT(D51,LEN("E"))="E"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92" operator="containsText" id="{F34C2BF0-0C20-4885-A9C4-E03BFE5AC013}">
            <xm:f>NOT(ISERROR(SEARCH("D",D51)))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93" operator="containsText" id="{36A84037-3A34-41CE-9D01-8D5F2EBFE7EA}">
            <xm:f>NOT(ISERROR(SEARCH("C",D51)))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94" operator="beginsWith" id="{CF378354-F261-4388-B350-DDEC439E9C63}">
            <xm:f>LEFT(D51,LEN("B"))="B"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95" operator="containsText" id="{CA1E9F0E-D5A7-490A-8279-9239DFB0E16C}">
            <xm:f>NOT(ISERROR(SEARCH("A",D51)))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88" operator="containsText" id="{092BE590-5BC5-4C0E-8877-FF357EB7CE5C}">
            <xm:f>NOT(ISERROR(SEARCH("H",D51)))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76" operator="containsText" id="{799327A0-D5DE-4780-AF80-BB66CC2DF1B3}">
            <xm:f>NOT(ISERROR(SEARCH("T",D51)))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77" operator="containsText" id="{99CD1E0C-2616-4208-BECD-77CEAC4B91B3}">
            <xm:f>NOT(ISERROR(SEARCH("S",D51)))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78" operator="containsText" id="{2320086D-3971-4780-860F-F125A68EAF7A}">
            <xm:f>NOT(ISERROR(SEARCH("R",D51)))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79" operator="containsText" id="{6E5258A6-98B3-481A-AF57-7178DA9C2004}">
            <xm:f>NOT(ISERROR(SEARCH("Q",D51)))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80" operator="containsText" id="{7B4C02F4-0A5D-485E-BFCD-F04F54F7FBB9}">
            <xm:f>NOT(ISERROR(SEARCH("P",D51)))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81" operator="containsText" id="{4BBE9A37-5C5E-4E25-8341-FCD4371FD75A}">
            <xm:f>NOT(ISERROR(SEARCH("O",D51)))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82" operator="containsText" id="{72566B95-8FBC-4063-947D-919E18C332D5}">
            <xm:f>NOT(ISERROR(SEARCH("N",D51)))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D51:AH51</xm:sqref>
        </x14:conditionalFormatting>
        <x14:conditionalFormatting xmlns:xm="http://schemas.microsoft.com/office/excel/2006/main">
          <x14:cfRule type="containsText" priority="510" operator="containsText" id="{256E265E-BA95-4FE9-9BEB-A280F592D128}">
            <xm:f>NOT(ISERROR(SEARCH("Close",D52)))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522" operator="containsText" id="{7EC8E383-09D0-4983-B3C1-BAF3A34F3983}">
            <xm:f>NOT(ISERROR(SEARCH("I",D52)))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21" operator="containsText" id="{0B7A9C38-DA31-40DC-B001-ADD03E0B1F8B}">
            <xm:f>NOT(ISERROR(SEARCH("J",D52)))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19" operator="containsText" id="{5E48A29D-A397-4D66-8787-6593DB347759}">
            <xm:f>NOT(ISERROR(SEARCH("L",D52)))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18" operator="containsText" id="{C0C369AA-DF04-4FA0-9E52-B9F0304A8830}">
            <xm:f>NOT(ISERROR(SEARCH("M",D52)))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17" operator="containsText" id="{3351914F-6A8E-4FA1-B577-B5A1E5D7A724}">
            <xm:f>NOT(ISERROR(SEARCH("N",D52)))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16" operator="containsText" id="{BC254776-A978-4CB6-B93C-5BCAA4FFBFAE}">
            <xm:f>NOT(ISERROR(SEARCH("O",D52)))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20" operator="containsText" id="{0E805754-E251-42B2-8D98-F99DDE255748}">
            <xm:f>NOT(ISERROR(SEARCH("K",D52)))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13" operator="containsText" id="{2BF2EDAD-0248-4717-973B-DB6CB4358EF2}">
            <xm:f>NOT(ISERROR(SEARCH("R",D52)))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15" operator="containsText" id="{5AFF8DC5-5D8C-46E0-A3DD-E9AC415A0C55}">
            <xm:f>NOT(ISERROR(SEARCH("P",D52)))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14" operator="containsText" id="{08283B19-3974-4573-99AB-30B14E0EE864}">
            <xm:f>NOT(ISERROR(SEARCH("Q",D52)))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12" operator="containsText" id="{C11A1586-76FB-4F5B-8004-762DC5FD319A}">
            <xm:f>NOT(ISERROR(SEARCH("S",D52)))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30" operator="containsText" id="{9312EE40-BEB0-4BE6-9961-06EB5415749E}">
            <xm:f>NOT(ISERROR(SEARCH("A",D52)))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11" operator="containsText" id="{41F46A58-C27E-4FC5-8447-5BD4B9E6492B}">
            <xm:f>NOT(ISERROR(SEARCH("T",D52)))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529" operator="beginsWith" id="{60A1004A-B00F-45BD-92E4-8743816868D6}">
            <xm:f>LEFT(D52,LEN("B"))="B"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28" operator="containsText" id="{C7087C9F-AA23-4919-B068-D73241FFC720}">
            <xm:f>NOT(ISERROR(SEARCH("C",D52)))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27" operator="containsText" id="{5EB625A3-8967-4DA5-89E4-6E206460060E}">
            <xm:f>NOT(ISERROR(SEARCH("D",D52)))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26" operator="endsWith" id="{7EF806D2-AB46-44FA-8CDD-751A1ECF57FD}">
            <xm:f>RIGHT(D52,LEN("E"))="E"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25" operator="containsText" id="{D95726A3-DA74-4D4A-86D3-5CFF0B067714}">
            <xm:f>NOT(ISERROR(SEARCH("F",D52)))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24" operator="containsText" id="{DDF72730-085A-475A-8099-55C8199D12C0}">
            <xm:f>NOT(ISERROR(SEARCH("G",D52)))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23" operator="containsText" id="{2BEC13D2-F990-4161-8E99-870EC25AF183}">
            <xm:f>NOT(ISERROR(SEARCH("H",D52)))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D52:AH52</xm:sqref>
        </x14:conditionalFormatting>
        <x14:conditionalFormatting xmlns:xm="http://schemas.microsoft.com/office/excel/2006/main">
          <x14:cfRule type="containsText" priority="129" operator="containsText" id="{021D7053-2B20-41E4-A85F-6C342F1F2B9A}">
            <xm:f>NOT(ISERROR(SEARCH("G",D53)))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30" operator="containsText" id="{665C06E7-4CC4-4184-905B-66B4A04AAD6C}">
            <xm:f>NOT(ISERROR(SEARCH("F",D53)))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31" operator="endsWith" id="{97DA8976-CEEA-48E0-B545-54B78F2D9924}">
            <xm:f>RIGHT(D53,LEN("E"))="E"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32" operator="containsText" id="{C54EA1E3-3FCD-4E09-828C-D291A9F2F0AB}">
            <xm:f>NOT(ISERROR(SEARCH("D",D53)))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33" operator="containsText" id="{A0830993-9720-417E-AB25-3464BF9D65C5}">
            <xm:f>NOT(ISERROR(SEARCH("C",D53)))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34" operator="beginsWith" id="{26E30459-A629-4F62-AB25-1C1CA4B232F4}">
            <xm:f>LEFT(D53,LEN("B"))="B"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35" operator="containsText" id="{BE84E020-F510-440E-AB05-9C20C7B79A8B}">
            <xm:f>NOT(ISERROR(SEARCH("A",D53)))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19" operator="containsText" id="{5AC0AA81-0953-4C04-98DB-E245A05BF371}">
            <xm:f>NOT(ISERROR(SEARCH("Q",D53)))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18" operator="containsText" id="{B0AB21AB-C505-48BE-B5D1-93D4FAF9BAA6}">
            <xm:f>NOT(ISERROR(SEARCH("R",D53)))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16" operator="containsText" id="{8349EB61-7B8A-4DDD-8D3D-D474B5371116}">
            <xm:f>NOT(ISERROR(SEARCH("T",D53)))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21" operator="containsText" id="{A7C3140F-1421-4AEA-8E33-09114196AB90}">
            <xm:f>NOT(ISERROR(SEARCH("O",D53)))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22" operator="containsText" id="{CA45484A-A814-4729-AA2F-6622F719E3C2}">
            <xm:f>NOT(ISERROR(SEARCH("N",D53)))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17" operator="containsText" id="{C4544CC4-02B6-4ACF-A01C-9EFEE6A013FA}">
            <xm:f>NOT(ISERROR(SEARCH("S",D53)))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24" operator="containsText" id="{F8B3A17F-93E7-4E12-9557-16B886E17441}">
            <xm:f>NOT(ISERROR(SEARCH("L",D53)))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20" operator="containsText" id="{614C8E07-EDC5-4630-9A67-605AF6DF8640}">
            <xm:f>NOT(ISERROR(SEARCH("P",D53)))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5" operator="containsText" id="{38E2E258-FDA4-4787-95C7-C79400499F34}">
            <xm:f>NOT(ISERROR(SEARCH("K",D53)))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26" operator="containsText" id="{3C8ACFE1-8904-4BB9-AC28-531A9753C66E}">
            <xm:f>NOT(ISERROR(SEARCH("J",D53)))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27" operator="containsText" id="{B4E5DF53-C07E-41E9-A06C-B7262B27B1A4}">
            <xm:f>NOT(ISERROR(SEARCH("I",D53)))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23" operator="containsText" id="{5D8DD2F9-D186-4A94-95A1-8BF271EFDBDB}">
            <xm:f>NOT(ISERROR(SEARCH("M",D53)))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28" operator="containsText" id="{88BFD7C0-EFD8-4043-937C-1E51C2D20CF1}">
            <xm:f>NOT(ISERROR(SEARCH("H",D53)))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D53:AH53</xm:sqref>
        </x14:conditionalFormatting>
        <x14:conditionalFormatting xmlns:xm="http://schemas.microsoft.com/office/excel/2006/main">
          <x14:cfRule type="containsText" priority="489" operator="containsText" id="{11B45839-278F-4096-B076-FC7AD9E6B9ED}">
            <xm:f>NOT(ISERROR(SEARCH("Close",D54)))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94" operator="containsText" id="{F9211C63-7E6D-4288-95C0-C58D7C097025}">
            <xm:f>NOT(ISERROR(SEARCH("P",D54)))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00" operator="containsText" id="{CD6F945D-FD8B-48D4-93E1-91AE1D11F069}">
            <xm:f>NOT(ISERROR(SEARCH("J",D54)))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01" operator="containsText" id="{856CEA7F-0288-45A9-A308-F9CF087DE63C}">
            <xm:f>NOT(ISERROR(SEARCH("I",D54)))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02" operator="containsText" id="{74B37965-240A-4664-999F-79B89B64D4F0}">
            <xm:f>NOT(ISERROR(SEARCH("H",D54)))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04" operator="containsText" id="{FD09794A-0BB2-4CA5-AF60-4DF282BAD950}">
            <xm:f>NOT(ISERROR(SEARCH("F",D54)))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05" operator="endsWith" id="{01330F21-477E-4760-9CC8-13F3AFE6CD15}">
            <xm:f>RIGHT(D54,LEN("E"))="E"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06" operator="containsText" id="{658AF0F8-2381-4D32-91BF-C408593F1A84}">
            <xm:f>NOT(ISERROR(SEARCH("D",D54)))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07" operator="containsText" id="{0A679EB3-ECA6-43BA-ABDB-EA64B8A17623}">
            <xm:f>NOT(ISERROR(SEARCH("C",D54)))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508" operator="beginsWith" id="{699D28C9-8BCB-4B72-B1D2-CF111EA0A577}">
            <xm:f>LEFT(D54,LEN("B"))="B"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09" operator="containsText" id="{7D5C6748-6A78-4A19-A203-988B9D093666}">
            <xm:f>NOT(ISERROR(SEARCH("A",D54)))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99" operator="containsText" id="{2C2911EB-210A-4A9D-8AC8-5187FDFBB234}">
            <xm:f>NOT(ISERROR(SEARCH("K",D54)))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03" operator="containsText" id="{8FE52979-2F7F-4D7B-A086-EC8FB99591C7}">
            <xm:f>NOT(ISERROR(SEARCH("G",D54)))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98" operator="containsText" id="{ABA8A12A-C7D3-49A1-976C-6CE13A97CA64}">
            <xm:f>NOT(ISERROR(SEARCH("L",D54)))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97" operator="containsText" id="{F6E1E021-4C54-43C4-A201-1D22BB46EBDA}">
            <xm:f>NOT(ISERROR(SEARCH("M",D54)))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96" operator="containsText" id="{84E6165C-F931-4F6B-91F9-BCCDB091811B}">
            <xm:f>NOT(ISERROR(SEARCH("N",D54)))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95" operator="containsText" id="{995157B5-969F-44C6-B426-42D0C20D9654}">
            <xm:f>NOT(ISERROR(SEARCH("O",D54)))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93" operator="containsText" id="{1A583494-4197-453D-8535-BE664494D7E1}">
            <xm:f>NOT(ISERROR(SEARCH("Q",D54)))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92" operator="containsText" id="{A873060C-4F2E-401D-86BC-8A2A88B805A5}">
            <xm:f>NOT(ISERROR(SEARCH("R",D54)))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91" operator="containsText" id="{9B6776BB-C2C7-4687-A98B-BF7CF027C544}">
            <xm:f>NOT(ISERROR(SEARCH("S",D54)))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90" operator="containsText" id="{2519436A-2B54-4FE0-8E78-BCD27D019302}">
            <xm:f>NOT(ISERROR(SEARCH("T",D54)))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D54:AH54</xm:sqref>
        </x14:conditionalFormatting>
        <x14:conditionalFormatting xmlns:xm="http://schemas.microsoft.com/office/excel/2006/main">
          <x14:cfRule type="containsText" priority="162" operator="containsText" id="{96ADF076-9AA9-49DD-AB24-FBE03208366A}">
            <xm:f>NOT(ISERROR(SEARCH("N",D55)))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63" operator="containsText" id="{EF9BEA73-488B-4636-83CF-9ED93C85D54E}">
            <xm:f>NOT(ISERROR(SEARCH("M",D55)))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64" operator="containsText" id="{13D05BBD-9EDC-464A-A147-E399507EE191}">
            <xm:f>NOT(ISERROR(SEARCH("L",D55)))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65" operator="containsText" id="{46CFC539-56BD-4259-8350-416AA2BC5C93}">
            <xm:f>NOT(ISERROR(SEARCH("K",D55)))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66" operator="containsText" id="{4065BB7B-2F6A-425D-A02E-63EC0544880E}">
            <xm:f>NOT(ISERROR(SEARCH("J",D55)))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67" operator="containsText" id="{3DC64342-5B29-4807-B2CD-08D93682D404}">
            <xm:f>NOT(ISERROR(SEARCH("I",D55)))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68" operator="containsText" id="{BC43BF61-B11F-4EF9-9D20-B3AE5177CF54}">
            <xm:f>NOT(ISERROR(SEARCH("H",D55)))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69" operator="containsText" id="{84C4BFC2-7CE2-44FE-9110-01CA1E10A4FC}">
            <xm:f>NOT(ISERROR(SEARCH("G",D55)))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70" operator="containsText" id="{F21274A8-1D9B-470C-B4C5-94A3FAD9CE76}">
            <xm:f>NOT(ISERROR(SEARCH("F",D55)))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71" operator="endsWith" id="{5E7CF7DD-E1FA-4B2A-B6B1-78E707E77084}">
            <xm:f>RIGHT(D55,LEN("E"))="E"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72" operator="containsText" id="{BE0980AC-08B3-4714-904A-22B837FBF307}">
            <xm:f>NOT(ISERROR(SEARCH("D",D55)))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73" operator="containsText" id="{969A9927-2155-4F9E-9D8C-26CD1CB8FDA7}">
            <xm:f>NOT(ISERROR(SEARCH("C",D55)))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56" operator="containsText" id="{DFED85FF-33B9-487F-9E62-7BB3480E068D}">
            <xm:f>NOT(ISERROR(SEARCH("T",D55)))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57" operator="containsText" id="{58FF3B55-0501-4400-8290-3197C85A99AB}">
            <xm:f>NOT(ISERROR(SEARCH("S",D55)))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59" operator="containsText" id="{494B761F-B90C-435E-98C9-9C87884CD5E2}">
            <xm:f>NOT(ISERROR(SEARCH("Q",D55)))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61" operator="containsText" id="{6FABC87A-8007-4D76-8B96-037349DEB756}">
            <xm:f>NOT(ISERROR(SEARCH("O",D55)))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beginsWith" priority="174" operator="beginsWith" id="{DA2D9C48-007B-47C0-9D51-594DAE1FBC0E}">
            <xm:f>LEFT(D55,LEN("B"))="B"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60" operator="containsText" id="{E11CEE17-62F7-49A0-A84A-B003FBB7FF2F}">
            <xm:f>NOT(ISERROR(SEARCH("P",D55)))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75" operator="containsText" id="{FA107270-04D3-4535-96C4-6ACF550BB3A3}">
            <xm:f>NOT(ISERROR(SEARCH("A",D55)))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58" operator="containsText" id="{611A4981-4BD7-4710-A960-9B85E36B3864}">
            <xm:f>NOT(ISERROR(SEARCH("R",D55)))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D55:AH55</xm:sqref>
        </x14:conditionalFormatting>
        <x14:conditionalFormatting xmlns:xm="http://schemas.microsoft.com/office/excel/2006/main">
          <x14:cfRule type="containsText" priority="310" operator="containsText" id="{67C9D6B6-66C7-4552-9561-90FFAA4B1AFA}">
            <xm:f>NOT(ISERROR(SEARCH("I",D56)))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09" operator="containsText" id="{0FC5860A-8B7C-4A4F-B775-4FA8DE04CE93}">
            <xm:f>NOT(ISERROR(SEARCH("J",D56)))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08" operator="containsText" id="{AA097FB0-4480-43E8-9549-546DFB1D1712}">
            <xm:f>NOT(ISERROR(SEARCH("K",D56)))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07" operator="containsText" id="{F83791FE-D96F-42CC-815F-E30B48E27E71}">
            <xm:f>NOT(ISERROR(SEARCH("L",D56)))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06" operator="containsText" id="{8DEEDE98-DD87-4D3F-A627-BC1608F53DB1}">
            <xm:f>NOT(ISERROR(SEARCH("M",D56)))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05" operator="containsText" id="{2ABBF598-05D0-4628-BB85-592D2FB815D1}">
            <xm:f>NOT(ISERROR(SEARCH("N",D56)))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04" operator="containsText" id="{F356C2C1-BE8D-40D7-AD01-F8C6B860C098}">
            <xm:f>NOT(ISERROR(SEARCH("O",D56)))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13" operator="containsText" id="{FC036E4B-1313-4812-BDBA-E8FC13AB2064}">
            <xm:f>NOT(ISERROR(SEARCH("F",D56)))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18" operator="containsText" id="{60733016-6083-4887-B464-4430D723ABB2}">
            <xm:f>NOT(ISERROR(SEARCH("A",D56)))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16" operator="containsText" id="{8F06F812-F761-49C4-962A-52E87537BA98}">
            <xm:f>NOT(ISERROR(SEARCH("C",D56)))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15" operator="containsText" id="{016A295B-B761-4FEC-9733-7FE83FF244B2}">
            <xm:f>NOT(ISERROR(SEARCH("D",D56)))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14" operator="endsWith" id="{FC617CB0-FE1A-46A2-91C9-4EFCFE311647}">
            <xm:f>RIGHT(D56,LEN("E"))="E"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03" operator="containsText" id="{F7A79C33-D63C-4BF6-959D-92DCB36D1701}">
            <xm:f>NOT(ISERROR(SEARCH("P",D56)))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beginsWith" priority="317" operator="beginsWith" id="{5CC6E4A7-B28E-4285-9EA7-3E2265A10F01}">
            <xm:f>LEFT(D56,LEN("B"))="B"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98" operator="containsText" id="{0CB85918-F13E-4A19-A4D9-C329081CD36B}">
            <xm:f>NOT(ISERROR(SEARCH("Close",D56)))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299" operator="containsText" id="{4E6D2045-5C5D-47F1-A4F0-FDD88AABC41F}">
            <xm:f>NOT(ISERROR(SEARCH("T",D56)))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00" operator="containsText" id="{A50326DB-8A16-444D-ABA6-6794FA63CD17}">
            <xm:f>NOT(ISERROR(SEARCH("S",D56)))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01" operator="containsText" id="{8B7E47F1-361C-4A0C-A930-6323B8AEC31C}">
            <xm:f>NOT(ISERROR(SEARCH("R",D56)))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02" operator="containsText" id="{610DE369-1ED7-4739-96E2-3C782CE0330A}">
            <xm:f>NOT(ISERROR(SEARCH("Q",D56)))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12" operator="containsText" id="{A7EAF793-A8AC-47C8-9F4B-791C0950CD2B}">
            <xm:f>NOT(ISERROR(SEARCH("G",D56)))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11" operator="containsText" id="{29A23A05-07C9-4DC8-8C70-BD4A4A58A4A4}">
            <xm:f>NOT(ISERROR(SEARCH("H",D56)))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D56:AH56</xm:sqref>
        </x14:conditionalFormatting>
        <x14:conditionalFormatting xmlns:xm="http://schemas.microsoft.com/office/excel/2006/main">
          <x14:cfRule type="containsText" priority="96" operator="containsText" id="{B5783754-A7EF-4D5C-9973-CBCC925EE13B}">
            <xm:f>NOT(ISERROR(SEARCH("T",D57)))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97" operator="containsText" id="{5CE9E7F8-E309-4631-A2F3-98D3028D55C5}">
            <xm:f>NOT(ISERROR(SEARCH("S",D57)))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98" operator="containsText" id="{59BE177A-06E2-48D2-961D-04FD59395E4F}">
            <xm:f>NOT(ISERROR(SEARCH("R",D57)))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99" operator="containsText" id="{6473B78D-E746-4163-9545-5E133691628B}">
            <xm:f>NOT(ISERROR(SEARCH("Q",D57)))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0" operator="containsText" id="{975FAD39-04FE-4D03-9A6B-658D3CB1E083}">
            <xm:f>NOT(ISERROR(SEARCH("P",D57)))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8" operator="containsText" id="{AC84B004-33C4-45A4-ADF1-3DA147917F3A}">
            <xm:f>NOT(ISERROR(SEARCH("H",D57)))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07" operator="containsText" id="{D0F44BA4-B8E6-4D99-88FB-46A5ACC7BCB9}">
            <xm:f>NOT(ISERROR(SEARCH("I",D57)))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5" operator="containsText" id="{4463D96F-E3BA-405F-91E9-BF64176AD3E3}">
            <xm:f>NOT(ISERROR(SEARCH("A",D57)))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9" operator="containsText" id="{79C27D01-260C-435A-A1B1-567B8655545F}">
            <xm:f>NOT(ISERROR(SEARCH("G",D57)))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111" operator="endsWith" id="{82E85C2D-12D0-4505-822E-2E8E84708170}">
            <xm:f>RIGHT(D57,LEN("E"))="E"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12" operator="containsText" id="{D227ECF2-6D3C-4354-8415-CE9E1D47339E}">
            <xm:f>NOT(ISERROR(SEARCH("D",D57)))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13" operator="containsText" id="{3377E1E7-1135-4B97-B87F-C841750EBC47}">
            <xm:f>NOT(ISERROR(SEARCH("C",D57)))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06" operator="containsText" id="{B30B0E1F-D93C-4488-AE0D-12331E20BE9D}">
            <xm:f>NOT(ISERROR(SEARCH("J",D57)))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05" operator="containsText" id="{C858149E-2E82-4948-9445-418039D425CC}">
            <xm:f>NOT(ISERROR(SEARCH("K",D57)))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4" operator="containsText" id="{9DFC1948-8D85-4D2E-8863-C3E84E6DFFDF}">
            <xm:f>NOT(ISERROR(SEARCH("L",D57)))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3" operator="containsText" id="{B0CA37BD-1854-4425-BB4D-C477A16F5014}">
            <xm:f>NOT(ISERROR(SEARCH("M",D57)))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beginsWith" priority="114" operator="beginsWith" id="{6CDBE292-BB14-4570-AA4A-450F94775BA2}">
            <xm:f>LEFT(D57,LEN("B"))="B"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02" operator="containsText" id="{0E9272D5-BDD5-434D-A4B6-F88FCCABA5DB}">
            <xm:f>NOT(ISERROR(SEARCH("N",D57)))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1" operator="containsText" id="{91CEC677-BCD7-47DA-BFAA-C499CE5158A7}">
            <xm:f>NOT(ISERROR(SEARCH("O",D57)))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10" operator="containsText" id="{C0F988F3-6D2F-4A85-B32B-C76BBEA8D330}">
            <xm:f>NOT(ISERROR(SEARCH("F",D57)))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D57:AH57</xm:sqref>
        </x14:conditionalFormatting>
        <x14:conditionalFormatting xmlns:xm="http://schemas.microsoft.com/office/excel/2006/main">
          <x14:cfRule type="containsText" priority="277" operator="containsText" id="{A18ED211-A9DE-4460-B0CB-5453301F3CBC}">
            <xm:f>NOT(ISERROR(SEARCH("Close",D58)))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D58:AH58</xm:sqref>
        </x14:conditionalFormatting>
        <x14:conditionalFormatting xmlns:xm="http://schemas.microsoft.com/office/excel/2006/main">
          <x14:cfRule type="containsText" priority="364" operator="containsText" id="{A02E0B83-C07C-4B23-B817-896E4B534577}">
            <xm:f>NOT(ISERROR(SEARCH("Close",D60)))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D60:AH60</xm:sqref>
        </x14:conditionalFormatting>
        <x14:conditionalFormatting xmlns:xm="http://schemas.microsoft.com/office/excel/2006/main">
          <x14:cfRule type="containsText" priority="343" operator="containsText" id="{684D90F4-756E-41F8-A983-E24409F0C24F}">
            <xm:f>NOT(ISERROR(SEARCH("Close",D62)))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D62:AH62</xm:sqref>
        </x14:conditionalFormatting>
        <x14:conditionalFormatting xmlns:xm="http://schemas.microsoft.com/office/excel/2006/main">
          <x14:cfRule type="containsText" priority="478" operator="containsText" id="{7CD9F9B8-151D-44D1-A7AD-06F993FDCDDC}">
            <xm:f>NOT(ISERROR(SEARCH("K",D85)))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79" operator="containsText" id="{54B30929-EBA3-495E-AFAF-A9075D8AD058}">
            <xm:f>NOT(ISERROR(SEARCH("J",D85)))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80" operator="containsText" id="{A7B711F9-25BA-4FD0-AAC5-E302917B12BF}">
            <xm:f>NOT(ISERROR(SEARCH("I",D85)))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81" operator="containsText" id="{E97261A1-6DD1-48A2-B552-C78F1E780156}">
            <xm:f>NOT(ISERROR(SEARCH("H",D85)))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82" operator="containsText" id="{A72FC818-1E69-4522-AF70-45050EDD6068}">
            <xm:f>NOT(ISERROR(SEARCH("G",D85)))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83" operator="containsText" id="{FB77D11B-D8E3-47F7-A877-E410EB734596}">
            <xm:f>NOT(ISERROR(SEARCH("F",D85)))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84" operator="endsWith" id="{E67D2D33-B574-4B46-B61F-7E1A8A38D14E}">
            <xm:f>RIGHT(D85,LEN("E"))="E"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85" operator="containsText" id="{C4783FBB-8899-4BD5-81B2-5E4219F76BF4}">
            <xm:f>NOT(ISERROR(SEARCH("D",D85)))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86" operator="containsText" id="{8D586BD1-5ECB-40E5-8FAB-0204DE737C90}">
            <xm:f>NOT(ISERROR(SEARCH("C",D85)))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87" operator="beginsWith" id="{C1FD9533-5303-4CA2-A456-D6E5C5F27992}">
            <xm:f>LEFT(D85,LEN("B"))="B"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88" operator="containsText" id="{26A2FB79-6454-4783-A344-246CEDE0AFDC}">
            <xm:f>NOT(ISERROR(SEARCH("A",D85)))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69" operator="containsText" id="{D796E35F-5AE9-48E1-96CC-58AE395382CC}">
            <xm:f>NOT(ISERROR(SEARCH("T",D85)))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77" operator="containsText" id="{EDA81D64-6919-46BC-B5C3-50B35FC2264F}">
            <xm:f>NOT(ISERROR(SEARCH("L",D85)))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70" operator="containsText" id="{160774EE-DCA5-4780-B374-4C3B831BDDE4}">
            <xm:f>NOT(ISERROR(SEARCH("S",D85)))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71" operator="containsText" id="{1609F20B-537F-4B78-B80E-FB07FEF44294}">
            <xm:f>NOT(ISERROR(SEARCH("R",D85)))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72" operator="containsText" id="{0BE42F6B-D1D9-4321-851A-9CC3902D0711}">
            <xm:f>NOT(ISERROR(SEARCH("Q",D85)))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73" operator="containsText" id="{0CFC9733-DEB0-497E-B33E-0AE03982B5B5}">
            <xm:f>NOT(ISERROR(SEARCH("P",D85)))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74" operator="containsText" id="{FE90028C-B388-4A7E-8A0D-F61FDBC4A672}">
            <xm:f>NOT(ISERROR(SEARCH("O",D85)))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75" operator="containsText" id="{72472413-41CA-4E48-A1BF-5FFAB171A7EB}">
            <xm:f>NOT(ISERROR(SEARCH("N",D85)))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76" operator="containsText" id="{43F19AF9-0F40-4F4F-8613-AC0EAB92505A}">
            <xm:f>NOT(ISERROR(SEARCH("M",D85)))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D85:AH85</xm:sqref>
        </x14:conditionalFormatting>
        <x14:conditionalFormatting xmlns:xm="http://schemas.microsoft.com/office/excel/2006/main">
          <x14:cfRule type="containsText" priority="327" operator="containsText" id="{59E0A400-B289-4E45-B665-B1361A04CB5E}">
            <xm:f>NOT(ISERROR(SEARCH("P",D87)))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26" operator="containsText" id="{5B0E1389-BC8D-4684-800A-65F50BBA836A}">
            <xm:f>NOT(ISERROR(SEARCH("Q",D87)))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341" operator="beginsWith" id="{688A5304-1A29-444E-9402-BDB26D57DBC0}">
            <xm:f>LEFT(D87,LEN("B"))="B"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36" operator="containsText" id="{A666F6A1-2CE3-45F1-92B2-75E5DEDF0BED}">
            <xm:f>NOT(ISERROR(SEARCH("G",D87)))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40" operator="containsText" id="{BD53EAD4-6FB6-4315-A53C-B411DD9BA1D6}">
            <xm:f>NOT(ISERROR(SEARCH("C",D87)))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39" operator="containsText" id="{448BA3A5-9175-4C62-B5AA-BA1CBD8A6717}">
            <xm:f>NOT(ISERROR(SEARCH("D",D87)))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23" operator="containsText" id="{0C9666E4-DB9F-4862-9FA1-873C42FEC7E6}">
            <xm:f>NOT(ISERROR(SEARCH("T",D87)))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25" operator="containsText" id="{B9FF0CAC-9440-48BE-A425-88B7CFEEAAC1}">
            <xm:f>NOT(ISERROR(SEARCH("R",D87)))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endsWith" priority="338" operator="endsWith" id="{760EB053-5B3A-4DCE-9FBB-0896A9ADDC8D}">
            <xm:f>RIGHT(D87,LEN("E"))="E"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37" operator="containsText" id="{BDBF2E2F-DB26-402E-B20F-06D6E0E5C080}">
            <xm:f>NOT(ISERROR(SEARCH("F",D87)))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42" operator="containsText" id="{357C565C-B8C8-4035-8F93-AC5CF9D6207E}">
            <xm:f>NOT(ISERROR(SEARCH("A",D87)))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35" operator="containsText" id="{42AA7CF0-8667-4386-952D-1836C0131D92}">
            <xm:f>NOT(ISERROR(SEARCH("H",D87)))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34" operator="containsText" id="{456AD118-CDB9-4DB3-96D0-2C2A80D3EB3D}">
            <xm:f>NOT(ISERROR(SEARCH("I",D87)))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33" operator="containsText" id="{F2DA5FF2-5A6B-4AB6-B176-EA4514AA5574}">
            <xm:f>NOT(ISERROR(SEARCH("J",D87)))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32" operator="containsText" id="{FC682481-B2C5-4351-A990-914FFC72BA66}">
            <xm:f>NOT(ISERROR(SEARCH("K",D87)))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24" operator="containsText" id="{04F06C37-C316-4AF4-BF55-AB0CAEC44CF0}">
            <xm:f>NOT(ISERROR(SEARCH("S",D87)))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31" operator="containsText" id="{A5252C9B-99BC-4774-BCA3-446A4AA58D19}">
            <xm:f>NOT(ISERROR(SEARCH("L",D87)))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30" operator="containsText" id="{1112B4A8-2A3A-4553-8748-F5E0CBEDACCA}">
            <xm:f>NOT(ISERROR(SEARCH("M",D87)))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29" operator="containsText" id="{A6752A14-864A-40FE-977F-63D10FD2C5D3}">
            <xm:f>NOT(ISERROR(SEARCH("N",D87)))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28" operator="containsText" id="{26CF8A14-CE1D-4FF2-AB1F-4F7E61A73F61}">
            <xm:f>NOT(ISERROR(SEARCH("O",D87)))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D87:AH87 D89:AH89 D91:AH91 D93:AH93 D95:AH95 D97:AH97 D99:AH99 D105:AH105 D107:AH107</xm:sqref>
        </x14:conditionalFormatting>
        <x14:conditionalFormatting xmlns:xm="http://schemas.microsoft.com/office/excel/2006/main">
          <x14:cfRule type="containsText" priority="86" operator="containsText" id="{55239854-2F9C-4A51-AEB2-5E14F3E00655}">
            <xm:f>NOT(ISERROR(SEARCH("J",D101)))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2" operator="containsText" id="{06A340AA-10BC-43B8-B18A-7EACD8FCAE43}">
            <xm:f>NOT(ISERROR(SEARCH("D",D101)))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91" operator="endsWith" id="{26D51EF2-0B38-4374-8A93-D14A8E28EB26}">
            <xm:f>RIGHT(D101,LEN("E"))="E"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0" operator="containsText" id="{1C48C9CC-884A-4477-AD42-3147946BC94E}">
            <xm:f>NOT(ISERROR(SEARCH("F",D101)))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89" operator="containsText" id="{7EFA727F-4547-4C25-BE7E-0B3751DC96C7}">
            <xm:f>NOT(ISERROR(SEARCH("G",D101)))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8" operator="containsText" id="{A9080B13-E36C-4476-AFA5-3FF727F83E65}">
            <xm:f>NOT(ISERROR(SEARCH("H",D101)))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87" operator="containsText" id="{8FCC2AA0-1869-426B-8EAA-E33BE6B84D0C}">
            <xm:f>NOT(ISERROR(SEARCH("I",D101)))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85" operator="containsText" id="{EB95C3FB-649F-445C-8D87-8D789C945428}">
            <xm:f>NOT(ISERROR(SEARCH("K",D101)))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4" operator="containsText" id="{9693772A-E5C1-4B14-91F4-56763FDA99CA}">
            <xm:f>NOT(ISERROR(SEARCH("L",D101)))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3" operator="containsText" id="{2317789A-670D-4AF4-8D62-2D4AF237067E}">
            <xm:f>NOT(ISERROR(SEARCH("M",D101)))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2" operator="containsText" id="{92646023-7AA5-4688-B7E5-7977844BC473}">
            <xm:f>NOT(ISERROR(SEARCH("N",D101)))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1" operator="containsText" id="{6D8632CF-1BE1-445B-8978-0ECC78023434}">
            <xm:f>NOT(ISERROR(SEARCH("O",D101)))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9" operator="containsText" id="{7FDB22EE-EC34-4E68-BA20-25CF4E714CDF}">
            <xm:f>NOT(ISERROR(SEARCH("Q",D101)))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3" operator="containsText" id="{413EC92E-32C1-498E-9ABA-FC58793B426F}">
            <xm:f>NOT(ISERROR(SEARCH("C",D101)))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77" operator="containsText" id="{C44CB7ED-16A5-47DC-B25E-42E3B4E1F2AF}">
            <xm:f>NOT(ISERROR(SEARCH("S",D101)))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0" operator="containsText" id="{B69EE20E-51F3-4A97-8CAE-7FE6437C8E61}">
            <xm:f>NOT(ISERROR(SEARCH("P",D101)))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76" operator="containsText" id="{B6ED9C16-707C-43F2-9DB2-FD2BE9DE7682}">
            <xm:f>NOT(ISERROR(SEARCH("T",D101)))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95" operator="containsText" id="{6D3ABF95-9D7E-4EB3-A080-3F8A6DAAAB08}">
            <xm:f>NOT(ISERROR(SEARCH("A",D101)))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8" operator="containsText" id="{AFD11B97-03EE-43F7-9DF6-DF9AAA0CE109}">
            <xm:f>NOT(ISERROR(SEARCH("R",D101)))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beginsWith" priority="94" operator="beginsWith" id="{1279B07B-299C-4871-B8BD-8C868B6A46C0}">
            <xm:f>LEFT(D101,LEN("B"))="B"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D101:AH101</xm:sqref>
        </x14:conditionalFormatting>
        <x14:conditionalFormatting xmlns:xm="http://schemas.microsoft.com/office/excel/2006/main">
          <x14:cfRule type="containsText" priority="75" operator="containsText" id="{DF5A2485-663E-459A-BCF4-4AE8607B12EB}">
            <xm:f>NOT(ISERROR(SEARCH("A",D103)))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74" operator="beginsWith" id="{1FA9E609-432C-4015-A2DE-ED16977AEA0F}">
            <xm:f>LEFT(D103,LEN("B"))="B"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3" operator="containsText" id="{F9360AC6-CD50-4299-8856-E7C66C512D5E}">
            <xm:f>NOT(ISERROR(SEARCH("C",D103)))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72" operator="containsText" id="{83684D41-4E96-43A4-B5A3-722AD0AFA280}">
            <xm:f>NOT(ISERROR(SEARCH("D",D103)))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71" operator="endsWith" id="{E8EECADD-6093-4ADA-9A7B-2A8ABC9B78A4}">
            <xm:f>RIGHT(D103,LEN("E"))="E"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9" operator="containsText" id="{2059C738-1B0F-4B95-A900-75F3DA91EEFC}">
            <xm:f>NOT(ISERROR(SEARCH("G",D103)))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7" operator="containsText" id="{1C7B524F-E11C-426A-9369-25C36F391052}">
            <xm:f>NOT(ISERROR(SEARCH("S",D103)))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8" operator="containsText" id="{25140F41-0BAC-43F8-B92E-4AFAF1278A95}">
            <xm:f>NOT(ISERROR(SEARCH("R",D103)))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9" operator="containsText" id="{8609CE4B-766C-488A-9A5F-0A931667F4FC}">
            <xm:f>NOT(ISERROR(SEARCH("Q",D103)))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1" operator="containsText" id="{62F4905C-C605-4E13-905E-C422236CC2AE}">
            <xm:f>NOT(ISERROR(SEARCH("O",D103)))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2" operator="containsText" id="{24C058C4-B18C-4D02-9EAD-986E8368B41D}">
            <xm:f>NOT(ISERROR(SEARCH("N",D103)))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3" operator="containsText" id="{92654CB2-745D-4C0C-A104-C8DF517719EC}">
            <xm:f>NOT(ISERROR(SEARCH("M",D103)))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0" operator="containsText" id="{4EAA2FAF-4632-48C0-AC60-FCE90F316004}">
            <xm:f>NOT(ISERROR(SEARCH("F",D103)))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6" operator="containsText" id="{208F7BD0-08FC-4142-8F0D-53EE5EAEBF8D}">
            <xm:f>NOT(ISERROR(SEARCH("J",D103)))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4" operator="containsText" id="{EE2EF27E-7C0A-4BE5-969A-2444540B0FEC}">
            <xm:f>NOT(ISERROR(SEARCH("L",D103)))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0" operator="containsText" id="{455D6D49-C7BC-4200-89B3-B902B259B68C}">
            <xm:f>NOT(ISERROR(SEARCH("P",D103)))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5" operator="containsText" id="{1DC3B702-2AA8-4EB8-8BF3-D2662B9874EB}">
            <xm:f>NOT(ISERROR(SEARCH("K",D103)))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6" operator="containsText" id="{B6ADA28B-9C60-4D19-9778-10C948F55601}">
            <xm:f>NOT(ISERROR(SEARCH("T",D103)))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7" operator="containsText" id="{FE11AB35-E020-4880-A02B-7928D7BE54A4}">
            <xm:f>NOT(ISERROR(SEARCH("I",D103)))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8" operator="containsText" id="{006243D4-6EEB-4AFE-9D74-BB2D7656458C}">
            <xm:f>NOT(ISERROR(SEARCH("H",D103)))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D103:AH103</xm:sqref>
        </x14:conditionalFormatting>
        <x14:conditionalFormatting xmlns:xm="http://schemas.microsoft.com/office/excel/2006/main">
          <x14:cfRule type="containsText" priority="295" operator="containsText" id="{00BAFF19-7C83-4CF1-B9AA-8BADB5A4A4BC}">
            <xm:f>NOT(ISERROR(SEARCH("C",AH58)))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78" operator="containsText" id="{95912132-9CAC-4268-84E0-4A2C08AB7E20}">
            <xm:f>NOT(ISERROR(SEARCH("T",AH58)))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85" operator="containsText" id="{CE35B10F-55BC-46AF-B26F-C47F20D4F38E}">
            <xm:f>NOT(ISERROR(SEARCH("M",AH58)))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94" operator="containsText" id="{DE14C100-39A7-403F-87E7-9BFC16CBF69C}">
            <xm:f>NOT(ISERROR(SEARCH("D",AH58)))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86" operator="containsText" id="{42B4966D-8195-485A-84A0-0A3F0B008097}">
            <xm:f>NOT(ISERROR(SEARCH("L",AH58)))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88" operator="containsText" id="{D67A2671-E07F-43D7-91D7-400584A0519B}">
            <xm:f>NOT(ISERROR(SEARCH("J",AH58)))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87" operator="containsText" id="{06CB1B80-887A-4F50-8F98-678B6FE425AA}">
            <xm:f>NOT(ISERROR(SEARCH("K",AH58)))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84" operator="containsText" id="{9A972015-2442-40F5-A52A-E0CBCCBB77BD}">
            <xm:f>NOT(ISERROR(SEARCH("N",AH58)))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89" operator="containsText" id="{72FF74CE-2CE7-4945-9205-898DC9CB11A1}">
            <xm:f>NOT(ISERROR(SEARCH("I",AH58)))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90" operator="containsText" id="{39D724D3-FCE4-427F-8EF3-C0D88CB961AB}">
            <xm:f>NOT(ISERROR(SEARCH("H",AH58)))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endsWith" priority="293" operator="endsWith" id="{96F1E04E-0B9F-4223-A0EC-8EDFC6D54842}">
            <xm:f>RIGHT(AH58,LEN("E"))="E"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83" operator="containsText" id="{E2878D1D-6D2C-4001-AA3D-B55837170087}">
            <xm:f>NOT(ISERROR(SEARCH("O",AH58)))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82" operator="containsText" id="{39CB8DBE-C31F-492F-9823-9209F236CC44}">
            <xm:f>NOT(ISERROR(SEARCH("P",AH58)))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81" operator="containsText" id="{66CC8183-3440-45B4-A832-EECCDA4BE8AF}">
            <xm:f>NOT(ISERROR(SEARCH("Q",AH58)))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80" operator="containsText" id="{5AD1C8A9-F744-4C2E-9DEA-222E2428546D}">
            <xm:f>NOT(ISERROR(SEARCH("R",AH58)))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79" operator="containsText" id="{18CDC929-46C0-4D27-8A8A-14E2CEC8921F}">
            <xm:f>NOT(ISERROR(SEARCH("S",AH58)))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beginsWith" priority="296" operator="beginsWith" id="{2B48FAE8-9A38-418B-8F72-47B197282B4C}">
            <xm:f>LEFT(AH58,LEN("B"))="B"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97" operator="containsText" id="{70FE8FC1-1E0B-4C26-B245-BA17B09F97C6}">
            <xm:f>NOT(ISERROR(SEARCH("A",AH58)))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92" operator="containsText" id="{E7FF48F6-6C1F-43E8-8744-5D914815D0F9}">
            <xm:f>NOT(ISERROR(SEARCH("F",AH58)))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91" operator="containsText" id="{9A0304E9-AA7B-4DC3-B81D-9FD710D6388F}">
            <xm:f>NOT(ISERROR(SEARCH("G",AH58)))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AH58</xm:sqref>
        </x14:conditionalFormatting>
        <x14:conditionalFormatting xmlns:xm="http://schemas.microsoft.com/office/excel/2006/main">
          <x14:cfRule type="containsText" priority="377" operator="containsText" id="{314E0B04-7E6C-4705-A5E2-A9DAEAA0BD1E}">
            <xm:f>NOT(ISERROR(SEARCH("H",AH59)))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76" operator="containsText" id="{7EE880F7-AA5C-4F7B-AA8D-CD0E4B691336}">
            <xm:f>NOT(ISERROR(SEARCH("I",AH59)))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75" operator="containsText" id="{F7263609-3A92-4B0D-B302-D522B7AE8037}">
            <xm:f>NOT(ISERROR(SEARCH("J",AH59)))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74" operator="containsText" id="{99BC7049-EA26-44E2-803C-4A0BAAD51DF7}">
            <xm:f>NOT(ISERROR(SEARCH("K",AH59)))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73" operator="containsText" id="{0463A500-7359-46F8-A944-1A54D74FAC7E}">
            <xm:f>NOT(ISERROR(SEARCH("L",AH59)))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72" operator="containsText" id="{605B63BE-9EF5-43AE-9921-3A09E42D9D54}">
            <xm:f>NOT(ISERROR(SEARCH("M",AH59)))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71" operator="containsText" id="{5429968C-D1A7-4B05-B265-F8686B57F054}">
            <xm:f>NOT(ISERROR(SEARCH("N",AH59)))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70" operator="containsText" id="{5DE2BD6D-BE55-4979-AE09-B157D0AF0E22}">
            <xm:f>NOT(ISERROR(SEARCH("O",AH59)))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69" operator="containsText" id="{28943D39-81B3-4B97-9FFA-77B1A27AE4AA}">
            <xm:f>NOT(ISERROR(SEARCH("P",AH59)))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68" operator="containsText" id="{D88DF4AA-2D35-4DD4-9B6F-C149FE83A8E1}">
            <xm:f>NOT(ISERROR(SEARCH("Q",AH59)))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67" operator="containsText" id="{1FBBA711-BAAE-418E-8B29-D4EF34527508}">
            <xm:f>NOT(ISERROR(SEARCH("R",AH59)))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66" operator="containsText" id="{2C995357-0208-4AAD-B202-C92AB96D9532}">
            <xm:f>NOT(ISERROR(SEARCH("S",AH59)))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65" operator="containsText" id="{35A832B5-9FE9-4435-B6BA-25415D8B0B30}">
            <xm:f>NOT(ISERROR(SEARCH("T",AH59)))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78" operator="containsText" id="{7E5EFF82-5689-4F28-8C7B-FBD8C9F5589F}">
            <xm:f>NOT(ISERROR(SEARCH("G",AH59)))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84" operator="containsText" id="{9A6AFB46-1999-4091-AC78-7A296109E7DC}">
            <xm:f>NOT(ISERROR(SEARCH("A",AH59)))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83" operator="beginsWith" id="{E1AA1B91-50EB-4437-8630-B8420837D26E}">
            <xm:f>LEFT(AH59,LEN("B"))="B"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82" operator="containsText" id="{282140B7-0C0E-47D6-A0A1-B47A98EA801E}">
            <xm:f>NOT(ISERROR(SEARCH("C",AH59)))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81" operator="containsText" id="{42562D40-9BBB-4C03-8FA1-CD68E3CC1CF1}">
            <xm:f>NOT(ISERROR(SEARCH("D",AH59)))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80" operator="endsWith" id="{C7C7E131-60C8-4B55-B7EA-A6CA470C955A}">
            <xm:f>RIGHT(AH59,LEN("E"))="E"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79" operator="containsText" id="{5390C0A1-7698-4E36-8E73-5C564F67FDE3}">
            <xm:f>NOT(ISERROR(SEARCH("F",AH59)))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AH59:AH61</xm:sqref>
        </x14:conditionalFormatting>
        <x14:conditionalFormatting xmlns:xm="http://schemas.microsoft.com/office/excel/2006/main">
          <x14:cfRule type="containsText" priority="347" operator="containsText" id="{2313BBD9-D183-4568-A719-9BA440A64BA4}">
            <xm:f>NOT(ISERROR(SEARCH("Q",AH62)))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46" operator="containsText" id="{50002297-16C7-4E56-B7F1-267D7E9FB618}">
            <xm:f>NOT(ISERROR(SEARCH("R",AH62)))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45" operator="containsText" id="{63843BA7-C8E2-4BAA-B0F5-0558EB1723A6}">
            <xm:f>NOT(ISERROR(SEARCH("S",AH62)))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44" operator="containsText" id="{AE317C4E-FED2-48AE-A388-14D7410274D0}">
            <xm:f>NOT(ISERROR(SEARCH("T",AH62)))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52" operator="containsText" id="{04D81128-C2EE-4DE6-B429-B234E0775425}">
            <xm:f>NOT(ISERROR(SEARCH("L",AH62)))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63" operator="containsText" id="{BF224CF5-C72F-42DC-9176-358EE392374A}">
            <xm:f>NOT(ISERROR(SEARCH("A",AH62)))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62" operator="beginsWith" id="{9B11E2C7-A5EF-4A29-9E19-8CE8F77163B6}">
            <xm:f>LEFT(AH62,LEN("B"))="B"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61" operator="containsText" id="{E0A27C6B-82FF-48B5-985B-83403346736D}">
            <xm:f>NOT(ISERROR(SEARCH("C",AH62)))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60" operator="containsText" id="{1CF85DBB-ED82-472E-B363-C92648FC6FB7}">
            <xm:f>NOT(ISERROR(SEARCH("D",AH62)))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58" operator="containsText" id="{282F5920-DC4B-4C36-A43F-DFBC2FFA38DC}">
            <xm:f>NOT(ISERROR(SEARCH("F",AH62)))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57" operator="containsText" id="{A7ADF343-03EA-413B-BA87-BCB6207216CB}">
            <xm:f>NOT(ISERROR(SEARCH("G",AH62)))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56" operator="containsText" id="{9CD0C87F-73B6-4F8A-8E86-1321DB639702}">
            <xm:f>NOT(ISERROR(SEARCH("H",AH62)))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55" operator="containsText" id="{95CA83B5-BF79-4782-9AF6-B619B0A8BC8B}">
            <xm:f>NOT(ISERROR(SEARCH("I",AH62)))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54" operator="containsText" id="{674F47E8-E195-4B45-931B-047B13F97A23}">
            <xm:f>NOT(ISERROR(SEARCH("J",AH62)))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53" operator="containsText" id="{8C861B74-1B88-474D-8AD5-5724E2A9C9F8}">
            <xm:f>NOT(ISERROR(SEARCH("K",AH62)))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51" operator="containsText" id="{028D257A-7953-477D-97F3-A7411CC4BD69}">
            <xm:f>NOT(ISERROR(SEARCH("M",AH62)))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50" operator="containsText" id="{D25558AF-B357-492C-9420-446B2D29BBE8}">
            <xm:f>NOT(ISERROR(SEARCH("N",AH62)))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ndsWith" priority="359" operator="endsWith" id="{DF196FF7-E1E3-4D72-86AF-0067DC85A4E1}">
            <xm:f>RIGHT(AH62,LEN("E"))="E"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49" operator="containsText" id="{8E8E4042-6FEB-46DC-89A9-7877279ABA39}">
            <xm:f>NOT(ISERROR(SEARCH("O",AH62)))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48" operator="containsText" id="{AA900AF3-FA53-4B6D-8549-E9DDEAE81E72}">
            <xm:f>NOT(ISERROR(SEARCH("P",AH62)))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AH62</xm:sqref>
        </x14:conditionalFormatting>
        <x14:conditionalFormatting xmlns:xm="http://schemas.microsoft.com/office/excel/2006/main">
          <x14:cfRule type="containsText" priority="577" operator="containsText" id="{DBDF39FB-CD6E-4D49-B952-C1A4B784AEE7}">
            <xm:f>NOT(ISERROR(SEARCH("P",AH63)))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73" operator="containsText" id="{940F839D-7DBE-4EAC-999A-42101C3DD5E5}">
            <xm:f>NOT(ISERROR(SEARCH("T",AH63)))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79" operator="containsText" id="{D0538191-B06C-43B3-9435-2DA92B39143F}">
            <xm:f>NOT(ISERROR(SEARCH("N",AH63)))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80" operator="containsText" id="{09D06D39-C3D8-4FEB-9B02-933FCA615BF3}">
            <xm:f>NOT(ISERROR(SEARCH("M",AH63)))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81" operator="containsText" id="{CE584C5C-6573-427D-B144-5D3F2DE8F4B6}">
            <xm:f>NOT(ISERROR(SEARCH("L",AH63)))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82" operator="containsText" id="{56260A38-CF7A-4B25-8894-F5531BA60501}">
            <xm:f>NOT(ISERROR(SEARCH("K",AH63)))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83" operator="containsText" id="{75CF20F4-9ECF-43CD-A065-826DE6647879}">
            <xm:f>NOT(ISERROR(SEARCH("J",AH63)))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84" operator="containsText" id="{186ADAB2-1BC3-4BAD-AAA5-14E6C39DF859}">
            <xm:f>NOT(ISERROR(SEARCH("I",AH63)))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74" operator="containsText" id="{B933A7F7-7AF5-4952-98DC-DA57ACDF44FD}">
            <xm:f>NOT(ISERROR(SEARCH("S",AH63)))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86" operator="containsText" id="{FE27374E-6717-493C-97B4-7F680B74BC27}">
            <xm:f>NOT(ISERROR(SEARCH("G",AH63)))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87" operator="containsText" id="{581BF000-F158-469C-A692-91CFCBE15944}">
            <xm:f>NOT(ISERROR(SEARCH("F",AH63)))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88" operator="endsWith" id="{F4FC71C8-00E3-4538-B84B-B5E5EF37C97E}">
            <xm:f>RIGHT(AH63,LEN("E"))="E"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89" operator="containsText" id="{D2303725-5133-4595-9491-F7EE384F246A}">
            <xm:f>NOT(ISERROR(SEARCH("D",AH63)))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90" operator="containsText" id="{33A20FC5-F321-45B1-9EB7-276F7792C580}">
            <xm:f>NOT(ISERROR(SEARCH("C",AH63)))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85" operator="containsText" id="{ADB6B009-1936-4B3F-8532-2747FCF6D6DB}">
            <xm:f>NOT(ISERROR(SEARCH("H",AH63)))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beginsWith" priority="591" operator="beginsWith" id="{C78A89D8-47E2-44DA-97C8-706AAC5043DC}">
            <xm:f>LEFT(AH63,LEN("B"))="B"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92" operator="containsText" id="{DB0EBB32-F9F8-46E3-AC29-945FFCB1CCD2}">
            <xm:f>NOT(ISERROR(SEARCH("A",AH63)))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75" operator="containsText" id="{B305C0ED-73FA-4009-9567-1CF6B7042F7A}">
            <xm:f>NOT(ISERROR(SEARCH("R",AH63)))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76" operator="containsText" id="{C072CAC4-BE1A-4016-BA0C-C6529EE1ACB5}">
            <xm:f>NOT(ISERROR(SEARCH("Q",AH63)))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78" operator="containsText" id="{311945E0-8500-4D53-AF01-EB9A890E084D}">
            <xm:f>NOT(ISERROR(SEARCH("O",AH63)))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AH63:AI63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CE28BC0-B507-41F5-BF04-BFFBCB5289CA}">
          <x14:formula1>
            <xm:f>料金元データ!$C$3:$C$12</xm:f>
          </x14:formula1>
          <xm:sqref>C110 C114 C118 C122</xm:sqref>
        </x14:dataValidation>
        <x14:dataValidation type="list" allowBlank="1" showInputMessage="1" showErrorMessage="1" xr:uid="{26F12A07-BF3D-4CE7-BD6E-5C5924A2BEA2}">
          <x14:formula1>
            <xm:f>料金元データ!$B$2:$B$16</xm:f>
          </x14:formula1>
          <xm:sqref>F1:H1 F10:H10</xm:sqref>
        </x14:dataValidation>
        <x14:dataValidation type="list" allowBlank="1" showInputMessage="1" showErrorMessage="1" xr:uid="{C88FFF04-98D9-456D-9979-1CA328A2010A}">
          <x14:formula1>
            <xm:f>料金比較表!$C$1:$C$6</xm:f>
          </x14:formula1>
          <xm:sqref>C30:C37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930A-29BA-4E54-99DD-C80787707CC4}">
  <sheetPr codeName="Sheet14">
    <tabColor rgb="FF00B0F0"/>
    <pageSetUpPr fitToPage="1"/>
  </sheetPr>
  <dimension ref="A1:BC124"/>
  <sheetViews>
    <sheetView zoomScale="70" zoomScaleNormal="70" workbookViewId="0">
      <pane xSplit="3" ySplit="29" topLeftCell="D30" activePane="bottomRight" state="frozen"/>
      <selection pane="topRight" activeCell="D1" sqref="D1"/>
      <selection pane="bottomLeft" activeCell="A28" sqref="A28"/>
      <selection pane="bottomRight" activeCell="Q85" sqref="Q85"/>
    </sheetView>
  </sheetViews>
  <sheetFormatPr defaultColWidth="9" defaultRowHeight="17.5" outlineLevelRow="1" x14ac:dyDescent="0.2"/>
  <cols>
    <col min="1" max="1" width="1.453125" style="4" customWidth="1"/>
    <col min="2" max="2" width="27.08984375" style="4" customWidth="1"/>
    <col min="3" max="3" width="20" style="4" customWidth="1"/>
    <col min="4" max="34" width="11.36328125" style="5" customWidth="1"/>
    <col min="35" max="35" width="8" style="4" customWidth="1"/>
    <col min="36" max="36" width="9" style="4"/>
    <col min="37" max="38" width="10.90625" style="4" bestFit="1" customWidth="1"/>
    <col min="39" max="39" width="13.36328125" style="4" bestFit="1" customWidth="1"/>
    <col min="40" max="40" width="8.90625" style="4" bestFit="1" customWidth="1"/>
    <col min="41" max="41" width="8.6328125" style="4" bestFit="1" customWidth="1"/>
    <col min="42" max="16384" width="9" style="4"/>
  </cols>
  <sheetData>
    <row r="1" spans="2:55" s="10" customFormat="1" ht="14.25" customHeight="1" x14ac:dyDescent="0.2">
      <c r="B1" s="23" t="str">
        <f ca="1">RIGHT(CELL("filename",A1),LEN(CELL("filename",A1))-FIND("]",CELL("filename",A1)))</f>
        <v>2026年2月</v>
      </c>
      <c r="C1" s="22">
        <f ca="1">B1-1</f>
        <v>46053</v>
      </c>
      <c r="D1" s="325" t="s">
        <v>0</v>
      </c>
      <c r="E1" s="325"/>
      <c r="F1" s="315" t="s">
        <v>84</v>
      </c>
      <c r="G1" s="316"/>
      <c r="H1" s="317"/>
      <c r="I1" s="43" t="s">
        <v>1</v>
      </c>
      <c r="J1" s="81">
        <f>VLOOKUP(F1,料金元データ!$B$2:$C$17,2,FALSE)</f>
        <v>0</v>
      </c>
    </row>
    <row r="2" spans="2:55" s="10" customFormat="1" ht="14.25" customHeight="1" x14ac:dyDescent="0.2">
      <c r="B2" s="14" t="s">
        <v>2</v>
      </c>
      <c r="C2" s="15" t="s">
        <v>3</v>
      </c>
      <c r="D2" s="7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66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71" t="s">
        <v>23</v>
      </c>
      <c r="X2" s="72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07" t="s">
        <v>29</v>
      </c>
      <c r="AD2" s="11" t="s">
        <v>137</v>
      </c>
      <c r="AE2" s="11" t="s">
        <v>138</v>
      </c>
      <c r="AF2" s="107" t="s">
        <v>139</v>
      </c>
    </row>
    <row r="3" spans="2:55" s="10" customFormat="1" ht="14.25" customHeight="1" x14ac:dyDescent="0.2">
      <c r="B3" s="82" t="str">
        <f>カレンダー!B3</f>
        <v>ラグジュアリープールヴィラ</v>
      </c>
      <c r="C3" s="83">
        <v>2</v>
      </c>
      <c r="D3" s="84">
        <f>ROUNDDOWN(IF($C3=1,料金元データ!D19,IF($C3=2,料金元データ!D26,IF($C3=3,料金元データ!D33,IF($C3=4,料金元データ!D40,IF($C3=5,料金元データ!D47,IF($C3=6,料金元データ!D54))))))*(1-$J$1),-1)</f>
        <v>30500</v>
      </c>
      <c r="E3" s="84">
        <f>ROUNDDOWN(IF($C3=1,料金元データ!E19,IF($C3=2,料金元データ!E26,IF($C3=3,料金元データ!E33,IF($C3=4,料金元データ!E40,IF($C3=5,料金元データ!E47,IF($C3=6,料金元データ!E54))))))*(1-$J$1),-1)</f>
        <v>39500</v>
      </c>
      <c r="F3" s="84">
        <f>ROUNDDOWN(IF($C3=1,料金元データ!F19,IF($C3=2,料金元データ!F26,IF($C3=3,料金元データ!F33,IF($C3=4,料金元データ!F40,IF($C3=5,料金元データ!F47,IF($C3=6,料金元データ!F54))))))*(1-$J$1),-1)</f>
        <v>42000</v>
      </c>
      <c r="G3" s="84">
        <f>ROUNDDOWN(IF($C3=1,料金元データ!G19,IF($C3=2,料金元データ!G26,IF($C3=3,料金元データ!G33,IF($C3=4,料金元データ!G40,IF($C3=5,料金元データ!G47,IF($C3=6,料金元データ!G54))))))*(1-$J$1),-1)</f>
        <v>44800</v>
      </c>
      <c r="H3" s="84">
        <f>ROUNDDOWN(IF($C3=1,料金元データ!H19,IF($C3=2,料金元データ!H26,IF($C3=3,料金元データ!H33,IF($C3=4,料金元データ!H40,IF($C3=5,料金元データ!H47,IF($C3=6,料金元データ!H54))))))*(1-$J$1),-1)</f>
        <v>48000</v>
      </c>
      <c r="I3" s="84">
        <f>ROUNDDOWN(IF($C3=1,料金元データ!I19,IF($C3=2,料金元データ!I26,IF($C3=3,料金元データ!I33,IF($C3=4,料金元データ!I40,IF($C3=5,料金元データ!I47,IF($C3=6,料金元データ!I54))))))*(1-$J$1),-1)</f>
        <v>52500</v>
      </c>
      <c r="J3" s="84">
        <f>ROUNDDOWN(IF($C3=1,料金元データ!J19,IF($C3=2,料金元データ!J26,IF($C3=3,料金元データ!J33,IF($C3=4,料金元データ!J40,IF($C3=5,料金元データ!J47,IF($C3=6,料金元データ!J54))))))*(1-$J$1),-1)</f>
        <v>54000</v>
      </c>
      <c r="K3" s="84">
        <f>ROUNDDOWN(IF($C3=1,料金元データ!K19,IF($C3=2,料金元データ!K26,IF($C3=3,料金元データ!K33,IF($C3=4,料金元データ!K40,IF($C3=5,料金元データ!K47,IF($C3=6,料金元データ!K54))))))*(1-$J$1),-1)</f>
        <v>56500</v>
      </c>
      <c r="L3" s="84">
        <f>ROUNDDOWN(IF($C3=1,料金元データ!L19,IF($C3=2,料金元データ!L26,IF($C3=3,料金元データ!L33,IF($C3=4,料金元データ!L40,IF($C3=5,料金元データ!L47,IF($C3=6,料金元データ!L54))))))*(1-$J$1),-1)</f>
        <v>59800</v>
      </c>
      <c r="M3" s="84">
        <f>ROUNDDOWN(IF($C3=1,料金元データ!M19,IF($C3=2,料金元データ!M26,IF($C3=3,料金元データ!M33,IF($C3=4,料金元データ!M40,IF($C3=5,料金元データ!M47,IF($C3=6,料金元データ!M54))))))*(1-$J$1),-1)</f>
        <v>62500</v>
      </c>
      <c r="N3" s="84">
        <f>ROUNDDOWN(IF($C3=1,料金元データ!N19,IF($C3=2,料金元データ!N26,IF($C3=3,料金元データ!N33,IF($C3=4,料金元データ!N40,IF($C3=5,料金元データ!N47,IF($C3=6,料金元データ!N54))))))*(1-$J$1),-1)</f>
        <v>64500</v>
      </c>
      <c r="O3" s="84">
        <f>ROUNDDOWN(IF($C3=1,料金元データ!O19,IF($C3=2,料金元データ!O26,IF($C3=3,料金元データ!O33,IF($C3=4,料金元データ!O40,IF($C3=5,料金元データ!O47,IF($C3=6,料金元データ!O54))))))*(1-$J$1),-1)</f>
        <v>67000</v>
      </c>
      <c r="P3" s="84">
        <f>ROUNDDOWN(IF($C3=1,料金元データ!P19,IF($C3=2,料金元データ!P26,IF($C3=3,料金元データ!P33,IF($C3=4,料金元データ!P40,IF($C3=5,料金元データ!P47,IF($C3=6,料金元データ!P54))))))*(1-$J$1),-1)</f>
        <v>70500</v>
      </c>
      <c r="Q3" s="84">
        <f>ROUNDDOWN(IF($C3=1,料金元データ!Q19,IF($C3=2,料金元データ!Q26,IF($C3=3,料金元データ!Q33,IF($C3=4,料金元データ!Q40,IF($C3=5,料金元データ!Q47,IF($C3=6,料金元データ!Q54))))))*(1-$J$1),-1)</f>
        <v>73000</v>
      </c>
      <c r="R3" s="84">
        <f>ROUNDDOWN(IF($C3=1,料金元データ!R19,IF($C3=2,料金元データ!R26,IF($C3=3,料金元データ!R33,IF($C3=4,料金元データ!R40,IF($C3=5,料金元データ!R47,IF($C3=6,料金元データ!R54))))))*(1-$J$1),-1)</f>
        <v>75000</v>
      </c>
      <c r="S3" s="84">
        <f>ROUNDDOWN(IF($C3=1,料金元データ!S19,IF($C3=2,料金元データ!S26,IF($C3=3,料金元データ!S33,IF($C3=4,料金元データ!S40,IF($C3=5,料金元データ!S47,IF($C3=6,料金元データ!S54))))))*(1-$J$1),-1)</f>
        <v>76500</v>
      </c>
      <c r="T3" s="84">
        <f>ROUNDDOWN(IF($C3=1,料金元データ!T19,IF($C3=2,料金元データ!T26,IF($C3=3,料金元データ!T33,IF($C3=4,料金元データ!T40,IF($C3=5,料金元データ!T47,IF($C3=6,料金元データ!T54))))))*(1-$J$1),-1)</f>
        <v>80700</v>
      </c>
      <c r="U3" s="84">
        <f>ROUNDDOWN(IF($C3=1,料金元データ!U19,IF($C3=2,料金元データ!U26,IF($C3=3,料金元データ!U33,IF($C3=4,料金元データ!U40,IF($C3=5,料金元データ!U47,IF($C3=6,料金元データ!U54))))))*(1-$J$1),-1)</f>
        <v>85600</v>
      </c>
      <c r="V3" s="84">
        <f>ROUNDDOWN(IF($C3=1,料金元データ!V19,IF($C3=2,料金元データ!V26,IF($C3=3,料金元データ!V33,IF($C3=4,料金元データ!V40,IF($C3=5,料金元データ!V47,IF($C3=6,料金元データ!V54))))))*(1-$J$1),-1)</f>
        <v>92000</v>
      </c>
      <c r="W3" s="84">
        <f>ROUNDDOWN(IF($C3=1,料金元データ!W19,IF($C3=2,料金元データ!W26,IF($C3=3,料金元データ!W33,IF($C3=4,料金元データ!W40,IF($C3=5,料金元データ!W47,IF($C3=6,料金元データ!W54))))))*(1-$J$1),-1)</f>
        <v>95000</v>
      </c>
      <c r="X3" s="84">
        <f>ROUNDDOWN(IF($C3=1,料金元データ!X19,IF($C3=2,料金元データ!X26,IF($C3=3,料金元データ!X33,IF($C3=4,料金元データ!X40,IF($C3=5,料金元データ!X47,IF($C3=6,料金元データ!X54))))))*(1-$J$1),-1)</f>
        <v>105000</v>
      </c>
      <c r="Y3" s="84">
        <f>ROUNDDOWN(IF($C3=1,料金元データ!Y19,IF($C3=2,料金元データ!Y26,IF($C3=3,料金元データ!Y33,IF($C3=4,料金元データ!Y40,IF($C3=5,料金元データ!Y47,IF($C3=6,料金元データ!Y54))))))*(1-$J$1),-1)</f>
        <v>117000</v>
      </c>
      <c r="Z3" s="84">
        <f>ROUNDDOWN(IF($C3=1,料金元データ!Z19,IF($C3=2,料金元データ!Z26,IF($C3=3,料金元データ!Z33,IF($C3=4,料金元データ!Z40,IF($C3=5,料金元データ!Z47,IF($C3=6,料金元データ!Z54))))))*(1-$J$1),-1)</f>
        <v>132000</v>
      </c>
      <c r="AA3" s="84">
        <f>ROUNDDOWN(IF($C3=1,料金元データ!AA19,IF($C3=2,料金元データ!AA26,IF($C3=3,料金元データ!AA33,IF($C3=4,料金元データ!AA40,IF($C3=5,料金元データ!AA47,IF($C3=6,料金元データ!AA54))))))*(1-$J$1),-1)</f>
        <v>152000</v>
      </c>
      <c r="AB3" s="84">
        <f>ROUNDDOWN(IF($C3=1,料金元データ!AB19,IF($C3=2,料金元データ!AB26,IF($C3=3,料金元データ!AB33,IF($C3=4,料金元データ!AB40,IF($C3=5,料金元データ!AB47,IF($C3=6,料金元データ!AB54))))))*(1-$J$1),-1)</f>
        <v>181000</v>
      </c>
      <c r="AC3" s="108">
        <f>ROUNDDOWN(IF($C3=1,料金元データ!AC19,IF($C3=2,料金元データ!AC26,IF($C3=3,料金元データ!AC33,IF($C3=4,料金元データ!AC40,IF($C3=5,料金元データ!AC47,IF($C3=6,料金元データ!AC54))))))*(1-$J$1),-1)</f>
        <v>225000</v>
      </c>
      <c r="AD3" s="84">
        <f>ROUNDDOWN(IF($C3=1,料金元データ!AD19,IF($C3=2,料金元データ!AD26,IF($C3=3,料金元データ!AD33,IF($C3=4,料金元データ!AD40,IF($C3=5,料金元データ!AD47,IF($C3=6,料金元データ!AD54))))))*(1-$J$1),-1)</f>
        <v>0</v>
      </c>
      <c r="AE3" s="84">
        <f>ROUNDDOWN(IF($C3=1,料金元データ!AE19,IF($C3=2,料金元データ!AE26,IF($C3=3,料金元データ!AE33,IF($C3=4,料金元データ!AE40,IF($C3=5,料金元データ!AE47,IF($C3=6,料金元データ!AE54))))))*(1-$J$1),-1)</f>
        <v>0</v>
      </c>
      <c r="AF3" s="108">
        <f>ROUNDDOWN(IF($C3=1,料金元データ!AF19,IF($C3=2,料金元データ!AF26,IF($C3=3,料金元データ!AF33,IF($C3=4,料金元データ!AF40,IF($C3=5,料金元データ!AF47,IF($C3=6,料金元データ!AF54))))))*(1-$J$1),-1)</f>
        <v>0</v>
      </c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2:55" s="10" customFormat="1" ht="14.25" customHeight="1" x14ac:dyDescent="0.2">
      <c r="B4" s="82" t="str">
        <f>カレンダー!B4</f>
        <v>with SAUNA</v>
      </c>
      <c r="C4" s="83">
        <v>2</v>
      </c>
      <c r="D4" s="84">
        <f>ROUNDDOWN(IF($C4=1,料金元データ!D20,IF($C4=2,料金元データ!D27,IF($C4=3,料金元データ!D34,IF($C4=4,料金元データ!D41,IF($C4=5,料金元データ!D48,IF($C4=6,料金元データ!D55))))))*(1-$J$1),-1)</f>
        <v>40500</v>
      </c>
      <c r="E4" s="84">
        <f>ROUNDDOWN(IF($C4=1,料金元データ!E20,IF($C4=2,料金元データ!E27,IF($C4=3,料金元データ!E34,IF($C4=4,料金元データ!E41,IF($C4=5,料金元データ!E48,IF($C4=6,料金元データ!E55))))))*(1-$J$1),-1)</f>
        <v>49500</v>
      </c>
      <c r="F4" s="84">
        <f>ROUNDDOWN(IF($C4=1,料金元データ!F20,IF($C4=2,料金元データ!F27,IF($C4=3,料金元データ!F34,IF($C4=4,料金元データ!F41,IF($C4=5,料金元データ!F48,IF($C4=6,料金元データ!F55))))))*(1-$J$1),-1)</f>
        <v>52000</v>
      </c>
      <c r="G4" s="84">
        <f>ROUNDDOWN(IF($C4=1,料金元データ!G20,IF($C4=2,料金元データ!G27,IF($C4=3,料金元データ!G34,IF($C4=4,料金元データ!G41,IF($C4=5,料金元データ!G48,IF($C4=6,料金元データ!G55))))))*(1-$J$1),-1)</f>
        <v>54800</v>
      </c>
      <c r="H4" s="84">
        <f>ROUNDDOWN(IF($C4=1,料金元データ!H20,IF($C4=2,料金元データ!H27,IF($C4=3,料金元データ!H34,IF($C4=4,料金元データ!H41,IF($C4=5,料金元データ!H48,IF($C4=6,料金元データ!H55))))))*(1-$J$1),-1)</f>
        <v>58000</v>
      </c>
      <c r="I4" s="84">
        <f>ROUNDDOWN(IF($C4=1,料金元データ!I20,IF($C4=2,料金元データ!I27,IF($C4=3,料金元データ!I34,IF($C4=4,料金元データ!I41,IF($C4=5,料金元データ!I48,IF($C4=6,料金元データ!I55))))))*(1-$J$1),-1)</f>
        <v>62500</v>
      </c>
      <c r="J4" s="84">
        <f>ROUNDDOWN(IF($C4=1,料金元データ!J20,IF($C4=2,料金元データ!J27,IF($C4=3,料金元データ!J34,IF($C4=4,料金元データ!J41,IF($C4=5,料金元データ!J48,IF($C4=6,料金元データ!J55))))))*(1-$J$1),-1)</f>
        <v>64000</v>
      </c>
      <c r="K4" s="84">
        <f>ROUNDDOWN(IF($C4=1,料金元データ!K20,IF($C4=2,料金元データ!K27,IF($C4=3,料金元データ!K34,IF($C4=4,料金元データ!K41,IF($C4=5,料金元データ!K48,IF($C4=6,料金元データ!K55))))))*(1-$J$1),-1)</f>
        <v>66500</v>
      </c>
      <c r="L4" s="84">
        <f>ROUNDDOWN(IF($C4=1,料金元データ!L20,IF($C4=2,料金元データ!L27,IF($C4=3,料金元データ!L34,IF($C4=4,料金元データ!L41,IF($C4=5,料金元データ!L48,IF($C4=6,料金元データ!L55))))))*(1-$J$1),-1)</f>
        <v>69800</v>
      </c>
      <c r="M4" s="84">
        <f>ROUNDDOWN(IF($C4=1,料金元データ!M20,IF($C4=2,料金元データ!M27,IF($C4=3,料金元データ!M34,IF($C4=4,料金元データ!M41,IF($C4=5,料金元データ!M48,IF($C4=6,料金元データ!M55))))))*(1-$J$1),-1)</f>
        <v>72500</v>
      </c>
      <c r="N4" s="84">
        <f>ROUNDDOWN(IF($C4=1,料金元データ!N20,IF($C4=2,料金元データ!N27,IF($C4=3,料金元データ!N34,IF($C4=4,料金元データ!N41,IF($C4=5,料金元データ!N48,IF($C4=6,料金元データ!N55))))))*(1-$J$1),-1)</f>
        <v>74500</v>
      </c>
      <c r="O4" s="84">
        <f>ROUNDDOWN(IF($C4=1,料金元データ!O20,IF($C4=2,料金元データ!O27,IF($C4=3,料金元データ!O34,IF($C4=4,料金元データ!O41,IF($C4=5,料金元データ!O48,IF($C4=6,料金元データ!O55))))))*(1-$J$1),-1)</f>
        <v>77000</v>
      </c>
      <c r="P4" s="84">
        <f>ROUNDDOWN(IF($C4=1,料金元データ!P20,IF($C4=2,料金元データ!P27,IF($C4=3,料金元データ!P34,IF($C4=4,料金元データ!P41,IF($C4=5,料金元データ!P48,IF($C4=6,料金元データ!P55))))))*(1-$J$1),-1)</f>
        <v>80500</v>
      </c>
      <c r="Q4" s="84">
        <f>ROUNDDOWN(IF($C4=1,料金元データ!Q20,IF($C4=2,料金元データ!Q27,IF($C4=3,料金元データ!Q34,IF($C4=4,料金元データ!Q41,IF($C4=5,料金元データ!Q48,IF($C4=6,料金元データ!Q55))))))*(1-$J$1),-1)</f>
        <v>83000</v>
      </c>
      <c r="R4" s="84">
        <f>ROUNDDOWN(IF($C4=1,料金元データ!R20,IF($C4=2,料金元データ!R27,IF($C4=3,料金元データ!R34,IF($C4=4,料金元データ!R41,IF($C4=5,料金元データ!R48,IF($C4=6,料金元データ!R55))))))*(1-$J$1),-1)</f>
        <v>85000</v>
      </c>
      <c r="S4" s="84">
        <f>ROUNDDOWN(IF($C4=1,料金元データ!S20,IF($C4=2,料金元データ!S27,IF($C4=3,料金元データ!S34,IF($C4=4,料金元データ!S41,IF($C4=5,料金元データ!S48,IF($C4=6,料金元データ!S55))))))*(1-$J$1),-1)</f>
        <v>86500</v>
      </c>
      <c r="T4" s="84">
        <f>ROUNDDOWN(IF($C4=1,料金元データ!T20,IF($C4=2,料金元データ!T27,IF($C4=3,料金元データ!T34,IF($C4=4,料金元データ!T41,IF($C4=5,料金元データ!T48,IF($C4=6,料金元データ!T55))))))*(1-$J$1),-1)</f>
        <v>90700</v>
      </c>
      <c r="U4" s="84">
        <f>ROUNDDOWN(IF($C4=1,料金元データ!U20,IF($C4=2,料金元データ!U27,IF($C4=3,料金元データ!U34,IF($C4=4,料金元データ!U41,IF($C4=5,料金元データ!U48,IF($C4=6,料金元データ!U55))))))*(1-$J$1),-1)</f>
        <v>95600</v>
      </c>
      <c r="V4" s="84">
        <f>ROUNDDOWN(IF($C4=1,料金元データ!V20,IF($C4=2,料金元データ!V27,IF($C4=3,料金元データ!V34,IF($C4=4,料金元データ!V41,IF($C4=5,料金元データ!V48,IF($C4=6,料金元データ!V55))))))*(1-$J$1),-1)</f>
        <v>102000</v>
      </c>
      <c r="W4" s="84">
        <f>ROUNDDOWN(IF($C4=1,料金元データ!W20,IF($C4=2,料金元データ!W27,IF($C4=3,料金元データ!W34,IF($C4=4,料金元データ!W41,IF($C4=5,料金元データ!W48,IF($C4=6,料金元データ!W55))))))*(1-$J$1),-1)</f>
        <v>105000</v>
      </c>
      <c r="X4" s="84">
        <f>ROUNDDOWN(IF($C4=1,料金元データ!X20,IF($C4=2,料金元データ!X27,IF($C4=3,料金元データ!X34,IF($C4=4,料金元データ!X41,IF($C4=5,料金元データ!X48,IF($C4=6,料金元データ!X55))))))*(1-$J$1),-1)</f>
        <v>115000</v>
      </c>
      <c r="Y4" s="84">
        <f>ROUNDDOWN(IF($C4=1,料金元データ!Y20,IF($C4=2,料金元データ!Y27,IF($C4=3,料金元データ!Y34,IF($C4=4,料金元データ!Y41,IF($C4=5,料金元データ!Y48,IF($C4=6,料金元データ!Y55))))))*(1-$J$1),-1)</f>
        <v>127000</v>
      </c>
      <c r="Z4" s="84">
        <f>ROUNDDOWN(IF($C4=1,料金元データ!Z20,IF($C4=2,料金元データ!Z27,IF($C4=3,料金元データ!Z34,IF($C4=4,料金元データ!Z41,IF($C4=5,料金元データ!Z48,IF($C4=6,料金元データ!Z55))))))*(1-$J$1),-1)</f>
        <v>142000</v>
      </c>
      <c r="AA4" s="84">
        <f>ROUNDDOWN(IF($C4=1,料金元データ!AA20,IF($C4=2,料金元データ!AA27,IF($C4=3,料金元データ!AA34,IF($C4=4,料金元データ!AA41,IF($C4=5,料金元データ!AA48,IF($C4=6,料金元データ!AA55))))))*(1-$J$1),-1)</f>
        <v>162000</v>
      </c>
      <c r="AB4" s="84">
        <f>ROUNDDOWN(IF($C4=1,料金元データ!AB20,IF($C4=2,料金元データ!AB27,IF($C4=3,料金元データ!AB34,IF($C4=4,料金元データ!AB41,IF($C4=5,料金元データ!AB48,IF($C4=6,料金元データ!AB55))))))*(1-$J$1),-1)</f>
        <v>191000</v>
      </c>
      <c r="AC4" s="108">
        <f>ROUNDDOWN(IF($C4=1,料金元データ!AC20,IF($C4=2,料金元データ!AC27,IF($C4=3,料金元データ!AC34,IF($C4=4,料金元データ!AC41,IF($C4=5,料金元データ!AC48,IF($C4=6,料金元データ!AC55))))))*(1-$J$1),-1)</f>
        <v>235000</v>
      </c>
      <c r="AD4" s="84">
        <f>ROUNDDOWN(IF($C4=1,料金元データ!AD20,IF($C4=2,料金元データ!AD27,IF($C4=3,料金元データ!AD34,IF($C4=4,料金元データ!AD41,IF($C4=5,料金元データ!AD48,IF($C4=6,料金元データ!AD55))))))*(1-$J$1),-1)</f>
        <v>0</v>
      </c>
      <c r="AE4" s="84">
        <f>ROUNDDOWN(IF($C4=1,料金元データ!AE20,IF($C4=2,料金元データ!AE27,IF($C4=3,料金元データ!AE34,IF($C4=4,料金元データ!AE41,IF($C4=5,料金元データ!AE48,IF($C4=6,料金元データ!AE55))))))*(1-$J$1),-1)</f>
        <v>0</v>
      </c>
      <c r="AF4" s="108">
        <f>ROUNDDOWN(IF($C4=1,料金元データ!AF20,IF($C4=2,料金元データ!AF27,IF($C4=3,料金元データ!AF34,IF($C4=4,料金元データ!AF41,IF($C4=5,料金元データ!AF48,IF($C4=6,料金元データ!AF55))))))*(1-$J$1),-1)</f>
        <v>0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2:55" s="10" customFormat="1" ht="14.25" hidden="1" customHeight="1" x14ac:dyDescent="0.2">
      <c r="B5" s="82">
        <f>カレンダー!B5</f>
        <v>0</v>
      </c>
      <c r="C5" s="83">
        <v>2</v>
      </c>
      <c r="D5" s="84">
        <f>ROUNDDOWN(IF($C5=1,料金元データ!D21,IF($C5=2,料金元データ!D28,IF($C5=3,料金元データ!D35,IF($C5=4,料金元データ!D42,IF($C5=5,料金元データ!D49,IF($C5=6,料金元データ!D56))))))*(1-$J$1),-1)</f>
        <v>0</v>
      </c>
      <c r="E5" s="84">
        <f>ROUNDDOWN(IF($C5=1,料金元データ!E21,IF($C5=2,料金元データ!E28,IF($C5=3,料金元データ!E35,IF($C5=4,料金元データ!E42,IF($C5=5,料金元データ!E49,IF($C5=6,料金元データ!E56))))))*(1-$J$1),-1)</f>
        <v>0</v>
      </c>
      <c r="F5" s="84">
        <f>ROUNDDOWN(IF($C5=1,料金元データ!F21,IF($C5=2,料金元データ!F28,IF($C5=3,料金元データ!F35,IF($C5=4,料金元データ!F42,IF($C5=5,料金元データ!F49,IF($C5=6,料金元データ!F56))))))*(1-$J$1),-1)</f>
        <v>0</v>
      </c>
      <c r="G5" s="84">
        <f>ROUNDDOWN(IF($C5=1,料金元データ!G21,IF($C5=2,料金元データ!G28,IF($C5=3,料金元データ!G35,IF($C5=4,料金元データ!G42,IF($C5=5,料金元データ!G49,IF($C5=6,料金元データ!G56))))))*(1-$J$1),-1)</f>
        <v>0</v>
      </c>
      <c r="H5" s="84">
        <f>ROUNDDOWN(IF($C5=1,料金元データ!H21,IF($C5=2,料金元データ!H28,IF($C5=3,料金元データ!H35,IF($C5=4,料金元データ!H42,IF($C5=5,料金元データ!H49,IF($C5=6,料金元データ!H56))))))*(1-$J$1),-1)</f>
        <v>0</v>
      </c>
      <c r="I5" s="84">
        <f>ROUNDDOWN(IF($C5=1,料金元データ!I21,IF($C5=2,料金元データ!I28,IF($C5=3,料金元データ!I35,IF($C5=4,料金元データ!I42,IF($C5=5,料金元データ!I49,IF($C5=6,料金元データ!I56))))))*(1-$J$1),-1)</f>
        <v>0</v>
      </c>
      <c r="J5" s="84">
        <f>ROUNDDOWN(IF($C5=1,料金元データ!J21,IF($C5=2,料金元データ!J28,IF($C5=3,料金元データ!J35,IF($C5=4,料金元データ!J42,IF($C5=5,料金元データ!J49,IF($C5=6,料金元データ!J56))))))*(1-$J$1),-1)</f>
        <v>0</v>
      </c>
      <c r="K5" s="84">
        <f>ROUNDDOWN(IF($C5=1,料金元データ!K21,IF($C5=2,料金元データ!K28,IF($C5=3,料金元データ!K35,IF($C5=4,料金元データ!K42,IF($C5=5,料金元データ!K49,IF($C5=6,料金元データ!K56))))))*(1-$J$1),-1)</f>
        <v>0</v>
      </c>
      <c r="L5" s="84">
        <f>ROUNDDOWN(IF($C5=1,料金元データ!L21,IF($C5=2,料金元データ!L28,IF($C5=3,料金元データ!L35,IF($C5=4,料金元データ!L42,IF($C5=5,料金元データ!L49,IF($C5=6,料金元データ!L56))))))*(1-$J$1),-1)</f>
        <v>0</v>
      </c>
      <c r="M5" s="84">
        <f>ROUNDDOWN(IF($C5=1,料金元データ!M21,IF($C5=2,料金元データ!M28,IF($C5=3,料金元データ!M35,IF($C5=4,料金元データ!M42,IF($C5=5,料金元データ!M49,IF($C5=6,料金元データ!M56))))))*(1-$J$1),-1)</f>
        <v>0</v>
      </c>
      <c r="N5" s="84">
        <f>ROUNDDOWN(IF($C5=1,料金元データ!N21,IF($C5=2,料金元データ!N28,IF($C5=3,料金元データ!N35,IF($C5=4,料金元データ!N42,IF($C5=5,料金元データ!N49,IF($C5=6,料金元データ!N56))))))*(1-$J$1),-1)</f>
        <v>0</v>
      </c>
      <c r="O5" s="84">
        <f>ROUNDDOWN(IF($C5=1,料金元データ!O21,IF($C5=2,料金元データ!O28,IF($C5=3,料金元データ!O35,IF($C5=4,料金元データ!O42,IF($C5=5,料金元データ!O49,IF($C5=6,料金元データ!O56))))))*(1-$J$1),-1)</f>
        <v>0</v>
      </c>
      <c r="P5" s="84">
        <f>ROUNDDOWN(IF($C5=1,料金元データ!P21,IF($C5=2,料金元データ!P28,IF($C5=3,料金元データ!P35,IF($C5=4,料金元データ!P42,IF($C5=5,料金元データ!P49,IF($C5=6,料金元データ!P56))))))*(1-$J$1),-1)</f>
        <v>0</v>
      </c>
      <c r="Q5" s="84">
        <f>ROUNDDOWN(IF($C5=1,料金元データ!Q21,IF($C5=2,料金元データ!Q28,IF($C5=3,料金元データ!Q35,IF($C5=4,料金元データ!Q42,IF($C5=5,料金元データ!Q49,IF($C5=6,料金元データ!Q56))))))*(1-$J$1),-1)</f>
        <v>0</v>
      </c>
      <c r="R5" s="84">
        <f>ROUNDDOWN(IF($C5=1,料金元データ!R21,IF($C5=2,料金元データ!R28,IF($C5=3,料金元データ!R35,IF($C5=4,料金元データ!R42,IF($C5=5,料金元データ!R49,IF($C5=6,料金元データ!R56))))))*(1-$J$1),-1)</f>
        <v>0</v>
      </c>
      <c r="S5" s="84">
        <f>ROUNDDOWN(IF($C5=1,料金元データ!S21,IF($C5=2,料金元データ!S28,IF($C5=3,料金元データ!S35,IF($C5=4,料金元データ!S42,IF($C5=5,料金元データ!S49,IF($C5=6,料金元データ!S56))))))*(1-$J$1),-1)</f>
        <v>0</v>
      </c>
      <c r="T5" s="84">
        <f>ROUNDDOWN(IF($C5=1,料金元データ!T21,IF($C5=2,料金元データ!T28,IF($C5=3,料金元データ!T35,IF($C5=4,料金元データ!T42,IF($C5=5,料金元データ!T49,IF($C5=6,料金元データ!T56))))))*(1-$J$1),-1)</f>
        <v>0</v>
      </c>
      <c r="U5" s="84">
        <f>ROUNDDOWN(IF($C5=1,料金元データ!U21,IF($C5=2,料金元データ!U28,IF($C5=3,料金元データ!U35,IF($C5=4,料金元データ!U42,IF($C5=5,料金元データ!U49,IF($C5=6,料金元データ!U56))))))*(1-$J$1),-1)</f>
        <v>0</v>
      </c>
      <c r="V5" s="84">
        <f>ROUNDDOWN(IF($C5=1,料金元データ!V21,IF($C5=2,料金元データ!V28,IF($C5=3,料金元データ!V35,IF($C5=4,料金元データ!V42,IF($C5=5,料金元データ!V49,IF($C5=6,料金元データ!V56))))))*(1-$J$1),-1)</f>
        <v>0</v>
      </c>
      <c r="W5" s="84">
        <f>ROUNDDOWN(IF($C5=1,料金元データ!W21,IF($C5=2,料金元データ!W28,IF($C5=3,料金元データ!W35,IF($C5=4,料金元データ!W42,IF($C5=5,料金元データ!W49,IF($C5=6,料金元データ!W56))))))*(1-$J$1),-1)</f>
        <v>0</v>
      </c>
      <c r="X5" s="84">
        <f>ROUNDDOWN(IF($C5=1,料金元データ!X21,IF($C5=2,料金元データ!X28,IF($C5=3,料金元データ!X35,IF($C5=4,料金元データ!X42,IF($C5=5,料金元データ!X49,IF($C5=6,料金元データ!X56))))))*(1-$J$1),-1)</f>
        <v>0</v>
      </c>
      <c r="Y5" s="84">
        <f>ROUNDDOWN(IF($C5=1,料金元データ!Y21,IF($C5=2,料金元データ!Y28,IF($C5=3,料金元データ!Y35,IF($C5=4,料金元データ!Y42,IF($C5=5,料金元データ!Y49,IF($C5=6,料金元データ!Y56))))))*(1-$J$1),-1)</f>
        <v>0</v>
      </c>
      <c r="Z5" s="84">
        <f>ROUNDDOWN(IF($C5=1,料金元データ!Z21,IF($C5=2,料金元データ!Z28,IF($C5=3,料金元データ!Z35,IF($C5=4,料金元データ!Z42,IF($C5=5,料金元データ!Z49,IF($C5=6,料金元データ!Z56))))))*(1-$J$1),-1)</f>
        <v>0</v>
      </c>
      <c r="AA5" s="84">
        <f>ROUNDDOWN(IF($C5=1,料金元データ!AA21,IF($C5=2,料金元データ!AA28,IF($C5=3,料金元データ!AA35,IF($C5=4,料金元データ!AA42,IF($C5=5,料金元データ!AA49,IF($C5=6,料金元データ!AA56))))))*(1-$J$1),-1)</f>
        <v>0</v>
      </c>
      <c r="AB5" s="84">
        <f>ROUNDDOWN(IF($C5=1,料金元データ!AB21,IF($C5=2,料金元データ!AB28,IF($C5=3,料金元データ!AB35,IF($C5=4,料金元データ!AB42,IF($C5=5,料金元データ!AB49,IF($C5=6,料金元データ!AB56))))))*(1-$J$1),-1)</f>
        <v>0</v>
      </c>
      <c r="AC5" s="108">
        <f>ROUNDDOWN(IF($C5=1,料金元データ!AC21,IF($C5=2,料金元データ!AC28,IF($C5=3,料金元データ!AC35,IF($C5=4,料金元データ!AC42,IF($C5=5,料金元データ!AC49,IF($C5=6,料金元データ!AC56))))))*(1-$J$1),-1)</f>
        <v>0</v>
      </c>
      <c r="AD5" s="84">
        <f>ROUNDDOWN(IF($C5=1,料金元データ!AD21,IF($C5=2,料金元データ!AD28,IF($C5=3,料金元データ!AD35,IF($C5=4,料金元データ!AD42,IF($C5=5,料金元データ!AD49,IF($C5=6,料金元データ!AD56))))))*(1-$J$1),-1)</f>
        <v>0</v>
      </c>
      <c r="AE5" s="84">
        <f>ROUNDDOWN(IF($C5=1,料金元データ!AE21,IF($C5=2,料金元データ!AE28,IF($C5=3,料金元データ!AE35,IF($C5=4,料金元データ!AE42,IF($C5=5,料金元データ!AE49,IF($C5=6,料金元データ!AE56))))))*(1-$J$1),-1)</f>
        <v>0</v>
      </c>
      <c r="AF5" s="108">
        <f>ROUNDDOWN(IF($C5=1,料金元データ!AF21,IF($C5=2,料金元データ!AF28,IF($C5=3,料金元データ!AF35,IF($C5=4,料金元データ!AF42,IF($C5=5,料金元データ!AF49,IF($C5=6,料金元データ!AF56))))))*(1-$J$1),-1)</f>
        <v>0</v>
      </c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2:55" s="10" customFormat="1" ht="14.25" hidden="1" customHeight="1" x14ac:dyDescent="0.2">
      <c r="B6" s="82">
        <f>カレンダー!B6</f>
        <v>0</v>
      </c>
      <c r="C6" s="83">
        <v>2</v>
      </c>
      <c r="D6" s="84">
        <f>ROUNDDOWN(IF($C6=1,料金元データ!D22,IF($C6=2,料金元データ!D29,IF($C6=3,料金元データ!D36,IF($C6=4,料金元データ!D43,IF($C6=5,料金元データ!D50,IF($C6=6,料金元データ!D57))))))*(1-$J$1),-1)</f>
        <v>0</v>
      </c>
      <c r="E6" s="84">
        <f>ROUNDDOWN(IF($C6=1,料金元データ!E22,IF($C6=2,料金元データ!E29,IF($C6=3,料金元データ!E36,IF($C6=4,料金元データ!E43,IF($C6=5,料金元データ!E50,IF($C6=6,料金元データ!E57))))))*(1-$J$1),-1)</f>
        <v>0</v>
      </c>
      <c r="F6" s="84">
        <f>ROUNDDOWN(IF($C6=1,料金元データ!F22,IF($C6=2,料金元データ!F29,IF($C6=3,料金元データ!F36,IF($C6=4,料金元データ!F43,IF($C6=5,料金元データ!F50,IF($C6=6,料金元データ!F57))))))*(1-$J$1),-1)</f>
        <v>0</v>
      </c>
      <c r="G6" s="84">
        <f>ROUNDDOWN(IF($C6=1,料金元データ!G22,IF($C6=2,料金元データ!G29,IF($C6=3,料金元データ!G36,IF($C6=4,料金元データ!G43,IF($C6=5,料金元データ!G50,IF($C6=6,料金元データ!G57))))))*(1-$J$1),-1)</f>
        <v>0</v>
      </c>
      <c r="H6" s="84">
        <f>ROUNDDOWN(IF($C6=1,料金元データ!H22,IF($C6=2,料金元データ!H29,IF($C6=3,料金元データ!H36,IF($C6=4,料金元データ!H43,IF($C6=5,料金元データ!H50,IF($C6=6,料金元データ!H57))))))*(1-$J$1),-1)</f>
        <v>0</v>
      </c>
      <c r="I6" s="84">
        <f>ROUNDDOWN(IF($C6=1,料金元データ!I22,IF($C6=2,料金元データ!I29,IF($C6=3,料金元データ!I36,IF($C6=4,料金元データ!I43,IF($C6=5,料金元データ!I50,IF($C6=6,料金元データ!I57))))))*(1-$J$1),-1)</f>
        <v>0</v>
      </c>
      <c r="J6" s="84">
        <f>ROUNDDOWN(IF($C6=1,料金元データ!J22,IF($C6=2,料金元データ!J29,IF($C6=3,料金元データ!J36,IF($C6=4,料金元データ!J43,IF($C6=5,料金元データ!J50,IF($C6=6,料金元データ!J57))))))*(1-$J$1),-1)</f>
        <v>0</v>
      </c>
      <c r="K6" s="84">
        <f>ROUNDDOWN(IF($C6=1,料金元データ!K22,IF($C6=2,料金元データ!K29,IF($C6=3,料金元データ!K36,IF($C6=4,料金元データ!K43,IF($C6=5,料金元データ!K50,IF($C6=6,料金元データ!K57))))))*(1-$J$1),-1)</f>
        <v>0</v>
      </c>
      <c r="L6" s="84">
        <f>ROUNDDOWN(IF($C6=1,料金元データ!L22,IF($C6=2,料金元データ!L29,IF($C6=3,料金元データ!L36,IF($C6=4,料金元データ!L43,IF($C6=5,料金元データ!L50,IF($C6=6,料金元データ!L57))))))*(1-$J$1),-1)</f>
        <v>0</v>
      </c>
      <c r="M6" s="84">
        <f>ROUNDDOWN(IF($C6=1,料金元データ!M22,IF($C6=2,料金元データ!M29,IF($C6=3,料金元データ!M36,IF($C6=4,料金元データ!M43,IF($C6=5,料金元データ!M50,IF($C6=6,料金元データ!M57))))))*(1-$J$1),-1)</f>
        <v>0</v>
      </c>
      <c r="N6" s="84">
        <f>ROUNDDOWN(IF($C6=1,料金元データ!N22,IF($C6=2,料金元データ!N29,IF($C6=3,料金元データ!N36,IF($C6=4,料金元データ!N43,IF($C6=5,料金元データ!N50,IF($C6=6,料金元データ!N57))))))*(1-$J$1),-1)</f>
        <v>0</v>
      </c>
      <c r="O6" s="84">
        <f>ROUNDDOWN(IF($C6=1,料金元データ!O22,IF($C6=2,料金元データ!O29,IF($C6=3,料金元データ!O36,IF($C6=4,料金元データ!O43,IF($C6=5,料金元データ!O50,IF($C6=6,料金元データ!O57))))))*(1-$J$1),-1)</f>
        <v>0</v>
      </c>
      <c r="P6" s="84">
        <f>ROUNDDOWN(IF($C6=1,料金元データ!P22,IF($C6=2,料金元データ!P29,IF($C6=3,料金元データ!P36,IF($C6=4,料金元データ!P43,IF($C6=5,料金元データ!P50,IF($C6=6,料金元データ!P57))))))*(1-$J$1),-1)</f>
        <v>0</v>
      </c>
      <c r="Q6" s="84">
        <f>ROUNDDOWN(IF($C6=1,料金元データ!Q22,IF($C6=2,料金元データ!Q29,IF($C6=3,料金元データ!Q36,IF($C6=4,料金元データ!Q43,IF($C6=5,料金元データ!Q50,IF($C6=6,料金元データ!Q57))))))*(1-$J$1),-1)</f>
        <v>0</v>
      </c>
      <c r="R6" s="84">
        <f>ROUNDDOWN(IF($C6=1,料金元データ!R22,IF($C6=2,料金元データ!R29,IF($C6=3,料金元データ!R36,IF($C6=4,料金元データ!R43,IF($C6=5,料金元データ!R50,IF($C6=6,料金元データ!R57))))))*(1-$J$1),-1)</f>
        <v>0</v>
      </c>
      <c r="S6" s="84">
        <f>ROUNDDOWN(IF($C6=1,料金元データ!S22,IF($C6=2,料金元データ!S29,IF($C6=3,料金元データ!S36,IF($C6=4,料金元データ!S43,IF($C6=5,料金元データ!S50,IF($C6=6,料金元データ!S57))))))*(1-$J$1),-1)</f>
        <v>0</v>
      </c>
      <c r="T6" s="84">
        <f>ROUNDDOWN(IF($C6=1,料金元データ!T22,IF($C6=2,料金元データ!T29,IF($C6=3,料金元データ!T36,IF($C6=4,料金元データ!T43,IF($C6=5,料金元データ!T50,IF($C6=6,料金元データ!T57))))))*(1-$J$1),-1)</f>
        <v>0</v>
      </c>
      <c r="U6" s="84">
        <f>ROUNDDOWN(IF($C6=1,料金元データ!U22,IF($C6=2,料金元データ!U29,IF($C6=3,料金元データ!U36,IF($C6=4,料金元データ!U43,IF($C6=5,料金元データ!U50,IF($C6=6,料金元データ!U57))))))*(1-$J$1),-1)</f>
        <v>0</v>
      </c>
      <c r="V6" s="84">
        <f>ROUNDDOWN(IF($C6=1,料金元データ!V22,IF($C6=2,料金元データ!V29,IF($C6=3,料金元データ!V36,IF($C6=4,料金元データ!V43,IF($C6=5,料金元データ!V50,IF($C6=6,料金元データ!V57))))))*(1-$J$1),-1)</f>
        <v>0</v>
      </c>
      <c r="W6" s="84">
        <f>ROUNDDOWN(IF($C6=1,料金元データ!W22,IF($C6=2,料金元データ!W29,IF($C6=3,料金元データ!W36,IF($C6=4,料金元データ!W43,IF($C6=5,料金元データ!W50,IF($C6=6,料金元データ!W57))))))*(1-$J$1),-1)</f>
        <v>0</v>
      </c>
      <c r="X6" s="84">
        <f>ROUNDDOWN(IF($C6=1,料金元データ!X22,IF($C6=2,料金元データ!X29,IF($C6=3,料金元データ!X36,IF($C6=4,料金元データ!X43,IF($C6=5,料金元データ!X50,IF($C6=6,料金元データ!X57))))))*(1-$J$1),-1)</f>
        <v>0</v>
      </c>
      <c r="Y6" s="84">
        <f>ROUNDDOWN(IF($C6=1,料金元データ!Y22,IF($C6=2,料金元データ!Y29,IF($C6=3,料金元データ!Y36,IF($C6=4,料金元データ!Y43,IF($C6=5,料金元データ!Y50,IF($C6=6,料金元データ!Y57))))))*(1-$J$1),-1)</f>
        <v>0</v>
      </c>
      <c r="Z6" s="84">
        <f>ROUNDDOWN(IF($C6=1,料金元データ!Z22,IF($C6=2,料金元データ!Z29,IF($C6=3,料金元データ!Z36,IF($C6=4,料金元データ!Z43,IF($C6=5,料金元データ!Z50,IF($C6=6,料金元データ!Z57))))))*(1-$J$1),-1)</f>
        <v>0</v>
      </c>
      <c r="AA6" s="84">
        <f>ROUNDDOWN(IF($C6=1,料金元データ!AA22,IF($C6=2,料金元データ!AA29,IF($C6=3,料金元データ!AA36,IF($C6=4,料金元データ!AA43,IF($C6=5,料金元データ!AA50,IF($C6=6,料金元データ!AA57))))))*(1-$J$1),-1)</f>
        <v>0</v>
      </c>
      <c r="AB6" s="84">
        <f>ROUNDDOWN(IF($C6=1,料金元データ!AB22,IF($C6=2,料金元データ!AB29,IF($C6=3,料金元データ!AB36,IF($C6=4,料金元データ!AB43,IF($C6=5,料金元データ!AB50,IF($C6=6,料金元データ!AB57))))))*(1-$J$1),-1)</f>
        <v>0</v>
      </c>
      <c r="AC6" s="108">
        <f>ROUNDDOWN(IF($C6=1,料金元データ!AC22,IF($C6=2,料金元データ!AC29,IF($C6=3,料金元データ!AC36,IF($C6=4,料金元データ!AC43,IF($C6=5,料金元データ!AC50,IF($C6=6,料金元データ!AC57))))))*(1-$J$1),-1)</f>
        <v>0</v>
      </c>
      <c r="AD6" s="84">
        <f>ROUNDDOWN(IF($C6=1,料金元データ!AD22,IF($C6=2,料金元データ!AD29,IF($C6=3,料金元データ!AD36,IF($C6=4,料金元データ!AD43,IF($C6=5,料金元データ!AD50,IF($C6=6,料金元データ!AD57))))))*(1-$J$1),-1)</f>
        <v>0</v>
      </c>
      <c r="AE6" s="84">
        <f>ROUNDDOWN(IF($C6=1,料金元データ!AE22,IF($C6=2,料金元データ!AE29,IF($C6=3,料金元データ!AE36,IF($C6=4,料金元データ!AE43,IF($C6=5,料金元データ!AE50,IF($C6=6,料金元データ!AE57))))))*(1-$J$1),-1)</f>
        <v>0</v>
      </c>
      <c r="AF6" s="108">
        <f>ROUNDDOWN(IF($C6=1,料金元データ!AF22,IF($C6=2,料金元データ!AF29,IF($C6=3,料金元データ!AF36,IF($C6=4,料金元データ!AF43,IF($C6=5,料金元データ!AF50,IF($C6=6,料金元データ!AF57))))))*(1-$J$1),-1)</f>
        <v>0</v>
      </c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2:55" s="10" customFormat="1" ht="14.25" hidden="1" customHeight="1" x14ac:dyDescent="0.2">
      <c r="B7" s="82">
        <f>カレンダー!B7</f>
        <v>0</v>
      </c>
      <c r="C7" s="83">
        <v>3</v>
      </c>
      <c r="D7" s="84">
        <f>ROUNDDOWN(IF($C7=1,料金元データ!D23,IF($C7=2,料金元データ!D30,IF($C7=3,料金元データ!D37,IF($C7=4,料金元データ!D44,IF($C7=5,料金元データ!D51,IF($C7=6,料金元データ!D58))))))*(1-$J$1),-1)</f>
        <v>0</v>
      </c>
      <c r="E7" s="84">
        <f>ROUNDDOWN(IF($C7=1,料金元データ!E23,IF($C7=2,料金元データ!E30,IF($C7=3,料金元データ!E37,IF($C7=4,料金元データ!E44,IF($C7=5,料金元データ!E51,IF($C7=6,料金元データ!E58))))))*(1-$J$1),-1)</f>
        <v>0</v>
      </c>
      <c r="F7" s="84">
        <f>ROUNDDOWN(IF($C7=1,料金元データ!F23,IF($C7=2,料金元データ!F30,IF($C7=3,料金元データ!F37,IF($C7=4,料金元データ!F44,IF($C7=5,料金元データ!F51,IF($C7=6,料金元データ!F58))))))*(1-$J$1),-1)</f>
        <v>0</v>
      </c>
      <c r="G7" s="84">
        <f>ROUNDDOWN(IF($C7=1,料金元データ!G23,IF($C7=2,料金元データ!G30,IF($C7=3,料金元データ!G37,IF($C7=4,料金元データ!G44,IF($C7=5,料金元データ!G51,IF($C7=6,料金元データ!G58))))))*(1-$J$1),-1)</f>
        <v>0</v>
      </c>
      <c r="H7" s="84">
        <f>ROUNDDOWN(IF($C7=1,料金元データ!H23,IF($C7=2,料金元データ!H30,IF($C7=3,料金元データ!H37,IF($C7=4,料金元データ!H44,IF($C7=5,料金元データ!H51,IF($C7=6,料金元データ!H58))))))*(1-$J$1),-1)</f>
        <v>0</v>
      </c>
      <c r="I7" s="84">
        <f>ROUNDDOWN(IF($C7=1,料金元データ!I23,IF($C7=2,料金元データ!I30,IF($C7=3,料金元データ!I37,IF($C7=4,料金元データ!I44,IF($C7=5,料金元データ!I51,IF($C7=6,料金元データ!I58))))))*(1-$J$1),-1)</f>
        <v>0</v>
      </c>
      <c r="J7" s="84">
        <f>ROUNDDOWN(IF($C7=1,料金元データ!J23,IF($C7=2,料金元データ!J30,IF($C7=3,料金元データ!J37,IF($C7=4,料金元データ!J44,IF($C7=5,料金元データ!J51,IF($C7=6,料金元データ!J58))))))*(1-$J$1),-1)</f>
        <v>0</v>
      </c>
      <c r="K7" s="84">
        <f>ROUNDDOWN(IF($C7=1,料金元データ!K23,IF($C7=2,料金元データ!K30,IF($C7=3,料金元データ!K37,IF($C7=4,料金元データ!K44,IF($C7=5,料金元データ!K51,IF($C7=6,料金元データ!K58))))))*(1-$J$1),-1)</f>
        <v>0</v>
      </c>
      <c r="L7" s="84">
        <f>ROUNDDOWN(IF($C7=1,料金元データ!L23,IF($C7=2,料金元データ!L30,IF($C7=3,料金元データ!L37,IF($C7=4,料金元データ!L44,IF($C7=5,料金元データ!L51,IF($C7=6,料金元データ!L58))))))*(1-$J$1),-1)</f>
        <v>0</v>
      </c>
      <c r="M7" s="84">
        <f>ROUNDDOWN(IF($C7=1,料金元データ!M23,IF($C7=2,料金元データ!M30,IF($C7=3,料金元データ!M37,IF($C7=4,料金元データ!M44,IF($C7=5,料金元データ!M51,IF($C7=6,料金元データ!M58))))))*(1-$J$1),-1)</f>
        <v>0</v>
      </c>
      <c r="N7" s="84">
        <f>ROUNDDOWN(IF($C7=1,料金元データ!N23,IF($C7=2,料金元データ!N30,IF($C7=3,料金元データ!N37,IF($C7=4,料金元データ!N44,IF($C7=5,料金元データ!N51,IF($C7=6,料金元データ!N58))))))*(1-$J$1),-1)</f>
        <v>0</v>
      </c>
      <c r="O7" s="84">
        <f>ROUNDDOWN(IF($C7=1,料金元データ!O23,IF($C7=2,料金元データ!O30,IF($C7=3,料金元データ!O37,IF($C7=4,料金元データ!O44,IF($C7=5,料金元データ!O51,IF($C7=6,料金元データ!O58))))))*(1-$J$1),-1)</f>
        <v>0</v>
      </c>
      <c r="P7" s="84">
        <f>ROUNDDOWN(IF($C7=1,料金元データ!P23,IF($C7=2,料金元データ!P30,IF($C7=3,料金元データ!P37,IF($C7=4,料金元データ!P44,IF($C7=5,料金元データ!P51,IF($C7=6,料金元データ!P58))))))*(1-$J$1),-1)</f>
        <v>0</v>
      </c>
      <c r="Q7" s="84">
        <f>ROUNDDOWN(IF($C7=1,料金元データ!Q23,IF($C7=2,料金元データ!Q30,IF($C7=3,料金元データ!Q37,IF($C7=4,料金元データ!Q44,IF($C7=5,料金元データ!Q51,IF($C7=6,料金元データ!Q58))))))*(1-$J$1),-1)</f>
        <v>0</v>
      </c>
      <c r="R7" s="84">
        <f>ROUNDDOWN(IF($C7=1,料金元データ!R23,IF($C7=2,料金元データ!R30,IF($C7=3,料金元データ!R37,IF($C7=4,料金元データ!R44,IF($C7=5,料金元データ!R51,IF($C7=6,料金元データ!R58))))))*(1-$J$1),-1)</f>
        <v>0</v>
      </c>
      <c r="S7" s="84">
        <f>ROUNDDOWN(IF($C7=1,料金元データ!S23,IF($C7=2,料金元データ!S30,IF($C7=3,料金元データ!S37,IF($C7=4,料金元データ!S44,IF($C7=5,料金元データ!S51,IF($C7=6,料金元データ!S58))))))*(1-$J$1),-1)</f>
        <v>0</v>
      </c>
      <c r="T7" s="84">
        <f>ROUNDDOWN(IF($C7=1,料金元データ!T23,IF($C7=2,料金元データ!T30,IF($C7=3,料金元データ!T37,IF($C7=4,料金元データ!T44,IF($C7=5,料金元データ!T51,IF($C7=6,料金元データ!T58))))))*(1-$J$1),-1)</f>
        <v>0</v>
      </c>
      <c r="U7" s="84">
        <f>ROUNDDOWN(IF($C7=1,料金元データ!U23,IF($C7=2,料金元データ!U30,IF($C7=3,料金元データ!U37,IF($C7=4,料金元データ!U44,IF($C7=5,料金元データ!U51,IF($C7=6,料金元データ!U58))))))*(1-$J$1),-1)</f>
        <v>0</v>
      </c>
      <c r="V7" s="84">
        <f>ROUNDDOWN(IF($C7=1,料金元データ!V23,IF($C7=2,料金元データ!V30,IF($C7=3,料金元データ!V37,IF($C7=4,料金元データ!V44,IF($C7=5,料金元データ!V51,IF($C7=6,料金元データ!V58))))))*(1-$J$1),-1)</f>
        <v>0</v>
      </c>
      <c r="W7" s="84">
        <f>ROUNDDOWN(IF($C7=1,料金元データ!W23,IF($C7=2,料金元データ!W30,IF($C7=3,料金元データ!W37,IF($C7=4,料金元データ!W44,IF($C7=5,料金元データ!W51,IF($C7=6,料金元データ!W58))))))*(1-$J$1),-1)</f>
        <v>0</v>
      </c>
      <c r="X7" s="84">
        <f>ROUNDDOWN(IF($C7=1,料金元データ!X23,IF($C7=2,料金元データ!X30,IF($C7=3,料金元データ!X37,IF($C7=4,料金元データ!X44,IF($C7=5,料金元データ!X51,IF($C7=6,料金元データ!X58))))))*(1-$J$1),-1)</f>
        <v>0</v>
      </c>
      <c r="Y7" s="84">
        <f>ROUNDDOWN(IF($C7=1,料金元データ!Y23,IF($C7=2,料金元データ!Y30,IF($C7=3,料金元データ!Y37,IF($C7=4,料金元データ!Y44,IF($C7=5,料金元データ!Y51,IF($C7=6,料金元データ!Y58))))))*(1-$J$1),-1)</f>
        <v>0</v>
      </c>
      <c r="Z7" s="84">
        <f>ROUNDDOWN(IF($C7=1,料金元データ!Z23,IF($C7=2,料金元データ!Z30,IF($C7=3,料金元データ!Z37,IF($C7=4,料金元データ!Z44,IF($C7=5,料金元データ!Z51,IF($C7=6,料金元データ!Z58))))))*(1-$J$1),-1)</f>
        <v>0</v>
      </c>
      <c r="AA7" s="84">
        <f>ROUNDDOWN(IF($C7=1,料金元データ!AA23,IF($C7=2,料金元データ!AA30,IF($C7=3,料金元データ!AA37,IF($C7=4,料金元データ!AA44,IF($C7=5,料金元データ!AA51,IF($C7=6,料金元データ!AA58))))))*(1-$J$1),-1)</f>
        <v>0</v>
      </c>
      <c r="AB7" s="84">
        <f>ROUNDDOWN(IF($C7=1,料金元データ!AB23,IF($C7=2,料金元データ!AB30,IF($C7=3,料金元データ!AB37,IF($C7=4,料金元データ!AB44,IF($C7=5,料金元データ!AB51,IF($C7=6,料金元データ!AB58))))))*(1-$J$1),-1)</f>
        <v>0</v>
      </c>
      <c r="AC7" s="108">
        <f>ROUNDDOWN(IF($C7=1,料金元データ!AC23,IF($C7=2,料金元データ!AC30,IF($C7=3,料金元データ!AC37,IF($C7=4,料金元データ!AC44,IF($C7=5,料金元データ!AC51,IF($C7=6,料金元データ!AC58))))))*(1-$J$1),-1)</f>
        <v>0</v>
      </c>
      <c r="AD7" s="84">
        <f>ROUNDDOWN(IF($C7=1,料金元データ!AD23,IF($C7=2,料金元データ!AD30,IF($C7=3,料金元データ!AD37,IF($C7=4,料金元データ!AD44,IF($C7=5,料金元データ!AD51,IF($C7=6,料金元データ!AD58))))))*(1-$J$1),-1)</f>
        <v>0</v>
      </c>
      <c r="AE7" s="84">
        <f>ROUNDDOWN(IF($C7=1,料金元データ!AE23,IF($C7=2,料金元データ!AE30,IF($C7=3,料金元データ!AE37,IF($C7=4,料金元データ!AE44,IF($C7=5,料金元データ!AE51,IF($C7=6,料金元データ!AE58))))))*(1-$J$1),-1)</f>
        <v>0</v>
      </c>
      <c r="AF7" s="108">
        <f>ROUNDDOWN(IF($C7=1,料金元データ!AF23,IF($C7=2,料金元データ!AF30,IF($C7=3,料金元データ!AF37,IF($C7=4,料金元データ!AF44,IF($C7=5,料金元データ!AF51,IF($C7=6,料金元データ!AF58))))))*(1-$J$1),-1)</f>
        <v>0</v>
      </c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s="10" customFormat="1" ht="14" hidden="1" customHeight="1" x14ac:dyDescent="0.2">
      <c r="B8" s="82">
        <f>カレンダー!B8</f>
        <v>0</v>
      </c>
      <c r="C8" s="83">
        <v>4</v>
      </c>
      <c r="D8" s="84">
        <f>ROUNDDOWN(IF($C8=1,料金元データ!D24,IF($C8=2,料金元データ!D31,IF($C8=3,料金元データ!D38,IF($C8=4,料金元データ!D45,IF($C8=5,料金元データ!D52,IF($C8=6,料金元データ!D59))))))*(1-$J$1),-1)</f>
        <v>0</v>
      </c>
      <c r="E8" s="84">
        <f>ROUNDDOWN(IF($C8=1,料金元データ!E24,IF($C8=2,料金元データ!E31,IF($C8=3,料金元データ!E38,IF($C8=4,料金元データ!E45,IF($C8=5,料金元データ!E52,IF($C8=6,料金元データ!E59))))))*(1-$J$1),-1)</f>
        <v>0</v>
      </c>
      <c r="F8" s="84">
        <f>ROUNDDOWN(IF($C8=1,料金元データ!F24,IF($C8=2,料金元データ!F31,IF($C8=3,料金元データ!F38,IF($C8=4,料金元データ!F45,IF($C8=5,料金元データ!F52,IF($C8=6,料金元データ!F59))))))*(1-$J$1),-1)</f>
        <v>0</v>
      </c>
      <c r="G8" s="84">
        <f>ROUNDDOWN(IF($C8=1,料金元データ!G24,IF($C8=2,料金元データ!G31,IF($C8=3,料金元データ!G38,IF($C8=4,料金元データ!G45,IF($C8=5,料金元データ!G52,IF($C8=6,料金元データ!G59))))))*(1-$J$1),-1)</f>
        <v>0</v>
      </c>
      <c r="H8" s="84">
        <f>ROUNDDOWN(IF($C8=1,料金元データ!H24,IF($C8=2,料金元データ!H31,IF($C8=3,料金元データ!H38,IF($C8=4,料金元データ!H45,IF($C8=5,料金元データ!H52,IF($C8=6,料金元データ!H59))))))*(1-$J$1),-1)</f>
        <v>0</v>
      </c>
      <c r="I8" s="84">
        <f>ROUNDDOWN(IF($C8=1,料金元データ!I24,IF($C8=2,料金元データ!I31,IF($C8=3,料金元データ!I38,IF($C8=4,料金元データ!I45,IF($C8=5,料金元データ!I52,IF($C8=6,料金元データ!I59))))))*(1-$J$1),-1)</f>
        <v>0</v>
      </c>
      <c r="J8" s="84">
        <f>ROUNDDOWN(IF($C8=1,料金元データ!J24,IF($C8=2,料金元データ!J31,IF($C8=3,料金元データ!J38,IF($C8=4,料金元データ!J45,IF($C8=5,料金元データ!J52,IF($C8=6,料金元データ!J59))))))*(1-$J$1),-1)</f>
        <v>0</v>
      </c>
      <c r="K8" s="84">
        <f>ROUNDDOWN(IF($C8=1,料金元データ!K24,IF($C8=2,料金元データ!K31,IF($C8=3,料金元データ!K38,IF($C8=4,料金元データ!K45,IF($C8=5,料金元データ!K52,IF($C8=6,料金元データ!K59))))))*(1-$J$1),-1)</f>
        <v>0</v>
      </c>
      <c r="L8" s="84">
        <f>ROUNDDOWN(IF($C8=1,料金元データ!L24,IF($C8=2,料金元データ!L31,IF($C8=3,料金元データ!L38,IF($C8=4,料金元データ!L45,IF($C8=5,料金元データ!L52,IF($C8=6,料金元データ!L59))))))*(1-$J$1),-1)</f>
        <v>0</v>
      </c>
      <c r="M8" s="84">
        <f>ROUNDDOWN(IF($C8=1,料金元データ!M24,IF($C8=2,料金元データ!M31,IF($C8=3,料金元データ!M38,IF($C8=4,料金元データ!M45,IF($C8=5,料金元データ!M52,IF($C8=6,料金元データ!M59))))))*(1-$J$1),-1)</f>
        <v>0</v>
      </c>
      <c r="N8" s="84">
        <f>ROUNDDOWN(IF($C8=1,料金元データ!N24,IF($C8=2,料金元データ!N31,IF($C8=3,料金元データ!N38,IF($C8=4,料金元データ!N45,IF($C8=5,料金元データ!N52,IF($C8=6,料金元データ!N59))))))*(1-$J$1),-1)</f>
        <v>0</v>
      </c>
      <c r="O8" s="84">
        <f>ROUNDDOWN(IF($C8=1,料金元データ!O24,IF($C8=2,料金元データ!O31,IF($C8=3,料金元データ!O38,IF($C8=4,料金元データ!O45,IF($C8=5,料金元データ!O52,IF($C8=6,料金元データ!O59))))))*(1-$J$1),-1)</f>
        <v>0</v>
      </c>
      <c r="P8" s="84">
        <f>ROUNDDOWN(IF($C8=1,料金元データ!P24,IF($C8=2,料金元データ!P31,IF($C8=3,料金元データ!P38,IF($C8=4,料金元データ!P45,IF($C8=5,料金元データ!P52,IF($C8=6,料金元データ!P59))))))*(1-$J$1),-1)</f>
        <v>0</v>
      </c>
      <c r="Q8" s="84">
        <f>ROUNDDOWN(IF($C8=1,料金元データ!Q24,IF($C8=2,料金元データ!Q31,IF($C8=3,料金元データ!Q38,IF($C8=4,料金元データ!Q45,IF($C8=5,料金元データ!Q52,IF($C8=6,料金元データ!Q59))))))*(1-$J$1),-1)</f>
        <v>0</v>
      </c>
      <c r="R8" s="84">
        <f>ROUNDDOWN(IF($C8=1,料金元データ!R24,IF($C8=2,料金元データ!R31,IF($C8=3,料金元データ!R38,IF($C8=4,料金元データ!R45,IF($C8=5,料金元データ!R52,IF($C8=6,料金元データ!R59))))))*(1-$J$1),-1)</f>
        <v>0</v>
      </c>
      <c r="S8" s="84">
        <f>ROUNDDOWN(IF($C8=1,料金元データ!S24,IF($C8=2,料金元データ!S31,IF($C8=3,料金元データ!S38,IF($C8=4,料金元データ!S45,IF($C8=5,料金元データ!S52,IF($C8=6,料金元データ!S59))))))*(1-$J$1),-1)</f>
        <v>0</v>
      </c>
      <c r="T8" s="84">
        <f>ROUNDDOWN(IF($C8=1,料金元データ!T24,IF($C8=2,料金元データ!T31,IF($C8=3,料金元データ!T38,IF($C8=4,料金元データ!T45,IF($C8=5,料金元データ!T52,IF($C8=6,料金元データ!T59))))))*(1-$J$1),-1)</f>
        <v>0</v>
      </c>
      <c r="U8" s="84">
        <f>ROUNDDOWN(IF($C8=1,料金元データ!U24,IF($C8=2,料金元データ!U31,IF($C8=3,料金元データ!U38,IF($C8=4,料金元データ!U45,IF($C8=5,料金元データ!U52,IF($C8=6,料金元データ!U59))))))*(1-$J$1),-1)</f>
        <v>0</v>
      </c>
      <c r="V8" s="84">
        <f>ROUNDDOWN(IF($C8=1,料金元データ!V24,IF($C8=2,料金元データ!V31,IF($C8=3,料金元データ!V38,IF($C8=4,料金元データ!V45,IF($C8=5,料金元データ!V52,IF($C8=6,料金元データ!V59))))))*(1-$J$1),-1)</f>
        <v>0</v>
      </c>
      <c r="W8" s="84">
        <f>ROUNDDOWN(IF($C8=1,料金元データ!W24,IF($C8=2,料金元データ!W31,IF($C8=3,料金元データ!W38,IF($C8=4,料金元データ!W45,IF($C8=5,料金元データ!W52,IF($C8=6,料金元データ!W59))))))*(1-$J$1),-1)</f>
        <v>0</v>
      </c>
      <c r="X8" s="84">
        <f>ROUNDDOWN(IF($C8=1,料金元データ!X24,IF($C8=2,料金元データ!X31,IF($C8=3,料金元データ!X38,IF($C8=4,料金元データ!X45,IF($C8=5,料金元データ!X52,IF($C8=6,料金元データ!X59))))))*(1-$J$1),-1)</f>
        <v>0</v>
      </c>
      <c r="Y8" s="84">
        <f>ROUNDDOWN(IF($C8=1,料金元データ!Y24,IF($C8=2,料金元データ!Y31,IF($C8=3,料金元データ!Y38,IF($C8=4,料金元データ!Y45,IF($C8=5,料金元データ!Y52,IF($C8=6,料金元データ!Y59))))))*(1-$J$1),-1)</f>
        <v>0</v>
      </c>
      <c r="Z8" s="84">
        <f>ROUNDDOWN(IF($C8=1,料金元データ!Z24,IF($C8=2,料金元データ!Z31,IF($C8=3,料金元データ!Z38,IF($C8=4,料金元データ!Z45,IF($C8=5,料金元データ!Z52,IF($C8=6,料金元データ!Z59))))))*(1-$J$1),-1)</f>
        <v>0</v>
      </c>
      <c r="AA8" s="84">
        <f>ROUNDDOWN(IF($C8=1,料金元データ!AA24,IF($C8=2,料金元データ!AA31,IF($C8=3,料金元データ!AA38,IF($C8=4,料金元データ!AA45,IF($C8=5,料金元データ!AA52,IF($C8=6,料金元データ!AA59))))))*(1-$J$1),-1)</f>
        <v>0</v>
      </c>
      <c r="AB8" s="84">
        <f>ROUNDDOWN(IF($C8=1,料金元データ!AB24,IF($C8=2,料金元データ!AB31,IF($C8=3,料金元データ!AB38,IF($C8=4,料金元データ!AB45,IF($C8=5,料金元データ!AB52,IF($C8=6,料金元データ!AB59))))))*(1-$J$1),-1)</f>
        <v>0</v>
      </c>
      <c r="AC8" s="84">
        <f>ROUNDDOWN(IF($C8=1,料金元データ!AC24,IF($C8=2,料金元データ!AC31,IF($C8=3,料金元データ!AC38,IF($C8=4,料金元データ!AC45,IF($C8=5,料金元データ!AC52,IF($C8=6,料金元データ!AC59))))))*(1-$J$1),-1)</f>
        <v>0</v>
      </c>
      <c r="AD8" s="84">
        <f>ROUNDDOWN(IF($C8=1,料金元データ!AD24,IF($C8=2,料金元データ!AD31,IF($C8=3,料金元データ!AD38,IF($C8=4,料金元データ!AD45,IF($C8=5,料金元データ!AD52,IF($C8=6,料金元データ!AD59))))))*(1-$J$1),-1)</f>
        <v>0</v>
      </c>
      <c r="AE8" s="84">
        <f>ROUNDDOWN(IF($C8=1,料金元データ!AE24,IF($C8=2,料金元データ!AE31,IF($C8=3,料金元データ!AE38,IF($C8=4,料金元データ!AE45,IF($C8=5,料金元データ!AE52,IF($C8=6,料金元データ!AE59))))))*(1-$J$1),-1)</f>
        <v>0</v>
      </c>
      <c r="AF8" s="84">
        <f>ROUNDDOWN(IF($C8=1,料金元データ!AF24,IF($C8=2,料金元データ!AF31,IF($C8=3,料金元データ!AF38,IF($C8=4,料金元データ!AF45,IF($C8=5,料金元データ!AF52,IF($C8=6,料金元データ!AF59))))))*(1-$J$1),-1)</f>
        <v>0</v>
      </c>
      <c r="AG8" s="19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2:55" s="10" customFormat="1" ht="14.25" customHeight="1" thickBot="1" x14ac:dyDescent="0.25">
      <c r="B9" s="68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2:55" s="10" customFormat="1" ht="14.25" customHeight="1" thickBot="1" x14ac:dyDescent="0.25">
      <c r="B10" s="68"/>
      <c r="C10" s="22">
        <f>B10-1</f>
        <v>-1</v>
      </c>
      <c r="D10" s="325" t="s">
        <v>56</v>
      </c>
      <c r="E10" s="325"/>
      <c r="F10" s="315" t="s">
        <v>141</v>
      </c>
      <c r="G10" s="316"/>
      <c r="H10" s="317"/>
      <c r="I10" s="43" t="s">
        <v>1</v>
      </c>
      <c r="J10" s="86">
        <f>VLOOKUP(F10,料金元データ!$B$2:$C$17,2,FALSE)</f>
        <v>0.1</v>
      </c>
    </row>
    <row r="11" spans="2:55" s="10" customFormat="1" ht="14.25" customHeight="1" x14ac:dyDescent="0.2">
      <c r="B11" s="14" t="s">
        <v>2</v>
      </c>
      <c r="C11" s="15" t="s">
        <v>3</v>
      </c>
      <c r="D11" s="72" t="s">
        <v>4</v>
      </c>
      <c r="E11" s="11" t="s">
        <v>5</v>
      </c>
      <c r="F11" s="12" t="s">
        <v>6</v>
      </c>
      <c r="G11" s="12" t="s">
        <v>7</v>
      </c>
      <c r="H11" s="12" t="s">
        <v>8</v>
      </c>
      <c r="I11" s="11" t="s">
        <v>9</v>
      </c>
      <c r="J11" s="12" t="s">
        <v>10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15</v>
      </c>
      <c r="P11" s="11" t="s">
        <v>16</v>
      </c>
      <c r="Q11" s="11" t="s">
        <v>17</v>
      </c>
      <c r="R11" s="11" t="s">
        <v>18</v>
      </c>
      <c r="S11" s="11" t="s">
        <v>19</v>
      </c>
      <c r="T11" s="11" t="s">
        <v>20</v>
      </c>
      <c r="U11" s="11" t="s">
        <v>21</v>
      </c>
      <c r="V11" s="11" t="s">
        <v>22</v>
      </c>
      <c r="W11" s="71" t="s">
        <v>23</v>
      </c>
      <c r="X11" s="72" t="s">
        <v>24</v>
      </c>
      <c r="Y11" s="11" t="s">
        <v>25</v>
      </c>
      <c r="Z11" s="11" t="s">
        <v>26</v>
      </c>
      <c r="AA11" s="11" t="s">
        <v>27</v>
      </c>
      <c r="AB11" s="11" t="s">
        <v>28</v>
      </c>
      <c r="AC11" s="107" t="s">
        <v>29</v>
      </c>
      <c r="AD11" s="11" t="s">
        <v>137</v>
      </c>
      <c r="AE11" s="11" t="s">
        <v>138</v>
      </c>
      <c r="AF11" s="107" t="s">
        <v>139</v>
      </c>
    </row>
    <row r="12" spans="2:55" s="10" customFormat="1" ht="14.25" customHeight="1" x14ac:dyDescent="0.2">
      <c r="B12" s="82" t="str">
        <f>カレンダー!B3</f>
        <v>ラグジュアリープールヴィラ</v>
      </c>
      <c r="C12" s="83">
        <v>2</v>
      </c>
      <c r="D12" s="85">
        <f>ROUNDDOWN(IF($C12=1,料金元データ!D19,IF($C12=2,料金元データ!D26,IF($C12=3,料金元データ!D33,IF($C12=4,料金元データ!D40,IF($C12=5,料金元データ!D47,IF($C12=6,料金元データ!D54))))))*(1-$J$10),-1)</f>
        <v>27450</v>
      </c>
      <c r="E12" s="85">
        <f>ROUNDDOWN(IF($C12=1,料金元データ!E19,IF($C12=2,料金元データ!E26,IF($C12=3,料金元データ!E33,IF($C12=4,料金元データ!E40,IF($C12=5,料金元データ!E47,IF($C12=6,料金元データ!E54))))))*(1-$J$10),-1)</f>
        <v>35550</v>
      </c>
      <c r="F12" s="85">
        <f>ROUNDDOWN(IF($C12=1,料金元データ!F19,IF($C12=2,料金元データ!F26,IF($C12=3,料金元データ!F33,IF($C12=4,料金元データ!F40,IF($C12=5,料金元データ!F47,IF($C12=6,料金元データ!F54))))))*(1-$J$10),-1)</f>
        <v>37800</v>
      </c>
      <c r="G12" s="85">
        <f>ROUNDDOWN(IF($C12=1,料金元データ!G19,IF($C12=2,料金元データ!G26,IF($C12=3,料金元データ!G33,IF($C12=4,料金元データ!G40,IF($C12=5,料金元データ!G47,IF($C12=6,料金元データ!G54))))))*(1-$J$10),-1)</f>
        <v>40320</v>
      </c>
      <c r="H12" s="85">
        <f>ROUNDDOWN(IF($C12=1,料金元データ!H19,IF($C12=2,料金元データ!H26,IF($C12=3,料金元データ!H33,IF($C12=4,料金元データ!H40,IF($C12=5,料金元データ!H47,IF($C12=6,料金元データ!H54))))))*(1-$J$10),-1)</f>
        <v>43200</v>
      </c>
      <c r="I12" s="85">
        <f>ROUNDDOWN(IF($C12=1,料金元データ!I19,IF($C12=2,料金元データ!I26,IF($C12=3,料金元データ!I33,IF($C12=4,料金元データ!I40,IF($C12=5,料金元データ!I47,IF($C12=6,料金元データ!I54))))))*(1-$J$10),-1)</f>
        <v>47250</v>
      </c>
      <c r="J12" s="85">
        <f>ROUNDDOWN(IF($C12=1,料金元データ!J19,IF($C12=2,料金元データ!J26,IF($C12=3,料金元データ!J33,IF($C12=4,料金元データ!J40,IF($C12=5,料金元データ!J47,IF($C12=6,料金元データ!J54))))))*(1-$J$10),-1)</f>
        <v>48600</v>
      </c>
      <c r="K12" s="85">
        <f>ROUNDDOWN(IF($C12=1,料金元データ!K19,IF($C12=2,料金元データ!K26,IF($C12=3,料金元データ!K33,IF($C12=4,料金元データ!K40,IF($C12=5,料金元データ!K47,IF($C12=6,料金元データ!K54))))))*(1-$J$10),-1)</f>
        <v>50850</v>
      </c>
      <c r="L12" s="85">
        <f>ROUNDDOWN(IF($C12=1,料金元データ!L19,IF($C12=2,料金元データ!L26,IF($C12=3,料金元データ!L33,IF($C12=4,料金元データ!L40,IF($C12=5,料金元データ!L47,IF($C12=6,料金元データ!L54))))))*(1-$J$10),-1)</f>
        <v>53820</v>
      </c>
      <c r="M12" s="85">
        <f>ROUNDDOWN(IF($C12=1,料金元データ!M19,IF($C12=2,料金元データ!M26,IF($C12=3,料金元データ!M33,IF($C12=4,料金元データ!M40,IF($C12=5,料金元データ!M47,IF($C12=6,料金元データ!M54))))))*(1-$J$10),-1)</f>
        <v>56250</v>
      </c>
      <c r="N12" s="85">
        <f>ROUNDDOWN(IF($C12=1,料金元データ!N19,IF($C12=2,料金元データ!N26,IF($C12=3,料金元データ!N33,IF($C12=4,料金元データ!N40,IF($C12=5,料金元データ!N47,IF($C12=6,料金元データ!N54))))))*(1-$J$10),-1)</f>
        <v>58050</v>
      </c>
      <c r="O12" s="85">
        <f>ROUNDDOWN(IF($C12=1,料金元データ!O19,IF($C12=2,料金元データ!O26,IF($C12=3,料金元データ!O33,IF($C12=4,料金元データ!O40,IF($C12=5,料金元データ!O47,IF($C12=6,料金元データ!O54))))))*(1-$J$10),-1)</f>
        <v>60300</v>
      </c>
      <c r="P12" s="85">
        <f>ROUNDDOWN(IF($C12=1,料金元データ!P19,IF($C12=2,料金元データ!P26,IF($C12=3,料金元データ!P33,IF($C12=4,料金元データ!P40,IF($C12=5,料金元データ!P47,IF($C12=6,料金元データ!P54))))))*(1-$J$10),-1)</f>
        <v>63450</v>
      </c>
      <c r="Q12" s="85">
        <f>ROUNDDOWN(IF($C12=1,料金元データ!Q19,IF($C12=2,料金元データ!Q26,IF($C12=3,料金元データ!Q33,IF($C12=4,料金元データ!Q40,IF($C12=5,料金元データ!Q47,IF($C12=6,料金元データ!Q54))))))*(1-$J$10),-1)</f>
        <v>65700</v>
      </c>
      <c r="R12" s="85">
        <f>ROUNDDOWN(IF($C12=1,料金元データ!R19,IF($C12=2,料金元データ!R26,IF($C12=3,料金元データ!R33,IF($C12=4,料金元データ!R40,IF($C12=5,料金元データ!R47,IF($C12=6,料金元データ!R54))))))*(1-$J$10),-1)</f>
        <v>67500</v>
      </c>
      <c r="S12" s="85">
        <f>ROUNDDOWN(IF($C12=1,料金元データ!S19,IF($C12=2,料金元データ!S26,IF($C12=3,料金元データ!S33,IF($C12=4,料金元データ!S40,IF($C12=5,料金元データ!S47,IF($C12=6,料金元データ!S54))))))*(1-$J$10),-1)</f>
        <v>68850</v>
      </c>
      <c r="T12" s="85">
        <f>ROUNDDOWN(IF($C12=1,料金元データ!T19,IF($C12=2,料金元データ!T26,IF($C12=3,料金元データ!T33,IF($C12=4,料金元データ!T40,IF($C12=5,料金元データ!T47,IF($C12=6,料金元データ!T54))))))*(1-$J$10),-1)</f>
        <v>72630</v>
      </c>
      <c r="U12" s="85">
        <f>ROUNDDOWN(IF($C12=1,料金元データ!U19,IF($C12=2,料金元データ!U26,IF($C12=3,料金元データ!U33,IF($C12=4,料金元データ!U40,IF($C12=5,料金元データ!U47,IF($C12=6,料金元データ!U54))))))*(1-$J$10),-1)</f>
        <v>77040</v>
      </c>
      <c r="V12" s="85">
        <f>ROUNDDOWN(IF($C12=1,料金元データ!V19,IF($C12=2,料金元データ!V26,IF($C12=3,料金元データ!V33,IF($C12=4,料金元データ!V40,IF($C12=5,料金元データ!V47,IF($C12=6,料金元データ!V54))))))*(1-$J$10),-1)</f>
        <v>82800</v>
      </c>
      <c r="W12" s="85">
        <f>ROUNDDOWN(IF($C12=1,料金元データ!W19,IF($C12=2,料金元データ!W26,IF($C12=3,料金元データ!W33,IF($C12=4,料金元データ!W40,IF($C12=5,料金元データ!W47,IF($C12=6,料金元データ!W54))))))*(1-$J$10),-1)</f>
        <v>85500</v>
      </c>
      <c r="X12" s="85">
        <f>ROUNDDOWN(IF($C12=1,料金元データ!X19,IF($C12=2,料金元データ!X26,IF($C12=3,料金元データ!X33,IF($C12=4,料金元データ!X40,IF($C12=5,料金元データ!X47,IF($C12=6,料金元データ!X54))))))*(1-$J$10),-1)</f>
        <v>94500</v>
      </c>
      <c r="Y12" s="85">
        <f>ROUNDDOWN(IF($C12=1,料金元データ!Y19,IF($C12=2,料金元データ!Y26,IF($C12=3,料金元データ!Y33,IF($C12=4,料金元データ!Y40,IF($C12=5,料金元データ!Y47,IF($C12=6,料金元データ!Y54))))))*(1-$J$10),-1)</f>
        <v>105300</v>
      </c>
      <c r="Z12" s="85">
        <f>ROUNDDOWN(IF($C12=1,料金元データ!Z19,IF($C12=2,料金元データ!Z26,IF($C12=3,料金元データ!Z33,IF($C12=4,料金元データ!Z40,IF($C12=5,料金元データ!Z47,IF($C12=6,料金元データ!Z54))))))*(1-$J$10),-1)</f>
        <v>118800</v>
      </c>
      <c r="AA12" s="85">
        <f>ROUNDDOWN(IF($C12=1,料金元データ!AA19,IF($C12=2,料金元データ!AA26,IF($C12=3,料金元データ!AA33,IF($C12=4,料金元データ!AA40,IF($C12=5,料金元データ!AA47,IF($C12=6,料金元データ!AA54))))))*(1-$J$10),-1)</f>
        <v>136800</v>
      </c>
      <c r="AB12" s="85">
        <f>ROUNDDOWN(IF($C12=1,料金元データ!AB19,IF($C12=2,料金元データ!AB26,IF($C12=3,料金元データ!AB33,IF($C12=4,料金元データ!AB40,IF($C12=5,料金元データ!AB47,IF($C12=6,料金元データ!AB54))))))*(1-$J$10),-1)</f>
        <v>162900</v>
      </c>
      <c r="AC12" s="85">
        <f>ROUNDDOWN(IF($C12=1,料金元データ!AC19,IF($C12=2,料金元データ!AC26,IF($C12=3,料金元データ!AC33,IF($C12=4,料金元データ!AC40,IF($C12=5,料金元データ!AC47,IF($C12=6,料金元データ!AC54))))))*(1-$J$10),-1)</f>
        <v>202500</v>
      </c>
      <c r="AD12" s="85">
        <f>ROUNDDOWN(IF($C12=1,料金元データ!AD19,IF($C12=2,料金元データ!AD26,IF($C12=3,料金元データ!AD33,IF($C12=4,料金元データ!AD40,IF($C12=5,料金元データ!AD47,IF($C12=6,料金元データ!AD54))))))*(1-$J$10),-1)</f>
        <v>0</v>
      </c>
      <c r="AE12" s="85">
        <f>ROUNDDOWN(IF($C12=1,料金元データ!AE19,IF($C12=2,料金元データ!AE26,IF($C12=3,料金元データ!AE33,IF($C12=4,料金元データ!AE40,IF($C12=5,料金元データ!AE47,IF($C12=6,料金元データ!AE54))))))*(1-$J$10),-1)</f>
        <v>0</v>
      </c>
      <c r="AF12" s="85">
        <f>ROUNDDOWN(IF($C12=1,料金元データ!AF19,IF($C12=2,料金元データ!AF26,IF($C12=3,料金元データ!AF33,IF($C12=4,料金元データ!AF40,IF($C12=5,料金元データ!AF47,IF($C12=6,料金元データ!AF54))))))*(1-$J$10),-1)</f>
        <v>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2:55" s="10" customFormat="1" ht="14.25" customHeight="1" x14ac:dyDescent="0.2">
      <c r="B13" s="82" t="str">
        <f>カレンダー!B4</f>
        <v>with SAUNA</v>
      </c>
      <c r="C13" s="83">
        <v>2</v>
      </c>
      <c r="D13" s="85">
        <f>ROUNDDOWN(IF($C13=1,料金元データ!D20,IF($C13=2,料金元データ!D27,IF($C13=3,料金元データ!D34,IF($C13=4,料金元データ!D41,IF($C13=5,料金元データ!D48,IF($C13=6,料金元データ!D55))))))*(1-$J$10),-1)</f>
        <v>36450</v>
      </c>
      <c r="E13" s="85">
        <f>ROUNDDOWN(IF($C13=1,料金元データ!E20,IF($C13=2,料金元データ!E27,IF($C13=3,料金元データ!E34,IF($C13=4,料金元データ!E41,IF($C13=5,料金元データ!E48,IF($C13=6,料金元データ!E55))))))*(1-$J$10),-1)</f>
        <v>44550</v>
      </c>
      <c r="F13" s="85">
        <f>ROUNDDOWN(IF($C13=1,料金元データ!F20,IF($C13=2,料金元データ!F27,IF($C13=3,料金元データ!F34,IF($C13=4,料金元データ!F41,IF($C13=5,料金元データ!F48,IF($C13=6,料金元データ!F55))))))*(1-$J$10),-1)</f>
        <v>46800</v>
      </c>
      <c r="G13" s="85">
        <f>ROUNDDOWN(IF($C13=1,料金元データ!G20,IF($C13=2,料金元データ!G27,IF($C13=3,料金元データ!G34,IF($C13=4,料金元データ!G41,IF($C13=5,料金元データ!G48,IF($C13=6,料金元データ!G55))))))*(1-$J$10),-1)</f>
        <v>49320</v>
      </c>
      <c r="H13" s="85">
        <f>ROUNDDOWN(IF($C13=1,料金元データ!H20,IF($C13=2,料金元データ!H27,IF($C13=3,料金元データ!H34,IF($C13=4,料金元データ!H41,IF($C13=5,料金元データ!H48,IF($C13=6,料金元データ!H55))))))*(1-$J$10),-1)</f>
        <v>52200</v>
      </c>
      <c r="I13" s="85">
        <f>ROUNDDOWN(IF($C13=1,料金元データ!I20,IF($C13=2,料金元データ!I27,IF($C13=3,料金元データ!I34,IF($C13=4,料金元データ!I41,IF($C13=5,料金元データ!I48,IF($C13=6,料金元データ!I55))))))*(1-$J$10),-1)</f>
        <v>56250</v>
      </c>
      <c r="J13" s="85">
        <f>ROUNDDOWN(IF($C13=1,料金元データ!J20,IF($C13=2,料金元データ!J27,IF($C13=3,料金元データ!J34,IF($C13=4,料金元データ!J41,IF($C13=5,料金元データ!J48,IF($C13=6,料金元データ!J55))))))*(1-$J$10),-1)</f>
        <v>57600</v>
      </c>
      <c r="K13" s="85">
        <f>ROUNDDOWN(IF($C13=1,料金元データ!K20,IF($C13=2,料金元データ!K27,IF($C13=3,料金元データ!K34,IF($C13=4,料金元データ!K41,IF($C13=5,料金元データ!K48,IF($C13=6,料金元データ!K55))))))*(1-$J$10),-1)</f>
        <v>59850</v>
      </c>
      <c r="L13" s="85">
        <f>ROUNDDOWN(IF($C13=1,料金元データ!L20,IF($C13=2,料金元データ!L27,IF($C13=3,料金元データ!L34,IF($C13=4,料金元データ!L41,IF($C13=5,料金元データ!L48,IF($C13=6,料金元データ!L55))))))*(1-$J$10),-1)</f>
        <v>62820</v>
      </c>
      <c r="M13" s="85">
        <f>ROUNDDOWN(IF($C13=1,料金元データ!M20,IF($C13=2,料金元データ!M27,IF($C13=3,料金元データ!M34,IF($C13=4,料金元データ!M41,IF($C13=5,料金元データ!M48,IF($C13=6,料金元データ!M55))))))*(1-$J$10),-1)</f>
        <v>65250</v>
      </c>
      <c r="N13" s="85">
        <f>ROUNDDOWN(IF($C13=1,料金元データ!N20,IF($C13=2,料金元データ!N27,IF($C13=3,料金元データ!N34,IF($C13=4,料金元データ!N41,IF($C13=5,料金元データ!N48,IF($C13=6,料金元データ!N55))))))*(1-$J$10),-1)</f>
        <v>67050</v>
      </c>
      <c r="O13" s="85">
        <f>ROUNDDOWN(IF($C13=1,料金元データ!O20,IF($C13=2,料金元データ!O27,IF($C13=3,料金元データ!O34,IF($C13=4,料金元データ!O41,IF($C13=5,料金元データ!O48,IF($C13=6,料金元データ!O55))))))*(1-$J$10),-1)</f>
        <v>69300</v>
      </c>
      <c r="P13" s="85">
        <f>ROUNDDOWN(IF($C13=1,料金元データ!P20,IF($C13=2,料金元データ!P27,IF($C13=3,料金元データ!P34,IF($C13=4,料金元データ!P41,IF($C13=5,料金元データ!P48,IF($C13=6,料金元データ!P55))))))*(1-$J$10),-1)</f>
        <v>72450</v>
      </c>
      <c r="Q13" s="85">
        <f>ROUNDDOWN(IF($C13=1,料金元データ!Q20,IF($C13=2,料金元データ!Q27,IF($C13=3,料金元データ!Q34,IF($C13=4,料金元データ!Q41,IF($C13=5,料金元データ!Q48,IF($C13=6,料金元データ!Q55))))))*(1-$J$10),-1)</f>
        <v>74700</v>
      </c>
      <c r="R13" s="85">
        <f>ROUNDDOWN(IF($C13=1,料金元データ!R20,IF($C13=2,料金元データ!R27,IF($C13=3,料金元データ!R34,IF($C13=4,料金元データ!R41,IF($C13=5,料金元データ!R48,IF($C13=6,料金元データ!R55))))))*(1-$J$10),-1)</f>
        <v>76500</v>
      </c>
      <c r="S13" s="85">
        <f>ROUNDDOWN(IF($C13=1,料金元データ!S20,IF($C13=2,料金元データ!S27,IF($C13=3,料金元データ!S34,IF($C13=4,料金元データ!S41,IF($C13=5,料金元データ!S48,IF($C13=6,料金元データ!S55))))))*(1-$J$10),-1)</f>
        <v>77850</v>
      </c>
      <c r="T13" s="85">
        <f>ROUNDDOWN(IF($C13=1,料金元データ!T20,IF($C13=2,料金元データ!T27,IF($C13=3,料金元データ!T34,IF($C13=4,料金元データ!T41,IF($C13=5,料金元データ!T48,IF($C13=6,料金元データ!T55))))))*(1-$J$10),-1)</f>
        <v>81630</v>
      </c>
      <c r="U13" s="85">
        <f>ROUNDDOWN(IF($C13=1,料金元データ!U20,IF($C13=2,料金元データ!U27,IF($C13=3,料金元データ!U34,IF($C13=4,料金元データ!U41,IF($C13=5,料金元データ!U48,IF($C13=6,料金元データ!U55))))))*(1-$J$10),-1)</f>
        <v>86040</v>
      </c>
      <c r="V13" s="85">
        <f>ROUNDDOWN(IF($C13=1,料金元データ!V20,IF($C13=2,料金元データ!V27,IF($C13=3,料金元データ!V34,IF($C13=4,料金元データ!V41,IF($C13=5,料金元データ!V48,IF($C13=6,料金元データ!V55))))))*(1-$J$10),-1)</f>
        <v>91800</v>
      </c>
      <c r="W13" s="85">
        <f>ROUNDDOWN(IF($C13=1,料金元データ!W20,IF($C13=2,料金元データ!W27,IF($C13=3,料金元データ!W34,IF($C13=4,料金元データ!W41,IF($C13=5,料金元データ!W48,IF($C13=6,料金元データ!W55))))))*(1-$J$10),-1)</f>
        <v>94500</v>
      </c>
      <c r="X13" s="85">
        <f>ROUNDDOWN(IF($C13=1,料金元データ!X20,IF($C13=2,料金元データ!X27,IF($C13=3,料金元データ!X34,IF($C13=4,料金元データ!X41,IF($C13=5,料金元データ!X48,IF($C13=6,料金元データ!X55))))))*(1-$J$10),-1)</f>
        <v>103500</v>
      </c>
      <c r="Y13" s="85">
        <f>ROUNDDOWN(IF($C13=1,料金元データ!Y20,IF($C13=2,料金元データ!Y27,IF($C13=3,料金元データ!Y34,IF($C13=4,料金元データ!Y41,IF($C13=5,料金元データ!Y48,IF($C13=6,料金元データ!Y55))))))*(1-$J$10),-1)</f>
        <v>114300</v>
      </c>
      <c r="Z13" s="85">
        <f>ROUNDDOWN(IF($C13=1,料金元データ!Z20,IF($C13=2,料金元データ!Z27,IF($C13=3,料金元データ!Z34,IF($C13=4,料金元データ!Z41,IF($C13=5,料金元データ!Z48,IF($C13=6,料金元データ!Z55))))))*(1-$J$10),-1)</f>
        <v>127800</v>
      </c>
      <c r="AA13" s="85">
        <f>ROUNDDOWN(IF($C13=1,料金元データ!AA20,IF($C13=2,料金元データ!AA27,IF($C13=3,料金元データ!AA34,IF($C13=4,料金元データ!AA41,IF($C13=5,料金元データ!AA48,IF($C13=6,料金元データ!AA55))))))*(1-$J$10),-1)</f>
        <v>145800</v>
      </c>
      <c r="AB13" s="85">
        <f>ROUNDDOWN(IF($C13=1,料金元データ!AB20,IF($C13=2,料金元データ!AB27,IF($C13=3,料金元データ!AB34,IF($C13=4,料金元データ!AB41,IF($C13=5,料金元データ!AB48,IF($C13=6,料金元データ!AB55))))))*(1-$J$10),-1)</f>
        <v>171900</v>
      </c>
      <c r="AC13" s="85">
        <f>ROUNDDOWN(IF($C13=1,料金元データ!AC20,IF($C13=2,料金元データ!AC27,IF($C13=3,料金元データ!AC34,IF($C13=4,料金元データ!AC41,IF($C13=5,料金元データ!AC48,IF($C13=6,料金元データ!AC55))))))*(1-$J$10),-1)</f>
        <v>211500</v>
      </c>
      <c r="AD13" s="85">
        <f>ROUNDDOWN(IF($C13=1,料金元データ!AD20,IF($C13=2,料金元データ!AD27,IF($C13=3,料金元データ!AD34,IF($C13=4,料金元データ!AD41,IF($C13=5,料金元データ!AD48,IF($C13=6,料金元データ!AD55))))))*(1-$J$10),-1)</f>
        <v>0</v>
      </c>
      <c r="AE13" s="85">
        <f>ROUNDDOWN(IF($C13=1,料金元データ!AE20,IF($C13=2,料金元データ!AE27,IF($C13=3,料金元データ!AE34,IF($C13=4,料金元データ!AE41,IF($C13=5,料金元データ!AE48,IF($C13=6,料金元データ!AE55))))))*(1-$J$10),-1)</f>
        <v>0</v>
      </c>
      <c r="AF13" s="85">
        <f>ROUNDDOWN(IF($C13=1,料金元データ!AF20,IF($C13=2,料金元データ!AF27,IF($C13=3,料金元データ!AF34,IF($C13=4,料金元データ!AF41,IF($C13=5,料金元データ!AF48,IF($C13=6,料金元データ!AF55))))))*(1-$J$10),-1)</f>
        <v>0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2:55" s="10" customFormat="1" ht="14.25" hidden="1" customHeight="1" x14ac:dyDescent="0.2">
      <c r="B14" s="82">
        <f>カレンダー!B5</f>
        <v>0</v>
      </c>
      <c r="C14" s="83">
        <v>2</v>
      </c>
      <c r="D14" s="85">
        <f>ROUNDDOWN(IF($C14=1,料金元データ!D21,IF($C14=2,料金元データ!D28,IF($C14=3,料金元データ!D35,IF($C14=4,料金元データ!D42,IF($C14=5,料金元データ!D49,IF($C14=6,料金元データ!D56))))))*(1-$J$10),-1)</f>
        <v>0</v>
      </c>
      <c r="E14" s="85">
        <f>ROUNDDOWN(IF($C14=1,料金元データ!E21,IF($C14=2,料金元データ!E28,IF($C14=3,料金元データ!E35,IF($C14=4,料金元データ!E42,IF($C14=5,料金元データ!E49,IF($C14=6,料金元データ!E56))))))*(1-$J$10),-1)</f>
        <v>0</v>
      </c>
      <c r="F14" s="85">
        <f>ROUNDDOWN(IF($C14=1,料金元データ!F21,IF($C14=2,料金元データ!F28,IF($C14=3,料金元データ!F35,IF($C14=4,料金元データ!F42,IF($C14=5,料金元データ!F49,IF($C14=6,料金元データ!F56))))))*(1-$J$10),-1)</f>
        <v>0</v>
      </c>
      <c r="G14" s="85">
        <f>ROUNDDOWN(IF($C14=1,料金元データ!G21,IF($C14=2,料金元データ!G28,IF($C14=3,料金元データ!G35,IF($C14=4,料金元データ!G42,IF($C14=5,料金元データ!G49,IF($C14=6,料金元データ!G56))))))*(1-$J$10),-1)</f>
        <v>0</v>
      </c>
      <c r="H14" s="85">
        <f>ROUNDDOWN(IF($C14=1,料金元データ!H21,IF($C14=2,料金元データ!H28,IF($C14=3,料金元データ!H35,IF($C14=4,料金元データ!H42,IF($C14=5,料金元データ!H49,IF($C14=6,料金元データ!H56))))))*(1-$J$10),-1)</f>
        <v>0</v>
      </c>
      <c r="I14" s="85">
        <f>ROUNDDOWN(IF($C14=1,料金元データ!I21,IF($C14=2,料金元データ!I28,IF($C14=3,料金元データ!I35,IF($C14=4,料金元データ!I42,IF($C14=5,料金元データ!I49,IF($C14=6,料金元データ!I56))))))*(1-$J$10),-1)</f>
        <v>0</v>
      </c>
      <c r="J14" s="85">
        <f>ROUNDDOWN(IF($C14=1,料金元データ!J21,IF($C14=2,料金元データ!J28,IF($C14=3,料金元データ!J35,IF($C14=4,料金元データ!J42,IF($C14=5,料金元データ!J49,IF($C14=6,料金元データ!J56))))))*(1-$J$10),-1)</f>
        <v>0</v>
      </c>
      <c r="K14" s="85">
        <f>ROUNDDOWN(IF($C14=1,料金元データ!K21,IF($C14=2,料金元データ!K28,IF($C14=3,料金元データ!K35,IF($C14=4,料金元データ!K42,IF($C14=5,料金元データ!K49,IF($C14=6,料金元データ!K56))))))*(1-$J$10),-1)</f>
        <v>0</v>
      </c>
      <c r="L14" s="85">
        <f>ROUNDDOWN(IF($C14=1,料金元データ!L21,IF($C14=2,料金元データ!L28,IF($C14=3,料金元データ!L35,IF($C14=4,料金元データ!L42,IF($C14=5,料金元データ!L49,IF($C14=6,料金元データ!L56))))))*(1-$J$10),-1)</f>
        <v>0</v>
      </c>
      <c r="M14" s="85">
        <f>ROUNDDOWN(IF($C14=1,料金元データ!M21,IF($C14=2,料金元データ!M28,IF($C14=3,料金元データ!M35,IF($C14=4,料金元データ!M42,IF($C14=5,料金元データ!M49,IF($C14=6,料金元データ!M56))))))*(1-$J$10),-1)</f>
        <v>0</v>
      </c>
      <c r="N14" s="85">
        <f>ROUNDDOWN(IF($C14=1,料金元データ!N21,IF($C14=2,料金元データ!N28,IF($C14=3,料金元データ!N35,IF($C14=4,料金元データ!N42,IF($C14=5,料金元データ!N49,IF($C14=6,料金元データ!N56))))))*(1-$J$10),-1)</f>
        <v>0</v>
      </c>
      <c r="O14" s="85">
        <f>ROUNDDOWN(IF($C14=1,料金元データ!O21,IF($C14=2,料金元データ!O28,IF($C14=3,料金元データ!O35,IF($C14=4,料金元データ!O42,IF($C14=5,料金元データ!O49,IF($C14=6,料金元データ!O56))))))*(1-$J$10),-1)</f>
        <v>0</v>
      </c>
      <c r="P14" s="85">
        <f>ROUNDDOWN(IF($C14=1,料金元データ!P21,IF($C14=2,料金元データ!P28,IF($C14=3,料金元データ!P35,IF($C14=4,料金元データ!P42,IF($C14=5,料金元データ!P49,IF($C14=6,料金元データ!P56))))))*(1-$J$10),-1)</f>
        <v>0</v>
      </c>
      <c r="Q14" s="85">
        <f>ROUNDDOWN(IF($C14=1,料金元データ!Q21,IF($C14=2,料金元データ!Q28,IF($C14=3,料金元データ!Q35,IF($C14=4,料金元データ!Q42,IF($C14=5,料金元データ!Q49,IF($C14=6,料金元データ!Q56))))))*(1-$J$10),-1)</f>
        <v>0</v>
      </c>
      <c r="R14" s="85">
        <f>ROUNDDOWN(IF($C14=1,料金元データ!R21,IF($C14=2,料金元データ!R28,IF($C14=3,料金元データ!R35,IF($C14=4,料金元データ!R42,IF($C14=5,料金元データ!R49,IF($C14=6,料金元データ!R56))))))*(1-$J$10),-1)</f>
        <v>0</v>
      </c>
      <c r="S14" s="85">
        <f>ROUNDDOWN(IF($C14=1,料金元データ!S21,IF($C14=2,料金元データ!S28,IF($C14=3,料金元データ!S35,IF($C14=4,料金元データ!S42,IF($C14=5,料金元データ!S49,IF($C14=6,料金元データ!S56))))))*(1-$J$10),-1)</f>
        <v>0</v>
      </c>
      <c r="T14" s="85">
        <f>ROUNDDOWN(IF($C14=1,料金元データ!T21,IF($C14=2,料金元データ!T28,IF($C14=3,料金元データ!T35,IF($C14=4,料金元データ!T42,IF($C14=5,料金元データ!T49,IF($C14=6,料金元データ!T56))))))*(1-$J$10),-1)</f>
        <v>0</v>
      </c>
      <c r="U14" s="85">
        <f>ROUNDDOWN(IF($C14=1,料金元データ!U21,IF($C14=2,料金元データ!U28,IF($C14=3,料金元データ!U35,IF($C14=4,料金元データ!U42,IF($C14=5,料金元データ!U49,IF($C14=6,料金元データ!U56))))))*(1-$J$10),-1)</f>
        <v>0</v>
      </c>
      <c r="V14" s="85">
        <f>ROUNDDOWN(IF($C14=1,料金元データ!V21,IF($C14=2,料金元データ!V28,IF($C14=3,料金元データ!V35,IF($C14=4,料金元データ!V42,IF($C14=5,料金元データ!V49,IF($C14=6,料金元データ!V56))))))*(1-$J$10),-1)</f>
        <v>0</v>
      </c>
      <c r="W14" s="85">
        <f>ROUNDDOWN(IF($C14=1,料金元データ!W21,IF($C14=2,料金元データ!W28,IF($C14=3,料金元データ!W35,IF($C14=4,料金元データ!W42,IF($C14=5,料金元データ!W49,IF($C14=6,料金元データ!W56))))))*(1-$J$10),-1)</f>
        <v>0</v>
      </c>
      <c r="X14" s="85">
        <f>ROUNDDOWN(IF($C14=1,料金元データ!X21,IF($C14=2,料金元データ!X28,IF($C14=3,料金元データ!X35,IF($C14=4,料金元データ!X42,IF($C14=5,料金元データ!X49,IF($C14=6,料金元データ!X56))))))*(1-$J$10),-1)</f>
        <v>0</v>
      </c>
      <c r="Y14" s="85">
        <f>ROUNDDOWN(IF($C14=1,料金元データ!Y21,IF($C14=2,料金元データ!Y28,IF($C14=3,料金元データ!Y35,IF($C14=4,料金元データ!Y42,IF($C14=5,料金元データ!Y49,IF($C14=6,料金元データ!Y56))))))*(1-$J$10),-1)</f>
        <v>0</v>
      </c>
      <c r="Z14" s="85">
        <f>ROUNDDOWN(IF($C14=1,料金元データ!Z21,IF($C14=2,料金元データ!Z28,IF($C14=3,料金元データ!Z35,IF($C14=4,料金元データ!Z42,IF($C14=5,料金元データ!Z49,IF($C14=6,料金元データ!Z56))))))*(1-$J$10),-1)</f>
        <v>0</v>
      </c>
      <c r="AA14" s="85">
        <f>ROUNDDOWN(IF($C14=1,料金元データ!AA21,IF($C14=2,料金元データ!AA28,IF($C14=3,料金元データ!AA35,IF($C14=4,料金元データ!AA42,IF($C14=5,料金元データ!AA49,IF($C14=6,料金元データ!AA56))))))*(1-$J$10),-1)</f>
        <v>0</v>
      </c>
      <c r="AB14" s="85">
        <f>ROUNDDOWN(IF($C14=1,料金元データ!AB21,IF($C14=2,料金元データ!AB28,IF($C14=3,料金元データ!AB35,IF($C14=4,料金元データ!AB42,IF($C14=5,料金元データ!AB49,IF($C14=6,料金元データ!AB56))))))*(1-$J$10),-1)</f>
        <v>0</v>
      </c>
      <c r="AC14" s="85">
        <f>ROUNDDOWN(IF($C14=1,料金元データ!AC21,IF($C14=2,料金元データ!AC28,IF($C14=3,料金元データ!AC35,IF($C14=4,料金元データ!AC42,IF($C14=5,料金元データ!AC49,IF($C14=6,料金元データ!AC56))))))*(1-$J$10),-1)</f>
        <v>0</v>
      </c>
      <c r="AD14" s="85">
        <f>ROUNDDOWN(IF($C14=1,料金元データ!AD21,IF($C14=2,料金元データ!AD28,IF($C14=3,料金元データ!AD35,IF($C14=4,料金元データ!AD42,IF($C14=5,料金元データ!AD49,IF($C14=6,料金元データ!AD56))))))*(1-$J$10),-1)</f>
        <v>0</v>
      </c>
      <c r="AE14" s="85">
        <f>ROUNDDOWN(IF($C14=1,料金元データ!AE21,IF($C14=2,料金元データ!AE28,IF($C14=3,料金元データ!AE35,IF($C14=4,料金元データ!AE42,IF($C14=5,料金元データ!AE49,IF($C14=6,料金元データ!AE56))))))*(1-$J$10),-1)</f>
        <v>0</v>
      </c>
      <c r="AF14" s="85">
        <f>ROUNDDOWN(IF($C14=1,料金元データ!AF21,IF($C14=2,料金元データ!AF28,IF($C14=3,料金元データ!AF35,IF($C14=4,料金元データ!AF42,IF($C14=5,料金元データ!AF49,IF($C14=6,料金元データ!AF56))))))*(1-$J$10),-1)</f>
        <v>0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2:55" s="10" customFormat="1" ht="14.25" hidden="1" customHeight="1" x14ac:dyDescent="0.2">
      <c r="B15" s="82">
        <f>カレンダー!B6</f>
        <v>0</v>
      </c>
      <c r="C15" s="83">
        <v>2</v>
      </c>
      <c r="D15" s="85">
        <f>ROUNDDOWN(IF($C15=1,料金元データ!D22,IF($C15=2,料金元データ!D29,IF($C15=3,料金元データ!D36,IF($C15=4,料金元データ!D43,IF($C15=5,料金元データ!D50,IF($C15=6,料金元データ!D57))))))*(1-$J$10),-1)</f>
        <v>0</v>
      </c>
      <c r="E15" s="85">
        <f>ROUNDDOWN(IF($C15=1,料金元データ!E22,IF($C15=2,料金元データ!E29,IF($C15=3,料金元データ!E36,IF($C15=4,料金元データ!E43,IF($C15=5,料金元データ!E50,IF($C15=6,料金元データ!E57))))))*(1-$J$10),-1)</f>
        <v>0</v>
      </c>
      <c r="F15" s="85">
        <f>ROUNDDOWN(IF($C15=1,料金元データ!F22,IF($C15=2,料金元データ!F29,IF($C15=3,料金元データ!F36,IF($C15=4,料金元データ!F43,IF($C15=5,料金元データ!F50,IF($C15=6,料金元データ!F57))))))*(1-$J$10),-1)</f>
        <v>0</v>
      </c>
      <c r="G15" s="85">
        <f>ROUNDDOWN(IF($C15=1,料金元データ!G22,IF($C15=2,料金元データ!G29,IF($C15=3,料金元データ!G36,IF($C15=4,料金元データ!G43,IF($C15=5,料金元データ!G50,IF($C15=6,料金元データ!G57))))))*(1-$J$10),-1)</f>
        <v>0</v>
      </c>
      <c r="H15" s="85">
        <f>ROUNDDOWN(IF($C15=1,料金元データ!H22,IF($C15=2,料金元データ!H29,IF($C15=3,料金元データ!H36,IF($C15=4,料金元データ!H43,IF($C15=5,料金元データ!H50,IF($C15=6,料金元データ!H57))))))*(1-$J$10),-1)</f>
        <v>0</v>
      </c>
      <c r="I15" s="85">
        <f>ROUNDDOWN(IF($C15=1,料金元データ!I22,IF($C15=2,料金元データ!I29,IF($C15=3,料金元データ!I36,IF($C15=4,料金元データ!I43,IF($C15=5,料金元データ!I50,IF($C15=6,料金元データ!I57))))))*(1-$J$10),-1)</f>
        <v>0</v>
      </c>
      <c r="J15" s="85">
        <f>ROUNDDOWN(IF($C15=1,料金元データ!J22,IF($C15=2,料金元データ!J29,IF($C15=3,料金元データ!J36,IF($C15=4,料金元データ!J43,IF($C15=5,料金元データ!J50,IF($C15=6,料金元データ!J57))))))*(1-$J$10),-1)</f>
        <v>0</v>
      </c>
      <c r="K15" s="85">
        <f>ROUNDDOWN(IF($C15=1,料金元データ!K22,IF($C15=2,料金元データ!K29,IF($C15=3,料金元データ!K36,IF($C15=4,料金元データ!K43,IF($C15=5,料金元データ!K50,IF($C15=6,料金元データ!K57))))))*(1-$J$10),-1)</f>
        <v>0</v>
      </c>
      <c r="L15" s="85">
        <f>ROUNDDOWN(IF($C15=1,料金元データ!L22,IF($C15=2,料金元データ!L29,IF($C15=3,料金元データ!L36,IF($C15=4,料金元データ!L43,IF($C15=5,料金元データ!L50,IF($C15=6,料金元データ!L57))))))*(1-$J$10),-1)</f>
        <v>0</v>
      </c>
      <c r="M15" s="85">
        <f>ROUNDDOWN(IF($C15=1,料金元データ!M22,IF($C15=2,料金元データ!M29,IF($C15=3,料金元データ!M36,IF($C15=4,料金元データ!M43,IF($C15=5,料金元データ!M50,IF($C15=6,料金元データ!M57))))))*(1-$J$10),-1)</f>
        <v>0</v>
      </c>
      <c r="N15" s="85">
        <f>ROUNDDOWN(IF($C15=1,料金元データ!N22,IF($C15=2,料金元データ!N29,IF($C15=3,料金元データ!N36,IF($C15=4,料金元データ!N43,IF($C15=5,料金元データ!N50,IF($C15=6,料金元データ!N57))))))*(1-$J$10),-1)</f>
        <v>0</v>
      </c>
      <c r="O15" s="85">
        <f>ROUNDDOWN(IF($C15=1,料金元データ!O22,IF($C15=2,料金元データ!O29,IF($C15=3,料金元データ!O36,IF($C15=4,料金元データ!O43,IF($C15=5,料金元データ!O50,IF($C15=6,料金元データ!O57))))))*(1-$J$10),-1)</f>
        <v>0</v>
      </c>
      <c r="P15" s="85">
        <f>ROUNDDOWN(IF($C15=1,料金元データ!P22,IF($C15=2,料金元データ!P29,IF($C15=3,料金元データ!P36,IF($C15=4,料金元データ!P43,IF($C15=5,料金元データ!P50,IF($C15=6,料金元データ!P57))))))*(1-$J$10),-1)</f>
        <v>0</v>
      </c>
      <c r="Q15" s="85">
        <f>ROUNDDOWN(IF($C15=1,料金元データ!Q22,IF($C15=2,料金元データ!Q29,IF($C15=3,料金元データ!Q36,IF($C15=4,料金元データ!Q43,IF($C15=5,料金元データ!Q50,IF($C15=6,料金元データ!Q57))))))*(1-$J$10),-1)</f>
        <v>0</v>
      </c>
      <c r="R15" s="85">
        <f>ROUNDDOWN(IF($C15=1,料金元データ!R22,IF($C15=2,料金元データ!R29,IF($C15=3,料金元データ!R36,IF($C15=4,料金元データ!R43,IF($C15=5,料金元データ!R50,IF($C15=6,料金元データ!R57))))))*(1-$J$10),-1)</f>
        <v>0</v>
      </c>
      <c r="S15" s="85">
        <f>ROUNDDOWN(IF($C15=1,料金元データ!S22,IF($C15=2,料金元データ!S29,IF($C15=3,料金元データ!S36,IF($C15=4,料金元データ!S43,IF($C15=5,料金元データ!S50,IF($C15=6,料金元データ!S57))))))*(1-$J$10),-1)</f>
        <v>0</v>
      </c>
      <c r="T15" s="85">
        <f>ROUNDDOWN(IF($C15=1,料金元データ!T22,IF($C15=2,料金元データ!T29,IF($C15=3,料金元データ!T36,IF($C15=4,料金元データ!T43,IF($C15=5,料金元データ!T50,IF($C15=6,料金元データ!T57))))))*(1-$J$10),-1)</f>
        <v>0</v>
      </c>
      <c r="U15" s="85">
        <f>ROUNDDOWN(IF($C15=1,料金元データ!U22,IF($C15=2,料金元データ!U29,IF($C15=3,料金元データ!U36,IF($C15=4,料金元データ!U43,IF($C15=5,料金元データ!U50,IF($C15=6,料金元データ!U57))))))*(1-$J$10),-1)</f>
        <v>0</v>
      </c>
      <c r="V15" s="85">
        <f>ROUNDDOWN(IF($C15=1,料金元データ!V22,IF($C15=2,料金元データ!V29,IF($C15=3,料金元データ!V36,IF($C15=4,料金元データ!V43,IF($C15=5,料金元データ!V50,IF($C15=6,料金元データ!V57))))))*(1-$J$10),-1)</f>
        <v>0</v>
      </c>
      <c r="W15" s="85">
        <f>ROUNDDOWN(IF($C15=1,料金元データ!W22,IF($C15=2,料金元データ!W29,IF($C15=3,料金元データ!W36,IF($C15=4,料金元データ!W43,IF($C15=5,料金元データ!W50,IF($C15=6,料金元データ!W57))))))*(1-$J$10),-1)</f>
        <v>0</v>
      </c>
      <c r="X15" s="85">
        <f>ROUNDDOWN(IF($C15=1,料金元データ!X22,IF($C15=2,料金元データ!X29,IF($C15=3,料金元データ!X36,IF($C15=4,料金元データ!X43,IF($C15=5,料金元データ!X50,IF($C15=6,料金元データ!X57))))))*(1-$J$10),-1)</f>
        <v>0</v>
      </c>
      <c r="Y15" s="85">
        <f>ROUNDDOWN(IF($C15=1,料金元データ!Y22,IF($C15=2,料金元データ!Y29,IF($C15=3,料金元データ!Y36,IF($C15=4,料金元データ!Y43,IF($C15=5,料金元データ!Y50,IF($C15=6,料金元データ!Y57))))))*(1-$J$10),-1)</f>
        <v>0</v>
      </c>
      <c r="Z15" s="85">
        <f>ROUNDDOWN(IF($C15=1,料金元データ!Z22,IF($C15=2,料金元データ!Z29,IF($C15=3,料金元データ!Z36,IF($C15=4,料金元データ!Z43,IF($C15=5,料金元データ!Z50,IF($C15=6,料金元データ!Z57))))))*(1-$J$10),-1)</f>
        <v>0</v>
      </c>
      <c r="AA15" s="85">
        <f>ROUNDDOWN(IF($C15=1,料金元データ!AA22,IF($C15=2,料金元データ!AA29,IF($C15=3,料金元データ!AA36,IF($C15=4,料金元データ!AA43,IF($C15=5,料金元データ!AA50,IF($C15=6,料金元データ!AA57))))))*(1-$J$10),-1)</f>
        <v>0</v>
      </c>
      <c r="AB15" s="85">
        <f>ROUNDDOWN(IF($C15=1,料金元データ!AB22,IF($C15=2,料金元データ!AB29,IF($C15=3,料金元データ!AB36,IF($C15=4,料金元データ!AB43,IF($C15=5,料金元データ!AB50,IF($C15=6,料金元データ!AB57))))))*(1-$J$10),-1)</f>
        <v>0</v>
      </c>
      <c r="AC15" s="85">
        <f>ROUNDDOWN(IF($C15=1,料金元データ!AC22,IF($C15=2,料金元データ!AC29,IF($C15=3,料金元データ!AC36,IF($C15=4,料金元データ!AC43,IF($C15=5,料金元データ!AC50,IF($C15=6,料金元データ!AC57))))))*(1-$J$10),-1)</f>
        <v>0</v>
      </c>
      <c r="AD15" s="85">
        <f>ROUNDDOWN(IF($C15=1,料金元データ!AD22,IF($C15=2,料金元データ!AD29,IF($C15=3,料金元データ!AD36,IF($C15=4,料金元データ!AD43,IF($C15=5,料金元データ!AD50,IF($C15=6,料金元データ!AD57))))))*(1-$J$10),-1)</f>
        <v>0</v>
      </c>
      <c r="AE15" s="85">
        <f>ROUNDDOWN(IF($C15=1,料金元データ!AE22,IF($C15=2,料金元データ!AE29,IF($C15=3,料金元データ!AE36,IF($C15=4,料金元データ!AE43,IF($C15=5,料金元データ!AE50,IF($C15=6,料金元データ!AE57))))))*(1-$J$10),-1)</f>
        <v>0</v>
      </c>
      <c r="AF15" s="85">
        <f>ROUNDDOWN(IF($C15=1,料金元データ!AF22,IF($C15=2,料金元データ!AF29,IF($C15=3,料金元データ!AF36,IF($C15=4,料金元データ!AF43,IF($C15=5,料金元データ!AF50,IF($C15=6,料金元データ!AF57))))))*(1-$J$10),-1)</f>
        <v>0</v>
      </c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2:55" s="10" customFormat="1" ht="14.25" hidden="1" customHeight="1" x14ac:dyDescent="0.2">
      <c r="B16" s="82">
        <f>カレンダー!B7</f>
        <v>0</v>
      </c>
      <c r="C16" s="83">
        <v>3</v>
      </c>
      <c r="D16" s="85">
        <f>ROUNDDOWN(IF($C16=1,料金元データ!D23,IF($C16=2,料金元データ!D30,IF($C16=3,料金元データ!D37,IF($C16=4,料金元データ!D44,IF($C16=5,料金元データ!D51,IF($C16=6,料金元データ!D58))))))*(1-$J$10),-1)</f>
        <v>0</v>
      </c>
      <c r="E16" s="85">
        <f>ROUNDDOWN(IF($C16=1,料金元データ!E23,IF($C16=2,料金元データ!E30,IF($C16=3,料金元データ!E37,IF($C16=4,料金元データ!E44,IF($C16=5,料金元データ!E51,IF($C16=6,料金元データ!E58))))))*(1-$J$10),-1)</f>
        <v>0</v>
      </c>
      <c r="F16" s="85">
        <f>ROUNDDOWN(IF($C16=1,料金元データ!F23,IF($C16=2,料金元データ!F30,IF($C16=3,料金元データ!F37,IF($C16=4,料金元データ!F44,IF($C16=5,料金元データ!F51,IF($C16=6,料金元データ!F58))))))*(1-$J$10),-1)</f>
        <v>0</v>
      </c>
      <c r="G16" s="85">
        <f>ROUNDDOWN(IF($C16=1,料金元データ!G23,IF($C16=2,料金元データ!G30,IF($C16=3,料金元データ!G37,IF($C16=4,料金元データ!G44,IF($C16=5,料金元データ!G51,IF($C16=6,料金元データ!G58))))))*(1-$J$10),-1)</f>
        <v>0</v>
      </c>
      <c r="H16" s="85">
        <f>ROUNDDOWN(IF($C16=1,料金元データ!H23,IF($C16=2,料金元データ!H30,IF($C16=3,料金元データ!H37,IF($C16=4,料金元データ!H44,IF($C16=5,料金元データ!H51,IF($C16=6,料金元データ!H58))))))*(1-$J$10),-1)</f>
        <v>0</v>
      </c>
      <c r="I16" s="85">
        <f>ROUNDDOWN(IF($C16=1,料金元データ!I23,IF($C16=2,料金元データ!I30,IF($C16=3,料金元データ!I37,IF($C16=4,料金元データ!I44,IF($C16=5,料金元データ!I51,IF($C16=6,料金元データ!I58))))))*(1-$J$10),-1)</f>
        <v>0</v>
      </c>
      <c r="J16" s="85">
        <f>ROUNDDOWN(IF($C16=1,料金元データ!J23,IF($C16=2,料金元データ!J30,IF($C16=3,料金元データ!J37,IF($C16=4,料金元データ!J44,IF($C16=5,料金元データ!J51,IF($C16=6,料金元データ!J58))))))*(1-$J$10),-1)</f>
        <v>0</v>
      </c>
      <c r="K16" s="85">
        <f>ROUNDDOWN(IF($C16=1,料金元データ!K23,IF($C16=2,料金元データ!K30,IF($C16=3,料金元データ!K37,IF($C16=4,料金元データ!K44,IF($C16=5,料金元データ!K51,IF($C16=6,料金元データ!K58))))))*(1-$J$10),-1)</f>
        <v>0</v>
      </c>
      <c r="L16" s="85">
        <f>ROUNDDOWN(IF($C16=1,料金元データ!L23,IF($C16=2,料金元データ!L30,IF($C16=3,料金元データ!L37,IF($C16=4,料金元データ!L44,IF($C16=5,料金元データ!L51,IF($C16=6,料金元データ!L58))))))*(1-$J$10),-1)</f>
        <v>0</v>
      </c>
      <c r="M16" s="85">
        <f>ROUNDDOWN(IF($C16=1,料金元データ!M23,IF($C16=2,料金元データ!M30,IF($C16=3,料金元データ!M37,IF($C16=4,料金元データ!M44,IF($C16=5,料金元データ!M51,IF($C16=6,料金元データ!M58))))))*(1-$J$10),-1)</f>
        <v>0</v>
      </c>
      <c r="N16" s="85">
        <f>ROUNDDOWN(IF($C16=1,料金元データ!N23,IF($C16=2,料金元データ!N30,IF($C16=3,料金元データ!N37,IF($C16=4,料金元データ!N44,IF($C16=5,料金元データ!N51,IF($C16=6,料金元データ!N58))))))*(1-$J$10),-1)</f>
        <v>0</v>
      </c>
      <c r="O16" s="85">
        <f>ROUNDDOWN(IF($C16=1,料金元データ!O23,IF($C16=2,料金元データ!O30,IF($C16=3,料金元データ!O37,IF($C16=4,料金元データ!O44,IF($C16=5,料金元データ!O51,IF($C16=6,料金元データ!O58))))))*(1-$J$10),-1)</f>
        <v>0</v>
      </c>
      <c r="P16" s="85">
        <f>ROUNDDOWN(IF($C16=1,料金元データ!P23,IF($C16=2,料金元データ!P30,IF($C16=3,料金元データ!P37,IF($C16=4,料金元データ!P44,IF($C16=5,料金元データ!P51,IF($C16=6,料金元データ!P58))))))*(1-$J$10),-1)</f>
        <v>0</v>
      </c>
      <c r="Q16" s="85">
        <f>ROUNDDOWN(IF($C16=1,料金元データ!Q23,IF($C16=2,料金元データ!Q30,IF($C16=3,料金元データ!Q37,IF($C16=4,料金元データ!Q44,IF($C16=5,料金元データ!Q51,IF($C16=6,料金元データ!Q58))))))*(1-$J$10),-1)</f>
        <v>0</v>
      </c>
      <c r="R16" s="85">
        <f>ROUNDDOWN(IF($C16=1,料金元データ!R23,IF($C16=2,料金元データ!R30,IF($C16=3,料金元データ!R37,IF($C16=4,料金元データ!R44,IF($C16=5,料金元データ!R51,IF($C16=6,料金元データ!R58))))))*(1-$J$10),-1)</f>
        <v>0</v>
      </c>
      <c r="S16" s="85">
        <f>ROUNDDOWN(IF($C16=1,料金元データ!S23,IF($C16=2,料金元データ!S30,IF($C16=3,料金元データ!S37,IF($C16=4,料金元データ!S44,IF($C16=5,料金元データ!S51,IF($C16=6,料金元データ!S58))))))*(1-$J$10),-1)</f>
        <v>0</v>
      </c>
      <c r="T16" s="85">
        <f>ROUNDDOWN(IF($C16=1,料金元データ!T23,IF($C16=2,料金元データ!T30,IF($C16=3,料金元データ!T37,IF($C16=4,料金元データ!T44,IF($C16=5,料金元データ!T51,IF($C16=6,料金元データ!T58))))))*(1-$J$10),-1)</f>
        <v>0</v>
      </c>
      <c r="U16" s="85">
        <f>ROUNDDOWN(IF($C16=1,料金元データ!U23,IF($C16=2,料金元データ!U30,IF($C16=3,料金元データ!U37,IF($C16=4,料金元データ!U44,IF($C16=5,料金元データ!U51,IF($C16=6,料金元データ!U58))))))*(1-$J$10),-1)</f>
        <v>0</v>
      </c>
      <c r="V16" s="85">
        <f>ROUNDDOWN(IF($C16=1,料金元データ!V23,IF($C16=2,料金元データ!V30,IF($C16=3,料金元データ!V37,IF($C16=4,料金元データ!V44,IF($C16=5,料金元データ!V51,IF($C16=6,料金元データ!V58))))))*(1-$J$10),-1)</f>
        <v>0</v>
      </c>
      <c r="W16" s="85">
        <f>ROUNDDOWN(IF($C16=1,料金元データ!W23,IF($C16=2,料金元データ!W30,IF($C16=3,料金元データ!W37,IF($C16=4,料金元データ!W44,IF($C16=5,料金元データ!W51,IF($C16=6,料金元データ!W58))))))*(1-$J$10),-1)</f>
        <v>0</v>
      </c>
      <c r="X16" s="85">
        <f>ROUNDDOWN(IF($C16=1,料金元データ!X23,IF($C16=2,料金元データ!X30,IF($C16=3,料金元データ!X37,IF($C16=4,料金元データ!X44,IF($C16=5,料金元データ!X51,IF($C16=6,料金元データ!X58))))))*(1-$J$10),-1)</f>
        <v>0</v>
      </c>
      <c r="Y16" s="85">
        <f>ROUNDDOWN(IF($C16=1,料金元データ!Y23,IF($C16=2,料金元データ!Y30,IF($C16=3,料金元データ!Y37,IF($C16=4,料金元データ!Y44,IF($C16=5,料金元データ!Y51,IF($C16=6,料金元データ!Y58))))))*(1-$J$10),-1)</f>
        <v>0</v>
      </c>
      <c r="Z16" s="85">
        <f>ROUNDDOWN(IF($C16=1,料金元データ!Z23,IF($C16=2,料金元データ!Z30,IF($C16=3,料金元データ!Z37,IF($C16=4,料金元データ!Z44,IF($C16=5,料金元データ!Z51,IF($C16=6,料金元データ!Z58))))))*(1-$J$10),-1)</f>
        <v>0</v>
      </c>
      <c r="AA16" s="85">
        <f>ROUNDDOWN(IF($C16=1,料金元データ!AA23,IF($C16=2,料金元データ!AA30,IF($C16=3,料金元データ!AA37,IF($C16=4,料金元データ!AA44,IF($C16=5,料金元データ!AA51,IF($C16=6,料金元データ!AA58))))))*(1-$J$10),-1)</f>
        <v>0</v>
      </c>
      <c r="AB16" s="85">
        <f>ROUNDDOWN(IF($C16=1,料金元データ!AB23,IF($C16=2,料金元データ!AB30,IF($C16=3,料金元データ!AB37,IF($C16=4,料金元データ!AB44,IF($C16=5,料金元データ!AB51,IF($C16=6,料金元データ!AB58))))))*(1-$J$10),-1)</f>
        <v>0</v>
      </c>
      <c r="AC16" s="85">
        <f>ROUNDDOWN(IF($C16=1,料金元データ!AC23,IF($C16=2,料金元データ!AC30,IF($C16=3,料金元データ!AC37,IF($C16=4,料金元データ!AC44,IF($C16=5,料金元データ!AC51,IF($C16=6,料金元データ!AC58))))))*(1-$J$10),-1)</f>
        <v>0</v>
      </c>
      <c r="AD16" s="85">
        <f>ROUNDDOWN(IF($C16=1,料金元データ!AD23,IF($C16=2,料金元データ!AD30,IF($C16=3,料金元データ!AD37,IF($C16=4,料金元データ!AD44,IF($C16=5,料金元データ!AD51,IF($C16=6,料金元データ!AD58))))))*(1-$J$10),-1)</f>
        <v>0</v>
      </c>
      <c r="AE16" s="85">
        <f>ROUNDDOWN(IF($C16=1,料金元データ!AE23,IF($C16=2,料金元データ!AE30,IF($C16=3,料金元データ!AE37,IF($C16=4,料金元データ!AE44,IF($C16=5,料金元データ!AE51,IF($C16=6,料金元データ!AE58))))))*(1-$J$10),-1)</f>
        <v>0</v>
      </c>
      <c r="AF16" s="85">
        <f>ROUNDDOWN(IF($C16=1,料金元データ!AF23,IF($C16=2,料金元データ!AF30,IF($C16=3,料金元データ!AF37,IF($C16=4,料金元データ!AF44,IF($C16=5,料金元データ!AF51,IF($C16=6,料金元データ!AF58))))))*(1-$J$10),-1)</f>
        <v>0</v>
      </c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10" customFormat="1" ht="14.25" hidden="1" customHeight="1" x14ac:dyDescent="0.2">
      <c r="B17" s="82">
        <f>カレンダー!B8</f>
        <v>0</v>
      </c>
      <c r="C17" s="83">
        <v>4</v>
      </c>
      <c r="D17" s="85">
        <f>ROUNDDOWN(IF($C17=1,料金元データ!D24,IF($C17=2,料金元データ!D31,IF($C17=3,料金元データ!D38,IF($C17=4,料金元データ!D45,IF($C17=5,料金元データ!D52,IF($C17=6,料金元データ!D59))))))*(1-$J$10),-1)</f>
        <v>0</v>
      </c>
      <c r="E17" s="85">
        <f>ROUNDDOWN(IF($C17=1,料金元データ!E24,IF($C17=2,料金元データ!E31,IF($C17=3,料金元データ!E38,IF($C17=4,料金元データ!E45,IF($C17=5,料金元データ!E52,IF($C17=6,料金元データ!E59))))))*(1-$J$10),-1)</f>
        <v>0</v>
      </c>
      <c r="F17" s="85">
        <f>ROUNDDOWN(IF($C17=1,料金元データ!F24,IF($C17=2,料金元データ!F31,IF($C17=3,料金元データ!F38,IF($C17=4,料金元データ!F45,IF($C17=5,料金元データ!F52,IF($C17=6,料金元データ!F59))))))*(1-$J$10),-1)</f>
        <v>0</v>
      </c>
      <c r="G17" s="85">
        <f>ROUNDDOWN(IF($C17=1,料金元データ!G24,IF($C17=2,料金元データ!G31,IF($C17=3,料金元データ!G38,IF($C17=4,料金元データ!G45,IF($C17=5,料金元データ!G52,IF($C17=6,料金元データ!G59))))))*(1-$J$10),-1)</f>
        <v>0</v>
      </c>
      <c r="H17" s="85">
        <f>ROUNDDOWN(IF($C17=1,料金元データ!H24,IF($C17=2,料金元データ!H31,IF($C17=3,料金元データ!H38,IF($C17=4,料金元データ!H45,IF($C17=5,料金元データ!H52,IF($C17=6,料金元データ!H59))))))*(1-$J$10),-1)</f>
        <v>0</v>
      </c>
      <c r="I17" s="85">
        <f>ROUNDDOWN(IF($C17=1,料金元データ!I24,IF($C17=2,料金元データ!I31,IF($C17=3,料金元データ!I38,IF($C17=4,料金元データ!I45,IF($C17=5,料金元データ!I52,IF($C17=6,料金元データ!I59))))))*(1-$J$10),-1)</f>
        <v>0</v>
      </c>
      <c r="J17" s="85">
        <f>ROUNDDOWN(IF($C17=1,料金元データ!J24,IF($C17=2,料金元データ!J31,IF($C17=3,料金元データ!J38,IF($C17=4,料金元データ!J45,IF($C17=5,料金元データ!J52,IF($C17=6,料金元データ!J59))))))*(1-$J$10),-1)</f>
        <v>0</v>
      </c>
      <c r="K17" s="85">
        <f>ROUNDDOWN(IF($C17=1,料金元データ!K24,IF($C17=2,料金元データ!K31,IF($C17=3,料金元データ!K38,IF($C17=4,料金元データ!K45,IF($C17=5,料金元データ!K52,IF($C17=6,料金元データ!K59))))))*(1-$J$10),-1)</f>
        <v>0</v>
      </c>
      <c r="L17" s="85">
        <f>ROUNDDOWN(IF($C17=1,料金元データ!L24,IF($C17=2,料金元データ!L31,IF($C17=3,料金元データ!L38,IF($C17=4,料金元データ!L45,IF($C17=5,料金元データ!L52,IF($C17=6,料金元データ!L59))))))*(1-$J$10),-1)</f>
        <v>0</v>
      </c>
      <c r="M17" s="85">
        <f>ROUNDDOWN(IF($C17=1,料金元データ!M24,IF($C17=2,料金元データ!M31,IF($C17=3,料金元データ!M38,IF($C17=4,料金元データ!M45,IF($C17=5,料金元データ!M52,IF($C17=6,料金元データ!M59))))))*(1-$J$10),-1)</f>
        <v>0</v>
      </c>
      <c r="N17" s="85">
        <f>ROUNDDOWN(IF($C17=1,料金元データ!N24,IF($C17=2,料金元データ!N31,IF($C17=3,料金元データ!N38,IF($C17=4,料金元データ!N45,IF($C17=5,料金元データ!N52,IF($C17=6,料金元データ!N59))))))*(1-$J$10),-1)</f>
        <v>0</v>
      </c>
      <c r="O17" s="85">
        <f>ROUNDDOWN(IF($C17=1,料金元データ!O24,IF($C17=2,料金元データ!O31,IF($C17=3,料金元データ!O38,IF($C17=4,料金元データ!O45,IF($C17=5,料金元データ!O52,IF($C17=6,料金元データ!O59))))))*(1-$J$10),-1)</f>
        <v>0</v>
      </c>
      <c r="P17" s="85">
        <f>ROUNDDOWN(IF($C17=1,料金元データ!P24,IF($C17=2,料金元データ!P31,IF($C17=3,料金元データ!P38,IF($C17=4,料金元データ!P45,IF($C17=5,料金元データ!P52,IF($C17=6,料金元データ!P59))))))*(1-$J$10),-1)</f>
        <v>0</v>
      </c>
      <c r="Q17" s="85">
        <f>ROUNDDOWN(IF($C17=1,料金元データ!Q24,IF($C17=2,料金元データ!Q31,IF($C17=3,料金元データ!Q38,IF($C17=4,料金元データ!Q45,IF($C17=5,料金元データ!Q52,IF($C17=6,料金元データ!Q59))))))*(1-$J$10),-1)</f>
        <v>0</v>
      </c>
      <c r="R17" s="85">
        <f>ROUNDDOWN(IF($C17=1,料金元データ!R24,IF($C17=2,料金元データ!R31,IF($C17=3,料金元データ!R38,IF($C17=4,料金元データ!R45,IF($C17=5,料金元データ!R52,IF($C17=6,料金元データ!R59))))))*(1-$J$10),-1)</f>
        <v>0</v>
      </c>
      <c r="S17" s="85">
        <f>ROUNDDOWN(IF($C17=1,料金元データ!S24,IF($C17=2,料金元データ!S31,IF($C17=3,料金元データ!S38,IF($C17=4,料金元データ!S45,IF($C17=5,料金元データ!S52,IF($C17=6,料金元データ!S59))))))*(1-$J$10),-1)</f>
        <v>0</v>
      </c>
      <c r="T17" s="85">
        <f>ROUNDDOWN(IF($C17=1,料金元データ!T24,IF($C17=2,料金元データ!T31,IF($C17=3,料金元データ!T38,IF($C17=4,料金元データ!T45,IF($C17=5,料金元データ!T52,IF($C17=6,料金元データ!T59))))))*(1-$J$10),-1)</f>
        <v>0</v>
      </c>
      <c r="U17" s="85">
        <f>ROUNDDOWN(IF($C17=1,料金元データ!U24,IF($C17=2,料金元データ!U31,IF($C17=3,料金元データ!U38,IF($C17=4,料金元データ!U45,IF($C17=5,料金元データ!U52,IF($C17=6,料金元データ!U59))))))*(1-$J$10),-1)</f>
        <v>0</v>
      </c>
      <c r="V17" s="85">
        <f>ROUNDDOWN(IF($C17=1,料金元データ!V24,IF($C17=2,料金元データ!V31,IF($C17=3,料金元データ!V38,IF($C17=4,料金元データ!V45,IF($C17=5,料金元データ!V52,IF($C17=6,料金元データ!V59))))))*(1-$J$10),-1)</f>
        <v>0</v>
      </c>
      <c r="W17" s="85">
        <f>ROUNDDOWN(IF($C17=1,料金元データ!W24,IF($C17=2,料金元データ!W31,IF($C17=3,料金元データ!W38,IF($C17=4,料金元データ!W45,IF($C17=5,料金元データ!W52,IF($C17=6,料金元データ!W59))))))*(1-$J$10),-1)</f>
        <v>0</v>
      </c>
      <c r="X17" s="85">
        <f>ROUNDDOWN(IF($C17=1,料金元データ!X24,IF($C17=2,料金元データ!X31,IF($C17=3,料金元データ!X38,IF($C17=4,料金元データ!X45,IF($C17=5,料金元データ!X52,IF($C17=6,料金元データ!X59))))))*(1-$J$10),-1)</f>
        <v>0</v>
      </c>
      <c r="Y17" s="85">
        <f>ROUNDDOWN(IF($C17=1,料金元データ!Y24,IF($C17=2,料金元データ!Y31,IF($C17=3,料金元データ!Y38,IF($C17=4,料金元データ!Y45,IF($C17=5,料金元データ!Y52,IF($C17=6,料金元データ!Y59))))))*(1-$J$10),-1)</f>
        <v>0</v>
      </c>
      <c r="Z17" s="85">
        <f>ROUNDDOWN(IF($C17=1,料金元データ!Z24,IF($C17=2,料金元データ!Z31,IF($C17=3,料金元データ!Z38,IF($C17=4,料金元データ!Z45,IF($C17=5,料金元データ!Z52,IF($C17=6,料金元データ!Z59))))))*(1-$J$10),-1)</f>
        <v>0</v>
      </c>
      <c r="AA17" s="85">
        <f>ROUNDDOWN(IF($C17=1,料金元データ!AA24,IF($C17=2,料金元データ!AA31,IF($C17=3,料金元データ!AA38,IF($C17=4,料金元データ!AA45,IF($C17=5,料金元データ!AA52,IF($C17=6,料金元データ!AA59))))))*(1-$J$10),-1)</f>
        <v>0</v>
      </c>
      <c r="AB17" s="85">
        <f>ROUNDDOWN(IF($C17=1,料金元データ!AB24,IF($C17=2,料金元データ!AB31,IF($C17=3,料金元データ!AB38,IF($C17=4,料金元データ!AB45,IF($C17=5,料金元データ!AB52,IF($C17=6,料金元データ!AB59))))))*(1-$J$10),-1)</f>
        <v>0</v>
      </c>
      <c r="AC17" s="85">
        <f>ROUNDDOWN(IF($C17=1,料金元データ!AC24,IF($C17=2,料金元データ!AC31,IF($C17=3,料金元データ!AC38,IF($C17=4,料金元データ!AC45,IF($C17=5,料金元データ!AC52,IF($C17=6,料金元データ!AC59))))))*(1-$J$10),-1)</f>
        <v>0</v>
      </c>
      <c r="AD17" s="85">
        <f>ROUNDDOWN(IF($C17=1,料金元データ!AD24,IF($C17=2,料金元データ!AD31,IF($C17=3,料金元データ!AD38,IF($C17=4,料金元データ!AD45,IF($C17=5,料金元データ!AD52,IF($C17=6,料金元データ!AD59))))))*(1-$J$10),-1)</f>
        <v>0</v>
      </c>
      <c r="AE17" s="85">
        <f>ROUNDDOWN(IF($C17=1,料金元データ!AE24,IF($C17=2,料金元データ!AE31,IF($C17=3,料金元データ!AE38,IF($C17=4,料金元データ!AE45,IF($C17=5,料金元データ!AE52,IF($C17=6,料金元データ!AE59))))))*(1-$J$10),-1)</f>
        <v>0</v>
      </c>
      <c r="AF17" s="85">
        <f>ROUNDDOWN(IF($C17=1,料金元データ!AF24,IF($C17=2,料金元データ!AF31,IF($C17=3,料金元データ!AF38,IF($C17=4,料金元データ!AF45,IF($C17=5,料金元データ!AF52,IF($C17=6,料金元データ!AF59))))))*(1-$J$10),-1)</f>
        <v>0</v>
      </c>
      <c r="AG17" s="19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x14ac:dyDescent="0.2">
      <c r="B18" s="68"/>
      <c r="C18" s="6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55" ht="18" hidden="1" thickBot="1" x14ac:dyDescent="0.25">
      <c r="B19" s="77"/>
      <c r="C19" s="78" t="s">
        <v>57</v>
      </c>
      <c r="D19" s="79">
        <f ca="1">IFERROR(IF((D29-在庫!$B$1+1)&lt;0,0,(D29-在庫!$B$1)+2),"")</f>
        <v>94</v>
      </c>
      <c r="E19" s="79">
        <f ca="1">IFERROR(IF((E29-在庫!$B$1+1)&lt;0,0,(E29-在庫!$B$1)+2),"")</f>
        <v>95</v>
      </c>
      <c r="F19" s="79">
        <f ca="1">IFERROR(IF((F29-在庫!$B$1+1)&lt;0,0,(F29-在庫!$B$1)+2),"")</f>
        <v>96</v>
      </c>
      <c r="G19" s="79">
        <f ca="1">IFERROR(IF((G29-在庫!$B$1+1)&lt;0,0,(G29-在庫!$B$1)+2),"")</f>
        <v>97</v>
      </c>
      <c r="H19" s="79">
        <f ca="1">IFERROR(IF((H29-在庫!$B$1+1)&lt;0,0,(H29-在庫!$B$1)+2),"")</f>
        <v>98</v>
      </c>
      <c r="I19" s="79">
        <f ca="1">IFERROR(IF((I29-在庫!$B$1+1)&lt;0,0,(I29-在庫!$B$1)+2),"")</f>
        <v>99</v>
      </c>
      <c r="J19" s="79">
        <f ca="1">IFERROR(IF((J29-在庫!$B$1+1)&lt;0,0,(J29-在庫!$B$1)+2),"")</f>
        <v>100</v>
      </c>
      <c r="K19" s="79">
        <f ca="1">IFERROR(IF((K29-在庫!$B$1+1)&lt;0,0,(K29-在庫!$B$1)+2),"")</f>
        <v>101</v>
      </c>
      <c r="L19" s="79">
        <f ca="1">IFERROR(IF((L29-在庫!$B$1+1)&lt;0,0,(L29-在庫!$B$1)+2),"")</f>
        <v>102</v>
      </c>
      <c r="M19" s="79">
        <f ca="1">IFERROR(IF((M29-在庫!$B$1+1)&lt;0,0,(M29-在庫!$B$1)+2),"")</f>
        <v>103</v>
      </c>
      <c r="N19" s="79">
        <f ca="1">IFERROR(IF((N29-在庫!$B$1+1)&lt;0,0,(N29-在庫!$B$1)+2),"")</f>
        <v>104</v>
      </c>
      <c r="O19" s="79">
        <f ca="1">IFERROR(IF((O29-在庫!$B$1+1)&lt;0,0,(O29-在庫!$B$1)+2),"")</f>
        <v>105</v>
      </c>
      <c r="P19" s="79">
        <f ca="1">IFERROR(IF((P29-在庫!$B$1+1)&lt;0,0,(P29-在庫!$B$1)+2),"")</f>
        <v>106</v>
      </c>
      <c r="Q19" s="79">
        <f ca="1">IFERROR(IF((Q29-在庫!$B$1+1)&lt;0,0,(Q29-在庫!$B$1)+2),"")</f>
        <v>107</v>
      </c>
      <c r="R19" s="79">
        <f ca="1">IFERROR(IF((R29-在庫!$B$1+1)&lt;0,0,(R29-在庫!$B$1)+2),"")</f>
        <v>108</v>
      </c>
      <c r="S19" s="79">
        <f ca="1">IFERROR(IF((S29-在庫!$B$1+1)&lt;0,0,(S29-在庫!$B$1)+2),"")</f>
        <v>109</v>
      </c>
      <c r="T19" s="79">
        <f ca="1">IFERROR(IF((T29-在庫!$B$1+1)&lt;0,0,(T29-在庫!$B$1)+2),"")</f>
        <v>110</v>
      </c>
      <c r="U19" s="79">
        <f ca="1">IFERROR(IF((U29-在庫!$B$1+1)&lt;0,0,(U29-在庫!$B$1)+2),"")</f>
        <v>111</v>
      </c>
      <c r="V19" s="79">
        <f ca="1">IFERROR(IF((V29-在庫!$B$1+1)&lt;0,0,(V29-在庫!$B$1)+2),"")</f>
        <v>112</v>
      </c>
      <c r="W19" s="79">
        <f ca="1">IFERROR(IF((W29-在庫!$B$1+1)&lt;0,0,(W29-在庫!$B$1)+2),"")</f>
        <v>113</v>
      </c>
      <c r="X19" s="79">
        <f ca="1">IFERROR(IF((X29-在庫!$B$1+1)&lt;0,0,(X29-在庫!$B$1)+2),"")</f>
        <v>114</v>
      </c>
      <c r="Y19" s="79">
        <f ca="1">IFERROR(IF((Y29-在庫!$B$1+1)&lt;0,0,(Y29-在庫!$B$1)+2),"")</f>
        <v>115</v>
      </c>
      <c r="Z19" s="79">
        <f ca="1">IFERROR(IF((Z29-在庫!$B$1+1)&lt;0,0,(Z29-在庫!$B$1)+2),"")</f>
        <v>116</v>
      </c>
      <c r="AA19" s="79">
        <f ca="1">IFERROR(IF((AA29-在庫!$B$1+1)&lt;0,0,(AA29-在庫!$B$1)+2),"")</f>
        <v>117</v>
      </c>
      <c r="AB19" s="79">
        <f ca="1">IFERROR(IF((AB29-在庫!$B$1+1)&lt;0,0,(AB29-在庫!$B$1)+2),"")</f>
        <v>118</v>
      </c>
      <c r="AC19" s="79">
        <f ca="1">IFERROR(IF((AC29-在庫!$B$1+1)&lt;0,0,(AC29-在庫!$B$1)+2),"")</f>
        <v>119</v>
      </c>
      <c r="AD19" s="79">
        <f ca="1">IFERROR(IF((AD29-在庫!$B$1+1)&lt;0,0,(AD29-在庫!$B$1)+2),"")</f>
        <v>120</v>
      </c>
      <c r="AE19" s="79">
        <f ca="1">IFERROR(IF((AE29-在庫!$B$1+1)&lt;0,0,(AE29-在庫!$B$1)+2),"")</f>
        <v>121</v>
      </c>
      <c r="AF19" s="79">
        <f ca="1">IFERROR(IF((AF29-在庫!$B$1+1)&lt;0,0,(AF29-在庫!$B$1)+2),"")</f>
        <v>122</v>
      </c>
      <c r="AG19" s="79">
        <f ca="1">IFERROR(IF((AG29-在庫!$B$1+1)&lt;0,0,(AG29-在庫!$B$1)+2),"")</f>
        <v>123</v>
      </c>
      <c r="AH19" s="79">
        <f ca="1">IFERROR(IF((AH29-在庫!$B$1+1)&lt;0,0,(AH29-在庫!$B$1)+2),"")</f>
        <v>124</v>
      </c>
    </row>
    <row r="20" spans="1:55" ht="17.5" customHeight="1" x14ac:dyDescent="0.2">
      <c r="B20" s="327" t="str">
        <f ca="1">RIGHT(CELL("filename",A1),LEN(CELL("filename",A1))-FIND("]",CELL("filename",A1)))</f>
        <v>2026年2月</v>
      </c>
      <c r="C20" s="180" t="s">
        <v>130</v>
      </c>
      <c r="D20" s="181">
        <f ca="1">IFERROR(INDEX(カレンダーデータ!$I$4:$K$2000,MATCH(D$29,カレンダーデータ!$H$4:$H$2000,0),MATCH($C$20,カレンダーデータ!$I$3:$K$3,0)),"No Data")</f>
        <v>0</v>
      </c>
      <c r="E20" s="181">
        <f ca="1">IFERROR(INDEX(カレンダーデータ!$I$4:$K$2000,MATCH(E$29,カレンダーデータ!$H$4:$H$2000,0),MATCH($C$20,カレンダーデータ!$I$3:$K$3,0)),"No Data")</f>
        <v>0</v>
      </c>
      <c r="F20" s="181">
        <f ca="1">IFERROR(INDEX(カレンダーデータ!$I$4:$K$2000,MATCH(F$29,カレンダーデータ!$H$4:$H$2000,0),MATCH($C$20,カレンダーデータ!$I$3:$K$3,0)),"No Data")</f>
        <v>0</v>
      </c>
      <c r="G20" s="181">
        <f ca="1">IFERROR(INDEX(カレンダーデータ!$I$4:$K$2000,MATCH(G$29,カレンダーデータ!$H$4:$H$2000,0),MATCH($C$20,カレンダーデータ!$I$3:$K$3,0)),"No Data")</f>
        <v>0</v>
      </c>
      <c r="H20" s="181">
        <f ca="1">IFERROR(INDEX(カレンダーデータ!$I$4:$K$2000,MATCH(H$29,カレンダーデータ!$H$4:$H$2000,0),MATCH($C$20,カレンダーデータ!$I$3:$K$3,0)),"No Data")</f>
        <v>0</v>
      </c>
      <c r="I20" s="181">
        <f ca="1">IFERROR(INDEX(カレンダーデータ!$I$4:$K$2000,MATCH(I$29,カレンダーデータ!$H$4:$H$2000,0),MATCH($C$20,カレンダーデータ!$I$3:$K$3,0)),"No Data")</f>
        <v>0</v>
      </c>
      <c r="J20" s="181">
        <f ca="1">IFERROR(INDEX(カレンダーデータ!$I$4:$K$2000,MATCH(J$29,カレンダーデータ!$H$4:$H$2000,0),MATCH($C$20,カレンダーデータ!$I$3:$K$3,0)),"No Data")</f>
        <v>0</v>
      </c>
      <c r="K20" s="181">
        <f ca="1">IFERROR(INDEX(カレンダーデータ!$I$4:$K$2000,MATCH(K$29,カレンダーデータ!$H$4:$H$2000,0),MATCH($C$20,カレンダーデータ!$I$3:$K$3,0)),"No Data")</f>
        <v>0</v>
      </c>
      <c r="L20" s="181">
        <f ca="1">IFERROR(INDEX(カレンダーデータ!$I$4:$K$2000,MATCH(L$29,カレンダーデータ!$H$4:$H$2000,0),MATCH($C$20,カレンダーデータ!$I$3:$K$3,0)),"No Data")</f>
        <v>0</v>
      </c>
      <c r="M20" s="181">
        <f ca="1">IFERROR(INDEX(カレンダーデータ!$I$4:$K$2000,MATCH(M$29,カレンダーデータ!$H$4:$H$2000,0),MATCH($C$20,カレンダーデータ!$I$3:$K$3,0)),"No Data")</f>
        <v>0</v>
      </c>
      <c r="N20" s="181">
        <f ca="1">IFERROR(INDEX(カレンダーデータ!$I$4:$K$2000,MATCH(N$29,カレンダーデータ!$H$4:$H$2000,0),MATCH($C$20,カレンダーデータ!$I$3:$K$3,0)),"No Data")</f>
        <v>0</v>
      </c>
      <c r="O20" s="181">
        <f ca="1">IFERROR(INDEX(カレンダーデータ!$I$4:$K$2000,MATCH(O$29,カレンダーデータ!$H$4:$H$2000,0),MATCH($C$20,カレンダーデータ!$I$3:$K$3,0)),"No Data")</f>
        <v>0</v>
      </c>
      <c r="P20" s="181">
        <f ca="1">IFERROR(INDEX(カレンダーデータ!$I$4:$K$2000,MATCH(P$29,カレンダーデータ!$H$4:$H$2000,0),MATCH($C$20,カレンダーデータ!$I$3:$K$3,0)),"No Data")</f>
        <v>0</v>
      </c>
      <c r="Q20" s="181">
        <f ca="1">IFERROR(INDEX(カレンダーデータ!$I$4:$K$2000,MATCH(Q$29,カレンダーデータ!$H$4:$H$2000,0),MATCH($C$20,カレンダーデータ!$I$3:$K$3,0)),"No Data")</f>
        <v>0</v>
      </c>
      <c r="R20" s="181">
        <f ca="1">IFERROR(INDEX(カレンダーデータ!$I$4:$K$2000,MATCH(R$29,カレンダーデータ!$H$4:$H$2000,0),MATCH($C$20,カレンダーデータ!$I$3:$K$3,0)),"No Data")</f>
        <v>0</v>
      </c>
      <c r="S20" s="181">
        <f ca="1">IFERROR(INDEX(カレンダーデータ!$I$4:$K$2000,MATCH(S$29,カレンダーデータ!$H$4:$H$2000,0),MATCH($C$20,カレンダーデータ!$I$3:$K$3,0)),"No Data")</f>
        <v>0</v>
      </c>
      <c r="T20" s="181">
        <f ca="1">IFERROR(INDEX(カレンダーデータ!$I$4:$K$2000,MATCH(T$29,カレンダーデータ!$H$4:$H$2000,0),MATCH($C$20,カレンダーデータ!$I$3:$K$3,0)),"No Data")</f>
        <v>0</v>
      </c>
      <c r="U20" s="181">
        <f ca="1">IFERROR(INDEX(カレンダーデータ!$I$4:$K$2000,MATCH(U$29,カレンダーデータ!$H$4:$H$2000,0),MATCH($C$20,カレンダーデータ!$I$3:$K$3,0)),"No Data")</f>
        <v>0</v>
      </c>
      <c r="V20" s="181">
        <f ca="1">IFERROR(INDEX(カレンダーデータ!$I$4:$K$2000,MATCH(V$29,カレンダーデータ!$H$4:$H$2000,0),MATCH($C$20,カレンダーデータ!$I$3:$K$3,0)),"No Data")</f>
        <v>0</v>
      </c>
      <c r="W20" s="181">
        <f ca="1">IFERROR(INDEX(カレンダーデータ!$I$4:$K$2000,MATCH(W$29,カレンダーデータ!$H$4:$H$2000,0),MATCH($C$20,カレンダーデータ!$I$3:$K$3,0)),"No Data")</f>
        <v>0</v>
      </c>
      <c r="X20" s="181">
        <f ca="1">IFERROR(INDEX(カレンダーデータ!$I$4:$K$2000,MATCH(X$29,カレンダーデータ!$H$4:$H$2000,0),MATCH($C$20,カレンダーデータ!$I$3:$K$3,0)),"No Data")</f>
        <v>0</v>
      </c>
      <c r="Y20" s="181">
        <f ca="1">IFERROR(INDEX(カレンダーデータ!$I$4:$K$2000,MATCH(Y$29,カレンダーデータ!$H$4:$H$2000,0),MATCH($C$20,カレンダーデータ!$I$3:$K$3,0)),"No Data")</f>
        <v>0</v>
      </c>
      <c r="Z20" s="181">
        <f ca="1">IFERROR(INDEX(カレンダーデータ!$I$4:$K$2000,MATCH(Z$29,カレンダーデータ!$H$4:$H$2000,0),MATCH($C$20,カレンダーデータ!$I$3:$K$3,0)),"No Data")</f>
        <v>0</v>
      </c>
      <c r="AA20" s="181">
        <f ca="1">IFERROR(INDEX(カレンダーデータ!$I$4:$K$2000,MATCH(AA$29,カレンダーデータ!$H$4:$H$2000,0),MATCH($C$20,カレンダーデータ!$I$3:$K$3,0)),"No Data")</f>
        <v>0</v>
      </c>
      <c r="AB20" s="181">
        <f ca="1">IFERROR(INDEX(カレンダーデータ!$I$4:$K$2000,MATCH(AB$29,カレンダーデータ!$H$4:$H$2000,0),MATCH($C$20,カレンダーデータ!$I$3:$K$3,0)),"No Data")</f>
        <v>0</v>
      </c>
      <c r="AC20" s="181">
        <f ca="1">IFERROR(INDEX(カレンダーデータ!$I$4:$K$2000,MATCH(AC$29,カレンダーデータ!$H$4:$H$2000,0),MATCH($C$20,カレンダーデータ!$I$3:$K$3,0)),"No Data")</f>
        <v>0</v>
      </c>
      <c r="AD20" s="181">
        <f ca="1">IFERROR(INDEX(カレンダーデータ!$I$4:$K$2000,MATCH(AD$29,カレンダーデータ!$H$4:$H$2000,0),MATCH($C$20,カレンダーデータ!$I$3:$K$3,0)),"No Data")</f>
        <v>0</v>
      </c>
      <c r="AE20" s="181">
        <f ca="1">IFERROR(INDEX(カレンダーデータ!$I$4:$K$2000,MATCH(AE$29,カレンダーデータ!$H$4:$H$2000,0),MATCH($C$20,カレンダーデータ!$I$3:$K$3,0)),"No Data")</f>
        <v>0</v>
      </c>
      <c r="AF20" s="181">
        <f ca="1">IFERROR(INDEX(カレンダーデータ!$I$4:$K$2000,MATCH(AF$29,カレンダーデータ!$H$4:$H$2000,0),MATCH($C$20,カレンダーデータ!$I$3:$K$3,0)),"No Data")</f>
        <v>0</v>
      </c>
      <c r="AG20" s="181">
        <f ca="1">IFERROR(INDEX(カレンダーデータ!$I$4:$K$2000,MATCH(AG$29,カレンダーデータ!$H$4:$H$2000,0),MATCH($C$20,カレンダーデータ!$I$3:$K$3,0)),"No Data")</f>
        <v>0</v>
      </c>
      <c r="AH20" s="181">
        <f ca="1">IFERROR(INDEX(カレンダーデータ!$I$4:$K$2000,MATCH(AH$29,カレンダーデータ!$H$4:$H$2000,0),MATCH($C$20,カレンダーデータ!$I$3:$K$3,0)),"No Data")</f>
        <v>0</v>
      </c>
      <c r="AI20" s="9"/>
      <c r="AJ20" s="9"/>
      <c r="AK20" s="9"/>
    </row>
    <row r="21" spans="1:55" ht="17.5" customHeight="1" x14ac:dyDescent="0.2">
      <c r="B21" s="327"/>
      <c r="C21" s="180" t="s">
        <v>110</v>
      </c>
      <c r="D21" s="182" t="str">
        <f ca="1">IFERROR(INDEX(カレンダーデータ!$I$4:$K$2000,MATCH(D$29,カレンダーデータ!$H$4:$H$2000,0),MATCH($C$21,カレンダーデータ!$I$3:$K$3,0)),"No Data")</f>
        <v>No Data</v>
      </c>
      <c r="E21" s="182" t="str">
        <f ca="1">IFERROR(INDEX(カレンダーデータ!$I$4:$K$2000,MATCH(E$29,カレンダーデータ!$H$4:$H$2000,0),MATCH($C$21,カレンダーデータ!$I$3:$K$3,0)),"No Data")</f>
        <v>No Data</v>
      </c>
      <c r="F21" s="182" t="str">
        <f ca="1">IFERROR(INDEX(カレンダーデータ!$I$4:$K$2000,MATCH(F$29,カレンダーデータ!$H$4:$H$2000,0),MATCH($C$21,カレンダーデータ!$I$3:$K$3,0)),"No Data")</f>
        <v>No Data</v>
      </c>
      <c r="G21" s="182" t="str">
        <f ca="1">IFERROR(INDEX(カレンダーデータ!$I$4:$K$2000,MATCH(G$29,カレンダーデータ!$H$4:$H$2000,0),MATCH($C$21,カレンダーデータ!$I$3:$K$3,0)),"No Data")</f>
        <v>No Data</v>
      </c>
      <c r="H21" s="182" t="str">
        <f ca="1">IFERROR(INDEX(カレンダーデータ!$I$4:$K$2000,MATCH(H$29,カレンダーデータ!$H$4:$H$2000,0),MATCH($C$21,カレンダーデータ!$I$3:$K$3,0)),"No Data")</f>
        <v>No Data</v>
      </c>
      <c r="I21" s="182" t="str">
        <f ca="1">IFERROR(INDEX(カレンダーデータ!$I$4:$K$2000,MATCH(I$29,カレンダーデータ!$H$4:$H$2000,0),MATCH($C$21,カレンダーデータ!$I$3:$K$3,0)),"No Data")</f>
        <v>No Data</v>
      </c>
      <c r="J21" s="182" t="str">
        <f ca="1">IFERROR(INDEX(カレンダーデータ!$I$4:$K$2000,MATCH(J$29,カレンダーデータ!$H$4:$H$2000,0),MATCH($C$21,カレンダーデータ!$I$3:$K$3,0)),"No Data")</f>
        <v>No Data</v>
      </c>
      <c r="K21" s="182" t="str">
        <f ca="1">IFERROR(INDEX(カレンダーデータ!$I$4:$K$2000,MATCH(K$29,カレンダーデータ!$H$4:$H$2000,0),MATCH($C$21,カレンダーデータ!$I$3:$K$3,0)),"No Data")</f>
        <v>No Data</v>
      </c>
      <c r="L21" s="182" t="str">
        <f ca="1">IFERROR(INDEX(カレンダーデータ!$I$4:$K$2000,MATCH(L$29,カレンダーデータ!$H$4:$H$2000,0),MATCH($C$21,カレンダーデータ!$I$3:$K$3,0)),"No Data")</f>
        <v>No Data</v>
      </c>
      <c r="M21" s="182" t="str">
        <f ca="1">IFERROR(INDEX(カレンダーデータ!$I$4:$K$2000,MATCH(M$29,カレンダーデータ!$H$4:$H$2000,0),MATCH($C$21,カレンダーデータ!$I$3:$K$3,0)),"No Data")</f>
        <v>No Data</v>
      </c>
      <c r="N21" s="182" t="str">
        <f ca="1">IFERROR(INDEX(カレンダーデータ!$I$4:$K$2000,MATCH(N$29,カレンダーデータ!$H$4:$H$2000,0),MATCH($C$21,カレンダーデータ!$I$3:$K$3,0)),"No Data")</f>
        <v>No Data</v>
      </c>
      <c r="O21" s="182" t="str">
        <f ca="1">IFERROR(INDEX(カレンダーデータ!$I$4:$K$2000,MATCH(O$29,カレンダーデータ!$H$4:$H$2000,0),MATCH($C$21,カレンダーデータ!$I$3:$K$3,0)),"No Data")</f>
        <v>No Data</v>
      </c>
      <c r="P21" s="182" t="str">
        <f ca="1">IFERROR(INDEX(カレンダーデータ!$I$4:$K$2000,MATCH(P$29,カレンダーデータ!$H$4:$H$2000,0),MATCH($C$21,カレンダーデータ!$I$3:$K$3,0)),"No Data")</f>
        <v>No Data</v>
      </c>
      <c r="Q21" s="182" t="str">
        <f ca="1">IFERROR(INDEX(カレンダーデータ!$I$4:$K$2000,MATCH(Q$29,カレンダーデータ!$H$4:$H$2000,0),MATCH($C$21,カレンダーデータ!$I$3:$K$3,0)),"No Data")</f>
        <v>No Data</v>
      </c>
      <c r="R21" s="182" t="str">
        <f ca="1">IFERROR(INDEX(カレンダーデータ!$I$4:$K$2000,MATCH(R$29,カレンダーデータ!$H$4:$H$2000,0),MATCH($C$21,カレンダーデータ!$I$3:$K$3,0)),"No Data")</f>
        <v>No Data</v>
      </c>
      <c r="S21" s="182" t="str">
        <f ca="1">IFERROR(INDEX(カレンダーデータ!$I$4:$K$2000,MATCH(S$29,カレンダーデータ!$H$4:$H$2000,0),MATCH($C$21,カレンダーデータ!$I$3:$K$3,0)),"No Data")</f>
        <v>No Data</v>
      </c>
      <c r="T21" s="182" t="str">
        <f ca="1">IFERROR(INDEX(カレンダーデータ!$I$4:$K$2000,MATCH(T$29,カレンダーデータ!$H$4:$H$2000,0),MATCH($C$21,カレンダーデータ!$I$3:$K$3,0)),"No Data")</f>
        <v>No Data</v>
      </c>
      <c r="U21" s="182" t="str">
        <f ca="1">IFERROR(INDEX(カレンダーデータ!$I$4:$K$2000,MATCH(U$29,カレンダーデータ!$H$4:$H$2000,0),MATCH($C$21,カレンダーデータ!$I$3:$K$3,0)),"No Data")</f>
        <v>No Data</v>
      </c>
      <c r="V21" s="182" t="str">
        <f ca="1">IFERROR(INDEX(カレンダーデータ!$I$4:$K$2000,MATCH(V$29,カレンダーデータ!$H$4:$H$2000,0),MATCH($C$21,カレンダーデータ!$I$3:$K$3,0)),"No Data")</f>
        <v>No Data</v>
      </c>
      <c r="W21" s="182" t="str">
        <f ca="1">IFERROR(INDEX(カレンダーデータ!$I$4:$K$2000,MATCH(W$29,カレンダーデータ!$H$4:$H$2000,0),MATCH($C$21,カレンダーデータ!$I$3:$K$3,0)),"No Data")</f>
        <v>No Data</v>
      </c>
      <c r="X21" s="182" t="str">
        <f ca="1">IFERROR(INDEX(カレンダーデータ!$I$4:$K$2000,MATCH(X$29,カレンダーデータ!$H$4:$H$2000,0),MATCH($C$21,カレンダーデータ!$I$3:$K$3,0)),"No Data")</f>
        <v>No Data</v>
      </c>
      <c r="Y21" s="182" t="str">
        <f ca="1">IFERROR(INDEX(カレンダーデータ!$I$4:$K$2000,MATCH(Y$29,カレンダーデータ!$H$4:$H$2000,0),MATCH($C$21,カレンダーデータ!$I$3:$K$3,0)),"No Data")</f>
        <v>No Data</v>
      </c>
      <c r="Z21" s="182" t="str">
        <f ca="1">IFERROR(INDEX(カレンダーデータ!$I$4:$K$2000,MATCH(Z$29,カレンダーデータ!$H$4:$H$2000,0),MATCH($C$21,カレンダーデータ!$I$3:$K$3,0)),"No Data")</f>
        <v>No Data</v>
      </c>
      <c r="AA21" s="182" t="str">
        <f ca="1">IFERROR(INDEX(カレンダーデータ!$I$4:$K$2000,MATCH(AA$29,カレンダーデータ!$H$4:$H$2000,0),MATCH($C$21,カレンダーデータ!$I$3:$K$3,0)),"No Data")</f>
        <v>No Data</v>
      </c>
      <c r="AB21" s="182" t="str">
        <f ca="1">IFERROR(INDEX(カレンダーデータ!$I$4:$K$2000,MATCH(AB$29,カレンダーデータ!$H$4:$H$2000,0),MATCH($C$21,カレンダーデータ!$I$3:$K$3,0)),"No Data")</f>
        <v>No Data</v>
      </c>
      <c r="AC21" s="182" t="str">
        <f ca="1">IFERROR(INDEX(カレンダーデータ!$I$4:$K$2000,MATCH(AC$29,カレンダーデータ!$H$4:$H$2000,0),MATCH($C$21,カレンダーデータ!$I$3:$K$3,0)),"No Data")</f>
        <v>No Data</v>
      </c>
      <c r="AD21" s="182" t="str">
        <f ca="1">IFERROR(INDEX(カレンダーデータ!$I$4:$K$2000,MATCH(AD$29,カレンダーデータ!$H$4:$H$2000,0),MATCH($C$21,カレンダーデータ!$I$3:$K$3,0)),"No Data")</f>
        <v>No Data</v>
      </c>
      <c r="AE21" s="182" t="str">
        <f ca="1">IFERROR(INDEX(カレンダーデータ!$I$4:$K$2000,MATCH(AE$29,カレンダーデータ!$H$4:$H$2000,0),MATCH($C$21,カレンダーデータ!$I$3:$K$3,0)),"No Data")</f>
        <v>No Data</v>
      </c>
      <c r="AF21" s="182" t="str">
        <f ca="1">IFERROR(INDEX(カレンダーデータ!$I$4:$K$2000,MATCH(AF$29,カレンダーデータ!$H$4:$H$2000,0),MATCH($C$21,カレンダーデータ!$I$3:$K$3,0)),"No Data")</f>
        <v>No Data</v>
      </c>
      <c r="AG21" s="182" t="str">
        <f ca="1">IFERROR(INDEX(カレンダーデータ!$I$4:$K$2000,MATCH(AG$29,カレンダーデータ!$H$4:$H$2000,0),MATCH($C$21,カレンダーデータ!$I$3:$K$3,0)),"No Data")</f>
        <v>No Data</v>
      </c>
      <c r="AH21" s="182" t="str">
        <f ca="1">IFERROR(INDEX(カレンダーデータ!$I$4:$K$2000,MATCH(AH$29,カレンダーデータ!$H$4:$H$2000,0),MATCH($C$21,カレンダーデータ!$I$3:$K$3,0)),"No Data")</f>
        <v>No Data</v>
      </c>
      <c r="AI21" s="9"/>
      <c r="AJ21" s="9"/>
      <c r="AK21" s="9"/>
    </row>
    <row r="22" spans="1:55" ht="17.5" customHeight="1" x14ac:dyDescent="0.2">
      <c r="B22" s="327"/>
      <c r="C22" s="180" t="s">
        <v>105</v>
      </c>
      <c r="D22" s="5" t="str">
        <f ca="1">IFERROR(INDEX(カレンダーデータ!$C$4:$C$2000,MATCH(D$29,カレンダーデータ!$B$4:$B$2000,0),MATCH($C$22,カレンダーデータ!$C$3,0)),"")</f>
        <v/>
      </c>
      <c r="E22" s="5" t="str">
        <f ca="1">IFERROR(INDEX(カレンダーデータ!$C$4:$C$2000,MATCH(E$29,カレンダーデータ!$B$4:$B$2000,0),MATCH($C$22,カレンダーデータ!$C$3,0)),"")</f>
        <v/>
      </c>
      <c r="F22" s="5" t="str">
        <f ca="1">IFERROR(INDEX(カレンダーデータ!$C$4:$C$2000,MATCH(F$29,カレンダーデータ!$B$4:$B$2000,0),MATCH($C$22,カレンダーデータ!$C$3,0)),"")</f>
        <v/>
      </c>
      <c r="G22" s="5" t="str">
        <f ca="1">IFERROR(INDEX(カレンダーデータ!$C$4:$C$2000,MATCH(G$29,カレンダーデータ!$B$4:$B$2000,0),MATCH($C$22,カレンダーデータ!$C$3,0)),"")</f>
        <v/>
      </c>
      <c r="H22" s="5" t="str">
        <f ca="1">IFERROR(INDEX(カレンダーデータ!$C$4:$C$2000,MATCH(H$29,カレンダーデータ!$B$4:$B$2000,0),MATCH($C$22,カレンダーデータ!$C$3,0)),"")</f>
        <v/>
      </c>
      <c r="I22" s="5" t="str">
        <f ca="1">IFERROR(INDEX(カレンダーデータ!$C$4:$C$2000,MATCH(I$29,カレンダーデータ!$B$4:$B$2000,0),MATCH($C$22,カレンダーデータ!$C$3,0)),"")</f>
        <v/>
      </c>
      <c r="J22" s="5" t="str">
        <f ca="1">IFERROR(INDEX(カレンダーデータ!$C$4:$C$2000,MATCH(J$29,カレンダーデータ!$B$4:$B$2000,0),MATCH($C$22,カレンダーデータ!$C$3,0)),"")</f>
        <v/>
      </c>
      <c r="K22" s="5" t="str">
        <f ca="1">IFERROR(INDEX(カレンダーデータ!$C$4:$C$2000,MATCH(K$29,カレンダーデータ!$B$4:$B$2000,0),MATCH($C$22,カレンダーデータ!$C$3,0)),"")</f>
        <v/>
      </c>
      <c r="L22" s="5" t="str">
        <f ca="1">IFERROR(INDEX(カレンダーデータ!$C$4:$C$2000,MATCH(L$29,カレンダーデータ!$B$4:$B$2000,0),MATCH($C$22,カレンダーデータ!$C$3,0)),"")</f>
        <v/>
      </c>
      <c r="M22" s="5" t="str">
        <f ca="1">IFERROR(INDEX(カレンダーデータ!$C$4:$C$2000,MATCH(M$29,カレンダーデータ!$B$4:$B$2000,0),MATCH($C$22,カレンダーデータ!$C$3,0)),"")</f>
        <v/>
      </c>
      <c r="N22" s="5" t="str">
        <f ca="1">IFERROR(INDEX(カレンダーデータ!$C$4:$C$2000,MATCH(N$29,カレンダーデータ!$B$4:$B$2000,0),MATCH($C$22,カレンダーデータ!$C$3,0)),"")</f>
        <v>建国記念の日</v>
      </c>
      <c r="O22" s="5" t="str">
        <f ca="1">IFERROR(INDEX(カレンダーデータ!$C$4:$C$2000,MATCH(O$29,カレンダーデータ!$B$4:$B$2000,0),MATCH($C$22,カレンダーデータ!$C$3,0)),"")</f>
        <v/>
      </c>
      <c r="P22" s="5" t="str">
        <f ca="1">IFERROR(INDEX(カレンダーデータ!$C$4:$C$2000,MATCH(P$29,カレンダーデータ!$B$4:$B$2000,0),MATCH($C$22,カレンダーデータ!$C$3,0)),"")</f>
        <v/>
      </c>
      <c r="Q22" s="5" t="str">
        <f ca="1">IFERROR(INDEX(カレンダーデータ!$C$4:$C$2000,MATCH(Q$29,カレンダーデータ!$B$4:$B$2000,0),MATCH($C$22,カレンダーデータ!$C$3,0)),"")</f>
        <v/>
      </c>
      <c r="R22" s="5" t="str">
        <f ca="1">IFERROR(INDEX(カレンダーデータ!$C$4:$C$2000,MATCH(R$29,カレンダーデータ!$B$4:$B$2000,0),MATCH($C$22,カレンダーデータ!$C$3,0)),"")</f>
        <v/>
      </c>
      <c r="S22" s="5" t="str">
        <f ca="1">IFERROR(INDEX(カレンダーデータ!$C$4:$C$2000,MATCH(S$29,カレンダーデータ!$B$4:$B$2000,0),MATCH($C$22,カレンダーデータ!$C$3,0)),"")</f>
        <v/>
      </c>
      <c r="T22" s="5" t="str">
        <f ca="1">IFERROR(INDEX(カレンダーデータ!$C$4:$C$2000,MATCH(T$29,カレンダーデータ!$B$4:$B$2000,0),MATCH($C$22,カレンダーデータ!$C$3,0)),"")</f>
        <v/>
      </c>
      <c r="U22" s="5" t="str">
        <f ca="1">IFERROR(INDEX(カレンダーデータ!$C$4:$C$2000,MATCH(U$29,カレンダーデータ!$B$4:$B$2000,0),MATCH($C$22,カレンダーデータ!$C$3,0)),"")</f>
        <v/>
      </c>
      <c r="V22" s="5" t="str">
        <f ca="1">IFERROR(INDEX(カレンダーデータ!$C$4:$C$2000,MATCH(V$29,カレンダーデータ!$B$4:$B$2000,0),MATCH($C$22,カレンダーデータ!$C$3,0)),"")</f>
        <v/>
      </c>
      <c r="W22" s="5" t="str">
        <f ca="1">IFERROR(INDEX(カレンダーデータ!$C$4:$C$2000,MATCH(W$29,カレンダーデータ!$B$4:$B$2000,0),MATCH($C$22,カレンダーデータ!$C$3,0)),"")</f>
        <v/>
      </c>
      <c r="X22" s="5" t="str">
        <f ca="1">IFERROR(INDEX(カレンダーデータ!$C$4:$C$2000,MATCH(X$29,カレンダーデータ!$B$4:$B$2000,0),MATCH($C$22,カレンダーデータ!$C$3,0)),"")</f>
        <v/>
      </c>
      <c r="Y22" s="5" t="str">
        <f ca="1">IFERROR(INDEX(カレンダーデータ!$C$4:$C$2000,MATCH(Y$29,カレンダーデータ!$B$4:$B$2000,0),MATCH($C$22,カレンダーデータ!$C$3,0)),"")</f>
        <v/>
      </c>
      <c r="Z22" s="5" t="str">
        <f ca="1">IFERROR(INDEX(カレンダーデータ!$C$4:$C$2000,MATCH(Z$29,カレンダーデータ!$B$4:$B$2000,0),MATCH($C$22,カレンダーデータ!$C$3,0)),"")</f>
        <v>天皇誕生日</v>
      </c>
      <c r="AA22" s="5" t="str">
        <f ca="1">IFERROR(INDEX(カレンダーデータ!$C$4:$C$2000,MATCH(AA$29,カレンダーデータ!$B$4:$B$2000,0),MATCH($C$22,カレンダーデータ!$C$3,0)),"")</f>
        <v/>
      </c>
      <c r="AB22" s="5" t="str">
        <f ca="1">IFERROR(INDEX(カレンダーデータ!$C$4:$C$2000,MATCH(AB$29,カレンダーデータ!$B$4:$B$2000,0),MATCH($C$22,カレンダーデータ!$C$3,0)),"")</f>
        <v/>
      </c>
      <c r="AC22" s="5" t="str">
        <f ca="1">IFERROR(INDEX(カレンダーデータ!$C$4:$C$2000,MATCH(AC$29,カレンダーデータ!$B$4:$B$2000,0),MATCH($C$22,カレンダーデータ!$C$3,0)),"")</f>
        <v/>
      </c>
      <c r="AD22" s="5" t="str">
        <f ca="1">IFERROR(INDEX(カレンダーデータ!$C$4:$C$2000,MATCH(AD$29,カレンダーデータ!$B$4:$B$2000,0),MATCH($C$22,カレンダーデータ!$C$3,0)),"")</f>
        <v/>
      </c>
      <c r="AE22" s="5" t="str">
        <f ca="1">IFERROR(INDEX(カレンダーデータ!$C$4:$C$2000,MATCH(AE$29,カレンダーデータ!$B$4:$B$2000,0),MATCH($C$22,カレンダーデータ!$C$3,0)),"")</f>
        <v/>
      </c>
      <c r="AF22" s="5" t="str">
        <f ca="1">IFERROR(INDEX(カレンダーデータ!$C$4:$C$2000,MATCH(AF$29,カレンダーデータ!$B$4:$B$2000,0),MATCH($C$22,カレンダーデータ!$C$3,0)),"")</f>
        <v/>
      </c>
      <c r="AG22" s="5" t="str">
        <f ca="1">IFERROR(INDEX(カレンダーデータ!$C$4:$C$2000,MATCH(AG$29,カレンダーデータ!$B$4:$B$2000,0),MATCH($C$22,カレンダーデータ!$C$3,0)),"")</f>
        <v/>
      </c>
      <c r="AH22" s="5" t="str">
        <f ca="1">IFERROR(INDEX(カレンダーデータ!$C$4:$C$2000,MATCH(AH$29,カレンダーデータ!$B$4:$B$2000,0),MATCH($C$22,カレンダーデータ!$C$3,0)),"")</f>
        <v/>
      </c>
      <c r="AI22" s="9"/>
      <c r="AJ22" s="9"/>
      <c r="AK22" s="9"/>
    </row>
    <row r="23" spans="1:55" ht="17.5" customHeight="1" x14ac:dyDescent="0.2">
      <c r="B23" s="327"/>
      <c r="C23" s="180" t="s">
        <v>106</v>
      </c>
      <c r="D23" s="5" t="str">
        <f ca="1">IFERROR(INDEX(カレンダーデータ!$F$4:$F$2000,MATCH(D$29,カレンダーデータ!$E$4:$E$2000,0),MATCH($C$23,カレンダーデータ!$F$3,0)),"")</f>
        <v/>
      </c>
      <c r="E23" s="5" t="str">
        <f ca="1">IFERROR(INDEX(カレンダーデータ!$F$4:$F$2000,MATCH(E$29,カレンダーデータ!$E$4:$E$2000,0),MATCH($C$23,カレンダーデータ!$F$3,0)),"")</f>
        <v/>
      </c>
      <c r="F23" s="5" t="str">
        <f ca="1">IFERROR(INDEX(カレンダーデータ!$F$4:$F$2000,MATCH(F$29,カレンダーデータ!$E$4:$E$2000,0),MATCH($C$23,カレンダーデータ!$F$3,0)),"")</f>
        <v/>
      </c>
      <c r="G23" s="5" t="str">
        <f ca="1">IFERROR(INDEX(カレンダーデータ!$F$4:$F$2000,MATCH(G$29,カレンダーデータ!$E$4:$E$2000,0),MATCH($C$23,カレンダーデータ!$F$3,0)),"")</f>
        <v/>
      </c>
      <c r="H23" s="5" t="str">
        <f ca="1">IFERROR(INDEX(カレンダーデータ!$F$4:$F$2000,MATCH(H$29,カレンダーデータ!$E$4:$E$2000,0),MATCH($C$23,カレンダーデータ!$F$3,0)),"")</f>
        <v/>
      </c>
      <c r="I23" s="5" t="str">
        <f ca="1">IFERROR(INDEX(カレンダーデータ!$F$4:$F$2000,MATCH(I$29,カレンダーデータ!$E$4:$E$2000,0),MATCH($C$23,カレンダーデータ!$F$3,0)),"")</f>
        <v/>
      </c>
      <c r="J23" s="5" t="str">
        <f ca="1">IFERROR(INDEX(カレンダーデータ!$F$4:$F$2000,MATCH(J$29,カレンダーデータ!$E$4:$E$2000,0),MATCH($C$23,カレンダーデータ!$F$3,0)),"")</f>
        <v/>
      </c>
      <c r="K23" s="5" t="str">
        <f ca="1">IFERROR(INDEX(カレンダーデータ!$F$4:$F$2000,MATCH(K$29,カレンダーデータ!$E$4:$E$2000,0),MATCH($C$23,カレンダーデータ!$F$3,0)),"")</f>
        <v/>
      </c>
      <c r="L23" s="5" t="str">
        <f ca="1">IFERROR(INDEX(カレンダーデータ!$F$4:$F$2000,MATCH(L$29,カレンダーデータ!$E$4:$E$2000,0),MATCH($C$23,カレンダーデータ!$F$3,0)),"")</f>
        <v/>
      </c>
      <c r="M23" s="5" t="str">
        <f ca="1">IFERROR(INDEX(カレンダーデータ!$F$4:$F$2000,MATCH(M$29,カレンダーデータ!$E$4:$E$2000,0),MATCH($C$23,カレンダーデータ!$F$3,0)),"")</f>
        <v/>
      </c>
      <c r="N23" s="5" t="str">
        <f ca="1">IFERROR(INDEX(カレンダーデータ!$F$4:$F$2000,MATCH(N$29,カレンダーデータ!$E$4:$E$2000,0),MATCH($C$23,カレンダーデータ!$F$3,0)),"")</f>
        <v/>
      </c>
      <c r="O23" s="5" t="str">
        <f ca="1">IFERROR(INDEX(カレンダーデータ!$F$4:$F$2000,MATCH(O$29,カレンダーデータ!$E$4:$E$2000,0),MATCH($C$23,カレンダーデータ!$F$3,0)),"")</f>
        <v/>
      </c>
      <c r="P23" s="5" t="str">
        <f ca="1">IFERROR(INDEX(カレンダーデータ!$F$4:$F$2000,MATCH(P$29,カレンダーデータ!$E$4:$E$2000,0),MATCH($C$23,カレンダーデータ!$F$3,0)),"")</f>
        <v/>
      </c>
      <c r="Q23" s="5" t="str">
        <f ca="1">IFERROR(INDEX(カレンダーデータ!$F$4:$F$2000,MATCH(Q$29,カレンダーデータ!$E$4:$E$2000,0),MATCH($C$23,カレンダーデータ!$F$3,0)),"")</f>
        <v/>
      </c>
      <c r="R23" s="5" t="str">
        <f ca="1">IFERROR(INDEX(カレンダーデータ!$F$4:$F$2000,MATCH(R$29,カレンダーデータ!$E$4:$E$2000,0),MATCH($C$23,カレンダーデータ!$F$3,0)),"")</f>
        <v/>
      </c>
      <c r="S23" s="5" t="str">
        <f ca="1">IFERROR(INDEX(カレンダーデータ!$F$4:$F$2000,MATCH(S$29,カレンダーデータ!$E$4:$E$2000,0),MATCH($C$23,カレンダーデータ!$F$3,0)),"")</f>
        <v>祝日</v>
      </c>
      <c r="T23" s="5" t="str">
        <f ca="1">IFERROR(INDEX(カレンダーデータ!$F$4:$F$2000,MATCH(T$29,カレンダーデータ!$E$4:$E$2000,0),MATCH($C$23,カレンダーデータ!$F$3,0)),"")</f>
        <v>祝日</v>
      </c>
      <c r="U23" s="5" t="str">
        <f ca="1">IFERROR(INDEX(カレンダーデータ!$F$4:$F$2000,MATCH(U$29,カレンダーデータ!$E$4:$E$2000,0),MATCH($C$23,カレンダーデータ!$F$3,0)),"")</f>
        <v>祝日</v>
      </c>
      <c r="V23" s="5" t="str">
        <f ca="1">IFERROR(INDEX(カレンダーデータ!$F$4:$F$2000,MATCH(V$29,カレンダーデータ!$E$4:$E$2000,0),MATCH($C$23,カレンダーデータ!$F$3,0)),"")</f>
        <v>祝日</v>
      </c>
      <c r="W23" s="5" t="str">
        <f ca="1">IFERROR(INDEX(カレンダーデータ!$F$4:$F$2000,MATCH(W$29,カレンダーデータ!$E$4:$E$2000,0),MATCH($C$23,カレンダーデータ!$F$3,0)),"")</f>
        <v>祝日</v>
      </c>
      <c r="X23" s="5" t="str">
        <f ca="1">IFERROR(INDEX(カレンダーデータ!$F$4:$F$2000,MATCH(X$29,カレンダーデータ!$E$4:$E$2000,0),MATCH($C$23,カレンダーデータ!$F$3,0)),"")</f>
        <v>祝日</v>
      </c>
      <c r="Y23" s="5" t="str">
        <f ca="1">IFERROR(INDEX(カレンダーデータ!$F$4:$F$2000,MATCH(Y$29,カレンダーデータ!$E$4:$E$2000,0),MATCH($C$23,カレンダーデータ!$F$3,0)),"")</f>
        <v>祝日</v>
      </c>
      <c r="Z23" s="5" t="str">
        <f ca="1">IFERROR(INDEX(カレンダーデータ!$F$4:$F$2000,MATCH(Z$29,カレンダーデータ!$E$4:$E$2000,0),MATCH($C$23,カレンダーデータ!$F$3,0)),"")</f>
        <v/>
      </c>
      <c r="AA23" s="5" t="str">
        <f ca="1">IFERROR(INDEX(カレンダーデータ!$F$4:$F$2000,MATCH(AA$29,カレンダーデータ!$E$4:$E$2000,0),MATCH($C$23,カレンダーデータ!$F$3,0)),"")</f>
        <v/>
      </c>
      <c r="AB23" s="5" t="str">
        <f ca="1">IFERROR(INDEX(カレンダーデータ!$F$4:$F$2000,MATCH(AB$29,カレンダーデータ!$E$4:$E$2000,0),MATCH($C$23,カレンダーデータ!$F$3,0)),"")</f>
        <v/>
      </c>
      <c r="AC23" s="5" t="str">
        <f ca="1">IFERROR(INDEX(カレンダーデータ!$F$4:$F$2000,MATCH(AC$29,カレンダーデータ!$E$4:$E$2000,0),MATCH($C$23,カレンダーデータ!$F$3,0)),"")</f>
        <v/>
      </c>
      <c r="AD23" s="5" t="str">
        <f ca="1">IFERROR(INDEX(カレンダーデータ!$F$4:$F$2000,MATCH(AD$29,カレンダーデータ!$E$4:$E$2000,0),MATCH($C$23,カレンダーデータ!$F$3,0)),"")</f>
        <v/>
      </c>
      <c r="AE23" s="5" t="str">
        <f ca="1">IFERROR(INDEX(カレンダーデータ!$F$4:$F$2000,MATCH(AE$29,カレンダーデータ!$E$4:$E$2000,0),MATCH($C$23,カレンダーデータ!$F$3,0)),"")</f>
        <v>祝日</v>
      </c>
      <c r="AF23" s="5" t="str">
        <f ca="1">IFERROR(INDEX(カレンダーデータ!$F$4:$F$2000,MATCH(AF$29,カレンダーデータ!$E$4:$E$2000,0),MATCH($C$23,カレンダーデータ!$F$3,0)),"")</f>
        <v>祝日</v>
      </c>
      <c r="AG23" s="5" t="str">
        <f ca="1">IFERROR(INDEX(カレンダーデータ!$F$4:$F$2000,MATCH(AG$29,カレンダーデータ!$E$4:$E$2000,0),MATCH($C$23,カレンダーデータ!$F$3,0)),"")</f>
        <v>祝日</v>
      </c>
      <c r="AH23" s="5" t="str">
        <f ca="1">IFERROR(INDEX(カレンダーデータ!$F$4:$F$2000,MATCH(AH$29,カレンダーデータ!$E$4:$E$2000,0),MATCH($C$23,カレンダーデータ!$F$3,0)),"")</f>
        <v/>
      </c>
      <c r="AI23" s="9"/>
      <c r="AJ23" s="9"/>
      <c r="AK23" s="9"/>
    </row>
    <row r="24" spans="1:55" ht="17.5" customHeight="1" outlineLevel="1" x14ac:dyDescent="0.2">
      <c r="B24" s="327"/>
      <c r="C24" s="180" t="s">
        <v>175</v>
      </c>
      <c r="D24" s="5" t="str">
        <f ca="1">IFERROR(IF(ISBLANK(INDEX(カレンダーデータ!$N$4:$R$2000,MATCH(D$29,カレンダーデータ!$M$4:$M$2000,0),MATCH($C24,カレンダーデータ!$N$3:$R$3,0))),"",INDEX(カレンダーデータ!$N$4:$R$2000,MATCH(D$29,カレンダーデータ!$M$4:$M$2000,0),MATCH($C24,カレンダーデータ!$N$3:$R$3,0))),"")</f>
        <v/>
      </c>
      <c r="E24" s="5" t="str">
        <f ca="1">IFERROR(IF(ISBLANK(INDEX(カレンダーデータ!$N$4:$R$2000,MATCH(E$29,カレンダーデータ!$M$4:$M$2000,0),MATCH($C24,カレンダーデータ!$N$3:$R$3,0))),"",INDEX(カレンダーデータ!$N$4:$R$2000,MATCH(E$29,カレンダーデータ!$M$4:$M$2000,0),MATCH($C24,カレンダーデータ!$N$3:$R$3,0))),"")</f>
        <v/>
      </c>
      <c r="F24" s="5" t="str">
        <f ca="1">IFERROR(IF(ISBLANK(INDEX(カレンダーデータ!$N$4:$R$2000,MATCH(F$29,カレンダーデータ!$M$4:$M$2000,0),MATCH($C24,カレンダーデータ!$N$3:$R$3,0))),"",INDEX(カレンダーデータ!$N$4:$R$2000,MATCH(F$29,カレンダーデータ!$M$4:$M$2000,0),MATCH($C24,カレンダーデータ!$N$3:$R$3,0))),"")</f>
        <v/>
      </c>
      <c r="G24" s="5" t="str">
        <f ca="1">IFERROR(IF(ISBLANK(INDEX(カレンダーデータ!$N$4:$R$2000,MATCH(G$29,カレンダーデータ!$M$4:$M$2000,0),MATCH($C24,カレンダーデータ!$N$3:$R$3,0))),"",INDEX(カレンダーデータ!$N$4:$R$2000,MATCH(G$29,カレンダーデータ!$M$4:$M$2000,0),MATCH($C24,カレンダーデータ!$N$3:$R$3,0))),"")</f>
        <v/>
      </c>
      <c r="H24" s="5" t="str">
        <f ca="1">IFERROR(IF(ISBLANK(INDEX(カレンダーデータ!$N$4:$R$2000,MATCH(H$29,カレンダーデータ!$M$4:$M$2000,0),MATCH($C24,カレンダーデータ!$N$3:$R$3,0))),"",INDEX(カレンダーデータ!$N$4:$R$2000,MATCH(H$29,カレンダーデータ!$M$4:$M$2000,0),MATCH($C24,カレンダーデータ!$N$3:$R$3,0))),"")</f>
        <v/>
      </c>
      <c r="I24" s="5" t="str">
        <f ca="1">IFERROR(IF(ISBLANK(INDEX(カレンダーデータ!$N$4:$R$2000,MATCH(I$29,カレンダーデータ!$M$4:$M$2000,0),MATCH($C24,カレンダーデータ!$N$3:$R$3,0))),"",INDEX(カレンダーデータ!$N$4:$R$2000,MATCH(I$29,カレンダーデータ!$M$4:$M$2000,0),MATCH($C24,カレンダーデータ!$N$3:$R$3,0))),"")</f>
        <v/>
      </c>
      <c r="J24" s="5" t="str">
        <f ca="1">IFERROR(IF(ISBLANK(INDEX(カレンダーデータ!$N$4:$R$2000,MATCH(J$29,カレンダーデータ!$M$4:$M$2000,0),MATCH($C24,カレンダーデータ!$N$3:$R$3,0))),"",INDEX(カレンダーデータ!$N$4:$R$2000,MATCH(J$29,カレンダーデータ!$M$4:$M$2000,0),MATCH($C24,カレンダーデータ!$N$3:$R$3,0))),"")</f>
        <v/>
      </c>
      <c r="K24" s="5" t="str">
        <f ca="1">IFERROR(IF(ISBLANK(INDEX(カレンダーデータ!$N$4:$R$2000,MATCH(K$29,カレンダーデータ!$M$4:$M$2000,0),MATCH($C24,カレンダーデータ!$N$3:$R$3,0))),"",INDEX(カレンダーデータ!$N$4:$R$2000,MATCH(K$29,カレンダーデータ!$M$4:$M$2000,0),MATCH($C24,カレンダーデータ!$N$3:$R$3,0))),"")</f>
        <v/>
      </c>
      <c r="L24" s="5" t="str">
        <f ca="1">IFERROR(IF(ISBLANK(INDEX(カレンダーデータ!$N$4:$R$2000,MATCH(L$29,カレンダーデータ!$M$4:$M$2000,0),MATCH($C24,カレンダーデータ!$N$3:$R$3,0))),"",INDEX(カレンダーデータ!$N$4:$R$2000,MATCH(L$29,カレンダーデータ!$M$4:$M$2000,0),MATCH($C24,カレンダーデータ!$N$3:$R$3,0))),"")</f>
        <v/>
      </c>
      <c r="M24" s="5" t="str">
        <f ca="1">IFERROR(IF(ISBLANK(INDEX(カレンダーデータ!$N$4:$R$2000,MATCH(M$29,カレンダーデータ!$M$4:$M$2000,0),MATCH($C24,カレンダーデータ!$N$3:$R$3,0))),"",INDEX(カレンダーデータ!$N$4:$R$2000,MATCH(M$29,カレンダーデータ!$M$4:$M$2000,0),MATCH($C24,カレンダーデータ!$N$3:$R$3,0))),"")</f>
        <v/>
      </c>
      <c r="N24" s="5" t="str">
        <f ca="1">IFERROR(IF(ISBLANK(INDEX(カレンダーデータ!$N$4:$R$2000,MATCH(N$29,カレンダーデータ!$M$4:$M$2000,0),MATCH($C24,カレンダーデータ!$N$3:$R$3,0))),"",INDEX(カレンダーデータ!$N$4:$R$2000,MATCH(N$29,カレンダーデータ!$M$4:$M$2000,0),MATCH($C24,カレンダーデータ!$N$3:$R$3,0))),"")</f>
        <v/>
      </c>
      <c r="O24" s="5" t="str">
        <f ca="1">IFERROR(IF(ISBLANK(INDEX(カレンダーデータ!$N$4:$R$2000,MATCH(O$29,カレンダーデータ!$M$4:$M$2000,0),MATCH($C24,カレンダーデータ!$N$3:$R$3,0))),"",INDEX(カレンダーデータ!$N$4:$R$2000,MATCH(O$29,カレンダーデータ!$M$4:$M$2000,0),MATCH($C24,カレンダーデータ!$N$3:$R$3,0))),"")</f>
        <v/>
      </c>
      <c r="P24" s="5" t="str">
        <f ca="1">IFERROR(IF(ISBLANK(INDEX(カレンダーデータ!$N$4:$R$2000,MATCH(P$29,カレンダーデータ!$M$4:$M$2000,0),MATCH($C24,カレンダーデータ!$N$3:$R$3,0))),"",INDEX(カレンダーデータ!$N$4:$R$2000,MATCH(P$29,カレンダーデータ!$M$4:$M$2000,0),MATCH($C24,カレンダーデータ!$N$3:$R$3,0))),"")</f>
        <v/>
      </c>
      <c r="Q24" s="5" t="str">
        <f ca="1">IFERROR(IF(ISBLANK(INDEX(カレンダーデータ!$N$4:$R$2000,MATCH(Q$29,カレンダーデータ!$M$4:$M$2000,0),MATCH($C24,カレンダーデータ!$N$3:$R$3,0))),"",INDEX(カレンダーデータ!$N$4:$R$2000,MATCH(Q$29,カレンダーデータ!$M$4:$M$2000,0),MATCH($C24,カレンダーデータ!$N$3:$R$3,0))),"")</f>
        <v/>
      </c>
      <c r="R24" s="5" t="str">
        <f ca="1">IFERROR(IF(ISBLANK(INDEX(カレンダーデータ!$N$4:$R$2000,MATCH(R$29,カレンダーデータ!$M$4:$M$2000,0),MATCH($C24,カレンダーデータ!$N$3:$R$3,0))),"",INDEX(カレンダーデータ!$N$4:$R$2000,MATCH(R$29,カレンダーデータ!$M$4:$M$2000,0),MATCH($C24,カレンダーデータ!$N$3:$R$3,0))),"")</f>
        <v/>
      </c>
      <c r="S24" s="5" t="str">
        <f ca="1">IFERROR(IF(ISBLANK(INDEX(カレンダーデータ!$N$4:$R$2000,MATCH(S$29,カレンダーデータ!$M$4:$M$2000,0),MATCH($C24,カレンダーデータ!$N$3:$R$3,0))),"",INDEX(カレンダーデータ!$N$4:$R$2000,MATCH(S$29,カレンダーデータ!$M$4:$M$2000,0),MATCH($C24,カレンダーデータ!$N$3:$R$3,0))),"")</f>
        <v/>
      </c>
      <c r="T24" s="5" t="str">
        <f ca="1">IFERROR(IF(ISBLANK(INDEX(カレンダーデータ!$N$4:$R$2000,MATCH(T$29,カレンダーデータ!$M$4:$M$2000,0),MATCH($C24,カレンダーデータ!$N$3:$R$3,0))),"",INDEX(カレンダーデータ!$N$4:$R$2000,MATCH(T$29,カレンダーデータ!$M$4:$M$2000,0),MATCH($C24,カレンダーデータ!$N$3:$R$3,0))),"")</f>
        <v/>
      </c>
      <c r="U24" s="5" t="str">
        <f ca="1">IFERROR(IF(ISBLANK(INDEX(カレンダーデータ!$N$4:$R$2000,MATCH(U$29,カレンダーデータ!$M$4:$M$2000,0),MATCH($C24,カレンダーデータ!$N$3:$R$3,0))),"",INDEX(カレンダーデータ!$N$4:$R$2000,MATCH(U$29,カレンダーデータ!$M$4:$M$2000,0),MATCH($C24,カレンダーデータ!$N$3:$R$3,0))),"")</f>
        <v/>
      </c>
      <c r="V24" s="5" t="str">
        <f ca="1">IFERROR(IF(ISBLANK(INDEX(カレンダーデータ!$N$4:$R$2000,MATCH(V$29,カレンダーデータ!$M$4:$M$2000,0),MATCH($C24,カレンダーデータ!$N$3:$R$3,0))),"",INDEX(カレンダーデータ!$N$4:$R$2000,MATCH(V$29,カレンダーデータ!$M$4:$M$2000,0),MATCH($C24,カレンダーデータ!$N$3:$R$3,0))),"")</f>
        <v/>
      </c>
      <c r="W24" s="5" t="str">
        <f ca="1">IFERROR(IF(ISBLANK(INDEX(カレンダーデータ!$N$4:$R$2000,MATCH(W$29,カレンダーデータ!$M$4:$M$2000,0),MATCH($C24,カレンダーデータ!$N$3:$R$3,0))),"",INDEX(カレンダーデータ!$N$4:$R$2000,MATCH(W$29,カレンダーデータ!$M$4:$M$2000,0),MATCH($C24,カレンダーデータ!$N$3:$R$3,0))),"")</f>
        <v/>
      </c>
      <c r="X24" s="5" t="str">
        <f ca="1">IFERROR(IF(ISBLANK(INDEX(カレンダーデータ!$N$4:$R$2000,MATCH(X$29,カレンダーデータ!$M$4:$M$2000,0),MATCH($C24,カレンダーデータ!$N$3:$R$3,0))),"",INDEX(カレンダーデータ!$N$4:$R$2000,MATCH(X$29,カレンダーデータ!$M$4:$M$2000,0),MATCH($C24,カレンダーデータ!$N$3:$R$3,0))),"")</f>
        <v/>
      </c>
      <c r="Y24" s="5" t="str">
        <f ca="1">IFERROR(IF(ISBLANK(INDEX(カレンダーデータ!$N$4:$R$2000,MATCH(Y$29,カレンダーデータ!$M$4:$M$2000,0),MATCH($C24,カレンダーデータ!$N$3:$R$3,0))),"",INDEX(カレンダーデータ!$N$4:$R$2000,MATCH(Y$29,カレンダーデータ!$M$4:$M$2000,0),MATCH($C24,カレンダーデータ!$N$3:$R$3,0))),"")</f>
        <v/>
      </c>
      <c r="Z24" s="5" t="str">
        <f ca="1">IFERROR(IF(ISBLANK(INDEX(カレンダーデータ!$N$4:$R$2000,MATCH(Z$29,カレンダーデータ!$M$4:$M$2000,0),MATCH($C24,カレンダーデータ!$N$3:$R$3,0))),"",INDEX(カレンダーデータ!$N$4:$R$2000,MATCH(Z$29,カレンダーデータ!$M$4:$M$2000,0),MATCH($C24,カレンダーデータ!$N$3:$R$3,0))),"")</f>
        <v/>
      </c>
      <c r="AA24" s="5" t="str">
        <f ca="1">IFERROR(IF(ISBLANK(INDEX(カレンダーデータ!$N$4:$R$2000,MATCH(AA$29,カレンダーデータ!$M$4:$M$2000,0),MATCH($C24,カレンダーデータ!$N$3:$R$3,0))),"",INDEX(カレンダーデータ!$N$4:$R$2000,MATCH(AA$29,カレンダーデータ!$M$4:$M$2000,0),MATCH($C24,カレンダーデータ!$N$3:$R$3,0))),"")</f>
        <v/>
      </c>
      <c r="AB24" s="5" t="str">
        <f ca="1">IFERROR(IF(ISBLANK(INDEX(カレンダーデータ!$N$4:$R$2000,MATCH(AB$29,カレンダーデータ!$M$4:$M$2000,0),MATCH($C24,カレンダーデータ!$N$3:$R$3,0))),"",INDEX(カレンダーデータ!$N$4:$R$2000,MATCH(AB$29,カレンダーデータ!$M$4:$M$2000,0),MATCH($C24,カレンダーデータ!$N$3:$R$3,0))),"")</f>
        <v/>
      </c>
      <c r="AC24" s="5" t="str">
        <f ca="1">IFERROR(IF(ISBLANK(INDEX(カレンダーデータ!$N$4:$R$2000,MATCH(AC$29,カレンダーデータ!$M$4:$M$2000,0),MATCH($C24,カレンダーデータ!$N$3:$R$3,0))),"",INDEX(カレンダーデータ!$N$4:$R$2000,MATCH(AC$29,カレンダーデータ!$M$4:$M$2000,0),MATCH($C24,カレンダーデータ!$N$3:$R$3,0))),"")</f>
        <v/>
      </c>
      <c r="AD24" s="5" t="str">
        <f ca="1">IFERROR(IF(ISBLANK(INDEX(カレンダーデータ!$N$4:$R$2000,MATCH(AD$29,カレンダーデータ!$M$4:$M$2000,0),MATCH($C24,カレンダーデータ!$N$3:$R$3,0))),"",INDEX(カレンダーデータ!$N$4:$R$2000,MATCH(AD$29,カレンダーデータ!$M$4:$M$2000,0),MATCH($C24,カレンダーデータ!$N$3:$R$3,0))),"")</f>
        <v/>
      </c>
      <c r="AE24" s="5" t="str">
        <f ca="1">IFERROR(IF(ISBLANK(INDEX(カレンダーデータ!$N$4:$R$2000,MATCH(AE$29,カレンダーデータ!$M$4:$M$2000,0),MATCH($C24,カレンダーデータ!$N$3:$R$3,0))),"",INDEX(カレンダーデータ!$N$4:$R$2000,MATCH(AE$29,カレンダーデータ!$M$4:$M$2000,0),MATCH($C24,カレンダーデータ!$N$3:$R$3,0))),"")</f>
        <v/>
      </c>
      <c r="AF24" s="5" t="str">
        <f ca="1">IFERROR(IF(ISBLANK(INDEX(カレンダーデータ!$N$4:$R$2000,MATCH(AF$29,カレンダーデータ!$M$4:$M$2000,0),MATCH($C24,カレンダーデータ!$N$3:$R$3,0))),"",INDEX(カレンダーデータ!$N$4:$R$2000,MATCH(AF$29,カレンダーデータ!$M$4:$M$2000,0),MATCH($C24,カレンダーデータ!$N$3:$R$3,0))),"")</f>
        <v/>
      </c>
      <c r="AG24" s="5" t="str">
        <f ca="1">IFERROR(IF(ISBLANK(INDEX(カレンダーデータ!$N$4:$R$2000,MATCH(AG$29,カレンダーデータ!$M$4:$M$2000,0),MATCH($C24,カレンダーデータ!$N$3:$R$3,0))),"",INDEX(カレンダーデータ!$N$4:$R$2000,MATCH(AG$29,カレンダーデータ!$M$4:$M$2000,0),MATCH($C24,カレンダーデータ!$N$3:$R$3,0))),"")</f>
        <v/>
      </c>
      <c r="AH24" s="5" t="str">
        <f ca="1">IFERROR(IF(ISBLANK(INDEX(カレンダーデータ!$N$4:$R$2000,MATCH(AH$29,カレンダーデータ!$M$4:$M$2000,0),MATCH($C24,カレンダーデータ!$N$3:$R$3,0))),"",INDEX(カレンダーデータ!$N$4:$R$2000,MATCH(AH$29,カレンダーデータ!$M$4:$M$2000,0),MATCH($C24,カレンダーデータ!$N$3:$R$3,0))),"")</f>
        <v/>
      </c>
      <c r="AI24" s="9"/>
      <c r="AJ24" s="9"/>
      <c r="AK24" s="9"/>
    </row>
    <row r="25" spans="1:55" ht="17.5" customHeight="1" outlineLevel="1" x14ac:dyDescent="0.2">
      <c r="B25" s="327"/>
      <c r="C25" s="180" t="s">
        <v>176</v>
      </c>
      <c r="D25" s="5" t="str">
        <f ca="1">IFERROR(IF(ISBLANK(INDEX(カレンダーデータ!$N$4:$R$2000,MATCH(D$29,カレンダーデータ!$M$4:$M$2000,0),MATCH($C25,カレンダーデータ!$N$3:$R$3,0))),"",INDEX(カレンダーデータ!$N$4:$R$2000,MATCH(D$29,カレンダーデータ!$M$4:$M$2000,0),MATCH($C25,カレンダーデータ!$N$3:$R$3,0))),"")</f>
        <v/>
      </c>
      <c r="E25" s="5" t="str">
        <f ca="1">IFERROR(IF(ISBLANK(INDEX(カレンダーデータ!$N$4:$R$2000,MATCH(E$29,カレンダーデータ!$M$4:$M$2000,0),MATCH($C25,カレンダーデータ!$N$3:$R$3,0))),"",INDEX(カレンダーデータ!$N$4:$R$2000,MATCH(E$29,カレンダーデータ!$M$4:$M$2000,0),MATCH($C25,カレンダーデータ!$N$3:$R$3,0))),"")</f>
        <v/>
      </c>
      <c r="F25" s="5" t="str">
        <f ca="1">IFERROR(IF(ISBLANK(INDEX(カレンダーデータ!$N$4:$R$2000,MATCH(F$29,カレンダーデータ!$M$4:$M$2000,0),MATCH($C25,カレンダーデータ!$N$3:$R$3,0))),"",INDEX(カレンダーデータ!$N$4:$R$2000,MATCH(F$29,カレンダーデータ!$M$4:$M$2000,0),MATCH($C25,カレンダーデータ!$N$3:$R$3,0))),"")</f>
        <v/>
      </c>
      <c r="G25" s="5" t="str">
        <f ca="1">IFERROR(IF(ISBLANK(INDEX(カレンダーデータ!$N$4:$R$2000,MATCH(G$29,カレンダーデータ!$M$4:$M$2000,0),MATCH($C25,カレンダーデータ!$N$3:$R$3,0))),"",INDEX(カレンダーデータ!$N$4:$R$2000,MATCH(G$29,カレンダーデータ!$M$4:$M$2000,0),MATCH($C25,カレンダーデータ!$N$3:$R$3,0))),"")</f>
        <v/>
      </c>
      <c r="H25" s="5" t="str">
        <f ca="1">IFERROR(IF(ISBLANK(INDEX(カレンダーデータ!$N$4:$R$2000,MATCH(H$29,カレンダーデータ!$M$4:$M$2000,0),MATCH($C25,カレンダーデータ!$N$3:$R$3,0))),"",INDEX(カレンダーデータ!$N$4:$R$2000,MATCH(H$29,カレンダーデータ!$M$4:$M$2000,0),MATCH($C25,カレンダーデータ!$N$3:$R$3,0))),"")</f>
        <v/>
      </c>
      <c r="I25" s="5" t="str">
        <f ca="1">IFERROR(IF(ISBLANK(INDEX(カレンダーデータ!$N$4:$R$2000,MATCH(I$29,カレンダーデータ!$M$4:$M$2000,0),MATCH($C25,カレンダーデータ!$N$3:$R$3,0))),"",INDEX(カレンダーデータ!$N$4:$R$2000,MATCH(I$29,カレンダーデータ!$M$4:$M$2000,0),MATCH($C25,カレンダーデータ!$N$3:$R$3,0))),"")</f>
        <v/>
      </c>
      <c r="J25" s="5" t="str">
        <f ca="1">IFERROR(IF(ISBLANK(INDEX(カレンダーデータ!$N$4:$R$2000,MATCH(J$29,カレンダーデータ!$M$4:$M$2000,0),MATCH($C25,カレンダーデータ!$N$3:$R$3,0))),"",INDEX(カレンダーデータ!$N$4:$R$2000,MATCH(J$29,カレンダーデータ!$M$4:$M$2000,0),MATCH($C25,カレンダーデータ!$N$3:$R$3,0))),"")</f>
        <v/>
      </c>
      <c r="K25" s="5" t="str">
        <f ca="1">IFERROR(IF(ISBLANK(INDEX(カレンダーデータ!$N$4:$R$2000,MATCH(K$29,カレンダーデータ!$M$4:$M$2000,0),MATCH($C25,カレンダーデータ!$N$3:$R$3,0))),"",INDEX(カレンダーデータ!$N$4:$R$2000,MATCH(K$29,カレンダーデータ!$M$4:$M$2000,0),MATCH($C25,カレンダーデータ!$N$3:$R$3,0))),"")</f>
        <v/>
      </c>
      <c r="L25" s="5" t="str">
        <f ca="1">IFERROR(IF(ISBLANK(INDEX(カレンダーデータ!$N$4:$R$2000,MATCH(L$29,カレンダーデータ!$M$4:$M$2000,0),MATCH($C25,カレンダーデータ!$N$3:$R$3,0))),"",INDEX(カレンダーデータ!$N$4:$R$2000,MATCH(L$29,カレンダーデータ!$M$4:$M$2000,0),MATCH($C25,カレンダーデータ!$N$3:$R$3,0))),"")</f>
        <v/>
      </c>
      <c r="M25" s="5" t="str">
        <f ca="1">IFERROR(IF(ISBLANK(INDEX(カレンダーデータ!$N$4:$R$2000,MATCH(M$29,カレンダーデータ!$M$4:$M$2000,0),MATCH($C25,カレンダーデータ!$N$3:$R$3,0))),"",INDEX(カレンダーデータ!$N$4:$R$2000,MATCH(M$29,カレンダーデータ!$M$4:$M$2000,0),MATCH($C25,カレンダーデータ!$N$3:$R$3,0))),"")</f>
        <v/>
      </c>
      <c r="N25" s="5" t="str">
        <f ca="1">IFERROR(IF(ISBLANK(INDEX(カレンダーデータ!$N$4:$R$2000,MATCH(N$29,カレンダーデータ!$M$4:$M$2000,0),MATCH($C25,カレンダーデータ!$N$3:$R$3,0))),"",INDEX(カレンダーデータ!$N$4:$R$2000,MATCH(N$29,カレンダーデータ!$M$4:$M$2000,0),MATCH($C25,カレンダーデータ!$N$3:$R$3,0))),"")</f>
        <v/>
      </c>
      <c r="O25" s="5" t="str">
        <f ca="1">IFERROR(IF(ISBLANK(INDEX(カレンダーデータ!$N$4:$R$2000,MATCH(O$29,カレンダーデータ!$M$4:$M$2000,0),MATCH($C25,カレンダーデータ!$N$3:$R$3,0))),"",INDEX(カレンダーデータ!$N$4:$R$2000,MATCH(O$29,カレンダーデータ!$M$4:$M$2000,0),MATCH($C25,カレンダーデータ!$N$3:$R$3,0))),"")</f>
        <v/>
      </c>
      <c r="P25" s="5" t="str">
        <f ca="1">IFERROR(IF(ISBLANK(INDEX(カレンダーデータ!$N$4:$R$2000,MATCH(P$29,カレンダーデータ!$M$4:$M$2000,0),MATCH($C25,カレンダーデータ!$N$3:$R$3,0))),"",INDEX(カレンダーデータ!$N$4:$R$2000,MATCH(P$29,カレンダーデータ!$M$4:$M$2000,0),MATCH($C25,カレンダーデータ!$N$3:$R$3,0))),"")</f>
        <v/>
      </c>
      <c r="Q25" s="5" t="str">
        <f ca="1">IFERROR(IF(ISBLANK(INDEX(カレンダーデータ!$N$4:$R$2000,MATCH(Q$29,カレンダーデータ!$M$4:$M$2000,0),MATCH($C25,カレンダーデータ!$N$3:$R$3,0))),"",INDEX(カレンダーデータ!$N$4:$R$2000,MATCH(Q$29,カレンダーデータ!$M$4:$M$2000,0),MATCH($C25,カレンダーデータ!$N$3:$R$3,0))),"")</f>
        <v/>
      </c>
      <c r="R25" s="5" t="str">
        <f ca="1">IFERROR(IF(ISBLANK(INDEX(カレンダーデータ!$N$4:$R$2000,MATCH(R$29,カレンダーデータ!$M$4:$M$2000,0),MATCH($C25,カレンダーデータ!$N$3:$R$3,0))),"",INDEX(カレンダーデータ!$N$4:$R$2000,MATCH(R$29,カレンダーデータ!$M$4:$M$2000,0),MATCH($C25,カレンダーデータ!$N$3:$R$3,0))),"")</f>
        <v/>
      </c>
      <c r="S25" s="5" t="str">
        <f ca="1">IFERROR(IF(ISBLANK(INDEX(カレンダーデータ!$N$4:$R$2000,MATCH(S$29,カレンダーデータ!$M$4:$M$2000,0),MATCH($C25,カレンダーデータ!$N$3:$R$3,0))),"",INDEX(カレンダーデータ!$N$4:$R$2000,MATCH(S$29,カレンダーデータ!$M$4:$M$2000,0),MATCH($C25,カレンダーデータ!$N$3:$R$3,0))),"")</f>
        <v/>
      </c>
      <c r="T25" s="5" t="str">
        <f ca="1">IFERROR(IF(ISBLANK(INDEX(カレンダーデータ!$N$4:$R$2000,MATCH(T$29,カレンダーデータ!$M$4:$M$2000,0),MATCH($C25,カレンダーデータ!$N$3:$R$3,0))),"",INDEX(カレンダーデータ!$N$4:$R$2000,MATCH(T$29,カレンダーデータ!$M$4:$M$2000,0),MATCH($C25,カレンダーデータ!$N$3:$R$3,0))),"")</f>
        <v/>
      </c>
      <c r="U25" s="5" t="str">
        <f ca="1">IFERROR(IF(ISBLANK(INDEX(カレンダーデータ!$N$4:$R$2000,MATCH(U$29,カレンダーデータ!$M$4:$M$2000,0),MATCH($C25,カレンダーデータ!$N$3:$R$3,0))),"",INDEX(カレンダーデータ!$N$4:$R$2000,MATCH(U$29,カレンダーデータ!$M$4:$M$2000,0),MATCH($C25,カレンダーデータ!$N$3:$R$3,0))),"")</f>
        <v/>
      </c>
      <c r="V25" s="5" t="str">
        <f ca="1">IFERROR(IF(ISBLANK(INDEX(カレンダーデータ!$N$4:$R$2000,MATCH(V$29,カレンダーデータ!$M$4:$M$2000,0),MATCH($C25,カレンダーデータ!$N$3:$R$3,0))),"",INDEX(カレンダーデータ!$N$4:$R$2000,MATCH(V$29,カレンダーデータ!$M$4:$M$2000,0),MATCH($C25,カレンダーデータ!$N$3:$R$3,0))),"")</f>
        <v/>
      </c>
      <c r="W25" s="5" t="str">
        <f ca="1">IFERROR(IF(ISBLANK(INDEX(カレンダーデータ!$N$4:$R$2000,MATCH(W$29,カレンダーデータ!$M$4:$M$2000,0),MATCH($C25,カレンダーデータ!$N$3:$R$3,0))),"",INDEX(カレンダーデータ!$N$4:$R$2000,MATCH(W$29,カレンダーデータ!$M$4:$M$2000,0),MATCH($C25,カレンダーデータ!$N$3:$R$3,0))),"")</f>
        <v/>
      </c>
      <c r="X25" s="5" t="str">
        <f ca="1">IFERROR(IF(ISBLANK(INDEX(カレンダーデータ!$N$4:$R$2000,MATCH(X$29,カレンダーデータ!$M$4:$M$2000,0),MATCH($C25,カレンダーデータ!$N$3:$R$3,0))),"",INDEX(カレンダーデータ!$N$4:$R$2000,MATCH(X$29,カレンダーデータ!$M$4:$M$2000,0),MATCH($C25,カレンダーデータ!$N$3:$R$3,0))),"")</f>
        <v/>
      </c>
      <c r="Y25" s="5" t="str">
        <f ca="1">IFERROR(IF(ISBLANK(INDEX(カレンダーデータ!$N$4:$R$2000,MATCH(Y$29,カレンダーデータ!$M$4:$M$2000,0),MATCH($C25,カレンダーデータ!$N$3:$R$3,0))),"",INDEX(カレンダーデータ!$N$4:$R$2000,MATCH(Y$29,カレンダーデータ!$M$4:$M$2000,0),MATCH($C25,カレンダーデータ!$N$3:$R$3,0))),"")</f>
        <v/>
      </c>
      <c r="Z25" s="5" t="str">
        <f ca="1">IFERROR(IF(ISBLANK(INDEX(カレンダーデータ!$N$4:$R$2000,MATCH(Z$29,カレンダーデータ!$M$4:$M$2000,0),MATCH($C25,カレンダーデータ!$N$3:$R$3,0))),"",INDEX(カレンダーデータ!$N$4:$R$2000,MATCH(Z$29,カレンダーデータ!$M$4:$M$2000,0),MATCH($C25,カレンダーデータ!$N$3:$R$3,0))),"")</f>
        <v/>
      </c>
      <c r="AA25" s="5" t="str">
        <f ca="1">IFERROR(IF(ISBLANK(INDEX(カレンダーデータ!$N$4:$R$2000,MATCH(AA$29,カレンダーデータ!$M$4:$M$2000,0),MATCH($C25,カレンダーデータ!$N$3:$R$3,0))),"",INDEX(カレンダーデータ!$N$4:$R$2000,MATCH(AA$29,カレンダーデータ!$M$4:$M$2000,0),MATCH($C25,カレンダーデータ!$N$3:$R$3,0))),"")</f>
        <v/>
      </c>
      <c r="AB25" s="5" t="str">
        <f ca="1">IFERROR(IF(ISBLANK(INDEX(カレンダーデータ!$N$4:$R$2000,MATCH(AB$29,カレンダーデータ!$M$4:$M$2000,0),MATCH($C25,カレンダーデータ!$N$3:$R$3,0))),"",INDEX(カレンダーデータ!$N$4:$R$2000,MATCH(AB$29,カレンダーデータ!$M$4:$M$2000,0),MATCH($C25,カレンダーデータ!$N$3:$R$3,0))),"")</f>
        <v/>
      </c>
      <c r="AC25" s="5" t="str">
        <f ca="1">IFERROR(IF(ISBLANK(INDEX(カレンダーデータ!$N$4:$R$2000,MATCH(AC$29,カレンダーデータ!$M$4:$M$2000,0),MATCH($C25,カレンダーデータ!$N$3:$R$3,0))),"",INDEX(カレンダーデータ!$N$4:$R$2000,MATCH(AC$29,カレンダーデータ!$M$4:$M$2000,0),MATCH($C25,カレンダーデータ!$N$3:$R$3,0))),"")</f>
        <v/>
      </c>
      <c r="AD25" s="5" t="str">
        <f ca="1">IFERROR(IF(ISBLANK(INDEX(カレンダーデータ!$N$4:$R$2000,MATCH(AD$29,カレンダーデータ!$M$4:$M$2000,0),MATCH($C25,カレンダーデータ!$N$3:$R$3,0))),"",INDEX(カレンダーデータ!$N$4:$R$2000,MATCH(AD$29,カレンダーデータ!$M$4:$M$2000,0),MATCH($C25,カレンダーデータ!$N$3:$R$3,0))),"")</f>
        <v/>
      </c>
      <c r="AE25" s="5" t="str">
        <f ca="1">IFERROR(IF(ISBLANK(INDEX(カレンダーデータ!$N$4:$R$2000,MATCH(AE$29,カレンダーデータ!$M$4:$M$2000,0),MATCH($C25,カレンダーデータ!$N$3:$R$3,0))),"",INDEX(カレンダーデータ!$N$4:$R$2000,MATCH(AE$29,カレンダーデータ!$M$4:$M$2000,0),MATCH($C25,カレンダーデータ!$N$3:$R$3,0))),"")</f>
        <v/>
      </c>
      <c r="AF25" s="5" t="str">
        <f ca="1">IFERROR(IF(ISBLANK(INDEX(カレンダーデータ!$N$4:$R$2000,MATCH(AF$29,カレンダーデータ!$M$4:$M$2000,0),MATCH($C25,カレンダーデータ!$N$3:$R$3,0))),"",INDEX(カレンダーデータ!$N$4:$R$2000,MATCH(AF$29,カレンダーデータ!$M$4:$M$2000,0),MATCH($C25,カレンダーデータ!$N$3:$R$3,0))),"")</f>
        <v/>
      </c>
      <c r="AG25" s="5" t="str">
        <f ca="1">IFERROR(IF(ISBLANK(INDEX(カレンダーデータ!$N$4:$R$2000,MATCH(AG$29,カレンダーデータ!$M$4:$M$2000,0),MATCH($C25,カレンダーデータ!$N$3:$R$3,0))),"",INDEX(カレンダーデータ!$N$4:$R$2000,MATCH(AG$29,カレンダーデータ!$M$4:$M$2000,0),MATCH($C25,カレンダーデータ!$N$3:$R$3,0))),"")</f>
        <v/>
      </c>
      <c r="AH25" s="5" t="str">
        <f ca="1">IFERROR(IF(ISBLANK(INDEX(カレンダーデータ!$N$4:$R$2000,MATCH(AH$29,カレンダーデータ!$M$4:$M$2000,0),MATCH($C25,カレンダーデータ!$N$3:$R$3,0))),"",INDEX(カレンダーデータ!$N$4:$R$2000,MATCH(AH$29,カレンダーデータ!$M$4:$M$2000,0),MATCH($C25,カレンダーデータ!$N$3:$R$3,0))),"")</f>
        <v/>
      </c>
      <c r="AI25" s="9"/>
      <c r="AJ25" s="9"/>
      <c r="AK25" s="9"/>
    </row>
    <row r="26" spans="1:55" ht="17.5" customHeight="1" outlineLevel="1" x14ac:dyDescent="0.2">
      <c r="B26" s="327"/>
      <c r="C26" s="180" t="s">
        <v>177</v>
      </c>
      <c r="D26" s="5" t="str">
        <f ca="1">IFERROR(IF(ISBLANK(INDEX(カレンダーデータ!$N$4:$R$2000,MATCH(D$29,カレンダーデータ!$M$4:$M$2000,0),MATCH($C26,カレンダーデータ!$N$3:$R$3,0))),"",INDEX(カレンダーデータ!$N$4:$R$2000,MATCH(D$29,カレンダーデータ!$M$4:$M$2000,0),MATCH($C26,カレンダーデータ!$N$3:$R$3,0))),"")</f>
        <v/>
      </c>
      <c r="E26" s="5" t="str">
        <f ca="1">IFERROR(IF(ISBLANK(INDEX(カレンダーデータ!$N$4:$R$2000,MATCH(E$29,カレンダーデータ!$M$4:$M$2000,0),MATCH($C26,カレンダーデータ!$N$3:$R$3,0))),"",INDEX(カレンダーデータ!$N$4:$R$2000,MATCH(E$29,カレンダーデータ!$M$4:$M$2000,0),MATCH($C26,カレンダーデータ!$N$3:$R$3,0))),"")</f>
        <v/>
      </c>
      <c r="F26" s="5" t="str">
        <f ca="1">IFERROR(IF(ISBLANK(INDEX(カレンダーデータ!$N$4:$R$2000,MATCH(F$29,カレンダーデータ!$M$4:$M$2000,0),MATCH($C26,カレンダーデータ!$N$3:$R$3,0))),"",INDEX(カレンダーデータ!$N$4:$R$2000,MATCH(F$29,カレンダーデータ!$M$4:$M$2000,0),MATCH($C26,カレンダーデータ!$N$3:$R$3,0))),"")</f>
        <v/>
      </c>
      <c r="G26" s="5" t="str">
        <f ca="1">IFERROR(IF(ISBLANK(INDEX(カレンダーデータ!$N$4:$R$2000,MATCH(G$29,カレンダーデータ!$M$4:$M$2000,0),MATCH($C26,カレンダーデータ!$N$3:$R$3,0))),"",INDEX(カレンダーデータ!$N$4:$R$2000,MATCH(G$29,カレンダーデータ!$M$4:$M$2000,0),MATCH($C26,カレンダーデータ!$N$3:$R$3,0))),"")</f>
        <v/>
      </c>
      <c r="H26" s="5" t="str">
        <f ca="1">IFERROR(IF(ISBLANK(INDEX(カレンダーデータ!$N$4:$R$2000,MATCH(H$29,カレンダーデータ!$M$4:$M$2000,0),MATCH($C26,カレンダーデータ!$N$3:$R$3,0))),"",INDEX(カレンダーデータ!$N$4:$R$2000,MATCH(H$29,カレンダーデータ!$M$4:$M$2000,0),MATCH($C26,カレンダーデータ!$N$3:$R$3,0))),"")</f>
        <v/>
      </c>
      <c r="I26" s="5" t="str">
        <f ca="1">IFERROR(IF(ISBLANK(INDEX(カレンダーデータ!$N$4:$R$2000,MATCH(I$29,カレンダーデータ!$M$4:$M$2000,0),MATCH($C26,カレンダーデータ!$N$3:$R$3,0))),"",INDEX(カレンダーデータ!$N$4:$R$2000,MATCH(I$29,カレンダーデータ!$M$4:$M$2000,0),MATCH($C26,カレンダーデータ!$N$3:$R$3,0))),"")</f>
        <v/>
      </c>
      <c r="J26" s="5" t="str">
        <f ca="1">IFERROR(IF(ISBLANK(INDEX(カレンダーデータ!$N$4:$R$2000,MATCH(J$29,カレンダーデータ!$M$4:$M$2000,0),MATCH($C26,カレンダーデータ!$N$3:$R$3,0))),"",INDEX(カレンダーデータ!$N$4:$R$2000,MATCH(J$29,カレンダーデータ!$M$4:$M$2000,0),MATCH($C26,カレンダーデータ!$N$3:$R$3,0))),"")</f>
        <v/>
      </c>
      <c r="K26" s="5" t="str">
        <f ca="1">IFERROR(IF(ISBLANK(INDEX(カレンダーデータ!$N$4:$R$2000,MATCH(K$29,カレンダーデータ!$M$4:$M$2000,0),MATCH($C26,カレンダーデータ!$N$3:$R$3,0))),"",INDEX(カレンダーデータ!$N$4:$R$2000,MATCH(K$29,カレンダーデータ!$M$4:$M$2000,0),MATCH($C26,カレンダーデータ!$N$3:$R$3,0))),"")</f>
        <v/>
      </c>
      <c r="L26" s="5" t="str">
        <f ca="1">IFERROR(IF(ISBLANK(INDEX(カレンダーデータ!$N$4:$R$2000,MATCH(L$29,カレンダーデータ!$M$4:$M$2000,0),MATCH($C26,カレンダーデータ!$N$3:$R$3,0))),"",INDEX(カレンダーデータ!$N$4:$R$2000,MATCH(L$29,カレンダーデータ!$M$4:$M$2000,0),MATCH($C26,カレンダーデータ!$N$3:$R$3,0))),"")</f>
        <v/>
      </c>
      <c r="M26" s="5" t="str">
        <f ca="1">IFERROR(IF(ISBLANK(INDEX(カレンダーデータ!$N$4:$R$2000,MATCH(M$29,カレンダーデータ!$M$4:$M$2000,0),MATCH($C26,カレンダーデータ!$N$3:$R$3,0))),"",INDEX(カレンダーデータ!$N$4:$R$2000,MATCH(M$29,カレンダーデータ!$M$4:$M$2000,0),MATCH($C26,カレンダーデータ!$N$3:$R$3,0))),"")</f>
        <v/>
      </c>
      <c r="N26" s="5" t="str">
        <f ca="1">IFERROR(IF(ISBLANK(INDEX(カレンダーデータ!$N$4:$R$2000,MATCH(N$29,カレンダーデータ!$M$4:$M$2000,0),MATCH($C26,カレンダーデータ!$N$3:$R$3,0))),"",INDEX(カレンダーデータ!$N$4:$R$2000,MATCH(N$29,カレンダーデータ!$M$4:$M$2000,0),MATCH($C26,カレンダーデータ!$N$3:$R$3,0))),"")</f>
        <v/>
      </c>
      <c r="O26" s="5" t="str">
        <f ca="1">IFERROR(IF(ISBLANK(INDEX(カレンダーデータ!$N$4:$R$2000,MATCH(O$29,カレンダーデータ!$M$4:$M$2000,0),MATCH($C26,カレンダーデータ!$N$3:$R$3,0))),"",INDEX(カレンダーデータ!$N$4:$R$2000,MATCH(O$29,カレンダーデータ!$M$4:$M$2000,0),MATCH($C26,カレンダーデータ!$N$3:$R$3,0))),"")</f>
        <v/>
      </c>
      <c r="P26" s="5" t="str">
        <f ca="1">IFERROR(IF(ISBLANK(INDEX(カレンダーデータ!$N$4:$R$2000,MATCH(P$29,カレンダーデータ!$M$4:$M$2000,0),MATCH($C26,カレンダーデータ!$N$3:$R$3,0))),"",INDEX(カレンダーデータ!$N$4:$R$2000,MATCH(P$29,カレンダーデータ!$M$4:$M$2000,0),MATCH($C26,カレンダーデータ!$N$3:$R$3,0))),"")</f>
        <v/>
      </c>
      <c r="Q26" s="5" t="str">
        <f ca="1">IFERROR(IF(ISBLANK(INDEX(カレンダーデータ!$N$4:$R$2000,MATCH(Q$29,カレンダーデータ!$M$4:$M$2000,0),MATCH($C26,カレンダーデータ!$N$3:$R$3,0))),"",INDEX(カレンダーデータ!$N$4:$R$2000,MATCH(Q$29,カレンダーデータ!$M$4:$M$2000,0),MATCH($C26,カレンダーデータ!$N$3:$R$3,0))),"")</f>
        <v/>
      </c>
      <c r="R26" s="5" t="str">
        <f ca="1">IFERROR(IF(ISBLANK(INDEX(カレンダーデータ!$N$4:$R$2000,MATCH(R$29,カレンダーデータ!$M$4:$M$2000,0),MATCH($C26,カレンダーデータ!$N$3:$R$3,0))),"",INDEX(カレンダーデータ!$N$4:$R$2000,MATCH(R$29,カレンダーデータ!$M$4:$M$2000,0),MATCH($C26,カレンダーデータ!$N$3:$R$3,0))),"")</f>
        <v/>
      </c>
      <c r="S26" s="5" t="str">
        <f ca="1">IFERROR(IF(ISBLANK(INDEX(カレンダーデータ!$N$4:$R$2000,MATCH(S$29,カレンダーデータ!$M$4:$M$2000,0),MATCH($C26,カレンダーデータ!$N$3:$R$3,0))),"",INDEX(カレンダーデータ!$N$4:$R$2000,MATCH(S$29,カレンダーデータ!$M$4:$M$2000,0),MATCH($C26,カレンダーデータ!$N$3:$R$3,0))),"")</f>
        <v/>
      </c>
      <c r="T26" s="5" t="str">
        <f ca="1">IFERROR(IF(ISBLANK(INDEX(カレンダーデータ!$N$4:$R$2000,MATCH(T$29,カレンダーデータ!$M$4:$M$2000,0),MATCH($C26,カレンダーデータ!$N$3:$R$3,0))),"",INDEX(カレンダーデータ!$N$4:$R$2000,MATCH(T$29,カレンダーデータ!$M$4:$M$2000,0),MATCH($C26,カレンダーデータ!$N$3:$R$3,0))),"")</f>
        <v/>
      </c>
      <c r="U26" s="5" t="str">
        <f ca="1">IFERROR(IF(ISBLANK(INDEX(カレンダーデータ!$N$4:$R$2000,MATCH(U$29,カレンダーデータ!$M$4:$M$2000,0),MATCH($C26,カレンダーデータ!$N$3:$R$3,0))),"",INDEX(カレンダーデータ!$N$4:$R$2000,MATCH(U$29,カレンダーデータ!$M$4:$M$2000,0),MATCH($C26,カレンダーデータ!$N$3:$R$3,0))),"")</f>
        <v/>
      </c>
      <c r="V26" s="5" t="str">
        <f ca="1">IFERROR(IF(ISBLANK(INDEX(カレンダーデータ!$N$4:$R$2000,MATCH(V$29,カレンダーデータ!$M$4:$M$2000,0),MATCH($C26,カレンダーデータ!$N$3:$R$3,0))),"",INDEX(カレンダーデータ!$N$4:$R$2000,MATCH(V$29,カレンダーデータ!$M$4:$M$2000,0),MATCH($C26,カレンダーデータ!$N$3:$R$3,0))),"")</f>
        <v/>
      </c>
      <c r="W26" s="5" t="str">
        <f ca="1">IFERROR(IF(ISBLANK(INDEX(カレンダーデータ!$N$4:$R$2000,MATCH(W$29,カレンダーデータ!$M$4:$M$2000,0),MATCH($C26,カレンダーデータ!$N$3:$R$3,0))),"",INDEX(カレンダーデータ!$N$4:$R$2000,MATCH(W$29,カレンダーデータ!$M$4:$M$2000,0),MATCH($C26,カレンダーデータ!$N$3:$R$3,0))),"")</f>
        <v/>
      </c>
      <c r="X26" s="5" t="str">
        <f ca="1">IFERROR(IF(ISBLANK(INDEX(カレンダーデータ!$N$4:$R$2000,MATCH(X$29,カレンダーデータ!$M$4:$M$2000,0),MATCH($C26,カレンダーデータ!$N$3:$R$3,0))),"",INDEX(カレンダーデータ!$N$4:$R$2000,MATCH(X$29,カレンダーデータ!$M$4:$M$2000,0),MATCH($C26,カレンダーデータ!$N$3:$R$3,0))),"")</f>
        <v/>
      </c>
      <c r="Y26" s="5" t="str">
        <f ca="1">IFERROR(IF(ISBLANK(INDEX(カレンダーデータ!$N$4:$R$2000,MATCH(Y$29,カレンダーデータ!$M$4:$M$2000,0),MATCH($C26,カレンダーデータ!$N$3:$R$3,0))),"",INDEX(カレンダーデータ!$N$4:$R$2000,MATCH(Y$29,カレンダーデータ!$M$4:$M$2000,0),MATCH($C26,カレンダーデータ!$N$3:$R$3,0))),"")</f>
        <v/>
      </c>
      <c r="Z26" s="5" t="str">
        <f ca="1">IFERROR(IF(ISBLANK(INDEX(カレンダーデータ!$N$4:$R$2000,MATCH(Z$29,カレンダーデータ!$M$4:$M$2000,0),MATCH($C26,カレンダーデータ!$N$3:$R$3,0))),"",INDEX(カレンダーデータ!$N$4:$R$2000,MATCH(Z$29,カレンダーデータ!$M$4:$M$2000,0),MATCH($C26,カレンダーデータ!$N$3:$R$3,0))),"")</f>
        <v/>
      </c>
      <c r="AA26" s="5" t="str">
        <f ca="1">IFERROR(IF(ISBLANK(INDEX(カレンダーデータ!$N$4:$R$2000,MATCH(AA$29,カレンダーデータ!$M$4:$M$2000,0),MATCH($C26,カレンダーデータ!$N$3:$R$3,0))),"",INDEX(カレンダーデータ!$N$4:$R$2000,MATCH(AA$29,カレンダーデータ!$M$4:$M$2000,0),MATCH($C26,カレンダーデータ!$N$3:$R$3,0))),"")</f>
        <v/>
      </c>
      <c r="AB26" s="5" t="str">
        <f ca="1">IFERROR(IF(ISBLANK(INDEX(カレンダーデータ!$N$4:$R$2000,MATCH(AB$29,カレンダーデータ!$M$4:$M$2000,0),MATCH($C26,カレンダーデータ!$N$3:$R$3,0))),"",INDEX(カレンダーデータ!$N$4:$R$2000,MATCH(AB$29,カレンダーデータ!$M$4:$M$2000,0),MATCH($C26,カレンダーデータ!$N$3:$R$3,0))),"")</f>
        <v/>
      </c>
      <c r="AC26" s="5" t="str">
        <f ca="1">IFERROR(IF(ISBLANK(INDEX(カレンダーデータ!$N$4:$R$2000,MATCH(AC$29,カレンダーデータ!$M$4:$M$2000,0),MATCH($C26,カレンダーデータ!$N$3:$R$3,0))),"",INDEX(カレンダーデータ!$N$4:$R$2000,MATCH(AC$29,カレンダーデータ!$M$4:$M$2000,0),MATCH($C26,カレンダーデータ!$N$3:$R$3,0))),"")</f>
        <v/>
      </c>
      <c r="AD26" s="5" t="str">
        <f ca="1">IFERROR(IF(ISBLANK(INDEX(カレンダーデータ!$N$4:$R$2000,MATCH(AD$29,カレンダーデータ!$M$4:$M$2000,0),MATCH($C26,カレンダーデータ!$N$3:$R$3,0))),"",INDEX(カレンダーデータ!$N$4:$R$2000,MATCH(AD$29,カレンダーデータ!$M$4:$M$2000,0),MATCH($C26,カレンダーデータ!$N$3:$R$3,0))),"")</f>
        <v/>
      </c>
      <c r="AE26" s="5" t="str">
        <f ca="1">IFERROR(IF(ISBLANK(INDEX(カレンダーデータ!$N$4:$R$2000,MATCH(AE$29,カレンダーデータ!$M$4:$M$2000,0),MATCH($C26,カレンダーデータ!$N$3:$R$3,0))),"",INDEX(カレンダーデータ!$N$4:$R$2000,MATCH(AE$29,カレンダーデータ!$M$4:$M$2000,0),MATCH($C26,カレンダーデータ!$N$3:$R$3,0))),"")</f>
        <v/>
      </c>
      <c r="AF26" s="5" t="str">
        <f ca="1">IFERROR(IF(ISBLANK(INDEX(カレンダーデータ!$N$4:$R$2000,MATCH(AF$29,カレンダーデータ!$M$4:$M$2000,0),MATCH($C26,カレンダーデータ!$N$3:$R$3,0))),"",INDEX(カレンダーデータ!$N$4:$R$2000,MATCH(AF$29,カレンダーデータ!$M$4:$M$2000,0),MATCH($C26,カレンダーデータ!$N$3:$R$3,0))),"")</f>
        <v/>
      </c>
      <c r="AG26" s="5" t="str">
        <f ca="1">IFERROR(IF(ISBLANK(INDEX(カレンダーデータ!$N$4:$R$2000,MATCH(AG$29,カレンダーデータ!$M$4:$M$2000,0),MATCH($C26,カレンダーデータ!$N$3:$R$3,0))),"",INDEX(カレンダーデータ!$N$4:$R$2000,MATCH(AG$29,カレンダーデータ!$M$4:$M$2000,0),MATCH($C26,カレンダーデータ!$N$3:$R$3,0))),"")</f>
        <v/>
      </c>
      <c r="AH26" s="5" t="str">
        <f ca="1">IFERROR(IF(ISBLANK(INDEX(カレンダーデータ!$N$4:$R$2000,MATCH(AH$29,カレンダーデータ!$M$4:$M$2000,0),MATCH($C26,カレンダーデータ!$N$3:$R$3,0))),"",INDEX(カレンダーデータ!$N$4:$R$2000,MATCH(AH$29,カレンダーデータ!$M$4:$M$2000,0),MATCH($C26,カレンダーデータ!$N$3:$R$3,0))),"")</f>
        <v/>
      </c>
      <c r="AI26" s="9"/>
      <c r="AJ26" s="9"/>
      <c r="AK26" s="9"/>
    </row>
    <row r="27" spans="1:55" ht="17.5" customHeight="1" outlineLevel="1" x14ac:dyDescent="0.2">
      <c r="B27" s="327"/>
      <c r="C27" s="180" t="s">
        <v>178</v>
      </c>
      <c r="D27" s="5" t="str">
        <f ca="1">IFERROR(IF(ISBLANK(INDEX(カレンダーデータ!$N$4:$R$2000,MATCH(D$29,カレンダーデータ!$M$4:$M$2000,0),MATCH($C27,カレンダーデータ!$N$3:$R$3,0))),"",INDEX(カレンダーデータ!$N$4:$R$2000,MATCH(D$29,カレンダーデータ!$M$4:$M$2000,0),MATCH($C27,カレンダーデータ!$N$3:$R$3,0))),"")</f>
        <v/>
      </c>
      <c r="E27" s="5" t="str">
        <f ca="1">IFERROR(IF(ISBLANK(INDEX(カレンダーデータ!$N$4:$R$2000,MATCH(E$29,カレンダーデータ!$M$4:$M$2000,0),MATCH($C27,カレンダーデータ!$N$3:$R$3,0))),"",INDEX(カレンダーデータ!$N$4:$R$2000,MATCH(E$29,カレンダーデータ!$M$4:$M$2000,0),MATCH($C27,カレンダーデータ!$N$3:$R$3,0))),"")</f>
        <v/>
      </c>
      <c r="F27" s="5" t="str">
        <f ca="1">IFERROR(IF(ISBLANK(INDEX(カレンダーデータ!$N$4:$R$2000,MATCH(F$29,カレンダーデータ!$M$4:$M$2000,0),MATCH($C27,カレンダーデータ!$N$3:$R$3,0))),"",INDEX(カレンダーデータ!$N$4:$R$2000,MATCH(F$29,カレンダーデータ!$M$4:$M$2000,0),MATCH($C27,カレンダーデータ!$N$3:$R$3,0))),"")</f>
        <v/>
      </c>
      <c r="G27" s="5" t="str">
        <f ca="1">IFERROR(IF(ISBLANK(INDEX(カレンダーデータ!$N$4:$R$2000,MATCH(G$29,カレンダーデータ!$M$4:$M$2000,0),MATCH($C27,カレンダーデータ!$N$3:$R$3,0))),"",INDEX(カレンダーデータ!$N$4:$R$2000,MATCH(G$29,カレンダーデータ!$M$4:$M$2000,0),MATCH($C27,カレンダーデータ!$N$3:$R$3,0))),"")</f>
        <v/>
      </c>
      <c r="H27" s="5" t="str">
        <f ca="1">IFERROR(IF(ISBLANK(INDEX(カレンダーデータ!$N$4:$R$2000,MATCH(H$29,カレンダーデータ!$M$4:$M$2000,0),MATCH($C27,カレンダーデータ!$N$3:$R$3,0))),"",INDEX(カレンダーデータ!$N$4:$R$2000,MATCH(H$29,カレンダーデータ!$M$4:$M$2000,0),MATCH($C27,カレンダーデータ!$N$3:$R$3,0))),"")</f>
        <v/>
      </c>
      <c r="I27" s="5" t="str">
        <f ca="1">IFERROR(IF(ISBLANK(INDEX(カレンダーデータ!$N$4:$R$2000,MATCH(I$29,カレンダーデータ!$M$4:$M$2000,0),MATCH($C27,カレンダーデータ!$N$3:$R$3,0))),"",INDEX(カレンダーデータ!$N$4:$R$2000,MATCH(I$29,カレンダーデータ!$M$4:$M$2000,0),MATCH($C27,カレンダーデータ!$N$3:$R$3,0))),"")</f>
        <v/>
      </c>
      <c r="J27" s="5" t="str">
        <f ca="1">IFERROR(IF(ISBLANK(INDEX(カレンダーデータ!$N$4:$R$2000,MATCH(J$29,カレンダーデータ!$M$4:$M$2000,0),MATCH($C27,カレンダーデータ!$N$3:$R$3,0))),"",INDEX(カレンダーデータ!$N$4:$R$2000,MATCH(J$29,カレンダーデータ!$M$4:$M$2000,0),MATCH($C27,カレンダーデータ!$N$3:$R$3,0))),"")</f>
        <v/>
      </c>
      <c r="K27" s="5" t="str">
        <f ca="1">IFERROR(IF(ISBLANK(INDEX(カレンダーデータ!$N$4:$R$2000,MATCH(K$29,カレンダーデータ!$M$4:$M$2000,0),MATCH($C27,カレンダーデータ!$N$3:$R$3,0))),"",INDEX(カレンダーデータ!$N$4:$R$2000,MATCH(K$29,カレンダーデータ!$M$4:$M$2000,0),MATCH($C27,カレンダーデータ!$N$3:$R$3,0))),"")</f>
        <v/>
      </c>
      <c r="L27" s="5" t="str">
        <f ca="1">IFERROR(IF(ISBLANK(INDEX(カレンダーデータ!$N$4:$R$2000,MATCH(L$29,カレンダーデータ!$M$4:$M$2000,0),MATCH($C27,カレンダーデータ!$N$3:$R$3,0))),"",INDEX(カレンダーデータ!$N$4:$R$2000,MATCH(L$29,カレンダーデータ!$M$4:$M$2000,0),MATCH($C27,カレンダーデータ!$N$3:$R$3,0))),"")</f>
        <v/>
      </c>
      <c r="M27" s="5" t="str">
        <f ca="1">IFERROR(IF(ISBLANK(INDEX(カレンダーデータ!$N$4:$R$2000,MATCH(M$29,カレンダーデータ!$M$4:$M$2000,0),MATCH($C27,カレンダーデータ!$N$3:$R$3,0))),"",INDEX(カレンダーデータ!$N$4:$R$2000,MATCH(M$29,カレンダーデータ!$M$4:$M$2000,0),MATCH($C27,カレンダーデータ!$N$3:$R$3,0))),"")</f>
        <v/>
      </c>
      <c r="N27" s="5" t="str">
        <f ca="1">IFERROR(IF(ISBLANK(INDEX(カレンダーデータ!$N$4:$R$2000,MATCH(N$29,カレンダーデータ!$M$4:$M$2000,0),MATCH($C27,カレンダーデータ!$N$3:$R$3,0))),"",INDEX(カレンダーデータ!$N$4:$R$2000,MATCH(N$29,カレンダーデータ!$M$4:$M$2000,0),MATCH($C27,カレンダーデータ!$N$3:$R$3,0))),"")</f>
        <v/>
      </c>
      <c r="O27" s="5" t="str">
        <f ca="1">IFERROR(IF(ISBLANK(INDEX(カレンダーデータ!$N$4:$R$2000,MATCH(O$29,カレンダーデータ!$M$4:$M$2000,0),MATCH($C27,カレンダーデータ!$N$3:$R$3,0))),"",INDEX(カレンダーデータ!$N$4:$R$2000,MATCH(O$29,カレンダーデータ!$M$4:$M$2000,0),MATCH($C27,カレンダーデータ!$N$3:$R$3,0))),"")</f>
        <v/>
      </c>
      <c r="P27" s="5" t="str">
        <f ca="1">IFERROR(IF(ISBLANK(INDEX(カレンダーデータ!$N$4:$R$2000,MATCH(P$29,カレンダーデータ!$M$4:$M$2000,0),MATCH($C27,カレンダーデータ!$N$3:$R$3,0))),"",INDEX(カレンダーデータ!$N$4:$R$2000,MATCH(P$29,カレンダーデータ!$M$4:$M$2000,0),MATCH($C27,カレンダーデータ!$N$3:$R$3,0))),"")</f>
        <v/>
      </c>
      <c r="Q27" s="5" t="str">
        <f ca="1">IFERROR(IF(ISBLANK(INDEX(カレンダーデータ!$N$4:$R$2000,MATCH(Q$29,カレンダーデータ!$M$4:$M$2000,0),MATCH($C27,カレンダーデータ!$N$3:$R$3,0))),"",INDEX(カレンダーデータ!$N$4:$R$2000,MATCH(Q$29,カレンダーデータ!$M$4:$M$2000,0),MATCH($C27,カレンダーデータ!$N$3:$R$3,0))),"")</f>
        <v/>
      </c>
      <c r="R27" s="5" t="str">
        <f ca="1">IFERROR(IF(ISBLANK(INDEX(カレンダーデータ!$N$4:$R$2000,MATCH(R$29,カレンダーデータ!$M$4:$M$2000,0),MATCH($C27,カレンダーデータ!$N$3:$R$3,0))),"",INDEX(カレンダーデータ!$N$4:$R$2000,MATCH(R$29,カレンダーデータ!$M$4:$M$2000,0),MATCH($C27,カレンダーデータ!$N$3:$R$3,0))),"")</f>
        <v/>
      </c>
      <c r="S27" s="5" t="str">
        <f ca="1">IFERROR(IF(ISBLANK(INDEX(カレンダーデータ!$N$4:$R$2000,MATCH(S$29,カレンダーデータ!$M$4:$M$2000,0),MATCH($C27,カレンダーデータ!$N$3:$R$3,0))),"",INDEX(カレンダーデータ!$N$4:$R$2000,MATCH(S$29,カレンダーデータ!$M$4:$M$2000,0),MATCH($C27,カレンダーデータ!$N$3:$R$3,0))),"")</f>
        <v/>
      </c>
      <c r="T27" s="5" t="str">
        <f ca="1">IFERROR(IF(ISBLANK(INDEX(カレンダーデータ!$N$4:$R$2000,MATCH(T$29,カレンダーデータ!$M$4:$M$2000,0),MATCH($C27,カレンダーデータ!$N$3:$R$3,0))),"",INDEX(カレンダーデータ!$N$4:$R$2000,MATCH(T$29,カレンダーデータ!$M$4:$M$2000,0),MATCH($C27,カレンダーデータ!$N$3:$R$3,0))),"")</f>
        <v/>
      </c>
      <c r="U27" s="5" t="str">
        <f ca="1">IFERROR(IF(ISBLANK(INDEX(カレンダーデータ!$N$4:$R$2000,MATCH(U$29,カレンダーデータ!$M$4:$M$2000,0),MATCH($C27,カレンダーデータ!$N$3:$R$3,0))),"",INDEX(カレンダーデータ!$N$4:$R$2000,MATCH(U$29,カレンダーデータ!$M$4:$M$2000,0),MATCH($C27,カレンダーデータ!$N$3:$R$3,0))),"")</f>
        <v/>
      </c>
      <c r="V27" s="5" t="str">
        <f ca="1">IFERROR(IF(ISBLANK(INDEX(カレンダーデータ!$N$4:$R$2000,MATCH(V$29,カレンダーデータ!$M$4:$M$2000,0),MATCH($C27,カレンダーデータ!$N$3:$R$3,0))),"",INDEX(カレンダーデータ!$N$4:$R$2000,MATCH(V$29,カレンダーデータ!$M$4:$M$2000,0),MATCH($C27,カレンダーデータ!$N$3:$R$3,0))),"")</f>
        <v/>
      </c>
      <c r="W27" s="5" t="str">
        <f ca="1">IFERROR(IF(ISBLANK(INDEX(カレンダーデータ!$N$4:$R$2000,MATCH(W$29,カレンダーデータ!$M$4:$M$2000,0),MATCH($C27,カレンダーデータ!$N$3:$R$3,0))),"",INDEX(カレンダーデータ!$N$4:$R$2000,MATCH(W$29,カレンダーデータ!$M$4:$M$2000,0),MATCH($C27,カレンダーデータ!$N$3:$R$3,0))),"")</f>
        <v/>
      </c>
      <c r="X27" s="5" t="str">
        <f ca="1">IFERROR(IF(ISBLANK(INDEX(カレンダーデータ!$N$4:$R$2000,MATCH(X$29,カレンダーデータ!$M$4:$M$2000,0),MATCH($C27,カレンダーデータ!$N$3:$R$3,0))),"",INDEX(カレンダーデータ!$N$4:$R$2000,MATCH(X$29,カレンダーデータ!$M$4:$M$2000,0),MATCH($C27,カレンダーデータ!$N$3:$R$3,0))),"")</f>
        <v/>
      </c>
      <c r="Y27" s="5" t="str">
        <f ca="1">IFERROR(IF(ISBLANK(INDEX(カレンダーデータ!$N$4:$R$2000,MATCH(Y$29,カレンダーデータ!$M$4:$M$2000,0),MATCH($C27,カレンダーデータ!$N$3:$R$3,0))),"",INDEX(カレンダーデータ!$N$4:$R$2000,MATCH(Y$29,カレンダーデータ!$M$4:$M$2000,0),MATCH($C27,カレンダーデータ!$N$3:$R$3,0))),"")</f>
        <v/>
      </c>
      <c r="Z27" s="5" t="str">
        <f ca="1">IFERROR(IF(ISBLANK(INDEX(カレンダーデータ!$N$4:$R$2000,MATCH(Z$29,カレンダーデータ!$M$4:$M$2000,0),MATCH($C27,カレンダーデータ!$N$3:$R$3,0))),"",INDEX(カレンダーデータ!$N$4:$R$2000,MATCH(Z$29,カレンダーデータ!$M$4:$M$2000,0),MATCH($C27,カレンダーデータ!$N$3:$R$3,0))),"")</f>
        <v/>
      </c>
      <c r="AA27" s="5" t="str">
        <f ca="1">IFERROR(IF(ISBLANK(INDEX(カレンダーデータ!$N$4:$R$2000,MATCH(AA$29,カレンダーデータ!$M$4:$M$2000,0),MATCH($C27,カレンダーデータ!$N$3:$R$3,0))),"",INDEX(カレンダーデータ!$N$4:$R$2000,MATCH(AA$29,カレンダーデータ!$M$4:$M$2000,0),MATCH($C27,カレンダーデータ!$N$3:$R$3,0))),"")</f>
        <v/>
      </c>
      <c r="AB27" s="5" t="str">
        <f ca="1">IFERROR(IF(ISBLANK(INDEX(カレンダーデータ!$N$4:$R$2000,MATCH(AB$29,カレンダーデータ!$M$4:$M$2000,0),MATCH($C27,カレンダーデータ!$N$3:$R$3,0))),"",INDEX(カレンダーデータ!$N$4:$R$2000,MATCH(AB$29,カレンダーデータ!$M$4:$M$2000,0),MATCH($C27,カレンダーデータ!$N$3:$R$3,0))),"")</f>
        <v/>
      </c>
      <c r="AC27" s="5" t="str">
        <f ca="1">IFERROR(IF(ISBLANK(INDEX(カレンダーデータ!$N$4:$R$2000,MATCH(AC$29,カレンダーデータ!$M$4:$M$2000,0),MATCH($C27,カレンダーデータ!$N$3:$R$3,0))),"",INDEX(カレンダーデータ!$N$4:$R$2000,MATCH(AC$29,カレンダーデータ!$M$4:$M$2000,0),MATCH($C27,カレンダーデータ!$N$3:$R$3,0))),"")</f>
        <v/>
      </c>
      <c r="AD27" s="5" t="str">
        <f ca="1">IFERROR(IF(ISBLANK(INDEX(カレンダーデータ!$N$4:$R$2000,MATCH(AD$29,カレンダーデータ!$M$4:$M$2000,0),MATCH($C27,カレンダーデータ!$N$3:$R$3,0))),"",INDEX(カレンダーデータ!$N$4:$R$2000,MATCH(AD$29,カレンダーデータ!$M$4:$M$2000,0),MATCH($C27,カレンダーデータ!$N$3:$R$3,0))),"")</f>
        <v/>
      </c>
      <c r="AE27" s="5" t="str">
        <f ca="1">IFERROR(IF(ISBLANK(INDEX(カレンダーデータ!$N$4:$R$2000,MATCH(AE$29,カレンダーデータ!$M$4:$M$2000,0),MATCH($C27,カレンダーデータ!$N$3:$R$3,0))),"",INDEX(カレンダーデータ!$N$4:$R$2000,MATCH(AE$29,カレンダーデータ!$M$4:$M$2000,0),MATCH($C27,カレンダーデータ!$N$3:$R$3,0))),"")</f>
        <v/>
      </c>
      <c r="AF27" s="5" t="str">
        <f ca="1">IFERROR(IF(ISBLANK(INDEX(カレンダーデータ!$N$4:$R$2000,MATCH(AF$29,カレンダーデータ!$M$4:$M$2000,0),MATCH($C27,カレンダーデータ!$N$3:$R$3,0))),"",INDEX(カレンダーデータ!$N$4:$R$2000,MATCH(AF$29,カレンダーデータ!$M$4:$M$2000,0),MATCH($C27,カレンダーデータ!$N$3:$R$3,0))),"")</f>
        <v/>
      </c>
      <c r="AG27" s="5" t="str">
        <f ca="1">IFERROR(IF(ISBLANK(INDEX(カレンダーデータ!$N$4:$R$2000,MATCH(AG$29,カレンダーデータ!$M$4:$M$2000,0),MATCH($C27,カレンダーデータ!$N$3:$R$3,0))),"",INDEX(カレンダーデータ!$N$4:$R$2000,MATCH(AG$29,カレンダーデータ!$M$4:$M$2000,0),MATCH($C27,カレンダーデータ!$N$3:$R$3,0))),"")</f>
        <v/>
      </c>
      <c r="AH27" s="5" t="str">
        <f ca="1">IFERROR(IF(ISBLANK(INDEX(カレンダーデータ!$N$4:$R$2000,MATCH(AH$29,カレンダーデータ!$M$4:$M$2000,0),MATCH($C27,カレンダーデータ!$N$3:$R$3,0))),"",INDEX(カレンダーデータ!$N$4:$R$2000,MATCH(AH$29,カレンダーデータ!$M$4:$M$2000,0),MATCH($C27,カレンダーデータ!$N$3:$R$3,0))),"")</f>
        <v/>
      </c>
      <c r="AI27" s="9"/>
      <c r="AJ27" s="9"/>
      <c r="AK27" s="9"/>
    </row>
    <row r="28" spans="1:55" ht="18" customHeight="1" outlineLevel="1" thickBot="1" x14ac:dyDescent="0.25">
      <c r="B28" s="328"/>
      <c r="C28" s="180" t="s">
        <v>179</v>
      </c>
      <c r="D28" s="5" t="str">
        <f ca="1">IFERROR(IF(ISBLANK(INDEX(カレンダーデータ!$N$4:$R$2000,MATCH(D$29,カレンダーデータ!$M$4:$M$2000,0),MATCH($C28,カレンダーデータ!$N$3:$R$3,0))),"",INDEX(カレンダーデータ!$N$4:$R$2000,MATCH(D$29,カレンダーデータ!$M$4:$M$2000,0),MATCH($C28,カレンダーデータ!$N$3:$R$3,0))),"")</f>
        <v/>
      </c>
      <c r="E28" s="5" t="str">
        <f ca="1">IFERROR(IF(ISBLANK(INDEX(カレンダーデータ!$N$4:$R$2000,MATCH(E$29,カレンダーデータ!$M$4:$M$2000,0),MATCH($C28,カレンダーデータ!$N$3:$R$3,0))),"",INDEX(カレンダーデータ!$N$4:$R$2000,MATCH(E$29,カレンダーデータ!$M$4:$M$2000,0),MATCH($C28,カレンダーデータ!$N$3:$R$3,0))),"")</f>
        <v/>
      </c>
      <c r="F28" s="5" t="str">
        <f ca="1">IFERROR(IF(ISBLANK(INDEX(カレンダーデータ!$N$4:$R$2000,MATCH(F$29,カレンダーデータ!$M$4:$M$2000,0),MATCH($C28,カレンダーデータ!$N$3:$R$3,0))),"",INDEX(カレンダーデータ!$N$4:$R$2000,MATCH(F$29,カレンダーデータ!$M$4:$M$2000,0),MATCH($C28,カレンダーデータ!$N$3:$R$3,0))),"")</f>
        <v/>
      </c>
      <c r="G28" s="5" t="str">
        <f ca="1">IFERROR(IF(ISBLANK(INDEX(カレンダーデータ!$N$4:$R$2000,MATCH(G$29,カレンダーデータ!$M$4:$M$2000,0),MATCH($C28,カレンダーデータ!$N$3:$R$3,0))),"",INDEX(カレンダーデータ!$N$4:$R$2000,MATCH(G$29,カレンダーデータ!$M$4:$M$2000,0),MATCH($C28,カレンダーデータ!$N$3:$R$3,0))),"")</f>
        <v/>
      </c>
      <c r="H28" s="5" t="str">
        <f ca="1">IFERROR(IF(ISBLANK(INDEX(カレンダーデータ!$N$4:$R$2000,MATCH(H$29,カレンダーデータ!$M$4:$M$2000,0),MATCH($C28,カレンダーデータ!$N$3:$R$3,0))),"",INDEX(カレンダーデータ!$N$4:$R$2000,MATCH(H$29,カレンダーデータ!$M$4:$M$2000,0),MATCH($C28,カレンダーデータ!$N$3:$R$3,0))),"")</f>
        <v/>
      </c>
      <c r="I28" s="5" t="str">
        <f ca="1">IFERROR(IF(ISBLANK(INDEX(カレンダーデータ!$N$4:$R$2000,MATCH(I$29,カレンダーデータ!$M$4:$M$2000,0),MATCH($C28,カレンダーデータ!$N$3:$R$3,0))),"",INDEX(カレンダーデータ!$N$4:$R$2000,MATCH(I$29,カレンダーデータ!$M$4:$M$2000,0),MATCH($C28,カレンダーデータ!$N$3:$R$3,0))),"")</f>
        <v/>
      </c>
      <c r="J28" s="5" t="str">
        <f ca="1">IFERROR(IF(ISBLANK(INDEX(カレンダーデータ!$N$4:$R$2000,MATCH(J$29,カレンダーデータ!$M$4:$M$2000,0),MATCH($C28,カレンダーデータ!$N$3:$R$3,0))),"",INDEX(カレンダーデータ!$N$4:$R$2000,MATCH(J$29,カレンダーデータ!$M$4:$M$2000,0),MATCH($C28,カレンダーデータ!$N$3:$R$3,0))),"")</f>
        <v/>
      </c>
      <c r="K28" s="5" t="str">
        <f ca="1">IFERROR(IF(ISBLANK(INDEX(カレンダーデータ!$N$4:$R$2000,MATCH(K$29,カレンダーデータ!$M$4:$M$2000,0),MATCH($C28,カレンダーデータ!$N$3:$R$3,0))),"",INDEX(カレンダーデータ!$N$4:$R$2000,MATCH(K$29,カレンダーデータ!$M$4:$M$2000,0),MATCH($C28,カレンダーデータ!$N$3:$R$3,0))),"")</f>
        <v/>
      </c>
      <c r="L28" s="5" t="str">
        <f ca="1">IFERROR(IF(ISBLANK(INDEX(カレンダーデータ!$N$4:$R$2000,MATCH(L$29,カレンダーデータ!$M$4:$M$2000,0),MATCH($C28,カレンダーデータ!$N$3:$R$3,0))),"",INDEX(カレンダーデータ!$N$4:$R$2000,MATCH(L$29,カレンダーデータ!$M$4:$M$2000,0),MATCH($C28,カレンダーデータ!$N$3:$R$3,0))),"")</f>
        <v/>
      </c>
      <c r="M28" s="5" t="str">
        <f ca="1">IFERROR(IF(ISBLANK(INDEX(カレンダーデータ!$N$4:$R$2000,MATCH(M$29,カレンダーデータ!$M$4:$M$2000,0),MATCH($C28,カレンダーデータ!$N$3:$R$3,0))),"",INDEX(カレンダーデータ!$N$4:$R$2000,MATCH(M$29,カレンダーデータ!$M$4:$M$2000,0),MATCH($C28,カレンダーデータ!$N$3:$R$3,0))),"")</f>
        <v/>
      </c>
      <c r="N28" s="5" t="str">
        <f ca="1">IFERROR(IF(ISBLANK(INDEX(カレンダーデータ!$N$4:$R$2000,MATCH(N$29,カレンダーデータ!$M$4:$M$2000,0),MATCH($C28,カレンダーデータ!$N$3:$R$3,0))),"",INDEX(カレンダーデータ!$N$4:$R$2000,MATCH(N$29,カレンダーデータ!$M$4:$M$2000,0),MATCH($C28,カレンダーデータ!$N$3:$R$3,0))),"")</f>
        <v/>
      </c>
      <c r="O28" s="5" t="str">
        <f ca="1">IFERROR(IF(ISBLANK(INDEX(カレンダーデータ!$N$4:$R$2000,MATCH(O$29,カレンダーデータ!$M$4:$M$2000,0),MATCH($C28,カレンダーデータ!$N$3:$R$3,0))),"",INDEX(カレンダーデータ!$N$4:$R$2000,MATCH(O$29,カレンダーデータ!$M$4:$M$2000,0),MATCH($C28,カレンダーデータ!$N$3:$R$3,0))),"")</f>
        <v/>
      </c>
      <c r="P28" s="5" t="str">
        <f ca="1">IFERROR(IF(ISBLANK(INDEX(カレンダーデータ!$N$4:$R$2000,MATCH(P$29,カレンダーデータ!$M$4:$M$2000,0),MATCH($C28,カレンダーデータ!$N$3:$R$3,0))),"",INDEX(カレンダーデータ!$N$4:$R$2000,MATCH(P$29,カレンダーデータ!$M$4:$M$2000,0),MATCH($C28,カレンダーデータ!$N$3:$R$3,0))),"")</f>
        <v/>
      </c>
      <c r="Q28" s="5" t="str">
        <f ca="1">IFERROR(IF(ISBLANK(INDEX(カレンダーデータ!$N$4:$R$2000,MATCH(Q$29,カレンダーデータ!$M$4:$M$2000,0),MATCH($C28,カレンダーデータ!$N$3:$R$3,0))),"",INDEX(カレンダーデータ!$N$4:$R$2000,MATCH(Q$29,カレンダーデータ!$M$4:$M$2000,0),MATCH($C28,カレンダーデータ!$N$3:$R$3,0))),"")</f>
        <v/>
      </c>
      <c r="R28" s="5" t="str">
        <f ca="1">IFERROR(IF(ISBLANK(INDEX(カレンダーデータ!$N$4:$R$2000,MATCH(R$29,カレンダーデータ!$M$4:$M$2000,0),MATCH($C28,カレンダーデータ!$N$3:$R$3,0))),"",INDEX(カレンダーデータ!$N$4:$R$2000,MATCH(R$29,カレンダーデータ!$M$4:$M$2000,0),MATCH($C28,カレンダーデータ!$N$3:$R$3,0))),"")</f>
        <v/>
      </c>
      <c r="S28" s="5" t="str">
        <f ca="1">IFERROR(IF(ISBLANK(INDEX(カレンダーデータ!$N$4:$R$2000,MATCH(S$29,カレンダーデータ!$M$4:$M$2000,0),MATCH($C28,カレンダーデータ!$N$3:$R$3,0))),"",INDEX(カレンダーデータ!$N$4:$R$2000,MATCH(S$29,カレンダーデータ!$M$4:$M$2000,0),MATCH($C28,カレンダーデータ!$N$3:$R$3,0))),"")</f>
        <v/>
      </c>
      <c r="T28" s="5" t="str">
        <f ca="1">IFERROR(IF(ISBLANK(INDEX(カレンダーデータ!$N$4:$R$2000,MATCH(T$29,カレンダーデータ!$M$4:$M$2000,0),MATCH($C28,カレンダーデータ!$N$3:$R$3,0))),"",INDEX(カレンダーデータ!$N$4:$R$2000,MATCH(T$29,カレンダーデータ!$M$4:$M$2000,0),MATCH($C28,カレンダーデータ!$N$3:$R$3,0))),"")</f>
        <v/>
      </c>
      <c r="U28" s="5" t="str">
        <f ca="1">IFERROR(IF(ISBLANK(INDEX(カレンダーデータ!$N$4:$R$2000,MATCH(U$29,カレンダーデータ!$M$4:$M$2000,0),MATCH($C28,カレンダーデータ!$N$3:$R$3,0))),"",INDEX(カレンダーデータ!$N$4:$R$2000,MATCH(U$29,カレンダーデータ!$M$4:$M$2000,0),MATCH($C28,カレンダーデータ!$N$3:$R$3,0))),"")</f>
        <v/>
      </c>
      <c r="V28" s="5" t="str">
        <f ca="1">IFERROR(IF(ISBLANK(INDEX(カレンダーデータ!$N$4:$R$2000,MATCH(V$29,カレンダーデータ!$M$4:$M$2000,0),MATCH($C28,カレンダーデータ!$N$3:$R$3,0))),"",INDEX(カレンダーデータ!$N$4:$R$2000,MATCH(V$29,カレンダーデータ!$M$4:$M$2000,0),MATCH($C28,カレンダーデータ!$N$3:$R$3,0))),"")</f>
        <v/>
      </c>
      <c r="W28" s="5" t="str">
        <f ca="1">IFERROR(IF(ISBLANK(INDEX(カレンダーデータ!$N$4:$R$2000,MATCH(W$29,カレンダーデータ!$M$4:$M$2000,0),MATCH($C28,カレンダーデータ!$N$3:$R$3,0))),"",INDEX(カレンダーデータ!$N$4:$R$2000,MATCH(W$29,カレンダーデータ!$M$4:$M$2000,0),MATCH($C28,カレンダーデータ!$N$3:$R$3,0))),"")</f>
        <v/>
      </c>
      <c r="X28" s="5" t="str">
        <f ca="1">IFERROR(IF(ISBLANK(INDEX(カレンダーデータ!$N$4:$R$2000,MATCH(X$29,カレンダーデータ!$M$4:$M$2000,0),MATCH($C28,カレンダーデータ!$N$3:$R$3,0))),"",INDEX(カレンダーデータ!$N$4:$R$2000,MATCH(X$29,カレンダーデータ!$M$4:$M$2000,0),MATCH($C28,カレンダーデータ!$N$3:$R$3,0))),"")</f>
        <v/>
      </c>
      <c r="Y28" s="5" t="str">
        <f ca="1">IFERROR(IF(ISBLANK(INDEX(カレンダーデータ!$N$4:$R$2000,MATCH(Y$29,カレンダーデータ!$M$4:$M$2000,0),MATCH($C28,カレンダーデータ!$N$3:$R$3,0))),"",INDEX(カレンダーデータ!$N$4:$R$2000,MATCH(Y$29,カレンダーデータ!$M$4:$M$2000,0),MATCH($C28,カレンダーデータ!$N$3:$R$3,0))),"")</f>
        <v/>
      </c>
      <c r="Z28" s="5" t="str">
        <f ca="1">IFERROR(IF(ISBLANK(INDEX(カレンダーデータ!$N$4:$R$2000,MATCH(Z$29,カレンダーデータ!$M$4:$M$2000,0),MATCH($C28,カレンダーデータ!$N$3:$R$3,0))),"",INDEX(カレンダーデータ!$N$4:$R$2000,MATCH(Z$29,カレンダーデータ!$M$4:$M$2000,0),MATCH($C28,カレンダーデータ!$N$3:$R$3,0))),"")</f>
        <v/>
      </c>
      <c r="AA28" s="5" t="str">
        <f ca="1">IFERROR(IF(ISBLANK(INDEX(カレンダーデータ!$N$4:$R$2000,MATCH(AA$29,カレンダーデータ!$M$4:$M$2000,0),MATCH($C28,カレンダーデータ!$N$3:$R$3,0))),"",INDEX(カレンダーデータ!$N$4:$R$2000,MATCH(AA$29,カレンダーデータ!$M$4:$M$2000,0),MATCH($C28,カレンダーデータ!$N$3:$R$3,0))),"")</f>
        <v/>
      </c>
      <c r="AB28" s="5" t="str">
        <f ca="1">IFERROR(IF(ISBLANK(INDEX(カレンダーデータ!$N$4:$R$2000,MATCH(AB$29,カレンダーデータ!$M$4:$M$2000,0),MATCH($C28,カレンダーデータ!$N$3:$R$3,0))),"",INDEX(カレンダーデータ!$N$4:$R$2000,MATCH(AB$29,カレンダーデータ!$M$4:$M$2000,0),MATCH($C28,カレンダーデータ!$N$3:$R$3,0))),"")</f>
        <v/>
      </c>
      <c r="AC28" s="5" t="str">
        <f ca="1">IFERROR(IF(ISBLANK(INDEX(カレンダーデータ!$N$4:$R$2000,MATCH(AC$29,カレンダーデータ!$M$4:$M$2000,0),MATCH($C28,カレンダーデータ!$N$3:$R$3,0))),"",INDEX(カレンダーデータ!$N$4:$R$2000,MATCH(AC$29,カレンダーデータ!$M$4:$M$2000,0),MATCH($C28,カレンダーデータ!$N$3:$R$3,0))),"")</f>
        <v/>
      </c>
      <c r="AD28" s="5" t="str">
        <f ca="1">IFERROR(IF(ISBLANK(INDEX(カレンダーデータ!$N$4:$R$2000,MATCH(AD$29,カレンダーデータ!$M$4:$M$2000,0),MATCH($C28,カレンダーデータ!$N$3:$R$3,0))),"",INDEX(カレンダーデータ!$N$4:$R$2000,MATCH(AD$29,カレンダーデータ!$M$4:$M$2000,0),MATCH($C28,カレンダーデータ!$N$3:$R$3,0))),"")</f>
        <v/>
      </c>
      <c r="AE28" s="5" t="str">
        <f ca="1">IFERROR(IF(ISBLANK(INDEX(カレンダーデータ!$N$4:$R$2000,MATCH(AE$29,カレンダーデータ!$M$4:$M$2000,0),MATCH($C28,カレンダーデータ!$N$3:$R$3,0))),"",INDEX(カレンダーデータ!$N$4:$R$2000,MATCH(AE$29,カレンダーデータ!$M$4:$M$2000,0),MATCH($C28,カレンダーデータ!$N$3:$R$3,0))),"")</f>
        <v/>
      </c>
      <c r="AF28" s="5" t="str">
        <f ca="1">IFERROR(IF(ISBLANK(INDEX(カレンダーデータ!$N$4:$R$2000,MATCH(AF$29,カレンダーデータ!$M$4:$M$2000,0),MATCH($C28,カレンダーデータ!$N$3:$R$3,0))),"",INDEX(カレンダーデータ!$N$4:$R$2000,MATCH(AF$29,カレンダーデータ!$M$4:$M$2000,0),MATCH($C28,カレンダーデータ!$N$3:$R$3,0))),"")</f>
        <v/>
      </c>
      <c r="AG28" s="5" t="str">
        <f ca="1">IFERROR(IF(ISBLANK(INDEX(カレンダーデータ!$N$4:$R$2000,MATCH(AG$29,カレンダーデータ!$M$4:$M$2000,0),MATCH($C28,カレンダーデータ!$N$3:$R$3,0))),"",INDEX(カレンダーデータ!$N$4:$R$2000,MATCH(AG$29,カレンダーデータ!$M$4:$M$2000,0),MATCH($C28,カレンダーデータ!$N$3:$R$3,0))),"")</f>
        <v/>
      </c>
      <c r="AH28" s="5" t="str">
        <f ca="1">IFERROR(IF(ISBLANK(INDEX(カレンダーデータ!$N$4:$R$2000,MATCH(AH$29,カレンダーデータ!$M$4:$M$2000,0),MATCH($C28,カレンダーデータ!$N$3:$R$3,0))),"",INDEX(カレンダーデータ!$N$4:$R$2000,MATCH(AH$29,カレンダーデータ!$M$4:$M$2000,0),MATCH($C28,カレンダーデータ!$N$3:$R$3,0))),"")</f>
        <v/>
      </c>
      <c r="AI28" s="9"/>
      <c r="AJ28" s="9"/>
      <c r="AK28" s="9"/>
    </row>
    <row r="29" spans="1:55" s="6" customFormat="1" ht="15" thickBot="1" x14ac:dyDescent="0.25">
      <c r="B29" s="7" t="s">
        <v>58</v>
      </c>
      <c r="C29" s="8"/>
      <c r="D29" s="16">
        <f ca="1">C1+1</f>
        <v>46054</v>
      </c>
      <c r="E29" s="17">
        <f ca="1">D29+1</f>
        <v>46055</v>
      </c>
      <c r="F29" s="17">
        <f t="shared" ref="F29:AG29" ca="1" si="0">E29+1</f>
        <v>46056</v>
      </c>
      <c r="G29" s="17">
        <f t="shared" ca="1" si="0"/>
        <v>46057</v>
      </c>
      <c r="H29" s="17">
        <f t="shared" ca="1" si="0"/>
        <v>46058</v>
      </c>
      <c r="I29" s="17">
        <f t="shared" ca="1" si="0"/>
        <v>46059</v>
      </c>
      <c r="J29" s="17">
        <f t="shared" ca="1" si="0"/>
        <v>46060</v>
      </c>
      <c r="K29" s="17">
        <f t="shared" ca="1" si="0"/>
        <v>46061</v>
      </c>
      <c r="L29" s="17">
        <f t="shared" ca="1" si="0"/>
        <v>46062</v>
      </c>
      <c r="M29" s="17">
        <f t="shared" ca="1" si="0"/>
        <v>46063</v>
      </c>
      <c r="N29" s="17">
        <f t="shared" ca="1" si="0"/>
        <v>46064</v>
      </c>
      <c r="O29" s="17">
        <f t="shared" ca="1" si="0"/>
        <v>46065</v>
      </c>
      <c r="P29" s="17">
        <f t="shared" ca="1" si="0"/>
        <v>46066</v>
      </c>
      <c r="Q29" s="17">
        <f t="shared" ca="1" si="0"/>
        <v>46067</v>
      </c>
      <c r="R29" s="17">
        <f t="shared" ca="1" si="0"/>
        <v>46068</v>
      </c>
      <c r="S29" s="17">
        <f t="shared" ca="1" si="0"/>
        <v>46069</v>
      </c>
      <c r="T29" s="17">
        <f t="shared" ca="1" si="0"/>
        <v>46070</v>
      </c>
      <c r="U29" s="17">
        <f t="shared" ca="1" si="0"/>
        <v>46071</v>
      </c>
      <c r="V29" s="17">
        <f t="shared" ca="1" si="0"/>
        <v>46072</v>
      </c>
      <c r="W29" s="17">
        <f t="shared" ca="1" si="0"/>
        <v>46073</v>
      </c>
      <c r="X29" s="17">
        <f t="shared" ca="1" si="0"/>
        <v>46074</v>
      </c>
      <c r="Y29" s="17">
        <f t="shared" ca="1" si="0"/>
        <v>46075</v>
      </c>
      <c r="Z29" s="17">
        <f t="shared" ca="1" si="0"/>
        <v>46076</v>
      </c>
      <c r="AA29" s="17">
        <f t="shared" ca="1" si="0"/>
        <v>46077</v>
      </c>
      <c r="AB29" s="17">
        <f t="shared" ca="1" si="0"/>
        <v>46078</v>
      </c>
      <c r="AC29" s="17">
        <f t="shared" ca="1" si="0"/>
        <v>46079</v>
      </c>
      <c r="AD29" s="17">
        <f t="shared" ca="1" si="0"/>
        <v>46080</v>
      </c>
      <c r="AE29" s="17">
        <f t="shared" ca="1" si="0"/>
        <v>46081</v>
      </c>
      <c r="AF29" s="281">
        <f t="shared" ca="1" si="0"/>
        <v>46082</v>
      </c>
      <c r="AG29" s="281">
        <f t="shared" ca="1" si="0"/>
        <v>46083</v>
      </c>
      <c r="AH29" s="229">
        <f ca="1">AG29+1</f>
        <v>46084</v>
      </c>
    </row>
    <row r="30" spans="1:55" x14ac:dyDescent="0.2">
      <c r="A30" s="4">
        <v>2</v>
      </c>
      <c r="B30" s="311" t="str">
        <f>料金比較表!C11</f>
        <v>アーマン　スイート　ヴィラ　スムイデ</v>
      </c>
      <c r="C30" s="326" t="s">
        <v>59</v>
      </c>
      <c r="D30" s="62" t="str">
        <f ca="1">IF($C$30=料金比較表!$C$1,(HLOOKUP('2026年2月'!D$29,料金比較表!$10:$20,'2026年2月'!$A30,FALSE)),IF($C$30=料金比較表!$C$2,(HLOOKUP('2026年2月'!D$29,料金比較表!$23:$33,'2026年2月'!$A30,FALSE)),IF($C$30=料金比較表!$C$3,(HLOOKUP('2026年2月'!D$29,料金比較表!$36:$46,'2026年2月'!$A30,FALSE)),IF($C$30=料金比較表!$C$4,(HLOOKUP('2026年2月'!D$29,料金比較表!$48:$60,'2026年2月'!$A30,FALSE)),IF($C$30=料金比較表!$C$5,(HLOOKUP('2026年2月'!D$29,料金比較表!$61:$71,'2026年2月'!$A30,FALSE)),IF($C$30=料金比較表!$C$6,(HLOOKUP('2026年2月'!D$29,料金比較表!$74:$84,'2026年2月'!$A30,FALSE))))))))</f>
        <v/>
      </c>
      <c r="E30" s="63" t="str">
        <f ca="1">IF($C$30=料金比較表!$C$1,(HLOOKUP('2026年2月'!E$29,料金比較表!$10:$20,'2026年2月'!$A30,FALSE)),IF($C$30=料金比較表!$C$2,(HLOOKUP('2026年2月'!E$29,料金比較表!$23:$33,'2026年2月'!$A30,FALSE)),IF($C$30=料金比較表!$C$3,(HLOOKUP('2026年2月'!E$29,料金比較表!$36:$46,'2026年2月'!$A30,FALSE)),IF($C$30=料金比較表!$C$4,(HLOOKUP('2026年2月'!E$29,料金比較表!$48:$60,'2026年2月'!$A30,FALSE)),IF($C$30=料金比較表!$C$5,(HLOOKUP('2026年2月'!E$29,料金比較表!$61:$71,'2026年2月'!$A30,FALSE)),IF($C$30=料金比較表!$C$6,(HLOOKUP('2026年2月'!E$29,料金比較表!$74:$84,'2026年2月'!$A30,FALSE))))))))</f>
        <v/>
      </c>
      <c r="F30" s="63" t="str">
        <f ca="1">IF($C$30=料金比較表!$C$1,(HLOOKUP('2026年2月'!F$29,料金比較表!$10:$20,'2026年2月'!$A30,FALSE)),IF($C$30=料金比較表!$C$2,(HLOOKUP('2026年2月'!F$29,料金比較表!$23:$33,'2026年2月'!$A30,FALSE)),IF($C$30=料金比較表!$C$3,(HLOOKUP('2026年2月'!F$29,料金比較表!$36:$46,'2026年2月'!$A30,FALSE)),IF($C$30=料金比較表!$C$4,(HLOOKUP('2026年2月'!F$29,料金比較表!$48:$60,'2026年2月'!$A30,FALSE)),IF($C$30=料金比較表!$C$5,(HLOOKUP('2026年2月'!F$29,料金比較表!$61:$71,'2026年2月'!$A30,FALSE)),IF($C$30=料金比較表!$C$6,(HLOOKUP('2026年2月'!F$29,料金比較表!$74:$84,'2026年2月'!$A30,FALSE))))))))</f>
        <v/>
      </c>
      <c r="G30" s="63" t="str">
        <f ca="1">IF($C$30=料金比較表!$C$1,(HLOOKUP('2026年2月'!G$29,料金比較表!$10:$20,'2026年2月'!$A30,FALSE)),IF($C$30=料金比較表!$C$2,(HLOOKUP('2026年2月'!G$29,料金比較表!$23:$33,'2026年2月'!$A30,FALSE)),IF($C$30=料金比較表!$C$3,(HLOOKUP('2026年2月'!G$29,料金比較表!$36:$46,'2026年2月'!$A30,FALSE)),IF($C$30=料金比較表!$C$4,(HLOOKUP('2026年2月'!G$29,料金比較表!$48:$60,'2026年2月'!$A30,FALSE)),IF($C$30=料金比較表!$C$5,(HLOOKUP('2026年2月'!G$29,料金比較表!$61:$71,'2026年2月'!$A30,FALSE)),IF($C$30=料金比較表!$C$6,(HLOOKUP('2026年2月'!G$29,料金比較表!$74:$84,'2026年2月'!$A30,FALSE))))))))</f>
        <v/>
      </c>
      <c r="H30" s="63" t="str">
        <f ca="1">IF($C$30=料金比較表!$C$1,(HLOOKUP('2026年2月'!H$29,料金比較表!$10:$20,'2026年2月'!$A30,FALSE)),IF($C$30=料金比較表!$C$2,(HLOOKUP('2026年2月'!H$29,料金比較表!$23:$33,'2026年2月'!$A30,FALSE)),IF($C$30=料金比較表!$C$3,(HLOOKUP('2026年2月'!H$29,料金比較表!$36:$46,'2026年2月'!$A30,FALSE)),IF($C$30=料金比較表!$C$4,(HLOOKUP('2026年2月'!H$29,料金比較表!$48:$60,'2026年2月'!$A30,FALSE)),IF($C$30=料金比較表!$C$5,(HLOOKUP('2026年2月'!H$29,料金比較表!$61:$71,'2026年2月'!$A30,FALSE)),IF($C$30=料金比較表!$C$6,(HLOOKUP('2026年2月'!H$29,料金比較表!$74:$84,'2026年2月'!$A30,FALSE))))))))</f>
        <v/>
      </c>
      <c r="I30" s="63" t="str">
        <f ca="1">IF($C$30=料金比較表!$C$1,(HLOOKUP('2026年2月'!I$29,料金比較表!$10:$20,'2026年2月'!$A30,FALSE)),IF($C$30=料金比較表!$C$2,(HLOOKUP('2026年2月'!I$29,料金比較表!$23:$33,'2026年2月'!$A30,FALSE)),IF($C$30=料金比較表!$C$3,(HLOOKUP('2026年2月'!I$29,料金比較表!$36:$46,'2026年2月'!$A30,FALSE)),IF($C$30=料金比較表!$C$4,(HLOOKUP('2026年2月'!I$29,料金比較表!$48:$60,'2026年2月'!$A30,FALSE)),IF($C$30=料金比較表!$C$5,(HLOOKUP('2026年2月'!I$29,料金比較表!$61:$71,'2026年2月'!$A30,FALSE)),IF($C$30=料金比較表!$C$6,(HLOOKUP('2026年2月'!I$29,料金比較表!$74:$84,'2026年2月'!$A30,FALSE))))))))</f>
        <v/>
      </c>
      <c r="J30" s="63" t="str">
        <f ca="1">IF($C$30=料金比較表!$C$1,(HLOOKUP('2026年2月'!J$29,料金比較表!$10:$20,'2026年2月'!$A30,FALSE)),IF($C$30=料金比較表!$C$2,(HLOOKUP('2026年2月'!J$29,料金比較表!$23:$33,'2026年2月'!$A30,FALSE)),IF($C$30=料金比較表!$C$3,(HLOOKUP('2026年2月'!J$29,料金比較表!$36:$46,'2026年2月'!$A30,FALSE)),IF($C$30=料金比較表!$C$4,(HLOOKUP('2026年2月'!J$29,料金比較表!$48:$60,'2026年2月'!$A30,FALSE)),IF($C$30=料金比較表!$C$5,(HLOOKUP('2026年2月'!J$29,料金比較表!$61:$71,'2026年2月'!$A30,FALSE)),IF($C$30=料金比較表!$C$6,(HLOOKUP('2026年2月'!J$29,料金比較表!$74:$84,'2026年2月'!$A30,FALSE))))))))</f>
        <v/>
      </c>
      <c r="K30" s="63" t="str">
        <f ca="1">IF($C$30=料金比較表!$C$1,(HLOOKUP('2026年2月'!K$29,料金比較表!$10:$20,'2026年2月'!$A30,FALSE)),IF($C$30=料金比較表!$C$2,(HLOOKUP('2026年2月'!K$29,料金比較表!$23:$33,'2026年2月'!$A30,FALSE)),IF($C$30=料金比較表!$C$3,(HLOOKUP('2026年2月'!K$29,料金比較表!$36:$46,'2026年2月'!$A30,FALSE)),IF($C$30=料金比較表!$C$4,(HLOOKUP('2026年2月'!K$29,料金比較表!$48:$60,'2026年2月'!$A30,FALSE)),IF($C$30=料金比較表!$C$5,(HLOOKUP('2026年2月'!K$29,料金比較表!$61:$71,'2026年2月'!$A30,FALSE)),IF($C$30=料金比較表!$C$6,(HLOOKUP('2026年2月'!K$29,料金比較表!$74:$84,'2026年2月'!$A30,FALSE))))))))</f>
        <v/>
      </c>
      <c r="L30" s="63" t="str">
        <f ca="1">IF($C$30=料金比較表!$C$1,(HLOOKUP('2026年2月'!L$29,料金比較表!$10:$20,'2026年2月'!$A30,FALSE)),IF($C$30=料金比較表!$C$2,(HLOOKUP('2026年2月'!L$29,料金比較表!$23:$33,'2026年2月'!$A30,FALSE)),IF($C$30=料金比較表!$C$3,(HLOOKUP('2026年2月'!L$29,料金比較表!$36:$46,'2026年2月'!$A30,FALSE)),IF($C$30=料金比較表!$C$4,(HLOOKUP('2026年2月'!L$29,料金比較表!$48:$60,'2026年2月'!$A30,FALSE)),IF($C$30=料金比較表!$C$5,(HLOOKUP('2026年2月'!L$29,料金比較表!$61:$71,'2026年2月'!$A30,FALSE)),IF($C$30=料金比較表!$C$6,(HLOOKUP('2026年2月'!L$29,料金比較表!$74:$84,'2026年2月'!$A30,FALSE))))))))</f>
        <v/>
      </c>
      <c r="M30" s="63" t="str">
        <f ca="1">IF($C$30=料金比較表!$C$1,(HLOOKUP('2026年2月'!M$29,料金比較表!$10:$20,'2026年2月'!$A30,FALSE)),IF($C$30=料金比較表!$C$2,(HLOOKUP('2026年2月'!M$29,料金比較表!$23:$33,'2026年2月'!$A30,FALSE)),IF($C$30=料金比較表!$C$3,(HLOOKUP('2026年2月'!M$29,料金比較表!$36:$46,'2026年2月'!$A30,FALSE)),IF($C$30=料金比較表!$C$4,(HLOOKUP('2026年2月'!M$29,料金比較表!$48:$60,'2026年2月'!$A30,FALSE)),IF($C$30=料金比較表!$C$5,(HLOOKUP('2026年2月'!M$29,料金比較表!$61:$71,'2026年2月'!$A30,FALSE)),IF($C$30=料金比較表!$C$6,(HLOOKUP('2026年2月'!M$29,料金比較表!$74:$84,'2026年2月'!$A30,FALSE))))))))</f>
        <v/>
      </c>
      <c r="N30" s="63" t="str">
        <f ca="1">IF($C$30=料金比較表!$C$1,(HLOOKUP('2026年2月'!N$29,料金比較表!$10:$20,'2026年2月'!$A30,FALSE)),IF($C$30=料金比較表!$C$2,(HLOOKUP('2026年2月'!N$29,料金比較表!$23:$33,'2026年2月'!$A30,FALSE)),IF($C$30=料金比較表!$C$3,(HLOOKUP('2026年2月'!N$29,料金比較表!$36:$46,'2026年2月'!$A30,FALSE)),IF($C$30=料金比較表!$C$4,(HLOOKUP('2026年2月'!N$29,料金比較表!$48:$60,'2026年2月'!$A30,FALSE)),IF($C$30=料金比較表!$C$5,(HLOOKUP('2026年2月'!N$29,料金比較表!$61:$71,'2026年2月'!$A30,FALSE)),IF($C$30=料金比較表!$C$6,(HLOOKUP('2026年2月'!N$29,料金比較表!$74:$84,'2026年2月'!$A30,FALSE))))))))</f>
        <v/>
      </c>
      <c r="O30" s="63" t="str">
        <f ca="1">IF($C$30=料金比較表!$C$1,(HLOOKUP('2026年2月'!O$29,料金比較表!$10:$20,'2026年2月'!$A30,FALSE)),IF($C$30=料金比較表!$C$2,(HLOOKUP('2026年2月'!O$29,料金比較表!$23:$33,'2026年2月'!$A30,FALSE)),IF($C$30=料金比較表!$C$3,(HLOOKUP('2026年2月'!O$29,料金比較表!$36:$46,'2026年2月'!$A30,FALSE)),IF($C$30=料金比較表!$C$4,(HLOOKUP('2026年2月'!O$29,料金比較表!$48:$60,'2026年2月'!$A30,FALSE)),IF($C$30=料金比較表!$C$5,(HLOOKUP('2026年2月'!O$29,料金比較表!$61:$71,'2026年2月'!$A30,FALSE)),IF($C$30=料金比較表!$C$6,(HLOOKUP('2026年2月'!O$29,料金比較表!$74:$84,'2026年2月'!$A30,FALSE))))))))</f>
        <v/>
      </c>
      <c r="P30" s="63" t="str">
        <f ca="1">IF($C$30=料金比較表!$C$1,(HLOOKUP('2026年2月'!P$29,料金比較表!$10:$20,'2026年2月'!$A30,FALSE)),IF($C$30=料金比較表!$C$2,(HLOOKUP('2026年2月'!P$29,料金比較表!$23:$33,'2026年2月'!$A30,FALSE)),IF($C$30=料金比較表!$C$3,(HLOOKUP('2026年2月'!P$29,料金比較表!$36:$46,'2026年2月'!$A30,FALSE)),IF($C$30=料金比較表!$C$4,(HLOOKUP('2026年2月'!P$29,料金比較表!$48:$60,'2026年2月'!$A30,FALSE)),IF($C$30=料金比較表!$C$5,(HLOOKUP('2026年2月'!P$29,料金比較表!$61:$71,'2026年2月'!$A30,FALSE)),IF($C$30=料金比較表!$C$6,(HLOOKUP('2026年2月'!P$29,料金比較表!$74:$84,'2026年2月'!$A30,FALSE))))))))</f>
        <v/>
      </c>
      <c r="Q30" s="63" t="str">
        <f ca="1">IF($C$30=料金比較表!$C$1,(HLOOKUP('2026年2月'!Q$29,料金比較表!$10:$20,'2026年2月'!$A30,FALSE)),IF($C$30=料金比較表!$C$2,(HLOOKUP('2026年2月'!Q$29,料金比較表!$23:$33,'2026年2月'!$A30,FALSE)),IF($C$30=料金比較表!$C$3,(HLOOKUP('2026年2月'!Q$29,料金比較表!$36:$46,'2026年2月'!$A30,FALSE)),IF($C$30=料金比較表!$C$4,(HLOOKUP('2026年2月'!Q$29,料金比較表!$48:$60,'2026年2月'!$A30,FALSE)),IF($C$30=料金比較表!$C$5,(HLOOKUP('2026年2月'!Q$29,料金比較表!$61:$71,'2026年2月'!$A30,FALSE)),IF($C$30=料金比較表!$C$6,(HLOOKUP('2026年2月'!Q$29,料金比較表!$74:$84,'2026年2月'!$A30,FALSE))))))))</f>
        <v/>
      </c>
      <c r="R30" s="63" t="str">
        <f ca="1">IF($C$30=料金比較表!$C$1,(HLOOKUP('2026年2月'!R$29,料金比較表!$10:$20,'2026年2月'!$A30,FALSE)),IF($C$30=料金比較表!$C$2,(HLOOKUP('2026年2月'!R$29,料金比較表!$23:$33,'2026年2月'!$A30,FALSE)),IF($C$30=料金比較表!$C$3,(HLOOKUP('2026年2月'!R$29,料金比較表!$36:$46,'2026年2月'!$A30,FALSE)),IF($C$30=料金比較表!$C$4,(HLOOKUP('2026年2月'!R$29,料金比較表!$48:$60,'2026年2月'!$A30,FALSE)),IF($C$30=料金比較表!$C$5,(HLOOKUP('2026年2月'!R$29,料金比較表!$61:$71,'2026年2月'!$A30,FALSE)),IF($C$30=料金比較表!$C$6,(HLOOKUP('2026年2月'!R$29,料金比較表!$74:$84,'2026年2月'!$A30,FALSE))))))))</f>
        <v/>
      </c>
      <c r="S30" s="63" t="str">
        <f ca="1">IF($C$30=料金比較表!$C$1,(HLOOKUP('2026年2月'!S$29,料金比較表!$10:$20,'2026年2月'!$A30,FALSE)),IF($C$30=料金比較表!$C$2,(HLOOKUP('2026年2月'!S$29,料金比較表!$23:$33,'2026年2月'!$A30,FALSE)),IF($C$30=料金比較表!$C$3,(HLOOKUP('2026年2月'!S$29,料金比較表!$36:$46,'2026年2月'!$A30,FALSE)),IF($C$30=料金比較表!$C$4,(HLOOKUP('2026年2月'!S$29,料金比較表!$48:$60,'2026年2月'!$A30,FALSE)),IF($C$30=料金比較表!$C$5,(HLOOKUP('2026年2月'!S$29,料金比較表!$61:$71,'2026年2月'!$A30,FALSE)),IF($C$30=料金比較表!$C$6,(HLOOKUP('2026年2月'!S$29,料金比較表!$74:$84,'2026年2月'!$A30,FALSE))))))))</f>
        <v/>
      </c>
      <c r="T30" s="63" t="str">
        <f ca="1">IF($C$30=料金比較表!$C$1,(HLOOKUP('2026年2月'!T$29,料金比較表!$10:$20,'2026年2月'!$A30,FALSE)),IF($C$30=料金比較表!$C$2,(HLOOKUP('2026年2月'!T$29,料金比較表!$23:$33,'2026年2月'!$A30,FALSE)),IF($C$30=料金比較表!$C$3,(HLOOKUP('2026年2月'!T$29,料金比較表!$36:$46,'2026年2月'!$A30,FALSE)),IF($C$30=料金比較表!$C$4,(HLOOKUP('2026年2月'!T$29,料金比較表!$48:$60,'2026年2月'!$A30,FALSE)),IF($C$30=料金比較表!$C$5,(HLOOKUP('2026年2月'!T$29,料金比較表!$61:$71,'2026年2月'!$A30,FALSE)),IF($C$30=料金比較表!$C$6,(HLOOKUP('2026年2月'!T$29,料金比較表!$74:$84,'2026年2月'!$A30,FALSE))))))))</f>
        <v/>
      </c>
      <c r="U30" s="63" t="str">
        <f ca="1">IF($C$30=料金比較表!$C$1,(HLOOKUP('2026年2月'!U$29,料金比較表!$10:$20,'2026年2月'!$A30,FALSE)),IF($C$30=料金比較表!$C$2,(HLOOKUP('2026年2月'!U$29,料金比較表!$23:$33,'2026年2月'!$A30,FALSE)),IF($C$30=料金比較表!$C$3,(HLOOKUP('2026年2月'!U$29,料金比較表!$36:$46,'2026年2月'!$A30,FALSE)),IF($C$30=料金比較表!$C$4,(HLOOKUP('2026年2月'!U$29,料金比較表!$48:$60,'2026年2月'!$A30,FALSE)),IF($C$30=料金比較表!$C$5,(HLOOKUP('2026年2月'!U$29,料金比較表!$61:$71,'2026年2月'!$A30,FALSE)),IF($C$30=料金比較表!$C$6,(HLOOKUP('2026年2月'!U$29,料金比較表!$74:$84,'2026年2月'!$A30,FALSE))))))))</f>
        <v/>
      </c>
      <c r="V30" s="63" t="str">
        <f ca="1">IF($C$30=料金比較表!$C$1,(HLOOKUP('2026年2月'!V$29,料金比較表!$10:$20,'2026年2月'!$A30,FALSE)),IF($C$30=料金比較表!$C$2,(HLOOKUP('2026年2月'!V$29,料金比較表!$23:$33,'2026年2月'!$A30,FALSE)),IF($C$30=料金比較表!$C$3,(HLOOKUP('2026年2月'!V$29,料金比較表!$36:$46,'2026年2月'!$A30,FALSE)),IF($C$30=料金比較表!$C$4,(HLOOKUP('2026年2月'!V$29,料金比較表!$48:$60,'2026年2月'!$A30,FALSE)),IF($C$30=料金比較表!$C$5,(HLOOKUP('2026年2月'!V$29,料金比較表!$61:$71,'2026年2月'!$A30,FALSE)),IF($C$30=料金比較表!$C$6,(HLOOKUP('2026年2月'!V$29,料金比較表!$74:$84,'2026年2月'!$A30,FALSE))))))))</f>
        <v/>
      </c>
      <c r="W30" s="63" t="str">
        <f ca="1">IF($C$30=料金比較表!$C$1,(HLOOKUP('2026年2月'!W$29,料金比較表!$10:$20,'2026年2月'!$A30,FALSE)),IF($C$30=料金比較表!$C$2,(HLOOKUP('2026年2月'!W$29,料金比較表!$23:$33,'2026年2月'!$A30,FALSE)),IF($C$30=料金比較表!$C$3,(HLOOKUP('2026年2月'!W$29,料金比較表!$36:$46,'2026年2月'!$A30,FALSE)),IF($C$30=料金比較表!$C$4,(HLOOKUP('2026年2月'!W$29,料金比較表!$48:$60,'2026年2月'!$A30,FALSE)),IF($C$30=料金比較表!$C$5,(HLOOKUP('2026年2月'!W$29,料金比較表!$61:$71,'2026年2月'!$A30,FALSE)),IF($C$30=料金比較表!$C$6,(HLOOKUP('2026年2月'!W$29,料金比較表!$74:$84,'2026年2月'!$A30,FALSE))))))))</f>
        <v/>
      </c>
      <c r="X30" s="63" t="str">
        <f ca="1">IF($C$30=料金比較表!$C$1,(HLOOKUP('2026年2月'!X$29,料金比較表!$10:$20,'2026年2月'!$A30,FALSE)),IF($C$30=料金比較表!$C$2,(HLOOKUP('2026年2月'!X$29,料金比較表!$23:$33,'2026年2月'!$A30,FALSE)),IF($C$30=料金比較表!$C$3,(HLOOKUP('2026年2月'!X$29,料金比較表!$36:$46,'2026年2月'!$A30,FALSE)),IF($C$30=料金比較表!$C$4,(HLOOKUP('2026年2月'!X$29,料金比較表!$48:$60,'2026年2月'!$A30,FALSE)),IF($C$30=料金比較表!$C$5,(HLOOKUP('2026年2月'!X$29,料金比較表!$61:$71,'2026年2月'!$A30,FALSE)),IF($C$30=料金比較表!$C$6,(HLOOKUP('2026年2月'!X$29,料金比較表!$74:$84,'2026年2月'!$A30,FALSE))))))))</f>
        <v/>
      </c>
      <c r="Y30" s="63" t="str">
        <f ca="1">IF($C$30=料金比較表!$C$1,(HLOOKUP('2026年2月'!Y$29,料金比較表!$10:$20,'2026年2月'!$A30,FALSE)),IF($C$30=料金比較表!$C$2,(HLOOKUP('2026年2月'!Y$29,料金比較表!$23:$33,'2026年2月'!$A30,FALSE)),IF($C$30=料金比較表!$C$3,(HLOOKUP('2026年2月'!Y$29,料金比較表!$36:$46,'2026年2月'!$A30,FALSE)),IF($C$30=料金比較表!$C$4,(HLOOKUP('2026年2月'!Y$29,料金比較表!$48:$60,'2026年2月'!$A30,FALSE)),IF($C$30=料金比較表!$C$5,(HLOOKUP('2026年2月'!Y$29,料金比較表!$61:$71,'2026年2月'!$A30,FALSE)),IF($C$30=料金比較表!$C$6,(HLOOKUP('2026年2月'!Y$29,料金比較表!$74:$84,'2026年2月'!$A30,FALSE))))))))</f>
        <v/>
      </c>
      <c r="Z30" s="63" t="str">
        <f ca="1">IF($C$30=料金比較表!$C$1,(HLOOKUP('2026年2月'!Z$29,料金比較表!$10:$20,'2026年2月'!$A30,FALSE)),IF($C$30=料金比較表!$C$2,(HLOOKUP('2026年2月'!Z$29,料金比較表!$23:$33,'2026年2月'!$A30,FALSE)),IF($C$30=料金比較表!$C$3,(HLOOKUP('2026年2月'!Z$29,料金比較表!$36:$46,'2026年2月'!$A30,FALSE)),IF($C$30=料金比較表!$C$4,(HLOOKUP('2026年2月'!Z$29,料金比較表!$48:$60,'2026年2月'!$A30,FALSE)),IF($C$30=料金比較表!$C$5,(HLOOKUP('2026年2月'!Z$29,料金比較表!$61:$71,'2026年2月'!$A30,FALSE)),IF($C$30=料金比較表!$C$6,(HLOOKUP('2026年2月'!Z$29,料金比較表!$74:$84,'2026年2月'!$A30,FALSE))))))))</f>
        <v/>
      </c>
      <c r="AA30" s="63" t="str">
        <f ca="1">IF($C$30=料金比較表!$C$1,(HLOOKUP('2026年2月'!AA$29,料金比較表!$10:$20,'2026年2月'!$A30,FALSE)),IF($C$30=料金比較表!$C$2,(HLOOKUP('2026年2月'!AA$29,料金比較表!$23:$33,'2026年2月'!$A30,FALSE)),IF($C$30=料金比較表!$C$3,(HLOOKUP('2026年2月'!AA$29,料金比較表!$36:$46,'2026年2月'!$A30,FALSE)),IF($C$30=料金比較表!$C$4,(HLOOKUP('2026年2月'!AA$29,料金比較表!$48:$60,'2026年2月'!$A30,FALSE)),IF($C$30=料金比較表!$C$5,(HLOOKUP('2026年2月'!AA$29,料金比較表!$61:$71,'2026年2月'!$A30,FALSE)),IF($C$30=料金比較表!$C$6,(HLOOKUP('2026年2月'!AA$29,料金比較表!$74:$84,'2026年2月'!$A30,FALSE))))))))</f>
        <v/>
      </c>
      <c r="AB30" s="63" t="str">
        <f ca="1">IF($C$30=料金比較表!$C$1,(HLOOKUP('2026年2月'!AB$29,料金比較表!$10:$20,'2026年2月'!$A30,FALSE)),IF($C$30=料金比較表!$C$2,(HLOOKUP('2026年2月'!AB$29,料金比較表!$23:$33,'2026年2月'!$A30,FALSE)),IF($C$30=料金比較表!$C$3,(HLOOKUP('2026年2月'!AB$29,料金比較表!$36:$46,'2026年2月'!$A30,FALSE)),IF($C$30=料金比較表!$C$4,(HLOOKUP('2026年2月'!AB$29,料金比較表!$48:$60,'2026年2月'!$A30,FALSE)),IF($C$30=料金比較表!$C$5,(HLOOKUP('2026年2月'!AB$29,料金比較表!$61:$71,'2026年2月'!$A30,FALSE)),IF($C$30=料金比較表!$C$6,(HLOOKUP('2026年2月'!AB$29,料金比較表!$74:$84,'2026年2月'!$A30,FALSE))))))))</f>
        <v/>
      </c>
      <c r="AC30" s="63" t="str">
        <f ca="1">IF($C$30=料金比較表!$C$1,(HLOOKUP('2026年2月'!AC$29,料金比較表!$10:$20,'2026年2月'!$A30,FALSE)),IF($C$30=料金比較表!$C$2,(HLOOKUP('2026年2月'!AC$29,料金比較表!$23:$33,'2026年2月'!$A30,FALSE)),IF($C$30=料金比較表!$C$3,(HLOOKUP('2026年2月'!AC$29,料金比較表!$36:$46,'2026年2月'!$A30,FALSE)),IF($C$30=料金比較表!$C$4,(HLOOKUP('2026年2月'!AC$29,料金比較表!$48:$60,'2026年2月'!$A30,FALSE)),IF($C$30=料金比較表!$C$5,(HLOOKUP('2026年2月'!AC$29,料金比較表!$61:$71,'2026年2月'!$A30,FALSE)),IF($C$30=料金比較表!$C$6,(HLOOKUP('2026年2月'!AC$29,料金比較表!$74:$84,'2026年2月'!$A30,FALSE))))))))</f>
        <v/>
      </c>
      <c r="AD30" s="63" t="str">
        <f ca="1">IF($C$30=料金比較表!$C$1,(HLOOKUP('2026年2月'!AD$29,料金比較表!$10:$20,'2026年2月'!$A30,FALSE)),IF($C$30=料金比較表!$C$2,(HLOOKUP('2026年2月'!AD$29,料金比較表!$23:$33,'2026年2月'!$A30,FALSE)),IF($C$30=料金比較表!$C$3,(HLOOKUP('2026年2月'!AD$29,料金比較表!$36:$46,'2026年2月'!$A30,FALSE)),IF($C$30=料金比較表!$C$4,(HLOOKUP('2026年2月'!AD$29,料金比較表!$48:$60,'2026年2月'!$A30,FALSE)),IF($C$30=料金比較表!$C$5,(HLOOKUP('2026年2月'!AD$29,料金比較表!$61:$71,'2026年2月'!$A30,FALSE)),IF($C$30=料金比較表!$C$6,(HLOOKUP('2026年2月'!AD$29,料金比較表!$74:$84,'2026年2月'!$A30,FALSE))))))))</f>
        <v/>
      </c>
      <c r="AE30" s="63" t="str">
        <f ca="1">IF($C$30=料金比較表!$C$1,(HLOOKUP('2026年2月'!AE$29,料金比較表!$10:$20,'2026年2月'!$A30,FALSE)),IF($C$30=料金比較表!$C$2,(HLOOKUP('2026年2月'!AE$29,料金比較表!$23:$33,'2026年2月'!$A30,FALSE)),IF($C$30=料金比較表!$C$3,(HLOOKUP('2026年2月'!AE$29,料金比較表!$36:$46,'2026年2月'!$A30,FALSE)),IF($C$30=料金比較表!$C$4,(HLOOKUP('2026年2月'!AE$29,料金比較表!$48:$60,'2026年2月'!$A30,FALSE)),IF($C$30=料金比較表!$C$5,(HLOOKUP('2026年2月'!AE$29,料金比較表!$61:$71,'2026年2月'!$A30,FALSE)),IF($C$30=料金比較表!$C$6,(HLOOKUP('2026年2月'!AE$29,料金比較表!$74:$84,'2026年2月'!$A30,FALSE))))))))</f>
        <v/>
      </c>
      <c r="AF30" s="282"/>
      <c r="AG30" s="282"/>
      <c r="AH30" s="191"/>
    </row>
    <row r="31" spans="1:55" x14ac:dyDescent="0.2">
      <c r="A31" s="4">
        <f>A30+1</f>
        <v>3</v>
      </c>
      <c r="B31" s="311" t="str">
        <f>料金比較表!C12</f>
        <v>Ｏｎｅ　Ｓｕｉｔｅ　ＴＨＥ　ＴＥＲＲＡＣＥ＜古宇利島＞</v>
      </c>
      <c r="C31" s="326"/>
      <c r="D31" s="62" t="str">
        <f ca="1">IF($C$30=料金比較表!$C$1,(HLOOKUP('2026年2月'!D$29,料金比較表!$10:$20,'2026年2月'!$A31,FALSE)),IF($C$30=料金比較表!$C$2,(HLOOKUP('2026年2月'!D$29,料金比較表!$23:$33,'2026年2月'!$A31,FALSE)),IF($C$30=料金比較表!$C$3,(HLOOKUP('2026年2月'!D$29,料金比較表!$36:$46,'2026年2月'!$A31,FALSE)),IF($C$30=料金比較表!$C$4,(HLOOKUP('2026年2月'!D$29,料金比較表!$48:$60,'2026年2月'!$A31,FALSE)),IF($C$30=料金比較表!$C$5,(HLOOKUP('2026年2月'!D$29,料金比較表!$61:$71,'2026年2月'!$A31,FALSE)),IF($C$30=料金比較表!$C$6,(HLOOKUP('2026年2月'!D$29,料金比較表!$74:$84,'2026年2月'!$A31,FALSE))))))))</f>
        <v/>
      </c>
      <c r="E31" s="63" t="str">
        <f ca="1">IF($C$30=料金比較表!$C$1,(HLOOKUP('2026年2月'!E$29,料金比較表!$10:$20,'2026年2月'!$A31,FALSE)),IF($C$30=料金比較表!$C$2,(HLOOKUP('2026年2月'!E$29,料金比較表!$23:$33,'2026年2月'!$A31,FALSE)),IF($C$30=料金比較表!$C$3,(HLOOKUP('2026年2月'!E$29,料金比較表!$36:$46,'2026年2月'!$A31,FALSE)),IF($C$30=料金比較表!$C$4,(HLOOKUP('2026年2月'!E$29,料金比較表!$48:$60,'2026年2月'!$A31,FALSE)),IF($C$30=料金比較表!$C$5,(HLOOKUP('2026年2月'!E$29,料金比較表!$61:$71,'2026年2月'!$A31,FALSE)),IF($C$30=料金比較表!$C$6,(HLOOKUP('2026年2月'!E$29,料金比較表!$74:$84,'2026年2月'!$A31,FALSE))))))))</f>
        <v/>
      </c>
      <c r="F31" s="63" t="str">
        <f ca="1">IF($C$30=料金比較表!$C$1,(HLOOKUP('2026年2月'!F$29,料金比較表!$10:$20,'2026年2月'!$A31,FALSE)),IF($C$30=料金比較表!$C$2,(HLOOKUP('2026年2月'!F$29,料金比較表!$23:$33,'2026年2月'!$A31,FALSE)),IF($C$30=料金比較表!$C$3,(HLOOKUP('2026年2月'!F$29,料金比較表!$36:$46,'2026年2月'!$A31,FALSE)),IF($C$30=料金比較表!$C$4,(HLOOKUP('2026年2月'!F$29,料金比較表!$48:$60,'2026年2月'!$A31,FALSE)),IF($C$30=料金比較表!$C$5,(HLOOKUP('2026年2月'!F$29,料金比較表!$61:$71,'2026年2月'!$A31,FALSE)),IF($C$30=料金比較表!$C$6,(HLOOKUP('2026年2月'!F$29,料金比較表!$74:$84,'2026年2月'!$A31,FALSE))))))))</f>
        <v/>
      </c>
      <c r="G31" s="63" t="str">
        <f ca="1">IF($C$30=料金比較表!$C$1,(HLOOKUP('2026年2月'!G$29,料金比較表!$10:$20,'2026年2月'!$A31,FALSE)),IF($C$30=料金比較表!$C$2,(HLOOKUP('2026年2月'!G$29,料金比較表!$23:$33,'2026年2月'!$A31,FALSE)),IF($C$30=料金比較表!$C$3,(HLOOKUP('2026年2月'!G$29,料金比較表!$36:$46,'2026年2月'!$A31,FALSE)),IF($C$30=料金比較表!$C$4,(HLOOKUP('2026年2月'!G$29,料金比較表!$48:$60,'2026年2月'!$A31,FALSE)),IF($C$30=料金比較表!$C$5,(HLOOKUP('2026年2月'!G$29,料金比較表!$61:$71,'2026年2月'!$A31,FALSE)),IF($C$30=料金比較表!$C$6,(HLOOKUP('2026年2月'!G$29,料金比較表!$74:$84,'2026年2月'!$A31,FALSE))))))))</f>
        <v/>
      </c>
      <c r="H31" s="63" t="str">
        <f ca="1">IF($C$30=料金比較表!$C$1,(HLOOKUP('2026年2月'!H$29,料金比較表!$10:$20,'2026年2月'!$A31,FALSE)),IF($C$30=料金比較表!$C$2,(HLOOKUP('2026年2月'!H$29,料金比較表!$23:$33,'2026年2月'!$A31,FALSE)),IF($C$30=料金比較表!$C$3,(HLOOKUP('2026年2月'!H$29,料金比較表!$36:$46,'2026年2月'!$A31,FALSE)),IF($C$30=料金比較表!$C$4,(HLOOKUP('2026年2月'!H$29,料金比較表!$48:$60,'2026年2月'!$A31,FALSE)),IF($C$30=料金比較表!$C$5,(HLOOKUP('2026年2月'!H$29,料金比較表!$61:$71,'2026年2月'!$A31,FALSE)),IF($C$30=料金比較表!$C$6,(HLOOKUP('2026年2月'!H$29,料金比較表!$74:$84,'2026年2月'!$A31,FALSE))))))))</f>
        <v/>
      </c>
      <c r="I31" s="63" t="str">
        <f ca="1">IF($C$30=料金比較表!$C$1,(HLOOKUP('2026年2月'!I$29,料金比較表!$10:$20,'2026年2月'!$A31,FALSE)),IF($C$30=料金比較表!$C$2,(HLOOKUP('2026年2月'!I$29,料金比較表!$23:$33,'2026年2月'!$A31,FALSE)),IF($C$30=料金比較表!$C$3,(HLOOKUP('2026年2月'!I$29,料金比較表!$36:$46,'2026年2月'!$A31,FALSE)),IF($C$30=料金比較表!$C$4,(HLOOKUP('2026年2月'!I$29,料金比較表!$48:$60,'2026年2月'!$A31,FALSE)),IF($C$30=料金比較表!$C$5,(HLOOKUP('2026年2月'!I$29,料金比較表!$61:$71,'2026年2月'!$A31,FALSE)),IF($C$30=料金比較表!$C$6,(HLOOKUP('2026年2月'!I$29,料金比較表!$74:$84,'2026年2月'!$A31,FALSE))))))))</f>
        <v/>
      </c>
      <c r="J31" s="63" t="str">
        <f ca="1">IF($C$30=料金比較表!$C$1,(HLOOKUP('2026年2月'!J$29,料金比較表!$10:$20,'2026年2月'!$A31,FALSE)),IF($C$30=料金比較表!$C$2,(HLOOKUP('2026年2月'!J$29,料金比較表!$23:$33,'2026年2月'!$A31,FALSE)),IF($C$30=料金比較表!$C$3,(HLOOKUP('2026年2月'!J$29,料金比較表!$36:$46,'2026年2月'!$A31,FALSE)),IF($C$30=料金比較表!$C$4,(HLOOKUP('2026年2月'!J$29,料金比較表!$48:$60,'2026年2月'!$A31,FALSE)),IF($C$30=料金比較表!$C$5,(HLOOKUP('2026年2月'!J$29,料金比較表!$61:$71,'2026年2月'!$A31,FALSE)),IF($C$30=料金比較表!$C$6,(HLOOKUP('2026年2月'!J$29,料金比較表!$74:$84,'2026年2月'!$A31,FALSE))))))))</f>
        <v/>
      </c>
      <c r="K31" s="63" t="str">
        <f ca="1">IF($C$30=料金比較表!$C$1,(HLOOKUP('2026年2月'!K$29,料金比較表!$10:$20,'2026年2月'!$A31,FALSE)),IF($C$30=料金比較表!$C$2,(HLOOKUP('2026年2月'!K$29,料金比較表!$23:$33,'2026年2月'!$A31,FALSE)),IF($C$30=料金比較表!$C$3,(HLOOKUP('2026年2月'!K$29,料金比較表!$36:$46,'2026年2月'!$A31,FALSE)),IF($C$30=料金比較表!$C$4,(HLOOKUP('2026年2月'!K$29,料金比較表!$48:$60,'2026年2月'!$A31,FALSE)),IF($C$30=料金比較表!$C$5,(HLOOKUP('2026年2月'!K$29,料金比較表!$61:$71,'2026年2月'!$A31,FALSE)),IF($C$30=料金比較表!$C$6,(HLOOKUP('2026年2月'!K$29,料金比較表!$74:$84,'2026年2月'!$A31,FALSE))))))))</f>
        <v/>
      </c>
      <c r="L31" s="63" t="str">
        <f ca="1">IF($C$30=料金比較表!$C$1,(HLOOKUP('2026年2月'!L$29,料金比較表!$10:$20,'2026年2月'!$A31,FALSE)),IF($C$30=料金比較表!$C$2,(HLOOKUP('2026年2月'!L$29,料金比較表!$23:$33,'2026年2月'!$A31,FALSE)),IF($C$30=料金比較表!$C$3,(HLOOKUP('2026年2月'!L$29,料金比較表!$36:$46,'2026年2月'!$A31,FALSE)),IF($C$30=料金比較表!$C$4,(HLOOKUP('2026年2月'!L$29,料金比較表!$48:$60,'2026年2月'!$A31,FALSE)),IF($C$30=料金比較表!$C$5,(HLOOKUP('2026年2月'!L$29,料金比較表!$61:$71,'2026年2月'!$A31,FALSE)),IF($C$30=料金比較表!$C$6,(HLOOKUP('2026年2月'!L$29,料金比較表!$74:$84,'2026年2月'!$A31,FALSE))))))))</f>
        <v/>
      </c>
      <c r="M31" s="63" t="str">
        <f ca="1">IF($C$30=料金比較表!$C$1,(HLOOKUP('2026年2月'!M$29,料金比較表!$10:$20,'2026年2月'!$A31,FALSE)),IF($C$30=料金比較表!$C$2,(HLOOKUP('2026年2月'!M$29,料金比較表!$23:$33,'2026年2月'!$A31,FALSE)),IF($C$30=料金比較表!$C$3,(HLOOKUP('2026年2月'!M$29,料金比較表!$36:$46,'2026年2月'!$A31,FALSE)),IF($C$30=料金比較表!$C$4,(HLOOKUP('2026年2月'!M$29,料金比較表!$48:$60,'2026年2月'!$A31,FALSE)),IF($C$30=料金比較表!$C$5,(HLOOKUP('2026年2月'!M$29,料金比較表!$61:$71,'2026年2月'!$A31,FALSE)),IF($C$30=料金比較表!$C$6,(HLOOKUP('2026年2月'!M$29,料金比較表!$74:$84,'2026年2月'!$A31,FALSE))))))))</f>
        <v/>
      </c>
      <c r="N31" s="63" t="str">
        <f ca="1">IF($C$30=料金比較表!$C$1,(HLOOKUP('2026年2月'!N$29,料金比較表!$10:$20,'2026年2月'!$A31,FALSE)),IF($C$30=料金比較表!$C$2,(HLOOKUP('2026年2月'!N$29,料金比較表!$23:$33,'2026年2月'!$A31,FALSE)),IF($C$30=料金比較表!$C$3,(HLOOKUP('2026年2月'!N$29,料金比較表!$36:$46,'2026年2月'!$A31,FALSE)),IF($C$30=料金比較表!$C$4,(HLOOKUP('2026年2月'!N$29,料金比較表!$48:$60,'2026年2月'!$A31,FALSE)),IF($C$30=料金比較表!$C$5,(HLOOKUP('2026年2月'!N$29,料金比較表!$61:$71,'2026年2月'!$A31,FALSE)),IF($C$30=料金比較表!$C$6,(HLOOKUP('2026年2月'!N$29,料金比較表!$74:$84,'2026年2月'!$A31,FALSE))))))))</f>
        <v/>
      </c>
      <c r="O31" s="63" t="str">
        <f ca="1">IF($C$30=料金比較表!$C$1,(HLOOKUP('2026年2月'!O$29,料金比較表!$10:$20,'2026年2月'!$A31,FALSE)),IF($C$30=料金比較表!$C$2,(HLOOKUP('2026年2月'!O$29,料金比較表!$23:$33,'2026年2月'!$A31,FALSE)),IF($C$30=料金比較表!$C$3,(HLOOKUP('2026年2月'!O$29,料金比較表!$36:$46,'2026年2月'!$A31,FALSE)),IF($C$30=料金比較表!$C$4,(HLOOKUP('2026年2月'!O$29,料金比較表!$48:$60,'2026年2月'!$A31,FALSE)),IF($C$30=料金比較表!$C$5,(HLOOKUP('2026年2月'!O$29,料金比較表!$61:$71,'2026年2月'!$A31,FALSE)),IF($C$30=料金比較表!$C$6,(HLOOKUP('2026年2月'!O$29,料金比較表!$74:$84,'2026年2月'!$A31,FALSE))))))))</f>
        <v/>
      </c>
      <c r="P31" s="63" t="str">
        <f ca="1">IF($C$30=料金比較表!$C$1,(HLOOKUP('2026年2月'!P$29,料金比較表!$10:$20,'2026年2月'!$A31,FALSE)),IF($C$30=料金比較表!$C$2,(HLOOKUP('2026年2月'!P$29,料金比較表!$23:$33,'2026年2月'!$A31,FALSE)),IF($C$30=料金比較表!$C$3,(HLOOKUP('2026年2月'!P$29,料金比較表!$36:$46,'2026年2月'!$A31,FALSE)),IF($C$30=料金比較表!$C$4,(HLOOKUP('2026年2月'!P$29,料金比較表!$48:$60,'2026年2月'!$A31,FALSE)),IF($C$30=料金比較表!$C$5,(HLOOKUP('2026年2月'!P$29,料金比較表!$61:$71,'2026年2月'!$A31,FALSE)),IF($C$30=料金比較表!$C$6,(HLOOKUP('2026年2月'!P$29,料金比較表!$74:$84,'2026年2月'!$A31,FALSE))))))))</f>
        <v/>
      </c>
      <c r="Q31" s="63" t="str">
        <f ca="1">IF($C$30=料金比較表!$C$1,(HLOOKUP('2026年2月'!Q$29,料金比較表!$10:$20,'2026年2月'!$A31,FALSE)),IF($C$30=料金比較表!$C$2,(HLOOKUP('2026年2月'!Q$29,料金比較表!$23:$33,'2026年2月'!$A31,FALSE)),IF($C$30=料金比較表!$C$3,(HLOOKUP('2026年2月'!Q$29,料金比較表!$36:$46,'2026年2月'!$A31,FALSE)),IF($C$30=料金比較表!$C$4,(HLOOKUP('2026年2月'!Q$29,料金比較表!$48:$60,'2026年2月'!$A31,FALSE)),IF($C$30=料金比較表!$C$5,(HLOOKUP('2026年2月'!Q$29,料金比較表!$61:$71,'2026年2月'!$A31,FALSE)),IF($C$30=料金比較表!$C$6,(HLOOKUP('2026年2月'!Q$29,料金比較表!$74:$84,'2026年2月'!$A31,FALSE))))))))</f>
        <v/>
      </c>
      <c r="R31" s="63" t="str">
        <f ca="1">IF($C$30=料金比較表!$C$1,(HLOOKUP('2026年2月'!R$29,料金比較表!$10:$20,'2026年2月'!$A31,FALSE)),IF($C$30=料金比較表!$C$2,(HLOOKUP('2026年2月'!R$29,料金比較表!$23:$33,'2026年2月'!$A31,FALSE)),IF($C$30=料金比較表!$C$3,(HLOOKUP('2026年2月'!R$29,料金比較表!$36:$46,'2026年2月'!$A31,FALSE)),IF($C$30=料金比較表!$C$4,(HLOOKUP('2026年2月'!R$29,料金比較表!$48:$60,'2026年2月'!$A31,FALSE)),IF($C$30=料金比較表!$C$5,(HLOOKUP('2026年2月'!R$29,料金比較表!$61:$71,'2026年2月'!$A31,FALSE)),IF($C$30=料金比較表!$C$6,(HLOOKUP('2026年2月'!R$29,料金比較表!$74:$84,'2026年2月'!$A31,FALSE))))))))</f>
        <v/>
      </c>
      <c r="S31" s="63" t="str">
        <f ca="1">IF($C$30=料金比較表!$C$1,(HLOOKUP('2026年2月'!S$29,料金比較表!$10:$20,'2026年2月'!$A31,FALSE)),IF($C$30=料金比較表!$C$2,(HLOOKUP('2026年2月'!S$29,料金比較表!$23:$33,'2026年2月'!$A31,FALSE)),IF($C$30=料金比較表!$C$3,(HLOOKUP('2026年2月'!S$29,料金比較表!$36:$46,'2026年2月'!$A31,FALSE)),IF($C$30=料金比較表!$C$4,(HLOOKUP('2026年2月'!S$29,料金比較表!$48:$60,'2026年2月'!$A31,FALSE)),IF($C$30=料金比較表!$C$5,(HLOOKUP('2026年2月'!S$29,料金比較表!$61:$71,'2026年2月'!$A31,FALSE)),IF($C$30=料金比較表!$C$6,(HLOOKUP('2026年2月'!S$29,料金比較表!$74:$84,'2026年2月'!$A31,FALSE))))))))</f>
        <v/>
      </c>
      <c r="T31" s="63" t="str">
        <f ca="1">IF($C$30=料金比較表!$C$1,(HLOOKUP('2026年2月'!T$29,料金比較表!$10:$20,'2026年2月'!$A31,FALSE)),IF($C$30=料金比較表!$C$2,(HLOOKUP('2026年2月'!T$29,料金比較表!$23:$33,'2026年2月'!$A31,FALSE)),IF($C$30=料金比較表!$C$3,(HLOOKUP('2026年2月'!T$29,料金比較表!$36:$46,'2026年2月'!$A31,FALSE)),IF($C$30=料金比較表!$C$4,(HLOOKUP('2026年2月'!T$29,料金比較表!$48:$60,'2026年2月'!$A31,FALSE)),IF($C$30=料金比較表!$C$5,(HLOOKUP('2026年2月'!T$29,料金比較表!$61:$71,'2026年2月'!$A31,FALSE)),IF($C$30=料金比較表!$C$6,(HLOOKUP('2026年2月'!T$29,料金比較表!$74:$84,'2026年2月'!$A31,FALSE))))))))</f>
        <v/>
      </c>
      <c r="U31" s="63" t="str">
        <f ca="1">IF($C$30=料金比較表!$C$1,(HLOOKUP('2026年2月'!U$29,料金比較表!$10:$20,'2026年2月'!$A31,FALSE)),IF($C$30=料金比較表!$C$2,(HLOOKUP('2026年2月'!U$29,料金比較表!$23:$33,'2026年2月'!$A31,FALSE)),IF($C$30=料金比較表!$C$3,(HLOOKUP('2026年2月'!U$29,料金比較表!$36:$46,'2026年2月'!$A31,FALSE)),IF($C$30=料金比較表!$C$4,(HLOOKUP('2026年2月'!U$29,料金比較表!$48:$60,'2026年2月'!$A31,FALSE)),IF($C$30=料金比較表!$C$5,(HLOOKUP('2026年2月'!U$29,料金比較表!$61:$71,'2026年2月'!$A31,FALSE)),IF($C$30=料金比較表!$C$6,(HLOOKUP('2026年2月'!U$29,料金比較表!$74:$84,'2026年2月'!$A31,FALSE))))))))</f>
        <v/>
      </c>
      <c r="V31" s="63" t="str">
        <f ca="1">IF($C$30=料金比較表!$C$1,(HLOOKUP('2026年2月'!V$29,料金比較表!$10:$20,'2026年2月'!$A31,FALSE)),IF($C$30=料金比較表!$C$2,(HLOOKUP('2026年2月'!V$29,料金比較表!$23:$33,'2026年2月'!$A31,FALSE)),IF($C$30=料金比較表!$C$3,(HLOOKUP('2026年2月'!V$29,料金比較表!$36:$46,'2026年2月'!$A31,FALSE)),IF($C$30=料金比較表!$C$4,(HLOOKUP('2026年2月'!V$29,料金比較表!$48:$60,'2026年2月'!$A31,FALSE)),IF($C$30=料金比較表!$C$5,(HLOOKUP('2026年2月'!V$29,料金比較表!$61:$71,'2026年2月'!$A31,FALSE)),IF($C$30=料金比較表!$C$6,(HLOOKUP('2026年2月'!V$29,料金比較表!$74:$84,'2026年2月'!$A31,FALSE))))))))</f>
        <v/>
      </c>
      <c r="W31" s="63" t="str">
        <f ca="1">IF($C$30=料金比較表!$C$1,(HLOOKUP('2026年2月'!W$29,料金比較表!$10:$20,'2026年2月'!$A31,FALSE)),IF($C$30=料金比較表!$C$2,(HLOOKUP('2026年2月'!W$29,料金比較表!$23:$33,'2026年2月'!$A31,FALSE)),IF($C$30=料金比較表!$C$3,(HLOOKUP('2026年2月'!W$29,料金比較表!$36:$46,'2026年2月'!$A31,FALSE)),IF($C$30=料金比較表!$C$4,(HLOOKUP('2026年2月'!W$29,料金比較表!$48:$60,'2026年2月'!$A31,FALSE)),IF($C$30=料金比較表!$C$5,(HLOOKUP('2026年2月'!W$29,料金比較表!$61:$71,'2026年2月'!$A31,FALSE)),IF($C$30=料金比較表!$C$6,(HLOOKUP('2026年2月'!W$29,料金比較表!$74:$84,'2026年2月'!$A31,FALSE))))))))</f>
        <v/>
      </c>
      <c r="X31" s="63" t="str">
        <f ca="1">IF($C$30=料金比較表!$C$1,(HLOOKUP('2026年2月'!X$29,料金比較表!$10:$20,'2026年2月'!$A31,FALSE)),IF($C$30=料金比較表!$C$2,(HLOOKUP('2026年2月'!X$29,料金比較表!$23:$33,'2026年2月'!$A31,FALSE)),IF($C$30=料金比較表!$C$3,(HLOOKUP('2026年2月'!X$29,料金比較表!$36:$46,'2026年2月'!$A31,FALSE)),IF($C$30=料金比較表!$C$4,(HLOOKUP('2026年2月'!X$29,料金比較表!$48:$60,'2026年2月'!$A31,FALSE)),IF($C$30=料金比較表!$C$5,(HLOOKUP('2026年2月'!X$29,料金比較表!$61:$71,'2026年2月'!$A31,FALSE)),IF($C$30=料金比較表!$C$6,(HLOOKUP('2026年2月'!X$29,料金比較表!$74:$84,'2026年2月'!$A31,FALSE))))))))</f>
        <v/>
      </c>
      <c r="Y31" s="63" t="str">
        <f ca="1">IF($C$30=料金比較表!$C$1,(HLOOKUP('2026年2月'!Y$29,料金比較表!$10:$20,'2026年2月'!$A31,FALSE)),IF($C$30=料金比較表!$C$2,(HLOOKUP('2026年2月'!Y$29,料金比較表!$23:$33,'2026年2月'!$A31,FALSE)),IF($C$30=料金比較表!$C$3,(HLOOKUP('2026年2月'!Y$29,料金比較表!$36:$46,'2026年2月'!$A31,FALSE)),IF($C$30=料金比較表!$C$4,(HLOOKUP('2026年2月'!Y$29,料金比較表!$48:$60,'2026年2月'!$A31,FALSE)),IF($C$30=料金比較表!$C$5,(HLOOKUP('2026年2月'!Y$29,料金比較表!$61:$71,'2026年2月'!$A31,FALSE)),IF($C$30=料金比較表!$C$6,(HLOOKUP('2026年2月'!Y$29,料金比較表!$74:$84,'2026年2月'!$A31,FALSE))))))))</f>
        <v/>
      </c>
      <c r="Z31" s="63" t="str">
        <f ca="1">IF($C$30=料金比較表!$C$1,(HLOOKUP('2026年2月'!Z$29,料金比較表!$10:$20,'2026年2月'!$A31,FALSE)),IF($C$30=料金比較表!$C$2,(HLOOKUP('2026年2月'!Z$29,料金比較表!$23:$33,'2026年2月'!$A31,FALSE)),IF($C$30=料金比較表!$C$3,(HLOOKUP('2026年2月'!Z$29,料金比較表!$36:$46,'2026年2月'!$A31,FALSE)),IF($C$30=料金比較表!$C$4,(HLOOKUP('2026年2月'!Z$29,料金比較表!$48:$60,'2026年2月'!$A31,FALSE)),IF($C$30=料金比較表!$C$5,(HLOOKUP('2026年2月'!Z$29,料金比較表!$61:$71,'2026年2月'!$A31,FALSE)),IF($C$30=料金比較表!$C$6,(HLOOKUP('2026年2月'!Z$29,料金比較表!$74:$84,'2026年2月'!$A31,FALSE))))))))</f>
        <v/>
      </c>
      <c r="AA31" s="63" t="str">
        <f ca="1">IF($C$30=料金比較表!$C$1,(HLOOKUP('2026年2月'!AA$29,料金比較表!$10:$20,'2026年2月'!$A31,FALSE)),IF($C$30=料金比較表!$C$2,(HLOOKUP('2026年2月'!AA$29,料金比較表!$23:$33,'2026年2月'!$A31,FALSE)),IF($C$30=料金比較表!$C$3,(HLOOKUP('2026年2月'!AA$29,料金比較表!$36:$46,'2026年2月'!$A31,FALSE)),IF($C$30=料金比較表!$C$4,(HLOOKUP('2026年2月'!AA$29,料金比較表!$48:$60,'2026年2月'!$A31,FALSE)),IF($C$30=料金比較表!$C$5,(HLOOKUP('2026年2月'!AA$29,料金比較表!$61:$71,'2026年2月'!$A31,FALSE)),IF($C$30=料金比較表!$C$6,(HLOOKUP('2026年2月'!AA$29,料金比較表!$74:$84,'2026年2月'!$A31,FALSE))))))))</f>
        <v/>
      </c>
      <c r="AB31" s="63" t="str">
        <f ca="1">IF($C$30=料金比較表!$C$1,(HLOOKUP('2026年2月'!AB$29,料金比較表!$10:$20,'2026年2月'!$A31,FALSE)),IF($C$30=料金比較表!$C$2,(HLOOKUP('2026年2月'!AB$29,料金比較表!$23:$33,'2026年2月'!$A31,FALSE)),IF($C$30=料金比較表!$C$3,(HLOOKUP('2026年2月'!AB$29,料金比較表!$36:$46,'2026年2月'!$A31,FALSE)),IF($C$30=料金比較表!$C$4,(HLOOKUP('2026年2月'!AB$29,料金比較表!$48:$60,'2026年2月'!$A31,FALSE)),IF($C$30=料金比較表!$C$5,(HLOOKUP('2026年2月'!AB$29,料金比較表!$61:$71,'2026年2月'!$A31,FALSE)),IF($C$30=料金比較表!$C$6,(HLOOKUP('2026年2月'!AB$29,料金比較表!$74:$84,'2026年2月'!$A31,FALSE))))))))</f>
        <v/>
      </c>
      <c r="AC31" s="63" t="str">
        <f ca="1">IF($C$30=料金比較表!$C$1,(HLOOKUP('2026年2月'!AC$29,料金比較表!$10:$20,'2026年2月'!$A31,FALSE)),IF($C$30=料金比較表!$C$2,(HLOOKUP('2026年2月'!AC$29,料金比較表!$23:$33,'2026年2月'!$A31,FALSE)),IF($C$30=料金比較表!$C$3,(HLOOKUP('2026年2月'!AC$29,料金比較表!$36:$46,'2026年2月'!$A31,FALSE)),IF($C$30=料金比較表!$C$4,(HLOOKUP('2026年2月'!AC$29,料金比較表!$48:$60,'2026年2月'!$A31,FALSE)),IF($C$30=料金比較表!$C$5,(HLOOKUP('2026年2月'!AC$29,料金比較表!$61:$71,'2026年2月'!$A31,FALSE)),IF($C$30=料金比較表!$C$6,(HLOOKUP('2026年2月'!AC$29,料金比較表!$74:$84,'2026年2月'!$A31,FALSE))))))))</f>
        <v/>
      </c>
      <c r="AD31" s="63" t="str">
        <f ca="1">IF($C$30=料金比較表!$C$1,(HLOOKUP('2026年2月'!AD$29,料金比較表!$10:$20,'2026年2月'!$A31,FALSE)),IF($C$30=料金比較表!$C$2,(HLOOKUP('2026年2月'!AD$29,料金比較表!$23:$33,'2026年2月'!$A31,FALSE)),IF($C$30=料金比較表!$C$3,(HLOOKUP('2026年2月'!AD$29,料金比較表!$36:$46,'2026年2月'!$A31,FALSE)),IF($C$30=料金比較表!$C$4,(HLOOKUP('2026年2月'!AD$29,料金比較表!$48:$60,'2026年2月'!$A31,FALSE)),IF($C$30=料金比較表!$C$5,(HLOOKUP('2026年2月'!AD$29,料金比較表!$61:$71,'2026年2月'!$A31,FALSE)),IF($C$30=料金比較表!$C$6,(HLOOKUP('2026年2月'!AD$29,料金比較表!$74:$84,'2026年2月'!$A31,FALSE))))))))</f>
        <v/>
      </c>
      <c r="AE31" s="63" t="str">
        <f ca="1">IF($C$30=料金比較表!$C$1,(HLOOKUP('2026年2月'!AE$29,料金比較表!$10:$20,'2026年2月'!$A31,FALSE)),IF($C$30=料金比較表!$C$2,(HLOOKUP('2026年2月'!AE$29,料金比較表!$23:$33,'2026年2月'!$A31,FALSE)),IF($C$30=料金比較表!$C$3,(HLOOKUP('2026年2月'!AE$29,料金比較表!$36:$46,'2026年2月'!$A31,FALSE)),IF($C$30=料金比較表!$C$4,(HLOOKUP('2026年2月'!AE$29,料金比較表!$48:$60,'2026年2月'!$A31,FALSE)),IF($C$30=料金比較表!$C$5,(HLOOKUP('2026年2月'!AE$29,料金比較表!$61:$71,'2026年2月'!$A31,FALSE)),IF($C$30=料金比較表!$C$6,(HLOOKUP('2026年2月'!AE$29,料金比較表!$74:$84,'2026年2月'!$A31,FALSE))))))))</f>
        <v/>
      </c>
      <c r="AF31" s="282"/>
      <c r="AG31" s="282"/>
      <c r="AH31" s="191"/>
    </row>
    <row r="32" spans="1:55" x14ac:dyDescent="0.2">
      <c r="A32" s="4">
        <f t="shared" ref="A32:A38" si="1">A31+1</f>
        <v>4</v>
      </c>
      <c r="B32" s="312" t="str">
        <f>料金比較表!C13</f>
        <v>Ｏｎｅ　Ｓｕｉｔｅ　ＴＨＥ　ＧＲＡＮＤ（ワンスイート　ザ・グランド）＜古宇利島＞</v>
      </c>
      <c r="C32" s="326"/>
      <c r="D32" s="62" t="str">
        <f ca="1">IF($C$30=料金比較表!$C$1,(HLOOKUP('2026年2月'!D$29,料金比較表!$10:$20,'2026年2月'!$A32,FALSE)),IF($C$30=料金比較表!$C$2,(HLOOKUP('2026年2月'!D$29,料金比較表!$23:$33,'2026年2月'!$A32,FALSE)),IF($C$30=料金比較表!$C$3,(HLOOKUP('2026年2月'!D$29,料金比較表!$36:$46,'2026年2月'!$A32,FALSE)),IF($C$30=料金比較表!$C$4,(HLOOKUP('2026年2月'!D$29,料金比較表!$48:$60,'2026年2月'!$A32,FALSE)),IF($C$30=料金比較表!$C$5,(HLOOKUP('2026年2月'!D$29,料金比較表!$61:$71,'2026年2月'!$A32,FALSE)),IF($C$30=料金比較表!$C$6,(HLOOKUP('2026年2月'!D$29,料金比較表!$74:$84,'2026年2月'!$A32,FALSE))))))))</f>
        <v/>
      </c>
      <c r="E32" s="63" t="str">
        <f ca="1">IF($C$30=料金比較表!$C$1,(HLOOKUP('2026年2月'!E$29,料金比較表!$10:$20,'2026年2月'!$A32,FALSE)),IF($C$30=料金比較表!$C$2,(HLOOKUP('2026年2月'!E$29,料金比較表!$23:$33,'2026年2月'!$A32,FALSE)),IF($C$30=料金比較表!$C$3,(HLOOKUP('2026年2月'!E$29,料金比較表!$36:$46,'2026年2月'!$A32,FALSE)),IF($C$30=料金比較表!$C$4,(HLOOKUP('2026年2月'!E$29,料金比較表!$48:$60,'2026年2月'!$A32,FALSE)),IF($C$30=料金比較表!$C$5,(HLOOKUP('2026年2月'!E$29,料金比較表!$61:$71,'2026年2月'!$A32,FALSE)),IF($C$30=料金比較表!$C$6,(HLOOKUP('2026年2月'!E$29,料金比較表!$74:$84,'2026年2月'!$A32,FALSE))))))))</f>
        <v/>
      </c>
      <c r="F32" s="63" t="str">
        <f ca="1">IF($C$30=料金比較表!$C$1,(HLOOKUP('2026年2月'!F$29,料金比較表!$10:$20,'2026年2月'!$A32,FALSE)),IF($C$30=料金比較表!$C$2,(HLOOKUP('2026年2月'!F$29,料金比較表!$23:$33,'2026年2月'!$A32,FALSE)),IF($C$30=料金比較表!$C$3,(HLOOKUP('2026年2月'!F$29,料金比較表!$36:$46,'2026年2月'!$A32,FALSE)),IF($C$30=料金比較表!$C$4,(HLOOKUP('2026年2月'!F$29,料金比較表!$48:$60,'2026年2月'!$A32,FALSE)),IF($C$30=料金比較表!$C$5,(HLOOKUP('2026年2月'!F$29,料金比較表!$61:$71,'2026年2月'!$A32,FALSE)),IF($C$30=料金比較表!$C$6,(HLOOKUP('2026年2月'!F$29,料金比較表!$74:$84,'2026年2月'!$A32,FALSE))))))))</f>
        <v/>
      </c>
      <c r="G32" s="63" t="str">
        <f ca="1">IF($C$30=料金比較表!$C$1,(HLOOKUP('2026年2月'!G$29,料金比較表!$10:$20,'2026年2月'!$A32,FALSE)),IF($C$30=料金比較表!$C$2,(HLOOKUP('2026年2月'!G$29,料金比較表!$23:$33,'2026年2月'!$A32,FALSE)),IF($C$30=料金比較表!$C$3,(HLOOKUP('2026年2月'!G$29,料金比較表!$36:$46,'2026年2月'!$A32,FALSE)),IF($C$30=料金比較表!$C$4,(HLOOKUP('2026年2月'!G$29,料金比較表!$48:$60,'2026年2月'!$A32,FALSE)),IF($C$30=料金比較表!$C$5,(HLOOKUP('2026年2月'!G$29,料金比較表!$61:$71,'2026年2月'!$A32,FALSE)),IF($C$30=料金比較表!$C$6,(HLOOKUP('2026年2月'!G$29,料金比較表!$74:$84,'2026年2月'!$A32,FALSE))))))))</f>
        <v/>
      </c>
      <c r="H32" s="63" t="str">
        <f ca="1">IF($C$30=料金比較表!$C$1,(HLOOKUP('2026年2月'!H$29,料金比較表!$10:$20,'2026年2月'!$A32,FALSE)),IF($C$30=料金比較表!$C$2,(HLOOKUP('2026年2月'!H$29,料金比較表!$23:$33,'2026年2月'!$A32,FALSE)),IF($C$30=料金比較表!$C$3,(HLOOKUP('2026年2月'!H$29,料金比較表!$36:$46,'2026年2月'!$A32,FALSE)),IF($C$30=料金比較表!$C$4,(HLOOKUP('2026年2月'!H$29,料金比較表!$48:$60,'2026年2月'!$A32,FALSE)),IF($C$30=料金比較表!$C$5,(HLOOKUP('2026年2月'!H$29,料金比較表!$61:$71,'2026年2月'!$A32,FALSE)),IF($C$30=料金比較表!$C$6,(HLOOKUP('2026年2月'!H$29,料金比較表!$74:$84,'2026年2月'!$A32,FALSE))))))))</f>
        <v/>
      </c>
      <c r="I32" s="63" t="str">
        <f ca="1">IF($C$30=料金比較表!$C$1,(HLOOKUP('2026年2月'!I$29,料金比較表!$10:$20,'2026年2月'!$A32,FALSE)),IF($C$30=料金比較表!$C$2,(HLOOKUP('2026年2月'!I$29,料金比較表!$23:$33,'2026年2月'!$A32,FALSE)),IF($C$30=料金比較表!$C$3,(HLOOKUP('2026年2月'!I$29,料金比較表!$36:$46,'2026年2月'!$A32,FALSE)),IF($C$30=料金比較表!$C$4,(HLOOKUP('2026年2月'!I$29,料金比較表!$48:$60,'2026年2月'!$A32,FALSE)),IF($C$30=料金比較表!$C$5,(HLOOKUP('2026年2月'!I$29,料金比較表!$61:$71,'2026年2月'!$A32,FALSE)),IF($C$30=料金比較表!$C$6,(HLOOKUP('2026年2月'!I$29,料金比較表!$74:$84,'2026年2月'!$A32,FALSE))))))))</f>
        <v/>
      </c>
      <c r="J32" s="63" t="str">
        <f ca="1">IF($C$30=料金比較表!$C$1,(HLOOKUP('2026年2月'!J$29,料金比較表!$10:$20,'2026年2月'!$A32,FALSE)),IF($C$30=料金比較表!$C$2,(HLOOKUP('2026年2月'!J$29,料金比較表!$23:$33,'2026年2月'!$A32,FALSE)),IF($C$30=料金比較表!$C$3,(HLOOKUP('2026年2月'!J$29,料金比較表!$36:$46,'2026年2月'!$A32,FALSE)),IF($C$30=料金比較表!$C$4,(HLOOKUP('2026年2月'!J$29,料金比較表!$48:$60,'2026年2月'!$A32,FALSE)),IF($C$30=料金比較表!$C$5,(HLOOKUP('2026年2月'!J$29,料金比較表!$61:$71,'2026年2月'!$A32,FALSE)),IF($C$30=料金比較表!$C$6,(HLOOKUP('2026年2月'!J$29,料金比較表!$74:$84,'2026年2月'!$A32,FALSE))))))))</f>
        <v/>
      </c>
      <c r="K32" s="63" t="str">
        <f ca="1">IF($C$30=料金比較表!$C$1,(HLOOKUP('2026年2月'!K$29,料金比較表!$10:$20,'2026年2月'!$A32,FALSE)),IF($C$30=料金比較表!$C$2,(HLOOKUP('2026年2月'!K$29,料金比較表!$23:$33,'2026年2月'!$A32,FALSE)),IF($C$30=料金比較表!$C$3,(HLOOKUP('2026年2月'!K$29,料金比較表!$36:$46,'2026年2月'!$A32,FALSE)),IF($C$30=料金比較表!$C$4,(HLOOKUP('2026年2月'!K$29,料金比較表!$48:$60,'2026年2月'!$A32,FALSE)),IF($C$30=料金比較表!$C$5,(HLOOKUP('2026年2月'!K$29,料金比較表!$61:$71,'2026年2月'!$A32,FALSE)),IF($C$30=料金比較表!$C$6,(HLOOKUP('2026年2月'!K$29,料金比較表!$74:$84,'2026年2月'!$A32,FALSE))))))))</f>
        <v/>
      </c>
      <c r="L32" s="63" t="str">
        <f ca="1">IF($C$30=料金比較表!$C$1,(HLOOKUP('2026年2月'!L$29,料金比較表!$10:$20,'2026年2月'!$A32,FALSE)),IF($C$30=料金比較表!$C$2,(HLOOKUP('2026年2月'!L$29,料金比較表!$23:$33,'2026年2月'!$A32,FALSE)),IF($C$30=料金比較表!$C$3,(HLOOKUP('2026年2月'!L$29,料金比較表!$36:$46,'2026年2月'!$A32,FALSE)),IF($C$30=料金比較表!$C$4,(HLOOKUP('2026年2月'!L$29,料金比較表!$48:$60,'2026年2月'!$A32,FALSE)),IF($C$30=料金比較表!$C$5,(HLOOKUP('2026年2月'!L$29,料金比較表!$61:$71,'2026年2月'!$A32,FALSE)),IF($C$30=料金比較表!$C$6,(HLOOKUP('2026年2月'!L$29,料金比較表!$74:$84,'2026年2月'!$A32,FALSE))))))))</f>
        <v/>
      </c>
      <c r="M32" s="63" t="str">
        <f ca="1">IF($C$30=料金比較表!$C$1,(HLOOKUP('2026年2月'!M$29,料金比較表!$10:$20,'2026年2月'!$A32,FALSE)),IF($C$30=料金比較表!$C$2,(HLOOKUP('2026年2月'!M$29,料金比較表!$23:$33,'2026年2月'!$A32,FALSE)),IF($C$30=料金比較表!$C$3,(HLOOKUP('2026年2月'!M$29,料金比較表!$36:$46,'2026年2月'!$A32,FALSE)),IF($C$30=料金比較表!$C$4,(HLOOKUP('2026年2月'!M$29,料金比較表!$48:$60,'2026年2月'!$A32,FALSE)),IF($C$30=料金比較表!$C$5,(HLOOKUP('2026年2月'!M$29,料金比較表!$61:$71,'2026年2月'!$A32,FALSE)),IF($C$30=料金比較表!$C$6,(HLOOKUP('2026年2月'!M$29,料金比較表!$74:$84,'2026年2月'!$A32,FALSE))))))))</f>
        <v/>
      </c>
      <c r="N32" s="63" t="str">
        <f ca="1">IF($C$30=料金比較表!$C$1,(HLOOKUP('2026年2月'!N$29,料金比較表!$10:$20,'2026年2月'!$A32,FALSE)),IF($C$30=料金比較表!$C$2,(HLOOKUP('2026年2月'!N$29,料金比較表!$23:$33,'2026年2月'!$A32,FALSE)),IF($C$30=料金比較表!$C$3,(HLOOKUP('2026年2月'!N$29,料金比較表!$36:$46,'2026年2月'!$A32,FALSE)),IF($C$30=料金比較表!$C$4,(HLOOKUP('2026年2月'!N$29,料金比較表!$48:$60,'2026年2月'!$A32,FALSE)),IF($C$30=料金比較表!$C$5,(HLOOKUP('2026年2月'!N$29,料金比較表!$61:$71,'2026年2月'!$A32,FALSE)),IF($C$30=料金比較表!$C$6,(HLOOKUP('2026年2月'!N$29,料金比較表!$74:$84,'2026年2月'!$A32,FALSE))))))))</f>
        <v/>
      </c>
      <c r="O32" s="63" t="str">
        <f ca="1">IF($C$30=料金比較表!$C$1,(HLOOKUP('2026年2月'!O$29,料金比較表!$10:$20,'2026年2月'!$A32,FALSE)),IF($C$30=料金比較表!$C$2,(HLOOKUP('2026年2月'!O$29,料金比較表!$23:$33,'2026年2月'!$A32,FALSE)),IF($C$30=料金比較表!$C$3,(HLOOKUP('2026年2月'!O$29,料金比較表!$36:$46,'2026年2月'!$A32,FALSE)),IF($C$30=料金比較表!$C$4,(HLOOKUP('2026年2月'!O$29,料金比較表!$48:$60,'2026年2月'!$A32,FALSE)),IF($C$30=料金比較表!$C$5,(HLOOKUP('2026年2月'!O$29,料金比較表!$61:$71,'2026年2月'!$A32,FALSE)),IF($C$30=料金比較表!$C$6,(HLOOKUP('2026年2月'!O$29,料金比較表!$74:$84,'2026年2月'!$A32,FALSE))))))))</f>
        <v/>
      </c>
      <c r="P32" s="63" t="str">
        <f ca="1">IF($C$30=料金比較表!$C$1,(HLOOKUP('2026年2月'!P$29,料金比較表!$10:$20,'2026年2月'!$A32,FALSE)),IF($C$30=料金比較表!$C$2,(HLOOKUP('2026年2月'!P$29,料金比較表!$23:$33,'2026年2月'!$A32,FALSE)),IF($C$30=料金比較表!$C$3,(HLOOKUP('2026年2月'!P$29,料金比較表!$36:$46,'2026年2月'!$A32,FALSE)),IF($C$30=料金比較表!$C$4,(HLOOKUP('2026年2月'!P$29,料金比較表!$48:$60,'2026年2月'!$A32,FALSE)),IF($C$30=料金比較表!$C$5,(HLOOKUP('2026年2月'!P$29,料金比較表!$61:$71,'2026年2月'!$A32,FALSE)),IF($C$30=料金比較表!$C$6,(HLOOKUP('2026年2月'!P$29,料金比較表!$74:$84,'2026年2月'!$A32,FALSE))))))))</f>
        <v/>
      </c>
      <c r="Q32" s="63" t="str">
        <f ca="1">IF($C$30=料金比較表!$C$1,(HLOOKUP('2026年2月'!Q$29,料金比較表!$10:$20,'2026年2月'!$A32,FALSE)),IF($C$30=料金比較表!$C$2,(HLOOKUP('2026年2月'!Q$29,料金比較表!$23:$33,'2026年2月'!$A32,FALSE)),IF($C$30=料金比較表!$C$3,(HLOOKUP('2026年2月'!Q$29,料金比較表!$36:$46,'2026年2月'!$A32,FALSE)),IF($C$30=料金比較表!$C$4,(HLOOKUP('2026年2月'!Q$29,料金比較表!$48:$60,'2026年2月'!$A32,FALSE)),IF($C$30=料金比較表!$C$5,(HLOOKUP('2026年2月'!Q$29,料金比較表!$61:$71,'2026年2月'!$A32,FALSE)),IF($C$30=料金比較表!$C$6,(HLOOKUP('2026年2月'!Q$29,料金比較表!$74:$84,'2026年2月'!$A32,FALSE))))))))</f>
        <v/>
      </c>
      <c r="R32" s="63" t="str">
        <f ca="1">IF($C$30=料金比較表!$C$1,(HLOOKUP('2026年2月'!R$29,料金比較表!$10:$20,'2026年2月'!$A32,FALSE)),IF($C$30=料金比較表!$C$2,(HLOOKUP('2026年2月'!R$29,料金比較表!$23:$33,'2026年2月'!$A32,FALSE)),IF($C$30=料金比較表!$C$3,(HLOOKUP('2026年2月'!R$29,料金比較表!$36:$46,'2026年2月'!$A32,FALSE)),IF($C$30=料金比較表!$C$4,(HLOOKUP('2026年2月'!R$29,料金比較表!$48:$60,'2026年2月'!$A32,FALSE)),IF($C$30=料金比較表!$C$5,(HLOOKUP('2026年2月'!R$29,料金比較表!$61:$71,'2026年2月'!$A32,FALSE)),IF($C$30=料金比較表!$C$6,(HLOOKUP('2026年2月'!R$29,料金比較表!$74:$84,'2026年2月'!$A32,FALSE))))))))</f>
        <v/>
      </c>
      <c r="S32" s="63" t="str">
        <f ca="1">IF($C$30=料金比較表!$C$1,(HLOOKUP('2026年2月'!S$29,料金比較表!$10:$20,'2026年2月'!$A32,FALSE)),IF($C$30=料金比較表!$C$2,(HLOOKUP('2026年2月'!S$29,料金比較表!$23:$33,'2026年2月'!$A32,FALSE)),IF($C$30=料金比較表!$C$3,(HLOOKUP('2026年2月'!S$29,料金比較表!$36:$46,'2026年2月'!$A32,FALSE)),IF($C$30=料金比較表!$C$4,(HLOOKUP('2026年2月'!S$29,料金比較表!$48:$60,'2026年2月'!$A32,FALSE)),IF($C$30=料金比較表!$C$5,(HLOOKUP('2026年2月'!S$29,料金比較表!$61:$71,'2026年2月'!$A32,FALSE)),IF($C$30=料金比較表!$C$6,(HLOOKUP('2026年2月'!S$29,料金比較表!$74:$84,'2026年2月'!$A32,FALSE))))))))</f>
        <v/>
      </c>
      <c r="T32" s="63" t="str">
        <f ca="1">IF($C$30=料金比較表!$C$1,(HLOOKUP('2026年2月'!T$29,料金比較表!$10:$20,'2026年2月'!$A32,FALSE)),IF($C$30=料金比較表!$C$2,(HLOOKUP('2026年2月'!T$29,料金比較表!$23:$33,'2026年2月'!$A32,FALSE)),IF($C$30=料金比較表!$C$3,(HLOOKUP('2026年2月'!T$29,料金比較表!$36:$46,'2026年2月'!$A32,FALSE)),IF($C$30=料金比較表!$C$4,(HLOOKUP('2026年2月'!T$29,料金比較表!$48:$60,'2026年2月'!$A32,FALSE)),IF($C$30=料金比較表!$C$5,(HLOOKUP('2026年2月'!T$29,料金比較表!$61:$71,'2026年2月'!$A32,FALSE)),IF($C$30=料金比較表!$C$6,(HLOOKUP('2026年2月'!T$29,料金比較表!$74:$84,'2026年2月'!$A32,FALSE))))))))</f>
        <v/>
      </c>
      <c r="U32" s="63" t="str">
        <f ca="1">IF($C$30=料金比較表!$C$1,(HLOOKUP('2026年2月'!U$29,料金比較表!$10:$20,'2026年2月'!$A32,FALSE)),IF($C$30=料金比較表!$C$2,(HLOOKUP('2026年2月'!U$29,料金比較表!$23:$33,'2026年2月'!$A32,FALSE)),IF($C$30=料金比較表!$C$3,(HLOOKUP('2026年2月'!U$29,料金比較表!$36:$46,'2026年2月'!$A32,FALSE)),IF($C$30=料金比較表!$C$4,(HLOOKUP('2026年2月'!U$29,料金比較表!$48:$60,'2026年2月'!$A32,FALSE)),IF($C$30=料金比較表!$C$5,(HLOOKUP('2026年2月'!U$29,料金比較表!$61:$71,'2026年2月'!$A32,FALSE)),IF($C$30=料金比較表!$C$6,(HLOOKUP('2026年2月'!U$29,料金比較表!$74:$84,'2026年2月'!$A32,FALSE))))))))</f>
        <v/>
      </c>
      <c r="V32" s="63" t="str">
        <f ca="1">IF($C$30=料金比較表!$C$1,(HLOOKUP('2026年2月'!V$29,料金比較表!$10:$20,'2026年2月'!$A32,FALSE)),IF($C$30=料金比較表!$C$2,(HLOOKUP('2026年2月'!V$29,料金比較表!$23:$33,'2026年2月'!$A32,FALSE)),IF($C$30=料金比較表!$C$3,(HLOOKUP('2026年2月'!V$29,料金比較表!$36:$46,'2026年2月'!$A32,FALSE)),IF($C$30=料金比較表!$C$4,(HLOOKUP('2026年2月'!V$29,料金比較表!$48:$60,'2026年2月'!$A32,FALSE)),IF($C$30=料金比較表!$C$5,(HLOOKUP('2026年2月'!V$29,料金比較表!$61:$71,'2026年2月'!$A32,FALSE)),IF($C$30=料金比較表!$C$6,(HLOOKUP('2026年2月'!V$29,料金比較表!$74:$84,'2026年2月'!$A32,FALSE))))))))</f>
        <v/>
      </c>
      <c r="W32" s="63" t="str">
        <f ca="1">IF($C$30=料金比較表!$C$1,(HLOOKUP('2026年2月'!W$29,料金比較表!$10:$20,'2026年2月'!$A32,FALSE)),IF($C$30=料金比較表!$C$2,(HLOOKUP('2026年2月'!W$29,料金比較表!$23:$33,'2026年2月'!$A32,FALSE)),IF($C$30=料金比較表!$C$3,(HLOOKUP('2026年2月'!W$29,料金比較表!$36:$46,'2026年2月'!$A32,FALSE)),IF($C$30=料金比較表!$C$4,(HLOOKUP('2026年2月'!W$29,料金比較表!$48:$60,'2026年2月'!$A32,FALSE)),IF($C$30=料金比較表!$C$5,(HLOOKUP('2026年2月'!W$29,料金比較表!$61:$71,'2026年2月'!$A32,FALSE)),IF($C$30=料金比較表!$C$6,(HLOOKUP('2026年2月'!W$29,料金比較表!$74:$84,'2026年2月'!$A32,FALSE))))))))</f>
        <v/>
      </c>
      <c r="X32" s="63" t="str">
        <f ca="1">IF($C$30=料金比較表!$C$1,(HLOOKUP('2026年2月'!X$29,料金比較表!$10:$20,'2026年2月'!$A32,FALSE)),IF($C$30=料金比較表!$C$2,(HLOOKUP('2026年2月'!X$29,料金比較表!$23:$33,'2026年2月'!$A32,FALSE)),IF($C$30=料金比較表!$C$3,(HLOOKUP('2026年2月'!X$29,料金比較表!$36:$46,'2026年2月'!$A32,FALSE)),IF($C$30=料金比較表!$C$4,(HLOOKUP('2026年2月'!X$29,料金比較表!$48:$60,'2026年2月'!$A32,FALSE)),IF($C$30=料金比較表!$C$5,(HLOOKUP('2026年2月'!X$29,料金比較表!$61:$71,'2026年2月'!$A32,FALSE)),IF($C$30=料金比較表!$C$6,(HLOOKUP('2026年2月'!X$29,料金比較表!$74:$84,'2026年2月'!$A32,FALSE))))))))</f>
        <v/>
      </c>
      <c r="Y32" s="63" t="str">
        <f ca="1">IF($C$30=料金比較表!$C$1,(HLOOKUP('2026年2月'!Y$29,料金比較表!$10:$20,'2026年2月'!$A32,FALSE)),IF($C$30=料金比較表!$C$2,(HLOOKUP('2026年2月'!Y$29,料金比較表!$23:$33,'2026年2月'!$A32,FALSE)),IF($C$30=料金比較表!$C$3,(HLOOKUP('2026年2月'!Y$29,料金比較表!$36:$46,'2026年2月'!$A32,FALSE)),IF($C$30=料金比較表!$C$4,(HLOOKUP('2026年2月'!Y$29,料金比較表!$48:$60,'2026年2月'!$A32,FALSE)),IF($C$30=料金比較表!$C$5,(HLOOKUP('2026年2月'!Y$29,料金比較表!$61:$71,'2026年2月'!$A32,FALSE)),IF($C$30=料金比較表!$C$6,(HLOOKUP('2026年2月'!Y$29,料金比較表!$74:$84,'2026年2月'!$A32,FALSE))))))))</f>
        <v/>
      </c>
      <c r="Z32" s="63" t="str">
        <f ca="1">IF($C$30=料金比較表!$C$1,(HLOOKUP('2026年2月'!Z$29,料金比較表!$10:$20,'2026年2月'!$A32,FALSE)),IF($C$30=料金比較表!$C$2,(HLOOKUP('2026年2月'!Z$29,料金比較表!$23:$33,'2026年2月'!$A32,FALSE)),IF($C$30=料金比較表!$C$3,(HLOOKUP('2026年2月'!Z$29,料金比較表!$36:$46,'2026年2月'!$A32,FALSE)),IF($C$30=料金比較表!$C$4,(HLOOKUP('2026年2月'!Z$29,料金比較表!$48:$60,'2026年2月'!$A32,FALSE)),IF($C$30=料金比較表!$C$5,(HLOOKUP('2026年2月'!Z$29,料金比較表!$61:$71,'2026年2月'!$A32,FALSE)),IF($C$30=料金比較表!$C$6,(HLOOKUP('2026年2月'!Z$29,料金比較表!$74:$84,'2026年2月'!$A32,FALSE))))))))</f>
        <v/>
      </c>
      <c r="AA32" s="63" t="str">
        <f ca="1">IF($C$30=料金比較表!$C$1,(HLOOKUP('2026年2月'!AA$29,料金比較表!$10:$20,'2026年2月'!$A32,FALSE)),IF($C$30=料金比較表!$C$2,(HLOOKUP('2026年2月'!AA$29,料金比較表!$23:$33,'2026年2月'!$A32,FALSE)),IF($C$30=料金比較表!$C$3,(HLOOKUP('2026年2月'!AA$29,料金比較表!$36:$46,'2026年2月'!$A32,FALSE)),IF($C$30=料金比較表!$C$4,(HLOOKUP('2026年2月'!AA$29,料金比較表!$48:$60,'2026年2月'!$A32,FALSE)),IF($C$30=料金比較表!$C$5,(HLOOKUP('2026年2月'!AA$29,料金比較表!$61:$71,'2026年2月'!$A32,FALSE)),IF($C$30=料金比較表!$C$6,(HLOOKUP('2026年2月'!AA$29,料金比較表!$74:$84,'2026年2月'!$A32,FALSE))))))))</f>
        <v/>
      </c>
      <c r="AB32" s="63" t="str">
        <f ca="1">IF($C$30=料金比較表!$C$1,(HLOOKUP('2026年2月'!AB$29,料金比較表!$10:$20,'2026年2月'!$A32,FALSE)),IF($C$30=料金比較表!$C$2,(HLOOKUP('2026年2月'!AB$29,料金比較表!$23:$33,'2026年2月'!$A32,FALSE)),IF($C$30=料金比較表!$C$3,(HLOOKUP('2026年2月'!AB$29,料金比較表!$36:$46,'2026年2月'!$A32,FALSE)),IF($C$30=料金比較表!$C$4,(HLOOKUP('2026年2月'!AB$29,料金比較表!$48:$60,'2026年2月'!$A32,FALSE)),IF($C$30=料金比較表!$C$5,(HLOOKUP('2026年2月'!AB$29,料金比較表!$61:$71,'2026年2月'!$A32,FALSE)),IF($C$30=料金比較表!$C$6,(HLOOKUP('2026年2月'!AB$29,料金比較表!$74:$84,'2026年2月'!$A32,FALSE))))))))</f>
        <v/>
      </c>
      <c r="AC32" s="63" t="str">
        <f ca="1">IF($C$30=料金比較表!$C$1,(HLOOKUP('2026年2月'!AC$29,料金比較表!$10:$20,'2026年2月'!$A32,FALSE)),IF($C$30=料金比較表!$C$2,(HLOOKUP('2026年2月'!AC$29,料金比較表!$23:$33,'2026年2月'!$A32,FALSE)),IF($C$30=料金比較表!$C$3,(HLOOKUP('2026年2月'!AC$29,料金比較表!$36:$46,'2026年2月'!$A32,FALSE)),IF($C$30=料金比較表!$C$4,(HLOOKUP('2026年2月'!AC$29,料金比較表!$48:$60,'2026年2月'!$A32,FALSE)),IF($C$30=料金比較表!$C$5,(HLOOKUP('2026年2月'!AC$29,料金比較表!$61:$71,'2026年2月'!$A32,FALSE)),IF($C$30=料金比較表!$C$6,(HLOOKUP('2026年2月'!AC$29,料金比較表!$74:$84,'2026年2月'!$A32,FALSE))))))))</f>
        <v/>
      </c>
      <c r="AD32" s="63" t="str">
        <f ca="1">IF($C$30=料金比較表!$C$1,(HLOOKUP('2026年2月'!AD$29,料金比較表!$10:$20,'2026年2月'!$A32,FALSE)),IF($C$30=料金比較表!$C$2,(HLOOKUP('2026年2月'!AD$29,料金比較表!$23:$33,'2026年2月'!$A32,FALSE)),IF($C$30=料金比較表!$C$3,(HLOOKUP('2026年2月'!AD$29,料金比較表!$36:$46,'2026年2月'!$A32,FALSE)),IF($C$30=料金比較表!$C$4,(HLOOKUP('2026年2月'!AD$29,料金比較表!$48:$60,'2026年2月'!$A32,FALSE)),IF($C$30=料金比較表!$C$5,(HLOOKUP('2026年2月'!AD$29,料金比較表!$61:$71,'2026年2月'!$A32,FALSE)),IF($C$30=料金比較表!$C$6,(HLOOKUP('2026年2月'!AD$29,料金比較表!$74:$84,'2026年2月'!$A32,FALSE))))))))</f>
        <v/>
      </c>
      <c r="AE32" s="63" t="str">
        <f ca="1">IF($C$30=料金比較表!$C$1,(HLOOKUP('2026年2月'!AE$29,料金比較表!$10:$20,'2026年2月'!$A32,FALSE)),IF($C$30=料金比較表!$C$2,(HLOOKUP('2026年2月'!AE$29,料金比較表!$23:$33,'2026年2月'!$A32,FALSE)),IF($C$30=料金比較表!$C$3,(HLOOKUP('2026年2月'!AE$29,料金比較表!$36:$46,'2026年2月'!$A32,FALSE)),IF($C$30=料金比較表!$C$4,(HLOOKUP('2026年2月'!AE$29,料金比較表!$48:$60,'2026年2月'!$A32,FALSE)),IF($C$30=料金比較表!$C$5,(HLOOKUP('2026年2月'!AE$29,料金比較表!$61:$71,'2026年2月'!$A32,FALSE)),IF($C$30=料金比較表!$C$6,(HLOOKUP('2026年2月'!AE$29,料金比較表!$74:$84,'2026年2月'!$A32,FALSE))))))))</f>
        <v/>
      </c>
      <c r="AF32" s="282"/>
      <c r="AG32" s="282"/>
      <c r="AH32" s="191"/>
    </row>
    <row r="33" spans="1:35" x14ac:dyDescent="0.2">
      <c r="A33" s="4">
        <f t="shared" si="1"/>
        <v>5</v>
      </c>
      <c r="B33" s="311" t="str">
        <f>料金比較表!C14</f>
        <v>Ｙｕｋｉ　Ｓｕｉｔｅ　Ｋｏｕｒｉｊｉｍａ＜古宇利島＞</v>
      </c>
      <c r="C33" s="326"/>
      <c r="D33" s="62" t="str">
        <f ca="1">IF($C$30=料金比較表!$C$1,(HLOOKUP('2026年2月'!D$29,料金比較表!$10:$20,'2026年2月'!$A33,FALSE)),IF($C$30=料金比較表!$C$2,(HLOOKUP('2026年2月'!D$29,料金比較表!$23:$33,'2026年2月'!$A33,FALSE)),IF($C$30=料金比較表!$C$3,(HLOOKUP('2026年2月'!D$29,料金比較表!$36:$46,'2026年2月'!$A33,FALSE)),IF($C$30=料金比較表!$C$4,(HLOOKUP('2026年2月'!D$29,料金比較表!$48:$60,'2026年2月'!$A33,FALSE)),IF($C$30=料金比較表!$C$5,(HLOOKUP('2026年2月'!D$29,料金比較表!$61:$71,'2026年2月'!$A33,FALSE)),IF($C$30=料金比較表!$C$6,(HLOOKUP('2026年2月'!D$29,料金比較表!$74:$84,'2026年2月'!$A33,FALSE))))))))</f>
        <v/>
      </c>
      <c r="E33" s="63" t="str">
        <f ca="1">IF($C$30=料金比較表!$C$1,(HLOOKUP('2026年2月'!E$29,料金比較表!$10:$20,'2026年2月'!$A33,FALSE)),IF($C$30=料金比較表!$C$2,(HLOOKUP('2026年2月'!E$29,料金比較表!$23:$33,'2026年2月'!$A33,FALSE)),IF($C$30=料金比較表!$C$3,(HLOOKUP('2026年2月'!E$29,料金比較表!$36:$46,'2026年2月'!$A33,FALSE)),IF($C$30=料金比較表!$C$4,(HLOOKUP('2026年2月'!E$29,料金比較表!$48:$60,'2026年2月'!$A33,FALSE)),IF($C$30=料金比較表!$C$5,(HLOOKUP('2026年2月'!E$29,料金比較表!$61:$71,'2026年2月'!$A33,FALSE)),IF($C$30=料金比較表!$C$6,(HLOOKUP('2026年2月'!E$29,料金比較表!$74:$84,'2026年2月'!$A33,FALSE))))))))</f>
        <v/>
      </c>
      <c r="F33" s="63" t="str">
        <f ca="1">IF($C$30=料金比較表!$C$1,(HLOOKUP('2026年2月'!F$29,料金比較表!$10:$20,'2026年2月'!$A33,FALSE)),IF($C$30=料金比較表!$C$2,(HLOOKUP('2026年2月'!F$29,料金比較表!$23:$33,'2026年2月'!$A33,FALSE)),IF($C$30=料金比較表!$C$3,(HLOOKUP('2026年2月'!F$29,料金比較表!$36:$46,'2026年2月'!$A33,FALSE)),IF($C$30=料金比較表!$C$4,(HLOOKUP('2026年2月'!F$29,料金比較表!$48:$60,'2026年2月'!$A33,FALSE)),IF($C$30=料金比較表!$C$5,(HLOOKUP('2026年2月'!F$29,料金比較表!$61:$71,'2026年2月'!$A33,FALSE)),IF($C$30=料金比較表!$C$6,(HLOOKUP('2026年2月'!F$29,料金比較表!$74:$84,'2026年2月'!$A33,FALSE))))))))</f>
        <v/>
      </c>
      <c r="G33" s="63" t="str">
        <f ca="1">IF($C$30=料金比較表!$C$1,(HLOOKUP('2026年2月'!G$29,料金比較表!$10:$20,'2026年2月'!$A33,FALSE)),IF($C$30=料金比較表!$C$2,(HLOOKUP('2026年2月'!G$29,料金比較表!$23:$33,'2026年2月'!$A33,FALSE)),IF($C$30=料金比較表!$C$3,(HLOOKUP('2026年2月'!G$29,料金比較表!$36:$46,'2026年2月'!$A33,FALSE)),IF($C$30=料金比較表!$C$4,(HLOOKUP('2026年2月'!G$29,料金比較表!$48:$60,'2026年2月'!$A33,FALSE)),IF($C$30=料金比較表!$C$5,(HLOOKUP('2026年2月'!G$29,料金比較表!$61:$71,'2026年2月'!$A33,FALSE)),IF($C$30=料金比較表!$C$6,(HLOOKUP('2026年2月'!G$29,料金比較表!$74:$84,'2026年2月'!$A33,FALSE))))))))</f>
        <v/>
      </c>
      <c r="H33" s="63" t="str">
        <f ca="1">IF($C$30=料金比較表!$C$1,(HLOOKUP('2026年2月'!H$29,料金比較表!$10:$20,'2026年2月'!$A33,FALSE)),IF($C$30=料金比較表!$C$2,(HLOOKUP('2026年2月'!H$29,料金比較表!$23:$33,'2026年2月'!$A33,FALSE)),IF($C$30=料金比較表!$C$3,(HLOOKUP('2026年2月'!H$29,料金比較表!$36:$46,'2026年2月'!$A33,FALSE)),IF($C$30=料金比較表!$C$4,(HLOOKUP('2026年2月'!H$29,料金比較表!$48:$60,'2026年2月'!$A33,FALSE)),IF($C$30=料金比較表!$C$5,(HLOOKUP('2026年2月'!H$29,料金比較表!$61:$71,'2026年2月'!$A33,FALSE)),IF($C$30=料金比較表!$C$6,(HLOOKUP('2026年2月'!H$29,料金比較表!$74:$84,'2026年2月'!$A33,FALSE))))))))</f>
        <v/>
      </c>
      <c r="I33" s="63" t="str">
        <f ca="1">IF($C$30=料金比較表!$C$1,(HLOOKUP('2026年2月'!I$29,料金比較表!$10:$20,'2026年2月'!$A33,FALSE)),IF($C$30=料金比較表!$C$2,(HLOOKUP('2026年2月'!I$29,料金比較表!$23:$33,'2026年2月'!$A33,FALSE)),IF($C$30=料金比較表!$C$3,(HLOOKUP('2026年2月'!I$29,料金比較表!$36:$46,'2026年2月'!$A33,FALSE)),IF($C$30=料金比較表!$C$4,(HLOOKUP('2026年2月'!I$29,料金比較表!$48:$60,'2026年2月'!$A33,FALSE)),IF($C$30=料金比較表!$C$5,(HLOOKUP('2026年2月'!I$29,料金比較表!$61:$71,'2026年2月'!$A33,FALSE)),IF($C$30=料金比較表!$C$6,(HLOOKUP('2026年2月'!I$29,料金比較表!$74:$84,'2026年2月'!$A33,FALSE))))))))</f>
        <v/>
      </c>
      <c r="J33" s="63" t="str">
        <f ca="1">IF($C$30=料金比較表!$C$1,(HLOOKUP('2026年2月'!J$29,料金比較表!$10:$20,'2026年2月'!$A33,FALSE)),IF($C$30=料金比較表!$C$2,(HLOOKUP('2026年2月'!J$29,料金比較表!$23:$33,'2026年2月'!$A33,FALSE)),IF($C$30=料金比較表!$C$3,(HLOOKUP('2026年2月'!J$29,料金比較表!$36:$46,'2026年2月'!$A33,FALSE)),IF($C$30=料金比較表!$C$4,(HLOOKUP('2026年2月'!J$29,料金比較表!$48:$60,'2026年2月'!$A33,FALSE)),IF($C$30=料金比較表!$C$5,(HLOOKUP('2026年2月'!J$29,料金比較表!$61:$71,'2026年2月'!$A33,FALSE)),IF($C$30=料金比較表!$C$6,(HLOOKUP('2026年2月'!J$29,料金比較表!$74:$84,'2026年2月'!$A33,FALSE))))))))</f>
        <v/>
      </c>
      <c r="K33" s="63" t="str">
        <f ca="1">IF($C$30=料金比較表!$C$1,(HLOOKUP('2026年2月'!K$29,料金比較表!$10:$20,'2026年2月'!$A33,FALSE)),IF($C$30=料金比較表!$C$2,(HLOOKUP('2026年2月'!K$29,料金比較表!$23:$33,'2026年2月'!$A33,FALSE)),IF($C$30=料金比較表!$C$3,(HLOOKUP('2026年2月'!K$29,料金比較表!$36:$46,'2026年2月'!$A33,FALSE)),IF($C$30=料金比較表!$C$4,(HLOOKUP('2026年2月'!K$29,料金比較表!$48:$60,'2026年2月'!$A33,FALSE)),IF($C$30=料金比較表!$C$5,(HLOOKUP('2026年2月'!K$29,料金比較表!$61:$71,'2026年2月'!$A33,FALSE)),IF($C$30=料金比較表!$C$6,(HLOOKUP('2026年2月'!K$29,料金比較表!$74:$84,'2026年2月'!$A33,FALSE))))))))</f>
        <v/>
      </c>
      <c r="L33" s="63" t="str">
        <f ca="1">IF($C$30=料金比較表!$C$1,(HLOOKUP('2026年2月'!L$29,料金比較表!$10:$20,'2026年2月'!$A33,FALSE)),IF($C$30=料金比較表!$C$2,(HLOOKUP('2026年2月'!L$29,料金比較表!$23:$33,'2026年2月'!$A33,FALSE)),IF($C$30=料金比較表!$C$3,(HLOOKUP('2026年2月'!L$29,料金比較表!$36:$46,'2026年2月'!$A33,FALSE)),IF($C$30=料金比較表!$C$4,(HLOOKUP('2026年2月'!L$29,料金比較表!$48:$60,'2026年2月'!$A33,FALSE)),IF($C$30=料金比較表!$C$5,(HLOOKUP('2026年2月'!L$29,料金比較表!$61:$71,'2026年2月'!$A33,FALSE)),IF($C$30=料金比較表!$C$6,(HLOOKUP('2026年2月'!L$29,料金比較表!$74:$84,'2026年2月'!$A33,FALSE))))))))</f>
        <v/>
      </c>
      <c r="M33" s="63" t="str">
        <f ca="1">IF($C$30=料金比較表!$C$1,(HLOOKUP('2026年2月'!M$29,料金比較表!$10:$20,'2026年2月'!$A33,FALSE)),IF($C$30=料金比較表!$C$2,(HLOOKUP('2026年2月'!M$29,料金比較表!$23:$33,'2026年2月'!$A33,FALSE)),IF($C$30=料金比較表!$C$3,(HLOOKUP('2026年2月'!M$29,料金比較表!$36:$46,'2026年2月'!$A33,FALSE)),IF($C$30=料金比較表!$C$4,(HLOOKUP('2026年2月'!M$29,料金比較表!$48:$60,'2026年2月'!$A33,FALSE)),IF($C$30=料金比較表!$C$5,(HLOOKUP('2026年2月'!M$29,料金比較表!$61:$71,'2026年2月'!$A33,FALSE)),IF($C$30=料金比較表!$C$6,(HLOOKUP('2026年2月'!M$29,料金比較表!$74:$84,'2026年2月'!$A33,FALSE))))))))</f>
        <v/>
      </c>
      <c r="N33" s="63" t="str">
        <f ca="1">IF($C$30=料金比較表!$C$1,(HLOOKUP('2026年2月'!N$29,料金比較表!$10:$20,'2026年2月'!$A33,FALSE)),IF($C$30=料金比較表!$C$2,(HLOOKUP('2026年2月'!N$29,料金比較表!$23:$33,'2026年2月'!$A33,FALSE)),IF($C$30=料金比較表!$C$3,(HLOOKUP('2026年2月'!N$29,料金比較表!$36:$46,'2026年2月'!$A33,FALSE)),IF($C$30=料金比較表!$C$4,(HLOOKUP('2026年2月'!N$29,料金比較表!$48:$60,'2026年2月'!$A33,FALSE)),IF($C$30=料金比較表!$C$5,(HLOOKUP('2026年2月'!N$29,料金比較表!$61:$71,'2026年2月'!$A33,FALSE)),IF($C$30=料金比較表!$C$6,(HLOOKUP('2026年2月'!N$29,料金比較表!$74:$84,'2026年2月'!$A33,FALSE))))))))</f>
        <v/>
      </c>
      <c r="O33" s="63" t="str">
        <f ca="1">IF($C$30=料金比較表!$C$1,(HLOOKUP('2026年2月'!O$29,料金比較表!$10:$20,'2026年2月'!$A33,FALSE)),IF($C$30=料金比較表!$C$2,(HLOOKUP('2026年2月'!O$29,料金比較表!$23:$33,'2026年2月'!$A33,FALSE)),IF($C$30=料金比較表!$C$3,(HLOOKUP('2026年2月'!O$29,料金比較表!$36:$46,'2026年2月'!$A33,FALSE)),IF($C$30=料金比較表!$C$4,(HLOOKUP('2026年2月'!O$29,料金比較表!$48:$60,'2026年2月'!$A33,FALSE)),IF($C$30=料金比較表!$C$5,(HLOOKUP('2026年2月'!O$29,料金比較表!$61:$71,'2026年2月'!$A33,FALSE)),IF($C$30=料金比較表!$C$6,(HLOOKUP('2026年2月'!O$29,料金比較表!$74:$84,'2026年2月'!$A33,FALSE))))))))</f>
        <v/>
      </c>
      <c r="P33" s="63" t="str">
        <f ca="1">IF($C$30=料金比較表!$C$1,(HLOOKUP('2026年2月'!P$29,料金比較表!$10:$20,'2026年2月'!$A33,FALSE)),IF($C$30=料金比較表!$C$2,(HLOOKUP('2026年2月'!P$29,料金比較表!$23:$33,'2026年2月'!$A33,FALSE)),IF($C$30=料金比較表!$C$3,(HLOOKUP('2026年2月'!P$29,料金比較表!$36:$46,'2026年2月'!$A33,FALSE)),IF($C$30=料金比較表!$C$4,(HLOOKUP('2026年2月'!P$29,料金比較表!$48:$60,'2026年2月'!$A33,FALSE)),IF($C$30=料金比較表!$C$5,(HLOOKUP('2026年2月'!P$29,料金比較表!$61:$71,'2026年2月'!$A33,FALSE)),IF($C$30=料金比較表!$C$6,(HLOOKUP('2026年2月'!P$29,料金比較表!$74:$84,'2026年2月'!$A33,FALSE))))))))</f>
        <v/>
      </c>
      <c r="Q33" s="63" t="str">
        <f ca="1">IF($C$30=料金比較表!$C$1,(HLOOKUP('2026年2月'!Q$29,料金比較表!$10:$20,'2026年2月'!$A33,FALSE)),IF($C$30=料金比較表!$C$2,(HLOOKUP('2026年2月'!Q$29,料金比較表!$23:$33,'2026年2月'!$A33,FALSE)),IF($C$30=料金比較表!$C$3,(HLOOKUP('2026年2月'!Q$29,料金比較表!$36:$46,'2026年2月'!$A33,FALSE)),IF($C$30=料金比較表!$C$4,(HLOOKUP('2026年2月'!Q$29,料金比較表!$48:$60,'2026年2月'!$A33,FALSE)),IF($C$30=料金比較表!$C$5,(HLOOKUP('2026年2月'!Q$29,料金比較表!$61:$71,'2026年2月'!$A33,FALSE)),IF($C$30=料金比較表!$C$6,(HLOOKUP('2026年2月'!Q$29,料金比較表!$74:$84,'2026年2月'!$A33,FALSE))))))))</f>
        <v/>
      </c>
      <c r="R33" s="63" t="str">
        <f ca="1">IF($C$30=料金比較表!$C$1,(HLOOKUP('2026年2月'!R$29,料金比較表!$10:$20,'2026年2月'!$A33,FALSE)),IF($C$30=料金比較表!$C$2,(HLOOKUP('2026年2月'!R$29,料金比較表!$23:$33,'2026年2月'!$A33,FALSE)),IF($C$30=料金比較表!$C$3,(HLOOKUP('2026年2月'!R$29,料金比較表!$36:$46,'2026年2月'!$A33,FALSE)),IF($C$30=料金比較表!$C$4,(HLOOKUP('2026年2月'!R$29,料金比較表!$48:$60,'2026年2月'!$A33,FALSE)),IF($C$30=料金比較表!$C$5,(HLOOKUP('2026年2月'!R$29,料金比較表!$61:$71,'2026年2月'!$A33,FALSE)),IF($C$30=料金比較表!$C$6,(HLOOKUP('2026年2月'!R$29,料金比較表!$74:$84,'2026年2月'!$A33,FALSE))))))))</f>
        <v/>
      </c>
      <c r="S33" s="63" t="str">
        <f ca="1">IF($C$30=料金比較表!$C$1,(HLOOKUP('2026年2月'!S$29,料金比較表!$10:$20,'2026年2月'!$A33,FALSE)),IF($C$30=料金比較表!$C$2,(HLOOKUP('2026年2月'!S$29,料金比較表!$23:$33,'2026年2月'!$A33,FALSE)),IF($C$30=料金比較表!$C$3,(HLOOKUP('2026年2月'!S$29,料金比較表!$36:$46,'2026年2月'!$A33,FALSE)),IF($C$30=料金比較表!$C$4,(HLOOKUP('2026年2月'!S$29,料金比較表!$48:$60,'2026年2月'!$A33,FALSE)),IF($C$30=料金比較表!$C$5,(HLOOKUP('2026年2月'!S$29,料金比較表!$61:$71,'2026年2月'!$A33,FALSE)),IF($C$30=料金比較表!$C$6,(HLOOKUP('2026年2月'!S$29,料金比較表!$74:$84,'2026年2月'!$A33,FALSE))))))))</f>
        <v/>
      </c>
      <c r="T33" s="63" t="str">
        <f ca="1">IF($C$30=料金比較表!$C$1,(HLOOKUP('2026年2月'!T$29,料金比較表!$10:$20,'2026年2月'!$A33,FALSE)),IF($C$30=料金比較表!$C$2,(HLOOKUP('2026年2月'!T$29,料金比較表!$23:$33,'2026年2月'!$A33,FALSE)),IF($C$30=料金比較表!$C$3,(HLOOKUP('2026年2月'!T$29,料金比較表!$36:$46,'2026年2月'!$A33,FALSE)),IF($C$30=料金比較表!$C$4,(HLOOKUP('2026年2月'!T$29,料金比較表!$48:$60,'2026年2月'!$A33,FALSE)),IF($C$30=料金比較表!$C$5,(HLOOKUP('2026年2月'!T$29,料金比較表!$61:$71,'2026年2月'!$A33,FALSE)),IF($C$30=料金比較表!$C$6,(HLOOKUP('2026年2月'!T$29,料金比較表!$74:$84,'2026年2月'!$A33,FALSE))))))))</f>
        <v/>
      </c>
      <c r="U33" s="63" t="str">
        <f ca="1">IF($C$30=料金比較表!$C$1,(HLOOKUP('2026年2月'!U$29,料金比較表!$10:$20,'2026年2月'!$A33,FALSE)),IF($C$30=料金比較表!$C$2,(HLOOKUP('2026年2月'!U$29,料金比較表!$23:$33,'2026年2月'!$A33,FALSE)),IF($C$30=料金比較表!$C$3,(HLOOKUP('2026年2月'!U$29,料金比較表!$36:$46,'2026年2月'!$A33,FALSE)),IF($C$30=料金比較表!$C$4,(HLOOKUP('2026年2月'!U$29,料金比較表!$48:$60,'2026年2月'!$A33,FALSE)),IF($C$30=料金比較表!$C$5,(HLOOKUP('2026年2月'!U$29,料金比較表!$61:$71,'2026年2月'!$A33,FALSE)),IF($C$30=料金比較表!$C$6,(HLOOKUP('2026年2月'!U$29,料金比較表!$74:$84,'2026年2月'!$A33,FALSE))))))))</f>
        <v/>
      </c>
      <c r="V33" s="63" t="str">
        <f ca="1">IF($C$30=料金比較表!$C$1,(HLOOKUP('2026年2月'!V$29,料金比較表!$10:$20,'2026年2月'!$A33,FALSE)),IF($C$30=料金比較表!$C$2,(HLOOKUP('2026年2月'!V$29,料金比較表!$23:$33,'2026年2月'!$A33,FALSE)),IF($C$30=料金比較表!$C$3,(HLOOKUP('2026年2月'!V$29,料金比較表!$36:$46,'2026年2月'!$A33,FALSE)),IF($C$30=料金比較表!$C$4,(HLOOKUP('2026年2月'!V$29,料金比較表!$48:$60,'2026年2月'!$A33,FALSE)),IF($C$30=料金比較表!$C$5,(HLOOKUP('2026年2月'!V$29,料金比較表!$61:$71,'2026年2月'!$A33,FALSE)),IF($C$30=料金比較表!$C$6,(HLOOKUP('2026年2月'!V$29,料金比較表!$74:$84,'2026年2月'!$A33,FALSE))))))))</f>
        <v/>
      </c>
      <c r="W33" s="63" t="str">
        <f ca="1">IF($C$30=料金比較表!$C$1,(HLOOKUP('2026年2月'!W$29,料金比較表!$10:$20,'2026年2月'!$A33,FALSE)),IF($C$30=料金比較表!$C$2,(HLOOKUP('2026年2月'!W$29,料金比較表!$23:$33,'2026年2月'!$A33,FALSE)),IF($C$30=料金比較表!$C$3,(HLOOKUP('2026年2月'!W$29,料金比較表!$36:$46,'2026年2月'!$A33,FALSE)),IF($C$30=料金比較表!$C$4,(HLOOKUP('2026年2月'!W$29,料金比較表!$48:$60,'2026年2月'!$A33,FALSE)),IF($C$30=料金比較表!$C$5,(HLOOKUP('2026年2月'!W$29,料金比較表!$61:$71,'2026年2月'!$A33,FALSE)),IF($C$30=料金比較表!$C$6,(HLOOKUP('2026年2月'!W$29,料金比較表!$74:$84,'2026年2月'!$A33,FALSE))))))))</f>
        <v/>
      </c>
      <c r="X33" s="63" t="str">
        <f ca="1">IF($C$30=料金比較表!$C$1,(HLOOKUP('2026年2月'!X$29,料金比較表!$10:$20,'2026年2月'!$A33,FALSE)),IF($C$30=料金比較表!$C$2,(HLOOKUP('2026年2月'!X$29,料金比較表!$23:$33,'2026年2月'!$A33,FALSE)),IF($C$30=料金比較表!$C$3,(HLOOKUP('2026年2月'!X$29,料金比較表!$36:$46,'2026年2月'!$A33,FALSE)),IF($C$30=料金比較表!$C$4,(HLOOKUP('2026年2月'!X$29,料金比較表!$48:$60,'2026年2月'!$A33,FALSE)),IF($C$30=料金比較表!$C$5,(HLOOKUP('2026年2月'!X$29,料金比較表!$61:$71,'2026年2月'!$A33,FALSE)),IF($C$30=料金比較表!$C$6,(HLOOKUP('2026年2月'!X$29,料金比較表!$74:$84,'2026年2月'!$A33,FALSE))))))))</f>
        <v/>
      </c>
      <c r="Y33" s="63" t="str">
        <f ca="1">IF($C$30=料金比較表!$C$1,(HLOOKUP('2026年2月'!Y$29,料金比較表!$10:$20,'2026年2月'!$A33,FALSE)),IF($C$30=料金比較表!$C$2,(HLOOKUP('2026年2月'!Y$29,料金比較表!$23:$33,'2026年2月'!$A33,FALSE)),IF($C$30=料金比較表!$C$3,(HLOOKUP('2026年2月'!Y$29,料金比較表!$36:$46,'2026年2月'!$A33,FALSE)),IF($C$30=料金比較表!$C$4,(HLOOKUP('2026年2月'!Y$29,料金比較表!$48:$60,'2026年2月'!$A33,FALSE)),IF($C$30=料金比較表!$C$5,(HLOOKUP('2026年2月'!Y$29,料金比較表!$61:$71,'2026年2月'!$A33,FALSE)),IF($C$30=料金比較表!$C$6,(HLOOKUP('2026年2月'!Y$29,料金比較表!$74:$84,'2026年2月'!$A33,FALSE))))))))</f>
        <v/>
      </c>
      <c r="Z33" s="63" t="str">
        <f ca="1">IF($C$30=料金比較表!$C$1,(HLOOKUP('2026年2月'!Z$29,料金比較表!$10:$20,'2026年2月'!$A33,FALSE)),IF($C$30=料金比較表!$C$2,(HLOOKUP('2026年2月'!Z$29,料金比較表!$23:$33,'2026年2月'!$A33,FALSE)),IF($C$30=料金比較表!$C$3,(HLOOKUP('2026年2月'!Z$29,料金比較表!$36:$46,'2026年2月'!$A33,FALSE)),IF($C$30=料金比較表!$C$4,(HLOOKUP('2026年2月'!Z$29,料金比較表!$48:$60,'2026年2月'!$A33,FALSE)),IF($C$30=料金比較表!$C$5,(HLOOKUP('2026年2月'!Z$29,料金比較表!$61:$71,'2026年2月'!$A33,FALSE)),IF($C$30=料金比較表!$C$6,(HLOOKUP('2026年2月'!Z$29,料金比較表!$74:$84,'2026年2月'!$A33,FALSE))))))))</f>
        <v/>
      </c>
      <c r="AA33" s="63" t="str">
        <f ca="1">IF($C$30=料金比較表!$C$1,(HLOOKUP('2026年2月'!AA$29,料金比較表!$10:$20,'2026年2月'!$A33,FALSE)),IF($C$30=料金比較表!$C$2,(HLOOKUP('2026年2月'!AA$29,料金比較表!$23:$33,'2026年2月'!$A33,FALSE)),IF($C$30=料金比較表!$C$3,(HLOOKUP('2026年2月'!AA$29,料金比較表!$36:$46,'2026年2月'!$A33,FALSE)),IF($C$30=料金比較表!$C$4,(HLOOKUP('2026年2月'!AA$29,料金比較表!$48:$60,'2026年2月'!$A33,FALSE)),IF($C$30=料金比較表!$C$5,(HLOOKUP('2026年2月'!AA$29,料金比較表!$61:$71,'2026年2月'!$A33,FALSE)),IF($C$30=料金比較表!$C$6,(HLOOKUP('2026年2月'!AA$29,料金比較表!$74:$84,'2026年2月'!$A33,FALSE))))))))</f>
        <v/>
      </c>
      <c r="AB33" s="63" t="str">
        <f ca="1">IF($C$30=料金比較表!$C$1,(HLOOKUP('2026年2月'!AB$29,料金比較表!$10:$20,'2026年2月'!$A33,FALSE)),IF($C$30=料金比較表!$C$2,(HLOOKUP('2026年2月'!AB$29,料金比較表!$23:$33,'2026年2月'!$A33,FALSE)),IF($C$30=料金比較表!$C$3,(HLOOKUP('2026年2月'!AB$29,料金比較表!$36:$46,'2026年2月'!$A33,FALSE)),IF($C$30=料金比較表!$C$4,(HLOOKUP('2026年2月'!AB$29,料金比較表!$48:$60,'2026年2月'!$A33,FALSE)),IF($C$30=料金比較表!$C$5,(HLOOKUP('2026年2月'!AB$29,料金比較表!$61:$71,'2026年2月'!$A33,FALSE)),IF($C$30=料金比較表!$C$6,(HLOOKUP('2026年2月'!AB$29,料金比較表!$74:$84,'2026年2月'!$A33,FALSE))))))))</f>
        <v/>
      </c>
      <c r="AC33" s="63" t="str">
        <f ca="1">IF($C$30=料金比較表!$C$1,(HLOOKUP('2026年2月'!AC$29,料金比較表!$10:$20,'2026年2月'!$A33,FALSE)),IF($C$30=料金比較表!$C$2,(HLOOKUP('2026年2月'!AC$29,料金比較表!$23:$33,'2026年2月'!$A33,FALSE)),IF($C$30=料金比較表!$C$3,(HLOOKUP('2026年2月'!AC$29,料金比較表!$36:$46,'2026年2月'!$A33,FALSE)),IF($C$30=料金比較表!$C$4,(HLOOKUP('2026年2月'!AC$29,料金比較表!$48:$60,'2026年2月'!$A33,FALSE)),IF($C$30=料金比較表!$C$5,(HLOOKUP('2026年2月'!AC$29,料金比較表!$61:$71,'2026年2月'!$A33,FALSE)),IF($C$30=料金比較表!$C$6,(HLOOKUP('2026年2月'!AC$29,料金比較表!$74:$84,'2026年2月'!$A33,FALSE))))))))</f>
        <v/>
      </c>
      <c r="AD33" s="63" t="str">
        <f ca="1">IF($C$30=料金比較表!$C$1,(HLOOKUP('2026年2月'!AD$29,料金比較表!$10:$20,'2026年2月'!$A33,FALSE)),IF($C$30=料金比較表!$C$2,(HLOOKUP('2026年2月'!AD$29,料金比較表!$23:$33,'2026年2月'!$A33,FALSE)),IF($C$30=料金比較表!$C$3,(HLOOKUP('2026年2月'!AD$29,料金比較表!$36:$46,'2026年2月'!$A33,FALSE)),IF($C$30=料金比較表!$C$4,(HLOOKUP('2026年2月'!AD$29,料金比較表!$48:$60,'2026年2月'!$A33,FALSE)),IF($C$30=料金比較表!$C$5,(HLOOKUP('2026年2月'!AD$29,料金比較表!$61:$71,'2026年2月'!$A33,FALSE)),IF($C$30=料金比較表!$C$6,(HLOOKUP('2026年2月'!AD$29,料金比較表!$74:$84,'2026年2月'!$A33,FALSE))))))))</f>
        <v/>
      </c>
      <c r="AE33" s="63" t="str">
        <f ca="1">IF($C$30=料金比較表!$C$1,(HLOOKUP('2026年2月'!AE$29,料金比較表!$10:$20,'2026年2月'!$A33,FALSE)),IF($C$30=料金比較表!$C$2,(HLOOKUP('2026年2月'!AE$29,料金比較表!$23:$33,'2026年2月'!$A33,FALSE)),IF($C$30=料金比較表!$C$3,(HLOOKUP('2026年2月'!AE$29,料金比較表!$36:$46,'2026年2月'!$A33,FALSE)),IF($C$30=料金比較表!$C$4,(HLOOKUP('2026年2月'!AE$29,料金比較表!$48:$60,'2026年2月'!$A33,FALSE)),IF($C$30=料金比較表!$C$5,(HLOOKUP('2026年2月'!AE$29,料金比較表!$61:$71,'2026年2月'!$A33,FALSE)),IF($C$30=料金比較表!$C$6,(HLOOKUP('2026年2月'!AE$29,料金比較表!$74:$84,'2026年2月'!$A33,FALSE))))))))</f>
        <v/>
      </c>
      <c r="AF33" s="282"/>
      <c r="AG33" s="282"/>
      <c r="AH33" s="191"/>
    </row>
    <row r="34" spans="1:35" x14ac:dyDescent="0.2">
      <c r="A34" s="4">
        <f t="shared" si="1"/>
        <v>6</v>
      </c>
      <c r="B34" s="312" t="str">
        <f>料金比較表!C15</f>
        <v>ＢＡＴＯＮ　ＳＵＩＴＥ　沖縄古宇利島</v>
      </c>
      <c r="C34" s="326"/>
      <c r="D34" s="186" t="str">
        <f ca="1">IF($C$30=料金比較表!$C$1,(HLOOKUP('2026年2月'!D$29,料金比較表!$10:$20,'2026年2月'!$A34,FALSE)),IF($C$30=料金比較表!$C$2,(HLOOKUP('2026年2月'!D$29,料金比較表!$23:$33,'2026年2月'!$A34,FALSE)),IF($C$30=料金比較表!$C$3,(HLOOKUP('2026年2月'!D$29,料金比較表!$36:$46,'2026年2月'!$A34,FALSE)),IF($C$30=料金比較表!$C$4,(HLOOKUP('2026年2月'!D$29,料金比較表!$48:$60,'2026年2月'!$A34,FALSE)),IF($C$30=料金比較表!$C$5,(HLOOKUP('2026年2月'!D$29,料金比較表!$61:$71,'2026年2月'!$A34,FALSE)),IF($C$30=料金比較表!$C$6,(HLOOKUP('2026年2月'!D$29,料金比較表!$74:$84,'2026年2月'!$A34,FALSE))))))))</f>
        <v/>
      </c>
      <c r="E34" s="187" t="str">
        <f ca="1">IF($C$30=料金比較表!$C$1,(HLOOKUP('2026年2月'!E$29,料金比較表!$10:$20,'2026年2月'!$A34,FALSE)),IF($C$30=料金比較表!$C$2,(HLOOKUP('2026年2月'!E$29,料金比較表!$23:$33,'2026年2月'!$A34,FALSE)),IF($C$30=料金比較表!$C$3,(HLOOKUP('2026年2月'!E$29,料金比較表!$36:$46,'2026年2月'!$A34,FALSE)),IF($C$30=料金比較表!$C$4,(HLOOKUP('2026年2月'!E$29,料金比較表!$48:$60,'2026年2月'!$A34,FALSE)),IF($C$30=料金比較表!$C$5,(HLOOKUP('2026年2月'!E$29,料金比較表!$61:$71,'2026年2月'!$A34,FALSE)),IF($C$30=料金比較表!$C$6,(HLOOKUP('2026年2月'!E$29,料金比較表!$74:$84,'2026年2月'!$A34,FALSE))))))))</f>
        <v/>
      </c>
      <c r="F34" s="187" t="str">
        <f ca="1">IF($C$30=料金比較表!$C$1,(HLOOKUP('2026年2月'!F$29,料金比較表!$10:$20,'2026年2月'!$A34,FALSE)),IF($C$30=料金比較表!$C$2,(HLOOKUP('2026年2月'!F$29,料金比較表!$23:$33,'2026年2月'!$A34,FALSE)),IF($C$30=料金比較表!$C$3,(HLOOKUP('2026年2月'!F$29,料金比較表!$36:$46,'2026年2月'!$A34,FALSE)),IF($C$30=料金比較表!$C$4,(HLOOKUP('2026年2月'!F$29,料金比較表!$48:$60,'2026年2月'!$A34,FALSE)),IF($C$30=料金比較表!$C$5,(HLOOKUP('2026年2月'!F$29,料金比較表!$61:$71,'2026年2月'!$A34,FALSE)),IF($C$30=料金比較表!$C$6,(HLOOKUP('2026年2月'!F$29,料金比較表!$74:$84,'2026年2月'!$A34,FALSE))))))))</f>
        <v/>
      </c>
      <c r="G34" s="187" t="str">
        <f ca="1">IF($C$30=料金比較表!$C$1,(HLOOKUP('2026年2月'!G$29,料金比較表!$10:$20,'2026年2月'!$A34,FALSE)),IF($C$30=料金比較表!$C$2,(HLOOKUP('2026年2月'!G$29,料金比較表!$23:$33,'2026年2月'!$A34,FALSE)),IF($C$30=料金比較表!$C$3,(HLOOKUP('2026年2月'!G$29,料金比較表!$36:$46,'2026年2月'!$A34,FALSE)),IF($C$30=料金比較表!$C$4,(HLOOKUP('2026年2月'!G$29,料金比較表!$48:$60,'2026年2月'!$A34,FALSE)),IF($C$30=料金比較表!$C$5,(HLOOKUP('2026年2月'!G$29,料金比較表!$61:$71,'2026年2月'!$A34,FALSE)),IF($C$30=料金比較表!$C$6,(HLOOKUP('2026年2月'!G$29,料金比較表!$74:$84,'2026年2月'!$A34,FALSE))))))))</f>
        <v/>
      </c>
      <c r="H34" s="187" t="str">
        <f ca="1">IF($C$30=料金比較表!$C$1,(HLOOKUP('2026年2月'!H$29,料金比較表!$10:$20,'2026年2月'!$A34,FALSE)),IF($C$30=料金比較表!$C$2,(HLOOKUP('2026年2月'!H$29,料金比較表!$23:$33,'2026年2月'!$A34,FALSE)),IF($C$30=料金比較表!$C$3,(HLOOKUP('2026年2月'!H$29,料金比較表!$36:$46,'2026年2月'!$A34,FALSE)),IF($C$30=料金比較表!$C$4,(HLOOKUP('2026年2月'!H$29,料金比較表!$48:$60,'2026年2月'!$A34,FALSE)),IF($C$30=料金比較表!$C$5,(HLOOKUP('2026年2月'!H$29,料金比較表!$61:$71,'2026年2月'!$A34,FALSE)),IF($C$30=料金比較表!$C$6,(HLOOKUP('2026年2月'!H$29,料金比較表!$74:$84,'2026年2月'!$A34,FALSE))))))))</f>
        <v/>
      </c>
      <c r="I34" s="187" t="str">
        <f ca="1">IF($C$30=料金比較表!$C$1,(HLOOKUP('2026年2月'!I$29,料金比較表!$10:$20,'2026年2月'!$A34,FALSE)),IF($C$30=料金比較表!$C$2,(HLOOKUP('2026年2月'!I$29,料金比較表!$23:$33,'2026年2月'!$A34,FALSE)),IF($C$30=料金比較表!$C$3,(HLOOKUP('2026年2月'!I$29,料金比較表!$36:$46,'2026年2月'!$A34,FALSE)),IF($C$30=料金比較表!$C$4,(HLOOKUP('2026年2月'!I$29,料金比較表!$48:$60,'2026年2月'!$A34,FALSE)),IF($C$30=料金比較表!$C$5,(HLOOKUP('2026年2月'!I$29,料金比較表!$61:$71,'2026年2月'!$A34,FALSE)),IF($C$30=料金比較表!$C$6,(HLOOKUP('2026年2月'!I$29,料金比較表!$74:$84,'2026年2月'!$A34,FALSE))))))))</f>
        <v/>
      </c>
      <c r="J34" s="187" t="str">
        <f ca="1">IF($C$30=料金比較表!$C$1,(HLOOKUP('2026年2月'!J$29,料金比較表!$10:$20,'2026年2月'!$A34,FALSE)),IF($C$30=料金比較表!$C$2,(HLOOKUP('2026年2月'!J$29,料金比較表!$23:$33,'2026年2月'!$A34,FALSE)),IF($C$30=料金比較表!$C$3,(HLOOKUP('2026年2月'!J$29,料金比較表!$36:$46,'2026年2月'!$A34,FALSE)),IF($C$30=料金比較表!$C$4,(HLOOKUP('2026年2月'!J$29,料金比較表!$48:$60,'2026年2月'!$A34,FALSE)),IF($C$30=料金比較表!$C$5,(HLOOKUP('2026年2月'!J$29,料金比較表!$61:$71,'2026年2月'!$A34,FALSE)),IF($C$30=料金比較表!$C$6,(HLOOKUP('2026年2月'!J$29,料金比較表!$74:$84,'2026年2月'!$A34,FALSE))))))))</f>
        <v/>
      </c>
      <c r="K34" s="187" t="str">
        <f ca="1">IF($C$30=料金比較表!$C$1,(HLOOKUP('2026年2月'!K$29,料金比較表!$10:$20,'2026年2月'!$A34,FALSE)),IF($C$30=料金比較表!$C$2,(HLOOKUP('2026年2月'!K$29,料金比較表!$23:$33,'2026年2月'!$A34,FALSE)),IF($C$30=料金比較表!$C$3,(HLOOKUP('2026年2月'!K$29,料金比較表!$36:$46,'2026年2月'!$A34,FALSE)),IF($C$30=料金比較表!$C$4,(HLOOKUP('2026年2月'!K$29,料金比較表!$48:$60,'2026年2月'!$A34,FALSE)),IF($C$30=料金比較表!$C$5,(HLOOKUP('2026年2月'!K$29,料金比較表!$61:$71,'2026年2月'!$A34,FALSE)),IF($C$30=料金比較表!$C$6,(HLOOKUP('2026年2月'!K$29,料金比較表!$74:$84,'2026年2月'!$A34,FALSE))))))))</f>
        <v/>
      </c>
      <c r="L34" s="187" t="str">
        <f ca="1">IF($C$30=料金比較表!$C$1,(HLOOKUP('2026年2月'!L$29,料金比較表!$10:$20,'2026年2月'!$A34,FALSE)),IF($C$30=料金比較表!$C$2,(HLOOKUP('2026年2月'!L$29,料金比較表!$23:$33,'2026年2月'!$A34,FALSE)),IF($C$30=料金比較表!$C$3,(HLOOKUP('2026年2月'!L$29,料金比較表!$36:$46,'2026年2月'!$A34,FALSE)),IF($C$30=料金比較表!$C$4,(HLOOKUP('2026年2月'!L$29,料金比較表!$48:$60,'2026年2月'!$A34,FALSE)),IF($C$30=料金比較表!$C$5,(HLOOKUP('2026年2月'!L$29,料金比較表!$61:$71,'2026年2月'!$A34,FALSE)),IF($C$30=料金比較表!$C$6,(HLOOKUP('2026年2月'!L$29,料金比較表!$74:$84,'2026年2月'!$A34,FALSE))))))))</f>
        <v/>
      </c>
      <c r="M34" s="187" t="str">
        <f ca="1">IF($C$30=料金比較表!$C$1,(HLOOKUP('2026年2月'!M$29,料金比較表!$10:$20,'2026年2月'!$A34,FALSE)),IF($C$30=料金比較表!$C$2,(HLOOKUP('2026年2月'!M$29,料金比較表!$23:$33,'2026年2月'!$A34,FALSE)),IF($C$30=料金比較表!$C$3,(HLOOKUP('2026年2月'!M$29,料金比較表!$36:$46,'2026年2月'!$A34,FALSE)),IF($C$30=料金比較表!$C$4,(HLOOKUP('2026年2月'!M$29,料金比較表!$48:$60,'2026年2月'!$A34,FALSE)),IF($C$30=料金比較表!$C$5,(HLOOKUP('2026年2月'!M$29,料金比較表!$61:$71,'2026年2月'!$A34,FALSE)),IF($C$30=料金比較表!$C$6,(HLOOKUP('2026年2月'!M$29,料金比較表!$74:$84,'2026年2月'!$A34,FALSE))))))))</f>
        <v/>
      </c>
      <c r="N34" s="187" t="str">
        <f ca="1">IF($C$30=料金比較表!$C$1,(HLOOKUP('2026年2月'!N$29,料金比較表!$10:$20,'2026年2月'!$A34,FALSE)),IF($C$30=料金比較表!$C$2,(HLOOKUP('2026年2月'!N$29,料金比較表!$23:$33,'2026年2月'!$A34,FALSE)),IF($C$30=料金比較表!$C$3,(HLOOKUP('2026年2月'!N$29,料金比較表!$36:$46,'2026年2月'!$A34,FALSE)),IF($C$30=料金比較表!$C$4,(HLOOKUP('2026年2月'!N$29,料金比較表!$48:$60,'2026年2月'!$A34,FALSE)),IF($C$30=料金比較表!$C$5,(HLOOKUP('2026年2月'!N$29,料金比較表!$61:$71,'2026年2月'!$A34,FALSE)),IF($C$30=料金比較表!$C$6,(HLOOKUP('2026年2月'!N$29,料金比較表!$74:$84,'2026年2月'!$A34,FALSE))))))))</f>
        <v/>
      </c>
      <c r="O34" s="187" t="str">
        <f ca="1">IF($C$30=料金比較表!$C$1,(HLOOKUP('2026年2月'!O$29,料金比較表!$10:$20,'2026年2月'!$A34,FALSE)),IF($C$30=料金比較表!$C$2,(HLOOKUP('2026年2月'!O$29,料金比較表!$23:$33,'2026年2月'!$A34,FALSE)),IF($C$30=料金比較表!$C$3,(HLOOKUP('2026年2月'!O$29,料金比較表!$36:$46,'2026年2月'!$A34,FALSE)),IF($C$30=料金比較表!$C$4,(HLOOKUP('2026年2月'!O$29,料金比較表!$48:$60,'2026年2月'!$A34,FALSE)),IF($C$30=料金比較表!$C$5,(HLOOKUP('2026年2月'!O$29,料金比較表!$61:$71,'2026年2月'!$A34,FALSE)),IF($C$30=料金比較表!$C$6,(HLOOKUP('2026年2月'!O$29,料金比較表!$74:$84,'2026年2月'!$A34,FALSE))))))))</f>
        <v/>
      </c>
      <c r="P34" s="187" t="str">
        <f ca="1">IF($C$30=料金比較表!$C$1,(HLOOKUP('2026年2月'!P$29,料金比較表!$10:$20,'2026年2月'!$A34,FALSE)),IF($C$30=料金比較表!$C$2,(HLOOKUP('2026年2月'!P$29,料金比較表!$23:$33,'2026年2月'!$A34,FALSE)),IF($C$30=料金比較表!$C$3,(HLOOKUP('2026年2月'!P$29,料金比較表!$36:$46,'2026年2月'!$A34,FALSE)),IF($C$30=料金比較表!$C$4,(HLOOKUP('2026年2月'!P$29,料金比較表!$48:$60,'2026年2月'!$A34,FALSE)),IF($C$30=料金比較表!$C$5,(HLOOKUP('2026年2月'!P$29,料金比較表!$61:$71,'2026年2月'!$A34,FALSE)),IF($C$30=料金比較表!$C$6,(HLOOKUP('2026年2月'!P$29,料金比較表!$74:$84,'2026年2月'!$A34,FALSE))))))))</f>
        <v/>
      </c>
      <c r="Q34" s="187" t="str">
        <f ca="1">IF($C$30=料金比較表!$C$1,(HLOOKUP('2026年2月'!Q$29,料金比較表!$10:$20,'2026年2月'!$A34,FALSE)),IF($C$30=料金比較表!$C$2,(HLOOKUP('2026年2月'!Q$29,料金比較表!$23:$33,'2026年2月'!$A34,FALSE)),IF($C$30=料金比較表!$C$3,(HLOOKUP('2026年2月'!Q$29,料金比較表!$36:$46,'2026年2月'!$A34,FALSE)),IF($C$30=料金比較表!$C$4,(HLOOKUP('2026年2月'!Q$29,料金比較表!$48:$60,'2026年2月'!$A34,FALSE)),IF($C$30=料金比較表!$C$5,(HLOOKUP('2026年2月'!Q$29,料金比較表!$61:$71,'2026年2月'!$A34,FALSE)),IF($C$30=料金比較表!$C$6,(HLOOKUP('2026年2月'!Q$29,料金比較表!$74:$84,'2026年2月'!$A34,FALSE))))))))</f>
        <v/>
      </c>
      <c r="R34" s="187" t="str">
        <f ca="1">IF($C$30=料金比較表!$C$1,(HLOOKUP('2026年2月'!R$29,料金比較表!$10:$20,'2026年2月'!$A34,FALSE)),IF($C$30=料金比較表!$C$2,(HLOOKUP('2026年2月'!R$29,料金比較表!$23:$33,'2026年2月'!$A34,FALSE)),IF($C$30=料金比較表!$C$3,(HLOOKUP('2026年2月'!R$29,料金比較表!$36:$46,'2026年2月'!$A34,FALSE)),IF($C$30=料金比較表!$C$4,(HLOOKUP('2026年2月'!R$29,料金比較表!$48:$60,'2026年2月'!$A34,FALSE)),IF($C$30=料金比較表!$C$5,(HLOOKUP('2026年2月'!R$29,料金比較表!$61:$71,'2026年2月'!$A34,FALSE)),IF($C$30=料金比較表!$C$6,(HLOOKUP('2026年2月'!R$29,料金比較表!$74:$84,'2026年2月'!$A34,FALSE))))))))</f>
        <v/>
      </c>
      <c r="S34" s="187" t="str">
        <f ca="1">IF($C$30=料金比較表!$C$1,(HLOOKUP('2026年2月'!S$29,料金比較表!$10:$20,'2026年2月'!$A34,FALSE)),IF($C$30=料金比較表!$C$2,(HLOOKUP('2026年2月'!S$29,料金比較表!$23:$33,'2026年2月'!$A34,FALSE)),IF($C$30=料金比較表!$C$3,(HLOOKUP('2026年2月'!S$29,料金比較表!$36:$46,'2026年2月'!$A34,FALSE)),IF($C$30=料金比較表!$C$4,(HLOOKUP('2026年2月'!S$29,料金比較表!$48:$60,'2026年2月'!$A34,FALSE)),IF($C$30=料金比較表!$C$5,(HLOOKUP('2026年2月'!S$29,料金比較表!$61:$71,'2026年2月'!$A34,FALSE)),IF($C$30=料金比較表!$C$6,(HLOOKUP('2026年2月'!S$29,料金比較表!$74:$84,'2026年2月'!$A34,FALSE))))))))</f>
        <v/>
      </c>
      <c r="T34" s="187" t="str">
        <f ca="1">IF($C$30=料金比較表!$C$1,(HLOOKUP('2026年2月'!T$29,料金比較表!$10:$20,'2026年2月'!$A34,FALSE)),IF($C$30=料金比較表!$C$2,(HLOOKUP('2026年2月'!T$29,料金比較表!$23:$33,'2026年2月'!$A34,FALSE)),IF($C$30=料金比較表!$C$3,(HLOOKUP('2026年2月'!T$29,料金比較表!$36:$46,'2026年2月'!$A34,FALSE)),IF($C$30=料金比較表!$C$4,(HLOOKUP('2026年2月'!T$29,料金比較表!$48:$60,'2026年2月'!$A34,FALSE)),IF($C$30=料金比較表!$C$5,(HLOOKUP('2026年2月'!T$29,料金比較表!$61:$71,'2026年2月'!$A34,FALSE)),IF($C$30=料金比較表!$C$6,(HLOOKUP('2026年2月'!T$29,料金比較表!$74:$84,'2026年2月'!$A34,FALSE))))))))</f>
        <v/>
      </c>
      <c r="U34" s="187" t="str">
        <f ca="1">IF($C$30=料金比較表!$C$1,(HLOOKUP('2026年2月'!U$29,料金比較表!$10:$20,'2026年2月'!$A34,FALSE)),IF($C$30=料金比較表!$C$2,(HLOOKUP('2026年2月'!U$29,料金比較表!$23:$33,'2026年2月'!$A34,FALSE)),IF($C$30=料金比較表!$C$3,(HLOOKUP('2026年2月'!U$29,料金比較表!$36:$46,'2026年2月'!$A34,FALSE)),IF($C$30=料金比較表!$C$4,(HLOOKUP('2026年2月'!U$29,料金比較表!$48:$60,'2026年2月'!$A34,FALSE)),IF($C$30=料金比較表!$C$5,(HLOOKUP('2026年2月'!U$29,料金比較表!$61:$71,'2026年2月'!$A34,FALSE)),IF($C$30=料金比較表!$C$6,(HLOOKUP('2026年2月'!U$29,料金比較表!$74:$84,'2026年2月'!$A34,FALSE))))))))</f>
        <v/>
      </c>
      <c r="V34" s="187" t="str">
        <f ca="1">IF($C$30=料金比較表!$C$1,(HLOOKUP('2026年2月'!V$29,料金比較表!$10:$20,'2026年2月'!$A34,FALSE)),IF($C$30=料金比較表!$C$2,(HLOOKUP('2026年2月'!V$29,料金比較表!$23:$33,'2026年2月'!$A34,FALSE)),IF($C$30=料金比較表!$C$3,(HLOOKUP('2026年2月'!V$29,料金比較表!$36:$46,'2026年2月'!$A34,FALSE)),IF($C$30=料金比較表!$C$4,(HLOOKUP('2026年2月'!V$29,料金比較表!$48:$60,'2026年2月'!$A34,FALSE)),IF($C$30=料金比較表!$C$5,(HLOOKUP('2026年2月'!V$29,料金比較表!$61:$71,'2026年2月'!$A34,FALSE)),IF($C$30=料金比較表!$C$6,(HLOOKUP('2026年2月'!V$29,料金比較表!$74:$84,'2026年2月'!$A34,FALSE))))))))</f>
        <v/>
      </c>
      <c r="W34" s="187" t="str">
        <f ca="1">IF($C$30=料金比較表!$C$1,(HLOOKUP('2026年2月'!W$29,料金比較表!$10:$20,'2026年2月'!$A34,FALSE)),IF($C$30=料金比較表!$C$2,(HLOOKUP('2026年2月'!W$29,料金比較表!$23:$33,'2026年2月'!$A34,FALSE)),IF($C$30=料金比較表!$C$3,(HLOOKUP('2026年2月'!W$29,料金比較表!$36:$46,'2026年2月'!$A34,FALSE)),IF($C$30=料金比較表!$C$4,(HLOOKUP('2026年2月'!W$29,料金比較表!$48:$60,'2026年2月'!$A34,FALSE)),IF($C$30=料金比較表!$C$5,(HLOOKUP('2026年2月'!W$29,料金比較表!$61:$71,'2026年2月'!$A34,FALSE)),IF($C$30=料金比較表!$C$6,(HLOOKUP('2026年2月'!W$29,料金比較表!$74:$84,'2026年2月'!$A34,FALSE))))))))</f>
        <v/>
      </c>
      <c r="X34" s="187" t="str">
        <f ca="1">IF($C$30=料金比較表!$C$1,(HLOOKUP('2026年2月'!X$29,料金比較表!$10:$20,'2026年2月'!$A34,FALSE)),IF($C$30=料金比較表!$C$2,(HLOOKUP('2026年2月'!X$29,料金比較表!$23:$33,'2026年2月'!$A34,FALSE)),IF($C$30=料金比較表!$C$3,(HLOOKUP('2026年2月'!X$29,料金比較表!$36:$46,'2026年2月'!$A34,FALSE)),IF($C$30=料金比較表!$C$4,(HLOOKUP('2026年2月'!X$29,料金比較表!$48:$60,'2026年2月'!$A34,FALSE)),IF($C$30=料金比較表!$C$5,(HLOOKUP('2026年2月'!X$29,料金比較表!$61:$71,'2026年2月'!$A34,FALSE)),IF($C$30=料金比較表!$C$6,(HLOOKUP('2026年2月'!X$29,料金比較表!$74:$84,'2026年2月'!$A34,FALSE))))))))</f>
        <v/>
      </c>
      <c r="Y34" s="187" t="str">
        <f ca="1">IF($C$30=料金比較表!$C$1,(HLOOKUP('2026年2月'!Y$29,料金比較表!$10:$20,'2026年2月'!$A34,FALSE)),IF($C$30=料金比較表!$C$2,(HLOOKUP('2026年2月'!Y$29,料金比較表!$23:$33,'2026年2月'!$A34,FALSE)),IF($C$30=料金比較表!$C$3,(HLOOKUP('2026年2月'!Y$29,料金比較表!$36:$46,'2026年2月'!$A34,FALSE)),IF($C$30=料金比較表!$C$4,(HLOOKUP('2026年2月'!Y$29,料金比較表!$48:$60,'2026年2月'!$A34,FALSE)),IF($C$30=料金比較表!$C$5,(HLOOKUP('2026年2月'!Y$29,料金比較表!$61:$71,'2026年2月'!$A34,FALSE)),IF($C$30=料金比較表!$C$6,(HLOOKUP('2026年2月'!Y$29,料金比較表!$74:$84,'2026年2月'!$A34,FALSE))))))))</f>
        <v/>
      </c>
      <c r="Z34" s="187" t="str">
        <f ca="1">IF($C$30=料金比較表!$C$1,(HLOOKUP('2026年2月'!Z$29,料金比較表!$10:$20,'2026年2月'!$A34,FALSE)),IF($C$30=料金比較表!$C$2,(HLOOKUP('2026年2月'!Z$29,料金比較表!$23:$33,'2026年2月'!$A34,FALSE)),IF($C$30=料金比較表!$C$3,(HLOOKUP('2026年2月'!Z$29,料金比較表!$36:$46,'2026年2月'!$A34,FALSE)),IF($C$30=料金比較表!$C$4,(HLOOKUP('2026年2月'!Z$29,料金比較表!$48:$60,'2026年2月'!$A34,FALSE)),IF($C$30=料金比較表!$C$5,(HLOOKUP('2026年2月'!Z$29,料金比較表!$61:$71,'2026年2月'!$A34,FALSE)),IF($C$30=料金比較表!$C$6,(HLOOKUP('2026年2月'!Z$29,料金比較表!$74:$84,'2026年2月'!$A34,FALSE))))))))</f>
        <v/>
      </c>
      <c r="AA34" s="187" t="str">
        <f ca="1">IF($C$30=料金比較表!$C$1,(HLOOKUP('2026年2月'!AA$29,料金比較表!$10:$20,'2026年2月'!$A34,FALSE)),IF($C$30=料金比較表!$C$2,(HLOOKUP('2026年2月'!AA$29,料金比較表!$23:$33,'2026年2月'!$A34,FALSE)),IF($C$30=料金比較表!$C$3,(HLOOKUP('2026年2月'!AA$29,料金比較表!$36:$46,'2026年2月'!$A34,FALSE)),IF($C$30=料金比較表!$C$4,(HLOOKUP('2026年2月'!AA$29,料金比較表!$48:$60,'2026年2月'!$A34,FALSE)),IF($C$30=料金比較表!$C$5,(HLOOKUP('2026年2月'!AA$29,料金比較表!$61:$71,'2026年2月'!$A34,FALSE)),IF($C$30=料金比較表!$C$6,(HLOOKUP('2026年2月'!AA$29,料金比較表!$74:$84,'2026年2月'!$A34,FALSE))))))))</f>
        <v/>
      </c>
      <c r="AB34" s="187" t="str">
        <f ca="1">IF($C$30=料金比較表!$C$1,(HLOOKUP('2026年2月'!AB$29,料金比較表!$10:$20,'2026年2月'!$A34,FALSE)),IF($C$30=料金比較表!$C$2,(HLOOKUP('2026年2月'!AB$29,料金比較表!$23:$33,'2026年2月'!$A34,FALSE)),IF($C$30=料金比較表!$C$3,(HLOOKUP('2026年2月'!AB$29,料金比較表!$36:$46,'2026年2月'!$A34,FALSE)),IF($C$30=料金比較表!$C$4,(HLOOKUP('2026年2月'!AB$29,料金比較表!$48:$60,'2026年2月'!$A34,FALSE)),IF($C$30=料金比較表!$C$5,(HLOOKUP('2026年2月'!AB$29,料金比較表!$61:$71,'2026年2月'!$A34,FALSE)),IF($C$30=料金比較表!$C$6,(HLOOKUP('2026年2月'!AB$29,料金比較表!$74:$84,'2026年2月'!$A34,FALSE))))))))</f>
        <v/>
      </c>
      <c r="AC34" s="187" t="str">
        <f ca="1">IF($C$30=料金比較表!$C$1,(HLOOKUP('2026年2月'!AC$29,料金比較表!$10:$20,'2026年2月'!$A34,FALSE)),IF($C$30=料金比較表!$C$2,(HLOOKUP('2026年2月'!AC$29,料金比較表!$23:$33,'2026年2月'!$A34,FALSE)),IF($C$30=料金比較表!$C$3,(HLOOKUP('2026年2月'!AC$29,料金比較表!$36:$46,'2026年2月'!$A34,FALSE)),IF($C$30=料金比較表!$C$4,(HLOOKUP('2026年2月'!AC$29,料金比較表!$48:$60,'2026年2月'!$A34,FALSE)),IF($C$30=料金比較表!$C$5,(HLOOKUP('2026年2月'!AC$29,料金比較表!$61:$71,'2026年2月'!$A34,FALSE)),IF($C$30=料金比較表!$C$6,(HLOOKUP('2026年2月'!AC$29,料金比較表!$74:$84,'2026年2月'!$A34,FALSE))))))))</f>
        <v/>
      </c>
      <c r="AD34" s="187" t="str">
        <f ca="1">IF($C$30=料金比較表!$C$1,(HLOOKUP('2026年2月'!AD$29,料金比較表!$10:$20,'2026年2月'!$A34,FALSE)),IF($C$30=料金比較表!$C$2,(HLOOKUP('2026年2月'!AD$29,料金比較表!$23:$33,'2026年2月'!$A34,FALSE)),IF($C$30=料金比較表!$C$3,(HLOOKUP('2026年2月'!AD$29,料金比較表!$36:$46,'2026年2月'!$A34,FALSE)),IF($C$30=料金比較表!$C$4,(HLOOKUP('2026年2月'!AD$29,料金比較表!$48:$60,'2026年2月'!$A34,FALSE)),IF($C$30=料金比較表!$C$5,(HLOOKUP('2026年2月'!AD$29,料金比較表!$61:$71,'2026年2月'!$A34,FALSE)),IF($C$30=料金比較表!$C$6,(HLOOKUP('2026年2月'!AD$29,料金比較表!$74:$84,'2026年2月'!$A34,FALSE))))))))</f>
        <v/>
      </c>
      <c r="AE34" s="187" t="str">
        <f ca="1">IF($C$30=料金比較表!$C$1,(HLOOKUP('2026年2月'!AE$29,料金比較表!$10:$20,'2026年2月'!$A34,FALSE)),IF($C$30=料金比較表!$C$2,(HLOOKUP('2026年2月'!AE$29,料金比較表!$23:$33,'2026年2月'!$A34,FALSE)),IF($C$30=料金比較表!$C$3,(HLOOKUP('2026年2月'!AE$29,料金比較表!$36:$46,'2026年2月'!$A34,FALSE)),IF($C$30=料金比較表!$C$4,(HLOOKUP('2026年2月'!AE$29,料金比較表!$48:$60,'2026年2月'!$A34,FALSE)),IF($C$30=料金比較表!$C$5,(HLOOKUP('2026年2月'!AE$29,料金比較表!$61:$71,'2026年2月'!$A34,FALSE)),IF($C$30=料金比較表!$C$6,(HLOOKUP('2026年2月'!AE$29,料金比較表!$74:$84,'2026年2月'!$A34,FALSE))))))))</f>
        <v/>
      </c>
      <c r="AF34" s="283"/>
      <c r="AG34" s="283"/>
      <c r="AH34" s="192"/>
    </row>
    <row r="35" spans="1:35" x14ac:dyDescent="0.2">
      <c r="A35" s="4">
        <f t="shared" si="1"/>
        <v>7</v>
      </c>
      <c r="B35" s="311" t="str">
        <f>料金比較表!C16</f>
        <v>プールヴィラ　今泊　ｂｙ　コルディオプレミアム</v>
      </c>
      <c r="C35" s="326"/>
      <c r="D35" s="62" t="str">
        <f ca="1">IF($C$30=料金比較表!$C$1,(HLOOKUP('2026年2月'!D$29,料金比較表!$10:$20,'2026年2月'!$A35,FALSE)),IF($C$30=料金比較表!$C$2,(HLOOKUP('2026年2月'!D$29,料金比較表!$23:$33,'2026年2月'!$A35,FALSE)),IF($C$30=料金比較表!$C$3,(HLOOKUP('2026年2月'!D$29,料金比較表!$36:$46,'2026年2月'!$A35,FALSE)),IF($C$30=料金比較表!$C$4,(HLOOKUP('2026年2月'!D$29,料金比較表!$48:$60,'2026年2月'!$A35,FALSE)),IF($C$30=料金比較表!$C$5,(HLOOKUP('2026年2月'!D$29,料金比較表!$61:$71,'2026年2月'!$A35,FALSE)),IF($C$30=料金比較表!$C$6,(HLOOKUP('2026年2月'!D$29,料金比較表!$74:$84,'2026年2月'!$A35,FALSE))))))))</f>
        <v/>
      </c>
      <c r="E35" s="63" t="str">
        <f ca="1">IF($C$30=料金比較表!$C$1,(HLOOKUP('2026年2月'!E$29,料金比較表!$10:$20,'2026年2月'!$A35,FALSE)),IF($C$30=料金比較表!$C$2,(HLOOKUP('2026年2月'!E$29,料金比較表!$23:$33,'2026年2月'!$A35,FALSE)),IF($C$30=料金比較表!$C$3,(HLOOKUP('2026年2月'!E$29,料金比較表!$36:$46,'2026年2月'!$A35,FALSE)),IF($C$30=料金比較表!$C$4,(HLOOKUP('2026年2月'!E$29,料金比較表!$48:$60,'2026年2月'!$A35,FALSE)),IF($C$30=料金比較表!$C$5,(HLOOKUP('2026年2月'!E$29,料金比較表!$61:$71,'2026年2月'!$A35,FALSE)),IF($C$30=料金比較表!$C$6,(HLOOKUP('2026年2月'!E$29,料金比較表!$74:$84,'2026年2月'!$A35,FALSE))))))))</f>
        <v/>
      </c>
      <c r="F35" s="63" t="str">
        <f ca="1">IF($C$30=料金比較表!$C$1,(HLOOKUP('2026年2月'!F$29,料金比較表!$10:$20,'2026年2月'!$A35,FALSE)),IF($C$30=料金比較表!$C$2,(HLOOKUP('2026年2月'!F$29,料金比較表!$23:$33,'2026年2月'!$A35,FALSE)),IF($C$30=料金比較表!$C$3,(HLOOKUP('2026年2月'!F$29,料金比較表!$36:$46,'2026年2月'!$A35,FALSE)),IF($C$30=料金比較表!$C$4,(HLOOKUP('2026年2月'!F$29,料金比較表!$48:$60,'2026年2月'!$A35,FALSE)),IF($C$30=料金比較表!$C$5,(HLOOKUP('2026年2月'!F$29,料金比較表!$61:$71,'2026年2月'!$A35,FALSE)),IF($C$30=料金比較表!$C$6,(HLOOKUP('2026年2月'!F$29,料金比較表!$74:$84,'2026年2月'!$A35,FALSE))))))))</f>
        <v/>
      </c>
      <c r="G35" s="63" t="str">
        <f ca="1">IF($C$30=料金比較表!$C$1,(HLOOKUP('2026年2月'!G$29,料金比較表!$10:$20,'2026年2月'!$A35,FALSE)),IF($C$30=料金比較表!$C$2,(HLOOKUP('2026年2月'!G$29,料金比較表!$23:$33,'2026年2月'!$A35,FALSE)),IF($C$30=料金比較表!$C$3,(HLOOKUP('2026年2月'!G$29,料金比較表!$36:$46,'2026年2月'!$A35,FALSE)),IF($C$30=料金比較表!$C$4,(HLOOKUP('2026年2月'!G$29,料金比較表!$48:$60,'2026年2月'!$A35,FALSE)),IF($C$30=料金比較表!$C$5,(HLOOKUP('2026年2月'!G$29,料金比較表!$61:$71,'2026年2月'!$A35,FALSE)),IF($C$30=料金比較表!$C$6,(HLOOKUP('2026年2月'!G$29,料金比較表!$74:$84,'2026年2月'!$A35,FALSE))))))))</f>
        <v/>
      </c>
      <c r="H35" s="63" t="str">
        <f ca="1">IF($C$30=料金比較表!$C$1,(HLOOKUP('2026年2月'!H$29,料金比較表!$10:$20,'2026年2月'!$A35,FALSE)),IF($C$30=料金比較表!$C$2,(HLOOKUP('2026年2月'!H$29,料金比較表!$23:$33,'2026年2月'!$A35,FALSE)),IF($C$30=料金比較表!$C$3,(HLOOKUP('2026年2月'!H$29,料金比較表!$36:$46,'2026年2月'!$A35,FALSE)),IF($C$30=料金比較表!$C$4,(HLOOKUP('2026年2月'!H$29,料金比較表!$48:$60,'2026年2月'!$A35,FALSE)),IF($C$30=料金比較表!$C$5,(HLOOKUP('2026年2月'!H$29,料金比較表!$61:$71,'2026年2月'!$A35,FALSE)),IF($C$30=料金比較表!$C$6,(HLOOKUP('2026年2月'!H$29,料金比較表!$74:$84,'2026年2月'!$A35,FALSE))))))))</f>
        <v/>
      </c>
      <c r="I35" s="63" t="str">
        <f ca="1">IF($C$30=料金比較表!$C$1,(HLOOKUP('2026年2月'!I$29,料金比較表!$10:$20,'2026年2月'!$A35,FALSE)),IF($C$30=料金比較表!$C$2,(HLOOKUP('2026年2月'!I$29,料金比較表!$23:$33,'2026年2月'!$A35,FALSE)),IF($C$30=料金比較表!$C$3,(HLOOKUP('2026年2月'!I$29,料金比較表!$36:$46,'2026年2月'!$A35,FALSE)),IF($C$30=料金比較表!$C$4,(HLOOKUP('2026年2月'!I$29,料金比較表!$48:$60,'2026年2月'!$A35,FALSE)),IF($C$30=料金比較表!$C$5,(HLOOKUP('2026年2月'!I$29,料金比較表!$61:$71,'2026年2月'!$A35,FALSE)),IF($C$30=料金比較表!$C$6,(HLOOKUP('2026年2月'!I$29,料金比較表!$74:$84,'2026年2月'!$A35,FALSE))))))))</f>
        <v/>
      </c>
      <c r="J35" s="63" t="str">
        <f ca="1">IF($C$30=料金比較表!$C$1,(HLOOKUP('2026年2月'!J$29,料金比較表!$10:$20,'2026年2月'!$A35,FALSE)),IF($C$30=料金比較表!$C$2,(HLOOKUP('2026年2月'!J$29,料金比較表!$23:$33,'2026年2月'!$A35,FALSE)),IF($C$30=料金比較表!$C$3,(HLOOKUP('2026年2月'!J$29,料金比較表!$36:$46,'2026年2月'!$A35,FALSE)),IF($C$30=料金比較表!$C$4,(HLOOKUP('2026年2月'!J$29,料金比較表!$48:$60,'2026年2月'!$A35,FALSE)),IF($C$30=料金比較表!$C$5,(HLOOKUP('2026年2月'!J$29,料金比較表!$61:$71,'2026年2月'!$A35,FALSE)),IF($C$30=料金比較表!$C$6,(HLOOKUP('2026年2月'!J$29,料金比較表!$74:$84,'2026年2月'!$A35,FALSE))))))))</f>
        <v/>
      </c>
      <c r="K35" s="63" t="str">
        <f ca="1">IF($C$30=料金比較表!$C$1,(HLOOKUP('2026年2月'!K$29,料金比較表!$10:$20,'2026年2月'!$A35,FALSE)),IF($C$30=料金比較表!$C$2,(HLOOKUP('2026年2月'!K$29,料金比較表!$23:$33,'2026年2月'!$A35,FALSE)),IF($C$30=料金比較表!$C$3,(HLOOKUP('2026年2月'!K$29,料金比較表!$36:$46,'2026年2月'!$A35,FALSE)),IF($C$30=料金比較表!$C$4,(HLOOKUP('2026年2月'!K$29,料金比較表!$48:$60,'2026年2月'!$A35,FALSE)),IF($C$30=料金比較表!$C$5,(HLOOKUP('2026年2月'!K$29,料金比較表!$61:$71,'2026年2月'!$A35,FALSE)),IF($C$30=料金比較表!$C$6,(HLOOKUP('2026年2月'!K$29,料金比較表!$74:$84,'2026年2月'!$A35,FALSE))))))))</f>
        <v/>
      </c>
      <c r="L35" s="63" t="str">
        <f ca="1">IF($C$30=料金比較表!$C$1,(HLOOKUP('2026年2月'!L$29,料金比較表!$10:$20,'2026年2月'!$A35,FALSE)),IF($C$30=料金比較表!$C$2,(HLOOKUP('2026年2月'!L$29,料金比較表!$23:$33,'2026年2月'!$A35,FALSE)),IF($C$30=料金比較表!$C$3,(HLOOKUP('2026年2月'!L$29,料金比較表!$36:$46,'2026年2月'!$A35,FALSE)),IF($C$30=料金比較表!$C$4,(HLOOKUP('2026年2月'!L$29,料金比較表!$48:$60,'2026年2月'!$A35,FALSE)),IF($C$30=料金比較表!$C$5,(HLOOKUP('2026年2月'!L$29,料金比較表!$61:$71,'2026年2月'!$A35,FALSE)),IF($C$30=料金比較表!$C$6,(HLOOKUP('2026年2月'!L$29,料金比較表!$74:$84,'2026年2月'!$A35,FALSE))))))))</f>
        <v/>
      </c>
      <c r="M35" s="63" t="str">
        <f ca="1">IF($C$30=料金比較表!$C$1,(HLOOKUP('2026年2月'!M$29,料金比較表!$10:$20,'2026年2月'!$A35,FALSE)),IF($C$30=料金比較表!$C$2,(HLOOKUP('2026年2月'!M$29,料金比較表!$23:$33,'2026年2月'!$A35,FALSE)),IF($C$30=料金比較表!$C$3,(HLOOKUP('2026年2月'!M$29,料金比較表!$36:$46,'2026年2月'!$A35,FALSE)),IF($C$30=料金比較表!$C$4,(HLOOKUP('2026年2月'!M$29,料金比較表!$48:$60,'2026年2月'!$A35,FALSE)),IF($C$30=料金比較表!$C$5,(HLOOKUP('2026年2月'!M$29,料金比較表!$61:$71,'2026年2月'!$A35,FALSE)),IF($C$30=料金比較表!$C$6,(HLOOKUP('2026年2月'!M$29,料金比較表!$74:$84,'2026年2月'!$A35,FALSE))))))))</f>
        <v/>
      </c>
      <c r="N35" s="63" t="str">
        <f ca="1">IF($C$30=料金比較表!$C$1,(HLOOKUP('2026年2月'!N$29,料金比較表!$10:$20,'2026年2月'!$A35,FALSE)),IF($C$30=料金比較表!$C$2,(HLOOKUP('2026年2月'!N$29,料金比較表!$23:$33,'2026年2月'!$A35,FALSE)),IF($C$30=料金比較表!$C$3,(HLOOKUP('2026年2月'!N$29,料金比較表!$36:$46,'2026年2月'!$A35,FALSE)),IF($C$30=料金比較表!$C$4,(HLOOKUP('2026年2月'!N$29,料金比較表!$48:$60,'2026年2月'!$A35,FALSE)),IF($C$30=料金比較表!$C$5,(HLOOKUP('2026年2月'!N$29,料金比較表!$61:$71,'2026年2月'!$A35,FALSE)),IF($C$30=料金比較表!$C$6,(HLOOKUP('2026年2月'!N$29,料金比較表!$74:$84,'2026年2月'!$A35,FALSE))))))))</f>
        <v/>
      </c>
      <c r="O35" s="63" t="str">
        <f ca="1">IF($C$30=料金比較表!$C$1,(HLOOKUP('2026年2月'!O$29,料金比較表!$10:$20,'2026年2月'!$A35,FALSE)),IF($C$30=料金比較表!$C$2,(HLOOKUP('2026年2月'!O$29,料金比較表!$23:$33,'2026年2月'!$A35,FALSE)),IF($C$30=料金比較表!$C$3,(HLOOKUP('2026年2月'!O$29,料金比較表!$36:$46,'2026年2月'!$A35,FALSE)),IF($C$30=料金比較表!$C$4,(HLOOKUP('2026年2月'!O$29,料金比較表!$48:$60,'2026年2月'!$A35,FALSE)),IF($C$30=料金比較表!$C$5,(HLOOKUP('2026年2月'!O$29,料金比較表!$61:$71,'2026年2月'!$A35,FALSE)),IF($C$30=料金比較表!$C$6,(HLOOKUP('2026年2月'!O$29,料金比較表!$74:$84,'2026年2月'!$A35,FALSE))))))))</f>
        <v/>
      </c>
      <c r="P35" s="63" t="str">
        <f ca="1">IF($C$30=料金比較表!$C$1,(HLOOKUP('2026年2月'!P$29,料金比較表!$10:$20,'2026年2月'!$A35,FALSE)),IF($C$30=料金比較表!$C$2,(HLOOKUP('2026年2月'!P$29,料金比較表!$23:$33,'2026年2月'!$A35,FALSE)),IF($C$30=料金比較表!$C$3,(HLOOKUP('2026年2月'!P$29,料金比較表!$36:$46,'2026年2月'!$A35,FALSE)),IF($C$30=料金比較表!$C$4,(HLOOKUP('2026年2月'!P$29,料金比較表!$48:$60,'2026年2月'!$A35,FALSE)),IF($C$30=料金比較表!$C$5,(HLOOKUP('2026年2月'!P$29,料金比較表!$61:$71,'2026年2月'!$A35,FALSE)),IF($C$30=料金比較表!$C$6,(HLOOKUP('2026年2月'!P$29,料金比較表!$74:$84,'2026年2月'!$A35,FALSE))))))))</f>
        <v/>
      </c>
      <c r="Q35" s="63" t="str">
        <f ca="1">IF($C$30=料金比較表!$C$1,(HLOOKUP('2026年2月'!Q$29,料金比較表!$10:$20,'2026年2月'!$A35,FALSE)),IF($C$30=料金比較表!$C$2,(HLOOKUP('2026年2月'!Q$29,料金比較表!$23:$33,'2026年2月'!$A35,FALSE)),IF($C$30=料金比較表!$C$3,(HLOOKUP('2026年2月'!Q$29,料金比較表!$36:$46,'2026年2月'!$A35,FALSE)),IF($C$30=料金比較表!$C$4,(HLOOKUP('2026年2月'!Q$29,料金比較表!$48:$60,'2026年2月'!$A35,FALSE)),IF($C$30=料金比較表!$C$5,(HLOOKUP('2026年2月'!Q$29,料金比較表!$61:$71,'2026年2月'!$A35,FALSE)),IF($C$30=料金比較表!$C$6,(HLOOKUP('2026年2月'!Q$29,料金比較表!$74:$84,'2026年2月'!$A35,FALSE))))))))</f>
        <v/>
      </c>
      <c r="R35" s="63" t="str">
        <f ca="1">IF($C$30=料金比較表!$C$1,(HLOOKUP('2026年2月'!R$29,料金比較表!$10:$20,'2026年2月'!$A35,FALSE)),IF($C$30=料金比較表!$C$2,(HLOOKUP('2026年2月'!R$29,料金比較表!$23:$33,'2026年2月'!$A35,FALSE)),IF($C$30=料金比較表!$C$3,(HLOOKUP('2026年2月'!R$29,料金比較表!$36:$46,'2026年2月'!$A35,FALSE)),IF($C$30=料金比較表!$C$4,(HLOOKUP('2026年2月'!R$29,料金比較表!$48:$60,'2026年2月'!$A35,FALSE)),IF($C$30=料金比較表!$C$5,(HLOOKUP('2026年2月'!R$29,料金比較表!$61:$71,'2026年2月'!$A35,FALSE)),IF($C$30=料金比較表!$C$6,(HLOOKUP('2026年2月'!R$29,料金比較表!$74:$84,'2026年2月'!$A35,FALSE))))))))</f>
        <v/>
      </c>
      <c r="S35" s="63" t="str">
        <f ca="1">IF($C$30=料金比較表!$C$1,(HLOOKUP('2026年2月'!S$29,料金比較表!$10:$20,'2026年2月'!$A35,FALSE)),IF($C$30=料金比較表!$C$2,(HLOOKUP('2026年2月'!S$29,料金比較表!$23:$33,'2026年2月'!$A35,FALSE)),IF($C$30=料金比較表!$C$3,(HLOOKUP('2026年2月'!S$29,料金比較表!$36:$46,'2026年2月'!$A35,FALSE)),IF($C$30=料金比較表!$C$4,(HLOOKUP('2026年2月'!S$29,料金比較表!$48:$60,'2026年2月'!$A35,FALSE)),IF($C$30=料金比較表!$C$5,(HLOOKUP('2026年2月'!S$29,料金比較表!$61:$71,'2026年2月'!$A35,FALSE)),IF($C$30=料金比較表!$C$6,(HLOOKUP('2026年2月'!S$29,料金比較表!$74:$84,'2026年2月'!$A35,FALSE))))))))</f>
        <v/>
      </c>
      <c r="T35" s="63" t="str">
        <f ca="1">IF($C$30=料金比較表!$C$1,(HLOOKUP('2026年2月'!T$29,料金比較表!$10:$20,'2026年2月'!$A35,FALSE)),IF($C$30=料金比較表!$C$2,(HLOOKUP('2026年2月'!T$29,料金比較表!$23:$33,'2026年2月'!$A35,FALSE)),IF($C$30=料金比較表!$C$3,(HLOOKUP('2026年2月'!T$29,料金比較表!$36:$46,'2026年2月'!$A35,FALSE)),IF($C$30=料金比較表!$C$4,(HLOOKUP('2026年2月'!T$29,料金比較表!$48:$60,'2026年2月'!$A35,FALSE)),IF($C$30=料金比較表!$C$5,(HLOOKUP('2026年2月'!T$29,料金比較表!$61:$71,'2026年2月'!$A35,FALSE)),IF($C$30=料金比較表!$C$6,(HLOOKUP('2026年2月'!T$29,料金比較表!$74:$84,'2026年2月'!$A35,FALSE))))))))</f>
        <v/>
      </c>
      <c r="U35" s="63" t="str">
        <f ca="1">IF($C$30=料金比較表!$C$1,(HLOOKUP('2026年2月'!U$29,料金比較表!$10:$20,'2026年2月'!$A35,FALSE)),IF($C$30=料金比較表!$C$2,(HLOOKUP('2026年2月'!U$29,料金比較表!$23:$33,'2026年2月'!$A35,FALSE)),IF($C$30=料金比較表!$C$3,(HLOOKUP('2026年2月'!U$29,料金比較表!$36:$46,'2026年2月'!$A35,FALSE)),IF($C$30=料金比較表!$C$4,(HLOOKUP('2026年2月'!U$29,料金比較表!$48:$60,'2026年2月'!$A35,FALSE)),IF($C$30=料金比較表!$C$5,(HLOOKUP('2026年2月'!U$29,料金比較表!$61:$71,'2026年2月'!$A35,FALSE)),IF($C$30=料金比較表!$C$6,(HLOOKUP('2026年2月'!U$29,料金比較表!$74:$84,'2026年2月'!$A35,FALSE))))))))</f>
        <v/>
      </c>
      <c r="V35" s="63" t="str">
        <f ca="1">IF($C$30=料金比較表!$C$1,(HLOOKUP('2026年2月'!V$29,料金比較表!$10:$20,'2026年2月'!$A35,FALSE)),IF($C$30=料金比較表!$C$2,(HLOOKUP('2026年2月'!V$29,料金比較表!$23:$33,'2026年2月'!$A35,FALSE)),IF($C$30=料金比較表!$C$3,(HLOOKUP('2026年2月'!V$29,料金比較表!$36:$46,'2026年2月'!$A35,FALSE)),IF($C$30=料金比較表!$C$4,(HLOOKUP('2026年2月'!V$29,料金比較表!$48:$60,'2026年2月'!$A35,FALSE)),IF($C$30=料金比較表!$C$5,(HLOOKUP('2026年2月'!V$29,料金比較表!$61:$71,'2026年2月'!$A35,FALSE)),IF($C$30=料金比較表!$C$6,(HLOOKUP('2026年2月'!V$29,料金比較表!$74:$84,'2026年2月'!$A35,FALSE))))))))</f>
        <v/>
      </c>
      <c r="W35" s="63" t="str">
        <f ca="1">IF($C$30=料金比較表!$C$1,(HLOOKUP('2026年2月'!W$29,料金比較表!$10:$20,'2026年2月'!$A35,FALSE)),IF($C$30=料金比較表!$C$2,(HLOOKUP('2026年2月'!W$29,料金比較表!$23:$33,'2026年2月'!$A35,FALSE)),IF($C$30=料金比較表!$C$3,(HLOOKUP('2026年2月'!W$29,料金比較表!$36:$46,'2026年2月'!$A35,FALSE)),IF($C$30=料金比較表!$C$4,(HLOOKUP('2026年2月'!W$29,料金比較表!$48:$60,'2026年2月'!$A35,FALSE)),IF($C$30=料金比較表!$C$5,(HLOOKUP('2026年2月'!W$29,料金比較表!$61:$71,'2026年2月'!$A35,FALSE)),IF($C$30=料金比較表!$C$6,(HLOOKUP('2026年2月'!W$29,料金比較表!$74:$84,'2026年2月'!$A35,FALSE))))))))</f>
        <v/>
      </c>
      <c r="X35" s="63" t="str">
        <f ca="1">IF($C$30=料金比較表!$C$1,(HLOOKUP('2026年2月'!X$29,料金比較表!$10:$20,'2026年2月'!$A35,FALSE)),IF($C$30=料金比較表!$C$2,(HLOOKUP('2026年2月'!X$29,料金比較表!$23:$33,'2026年2月'!$A35,FALSE)),IF($C$30=料金比較表!$C$3,(HLOOKUP('2026年2月'!X$29,料金比較表!$36:$46,'2026年2月'!$A35,FALSE)),IF($C$30=料金比較表!$C$4,(HLOOKUP('2026年2月'!X$29,料金比較表!$48:$60,'2026年2月'!$A35,FALSE)),IF($C$30=料金比較表!$C$5,(HLOOKUP('2026年2月'!X$29,料金比較表!$61:$71,'2026年2月'!$A35,FALSE)),IF($C$30=料金比較表!$C$6,(HLOOKUP('2026年2月'!X$29,料金比較表!$74:$84,'2026年2月'!$A35,FALSE))))))))</f>
        <v/>
      </c>
      <c r="Y35" s="63" t="str">
        <f ca="1">IF($C$30=料金比較表!$C$1,(HLOOKUP('2026年2月'!Y$29,料金比較表!$10:$20,'2026年2月'!$A35,FALSE)),IF($C$30=料金比較表!$C$2,(HLOOKUP('2026年2月'!Y$29,料金比較表!$23:$33,'2026年2月'!$A35,FALSE)),IF($C$30=料金比較表!$C$3,(HLOOKUP('2026年2月'!Y$29,料金比較表!$36:$46,'2026年2月'!$A35,FALSE)),IF($C$30=料金比較表!$C$4,(HLOOKUP('2026年2月'!Y$29,料金比較表!$48:$60,'2026年2月'!$A35,FALSE)),IF($C$30=料金比較表!$C$5,(HLOOKUP('2026年2月'!Y$29,料金比較表!$61:$71,'2026年2月'!$A35,FALSE)),IF($C$30=料金比較表!$C$6,(HLOOKUP('2026年2月'!Y$29,料金比較表!$74:$84,'2026年2月'!$A35,FALSE))))))))</f>
        <v/>
      </c>
      <c r="Z35" s="63" t="str">
        <f ca="1">IF($C$30=料金比較表!$C$1,(HLOOKUP('2026年2月'!Z$29,料金比較表!$10:$20,'2026年2月'!$A35,FALSE)),IF($C$30=料金比較表!$C$2,(HLOOKUP('2026年2月'!Z$29,料金比較表!$23:$33,'2026年2月'!$A35,FALSE)),IF($C$30=料金比較表!$C$3,(HLOOKUP('2026年2月'!Z$29,料金比較表!$36:$46,'2026年2月'!$A35,FALSE)),IF($C$30=料金比較表!$C$4,(HLOOKUP('2026年2月'!Z$29,料金比較表!$48:$60,'2026年2月'!$A35,FALSE)),IF($C$30=料金比較表!$C$5,(HLOOKUP('2026年2月'!Z$29,料金比較表!$61:$71,'2026年2月'!$A35,FALSE)),IF($C$30=料金比較表!$C$6,(HLOOKUP('2026年2月'!Z$29,料金比較表!$74:$84,'2026年2月'!$A35,FALSE))))))))</f>
        <v/>
      </c>
      <c r="AA35" s="63" t="str">
        <f ca="1">IF($C$30=料金比較表!$C$1,(HLOOKUP('2026年2月'!AA$29,料金比較表!$10:$20,'2026年2月'!$A35,FALSE)),IF($C$30=料金比較表!$C$2,(HLOOKUP('2026年2月'!AA$29,料金比較表!$23:$33,'2026年2月'!$A35,FALSE)),IF($C$30=料金比較表!$C$3,(HLOOKUP('2026年2月'!AA$29,料金比較表!$36:$46,'2026年2月'!$A35,FALSE)),IF($C$30=料金比較表!$C$4,(HLOOKUP('2026年2月'!AA$29,料金比較表!$48:$60,'2026年2月'!$A35,FALSE)),IF($C$30=料金比較表!$C$5,(HLOOKUP('2026年2月'!AA$29,料金比較表!$61:$71,'2026年2月'!$A35,FALSE)),IF($C$30=料金比較表!$C$6,(HLOOKUP('2026年2月'!AA$29,料金比較表!$74:$84,'2026年2月'!$A35,FALSE))))))))</f>
        <v/>
      </c>
      <c r="AB35" s="63" t="str">
        <f ca="1">IF($C$30=料金比較表!$C$1,(HLOOKUP('2026年2月'!AB$29,料金比較表!$10:$20,'2026年2月'!$A35,FALSE)),IF($C$30=料金比較表!$C$2,(HLOOKUP('2026年2月'!AB$29,料金比較表!$23:$33,'2026年2月'!$A35,FALSE)),IF($C$30=料金比較表!$C$3,(HLOOKUP('2026年2月'!AB$29,料金比較表!$36:$46,'2026年2月'!$A35,FALSE)),IF($C$30=料金比較表!$C$4,(HLOOKUP('2026年2月'!AB$29,料金比較表!$48:$60,'2026年2月'!$A35,FALSE)),IF($C$30=料金比較表!$C$5,(HLOOKUP('2026年2月'!AB$29,料金比較表!$61:$71,'2026年2月'!$A35,FALSE)),IF($C$30=料金比較表!$C$6,(HLOOKUP('2026年2月'!AB$29,料金比較表!$74:$84,'2026年2月'!$A35,FALSE))))))))</f>
        <v/>
      </c>
      <c r="AC35" s="63" t="str">
        <f ca="1">IF($C$30=料金比較表!$C$1,(HLOOKUP('2026年2月'!AC$29,料金比較表!$10:$20,'2026年2月'!$A35,FALSE)),IF($C$30=料金比較表!$C$2,(HLOOKUP('2026年2月'!AC$29,料金比較表!$23:$33,'2026年2月'!$A35,FALSE)),IF($C$30=料金比較表!$C$3,(HLOOKUP('2026年2月'!AC$29,料金比較表!$36:$46,'2026年2月'!$A35,FALSE)),IF($C$30=料金比較表!$C$4,(HLOOKUP('2026年2月'!AC$29,料金比較表!$48:$60,'2026年2月'!$A35,FALSE)),IF($C$30=料金比較表!$C$5,(HLOOKUP('2026年2月'!AC$29,料金比較表!$61:$71,'2026年2月'!$A35,FALSE)),IF($C$30=料金比較表!$C$6,(HLOOKUP('2026年2月'!AC$29,料金比較表!$74:$84,'2026年2月'!$A35,FALSE))))))))</f>
        <v/>
      </c>
      <c r="AD35" s="63" t="str">
        <f ca="1">IF($C$30=料金比較表!$C$1,(HLOOKUP('2026年2月'!AD$29,料金比較表!$10:$20,'2026年2月'!$A35,FALSE)),IF($C$30=料金比較表!$C$2,(HLOOKUP('2026年2月'!AD$29,料金比較表!$23:$33,'2026年2月'!$A35,FALSE)),IF($C$30=料金比較表!$C$3,(HLOOKUP('2026年2月'!AD$29,料金比較表!$36:$46,'2026年2月'!$A35,FALSE)),IF($C$30=料金比較表!$C$4,(HLOOKUP('2026年2月'!AD$29,料金比較表!$48:$60,'2026年2月'!$A35,FALSE)),IF($C$30=料金比較表!$C$5,(HLOOKUP('2026年2月'!AD$29,料金比較表!$61:$71,'2026年2月'!$A35,FALSE)),IF($C$30=料金比較表!$C$6,(HLOOKUP('2026年2月'!AD$29,料金比較表!$74:$84,'2026年2月'!$A35,FALSE))))))))</f>
        <v/>
      </c>
      <c r="AE35" s="63" t="str">
        <f ca="1">IF($C$30=料金比較表!$C$1,(HLOOKUP('2026年2月'!AE$29,料金比較表!$10:$20,'2026年2月'!$A35,FALSE)),IF($C$30=料金比較表!$C$2,(HLOOKUP('2026年2月'!AE$29,料金比較表!$23:$33,'2026年2月'!$A35,FALSE)),IF($C$30=料金比較表!$C$3,(HLOOKUP('2026年2月'!AE$29,料金比較表!$36:$46,'2026年2月'!$A35,FALSE)),IF($C$30=料金比較表!$C$4,(HLOOKUP('2026年2月'!AE$29,料金比較表!$48:$60,'2026年2月'!$A35,FALSE)),IF($C$30=料金比較表!$C$5,(HLOOKUP('2026年2月'!AE$29,料金比較表!$61:$71,'2026年2月'!$A35,FALSE)),IF($C$30=料金比較表!$C$6,(HLOOKUP('2026年2月'!AE$29,料金比較表!$74:$84,'2026年2月'!$A35,FALSE))))))))</f>
        <v/>
      </c>
      <c r="AF35" s="282"/>
      <c r="AG35" s="282"/>
      <c r="AH35" s="191"/>
    </row>
    <row r="36" spans="1:35" ht="18" thickBot="1" x14ac:dyDescent="0.25">
      <c r="A36" s="4">
        <f t="shared" si="1"/>
        <v>8</v>
      </c>
      <c r="B36" s="312" t="str">
        <f>料金比較表!C17</f>
        <v>プールヴィラ　屋我地島　ｂｙ　コルディオプレミアム</v>
      </c>
      <c r="C36" s="326"/>
      <c r="D36" s="62" t="str">
        <f ca="1">IF($C$30=料金比較表!$C$1,(HLOOKUP('2026年2月'!D$29,料金比較表!$10:$20,'2026年2月'!$A36,FALSE)),IF($C$30=料金比較表!$C$2,(HLOOKUP('2026年2月'!D$29,料金比較表!$23:$33,'2026年2月'!$A36,FALSE)),IF($C$30=料金比較表!$C$3,(HLOOKUP('2026年2月'!D$29,料金比較表!$36:$46,'2026年2月'!$A36,FALSE)),IF($C$30=料金比較表!$C$4,(HLOOKUP('2026年2月'!D$29,料金比較表!$48:$60,'2026年2月'!$A36,FALSE)),IF($C$30=料金比較表!$C$5,(HLOOKUP('2026年2月'!D$29,料金比較表!$61:$71,'2026年2月'!$A36,FALSE)),IF($C$30=料金比較表!$C$6,(HLOOKUP('2026年2月'!D$29,料金比較表!$74:$84,'2026年2月'!$A36,FALSE))))))))</f>
        <v/>
      </c>
      <c r="E36" s="63" t="str">
        <f ca="1">IF($C$30=料金比較表!$C$1,(HLOOKUP('2026年2月'!E$29,料金比較表!$10:$20,'2026年2月'!$A36,FALSE)),IF($C$30=料金比較表!$C$2,(HLOOKUP('2026年2月'!E$29,料金比較表!$23:$33,'2026年2月'!$A36,FALSE)),IF($C$30=料金比較表!$C$3,(HLOOKUP('2026年2月'!E$29,料金比較表!$36:$46,'2026年2月'!$A36,FALSE)),IF($C$30=料金比較表!$C$4,(HLOOKUP('2026年2月'!E$29,料金比較表!$48:$60,'2026年2月'!$A36,FALSE)),IF($C$30=料金比較表!$C$5,(HLOOKUP('2026年2月'!E$29,料金比較表!$61:$71,'2026年2月'!$A36,FALSE)),IF($C$30=料金比較表!$C$6,(HLOOKUP('2026年2月'!E$29,料金比較表!$74:$84,'2026年2月'!$A36,FALSE))))))))</f>
        <v/>
      </c>
      <c r="F36" s="63" t="str">
        <f ca="1">IF($C$30=料金比較表!$C$1,(HLOOKUP('2026年2月'!F$29,料金比較表!$10:$20,'2026年2月'!$A36,FALSE)),IF($C$30=料金比較表!$C$2,(HLOOKUP('2026年2月'!F$29,料金比較表!$23:$33,'2026年2月'!$A36,FALSE)),IF($C$30=料金比較表!$C$3,(HLOOKUP('2026年2月'!F$29,料金比較表!$36:$46,'2026年2月'!$A36,FALSE)),IF($C$30=料金比較表!$C$4,(HLOOKUP('2026年2月'!F$29,料金比較表!$48:$60,'2026年2月'!$A36,FALSE)),IF($C$30=料金比較表!$C$5,(HLOOKUP('2026年2月'!F$29,料金比較表!$61:$71,'2026年2月'!$A36,FALSE)),IF($C$30=料金比較表!$C$6,(HLOOKUP('2026年2月'!F$29,料金比較表!$74:$84,'2026年2月'!$A36,FALSE))))))))</f>
        <v/>
      </c>
      <c r="G36" s="63" t="str">
        <f ca="1">IF($C$30=料金比較表!$C$1,(HLOOKUP('2026年2月'!G$29,料金比較表!$10:$20,'2026年2月'!$A36,FALSE)),IF($C$30=料金比較表!$C$2,(HLOOKUP('2026年2月'!G$29,料金比較表!$23:$33,'2026年2月'!$A36,FALSE)),IF($C$30=料金比較表!$C$3,(HLOOKUP('2026年2月'!G$29,料金比較表!$36:$46,'2026年2月'!$A36,FALSE)),IF($C$30=料金比較表!$C$4,(HLOOKUP('2026年2月'!G$29,料金比較表!$48:$60,'2026年2月'!$A36,FALSE)),IF($C$30=料金比較表!$C$5,(HLOOKUP('2026年2月'!G$29,料金比較表!$61:$71,'2026年2月'!$A36,FALSE)),IF($C$30=料金比較表!$C$6,(HLOOKUP('2026年2月'!G$29,料金比較表!$74:$84,'2026年2月'!$A36,FALSE))))))))</f>
        <v/>
      </c>
      <c r="H36" s="63" t="str">
        <f ca="1">IF($C$30=料金比較表!$C$1,(HLOOKUP('2026年2月'!H$29,料金比較表!$10:$20,'2026年2月'!$A36,FALSE)),IF($C$30=料金比較表!$C$2,(HLOOKUP('2026年2月'!H$29,料金比較表!$23:$33,'2026年2月'!$A36,FALSE)),IF($C$30=料金比較表!$C$3,(HLOOKUP('2026年2月'!H$29,料金比較表!$36:$46,'2026年2月'!$A36,FALSE)),IF($C$30=料金比較表!$C$4,(HLOOKUP('2026年2月'!H$29,料金比較表!$48:$60,'2026年2月'!$A36,FALSE)),IF($C$30=料金比較表!$C$5,(HLOOKUP('2026年2月'!H$29,料金比較表!$61:$71,'2026年2月'!$A36,FALSE)),IF($C$30=料金比較表!$C$6,(HLOOKUP('2026年2月'!H$29,料金比較表!$74:$84,'2026年2月'!$A36,FALSE))))))))</f>
        <v/>
      </c>
      <c r="I36" s="63" t="str">
        <f ca="1">IF($C$30=料金比較表!$C$1,(HLOOKUP('2026年2月'!I$29,料金比較表!$10:$20,'2026年2月'!$A36,FALSE)),IF($C$30=料金比較表!$C$2,(HLOOKUP('2026年2月'!I$29,料金比較表!$23:$33,'2026年2月'!$A36,FALSE)),IF($C$30=料金比較表!$C$3,(HLOOKUP('2026年2月'!I$29,料金比較表!$36:$46,'2026年2月'!$A36,FALSE)),IF($C$30=料金比較表!$C$4,(HLOOKUP('2026年2月'!I$29,料金比較表!$48:$60,'2026年2月'!$A36,FALSE)),IF($C$30=料金比較表!$C$5,(HLOOKUP('2026年2月'!I$29,料金比較表!$61:$71,'2026年2月'!$A36,FALSE)),IF($C$30=料金比較表!$C$6,(HLOOKUP('2026年2月'!I$29,料金比較表!$74:$84,'2026年2月'!$A36,FALSE))))))))</f>
        <v/>
      </c>
      <c r="J36" s="63" t="str">
        <f ca="1">IF($C$30=料金比較表!$C$1,(HLOOKUP('2026年2月'!J$29,料金比較表!$10:$20,'2026年2月'!$A36,FALSE)),IF($C$30=料金比較表!$C$2,(HLOOKUP('2026年2月'!J$29,料金比較表!$23:$33,'2026年2月'!$A36,FALSE)),IF($C$30=料金比較表!$C$3,(HLOOKUP('2026年2月'!J$29,料金比較表!$36:$46,'2026年2月'!$A36,FALSE)),IF($C$30=料金比較表!$C$4,(HLOOKUP('2026年2月'!J$29,料金比較表!$48:$60,'2026年2月'!$A36,FALSE)),IF($C$30=料金比較表!$C$5,(HLOOKUP('2026年2月'!J$29,料金比較表!$61:$71,'2026年2月'!$A36,FALSE)),IF($C$30=料金比較表!$C$6,(HLOOKUP('2026年2月'!J$29,料金比較表!$74:$84,'2026年2月'!$A36,FALSE))))))))</f>
        <v/>
      </c>
      <c r="K36" s="63" t="str">
        <f ca="1">IF($C$30=料金比較表!$C$1,(HLOOKUP('2026年2月'!K$29,料金比較表!$10:$20,'2026年2月'!$A36,FALSE)),IF($C$30=料金比較表!$C$2,(HLOOKUP('2026年2月'!K$29,料金比較表!$23:$33,'2026年2月'!$A36,FALSE)),IF($C$30=料金比較表!$C$3,(HLOOKUP('2026年2月'!K$29,料金比較表!$36:$46,'2026年2月'!$A36,FALSE)),IF($C$30=料金比較表!$C$4,(HLOOKUP('2026年2月'!K$29,料金比較表!$48:$60,'2026年2月'!$A36,FALSE)),IF($C$30=料金比較表!$C$5,(HLOOKUP('2026年2月'!K$29,料金比較表!$61:$71,'2026年2月'!$A36,FALSE)),IF($C$30=料金比較表!$C$6,(HLOOKUP('2026年2月'!K$29,料金比較表!$74:$84,'2026年2月'!$A36,FALSE))))))))</f>
        <v/>
      </c>
      <c r="L36" s="63" t="str">
        <f ca="1">IF($C$30=料金比較表!$C$1,(HLOOKUP('2026年2月'!L$29,料金比較表!$10:$20,'2026年2月'!$A36,FALSE)),IF($C$30=料金比較表!$C$2,(HLOOKUP('2026年2月'!L$29,料金比較表!$23:$33,'2026年2月'!$A36,FALSE)),IF($C$30=料金比較表!$C$3,(HLOOKUP('2026年2月'!L$29,料金比較表!$36:$46,'2026年2月'!$A36,FALSE)),IF($C$30=料金比較表!$C$4,(HLOOKUP('2026年2月'!L$29,料金比較表!$48:$60,'2026年2月'!$A36,FALSE)),IF($C$30=料金比較表!$C$5,(HLOOKUP('2026年2月'!L$29,料金比較表!$61:$71,'2026年2月'!$A36,FALSE)),IF($C$30=料金比較表!$C$6,(HLOOKUP('2026年2月'!L$29,料金比較表!$74:$84,'2026年2月'!$A36,FALSE))))))))</f>
        <v/>
      </c>
      <c r="M36" s="63" t="str">
        <f ca="1">IF($C$30=料金比較表!$C$1,(HLOOKUP('2026年2月'!M$29,料金比較表!$10:$20,'2026年2月'!$A36,FALSE)),IF($C$30=料金比較表!$C$2,(HLOOKUP('2026年2月'!M$29,料金比較表!$23:$33,'2026年2月'!$A36,FALSE)),IF($C$30=料金比較表!$C$3,(HLOOKUP('2026年2月'!M$29,料金比較表!$36:$46,'2026年2月'!$A36,FALSE)),IF($C$30=料金比較表!$C$4,(HLOOKUP('2026年2月'!M$29,料金比較表!$48:$60,'2026年2月'!$A36,FALSE)),IF($C$30=料金比較表!$C$5,(HLOOKUP('2026年2月'!M$29,料金比較表!$61:$71,'2026年2月'!$A36,FALSE)),IF($C$30=料金比較表!$C$6,(HLOOKUP('2026年2月'!M$29,料金比較表!$74:$84,'2026年2月'!$A36,FALSE))))))))</f>
        <v/>
      </c>
      <c r="N36" s="63" t="str">
        <f ca="1">IF($C$30=料金比較表!$C$1,(HLOOKUP('2026年2月'!N$29,料金比較表!$10:$20,'2026年2月'!$A36,FALSE)),IF($C$30=料金比較表!$C$2,(HLOOKUP('2026年2月'!N$29,料金比較表!$23:$33,'2026年2月'!$A36,FALSE)),IF($C$30=料金比較表!$C$3,(HLOOKUP('2026年2月'!N$29,料金比較表!$36:$46,'2026年2月'!$A36,FALSE)),IF($C$30=料金比較表!$C$4,(HLOOKUP('2026年2月'!N$29,料金比較表!$48:$60,'2026年2月'!$A36,FALSE)),IF($C$30=料金比較表!$C$5,(HLOOKUP('2026年2月'!N$29,料金比較表!$61:$71,'2026年2月'!$A36,FALSE)),IF($C$30=料金比較表!$C$6,(HLOOKUP('2026年2月'!N$29,料金比較表!$74:$84,'2026年2月'!$A36,FALSE))))))))</f>
        <v/>
      </c>
      <c r="O36" s="63" t="str">
        <f ca="1">IF($C$30=料金比較表!$C$1,(HLOOKUP('2026年2月'!O$29,料金比較表!$10:$20,'2026年2月'!$A36,FALSE)),IF($C$30=料金比較表!$C$2,(HLOOKUP('2026年2月'!O$29,料金比較表!$23:$33,'2026年2月'!$A36,FALSE)),IF($C$30=料金比較表!$C$3,(HLOOKUP('2026年2月'!O$29,料金比較表!$36:$46,'2026年2月'!$A36,FALSE)),IF($C$30=料金比較表!$C$4,(HLOOKUP('2026年2月'!O$29,料金比較表!$48:$60,'2026年2月'!$A36,FALSE)),IF($C$30=料金比較表!$C$5,(HLOOKUP('2026年2月'!O$29,料金比較表!$61:$71,'2026年2月'!$A36,FALSE)),IF($C$30=料金比較表!$C$6,(HLOOKUP('2026年2月'!O$29,料金比較表!$74:$84,'2026年2月'!$A36,FALSE))))))))</f>
        <v/>
      </c>
      <c r="P36" s="63" t="str">
        <f ca="1">IF($C$30=料金比較表!$C$1,(HLOOKUP('2026年2月'!P$29,料金比較表!$10:$20,'2026年2月'!$A36,FALSE)),IF($C$30=料金比較表!$C$2,(HLOOKUP('2026年2月'!P$29,料金比較表!$23:$33,'2026年2月'!$A36,FALSE)),IF($C$30=料金比較表!$C$3,(HLOOKUP('2026年2月'!P$29,料金比較表!$36:$46,'2026年2月'!$A36,FALSE)),IF($C$30=料金比較表!$C$4,(HLOOKUP('2026年2月'!P$29,料金比較表!$48:$60,'2026年2月'!$A36,FALSE)),IF($C$30=料金比較表!$C$5,(HLOOKUP('2026年2月'!P$29,料金比較表!$61:$71,'2026年2月'!$A36,FALSE)),IF($C$30=料金比較表!$C$6,(HLOOKUP('2026年2月'!P$29,料金比較表!$74:$84,'2026年2月'!$A36,FALSE))))))))</f>
        <v/>
      </c>
      <c r="Q36" s="63" t="str">
        <f ca="1">IF($C$30=料金比較表!$C$1,(HLOOKUP('2026年2月'!Q$29,料金比較表!$10:$20,'2026年2月'!$A36,FALSE)),IF($C$30=料金比較表!$C$2,(HLOOKUP('2026年2月'!Q$29,料金比較表!$23:$33,'2026年2月'!$A36,FALSE)),IF($C$30=料金比較表!$C$3,(HLOOKUP('2026年2月'!Q$29,料金比較表!$36:$46,'2026年2月'!$A36,FALSE)),IF($C$30=料金比較表!$C$4,(HLOOKUP('2026年2月'!Q$29,料金比較表!$48:$60,'2026年2月'!$A36,FALSE)),IF($C$30=料金比較表!$C$5,(HLOOKUP('2026年2月'!Q$29,料金比較表!$61:$71,'2026年2月'!$A36,FALSE)),IF($C$30=料金比較表!$C$6,(HLOOKUP('2026年2月'!Q$29,料金比較表!$74:$84,'2026年2月'!$A36,FALSE))))))))</f>
        <v/>
      </c>
      <c r="R36" s="63" t="str">
        <f ca="1">IF($C$30=料金比較表!$C$1,(HLOOKUP('2026年2月'!R$29,料金比較表!$10:$20,'2026年2月'!$A36,FALSE)),IF($C$30=料金比較表!$C$2,(HLOOKUP('2026年2月'!R$29,料金比較表!$23:$33,'2026年2月'!$A36,FALSE)),IF($C$30=料金比較表!$C$3,(HLOOKUP('2026年2月'!R$29,料金比較表!$36:$46,'2026年2月'!$A36,FALSE)),IF($C$30=料金比較表!$C$4,(HLOOKUP('2026年2月'!R$29,料金比較表!$48:$60,'2026年2月'!$A36,FALSE)),IF($C$30=料金比較表!$C$5,(HLOOKUP('2026年2月'!R$29,料金比較表!$61:$71,'2026年2月'!$A36,FALSE)),IF($C$30=料金比較表!$C$6,(HLOOKUP('2026年2月'!R$29,料金比較表!$74:$84,'2026年2月'!$A36,FALSE))))))))</f>
        <v/>
      </c>
      <c r="S36" s="63" t="str">
        <f ca="1">IF($C$30=料金比較表!$C$1,(HLOOKUP('2026年2月'!S$29,料金比較表!$10:$20,'2026年2月'!$A36,FALSE)),IF($C$30=料金比較表!$C$2,(HLOOKUP('2026年2月'!S$29,料金比較表!$23:$33,'2026年2月'!$A36,FALSE)),IF($C$30=料金比較表!$C$3,(HLOOKUP('2026年2月'!S$29,料金比較表!$36:$46,'2026年2月'!$A36,FALSE)),IF($C$30=料金比較表!$C$4,(HLOOKUP('2026年2月'!S$29,料金比較表!$48:$60,'2026年2月'!$A36,FALSE)),IF($C$30=料金比較表!$C$5,(HLOOKUP('2026年2月'!S$29,料金比較表!$61:$71,'2026年2月'!$A36,FALSE)),IF($C$30=料金比較表!$C$6,(HLOOKUP('2026年2月'!S$29,料金比較表!$74:$84,'2026年2月'!$A36,FALSE))))))))</f>
        <v/>
      </c>
      <c r="T36" s="63" t="str">
        <f ca="1">IF($C$30=料金比較表!$C$1,(HLOOKUP('2026年2月'!T$29,料金比較表!$10:$20,'2026年2月'!$A36,FALSE)),IF($C$30=料金比較表!$C$2,(HLOOKUP('2026年2月'!T$29,料金比較表!$23:$33,'2026年2月'!$A36,FALSE)),IF($C$30=料金比較表!$C$3,(HLOOKUP('2026年2月'!T$29,料金比較表!$36:$46,'2026年2月'!$A36,FALSE)),IF($C$30=料金比較表!$C$4,(HLOOKUP('2026年2月'!T$29,料金比較表!$48:$60,'2026年2月'!$A36,FALSE)),IF($C$30=料金比較表!$C$5,(HLOOKUP('2026年2月'!T$29,料金比較表!$61:$71,'2026年2月'!$A36,FALSE)),IF($C$30=料金比較表!$C$6,(HLOOKUP('2026年2月'!T$29,料金比較表!$74:$84,'2026年2月'!$A36,FALSE))))))))</f>
        <v/>
      </c>
      <c r="U36" s="63" t="str">
        <f ca="1">IF($C$30=料金比較表!$C$1,(HLOOKUP('2026年2月'!U$29,料金比較表!$10:$20,'2026年2月'!$A36,FALSE)),IF($C$30=料金比較表!$C$2,(HLOOKUP('2026年2月'!U$29,料金比較表!$23:$33,'2026年2月'!$A36,FALSE)),IF($C$30=料金比較表!$C$3,(HLOOKUP('2026年2月'!U$29,料金比較表!$36:$46,'2026年2月'!$A36,FALSE)),IF($C$30=料金比較表!$C$4,(HLOOKUP('2026年2月'!U$29,料金比較表!$48:$60,'2026年2月'!$A36,FALSE)),IF($C$30=料金比較表!$C$5,(HLOOKUP('2026年2月'!U$29,料金比較表!$61:$71,'2026年2月'!$A36,FALSE)),IF($C$30=料金比較表!$C$6,(HLOOKUP('2026年2月'!U$29,料金比較表!$74:$84,'2026年2月'!$A36,FALSE))))))))</f>
        <v/>
      </c>
      <c r="V36" s="63" t="str">
        <f ca="1">IF($C$30=料金比較表!$C$1,(HLOOKUP('2026年2月'!V$29,料金比較表!$10:$20,'2026年2月'!$A36,FALSE)),IF($C$30=料金比較表!$C$2,(HLOOKUP('2026年2月'!V$29,料金比較表!$23:$33,'2026年2月'!$A36,FALSE)),IF($C$30=料金比較表!$C$3,(HLOOKUP('2026年2月'!V$29,料金比較表!$36:$46,'2026年2月'!$A36,FALSE)),IF($C$30=料金比較表!$C$4,(HLOOKUP('2026年2月'!V$29,料金比較表!$48:$60,'2026年2月'!$A36,FALSE)),IF($C$30=料金比較表!$C$5,(HLOOKUP('2026年2月'!V$29,料金比較表!$61:$71,'2026年2月'!$A36,FALSE)),IF($C$30=料金比較表!$C$6,(HLOOKUP('2026年2月'!V$29,料金比較表!$74:$84,'2026年2月'!$A36,FALSE))))))))</f>
        <v/>
      </c>
      <c r="W36" s="63" t="str">
        <f ca="1">IF($C$30=料金比較表!$C$1,(HLOOKUP('2026年2月'!W$29,料金比較表!$10:$20,'2026年2月'!$A36,FALSE)),IF($C$30=料金比較表!$C$2,(HLOOKUP('2026年2月'!W$29,料金比較表!$23:$33,'2026年2月'!$A36,FALSE)),IF($C$30=料金比較表!$C$3,(HLOOKUP('2026年2月'!W$29,料金比較表!$36:$46,'2026年2月'!$A36,FALSE)),IF($C$30=料金比較表!$C$4,(HLOOKUP('2026年2月'!W$29,料金比較表!$48:$60,'2026年2月'!$A36,FALSE)),IF($C$30=料金比較表!$C$5,(HLOOKUP('2026年2月'!W$29,料金比較表!$61:$71,'2026年2月'!$A36,FALSE)),IF($C$30=料金比較表!$C$6,(HLOOKUP('2026年2月'!W$29,料金比較表!$74:$84,'2026年2月'!$A36,FALSE))))))))</f>
        <v/>
      </c>
      <c r="X36" s="63" t="str">
        <f ca="1">IF($C$30=料金比較表!$C$1,(HLOOKUP('2026年2月'!X$29,料金比較表!$10:$20,'2026年2月'!$A36,FALSE)),IF($C$30=料金比較表!$C$2,(HLOOKUP('2026年2月'!X$29,料金比較表!$23:$33,'2026年2月'!$A36,FALSE)),IF($C$30=料金比較表!$C$3,(HLOOKUP('2026年2月'!X$29,料金比較表!$36:$46,'2026年2月'!$A36,FALSE)),IF($C$30=料金比較表!$C$4,(HLOOKUP('2026年2月'!X$29,料金比較表!$48:$60,'2026年2月'!$A36,FALSE)),IF($C$30=料金比較表!$C$5,(HLOOKUP('2026年2月'!X$29,料金比較表!$61:$71,'2026年2月'!$A36,FALSE)),IF($C$30=料金比較表!$C$6,(HLOOKUP('2026年2月'!X$29,料金比較表!$74:$84,'2026年2月'!$A36,FALSE))))))))</f>
        <v/>
      </c>
      <c r="Y36" s="63" t="str">
        <f ca="1">IF($C$30=料金比較表!$C$1,(HLOOKUP('2026年2月'!Y$29,料金比較表!$10:$20,'2026年2月'!$A36,FALSE)),IF($C$30=料金比較表!$C$2,(HLOOKUP('2026年2月'!Y$29,料金比較表!$23:$33,'2026年2月'!$A36,FALSE)),IF($C$30=料金比較表!$C$3,(HLOOKUP('2026年2月'!Y$29,料金比較表!$36:$46,'2026年2月'!$A36,FALSE)),IF($C$30=料金比較表!$C$4,(HLOOKUP('2026年2月'!Y$29,料金比較表!$48:$60,'2026年2月'!$A36,FALSE)),IF($C$30=料金比較表!$C$5,(HLOOKUP('2026年2月'!Y$29,料金比較表!$61:$71,'2026年2月'!$A36,FALSE)),IF($C$30=料金比較表!$C$6,(HLOOKUP('2026年2月'!Y$29,料金比較表!$74:$84,'2026年2月'!$A36,FALSE))))))))</f>
        <v/>
      </c>
      <c r="Z36" s="63" t="str">
        <f ca="1">IF($C$30=料金比較表!$C$1,(HLOOKUP('2026年2月'!Z$29,料金比較表!$10:$20,'2026年2月'!$A36,FALSE)),IF($C$30=料金比較表!$C$2,(HLOOKUP('2026年2月'!Z$29,料金比較表!$23:$33,'2026年2月'!$A36,FALSE)),IF($C$30=料金比較表!$C$3,(HLOOKUP('2026年2月'!Z$29,料金比較表!$36:$46,'2026年2月'!$A36,FALSE)),IF($C$30=料金比較表!$C$4,(HLOOKUP('2026年2月'!Z$29,料金比較表!$48:$60,'2026年2月'!$A36,FALSE)),IF($C$30=料金比較表!$C$5,(HLOOKUP('2026年2月'!Z$29,料金比較表!$61:$71,'2026年2月'!$A36,FALSE)),IF($C$30=料金比較表!$C$6,(HLOOKUP('2026年2月'!Z$29,料金比較表!$74:$84,'2026年2月'!$A36,FALSE))))))))</f>
        <v/>
      </c>
      <c r="AA36" s="63" t="str">
        <f ca="1">IF($C$30=料金比較表!$C$1,(HLOOKUP('2026年2月'!AA$29,料金比較表!$10:$20,'2026年2月'!$A36,FALSE)),IF($C$30=料金比較表!$C$2,(HLOOKUP('2026年2月'!AA$29,料金比較表!$23:$33,'2026年2月'!$A36,FALSE)),IF($C$30=料金比較表!$C$3,(HLOOKUP('2026年2月'!AA$29,料金比較表!$36:$46,'2026年2月'!$A36,FALSE)),IF($C$30=料金比較表!$C$4,(HLOOKUP('2026年2月'!AA$29,料金比較表!$48:$60,'2026年2月'!$A36,FALSE)),IF($C$30=料金比較表!$C$5,(HLOOKUP('2026年2月'!AA$29,料金比較表!$61:$71,'2026年2月'!$A36,FALSE)),IF($C$30=料金比較表!$C$6,(HLOOKUP('2026年2月'!AA$29,料金比較表!$74:$84,'2026年2月'!$A36,FALSE))))))))</f>
        <v/>
      </c>
      <c r="AB36" s="63" t="str">
        <f ca="1">IF($C$30=料金比較表!$C$1,(HLOOKUP('2026年2月'!AB$29,料金比較表!$10:$20,'2026年2月'!$A36,FALSE)),IF($C$30=料金比較表!$C$2,(HLOOKUP('2026年2月'!AB$29,料金比較表!$23:$33,'2026年2月'!$A36,FALSE)),IF($C$30=料金比較表!$C$3,(HLOOKUP('2026年2月'!AB$29,料金比較表!$36:$46,'2026年2月'!$A36,FALSE)),IF($C$30=料金比較表!$C$4,(HLOOKUP('2026年2月'!AB$29,料金比較表!$48:$60,'2026年2月'!$A36,FALSE)),IF($C$30=料金比較表!$C$5,(HLOOKUP('2026年2月'!AB$29,料金比較表!$61:$71,'2026年2月'!$A36,FALSE)),IF($C$30=料金比較表!$C$6,(HLOOKUP('2026年2月'!AB$29,料金比較表!$74:$84,'2026年2月'!$A36,FALSE))))))))</f>
        <v/>
      </c>
      <c r="AC36" s="63" t="str">
        <f ca="1">IF($C$30=料金比較表!$C$1,(HLOOKUP('2026年2月'!AC$29,料金比較表!$10:$20,'2026年2月'!$A36,FALSE)),IF($C$30=料金比較表!$C$2,(HLOOKUP('2026年2月'!AC$29,料金比較表!$23:$33,'2026年2月'!$A36,FALSE)),IF($C$30=料金比較表!$C$3,(HLOOKUP('2026年2月'!AC$29,料金比較表!$36:$46,'2026年2月'!$A36,FALSE)),IF($C$30=料金比較表!$C$4,(HLOOKUP('2026年2月'!AC$29,料金比較表!$48:$60,'2026年2月'!$A36,FALSE)),IF($C$30=料金比較表!$C$5,(HLOOKUP('2026年2月'!AC$29,料金比較表!$61:$71,'2026年2月'!$A36,FALSE)),IF($C$30=料金比較表!$C$6,(HLOOKUP('2026年2月'!AC$29,料金比較表!$74:$84,'2026年2月'!$A36,FALSE))))))))</f>
        <v/>
      </c>
      <c r="AD36" s="63" t="str">
        <f ca="1">IF($C$30=料金比較表!$C$1,(HLOOKUP('2026年2月'!AD$29,料金比較表!$10:$20,'2026年2月'!$A36,FALSE)),IF($C$30=料金比較表!$C$2,(HLOOKUP('2026年2月'!AD$29,料金比較表!$23:$33,'2026年2月'!$A36,FALSE)),IF($C$30=料金比較表!$C$3,(HLOOKUP('2026年2月'!AD$29,料金比較表!$36:$46,'2026年2月'!$A36,FALSE)),IF($C$30=料金比較表!$C$4,(HLOOKUP('2026年2月'!AD$29,料金比較表!$48:$60,'2026年2月'!$A36,FALSE)),IF($C$30=料金比較表!$C$5,(HLOOKUP('2026年2月'!AD$29,料金比較表!$61:$71,'2026年2月'!$A36,FALSE)),IF($C$30=料金比較表!$C$6,(HLOOKUP('2026年2月'!AD$29,料金比較表!$74:$84,'2026年2月'!$A36,FALSE))))))))</f>
        <v/>
      </c>
      <c r="AE36" s="63" t="str">
        <f ca="1">IF($C$30=料金比較表!$C$1,(HLOOKUP('2026年2月'!AE$29,料金比較表!$10:$20,'2026年2月'!$A36,FALSE)),IF($C$30=料金比較表!$C$2,(HLOOKUP('2026年2月'!AE$29,料金比較表!$23:$33,'2026年2月'!$A36,FALSE)),IF($C$30=料金比較表!$C$3,(HLOOKUP('2026年2月'!AE$29,料金比較表!$36:$46,'2026年2月'!$A36,FALSE)),IF($C$30=料金比較表!$C$4,(HLOOKUP('2026年2月'!AE$29,料金比較表!$48:$60,'2026年2月'!$A36,FALSE)),IF($C$30=料金比較表!$C$5,(HLOOKUP('2026年2月'!AE$29,料金比較表!$61:$71,'2026年2月'!$A36,FALSE)),IF($C$30=料金比較表!$C$6,(HLOOKUP('2026年2月'!AE$29,料金比較表!$74:$84,'2026年2月'!$A36,FALSE))))))))</f>
        <v/>
      </c>
      <c r="AF36" s="282"/>
      <c r="AG36" s="282"/>
      <c r="AH36" s="191"/>
    </row>
    <row r="37" spans="1:35" ht="18" hidden="1" thickBot="1" x14ac:dyDescent="0.25">
      <c r="A37" s="4">
        <f t="shared" si="1"/>
        <v>9</v>
      </c>
      <c r="B37" s="213">
        <f>料金比較表!C18</f>
        <v>0</v>
      </c>
      <c r="C37" s="326"/>
      <c r="D37" s="65" t="str">
        <f ca="1">IF($C$30=料金比較表!$C$1,(HLOOKUP('2026年2月'!D$29,料金比較表!$10:$20,'2026年2月'!$A37,FALSE)),IF($C$30=料金比較表!$C$2,(HLOOKUP('2026年2月'!D$29,料金比較表!$23:$33,'2026年2月'!$A37,FALSE)),IF($C$30=料金比較表!$C$3,(HLOOKUP('2026年2月'!D$29,料金比較表!$36:$46,'2026年2月'!$A37,FALSE)),IF($C$30=料金比較表!$C$4,(HLOOKUP('2026年2月'!D$29,料金比較表!$48:$60,'2026年2月'!$A37,FALSE)),IF($C$30=料金比較表!$C$5,(HLOOKUP('2026年2月'!D$29,料金比較表!$61:$71,'2026年2月'!$A37,FALSE)),IF($C$30=料金比較表!$C$6,(HLOOKUP('2026年2月'!D$29,料金比較表!$74:$84,'2026年2月'!$A37,FALSE))))))))</f>
        <v/>
      </c>
      <c r="E37" s="66" t="str">
        <f ca="1">IF($C$30=料金比較表!$C$1,(HLOOKUP('2026年2月'!E$29,料金比較表!$10:$20,'2026年2月'!$A37,FALSE)),IF($C$30=料金比較表!$C$2,(HLOOKUP('2026年2月'!E$29,料金比較表!$23:$33,'2026年2月'!$A37,FALSE)),IF($C$30=料金比較表!$C$3,(HLOOKUP('2026年2月'!E$29,料金比較表!$36:$46,'2026年2月'!$A37,FALSE)),IF($C$30=料金比較表!$C$4,(HLOOKUP('2026年2月'!E$29,料金比較表!$48:$60,'2026年2月'!$A37,FALSE)),IF($C$30=料金比較表!$C$5,(HLOOKUP('2026年2月'!E$29,料金比較表!$61:$71,'2026年2月'!$A37,FALSE)),IF($C$30=料金比較表!$C$6,(HLOOKUP('2026年2月'!E$29,料金比較表!$74:$84,'2026年2月'!$A37,FALSE))))))))</f>
        <v/>
      </c>
      <c r="F37" s="66" t="str">
        <f ca="1">IF($C$30=料金比較表!$C$1,(HLOOKUP('2026年2月'!F$29,料金比較表!$10:$20,'2026年2月'!$A37,FALSE)),IF($C$30=料金比較表!$C$2,(HLOOKUP('2026年2月'!F$29,料金比較表!$23:$33,'2026年2月'!$A37,FALSE)),IF($C$30=料金比較表!$C$3,(HLOOKUP('2026年2月'!F$29,料金比較表!$36:$46,'2026年2月'!$A37,FALSE)),IF($C$30=料金比較表!$C$4,(HLOOKUP('2026年2月'!F$29,料金比較表!$48:$60,'2026年2月'!$A37,FALSE)),IF($C$30=料金比較表!$C$5,(HLOOKUP('2026年2月'!F$29,料金比較表!$61:$71,'2026年2月'!$A37,FALSE)),IF($C$30=料金比較表!$C$6,(HLOOKUP('2026年2月'!F$29,料金比較表!$74:$84,'2026年2月'!$A37,FALSE))))))))</f>
        <v/>
      </c>
      <c r="G37" s="66" t="str">
        <f ca="1">IF($C$30=料金比較表!$C$1,(HLOOKUP('2026年2月'!G$29,料金比較表!$10:$20,'2026年2月'!$A37,FALSE)),IF($C$30=料金比較表!$C$2,(HLOOKUP('2026年2月'!G$29,料金比較表!$23:$33,'2026年2月'!$A37,FALSE)),IF($C$30=料金比較表!$C$3,(HLOOKUP('2026年2月'!G$29,料金比較表!$36:$46,'2026年2月'!$A37,FALSE)),IF($C$30=料金比較表!$C$4,(HLOOKUP('2026年2月'!G$29,料金比較表!$48:$60,'2026年2月'!$A37,FALSE)),IF($C$30=料金比較表!$C$5,(HLOOKUP('2026年2月'!G$29,料金比較表!$61:$71,'2026年2月'!$A37,FALSE)),IF($C$30=料金比較表!$C$6,(HLOOKUP('2026年2月'!G$29,料金比較表!$74:$84,'2026年2月'!$A37,FALSE))))))))</f>
        <v/>
      </c>
      <c r="H37" s="66" t="str">
        <f ca="1">IF($C$30=料金比較表!$C$1,(HLOOKUP('2026年2月'!H$29,料金比較表!$10:$20,'2026年2月'!$A37,FALSE)),IF($C$30=料金比較表!$C$2,(HLOOKUP('2026年2月'!H$29,料金比較表!$23:$33,'2026年2月'!$A37,FALSE)),IF($C$30=料金比較表!$C$3,(HLOOKUP('2026年2月'!H$29,料金比較表!$36:$46,'2026年2月'!$A37,FALSE)),IF($C$30=料金比較表!$C$4,(HLOOKUP('2026年2月'!H$29,料金比較表!$48:$60,'2026年2月'!$A37,FALSE)),IF($C$30=料金比較表!$C$5,(HLOOKUP('2026年2月'!H$29,料金比較表!$61:$71,'2026年2月'!$A37,FALSE)),IF($C$30=料金比較表!$C$6,(HLOOKUP('2026年2月'!H$29,料金比較表!$74:$84,'2026年2月'!$A37,FALSE))))))))</f>
        <v/>
      </c>
      <c r="I37" s="66" t="str">
        <f ca="1">IF($C$30=料金比較表!$C$1,(HLOOKUP('2026年2月'!I$29,料金比較表!$10:$20,'2026年2月'!$A37,FALSE)),IF($C$30=料金比較表!$C$2,(HLOOKUP('2026年2月'!I$29,料金比較表!$23:$33,'2026年2月'!$A37,FALSE)),IF($C$30=料金比較表!$C$3,(HLOOKUP('2026年2月'!I$29,料金比較表!$36:$46,'2026年2月'!$A37,FALSE)),IF($C$30=料金比較表!$C$4,(HLOOKUP('2026年2月'!I$29,料金比較表!$48:$60,'2026年2月'!$A37,FALSE)),IF($C$30=料金比較表!$C$5,(HLOOKUP('2026年2月'!I$29,料金比較表!$61:$71,'2026年2月'!$A37,FALSE)),IF($C$30=料金比較表!$C$6,(HLOOKUP('2026年2月'!I$29,料金比較表!$74:$84,'2026年2月'!$A37,FALSE))))))))</f>
        <v/>
      </c>
      <c r="J37" s="66" t="str">
        <f ca="1">IF($C$30=料金比較表!$C$1,(HLOOKUP('2026年2月'!J$29,料金比較表!$10:$20,'2026年2月'!$A37,FALSE)),IF($C$30=料金比較表!$C$2,(HLOOKUP('2026年2月'!J$29,料金比較表!$23:$33,'2026年2月'!$A37,FALSE)),IF($C$30=料金比較表!$C$3,(HLOOKUP('2026年2月'!J$29,料金比較表!$36:$46,'2026年2月'!$A37,FALSE)),IF($C$30=料金比較表!$C$4,(HLOOKUP('2026年2月'!J$29,料金比較表!$48:$60,'2026年2月'!$A37,FALSE)),IF($C$30=料金比較表!$C$5,(HLOOKUP('2026年2月'!J$29,料金比較表!$61:$71,'2026年2月'!$A37,FALSE)),IF($C$30=料金比較表!$C$6,(HLOOKUP('2026年2月'!J$29,料金比較表!$74:$84,'2026年2月'!$A37,FALSE))))))))</f>
        <v/>
      </c>
      <c r="K37" s="66" t="str">
        <f ca="1">IF($C$30=料金比較表!$C$1,(HLOOKUP('2026年2月'!K$29,料金比較表!$10:$20,'2026年2月'!$A37,FALSE)),IF($C$30=料金比較表!$C$2,(HLOOKUP('2026年2月'!K$29,料金比較表!$23:$33,'2026年2月'!$A37,FALSE)),IF($C$30=料金比較表!$C$3,(HLOOKUP('2026年2月'!K$29,料金比較表!$36:$46,'2026年2月'!$A37,FALSE)),IF($C$30=料金比較表!$C$4,(HLOOKUP('2026年2月'!K$29,料金比較表!$48:$60,'2026年2月'!$A37,FALSE)),IF($C$30=料金比較表!$C$5,(HLOOKUP('2026年2月'!K$29,料金比較表!$61:$71,'2026年2月'!$A37,FALSE)),IF($C$30=料金比較表!$C$6,(HLOOKUP('2026年2月'!K$29,料金比較表!$74:$84,'2026年2月'!$A37,FALSE))))))))</f>
        <v/>
      </c>
      <c r="L37" s="66" t="str">
        <f ca="1">IF($C$30=料金比較表!$C$1,(HLOOKUP('2026年2月'!L$29,料金比較表!$10:$20,'2026年2月'!$A37,FALSE)),IF($C$30=料金比較表!$C$2,(HLOOKUP('2026年2月'!L$29,料金比較表!$23:$33,'2026年2月'!$A37,FALSE)),IF($C$30=料金比較表!$C$3,(HLOOKUP('2026年2月'!L$29,料金比較表!$36:$46,'2026年2月'!$A37,FALSE)),IF($C$30=料金比較表!$C$4,(HLOOKUP('2026年2月'!L$29,料金比較表!$48:$60,'2026年2月'!$A37,FALSE)),IF($C$30=料金比較表!$C$5,(HLOOKUP('2026年2月'!L$29,料金比較表!$61:$71,'2026年2月'!$A37,FALSE)),IF($C$30=料金比較表!$C$6,(HLOOKUP('2026年2月'!L$29,料金比較表!$74:$84,'2026年2月'!$A37,FALSE))))))))</f>
        <v/>
      </c>
      <c r="M37" s="66" t="str">
        <f ca="1">IF($C$30=料金比較表!$C$1,(HLOOKUP('2026年2月'!M$29,料金比較表!$10:$20,'2026年2月'!$A37,FALSE)),IF($C$30=料金比較表!$C$2,(HLOOKUP('2026年2月'!M$29,料金比較表!$23:$33,'2026年2月'!$A37,FALSE)),IF($C$30=料金比較表!$C$3,(HLOOKUP('2026年2月'!M$29,料金比較表!$36:$46,'2026年2月'!$A37,FALSE)),IF($C$30=料金比較表!$C$4,(HLOOKUP('2026年2月'!M$29,料金比較表!$48:$60,'2026年2月'!$A37,FALSE)),IF($C$30=料金比較表!$C$5,(HLOOKUP('2026年2月'!M$29,料金比較表!$61:$71,'2026年2月'!$A37,FALSE)),IF($C$30=料金比較表!$C$6,(HLOOKUP('2026年2月'!M$29,料金比較表!$74:$84,'2026年2月'!$A37,FALSE))))))))</f>
        <v/>
      </c>
      <c r="N37" s="66" t="str">
        <f ca="1">IF($C$30=料金比較表!$C$1,(HLOOKUP('2026年2月'!N$29,料金比較表!$10:$20,'2026年2月'!$A37,FALSE)),IF($C$30=料金比較表!$C$2,(HLOOKUP('2026年2月'!N$29,料金比較表!$23:$33,'2026年2月'!$A37,FALSE)),IF($C$30=料金比較表!$C$3,(HLOOKUP('2026年2月'!N$29,料金比較表!$36:$46,'2026年2月'!$A37,FALSE)),IF($C$30=料金比較表!$C$4,(HLOOKUP('2026年2月'!N$29,料金比較表!$48:$60,'2026年2月'!$A37,FALSE)),IF($C$30=料金比較表!$C$5,(HLOOKUP('2026年2月'!N$29,料金比較表!$61:$71,'2026年2月'!$A37,FALSE)),IF($C$30=料金比較表!$C$6,(HLOOKUP('2026年2月'!N$29,料金比較表!$74:$84,'2026年2月'!$A37,FALSE))))))))</f>
        <v/>
      </c>
      <c r="O37" s="66" t="str">
        <f ca="1">IF($C$30=料金比較表!$C$1,(HLOOKUP('2026年2月'!O$29,料金比較表!$10:$20,'2026年2月'!$A37,FALSE)),IF($C$30=料金比較表!$C$2,(HLOOKUP('2026年2月'!O$29,料金比較表!$23:$33,'2026年2月'!$A37,FALSE)),IF($C$30=料金比較表!$C$3,(HLOOKUP('2026年2月'!O$29,料金比較表!$36:$46,'2026年2月'!$A37,FALSE)),IF($C$30=料金比較表!$C$4,(HLOOKUP('2026年2月'!O$29,料金比較表!$48:$60,'2026年2月'!$A37,FALSE)),IF($C$30=料金比較表!$C$5,(HLOOKUP('2026年2月'!O$29,料金比較表!$61:$71,'2026年2月'!$A37,FALSE)),IF($C$30=料金比較表!$C$6,(HLOOKUP('2026年2月'!O$29,料金比較表!$74:$84,'2026年2月'!$A37,FALSE))))))))</f>
        <v/>
      </c>
      <c r="P37" s="66" t="str">
        <f ca="1">IF($C$30=料金比較表!$C$1,(HLOOKUP('2026年2月'!P$29,料金比較表!$10:$20,'2026年2月'!$A37,FALSE)),IF($C$30=料金比較表!$C$2,(HLOOKUP('2026年2月'!P$29,料金比較表!$23:$33,'2026年2月'!$A37,FALSE)),IF($C$30=料金比較表!$C$3,(HLOOKUP('2026年2月'!P$29,料金比較表!$36:$46,'2026年2月'!$A37,FALSE)),IF($C$30=料金比較表!$C$4,(HLOOKUP('2026年2月'!P$29,料金比較表!$48:$60,'2026年2月'!$A37,FALSE)),IF($C$30=料金比較表!$C$5,(HLOOKUP('2026年2月'!P$29,料金比較表!$61:$71,'2026年2月'!$A37,FALSE)),IF($C$30=料金比較表!$C$6,(HLOOKUP('2026年2月'!P$29,料金比較表!$74:$84,'2026年2月'!$A37,FALSE))))))))</f>
        <v/>
      </c>
      <c r="Q37" s="66" t="str">
        <f ca="1">IF($C$30=料金比較表!$C$1,(HLOOKUP('2026年2月'!Q$29,料金比較表!$10:$20,'2026年2月'!$A37,FALSE)),IF($C$30=料金比較表!$C$2,(HLOOKUP('2026年2月'!Q$29,料金比較表!$23:$33,'2026年2月'!$A37,FALSE)),IF($C$30=料金比較表!$C$3,(HLOOKUP('2026年2月'!Q$29,料金比較表!$36:$46,'2026年2月'!$A37,FALSE)),IF($C$30=料金比較表!$C$4,(HLOOKUP('2026年2月'!Q$29,料金比較表!$48:$60,'2026年2月'!$A37,FALSE)),IF($C$30=料金比較表!$C$5,(HLOOKUP('2026年2月'!Q$29,料金比較表!$61:$71,'2026年2月'!$A37,FALSE)),IF($C$30=料金比較表!$C$6,(HLOOKUP('2026年2月'!Q$29,料金比較表!$74:$84,'2026年2月'!$A37,FALSE))))))))</f>
        <v/>
      </c>
      <c r="R37" s="66" t="str">
        <f ca="1">IF($C$30=料金比較表!$C$1,(HLOOKUP('2026年2月'!R$29,料金比較表!$10:$20,'2026年2月'!$A37,FALSE)),IF($C$30=料金比較表!$C$2,(HLOOKUP('2026年2月'!R$29,料金比較表!$23:$33,'2026年2月'!$A37,FALSE)),IF($C$30=料金比較表!$C$3,(HLOOKUP('2026年2月'!R$29,料金比較表!$36:$46,'2026年2月'!$A37,FALSE)),IF($C$30=料金比較表!$C$4,(HLOOKUP('2026年2月'!R$29,料金比較表!$48:$60,'2026年2月'!$A37,FALSE)),IF($C$30=料金比較表!$C$5,(HLOOKUP('2026年2月'!R$29,料金比較表!$61:$71,'2026年2月'!$A37,FALSE)),IF($C$30=料金比較表!$C$6,(HLOOKUP('2026年2月'!R$29,料金比較表!$74:$84,'2026年2月'!$A37,FALSE))))))))</f>
        <v/>
      </c>
      <c r="S37" s="66" t="str">
        <f ca="1">IF($C$30=料金比較表!$C$1,(HLOOKUP('2026年2月'!S$29,料金比較表!$10:$20,'2026年2月'!$A37,FALSE)),IF($C$30=料金比較表!$C$2,(HLOOKUP('2026年2月'!S$29,料金比較表!$23:$33,'2026年2月'!$A37,FALSE)),IF($C$30=料金比較表!$C$3,(HLOOKUP('2026年2月'!S$29,料金比較表!$36:$46,'2026年2月'!$A37,FALSE)),IF($C$30=料金比較表!$C$4,(HLOOKUP('2026年2月'!S$29,料金比較表!$48:$60,'2026年2月'!$A37,FALSE)),IF($C$30=料金比較表!$C$5,(HLOOKUP('2026年2月'!S$29,料金比較表!$61:$71,'2026年2月'!$A37,FALSE)),IF($C$30=料金比較表!$C$6,(HLOOKUP('2026年2月'!S$29,料金比較表!$74:$84,'2026年2月'!$A37,FALSE))))))))</f>
        <v/>
      </c>
      <c r="T37" s="66" t="str">
        <f ca="1">IF($C$30=料金比較表!$C$1,(HLOOKUP('2026年2月'!T$29,料金比較表!$10:$20,'2026年2月'!$A37,FALSE)),IF($C$30=料金比較表!$C$2,(HLOOKUP('2026年2月'!T$29,料金比較表!$23:$33,'2026年2月'!$A37,FALSE)),IF($C$30=料金比較表!$C$3,(HLOOKUP('2026年2月'!T$29,料金比較表!$36:$46,'2026年2月'!$A37,FALSE)),IF($C$30=料金比較表!$C$4,(HLOOKUP('2026年2月'!T$29,料金比較表!$48:$60,'2026年2月'!$A37,FALSE)),IF($C$30=料金比較表!$C$5,(HLOOKUP('2026年2月'!T$29,料金比較表!$61:$71,'2026年2月'!$A37,FALSE)),IF($C$30=料金比較表!$C$6,(HLOOKUP('2026年2月'!T$29,料金比較表!$74:$84,'2026年2月'!$A37,FALSE))))))))</f>
        <v/>
      </c>
      <c r="U37" s="66" t="str">
        <f ca="1">IF($C$30=料金比較表!$C$1,(HLOOKUP('2026年2月'!U$29,料金比較表!$10:$20,'2026年2月'!$A37,FALSE)),IF($C$30=料金比較表!$C$2,(HLOOKUP('2026年2月'!U$29,料金比較表!$23:$33,'2026年2月'!$A37,FALSE)),IF($C$30=料金比較表!$C$3,(HLOOKUP('2026年2月'!U$29,料金比較表!$36:$46,'2026年2月'!$A37,FALSE)),IF($C$30=料金比較表!$C$4,(HLOOKUP('2026年2月'!U$29,料金比較表!$48:$60,'2026年2月'!$A37,FALSE)),IF($C$30=料金比較表!$C$5,(HLOOKUP('2026年2月'!U$29,料金比較表!$61:$71,'2026年2月'!$A37,FALSE)),IF($C$30=料金比較表!$C$6,(HLOOKUP('2026年2月'!U$29,料金比較表!$74:$84,'2026年2月'!$A37,FALSE))))))))</f>
        <v/>
      </c>
      <c r="V37" s="66" t="str">
        <f ca="1">IF($C$30=料金比較表!$C$1,(HLOOKUP('2026年2月'!V$29,料金比較表!$10:$20,'2026年2月'!$A37,FALSE)),IF($C$30=料金比較表!$C$2,(HLOOKUP('2026年2月'!V$29,料金比較表!$23:$33,'2026年2月'!$A37,FALSE)),IF($C$30=料金比較表!$C$3,(HLOOKUP('2026年2月'!V$29,料金比較表!$36:$46,'2026年2月'!$A37,FALSE)),IF($C$30=料金比較表!$C$4,(HLOOKUP('2026年2月'!V$29,料金比較表!$48:$60,'2026年2月'!$A37,FALSE)),IF($C$30=料金比較表!$C$5,(HLOOKUP('2026年2月'!V$29,料金比較表!$61:$71,'2026年2月'!$A37,FALSE)),IF($C$30=料金比較表!$C$6,(HLOOKUP('2026年2月'!V$29,料金比較表!$74:$84,'2026年2月'!$A37,FALSE))))))))</f>
        <v/>
      </c>
      <c r="W37" s="66" t="str">
        <f ca="1">IF($C$30=料金比較表!$C$1,(HLOOKUP('2026年2月'!W$29,料金比較表!$10:$20,'2026年2月'!$A37,FALSE)),IF($C$30=料金比較表!$C$2,(HLOOKUP('2026年2月'!W$29,料金比較表!$23:$33,'2026年2月'!$A37,FALSE)),IF($C$30=料金比較表!$C$3,(HLOOKUP('2026年2月'!W$29,料金比較表!$36:$46,'2026年2月'!$A37,FALSE)),IF($C$30=料金比較表!$C$4,(HLOOKUP('2026年2月'!W$29,料金比較表!$48:$60,'2026年2月'!$A37,FALSE)),IF($C$30=料金比較表!$C$5,(HLOOKUP('2026年2月'!W$29,料金比較表!$61:$71,'2026年2月'!$A37,FALSE)),IF($C$30=料金比較表!$C$6,(HLOOKUP('2026年2月'!W$29,料金比較表!$74:$84,'2026年2月'!$A37,FALSE))))))))</f>
        <v/>
      </c>
      <c r="X37" s="66" t="str">
        <f ca="1">IF($C$30=料金比較表!$C$1,(HLOOKUP('2026年2月'!X$29,料金比較表!$10:$20,'2026年2月'!$A37,FALSE)),IF($C$30=料金比較表!$C$2,(HLOOKUP('2026年2月'!X$29,料金比較表!$23:$33,'2026年2月'!$A37,FALSE)),IF($C$30=料金比較表!$C$3,(HLOOKUP('2026年2月'!X$29,料金比較表!$36:$46,'2026年2月'!$A37,FALSE)),IF($C$30=料金比較表!$C$4,(HLOOKUP('2026年2月'!X$29,料金比較表!$48:$60,'2026年2月'!$A37,FALSE)),IF($C$30=料金比較表!$C$5,(HLOOKUP('2026年2月'!X$29,料金比較表!$61:$71,'2026年2月'!$A37,FALSE)),IF($C$30=料金比較表!$C$6,(HLOOKUP('2026年2月'!X$29,料金比較表!$74:$84,'2026年2月'!$A37,FALSE))))))))</f>
        <v/>
      </c>
      <c r="Y37" s="66" t="str">
        <f ca="1">IF($C$30=料金比較表!$C$1,(HLOOKUP('2026年2月'!Y$29,料金比較表!$10:$20,'2026年2月'!$A37,FALSE)),IF($C$30=料金比較表!$C$2,(HLOOKUP('2026年2月'!Y$29,料金比較表!$23:$33,'2026年2月'!$A37,FALSE)),IF($C$30=料金比較表!$C$3,(HLOOKUP('2026年2月'!Y$29,料金比較表!$36:$46,'2026年2月'!$A37,FALSE)),IF($C$30=料金比較表!$C$4,(HLOOKUP('2026年2月'!Y$29,料金比較表!$48:$60,'2026年2月'!$A37,FALSE)),IF($C$30=料金比較表!$C$5,(HLOOKUP('2026年2月'!Y$29,料金比較表!$61:$71,'2026年2月'!$A37,FALSE)),IF($C$30=料金比較表!$C$6,(HLOOKUP('2026年2月'!Y$29,料金比較表!$74:$84,'2026年2月'!$A37,FALSE))))))))</f>
        <v/>
      </c>
      <c r="Z37" s="66" t="str">
        <f ca="1">IF($C$30=料金比較表!$C$1,(HLOOKUP('2026年2月'!Z$29,料金比較表!$10:$20,'2026年2月'!$A37,FALSE)),IF($C$30=料金比較表!$C$2,(HLOOKUP('2026年2月'!Z$29,料金比較表!$23:$33,'2026年2月'!$A37,FALSE)),IF($C$30=料金比較表!$C$3,(HLOOKUP('2026年2月'!Z$29,料金比較表!$36:$46,'2026年2月'!$A37,FALSE)),IF($C$30=料金比較表!$C$4,(HLOOKUP('2026年2月'!Z$29,料金比較表!$48:$60,'2026年2月'!$A37,FALSE)),IF($C$30=料金比較表!$C$5,(HLOOKUP('2026年2月'!Z$29,料金比較表!$61:$71,'2026年2月'!$A37,FALSE)),IF($C$30=料金比較表!$C$6,(HLOOKUP('2026年2月'!Z$29,料金比較表!$74:$84,'2026年2月'!$A37,FALSE))))))))</f>
        <v/>
      </c>
      <c r="AA37" s="66" t="str">
        <f ca="1">IF($C$30=料金比較表!$C$1,(HLOOKUP('2026年2月'!AA$29,料金比較表!$10:$20,'2026年2月'!$A37,FALSE)),IF($C$30=料金比較表!$C$2,(HLOOKUP('2026年2月'!AA$29,料金比較表!$23:$33,'2026年2月'!$A37,FALSE)),IF($C$30=料金比較表!$C$3,(HLOOKUP('2026年2月'!AA$29,料金比較表!$36:$46,'2026年2月'!$A37,FALSE)),IF($C$30=料金比較表!$C$4,(HLOOKUP('2026年2月'!AA$29,料金比較表!$48:$60,'2026年2月'!$A37,FALSE)),IF($C$30=料金比較表!$C$5,(HLOOKUP('2026年2月'!AA$29,料金比較表!$61:$71,'2026年2月'!$A37,FALSE)),IF($C$30=料金比較表!$C$6,(HLOOKUP('2026年2月'!AA$29,料金比較表!$74:$84,'2026年2月'!$A37,FALSE))))))))</f>
        <v/>
      </c>
      <c r="AB37" s="66" t="str">
        <f ca="1">IF($C$30=料金比較表!$C$1,(HLOOKUP('2026年2月'!AB$29,料金比較表!$10:$20,'2026年2月'!$A37,FALSE)),IF($C$30=料金比較表!$C$2,(HLOOKUP('2026年2月'!AB$29,料金比較表!$23:$33,'2026年2月'!$A37,FALSE)),IF($C$30=料金比較表!$C$3,(HLOOKUP('2026年2月'!AB$29,料金比較表!$36:$46,'2026年2月'!$A37,FALSE)),IF($C$30=料金比較表!$C$4,(HLOOKUP('2026年2月'!AB$29,料金比較表!$48:$60,'2026年2月'!$A37,FALSE)),IF($C$30=料金比較表!$C$5,(HLOOKUP('2026年2月'!AB$29,料金比較表!$61:$71,'2026年2月'!$A37,FALSE)),IF($C$30=料金比較表!$C$6,(HLOOKUP('2026年2月'!AB$29,料金比較表!$74:$84,'2026年2月'!$A37,FALSE))))))))</f>
        <v/>
      </c>
      <c r="AC37" s="66" t="str">
        <f ca="1">IF($C$30=料金比較表!$C$1,(HLOOKUP('2026年2月'!AC$29,料金比較表!$10:$20,'2026年2月'!$A37,FALSE)),IF($C$30=料金比較表!$C$2,(HLOOKUP('2026年2月'!AC$29,料金比較表!$23:$33,'2026年2月'!$A37,FALSE)),IF($C$30=料金比較表!$C$3,(HLOOKUP('2026年2月'!AC$29,料金比較表!$36:$46,'2026年2月'!$A37,FALSE)),IF($C$30=料金比較表!$C$4,(HLOOKUP('2026年2月'!AC$29,料金比較表!$48:$60,'2026年2月'!$A37,FALSE)),IF($C$30=料金比較表!$C$5,(HLOOKUP('2026年2月'!AC$29,料金比較表!$61:$71,'2026年2月'!$A37,FALSE)),IF($C$30=料金比較表!$C$6,(HLOOKUP('2026年2月'!AC$29,料金比較表!$74:$84,'2026年2月'!$A37,FALSE))))))))</f>
        <v/>
      </c>
      <c r="AD37" s="66" t="str">
        <f ca="1">IF($C$30=料金比較表!$C$1,(HLOOKUP('2026年2月'!AD$29,料金比較表!$10:$20,'2026年2月'!$A37,FALSE)),IF($C$30=料金比較表!$C$2,(HLOOKUP('2026年2月'!AD$29,料金比較表!$23:$33,'2026年2月'!$A37,FALSE)),IF($C$30=料金比較表!$C$3,(HLOOKUP('2026年2月'!AD$29,料金比較表!$36:$46,'2026年2月'!$A37,FALSE)),IF($C$30=料金比較表!$C$4,(HLOOKUP('2026年2月'!AD$29,料金比較表!$48:$60,'2026年2月'!$A37,FALSE)),IF($C$30=料金比較表!$C$5,(HLOOKUP('2026年2月'!AD$29,料金比較表!$61:$71,'2026年2月'!$A37,FALSE)),IF($C$30=料金比較表!$C$6,(HLOOKUP('2026年2月'!AD$29,料金比較表!$74:$84,'2026年2月'!$A37,FALSE))))))))</f>
        <v/>
      </c>
      <c r="AE37" s="66" t="str">
        <f ca="1">IF($C$30=料金比較表!$C$1,(HLOOKUP('2026年2月'!AE$29,料金比較表!$10:$20,'2026年2月'!$A37,FALSE)),IF($C$30=料金比較表!$C$2,(HLOOKUP('2026年2月'!AE$29,料金比較表!$23:$33,'2026年2月'!$A37,FALSE)),IF($C$30=料金比較表!$C$3,(HLOOKUP('2026年2月'!AE$29,料金比較表!$36:$46,'2026年2月'!$A37,FALSE)),IF($C$30=料金比較表!$C$4,(HLOOKUP('2026年2月'!AE$29,料金比較表!$48:$60,'2026年2月'!$A37,FALSE)),IF($C$30=料金比較表!$C$5,(HLOOKUP('2026年2月'!AE$29,料金比較表!$61:$71,'2026年2月'!$A37,FALSE)),IF($C$30=料金比較表!$C$6,(HLOOKUP('2026年2月'!AE$29,料金比較表!$74:$84,'2026年2月'!$A37,FALSE))))))))</f>
        <v/>
      </c>
      <c r="AF37" s="284"/>
      <c r="AG37" s="284"/>
      <c r="AH37" s="193"/>
    </row>
    <row r="38" spans="1:35" ht="18" thickBot="1" x14ac:dyDescent="0.25">
      <c r="A38" s="4">
        <f t="shared" si="1"/>
        <v>10</v>
      </c>
      <c r="B38" s="138" t="str">
        <f>料金比較表!C19</f>
        <v>プールヴィラ　古宇利島　ｂｙ　コルディオスマートリゾート</v>
      </c>
      <c r="C38" s="214" t="s">
        <v>60</v>
      </c>
      <c r="D38" s="140" t="str">
        <f ca="1">IF($C$30=料金比較表!$C$1,(HLOOKUP('2026年2月'!D$29,料金比較表!$10:$20,'2026年2月'!$A38,FALSE)),IF($C$30=料金比較表!$C$2,(HLOOKUP('2026年2月'!D$29,料金比較表!$23:$33,'2026年2月'!$A38,FALSE)),IF($C$30=料金比較表!$C$3,(HLOOKUP('2026年2月'!D$29,料金比較表!$36:$46,'2026年2月'!$A38,FALSE)),IF($C$30=料金比較表!$C$4,(HLOOKUP('2026年2月'!D$29,料金比較表!$48:$60,'2026年2月'!$A38,FALSE)),IF($C$30=料金比較表!$C$5,(HLOOKUP('2026年2月'!D$29,料金比較表!$61:$71,'2026年2月'!$A38,FALSE)),IF($C$30=料金比較表!$C$6,(HLOOKUP('2026年2月'!D$29,料金比較表!$74:$84,'2026年2月'!$A38,FALSE))))))))</f>
        <v/>
      </c>
      <c r="E38" s="141" t="str">
        <f ca="1">IF($C$30=料金比較表!$C$1,(HLOOKUP('2026年2月'!E$29,料金比較表!$10:$20,'2026年2月'!$A38,FALSE)),IF($C$30=料金比較表!$C$2,(HLOOKUP('2026年2月'!E$29,料金比較表!$23:$33,'2026年2月'!$A38,FALSE)),IF($C$30=料金比較表!$C$3,(HLOOKUP('2026年2月'!E$29,料金比較表!$36:$46,'2026年2月'!$A38,FALSE)),IF($C$30=料金比較表!$C$4,(HLOOKUP('2026年2月'!E$29,料金比較表!$48:$60,'2026年2月'!$A38,FALSE)),IF($C$30=料金比較表!$C$5,(HLOOKUP('2026年2月'!E$29,料金比較表!$61:$71,'2026年2月'!$A38,FALSE)),IF($C$30=料金比較表!$C$6,(HLOOKUP('2026年2月'!E$29,料金比較表!$74:$84,'2026年2月'!$A38,FALSE))))))))</f>
        <v/>
      </c>
      <c r="F38" s="141" t="str">
        <f ca="1">IF($C$30=料金比較表!$C$1,(HLOOKUP('2026年2月'!F$29,料金比較表!$10:$20,'2026年2月'!$A38,FALSE)),IF($C$30=料金比較表!$C$2,(HLOOKUP('2026年2月'!F$29,料金比較表!$23:$33,'2026年2月'!$A38,FALSE)),IF($C$30=料金比較表!$C$3,(HLOOKUP('2026年2月'!F$29,料金比較表!$36:$46,'2026年2月'!$A38,FALSE)),IF($C$30=料金比較表!$C$4,(HLOOKUP('2026年2月'!F$29,料金比較表!$48:$60,'2026年2月'!$A38,FALSE)),IF($C$30=料金比較表!$C$5,(HLOOKUP('2026年2月'!F$29,料金比較表!$61:$71,'2026年2月'!$A38,FALSE)),IF($C$30=料金比較表!$C$6,(HLOOKUP('2026年2月'!F$29,料金比較表!$74:$84,'2026年2月'!$A38,FALSE))))))))</f>
        <v/>
      </c>
      <c r="G38" s="141" t="str">
        <f ca="1">IF($C$30=料金比較表!$C$1,(HLOOKUP('2026年2月'!G$29,料金比較表!$10:$20,'2026年2月'!$A38,FALSE)),IF($C$30=料金比較表!$C$2,(HLOOKUP('2026年2月'!G$29,料金比較表!$23:$33,'2026年2月'!$A38,FALSE)),IF($C$30=料金比較表!$C$3,(HLOOKUP('2026年2月'!G$29,料金比較表!$36:$46,'2026年2月'!$A38,FALSE)),IF($C$30=料金比較表!$C$4,(HLOOKUP('2026年2月'!G$29,料金比較表!$48:$60,'2026年2月'!$A38,FALSE)),IF($C$30=料金比較表!$C$5,(HLOOKUP('2026年2月'!G$29,料金比較表!$61:$71,'2026年2月'!$A38,FALSE)),IF($C$30=料金比較表!$C$6,(HLOOKUP('2026年2月'!G$29,料金比較表!$74:$84,'2026年2月'!$A38,FALSE))))))))</f>
        <v/>
      </c>
      <c r="H38" s="141" t="str">
        <f ca="1">IF($C$30=料金比較表!$C$1,(HLOOKUP('2026年2月'!H$29,料金比較表!$10:$20,'2026年2月'!$A38,FALSE)),IF($C$30=料金比較表!$C$2,(HLOOKUP('2026年2月'!H$29,料金比較表!$23:$33,'2026年2月'!$A38,FALSE)),IF($C$30=料金比較表!$C$3,(HLOOKUP('2026年2月'!H$29,料金比較表!$36:$46,'2026年2月'!$A38,FALSE)),IF($C$30=料金比較表!$C$4,(HLOOKUP('2026年2月'!H$29,料金比較表!$48:$60,'2026年2月'!$A38,FALSE)),IF($C$30=料金比較表!$C$5,(HLOOKUP('2026年2月'!H$29,料金比較表!$61:$71,'2026年2月'!$A38,FALSE)),IF($C$30=料金比較表!$C$6,(HLOOKUP('2026年2月'!H$29,料金比較表!$74:$84,'2026年2月'!$A38,FALSE))))))))</f>
        <v/>
      </c>
      <c r="I38" s="141" t="str">
        <f ca="1">IF($C$30=料金比較表!$C$1,(HLOOKUP('2026年2月'!I$29,料金比較表!$10:$20,'2026年2月'!$A38,FALSE)),IF($C$30=料金比較表!$C$2,(HLOOKUP('2026年2月'!I$29,料金比較表!$23:$33,'2026年2月'!$A38,FALSE)),IF($C$30=料金比較表!$C$3,(HLOOKUP('2026年2月'!I$29,料金比較表!$36:$46,'2026年2月'!$A38,FALSE)),IF($C$30=料金比較表!$C$4,(HLOOKUP('2026年2月'!I$29,料金比較表!$48:$60,'2026年2月'!$A38,FALSE)),IF($C$30=料金比較表!$C$5,(HLOOKUP('2026年2月'!I$29,料金比較表!$61:$71,'2026年2月'!$A38,FALSE)),IF($C$30=料金比較表!$C$6,(HLOOKUP('2026年2月'!I$29,料金比較表!$74:$84,'2026年2月'!$A38,FALSE))))))))</f>
        <v/>
      </c>
      <c r="J38" s="141" t="str">
        <f ca="1">IF($C$30=料金比較表!$C$1,(HLOOKUP('2026年2月'!J$29,料金比較表!$10:$20,'2026年2月'!$A38,FALSE)),IF($C$30=料金比較表!$C$2,(HLOOKUP('2026年2月'!J$29,料金比較表!$23:$33,'2026年2月'!$A38,FALSE)),IF($C$30=料金比較表!$C$3,(HLOOKUP('2026年2月'!J$29,料金比較表!$36:$46,'2026年2月'!$A38,FALSE)),IF($C$30=料金比較表!$C$4,(HLOOKUP('2026年2月'!J$29,料金比較表!$48:$60,'2026年2月'!$A38,FALSE)),IF($C$30=料金比較表!$C$5,(HLOOKUP('2026年2月'!J$29,料金比較表!$61:$71,'2026年2月'!$A38,FALSE)),IF($C$30=料金比較表!$C$6,(HLOOKUP('2026年2月'!J$29,料金比較表!$74:$84,'2026年2月'!$A38,FALSE))))))))</f>
        <v/>
      </c>
      <c r="K38" s="141" t="str">
        <f ca="1">IF($C$30=料金比較表!$C$1,(HLOOKUP('2026年2月'!K$29,料金比較表!$10:$20,'2026年2月'!$A38,FALSE)),IF($C$30=料金比較表!$C$2,(HLOOKUP('2026年2月'!K$29,料金比較表!$23:$33,'2026年2月'!$A38,FALSE)),IF($C$30=料金比較表!$C$3,(HLOOKUP('2026年2月'!K$29,料金比較表!$36:$46,'2026年2月'!$A38,FALSE)),IF($C$30=料金比較表!$C$4,(HLOOKUP('2026年2月'!K$29,料金比較表!$48:$60,'2026年2月'!$A38,FALSE)),IF($C$30=料金比較表!$C$5,(HLOOKUP('2026年2月'!K$29,料金比較表!$61:$71,'2026年2月'!$A38,FALSE)),IF($C$30=料金比較表!$C$6,(HLOOKUP('2026年2月'!K$29,料金比較表!$74:$84,'2026年2月'!$A38,FALSE))))))))</f>
        <v/>
      </c>
      <c r="L38" s="141" t="str">
        <f ca="1">IF($C$30=料金比較表!$C$1,(HLOOKUP('2026年2月'!L$29,料金比較表!$10:$20,'2026年2月'!$A38,FALSE)),IF($C$30=料金比較表!$C$2,(HLOOKUP('2026年2月'!L$29,料金比較表!$23:$33,'2026年2月'!$A38,FALSE)),IF($C$30=料金比較表!$C$3,(HLOOKUP('2026年2月'!L$29,料金比較表!$36:$46,'2026年2月'!$A38,FALSE)),IF($C$30=料金比較表!$C$4,(HLOOKUP('2026年2月'!L$29,料金比較表!$48:$60,'2026年2月'!$A38,FALSE)),IF($C$30=料金比較表!$C$5,(HLOOKUP('2026年2月'!L$29,料金比較表!$61:$71,'2026年2月'!$A38,FALSE)),IF($C$30=料金比較表!$C$6,(HLOOKUP('2026年2月'!L$29,料金比較表!$74:$84,'2026年2月'!$A38,FALSE))))))))</f>
        <v/>
      </c>
      <c r="M38" s="141" t="str">
        <f ca="1">IF($C$30=料金比較表!$C$1,(HLOOKUP('2026年2月'!M$29,料金比較表!$10:$20,'2026年2月'!$A38,FALSE)),IF($C$30=料金比較表!$C$2,(HLOOKUP('2026年2月'!M$29,料金比較表!$23:$33,'2026年2月'!$A38,FALSE)),IF($C$30=料金比較表!$C$3,(HLOOKUP('2026年2月'!M$29,料金比較表!$36:$46,'2026年2月'!$A38,FALSE)),IF($C$30=料金比較表!$C$4,(HLOOKUP('2026年2月'!M$29,料金比較表!$48:$60,'2026年2月'!$A38,FALSE)),IF($C$30=料金比較表!$C$5,(HLOOKUP('2026年2月'!M$29,料金比較表!$61:$71,'2026年2月'!$A38,FALSE)),IF($C$30=料金比較表!$C$6,(HLOOKUP('2026年2月'!M$29,料金比較表!$74:$84,'2026年2月'!$A38,FALSE))))))))</f>
        <v/>
      </c>
      <c r="N38" s="141" t="str">
        <f ca="1">IF($C$30=料金比較表!$C$1,(HLOOKUP('2026年2月'!N$29,料金比較表!$10:$20,'2026年2月'!$A38,FALSE)),IF($C$30=料金比較表!$C$2,(HLOOKUP('2026年2月'!N$29,料金比較表!$23:$33,'2026年2月'!$A38,FALSE)),IF($C$30=料金比較表!$C$3,(HLOOKUP('2026年2月'!N$29,料金比較表!$36:$46,'2026年2月'!$A38,FALSE)),IF($C$30=料金比較表!$C$4,(HLOOKUP('2026年2月'!N$29,料金比較表!$48:$60,'2026年2月'!$A38,FALSE)),IF($C$30=料金比較表!$C$5,(HLOOKUP('2026年2月'!N$29,料金比較表!$61:$71,'2026年2月'!$A38,FALSE)),IF($C$30=料金比較表!$C$6,(HLOOKUP('2026年2月'!N$29,料金比較表!$74:$84,'2026年2月'!$A38,FALSE))))))))</f>
        <v/>
      </c>
      <c r="O38" s="141" t="str">
        <f ca="1">IF($C$30=料金比較表!$C$1,(HLOOKUP('2026年2月'!O$29,料金比較表!$10:$20,'2026年2月'!$A38,FALSE)),IF($C$30=料金比較表!$C$2,(HLOOKUP('2026年2月'!O$29,料金比較表!$23:$33,'2026年2月'!$A38,FALSE)),IF($C$30=料金比較表!$C$3,(HLOOKUP('2026年2月'!O$29,料金比較表!$36:$46,'2026年2月'!$A38,FALSE)),IF($C$30=料金比較表!$C$4,(HLOOKUP('2026年2月'!O$29,料金比較表!$48:$60,'2026年2月'!$A38,FALSE)),IF($C$30=料金比較表!$C$5,(HLOOKUP('2026年2月'!O$29,料金比較表!$61:$71,'2026年2月'!$A38,FALSE)),IF($C$30=料金比較表!$C$6,(HLOOKUP('2026年2月'!O$29,料金比較表!$74:$84,'2026年2月'!$A38,FALSE))))))))</f>
        <v/>
      </c>
      <c r="P38" s="141" t="str">
        <f ca="1">IF($C$30=料金比較表!$C$1,(HLOOKUP('2026年2月'!P$29,料金比較表!$10:$20,'2026年2月'!$A38,FALSE)),IF($C$30=料金比較表!$C$2,(HLOOKUP('2026年2月'!P$29,料金比較表!$23:$33,'2026年2月'!$A38,FALSE)),IF($C$30=料金比較表!$C$3,(HLOOKUP('2026年2月'!P$29,料金比較表!$36:$46,'2026年2月'!$A38,FALSE)),IF($C$30=料金比較表!$C$4,(HLOOKUP('2026年2月'!P$29,料金比較表!$48:$60,'2026年2月'!$A38,FALSE)),IF($C$30=料金比較表!$C$5,(HLOOKUP('2026年2月'!P$29,料金比較表!$61:$71,'2026年2月'!$A38,FALSE)),IF($C$30=料金比較表!$C$6,(HLOOKUP('2026年2月'!P$29,料金比較表!$74:$84,'2026年2月'!$A38,FALSE))))))))</f>
        <v/>
      </c>
      <c r="Q38" s="141" t="str">
        <f ca="1">IF($C$30=料金比較表!$C$1,(HLOOKUP('2026年2月'!Q$29,料金比較表!$10:$20,'2026年2月'!$A38,FALSE)),IF($C$30=料金比較表!$C$2,(HLOOKUP('2026年2月'!Q$29,料金比較表!$23:$33,'2026年2月'!$A38,FALSE)),IF($C$30=料金比較表!$C$3,(HLOOKUP('2026年2月'!Q$29,料金比較表!$36:$46,'2026年2月'!$A38,FALSE)),IF($C$30=料金比較表!$C$4,(HLOOKUP('2026年2月'!Q$29,料金比較表!$48:$60,'2026年2月'!$A38,FALSE)),IF($C$30=料金比較表!$C$5,(HLOOKUP('2026年2月'!Q$29,料金比較表!$61:$71,'2026年2月'!$A38,FALSE)),IF($C$30=料金比較表!$C$6,(HLOOKUP('2026年2月'!Q$29,料金比較表!$74:$84,'2026年2月'!$A38,FALSE))))))))</f>
        <v/>
      </c>
      <c r="R38" s="141" t="str">
        <f ca="1">IF($C$30=料金比較表!$C$1,(HLOOKUP('2026年2月'!R$29,料金比較表!$10:$20,'2026年2月'!$A38,FALSE)),IF($C$30=料金比較表!$C$2,(HLOOKUP('2026年2月'!R$29,料金比較表!$23:$33,'2026年2月'!$A38,FALSE)),IF($C$30=料金比較表!$C$3,(HLOOKUP('2026年2月'!R$29,料金比較表!$36:$46,'2026年2月'!$A38,FALSE)),IF($C$30=料金比較表!$C$4,(HLOOKUP('2026年2月'!R$29,料金比較表!$48:$60,'2026年2月'!$A38,FALSE)),IF($C$30=料金比較表!$C$5,(HLOOKUP('2026年2月'!R$29,料金比較表!$61:$71,'2026年2月'!$A38,FALSE)),IF($C$30=料金比較表!$C$6,(HLOOKUP('2026年2月'!R$29,料金比較表!$74:$84,'2026年2月'!$A38,FALSE))))))))</f>
        <v/>
      </c>
      <c r="S38" s="141" t="str">
        <f ca="1">IF($C$30=料金比較表!$C$1,(HLOOKUP('2026年2月'!S$29,料金比較表!$10:$20,'2026年2月'!$A38,FALSE)),IF($C$30=料金比較表!$C$2,(HLOOKUP('2026年2月'!S$29,料金比較表!$23:$33,'2026年2月'!$A38,FALSE)),IF($C$30=料金比較表!$C$3,(HLOOKUP('2026年2月'!S$29,料金比較表!$36:$46,'2026年2月'!$A38,FALSE)),IF($C$30=料金比較表!$C$4,(HLOOKUP('2026年2月'!S$29,料金比較表!$48:$60,'2026年2月'!$A38,FALSE)),IF($C$30=料金比較表!$C$5,(HLOOKUP('2026年2月'!S$29,料金比較表!$61:$71,'2026年2月'!$A38,FALSE)),IF($C$30=料金比較表!$C$6,(HLOOKUP('2026年2月'!S$29,料金比較表!$74:$84,'2026年2月'!$A38,FALSE))))))))</f>
        <v/>
      </c>
      <c r="T38" s="141" t="str">
        <f ca="1">IF($C$30=料金比較表!$C$1,(HLOOKUP('2026年2月'!T$29,料金比較表!$10:$20,'2026年2月'!$A38,FALSE)),IF($C$30=料金比較表!$C$2,(HLOOKUP('2026年2月'!T$29,料金比較表!$23:$33,'2026年2月'!$A38,FALSE)),IF($C$30=料金比較表!$C$3,(HLOOKUP('2026年2月'!T$29,料金比較表!$36:$46,'2026年2月'!$A38,FALSE)),IF($C$30=料金比較表!$C$4,(HLOOKUP('2026年2月'!T$29,料金比較表!$48:$60,'2026年2月'!$A38,FALSE)),IF($C$30=料金比較表!$C$5,(HLOOKUP('2026年2月'!T$29,料金比較表!$61:$71,'2026年2月'!$A38,FALSE)),IF($C$30=料金比較表!$C$6,(HLOOKUP('2026年2月'!T$29,料金比較表!$74:$84,'2026年2月'!$A38,FALSE))))))))</f>
        <v/>
      </c>
      <c r="U38" s="141" t="str">
        <f ca="1">IF($C$30=料金比較表!$C$1,(HLOOKUP('2026年2月'!U$29,料金比較表!$10:$20,'2026年2月'!$A38,FALSE)),IF($C$30=料金比較表!$C$2,(HLOOKUP('2026年2月'!U$29,料金比較表!$23:$33,'2026年2月'!$A38,FALSE)),IF($C$30=料金比較表!$C$3,(HLOOKUP('2026年2月'!U$29,料金比較表!$36:$46,'2026年2月'!$A38,FALSE)),IF($C$30=料金比較表!$C$4,(HLOOKUP('2026年2月'!U$29,料金比較表!$48:$60,'2026年2月'!$A38,FALSE)),IF($C$30=料金比較表!$C$5,(HLOOKUP('2026年2月'!U$29,料金比較表!$61:$71,'2026年2月'!$A38,FALSE)),IF($C$30=料金比較表!$C$6,(HLOOKUP('2026年2月'!U$29,料金比較表!$74:$84,'2026年2月'!$A38,FALSE))))))))</f>
        <v/>
      </c>
      <c r="V38" s="141" t="str">
        <f ca="1">IF($C$30=料金比較表!$C$1,(HLOOKUP('2026年2月'!V$29,料金比較表!$10:$20,'2026年2月'!$A38,FALSE)),IF($C$30=料金比較表!$C$2,(HLOOKUP('2026年2月'!V$29,料金比較表!$23:$33,'2026年2月'!$A38,FALSE)),IF($C$30=料金比較表!$C$3,(HLOOKUP('2026年2月'!V$29,料金比較表!$36:$46,'2026年2月'!$A38,FALSE)),IF($C$30=料金比較表!$C$4,(HLOOKUP('2026年2月'!V$29,料金比較表!$48:$60,'2026年2月'!$A38,FALSE)),IF($C$30=料金比較表!$C$5,(HLOOKUP('2026年2月'!V$29,料金比較表!$61:$71,'2026年2月'!$A38,FALSE)),IF($C$30=料金比較表!$C$6,(HLOOKUP('2026年2月'!V$29,料金比較表!$74:$84,'2026年2月'!$A38,FALSE))))))))</f>
        <v/>
      </c>
      <c r="W38" s="141" t="str">
        <f ca="1">IF($C$30=料金比較表!$C$1,(HLOOKUP('2026年2月'!W$29,料金比較表!$10:$20,'2026年2月'!$A38,FALSE)),IF($C$30=料金比較表!$C$2,(HLOOKUP('2026年2月'!W$29,料金比較表!$23:$33,'2026年2月'!$A38,FALSE)),IF($C$30=料金比較表!$C$3,(HLOOKUP('2026年2月'!W$29,料金比較表!$36:$46,'2026年2月'!$A38,FALSE)),IF($C$30=料金比較表!$C$4,(HLOOKUP('2026年2月'!W$29,料金比較表!$48:$60,'2026年2月'!$A38,FALSE)),IF($C$30=料金比較表!$C$5,(HLOOKUP('2026年2月'!W$29,料金比較表!$61:$71,'2026年2月'!$A38,FALSE)),IF($C$30=料金比較表!$C$6,(HLOOKUP('2026年2月'!W$29,料金比較表!$74:$84,'2026年2月'!$A38,FALSE))))))))</f>
        <v/>
      </c>
      <c r="X38" s="141" t="str">
        <f ca="1">IF($C$30=料金比較表!$C$1,(HLOOKUP('2026年2月'!X$29,料金比較表!$10:$20,'2026年2月'!$A38,FALSE)),IF($C$30=料金比較表!$C$2,(HLOOKUP('2026年2月'!X$29,料金比較表!$23:$33,'2026年2月'!$A38,FALSE)),IF($C$30=料金比較表!$C$3,(HLOOKUP('2026年2月'!X$29,料金比較表!$36:$46,'2026年2月'!$A38,FALSE)),IF($C$30=料金比較表!$C$4,(HLOOKUP('2026年2月'!X$29,料金比較表!$48:$60,'2026年2月'!$A38,FALSE)),IF($C$30=料金比較表!$C$5,(HLOOKUP('2026年2月'!X$29,料金比較表!$61:$71,'2026年2月'!$A38,FALSE)),IF($C$30=料金比較表!$C$6,(HLOOKUP('2026年2月'!X$29,料金比較表!$74:$84,'2026年2月'!$A38,FALSE))))))))</f>
        <v/>
      </c>
      <c r="Y38" s="141" t="str">
        <f ca="1">IF($C$30=料金比較表!$C$1,(HLOOKUP('2026年2月'!Y$29,料金比較表!$10:$20,'2026年2月'!$A38,FALSE)),IF($C$30=料金比較表!$C$2,(HLOOKUP('2026年2月'!Y$29,料金比較表!$23:$33,'2026年2月'!$A38,FALSE)),IF($C$30=料金比較表!$C$3,(HLOOKUP('2026年2月'!Y$29,料金比較表!$36:$46,'2026年2月'!$A38,FALSE)),IF($C$30=料金比較表!$C$4,(HLOOKUP('2026年2月'!Y$29,料金比較表!$48:$60,'2026年2月'!$A38,FALSE)),IF($C$30=料金比較表!$C$5,(HLOOKUP('2026年2月'!Y$29,料金比較表!$61:$71,'2026年2月'!$A38,FALSE)),IF($C$30=料金比較表!$C$6,(HLOOKUP('2026年2月'!Y$29,料金比較表!$74:$84,'2026年2月'!$A38,FALSE))))))))</f>
        <v/>
      </c>
      <c r="Z38" s="141" t="str">
        <f ca="1">IF($C$30=料金比較表!$C$1,(HLOOKUP('2026年2月'!Z$29,料金比較表!$10:$20,'2026年2月'!$A38,FALSE)),IF($C$30=料金比較表!$C$2,(HLOOKUP('2026年2月'!Z$29,料金比較表!$23:$33,'2026年2月'!$A38,FALSE)),IF($C$30=料金比較表!$C$3,(HLOOKUP('2026年2月'!Z$29,料金比較表!$36:$46,'2026年2月'!$A38,FALSE)),IF($C$30=料金比較表!$C$4,(HLOOKUP('2026年2月'!Z$29,料金比較表!$48:$60,'2026年2月'!$A38,FALSE)),IF($C$30=料金比較表!$C$5,(HLOOKUP('2026年2月'!Z$29,料金比較表!$61:$71,'2026年2月'!$A38,FALSE)),IF($C$30=料金比較表!$C$6,(HLOOKUP('2026年2月'!Z$29,料金比較表!$74:$84,'2026年2月'!$A38,FALSE))))))))</f>
        <v/>
      </c>
      <c r="AA38" s="141" t="str">
        <f ca="1">IF($C$30=料金比較表!$C$1,(HLOOKUP('2026年2月'!AA$29,料金比較表!$10:$20,'2026年2月'!$A38,FALSE)),IF($C$30=料金比較表!$C$2,(HLOOKUP('2026年2月'!AA$29,料金比較表!$23:$33,'2026年2月'!$A38,FALSE)),IF($C$30=料金比較表!$C$3,(HLOOKUP('2026年2月'!AA$29,料金比較表!$36:$46,'2026年2月'!$A38,FALSE)),IF($C$30=料金比較表!$C$4,(HLOOKUP('2026年2月'!AA$29,料金比較表!$48:$60,'2026年2月'!$A38,FALSE)),IF($C$30=料金比較表!$C$5,(HLOOKUP('2026年2月'!AA$29,料金比較表!$61:$71,'2026年2月'!$A38,FALSE)),IF($C$30=料金比較表!$C$6,(HLOOKUP('2026年2月'!AA$29,料金比較表!$74:$84,'2026年2月'!$A38,FALSE))))))))</f>
        <v/>
      </c>
      <c r="AB38" s="141" t="str">
        <f ca="1">IF($C$30=料金比較表!$C$1,(HLOOKUP('2026年2月'!AB$29,料金比較表!$10:$20,'2026年2月'!$A38,FALSE)),IF($C$30=料金比較表!$C$2,(HLOOKUP('2026年2月'!AB$29,料金比較表!$23:$33,'2026年2月'!$A38,FALSE)),IF($C$30=料金比較表!$C$3,(HLOOKUP('2026年2月'!AB$29,料金比較表!$36:$46,'2026年2月'!$A38,FALSE)),IF($C$30=料金比較表!$C$4,(HLOOKUP('2026年2月'!AB$29,料金比較表!$48:$60,'2026年2月'!$A38,FALSE)),IF($C$30=料金比較表!$C$5,(HLOOKUP('2026年2月'!AB$29,料金比較表!$61:$71,'2026年2月'!$A38,FALSE)),IF($C$30=料金比較表!$C$6,(HLOOKUP('2026年2月'!AB$29,料金比較表!$74:$84,'2026年2月'!$A38,FALSE))))))))</f>
        <v/>
      </c>
      <c r="AC38" s="141" t="str">
        <f ca="1">IF($C$30=料金比較表!$C$1,(HLOOKUP('2026年2月'!AC$29,料金比較表!$10:$20,'2026年2月'!$A38,FALSE)),IF($C$30=料金比較表!$C$2,(HLOOKUP('2026年2月'!AC$29,料金比較表!$23:$33,'2026年2月'!$A38,FALSE)),IF($C$30=料金比較表!$C$3,(HLOOKUP('2026年2月'!AC$29,料金比較表!$36:$46,'2026年2月'!$A38,FALSE)),IF($C$30=料金比較表!$C$4,(HLOOKUP('2026年2月'!AC$29,料金比較表!$48:$60,'2026年2月'!$A38,FALSE)),IF($C$30=料金比較表!$C$5,(HLOOKUP('2026年2月'!AC$29,料金比較表!$61:$71,'2026年2月'!$A38,FALSE)),IF($C$30=料金比較表!$C$6,(HLOOKUP('2026年2月'!AC$29,料金比較表!$74:$84,'2026年2月'!$A38,FALSE))))))))</f>
        <v/>
      </c>
      <c r="AD38" s="141" t="str">
        <f ca="1">IF($C$30=料金比較表!$C$1,(HLOOKUP('2026年2月'!AD$29,料金比較表!$10:$20,'2026年2月'!$A38,FALSE)),IF($C$30=料金比較表!$C$2,(HLOOKUP('2026年2月'!AD$29,料金比較表!$23:$33,'2026年2月'!$A38,FALSE)),IF($C$30=料金比較表!$C$3,(HLOOKUP('2026年2月'!AD$29,料金比較表!$36:$46,'2026年2月'!$A38,FALSE)),IF($C$30=料金比較表!$C$4,(HLOOKUP('2026年2月'!AD$29,料金比較表!$48:$60,'2026年2月'!$A38,FALSE)),IF($C$30=料金比較表!$C$5,(HLOOKUP('2026年2月'!AD$29,料金比較表!$61:$71,'2026年2月'!$A38,FALSE)),IF($C$30=料金比較表!$C$6,(HLOOKUP('2026年2月'!AD$29,料金比較表!$74:$84,'2026年2月'!$A38,FALSE))))))))</f>
        <v/>
      </c>
      <c r="AE38" s="141" t="str">
        <f ca="1">IF($C$30=料金比較表!$C$1,(HLOOKUP('2026年2月'!AE$29,料金比較表!$10:$20,'2026年2月'!$A38,FALSE)),IF($C$30=料金比較表!$C$2,(HLOOKUP('2026年2月'!AE$29,料金比較表!$23:$33,'2026年2月'!$A38,FALSE)),IF($C$30=料金比較表!$C$3,(HLOOKUP('2026年2月'!AE$29,料金比較表!$36:$46,'2026年2月'!$A38,FALSE)),IF($C$30=料金比較表!$C$4,(HLOOKUP('2026年2月'!AE$29,料金比較表!$48:$60,'2026年2月'!$A38,FALSE)),IF($C$30=料金比較表!$C$5,(HLOOKUP('2026年2月'!AE$29,料金比較表!$61:$71,'2026年2月'!$A38,FALSE)),IF($C$30=料金比較表!$C$6,(HLOOKUP('2026年2月'!AE$29,料金比較表!$74:$84,'2026年2月'!$A38,FALSE))))))))</f>
        <v/>
      </c>
      <c r="AF38" s="285"/>
      <c r="AG38" s="285"/>
      <c r="AH38" s="194"/>
    </row>
    <row r="39" spans="1:35" ht="18.75" customHeight="1" x14ac:dyDescent="0.2">
      <c r="B39" s="320" t="str">
        <f>B38</f>
        <v>プールヴィラ　古宇利島　ｂｙ　コルディオスマートリゾート</v>
      </c>
      <c r="C39" s="209" t="str">
        <f>$B$3&amp;"(単泊)"</f>
        <v>ラグジュアリープールヴィラ(単泊)</v>
      </c>
      <c r="D39" s="115" t="s">
        <v>216</v>
      </c>
      <c r="E39" s="116" t="s">
        <v>216</v>
      </c>
      <c r="F39" s="116" t="s">
        <v>216</v>
      </c>
      <c r="G39" s="116" t="s">
        <v>216</v>
      </c>
      <c r="H39" s="116" t="s">
        <v>216</v>
      </c>
      <c r="I39" s="116" t="s">
        <v>217</v>
      </c>
      <c r="J39" s="116" t="s">
        <v>197</v>
      </c>
      <c r="K39" s="115" t="s">
        <v>216</v>
      </c>
      <c r="L39" s="116" t="s">
        <v>216</v>
      </c>
      <c r="M39" s="116" t="s">
        <v>217</v>
      </c>
      <c r="N39" s="116" t="s">
        <v>217</v>
      </c>
      <c r="O39" s="116" t="s">
        <v>216</v>
      </c>
      <c r="P39" s="116" t="s">
        <v>217</v>
      </c>
      <c r="Q39" s="116" t="s">
        <v>197</v>
      </c>
      <c r="R39" s="115" t="s">
        <v>216</v>
      </c>
      <c r="S39" s="116" t="s">
        <v>216</v>
      </c>
      <c r="T39" s="116" t="s">
        <v>216</v>
      </c>
      <c r="U39" s="116" t="s">
        <v>216</v>
      </c>
      <c r="V39" s="116" t="s">
        <v>216</v>
      </c>
      <c r="W39" s="116" t="s">
        <v>217</v>
      </c>
      <c r="X39" s="116" t="s">
        <v>197</v>
      </c>
      <c r="Y39" s="115" t="s">
        <v>217</v>
      </c>
      <c r="Z39" s="116" t="s">
        <v>217</v>
      </c>
      <c r="AA39" s="116" t="s">
        <v>216</v>
      </c>
      <c r="AB39" s="116" t="s">
        <v>216</v>
      </c>
      <c r="AC39" s="116" t="s">
        <v>216</v>
      </c>
      <c r="AD39" s="116" t="s">
        <v>217</v>
      </c>
      <c r="AE39" s="116" t="s">
        <v>197</v>
      </c>
      <c r="AF39" s="286"/>
      <c r="AG39" s="286"/>
      <c r="AH39" s="195"/>
      <c r="AI39" s="13"/>
    </row>
    <row r="40" spans="1:35" x14ac:dyDescent="0.2">
      <c r="B40" s="320"/>
      <c r="C40" s="210" t="str">
        <f>$F$1</f>
        <v>WEB割</v>
      </c>
      <c r="D40" s="44">
        <f ca="1">IFERROR(IF(D64=0,"Close",(IFERROR(HLOOKUP(D39,$D$2:$BC$3,2,FALSE),""))),"")</f>
        <v>56500</v>
      </c>
      <c r="E40" s="44">
        <f t="shared" ref="E40" ca="1" si="2">IFERROR(IF(E64=0,"Close",(IFERROR(HLOOKUP(E39,$D$2:$BC$3,2,FALSE),""))),"")</f>
        <v>56500</v>
      </c>
      <c r="F40" s="44">
        <f t="shared" ref="F40:AE40" ca="1" si="3">IFERROR(IF(F64=0,"Close",(IFERROR(HLOOKUP(F39,$D$2:$BC$3,2,FALSE),""))),"")</f>
        <v>56500</v>
      </c>
      <c r="G40" s="44">
        <f t="shared" ca="1" si="3"/>
        <v>56500</v>
      </c>
      <c r="H40" s="44">
        <f t="shared" ca="1" si="3"/>
        <v>56500</v>
      </c>
      <c r="I40" s="44">
        <f t="shared" ca="1" si="3"/>
        <v>67000</v>
      </c>
      <c r="J40" s="44">
        <f t="shared" ca="1" si="3"/>
        <v>73000</v>
      </c>
      <c r="K40" s="44">
        <f t="shared" ca="1" si="3"/>
        <v>56500</v>
      </c>
      <c r="L40" s="44">
        <f t="shared" ca="1" si="3"/>
        <v>56500</v>
      </c>
      <c r="M40" s="44">
        <f t="shared" ca="1" si="3"/>
        <v>67000</v>
      </c>
      <c r="N40" s="44">
        <f t="shared" ca="1" si="3"/>
        <v>67000</v>
      </c>
      <c r="O40" s="44">
        <f t="shared" ca="1" si="3"/>
        <v>56500</v>
      </c>
      <c r="P40" s="44">
        <f t="shared" ca="1" si="3"/>
        <v>67000</v>
      </c>
      <c r="Q40" s="44">
        <f t="shared" ca="1" si="3"/>
        <v>73000</v>
      </c>
      <c r="R40" s="44">
        <f t="shared" ca="1" si="3"/>
        <v>56500</v>
      </c>
      <c r="S40" s="44">
        <f t="shared" ca="1" si="3"/>
        <v>56500</v>
      </c>
      <c r="T40" s="44">
        <f t="shared" ca="1" si="3"/>
        <v>56500</v>
      </c>
      <c r="U40" s="44">
        <f t="shared" ca="1" si="3"/>
        <v>56500</v>
      </c>
      <c r="V40" s="44">
        <f t="shared" ca="1" si="3"/>
        <v>56500</v>
      </c>
      <c r="W40" s="44">
        <f t="shared" ca="1" si="3"/>
        <v>67000</v>
      </c>
      <c r="X40" s="44">
        <f t="shared" ca="1" si="3"/>
        <v>73000</v>
      </c>
      <c r="Y40" s="44">
        <f t="shared" ca="1" si="3"/>
        <v>67000</v>
      </c>
      <c r="Z40" s="44">
        <f t="shared" ca="1" si="3"/>
        <v>67000</v>
      </c>
      <c r="AA40" s="44">
        <f t="shared" ca="1" si="3"/>
        <v>56500</v>
      </c>
      <c r="AB40" s="44">
        <f t="shared" ca="1" si="3"/>
        <v>56500</v>
      </c>
      <c r="AC40" s="44">
        <f t="shared" ca="1" si="3"/>
        <v>56500</v>
      </c>
      <c r="AD40" s="44">
        <f t="shared" ca="1" si="3"/>
        <v>67000</v>
      </c>
      <c r="AE40" s="44">
        <f t="shared" ca="1" si="3"/>
        <v>73000</v>
      </c>
      <c r="AF40" s="287"/>
      <c r="AG40" s="287"/>
      <c r="AH40" s="196"/>
      <c r="AI40" s="13"/>
    </row>
    <row r="41" spans="1:35" x14ac:dyDescent="0.2">
      <c r="B41" s="320"/>
      <c r="C41" s="210" t="str">
        <f>$B$3&amp;"(連泊)"</f>
        <v>ラグジュアリープールヴィラ(連泊)</v>
      </c>
      <c r="D41" s="45" t="str">
        <f>IF(ISBLANK(D$39),"",D$39)</f>
        <v>H</v>
      </c>
      <c r="E41" s="46" t="str">
        <f t="shared" ref="E41:AE41" si="4">IF(ISBLANK(E$39),"",E$39)</f>
        <v>H</v>
      </c>
      <c r="F41" s="46" t="str">
        <f t="shared" si="4"/>
        <v>H</v>
      </c>
      <c r="G41" s="46" t="str">
        <f t="shared" si="4"/>
        <v>H</v>
      </c>
      <c r="H41" s="46" t="str">
        <f t="shared" si="4"/>
        <v>H</v>
      </c>
      <c r="I41" s="46" t="str">
        <f t="shared" si="4"/>
        <v>L</v>
      </c>
      <c r="J41" s="46" t="str">
        <f t="shared" si="4"/>
        <v>N</v>
      </c>
      <c r="K41" s="46" t="str">
        <f t="shared" si="4"/>
        <v>H</v>
      </c>
      <c r="L41" s="46" t="str">
        <f t="shared" si="4"/>
        <v>H</v>
      </c>
      <c r="M41" s="46" t="str">
        <f t="shared" si="4"/>
        <v>L</v>
      </c>
      <c r="N41" s="46" t="str">
        <f t="shared" si="4"/>
        <v>L</v>
      </c>
      <c r="O41" s="46" t="str">
        <f t="shared" si="4"/>
        <v>H</v>
      </c>
      <c r="P41" s="46" t="str">
        <f t="shared" si="4"/>
        <v>L</v>
      </c>
      <c r="Q41" s="46" t="str">
        <f t="shared" si="4"/>
        <v>N</v>
      </c>
      <c r="R41" s="46" t="str">
        <f t="shared" si="4"/>
        <v>H</v>
      </c>
      <c r="S41" s="46" t="str">
        <f t="shared" si="4"/>
        <v>H</v>
      </c>
      <c r="T41" s="46" t="str">
        <f t="shared" si="4"/>
        <v>H</v>
      </c>
      <c r="U41" s="46" t="str">
        <f t="shared" si="4"/>
        <v>H</v>
      </c>
      <c r="V41" s="46" t="str">
        <f t="shared" si="4"/>
        <v>H</v>
      </c>
      <c r="W41" s="46" t="str">
        <f t="shared" si="4"/>
        <v>L</v>
      </c>
      <c r="X41" s="46" t="str">
        <f t="shared" si="4"/>
        <v>N</v>
      </c>
      <c r="Y41" s="46" t="str">
        <f t="shared" si="4"/>
        <v>L</v>
      </c>
      <c r="Z41" s="46" t="str">
        <f t="shared" si="4"/>
        <v>L</v>
      </c>
      <c r="AA41" s="46" t="str">
        <f t="shared" si="4"/>
        <v>H</v>
      </c>
      <c r="AB41" s="46" t="str">
        <f t="shared" si="4"/>
        <v>H</v>
      </c>
      <c r="AC41" s="46" t="str">
        <f t="shared" si="4"/>
        <v>H</v>
      </c>
      <c r="AD41" s="46" t="str">
        <f t="shared" si="4"/>
        <v>L</v>
      </c>
      <c r="AE41" s="46" t="str">
        <f t="shared" si="4"/>
        <v>N</v>
      </c>
      <c r="AF41" s="288"/>
      <c r="AG41" s="288"/>
      <c r="AH41" s="197"/>
    </row>
    <row r="42" spans="1:35" ht="18" thickBot="1" x14ac:dyDescent="0.25">
      <c r="B42" s="320"/>
      <c r="C42" s="215" t="str">
        <f>$F$10</f>
        <v>連泊</v>
      </c>
      <c r="D42" s="122">
        <f ca="1">IFERROR(IF(D64=0,"Close",(IFERROR(HLOOKUP(D41,$D$11:$BC$12,2,FALSE),""))),"")</f>
        <v>50850</v>
      </c>
      <c r="E42" s="123">
        <f t="shared" ref="E42" ca="1" si="5">IFERROR(IF(E64=0,"Close",(IFERROR(HLOOKUP(E41,$D$11:$BC$12,2,FALSE),""))),"")</f>
        <v>50850</v>
      </c>
      <c r="F42" s="123">
        <f t="shared" ref="F42:AE42" ca="1" si="6">IFERROR(IF(F64=0,"Close",(IFERROR(HLOOKUP(F41,$D$11:$BC$12,2,FALSE),""))),"")</f>
        <v>50850</v>
      </c>
      <c r="G42" s="123">
        <f t="shared" ca="1" si="6"/>
        <v>50850</v>
      </c>
      <c r="H42" s="123">
        <f t="shared" ca="1" si="6"/>
        <v>50850</v>
      </c>
      <c r="I42" s="123">
        <f t="shared" ca="1" si="6"/>
        <v>60300</v>
      </c>
      <c r="J42" s="123">
        <f t="shared" ca="1" si="6"/>
        <v>65700</v>
      </c>
      <c r="K42" s="123">
        <f t="shared" ca="1" si="6"/>
        <v>50850</v>
      </c>
      <c r="L42" s="123">
        <f t="shared" ca="1" si="6"/>
        <v>50850</v>
      </c>
      <c r="M42" s="123">
        <f t="shared" ca="1" si="6"/>
        <v>60300</v>
      </c>
      <c r="N42" s="123">
        <f t="shared" ca="1" si="6"/>
        <v>60300</v>
      </c>
      <c r="O42" s="123">
        <f t="shared" ca="1" si="6"/>
        <v>50850</v>
      </c>
      <c r="P42" s="123">
        <f t="shared" ca="1" si="6"/>
        <v>60300</v>
      </c>
      <c r="Q42" s="123">
        <f t="shared" ca="1" si="6"/>
        <v>65700</v>
      </c>
      <c r="R42" s="123">
        <f t="shared" ca="1" si="6"/>
        <v>50850</v>
      </c>
      <c r="S42" s="123">
        <f t="shared" ca="1" si="6"/>
        <v>50850</v>
      </c>
      <c r="T42" s="123">
        <f t="shared" ca="1" si="6"/>
        <v>50850</v>
      </c>
      <c r="U42" s="123">
        <f t="shared" ca="1" si="6"/>
        <v>50850</v>
      </c>
      <c r="V42" s="123">
        <f t="shared" ca="1" si="6"/>
        <v>50850</v>
      </c>
      <c r="W42" s="123">
        <f t="shared" ca="1" si="6"/>
        <v>60300</v>
      </c>
      <c r="X42" s="123">
        <f t="shared" ca="1" si="6"/>
        <v>65700</v>
      </c>
      <c r="Y42" s="123">
        <f t="shared" ca="1" si="6"/>
        <v>60300</v>
      </c>
      <c r="Z42" s="123">
        <f t="shared" ca="1" si="6"/>
        <v>60300</v>
      </c>
      <c r="AA42" s="123">
        <f t="shared" ca="1" si="6"/>
        <v>50850</v>
      </c>
      <c r="AB42" s="123">
        <f t="shared" ca="1" si="6"/>
        <v>50850</v>
      </c>
      <c r="AC42" s="123">
        <f t="shared" ca="1" si="6"/>
        <v>50850</v>
      </c>
      <c r="AD42" s="123">
        <f t="shared" ca="1" si="6"/>
        <v>60300</v>
      </c>
      <c r="AE42" s="123">
        <f t="shared" ca="1" si="6"/>
        <v>65700</v>
      </c>
      <c r="AF42" s="289"/>
      <c r="AG42" s="289"/>
      <c r="AH42" s="199"/>
    </row>
    <row r="43" spans="1:35" x14ac:dyDescent="0.2">
      <c r="B43" s="320"/>
      <c r="C43" s="209" t="str">
        <f>$B$4&amp;"(単泊)"</f>
        <v>with SAUNA(単泊)</v>
      </c>
      <c r="D43" s="226" t="str">
        <f>IF(ISBLANK(D$39),"",D$39)</f>
        <v>H</v>
      </c>
      <c r="E43" s="116" t="str">
        <f t="shared" ref="E43:AE43" si="7">IF(ISBLANK(E$39),"",E$39)</f>
        <v>H</v>
      </c>
      <c r="F43" s="116" t="str">
        <f t="shared" si="7"/>
        <v>H</v>
      </c>
      <c r="G43" s="116" t="str">
        <f t="shared" si="7"/>
        <v>H</v>
      </c>
      <c r="H43" s="116" t="str">
        <f t="shared" si="7"/>
        <v>H</v>
      </c>
      <c r="I43" s="116" t="str">
        <f t="shared" si="7"/>
        <v>L</v>
      </c>
      <c r="J43" s="116" t="str">
        <f t="shared" si="7"/>
        <v>N</v>
      </c>
      <c r="K43" s="116" t="str">
        <f t="shared" si="7"/>
        <v>H</v>
      </c>
      <c r="L43" s="116" t="str">
        <f t="shared" si="7"/>
        <v>H</v>
      </c>
      <c r="M43" s="116" t="str">
        <f t="shared" si="7"/>
        <v>L</v>
      </c>
      <c r="N43" s="116" t="str">
        <f t="shared" si="7"/>
        <v>L</v>
      </c>
      <c r="O43" s="116" t="str">
        <f t="shared" si="7"/>
        <v>H</v>
      </c>
      <c r="P43" s="116" t="str">
        <f t="shared" si="7"/>
        <v>L</v>
      </c>
      <c r="Q43" s="116" t="str">
        <f t="shared" si="7"/>
        <v>N</v>
      </c>
      <c r="R43" s="116" t="str">
        <f t="shared" si="7"/>
        <v>H</v>
      </c>
      <c r="S43" s="116" t="str">
        <f t="shared" si="7"/>
        <v>H</v>
      </c>
      <c r="T43" s="116" t="str">
        <f t="shared" si="7"/>
        <v>H</v>
      </c>
      <c r="U43" s="116" t="str">
        <f t="shared" si="7"/>
        <v>H</v>
      </c>
      <c r="V43" s="116" t="str">
        <f t="shared" si="7"/>
        <v>H</v>
      </c>
      <c r="W43" s="116" t="str">
        <f t="shared" si="7"/>
        <v>L</v>
      </c>
      <c r="X43" s="116" t="str">
        <f t="shared" si="7"/>
        <v>N</v>
      </c>
      <c r="Y43" s="116" t="str">
        <f t="shared" si="7"/>
        <v>L</v>
      </c>
      <c r="Z43" s="116" t="str">
        <f t="shared" si="7"/>
        <v>L</v>
      </c>
      <c r="AA43" s="116" t="str">
        <f t="shared" si="7"/>
        <v>H</v>
      </c>
      <c r="AB43" s="116" t="str">
        <f t="shared" si="7"/>
        <v>H</v>
      </c>
      <c r="AC43" s="116" t="str">
        <f t="shared" si="7"/>
        <v>H</v>
      </c>
      <c r="AD43" s="116" t="str">
        <f t="shared" si="7"/>
        <v>L</v>
      </c>
      <c r="AE43" s="116" t="str">
        <f t="shared" si="7"/>
        <v>N</v>
      </c>
      <c r="AF43" s="286"/>
      <c r="AG43" s="286"/>
      <c r="AH43" s="195"/>
      <c r="AI43" s="13"/>
    </row>
    <row r="44" spans="1:35" x14ac:dyDescent="0.2">
      <c r="B44" s="320"/>
      <c r="C44" s="210" t="str">
        <f>$F$1</f>
        <v>WEB割</v>
      </c>
      <c r="D44" s="44">
        <f ca="1">IFERROR(IF(D65=0,"Close",(IFERROR(HLOOKUP(D43,$D$2:$BC$4,3,FALSE),""))),"")</f>
        <v>66500</v>
      </c>
      <c r="E44" s="44">
        <f t="shared" ref="E44" ca="1" si="8">IFERROR(IF(E65=0,"Close",(IFERROR(HLOOKUP(E43,$D$2:$BC$4,3,FALSE),""))),"")</f>
        <v>66500</v>
      </c>
      <c r="F44" s="44">
        <f t="shared" ref="F44:AE44" ca="1" si="9">IFERROR(IF(F65=0,"Close",(IFERROR(HLOOKUP(F43,$D$2:$BC$4,3,FALSE),""))),"")</f>
        <v>66500</v>
      </c>
      <c r="G44" s="44">
        <f t="shared" ca="1" si="9"/>
        <v>66500</v>
      </c>
      <c r="H44" s="44">
        <f t="shared" ca="1" si="9"/>
        <v>66500</v>
      </c>
      <c r="I44" s="44">
        <f t="shared" ca="1" si="9"/>
        <v>77000</v>
      </c>
      <c r="J44" s="44">
        <f t="shared" ca="1" si="9"/>
        <v>83000</v>
      </c>
      <c r="K44" s="44">
        <f t="shared" ca="1" si="9"/>
        <v>66500</v>
      </c>
      <c r="L44" s="44">
        <f t="shared" ca="1" si="9"/>
        <v>66500</v>
      </c>
      <c r="M44" s="44">
        <f t="shared" ca="1" si="9"/>
        <v>77000</v>
      </c>
      <c r="N44" s="44" t="str">
        <f t="shared" ca="1" si="9"/>
        <v>Close</v>
      </c>
      <c r="O44" s="44">
        <f t="shared" ca="1" si="9"/>
        <v>66500</v>
      </c>
      <c r="P44" s="44">
        <f t="shared" ca="1" si="9"/>
        <v>77000</v>
      </c>
      <c r="Q44" s="44">
        <f t="shared" ca="1" si="9"/>
        <v>83000</v>
      </c>
      <c r="R44" s="44">
        <f t="shared" ca="1" si="9"/>
        <v>66500</v>
      </c>
      <c r="S44" s="44">
        <f t="shared" ca="1" si="9"/>
        <v>66500</v>
      </c>
      <c r="T44" s="44">
        <f t="shared" ca="1" si="9"/>
        <v>66500</v>
      </c>
      <c r="U44" s="44" t="str">
        <f t="shared" ca="1" si="9"/>
        <v>Close</v>
      </c>
      <c r="V44" s="44" t="str">
        <f t="shared" ca="1" si="9"/>
        <v>Close</v>
      </c>
      <c r="W44" s="44">
        <f t="shared" ca="1" si="9"/>
        <v>77000</v>
      </c>
      <c r="X44" s="44" t="str">
        <f t="shared" ca="1" si="9"/>
        <v>Close</v>
      </c>
      <c r="Y44" s="44" t="str">
        <f t="shared" ca="1" si="9"/>
        <v>Close</v>
      </c>
      <c r="Z44" s="44">
        <f t="shared" ca="1" si="9"/>
        <v>77000</v>
      </c>
      <c r="AA44" s="44">
        <f t="shared" ca="1" si="9"/>
        <v>66500</v>
      </c>
      <c r="AB44" s="44">
        <f t="shared" ca="1" si="9"/>
        <v>66500</v>
      </c>
      <c r="AC44" s="44">
        <f t="shared" ca="1" si="9"/>
        <v>66500</v>
      </c>
      <c r="AD44" s="44">
        <f t="shared" ca="1" si="9"/>
        <v>77000</v>
      </c>
      <c r="AE44" s="44">
        <f t="shared" ca="1" si="9"/>
        <v>83000</v>
      </c>
      <c r="AF44" s="287"/>
      <c r="AG44" s="287"/>
      <c r="AH44" s="196"/>
      <c r="AI44" s="13"/>
    </row>
    <row r="45" spans="1:35" x14ac:dyDescent="0.2">
      <c r="B45" s="320"/>
      <c r="C45" s="210" t="str">
        <f>$B$4&amp;"(連泊)"</f>
        <v>with SAUNA(連泊)</v>
      </c>
      <c r="D45" s="45" t="str">
        <f>IF(ISBLANK(D$41),"",D$41)</f>
        <v>H</v>
      </c>
      <c r="E45" s="46" t="str">
        <f t="shared" ref="E45:AE45" si="10">IF(ISBLANK(E$41),"",E$41)</f>
        <v>H</v>
      </c>
      <c r="F45" s="46" t="str">
        <f t="shared" si="10"/>
        <v>H</v>
      </c>
      <c r="G45" s="46" t="str">
        <f t="shared" si="10"/>
        <v>H</v>
      </c>
      <c r="H45" s="46" t="str">
        <f t="shared" si="10"/>
        <v>H</v>
      </c>
      <c r="I45" s="46" t="str">
        <f t="shared" si="10"/>
        <v>L</v>
      </c>
      <c r="J45" s="46" t="str">
        <f t="shared" si="10"/>
        <v>N</v>
      </c>
      <c r="K45" s="46" t="str">
        <f t="shared" si="10"/>
        <v>H</v>
      </c>
      <c r="L45" s="46" t="str">
        <f t="shared" si="10"/>
        <v>H</v>
      </c>
      <c r="M45" s="46" t="str">
        <f t="shared" si="10"/>
        <v>L</v>
      </c>
      <c r="N45" s="46" t="str">
        <f t="shared" si="10"/>
        <v>L</v>
      </c>
      <c r="O45" s="46" t="str">
        <f t="shared" si="10"/>
        <v>H</v>
      </c>
      <c r="P45" s="46" t="str">
        <f t="shared" si="10"/>
        <v>L</v>
      </c>
      <c r="Q45" s="46" t="str">
        <f t="shared" si="10"/>
        <v>N</v>
      </c>
      <c r="R45" s="46" t="str">
        <f t="shared" si="10"/>
        <v>H</v>
      </c>
      <c r="S45" s="46" t="str">
        <f t="shared" si="10"/>
        <v>H</v>
      </c>
      <c r="T45" s="46" t="str">
        <f t="shared" si="10"/>
        <v>H</v>
      </c>
      <c r="U45" s="46" t="str">
        <f t="shared" si="10"/>
        <v>H</v>
      </c>
      <c r="V45" s="46" t="str">
        <f t="shared" si="10"/>
        <v>H</v>
      </c>
      <c r="W45" s="46" t="str">
        <f t="shared" si="10"/>
        <v>L</v>
      </c>
      <c r="X45" s="46" t="str">
        <f t="shared" si="10"/>
        <v>N</v>
      </c>
      <c r="Y45" s="46" t="str">
        <f t="shared" si="10"/>
        <v>L</v>
      </c>
      <c r="Z45" s="46" t="str">
        <f t="shared" si="10"/>
        <v>L</v>
      </c>
      <c r="AA45" s="46" t="str">
        <f t="shared" si="10"/>
        <v>H</v>
      </c>
      <c r="AB45" s="46" t="str">
        <f t="shared" si="10"/>
        <v>H</v>
      </c>
      <c r="AC45" s="46" t="str">
        <f t="shared" si="10"/>
        <v>H</v>
      </c>
      <c r="AD45" s="46" t="str">
        <f t="shared" si="10"/>
        <v>L</v>
      </c>
      <c r="AE45" s="46" t="str">
        <f t="shared" si="10"/>
        <v>N</v>
      </c>
      <c r="AF45" s="288"/>
      <c r="AG45" s="288"/>
      <c r="AH45" s="197"/>
    </row>
    <row r="46" spans="1:35" ht="18" thickBot="1" x14ac:dyDescent="0.25">
      <c r="B46" s="320"/>
      <c r="C46" s="215" t="str">
        <f>$F$10</f>
        <v>連泊</v>
      </c>
      <c r="D46" s="120">
        <f ca="1">IFERROR(IF(D65=0,"Close",(IFERROR(HLOOKUP(D45,$D$11:$BC$14,3,FALSE),""))),"")</f>
        <v>59850</v>
      </c>
      <c r="E46" s="120">
        <f t="shared" ref="E46:AE46" ca="1" si="11">IFERROR(IF(E65=0,"Close",(IFERROR(HLOOKUP(E45,$D$11:$BC$14,3,FALSE),""))),"")</f>
        <v>59850</v>
      </c>
      <c r="F46" s="120">
        <f t="shared" ca="1" si="11"/>
        <v>59850</v>
      </c>
      <c r="G46" s="120">
        <f t="shared" ca="1" si="11"/>
        <v>59850</v>
      </c>
      <c r="H46" s="120">
        <f t="shared" ca="1" si="11"/>
        <v>59850</v>
      </c>
      <c r="I46" s="120">
        <f t="shared" ca="1" si="11"/>
        <v>69300</v>
      </c>
      <c r="J46" s="120">
        <f t="shared" ca="1" si="11"/>
        <v>74700</v>
      </c>
      <c r="K46" s="120">
        <f t="shared" ca="1" si="11"/>
        <v>59850</v>
      </c>
      <c r="L46" s="120">
        <f t="shared" ca="1" si="11"/>
        <v>59850</v>
      </c>
      <c r="M46" s="120">
        <f t="shared" ca="1" si="11"/>
        <v>69300</v>
      </c>
      <c r="N46" s="120" t="str">
        <f t="shared" ca="1" si="11"/>
        <v>Close</v>
      </c>
      <c r="O46" s="120">
        <f t="shared" ca="1" si="11"/>
        <v>59850</v>
      </c>
      <c r="P46" s="120">
        <f t="shared" ca="1" si="11"/>
        <v>69300</v>
      </c>
      <c r="Q46" s="120">
        <f t="shared" ca="1" si="11"/>
        <v>74700</v>
      </c>
      <c r="R46" s="120">
        <f t="shared" ca="1" si="11"/>
        <v>59850</v>
      </c>
      <c r="S46" s="120">
        <f t="shared" ca="1" si="11"/>
        <v>59850</v>
      </c>
      <c r="T46" s="120">
        <f t="shared" ca="1" si="11"/>
        <v>59850</v>
      </c>
      <c r="U46" s="120" t="str">
        <f t="shared" ca="1" si="11"/>
        <v>Close</v>
      </c>
      <c r="V46" s="120" t="str">
        <f t="shared" ca="1" si="11"/>
        <v>Close</v>
      </c>
      <c r="W46" s="120">
        <f t="shared" ca="1" si="11"/>
        <v>69300</v>
      </c>
      <c r="X46" s="120" t="str">
        <f t="shared" ca="1" si="11"/>
        <v>Close</v>
      </c>
      <c r="Y46" s="120" t="str">
        <f t="shared" ca="1" si="11"/>
        <v>Close</v>
      </c>
      <c r="Z46" s="120">
        <f t="shared" ca="1" si="11"/>
        <v>69300</v>
      </c>
      <c r="AA46" s="120">
        <f t="shared" ca="1" si="11"/>
        <v>59850</v>
      </c>
      <c r="AB46" s="120">
        <f t="shared" ca="1" si="11"/>
        <v>59850</v>
      </c>
      <c r="AC46" s="120">
        <f t="shared" ca="1" si="11"/>
        <v>59850</v>
      </c>
      <c r="AD46" s="120">
        <f t="shared" ca="1" si="11"/>
        <v>69300</v>
      </c>
      <c r="AE46" s="120">
        <f t="shared" ca="1" si="11"/>
        <v>74700</v>
      </c>
      <c r="AF46" s="290"/>
      <c r="AG46" s="290"/>
      <c r="AH46" s="198"/>
    </row>
    <row r="47" spans="1:35" ht="18" hidden="1" thickBot="1" x14ac:dyDescent="0.25">
      <c r="B47" s="320"/>
      <c r="C47" s="209" t="str">
        <f>$B$5&amp;"(単泊)"</f>
        <v>0(単泊)</v>
      </c>
      <c r="D47" s="45" t="str">
        <f>IF(ISBLANK(D$39),"",D$39)</f>
        <v>H</v>
      </c>
      <c r="E47" s="46" t="str">
        <f t="shared" ref="E47:AE47" si="12">IF(ISBLANK(E$39),"",E$39)</f>
        <v>H</v>
      </c>
      <c r="F47" s="46" t="str">
        <f t="shared" si="12"/>
        <v>H</v>
      </c>
      <c r="G47" s="46" t="str">
        <f t="shared" si="12"/>
        <v>H</v>
      </c>
      <c r="H47" s="46" t="str">
        <f t="shared" si="12"/>
        <v>H</v>
      </c>
      <c r="I47" s="46" t="str">
        <f t="shared" si="12"/>
        <v>L</v>
      </c>
      <c r="J47" s="46" t="str">
        <f t="shared" si="12"/>
        <v>N</v>
      </c>
      <c r="K47" s="46" t="str">
        <f t="shared" si="12"/>
        <v>H</v>
      </c>
      <c r="L47" s="46" t="str">
        <f t="shared" si="12"/>
        <v>H</v>
      </c>
      <c r="M47" s="46" t="str">
        <f t="shared" si="12"/>
        <v>L</v>
      </c>
      <c r="N47" s="46" t="str">
        <f t="shared" si="12"/>
        <v>L</v>
      </c>
      <c r="O47" s="46" t="str">
        <f t="shared" si="12"/>
        <v>H</v>
      </c>
      <c r="P47" s="46" t="str">
        <f t="shared" si="12"/>
        <v>L</v>
      </c>
      <c r="Q47" s="46" t="str">
        <f t="shared" si="12"/>
        <v>N</v>
      </c>
      <c r="R47" s="46" t="str">
        <f t="shared" si="12"/>
        <v>H</v>
      </c>
      <c r="S47" s="46" t="str">
        <f t="shared" si="12"/>
        <v>H</v>
      </c>
      <c r="T47" s="46" t="str">
        <f t="shared" si="12"/>
        <v>H</v>
      </c>
      <c r="U47" s="46" t="str">
        <f t="shared" si="12"/>
        <v>H</v>
      </c>
      <c r="V47" s="46" t="str">
        <f t="shared" si="12"/>
        <v>H</v>
      </c>
      <c r="W47" s="46" t="str">
        <f t="shared" si="12"/>
        <v>L</v>
      </c>
      <c r="X47" s="46" t="str">
        <f t="shared" si="12"/>
        <v>N</v>
      </c>
      <c r="Y47" s="46" t="str">
        <f t="shared" si="12"/>
        <v>L</v>
      </c>
      <c r="Z47" s="46" t="str">
        <f t="shared" si="12"/>
        <v>L</v>
      </c>
      <c r="AA47" s="46" t="str">
        <f t="shared" si="12"/>
        <v>H</v>
      </c>
      <c r="AB47" s="46" t="str">
        <f t="shared" si="12"/>
        <v>H</v>
      </c>
      <c r="AC47" s="46" t="str">
        <f t="shared" si="12"/>
        <v>H</v>
      </c>
      <c r="AD47" s="46" t="str">
        <f t="shared" si="12"/>
        <v>L</v>
      </c>
      <c r="AE47" s="46" t="str">
        <f t="shared" si="12"/>
        <v>N</v>
      </c>
      <c r="AF47" s="288"/>
      <c r="AG47" s="288"/>
      <c r="AH47" s="197"/>
      <c r="AI47" s="13"/>
    </row>
    <row r="48" spans="1:35" ht="18" hidden="1" thickBot="1" x14ac:dyDescent="0.25">
      <c r="B48" s="320"/>
      <c r="C48" s="210" t="str">
        <f>$F$1</f>
        <v>WEB割</v>
      </c>
      <c r="D48" s="44">
        <f ca="1">IFERROR(IF(D66=0,"Close",(IFERROR(HLOOKUP(D47,$D$2:$BC$5,4,FALSE),""))),"")</f>
        <v>0</v>
      </c>
      <c r="E48" s="44">
        <f t="shared" ref="E48:AE48" ca="1" si="13">IFERROR(IF(E66=0,"Close",(IFERROR(HLOOKUP(E47,$D$2:$BC$5,4,FALSE),""))),"")</f>
        <v>0</v>
      </c>
      <c r="F48" s="44">
        <f t="shared" ca="1" si="13"/>
        <v>0</v>
      </c>
      <c r="G48" s="44">
        <f t="shared" ca="1" si="13"/>
        <v>0</v>
      </c>
      <c r="H48" s="44">
        <f t="shared" ca="1" si="13"/>
        <v>0</v>
      </c>
      <c r="I48" s="44">
        <f t="shared" ca="1" si="13"/>
        <v>0</v>
      </c>
      <c r="J48" s="44">
        <f t="shared" ca="1" si="13"/>
        <v>0</v>
      </c>
      <c r="K48" s="44">
        <f t="shared" ca="1" si="13"/>
        <v>0</v>
      </c>
      <c r="L48" s="44">
        <f t="shared" ca="1" si="13"/>
        <v>0</v>
      </c>
      <c r="M48" s="44">
        <f t="shared" ca="1" si="13"/>
        <v>0</v>
      </c>
      <c r="N48" s="44">
        <f t="shared" ca="1" si="13"/>
        <v>0</v>
      </c>
      <c r="O48" s="44">
        <f t="shared" ca="1" si="13"/>
        <v>0</v>
      </c>
      <c r="P48" s="44">
        <f t="shared" ca="1" si="13"/>
        <v>0</v>
      </c>
      <c r="Q48" s="44">
        <f t="shared" ca="1" si="13"/>
        <v>0</v>
      </c>
      <c r="R48" s="44">
        <f t="shared" ca="1" si="13"/>
        <v>0</v>
      </c>
      <c r="S48" s="44">
        <f t="shared" ca="1" si="13"/>
        <v>0</v>
      </c>
      <c r="T48" s="44">
        <f t="shared" ca="1" si="13"/>
        <v>0</v>
      </c>
      <c r="U48" s="44">
        <f t="shared" ca="1" si="13"/>
        <v>0</v>
      </c>
      <c r="V48" s="44">
        <f t="shared" ca="1" si="13"/>
        <v>0</v>
      </c>
      <c r="W48" s="44">
        <f t="shared" ca="1" si="13"/>
        <v>0</v>
      </c>
      <c r="X48" s="44">
        <f t="shared" ca="1" si="13"/>
        <v>0</v>
      </c>
      <c r="Y48" s="44">
        <f t="shared" ca="1" si="13"/>
        <v>0</v>
      </c>
      <c r="Z48" s="44">
        <f t="shared" ca="1" si="13"/>
        <v>0</v>
      </c>
      <c r="AA48" s="44">
        <f t="shared" ca="1" si="13"/>
        <v>0</v>
      </c>
      <c r="AB48" s="44">
        <f t="shared" ca="1" si="13"/>
        <v>0</v>
      </c>
      <c r="AC48" s="44">
        <f t="shared" ca="1" si="13"/>
        <v>0</v>
      </c>
      <c r="AD48" s="44">
        <f t="shared" ca="1" si="13"/>
        <v>0</v>
      </c>
      <c r="AE48" s="44">
        <f t="shared" ca="1" si="13"/>
        <v>0</v>
      </c>
      <c r="AF48" s="287"/>
      <c r="AG48" s="287"/>
      <c r="AH48" s="196"/>
      <c r="AI48" s="13"/>
    </row>
    <row r="49" spans="1:41" ht="18" hidden="1" thickBot="1" x14ac:dyDescent="0.25">
      <c r="B49" s="320"/>
      <c r="C49" s="210" t="str">
        <f>$B$5&amp;"(連泊)"</f>
        <v>0(連泊)</v>
      </c>
      <c r="D49" s="45" t="str">
        <f>IF(ISBLANK(D$41),"",D$41)</f>
        <v>H</v>
      </c>
      <c r="E49" s="46" t="str">
        <f t="shared" ref="E49:AE49" si="14">IF(ISBLANK(E$41),"",E$41)</f>
        <v>H</v>
      </c>
      <c r="F49" s="46" t="str">
        <f t="shared" si="14"/>
        <v>H</v>
      </c>
      <c r="G49" s="46" t="str">
        <f t="shared" si="14"/>
        <v>H</v>
      </c>
      <c r="H49" s="46" t="str">
        <f t="shared" si="14"/>
        <v>H</v>
      </c>
      <c r="I49" s="46" t="str">
        <f t="shared" si="14"/>
        <v>L</v>
      </c>
      <c r="J49" s="46" t="str">
        <f t="shared" si="14"/>
        <v>N</v>
      </c>
      <c r="K49" s="46" t="str">
        <f t="shared" si="14"/>
        <v>H</v>
      </c>
      <c r="L49" s="46" t="str">
        <f t="shared" si="14"/>
        <v>H</v>
      </c>
      <c r="M49" s="46" t="str">
        <f t="shared" si="14"/>
        <v>L</v>
      </c>
      <c r="N49" s="46" t="str">
        <f t="shared" si="14"/>
        <v>L</v>
      </c>
      <c r="O49" s="46" t="str">
        <f t="shared" si="14"/>
        <v>H</v>
      </c>
      <c r="P49" s="46" t="str">
        <f t="shared" si="14"/>
        <v>L</v>
      </c>
      <c r="Q49" s="46" t="str">
        <f t="shared" si="14"/>
        <v>N</v>
      </c>
      <c r="R49" s="46" t="str">
        <f t="shared" si="14"/>
        <v>H</v>
      </c>
      <c r="S49" s="46" t="str">
        <f t="shared" si="14"/>
        <v>H</v>
      </c>
      <c r="T49" s="46" t="str">
        <f t="shared" si="14"/>
        <v>H</v>
      </c>
      <c r="U49" s="46" t="str">
        <f t="shared" si="14"/>
        <v>H</v>
      </c>
      <c r="V49" s="46" t="str">
        <f t="shared" si="14"/>
        <v>H</v>
      </c>
      <c r="W49" s="46" t="str">
        <f t="shared" si="14"/>
        <v>L</v>
      </c>
      <c r="X49" s="46" t="str">
        <f t="shared" si="14"/>
        <v>N</v>
      </c>
      <c r="Y49" s="46" t="str">
        <f t="shared" si="14"/>
        <v>L</v>
      </c>
      <c r="Z49" s="46" t="str">
        <f t="shared" si="14"/>
        <v>L</v>
      </c>
      <c r="AA49" s="46" t="str">
        <f t="shared" si="14"/>
        <v>H</v>
      </c>
      <c r="AB49" s="46" t="str">
        <f t="shared" si="14"/>
        <v>H</v>
      </c>
      <c r="AC49" s="46" t="str">
        <f t="shared" si="14"/>
        <v>H</v>
      </c>
      <c r="AD49" s="46" t="str">
        <f t="shared" si="14"/>
        <v>L</v>
      </c>
      <c r="AE49" s="46" t="str">
        <f t="shared" si="14"/>
        <v>N</v>
      </c>
      <c r="AF49" s="288"/>
      <c r="AG49" s="288"/>
      <c r="AH49" s="197"/>
    </row>
    <row r="50" spans="1:41" ht="18" hidden="1" thickBot="1" x14ac:dyDescent="0.25">
      <c r="B50" s="320"/>
      <c r="C50" s="215" t="str">
        <f>$F$10</f>
        <v>連泊</v>
      </c>
      <c r="D50" s="120">
        <f ca="1">IFERROR(IF(D66=0,"Close",(IFERROR(HLOOKUP(D49,$D$11:$BC$14,4,FALSE),""))),"")</f>
        <v>0</v>
      </c>
      <c r="E50" s="120">
        <f t="shared" ref="E50:AE50" ca="1" si="15">IFERROR(IF(E66=0,"Close",(IFERROR(HLOOKUP(E49,$D$11:$BC$14,4,FALSE),""))),"")</f>
        <v>0</v>
      </c>
      <c r="F50" s="120">
        <f t="shared" ca="1" si="15"/>
        <v>0</v>
      </c>
      <c r="G50" s="120">
        <f t="shared" ca="1" si="15"/>
        <v>0</v>
      </c>
      <c r="H50" s="120">
        <f t="shared" ca="1" si="15"/>
        <v>0</v>
      </c>
      <c r="I50" s="120">
        <f t="shared" ca="1" si="15"/>
        <v>0</v>
      </c>
      <c r="J50" s="120">
        <f t="shared" ca="1" si="15"/>
        <v>0</v>
      </c>
      <c r="K50" s="120">
        <f t="shared" ca="1" si="15"/>
        <v>0</v>
      </c>
      <c r="L50" s="120">
        <f t="shared" ca="1" si="15"/>
        <v>0</v>
      </c>
      <c r="M50" s="120">
        <f t="shared" ca="1" si="15"/>
        <v>0</v>
      </c>
      <c r="N50" s="120">
        <f t="shared" ca="1" si="15"/>
        <v>0</v>
      </c>
      <c r="O50" s="120">
        <f t="shared" ca="1" si="15"/>
        <v>0</v>
      </c>
      <c r="P50" s="120">
        <f t="shared" ca="1" si="15"/>
        <v>0</v>
      </c>
      <c r="Q50" s="120">
        <f t="shared" ca="1" si="15"/>
        <v>0</v>
      </c>
      <c r="R50" s="120">
        <f t="shared" ca="1" si="15"/>
        <v>0</v>
      </c>
      <c r="S50" s="120">
        <f t="shared" ca="1" si="15"/>
        <v>0</v>
      </c>
      <c r="T50" s="120">
        <f t="shared" ca="1" si="15"/>
        <v>0</v>
      </c>
      <c r="U50" s="120">
        <f t="shared" ca="1" si="15"/>
        <v>0</v>
      </c>
      <c r="V50" s="120">
        <f t="shared" ca="1" si="15"/>
        <v>0</v>
      </c>
      <c r="W50" s="120">
        <f t="shared" ca="1" si="15"/>
        <v>0</v>
      </c>
      <c r="X50" s="120">
        <f t="shared" ca="1" si="15"/>
        <v>0</v>
      </c>
      <c r="Y50" s="120">
        <f t="shared" ca="1" si="15"/>
        <v>0</v>
      </c>
      <c r="Z50" s="120">
        <f t="shared" ca="1" si="15"/>
        <v>0</v>
      </c>
      <c r="AA50" s="120">
        <f t="shared" ca="1" si="15"/>
        <v>0</v>
      </c>
      <c r="AB50" s="120">
        <f t="shared" ca="1" si="15"/>
        <v>0</v>
      </c>
      <c r="AC50" s="120">
        <f t="shared" ca="1" si="15"/>
        <v>0</v>
      </c>
      <c r="AD50" s="120">
        <f t="shared" ca="1" si="15"/>
        <v>0</v>
      </c>
      <c r="AE50" s="120">
        <f t="shared" ca="1" si="15"/>
        <v>0</v>
      </c>
      <c r="AF50" s="290"/>
      <c r="AG50" s="290"/>
      <c r="AH50" s="198"/>
    </row>
    <row r="51" spans="1:41" ht="18" hidden="1" thickBot="1" x14ac:dyDescent="0.25">
      <c r="B51" s="320"/>
      <c r="C51" s="209" t="str">
        <f>$B$6&amp;"(単泊)"</f>
        <v>0(単泊)</v>
      </c>
      <c r="D51" s="45" t="str">
        <f>IF(ISBLANK(D$39),"",D$39)</f>
        <v>H</v>
      </c>
      <c r="E51" s="46" t="str">
        <f t="shared" ref="E51:AE51" si="16">IF(ISBLANK(E$39),"",E$39)</f>
        <v>H</v>
      </c>
      <c r="F51" s="46" t="str">
        <f t="shared" si="16"/>
        <v>H</v>
      </c>
      <c r="G51" s="46" t="str">
        <f t="shared" si="16"/>
        <v>H</v>
      </c>
      <c r="H51" s="46" t="str">
        <f t="shared" si="16"/>
        <v>H</v>
      </c>
      <c r="I51" s="46" t="str">
        <f t="shared" si="16"/>
        <v>L</v>
      </c>
      <c r="J51" s="46" t="str">
        <f t="shared" si="16"/>
        <v>N</v>
      </c>
      <c r="K51" s="46" t="str">
        <f t="shared" si="16"/>
        <v>H</v>
      </c>
      <c r="L51" s="46" t="str">
        <f t="shared" si="16"/>
        <v>H</v>
      </c>
      <c r="M51" s="46" t="str">
        <f t="shared" si="16"/>
        <v>L</v>
      </c>
      <c r="N51" s="46" t="str">
        <f t="shared" si="16"/>
        <v>L</v>
      </c>
      <c r="O51" s="46" t="str">
        <f t="shared" si="16"/>
        <v>H</v>
      </c>
      <c r="P51" s="46" t="str">
        <f t="shared" si="16"/>
        <v>L</v>
      </c>
      <c r="Q51" s="46" t="str">
        <f t="shared" si="16"/>
        <v>N</v>
      </c>
      <c r="R51" s="46" t="str">
        <f t="shared" si="16"/>
        <v>H</v>
      </c>
      <c r="S51" s="46" t="str">
        <f t="shared" si="16"/>
        <v>H</v>
      </c>
      <c r="T51" s="46" t="str">
        <f t="shared" si="16"/>
        <v>H</v>
      </c>
      <c r="U51" s="46" t="str">
        <f t="shared" si="16"/>
        <v>H</v>
      </c>
      <c r="V51" s="46" t="str">
        <f t="shared" si="16"/>
        <v>H</v>
      </c>
      <c r="W51" s="46" t="str">
        <f t="shared" si="16"/>
        <v>L</v>
      </c>
      <c r="X51" s="46" t="str">
        <f t="shared" si="16"/>
        <v>N</v>
      </c>
      <c r="Y51" s="46" t="str">
        <f t="shared" si="16"/>
        <v>L</v>
      </c>
      <c r="Z51" s="46" t="str">
        <f t="shared" si="16"/>
        <v>L</v>
      </c>
      <c r="AA51" s="46" t="str">
        <f t="shared" si="16"/>
        <v>H</v>
      </c>
      <c r="AB51" s="46" t="str">
        <f t="shared" si="16"/>
        <v>H</v>
      </c>
      <c r="AC51" s="46" t="str">
        <f t="shared" si="16"/>
        <v>H</v>
      </c>
      <c r="AD51" s="46" t="str">
        <f t="shared" si="16"/>
        <v>L</v>
      </c>
      <c r="AE51" s="46" t="str">
        <f t="shared" si="16"/>
        <v>N</v>
      </c>
      <c r="AF51" s="288"/>
      <c r="AG51" s="288"/>
      <c r="AH51" s="197"/>
      <c r="AI51" s="13"/>
    </row>
    <row r="52" spans="1:41" ht="18" hidden="1" thickBot="1" x14ac:dyDescent="0.25">
      <c r="B52" s="320"/>
      <c r="C52" s="210" t="str">
        <f>$F$1</f>
        <v>WEB割</v>
      </c>
      <c r="D52" s="44">
        <f ca="1">IFERROR(IF(D67=0,"Close",(IFERROR(HLOOKUP(D51,$D$2:$BC$6,5,FALSE),""))),"")</f>
        <v>0</v>
      </c>
      <c r="E52" s="44">
        <f t="shared" ref="E52:AE52" ca="1" si="17">IFERROR(IF(E67=0,"Close",(IFERROR(HLOOKUP(E51,$D$2:$BC$6,5,FALSE),""))),"")</f>
        <v>0</v>
      </c>
      <c r="F52" s="44">
        <f t="shared" ca="1" si="17"/>
        <v>0</v>
      </c>
      <c r="G52" s="44">
        <f t="shared" ca="1" si="17"/>
        <v>0</v>
      </c>
      <c r="H52" s="44">
        <f t="shared" ca="1" si="17"/>
        <v>0</v>
      </c>
      <c r="I52" s="44">
        <f t="shared" ca="1" si="17"/>
        <v>0</v>
      </c>
      <c r="J52" s="44">
        <f t="shared" ca="1" si="17"/>
        <v>0</v>
      </c>
      <c r="K52" s="44">
        <f t="shared" ca="1" si="17"/>
        <v>0</v>
      </c>
      <c r="L52" s="44">
        <f t="shared" ca="1" si="17"/>
        <v>0</v>
      </c>
      <c r="M52" s="44">
        <f t="shared" ca="1" si="17"/>
        <v>0</v>
      </c>
      <c r="N52" s="44">
        <f t="shared" ca="1" si="17"/>
        <v>0</v>
      </c>
      <c r="O52" s="44">
        <f t="shared" ca="1" si="17"/>
        <v>0</v>
      </c>
      <c r="P52" s="44">
        <f t="shared" ca="1" si="17"/>
        <v>0</v>
      </c>
      <c r="Q52" s="44">
        <f t="shared" ca="1" si="17"/>
        <v>0</v>
      </c>
      <c r="R52" s="44">
        <f t="shared" ca="1" si="17"/>
        <v>0</v>
      </c>
      <c r="S52" s="44">
        <f t="shared" ca="1" si="17"/>
        <v>0</v>
      </c>
      <c r="T52" s="44">
        <f t="shared" ca="1" si="17"/>
        <v>0</v>
      </c>
      <c r="U52" s="44">
        <f t="shared" ca="1" si="17"/>
        <v>0</v>
      </c>
      <c r="V52" s="44">
        <f t="shared" ca="1" si="17"/>
        <v>0</v>
      </c>
      <c r="W52" s="44">
        <f t="shared" ca="1" si="17"/>
        <v>0</v>
      </c>
      <c r="X52" s="44">
        <f t="shared" ca="1" si="17"/>
        <v>0</v>
      </c>
      <c r="Y52" s="44">
        <f t="shared" ca="1" si="17"/>
        <v>0</v>
      </c>
      <c r="Z52" s="44">
        <f t="shared" ca="1" si="17"/>
        <v>0</v>
      </c>
      <c r="AA52" s="44">
        <f t="shared" ca="1" si="17"/>
        <v>0</v>
      </c>
      <c r="AB52" s="44">
        <f t="shared" ca="1" si="17"/>
        <v>0</v>
      </c>
      <c r="AC52" s="44">
        <f t="shared" ca="1" si="17"/>
        <v>0</v>
      </c>
      <c r="AD52" s="44">
        <f t="shared" ca="1" si="17"/>
        <v>0</v>
      </c>
      <c r="AE52" s="44">
        <f t="shared" ca="1" si="17"/>
        <v>0</v>
      </c>
      <c r="AF52" s="287"/>
      <c r="AG52" s="287"/>
      <c r="AH52" s="196"/>
      <c r="AI52" s="13"/>
    </row>
    <row r="53" spans="1:41" ht="18" hidden="1" thickBot="1" x14ac:dyDescent="0.25">
      <c r="B53" s="320"/>
      <c r="C53" s="210" t="str">
        <f>$B$6&amp;"(連泊)"</f>
        <v>0(連泊)</v>
      </c>
      <c r="D53" s="45" t="str">
        <f>IF(ISBLANK(D$41),"",D$41)</f>
        <v>H</v>
      </c>
      <c r="E53" s="46" t="str">
        <f t="shared" ref="E53:AE53" si="18">IF(ISBLANK(E$41),"",E$41)</f>
        <v>H</v>
      </c>
      <c r="F53" s="46" t="str">
        <f t="shared" si="18"/>
        <v>H</v>
      </c>
      <c r="G53" s="46" t="str">
        <f t="shared" si="18"/>
        <v>H</v>
      </c>
      <c r="H53" s="46" t="str">
        <f t="shared" si="18"/>
        <v>H</v>
      </c>
      <c r="I53" s="46" t="str">
        <f t="shared" si="18"/>
        <v>L</v>
      </c>
      <c r="J53" s="46" t="str">
        <f t="shared" si="18"/>
        <v>N</v>
      </c>
      <c r="K53" s="46" t="str">
        <f t="shared" si="18"/>
        <v>H</v>
      </c>
      <c r="L53" s="46" t="str">
        <f t="shared" si="18"/>
        <v>H</v>
      </c>
      <c r="M53" s="46" t="str">
        <f t="shared" si="18"/>
        <v>L</v>
      </c>
      <c r="N53" s="46" t="str">
        <f t="shared" si="18"/>
        <v>L</v>
      </c>
      <c r="O53" s="46" t="str">
        <f t="shared" si="18"/>
        <v>H</v>
      </c>
      <c r="P53" s="46" t="str">
        <f t="shared" si="18"/>
        <v>L</v>
      </c>
      <c r="Q53" s="46" t="str">
        <f t="shared" si="18"/>
        <v>N</v>
      </c>
      <c r="R53" s="46" t="str">
        <f t="shared" si="18"/>
        <v>H</v>
      </c>
      <c r="S53" s="46" t="str">
        <f t="shared" si="18"/>
        <v>H</v>
      </c>
      <c r="T53" s="46" t="str">
        <f t="shared" si="18"/>
        <v>H</v>
      </c>
      <c r="U53" s="46" t="str">
        <f t="shared" si="18"/>
        <v>H</v>
      </c>
      <c r="V53" s="46" t="str">
        <f t="shared" si="18"/>
        <v>H</v>
      </c>
      <c r="W53" s="46" t="str">
        <f t="shared" si="18"/>
        <v>L</v>
      </c>
      <c r="X53" s="46" t="str">
        <f t="shared" si="18"/>
        <v>N</v>
      </c>
      <c r="Y53" s="46" t="str">
        <f t="shared" si="18"/>
        <v>L</v>
      </c>
      <c r="Z53" s="46" t="str">
        <f t="shared" si="18"/>
        <v>L</v>
      </c>
      <c r="AA53" s="46" t="str">
        <f t="shared" si="18"/>
        <v>H</v>
      </c>
      <c r="AB53" s="46" t="str">
        <f t="shared" si="18"/>
        <v>H</v>
      </c>
      <c r="AC53" s="46" t="str">
        <f t="shared" si="18"/>
        <v>H</v>
      </c>
      <c r="AD53" s="46" t="str">
        <f t="shared" si="18"/>
        <v>L</v>
      </c>
      <c r="AE53" s="46" t="str">
        <f t="shared" si="18"/>
        <v>N</v>
      </c>
      <c r="AF53" s="288"/>
      <c r="AG53" s="288"/>
      <c r="AH53" s="197"/>
    </row>
    <row r="54" spans="1:41" ht="18" hidden="1" thickBot="1" x14ac:dyDescent="0.25">
      <c r="B54" s="320"/>
      <c r="C54" s="215" t="str">
        <f>$F$10</f>
        <v>連泊</v>
      </c>
      <c r="D54" s="122">
        <f ca="1">IFERROR(IF(D67=0,"Close",(IFERROR(HLOOKUP(D53,$D$11:$BC$15,5,FALSE),""))),"")</f>
        <v>0</v>
      </c>
      <c r="E54" s="123">
        <f t="shared" ref="E54:AE54" ca="1" si="19">IFERROR(IF(E67=0,"Close",(IFERROR(HLOOKUP(E53,$D$11:$BC$15,5,FALSE),""))),"")</f>
        <v>0</v>
      </c>
      <c r="F54" s="123">
        <f t="shared" ca="1" si="19"/>
        <v>0</v>
      </c>
      <c r="G54" s="123">
        <f t="shared" ca="1" si="19"/>
        <v>0</v>
      </c>
      <c r="H54" s="123">
        <f t="shared" ca="1" si="19"/>
        <v>0</v>
      </c>
      <c r="I54" s="123">
        <f t="shared" ca="1" si="19"/>
        <v>0</v>
      </c>
      <c r="J54" s="123">
        <f t="shared" ca="1" si="19"/>
        <v>0</v>
      </c>
      <c r="K54" s="123">
        <f t="shared" ca="1" si="19"/>
        <v>0</v>
      </c>
      <c r="L54" s="123">
        <f t="shared" ca="1" si="19"/>
        <v>0</v>
      </c>
      <c r="M54" s="123">
        <f t="shared" ca="1" si="19"/>
        <v>0</v>
      </c>
      <c r="N54" s="123">
        <f t="shared" ca="1" si="19"/>
        <v>0</v>
      </c>
      <c r="O54" s="123">
        <f t="shared" ca="1" si="19"/>
        <v>0</v>
      </c>
      <c r="P54" s="123">
        <f t="shared" ca="1" si="19"/>
        <v>0</v>
      </c>
      <c r="Q54" s="123">
        <f t="shared" ca="1" si="19"/>
        <v>0</v>
      </c>
      <c r="R54" s="123">
        <f t="shared" ca="1" si="19"/>
        <v>0</v>
      </c>
      <c r="S54" s="123">
        <f t="shared" ca="1" si="19"/>
        <v>0</v>
      </c>
      <c r="T54" s="123">
        <f t="shared" ca="1" si="19"/>
        <v>0</v>
      </c>
      <c r="U54" s="123">
        <f t="shared" ca="1" si="19"/>
        <v>0</v>
      </c>
      <c r="V54" s="123">
        <f t="shared" ca="1" si="19"/>
        <v>0</v>
      </c>
      <c r="W54" s="123">
        <f t="shared" ca="1" si="19"/>
        <v>0</v>
      </c>
      <c r="X54" s="123">
        <f t="shared" ca="1" si="19"/>
        <v>0</v>
      </c>
      <c r="Y54" s="123">
        <f t="shared" ca="1" si="19"/>
        <v>0</v>
      </c>
      <c r="Z54" s="123">
        <f t="shared" ca="1" si="19"/>
        <v>0</v>
      </c>
      <c r="AA54" s="123">
        <f t="shared" ca="1" si="19"/>
        <v>0</v>
      </c>
      <c r="AB54" s="123">
        <f t="shared" ca="1" si="19"/>
        <v>0</v>
      </c>
      <c r="AC54" s="123">
        <f t="shared" ca="1" si="19"/>
        <v>0</v>
      </c>
      <c r="AD54" s="123">
        <f t="shared" ca="1" si="19"/>
        <v>0</v>
      </c>
      <c r="AE54" s="123">
        <f t="shared" ca="1" si="19"/>
        <v>0</v>
      </c>
      <c r="AF54" s="289"/>
      <c r="AG54" s="289"/>
      <c r="AH54" s="199"/>
    </row>
    <row r="55" spans="1:41" ht="18" hidden="1" thickBot="1" x14ac:dyDescent="0.25">
      <c r="B55" s="320"/>
      <c r="C55" s="209" t="str">
        <f>$B$7&amp;"(単泊)"</f>
        <v>0(単泊)</v>
      </c>
      <c r="D55" s="45" t="str">
        <f>IF(ISBLANK(D$39),"",D$39)</f>
        <v>H</v>
      </c>
      <c r="E55" s="46" t="str">
        <f t="shared" ref="E55:AE55" si="20">IF(ISBLANK(E$39),"",E$39)</f>
        <v>H</v>
      </c>
      <c r="F55" s="46" t="str">
        <f t="shared" si="20"/>
        <v>H</v>
      </c>
      <c r="G55" s="46" t="str">
        <f t="shared" si="20"/>
        <v>H</v>
      </c>
      <c r="H55" s="46" t="str">
        <f t="shared" si="20"/>
        <v>H</v>
      </c>
      <c r="I55" s="46" t="str">
        <f t="shared" si="20"/>
        <v>L</v>
      </c>
      <c r="J55" s="46" t="str">
        <f t="shared" si="20"/>
        <v>N</v>
      </c>
      <c r="K55" s="46" t="str">
        <f t="shared" si="20"/>
        <v>H</v>
      </c>
      <c r="L55" s="46" t="str">
        <f t="shared" si="20"/>
        <v>H</v>
      </c>
      <c r="M55" s="46" t="str">
        <f t="shared" si="20"/>
        <v>L</v>
      </c>
      <c r="N55" s="46" t="str">
        <f t="shared" si="20"/>
        <v>L</v>
      </c>
      <c r="O55" s="46" t="str">
        <f t="shared" si="20"/>
        <v>H</v>
      </c>
      <c r="P55" s="46" t="str">
        <f t="shared" si="20"/>
        <v>L</v>
      </c>
      <c r="Q55" s="46" t="str">
        <f t="shared" si="20"/>
        <v>N</v>
      </c>
      <c r="R55" s="46" t="str">
        <f t="shared" si="20"/>
        <v>H</v>
      </c>
      <c r="S55" s="46" t="str">
        <f t="shared" si="20"/>
        <v>H</v>
      </c>
      <c r="T55" s="46" t="str">
        <f t="shared" si="20"/>
        <v>H</v>
      </c>
      <c r="U55" s="46" t="str">
        <f t="shared" si="20"/>
        <v>H</v>
      </c>
      <c r="V55" s="46" t="str">
        <f t="shared" si="20"/>
        <v>H</v>
      </c>
      <c r="W55" s="46" t="str">
        <f t="shared" si="20"/>
        <v>L</v>
      </c>
      <c r="X55" s="46" t="str">
        <f t="shared" si="20"/>
        <v>N</v>
      </c>
      <c r="Y55" s="46" t="str">
        <f t="shared" si="20"/>
        <v>L</v>
      </c>
      <c r="Z55" s="46" t="str">
        <f t="shared" si="20"/>
        <v>L</v>
      </c>
      <c r="AA55" s="46" t="str">
        <f t="shared" si="20"/>
        <v>H</v>
      </c>
      <c r="AB55" s="46" t="str">
        <f t="shared" si="20"/>
        <v>H</v>
      </c>
      <c r="AC55" s="46" t="str">
        <f t="shared" si="20"/>
        <v>H</v>
      </c>
      <c r="AD55" s="46" t="str">
        <f t="shared" si="20"/>
        <v>L</v>
      </c>
      <c r="AE55" s="46" t="str">
        <f t="shared" si="20"/>
        <v>N</v>
      </c>
      <c r="AF55" s="288"/>
      <c r="AG55" s="288"/>
      <c r="AH55" s="197"/>
      <c r="AI55" s="13"/>
    </row>
    <row r="56" spans="1:41" ht="18" hidden="1" thickBot="1" x14ac:dyDescent="0.25">
      <c r="B56" s="320"/>
      <c r="C56" s="210" t="str">
        <f>$F$1</f>
        <v>WEB割</v>
      </c>
      <c r="D56" s="44">
        <f ca="1">IFERROR(IF(D68=0,"Close",(IFERROR(HLOOKUP(D55,$D$2:$BC$8,6,FALSE),""))),"")</f>
        <v>0</v>
      </c>
      <c r="E56" s="44">
        <f t="shared" ref="E56:AE56" ca="1" si="21">IFERROR(IF(E68=0,"Close",(IFERROR(HLOOKUP(E55,$D$2:$BC$8,6,FALSE),""))),"")</f>
        <v>0</v>
      </c>
      <c r="F56" s="44">
        <f t="shared" ca="1" si="21"/>
        <v>0</v>
      </c>
      <c r="G56" s="44">
        <f t="shared" ca="1" si="21"/>
        <v>0</v>
      </c>
      <c r="H56" s="44">
        <f t="shared" ca="1" si="21"/>
        <v>0</v>
      </c>
      <c r="I56" s="44">
        <f t="shared" ca="1" si="21"/>
        <v>0</v>
      </c>
      <c r="J56" s="44">
        <f t="shared" ca="1" si="21"/>
        <v>0</v>
      </c>
      <c r="K56" s="44">
        <f t="shared" ca="1" si="21"/>
        <v>0</v>
      </c>
      <c r="L56" s="44">
        <f t="shared" ca="1" si="21"/>
        <v>0</v>
      </c>
      <c r="M56" s="44">
        <f t="shared" ca="1" si="21"/>
        <v>0</v>
      </c>
      <c r="N56" s="44">
        <f t="shared" ca="1" si="21"/>
        <v>0</v>
      </c>
      <c r="O56" s="44">
        <f t="shared" ca="1" si="21"/>
        <v>0</v>
      </c>
      <c r="P56" s="44">
        <f t="shared" ca="1" si="21"/>
        <v>0</v>
      </c>
      <c r="Q56" s="44">
        <f t="shared" ca="1" si="21"/>
        <v>0</v>
      </c>
      <c r="R56" s="44">
        <f t="shared" ca="1" si="21"/>
        <v>0</v>
      </c>
      <c r="S56" s="44">
        <f t="shared" ca="1" si="21"/>
        <v>0</v>
      </c>
      <c r="T56" s="44">
        <f t="shared" ca="1" si="21"/>
        <v>0</v>
      </c>
      <c r="U56" s="44">
        <f t="shared" ca="1" si="21"/>
        <v>0</v>
      </c>
      <c r="V56" s="44">
        <f t="shared" ca="1" si="21"/>
        <v>0</v>
      </c>
      <c r="W56" s="44">
        <f t="shared" ca="1" si="21"/>
        <v>0</v>
      </c>
      <c r="X56" s="44">
        <f t="shared" ca="1" si="21"/>
        <v>0</v>
      </c>
      <c r="Y56" s="44">
        <f t="shared" ca="1" si="21"/>
        <v>0</v>
      </c>
      <c r="Z56" s="44">
        <f t="shared" ca="1" si="21"/>
        <v>0</v>
      </c>
      <c r="AA56" s="44">
        <f t="shared" ca="1" si="21"/>
        <v>0</v>
      </c>
      <c r="AB56" s="44">
        <f t="shared" ca="1" si="21"/>
        <v>0</v>
      </c>
      <c r="AC56" s="44">
        <f t="shared" ca="1" si="21"/>
        <v>0</v>
      </c>
      <c r="AD56" s="44">
        <f t="shared" ca="1" si="21"/>
        <v>0</v>
      </c>
      <c r="AE56" s="44">
        <f t="shared" ca="1" si="21"/>
        <v>0</v>
      </c>
      <c r="AF56" s="287"/>
      <c r="AG56" s="287"/>
      <c r="AH56" s="196"/>
      <c r="AI56" s="13"/>
    </row>
    <row r="57" spans="1:41" ht="18" hidden="1" thickBot="1" x14ac:dyDescent="0.25">
      <c r="B57" s="320"/>
      <c r="C57" s="210" t="str">
        <f>$B$7&amp;"(連泊)"</f>
        <v>0(連泊)</v>
      </c>
      <c r="D57" s="45" t="str">
        <f>IF(ISBLANK(D$41),"",D$41)</f>
        <v>H</v>
      </c>
      <c r="E57" s="46" t="str">
        <f t="shared" ref="E57:AE57" si="22">IF(ISBLANK(E$41),"",E$41)</f>
        <v>H</v>
      </c>
      <c r="F57" s="46" t="str">
        <f t="shared" si="22"/>
        <v>H</v>
      </c>
      <c r="G57" s="46" t="str">
        <f t="shared" si="22"/>
        <v>H</v>
      </c>
      <c r="H57" s="46" t="str">
        <f t="shared" si="22"/>
        <v>H</v>
      </c>
      <c r="I57" s="46" t="str">
        <f t="shared" si="22"/>
        <v>L</v>
      </c>
      <c r="J57" s="46" t="str">
        <f t="shared" si="22"/>
        <v>N</v>
      </c>
      <c r="K57" s="46" t="str">
        <f t="shared" si="22"/>
        <v>H</v>
      </c>
      <c r="L57" s="46" t="str">
        <f t="shared" si="22"/>
        <v>H</v>
      </c>
      <c r="M57" s="46" t="str">
        <f t="shared" si="22"/>
        <v>L</v>
      </c>
      <c r="N57" s="46" t="str">
        <f t="shared" si="22"/>
        <v>L</v>
      </c>
      <c r="O57" s="46" t="str">
        <f t="shared" si="22"/>
        <v>H</v>
      </c>
      <c r="P57" s="46" t="str">
        <f t="shared" si="22"/>
        <v>L</v>
      </c>
      <c r="Q57" s="46" t="str">
        <f t="shared" si="22"/>
        <v>N</v>
      </c>
      <c r="R57" s="46" t="str">
        <f t="shared" si="22"/>
        <v>H</v>
      </c>
      <c r="S57" s="46" t="str">
        <f t="shared" si="22"/>
        <v>H</v>
      </c>
      <c r="T57" s="46" t="str">
        <f t="shared" si="22"/>
        <v>H</v>
      </c>
      <c r="U57" s="46" t="str">
        <f t="shared" si="22"/>
        <v>H</v>
      </c>
      <c r="V57" s="46" t="str">
        <f t="shared" si="22"/>
        <v>H</v>
      </c>
      <c r="W57" s="46" t="str">
        <f t="shared" si="22"/>
        <v>L</v>
      </c>
      <c r="X57" s="46" t="str">
        <f t="shared" si="22"/>
        <v>N</v>
      </c>
      <c r="Y57" s="46" t="str">
        <f t="shared" si="22"/>
        <v>L</v>
      </c>
      <c r="Z57" s="46" t="str">
        <f t="shared" si="22"/>
        <v>L</v>
      </c>
      <c r="AA57" s="46" t="str">
        <f t="shared" si="22"/>
        <v>H</v>
      </c>
      <c r="AB57" s="46" t="str">
        <f t="shared" si="22"/>
        <v>H</v>
      </c>
      <c r="AC57" s="46" t="str">
        <f t="shared" si="22"/>
        <v>H</v>
      </c>
      <c r="AD57" s="46" t="str">
        <f t="shared" si="22"/>
        <v>L</v>
      </c>
      <c r="AE57" s="46" t="str">
        <f t="shared" si="22"/>
        <v>N</v>
      </c>
      <c r="AF57" s="288"/>
      <c r="AG57" s="288"/>
      <c r="AH57" s="197"/>
    </row>
    <row r="58" spans="1:41" ht="18" hidden="1" thickBot="1" x14ac:dyDescent="0.25">
      <c r="B58" s="320"/>
      <c r="C58" s="215" t="str">
        <f>$F$10</f>
        <v>連泊</v>
      </c>
      <c r="D58" s="122">
        <f ca="1">IFERROR(IF(D68=0,"Close",(IFERROR(HLOOKUP(D57,$D$11:$BC$17,6,FALSE),""))),"")</f>
        <v>0</v>
      </c>
      <c r="E58" s="123">
        <f t="shared" ref="E58:AE58" ca="1" si="23">IFERROR(IF(E68=0,"Close",(IFERROR(HLOOKUP(E57,$D$11:$BC$17,6,FALSE),""))),"")</f>
        <v>0</v>
      </c>
      <c r="F58" s="123">
        <f t="shared" ca="1" si="23"/>
        <v>0</v>
      </c>
      <c r="G58" s="123">
        <f t="shared" ca="1" si="23"/>
        <v>0</v>
      </c>
      <c r="H58" s="123">
        <f t="shared" ca="1" si="23"/>
        <v>0</v>
      </c>
      <c r="I58" s="123">
        <f t="shared" ca="1" si="23"/>
        <v>0</v>
      </c>
      <c r="J58" s="123">
        <f t="shared" ca="1" si="23"/>
        <v>0</v>
      </c>
      <c r="K58" s="123">
        <f t="shared" ca="1" si="23"/>
        <v>0</v>
      </c>
      <c r="L58" s="123">
        <f t="shared" ca="1" si="23"/>
        <v>0</v>
      </c>
      <c r="M58" s="123">
        <f t="shared" ca="1" si="23"/>
        <v>0</v>
      </c>
      <c r="N58" s="123">
        <f t="shared" ca="1" si="23"/>
        <v>0</v>
      </c>
      <c r="O58" s="123">
        <f t="shared" ca="1" si="23"/>
        <v>0</v>
      </c>
      <c r="P58" s="123">
        <f t="shared" ca="1" si="23"/>
        <v>0</v>
      </c>
      <c r="Q58" s="123">
        <f t="shared" ca="1" si="23"/>
        <v>0</v>
      </c>
      <c r="R58" s="123">
        <f t="shared" ca="1" si="23"/>
        <v>0</v>
      </c>
      <c r="S58" s="123">
        <f t="shared" ca="1" si="23"/>
        <v>0</v>
      </c>
      <c r="T58" s="123">
        <f t="shared" ca="1" si="23"/>
        <v>0</v>
      </c>
      <c r="U58" s="123">
        <f t="shared" ca="1" si="23"/>
        <v>0</v>
      </c>
      <c r="V58" s="123">
        <f t="shared" ca="1" si="23"/>
        <v>0</v>
      </c>
      <c r="W58" s="123">
        <f t="shared" ca="1" si="23"/>
        <v>0</v>
      </c>
      <c r="X58" s="123">
        <f t="shared" ca="1" si="23"/>
        <v>0</v>
      </c>
      <c r="Y58" s="123">
        <f t="shared" ca="1" si="23"/>
        <v>0</v>
      </c>
      <c r="Z58" s="123">
        <f t="shared" ca="1" si="23"/>
        <v>0</v>
      </c>
      <c r="AA58" s="123">
        <f t="shared" ca="1" si="23"/>
        <v>0</v>
      </c>
      <c r="AB58" s="123">
        <f t="shared" ca="1" si="23"/>
        <v>0</v>
      </c>
      <c r="AC58" s="123">
        <f t="shared" ca="1" si="23"/>
        <v>0</v>
      </c>
      <c r="AD58" s="123">
        <f t="shared" ca="1" si="23"/>
        <v>0</v>
      </c>
      <c r="AE58" s="123">
        <f t="shared" ca="1" si="23"/>
        <v>0</v>
      </c>
      <c r="AF58" s="289"/>
      <c r="AG58" s="289"/>
      <c r="AH58" s="199"/>
    </row>
    <row r="59" spans="1:41" ht="18" hidden="1" thickBot="1" x14ac:dyDescent="0.25">
      <c r="B59" s="320"/>
      <c r="C59" s="209" t="str">
        <f>$B$8&amp;"(単泊)"</f>
        <v>0(単泊)</v>
      </c>
      <c r="D59" s="115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286"/>
      <c r="AG59" s="286"/>
      <c r="AH59" s="195"/>
      <c r="AI59" s="13"/>
    </row>
    <row r="60" spans="1:41" ht="18" hidden="1" thickBot="1" x14ac:dyDescent="0.25">
      <c r="B60" s="320"/>
      <c r="C60" s="210" t="str">
        <f>$F$1</f>
        <v>WEB割</v>
      </c>
      <c r="D60" s="44" t="str">
        <f ca="1">IFERROR(IF(D69=0,"Close",(IFERROR(HLOOKUP(D59,$D$2:$BC$8,7,FALSE),""))),"")</f>
        <v/>
      </c>
      <c r="E60" s="44" t="str">
        <f t="shared" ref="E60:AE60" ca="1" si="24">IFERROR(IF(E69=0,"Close",(IFERROR(HLOOKUP(E59,$D$2:$BC$8,7,FALSE),""))),"")</f>
        <v/>
      </c>
      <c r="F60" s="44" t="str">
        <f t="shared" ca="1" si="24"/>
        <v/>
      </c>
      <c r="G60" s="44" t="str">
        <f t="shared" ca="1" si="24"/>
        <v/>
      </c>
      <c r="H60" s="44" t="str">
        <f t="shared" ca="1" si="24"/>
        <v/>
      </c>
      <c r="I60" s="44" t="str">
        <f t="shared" ca="1" si="24"/>
        <v/>
      </c>
      <c r="J60" s="44" t="str">
        <f t="shared" ca="1" si="24"/>
        <v/>
      </c>
      <c r="K60" s="44" t="str">
        <f t="shared" ca="1" si="24"/>
        <v/>
      </c>
      <c r="L60" s="44" t="str">
        <f t="shared" ca="1" si="24"/>
        <v/>
      </c>
      <c r="M60" s="44" t="str">
        <f t="shared" ca="1" si="24"/>
        <v/>
      </c>
      <c r="N60" s="44" t="str">
        <f t="shared" ca="1" si="24"/>
        <v/>
      </c>
      <c r="O60" s="44" t="str">
        <f t="shared" ca="1" si="24"/>
        <v/>
      </c>
      <c r="P60" s="44" t="str">
        <f t="shared" ca="1" si="24"/>
        <v/>
      </c>
      <c r="Q60" s="44" t="str">
        <f t="shared" ca="1" si="24"/>
        <v/>
      </c>
      <c r="R60" s="44" t="str">
        <f t="shared" ca="1" si="24"/>
        <v/>
      </c>
      <c r="S60" s="44" t="str">
        <f t="shared" ca="1" si="24"/>
        <v/>
      </c>
      <c r="T60" s="44" t="str">
        <f t="shared" ca="1" si="24"/>
        <v/>
      </c>
      <c r="U60" s="44" t="str">
        <f t="shared" ca="1" si="24"/>
        <v/>
      </c>
      <c r="V60" s="44" t="str">
        <f t="shared" ca="1" si="24"/>
        <v/>
      </c>
      <c r="W60" s="44" t="str">
        <f t="shared" ca="1" si="24"/>
        <v/>
      </c>
      <c r="X60" s="44" t="str">
        <f t="shared" ca="1" si="24"/>
        <v/>
      </c>
      <c r="Y60" s="44" t="str">
        <f t="shared" ca="1" si="24"/>
        <v/>
      </c>
      <c r="Z60" s="44" t="str">
        <f t="shared" ca="1" si="24"/>
        <v/>
      </c>
      <c r="AA60" s="44" t="str">
        <f t="shared" ca="1" si="24"/>
        <v/>
      </c>
      <c r="AB60" s="44" t="str">
        <f t="shared" ca="1" si="24"/>
        <v/>
      </c>
      <c r="AC60" s="44" t="str">
        <f t="shared" ca="1" si="24"/>
        <v/>
      </c>
      <c r="AD60" s="44" t="str">
        <f t="shared" ca="1" si="24"/>
        <v/>
      </c>
      <c r="AE60" s="44" t="str">
        <f t="shared" ca="1" si="24"/>
        <v/>
      </c>
      <c r="AF60" s="287"/>
      <c r="AG60" s="287"/>
      <c r="AH60" s="196"/>
      <c r="AI60" s="13"/>
    </row>
    <row r="61" spans="1:41" ht="18" hidden="1" thickBot="1" x14ac:dyDescent="0.25">
      <c r="B61" s="320"/>
      <c r="C61" s="210" t="str">
        <f>$B$8&amp;"(連泊)"</f>
        <v>0(連泊)</v>
      </c>
      <c r="D61" s="45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288"/>
      <c r="AG61" s="288"/>
      <c r="AH61" s="197"/>
    </row>
    <row r="62" spans="1:41" ht="18" hidden="1" thickBot="1" x14ac:dyDescent="0.25">
      <c r="B62" s="320"/>
      <c r="C62" s="216" t="str">
        <f>$F$10</f>
        <v>連泊</v>
      </c>
      <c r="D62" s="122" t="str">
        <f ca="1">IFERROR(IF(D69=0,"Close",(IFERROR(HLOOKUP(D61,$D$11:$BC$17,7,FALSE),""))),"")</f>
        <v/>
      </c>
      <c r="E62" s="123" t="str">
        <f t="shared" ref="E62:AE62" ca="1" si="25">IFERROR(IF(E69=0,"Close",(IFERROR(HLOOKUP(E61,$D$11:$BC$17,7,FALSE),""))),"")</f>
        <v/>
      </c>
      <c r="F62" s="123" t="str">
        <f t="shared" ca="1" si="25"/>
        <v/>
      </c>
      <c r="G62" s="123" t="str">
        <f t="shared" ca="1" si="25"/>
        <v/>
      </c>
      <c r="H62" s="123" t="str">
        <f t="shared" ca="1" si="25"/>
        <v/>
      </c>
      <c r="I62" s="123" t="str">
        <f t="shared" ca="1" si="25"/>
        <v/>
      </c>
      <c r="J62" s="123" t="str">
        <f t="shared" ca="1" si="25"/>
        <v/>
      </c>
      <c r="K62" s="123" t="str">
        <f t="shared" ca="1" si="25"/>
        <v/>
      </c>
      <c r="L62" s="123" t="str">
        <f t="shared" ca="1" si="25"/>
        <v/>
      </c>
      <c r="M62" s="123" t="str">
        <f t="shared" ca="1" si="25"/>
        <v/>
      </c>
      <c r="N62" s="123" t="str">
        <f t="shared" ca="1" si="25"/>
        <v/>
      </c>
      <c r="O62" s="123" t="str">
        <f t="shared" ca="1" si="25"/>
        <v/>
      </c>
      <c r="P62" s="123" t="str">
        <f t="shared" ca="1" si="25"/>
        <v/>
      </c>
      <c r="Q62" s="123" t="str">
        <f t="shared" ca="1" si="25"/>
        <v/>
      </c>
      <c r="R62" s="123" t="str">
        <f t="shared" ca="1" si="25"/>
        <v/>
      </c>
      <c r="S62" s="123" t="str">
        <f t="shared" ca="1" si="25"/>
        <v/>
      </c>
      <c r="T62" s="123" t="str">
        <f t="shared" ca="1" si="25"/>
        <v/>
      </c>
      <c r="U62" s="123" t="str">
        <f t="shared" ca="1" si="25"/>
        <v/>
      </c>
      <c r="V62" s="123" t="str">
        <f t="shared" ca="1" si="25"/>
        <v/>
      </c>
      <c r="W62" s="123" t="str">
        <f t="shared" ca="1" si="25"/>
        <v/>
      </c>
      <c r="X62" s="123" t="str">
        <f t="shared" ca="1" si="25"/>
        <v/>
      </c>
      <c r="Y62" s="123" t="str">
        <f t="shared" ca="1" si="25"/>
        <v/>
      </c>
      <c r="Z62" s="123" t="str">
        <f t="shared" ca="1" si="25"/>
        <v/>
      </c>
      <c r="AA62" s="123" t="str">
        <f t="shared" ca="1" si="25"/>
        <v/>
      </c>
      <c r="AB62" s="123" t="str">
        <f t="shared" ca="1" si="25"/>
        <v/>
      </c>
      <c r="AC62" s="123" t="str">
        <f t="shared" ca="1" si="25"/>
        <v/>
      </c>
      <c r="AD62" s="123" t="str">
        <f t="shared" ca="1" si="25"/>
        <v/>
      </c>
      <c r="AE62" s="123" t="str">
        <f t="shared" ca="1" si="25"/>
        <v/>
      </c>
      <c r="AF62" s="289"/>
      <c r="AG62" s="289"/>
      <c r="AH62" s="199"/>
    </row>
    <row r="63" spans="1:41" x14ac:dyDescent="0.2">
      <c r="B63" s="320"/>
      <c r="C63" s="223" t="s">
        <v>61</v>
      </c>
      <c r="D63" s="224">
        <f ca="1">IFERROR(D77/(D77+D70),0)</f>
        <v>0</v>
      </c>
      <c r="E63" s="224">
        <f t="shared" ref="E63:AE63" ca="1" si="26">IFERROR(E77/(E77+E70),0)</f>
        <v>0.14285714285714285</v>
      </c>
      <c r="F63" s="224">
        <f t="shared" ca="1" si="26"/>
        <v>0.2857142857142857</v>
      </c>
      <c r="G63" s="224">
        <f t="shared" ca="1" si="26"/>
        <v>0.14285714285714285</v>
      </c>
      <c r="H63" s="224">
        <f t="shared" ca="1" si="26"/>
        <v>0.2857142857142857</v>
      </c>
      <c r="I63" s="224">
        <f t="shared" ca="1" si="26"/>
        <v>0.21428571428571427</v>
      </c>
      <c r="J63" s="224">
        <f t="shared" ca="1" si="26"/>
        <v>0.21428571428571427</v>
      </c>
      <c r="K63" s="224">
        <f t="shared" ca="1" si="26"/>
        <v>0.35714285714285715</v>
      </c>
      <c r="L63" s="224">
        <f t="shared" ca="1" si="26"/>
        <v>0.21428571428571427</v>
      </c>
      <c r="M63" s="224">
        <f t="shared" ca="1" si="26"/>
        <v>0</v>
      </c>
      <c r="N63" s="224">
        <f t="shared" ca="1" si="26"/>
        <v>7.1428571428571425E-2</v>
      </c>
      <c r="O63" s="224">
        <f t="shared" ca="1" si="26"/>
        <v>0.21428571428571427</v>
      </c>
      <c r="P63" s="224">
        <f t="shared" ca="1" si="26"/>
        <v>0.21428571428571427</v>
      </c>
      <c r="Q63" s="224">
        <f t="shared" ca="1" si="26"/>
        <v>0.2857142857142857</v>
      </c>
      <c r="R63" s="224">
        <f t="shared" ca="1" si="26"/>
        <v>0.6428571428571429</v>
      </c>
      <c r="S63" s="224">
        <f t="shared" ca="1" si="26"/>
        <v>0.5</v>
      </c>
      <c r="T63" s="224">
        <f t="shared" ca="1" si="26"/>
        <v>0.5714285714285714</v>
      </c>
      <c r="U63" s="224">
        <f t="shared" ca="1" si="26"/>
        <v>0.2857142857142857</v>
      </c>
      <c r="V63" s="224">
        <f t="shared" ca="1" si="26"/>
        <v>0.21428571428571427</v>
      </c>
      <c r="W63" s="224">
        <f t="shared" ca="1" si="26"/>
        <v>0.2857142857142857</v>
      </c>
      <c r="X63" s="224">
        <f t="shared" ca="1" si="26"/>
        <v>0.42857142857142855</v>
      </c>
      <c r="Y63" s="224">
        <f t="shared" ca="1" si="26"/>
        <v>0.2857142857142857</v>
      </c>
      <c r="Z63" s="224">
        <f t="shared" ca="1" si="26"/>
        <v>0</v>
      </c>
      <c r="AA63" s="224">
        <f t="shared" ca="1" si="26"/>
        <v>0</v>
      </c>
      <c r="AB63" s="224">
        <f t="shared" ca="1" si="26"/>
        <v>0</v>
      </c>
      <c r="AC63" s="224">
        <f t="shared" ca="1" si="26"/>
        <v>0</v>
      </c>
      <c r="AD63" s="224">
        <f t="shared" ca="1" si="26"/>
        <v>0.14285714285714285</v>
      </c>
      <c r="AE63" s="224">
        <f t="shared" ca="1" si="26"/>
        <v>0.21428571428571427</v>
      </c>
      <c r="AF63" s="291"/>
      <c r="AG63" s="291"/>
      <c r="AH63" s="230"/>
      <c r="AI63" s="80">
        <f t="shared" ref="AI63" ca="1" si="27">AI77/(AI77+AI70)</f>
        <v>0.22193877551020408</v>
      </c>
      <c r="AJ63" s="4" t="s">
        <v>131</v>
      </c>
      <c r="AL63" s="4" t="s">
        <v>102</v>
      </c>
      <c r="AM63" s="13">
        <v>0</v>
      </c>
    </row>
    <row r="64" spans="1:41" ht="18" customHeight="1" collapsed="1" x14ac:dyDescent="0.2">
      <c r="A64" s="4">
        <v>2</v>
      </c>
      <c r="B64" s="320"/>
      <c r="C64" s="217" t="str">
        <f>B3&amp;"(残室数)"</f>
        <v>ラグジュアリープールヴィラ(残室数)</v>
      </c>
      <c r="D64" s="103">
        <f ca="1">IFERROR(IF(D$19&lt;2,"",VLOOKUP($C64,在庫!$B$4:$SS$16,D$19,0)),"")</f>
        <v>13</v>
      </c>
      <c r="E64" s="104">
        <f ca="1">IFERROR(IF(E$19&lt;2,"",VLOOKUP($C64,在庫!$B$4:$SS$16,E$19,0)),"")</f>
        <v>11</v>
      </c>
      <c r="F64" s="104">
        <f ca="1">IFERROR(IF(F$19&lt;2,"",VLOOKUP($C64,在庫!$B$4:$SS$16,F$19,0)),"")</f>
        <v>9</v>
      </c>
      <c r="G64" s="104">
        <f ca="1">IFERROR(IF(G$19&lt;2,"",VLOOKUP($C64,在庫!$B$4:$SS$16,G$19,0)),"")</f>
        <v>11</v>
      </c>
      <c r="H64" s="104">
        <f ca="1">IFERROR(IF(H$19&lt;2,"",VLOOKUP($C64,在庫!$B$4:$SS$16,H$19,0)),"")</f>
        <v>9</v>
      </c>
      <c r="I64" s="104">
        <f ca="1">IFERROR(IF(I$19&lt;2,"",VLOOKUP($C64,在庫!$B$4:$SS$16,I$19,0)),"")</f>
        <v>10</v>
      </c>
      <c r="J64" s="104">
        <f ca="1">IFERROR(IF(J$19&lt;2,"",VLOOKUP($C64,在庫!$B$4:$SS$16,J$19,0)),"")</f>
        <v>10</v>
      </c>
      <c r="K64" s="104">
        <f ca="1">IFERROR(IF(K$19&lt;2,"",VLOOKUP($C64,在庫!$B$4:$SS$16,K$19,0)),"")</f>
        <v>8</v>
      </c>
      <c r="L64" s="104">
        <f ca="1">IFERROR(IF(L$19&lt;2,"",VLOOKUP($C64,在庫!$B$4:$SS$16,L$19,0)),"")</f>
        <v>10</v>
      </c>
      <c r="M64" s="104">
        <f ca="1">IFERROR(IF(M$19&lt;2,"",VLOOKUP($C64,在庫!$B$4:$SS$16,M$19,0)),"")</f>
        <v>13</v>
      </c>
      <c r="N64" s="104">
        <f ca="1">IFERROR(IF(N$19&lt;2,"",VLOOKUP($C64,在庫!$B$4:$SS$16,N$19,0)),"")</f>
        <v>13</v>
      </c>
      <c r="O64" s="104">
        <f ca="1">IFERROR(IF(O$19&lt;2,"",VLOOKUP($C64,在庫!$B$4:$SS$16,O$19,0)),"")</f>
        <v>10</v>
      </c>
      <c r="P64" s="104">
        <f ca="1">IFERROR(IF(P$19&lt;2,"",VLOOKUP($C64,在庫!$B$4:$SS$16,P$19,0)),"")</f>
        <v>10</v>
      </c>
      <c r="Q64" s="104">
        <f ca="1">IFERROR(IF(Q$19&lt;2,"",VLOOKUP($C64,在庫!$B$4:$SS$16,Q$19,0)),"")</f>
        <v>9</v>
      </c>
      <c r="R64" s="104">
        <f ca="1">IFERROR(IF(R$19&lt;2,"",VLOOKUP($C64,在庫!$B$4:$SS$16,R$19,0)),"")</f>
        <v>4</v>
      </c>
      <c r="S64" s="104">
        <f ca="1">IFERROR(IF(S$19&lt;2,"",VLOOKUP($C64,在庫!$B$4:$SS$16,S$19,0)),"")</f>
        <v>6</v>
      </c>
      <c r="T64" s="104">
        <f ca="1">IFERROR(IF(T$19&lt;2,"",VLOOKUP($C64,在庫!$B$4:$SS$16,T$19,0)),"")</f>
        <v>5</v>
      </c>
      <c r="U64" s="104">
        <f ca="1">IFERROR(IF(U$19&lt;2,"",VLOOKUP($C64,在庫!$B$4:$SS$16,U$19,0)),"")</f>
        <v>10</v>
      </c>
      <c r="V64" s="104">
        <f ca="1">IFERROR(IF(V$19&lt;2,"",VLOOKUP($C64,在庫!$B$4:$SS$16,V$19,0)),"")</f>
        <v>11</v>
      </c>
      <c r="W64" s="104">
        <f ca="1">IFERROR(IF(W$19&lt;2,"",VLOOKUP($C64,在庫!$B$4:$SS$16,W$19,0)),"")</f>
        <v>9</v>
      </c>
      <c r="X64" s="104">
        <f ca="1">IFERROR(IF(X$19&lt;2,"",VLOOKUP($C64,在庫!$B$4:$SS$16,X$19,0)),"")</f>
        <v>8</v>
      </c>
      <c r="Y64" s="104">
        <f ca="1">IFERROR(IF(Y$19&lt;2,"",VLOOKUP($C64,在庫!$B$4:$SS$16,Y$19,0)),"")</f>
        <v>10</v>
      </c>
      <c r="Z64" s="104">
        <f ca="1">IFERROR(IF(Z$19&lt;2,"",VLOOKUP($C64,在庫!$B$4:$SS$16,Z$19,0)),"")</f>
        <v>13</v>
      </c>
      <c r="AA64" s="104">
        <f ca="1">IFERROR(IF(AA$19&lt;2,"",VLOOKUP($C64,在庫!$B$4:$SS$16,AA$19,0)),"")</f>
        <v>13</v>
      </c>
      <c r="AB64" s="104">
        <f ca="1">IFERROR(IF(AB$19&lt;2,"",VLOOKUP($C64,在庫!$B$4:$SS$16,AB$19,0)),"")</f>
        <v>13</v>
      </c>
      <c r="AC64" s="104">
        <f ca="1">IFERROR(IF(AC$19&lt;2,"",VLOOKUP($C64,在庫!$B$4:$SS$16,AC$19,0)),"")</f>
        <v>13</v>
      </c>
      <c r="AD64" s="104">
        <f ca="1">IFERROR(IF(AD$19&lt;2,"",VLOOKUP($C64,在庫!$B$4:$SS$16,AD$19,0)),"")</f>
        <v>11</v>
      </c>
      <c r="AE64" s="104">
        <f ca="1">IFERROR(IF(AE$19&lt;2,"",VLOOKUP($C64,在庫!$B$4:$SS$16,AE$19,0)),"")</f>
        <v>10</v>
      </c>
      <c r="AF64" s="292"/>
      <c r="AG64" s="292"/>
      <c r="AH64" s="200"/>
      <c r="AI64" s="59">
        <f t="shared" ref="AI64:AI70" ca="1" si="28">SUM(D64:AH64)</f>
        <v>282</v>
      </c>
      <c r="AJ64" s="13">
        <f ca="1">IFERROR(AI71/(AI71+AI64),"")</f>
        <v>0.22527472527472528</v>
      </c>
      <c r="AL64" s="4" t="s">
        <v>103</v>
      </c>
      <c r="AM64" s="13">
        <v>0</v>
      </c>
      <c r="AN64" s="4" t="s">
        <v>145</v>
      </c>
      <c r="AO64" s="4" t="s">
        <v>146</v>
      </c>
    </row>
    <row r="65" spans="1:41" ht="18" customHeight="1" x14ac:dyDescent="0.2">
      <c r="B65" s="320"/>
      <c r="C65" s="217" t="str">
        <f t="shared" ref="C65:C69" si="29">B4&amp;"(残室数)"</f>
        <v>with SAUNA(残室数)</v>
      </c>
      <c r="D65" s="103">
        <f ca="1">IFERROR(IF(D$19&lt;2,"",VLOOKUP($C65,在庫!$B$4:$SS$16,D$19,0)),"")</f>
        <v>1</v>
      </c>
      <c r="E65" s="104">
        <f ca="1">IFERROR(IF(E$19&lt;2,"",VLOOKUP($C65,在庫!$B$4:$SS$16,E$19,0)),"")</f>
        <v>1</v>
      </c>
      <c r="F65" s="104">
        <f ca="1">IFERROR(IF(F$19&lt;2,"",VLOOKUP($C65,在庫!$B$4:$SS$16,F$19,0)),"")</f>
        <v>1</v>
      </c>
      <c r="G65" s="104">
        <f ca="1">IFERROR(IF(G$19&lt;2,"",VLOOKUP($C65,在庫!$B$4:$SS$16,G$19,0)),"")</f>
        <v>1</v>
      </c>
      <c r="H65" s="104">
        <f ca="1">IFERROR(IF(H$19&lt;2,"",VLOOKUP($C65,在庫!$B$4:$SS$16,H$19,0)),"")</f>
        <v>1</v>
      </c>
      <c r="I65" s="104">
        <f ca="1">IFERROR(IF(I$19&lt;2,"",VLOOKUP($C65,在庫!$B$4:$SS$16,I$19,0)),"")</f>
        <v>1</v>
      </c>
      <c r="J65" s="104">
        <f ca="1">IFERROR(IF(J$19&lt;2,"",VLOOKUP($C65,在庫!$B$4:$SS$16,J$19,0)),"")</f>
        <v>1</v>
      </c>
      <c r="K65" s="104">
        <f ca="1">IFERROR(IF(K$19&lt;2,"",VLOOKUP($C65,在庫!$B$4:$SS$16,K$19,0)),"")</f>
        <v>1</v>
      </c>
      <c r="L65" s="104">
        <f ca="1">IFERROR(IF(L$19&lt;2,"",VLOOKUP($C65,在庫!$B$4:$SS$16,L$19,0)),"")</f>
        <v>1</v>
      </c>
      <c r="M65" s="104">
        <f ca="1">IFERROR(IF(M$19&lt;2,"",VLOOKUP($C65,在庫!$B$4:$SS$16,M$19,0)),"")</f>
        <v>1</v>
      </c>
      <c r="N65" s="104">
        <f ca="1">IFERROR(IF(N$19&lt;2,"",VLOOKUP($C65,在庫!$B$4:$SS$16,N$19,0)),"")</f>
        <v>0</v>
      </c>
      <c r="O65" s="104">
        <f ca="1">IFERROR(IF(O$19&lt;2,"",VLOOKUP($C65,在庫!$B$4:$SS$16,O$19,0)),"")</f>
        <v>1</v>
      </c>
      <c r="P65" s="104">
        <f ca="1">IFERROR(IF(P$19&lt;2,"",VLOOKUP($C65,在庫!$B$4:$SS$16,P$19,0)),"")</f>
        <v>1</v>
      </c>
      <c r="Q65" s="104">
        <f ca="1">IFERROR(IF(Q$19&lt;2,"",VLOOKUP($C65,在庫!$B$4:$SS$16,Q$19,0)),"")</f>
        <v>1</v>
      </c>
      <c r="R65" s="104">
        <f ca="1">IFERROR(IF(R$19&lt;2,"",VLOOKUP($C65,在庫!$B$4:$SS$16,R$19,0)),"")</f>
        <v>1</v>
      </c>
      <c r="S65" s="104">
        <f ca="1">IFERROR(IF(S$19&lt;2,"",VLOOKUP($C65,在庫!$B$4:$SS$16,S$19,0)),"")</f>
        <v>1</v>
      </c>
      <c r="T65" s="104">
        <f ca="1">IFERROR(IF(T$19&lt;2,"",VLOOKUP($C65,在庫!$B$4:$SS$16,T$19,0)),"")</f>
        <v>1</v>
      </c>
      <c r="U65" s="104">
        <f ca="1">IFERROR(IF(U$19&lt;2,"",VLOOKUP($C65,在庫!$B$4:$SS$16,U$19,0)),"")</f>
        <v>0</v>
      </c>
      <c r="V65" s="104">
        <f ca="1">IFERROR(IF(V$19&lt;2,"",VLOOKUP($C65,在庫!$B$4:$SS$16,V$19,0)),"")</f>
        <v>0</v>
      </c>
      <c r="W65" s="104">
        <f ca="1">IFERROR(IF(W$19&lt;2,"",VLOOKUP($C65,在庫!$B$4:$SS$16,W$19,0)),"")</f>
        <v>1</v>
      </c>
      <c r="X65" s="104">
        <f ca="1">IFERROR(IF(X$19&lt;2,"",VLOOKUP($C65,在庫!$B$4:$SS$16,X$19,0)),"")</f>
        <v>0</v>
      </c>
      <c r="Y65" s="104">
        <f ca="1">IFERROR(IF(Y$19&lt;2,"",VLOOKUP($C65,在庫!$B$4:$SS$16,Y$19,0)),"")</f>
        <v>0</v>
      </c>
      <c r="Z65" s="104">
        <f ca="1">IFERROR(IF(Z$19&lt;2,"",VLOOKUP($C65,在庫!$B$4:$SS$16,Z$19,0)),"")</f>
        <v>1</v>
      </c>
      <c r="AA65" s="104">
        <f ca="1">IFERROR(IF(AA$19&lt;2,"",VLOOKUP($C65,在庫!$B$4:$SS$16,AA$19,0)),"")</f>
        <v>1</v>
      </c>
      <c r="AB65" s="104">
        <f ca="1">IFERROR(IF(AB$19&lt;2,"",VLOOKUP($C65,在庫!$B$4:$SS$16,AB$19,0)),"")</f>
        <v>1</v>
      </c>
      <c r="AC65" s="104">
        <f ca="1">IFERROR(IF(AC$19&lt;2,"",VLOOKUP($C65,在庫!$B$4:$SS$16,AC$19,0)),"")</f>
        <v>1</v>
      </c>
      <c r="AD65" s="104">
        <f ca="1">IFERROR(IF(AD$19&lt;2,"",VLOOKUP($C65,在庫!$B$4:$SS$16,AD$19,0)),"")</f>
        <v>1</v>
      </c>
      <c r="AE65" s="104">
        <f ca="1">IFERROR(IF(AE$19&lt;2,"",VLOOKUP($C65,在庫!$B$4:$SS$16,AE$19,0)),"")</f>
        <v>1</v>
      </c>
      <c r="AF65" s="292"/>
      <c r="AG65" s="292"/>
      <c r="AH65" s="200"/>
      <c r="AI65" s="59">
        <f ca="1">SUM(D65:AH65)</f>
        <v>23</v>
      </c>
      <c r="AJ65" s="13">
        <f ca="1">IFERROR(AI72/(AI72+AI65),"")</f>
        <v>0.17857142857142858</v>
      </c>
      <c r="AL65" s="4" t="s">
        <v>104</v>
      </c>
      <c r="AM65" s="178">
        <v>0</v>
      </c>
      <c r="AN65" s="178">
        <f ca="1">AM65/AI77</f>
        <v>0</v>
      </c>
      <c r="AO65" s="178">
        <f ca="1">IFERROR((AM65/AM64)/(AI77/AM63),0)</f>
        <v>0</v>
      </c>
    </row>
    <row r="66" spans="1:41" ht="18" hidden="1" customHeight="1" x14ac:dyDescent="0.2">
      <c r="B66" s="320"/>
      <c r="C66" s="217" t="str">
        <f t="shared" si="29"/>
        <v>0(残室数)</v>
      </c>
      <c r="D66" s="103" t="str">
        <f ca="1">IFERROR(IF(D$19&lt;2,"",VLOOKUP($C66,在庫!$B$4:$SS$16,D$19,0)),"")</f>
        <v/>
      </c>
      <c r="E66" s="104" t="str">
        <f ca="1">IFERROR(IF(E$19&lt;2,"",VLOOKUP($C66,在庫!$B$4:$SS$16,E$19,0)),"")</f>
        <v/>
      </c>
      <c r="F66" s="104" t="str">
        <f ca="1">IFERROR(IF(F$19&lt;2,"",VLOOKUP($C66,在庫!$B$4:$SS$16,F$19,0)),"")</f>
        <v/>
      </c>
      <c r="G66" s="104" t="str">
        <f ca="1">IFERROR(IF(G$19&lt;2,"",VLOOKUP($C66,在庫!$B$4:$SS$16,G$19,0)),"")</f>
        <v/>
      </c>
      <c r="H66" s="104" t="str">
        <f ca="1">IFERROR(IF(H$19&lt;2,"",VLOOKUP($C66,在庫!$B$4:$SS$16,H$19,0)),"")</f>
        <v/>
      </c>
      <c r="I66" s="104" t="str">
        <f ca="1">IFERROR(IF(I$19&lt;2,"",VLOOKUP($C66,在庫!$B$4:$SS$16,I$19,0)),"")</f>
        <v/>
      </c>
      <c r="J66" s="104" t="str">
        <f ca="1">IFERROR(IF(J$19&lt;2,"",VLOOKUP($C66,在庫!$B$4:$SS$16,J$19,0)),"")</f>
        <v/>
      </c>
      <c r="K66" s="104" t="str">
        <f ca="1">IFERROR(IF(K$19&lt;2,"",VLOOKUP($C66,在庫!$B$4:$SS$16,K$19,0)),"")</f>
        <v/>
      </c>
      <c r="L66" s="104" t="str">
        <f ca="1">IFERROR(IF(L$19&lt;2,"",VLOOKUP($C66,在庫!$B$4:$SS$16,L$19,0)),"")</f>
        <v/>
      </c>
      <c r="M66" s="104" t="str">
        <f ca="1">IFERROR(IF(M$19&lt;2,"",VLOOKUP($C66,在庫!$B$4:$SS$16,M$19,0)),"")</f>
        <v/>
      </c>
      <c r="N66" s="104" t="str">
        <f ca="1">IFERROR(IF(N$19&lt;2,"",VLOOKUP($C66,在庫!$B$4:$SS$16,N$19,0)),"")</f>
        <v/>
      </c>
      <c r="O66" s="104" t="str">
        <f ca="1">IFERROR(IF(O$19&lt;2,"",VLOOKUP($C66,在庫!$B$4:$SS$16,O$19,0)),"")</f>
        <v/>
      </c>
      <c r="P66" s="104" t="str">
        <f ca="1">IFERROR(IF(P$19&lt;2,"",VLOOKUP($C66,在庫!$B$4:$SS$16,P$19,0)),"")</f>
        <v/>
      </c>
      <c r="Q66" s="104" t="str">
        <f ca="1">IFERROR(IF(Q$19&lt;2,"",VLOOKUP($C66,在庫!$B$4:$SS$16,Q$19,0)),"")</f>
        <v/>
      </c>
      <c r="R66" s="104" t="str">
        <f ca="1">IFERROR(IF(R$19&lt;2,"",VLOOKUP($C66,在庫!$B$4:$SS$16,R$19,0)),"")</f>
        <v/>
      </c>
      <c r="S66" s="104" t="str">
        <f ca="1">IFERROR(IF(S$19&lt;2,"",VLOOKUP($C66,在庫!$B$4:$SS$16,S$19,0)),"")</f>
        <v/>
      </c>
      <c r="T66" s="104" t="str">
        <f ca="1">IFERROR(IF(T$19&lt;2,"",VLOOKUP($C66,在庫!$B$4:$SS$16,T$19,0)),"")</f>
        <v/>
      </c>
      <c r="U66" s="104" t="str">
        <f ca="1">IFERROR(IF(U$19&lt;2,"",VLOOKUP($C66,在庫!$B$4:$SS$16,U$19,0)),"")</f>
        <v/>
      </c>
      <c r="V66" s="104" t="str">
        <f ca="1">IFERROR(IF(V$19&lt;2,"",VLOOKUP($C66,在庫!$B$4:$SS$16,V$19,0)),"")</f>
        <v/>
      </c>
      <c r="W66" s="104" t="str">
        <f ca="1">IFERROR(IF(W$19&lt;2,"",VLOOKUP($C66,在庫!$B$4:$SS$16,W$19,0)),"")</f>
        <v/>
      </c>
      <c r="X66" s="104" t="str">
        <f ca="1">IFERROR(IF(X$19&lt;2,"",VLOOKUP($C66,在庫!$B$4:$SS$16,X$19,0)),"")</f>
        <v/>
      </c>
      <c r="Y66" s="104" t="str">
        <f ca="1">IFERROR(IF(Y$19&lt;2,"",VLOOKUP($C66,在庫!$B$4:$SS$16,Y$19,0)),"")</f>
        <v/>
      </c>
      <c r="Z66" s="104" t="str">
        <f ca="1">IFERROR(IF(Z$19&lt;2,"",VLOOKUP($C66,在庫!$B$4:$SS$16,Z$19,0)),"")</f>
        <v/>
      </c>
      <c r="AA66" s="104" t="str">
        <f ca="1">IFERROR(IF(AA$19&lt;2,"",VLOOKUP($C66,在庫!$B$4:$SS$16,AA$19,0)),"")</f>
        <v/>
      </c>
      <c r="AB66" s="104" t="str">
        <f ca="1">IFERROR(IF(AB$19&lt;2,"",VLOOKUP($C66,在庫!$B$4:$SS$16,AB$19,0)),"")</f>
        <v/>
      </c>
      <c r="AC66" s="104" t="str">
        <f ca="1">IFERROR(IF(AC$19&lt;2,"",VLOOKUP($C66,在庫!$B$4:$SS$16,AC$19,0)),"")</f>
        <v/>
      </c>
      <c r="AD66" s="104" t="str">
        <f ca="1">IFERROR(IF(AD$19&lt;2,"",VLOOKUP($C66,在庫!$B$4:$SS$16,AD$19,0)),"")</f>
        <v/>
      </c>
      <c r="AE66" s="104" t="str">
        <f ca="1">IFERROR(IF(AE$19&lt;2,"",VLOOKUP($C66,在庫!$B$4:$SS$16,AE$19,0)),"")</f>
        <v/>
      </c>
      <c r="AF66" s="292"/>
      <c r="AG66" s="292"/>
      <c r="AH66" s="200"/>
      <c r="AI66" s="59">
        <f ca="1">SUM(D66:AH66)</f>
        <v>0</v>
      </c>
      <c r="AJ66" s="13" t="str">
        <f ca="1">IFERROR(AI73/(AI73+AI66),"")</f>
        <v/>
      </c>
    </row>
    <row r="67" spans="1:41" ht="18" hidden="1" customHeight="1" x14ac:dyDescent="0.2">
      <c r="B67" s="320"/>
      <c r="C67" s="217" t="str">
        <f t="shared" si="29"/>
        <v>0(残室数)</v>
      </c>
      <c r="D67" s="103" t="str">
        <f ca="1">IFERROR(IF(D$19&lt;2,"",VLOOKUP($C67,在庫!$B$4:$SS$16,D$19,0)),"")</f>
        <v/>
      </c>
      <c r="E67" s="104" t="str">
        <f ca="1">IFERROR(IF(E$19&lt;2,"",VLOOKUP($C67,在庫!$B$4:$SS$16,E$19,0)),"")</f>
        <v/>
      </c>
      <c r="F67" s="104" t="str">
        <f ca="1">IFERROR(IF(F$19&lt;2,"",VLOOKUP($C67,在庫!$B$4:$SS$16,F$19,0)),"")</f>
        <v/>
      </c>
      <c r="G67" s="104" t="str">
        <f ca="1">IFERROR(IF(G$19&lt;2,"",VLOOKUP($C67,在庫!$B$4:$SS$16,G$19,0)),"")</f>
        <v/>
      </c>
      <c r="H67" s="104" t="str">
        <f ca="1">IFERROR(IF(H$19&lt;2,"",VLOOKUP($C67,在庫!$B$4:$SS$16,H$19,0)),"")</f>
        <v/>
      </c>
      <c r="I67" s="104" t="str">
        <f ca="1">IFERROR(IF(I$19&lt;2,"",VLOOKUP($C67,在庫!$B$4:$SS$16,I$19,0)),"")</f>
        <v/>
      </c>
      <c r="J67" s="104" t="str">
        <f ca="1">IFERROR(IF(J$19&lt;2,"",VLOOKUP($C67,在庫!$B$4:$SS$16,J$19,0)),"")</f>
        <v/>
      </c>
      <c r="K67" s="104" t="str">
        <f ca="1">IFERROR(IF(K$19&lt;2,"",VLOOKUP($C67,在庫!$B$4:$SS$16,K$19,0)),"")</f>
        <v/>
      </c>
      <c r="L67" s="104" t="str">
        <f ca="1">IFERROR(IF(L$19&lt;2,"",VLOOKUP($C67,在庫!$B$4:$SS$16,L$19,0)),"")</f>
        <v/>
      </c>
      <c r="M67" s="104" t="str">
        <f ca="1">IFERROR(IF(M$19&lt;2,"",VLOOKUP($C67,在庫!$B$4:$SS$16,M$19,0)),"")</f>
        <v/>
      </c>
      <c r="N67" s="104" t="str">
        <f ca="1">IFERROR(IF(N$19&lt;2,"",VLOOKUP($C67,在庫!$B$4:$SS$16,N$19,0)),"")</f>
        <v/>
      </c>
      <c r="O67" s="104" t="str">
        <f ca="1">IFERROR(IF(O$19&lt;2,"",VLOOKUP($C67,在庫!$B$4:$SS$16,O$19,0)),"")</f>
        <v/>
      </c>
      <c r="P67" s="104" t="str">
        <f ca="1">IFERROR(IF(P$19&lt;2,"",VLOOKUP($C67,在庫!$B$4:$SS$16,P$19,0)),"")</f>
        <v/>
      </c>
      <c r="Q67" s="104" t="str">
        <f ca="1">IFERROR(IF(Q$19&lt;2,"",VLOOKUP($C67,在庫!$B$4:$SS$16,Q$19,0)),"")</f>
        <v/>
      </c>
      <c r="R67" s="104" t="str">
        <f ca="1">IFERROR(IF(R$19&lt;2,"",VLOOKUP($C67,在庫!$B$4:$SS$16,R$19,0)),"")</f>
        <v/>
      </c>
      <c r="S67" s="104" t="str">
        <f ca="1">IFERROR(IF(S$19&lt;2,"",VLOOKUP($C67,在庫!$B$4:$SS$16,S$19,0)),"")</f>
        <v/>
      </c>
      <c r="T67" s="104" t="str">
        <f ca="1">IFERROR(IF(T$19&lt;2,"",VLOOKUP($C67,在庫!$B$4:$SS$16,T$19,0)),"")</f>
        <v/>
      </c>
      <c r="U67" s="104" t="str">
        <f ca="1">IFERROR(IF(U$19&lt;2,"",VLOOKUP($C67,在庫!$B$4:$SS$16,U$19,0)),"")</f>
        <v/>
      </c>
      <c r="V67" s="104" t="str">
        <f ca="1">IFERROR(IF(V$19&lt;2,"",VLOOKUP($C67,在庫!$B$4:$SS$16,V$19,0)),"")</f>
        <v/>
      </c>
      <c r="W67" s="104" t="str">
        <f ca="1">IFERROR(IF(W$19&lt;2,"",VLOOKUP($C67,在庫!$B$4:$SS$16,W$19,0)),"")</f>
        <v/>
      </c>
      <c r="X67" s="104" t="str">
        <f ca="1">IFERROR(IF(X$19&lt;2,"",VLOOKUP($C67,在庫!$B$4:$SS$16,X$19,0)),"")</f>
        <v/>
      </c>
      <c r="Y67" s="104" t="str">
        <f ca="1">IFERROR(IF(Y$19&lt;2,"",VLOOKUP($C67,在庫!$B$4:$SS$16,Y$19,0)),"")</f>
        <v/>
      </c>
      <c r="Z67" s="104" t="str">
        <f ca="1">IFERROR(IF(Z$19&lt;2,"",VLOOKUP($C67,在庫!$B$4:$SS$16,Z$19,0)),"")</f>
        <v/>
      </c>
      <c r="AA67" s="104" t="str">
        <f ca="1">IFERROR(IF(AA$19&lt;2,"",VLOOKUP($C67,在庫!$B$4:$SS$16,AA$19,0)),"")</f>
        <v/>
      </c>
      <c r="AB67" s="104" t="str">
        <f ca="1">IFERROR(IF(AB$19&lt;2,"",VLOOKUP($C67,在庫!$B$4:$SS$16,AB$19,0)),"")</f>
        <v/>
      </c>
      <c r="AC67" s="104" t="str">
        <f ca="1">IFERROR(IF(AC$19&lt;2,"",VLOOKUP($C67,在庫!$B$4:$SS$16,AC$19,0)),"")</f>
        <v/>
      </c>
      <c r="AD67" s="104" t="str">
        <f ca="1">IFERROR(IF(AD$19&lt;2,"",VLOOKUP($C67,在庫!$B$4:$SS$16,AD$19,0)),"")</f>
        <v/>
      </c>
      <c r="AE67" s="104" t="str">
        <f ca="1">IFERROR(IF(AE$19&lt;2,"",VLOOKUP($C67,在庫!$B$4:$SS$16,AE$19,0)),"")</f>
        <v/>
      </c>
      <c r="AF67" s="292"/>
      <c r="AG67" s="292"/>
      <c r="AH67" s="200"/>
      <c r="AI67" s="59">
        <f t="shared" ca="1" si="28"/>
        <v>0</v>
      </c>
      <c r="AJ67" s="13" t="str">
        <f ca="1">IFERROR(AI74/(AI74+AI67),"")</f>
        <v/>
      </c>
    </row>
    <row r="68" spans="1:41" ht="18" hidden="1" customHeight="1" x14ac:dyDescent="0.2">
      <c r="B68" s="320"/>
      <c r="C68" s="217" t="str">
        <f t="shared" si="29"/>
        <v>0(残室数)</v>
      </c>
      <c r="D68" s="103" t="str">
        <f ca="1">IFERROR(IF(D$19&lt;2,"",VLOOKUP($C68,在庫!$B$4:$SS$16,D$19,0)),"")</f>
        <v/>
      </c>
      <c r="E68" s="104" t="str">
        <f ca="1">IFERROR(IF(E$19&lt;2,"",VLOOKUP($C68,在庫!$B$4:$SS$16,E$19,0)),"")</f>
        <v/>
      </c>
      <c r="F68" s="104" t="str">
        <f ca="1">IFERROR(IF(F$19&lt;2,"",VLOOKUP($C68,在庫!$B$4:$SS$16,F$19,0)),"")</f>
        <v/>
      </c>
      <c r="G68" s="104" t="str">
        <f ca="1">IFERROR(IF(G$19&lt;2,"",VLOOKUP($C68,在庫!$B$4:$SS$16,G$19,0)),"")</f>
        <v/>
      </c>
      <c r="H68" s="104" t="str">
        <f ca="1">IFERROR(IF(H$19&lt;2,"",VLOOKUP($C68,在庫!$B$4:$SS$16,H$19,0)),"")</f>
        <v/>
      </c>
      <c r="I68" s="104" t="str">
        <f ca="1">IFERROR(IF(I$19&lt;2,"",VLOOKUP($C68,在庫!$B$4:$SS$16,I$19,0)),"")</f>
        <v/>
      </c>
      <c r="J68" s="104" t="str">
        <f ca="1">IFERROR(IF(J$19&lt;2,"",VLOOKUP($C68,在庫!$B$4:$SS$16,J$19,0)),"")</f>
        <v/>
      </c>
      <c r="K68" s="104" t="str">
        <f ca="1">IFERROR(IF(K$19&lt;2,"",VLOOKUP($C68,在庫!$B$4:$SS$16,K$19,0)),"")</f>
        <v/>
      </c>
      <c r="L68" s="104" t="str">
        <f ca="1">IFERROR(IF(L$19&lt;2,"",VLOOKUP($C68,在庫!$B$4:$SS$16,L$19,0)),"")</f>
        <v/>
      </c>
      <c r="M68" s="104" t="str">
        <f ca="1">IFERROR(IF(M$19&lt;2,"",VLOOKUP($C68,在庫!$B$4:$SS$16,M$19,0)),"")</f>
        <v/>
      </c>
      <c r="N68" s="104" t="str">
        <f ca="1">IFERROR(IF(N$19&lt;2,"",VLOOKUP($C68,在庫!$B$4:$SS$16,N$19,0)),"")</f>
        <v/>
      </c>
      <c r="O68" s="104" t="str">
        <f ca="1">IFERROR(IF(O$19&lt;2,"",VLOOKUP($C68,在庫!$B$4:$SS$16,O$19,0)),"")</f>
        <v/>
      </c>
      <c r="P68" s="104" t="str">
        <f ca="1">IFERROR(IF(P$19&lt;2,"",VLOOKUP($C68,在庫!$B$4:$SS$16,P$19,0)),"")</f>
        <v/>
      </c>
      <c r="Q68" s="104" t="str">
        <f ca="1">IFERROR(IF(Q$19&lt;2,"",VLOOKUP($C68,在庫!$B$4:$SS$16,Q$19,0)),"")</f>
        <v/>
      </c>
      <c r="R68" s="104" t="str">
        <f ca="1">IFERROR(IF(R$19&lt;2,"",VLOOKUP($C68,在庫!$B$4:$SS$16,R$19,0)),"")</f>
        <v/>
      </c>
      <c r="S68" s="104" t="str">
        <f ca="1">IFERROR(IF(S$19&lt;2,"",VLOOKUP($C68,在庫!$B$4:$SS$16,S$19,0)),"")</f>
        <v/>
      </c>
      <c r="T68" s="104" t="str">
        <f ca="1">IFERROR(IF(T$19&lt;2,"",VLOOKUP($C68,在庫!$B$4:$SS$16,T$19,0)),"")</f>
        <v/>
      </c>
      <c r="U68" s="104" t="str">
        <f ca="1">IFERROR(IF(U$19&lt;2,"",VLOOKUP($C68,在庫!$B$4:$SS$16,U$19,0)),"")</f>
        <v/>
      </c>
      <c r="V68" s="104" t="str">
        <f ca="1">IFERROR(IF(V$19&lt;2,"",VLOOKUP($C68,在庫!$B$4:$SS$16,V$19,0)),"")</f>
        <v/>
      </c>
      <c r="W68" s="104" t="str">
        <f ca="1">IFERROR(IF(W$19&lt;2,"",VLOOKUP($C68,在庫!$B$4:$SS$16,W$19,0)),"")</f>
        <v/>
      </c>
      <c r="X68" s="104" t="str">
        <f ca="1">IFERROR(IF(X$19&lt;2,"",VLOOKUP($C68,在庫!$B$4:$SS$16,X$19,0)),"")</f>
        <v/>
      </c>
      <c r="Y68" s="104" t="str">
        <f ca="1">IFERROR(IF(Y$19&lt;2,"",VLOOKUP($C68,在庫!$B$4:$SS$16,Y$19,0)),"")</f>
        <v/>
      </c>
      <c r="Z68" s="104" t="str">
        <f ca="1">IFERROR(IF(Z$19&lt;2,"",VLOOKUP($C68,在庫!$B$4:$SS$16,Z$19,0)),"")</f>
        <v/>
      </c>
      <c r="AA68" s="104" t="str">
        <f ca="1">IFERROR(IF(AA$19&lt;2,"",VLOOKUP($C68,在庫!$B$4:$SS$16,AA$19,0)),"")</f>
        <v/>
      </c>
      <c r="AB68" s="104" t="str">
        <f ca="1">IFERROR(IF(AB$19&lt;2,"",VLOOKUP($C68,在庫!$B$4:$SS$16,AB$19,0)),"")</f>
        <v/>
      </c>
      <c r="AC68" s="104" t="str">
        <f ca="1">IFERROR(IF(AC$19&lt;2,"",VLOOKUP($C68,在庫!$B$4:$SS$16,AC$19,0)),"")</f>
        <v/>
      </c>
      <c r="AD68" s="104" t="str">
        <f ca="1">IFERROR(IF(AD$19&lt;2,"",VLOOKUP($C68,在庫!$B$4:$SS$16,AD$19,0)),"")</f>
        <v/>
      </c>
      <c r="AE68" s="104" t="str">
        <f ca="1">IFERROR(IF(AE$19&lt;2,"",VLOOKUP($C68,在庫!$B$4:$SS$16,AE$19,0)),"")</f>
        <v/>
      </c>
      <c r="AF68" s="292"/>
      <c r="AG68" s="292"/>
      <c r="AH68" s="200"/>
      <c r="AI68" s="59">
        <f t="shared" ca="1" si="28"/>
        <v>0</v>
      </c>
      <c r="AJ68" s="13" t="str">
        <f ca="1">IFERROR(AI75/(AI75+AI68),"")</f>
        <v/>
      </c>
    </row>
    <row r="69" spans="1:41" ht="18" hidden="1" customHeight="1" x14ac:dyDescent="0.2">
      <c r="A69" s="4">
        <v>7</v>
      </c>
      <c r="B69" s="320"/>
      <c r="C69" s="217" t="str">
        <f t="shared" si="29"/>
        <v>0(残室数)</v>
      </c>
      <c r="D69" s="103" t="str">
        <f ca="1">IFERROR(IF(D$19&lt;2,"",VLOOKUP($C69,在庫!$B$4:$SS$16,D$19,0)),"")</f>
        <v/>
      </c>
      <c r="E69" s="104" t="str">
        <f ca="1">IFERROR(IF(E$19&lt;2,"",VLOOKUP($C69,在庫!$B$4:$SS$16,E$19,0)),"")</f>
        <v/>
      </c>
      <c r="F69" s="104" t="str">
        <f ca="1">IFERROR(IF(F$19&lt;2,"",VLOOKUP($C69,在庫!$B$4:$SS$16,F$19,0)),"")</f>
        <v/>
      </c>
      <c r="G69" s="104" t="str">
        <f ca="1">IFERROR(IF(G$19&lt;2,"",VLOOKUP($C69,在庫!$B$4:$SS$16,G$19,0)),"")</f>
        <v/>
      </c>
      <c r="H69" s="104" t="str">
        <f ca="1">IFERROR(IF(H$19&lt;2,"",VLOOKUP($C69,在庫!$B$4:$SS$16,H$19,0)),"")</f>
        <v/>
      </c>
      <c r="I69" s="104" t="str">
        <f ca="1">IFERROR(IF(I$19&lt;2,"",VLOOKUP($C69,在庫!$B$4:$SS$16,I$19,0)),"")</f>
        <v/>
      </c>
      <c r="J69" s="104" t="str">
        <f ca="1">IFERROR(IF(J$19&lt;2,"",VLOOKUP($C69,在庫!$B$4:$SS$16,J$19,0)),"")</f>
        <v/>
      </c>
      <c r="K69" s="104" t="str">
        <f ca="1">IFERROR(IF(K$19&lt;2,"",VLOOKUP($C69,在庫!$B$4:$SS$16,K$19,0)),"")</f>
        <v/>
      </c>
      <c r="L69" s="104" t="str">
        <f ca="1">IFERROR(IF(L$19&lt;2,"",VLOOKUP($C69,在庫!$B$4:$SS$16,L$19,0)),"")</f>
        <v/>
      </c>
      <c r="M69" s="104" t="str">
        <f ca="1">IFERROR(IF(M$19&lt;2,"",VLOOKUP($C69,在庫!$B$4:$SS$16,M$19,0)),"")</f>
        <v/>
      </c>
      <c r="N69" s="104" t="str">
        <f ca="1">IFERROR(IF(N$19&lt;2,"",VLOOKUP($C69,在庫!$B$4:$SS$16,N$19,0)),"")</f>
        <v/>
      </c>
      <c r="O69" s="104" t="str">
        <f ca="1">IFERROR(IF(O$19&lt;2,"",VLOOKUP($C69,在庫!$B$4:$SS$16,O$19,0)),"")</f>
        <v/>
      </c>
      <c r="P69" s="104" t="str">
        <f ca="1">IFERROR(IF(P$19&lt;2,"",VLOOKUP($C69,在庫!$B$4:$SS$16,P$19,0)),"")</f>
        <v/>
      </c>
      <c r="Q69" s="104" t="str">
        <f ca="1">IFERROR(IF(Q$19&lt;2,"",VLOOKUP($C69,在庫!$B$4:$SS$16,Q$19,0)),"")</f>
        <v/>
      </c>
      <c r="R69" s="104" t="str">
        <f ca="1">IFERROR(IF(R$19&lt;2,"",VLOOKUP($C69,在庫!$B$4:$SS$16,R$19,0)),"")</f>
        <v/>
      </c>
      <c r="S69" s="104" t="str">
        <f ca="1">IFERROR(IF(S$19&lt;2,"",VLOOKUP($C69,在庫!$B$4:$SS$16,S$19,0)),"")</f>
        <v/>
      </c>
      <c r="T69" s="104" t="str">
        <f ca="1">IFERROR(IF(T$19&lt;2,"",VLOOKUP($C69,在庫!$B$4:$SS$16,T$19,0)),"")</f>
        <v/>
      </c>
      <c r="U69" s="104" t="str">
        <f ca="1">IFERROR(IF(U$19&lt;2,"",VLOOKUP($C69,在庫!$B$4:$SS$16,U$19,0)),"")</f>
        <v/>
      </c>
      <c r="V69" s="104" t="str">
        <f ca="1">IFERROR(IF(V$19&lt;2,"",VLOOKUP($C69,在庫!$B$4:$SS$16,V$19,0)),"")</f>
        <v/>
      </c>
      <c r="W69" s="104" t="str">
        <f ca="1">IFERROR(IF(W$19&lt;2,"",VLOOKUP($C69,在庫!$B$4:$SS$16,W$19,0)),"")</f>
        <v/>
      </c>
      <c r="X69" s="104" t="str">
        <f ca="1">IFERROR(IF(X$19&lt;2,"",VLOOKUP($C69,在庫!$B$4:$SS$16,X$19,0)),"")</f>
        <v/>
      </c>
      <c r="Y69" s="104" t="str">
        <f ca="1">IFERROR(IF(Y$19&lt;2,"",VLOOKUP($C69,在庫!$B$4:$SS$16,Y$19,0)),"")</f>
        <v/>
      </c>
      <c r="Z69" s="104" t="str">
        <f ca="1">IFERROR(IF(Z$19&lt;2,"",VLOOKUP($C69,在庫!$B$4:$SS$16,Z$19,0)),"")</f>
        <v/>
      </c>
      <c r="AA69" s="104" t="str">
        <f ca="1">IFERROR(IF(AA$19&lt;2,"",VLOOKUP($C69,在庫!$B$4:$SS$16,AA$19,0)),"")</f>
        <v/>
      </c>
      <c r="AB69" s="104" t="str">
        <f ca="1">IFERROR(IF(AB$19&lt;2,"",VLOOKUP($C69,在庫!$B$4:$SS$16,AB$19,0)),"")</f>
        <v/>
      </c>
      <c r="AC69" s="104" t="str">
        <f ca="1">IFERROR(IF(AC$19&lt;2,"",VLOOKUP($C69,在庫!$B$4:$SS$16,AC$19,0)),"")</f>
        <v/>
      </c>
      <c r="AD69" s="104" t="str">
        <f ca="1">IFERROR(IF(AD$19&lt;2,"",VLOOKUP($C69,在庫!$B$4:$SS$16,AD$19,0)),"")</f>
        <v/>
      </c>
      <c r="AE69" s="104" t="str">
        <f ca="1">IFERROR(IF(AE$19&lt;2,"",VLOOKUP($C69,在庫!$B$4:$SS$16,AE$19,0)),"")</f>
        <v/>
      </c>
      <c r="AF69" s="292"/>
      <c r="AG69" s="292"/>
      <c r="AH69" s="200"/>
      <c r="AI69" s="59">
        <f t="shared" ca="1" si="28"/>
        <v>0</v>
      </c>
      <c r="AJ69" s="13" t="str">
        <f t="shared" ref="AJ69" ca="1" si="30">IFERROR(AI76/(AI76+AI69),"")</f>
        <v/>
      </c>
    </row>
    <row r="70" spans="1:41" collapsed="1" x14ac:dyDescent="0.2">
      <c r="A70" s="4">
        <v>14</v>
      </c>
      <c r="B70" s="320"/>
      <c r="C70" s="217" t="s">
        <v>62</v>
      </c>
      <c r="D70" s="20">
        <f t="shared" ref="D70:AE70" ca="1" si="31">SUM(D64:D69)</f>
        <v>14</v>
      </c>
      <c r="E70" s="19">
        <f t="shared" ca="1" si="31"/>
        <v>12</v>
      </c>
      <c r="F70" s="19">
        <f t="shared" ca="1" si="31"/>
        <v>10</v>
      </c>
      <c r="G70" s="19">
        <f t="shared" ca="1" si="31"/>
        <v>12</v>
      </c>
      <c r="H70" s="19">
        <f t="shared" ca="1" si="31"/>
        <v>10</v>
      </c>
      <c r="I70" s="19">
        <f t="shared" ca="1" si="31"/>
        <v>11</v>
      </c>
      <c r="J70" s="19">
        <f t="shared" ca="1" si="31"/>
        <v>11</v>
      </c>
      <c r="K70" s="19">
        <f t="shared" ca="1" si="31"/>
        <v>9</v>
      </c>
      <c r="L70" s="19">
        <f t="shared" ca="1" si="31"/>
        <v>11</v>
      </c>
      <c r="M70" s="19">
        <f t="shared" ca="1" si="31"/>
        <v>14</v>
      </c>
      <c r="N70" s="19">
        <f t="shared" ca="1" si="31"/>
        <v>13</v>
      </c>
      <c r="O70" s="19">
        <f t="shared" ca="1" si="31"/>
        <v>11</v>
      </c>
      <c r="P70" s="19">
        <f t="shared" ca="1" si="31"/>
        <v>11</v>
      </c>
      <c r="Q70" s="19">
        <f t="shared" ca="1" si="31"/>
        <v>10</v>
      </c>
      <c r="R70" s="19">
        <f t="shared" ca="1" si="31"/>
        <v>5</v>
      </c>
      <c r="S70" s="19">
        <f t="shared" ca="1" si="31"/>
        <v>7</v>
      </c>
      <c r="T70" s="19">
        <f t="shared" ca="1" si="31"/>
        <v>6</v>
      </c>
      <c r="U70" s="19">
        <f t="shared" ca="1" si="31"/>
        <v>10</v>
      </c>
      <c r="V70" s="19">
        <f t="shared" ca="1" si="31"/>
        <v>11</v>
      </c>
      <c r="W70" s="19">
        <f t="shared" ca="1" si="31"/>
        <v>10</v>
      </c>
      <c r="X70" s="19">
        <f t="shared" ca="1" si="31"/>
        <v>8</v>
      </c>
      <c r="Y70" s="19">
        <f t="shared" ca="1" si="31"/>
        <v>10</v>
      </c>
      <c r="Z70" s="19">
        <f t="shared" ca="1" si="31"/>
        <v>14</v>
      </c>
      <c r="AA70" s="19">
        <f t="shared" ca="1" si="31"/>
        <v>14</v>
      </c>
      <c r="AB70" s="19">
        <f t="shared" ca="1" si="31"/>
        <v>14</v>
      </c>
      <c r="AC70" s="19">
        <f t="shared" ca="1" si="31"/>
        <v>14</v>
      </c>
      <c r="AD70" s="19">
        <f t="shared" ca="1" si="31"/>
        <v>12</v>
      </c>
      <c r="AE70" s="19">
        <f t="shared" ca="1" si="31"/>
        <v>11</v>
      </c>
      <c r="AF70" s="293"/>
      <c r="AG70" s="293"/>
      <c r="AH70" s="201"/>
      <c r="AI70" s="59">
        <f t="shared" ca="1" si="28"/>
        <v>305</v>
      </c>
    </row>
    <row r="71" spans="1:41" ht="18" customHeight="1" x14ac:dyDescent="0.2">
      <c r="A71" s="4">
        <v>9</v>
      </c>
      <c r="B71" s="320"/>
      <c r="C71" s="217" t="str">
        <f>B3&amp;"(販売室数)"</f>
        <v>ラグジュアリープールヴィラ(販売室数)</v>
      </c>
      <c r="D71" s="101">
        <f ca="1">IFERROR(IF(D$19&lt;2,"",VLOOKUP($C71,在庫!$B$4:$SS$16,D$19,0)),"")</f>
        <v>0</v>
      </c>
      <c r="E71" s="102">
        <f ca="1">IFERROR(IF(E$19&lt;2,"",VLOOKUP($C71,在庫!$B$4:$SS$16,E$19,0)),"")</f>
        <v>2</v>
      </c>
      <c r="F71" s="102">
        <f ca="1">IFERROR(IF(F$19&lt;2,"",VLOOKUP($C71,在庫!$B$4:$SS$16,F$19,0)),"")</f>
        <v>4</v>
      </c>
      <c r="G71" s="102">
        <f ca="1">IFERROR(IF(G$19&lt;2,"",VLOOKUP($C71,在庫!$B$4:$SS$16,G$19,0)),"")</f>
        <v>2</v>
      </c>
      <c r="H71" s="102">
        <f ca="1">IFERROR(IF(H$19&lt;2,"",VLOOKUP($C71,在庫!$B$4:$SS$16,H$19,0)),"")</f>
        <v>4</v>
      </c>
      <c r="I71" s="102">
        <f ca="1">IFERROR(IF(I$19&lt;2,"",VLOOKUP($C71,在庫!$B$4:$SS$16,I$19,0)),"")</f>
        <v>3</v>
      </c>
      <c r="J71" s="102">
        <f ca="1">IFERROR(IF(J$19&lt;2,"",VLOOKUP($C71,在庫!$B$4:$SS$16,J$19,0)),"")</f>
        <v>3</v>
      </c>
      <c r="K71" s="102">
        <f ca="1">IFERROR(IF(K$19&lt;2,"",VLOOKUP($C71,在庫!$B$4:$SS$16,K$19,0)),"")</f>
        <v>5</v>
      </c>
      <c r="L71" s="102">
        <f ca="1">IFERROR(IF(L$19&lt;2,"",VLOOKUP($C71,在庫!$B$4:$SS$16,L$19,0)),"")</f>
        <v>3</v>
      </c>
      <c r="M71" s="102">
        <f ca="1">IFERROR(IF(M$19&lt;2,"",VLOOKUP($C71,在庫!$B$4:$SS$16,M$19,0)),"")</f>
        <v>0</v>
      </c>
      <c r="N71" s="102">
        <f ca="1">IFERROR(IF(N$19&lt;2,"",VLOOKUP($C71,在庫!$B$4:$SS$16,N$19,0)),"")</f>
        <v>0</v>
      </c>
      <c r="O71" s="102">
        <f ca="1">IFERROR(IF(O$19&lt;2,"",VLOOKUP($C71,在庫!$B$4:$SS$16,O$19,0)),"")</f>
        <v>3</v>
      </c>
      <c r="P71" s="102">
        <f ca="1">IFERROR(IF(P$19&lt;2,"",VLOOKUP($C71,在庫!$B$4:$SS$16,P$19,0)),"")</f>
        <v>3</v>
      </c>
      <c r="Q71" s="102">
        <f ca="1">IFERROR(IF(Q$19&lt;2,"",VLOOKUP($C71,在庫!$B$4:$SS$16,Q$19,0)),"")</f>
        <v>4</v>
      </c>
      <c r="R71" s="102">
        <f ca="1">IFERROR(IF(R$19&lt;2,"",VLOOKUP($C71,在庫!$B$4:$SS$16,R$19,0)),"")</f>
        <v>9</v>
      </c>
      <c r="S71" s="102">
        <f ca="1">IFERROR(IF(S$19&lt;2,"",VLOOKUP($C71,在庫!$B$4:$SS$16,S$19,0)),"")</f>
        <v>7</v>
      </c>
      <c r="T71" s="102">
        <f ca="1">IFERROR(IF(T$19&lt;2,"",VLOOKUP($C71,在庫!$B$4:$SS$16,T$19,0)),"")</f>
        <v>8</v>
      </c>
      <c r="U71" s="102">
        <f ca="1">IFERROR(IF(U$19&lt;2,"",VLOOKUP($C71,在庫!$B$4:$SS$16,U$19,0)),"")</f>
        <v>3</v>
      </c>
      <c r="V71" s="102">
        <f ca="1">IFERROR(IF(V$19&lt;2,"",VLOOKUP($C71,在庫!$B$4:$SS$16,V$19,0)),"")</f>
        <v>2</v>
      </c>
      <c r="W71" s="102">
        <f ca="1">IFERROR(IF(W$19&lt;2,"",VLOOKUP($C71,在庫!$B$4:$SS$16,W$19,0)),"")</f>
        <v>4</v>
      </c>
      <c r="X71" s="102">
        <f ca="1">IFERROR(IF(X$19&lt;2,"",VLOOKUP($C71,在庫!$B$4:$SS$16,X$19,0)),"")</f>
        <v>5</v>
      </c>
      <c r="Y71" s="102">
        <f ca="1">IFERROR(IF(Y$19&lt;2,"",VLOOKUP($C71,在庫!$B$4:$SS$16,Y$19,0)),"")</f>
        <v>3</v>
      </c>
      <c r="Z71" s="102">
        <f ca="1">IFERROR(IF(Z$19&lt;2,"",VLOOKUP($C71,在庫!$B$4:$SS$16,Z$19,0)),"")</f>
        <v>0</v>
      </c>
      <c r="AA71" s="102">
        <f ca="1">IFERROR(IF(AA$19&lt;2,"",VLOOKUP($C71,在庫!$B$4:$SS$16,AA$19,0)),"")</f>
        <v>0</v>
      </c>
      <c r="AB71" s="102">
        <f ca="1">IFERROR(IF(AB$19&lt;2,"",VLOOKUP($C71,在庫!$B$4:$SS$16,AB$19,0)),"")</f>
        <v>0</v>
      </c>
      <c r="AC71" s="102">
        <f ca="1">IFERROR(IF(AC$19&lt;2,"",VLOOKUP($C71,在庫!$B$4:$SS$16,AC$19,0)),"")</f>
        <v>0</v>
      </c>
      <c r="AD71" s="102">
        <f ca="1">IFERROR(IF(AD$19&lt;2,"",VLOOKUP($C71,在庫!$B$4:$SS$16,AD$19,0)),"")</f>
        <v>2</v>
      </c>
      <c r="AE71" s="102">
        <f ca="1">IFERROR(IF(AE$19&lt;2,"",VLOOKUP($C71,在庫!$B$4:$SS$16,AE$19,0)),"")</f>
        <v>3</v>
      </c>
      <c r="AF71" s="294"/>
      <c r="AG71" s="294"/>
      <c r="AH71" s="202"/>
      <c r="AI71" s="59">
        <f ca="1">SUM(D71:AH71)</f>
        <v>82</v>
      </c>
      <c r="AL71" s="4" t="s">
        <v>209</v>
      </c>
      <c r="AM71" s="178">
        <v>7896305</v>
      </c>
    </row>
    <row r="72" spans="1:41" ht="18" customHeight="1" x14ac:dyDescent="0.2">
      <c r="B72" s="320"/>
      <c r="C72" s="217" t="str">
        <f t="shared" ref="C72:C76" si="32">B4&amp;"(販売室数)"</f>
        <v>with SAUNA(販売室数)</v>
      </c>
      <c r="D72" s="101">
        <f ca="1">IFERROR(IF(D$19&lt;2,"",VLOOKUP($C72,在庫!$B$4:$SS$16,D$19,0)),"")</f>
        <v>0</v>
      </c>
      <c r="E72" s="102">
        <f ca="1">IFERROR(IF(E$19&lt;2,"",VLOOKUP($C72,在庫!$B$4:$SS$16,E$19,0)),"")</f>
        <v>0</v>
      </c>
      <c r="F72" s="102">
        <f ca="1">IFERROR(IF(F$19&lt;2,"",VLOOKUP($C72,在庫!$B$4:$SS$16,F$19,0)),"")</f>
        <v>0</v>
      </c>
      <c r="G72" s="102">
        <f ca="1">IFERROR(IF(G$19&lt;2,"",VLOOKUP($C72,在庫!$B$4:$SS$16,G$19,0)),"")</f>
        <v>0</v>
      </c>
      <c r="H72" s="102">
        <f ca="1">IFERROR(IF(H$19&lt;2,"",VLOOKUP($C72,在庫!$B$4:$SS$16,H$19,0)),"")</f>
        <v>0</v>
      </c>
      <c r="I72" s="102">
        <f ca="1">IFERROR(IF(I$19&lt;2,"",VLOOKUP($C72,在庫!$B$4:$SS$16,I$19,0)),"")</f>
        <v>0</v>
      </c>
      <c r="J72" s="102">
        <f ca="1">IFERROR(IF(J$19&lt;2,"",VLOOKUP($C72,在庫!$B$4:$SS$16,J$19,0)),"")</f>
        <v>0</v>
      </c>
      <c r="K72" s="102">
        <f ca="1">IFERROR(IF(K$19&lt;2,"",VLOOKUP($C72,在庫!$B$4:$SS$16,K$19,0)),"")</f>
        <v>0</v>
      </c>
      <c r="L72" s="102">
        <f ca="1">IFERROR(IF(L$19&lt;2,"",VLOOKUP($C72,在庫!$B$4:$SS$16,L$19,0)),"")</f>
        <v>0</v>
      </c>
      <c r="M72" s="102">
        <f ca="1">IFERROR(IF(M$19&lt;2,"",VLOOKUP($C72,在庫!$B$4:$SS$16,M$19,0)),"")</f>
        <v>0</v>
      </c>
      <c r="N72" s="102">
        <f ca="1">IFERROR(IF(N$19&lt;2,"",VLOOKUP($C72,在庫!$B$4:$SS$16,N$19,0)),"")</f>
        <v>1</v>
      </c>
      <c r="O72" s="102">
        <f ca="1">IFERROR(IF(O$19&lt;2,"",VLOOKUP($C72,在庫!$B$4:$SS$16,O$19,0)),"")</f>
        <v>0</v>
      </c>
      <c r="P72" s="102">
        <f ca="1">IFERROR(IF(P$19&lt;2,"",VLOOKUP($C72,在庫!$B$4:$SS$16,P$19,0)),"")</f>
        <v>0</v>
      </c>
      <c r="Q72" s="102">
        <f ca="1">IFERROR(IF(Q$19&lt;2,"",VLOOKUP($C72,在庫!$B$4:$SS$16,Q$19,0)),"")</f>
        <v>0</v>
      </c>
      <c r="R72" s="102">
        <f ca="1">IFERROR(IF(R$19&lt;2,"",VLOOKUP($C72,在庫!$B$4:$SS$16,R$19,0)),"")</f>
        <v>0</v>
      </c>
      <c r="S72" s="102">
        <f ca="1">IFERROR(IF(S$19&lt;2,"",VLOOKUP($C72,在庫!$B$4:$SS$16,S$19,0)),"")</f>
        <v>0</v>
      </c>
      <c r="T72" s="102">
        <f ca="1">IFERROR(IF(T$19&lt;2,"",VLOOKUP($C72,在庫!$B$4:$SS$16,T$19,0)),"")</f>
        <v>0</v>
      </c>
      <c r="U72" s="102">
        <f ca="1">IFERROR(IF(U$19&lt;2,"",VLOOKUP($C72,在庫!$B$4:$SS$16,U$19,0)),"")</f>
        <v>1</v>
      </c>
      <c r="V72" s="102">
        <f ca="1">IFERROR(IF(V$19&lt;2,"",VLOOKUP($C72,在庫!$B$4:$SS$16,V$19,0)),"")</f>
        <v>1</v>
      </c>
      <c r="W72" s="102">
        <f ca="1">IFERROR(IF(W$19&lt;2,"",VLOOKUP($C72,在庫!$B$4:$SS$16,W$19,0)),"")</f>
        <v>0</v>
      </c>
      <c r="X72" s="102">
        <f ca="1">IFERROR(IF(X$19&lt;2,"",VLOOKUP($C72,在庫!$B$4:$SS$16,X$19,0)),"")</f>
        <v>1</v>
      </c>
      <c r="Y72" s="102">
        <f ca="1">IFERROR(IF(Y$19&lt;2,"",VLOOKUP($C72,在庫!$B$4:$SS$16,Y$19,0)),"")</f>
        <v>1</v>
      </c>
      <c r="Z72" s="102">
        <f ca="1">IFERROR(IF(Z$19&lt;2,"",VLOOKUP($C72,在庫!$B$4:$SS$16,Z$19,0)),"")</f>
        <v>0</v>
      </c>
      <c r="AA72" s="102">
        <f ca="1">IFERROR(IF(AA$19&lt;2,"",VLOOKUP($C72,在庫!$B$4:$SS$16,AA$19,0)),"")</f>
        <v>0</v>
      </c>
      <c r="AB72" s="102">
        <f ca="1">IFERROR(IF(AB$19&lt;2,"",VLOOKUP($C72,在庫!$B$4:$SS$16,AB$19,0)),"")</f>
        <v>0</v>
      </c>
      <c r="AC72" s="102">
        <f ca="1">IFERROR(IF(AC$19&lt;2,"",VLOOKUP($C72,在庫!$B$4:$SS$16,AC$19,0)),"")</f>
        <v>0</v>
      </c>
      <c r="AD72" s="102">
        <f ca="1">IFERROR(IF(AD$19&lt;2,"",VLOOKUP($C72,在庫!$B$4:$SS$16,AD$19,0)),"")</f>
        <v>0</v>
      </c>
      <c r="AE72" s="102">
        <f ca="1">IFERROR(IF(AE$19&lt;2,"",VLOOKUP($C72,在庫!$B$4:$SS$16,AE$19,0)),"")</f>
        <v>0</v>
      </c>
      <c r="AF72" s="294"/>
      <c r="AG72" s="294"/>
      <c r="AH72" s="202"/>
      <c r="AI72" s="59">
        <f ca="1">SUM(D72:AH72)</f>
        <v>5</v>
      </c>
      <c r="AL72" s="4" t="s">
        <v>210</v>
      </c>
      <c r="AM72" s="178">
        <v>15000000</v>
      </c>
    </row>
    <row r="73" spans="1:41" ht="18" hidden="1" customHeight="1" x14ac:dyDescent="0.2">
      <c r="B73" s="320"/>
      <c r="C73" s="217" t="str">
        <f t="shared" si="32"/>
        <v>0(販売室数)</v>
      </c>
      <c r="D73" s="101" t="str">
        <f ca="1">IFERROR(IF(D$19&lt;2,"",VLOOKUP($C73,在庫!$B$4:$SS$16,D$19,0)),"")</f>
        <v/>
      </c>
      <c r="E73" s="102" t="str">
        <f ca="1">IFERROR(IF(E$19&lt;2,"",VLOOKUP($C73,在庫!$B$4:$SS$16,E$19,0)),"")</f>
        <v/>
      </c>
      <c r="F73" s="102" t="str">
        <f ca="1">IFERROR(IF(F$19&lt;2,"",VLOOKUP($C73,在庫!$B$4:$SS$16,F$19,0)),"")</f>
        <v/>
      </c>
      <c r="G73" s="102" t="str">
        <f ca="1">IFERROR(IF(G$19&lt;2,"",VLOOKUP($C73,在庫!$B$4:$SS$16,G$19,0)),"")</f>
        <v/>
      </c>
      <c r="H73" s="102" t="str">
        <f ca="1">IFERROR(IF(H$19&lt;2,"",VLOOKUP($C73,在庫!$B$4:$SS$16,H$19,0)),"")</f>
        <v/>
      </c>
      <c r="I73" s="102" t="str">
        <f ca="1">IFERROR(IF(I$19&lt;2,"",VLOOKUP($C73,在庫!$B$4:$SS$16,I$19,0)),"")</f>
        <v/>
      </c>
      <c r="J73" s="102" t="str">
        <f ca="1">IFERROR(IF(J$19&lt;2,"",VLOOKUP($C73,在庫!$B$4:$SS$16,J$19,0)),"")</f>
        <v/>
      </c>
      <c r="K73" s="102" t="str">
        <f ca="1">IFERROR(IF(K$19&lt;2,"",VLOOKUP($C73,在庫!$B$4:$SS$16,K$19,0)),"")</f>
        <v/>
      </c>
      <c r="L73" s="102" t="str">
        <f ca="1">IFERROR(IF(L$19&lt;2,"",VLOOKUP($C73,在庫!$B$4:$SS$16,L$19,0)),"")</f>
        <v/>
      </c>
      <c r="M73" s="102" t="str">
        <f ca="1">IFERROR(IF(M$19&lt;2,"",VLOOKUP($C73,在庫!$B$4:$SS$16,M$19,0)),"")</f>
        <v/>
      </c>
      <c r="N73" s="102" t="str">
        <f ca="1">IFERROR(IF(N$19&lt;2,"",VLOOKUP($C73,在庫!$B$4:$SS$16,N$19,0)),"")</f>
        <v/>
      </c>
      <c r="O73" s="102" t="str">
        <f ca="1">IFERROR(IF(O$19&lt;2,"",VLOOKUP($C73,在庫!$B$4:$SS$16,O$19,0)),"")</f>
        <v/>
      </c>
      <c r="P73" s="102" t="str">
        <f ca="1">IFERROR(IF(P$19&lt;2,"",VLOOKUP($C73,在庫!$B$4:$SS$16,P$19,0)),"")</f>
        <v/>
      </c>
      <c r="Q73" s="102" t="str">
        <f ca="1">IFERROR(IF(Q$19&lt;2,"",VLOOKUP($C73,在庫!$B$4:$SS$16,Q$19,0)),"")</f>
        <v/>
      </c>
      <c r="R73" s="102" t="str">
        <f ca="1">IFERROR(IF(R$19&lt;2,"",VLOOKUP($C73,在庫!$B$4:$SS$16,R$19,0)),"")</f>
        <v/>
      </c>
      <c r="S73" s="102" t="str">
        <f ca="1">IFERROR(IF(S$19&lt;2,"",VLOOKUP($C73,在庫!$B$4:$SS$16,S$19,0)),"")</f>
        <v/>
      </c>
      <c r="T73" s="102" t="str">
        <f ca="1">IFERROR(IF(T$19&lt;2,"",VLOOKUP($C73,在庫!$B$4:$SS$16,T$19,0)),"")</f>
        <v/>
      </c>
      <c r="U73" s="102" t="str">
        <f ca="1">IFERROR(IF(U$19&lt;2,"",VLOOKUP($C73,在庫!$B$4:$SS$16,U$19,0)),"")</f>
        <v/>
      </c>
      <c r="V73" s="102" t="str">
        <f ca="1">IFERROR(IF(V$19&lt;2,"",VLOOKUP($C73,在庫!$B$4:$SS$16,V$19,0)),"")</f>
        <v/>
      </c>
      <c r="W73" s="102" t="str">
        <f ca="1">IFERROR(IF(W$19&lt;2,"",VLOOKUP($C73,在庫!$B$4:$SS$16,W$19,0)),"")</f>
        <v/>
      </c>
      <c r="X73" s="102" t="str">
        <f ca="1">IFERROR(IF(X$19&lt;2,"",VLOOKUP($C73,在庫!$B$4:$SS$16,X$19,0)),"")</f>
        <v/>
      </c>
      <c r="Y73" s="102" t="str">
        <f ca="1">IFERROR(IF(Y$19&lt;2,"",VLOOKUP($C73,在庫!$B$4:$SS$16,Y$19,0)),"")</f>
        <v/>
      </c>
      <c r="Z73" s="102" t="str">
        <f ca="1">IFERROR(IF(Z$19&lt;2,"",VLOOKUP($C73,在庫!$B$4:$SS$16,Z$19,0)),"")</f>
        <v/>
      </c>
      <c r="AA73" s="102" t="str">
        <f ca="1">IFERROR(IF(AA$19&lt;2,"",VLOOKUP($C73,在庫!$B$4:$SS$16,AA$19,0)),"")</f>
        <v/>
      </c>
      <c r="AB73" s="102" t="str">
        <f ca="1">IFERROR(IF(AB$19&lt;2,"",VLOOKUP($C73,在庫!$B$4:$SS$16,AB$19,0)),"")</f>
        <v/>
      </c>
      <c r="AC73" s="102" t="str">
        <f ca="1">IFERROR(IF(AC$19&lt;2,"",VLOOKUP($C73,在庫!$B$4:$SS$16,AC$19,0)),"")</f>
        <v/>
      </c>
      <c r="AD73" s="102" t="str">
        <f ca="1">IFERROR(IF(AD$19&lt;2,"",VLOOKUP($C73,在庫!$B$4:$SS$16,AD$19,0)),"")</f>
        <v/>
      </c>
      <c r="AE73" s="102" t="str">
        <f ca="1">IFERROR(IF(AE$19&lt;2,"",VLOOKUP($C73,在庫!$B$4:$SS$16,AE$19,0)),"")</f>
        <v/>
      </c>
      <c r="AF73" s="294"/>
      <c r="AG73" s="294"/>
      <c r="AH73" s="202"/>
      <c r="AI73" s="59">
        <f ca="1">SUM(D73:AH73)</f>
        <v>0</v>
      </c>
      <c r="AM73" s="178"/>
    </row>
    <row r="74" spans="1:41" ht="18" hidden="1" customHeight="1" x14ac:dyDescent="0.2">
      <c r="B74" s="320"/>
      <c r="C74" s="217" t="str">
        <f t="shared" si="32"/>
        <v>0(販売室数)</v>
      </c>
      <c r="D74" s="101" t="str">
        <f ca="1">IFERROR(IF(D$19&lt;2,"",VLOOKUP($C74,在庫!$B$4:$SS$16,D$19,0)),"")</f>
        <v/>
      </c>
      <c r="E74" s="102" t="str">
        <f ca="1">IFERROR(IF(E$19&lt;2,"",VLOOKUP($C74,在庫!$B$4:$SS$16,E$19,0)),"")</f>
        <v/>
      </c>
      <c r="F74" s="102" t="str">
        <f ca="1">IFERROR(IF(F$19&lt;2,"",VLOOKUP($C74,在庫!$B$4:$SS$16,F$19,0)),"")</f>
        <v/>
      </c>
      <c r="G74" s="102" t="str">
        <f ca="1">IFERROR(IF(G$19&lt;2,"",VLOOKUP($C74,在庫!$B$4:$SS$16,G$19,0)),"")</f>
        <v/>
      </c>
      <c r="H74" s="102" t="str">
        <f ca="1">IFERROR(IF(H$19&lt;2,"",VLOOKUP($C74,在庫!$B$4:$SS$16,H$19,0)),"")</f>
        <v/>
      </c>
      <c r="I74" s="102" t="str">
        <f ca="1">IFERROR(IF(I$19&lt;2,"",VLOOKUP($C74,在庫!$B$4:$SS$16,I$19,0)),"")</f>
        <v/>
      </c>
      <c r="J74" s="102" t="str">
        <f ca="1">IFERROR(IF(J$19&lt;2,"",VLOOKUP($C74,在庫!$B$4:$SS$16,J$19,0)),"")</f>
        <v/>
      </c>
      <c r="K74" s="102" t="str">
        <f ca="1">IFERROR(IF(K$19&lt;2,"",VLOOKUP($C74,在庫!$B$4:$SS$16,K$19,0)),"")</f>
        <v/>
      </c>
      <c r="L74" s="102" t="str">
        <f ca="1">IFERROR(IF(L$19&lt;2,"",VLOOKUP($C74,在庫!$B$4:$SS$16,L$19,0)),"")</f>
        <v/>
      </c>
      <c r="M74" s="102" t="str">
        <f ca="1">IFERROR(IF(M$19&lt;2,"",VLOOKUP($C74,在庫!$B$4:$SS$16,M$19,0)),"")</f>
        <v/>
      </c>
      <c r="N74" s="102" t="str">
        <f ca="1">IFERROR(IF(N$19&lt;2,"",VLOOKUP($C74,在庫!$B$4:$SS$16,N$19,0)),"")</f>
        <v/>
      </c>
      <c r="O74" s="102" t="str">
        <f ca="1">IFERROR(IF(O$19&lt;2,"",VLOOKUP($C74,在庫!$B$4:$SS$16,O$19,0)),"")</f>
        <v/>
      </c>
      <c r="P74" s="102" t="str">
        <f ca="1">IFERROR(IF(P$19&lt;2,"",VLOOKUP($C74,在庫!$B$4:$SS$16,P$19,0)),"")</f>
        <v/>
      </c>
      <c r="Q74" s="102" t="str">
        <f ca="1">IFERROR(IF(Q$19&lt;2,"",VLOOKUP($C74,在庫!$B$4:$SS$16,Q$19,0)),"")</f>
        <v/>
      </c>
      <c r="R74" s="102" t="str">
        <f ca="1">IFERROR(IF(R$19&lt;2,"",VLOOKUP($C74,在庫!$B$4:$SS$16,R$19,0)),"")</f>
        <v/>
      </c>
      <c r="S74" s="102" t="str">
        <f ca="1">IFERROR(IF(S$19&lt;2,"",VLOOKUP($C74,在庫!$B$4:$SS$16,S$19,0)),"")</f>
        <v/>
      </c>
      <c r="T74" s="102" t="str">
        <f ca="1">IFERROR(IF(T$19&lt;2,"",VLOOKUP($C74,在庫!$B$4:$SS$16,T$19,0)),"")</f>
        <v/>
      </c>
      <c r="U74" s="102" t="str">
        <f ca="1">IFERROR(IF(U$19&lt;2,"",VLOOKUP($C74,在庫!$B$4:$SS$16,U$19,0)),"")</f>
        <v/>
      </c>
      <c r="V74" s="102" t="str">
        <f ca="1">IFERROR(IF(V$19&lt;2,"",VLOOKUP($C74,在庫!$B$4:$SS$16,V$19,0)),"")</f>
        <v/>
      </c>
      <c r="W74" s="102" t="str">
        <f ca="1">IFERROR(IF(W$19&lt;2,"",VLOOKUP($C74,在庫!$B$4:$SS$16,W$19,0)),"")</f>
        <v/>
      </c>
      <c r="X74" s="102" t="str">
        <f ca="1">IFERROR(IF(X$19&lt;2,"",VLOOKUP($C74,在庫!$B$4:$SS$16,X$19,0)),"")</f>
        <v/>
      </c>
      <c r="Y74" s="102" t="str">
        <f ca="1">IFERROR(IF(Y$19&lt;2,"",VLOOKUP($C74,在庫!$B$4:$SS$16,Y$19,0)),"")</f>
        <v/>
      </c>
      <c r="Z74" s="102" t="str">
        <f ca="1">IFERROR(IF(Z$19&lt;2,"",VLOOKUP($C74,在庫!$B$4:$SS$16,Z$19,0)),"")</f>
        <v/>
      </c>
      <c r="AA74" s="102" t="str">
        <f ca="1">IFERROR(IF(AA$19&lt;2,"",VLOOKUP($C74,在庫!$B$4:$SS$16,AA$19,0)),"")</f>
        <v/>
      </c>
      <c r="AB74" s="102" t="str">
        <f ca="1">IFERROR(IF(AB$19&lt;2,"",VLOOKUP($C74,在庫!$B$4:$SS$16,AB$19,0)),"")</f>
        <v/>
      </c>
      <c r="AC74" s="102" t="str">
        <f ca="1">IFERROR(IF(AC$19&lt;2,"",VLOOKUP($C74,在庫!$B$4:$SS$16,AC$19,0)),"")</f>
        <v/>
      </c>
      <c r="AD74" s="102" t="str">
        <f ca="1">IFERROR(IF(AD$19&lt;2,"",VLOOKUP($C74,在庫!$B$4:$SS$16,AD$19,0)),"")</f>
        <v/>
      </c>
      <c r="AE74" s="102" t="str">
        <f ca="1">IFERROR(IF(AE$19&lt;2,"",VLOOKUP($C74,在庫!$B$4:$SS$16,AE$19,0)),"")</f>
        <v/>
      </c>
      <c r="AF74" s="294"/>
      <c r="AG74" s="294"/>
      <c r="AH74" s="202"/>
      <c r="AI74" s="59">
        <f t="shared" ref="AI74:AI78" ca="1" si="33">SUM(D74:AH74)</f>
        <v>0</v>
      </c>
      <c r="AM74" s="178"/>
    </row>
    <row r="75" spans="1:41" ht="18" hidden="1" customHeight="1" x14ac:dyDescent="0.2">
      <c r="B75" s="320"/>
      <c r="C75" s="217" t="str">
        <f t="shared" si="32"/>
        <v>0(販売室数)</v>
      </c>
      <c r="D75" s="101" t="str">
        <f ca="1">IFERROR(IF(D$19&lt;2,"",VLOOKUP($C75,在庫!$B$4:$SS$16,D$19,0)),"")</f>
        <v/>
      </c>
      <c r="E75" s="102" t="str">
        <f ca="1">IFERROR(IF(E$19&lt;2,"",VLOOKUP($C75,在庫!$B$4:$SS$16,E$19,0)),"")</f>
        <v/>
      </c>
      <c r="F75" s="102" t="str">
        <f ca="1">IFERROR(IF(F$19&lt;2,"",VLOOKUP($C75,在庫!$B$4:$SS$16,F$19,0)),"")</f>
        <v/>
      </c>
      <c r="G75" s="102" t="str">
        <f ca="1">IFERROR(IF(G$19&lt;2,"",VLOOKUP($C75,在庫!$B$4:$SS$16,G$19,0)),"")</f>
        <v/>
      </c>
      <c r="H75" s="102" t="str">
        <f ca="1">IFERROR(IF(H$19&lt;2,"",VLOOKUP($C75,在庫!$B$4:$SS$16,H$19,0)),"")</f>
        <v/>
      </c>
      <c r="I75" s="102" t="str">
        <f ca="1">IFERROR(IF(I$19&lt;2,"",VLOOKUP($C75,在庫!$B$4:$SS$16,I$19,0)),"")</f>
        <v/>
      </c>
      <c r="J75" s="102" t="str">
        <f ca="1">IFERROR(IF(J$19&lt;2,"",VLOOKUP($C75,在庫!$B$4:$SS$16,J$19,0)),"")</f>
        <v/>
      </c>
      <c r="K75" s="102" t="str">
        <f ca="1">IFERROR(IF(K$19&lt;2,"",VLOOKUP($C75,在庫!$B$4:$SS$16,K$19,0)),"")</f>
        <v/>
      </c>
      <c r="L75" s="102" t="str">
        <f ca="1">IFERROR(IF(L$19&lt;2,"",VLOOKUP($C75,在庫!$B$4:$SS$16,L$19,0)),"")</f>
        <v/>
      </c>
      <c r="M75" s="102" t="str">
        <f ca="1">IFERROR(IF(M$19&lt;2,"",VLOOKUP($C75,在庫!$B$4:$SS$16,M$19,0)),"")</f>
        <v/>
      </c>
      <c r="N75" s="102" t="str">
        <f ca="1">IFERROR(IF(N$19&lt;2,"",VLOOKUP($C75,在庫!$B$4:$SS$16,N$19,0)),"")</f>
        <v/>
      </c>
      <c r="O75" s="102" t="str">
        <f ca="1">IFERROR(IF(O$19&lt;2,"",VLOOKUP($C75,在庫!$B$4:$SS$16,O$19,0)),"")</f>
        <v/>
      </c>
      <c r="P75" s="102" t="str">
        <f ca="1">IFERROR(IF(P$19&lt;2,"",VLOOKUP($C75,在庫!$B$4:$SS$16,P$19,0)),"")</f>
        <v/>
      </c>
      <c r="Q75" s="102" t="str">
        <f ca="1">IFERROR(IF(Q$19&lt;2,"",VLOOKUP($C75,在庫!$B$4:$SS$16,Q$19,0)),"")</f>
        <v/>
      </c>
      <c r="R75" s="102" t="str">
        <f ca="1">IFERROR(IF(R$19&lt;2,"",VLOOKUP($C75,在庫!$B$4:$SS$16,R$19,0)),"")</f>
        <v/>
      </c>
      <c r="S75" s="102" t="str">
        <f ca="1">IFERROR(IF(S$19&lt;2,"",VLOOKUP($C75,在庫!$B$4:$SS$16,S$19,0)),"")</f>
        <v/>
      </c>
      <c r="T75" s="102" t="str">
        <f ca="1">IFERROR(IF(T$19&lt;2,"",VLOOKUP($C75,在庫!$B$4:$SS$16,T$19,0)),"")</f>
        <v/>
      </c>
      <c r="U75" s="102" t="str">
        <f ca="1">IFERROR(IF(U$19&lt;2,"",VLOOKUP($C75,在庫!$B$4:$SS$16,U$19,0)),"")</f>
        <v/>
      </c>
      <c r="V75" s="102" t="str">
        <f ca="1">IFERROR(IF(V$19&lt;2,"",VLOOKUP($C75,在庫!$B$4:$SS$16,V$19,0)),"")</f>
        <v/>
      </c>
      <c r="W75" s="102" t="str">
        <f ca="1">IFERROR(IF(W$19&lt;2,"",VLOOKUP($C75,在庫!$B$4:$SS$16,W$19,0)),"")</f>
        <v/>
      </c>
      <c r="X75" s="102" t="str">
        <f ca="1">IFERROR(IF(X$19&lt;2,"",VLOOKUP($C75,在庫!$B$4:$SS$16,X$19,0)),"")</f>
        <v/>
      </c>
      <c r="Y75" s="102" t="str">
        <f ca="1">IFERROR(IF(Y$19&lt;2,"",VLOOKUP($C75,在庫!$B$4:$SS$16,Y$19,0)),"")</f>
        <v/>
      </c>
      <c r="Z75" s="102" t="str">
        <f ca="1">IFERROR(IF(Z$19&lt;2,"",VLOOKUP($C75,在庫!$B$4:$SS$16,Z$19,0)),"")</f>
        <v/>
      </c>
      <c r="AA75" s="102" t="str">
        <f ca="1">IFERROR(IF(AA$19&lt;2,"",VLOOKUP($C75,在庫!$B$4:$SS$16,AA$19,0)),"")</f>
        <v/>
      </c>
      <c r="AB75" s="102" t="str">
        <f ca="1">IFERROR(IF(AB$19&lt;2,"",VLOOKUP($C75,在庫!$B$4:$SS$16,AB$19,0)),"")</f>
        <v/>
      </c>
      <c r="AC75" s="102" t="str">
        <f ca="1">IFERROR(IF(AC$19&lt;2,"",VLOOKUP($C75,在庫!$B$4:$SS$16,AC$19,0)),"")</f>
        <v/>
      </c>
      <c r="AD75" s="102" t="str">
        <f ca="1">IFERROR(IF(AD$19&lt;2,"",VLOOKUP($C75,在庫!$B$4:$SS$16,AD$19,0)),"")</f>
        <v/>
      </c>
      <c r="AE75" s="102" t="str">
        <f ca="1">IFERROR(IF(AE$19&lt;2,"",VLOOKUP($C75,在庫!$B$4:$SS$16,AE$19,0)),"")</f>
        <v/>
      </c>
      <c r="AF75" s="294"/>
      <c r="AG75" s="294"/>
      <c r="AH75" s="202"/>
      <c r="AI75" s="59">
        <f t="shared" ca="1" si="33"/>
        <v>0</v>
      </c>
      <c r="AM75" s="178"/>
    </row>
    <row r="76" spans="1:41" ht="18" hidden="1" customHeight="1" x14ac:dyDescent="0.2">
      <c r="A76" s="4">
        <v>14</v>
      </c>
      <c r="B76" s="320"/>
      <c r="C76" s="217" t="str">
        <f t="shared" si="32"/>
        <v>0(販売室数)</v>
      </c>
      <c r="D76" s="101" t="str">
        <f ca="1">IFERROR(IF(D$19&lt;2,"",VLOOKUP($C76,在庫!$B$4:$SS$16,D$19,0)),"")</f>
        <v/>
      </c>
      <c r="E76" s="102" t="str">
        <f ca="1">IFERROR(IF(E$19&lt;2,"",VLOOKUP($C76,在庫!$B$4:$SS$16,E$19,0)),"")</f>
        <v/>
      </c>
      <c r="F76" s="102" t="str">
        <f ca="1">IFERROR(IF(F$19&lt;2,"",VLOOKUP($C76,在庫!$B$4:$SS$16,F$19,0)),"")</f>
        <v/>
      </c>
      <c r="G76" s="102" t="str">
        <f ca="1">IFERROR(IF(G$19&lt;2,"",VLOOKUP($C76,在庫!$B$4:$SS$16,G$19,0)),"")</f>
        <v/>
      </c>
      <c r="H76" s="102" t="str">
        <f ca="1">IFERROR(IF(H$19&lt;2,"",VLOOKUP($C76,在庫!$B$4:$SS$16,H$19,0)),"")</f>
        <v/>
      </c>
      <c r="I76" s="102" t="str">
        <f ca="1">IFERROR(IF(I$19&lt;2,"",VLOOKUP($C76,在庫!$B$4:$SS$16,I$19,0)),"")</f>
        <v/>
      </c>
      <c r="J76" s="102" t="str">
        <f ca="1">IFERROR(IF(J$19&lt;2,"",VLOOKUP($C76,在庫!$B$4:$SS$16,J$19,0)),"")</f>
        <v/>
      </c>
      <c r="K76" s="102" t="str">
        <f ca="1">IFERROR(IF(K$19&lt;2,"",VLOOKUP($C76,在庫!$B$4:$SS$16,K$19,0)),"")</f>
        <v/>
      </c>
      <c r="L76" s="102" t="str">
        <f ca="1">IFERROR(IF(L$19&lt;2,"",VLOOKUP($C76,在庫!$B$4:$SS$16,L$19,0)),"")</f>
        <v/>
      </c>
      <c r="M76" s="102" t="str">
        <f ca="1">IFERROR(IF(M$19&lt;2,"",VLOOKUP($C76,在庫!$B$4:$SS$16,M$19,0)),"")</f>
        <v/>
      </c>
      <c r="N76" s="102" t="str">
        <f ca="1">IFERROR(IF(N$19&lt;2,"",VLOOKUP($C76,在庫!$B$4:$SS$16,N$19,0)),"")</f>
        <v/>
      </c>
      <c r="O76" s="102" t="str">
        <f ca="1">IFERROR(IF(O$19&lt;2,"",VLOOKUP($C76,在庫!$B$4:$SS$16,O$19,0)),"")</f>
        <v/>
      </c>
      <c r="P76" s="102" t="str">
        <f ca="1">IFERROR(IF(P$19&lt;2,"",VLOOKUP($C76,在庫!$B$4:$SS$16,P$19,0)),"")</f>
        <v/>
      </c>
      <c r="Q76" s="102" t="str">
        <f ca="1">IFERROR(IF(Q$19&lt;2,"",VLOOKUP($C76,在庫!$B$4:$SS$16,Q$19,0)),"")</f>
        <v/>
      </c>
      <c r="R76" s="102" t="str">
        <f ca="1">IFERROR(IF(R$19&lt;2,"",VLOOKUP($C76,在庫!$B$4:$SS$16,R$19,0)),"")</f>
        <v/>
      </c>
      <c r="S76" s="102" t="str">
        <f ca="1">IFERROR(IF(S$19&lt;2,"",VLOOKUP($C76,在庫!$B$4:$SS$16,S$19,0)),"")</f>
        <v/>
      </c>
      <c r="T76" s="102" t="str">
        <f ca="1">IFERROR(IF(T$19&lt;2,"",VLOOKUP($C76,在庫!$B$4:$SS$16,T$19,0)),"")</f>
        <v/>
      </c>
      <c r="U76" s="102" t="str">
        <f ca="1">IFERROR(IF(U$19&lt;2,"",VLOOKUP($C76,在庫!$B$4:$SS$16,U$19,0)),"")</f>
        <v/>
      </c>
      <c r="V76" s="102" t="str">
        <f ca="1">IFERROR(IF(V$19&lt;2,"",VLOOKUP($C76,在庫!$B$4:$SS$16,V$19,0)),"")</f>
        <v/>
      </c>
      <c r="W76" s="102" t="str">
        <f ca="1">IFERROR(IF(W$19&lt;2,"",VLOOKUP($C76,在庫!$B$4:$SS$16,W$19,0)),"")</f>
        <v/>
      </c>
      <c r="X76" s="102" t="str">
        <f ca="1">IFERROR(IF(X$19&lt;2,"",VLOOKUP($C76,在庫!$B$4:$SS$16,X$19,0)),"")</f>
        <v/>
      </c>
      <c r="Y76" s="102" t="str">
        <f ca="1">IFERROR(IF(Y$19&lt;2,"",VLOOKUP($C76,在庫!$B$4:$SS$16,Y$19,0)),"")</f>
        <v/>
      </c>
      <c r="Z76" s="102" t="str">
        <f ca="1">IFERROR(IF(Z$19&lt;2,"",VLOOKUP($C76,在庫!$B$4:$SS$16,Z$19,0)),"")</f>
        <v/>
      </c>
      <c r="AA76" s="102" t="str">
        <f ca="1">IFERROR(IF(AA$19&lt;2,"",VLOOKUP($C76,在庫!$B$4:$SS$16,AA$19,0)),"")</f>
        <v/>
      </c>
      <c r="AB76" s="102" t="str">
        <f ca="1">IFERROR(IF(AB$19&lt;2,"",VLOOKUP($C76,在庫!$B$4:$SS$16,AB$19,0)),"")</f>
        <v/>
      </c>
      <c r="AC76" s="102" t="str">
        <f ca="1">IFERROR(IF(AC$19&lt;2,"",VLOOKUP($C76,在庫!$B$4:$SS$16,AC$19,0)),"")</f>
        <v/>
      </c>
      <c r="AD76" s="102" t="str">
        <f ca="1">IFERROR(IF(AD$19&lt;2,"",VLOOKUP($C76,在庫!$B$4:$SS$16,AD$19,0)),"")</f>
        <v/>
      </c>
      <c r="AE76" s="102" t="str">
        <f ca="1">IFERROR(IF(AE$19&lt;2,"",VLOOKUP($C76,在庫!$B$4:$SS$16,AE$19,0)),"")</f>
        <v/>
      </c>
      <c r="AF76" s="294"/>
      <c r="AG76" s="294"/>
      <c r="AH76" s="202"/>
      <c r="AI76" s="59">
        <f t="shared" ca="1" si="33"/>
        <v>0</v>
      </c>
      <c r="AM76" s="178"/>
    </row>
    <row r="77" spans="1:41" collapsed="1" x14ac:dyDescent="0.2">
      <c r="A77" s="4">
        <v>15</v>
      </c>
      <c r="B77" s="320"/>
      <c r="C77" s="217" t="s">
        <v>63</v>
      </c>
      <c r="D77" s="20">
        <f t="shared" ref="D77:AE77" ca="1" si="34">SUM(D71:D76)</f>
        <v>0</v>
      </c>
      <c r="E77" s="19">
        <f t="shared" ca="1" si="34"/>
        <v>2</v>
      </c>
      <c r="F77" s="19">
        <f t="shared" ca="1" si="34"/>
        <v>4</v>
      </c>
      <c r="G77" s="19">
        <f t="shared" ca="1" si="34"/>
        <v>2</v>
      </c>
      <c r="H77" s="19">
        <f t="shared" ca="1" si="34"/>
        <v>4</v>
      </c>
      <c r="I77" s="19">
        <f t="shared" ca="1" si="34"/>
        <v>3</v>
      </c>
      <c r="J77" s="19">
        <f t="shared" ca="1" si="34"/>
        <v>3</v>
      </c>
      <c r="K77" s="19">
        <f t="shared" ca="1" si="34"/>
        <v>5</v>
      </c>
      <c r="L77" s="19">
        <f t="shared" ca="1" si="34"/>
        <v>3</v>
      </c>
      <c r="M77" s="19">
        <f t="shared" ca="1" si="34"/>
        <v>0</v>
      </c>
      <c r="N77" s="19">
        <f t="shared" ca="1" si="34"/>
        <v>1</v>
      </c>
      <c r="O77" s="19">
        <f t="shared" ca="1" si="34"/>
        <v>3</v>
      </c>
      <c r="P77" s="19">
        <f t="shared" ca="1" si="34"/>
        <v>3</v>
      </c>
      <c r="Q77" s="19">
        <f t="shared" ca="1" si="34"/>
        <v>4</v>
      </c>
      <c r="R77" s="19">
        <f t="shared" ca="1" si="34"/>
        <v>9</v>
      </c>
      <c r="S77" s="19">
        <f t="shared" ca="1" si="34"/>
        <v>7</v>
      </c>
      <c r="T77" s="19">
        <f t="shared" ca="1" si="34"/>
        <v>8</v>
      </c>
      <c r="U77" s="19">
        <f t="shared" ca="1" si="34"/>
        <v>4</v>
      </c>
      <c r="V77" s="19">
        <f t="shared" ca="1" si="34"/>
        <v>3</v>
      </c>
      <c r="W77" s="19">
        <f t="shared" ca="1" si="34"/>
        <v>4</v>
      </c>
      <c r="X77" s="19">
        <f t="shared" ca="1" si="34"/>
        <v>6</v>
      </c>
      <c r="Y77" s="19">
        <f t="shared" ca="1" si="34"/>
        <v>4</v>
      </c>
      <c r="Z77" s="19">
        <f t="shared" ca="1" si="34"/>
        <v>0</v>
      </c>
      <c r="AA77" s="19">
        <f t="shared" ca="1" si="34"/>
        <v>0</v>
      </c>
      <c r="AB77" s="19">
        <f t="shared" ca="1" si="34"/>
        <v>0</v>
      </c>
      <c r="AC77" s="19">
        <f t="shared" ca="1" si="34"/>
        <v>0</v>
      </c>
      <c r="AD77" s="19">
        <f t="shared" ca="1" si="34"/>
        <v>2</v>
      </c>
      <c r="AE77" s="19">
        <f t="shared" ca="1" si="34"/>
        <v>3</v>
      </c>
      <c r="AF77" s="293"/>
      <c r="AG77" s="293"/>
      <c r="AH77" s="201"/>
      <c r="AI77" s="59">
        <f t="shared" ca="1" si="33"/>
        <v>87</v>
      </c>
      <c r="AL77" s="4" t="s">
        <v>211</v>
      </c>
      <c r="AM77" s="178">
        <f>AM72-AM71</f>
        <v>7103695</v>
      </c>
    </row>
    <row r="78" spans="1:41" ht="17.25" customHeight="1" x14ac:dyDescent="0.2">
      <c r="A78" s="4">
        <v>9</v>
      </c>
      <c r="B78" s="320"/>
      <c r="C78" s="217" t="str">
        <f>B3&amp;"(販売室数)"</f>
        <v>ラグジュアリープールヴィラ(販売室数)</v>
      </c>
      <c r="D78" s="60">
        <f ca="1">IFERROR(IF(D$19&lt;2,"",VLOOKUP($C78,在庫!$B$34:$LY$46,D$19,)),"")</f>
        <v>0</v>
      </c>
      <c r="E78" s="61">
        <f ca="1">IFERROR(IF(E$19&lt;2,"",VLOOKUP($C78,在庫!$B$34:$LY$46,E$19,)),"")</f>
        <v>1</v>
      </c>
      <c r="F78" s="61">
        <f ca="1">IFERROR(IF(F$19&lt;2,"",VLOOKUP($C78,在庫!$B$34:$LY$46,F$19,)),"")</f>
        <v>1</v>
      </c>
      <c r="G78" s="61">
        <f ca="1">IFERROR(IF(G$19&lt;2,"",VLOOKUP($C78,在庫!$B$34:$LY$46,G$19,)),"")</f>
        <v>0</v>
      </c>
      <c r="H78" s="61">
        <f ca="1">IFERROR(IF(H$19&lt;2,"",VLOOKUP($C78,在庫!$B$34:$LY$46,H$19,)),"")</f>
        <v>0</v>
      </c>
      <c r="I78" s="61">
        <f ca="1">IFERROR(IF(I$19&lt;2,"",VLOOKUP($C78,在庫!$B$34:$LY$46,I$19,)),"")</f>
        <v>0</v>
      </c>
      <c r="J78" s="61">
        <f ca="1">IFERROR(IF(J$19&lt;2,"",VLOOKUP($C78,在庫!$B$34:$LY$46,J$19,)),"")</f>
        <v>0</v>
      </c>
      <c r="K78" s="61">
        <f ca="1">IFERROR(IF(K$19&lt;2,"",VLOOKUP($C78,在庫!$B$34:$LY$46,K$19,)),"")</f>
        <v>0</v>
      </c>
      <c r="L78" s="61">
        <f ca="1">IFERROR(IF(L$19&lt;2,"",VLOOKUP($C78,在庫!$B$34:$LY$46,L$19,)),"")</f>
        <v>0</v>
      </c>
      <c r="M78" s="61">
        <f ca="1">IFERROR(IF(M$19&lt;2,"",VLOOKUP($C78,在庫!$B$34:$LY$46,M$19,)),"")</f>
        <v>0</v>
      </c>
      <c r="N78" s="61">
        <f ca="1">IFERROR(IF(N$19&lt;2,"",VLOOKUP($C78,在庫!$B$34:$LY$46,N$19,)),"")</f>
        <v>0</v>
      </c>
      <c r="O78" s="61">
        <f ca="1">IFERROR(IF(O$19&lt;2,"",VLOOKUP($C78,在庫!$B$34:$LY$46,O$19,)),"")</f>
        <v>0</v>
      </c>
      <c r="P78" s="61">
        <f ca="1">IFERROR(IF(P$19&lt;2,"",VLOOKUP($C78,在庫!$B$34:$LY$46,P$19,)),"")</f>
        <v>0</v>
      </c>
      <c r="Q78" s="61">
        <f ca="1">IFERROR(IF(Q$19&lt;2,"",VLOOKUP($C78,在庫!$B$34:$LY$46,Q$19,)),"")</f>
        <v>0</v>
      </c>
      <c r="R78" s="61">
        <f ca="1">IFERROR(IF(R$19&lt;2,"",VLOOKUP($C78,在庫!$B$34:$LY$46,R$19,)),"")</f>
        <v>1</v>
      </c>
      <c r="S78" s="61">
        <f ca="1">IFERROR(IF(S$19&lt;2,"",VLOOKUP($C78,在庫!$B$34:$LY$46,S$19,)),"")</f>
        <v>0</v>
      </c>
      <c r="T78" s="61">
        <f ca="1">IFERROR(IF(T$19&lt;2,"",VLOOKUP($C78,在庫!$B$34:$LY$46,T$19,)),"")</f>
        <v>-1</v>
      </c>
      <c r="U78" s="61">
        <f ca="1">IFERROR(IF(U$19&lt;2,"",VLOOKUP($C78,在庫!$B$34:$LY$46,U$19,)),"")</f>
        <v>0</v>
      </c>
      <c r="V78" s="61">
        <f ca="1">IFERROR(IF(V$19&lt;2,"",VLOOKUP($C78,在庫!$B$34:$LY$46,V$19,)),"")</f>
        <v>1</v>
      </c>
      <c r="W78" s="61">
        <f ca="1">IFERROR(IF(W$19&lt;2,"",VLOOKUP($C78,在庫!$B$34:$LY$46,W$19,)),"")</f>
        <v>1</v>
      </c>
      <c r="X78" s="61">
        <f ca="1">IFERROR(IF(X$19&lt;2,"",VLOOKUP($C78,在庫!$B$34:$LY$46,X$19,)),"")</f>
        <v>1</v>
      </c>
      <c r="Y78" s="61">
        <f ca="1">IFERROR(IF(Y$19&lt;2,"",VLOOKUP($C78,在庫!$B$34:$LY$46,Y$19,)),"")</f>
        <v>0</v>
      </c>
      <c r="Z78" s="61">
        <f ca="1">IFERROR(IF(Z$19&lt;2,"",VLOOKUP($C78,在庫!$B$34:$LY$46,Z$19,)),"")</f>
        <v>0</v>
      </c>
      <c r="AA78" s="61">
        <f ca="1">IFERROR(IF(AA$19&lt;2,"",VLOOKUP($C78,在庫!$B$34:$LY$46,AA$19,)),"")</f>
        <v>0</v>
      </c>
      <c r="AB78" s="61">
        <f ca="1">IFERROR(IF(AB$19&lt;2,"",VLOOKUP($C78,在庫!$B$34:$LY$46,AB$19,)),"")</f>
        <v>0</v>
      </c>
      <c r="AC78" s="61">
        <f ca="1">IFERROR(IF(AC$19&lt;2,"",VLOOKUP($C78,在庫!$B$34:$LY$46,AC$19,)),"")</f>
        <v>0</v>
      </c>
      <c r="AD78" s="61">
        <f ca="1">IFERROR(IF(AD$19&lt;2,"",VLOOKUP($C78,在庫!$B$34:$LY$46,AD$19,)),"")</f>
        <v>0</v>
      </c>
      <c r="AE78" s="61">
        <f ca="1">IFERROR(IF(AE$19&lt;2,"",VLOOKUP($C78,在庫!$B$34:$LY$46,AE$19,)),"")</f>
        <v>0</v>
      </c>
      <c r="AF78" s="295"/>
      <c r="AG78" s="295"/>
      <c r="AH78" s="203"/>
      <c r="AI78" s="59">
        <f t="shared" ca="1" si="33"/>
        <v>5</v>
      </c>
    </row>
    <row r="79" spans="1:41" ht="17.25" customHeight="1" x14ac:dyDescent="0.2">
      <c r="B79" s="320"/>
      <c r="C79" s="217" t="str">
        <f t="shared" ref="C79:C83" si="35">B4&amp;"(販売室数)"</f>
        <v>with SAUNA(販売室数)</v>
      </c>
      <c r="D79" s="60">
        <f ca="1">IFERROR(IF(D$19&lt;2,"",VLOOKUP($C79,在庫!$B$34:$LY$46,D$19,)),"")</f>
        <v>0</v>
      </c>
      <c r="E79" s="61">
        <f ca="1">IFERROR(IF(E$19&lt;2,"",VLOOKUP($C79,在庫!$B$34:$LY$46,E$19,)),"")</f>
        <v>0</v>
      </c>
      <c r="F79" s="61">
        <f ca="1">IFERROR(IF(F$19&lt;2,"",VLOOKUP($C79,在庫!$B$34:$LY$46,F$19,)),"")</f>
        <v>0</v>
      </c>
      <c r="G79" s="61">
        <f ca="1">IFERROR(IF(G$19&lt;2,"",VLOOKUP($C79,在庫!$B$34:$LY$46,G$19,)),"")</f>
        <v>0</v>
      </c>
      <c r="H79" s="61">
        <f ca="1">IFERROR(IF(H$19&lt;2,"",VLOOKUP($C79,在庫!$B$34:$LY$46,H$19,)),"")</f>
        <v>0</v>
      </c>
      <c r="I79" s="61">
        <f ca="1">IFERROR(IF(I$19&lt;2,"",VLOOKUP($C79,在庫!$B$34:$LY$46,I$19,)),"")</f>
        <v>0</v>
      </c>
      <c r="J79" s="61">
        <f ca="1">IFERROR(IF(J$19&lt;2,"",VLOOKUP($C79,在庫!$B$34:$LY$46,J$19,)),"")</f>
        <v>0</v>
      </c>
      <c r="K79" s="61">
        <f ca="1">IFERROR(IF(K$19&lt;2,"",VLOOKUP($C79,在庫!$B$34:$LY$46,K$19,)),"")</f>
        <v>0</v>
      </c>
      <c r="L79" s="61">
        <f ca="1">IFERROR(IF(L$19&lt;2,"",VLOOKUP($C79,在庫!$B$34:$LY$46,L$19,)),"")</f>
        <v>0</v>
      </c>
      <c r="M79" s="61">
        <f ca="1">IFERROR(IF(M$19&lt;2,"",VLOOKUP($C79,在庫!$B$34:$LY$46,M$19,)),"")</f>
        <v>0</v>
      </c>
      <c r="N79" s="61">
        <f ca="1">IFERROR(IF(N$19&lt;2,"",VLOOKUP($C79,在庫!$B$34:$LY$46,N$19,)),"")</f>
        <v>0</v>
      </c>
      <c r="O79" s="61">
        <f ca="1">IFERROR(IF(O$19&lt;2,"",VLOOKUP($C79,在庫!$B$34:$LY$46,O$19,)),"")</f>
        <v>0</v>
      </c>
      <c r="P79" s="61">
        <f ca="1">IFERROR(IF(P$19&lt;2,"",VLOOKUP($C79,在庫!$B$34:$LY$46,P$19,)),"")</f>
        <v>0</v>
      </c>
      <c r="Q79" s="61">
        <f ca="1">IFERROR(IF(Q$19&lt;2,"",VLOOKUP($C79,在庫!$B$34:$LY$46,Q$19,)),"")</f>
        <v>0</v>
      </c>
      <c r="R79" s="61">
        <f ca="1">IFERROR(IF(R$19&lt;2,"",VLOOKUP($C79,在庫!$B$34:$LY$46,R$19,)),"")</f>
        <v>0</v>
      </c>
      <c r="S79" s="61">
        <f ca="1">IFERROR(IF(S$19&lt;2,"",VLOOKUP($C79,在庫!$B$34:$LY$46,S$19,)),"")</f>
        <v>0</v>
      </c>
      <c r="T79" s="61">
        <f ca="1">IFERROR(IF(T$19&lt;2,"",VLOOKUP($C79,在庫!$B$34:$LY$46,T$19,)),"")</f>
        <v>0</v>
      </c>
      <c r="U79" s="61">
        <f ca="1">IFERROR(IF(U$19&lt;2,"",VLOOKUP($C79,在庫!$B$34:$LY$46,U$19,)),"")</f>
        <v>0</v>
      </c>
      <c r="V79" s="61">
        <f ca="1">IFERROR(IF(V$19&lt;2,"",VLOOKUP($C79,在庫!$B$34:$LY$46,V$19,)),"")</f>
        <v>0</v>
      </c>
      <c r="W79" s="61">
        <f ca="1">IFERROR(IF(W$19&lt;2,"",VLOOKUP($C79,在庫!$B$34:$LY$46,W$19,)),"")</f>
        <v>0</v>
      </c>
      <c r="X79" s="61">
        <f ca="1">IFERROR(IF(X$19&lt;2,"",VLOOKUP($C79,在庫!$B$34:$LY$46,X$19,)),"")</f>
        <v>0</v>
      </c>
      <c r="Y79" s="61">
        <f ca="1">IFERROR(IF(Y$19&lt;2,"",VLOOKUP($C79,在庫!$B$34:$LY$46,Y$19,)),"")</f>
        <v>0</v>
      </c>
      <c r="Z79" s="61">
        <f ca="1">IFERROR(IF(Z$19&lt;2,"",VLOOKUP($C79,在庫!$B$34:$LY$46,Z$19,)),"")</f>
        <v>0</v>
      </c>
      <c r="AA79" s="61">
        <f ca="1">IFERROR(IF(AA$19&lt;2,"",VLOOKUP($C79,在庫!$B$34:$LY$46,AA$19,)),"")</f>
        <v>0</v>
      </c>
      <c r="AB79" s="61">
        <f ca="1">IFERROR(IF(AB$19&lt;2,"",VLOOKUP($C79,在庫!$B$34:$LY$46,AB$19,)),"")</f>
        <v>0</v>
      </c>
      <c r="AC79" s="61">
        <f ca="1">IFERROR(IF(AC$19&lt;2,"",VLOOKUP($C79,在庫!$B$34:$LY$46,AC$19,)),"")</f>
        <v>0</v>
      </c>
      <c r="AD79" s="61">
        <f ca="1">IFERROR(IF(AD$19&lt;2,"",VLOOKUP($C79,在庫!$B$34:$LY$46,AD$19,)),"")</f>
        <v>0</v>
      </c>
      <c r="AE79" s="61">
        <f ca="1">IFERROR(IF(AE$19&lt;2,"",VLOOKUP($C79,在庫!$B$34:$LY$46,AE$19,)),"")</f>
        <v>0</v>
      </c>
      <c r="AF79" s="295"/>
      <c r="AG79" s="295"/>
      <c r="AH79" s="203"/>
      <c r="AI79" s="59">
        <f ca="1">SUM(D79:AH79)</f>
        <v>0</v>
      </c>
      <c r="AL79" s="4" t="s">
        <v>212</v>
      </c>
      <c r="AM79" s="4">
        <f ca="1">AI70*AN79</f>
        <v>152.5</v>
      </c>
      <c r="AN79" s="185">
        <v>0.5</v>
      </c>
    </row>
    <row r="80" spans="1:41" ht="17.25" hidden="1" customHeight="1" x14ac:dyDescent="0.2">
      <c r="B80" s="320"/>
      <c r="C80" s="217" t="str">
        <f t="shared" si="35"/>
        <v>0(販売室数)</v>
      </c>
      <c r="D80" s="60" t="str">
        <f ca="1">IFERROR(IF(D$19&lt;2,"",VLOOKUP($C80,在庫!$B$34:$LY$46,D$19,)),"")</f>
        <v/>
      </c>
      <c r="E80" s="61" t="str">
        <f ca="1">IFERROR(IF(E$19&lt;2,"",VLOOKUP($C80,在庫!$B$34:$LY$46,E$19,)),"")</f>
        <v/>
      </c>
      <c r="F80" s="61" t="str">
        <f ca="1">IFERROR(IF(F$19&lt;2,"",VLOOKUP($C80,在庫!$B$34:$LY$46,F$19,)),"")</f>
        <v/>
      </c>
      <c r="G80" s="61" t="str">
        <f ca="1">IFERROR(IF(G$19&lt;2,"",VLOOKUP($C80,在庫!$B$34:$LY$46,G$19,)),"")</f>
        <v/>
      </c>
      <c r="H80" s="61" t="str">
        <f ca="1">IFERROR(IF(H$19&lt;2,"",VLOOKUP($C80,在庫!$B$34:$LY$46,H$19,)),"")</f>
        <v/>
      </c>
      <c r="I80" s="61" t="str">
        <f ca="1">IFERROR(IF(I$19&lt;2,"",VLOOKUP($C80,在庫!$B$34:$LY$46,I$19,)),"")</f>
        <v/>
      </c>
      <c r="J80" s="61" t="str">
        <f ca="1">IFERROR(IF(J$19&lt;2,"",VLOOKUP($C80,在庫!$B$34:$LY$46,J$19,)),"")</f>
        <v/>
      </c>
      <c r="K80" s="61" t="str">
        <f ca="1">IFERROR(IF(K$19&lt;2,"",VLOOKUP($C80,在庫!$B$34:$LY$46,K$19,)),"")</f>
        <v/>
      </c>
      <c r="L80" s="61" t="str">
        <f ca="1">IFERROR(IF(L$19&lt;2,"",VLOOKUP($C80,在庫!$B$34:$LY$46,L$19,)),"")</f>
        <v/>
      </c>
      <c r="M80" s="61" t="str">
        <f ca="1">IFERROR(IF(M$19&lt;2,"",VLOOKUP($C80,在庫!$B$34:$LY$46,M$19,)),"")</f>
        <v/>
      </c>
      <c r="N80" s="61" t="str">
        <f ca="1">IFERROR(IF(N$19&lt;2,"",VLOOKUP($C80,在庫!$B$34:$LY$46,N$19,)),"")</f>
        <v/>
      </c>
      <c r="O80" s="61" t="str">
        <f ca="1">IFERROR(IF(O$19&lt;2,"",VLOOKUP($C80,在庫!$B$34:$LY$46,O$19,)),"")</f>
        <v/>
      </c>
      <c r="P80" s="61" t="str">
        <f ca="1">IFERROR(IF(P$19&lt;2,"",VLOOKUP($C80,在庫!$B$34:$LY$46,P$19,)),"")</f>
        <v/>
      </c>
      <c r="Q80" s="61" t="str">
        <f ca="1">IFERROR(IF(Q$19&lt;2,"",VLOOKUP($C80,在庫!$B$34:$LY$46,Q$19,)),"")</f>
        <v/>
      </c>
      <c r="R80" s="61" t="str">
        <f ca="1">IFERROR(IF(R$19&lt;2,"",VLOOKUP($C80,在庫!$B$34:$LY$46,R$19,)),"")</f>
        <v/>
      </c>
      <c r="S80" s="61" t="str">
        <f ca="1">IFERROR(IF(S$19&lt;2,"",VLOOKUP($C80,在庫!$B$34:$LY$46,S$19,)),"")</f>
        <v/>
      </c>
      <c r="T80" s="61" t="str">
        <f ca="1">IFERROR(IF(T$19&lt;2,"",VLOOKUP($C80,在庫!$B$34:$LY$46,T$19,)),"")</f>
        <v/>
      </c>
      <c r="U80" s="61" t="str">
        <f ca="1">IFERROR(IF(U$19&lt;2,"",VLOOKUP($C80,在庫!$B$34:$LY$46,U$19,)),"")</f>
        <v/>
      </c>
      <c r="V80" s="61" t="str">
        <f ca="1">IFERROR(IF(V$19&lt;2,"",VLOOKUP($C80,在庫!$B$34:$LY$46,V$19,)),"")</f>
        <v/>
      </c>
      <c r="W80" s="61" t="str">
        <f ca="1">IFERROR(IF(W$19&lt;2,"",VLOOKUP($C80,在庫!$B$34:$LY$46,W$19,)),"")</f>
        <v/>
      </c>
      <c r="X80" s="61" t="str">
        <f ca="1">IFERROR(IF(X$19&lt;2,"",VLOOKUP($C80,在庫!$B$34:$LY$46,X$19,)),"")</f>
        <v/>
      </c>
      <c r="Y80" s="61" t="str">
        <f ca="1">IFERROR(IF(Y$19&lt;2,"",VLOOKUP($C80,在庫!$B$34:$LY$46,Y$19,)),"")</f>
        <v/>
      </c>
      <c r="Z80" s="61" t="str">
        <f ca="1">IFERROR(IF(Z$19&lt;2,"",VLOOKUP($C80,在庫!$B$34:$LY$46,Z$19,)),"")</f>
        <v/>
      </c>
      <c r="AA80" s="61" t="str">
        <f ca="1">IFERROR(IF(AA$19&lt;2,"",VLOOKUP($C80,在庫!$B$34:$LY$46,AA$19,)),"")</f>
        <v/>
      </c>
      <c r="AB80" s="61" t="str">
        <f ca="1">IFERROR(IF(AB$19&lt;2,"",VLOOKUP($C80,在庫!$B$34:$LY$46,AB$19,)),"")</f>
        <v/>
      </c>
      <c r="AC80" s="61" t="str">
        <f ca="1">IFERROR(IF(AC$19&lt;2,"",VLOOKUP($C80,在庫!$B$34:$LY$46,AC$19,)),"")</f>
        <v/>
      </c>
      <c r="AD80" s="61" t="str">
        <f ca="1">IFERROR(IF(AD$19&lt;2,"",VLOOKUP($C80,在庫!$B$34:$LY$46,AD$19,)),"")</f>
        <v/>
      </c>
      <c r="AE80" s="61" t="str">
        <f ca="1">IFERROR(IF(AE$19&lt;2,"",VLOOKUP($C80,在庫!$B$34:$LY$46,AE$19,)),"")</f>
        <v/>
      </c>
      <c r="AF80" s="295"/>
      <c r="AG80" s="295"/>
      <c r="AH80" s="203"/>
      <c r="AI80" s="59">
        <f ca="1">SUM(D80:AH80)</f>
        <v>0</v>
      </c>
    </row>
    <row r="81" spans="1:39" ht="17.25" hidden="1" customHeight="1" x14ac:dyDescent="0.2">
      <c r="B81" s="320"/>
      <c r="C81" s="217" t="str">
        <f t="shared" si="35"/>
        <v>0(販売室数)</v>
      </c>
      <c r="D81" s="60" t="str">
        <f ca="1">IFERROR(IF(D$19&lt;2,"",VLOOKUP($C81,在庫!$B$34:$LY$46,D$19,)),"")</f>
        <v/>
      </c>
      <c r="E81" s="61" t="str">
        <f ca="1">IFERROR(IF(E$19&lt;2,"",VLOOKUP($C81,在庫!$B$34:$LY$46,E$19,)),"")</f>
        <v/>
      </c>
      <c r="F81" s="61" t="str">
        <f ca="1">IFERROR(IF(F$19&lt;2,"",VLOOKUP($C81,在庫!$B$34:$LY$46,F$19,)),"")</f>
        <v/>
      </c>
      <c r="G81" s="61" t="str">
        <f ca="1">IFERROR(IF(G$19&lt;2,"",VLOOKUP($C81,在庫!$B$34:$LY$46,G$19,)),"")</f>
        <v/>
      </c>
      <c r="H81" s="61" t="str">
        <f ca="1">IFERROR(IF(H$19&lt;2,"",VLOOKUP($C81,在庫!$B$34:$LY$46,H$19,)),"")</f>
        <v/>
      </c>
      <c r="I81" s="61" t="str">
        <f ca="1">IFERROR(IF(I$19&lt;2,"",VLOOKUP($C81,在庫!$B$34:$LY$46,I$19,)),"")</f>
        <v/>
      </c>
      <c r="J81" s="61" t="str">
        <f ca="1">IFERROR(IF(J$19&lt;2,"",VLOOKUP($C81,在庫!$B$34:$LY$46,J$19,)),"")</f>
        <v/>
      </c>
      <c r="K81" s="61" t="str">
        <f ca="1">IFERROR(IF(K$19&lt;2,"",VLOOKUP($C81,在庫!$B$34:$LY$46,K$19,)),"")</f>
        <v/>
      </c>
      <c r="L81" s="61" t="str">
        <f ca="1">IFERROR(IF(L$19&lt;2,"",VLOOKUP($C81,在庫!$B$34:$LY$46,L$19,)),"")</f>
        <v/>
      </c>
      <c r="M81" s="61" t="str">
        <f ca="1">IFERROR(IF(M$19&lt;2,"",VLOOKUP($C81,在庫!$B$34:$LY$46,M$19,)),"")</f>
        <v/>
      </c>
      <c r="N81" s="61" t="str">
        <f ca="1">IFERROR(IF(N$19&lt;2,"",VLOOKUP($C81,在庫!$B$34:$LY$46,N$19,)),"")</f>
        <v/>
      </c>
      <c r="O81" s="61" t="str">
        <f ca="1">IFERROR(IF(O$19&lt;2,"",VLOOKUP($C81,在庫!$B$34:$LY$46,O$19,)),"")</f>
        <v/>
      </c>
      <c r="P81" s="61" t="str">
        <f ca="1">IFERROR(IF(P$19&lt;2,"",VLOOKUP($C81,在庫!$B$34:$LY$46,P$19,)),"")</f>
        <v/>
      </c>
      <c r="Q81" s="61" t="str">
        <f ca="1">IFERROR(IF(Q$19&lt;2,"",VLOOKUP($C81,在庫!$B$34:$LY$46,Q$19,)),"")</f>
        <v/>
      </c>
      <c r="R81" s="61" t="str">
        <f ca="1">IFERROR(IF(R$19&lt;2,"",VLOOKUP($C81,在庫!$B$34:$LY$46,R$19,)),"")</f>
        <v/>
      </c>
      <c r="S81" s="61" t="str">
        <f ca="1">IFERROR(IF(S$19&lt;2,"",VLOOKUP($C81,在庫!$B$34:$LY$46,S$19,)),"")</f>
        <v/>
      </c>
      <c r="T81" s="61" t="str">
        <f ca="1">IFERROR(IF(T$19&lt;2,"",VLOOKUP($C81,在庫!$B$34:$LY$46,T$19,)),"")</f>
        <v/>
      </c>
      <c r="U81" s="61" t="str">
        <f ca="1">IFERROR(IF(U$19&lt;2,"",VLOOKUP($C81,在庫!$B$34:$LY$46,U$19,)),"")</f>
        <v/>
      </c>
      <c r="V81" s="61" t="str">
        <f ca="1">IFERROR(IF(V$19&lt;2,"",VLOOKUP($C81,在庫!$B$34:$LY$46,V$19,)),"")</f>
        <v/>
      </c>
      <c r="W81" s="61" t="str">
        <f ca="1">IFERROR(IF(W$19&lt;2,"",VLOOKUP($C81,在庫!$B$34:$LY$46,W$19,)),"")</f>
        <v/>
      </c>
      <c r="X81" s="61" t="str">
        <f ca="1">IFERROR(IF(X$19&lt;2,"",VLOOKUP($C81,在庫!$B$34:$LY$46,X$19,)),"")</f>
        <v/>
      </c>
      <c r="Y81" s="61" t="str">
        <f ca="1">IFERROR(IF(Y$19&lt;2,"",VLOOKUP($C81,在庫!$B$34:$LY$46,Y$19,)),"")</f>
        <v/>
      </c>
      <c r="Z81" s="61" t="str">
        <f ca="1">IFERROR(IF(Z$19&lt;2,"",VLOOKUP($C81,在庫!$B$34:$LY$46,Z$19,)),"")</f>
        <v/>
      </c>
      <c r="AA81" s="61" t="str">
        <f ca="1">IFERROR(IF(AA$19&lt;2,"",VLOOKUP($C81,在庫!$B$34:$LY$46,AA$19,)),"")</f>
        <v/>
      </c>
      <c r="AB81" s="61" t="str">
        <f ca="1">IFERROR(IF(AB$19&lt;2,"",VLOOKUP($C81,在庫!$B$34:$LY$46,AB$19,)),"")</f>
        <v/>
      </c>
      <c r="AC81" s="61" t="str">
        <f ca="1">IFERROR(IF(AC$19&lt;2,"",VLOOKUP($C81,在庫!$B$34:$LY$46,AC$19,)),"")</f>
        <v/>
      </c>
      <c r="AD81" s="61" t="str">
        <f ca="1">IFERROR(IF(AD$19&lt;2,"",VLOOKUP($C81,在庫!$B$34:$LY$46,AD$19,)),"")</f>
        <v/>
      </c>
      <c r="AE81" s="61" t="str">
        <f ca="1">IFERROR(IF(AE$19&lt;2,"",VLOOKUP($C81,在庫!$B$34:$LY$46,AE$19,)),"")</f>
        <v/>
      </c>
      <c r="AF81" s="295"/>
      <c r="AG81" s="295"/>
      <c r="AH81" s="203"/>
      <c r="AI81" s="59">
        <f t="shared" ref="AI81:AI84" ca="1" si="36">SUM(D81:AH81)</f>
        <v>0</v>
      </c>
    </row>
    <row r="82" spans="1:39" ht="17.25" hidden="1" customHeight="1" x14ac:dyDescent="0.2">
      <c r="B82" s="320"/>
      <c r="C82" s="217" t="str">
        <f t="shared" si="35"/>
        <v>0(販売室数)</v>
      </c>
      <c r="D82" s="60" t="str">
        <f ca="1">IFERROR(IF(D$19&lt;2,"",VLOOKUP($C82,在庫!$B$34:$LY$46,D$19,)),"")</f>
        <v/>
      </c>
      <c r="E82" s="61" t="str">
        <f ca="1">IFERROR(IF(E$19&lt;2,"",VLOOKUP($C82,在庫!$B$34:$LY$46,E$19,)),"")</f>
        <v/>
      </c>
      <c r="F82" s="61" t="str">
        <f ca="1">IFERROR(IF(F$19&lt;2,"",VLOOKUP($C82,在庫!$B$34:$LY$46,F$19,)),"")</f>
        <v/>
      </c>
      <c r="G82" s="61" t="str">
        <f ca="1">IFERROR(IF(G$19&lt;2,"",VLOOKUP($C82,在庫!$B$34:$LY$46,G$19,)),"")</f>
        <v/>
      </c>
      <c r="H82" s="61" t="str">
        <f ca="1">IFERROR(IF(H$19&lt;2,"",VLOOKUP($C82,在庫!$B$34:$LY$46,H$19,)),"")</f>
        <v/>
      </c>
      <c r="I82" s="61" t="str">
        <f ca="1">IFERROR(IF(I$19&lt;2,"",VLOOKUP($C82,在庫!$B$34:$LY$46,I$19,)),"")</f>
        <v/>
      </c>
      <c r="J82" s="61" t="str">
        <f ca="1">IFERROR(IF(J$19&lt;2,"",VLOOKUP($C82,在庫!$B$34:$LY$46,J$19,)),"")</f>
        <v/>
      </c>
      <c r="K82" s="61" t="str">
        <f ca="1">IFERROR(IF(K$19&lt;2,"",VLOOKUP($C82,在庫!$B$34:$LY$46,K$19,)),"")</f>
        <v/>
      </c>
      <c r="L82" s="61" t="str">
        <f ca="1">IFERROR(IF(L$19&lt;2,"",VLOOKUP($C82,在庫!$B$34:$LY$46,L$19,)),"")</f>
        <v/>
      </c>
      <c r="M82" s="61" t="str">
        <f ca="1">IFERROR(IF(M$19&lt;2,"",VLOOKUP($C82,在庫!$B$34:$LY$46,M$19,)),"")</f>
        <v/>
      </c>
      <c r="N82" s="61" t="str">
        <f ca="1">IFERROR(IF(N$19&lt;2,"",VLOOKUP($C82,在庫!$B$34:$LY$46,N$19,)),"")</f>
        <v/>
      </c>
      <c r="O82" s="61" t="str">
        <f ca="1">IFERROR(IF(O$19&lt;2,"",VLOOKUP($C82,在庫!$B$34:$LY$46,O$19,)),"")</f>
        <v/>
      </c>
      <c r="P82" s="61" t="str">
        <f ca="1">IFERROR(IF(P$19&lt;2,"",VLOOKUP($C82,在庫!$B$34:$LY$46,P$19,)),"")</f>
        <v/>
      </c>
      <c r="Q82" s="61" t="str">
        <f ca="1">IFERROR(IF(Q$19&lt;2,"",VLOOKUP($C82,在庫!$B$34:$LY$46,Q$19,)),"")</f>
        <v/>
      </c>
      <c r="R82" s="61" t="str">
        <f ca="1">IFERROR(IF(R$19&lt;2,"",VLOOKUP($C82,在庫!$B$34:$LY$46,R$19,)),"")</f>
        <v/>
      </c>
      <c r="S82" s="61" t="str">
        <f ca="1">IFERROR(IF(S$19&lt;2,"",VLOOKUP($C82,在庫!$B$34:$LY$46,S$19,)),"")</f>
        <v/>
      </c>
      <c r="T82" s="61" t="str">
        <f ca="1">IFERROR(IF(T$19&lt;2,"",VLOOKUP($C82,在庫!$B$34:$LY$46,T$19,)),"")</f>
        <v/>
      </c>
      <c r="U82" s="61" t="str">
        <f ca="1">IFERROR(IF(U$19&lt;2,"",VLOOKUP($C82,在庫!$B$34:$LY$46,U$19,)),"")</f>
        <v/>
      </c>
      <c r="V82" s="61" t="str">
        <f ca="1">IFERROR(IF(V$19&lt;2,"",VLOOKUP($C82,在庫!$B$34:$LY$46,V$19,)),"")</f>
        <v/>
      </c>
      <c r="W82" s="61" t="str">
        <f ca="1">IFERROR(IF(W$19&lt;2,"",VLOOKUP($C82,在庫!$B$34:$LY$46,W$19,)),"")</f>
        <v/>
      </c>
      <c r="X82" s="61" t="str">
        <f ca="1">IFERROR(IF(X$19&lt;2,"",VLOOKUP($C82,在庫!$B$34:$LY$46,X$19,)),"")</f>
        <v/>
      </c>
      <c r="Y82" s="61" t="str">
        <f ca="1">IFERROR(IF(Y$19&lt;2,"",VLOOKUP($C82,在庫!$B$34:$LY$46,Y$19,)),"")</f>
        <v/>
      </c>
      <c r="Z82" s="61" t="str">
        <f ca="1">IFERROR(IF(Z$19&lt;2,"",VLOOKUP($C82,在庫!$B$34:$LY$46,Z$19,)),"")</f>
        <v/>
      </c>
      <c r="AA82" s="61" t="str">
        <f ca="1">IFERROR(IF(AA$19&lt;2,"",VLOOKUP($C82,在庫!$B$34:$LY$46,AA$19,)),"")</f>
        <v/>
      </c>
      <c r="AB82" s="61" t="str">
        <f ca="1">IFERROR(IF(AB$19&lt;2,"",VLOOKUP($C82,在庫!$B$34:$LY$46,AB$19,)),"")</f>
        <v/>
      </c>
      <c r="AC82" s="61" t="str">
        <f ca="1">IFERROR(IF(AC$19&lt;2,"",VLOOKUP($C82,在庫!$B$34:$LY$46,AC$19,)),"")</f>
        <v/>
      </c>
      <c r="AD82" s="61" t="str">
        <f ca="1">IFERROR(IF(AD$19&lt;2,"",VLOOKUP($C82,在庫!$B$34:$LY$46,AD$19,)),"")</f>
        <v/>
      </c>
      <c r="AE82" s="61" t="str">
        <f ca="1">IFERROR(IF(AE$19&lt;2,"",VLOOKUP($C82,在庫!$B$34:$LY$46,AE$19,)),"")</f>
        <v/>
      </c>
      <c r="AF82" s="295"/>
      <c r="AG82" s="295"/>
      <c r="AH82" s="203"/>
      <c r="AI82" s="59">
        <f t="shared" ca="1" si="36"/>
        <v>0</v>
      </c>
    </row>
    <row r="83" spans="1:39" ht="18" hidden="1" customHeight="1" x14ac:dyDescent="0.2">
      <c r="A83" s="4">
        <v>14</v>
      </c>
      <c r="B83" s="320"/>
      <c r="C83" s="217" t="str">
        <f t="shared" si="35"/>
        <v>0(販売室数)</v>
      </c>
      <c r="D83" s="60" t="str">
        <f ca="1">IFERROR(IF(D$19&lt;2,"",VLOOKUP($C83,在庫!$B$34:$LY$46,D$19,)),"")</f>
        <v/>
      </c>
      <c r="E83" s="61" t="str">
        <f ca="1">IFERROR(IF(E$19&lt;2,"",VLOOKUP($C83,在庫!$B$34:$LY$46,E$19,)),"")</f>
        <v/>
      </c>
      <c r="F83" s="61" t="str">
        <f ca="1">IFERROR(IF(F$19&lt;2,"",VLOOKUP($C83,在庫!$B$34:$LY$46,F$19,)),"")</f>
        <v/>
      </c>
      <c r="G83" s="61" t="str">
        <f ca="1">IFERROR(IF(G$19&lt;2,"",VLOOKUP($C83,在庫!$B$34:$LY$46,G$19,)),"")</f>
        <v/>
      </c>
      <c r="H83" s="61" t="str">
        <f ca="1">IFERROR(IF(H$19&lt;2,"",VLOOKUP($C83,在庫!$B$34:$LY$46,H$19,)),"")</f>
        <v/>
      </c>
      <c r="I83" s="61" t="str">
        <f ca="1">IFERROR(IF(I$19&lt;2,"",VLOOKUP($C83,在庫!$B$34:$LY$46,I$19,)),"")</f>
        <v/>
      </c>
      <c r="J83" s="61" t="str">
        <f ca="1">IFERROR(IF(J$19&lt;2,"",VLOOKUP($C83,在庫!$B$34:$LY$46,J$19,)),"")</f>
        <v/>
      </c>
      <c r="K83" s="61" t="str">
        <f ca="1">IFERROR(IF(K$19&lt;2,"",VLOOKUP($C83,在庫!$B$34:$LY$46,K$19,)),"")</f>
        <v/>
      </c>
      <c r="L83" s="61" t="str">
        <f ca="1">IFERROR(IF(L$19&lt;2,"",VLOOKUP($C83,在庫!$B$34:$LY$46,L$19,)),"")</f>
        <v/>
      </c>
      <c r="M83" s="61" t="str">
        <f ca="1">IFERROR(IF(M$19&lt;2,"",VLOOKUP($C83,在庫!$B$34:$LY$46,M$19,)),"")</f>
        <v/>
      </c>
      <c r="N83" s="61" t="str">
        <f ca="1">IFERROR(IF(N$19&lt;2,"",VLOOKUP($C83,在庫!$B$34:$LY$46,N$19,)),"")</f>
        <v/>
      </c>
      <c r="O83" s="61" t="str">
        <f ca="1">IFERROR(IF(O$19&lt;2,"",VLOOKUP($C83,在庫!$B$34:$LY$46,O$19,)),"")</f>
        <v/>
      </c>
      <c r="P83" s="61" t="str">
        <f ca="1">IFERROR(IF(P$19&lt;2,"",VLOOKUP($C83,在庫!$B$34:$LY$46,P$19,)),"")</f>
        <v/>
      </c>
      <c r="Q83" s="61" t="str">
        <f ca="1">IFERROR(IF(Q$19&lt;2,"",VLOOKUP($C83,在庫!$B$34:$LY$46,Q$19,)),"")</f>
        <v/>
      </c>
      <c r="R83" s="61" t="str">
        <f ca="1">IFERROR(IF(R$19&lt;2,"",VLOOKUP($C83,在庫!$B$34:$LY$46,R$19,)),"")</f>
        <v/>
      </c>
      <c r="S83" s="61" t="str">
        <f ca="1">IFERROR(IF(S$19&lt;2,"",VLOOKUP($C83,在庫!$B$34:$LY$46,S$19,)),"")</f>
        <v/>
      </c>
      <c r="T83" s="61" t="str">
        <f ca="1">IFERROR(IF(T$19&lt;2,"",VLOOKUP($C83,在庫!$B$34:$LY$46,T$19,)),"")</f>
        <v/>
      </c>
      <c r="U83" s="61" t="str">
        <f ca="1">IFERROR(IF(U$19&lt;2,"",VLOOKUP($C83,在庫!$B$34:$LY$46,U$19,)),"")</f>
        <v/>
      </c>
      <c r="V83" s="61" t="str">
        <f ca="1">IFERROR(IF(V$19&lt;2,"",VLOOKUP($C83,在庫!$B$34:$LY$46,V$19,)),"")</f>
        <v/>
      </c>
      <c r="W83" s="61" t="str">
        <f ca="1">IFERROR(IF(W$19&lt;2,"",VLOOKUP($C83,在庫!$B$34:$LY$46,W$19,)),"")</f>
        <v/>
      </c>
      <c r="X83" s="61" t="str">
        <f ca="1">IFERROR(IF(X$19&lt;2,"",VLOOKUP($C83,在庫!$B$34:$LY$46,X$19,)),"")</f>
        <v/>
      </c>
      <c r="Y83" s="61" t="str">
        <f ca="1">IFERROR(IF(Y$19&lt;2,"",VLOOKUP($C83,在庫!$B$34:$LY$46,Y$19,)),"")</f>
        <v/>
      </c>
      <c r="Z83" s="61" t="str">
        <f ca="1">IFERROR(IF(Z$19&lt;2,"",VLOOKUP($C83,在庫!$B$34:$LY$46,Z$19,)),"")</f>
        <v/>
      </c>
      <c r="AA83" s="61" t="str">
        <f ca="1">IFERROR(IF(AA$19&lt;2,"",VLOOKUP($C83,在庫!$B$34:$LY$46,AA$19,)),"")</f>
        <v/>
      </c>
      <c r="AB83" s="61" t="str">
        <f ca="1">IFERROR(IF(AB$19&lt;2,"",VLOOKUP($C83,在庫!$B$34:$LY$46,AB$19,)),"")</f>
        <v/>
      </c>
      <c r="AC83" s="61" t="str">
        <f ca="1">IFERROR(IF(AC$19&lt;2,"",VLOOKUP($C83,在庫!$B$34:$LY$46,AC$19,)),"")</f>
        <v/>
      </c>
      <c r="AD83" s="61" t="str">
        <f ca="1">IFERROR(IF(AD$19&lt;2,"",VLOOKUP($C83,在庫!$B$34:$LY$46,AD$19,)),"")</f>
        <v/>
      </c>
      <c r="AE83" s="61" t="str">
        <f ca="1">IFERROR(IF(AE$19&lt;2,"",VLOOKUP($C83,在庫!$B$34:$LY$46,AE$19,)),"")</f>
        <v/>
      </c>
      <c r="AF83" s="295"/>
      <c r="AG83" s="295"/>
      <c r="AH83" s="203"/>
      <c r="AI83" s="59">
        <f t="shared" ca="1" si="36"/>
        <v>0</v>
      </c>
    </row>
    <row r="84" spans="1:39" ht="18" collapsed="1" thickBot="1" x14ac:dyDescent="0.25">
      <c r="B84" s="321"/>
      <c r="C84" s="218" t="s">
        <v>64</v>
      </c>
      <c r="D84" s="105">
        <f t="shared" ref="D84:AE84" ca="1" si="37">SUM(D78:D83)</f>
        <v>0</v>
      </c>
      <c r="E84" s="106">
        <f t="shared" ca="1" si="37"/>
        <v>1</v>
      </c>
      <c r="F84" s="106">
        <f t="shared" ca="1" si="37"/>
        <v>1</v>
      </c>
      <c r="G84" s="106">
        <f t="shared" ca="1" si="37"/>
        <v>0</v>
      </c>
      <c r="H84" s="106">
        <f t="shared" ca="1" si="37"/>
        <v>0</v>
      </c>
      <c r="I84" s="106">
        <f t="shared" ca="1" si="37"/>
        <v>0</v>
      </c>
      <c r="J84" s="106">
        <f t="shared" ca="1" si="37"/>
        <v>0</v>
      </c>
      <c r="K84" s="106">
        <f t="shared" ca="1" si="37"/>
        <v>0</v>
      </c>
      <c r="L84" s="106">
        <f t="shared" ca="1" si="37"/>
        <v>0</v>
      </c>
      <c r="M84" s="106">
        <f t="shared" ca="1" si="37"/>
        <v>0</v>
      </c>
      <c r="N84" s="106">
        <f t="shared" ca="1" si="37"/>
        <v>0</v>
      </c>
      <c r="O84" s="106">
        <f t="shared" ca="1" si="37"/>
        <v>0</v>
      </c>
      <c r="P84" s="106">
        <f t="shared" ca="1" si="37"/>
        <v>0</v>
      </c>
      <c r="Q84" s="106">
        <f t="shared" ca="1" si="37"/>
        <v>0</v>
      </c>
      <c r="R84" s="106">
        <f t="shared" ca="1" si="37"/>
        <v>1</v>
      </c>
      <c r="S84" s="106">
        <f t="shared" ca="1" si="37"/>
        <v>0</v>
      </c>
      <c r="T84" s="106">
        <f t="shared" ca="1" si="37"/>
        <v>-1</v>
      </c>
      <c r="U84" s="106">
        <f t="shared" ca="1" si="37"/>
        <v>0</v>
      </c>
      <c r="V84" s="106">
        <f t="shared" ca="1" si="37"/>
        <v>1</v>
      </c>
      <c r="W84" s="106">
        <f t="shared" ca="1" si="37"/>
        <v>1</v>
      </c>
      <c r="X84" s="106">
        <f t="shared" ca="1" si="37"/>
        <v>1</v>
      </c>
      <c r="Y84" s="106">
        <f t="shared" ca="1" si="37"/>
        <v>0</v>
      </c>
      <c r="Z84" s="106">
        <f t="shared" ca="1" si="37"/>
        <v>0</v>
      </c>
      <c r="AA84" s="106">
        <f t="shared" ca="1" si="37"/>
        <v>0</v>
      </c>
      <c r="AB84" s="106">
        <f t="shared" ca="1" si="37"/>
        <v>0</v>
      </c>
      <c r="AC84" s="106">
        <f t="shared" ca="1" si="37"/>
        <v>0</v>
      </c>
      <c r="AD84" s="106">
        <f t="shared" ca="1" si="37"/>
        <v>0</v>
      </c>
      <c r="AE84" s="106">
        <f t="shared" ca="1" si="37"/>
        <v>0</v>
      </c>
      <c r="AF84" s="296"/>
      <c r="AG84" s="296"/>
      <c r="AH84" s="204"/>
      <c r="AI84" s="59">
        <f t="shared" ca="1" si="36"/>
        <v>5</v>
      </c>
      <c r="AJ84" s="178">
        <f ca="1">INDEX(予算!$K$3:$K$54,MATCH($D$29,予算!$B$3:$B$54,0),1)/AI84</f>
        <v>0</v>
      </c>
      <c r="AL84" s="4" t="s">
        <v>213</v>
      </c>
      <c r="AM84" s="178">
        <f ca="1">AM77/AM79</f>
        <v>46581.606557377047</v>
      </c>
    </row>
    <row r="85" spans="1:39" x14ac:dyDescent="0.2">
      <c r="B85" s="322" t="s">
        <v>65</v>
      </c>
      <c r="C85" s="219" t="str">
        <f>$B$3&amp;"(単泊)"</f>
        <v>ラグジュアリープールヴィラ(単泊)</v>
      </c>
      <c r="D85" s="133"/>
      <c r="E85" s="136"/>
      <c r="F85" s="134"/>
      <c r="G85" s="136"/>
      <c r="H85" s="134"/>
      <c r="I85" s="136"/>
      <c r="J85" s="134"/>
      <c r="K85" s="136"/>
      <c r="L85" s="136"/>
      <c r="M85" s="136"/>
      <c r="N85" s="136"/>
      <c r="O85" s="136"/>
      <c r="P85" s="134"/>
      <c r="Q85" s="134"/>
      <c r="R85" s="134" t="s">
        <v>190</v>
      </c>
      <c r="S85" s="134" t="s">
        <v>190</v>
      </c>
      <c r="T85" s="134" t="s">
        <v>190</v>
      </c>
      <c r="U85" s="134"/>
      <c r="V85" s="134"/>
      <c r="W85" s="134"/>
      <c r="X85" s="136"/>
      <c r="Y85" s="136"/>
      <c r="Z85" s="136"/>
      <c r="AA85" s="134"/>
      <c r="AB85" s="134"/>
      <c r="AC85" s="134"/>
      <c r="AD85" s="134"/>
      <c r="AE85" s="134"/>
      <c r="AF85" s="297"/>
      <c r="AG85" s="297"/>
      <c r="AH85" s="205"/>
    </row>
    <row r="86" spans="1:39" x14ac:dyDescent="0.2">
      <c r="B86" s="323"/>
      <c r="C86" s="220" t="str">
        <f>$F$1</f>
        <v>WEB割</v>
      </c>
      <c r="D86" s="147" t="str">
        <f ca="1">IF(D64=0,"Close",(IFERROR(HLOOKUP(D85,$D$2:$BC$3,2,FALSE),"")))</f>
        <v/>
      </c>
      <c r="E86" s="148" t="str">
        <f t="shared" ref="E86:AE86" ca="1" si="38">IF(E64=0,"Close",(IFERROR(HLOOKUP(E85,$D$2:$BC$3,2,FALSE),"")))</f>
        <v/>
      </c>
      <c r="F86" s="149" t="str">
        <f t="shared" ca="1" si="38"/>
        <v/>
      </c>
      <c r="G86" s="148" t="str">
        <f t="shared" ca="1" si="38"/>
        <v/>
      </c>
      <c r="H86" s="149" t="str">
        <f t="shared" ca="1" si="38"/>
        <v/>
      </c>
      <c r="I86" s="148" t="str">
        <f t="shared" ca="1" si="38"/>
        <v/>
      </c>
      <c r="J86" s="149" t="str">
        <f t="shared" ca="1" si="38"/>
        <v/>
      </c>
      <c r="K86" s="148" t="str">
        <f t="shared" ca="1" si="38"/>
        <v/>
      </c>
      <c r="L86" s="149" t="str">
        <f t="shared" ca="1" si="38"/>
        <v/>
      </c>
      <c r="M86" s="148" t="str">
        <f t="shared" ca="1" si="38"/>
        <v/>
      </c>
      <c r="N86" s="149" t="str">
        <f t="shared" ca="1" si="38"/>
        <v/>
      </c>
      <c r="O86" s="148" t="str">
        <f t="shared" ca="1" si="38"/>
        <v/>
      </c>
      <c r="P86" s="149" t="str">
        <f t="shared" ca="1" si="38"/>
        <v/>
      </c>
      <c r="Q86" s="148" t="str">
        <f t="shared" ca="1" si="38"/>
        <v/>
      </c>
      <c r="R86" s="149">
        <f t="shared" ca="1" si="38"/>
        <v>59800</v>
      </c>
      <c r="S86" s="148">
        <f t="shared" ca="1" si="38"/>
        <v>59800</v>
      </c>
      <c r="T86" s="149">
        <f t="shared" ca="1" si="38"/>
        <v>59800</v>
      </c>
      <c r="U86" s="148" t="str">
        <f t="shared" ca="1" si="38"/>
        <v/>
      </c>
      <c r="V86" s="149" t="str">
        <f t="shared" ca="1" si="38"/>
        <v/>
      </c>
      <c r="W86" s="148" t="str">
        <f t="shared" ca="1" si="38"/>
        <v/>
      </c>
      <c r="X86" s="149" t="str">
        <f t="shared" ca="1" si="38"/>
        <v/>
      </c>
      <c r="Y86" s="148" t="str">
        <f t="shared" ca="1" si="38"/>
        <v/>
      </c>
      <c r="Z86" s="149" t="str">
        <f t="shared" ca="1" si="38"/>
        <v/>
      </c>
      <c r="AA86" s="148" t="str">
        <f t="shared" ca="1" si="38"/>
        <v/>
      </c>
      <c r="AB86" s="149" t="str">
        <f t="shared" ca="1" si="38"/>
        <v/>
      </c>
      <c r="AC86" s="148" t="str">
        <f t="shared" ca="1" si="38"/>
        <v/>
      </c>
      <c r="AD86" s="149" t="str">
        <f t="shared" ca="1" si="38"/>
        <v/>
      </c>
      <c r="AE86" s="148" t="str">
        <f t="shared" ca="1" si="38"/>
        <v/>
      </c>
      <c r="AF86" s="298"/>
      <c r="AG86" s="299"/>
      <c r="AH86" s="206"/>
    </row>
    <row r="87" spans="1:39" x14ac:dyDescent="0.2">
      <c r="B87" s="323"/>
      <c r="C87" s="220" t="str">
        <f>$B$3&amp;"(連泊)"</f>
        <v>ラグジュアリープールヴィラ(連泊)</v>
      </c>
      <c r="D87" s="143" t="str">
        <f>IF(D$85="","",D$85)</f>
        <v/>
      </c>
      <c r="E87" s="144" t="str">
        <f t="shared" ref="E87:AE87" si="39">IF(E$85="","",E$85)</f>
        <v/>
      </c>
      <c r="F87" s="144" t="str">
        <f t="shared" si="39"/>
        <v/>
      </c>
      <c r="G87" s="144" t="str">
        <f t="shared" si="39"/>
        <v/>
      </c>
      <c r="H87" s="144" t="str">
        <f t="shared" si="39"/>
        <v/>
      </c>
      <c r="I87" s="144" t="str">
        <f t="shared" si="39"/>
        <v/>
      </c>
      <c r="J87" s="144" t="str">
        <f t="shared" si="39"/>
        <v/>
      </c>
      <c r="K87" s="144" t="str">
        <f t="shared" si="39"/>
        <v/>
      </c>
      <c r="L87" s="144" t="str">
        <f t="shared" si="39"/>
        <v/>
      </c>
      <c r="M87" s="144" t="str">
        <f t="shared" si="39"/>
        <v/>
      </c>
      <c r="N87" s="144" t="str">
        <f t="shared" si="39"/>
        <v/>
      </c>
      <c r="O87" s="144" t="str">
        <f t="shared" si="39"/>
        <v/>
      </c>
      <c r="P87" s="144" t="str">
        <f t="shared" si="39"/>
        <v/>
      </c>
      <c r="Q87" s="144" t="str">
        <f t="shared" si="39"/>
        <v/>
      </c>
      <c r="R87" s="144" t="str">
        <f t="shared" si="39"/>
        <v>I</v>
      </c>
      <c r="S87" s="144" t="str">
        <f t="shared" si="39"/>
        <v>I</v>
      </c>
      <c r="T87" s="144" t="str">
        <f t="shared" si="39"/>
        <v>I</v>
      </c>
      <c r="U87" s="144" t="str">
        <f t="shared" si="39"/>
        <v/>
      </c>
      <c r="V87" s="144" t="str">
        <f t="shared" si="39"/>
        <v/>
      </c>
      <c r="W87" s="144" t="str">
        <f t="shared" si="39"/>
        <v/>
      </c>
      <c r="X87" s="144" t="str">
        <f t="shared" si="39"/>
        <v/>
      </c>
      <c r="Y87" s="144" t="str">
        <f t="shared" si="39"/>
        <v/>
      </c>
      <c r="Z87" s="144" t="str">
        <f t="shared" si="39"/>
        <v/>
      </c>
      <c r="AA87" s="144" t="str">
        <f t="shared" si="39"/>
        <v/>
      </c>
      <c r="AB87" s="144" t="str">
        <f t="shared" si="39"/>
        <v/>
      </c>
      <c r="AC87" s="144" t="str">
        <f t="shared" si="39"/>
        <v/>
      </c>
      <c r="AD87" s="144" t="str">
        <f t="shared" si="39"/>
        <v/>
      </c>
      <c r="AE87" s="144" t="str">
        <f t="shared" si="39"/>
        <v/>
      </c>
      <c r="AF87" s="300"/>
      <c r="AG87" s="300"/>
      <c r="AH87" s="207"/>
    </row>
    <row r="88" spans="1:39" ht="18" thickBot="1" x14ac:dyDescent="0.25">
      <c r="B88" s="323"/>
      <c r="C88" s="221" t="str">
        <f>$F$10</f>
        <v>連泊</v>
      </c>
      <c r="D88" s="127" t="str">
        <f ca="1">IF(D64=0,"Close",(IFERROR(HLOOKUP(D87,$D$11:$BC$12,2,FALSE),"")))</f>
        <v/>
      </c>
      <c r="E88" s="131" t="str">
        <f t="shared" ref="E88:AE88" ca="1" si="40">IF(E64=0,"Close",(IFERROR(HLOOKUP(E87,$D$11:$BC$12,2,FALSE),"")))</f>
        <v/>
      </c>
      <c r="F88" s="131" t="str">
        <f t="shared" ca="1" si="40"/>
        <v/>
      </c>
      <c r="G88" s="131" t="str">
        <f t="shared" ca="1" si="40"/>
        <v/>
      </c>
      <c r="H88" s="131" t="str">
        <f t="shared" ca="1" si="40"/>
        <v/>
      </c>
      <c r="I88" s="131" t="str">
        <f t="shared" ca="1" si="40"/>
        <v/>
      </c>
      <c r="J88" s="131" t="str">
        <f t="shared" ca="1" si="40"/>
        <v/>
      </c>
      <c r="K88" s="131" t="str">
        <f t="shared" ca="1" si="40"/>
        <v/>
      </c>
      <c r="L88" s="131" t="str">
        <f t="shared" ca="1" si="40"/>
        <v/>
      </c>
      <c r="M88" s="131" t="str">
        <f t="shared" ca="1" si="40"/>
        <v/>
      </c>
      <c r="N88" s="131" t="str">
        <f t="shared" ca="1" si="40"/>
        <v/>
      </c>
      <c r="O88" s="131" t="str">
        <f t="shared" ca="1" si="40"/>
        <v/>
      </c>
      <c r="P88" s="131" t="str">
        <f t="shared" ca="1" si="40"/>
        <v/>
      </c>
      <c r="Q88" s="131" t="str">
        <f t="shared" ca="1" si="40"/>
        <v/>
      </c>
      <c r="R88" s="131">
        <f t="shared" ca="1" si="40"/>
        <v>53820</v>
      </c>
      <c r="S88" s="131">
        <f t="shared" ca="1" si="40"/>
        <v>53820</v>
      </c>
      <c r="T88" s="131">
        <f t="shared" ca="1" si="40"/>
        <v>53820</v>
      </c>
      <c r="U88" s="131" t="str">
        <f t="shared" ca="1" si="40"/>
        <v/>
      </c>
      <c r="V88" s="131" t="str">
        <f t="shared" ca="1" si="40"/>
        <v/>
      </c>
      <c r="W88" s="131" t="str">
        <f t="shared" ca="1" si="40"/>
        <v/>
      </c>
      <c r="X88" s="131" t="str">
        <f t="shared" ca="1" si="40"/>
        <v/>
      </c>
      <c r="Y88" s="131" t="str">
        <f t="shared" ca="1" si="40"/>
        <v/>
      </c>
      <c r="Z88" s="131" t="str">
        <f t="shared" ca="1" si="40"/>
        <v/>
      </c>
      <c r="AA88" s="131" t="str">
        <f t="shared" ca="1" si="40"/>
        <v/>
      </c>
      <c r="AB88" s="131" t="str">
        <f t="shared" ca="1" si="40"/>
        <v/>
      </c>
      <c r="AC88" s="131" t="str">
        <f t="shared" ca="1" si="40"/>
        <v/>
      </c>
      <c r="AD88" s="131" t="str">
        <f t="shared" ca="1" si="40"/>
        <v/>
      </c>
      <c r="AE88" s="131" t="str">
        <f t="shared" ca="1" si="40"/>
        <v/>
      </c>
      <c r="AF88" s="301"/>
      <c r="AG88" s="301"/>
      <c r="AH88" s="208"/>
    </row>
    <row r="89" spans="1:39" x14ac:dyDescent="0.2">
      <c r="B89" s="323"/>
      <c r="C89" s="219" t="str">
        <f>$B$4&amp;"(単泊)"</f>
        <v>with SAUNA(単泊)</v>
      </c>
      <c r="D89" s="133" t="str">
        <f>IF(D$85="","",D$85)</f>
        <v/>
      </c>
      <c r="E89" s="136" t="str">
        <f t="shared" ref="E89:AE89" si="41">IF(E$85="","",E$85)</f>
        <v/>
      </c>
      <c r="F89" s="136" t="str">
        <f t="shared" si="41"/>
        <v/>
      </c>
      <c r="G89" s="136" t="str">
        <f t="shared" si="41"/>
        <v/>
      </c>
      <c r="H89" s="136" t="str">
        <f t="shared" si="41"/>
        <v/>
      </c>
      <c r="I89" s="136" t="str">
        <f t="shared" si="41"/>
        <v/>
      </c>
      <c r="J89" s="136" t="str">
        <f t="shared" si="41"/>
        <v/>
      </c>
      <c r="K89" s="136" t="str">
        <f t="shared" si="41"/>
        <v/>
      </c>
      <c r="L89" s="136" t="str">
        <f t="shared" si="41"/>
        <v/>
      </c>
      <c r="M89" s="136" t="str">
        <f t="shared" si="41"/>
        <v/>
      </c>
      <c r="N89" s="136" t="str">
        <f t="shared" si="41"/>
        <v/>
      </c>
      <c r="O89" s="136" t="str">
        <f t="shared" si="41"/>
        <v/>
      </c>
      <c r="P89" s="136" t="str">
        <f t="shared" si="41"/>
        <v/>
      </c>
      <c r="Q89" s="136" t="str">
        <f t="shared" si="41"/>
        <v/>
      </c>
      <c r="R89" s="136" t="str">
        <f t="shared" si="41"/>
        <v>I</v>
      </c>
      <c r="S89" s="136" t="str">
        <f t="shared" si="41"/>
        <v>I</v>
      </c>
      <c r="T89" s="136" t="str">
        <f t="shared" si="41"/>
        <v>I</v>
      </c>
      <c r="U89" s="136" t="str">
        <f t="shared" si="41"/>
        <v/>
      </c>
      <c r="V89" s="136" t="str">
        <f t="shared" si="41"/>
        <v/>
      </c>
      <c r="W89" s="136" t="str">
        <f t="shared" si="41"/>
        <v/>
      </c>
      <c r="X89" s="136" t="str">
        <f t="shared" si="41"/>
        <v/>
      </c>
      <c r="Y89" s="136" t="str">
        <f t="shared" si="41"/>
        <v/>
      </c>
      <c r="Z89" s="136" t="str">
        <f t="shared" si="41"/>
        <v/>
      </c>
      <c r="AA89" s="136" t="str">
        <f t="shared" si="41"/>
        <v/>
      </c>
      <c r="AB89" s="136" t="str">
        <f t="shared" si="41"/>
        <v/>
      </c>
      <c r="AC89" s="136" t="str">
        <f t="shared" si="41"/>
        <v/>
      </c>
      <c r="AD89" s="136" t="str">
        <f t="shared" si="41"/>
        <v/>
      </c>
      <c r="AE89" s="136" t="str">
        <f t="shared" si="41"/>
        <v/>
      </c>
      <c r="AF89" s="302"/>
      <c r="AG89" s="302"/>
      <c r="AH89" s="205"/>
    </row>
    <row r="90" spans="1:39" x14ac:dyDescent="0.2">
      <c r="B90" s="323"/>
      <c r="C90" s="220" t="str">
        <f>$F$1</f>
        <v>WEB割</v>
      </c>
      <c r="D90" s="147" t="str">
        <f ca="1">IF(D65=0,"Close",(IFERROR(HLOOKUP(D89,$D$2:$BC$4,3,FALSE),"")))</f>
        <v/>
      </c>
      <c r="E90" s="148" t="str">
        <f t="shared" ref="E90:AE90" ca="1" si="42">IF(E65=0,"Close",(IFERROR(HLOOKUP(E89,$D$2:$BC$4,3,FALSE),"")))</f>
        <v/>
      </c>
      <c r="F90" s="148" t="str">
        <f t="shared" ca="1" si="42"/>
        <v/>
      </c>
      <c r="G90" s="148" t="str">
        <f t="shared" ca="1" si="42"/>
        <v/>
      </c>
      <c r="H90" s="148" t="str">
        <f t="shared" ca="1" si="42"/>
        <v/>
      </c>
      <c r="I90" s="148" t="str">
        <f t="shared" ca="1" si="42"/>
        <v/>
      </c>
      <c r="J90" s="148" t="str">
        <f t="shared" ca="1" si="42"/>
        <v/>
      </c>
      <c r="K90" s="148" t="str">
        <f t="shared" ca="1" si="42"/>
        <v/>
      </c>
      <c r="L90" s="148" t="str">
        <f t="shared" ca="1" si="42"/>
        <v/>
      </c>
      <c r="M90" s="148" t="str">
        <f t="shared" ca="1" si="42"/>
        <v/>
      </c>
      <c r="N90" s="148" t="str">
        <f t="shared" ca="1" si="42"/>
        <v>Close</v>
      </c>
      <c r="O90" s="148" t="str">
        <f t="shared" ca="1" si="42"/>
        <v/>
      </c>
      <c r="P90" s="148" t="str">
        <f t="shared" ca="1" si="42"/>
        <v/>
      </c>
      <c r="Q90" s="148" t="str">
        <f t="shared" ca="1" si="42"/>
        <v/>
      </c>
      <c r="R90" s="148">
        <f t="shared" ca="1" si="42"/>
        <v>69800</v>
      </c>
      <c r="S90" s="148">
        <f t="shared" ca="1" si="42"/>
        <v>69800</v>
      </c>
      <c r="T90" s="148">
        <f t="shared" ca="1" si="42"/>
        <v>69800</v>
      </c>
      <c r="U90" s="148" t="str">
        <f t="shared" ca="1" si="42"/>
        <v>Close</v>
      </c>
      <c r="V90" s="148" t="str">
        <f t="shared" ca="1" si="42"/>
        <v>Close</v>
      </c>
      <c r="W90" s="148" t="str">
        <f t="shared" ca="1" si="42"/>
        <v/>
      </c>
      <c r="X90" s="148" t="str">
        <f t="shared" ca="1" si="42"/>
        <v>Close</v>
      </c>
      <c r="Y90" s="148" t="str">
        <f t="shared" ca="1" si="42"/>
        <v>Close</v>
      </c>
      <c r="Z90" s="148" t="str">
        <f t="shared" ca="1" si="42"/>
        <v/>
      </c>
      <c r="AA90" s="148" t="str">
        <f t="shared" ca="1" si="42"/>
        <v/>
      </c>
      <c r="AB90" s="148" t="str">
        <f t="shared" ca="1" si="42"/>
        <v/>
      </c>
      <c r="AC90" s="148" t="str">
        <f t="shared" ca="1" si="42"/>
        <v/>
      </c>
      <c r="AD90" s="148" t="str">
        <f t="shared" ca="1" si="42"/>
        <v/>
      </c>
      <c r="AE90" s="148" t="str">
        <f t="shared" ca="1" si="42"/>
        <v/>
      </c>
      <c r="AF90" s="299"/>
      <c r="AG90" s="299"/>
      <c r="AH90" s="206"/>
    </row>
    <row r="91" spans="1:39" x14ac:dyDescent="0.2">
      <c r="B91" s="323"/>
      <c r="C91" s="220" t="str">
        <f>$B$4&amp;"(連泊)"</f>
        <v>with SAUNA(連泊)</v>
      </c>
      <c r="D91" s="143" t="str">
        <f>IF(D$87="","",D$87)</f>
        <v/>
      </c>
      <c r="E91" s="144" t="str">
        <f t="shared" ref="E91:AE91" si="43">IF(E$87="","",E$87)</f>
        <v/>
      </c>
      <c r="F91" s="144" t="str">
        <f t="shared" si="43"/>
        <v/>
      </c>
      <c r="G91" s="144" t="str">
        <f t="shared" si="43"/>
        <v/>
      </c>
      <c r="H91" s="144" t="str">
        <f t="shared" si="43"/>
        <v/>
      </c>
      <c r="I91" s="144" t="str">
        <f t="shared" si="43"/>
        <v/>
      </c>
      <c r="J91" s="144" t="str">
        <f t="shared" si="43"/>
        <v/>
      </c>
      <c r="K91" s="144" t="str">
        <f t="shared" si="43"/>
        <v/>
      </c>
      <c r="L91" s="144" t="str">
        <f t="shared" si="43"/>
        <v/>
      </c>
      <c r="M91" s="144" t="str">
        <f t="shared" si="43"/>
        <v/>
      </c>
      <c r="N91" s="144" t="str">
        <f t="shared" si="43"/>
        <v/>
      </c>
      <c r="O91" s="144" t="str">
        <f t="shared" si="43"/>
        <v/>
      </c>
      <c r="P91" s="144" t="str">
        <f t="shared" si="43"/>
        <v/>
      </c>
      <c r="Q91" s="144" t="str">
        <f t="shared" si="43"/>
        <v/>
      </c>
      <c r="R91" s="144" t="str">
        <f t="shared" si="43"/>
        <v>I</v>
      </c>
      <c r="S91" s="144" t="str">
        <f t="shared" si="43"/>
        <v>I</v>
      </c>
      <c r="T91" s="144" t="str">
        <f t="shared" si="43"/>
        <v>I</v>
      </c>
      <c r="U91" s="144" t="str">
        <f t="shared" si="43"/>
        <v/>
      </c>
      <c r="V91" s="144" t="str">
        <f t="shared" si="43"/>
        <v/>
      </c>
      <c r="W91" s="144" t="str">
        <f t="shared" si="43"/>
        <v/>
      </c>
      <c r="X91" s="144" t="str">
        <f t="shared" si="43"/>
        <v/>
      </c>
      <c r="Y91" s="144" t="str">
        <f t="shared" si="43"/>
        <v/>
      </c>
      <c r="Z91" s="144" t="str">
        <f t="shared" si="43"/>
        <v/>
      </c>
      <c r="AA91" s="144" t="str">
        <f t="shared" si="43"/>
        <v/>
      </c>
      <c r="AB91" s="144" t="str">
        <f t="shared" si="43"/>
        <v/>
      </c>
      <c r="AC91" s="144" t="str">
        <f t="shared" si="43"/>
        <v/>
      </c>
      <c r="AD91" s="144" t="str">
        <f t="shared" si="43"/>
        <v/>
      </c>
      <c r="AE91" s="144" t="str">
        <f t="shared" si="43"/>
        <v/>
      </c>
      <c r="AF91" s="300"/>
      <c r="AG91" s="300"/>
      <c r="AH91" s="207"/>
    </row>
    <row r="92" spans="1:39" ht="18" thickBot="1" x14ac:dyDescent="0.25">
      <c r="B92" s="323"/>
      <c r="C92" s="221" t="str">
        <f>$F$10</f>
        <v>連泊</v>
      </c>
      <c r="D92" s="127" t="str">
        <f ca="1">IF(D65=0,"Close",(IFERROR(HLOOKUP(D91,$D$11:$BC$13,3,FALSE),"")))</f>
        <v/>
      </c>
      <c r="E92" s="131" t="str">
        <f t="shared" ref="E92:AE92" ca="1" si="44">IF(E65=0,"Close",(IFERROR(HLOOKUP(E91,$D$11:$BC$13,3,FALSE),"")))</f>
        <v/>
      </c>
      <c r="F92" s="131" t="str">
        <f t="shared" ca="1" si="44"/>
        <v/>
      </c>
      <c r="G92" s="131" t="str">
        <f t="shared" ca="1" si="44"/>
        <v/>
      </c>
      <c r="H92" s="131" t="str">
        <f t="shared" ca="1" si="44"/>
        <v/>
      </c>
      <c r="I92" s="131" t="str">
        <f t="shared" ca="1" si="44"/>
        <v/>
      </c>
      <c r="J92" s="131" t="str">
        <f t="shared" ca="1" si="44"/>
        <v/>
      </c>
      <c r="K92" s="131" t="str">
        <f t="shared" ca="1" si="44"/>
        <v/>
      </c>
      <c r="L92" s="131" t="str">
        <f t="shared" ca="1" si="44"/>
        <v/>
      </c>
      <c r="M92" s="131" t="str">
        <f t="shared" ca="1" si="44"/>
        <v/>
      </c>
      <c r="N92" s="131" t="str">
        <f t="shared" ca="1" si="44"/>
        <v>Close</v>
      </c>
      <c r="O92" s="131" t="str">
        <f t="shared" ca="1" si="44"/>
        <v/>
      </c>
      <c r="P92" s="131" t="str">
        <f t="shared" ca="1" si="44"/>
        <v/>
      </c>
      <c r="Q92" s="131" t="str">
        <f t="shared" ca="1" si="44"/>
        <v/>
      </c>
      <c r="R92" s="131">
        <f t="shared" ca="1" si="44"/>
        <v>62820</v>
      </c>
      <c r="S92" s="131">
        <f t="shared" ca="1" si="44"/>
        <v>62820</v>
      </c>
      <c r="T92" s="131">
        <f t="shared" ca="1" si="44"/>
        <v>62820</v>
      </c>
      <c r="U92" s="131" t="str">
        <f t="shared" ca="1" si="44"/>
        <v>Close</v>
      </c>
      <c r="V92" s="131" t="str">
        <f t="shared" ca="1" si="44"/>
        <v>Close</v>
      </c>
      <c r="W92" s="131" t="str">
        <f t="shared" ca="1" si="44"/>
        <v/>
      </c>
      <c r="X92" s="131" t="str">
        <f t="shared" ca="1" si="44"/>
        <v>Close</v>
      </c>
      <c r="Y92" s="131" t="str">
        <f t="shared" ca="1" si="44"/>
        <v>Close</v>
      </c>
      <c r="Z92" s="131" t="str">
        <f t="shared" ca="1" si="44"/>
        <v/>
      </c>
      <c r="AA92" s="131" t="str">
        <f t="shared" ca="1" si="44"/>
        <v/>
      </c>
      <c r="AB92" s="131" t="str">
        <f t="shared" ca="1" si="44"/>
        <v/>
      </c>
      <c r="AC92" s="131" t="str">
        <f t="shared" ca="1" si="44"/>
        <v/>
      </c>
      <c r="AD92" s="131" t="str">
        <f t="shared" ca="1" si="44"/>
        <v/>
      </c>
      <c r="AE92" s="131" t="str">
        <f t="shared" ca="1" si="44"/>
        <v/>
      </c>
      <c r="AF92" s="301"/>
      <c r="AG92" s="301"/>
      <c r="AH92" s="208"/>
    </row>
    <row r="93" spans="1:39" ht="18" hidden="1" thickBot="1" x14ac:dyDescent="0.25">
      <c r="B93" s="323"/>
      <c r="C93" s="219" t="str">
        <f>$B$5&amp;"(単泊)"</f>
        <v>0(単泊)</v>
      </c>
      <c r="D93" s="133" t="str">
        <f>IF(D$85="","",D$85)</f>
        <v/>
      </c>
      <c r="E93" s="136" t="str">
        <f t="shared" ref="E93:AG93" si="45">IF(E$85="","",E$85)</f>
        <v/>
      </c>
      <c r="F93" s="134" t="str">
        <f t="shared" si="45"/>
        <v/>
      </c>
      <c r="G93" s="136" t="str">
        <f t="shared" si="45"/>
        <v/>
      </c>
      <c r="H93" s="134" t="str">
        <f t="shared" si="45"/>
        <v/>
      </c>
      <c r="I93" s="136" t="str">
        <f t="shared" si="45"/>
        <v/>
      </c>
      <c r="J93" s="134" t="str">
        <f t="shared" si="45"/>
        <v/>
      </c>
      <c r="K93" s="136" t="str">
        <f t="shared" si="45"/>
        <v/>
      </c>
      <c r="L93" s="134" t="str">
        <f t="shared" si="45"/>
        <v/>
      </c>
      <c r="M93" s="136" t="str">
        <f t="shared" si="45"/>
        <v/>
      </c>
      <c r="N93" s="134" t="str">
        <f t="shared" si="45"/>
        <v/>
      </c>
      <c r="O93" s="136" t="str">
        <f t="shared" si="45"/>
        <v/>
      </c>
      <c r="P93" s="134" t="str">
        <f t="shared" si="45"/>
        <v/>
      </c>
      <c r="Q93" s="136" t="str">
        <f t="shared" si="45"/>
        <v/>
      </c>
      <c r="R93" s="134" t="str">
        <f t="shared" si="45"/>
        <v>I</v>
      </c>
      <c r="S93" s="136" t="str">
        <f t="shared" si="45"/>
        <v>I</v>
      </c>
      <c r="T93" s="134" t="str">
        <f t="shared" si="45"/>
        <v>I</v>
      </c>
      <c r="U93" s="136" t="str">
        <f t="shared" si="45"/>
        <v/>
      </c>
      <c r="V93" s="134" t="str">
        <f t="shared" si="45"/>
        <v/>
      </c>
      <c r="W93" s="136" t="str">
        <f t="shared" si="45"/>
        <v/>
      </c>
      <c r="X93" s="134" t="str">
        <f t="shared" si="45"/>
        <v/>
      </c>
      <c r="Y93" s="136" t="str">
        <f t="shared" si="45"/>
        <v/>
      </c>
      <c r="Z93" s="134" t="str">
        <f t="shared" si="45"/>
        <v/>
      </c>
      <c r="AA93" s="136" t="str">
        <f t="shared" si="45"/>
        <v/>
      </c>
      <c r="AB93" s="134" t="str">
        <f t="shared" si="45"/>
        <v/>
      </c>
      <c r="AC93" s="136" t="str">
        <f t="shared" si="45"/>
        <v/>
      </c>
      <c r="AD93" s="134" t="str">
        <f t="shared" si="45"/>
        <v/>
      </c>
      <c r="AE93" s="136" t="str">
        <f t="shared" si="45"/>
        <v/>
      </c>
      <c r="AF93" s="134" t="str">
        <f t="shared" si="45"/>
        <v/>
      </c>
      <c r="AG93" s="136" t="str">
        <f t="shared" si="45"/>
        <v/>
      </c>
      <c r="AH93" s="135"/>
    </row>
    <row r="94" spans="1:39" ht="18" hidden="1" thickBot="1" x14ac:dyDescent="0.25">
      <c r="B94" s="323"/>
      <c r="C94" s="220" t="str">
        <f>$F$1</f>
        <v>WEB割</v>
      </c>
      <c r="D94" s="147" t="str">
        <f ca="1">IF(D66=0,"Close",(IFERROR(HLOOKUP(D93,$D$2:$BC$6,4,FALSE),"")))</f>
        <v/>
      </c>
      <c r="E94" s="148" t="str">
        <f t="shared" ref="E94:AG94" ca="1" si="46">IF(E66=0,"Close",(IFERROR(HLOOKUP(E93,$D$2:$BC$6,4,FALSE),"")))</f>
        <v/>
      </c>
      <c r="F94" s="149" t="str">
        <f t="shared" ca="1" si="46"/>
        <v/>
      </c>
      <c r="G94" s="148" t="str">
        <f t="shared" ca="1" si="46"/>
        <v/>
      </c>
      <c r="H94" s="149" t="str">
        <f t="shared" ca="1" si="46"/>
        <v/>
      </c>
      <c r="I94" s="148" t="str">
        <f t="shared" ca="1" si="46"/>
        <v/>
      </c>
      <c r="J94" s="149" t="str">
        <f t="shared" ca="1" si="46"/>
        <v/>
      </c>
      <c r="K94" s="148" t="str">
        <f t="shared" ca="1" si="46"/>
        <v/>
      </c>
      <c r="L94" s="149" t="str">
        <f t="shared" ca="1" si="46"/>
        <v/>
      </c>
      <c r="M94" s="148" t="str">
        <f t="shared" ca="1" si="46"/>
        <v/>
      </c>
      <c r="N94" s="149" t="str">
        <f t="shared" ca="1" si="46"/>
        <v/>
      </c>
      <c r="O94" s="148" t="str">
        <f t="shared" ca="1" si="46"/>
        <v/>
      </c>
      <c r="P94" s="149" t="str">
        <f t="shared" ca="1" si="46"/>
        <v/>
      </c>
      <c r="Q94" s="148" t="str">
        <f t="shared" ca="1" si="46"/>
        <v/>
      </c>
      <c r="R94" s="149">
        <f t="shared" ca="1" si="46"/>
        <v>0</v>
      </c>
      <c r="S94" s="148">
        <f t="shared" ca="1" si="46"/>
        <v>0</v>
      </c>
      <c r="T94" s="149">
        <f t="shared" ca="1" si="46"/>
        <v>0</v>
      </c>
      <c r="U94" s="148" t="str">
        <f t="shared" ca="1" si="46"/>
        <v/>
      </c>
      <c r="V94" s="149" t="str">
        <f t="shared" ca="1" si="46"/>
        <v/>
      </c>
      <c r="W94" s="148" t="str">
        <f t="shared" ca="1" si="46"/>
        <v/>
      </c>
      <c r="X94" s="149" t="str">
        <f t="shared" ca="1" si="46"/>
        <v/>
      </c>
      <c r="Y94" s="148" t="str">
        <f t="shared" ca="1" si="46"/>
        <v/>
      </c>
      <c r="Z94" s="149" t="str">
        <f t="shared" ca="1" si="46"/>
        <v/>
      </c>
      <c r="AA94" s="148" t="str">
        <f t="shared" ca="1" si="46"/>
        <v/>
      </c>
      <c r="AB94" s="149" t="str">
        <f t="shared" ca="1" si="46"/>
        <v/>
      </c>
      <c r="AC94" s="148" t="str">
        <f t="shared" ca="1" si="46"/>
        <v/>
      </c>
      <c r="AD94" s="149" t="str">
        <f t="shared" ca="1" si="46"/>
        <v/>
      </c>
      <c r="AE94" s="148" t="str">
        <f t="shared" ca="1" si="46"/>
        <v/>
      </c>
      <c r="AF94" s="149" t="str">
        <f t="shared" si="46"/>
        <v>Close</v>
      </c>
      <c r="AG94" s="148" t="str">
        <f t="shared" si="46"/>
        <v>Close</v>
      </c>
      <c r="AH94" s="150"/>
    </row>
    <row r="95" spans="1:39" ht="18" hidden="1" thickBot="1" x14ac:dyDescent="0.25">
      <c r="B95" s="323"/>
      <c r="C95" s="220" t="str">
        <f>$B$5&amp;"(連泊)"</f>
        <v>0(連泊)</v>
      </c>
      <c r="D95" s="143" t="str">
        <f>IF(D$87="","",D$87)</f>
        <v/>
      </c>
      <c r="E95" s="144" t="str">
        <f t="shared" ref="E95:AG95" si="47">IF(E$87="","",E$87)</f>
        <v/>
      </c>
      <c r="F95" s="145" t="str">
        <f t="shared" si="47"/>
        <v/>
      </c>
      <c r="G95" s="144" t="str">
        <f t="shared" si="47"/>
        <v/>
      </c>
      <c r="H95" s="145" t="str">
        <f t="shared" si="47"/>
        <v/>
      </c>
      <c r="I95" s="144" t="str">
        <f t="shared" si="47"/>
        <v/>
      </c>
      <c r="J95" s="145" t="str">
        <f t="shared" si="47"/>
        <v/>
      </c>
      <c r="K95" s="144" t="str">
        <f t="shared" si="47"/>
        <v/>
      </c>
      <c r="L95" s="145" t="str">
        <f t="shared" si="47"/>
        <v/>
      </c>
      <c r="M95" s="144" t="str">
        <f t="shared" si="47"/>
        <v/>
      </c>
      <c r="N95" s="145" t="str">
        <f t="shared" si="47"/>
        <v/>
      </c>
      <c r="O95" s="144" t="str">
        <f t="shared" si="47"/>
        <v/>
      </c>
      <c r="P95" s="145" t="str">
        <f t="shared" si="47"/>
        <v/>
      </c>
      <c r="Q95" s="144" t="str">
        <f t="shared" si="47"/>
        <v/>
      </c>
      <c r="R95" s="145" t="str">
        <f t="shared" si="47"/>
        <v>I</v>
      </c>
      <c r="S95" s="144" t="str">
        <f t="shared" si="47"/>
        <v>I</v>
      </c>
      <c r="T95" s="145" t="str">
        <f t="shared" si="47"/>
        <v>I</v>
      </c>
      <c r="U95" s="144" t="str">
        <f t="shared" si="47"/>
        <v/>
      </c>
      <c r="V95" s="145" t="str">
        <f t="shared" si="47"/>
        <v/>
      </c>
      <c r="W95" s="144" t="str">
        <f t="shared" si="47"/>
        <v/>
      </c>
      <c r="X95" s="145" t="str">
        <f t="shared" si="47"/>
        <v/>
      </c>
      <c r="Y95" s="144" t="str">
        <f t="shared" si="47"/>
        <v/>
      </c>
      <c r="Z95" s="145" t="str">
        <f t="shared" si="47"/>
        <v/>
      </c>
      <c r="AA95" s="144" t="str">
        <f t="shared" si="47"/>
        <v/>
      </c>
      <c r="AB95" s="145" t="str">
        <f t="shared" si="47"/>
        <v/>
      </c>
      <c r="AC95" s="144" t="str">
        <f t="shared" si="47"/>
        <v/>
      </c>
      <c r="AD95" s="145" t="str">
        <f t="shared" si="47"/>
        <v/>
      </c>
      <c r="AE95" s="144" t="str">
        <f t="shared" si="47"/>
        <v/>
      </c>
      <c r="AF95" s="145" t="str">
        <f t="shared" si="47"/>
        <v/>
      </c>
      <c r="AG95" s="144" t="str">
        <f t="shared" si="47"/>
        <v/>
      </c>
      <c r="AH95" s="146"/>
    </row>
    <row r="96" spans="1:39" ht="18" hidden="1" thickBot="1" x14ac:dyDescent="0.25">
      <c r="B96" s="323"/>
      <c r="C96" s="221" t="str">
        <f>$F$10</f>
        <v>連泊</v>
      </c>
      <c r="D96" s="127" t="str">
        <f ca="1">IF(D66=0,"Close",(IFERROR(HLOOKUP(D95,$D$11:$BC$14,4,FALSE),"")))</f>
        <v/>
      </c>
      <c r="E96" s="131" t="str">
        <f t="shared" ref="E96:AG96" ca="1" si="48">IF(E66=0,"Close",(IFERROR(HLOOKUP(E95,$D$11:$BC$14,4,FALSE),"")))</f>
        <v/>
      </c>
      <c r="F96" s="131" t="str">
        <f t="shared" ca="1" si="48"/>
        <v/>
      </c>
      <c r="G96" s="131" t="str">
        <f t="shared" ca="1" si="48"/>
        <v/>
      </c>
      <c r="H96" s="131" t="str">
        <f t="shared" ca="1" si="48"/>
        <v/>
      </c>
      <c r="I96" s="131" t="str">
        <f t="shared" ca="1" si="48"/>
        <v/>
      </c>
      <c r="J96" s="131" t="str">
        <f t="shared" ca="1" si="48"/>
        <v/>
      </c>
      <c r="K96" s="131" t="str">
        <f t="shared" ca="1" si="48"/>
        <v/>
      </c>
      <c r="L96" s="131" t="str">
        <f t="shared" ca="1" si="48"/>
        <v/>
      </c>
      <c r="M96" s="131" t="str">
        <f t="shared" ca="1" si="48"/>
        <v/>
      </c>
      <c r="N96" s="131" t="str">
        <f t="shared" ca="1" si="48"/>
        <v/>
      </c>
      <c r="O96" s="131" t="str">
        <f t="shared" ca="1" si="48"/>
        <v/>
      </c>
      <c r="P96" s="131" t="str">
        <f t="shared" ca="1" si="48"/>
        <v/>
      </c>
      <c r="Q96" s="131" t="str">
        <f t="shared" ca="1" si="48"/>
        <v/>
      </c>
      <c r="R96" s="131">
        <f t="shared" ca="1" si="48"/>
        <v>0</v>
      </c>
      <c r="S96" s="131">
        <f t="shared" ca="1" si="48"/>
        <v>0</v>
      </c>
      <c r="T96" s="131">
        <f t="shared" ca="1" si="48"/>
        <v>0</v>
      </c>
      <c r="U96" s="131" t="str">
        <f t="shared" ca="1" si="48"/>
        <v/>
      </c>
      <c r="V96" s="131" t="str">
        <f t="shared" ca="1" si="48"/>
        <v/>
      </c>
      <c r="W96" s="131" t="str">
        <f t="shared" ca="1" si="48"/>
        <v/>
      </c>
      <c r="X96" s="131" t="str">
        <f t="shared" ca="1" si="48"/>
        <v/>
      </c>
      <c r="Y96" s="131" t="str">
        <f t="shared" ca="1" si="48"/>
        <v/>
      </c>
      <c r="Z96" s="131" t="str">
        <f t="shared" ca="1" si="48"/>
        <v/>
      </c>
      <c r="AA96" s="131" t="str">
        <f t="shared" ca="1" si="48"/>
        <v/>
      </c>
      <c r="AB96" s="131" t="str">
        <f t="shared" ca="1" si="48"/>
        <v/>
      </c>
      <c r="AC96" s="131" t="str">
        <f t="shared" ca="1" si="48"/>
        <v/>
      </c>
      <c r="AD96" s="131" t="str">
        <f t="shared" ca="1" si="48"/>
        <v/>
      </c>
      <c r="AE96" s="131" t="str">
        <f t="shared" ca="1" si="48"/>
        <v/>
      </c>
      <c r="AF96" s="131" t="str">
        <f t="shared" si="48"/>
        <v>Close</v>
      </c>
      <c r="AG96" s="131" t="str">
        <f t="shared" si="48"/>
        <v>Close</v>
      </c>
      <c r="AH96" s="109"/>
    </row>
    <row r="97" spans="2:34" ht="18" hidden="1" thickBot="1" x14ac:dyDescent="0.25">
      <c r="B97" s="323"/>
      <c r="C97" s="219" t="str">
        <f>$B$6&amp;"(単泊)"</f>
        <v>0(単泊)</v>
      </c>
      <c r="D97" s="133" t="str">
        <f>IF(D$85="","",D$85)</f>
        <v/>
      </c>
      <c r="E97" s="136" t="str">
        <f t="shared" ref="E97:AG97" si="49">IF(E$85="","",E$85)</f>
        <v/>
      </c>
      <c r="F97" s="134" t="str">
        <f t="shared" si="49"/>
        <v/>
      </c>
      <c r="G97" s="136" t="str">
        <f t="shared" si="49"/>
        <v/>
      </c>
      <c r="H97" s="134" t="str">
        <f t="shared" si="49"/>
        <v/>
      </c>
      <c r="I97" s="136" t="str">
        <f t="shared" si="49"/>
        <v/>
      </c>
      <c r="J97" s="134" t="str">
        <f t="shared" si="49"/>
        <v/>
      </c>
      <c r="K97" s="136" t="str">
        <f t="shared" si="49"/>
        <v/>
      </c>
      <c r="L97" s="134" t="str">
        <f t="shared" si="49"/>
        <v/>
      </c>
      <c r="M97" s="136" t="str">
        <f t="shared" si="49"/>
        <v/>
      </c>
      <c r="N97" s="134" t="str">
        <f t="shared" si="49"/>
        <v/>
      </c>
      <c r="O97" s="136" t="str">
        <f t="shared" si="49"/>
        <v/>
      </c>
      <c r="P97" s="134" t="str">
        <f t="shared" si="49"/>
        <v/>
      </c>
      <c r="Q97" s="136" t="str">
        <f t="shared" si="49"/>
        <v/>
      </c>
      <c r="R97" s="134" t="str">
        <f t="shared" si="49"/>
        <v>I</v>
      </c>
      <c r="S97" s="136" t="str">
        <f t="shared" si="49"/>
        <v>I</v>
      </c>
      <c r="T97" s="134" t="str">
        <f t="shared" si="49"/>
        <v>I</v>
      </c>
      <c r="U97" s="136" t="str">
        <f t="shared" si="49"/>
        <v/>
      </c>
      <c r="V97" s="134" t="str">
        <f t="shared" si="49"/>
        <v/>
      </c>
      <c r="W97" s="136" t="str">
        <f t="shared" si="49"/>
        <v/>
      </c>
      <c r="X97" s="134" t="str">
        <f t="shared" si="49"/>
        <v/>
      </c>
      <c r="Y97" s="136" t="str">
        <f t="shared" si="49"/>
        <v/>
      </c>
      <c r="Z97" s="134" t="str">
        <f t="shared" si="49"/>
        <v/>
      </c>
      <c r="AA97" s="136" t="str">
        <f t="shared" si="49"/>
        <v/>
      </c>
      <c r="AB97" s="134" t="str">
        <f t="shared" si="49"/>
        <v/>
      </c>
      <c r="AC97" s="136" t="str">
        <f t="shared" si="49"/>
        <v/>
      </c>
      <c r="AD97" s="134" t="str">
        <f t="shared" si="49"/>
        <v/>
      </c>
      <c r="AE97" s="136" t="str">
        <f t="shared" si="49"/>
        <v/>
      </c>
      <c r="AF97" s="134" t="str">
        <f t="shared" si="49"/>
        <v/>
      </c>
      <c r="AG97" s="136" t="str">
        <f t="shared" si="49"/>
        <v/>
      </c>
      <c r="AH97" s="135"/>
    </row>
    <row r="98" spans="2:34" ht="18" hidden="1" thickBot="1" x14ac:dyDescent="0.25">
      <c r="B98" s="323"/>
      <c r="C98" s="220" t="str">
        <f>$F$1</f>
        <v>WEB割</v>
      </c>
      <c r="D98" s="147" t="str">
        <f ca="1">IF(D67=0,"Close",(IFERROR(HLOOKUP(D97,$D$2:$BC$6,5,FALSE),"")))</f>
        <v/>
      </c>
      <c r="E98" s="148" t="str">
        <f t="shared" ref="E98:AG98" ca="1" si="50">IF(E67=0,"Close",(IFERROR(HLOOKUP(E97,$D$2:$BC$6,5,FALSE),"")))</f>
        <v/>
      </c>
      <c r="F98" s="149" t="str">
        <f t="shared" ca="1" si="50"/>
        <v/>
      </c>
      <c r="G98" s="148" t="str">
        <f t="shared" ca="1" si="50"/>
        <v/>
      </c>
      <c r="H98" s="149" t="str">
        <f t="shared" ca="1" si="50"/>
        <v/>
      </c>
      <c r="I98" s="148" t="str">
        <f t="shared" ca="1" si="50"/>
        <v/>
      </c>
      <c r="J98" s="149" t="str">
        <f t="shared" ca="1" si="50"/>
        <v/>
      </c>
      <c r="K98" s="148" t="str">
        <f t="shared" ca="1" si="50"/>
        <v/>
      </c>
      <c r="L98" s="149" t="str">
        <f t="shared" ca="1" si="50"/>
        <v/>
      </c>
      <c r="M98" s="148" t="str">
        <f t="shared" ca="1" si="50"/>
        <v/>
      </c>
      <c r="N98" s="149" t="str">
        <f t="shared" ca="1" si="50"/>
        <v/>
      </c>
      <c r="O98" s="148" t="str">
        <f t="shared" ca="1" si="50"/>
        <v/>
      </c>
      <c r="P98" s="149" t="str">
        <f t="shared" ca="1" si="50"/>
        <v/>
      </c>
      <c r="Q98" s="148" t="str">
        <f t="shared" ca="1" si="50"/>
        <v/>
      </c>
      <c r="R98" s="149">
        <f t="shared" ca="1" si="50"/>
        <v>0</v>
      </c>
      <c r="S98" s="148">
        <f t="shared" ca="1" si="50"/>
        <v>0</v>
      </c>
      <c r="T98" s="149">
        <f t="shared" ca="1" si="50"/>
        <v>0</v>
      </c>
      <c r="U98" s="148" t="str">
        <f t="shared" ca="1" si="50"/>
        <v/>
      </c>
      <c r="V98" s="149" t="str">
        <f t="shared" ca="1" si="50"/>
        <v/>
      </c>
      <c r="W98" s="148" t="str">
        <f t="shared" ca="1" si="50"/>
        <v/>
      </c>
      <c r="X98" s="149" t="str">
        <f t="shared" ca="1" si="50"/>
        <v/>
      </c>
      <c r="Y98" s="148" t="str">
        <f t="shared" ca="1" si="50"/>
        <v/>
      </c>
      <c r="Z98" s="149" t="str">
        <f t="shared" ca="1" si="50"/>
        <v/>
      </c>
      <c r="AA98" s="148" t="str">
        <f t="shared" ca="1" si="50"/>
        <v/>
      </c>
      <c r="AB98" s="149" t="str">
        <f t="shared" ca="1" si="50"/>
        <v/>
      </c>
      <c r="AC98" s="148" t="str">
        <f t="shared" ca="1" si="50"/>
        <v/>
      </c>
      <c r="AD98" s="149" t="str">
        <f t="shared" ca="1" si="50"/>
        <v/>
      </c>
      <c r="AE98" s="148" t="str">
        <f t="shared" ca="1" si="50"/>
        <v/>
      </c>
      <c r="AF98" s="149" t="str">
        <f t="shared" si="50"/>
        <v>Close</v>
      </c>
      <c r="AG98" s="148" t="str">
        <f t="shared" si="50"/>
        <v>Close</v>
      </c>
      <c r="AH98" s="150"/>
    </row>
    <row r="99" spans="2:34" ht="18" hidden="1" thickBot="1" x14ac:dyDescent="0.25">
      <c r="B99" s="323"/>
      <c r="C99" s="220" t="str">
        <f>$B$6&amp;"(連泊)"</f>
        <v>0(連泊)</v>
      </c>
      <c r="D99" s="143" t="str">
        <f>IF(D$87="","",D$87)</f>
        <v/>
      </c>
      <c r="E99" s="144" t="str">
        <f t="shared" ref="E99:AG99" si="51">IF(E$87="","",E$87)</f>
        <v/>
      </c>
      <c r="F99" s="145" t="str">
        <f t="shared" si="51"/>
        <v/>
      </c>
      <c r="G99" s="144" t="str">
        <f t="shared" si="51"/>
        <v/>
      </c>
      <c r="H99" s="145" t="str">
        <f t="shared" si="51"/>
        <v/>
      </c>
      <c r="I99" s="144" t="str">
        <f t="shared" si="51"/>
        <v/>
      </c>
      <c r="J99" s="145" t="str">
        <f t="shared" si="51"/>
        <v/>
      </c>
      <c r="K99" s="144" t="str">
        <f t="shared" si="51"/>
        <v/>
      </c>
      <c r="L99" s="145" t="str">
        <f t="shared" si="51"/>
        <v/>
      </c>
      <c r="M99" s="144" t="str">
        <f t="shared" si="51"/>
        <v/>
      </c>
      <c r="N99" s="145" t="str">
        <f t="shared" si="51"/>
        <v/>
      </c>
      <c r="O99" s="144" t="str">
        <f t="shared" si="51"/>
        <v/>
      </c>
      <c r="P99" s="145" t="str">
        <f t="shared" si="51"/>
        <v/>
      </c>
      <c r="Q99" s="144" t="str">
        <f t="shared" si="51"/>
        <v/>
      </c>
      <c r="R99" s="145" t="str">
        <f t="shared" si="51"/>
        <v>I</v>
      </c>
      <c r="S99" s="144" t="str">
        <f t="shared" si="51"/>
        <v>I</v>
      </c>
      <c r="T99" s="145" t="str">
        <f t="shared" si="51"/>
        <v>I</v>
      </c>
      <c r="U99" s="144" t="str">
        <f t="shared" si="51"/>
        <v/>
      </c>
      <c r="V99" s="145" t="str">
        <f t="shared" si="51"/>
        <v/>
      </c>
      <c r="W99" s="144" t="str">
        <f t="shared" si="51"/>
        <v/>
      </c>
      <c r="X99" s="145" t="str">
        <f t="shared" si="51"/>
        <v/>
      </c>
      <c r="Y99" s="144" t="str">
        <f t="shared" si="51"/>
        <v/>
      </c>
      <c r="Z99" s="145" t="str">
        <f t="shared" si="51"/>
        <v/>
      </c>
      <c r="AA99" s="144" t="str">
        <f t="shared" si="51"/>
        <v/>
      </c>
      <c r="AB99" s="145" t="str">
        <f t="shared" si="51"/>
        <v/>
      </c>
      <c r="AC99" s="144" t="str">
        <f t="shared" si="51"/>
        <v/>
      </c>
      <c r="AD99" s="145" t="str">
        <f t="shared" si="51"/>
        <v/>
      </c>
      <c r="AE99" s="144" t="str">
        <f t="shared" si="51"/>
        <v/>
      </c>
      <c r="AF99" s="145" t="str">
        <f t="shared" si="51"/>
        <v/>
      </c>
      <c r="AG99" s="144" t="str">
        <f t="shared" si="51"/>
        <v/>
      </c>
      <c r="AH99" s="146"/>
    </row>
    <row r="100" spans="2:34" ht="18" hidden="1" thickBot="1" x14ac:dyDescent="0.25">
      <c r="B100" s="323"/>
      <c r="C100" s="222" t="str">
        <f>$F$10</f>
        <v>連泊</v>
      </c>
      <c r="D100" s="127" t="str">
        <f ca="1">IF(D67=0,"Close",(IFERROR(HLOOKUP(D99,$D$11:$BC$15,5,FALSE),"")))</f>
        <v/>
      </c>
      <c r="E100" s="131" t="str">
        <f t="shared" ref="E100:AG100" ca="1" si="52">IF(E67=0,"Close",(IFERROR(HLOOKUP(E99,$D$11:$BC$15,5,FALSE),"")))</f>
        <v/>
      </c>
      <c r="F100" s="129" t="str">
        <f t="shared" ca="1" si="52"/>
        <v/>
      </c>
      <c r="G100" s="131" t="str">
        <f t="shared" ca="1" si="52"/>
        <v/>
      </c>
      <c r="H100" s="129" t="str">
        <f t="shared" ca="1" si="52"/>
        <v/>
      </c>
      <c r="I100" s="131" t="str">
        <f t="shared" ca="1" si="52"/>
        <v/>
      </c>
      <c r="J100" s="129" t="str">
        <f t="shared" ca="1" si="52"/>
        <v/>
      </c>
      <c r="K100" s="131" t="str">
        <f t="shared" ca="1" si="52"/>
        <v/>
      </c>
      <c r="L100" s="129" t="str">
        <f t="shared" ca="1" si="52"/>
        <v/>
      </c>
      <c r="M100" s="131" t="str">
        <f t="shared" ca="1" si="52"/>
        <v/>
      </c>
      <c r="N100" s="129" t="str">
        <f t="shared" ca="1" si="52"/>
        <v/>
      </c>
      <c r="O100" s="131" t="str">
        <f t="shared" ca="1" si="52"/>
        <v/>
      </c>
      <c r="P100" s="129" t="str">
        <f t="shared" ca="1" si="52"/>
        <v/>
      </c>
      <c r="Q100" s="131" t="str">
        <f t="shared" ca="1" si="52"/>
        <v/>
      </c>
      <c r="R100" s="129">
        <f t="shared" ca="1" si="52"/>
        <v>0</v>
      </c>
      <c r="S100" s="131">
        <f t="shared" ca="1" si="52"/>
        <v>0</v>
      </c>
      <c r="T100" s="129">
        <f t="shared" ca="1" si="52"/>
        <v>0</v>
      </c>
      <c r="U100" s="131" t="str">
        <f t="shared" ca="1" si="52"/>
        <v/>
      </c>
      <c r="V100" s="129" t="str">
        <f t="shared" ca="1" si="52"/>
        <v/>
      </c>
      <c r="W100" s="131" t="str">
        <f t="shared" ca="1" si="52"/>
        <v/>
      </c>
      <c r="X100" s="129" t="str">
        <f t="shared" ca="1" si="52"/>
        <v/>
      </c>
      <c r="Y100" s="131" t="str">
        <f t="shared" ca="1" si="52"/>
        <v/>
      </c>
      <c r="Z100" s="129" t="str">
        <f t="shared" ca="1" si="52"/>
        <v/>
      </c>
      <c r="AA100" s="131" t="str">
        <f t="shared" ca="1" si="52"/>
        <v/>
      </c>
      <c r="AB100" s="129" t="str">
        <f t="shared" ca="1" si="52"/>
        <v/>
      </c>
      <c r="AC100" s="131" t="str">
        <f t="shared" ca="1" si="52"/>
        <v/>
      </c>
      <c r="AD100" s="129" t="str">
        <f t="shared" ca="1" si="52"/>
        <v/>
      </c>
      <c r="AE100" s="131" t="str">
        <f t="shared" ca="1" si="52"/>
        <v/>
      </c>
      <c r="AF100" s="129" t="str">
        <f t="shared" si="52"/>
        <v>Close</v>
      </c>
      <c r="AG100" s="131" t="str">
        <f t="shared" si="52"/>
        <v>Close</v>
      </c>
      <c r="AH100" s="150"/>
    </row>
    <row r="101" spans="2:34" ht="18" hidden="1" thickBot="1" x14ac:dyDescent="0.25">
      <c r="B101" s="323"/>
      <c r="C101" s="219" t="str">
        <f>$B$7&amp;"(単泊)"</f>
        <v>0(単泊)</v>
      </c>
      <c r="D101" s="133" t="str">
        <f>IF(D$85="","",D$85)</f>
        <v/>
      </c>
      <c r="E101" s="136" t="str">
        <f t="shared" ref="E101:AG101" si="53">IF(E$85="","",E$85)</f>
        <v/>
      </c>
      <c r="F101" s="134" t="str">
        <f t="shared" si="53"/>
        <v/>
      </c>
      <c r="G101" s="136" t="str">
        <f t="shared" si="53"/>
        <v/>
      </c>
      <c r="H101" s="134" t="str">
        <f t="shared" si="53"/>
        <v/>
      </c>
      <c r="I101" s="136" t="str">
        <f t="shared" si="53"/>
        <v/>
      </c>
      <c r="J101" s="134" t="str">
        <f t="shared" si="53"/>
        <v/>
      </c>
      <c r="K101" s="136" t="str">
        <f t="shared" si="53"/>
        <v/>
      </c>
      <c r="L101" s="134" t="str">
        <f t="shared" si="53"/>
        <v/>
      </c>
      <c r="M101" s="136" t="str">
        <f t="shared" si="53"/>
        <v/>
      </c>
      <c r="N101" s="134" t="str">
        <f t="shared" si="53"/>
        <v/>
      </c>
      <c r="O101" s="136" t="str">
        <f t="shared" si="53"/>
        <v/>
      </c>
      <c r="P101" s="134" t="str">
        <f t="shared" si="53"/>
        <v/>
      </c>
      <c r="Q101" s="136" t="str">
        <f t="shared" si="53"/>
        <v/>
      </c>
      <c r="R101" s="134" t="str">
        <f t="shared" si="53"/>
        <v>I</v>
      </c>
      <c r="S101" s="136" t="str">
        <f t="shared" si="53"/>
        <v>I</v>
      </c>
      <c r="T101" s="134" t="str">
        <f t="shared" si="53"/>
        <v>I</v>
      </c>
      <c r="U101" s="136" t="str">
        <f t="shared" si="53"/>
        <v/>
      </c>
      <c r="V101" s="134" t="str">
        <f t="shared" si="53"/>
        <v/>
      </c>
      <c r="W101" s="136" t="str">
        <f t="shared" si="53"/>
        <v/>
      </c>
      <c r="X101" s="134" t="str">
        <f t="shared" si="53"/>
        <v/>
      </c>
      <c r="Y101" s="136" t="str">
        <f t="shared" si="53"/>
        <v/>
      </c>
      <c r="Z101" s="134" t="str">
        <f t="shared" si="53"/>
        <v/>
      </c>
      <c r="AA101" s="136" t="str">
        <f t="shared" si="53"/>
        <v/>
      </c>
      <c r="AB101" s="134" t="str">
        <f t="shared" si="53"/>
        <v/>
      </c>
      <c r="AC101" s="136" t="str">
        <f t="shared" si="53"/>
        <v/>
      </c>
      <c r="AD101" s="134" t="str">
        <f t="shared" si="53"/>
        <v/>
      </c>
      <c r="AE101" s="136" t="str">
        <f t="shared" si="53"/>
        <v/>
      </c>
      <c r="AF101" s="134" t="str">
        <f t="shared" si="53"/>
        <v/>
      </c>
      <c r="AG101" s="136" t="str">
        <f t="shared" si="53"/>
        <v/>
      </c>
      <c r="AH101" s="135"/>
    </row>
    <row r="102" spans="2:34" ht="18" hidden="1" thickBot="1" x14ac:dyDescent="0.25">
      <c r="B102" s="323"/>
      <c r="C102" s="220" t="str">
        <f>$F$1</f>
        <v>WEB割</v>
      </c>
      <c r="D102" s="147" t="str">
        <f ca="1">IF(D68=0,"Close",(IFERROR(HLOOKUP(D101,$D$2:$BC$9,6,FALSE),"")))</f>
        <v/>
      </c>
      <c r="E102" s="148" t="str">
        <f t="shared" ref="E102:AG102" ca="1" si="54">IF(E68=0,"Close",(IFERROR(HLOOKUP(E101,$D$2:$BC$9,6,FALSE),"")))</f>
        <v/>
      </c>
      <c r="F102" s="149" t="str">
        <f t="shared" ca="1" si="54"/>
        <v/>
      </c>
      <c r="G102" s="148" t="str">
        <f t="shared" ca="1" si="54"/>
        <v/>
      </c>
      <c r="H102" s="149" t="str">
        <f t="shared" ca="1" si="54"/>
        <v/>
      </c>
      <c r="I102" s="148" t="str">
        <f t="shared" ca="1" si="54"/>
        <v/>
      </c>
      <c r="J102" s="149" t="str">
        <f t="shared" ca="1" si="54"/>
        <v/>
      </c>
      <c r="K102" s="148" t="str">
        <f t="shared" ca="1" si="54"/>
        <v/>
      </c>
      <c r="L102" s="149" t="str">
        <f t="shared" ca="1" si="54"/>
        <v/>
      </c>
      <c r="M102" s="148" t="str">
        <f t="shared" ca="1" si="54"/>
        <v/>
      </c>
      <c r="N102" s="149" t="str">
        <f t="shared" ca="1" si="54"/>
        <v/>
      </c>
      <c r="O102" s="148" t="str">
        <f t="shared" ca="1" si="54"/>
        <v/>
      </c>
      <c r="P102" s="149" t="str">
        <f t="shared" ca="1" si="54"/>
        <v/>
      </c>
      <c r="Q102" s="148" t="str">
        <f t="shared" ca="1" si="54"/>
        <v/>
      </c>
      <c r="R102" s="149">
        <f t="shared" ca="1" si="54"/>
        <v>0</v>
      </c>
      <c r="S102" s="148">
        <f t="shared" ca="1" si="54"/>
        <v>0</v>
      </c>
      <c r="T102" s="149">
        <f t="shared" ca="1" si="54"/>
        <v>0</v>
      </c>
      <c r="U102" s="148" t="str">
        <f t="shared" ca="1" si="54"/>
        <v/>
      </c>
      <c r="V102" s="149" t="str">
        <f t="shared" ca="1" si="54"/>
        <v/>
      </c>
      <c r="W102" s="148" t="str">
        <f t="shared" ca="1" si="54"/>
        <v/>
      </c>
      <c r="X102" s="149" t="str">
        <f t="shared" ca="1" si="54"/>
        <v/>
      </c>
      <c r="Y102" s="148" t="str">
        <f t="shared" ca="1" si="54"/>
        <v/>
      </c>
      <c r="Z102" s="149" t="str">
        <f t="shared" ca="1" si="54"/>
        <v/>
      </c>
      <c r="AA102" s="148" t="str">
        <f t="shared" ca="1" si="54"/>
        <v/>
      </c>
      <c r="AB102" s="149" t="str">
        <f t="shared" ca="1" si="54"/>
        <v/>
      </c>
      <c r="AC102" s="148" t="str">
        <f t="shared" ca="1" si="54"/>
        <v/>
      </c>
      <c r="AD102" s="149" t="str">
        <f t="shared" ca="1" si="54"/>
        <v/>
      </c>
      <c r="AE102" s="148" t="str">
        <f t="shared" ca="1" si="54"/>
        <v/>
      </c>
      <c r="AF102" s="149" t="str">
        <f t="shared" si="54"/>
        <v>Close</v>
      </c>
      <c r="AG102" s="148" t="str">
        <f t="shared" si="54"/>
        <v>Close</v>
      </c>
      <c r="AH102" s="150"/>
    </row>
    <row r="103" spans="2:34" ht="18" hidden="1" thickBot="1" x14ac:dyDescent="0.25">
      <c r="B103" s="323"/>
      <c r="C103" s="220" t="str">
        <f>$B$7&amp;"(連泊)"</f>
        <v>0(連泊)</v>
      </c>
      <c r="D103" s="143" t="str">
        <f>IF(D$87="","",D$87)</f>
        <v/>
      </c>
      <c r="E103" s="144" t="str">
        <f t="shared" ref="E103:AG103" si="55">IF(E$87="","",E$87)</f>
        <v/>
      </c>
      <c r="F103" s="145" t="str">
        <f t="shared" si="55"/>
        <v/>
      </c>
      <c r="G103" s="144" t="str">
        <f t="shared" si="55"/>
        <v/>
      </c>
      <c r="H103" s="145" t="str">
        <f t="shared" si="55"/>
        <v/>
      </c>
      <c r="I103" s="144" t="str">
        <f t="shared" si="55"/>
        <v/>
      </c>
      <c r="J103" s="145" t="str">
        <f t="shared" si="55"/>
        <v/>
      </c>
      <c r="K103" s="144" t="str">
        <f t="shared" si="55"/>
        <v/>
      </c>
      <c r="L103" s="145" t="str">
        <f t="shared" si="55"/>
        <v/>
      </c>
      <c r="M103" s="144" t="str">
        <f t="shared" si="55"/>
        <v/>
      </c>
      <c r="N103" s="145" t="str">
        <f t="shared" si="55"/>
        <v/>
      </c>
      <c r="O103" s="144" t="str">
        <f t="shared" si="55"/>
        <v/>
      </c>
      <c r="P103" s="145" t="str">
        <f t="shared" si="55"/>
        <v/>
      </c>
      <c r="Q103" s="144" t="str">
        <f t="shared" si="55"/>
        <v/>
      </c>
      <c r="R103" s="145" t="str">
        <f t="shared" si="55"/>
        <v>I</v>
      </c>
      <c r="S103" s="144" t="str">
        <f t="shared" si="55"/>
        <v>I</v>
      </c>
      <c r="T103" s="145" t="str">
        <f t="shared" si="55"/>
        <v>I</v>
      </c>
      <c r="U103" s="144" t="str">
        <f t="shared" si="55"/>
        <v/>
      </c>
      <c r="V103" s="145" t="str">
        <f t="shared" si="55"/>
        <v/>
      </c>
      <c r="W103" s="144" t="str">
        <f t="shared" si="55"/>
        <v/>
      </c>
      <c r="X103" s="145" t="str">
        <f t="shared" si="55"/>
        <v/>
      </c>
      <c r="Y103" s="144" t="str">
        <f t="shared" si="55"/>
        <v/>
      </c>
      <c r="Z103" s="145" t="str">
        <f t="shared" si="55"/>
        <v/>
      </c>
      <c r="AA103" s="144" t="str">
        <f t="shared" si="55"/>
        <v/>
      </c>
      <c r="AB103" s="145" t="str">
        <f t="shared" si="55"/>
        <v/>
      </c>
      <c r="AC103" s="144" t="str">
        <f t="shared" si="55"/>
        <v/>
      </c>
      <c r="AD103" s="145" t="str">
        <f t="shared" si="55"/>
        <v/>
      </c>
      <c r="AE103" s="144" t="str">
        <f t="shared" si="55"/>
        <v/>
      </c>
      <c r="AF103" s="145" t="str">
        <f t="shared" si="55"/>
        <v/>
      </c>
      <c r="AG103" s="144" t="str">
        <f t="shared" si="55"/>
        <v/>
      </c>
      <c r="AH103" s="146"/>
    </row>
    <row r="104" spans="2:34" ht="18" hidden="1" thickBot="1" x14ac:dyDescent="0.25">
      <c r="B104" s="323"/>
      <c r="C104" s="222" t="str">
        <f>$F$10</f>
        <v>連泊</v>
      </c>
      <c r="D104" s="128" t="str">
        <f ca="1">IF(D68=0,"Close",(IFERROR(HLOOKUP(D103,$D$11:$BC$17,6,FALSE),"")))</f>
        <v/>
      </c>
      <c r="E104" s="132" t="str">
        <f t="shared" ref="E104:AG104" ca="1" si="56">IF(E68=0,"Close",(IFERROR(HLOOKUP(E103,$D$11:$BC$17,6,FALSE),"")))</f>
        <v/>
      </c>
      <c r="F104" s="130" t="str">
        <f t="shared" ca="1" si="56"/>
        <v/>
      </c>
      <c r="G104" s="132" t="str">
        <f t="shared" ca="1" si="56"/>
        <v/>
      </c>
      <c r="H104" s="130" t="str">
        <f t="shared" ca="1" si="56"/>
        <v/>
      </c>
      <c r="I104" s="132" t="str">
        <f t="shared" ca="1" si="56"/>
        <v/>
      </c>
      <c r="J104" s="130" t="str">
        <f t="shared" ca="1" si="56"/>
        <v/>
      </c>
      <c r="K104" s="132" t="str">
        <f t="shared" ca="1" si="56"/>
        <v/>
      </c>
      <c r="L104" s="130" t="str">
        <f t="shared" ca="1" si="56"/>
        <v/>
      </c>
      <c r="M104" s="132" t="str">
        <f t="shared" ca="1" si="56"/>
        <v/>
      </c>
      <c r="N104" s="130" t="str">
        <f t="shared" ca="1" si="56"/>
        <v/>
      </c>
      <c r="O104" s="132" t="str">
        <f t="shared" ca="1" si="56"/>
        <v/>
      </c>
      <c r="P104" s="130" t="str">
        <f t="shared" ca="1" si="56"/>
        <v/>
      </c>
      <c r="Q104" s="132" t="str">
        <f t="shared" ca="1" si="56"/>
        <v/>
      </c>
      <c r="R104" s="130">
        <f t="shared" ca="1" si="56"/>
        <v>0</v>
      </c>
      <c r="S104" s="132">
        <f t="shared" ca="1" si="56"/>
        <v>0</v>
      </c>
      <c r="T104" s="130">
        <f t="shared" ca="1" si="56"/>
        <v>0</v>
      </c>
      <c r="U104" s="132" t="str">
        <f t="shared" ca="1" si="56"/>
        <v/>
      </c>
      <c r="V104" s="130" t="str">
        <f t="shared" ca="1" si="56"/>
        <v/>
      </c>
      <c r="W104" s="132" t="str">
        <f t="shared" ca="1" si="56"/>
        <v/>
      </c>
      <c r="X104" s="130" t="str">
        <f t="shared" ca="1" si="56"/>
        <v/>
      </c>
      <c r="Y104" s="132" t="str">
        <f t="shared" ca="1" si="56"/>
        <v/>
      </c>
      <c r="Z104" s="130" t="str">
        <f t="shared" ca="1" si="56"/>
        <v/>
      </c>
      <c r="AA104" s="132" t="str">
        <f t="shared" ca="1" si="56"/>
        <v/>
      </c>
      <c r="AB104" s="130" t="str">
        <f t="shared" ca="1" si="56"/>
        <v/>
      </c>
      <c r="AC104" s="132" t="str">
        <f t="shared" ca="1" si="56"/>
        <v/>
      </c>
      <c r="AD104" s="130" t="str">
        <f t="shared" ca="1" si="56"/>
        <v/>
      </c>
      <c r="AE104" s="132" t="str">
        <f t="shared" ca="1" si="56"/>
        <v/>
      </c>
      <c r="AF104" s="130" t="str">
        <f t="shared" si="56"/>
        <v>Close</v>
      </c>
      <c r="AG104" s="132" t="str">
        <f t="shared" si="56"/>
        <v>Close</v>
      </c>
      <c r="AH104" s="126"/>
    </row>
    <row r="105" spans="2:34" ht="18" hidden="1" thickBot="1" x14ac:dyDescent="0.25">
      <c r="B105" s="323"/>
      <c r="C105" s="219" t="str">
        <f>$B$8&amp;"(単泊)"</f>
        <v>0(単泊)</v>
      </c>
      <c r="D105" s="133"/>
      <c r="E105" s="136"/>
      <c r="F105" s="134"/>
      <c r="G105" s="136"/>
      <c r="H105" s="134"/>
      <c r="I105" s="136"/>
      <c r="J105" s="134"/>
      <c r="K105" s="136"/>
      <c r="L105" s="134"/>
      <c r="M105" s="136"/>
      <c r="N105" s="134"/>
      <c r="O105" s="136"/>
      <c r="P105" s="134"/>
      <c r="Q105" s="136"/>
      <c r="R105" s="134"/>
      <c r="S105" s="136"/>
      <c r="T105" s="134"/>
      <c r="U105" s="136"/>
      <c r="V105" s="134"/>
      <c r="W105" s="136"/>
      <c r="X105" s="134"/>
      <c r="Y105" s="136"/>
      <c r="Z105" s="134"/>
      <c r="AA105" s="136"/>
      <c r="AB105" s="134"/>
      <c r="AC105" s="136"/>
      <c r="AD105" s="134"/>
      <c r="AE105" s="136"/>
      <c r="AF105" s="134"/>
      <c r="AG105" s="136"/>
      <c r="AH105" s="146"/>
    </row>
    <row r="106" spans="2:34" ht="18" hidden="1" thickBot="1" x14ac:dyDescent="0.25">
      <c r="B106" s="323"/>
      <c r="C106" s="220" t="str">
        <f>$F$1</f>
        <v>WEB割</v>
      </c>
      <c r="D106" s="147" t="str">
        <f ca="1">IF(D69=0,"Close",(IFERROR(HLOOKUP(D105,$D$2:$BC$9,6,FALSE),"")))</f>
        <v/>
      </c>
      <c r="E106" s="148" t="str">
        <f t="shared" ref="E106:AG106" ca="1" si="57">IF(E69=0,"Close",(IFERROR(HLOOKUP(E105,$D$2:$BC$9,6,FALSE),"")))</f>
        <v/>
      </c>
      <c r="F106" s="149" t="str">
        <f t="shared" ca="1" si="57"/>
        <v/>
      </c>
      <c r="G106" s="148" t="str">
        <f t="shared" ca="1" si="57"/>
        <v/>
      </c>
      <c r="H106" s="149" t="str">
        <f t="shared" ca="1" si="57"/>
        <v/>
      </c>
      <c r="I106" s="148" t="str">
        <f t="shared" ca="1" si="57"/>
        <v/>
      </c>
      <c r="J106" s="149" t="str">
        <f t="shared" ca="1" si="57"/>
        <v/>
      </c>
      <c r="K106" s="148" t="str">
        <f t="shared" ca="1" si="57"/>
        <v/>
      </c>
      <c r="L106" s="149" t="str">
        <f t="shared" ca="1" si="57"/>
        <v/>
      </c>
      <c r="M106" s="148" t="str">
        <f t="shared" ca="1" si="57"/>
        <v/>
      </c>
      <c r="N106" s="149" t="str">
        <f t="shared" ca="1" si="57"/>
        <v/>
      </c>
      <c r="O106" s="148" t="str">
        <f t="shared" ca="1" si="57"/>
        <v/>
      </c>
      <c r="P106" s="149" t="str">
        <f t="shared" ca="1" si="57"/>
        <v/>
      </c>
      <c r="Q106" s="148" t="str">
        <f t="shared" ca="1" si="57"/>
        <v/>
      </c>
      <c r="R106" s="149" t="str">
        <f t="shared" ca="1" si="57"/>
        <v/>
      </c>
      <c r="S106" s="148" t="str">
        <f t="shared" ca="1" si="57"/>
        <v/>
      </c>
      <c r="T106" s="149" t="str">
        <f t="shared" ca="1" si="57"/>
        <v/>
      </c>
      <c r="U106" s="148" t="str">
        <f t="shared" ca="1" si="57"/>
        <v/>
      </c>
      <c r="V106" s="149" t="str">
        <f t="shared" ca="1" si="57"/>
        <v/>
      </c>
      <c r="W106" s="148" t="str">
        <f t="shared" ca="1" si="57"/>
        <v/>
      </c>
      <c r="X106" s="149" t="str">
        <f t="shared" ca="1" si="57"/>
        <v/>
      </c>
      <c r="Y106" s="148" t="str">
        <f t="shared" ca="1" si="57"/>
        <v/>
      </c>
      <c r="Z106" s="149" t="str">
        <f t="shared" ca="1" si="57"/>
        <v/>
      </c>
      <c r="AA106" s="148" t="str">
        <f t="shared" ca="1" si="57"/>
        <v/>
      </c>
      <c r="AB106" s="149" t="str">
        <f t="shared" ca="1" si="57"/>
        <v/>
      </c>
      <c r="AC106" s="148" t="str">
        <f t="shared" ca="1" si="57"/>
        <v/>
      </c>
      <c r="AD106" s="149" t="str">
        <f t="shared" ca="1" si="57"/>
        <v/>
      </c>
      <c r="AE106" s="148" t="str">
        <f t="shared" ca="1" si="57"/>
        <v/>
      </c>
      <c r="AF106" s="149" t="str">
        <f t="shared" si="57"/>
        <v>Close</v>
      </c>
      <c r="AG106" s="148" t="str">
        <f t="shared" si="57"/>
        <v>Close</v>
      </c>
      <c r="AH106" s="150"/>
    </row>
    <row r="107" spans="2:34" ht="18" hidden="1" thickBot="1" x14ac:dyDescent="0.25">
      <c r="B107" s="323"/>
      <c r="C107" s="220" t="str">
        <f>$B$8&amp;"(連泊)"</f>
        <v>0(連泊)</v>
      </c>
      <c r="D107" s="143" t="s">
        <v>76</v>
      </c>
      <c r="E107" s="144" t="s">
        <v>76</v>
      </c>
      <c r="F107" s="145" t="s">
        <v>76</v>
      </c>
      <c r="G107" s="144" t="s">
        <v>76</v>
      </c>
      <c r="H107" s="145" t="s">
        <v>76</v>
      </c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44"/>
      <c r="T107" s="145"/>
      <c r="U107" s="144"/>
      <c r="V107" s="145"/>
      <c r="W107" s="144"/>
      <c r="X107" s="145"/>
      <c r="Y107" s="144"/>
      <c r="Z107" s="145"/>
      <c r="AA107" s="144"/>
      <c r="AB107" s="145"/>
      <c r="AC107" s="144"/>
      <c r="AD107" s="145"/>
      <c r="AE107" s="144"/>
      <c r="AF107" s="145"/>
      <c r="AG107" s="144"/>
      <c r="AH107" s="146"/>
    </row>
    <row r="108" spans="2:34" ht="18" hidden="1" thickBot="1" x14ac:dyDescent="0.25">
      <c r="B108" s="324"/>
      <c r="C108" s="222" t="str">
        <f>$F$10</f>
        <v>連泊</v>
      </c>
      <c r="D108" s="128" t="str">
        <f ca="1">IF(D69=0,"Close",(IFERROR(HLOOKUP(D107,$D$11:$BC$17,6,FALSE),"")))</f>
        <v/>
      </c>
      <c r="E108" s="132" t="str">
        <f t="shared" ref="E108:AG108" ca="1" si="58">IF(E69=0,"Close",(IFERROR(HLOOKUP(E107,$D$11:$BC$17,6,FALSE),"")))</f>
        <v/>
      </c>
      <c r="F108" s="130" t="str">
        <f t="shared" ca="1" si="58"/>
        <v/>
      </c>
      <c r="G108" s="132" t="str">
        <f t="shared" ca="1" si="58"/>
        <v/>
      </c>
      <c r="H108" s="130" t="str">
        <f t="shared" ca="1" si="58"/>
        <v/>
      </c>
      <c r="I108" s="132" t="str">
        <f t="shared" ca="1" si="58"/>
        <v/>
      </c>
      <c r="J108" s="130" t="str">
        <f t="shared" ca="1" si="58"/>
        <v/>
      </c>
      <c r="K108" s="132" t="str">
        <f t="shared" ca="1" si="58"/>
        <v/>
      </c>
      <c r="L108" s="130" t="str">
        <f t="shared" ca="1" si="58"/>
        <v/>
      </c>
      <c r="M108" s="132" t="str">
        <f t="shared" ca="1" si="58"/>
        <v/>
      </c>
      <c r="N108" s="130" t="str">
        <f t="shared" ca="1" si="58"/>
        <v/>
      </c>
      <c r="O108" s="132" t="str">
        <f t="shared" ca="1" si="58"/>
        <v/>
      </c>
      <c r="P108" s="130" t="str">
        <f t="shared" ca="1" si="58"/>
        <v/>
      </c>
      <c r="Q108" s="132" t="str">
        <f t="shared" ca="1" si="58"/>
        <v/>
      </c>
      <c r="R108" s="130" t="str">
        <f t="shared" ca="1" si="58"/>
        <v/>
      </c>
      <c r="S108" s="132" t="str">
        <f t="shared" ca="1" si="58"/>
        <v/>
      </c>
      <c r="T108" s="130" t="str">
        <f t="shared" ca="1" si="58"/>
        <v/>
      </c>
      <c r="U108" s="132" t="str">
        <f t="shared" ca="1" si="58"/>
        <v/>
      </c>
      <c r="V108" s="130" t="str">
        <f t="shared" ca="1" si="58"/>
        <v/>
      </c>
      <c r="W108" s="132" t="str">
        <f t="shared" ca="1" si="58"/>
        <v/>
      </c>
      <c r="X108" s="130" t="str">
        <f t="shared" ca="1" si="58"/>
        <v/>
      </c>
      <c r="Y108" s="132" t="str">
        <f t="shared" ca="1" si="58"/>
        <v/>
      </c>
      <c r="Z108" s="130" t="str">
        <f t="shared" ca="1" si="58"/>
        <v/>
      </c>
      <c r="AA108" s="132" t="str">
        <f t="shared" ca="1" si="58"/>
        <v/>
      </c>
      <c r="AB108" s="130" t="str">
        <f t="shared" ca="1" si="58"/>
        <v/>
      </c>
      <c r="AC108" s="132" t="str">
        <f t="shared" ca="1" si="58"/>
        <v/>
      </c>
      <c r="AD108" s="130" t="str">
        <f t="shared" ca="1" si="58"/>
        <v/>
      </c>
      <c r="AE108" s="132" t="str">
        <f t="shared" ca="1" si="58"/>
        <v/>
      </c>
      <c r="AF108" s="130" t="str">
        <f t="shared" si="58"/>
        <v>Close</v>
      </c>
      <c r="AG108" s="132" t="str">
        <f t="shared" si="58"/>
        <v>Close</v>
      </c>
      <c r="AH108" s="126"/>
    </row>
    <row r="109" spans="2:34" collapsed="1" x14ac:dyDescent="0.2">
      <c r="B109" s="227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2:34" x14ac:dyDescent="0.2">
      <c r="C110" s="183"/>
      <c r="D110" s="242" t="str">
        <f>IF(ISBLANK(D85),D39,D85)</f>
        <v>H</v>
      </c>
      <c r="E110" s="242" t="str">
        <f t="shared" ref="E110:AH110" si="59">IF(ISBLANK(E85),E39,E85)</f>
        <v>H</v>
      </c>
      <c r="F110" s="242" t="str">
        <f t="shared" si="59"/>
        <v>H</v>
      </c>
      <c r="G110" s="242" t="str">
        <f t="shared" si="59"/>
        <v>H</v>
      </c>
      <c r="H110" s="242" t="str">
        <f t="shared" si="59"/>
        <v>H</v>
      </c>
      <c r="I110" s="242" t="str">
        <f t="shared" si="59"/>
        <v>L</v>
      </c>
      <c r="J110" s="242" t="str">
        <f t="shared" si="59"/>
        <v>N</v>
      </c>
      <c r="K110" s="242" t="str">
        <f t="shared" si="59"/>
        <v>H</v>
      </c>
      <c r="L110" s="242" t="str">
        <f t="shared" si="59"/>
        <v>H</v>
      </c>
      <c r="M110" s="242" t="str">
        <f t="shared" si="59"/>
        <v>L</v>
      </c>
      <c r="N110" s="242" t="str">
        <f t="shared" si="59"/>
        <v>L</v>
      </c>
      <c r="O110" s="242" t="str">
        <f t="shared" si="59"/>
        <v>H</v>
      </c>
      <c r="P110" s="242" t="str">
        <f t="shared" si="59"/>
        <v>L</v>
      </c>
      <c r="Q110" s="242" t="str">
        <f t="shared" si="59"/>
        <v>N</v>
      </c>
      <c r="R110" s="242" t="str">
        <f t="shared" si="59"/>
        <v>I</v>
      </c>
      <c r="S110" s="242" t="str">
        <f t="shared" si="59"/>
        <v>I</v>
      </c>
      <c r="T110" s="242" t="str">
        <f t="shared" si="59"/>
        <v>I</v>
      </c>
      <c r="U110" s="242" t="str">
        <f t="shared" si="59"/>
        <v>H</v>
      </c>
      <c r="V110" s="242" t="str">
        <f t="shared" si="59"/>
        <v>H</v>
      </c>
      <c r="W110" s="242" t="str">
        <f t="shared" si="59"/>
        <v>L</v>
      </c>
      <c r="X110" s="242" t="str">
        <f t="shared" si="59"/>
        <v>N</v>
      </c>
      <c r="Y110" s="242" t="str">
        <f t="shared" si="59"/>
        <v>L</v>
      </c>
      <c r="Z110" s="242" t="str">
        <f t="shared" si="59"/>
        <v>L</v>
      </c>
      <c r="AA110" s="242" t="str">
        <f t="shared" si="59"/>
        <v>H</v>
      </c>
      <c r="AB110" s="242" t="str">
        <f t="shared" si="59"/>
        <v>H</v>
      </c>
      <c r="AC110" s="242" t="str">
        <f t="shared" si="59"/>
        <v>H</v>
      </c>
      <c r="AD110" s="242" t="str">
        <f t="shared" si="59"/>
        <v>L</v>
      </c>
      <c r="AE110" s="242" t="str">
        <f t="shared" si="59"/>
        <v>N</v>
      </c>
      <c r="AF110" s="242">
        <f t="shared" si="59"/>
        <v>0</v>
      </c>
      <c r="AG110" s="242">
        <f t="shared" si="59"/>
        <v>0</v>
      </c>
      <c r="AH110" s="242">
        <f t="shared" si="59"/>
        <v>0</v>
      </c>
    </row>
    <row r="111" spans="2:34" x14ac:dyDescent="0.2">
      <c r="C111" s="185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</row>
    <row r="112" spans="2:34" x14ac:dyDescent="0.2"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</row>
    <row r="114" spans="3:34" x14ac:dyDescent="0.2">
      <c r="C114" s="183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</row>
    <row r="115" spans="3:34" x14ac:dyDescent="0.2">
      <c r="C115" s="185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</row>
    <row r="116" spans="3:34" x14ac:dyDescent="0.2"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</row>
    <row r="118" spans="3:34" x14ac:dyDescent="0.2">
      <c r="C118" s="183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</row>
    <row r="119" spans="3:34" x14ac:dyDescent="0.2">
      <c r="C119" s="185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</row>
    <row r="120" spans="3:34" x14ac:dyDescent="0.2"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</row>
    <row r="122" spans="3:34" x14ac:dyDescent="0.2">
      <c r="C122" s="183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</row>
    <row r="123" spans="3:34" x14ac:dyDescent="0.2">
      <c r="C123" s="185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</row>
    <row r="124" spans="3:34" x14ac:dyDescent="0.2"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</row>
  </sheetData>
  <sheetProtection selectLockedCells="1"/>
  <mergeCells count="8">
    <mergeCell ref="B39:B84"/>
    <mergeCell ref="B85:B108"/>
    <mergeCell ref="D1:E1"/>
    <mergeCell ref="F1:H1"/>
    <mergeCell ref="D10:E10"/>
    <mergeCell ref="F10:H10"/>
    <mergeCell ref="B20:B28"/>
    <mergeCell ref="C30:C37"/>
  </mergeCells>
  <phoneticPr fontId="5"/>
  <conditionalFormatting sqref="D29:AE29">
    <cfRule type="expression" dxfId="3070" priority="1">
      <formula>WEEKDAY(D29)=7</formula>
    </cfRule>
    <cfRule type="expression" dxfId="3069" priority="2">
      <formula>WEEKDAY(D29)=1</formula>
    </cfRule>
    <cfRule type="expression" dxfId="3068" priority="3">
      <formula>D$22&lt;&gt;""</formula>
    </cfRule>
  </conditionalFormatting>
  <conditionalFormatting sqref="D20:AH20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{C77CC3E3-E8CC-452A-B836-652E72ADBED3}</x14:id>
        </ext>
      </extLst>
    </cfRule>
  </conditionalFormatting>
  <conditionalFormatting sqref="D21:AH21">
    <cfRule type="dataBar" priority="3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{6935F5C1-6A9E-4E8D-92EB-35D5FC4CD6A7}</x14:id>
        </ext>
      </extLst>
    </cfRule>
  </conditionalFormatting>
  <conditionalFormatting sqref="D22:AH23">
    <cfRule type="notContainsBlanks" dxfId="3007" priority="56">
      <formula>LEN(TRIM(D22))&gt;0</formula>
    </cfRule>
  </conditionalFormatting>
  <conditionalFormatting sqref="D31:AH38">
    <cfRule type="cellIs" dxfId="3006" priority="386" operator="equal">
      <formula>"Close"</formula>
    </cfRule>
  </conditionalFormatting>
  <conditionalFormatting sqref="D86:AH86 D88:AH88 D90:AH90 D92:AH92 D94:AH94 D96:AH96 D98:AH98 D100:AH100 D102:AH102 D104:AH104 D106:AH106 D108:AH108">
    <cfRule type="cellIs" dxfId="2633" priority="645" operator="equal">
      <formula>"Close"</formula>
    </cfRule>
  </conditionalFormatting>
  <conditionalFormatting sqref="AH29">
    <cfRule type="cellIs" dxfId="2572" priority="20" operator="equal">
      <formula>"Q"</formula>
    </cfRule>
    <cfRule type="cellIs" dxfId="2571" priority="18" operator="equal">
      <formula>"S"</formula>
    </cfRule>
    <cfRule type="cellIs" dxfId="2570" priority="17" operator="equal">
      <formula>"T"</formula>
    </cfRule>
    <cfRule type="cellIs" dxfId="2569" priority="16" operator="lessThan">
      <formula>0</formula>
    </cfRule>
    <cfRule type="expression" dxfId="2568" priority="14">
      <formula>WEEKDAY(AH29)=1</formula>
    </cfRule>
    <cfRule type="expression" dxfId="2567" priority="13">
      <formula>WEEKDAY(AH29)=7</formula>
    </cfRule>
    <cfRule type="expression" dxfId="2566" priority="11">
      <formula>WEEKDAY(AH29)=1</formula>
    </cfRule>
    <cfRule type="expression" dxfId="2565" priority="10">
      <formula>WEEKDAY(AH29)=7</formula>
    </cfRule>
    <cfRule type="cellIs" dxfId="2564" priority="9" operator="equal">
      <formula>"Close"</formula>
    </cfRule>
    <cfRule type="expression" dxfId="2563" priority="8">
      <formula>WEEKDAY(AH29)=1</formula>
    </cfRule>
    <cfRule type="expression" dxfId="2562" priority="7">
      <formula>WEEKDAY(AH29)=7</formula>
    </cfRule>
    <cfRule type="expression" dxfId="2561" priority="6">
      <formula>MONTH(#REF!)-MONTH(#REF!)&lt;&gt;0</formula>
    </cfRule>
    <cfRule type="cellIs" dxfId="2560" priority="5" operator="equal">
      <formula>"Close"</formula>
    </cfRule>
    <cfRule type="cellIs" dxfId="2559" priority="46" operator="equal">
      <formula>"Ｌ"</formula>
    </cfRule>
    <cfRule type="expression" dxfId="2558" priority="4">
      <formula>AH$22&lt;&gt;""</formula>
    </cfRule>
    <cfRule type="cellIs" dxfId="2557" priority="15" operator="equal">
      <formula>"Ｅ"</formula>
    </cfRule>
    <cfRule type="cellIs" dxfId="2556" priority="55" operator="equal">
      <formula>"Ａ"</formula>
    </cfRule>
    <cfRule type="cellIs" dxfId="2555" priority="54" operator="equal">
      <formula>"Ｂ"</formula>
    </cfRule>
    <cfRule type="cellIs" dxfId="2554" priority="53" operator="equal">
      <formula>"Ｆ"</formula>
    </cfRule>
    <cfRule type="cellIs" dxfId="2553" priority="52" operator="equal">
      <formula>"Ｆ"</formula>
    </cfRule>
    <cfRule type="cellIs" dxfId="2552" priority="51" operator="equal">
      <formula>"Ｇ"</formula>
    </cfRule>
    <cfRule type="cellIs" dxfId="2551" priority="50" operator="equal">
      <formula>"Ｈ"</formula>
    </cfRule>
    <cfRule type="cellIs" dxfId="2550" priority="49" operator="equal">
      <formula>"Ｉ"</formula>
    </cfRule>
    <cfRule type="cellIs" dxfId="2549" priority="48" operator="equal">
      <formula>"Ｊ"</formula>
    </cfRule>
    <cfRule type="cellIs" dxfId="2548" priority="47" operator="equal">
      <formula>"Ｋ"</formula>
    </cfRule>
    <cfRule type="cellIs" dxfId="2547" priority="45" operator="equal">
      <formula>"Ｍ"</formula>
    </cfRule>
    <cfRule type="cellIs" dxfId="2546" priority="44" operator="equal">
      <formula>"Ｎ"</formula>
    </cfRule>
    <cfRule type="cellIs" dxfId="2545" priority="43" operator="equal">
      <formula>"Ｏ"</formula>
    </cfRule>
    <cfRule type="cellIs" dxfId="2544" priority="42" operator="equal">
      <formula>"Ｐ"</formula>
    </cfRule>
    <cfRule type="cellIs" dxfId="2543" priority="41" operator="equal">
      <formula>"Ｑ"</formula>
    </cfRule>
    <cfRule type="cellIs" dxfId="2542" priority="40" operator="equal">
      <formula>"Ｒ"</formula>
    </cfRule>
    <cfRule type="cellIs" dxfId="2541" priority="39" operator="equal">
      <formula>"Ｓ"</formula>
    </cfRule>
    <cfRule type="cellIs" dxfId="2540" priority="38" operator="equal">
      <formula>"Ｔ"</formula>
    </cfRule>
    <cfRule type="cellIs" dxfId="2539" priority="37" operator="equal">
      <formula>"C"</formula>
    </cfRule>
    <cfRule type="cellIs" dxfId="2538" priority="36" operator="equal">
      <formula>"A"</formula>
    </cfRule>
    <cfRule type="cellIs" dxfId="2537" priority="35" operator="equal">
      <formula>"B"</formula>
    </cfRule>
    <cfRule type="cellIs" dxfId="2536" priority="19" operator="equal">
      <formula>"R"</formula>
    </cfRule>
    <cfRule type="cellIs" dxfId="2535" priority="34" operator="equal">
      <formula>"Ｃ"</formula>
    </cfRule>
    <cfRule type="cellIs" dxfId="2534" priority="33" operator="equal">
      <formula>"Ｄ"</formula>
    </cfRule>
    <cfRule type="cellIs" dxfId="2533" priority="32" operator="equal">
      <formula>"E"</formula>
    </cfRule>
    <cfRule type="cellIs" dxfId="2532" priority="31" operator="equal">
      <formula>"F"</formula>
    </cfRule>
    <cfRule type="cellIs" dxfId="2531" priority="30" operator="equal">
      <formula>"G"</formula>
    </cfRule>
    <cfRule type="cellIs" dxfId="2530" priority="29" operator="equal">
      <formula>"H"</formula>
    </cfRule>
    <cfRule type="cellIs" dxfId="2529" priority="28" operator="equal">
      <formula>"I"</formula>
    </cfRule>
    <cfRule type="cellIs" dxfId="2528" priority="27" operator="equal">
      <formula>"J"</formula>
    </cfRule>
    <cfRule type="cellIs" dxfId="2527" priority="26" operator="equal">
      <formula>"K"</formula>
    </cfRule>
    <cfRule type="cellIs" dxfId="2526" priority="25" operator="equal">
      <formula>"L"</formula>
    </cfRule>
    <cfRule type="cellIs" dxfId="2525" priority="24" operator="equal">
      <formula>"M"</formula>
    </cfRule>
    <cfRule type="cellIs" dxfId="2524" priority="23" operator="equal">
      <formula>"N"</formula>
    </cfRule>
    <cfRule type="cellIs" dxfId="2523" priority="22" operator="equal">
      <formula>"O"</formula>
    </cfRule>
    <cfRule type="cellIs" dxfId="2522" priority="21" operator="equal">
      <formula>"P"</formula>
    </cfRule>
  </conditionalFormatting>
  <conditionalFormatting sqref="AH29:AH30">
    <cfRule type="cellIs" dxfId="2521" priority="12" operator="equal">
      <formula>"Close"</formula>
    </cfRule>
  </conditionalFormatting>
  <pageMargins left="0.25" right="0.25" top="0.75" bottom="0.75" header="0.3" footer="0.3"/>
  <pageSetup paperSize="8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83" operator="containsText" id="{F6703830-3889-4BB5-9E09-9092187DCB60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684" operator="beginsWith" id="{DA96CA1D-4DD8-480E-BAA4-CF1EEB8A24E3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71" operator="containsText" id="{B4D24D04-D4D9-40E0-8793-A5E1610FD6B4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67" operator="containsText" id="{0941FCAE-76A7-44B3-9592-7349E7B3B547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68" operator="containsText" id="{A85DCFCC-C56D-47D4-9C09-E97C372415FD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69" operator="containsText" id="{0F8893B9-6F2C-4245-8525-963EF83BD2D4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70" operator="containsText" id="{71B127A4-229B-490C-8FF4-0EBE4F8DFDA0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85" operator="containsText" id="{996EAC6D-3040-4886-9104-9DEDB7735009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72" operator="containsText" id="{A0A86A42-A3C9-4DE4-A0F7-B47AFA2606D3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73" operator="containsText" id="{D59DA1B6-5E27-411D-92D4-208A35CE07E3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74" operator="containsText" id="{8A28AF2A-548C-476D-BC61-213484DB40A1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75" operator="containsText" id="{8360A308-6EE8-4948-A69A-723164C2B971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76" operator="containsText" id="{F4B054D3-BD9B-425F-9389-5DB581F01CB3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77" operator="containsText" id="{BD855311-2A89-4C50-9039-7A7959247224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78" operator="containsText" id="{941083CE-D112-47C0-96F2-A93BC14EE29D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79" operator="containsText" id="{327A8185-8548-42CC-AE52-6EB361EF383A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80" operator="containsText" id="{7725998D-65F8-4DCA-8AB9-E4E8E1D4269D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681" operator="endsWith" id="{F410A222-0063-4A76-85E9-227A2C653C7D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66" operator="containsText" id="{D1C73083-AE75-46E0-81EE-B4998BD8DCD0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82" operator="containsText" id="{06064644-BED8-4DC8-900B-2DE98C5806FD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m:sqref>D2:AF2</xm:sqref>
        </x14:conditionalFormatting>
        <x14:conditionalFormatting xmlns:xm="http://schemas.microsoft.com/office/excel/2006/main">
          <x14:cfRule type="containsText" priority="260" operator="containsText" id="{B09E93D5-FF42-4DB6-826F-B89F5E4F93F1}">
            <xm:f>NOT(ISERROR(SEARCH("R",D11)))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59" operator="containsText" id="{A84C5457-8E18-4B73-AD87-E4A3DA12AB56}">
            <xm:f>NOT(ISERROR(SEARCH("S",D11)))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58" operator="containsText" id="{1770E5A4-524D-4D91-9873-06E2F8C6F869}">
            <xm:f>NOT(ISERROR(SEARCH("T",D11)))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72" operator="containsText" id="{DEA5EEEB-B855-41B5-92BE-0D3C30BDF6C1}">
            <xm:f>NOT(ISERROR(SEARCH("F",D11)))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77" operator="containsText" id="{6A4A2613-6D94-495A-A561-79055C2A7479}">
            <xm:f>NOT(ISERROR(SEARCH("A",D11)))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76" operator="beginsWith" id="{990818D3-65F9-45C5-B05F-213A7E8BAEE0}">
            <xm:f>LEFT(D11,LEN("B"))="B"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75" operator="containsText" id="{26F1DF26-F9B1-4ED8-A845-9FF4ACBB65C9}">
            <xm:f>NOT(ISERROR(SEARCH("C",D11)))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74" operator="containsText" id="{092631D7-8513-4604-99BB-A547085D53AD}">
            <xm:f>NOT(ISERROR(SEARCH("D",D11)))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73" operator="endsWith" id="{EF944AE4-9679-4119-82C4-6BD8EC4E86FB}">
            <xm:f>RIGHT(D11,LEN("E"))="E"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71" operator="containsText" id="{2734B8E6-A173-4638-B7FD-097EBC9EB9D7}">
            <xm:f>NOT(ISERROR(SEARCH("G",D11)))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70" operator="containsText" id="{081007EA-7CF8-42F2-A43A-842F22CEECC0}">
            <xm:f>NOT(ISERROR(SEARCH("H",D11)))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69" operator="containsText" id="{56BAF9FD-A4D8-4448-AB32-5170F572CFCB}">
            <xm:f>NOT(ISERROR(SEARCH("I",D11)))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68" operator="containsText" id="{4C2D3F76-7B25-4CA5-A22A-2E7B54501F9D}">
            <xm:f>NOT(ISERROR(SEARCH("J",D11)))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67" operator="containsText" id="{9F15E28F-F280-4BA9-A0ED-CEEB846FD0FD}">
            <xm:f>NOT(ISERROR(SEARCH("K",D11)))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66" operator="containsText" id="{4C8E3A99-1598-4C71-85D9-24D55D5B46F4}">
            <xm:f>NOT(ISERROR(SEARCH("L",D11)))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65" operator="containsText" id="{2A4147E4-C483-4FA9-8542-1C7459B67471}">
            <xm:f>NOT(ISERROR(SEARCH("M",D11)))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64" operator="containsText" id="{DEDED3F2-D399-4356-886A-37F3E9E613B7}">
            <xm:f>NOT(ISERROR(SEARCH("N",D11)))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63" operator="containsText" id="{44516757-BD15-46C6-BC41-EE0F3A608D39}">
            <xm:f>NOT(ISERROR(SEARCH("O",D11)))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62" operator="containsText" id="{AA6A03B4-FC90-4DE3-88A1-B7BA18880DDB}">
            <xm:f>NOT(ISERROR(SEARCH("P",D11)))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61" operator="containsText" id="{A0E8AB0C-BC6C-4787-AE1F-3535E436467E}">
            <xm:f>NOT(ISERROR(SEARCH("Q",D11)))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D11:AF11</xm:sqref>
        </x14:conditionalFormatting>
        <x14:conditionalFormatting xmlns:xm="http://schemas.microsoft.com/office/excel/2006/main">
          <x14:cfRule type="containsText" priority="665" operator="containsText" id="{B2B2A931-8EB6-42CF-B930-61CACD7AB5C8}">
            <xm:f>NOT(ISERROR(SEARCH("A",D58)))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64" operator="beginsWith" id="{B2998566-145D-483C-AE75-D4FF4138B73C}">
            <xm:f>LEFT(D58,LEN("B"))="B"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63" operator="containsText" id="{DF1BCAD8-3472-4669-985F-AC4881F54803}">
            <xm:f>NOT(ISERROR(SEARCH("C",D58)))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62" operator="containsText" id="{3C9A0026-678E-4841-A8A5-0261B0E1E980}">
            <xm:f>NOT(ISERROR(SEARCH("D",D58)))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61" operator="endsWith" id="{FD4DEAD5-C318-464D-9493-8D350E13A4F2}">
            <xm:f>RIGHT(D58,LEN("E"))="E"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60" operator="containsText" id="{971F4FCF-43AF-4656-818D-E5781A19B73D}">
            <xm:f>NOT(ISERROR(SEARCH("F",D58)))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59" operator="containsText" id="{507F4408-2673-4451-B4A6-AAE838C503EF}">
            <xm:f>NOT(ISERROR(SEARCH("G",D58)))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58" operator="containsText" id="{08017DF0-D35F-4DA8-98A3-79172A21C6C7}">
            <xm:f>NOT(ISERROR(SEARCH("H",D58)))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57" operator="containsText" id="{3838B83B-1BA7-4603-BC83-8BFE557D3592}">
            <xm:f>NOT(ISERROR(SEARCH("I",D58)))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56" operator="containsText" id="{16D815C5-6539-40E5-B678-9D6C2883E3A9}">
            <xm:f>NOT(ISERROR(SEARCH("J",D58)))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55" operator="containsText" id="{AD1EF002-840A-4436-A55D-D0678FCDC59D}">
            <xm:f>NOT(ISERROR(SEARCH("K",D58)))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54" operator="containsText" id="{16802104-D033-47D8-AED1-4D17CC6C7BD8}">
            <xm:f>NOT(ISERROR(SEARCH("L",D58)))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53" operator="containsText" id="{2FB45A90-708D-4B9C-A952-54251F2E92E4}">
            <xm:f>NOT(ISERROR(SEARCH("M",D58)))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52" operator="containsText" id="{DFC4959A-DBCD-40DD-AED8-74D1430B0052}">
            <xm:f>NOT(ISERROR(SEARCH("N",D58)))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51" operator="containsText" id="{27C03F34-DC22-41C2-80B2-E454F073A458}">
            <xm:f>NOT(ISERROR(SEARCH("O",D58)))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50" operator="containsText" id="{CC18FFB9-1E7E-44BF-9997-1E8E410A5275}">
            <xm:f>NOT(ISERROR(SEARCH("P",D58)))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49" operator="containsText" id="{E0540CDE-200E-4F4C-946D-856FF7541BC7}">
            <xm:f>NOT(ISERROR(SEARCH("Q",D58)))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48" operator="containsText" id="{F0EE6256-2851-48E7-BEFC-553C0C7E9F83}">
            <xm:f>NOT(ISERROR(SEARCH("R",D58)))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46" operator="containsText" id="{1A4120D5-84C6-487E-82A6-7398554C8A6D}">
            <xm:f>NOT(ISERROR(SEARCH("T",D58)))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47" operator="containsText" id="{C5D30EA3-B2DD-44F6-914E-89F41B5B7CF6}">
            <xm:f>NOT(ISERROR(SEARCH("S",D58)))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D58:AG63</xm:sqref>
        </x14:conditionalFormatting>
        <x14:conditionalFormatting xmlns:xm="http://schemas.microsoft.com/office/excel/2006/main">
          <x14:cfRule type="dataBar" id="{C77CC3E3-E8CC-452A-B836-652E72ADB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D20:AH20</xm:sqref>
        </x14:conditionalFormatting>
        <x14:conditionalFormatting xmlns:xm="http://schemas.microsoft.com/office/excel/2006/main">
          <x14:cfRule type="dataBar" id="{6935F5C1-6A9E-4E8D-92EB-35D5FC4CD6A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D21:AH21</xm:sqref>
        </x14:conditionalFormatting>
        <x14:conditionalFormatting xmlns:xm="http://schemas.microsoft.com/office/excel/2006/main">
          <x14:cfRule type="containsText" priority="573" operator="containsText" id="{B7425A76-D2A2-4A04-92F8-BACC47E99814}">
            <xm:f>NOT(ISERROR(SEARCH("A",D39)))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72" operator="beginsWith" id="{B8FDE889-41AC-495C-9A1A-003BCB9587DC}">
            <xm:f>LEFT(D39,LEN("B"))="B"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71" operator="containsText" id="{6B4FBF71-F11F-4044-A50A-B07FEBF79ABC}">
            <xm:f>NOT(ISERROR(SEARCH("C",D39)))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70" operator="containsText" id="{01BA140C-D316-4355-A81E-FDF241E58BD1}">
            <xm:f>NOT(ISERROR(SEARCH("D",D39)))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69" operator="endsWith" id="{9BEC8790-B436-4CB9-89FD-06EAD5E3E257}">
            <xm:f>RIGHT(D39,LEN("E"))="E"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68" operator="containsText" id="{D000F61E-870B-4AF6-9181-51E6CCAC5586}">
            <xm:f>NOT(ISERROR(SEARCH("F",D39)))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67" operator="containsText" id="{2D0CAFE7-692E-4230-BA5C-54729A0B72B6}">
            <xm:f>NOT(ISERROR(SEARCH("G",D39)))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66" operator="containsText" id="{B8B7D3E8-0CF6-487E-88DE-DF5E2A12B6CC}">
            <xm:f>NOT(ISERROR(SEARCH("H",D39)))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65" operator="containsText" id="{48122F54-49EA-4C23-B6D3-C2B714D26F0E}">
            <xm:f>NOT(ISERROR(SEARCH("I",D39)))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64" operator="containsText" id="{948363B2-5606-4054-916C-3C68E08B8833}">
            <xm:f>NOT(ISERROR(SEARCH("J",D39)))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63" operator="containsText" id="{CA2B5B97-7EB4-49C5-8A78-5A7D72F91BEA}">
            <xm:f>NOT(ISERROR(SEARCH("K",D39)))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62" operator="containsText" id="{21E762BF-CB72-4118-89F1-BAC3B28F94C5}">
            <xm:f>NOT(ISERROR(SEARCH("L",D39)))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61" operator="containsText" id="{1095F1EC-D26B-43C3-B102-15D49E8D4A6F}">
            <xm:f>NOT(ISERROR(SEARCH("M",D39)))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60" operator="containsText" id="{11CC5B00-6A0C-4E05-9997-729DDFE971E3}">
            <xm:f>NOT(ISERROR(SEARCH("N",D39)))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59" operator="containsText" id="{C91CC598-9BB6-4928-BE0C-1A9554ADF103}">
            <xm:f>NOT(ISERROR(SEARCH("O",D39)))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58" operator="containsText" id="{CA81A82E-B278-450D-9BD6-84985C8CD316}">
            <xm:f>NOT(ISERROR(SEARCH("P",D39)))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57" operator="containsText" id="{46117E7F-DBC0-4674-8AEC-E8F264353B88}">
            <xm:f>NOT(ISERROR(SEARCH("Q",D39)))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56" operator="containsText" id="{7116F04B-F432-4825-BBA8-0568D4A7BEF1}">
            <xm:f>NOT(ISERROR(SEARCH("R",D39)))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54" operator="containsText" id="{AF6B9CC6-002B-4DCE-9970-B82B57049506}">
            <xm:f>NOT(ISERROR(SEARCH("T",D39)))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55" operator="containsText" id="{A5E333FC-47F0-4022-BBC7-7E17418D7795}">
            <xm:f>NOT(ISERROR(SEARCH("S",D39)))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D39:AH40</xm:sqref>
        </x14:conditionalFormatting>
        <x14:conditionalFormatting xmlns:xm="http://schemas.microsoft.com/office/excel/2006/main">
          <x14:cfRule type="containsText" priority="553" operator="containsText" id="{F9B761CB-E2E2-4693-BABD-A8BF8202CDE6}">
            <xm:f>NOT(ISERROR(SEARCH("Close",D40)))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D40:AH40</xm:sqref>
        </x14:conditionalFormatting>
        <x14:conditionalFormatting xmlns:xm="http://schemas.microsoft.com/office/excel/2006/main">
          <x14:cfRule type="containsText" priority="540" operator="containsText" id="{D37701FD-7931-4580-A5E6-3B3FEF654301}">
            <xm:f>NOT(ISERROR(SEARCH("M",D41)))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41" operator="containsText" id="{708B9B13-D95C-4515-8988-1DFA635710DF}">
            <xm:f>NOT(ISERROR(SEARCH("L",D41)))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46" operator="containsText" id="{D6BAACFC-4B7B-4E46-8ACF-E38DE96AFFCC}">
            <xm:f>NOT(ISERROR(SEARCH("G",D41)))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36" operator="containsText" id="{D4A060EF-9FC2-46A4-BC8D-0757FBD58DED}">
            <xm:f>NOT(ISERROR(SEARCH("Q",D41)))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42" operator="containsText" id="{FF5FBF45-5F78-4805-A2C7-CE637BEEB922}">
            <xm:f>NOT(ISERROR(SEARCH("K",D41)))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45" operator="containsText" id="{A90B872B-1C00-4C20-A5F3-9866BDB7DE41}">
            <xm:f>NOT(ISERROR(SEARCH("H",D41)))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44" operator="containsText" id="{DE63064A-60CC-44A0-8C0E-51026AF4DE87}">
            <xm:f>NOT(ISERROR(SEARCH("I",D41)))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37" operator="containsText" id="{1C281094-1804-4C0D-87D7-0761D3D360A1}">
            <xm:f>NOT(ISERROR(SEARCH("P",D41)))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43" operator="containsText" id="{736C1335-DE31-445D-A22F-76E877A67ADC}">
            <xm:f>NOT(ISERROR(SEARCH("J",D41)))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52" operator="containsText" id="{3A71F9A3-BBD9-4D52-8341-BFB354459F37}">
            <xm:f>NOT(ISERROR(SEARCH("A",D41)))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51" operator="beginsWith" id="{8ACE6D4D-A068-426D-8DB0-C12C79F68FCB}">
            <xm:f>LEFT(D41,LEN("B"))="B"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34" operator="containsText" id="{BF93E9CA-79CD-42DB-9894-F7F7C804923A}">
            <xm:f>NOT(ISERROR(SEARCH("S",D41)))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33" operator="containsText" id="{356A1332-BF04-41F3-B5CE-95D4AA19E070}">
            <xm:f>NOT(ISERROR(SEARCH("T",D41)))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50" operator="containsText" id="{9F93B4DC-A58F-4D6C-828F-A447192DA813}">
            <xm:f>NOT(ISERROR(SEARCH("C",D41)))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35" operator="containsText" id="{A700F902-21E0-40FF-ABE7-624276C36D6F}">
            <xm:f>NOT(ISERROR(SEARCH("R",D41)))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38" operator="containsText" id="{0BAA253E-9706-4077-B745-92EE6801F932}">
            <xm:f>NOT(ISERROR(SEARCH("O",D41)))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39" operator="containsText" id="{2066E1E1-DB50-4CE7-B747-0B3D0CA469C7}">
            <xm:f>NOT(ISERROR(SEARCH("N",D41)))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47" operator="containsText" id="{8F18E22C-E07C-495A-87EC-65047B5B7830}">
            <xm:f>NOT(ISERROR(SEARCH("F",D41)))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48" operator="endsWith" id="{D5206A3A-C91B-4A82-98B0-3064998AEDDA}">
            <xm:f>RIGHT(D41,LEN("E"))="E"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49" operator="containsText" id="{B54CBB02-27E6-4B9D-A581-EEB622BB9562}">
            <xm:f>NOT(ISERROR(SEARCH("D",D41)))</xm:f>
            <xm:f>"D"</xm:f>
            <x14:dxf>
              <fill>
                <patternFill>
                  <bgColor rgb="FF66FF99"/>
                </patternFill>
              </fill>
            </x14:dxf>
          </x14:cfRule>
          <xm:sqref>D41:AH42</xm:sqref>
        </x14:conditionalFormatting>
        <x14:conditionalFormatting xmlns:xm="http://schemas.microsoft.com/office/excel/2006/main">
          <x14:cfRule type="containsText" priority="532" operator="containsText" id="{032F1056-AAFF-419B-8F77-7898E377E158}">
            <xm:f>NOT(ISERROR(SEARCH("Close",D42)))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D42:AH42</xm:sqref>
        </x14:conditionalFormatting>
        <x14:conditionalFormatting xmlns:xm="http://schemas.microsoft.com/office/excel/2006/main">
          <x14:cfRule type="containsText" priority="244" operator="containsText" id="{E883AC6F-734B-425E-98CE-8B1B36A7B890}">
            <xm:f>NOT(ISERROR(SEARCH("M",D43)))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43" operator="containsText" id="{A9584172-D49F-408A-BE6B-2B059D6FB027}">
            <xm:f>NOT(ISERROR(SEARCH("N",D43)))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42" operator="containsText" id="{D0537AAC-8932-4063-99C1-9D060267FCB3}">
            <xm:f>NOT(ISERROR(SEARCH("O",D43)))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41" operator="containsText" id="{C0DAEC3C-6899-4DAD-A531-BF8187807DF3}">
            <xm:f>NOT(ISERROR(SEARCH("P",D43)))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39" operator="containsText" id="{CCAA40E7-3ACE-40D3-A71E-F9C39A251033}">
            <xm:f>NOT(ISERROR(SEARCH("R",D43)))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38" operator="containsText" id="{AA5B5F3C-85CD-4BD0-946A-1DABAE8BB425}">
            <xm:f>NOT(ISERROR(SEARCH("S",D43)))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37" operator="containsText" id="{FEB1D6C0-6B0A-4742-82AD-C84063FD269B}">
            <xm:f>NOT(ISERROR(SEARCH("T",D43)))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40" operator="containsText" id="{EB0BAF57-0255-4DDB-96E3-E32408FAB8C8}">
            <xm:f>NOT(ISERROR(SEARCH("Q",D43)))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endsWith" priority="252" operator="endsWith" id="{0FE0FB7A-95A0-4057-9BA5-F0CCF9D3B5C4}">
            <xm:f>RIGHT(D43,LEN("E"))="E"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53" operator="containsText" id="{C26A1745-F5A8-42B8-A386-7D58B903CCE1}">
            <xm:f>NOT(ISERROR(SEARCH("D",D43)))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54" operator="containsText" id="{45720C41-0982-4F14-A812-66342A73E167}">
            <xm:f>NOT(ISERROR(SEARCH("C",D43)))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55" operator="beginsWith" id="{39C15358-08C5-46F6-8EDE-909D11C91964}">
            <xm:f>LEFT(D43,LEN("B"))="B"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56" operator="containsText" id="{562AF456-F99E-4212-877A-6CDCB0AAF04D}">
            <xm:f>NOT(ISERROR(SEARCH("A",D43)))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1" operator="containsText" id="{8A9C215F-748A-4B35-9F85-02D28798E75E}">
            <xm:f>NOT(ISERROR(SEARCH("F",D43)))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50" operator="containsText" id="{A295CAA8-0DFA-44C4-9762-8848F95780B7}">
            <xm:f>NOT(ISERROR(SEARCH("G",D43)))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49" operator="containsText" id="{16683A95-16B7-40E6-83ED-6DFAA4428828}">
            <xm:f>NOT(ISERROR(SEARCH("H",D43)))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48" operator="containsText" id="{491CFF68-ACDD-475B-99CA-52B500EC1F8F}">
            <xm:f>NOT(ISERROR(SEARCH("I",D43)))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47" operator="containsText" id="{1F2E3642-199D-43D7-920F-2896F81E70DA}">
            <xm:f>NOT(ISERROR(SEARCH("J",D43)))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46" operator="containsText" id="{0F03E94D-D42D-48C5-8660-4F66EB7401BF}">
            <xm:f>NOT(ISERROR(SEARCH("K",D43)))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45" operator="containsText" id="{616A32EB-1BDB-4BF9-8413-D6E6D6F9E814}">
            <xm:f>NOT(ISERROR(SEARCH("L",D43)))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D43:AH43</xm:sqref>
        </x14:conditionalFormatting>
        <x14:conditionalFormatting xmlns:xm="http://schemas.microsoft.com/office/excel/2006/main">
          <x14:cfRule type="beginsWith" priority="426" operator="beginsWith" id="{6684A04C-EED4-40C9-89A8-38065276FB3F}">
            <xm:f>LEFT(D44,LEN("B"))="B"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25" operator="containsText" id="{F3AD261D-8498-4561-9212-834FC1B443EA}">
            <xm:f>NOT(ISERROR(SEARCH("C",D44)))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24" operator="containsText" id="{DD0BBC7B-402C-4A0C-BAD5-3FB0F6BB90DC}">
            <xm:f>NOT(ISERROR(SEARCH("D",D44)))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23" operator="endsWith" id="{8623E07D-E778-4323-BC91-F8A1D6B9F80A}">
            <xm:f>RIGHT(D44,LEN("E"))="E"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22" operator="containsText" id="{C878AB1B-5A3D-44AA-9979-1A3401DB29D0}">
            <xm:f>NOT(ISERROR(SEARCH("F",D44)))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21" operator="containsText" id="{DC93D72D-7629-4457-B61A-7E28988E5AFF}">
            <xm:f>NOT(ISERROR(SEARCH("G",D44)))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20" operator="containsText" id="{2E75EE00-C2EB-4CCB-B204-5FE4CC983386}">
            <xm:f>NOT(ISERROR(SEARCH("H",D44)))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19" operator="containsText" id="{1BD35F26-A2FA-496D-B7C0-636AFD6E62FC}">
            <xm:f>NOT(ISERROR(SEARCH("I",D44)))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18" operator="containsText" id="{2BAC8DE3-5D64-428D-B66F-296B799B6708}">
            <xm:f>NOT(ISERROR(SEARCH("J",D44)))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17" operator="containsText" id="{350E827C-51DC-4151-AD00-A2DA9C42F853}">
            <xm:f>NOT(ISERROR(SEARCH("K",D44)))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16" operator="containsText" id="{05350202-61EE-413E-B5CF-1B8B7C8AF0A7}">
            <xm:f>NOT(ISERROR(SEARCH("L",D44)))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15" operator="containsText" id="{D0D98624-4090-4F00-B546-0164FCCE8EC3}">
            <xm:f>NOT(ISERROR(SEARCH("M",D44)))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14" operator="containsText" id="{0C1FF138-D79D-401C-A9F1-7A0E0531F168}">
            <xm:f>NOT(ISERROR(SEARCH("N",D44)))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13" operator="containsText" id="{D862F8FD-7F63-406D-A5E2-6DE326E22551}">
            <xm:f>NOT(ISERROR(SEARCH("O",D44)))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57" operator="containsText" id="{7B38EBAE-1EB1-434F-A757-1C6018A04064}">
            <xm:f>NOT(ISERROR(SEARCH("Close",D44)))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11" operator="containsText" id="{EACD809C-E772-412E-9FB4-8B4BE35CB563}">
            <xm:f>NOT(ISERROR(SEARCH("Q",D44)))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10" operator="containsText" id="{41630830-7C6E-4443-A5A6-68975648AEC9}">
            <xm:f>NOT(ISERROR(SEARCH("R",D44)))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09" operator="containsText" id="{3736BA76-BF5B-44FF-930F-1F2D253F49B1}">
            <xm:f>NOT(ISERROR(SEARCH("S",D44)))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08" operator="containsText" id="{245E81FF-63A0-4519-9C62-A6E57EE9CE16}">
            <xm:f>NOT(ISERROR(SEARCH("T",D44)))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12" operator="containsText" id="{5B6AF3D3-6DA1-4A14-9ED6-BF158C55A2D6}">
            <xm:f>NOT(ISERROR(SEARCH("P",D44)))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27" operator="containsText" id="{5150C51A-9571-442C-8935-58DC68B719D0}">
            <xm:f>NOT(ISERROR(SEARCH("A",D44)))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D44:AH44</xm:sqref>
        </x14:conditionalFormatting>
        <x14:conditionalFormatting xmlns:xm="http://schemas.microsoft.com/office/excel/2006/main">
          <x14:cfRule type="containsText" priority="234" operator="containsText" id="{259F0050-C9F4-490B-AD3C-F52070EC88EC}">
            <xm:f>NOT(ISERROR(SEARCH("C",D45)))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30" operator="containsText" id="{C092D82A-730C-4F8A-BBFF-7032C2B1C08F}">
            <xm:f>NOT(ISERROR(SEARCH("G",D45)))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29" operator="containsText" id="{1AFEC856-5448-4E00-A801-C5EC193D05EF}">
            <xm:f>NOT(ISERROR(SEARCH("H",D45)))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28" operator="containsText" id="{5A138E99-1295-4DE0-8932-6981F7C943B5}">
            <xm:f>NOT(ISERROR(SEARCH("I",D45)))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27" operator="containsText" id="{E7099709-A9B9-4B2E-A253-5705B8102510}">
            <xm:f>NOT(ISERROR(SEARCH("J",D45)))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26" operator="containsText" id="{84E8E1BB-C614-44FE-A4B7-90DA5B8E6A72}">
            <xm:f>NOT(ISERROR(SEARCH("K",D45)))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31" operator="containsText" id="{60386B06-A399-44E8-B453-837077E9B17B}">
            <xm:f>NOT(ISERROR(SEARCH("F",D45)))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24" operator="containsText" id="{32A3B8A1-C6CF-405A-828A-8BF885FE300D}">
            <xm:f>NOT(ISERROR(SEARCH("M",D45)))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23" operator="containsText" id="{4D27EE20-8616-4B3A-864D-50B9D784332C}">
            <xm:f>NOT(ISERROR(SEARCH("N",D45)))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beginsWith" priority="235" operator="beginsWith" id="{C11544B3-75A1-41F8-B09F-E020521D290A}">
            <xm:f>LEFT(D45,LEN("B"))="B"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22" operator="containsText" id="{16BD5CC4-D705-453E-A372-A41095A2B5E8}">
            <xm:f>NOT(ISERROR(SEARCH("O",D45)))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21" operator="containsText" id="{E6D6DFC5-9FE8-48B6-90B6-C73FD50827F6}">
            <xm:f>NOT(ISERROR(SEARCH("P",D45)))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20" operator="containsText" id="{F6483420-0570-4C5A-A835-CCF76D894E0C}">
            <xm:f>NOT(ISERROR(SEARCH("Q",D45)))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19" operator="containsText" id="{826B6F0C-2FD0-4E62-9DCD-4E709C915600}">
            <xm:f>NOT(ISERROR(SEARCH("R",D45)))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18" operator="containsText" id="{3ED5BAFD-3CE8-44A3-BA97-F0F193352C0E}">
            <xm:f>NOT(ISERROR(SEARCH("S",D45)))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17" operator="containsText" id="{6141860E-5BF1-4A4E-A1DE-B1979403DB3F}">
            <xm:f>NOT(ISERROR(SEARCH("T",D45)))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36" operator="containsText" id="{5E703C66-6B54-4221-A542-F5D219C4DE04}">
            <xm:f>NOT(ISERROR(SEARCH("A",D45)))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endsWith" priority="232" operator="endsWith" id="{6A89A8D8-895E-478B-AD65-40A7A55494EE}">
            <xm:f>RIGHT(D45,LEN("E"))="E"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33" operator="containsText" id="{3BCF7DB5-E7BA-4218-8711-059B38D9C451}">
            <xm:f>NOT(ISERROR(SEARCH("D",D45)))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25" operator="containsText" id="{271976E7-88D8-4CE0-986C-643F69336C33}">
            <xm:f>NOT(ISERROR(SEARCH("L",D45)))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D45:AH45</xm:sqref>
        </x14:conditionalFormatting>
        <x14:conditionalFormatting xmlns:xm="http://schemas.microsoft.com/office/excel/2006/main">
          <x14:cfRule type="containsText" priority="387" operator="containsText" id="{C58B3CE7-DCAE-43DF-8BD7-6E232F1340CA}">
            <xm:f>NOT(ISERROR(SEARCH("Close",D46)))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88" operator="containsText" id="{5029EFC4-6E35-442E-AB9C-AD8190510C44}">
            <xm:f>NOT(ISERROR(SEARCH("T",D46)))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89" operator="containsText" id="{DFDF952B-4DD3-4238-9E10-52C4B0143865}">
            <xm:f>NOT(ISERROR(SEARCH("S",D46)))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90" operator="containsText" id="{1D3770B1-DF76-4C43-AFB5-2A2C28E899A7}">
            <xm:f>NOT(ISERROR(SEARCH("R",D46)))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91" operator="containsText" id="{AF242962-AA86-431F-9F4C-33D98B3710B6}">
            <xm:f>NOT(ISERROR(SEARCH("Q",D46)))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92" operator="containsText" id="{618999B7-0EAC-42DC-96F9-A6675850655E}">
            <xm:f>NOT(ISERROR(SEARCH("P",D46)))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93" operator="containsText" id="{B74F0D72-3A79-4931-96DB-6BA70A556899}">
            <xm:f>NOT(ISERROR(SEARCH("O",D46)))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94" operator="containsText" id="{A1F764F1-582B-42BB-A41E-6F7B63979BA5}">
            <xm:f>NOT(ISERROR(SEARCH("N",D46)))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95" operator="containsText" id="{84022891-A05C-4829-ABC5-2A04E9B97BF9}">
            <xm:f>NOT(ISERROR(SEARCH("M",D46)))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96" operator="containsText" id="{97C2CEE6-F42D-4096-833D-CBBF11B4F7E4}">
            <xm:f>NOT(ISERROR(SEARCH("L",D46)))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97" operator="containsText" id="{58EE9CCC-2FC4-4102-8198-B0F9E138095E}">
            <xm:f>NOT(ISERROR(SEARCH("K",D46)))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99" operator="containsText" id="{999723B5-8A7B-409F-A427-5A1D7926370E}">
            <xm:f>NOT(ISERROR(SEARCH("I",D46)))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00" operator="containsText" id="{935D180E-8D5E-4CA2-9C6F-D5672C8D844C}">
            <xm:f>NOT(ISERROR(SEARCH("H",D46)))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01" operator="containsText" id="{C78007C0-D1BF-40E3-B402-F7A646857A27}">
            <xm:f>NOT(ISERROR(SEARCH("G",D46)))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02" operator="containsText" id="{D0755FB3-2FD8-4422-A53F-29DFEBC86F98}">
            <xm:f>NOT(ISERROR(SEARCH("F",D46)))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03" operator="endsWith" id="{11FB4091-1891-418A-8833-A105780F5490}">
            <xm:f>RIGHT(D46,LEN("E"))="E"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04" operator="containsText" id="{5479894C-86AD-46F6-80FF-420A0E99E2E6}">
            <xm:f>NOT(ISERROR(SEARCH("D",D46)))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05" operator="containsText" id="{EE1F6114-37CC-4E13-823F-CC26564E5594}">
            <xm:f>NOT(ISERROR(SEARCH("C",D46)))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06" operator="beginsWith" id="{2E1D63BD-0ECA-4940-A469-FBF71B7A3438}">
            <xm:f>LEFT(D46,LEN("B"))="B"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07" operator="containsText" id="{80D91571-D38E-4E74-8216-98DFCBE3C090}">
            <xm:f>NOT(ISERROR(SEARCH("A",D46)))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98" operator="containsText" id="{BCA94DDD-D11E-4CE5-8858-A3D5F1DC6A2D}">
            <xm:f>NOT(ISERROR(SEARCH("J",D46)))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D46:AH46</xm:sqref>
        </x14:conditionalFormatting>
        <x14:conditionalFormatting xmlns:xm="http://schemas.microsoft.com/office/excel/2006/main">
          <x14:cfRule type="containsText" priority="214" operator="containsText" id="{26922DA9-B093-49E7-8A27-559B40A86C48}">
            <xm:f>NOT(ISERROR(SEARCH("C",D47)))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98" operator="containsText" id="{591923A8-0076-459B-9D64-EA0C339FBA55}">
            <xm:f>NOT(ISERROR(SEARCH("S",D47)))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99" operator="containsText" id="{969E3033-2448-4CFC-B151-6FBB139C6251}">
            <xm:f>NOT(ISERROR(SEARCH("R",D47)))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00" operator="containsText" id="{717818EB-3CAA-4A49-A1C0-AD25E5288BC4}">
            <xm:f>NOT(ISERROR(SEARCH("Q",D47)))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16" operator="containsText" id="{57149232-DF1C-41D5-822A-CF01BFFE1168}">
            <xm:f>NOT(ISERROR(SEARCH("A",D47)))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15" operator="beginsWith" id="{888B1D04-F89D-4443-A2B1-FC026064E8D9}">
            <xm:f>LEFT(D47,LEN("B"))="B"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13" operator="containsText" id="{E5541493-C060-46AB-AC2C-8AC1B22641B9}">
            <xm:f>NOT(ISERROR(SEARCH("D",D47)))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12" operator="endsWith" id="{19FB2EFE-DB44-4C95-8095-5C5743819960}">
            <xm:f>RIGHT(D47,LEN("E"))="E"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11" operator="containsText" id="{C47C487C-0B37-4CFC-A17B-7DE4042757D2}">
            <xm:f>NOT(ISERROR(SEARCH("F",D47)))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09" operator="containsText" id="{73DD1B77-DB61-4804-8E0C-D5DCB100FF84}">
            <xm:f>NOT(ISERROR(SEARCH("H",D47)))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10" operator="containsText" id="{AECAEAC4-1C0B-4405-BF15-BAD134F5B8E1}">
            <xm:f>NOT(ISERROR(SEARCH("G",D47)))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08" operator="containsText" id="{65A05088-55FF-4B33-8097-F77019733593}">
            <xm:f>NOT(ISERROR(SEARCH("I",D47)))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07" operator="containsText" id="{E6C01116-A30A-45B3-AF3D-0AB279D38E8B}">
            <xm:f>NOT(ISERROR(SEARCH("J",D47)))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01" operator="containsText" id="{C0FDBD78-7AA2-41A9-84A5-7B05BA6A49A6}">
            <xm:f>NOT(ISERROR(SEARCH("P",D47)))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06" operator="containsText" id="{9D226143-5056-4BC9-ADA8-7A0B4ABA7FCF}">
            <xm:f>NOT(ISERROR(SEARCH("K",D47)))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05" operator="containsText" id="{971C58EF-552E-481D-981F-B791BD7D5160}">
            <xm:f>NOT(ISERROR(SEARCH("L",D47)))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04" operator="containsText" id="{24AA5B5C-E523-4F53-9DEE-D223AEFB69DB}">
            <xm:f>NOT(ISERROR(SEARCH("M",D47)))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03" operator="containsText" id="{28E213EB-80A0-459F-BEC4-C5F735D3EC72}">
            <xm:f>NOT(ISERROR(SEARCH("N",D47)))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02" operator="containsText" id="{9161ECBD-91F3-42E8-91B4-6B87B2035500}">
            <xm:f>NOT(ISERROR(SEARCH("O",D47)))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97" operator="containsText" id="{728D2758-0859-410E-9813-23088D8E5B76}">
            <xm:f>NOT(ISERROR(SEARCH("T",D47)))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D47:AH47</xm:sqref>
        </x14:conditionalFormatting>
        <x14:conditionalFormatting xmlns:xm="http://schemas.microsoft.com/office/excel/2006/main">
          <x14:cfRule type="containsText" priority="454" operator="containsText" id="{5F0D9C4B-34D9-4ECD-96E5-26B2C32AF7B0}">
            <xm:f>NOT(ISERROR(SEARCH("P",D48)))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55" operator="containsText" id="{F8B3B8D7-B8A7-40A6-9BFB-1161A569723E}">
            <xm:f>NOT(ISERROR(SEARCH("O",D48)))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69" operator="containsText" id="{476CA690-2CED-42EF-9488-1A8752B2B74E}">
            <xm:f>NOT(ISERROR(SEARCH("A",D48)))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56" operator="containsText" id="{355B4C6D-29AF-4E0F-9B43-F941ABFE60F2}">
            <xm:f>NOT(ISERROR(SEARCH("N",D48)))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53" operator="containsText" id="{789137E4-8BA2-44AA-B5DD-DCA31947E99F}">
            <xm:f>NOT(ISERROR(SEARCH("Q",D48)))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57" operator="containsText" id="{545C3309-74F7-4F71-BD37-0FEB79FEB36F}">
            <xm:f>NOT(ISERROR(SEARCH("M",D48)))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58" operator="containsText" id="{BAD789BA-E847-444C-A92D-50D61E48E3A0}">
            <xm:f>NOT(ISERROR(SEARCH("L",D48)))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59" operator="containsText" id="{AF0C80D2-A731-4AF2-A522-69E66C5AE103}">
            <xm:f>NOT(ISERROR(SEARCH("K",D48)))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60" operator="containsText" id="{EFB8B5D3-3DD7-4D4F-8F08-D530E1C57576}">
            <xm:f>NOT(ISERROR(SEARCH("J",D48)))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61" operator="containsText" id="{2F0DB3CE-7D5E-4C1B-A501-DFD1345AF7CC}">
            <xm:f>NOT(ISERROR(SEARCH("I",D48)))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62" operator="containsText" id="{6F33FC9C-A530-46E9-965E-6B2C2D3D827A}">
            <xm:f>NOT(ISERROR(SEARCH("H",D48)))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63" operator="containsText" id="{2AEACB16-610B-4158-AB0A-FC709B440C1C}">
            <xm:f>NOT(ISERROR(SEARCH("G",D48)))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49" operator="containsText" id="{4149093A-DC85-428E-A1F9-9692F633AC41}">
            <xm:f>NOT(ISERROR(SEARCH("Close",D48)))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50" operator="containsText" id="{853EE4DD-8089-4963-AE60-B36A615C479E}">
            <xm:f>NOT(ISERROR(SEARCH("T",D48)))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51" operator="containsText" id="{BEE9403E-5D6D-4942-B16D-AA356B3B47C8}">
            <xm:f>NOT(ISERROR(SEARCH("S",D48)))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64" operator="containsText" id="{F28AB88E-66F8-4322-888F-85A602DAECFB}">
            <xm:f>NOT(ISERROR(SEARCH("F",D48)))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65" operator="endsWith" id="{1BC96E30-7F03-48D2-A455-F18BD50B8BC0}">
            <xm:f>RIGHT(D48,LEN("E"))="E"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66" operator="containsText" id="{DE3D810E-C7C2-4BBB-BCE0-429C5724210D}">
            <xm:f>NOT(ISERROR(SEARCH("D",D48)))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67" operator="containsText" id="{47BFB0BB-BA5A-457F-8129-4BAEE86EC4A1}">
            <xm:f>NOT(ISERROR(SEARCH("C",D48)))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68" operator="beginsWith" id="{F9B91AEA-EB56-41A2-AE42-907EF01101FE}">
            <xm:f>LEFT(D48,LEN("B"))="B"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52" operator="containsText" id="{CC8B6E92-670D-49F5-BEA6-7099659E6E2B}">
            <xm:f>NOT(ISERROR(SEARCH("R",D48)))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D48:AH48</xm:sqref>
        </x14:conditionalFormatting>
        <x14:conditionalFormatting xmlns:xm="http://schemas.microsoft.com/office/excel/2006/main">
          <x14:cfRule type="endsWith" priority="152" operator="endsWith" id="{738D1AC6-B88F-40DD-8CFD-9D7227397E37}">
            <xm:f>RIGHT(D49,LEN("E"))="E"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48" operator="containsText" id="{E10A54DF-32F7-4636-BB13-F264C8D9709D}">
            <xm:f>NOT(ISERROR(SEARCH("I",D49)))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53" operator="containsText" id="{E1B4FA5B-EB8A-4792-AB81-4A49DB4107C8}">
            <xm:f>NOT(ISERROR(SEARCH("D",D49)))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54" operator="containsText" id="{F9DBD1A0-BF6E-4812-A476-E7AB987A0418}">
            <xm:f>NOT(ISERROR(SEARCH("C",D49)))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55" operator="beginsWith" id="{F7A15788-C757-4B46-A132-EEDE142254CB}">
            <xm:f>LEFT(D49,LEN("B"))="B"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51" operator="containsText" id="{D76392BA-48FD-4AAA-97FE-8E29F7640253}">
            <xm:f>NOT(ISERROR(SEARCH("F",D49)))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43" operator="containsText" id="{F09FC4CF-E6CC-494B-B1FE-13C81E939261}">
            <xm:f>NOT(ISERROR(SEARCH("N",D49)))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44" operator="containsText" id="{B61644D8-FD73-48FC-8CB2-76640DB50BC7}">
            <xm:f>NOT(ISERROR(SEARCH("M",D49)))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56" operator="containsText" id="{1E54366F-80C4-4098-8D4A-212C3CDFF6EB}">
            <xm:f>NOT(ISERROR(SEARCH("A",D49)))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37" operator="containsText" id="{E94773BB-919E-4DAB-9AF2-1ED795719AA0}">
            <xm:f>NOT(ISERROR(SEARCH("T",D49)))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42" operator="containsText" id="{1518CFBD-DA1E-4C52-B7C8-85971B00F164}">
            <xm:f>NOT(ISERROR(SEARCH("O",D49)))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45" operator="containsText" id="{0C0B272B-AD6A-4EE2-B0EE-D6A36F910CDE}">
            <xm:f>NOT(ISERROR(SEARCH("L",D49)))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46" operator="containsText" id="{0958BF49-3F0E-4BB8-AE8F-C5ECFE46C807}">
            <xm:f>NOT(ISERROR(SEARCH("K",D49)))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47" operator="containsText" id="{B3A87DA3-3990-43E6-86C3-2A79D7E0DBC1}">
            <xm:f>NOT(ISERROR(SEARCH("J",D49)))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38" operator="containsText" id="{11723CCE-34BC-4AE9-8E5D-FE903F4C4127}">
            <xm:f>NOT(ISERROR(SEARCH("S",D49)))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39" operator="containsText" id="{201215AA-0C97-41DD-AAD9-B923AAF894B0}">
            <xm:f>NOT(ISERROR(SEARCH("R",D49)))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49" operator="containsText" id="{7B0018F3-5CFB-4428-AD0B-93659BFA2E8B}">
            <xm:f>NOT(ISERROR(SEARCH("H",D49)))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50" operator="containsText" id="{E77870D3-8BF9-4460-9DB1-A0CACAEB0CC4}">
            <xm:f>NOT(ISERROR(SEARCH("G",D49)))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40" operator="containsText" id="{141B7445-BAD9-4179-89A3-1D8E5E0750F4}">
            <xm:f>NOT(ISERROR(SEARCH("Q",D49)))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41" operator="containsText" id="{74BEAFCA-4D45-4EE6-A4E7-C2FBC0687956}">
            <xm:f>NOT(ISERROR(SEARCH("P",D49)))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D49:AH49</xm:sqref>
        </x14:conditionalFormatting>
        <x14:conditionalFormatting xmlns:xm="http://schemas.microsoft.com/office/excel/2006/main">
          <x14:cfRule type="containsText" priority="433" operator="containsText" id="{4B896635-BBEE-4487-B3A5-691161E3D3BC}">
            <xm:f>NOT(ISERROR(SEARCH("P",D50)))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28" operator="containsText" id="{B49ECB5E-0137-4608-ADB9-2221E6CC1B17}">
            <xm:f>NOT(ISERROR(SEARCH("Close",D50)))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29" operator="containsText" id="{887EEA27-C765-4E28-865F-1D41F6F94389}">
            <xm:f>NOT(ISERROR(SEARCH("T",D50)))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30" operator="containsText" id="{E56D78C5-B57A-492B-8223-FD5380904147}">
            <xm:f>NOT(ISERROR(SEARCH("S",D50)))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31" operator="containsText" id="{F17880FD-76F5-4377-9536-E1610783278A}">
            <xm:f>NOT(ISERROR(SEARCH("R",D50)))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38" operator="containsText" id="{E4C5C4AE-C16A-4F1A-A7D0-065BED0AC062}">
            <xm:f>NOT(ISERROR(SEARCH("K",D50)))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39" operator="containsText" id="{8243D488-4D98-47A9-B99B-CD15C71901B0}">
            <xm:f>NOT(ISERROR(SEARCH("J",D50)))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40" operator="containsText" id="{169CEA36-6968-4C68-8B5C-F3067B7053BF}">
            <xm:f>NOT(ISERROR(SEARCH("I",D50)))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41" operator="containsText" id="{C3720BD0-481A-47CF-AE04-3A8E9E8C8A69}">
            <xm:f>NOT(ISERROR(SEARCH("H",D50)))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42" operator="containsText" id="{8C00374D-4E84-4E40-9029-29F944BC60E6}">
            <xm:f>NOT(ISERROR(SEARCH("G",D50)))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32" operator="containsText" id="{DBC0CE3F-9D1D-4C2D-9679-4765F1F9B3B8}">
            <xm:f>NOT(ISERROR(SEARCH("Q",D50)))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endsWith" priority="444" operator="endsWith" id="{9D406109-9D12-4C12-AD07-323D9BD8FAE3}">
            <xm:f>RIGHT(D50,LEN("E"))="E"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45" operator="containsText" id="{D75B15CF-A7A0-43BA-B6FF-85395D386672}">
            <xm:f>NOT(ISERROR(SEARCH("D",D50)))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46" operator="containsText" id="{6177E3EA-39C7-4BD3-A72B-F18E97948ED2}">
            <xm:f>NOT(ISERROR(SEARCH("C",D50)))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47" operator="beginsWith" id="{4DB1737D-23B5-45CB-A14B-BC0B41B557AF}">
            <xm:f>LEFT(D50,LEN("B"))="B"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48" operator="containsText" id="{E7FB8A60-18C4-4581-AAF7-A7CD8A9C8A8F}">
            <xm:f>NOT(ISERROR(SEARCH("A",D50)))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34" operator="containsText" id="{0C1D868A-3C3D-4A84-A42B-AA2A16174CDB}">
            <xm:f>NOT(ISERROR(SEARCH("O",D50)))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35" operator="containsText" id="{9854AD77-9676-4DC5-B489-31CB51B69448}">
            <xm:f>NOT(ISERROR(SEARCH("N",D50)))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36" operator="containsText" id="{9E936297-E4A7-44CC-9C5A-3B3EDD7EA9E2}">
            <xm:f>NOT(ISERROR(SEARCH("M",D50)))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37" operator="containsText" id="{C15FF908-1CE3-4F8F-9700-D28388435C64}">
            <xm:f>NOT(ISERROR(SEARCH("L",D50)))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43" operator="containsText" id="{BC0B6248-5240-40B8-88C1-1F0D646B85C1}">
            <xm:f>NOT(ISERROR(SEARCH("F",D50)))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D50:AH50</xm:sqref>
        </x14:conditionalFormatting>
        <x14:conditionalFormatting xmlns:xm="http://schemas.microsoft.com/office/excel/2006/main">
          <x14:cfRule type="containsText" priority="184" operator="containsText" id="{858EA5AE-3C07-485C-A014-FD45ABDAB08B}">
            <xm:f>NOT(ISERROR(SEARCH("M",D51)))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85" operator="containsText" id="{BA4D9ABD-7B77-4B55-A539-6268B3C1325B}">
            <xm:f>NOT(ISERROR(SEARCH("L",D51)))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86" operator="containsText" id="{3CA25537-A38D-468F-8CB0-F1E4B4BCFC15}">
            <xm:f>NOT(ISERROR(SEARCH("K",D51)))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87" operator="containsText" id="{98239149-FE12-430B-A628-C894C1AD31EF}">
            <xm:f>NOT(ISERROR(SEARCH("J",D51)))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89" operator="containsText" id="{41220CED-529C-42D1-819C-1760227862FD}">
            <xm:f>NOT(ISERROR(SEARCH("H",D51)))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90" operator="containsText" id="{34B35E51-1CA3-493E-A0E3-B8B20495E638}">
            <xm:f>NOT(ISERROR(SEARCH("G",D51)))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91" operator="containsText" id="{6A27B0C6-FB28-441D-8D5A-B0D5DD35A105}">
            <xm:f>NOT(ISERROR(SEARCH("F",D51)))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92" operator="endsWith" id="{2380BB80-E8D5-40F2-B320-F019FDF8F8AB}">
            <xm:f>RIGHT(D51,LEN("E"))="E"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93" operator="containsText" id="{C60A75A1-F962-4DAB-8E72-EB794177FC22}">
            <xm:f>NOT(ISERROR(SEARCH("D",D51)))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94" operator="containsText" id="{72B187BA-1A23-48D6-B2D5-031235C8947C}">
            <xm:f>NOT(ISERROR(SEARCH("C",D51)))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95" operator="beginsWith" id="{D3441962-3606-4885-AB87-1B9B817C9083}">
            <xm:f>LEFT(D51,LEN("B"))="B"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96" operator="containsText" id="{9DD20EA5-7DF5-47E7-AB3F-8DFE7C50F999}">
            <xm:f>NOT(ISERROR(SEARCH("A",D51)))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88" operator="containsText" id="{D0AC892C-A15B-42C4-AEED-44023E20A00D}">
            <xm:f>NOT(ISERROR(SEARCH("I",D51)))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77" operator="containsText" id="{6A2016D4-EE68-4C3D-ABB9-D1ACB9D25498}">
            <xm:f>NOT(ISERROR(SEARCH("T",D51)))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78" operator="containsText" id="{C233BFCD-5427-47DE-B992-BDCCEFB438D0}">
            <xm:f>NOT(ISERROR(SEARCH("S",D51)))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79" operator="containsText" id="{F99BB4B9-BA28-4F07-9FE7-A31C4571C65A}">
            <xm:f>NOT(ISERROR(SEARCH("R",D51)))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80" operator="containsText" id="{F59EEFDA-9080-47B6-BF0A-592DE50F6E3B}">
            <xm:f>NOT(ISERROR(SEARCH("Q",D51)))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81" operator="containsText" id="{1F6261DF-8E73-41BB-B762-83A45EE3A808}">
            <xm:f>NOT(ISERROR(SEARCH("P",D51)))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82" operator="containsText" id="{09B8C3B9-E16B-44E9-9440-711AC6AD97A0}">
            <xm:f>NOT(ISERROR(SEARCH("O",D51)))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83" operator="containsText" id="{EEE9EA6D-C5DA-4016-9E66-DD4CAB075CA1}">
            <xm:f>NOT(ISERROR(SEARCH("N",D51)))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D51:AH51</xm:sqref>
        </x14:conditionalFormatting>
        <x14:conditionalFormatting xmlns:xm="http://schemas.microsoft.com/office/excel/2006/main">
          <x14:cfRule type="containsText" priority="516" operator="containsText" id="{BC039862-7714-4ECC-BE2F-16EF56C9FF75}">
            <xm:f>NOT(ISERROR(SEARCH("P",D52)))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20" operator="containsText" id="{A3697C80-03E8-4F14-89ED-D531E353F7B9}">
            <xm:f>NOT(ISERROR(SEARCH("L",D52)))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19" operator="containsText" id="{9C0C8D0E-160F-48F5-83F7-C6850AFC1A0F}">
            <xm:f>NOT(ISERROR(SEARCH("M",D52)))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31" operator="containsText" id="{D6958148-4962-44D3-A34F-EF9193678708}">
            <xm:f>NOT(ISERROR(SEARCH("A",D52)))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30" operator="beginsWith" id="{9A3061D0-BA07-44C2-86F5-23814FA7A97D}">
            <xm:f>LEFT(D52,LEN("B"))="B"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28" operator="containsText" id="{350DADC0-BB47-487D-8F38-EC408228CD74}">
            <xm:f>NOT(ISERROR(SEARCH("D",D52)))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27" operator="endsWith" id="{1E0F850D-41AB-4C05-AFBB-F7680BFAAF66}">
            <xm:f>RIGHT(D52,LEN("E"))="E"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26" operator="containsText" id="{FBB65966-4146-49F6-9D5C-68FE408C13AB}">
            <xm:f>NOT(ISERROR(SEARCH("F",D52)))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25" operator="containsText" id="{ECFB99AA-3BF9-4B0D-81BB-0A8640DE763D}">
            <xm:f>NOT(ISERROR(SEARCH("G",D52)))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24" operator="containsText" id="{984DF996-A206-4256-8074-078591729C9E}">
            <xm:f>NOT(ISERROR(SEARCH("H",D52)))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18" operator="containsText" id="{1F71CDE5-70AE-4AD5-96A4-7F31EC5D9953}">
            <xm:f>NOT(ISERROR(SEARCH("N",D52)))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23" operator="containsText" id="{9AA452DF-1CA8-49A8-B554-258927F8BBF0}">
            <xm:f>NOT(ISERROR(SEARCH("I",D52)))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22" operator="containsText" id="{F89A2FE7-6A89-41E6-821D-3A0631B5D8C5}">
            <xm:f>NOT(ISERROR(SEARCH("J",D52)))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17" operator="containsText" id="{31D02467-3299-4926-B3E6-E53AEDDC5DBF}">
            <xm:f>NOT(ISERROR(SEARCH("O",D52)))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15" operator="containsText" id="{547B6A1E-1D75-4665-90CD-5AB7D74B416D}">
            <xm:f>NOT(ISERROR(SEARCH("Q",D52)))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14" operator="containsText" id="{4B4157F7-D80B-4349-BBD5-6442C86477D3}">
            <xm:f>NOT(ISERROR(SEARCH("R",D52)))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13" operator="containsText" id="{9936D869-0034-4904-AB81-51CFDFF9EA2E}">
            <xm:f>NOT(ISERROR(SEARCH("S",D52)))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11" operator="containsText" id="{E9BE7375-34DB-4546-832A-3E610FC2363C}">
            <xm:f>NOT(ISERROR(SEARCH("Close",D52)))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529" operator="containsText" id="{9F3DD496-029F-4913-A0B1-3E161CDE6977}">
            <xm:f>NOT(ISERROR(SEARCH("C",D52)))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12" operator="containsText" id="{FDA2547A-2CBB-4A10-BF9B-891EE3B3C1C0}">
            <xm:f>NOT(ISERROR(SEARCH("T",D52)))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21" operator="containsText" id="{6A287E50-E03B-478D-BADB-83E9A175CCAC}">
            <xm:f>NOT(ISERROR(SEARCH("K",D52)))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m:sqref>D52:AH52</xm:sqref>
        </x14:conditionalFormatting>
        <x14:conditionalFormatting xmlns:xm="http://schemas.microsoft.com/office/excel/2006/main">
          <x14:cfRule type="containsText" priority="123" operator="containsText" id="{ECDEFBE8-A0B5-408F-B8C4-EE0DEE0312D3}">
            <xm:f>NOT(ISERROR(SEARCH("N",D53)))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17" operator="containsText" id="{6277B3CD-6382-4471-BD12-FDCD05FAADE0}">
            <xm:f>NOT(ISERROR(SEARCH("T",D53)))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20" operator="containsText" id="{FFE05F59-BC68-4F40-A7BE-3977F8B06DF4}">
            <xm:f>NOT(ISERROR(SEARCH("Q",D53)))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8" operator="containsText" id="{C3E85B3D-7CBD-4A09-A659-4B3A3F51DFC3}">
            <xm:f>NOT(ISERROR(SEARCH("I",D53)))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21" operator="containsText" id="{F7815044-89D3-4642-BDCD-ACF4E9D4A501}">
            <xm:f>NOT(ISERROR(SEARCH("P",D53)))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2" operator="containsText" id="{106AAC3A-098C-4994-825A-D0FE98CDDE66}">
            <xm:f>NOT(ISERROR(SEARCH("O",D53)))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18" operator="containsText" id="{DAA82AAC-6EAB-4E69-9B45-CF8B601F8015}">
            <xm:f>NOT(ISERROR(SEARCH("S",D53)))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24" operator="containsText" id="{9984FCE3-DF6B-4944-A69F-F5B689067C07}">
            <xm:f>NOT(ISERROR(SEARCH("M",D53)))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25" operator="containsText" id="{E6BEEC2B-EF82-44E2-A347-537A6FD3DB23}">
            <xm:f>NOT(ISERROR(SEARCH("L",D53)))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26" operator="containsText" id="{321CADB1-DFD6-4961-89AC-B00B4BCF53F3}">
            <xm:f>NOT(ISERROR(SEARCH("K",D53)))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27" operator="containsText" id="{2A788452-0223-4628-A320-25D386C164EC}">
            <xm:f>NOT(ISERROR(SEARCH("J",D53)))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29" operator="containsText" id="{4415EA10-24F7-424D-AA9C-450CCFFF3AAB}">
            <xm:f>NOT(ISERROR(SEARCH("H",D53)))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30" operator="containsText" id="{2908038C-360F-4620-8C26-A2435AFF3A43}">
            <xm:f>NOT(ISERROR(SEARCH("G",D53)))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31" operator="containsText" id="{726A7F22-C5C1-4CA2-89C5-45E7036D3759}">
            <xm:f>NOT(ISERROR(SEARCH("F",D53)))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32" operator="endsWith" id="{19558141-014B-4C95-BB80-25129F9F7683}">
            <xm:f>RIGHT(D53,LEN("E"))="E"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33" operator="containsText" id="{27153082-7511-4648-8C55-F5C3184A5C87}">
            <xm:f>NOT(ISERROR(SEARCH("D",D53)))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34" operator="containsText" id="{9A978A6A-19EF-4F2A-9D05-B68B1887BE68}">
            <xm:f>NOT(ISERROR(SEARCH("C",D53)))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35" operator="beginsWith" id="{233F8009-D9DD-4FFF-8095-EF15D60A2DAC}">
            <xm:f>LEFT(D53,LEN("B"))="B"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36" operator="containsText" id="{EC1BF3D7-8FCA-458A-8C87-42D67DF87C1F}">
            <xm:f>NOT(ISERROR(SEARCH("A",D53)))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19" operator="containsText" id="{ED960539-CFF5-4F65-8A7F-3DC67D22AAFF}">
            <xm:f>NOT(ISERROR(SEARCH("R",D53)))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D53:AH53</xm:sqref>
        </x14:conditionalFormatting>
        <x14:conditionalFormatting xmlns:xm="http://schemas.microsoft.com/office/excel/2006/main">
          <x14:cfRule type="containsText" priority="504" operator="containsText" id="{860BF1DB-581F-4A37-B98F-74004E70C6D0}">
            <xm:f>NOT(ISERROR(SEARCH("G",D54)))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03" operator="containsText" id="{8BF7E459-36BA-4901-8CF5-8C8817942B41}">
            <xm:f>NOT(ISERROR(SEARCH("H",D54)))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10" operator="containsText" id="{84509924-D1E4-4AD0-AE89-63E8CE673B4A}">
            <xm:f>NOT(ISERROR(SEARCH("A",D54)))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99" operator="containsText" id="{B82DFEBC-1E92-43C4-AEED-21C464D212F8}">
            <xm:f>NOT(ISERROR(SEARCH("L",D54)))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98" operator="containsText" id="{388CD595-C6E9-4C40-BBCC-6A451CF7285E}">
            <xm:f>NOT(ISERROR(SEARCH("M",D54)))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97" operator="containsText" id="{1E75B464-DF1C-4692-AE7A-C32985017C05}">
            <xm:f>NOT(ISERROR(SEARCH("N",D54)))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96" operator="containsText" id="{D6EAFC3F-4B6A-46E7-9FB0-2D96B2E8826F}">
            <xm:f>NOT(ISERROR(SEARCH("O",D54)))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00" operator="containsText" id="{7A5047C9-3F82-4AA2-8FC4-C017096ED87D}">
            <xm:f>NOT(ISERROR(SEARCH("K",D54)))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95" operator="containsText" id="{70896163-EC28-455C-85D4-1075A096754D}">
            <xm:f>NOT(ISERROR(SEARCH("P",D54)))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94" operator="containsText" id="{BCA64EC9-FC4E-45C4-AD0F-749C5ABF9B0C}">
            <xm:f>NOT(ISERROR(SEARCH("Q",D54)))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93" operator="containsText" id="{0C811B9C-1737-4BE8-B7B7-AB563F33B301}">
            <xm:f>NOT(ISERROR(SEARCH("R",D54)))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92" operator="containsText" id="{2F1D01B2-91D8-43A5-BFDE-59E1C4EE96D9}">
            <xm:f>NOT(ISERROR(SEARCH("S",D54)))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91" operator="containsText" id="{E34B4B15-71A3-4937-AD6C-7D0026118880}">
            <xm:f>NOT(ISERROR(SEARCH("T",D54)))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90" operator="containsText" id="{8406937A-0AB0-4C4A-8C49-77F3609EE112}">
            <xm:f>NOT(ISERROR(SEARCH("Close",D54)))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beginsWith" priority="509" operator="beginsWith" id="{8EC8FB73-A8FE-45EF-A48B-5EC06EF395A1}">
            <xm:f>LEFT(D54,LEN("B"))="B"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08" operator="containsText" id="{EB5C6144-FC12-4168-B426-9104DEC5F1D7}">
            <xm:f>NOT(ISERROR(SEARCH("C",D54)))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07" operator="containsText" id="{28327C2F-04C3-4ECC-B201-6F936A9ED98B}">
            <xm:f>NOT(ISERROR(SEARCH("D",D54)))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06" operator="endsWith" id="{7D783789-ADB7-4D31-A44A-97E609D52C11}">
            <xm:f>RIGHT(D54,LEN("E"))="E"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01" operator="containsText" id="{18818ACB-4A69-4DB5-BF29-74E81683C167}">
            <xm:f>NOT(ISERROR(SEARCH("J",D54)))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02" operator="containsText" id="{289AAFC0-812F-4E8D-91D2-FE9F7808B4C8}">
            <xm:f>NOT(ISERROR(SEARCH("I",D54)))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05" operator="containsText" id="{F7E6053C-F1D7-4842-ABF2-7F9605CF5A88}">
            <xm:f>NOT(ISERROR(SEARCH("F",D54)))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D54:AH54</xm:sqref>
        </x14:conditionalFormatting>
        <x14:conditionalFormatting xmlns:xm="http://schemas.microsoft.com/office/excel/2006/main">
          <x14:cfRule type="containsText" priority="162" operator="containsText" id="{38E66553-9F15-459F-BBAC-7A78D5F24A69}">
            <xm:f>NOT(ISERROR(SEARCH("O",D55)))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71" operator="containsText" id="{C4EADFA7-69B2-45C7-9C0B-D9870126F745}">
            <xm:f>NOT(ISERROR(SEARCH("F",D55)))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73" operator="containsText" id="{EB75DD68-3916-4525-8C12-4196F3ADBD7E}">
            <xm:f>NOT(ISERROR(SEARCH("D",D55)))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72" operator="endsWith" id="{7F3E6E87-9934-4010-AE96-071F9BEFCF00}">
            <xm:f>RIGHT(D55,LEN("E"))="E"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70" operator="containsText" id="{C0E1B564-9561-4BBA-B38C-3754068965FB}">
            <xm:f>NOT(ISERROR(SEARCH("G",D55)))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69" operator="containsText" id="{462354DE-3381-49E6-B4BE-AFE36DFFD624}">
            <xm:f>NOT(ISERROR(SEARCH("H",D55)))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68" operator="containsText" id="{565B74B0-765A-4C37-9672-5211851D405D}">
            <xm:f>NOT(ISERROR(SEARCH("I",D55)))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67" operator="containsText" id="{7B6B4E87-5647-48BB-B024-A548BDED665E}">
            <xm:f>NOT(ISERROR(SEARCH("J",D55)))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66" operator="containsText" id="{BF4EC99A-FD0F-4E4E-9A51-48DFFC472762}">
            <xm:f>NOT(ISERROR(SEARCH("K",D55)))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63" operator="containsText" id="{553CA7EF-B297-4829-B159-CCC4FF8853E1}">
            <xm:f>NOT(ISERROR(SEARCH("N",D55)))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61" operator="containsText" id="{BF36F823-12E9-4CB4-8997-C2F95D46A40B}">
            <xm:f>NOT(ISERROR(SEARCH("P",D55)))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65" operator="containsText" id="{8974EFEC-9933-4CC2-A507-D7A4E9BAE1E0}">
            <xm:f>NOT(ISERROR(SEARCH("L",D55)))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64" operator="containsText" id="{C35FEE90-A22C-495F-9C20-EA626A815C87}">
            <xm:f>NOT(ISERROR(SEARCH("M",D55)))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60" operator="containsText" id="{9CA3CB18-77AF-4513-9B78-416B25EB4B14}">
            <xm:f>NOT(ISERROR(SEARCH("Q",D55)))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58" operator="containsText" id="{E7CEC4FC-7E5E-4EA3-9402-0FF30B7556FD}">
            <xm:f>NOT(ISERROR(SEARCH("S",D55)))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57" operator="containsText" id="{52D2DBD3-EEF0-488D-AEA2-6817FEEC9C49}">
            <xm:f>NOT(ISERROR(SEARCH("T",D55)))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59" operator="containsText" id="{AA003C58-0DBC-41BF-AA55-3A61F3B40319}">
            <xm:f>NOT(ISERROR(SEARCH("R",D55)))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76" operator="containsText" id="{70EF7518-11E4-4978-86DA-36545C01B969}">
            <xm:f>NOT(ISERROR(SEARCH("A",D55)))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75" operator="beginsWith" id="{21117B0C-2606-4BE3-A9C8-3DC18472DAE6}">
            <xm:f>LEFT(D55,LEN("B"))="B"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74" operator="containsText" id="{A3B9483E-D7D6-4608-8594-C1D7741A45BB}">
            <xm:f>NOT(ISERROR(SEARCH("C",D55)))</xm:f>
            <xm:f>"C"</xm:f>
            <x14:dxf>
              <fill>
                <patternFill>
                  <bgColor rgb="FFAEFEEF"/>
                </patternFill>
              </fill>
            </x14:dxf>
          </x14:cfRule>
          <xm:sqref>D55:AH55</xm:sqref>
        </x14:conditionalFormatting>
        <x14:conditionalFormatting xmlns:xm="http://schemas.microsoft.com/office/excel/2006/main">
          <x14:cfRule type="containsText" priority="307" operator="containsText" id="{85869002-95A8-47D4-BB17-5D2D34C8AF67}">
            <xm:f>NOT(ISERROR(SEARCH("M",D56)))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99" operator="containsText" id="{3D8DDCDE-B5D5-4804-86E1-18B8E2FD6B8E}">
            <xm:f>NOT(ISERROR(SEARCH("Close",D56)))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00" operator="containsText" id="{D13DD413-CCDD-43E8-BFD6-2AA9ADDC5889}">
            <xm:f>NOT(ISERROR(SEARCH("T",D56)))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01" operator="containsText" id="{67C292F4-CCAD-4562-AAAA-2F6A5AB8FFF7}">
            <xm:f>NOT(ISERROR(SEARCH("S",D56)))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02" operator="containsText" id="{5479CDD2-105F-47E8-B901-E2F106D9D07D}">
            <xm:f>NOT(ISERROR(SEARCH("R",D56)))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03" operator="containsText" id="{C51B0E89-E077-4898-8800-A6142E6A85D1}">
            <xm:f>NOT(ISERROR(SEARCH("Q",D56)))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04" operator="containsText" id="{5D7473AD-9222-4448-A906-7E7F9EA079F5}">
            <xm:f>NOT(ISERROR(SEARCH("P",D56)))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06" operator="containsText" id="{EEADC9DA-BFFE-47AE-A14C-7374A378AE61}">
            <xm:f>NOT(ISERROR(SEARCH("N",D56)))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13" operator="containsText" id="{AAE0040A-E742-46F2-87B3-237B46664EEA}">
            <xm:f>NOT(ISERROR(SEARCH("G",D56)))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12" operator="containsText" id="{67483713-8374-4230-824A-C817A8CCBE99}">
            <xm:f>NOT(ISERROR(SEARCH("H",D56)))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11" operator="containsText" id="{C8AB60D0-07C0-4326-9293-BADE43C18CF0}">
            <xm:f>NOT(ISERROR(SEARCH("I",D56)))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10" operator="containsText" id="{BF9C4C86-EDB0-4CC6-B13D-E3DC70F17776}">
            <xm:f>NOT(ISERROR(SEARCH("J",D56)))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09" operator="containsText" id="{E2C91892-1A25-4597-ADFF-3EEE107D0015}">
            <xm:f>NOT(ISERROR(SEARCH("K",D56)))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08" operator="containsText" id="{426EF5B1-70BA-439C-A831-259165F3E8A0}">
            <xm:f>NOT(ISERROR(SEARCH("L",D56)))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endsWith" priority="315" operator="endsWith" id="{FAFCEBFC-C257-4F7A-A71C-BDF8041C857F}">
            <xm:f>RIGHT(D56,LEN("E"))="E"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05" operator="containsText" id="{00D876C6-2112-4FEA-9911-366E817A9EB0}">
            <xm:f>NOT(ISERROR(SEARCH("O",D56)))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14" operator="containsText" id="{A9B25F76-D6DA-4D2F-92D8-B6B392DF8709}">
            <xm:f>NOT(ISERROR(SEARCH("F",D56)))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beginsWith" priority="318" operator="beginsWith" id="{C09FCD9B-7035-45AD-9E83-75EE735F5A4C}">
            <xm:f>LEFT(D56,LEN("B"))="B"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19" operator="containsText" id="{4121C1AA-2854-43C2-A164-4E9E415E4C01}">
            <xm:f>NOT(ISERROR(SEARCH("A",D56)))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16" operator="containsText" id="{089C8D73-2C5D-4089-B58B-12A23683CA84}">
            <xm:f>NOT(ISERROR(SEARCH("D",D56)))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17" operator="containsText" id="{6A0188C1-66E7-4D7C-B41B-100D99EDE462}">
            <xm:f>NOT(ISERROR(SEARCH("C",D56)))</xm:f>
            <xm:f>"C"</xm:f>
            <x14:dxf>
              <fill>
                <patternFill>
                  <bgColor rgb="FFAEFEEF"/>
                </patternFill>
              </fill>
            </x14:dxf>
          </x14:cfRule>
          <xm:sqref>D56:AH56</xm:sqref>
        </x14:conditionalFormatting>
        <x14:conditionalFormatting xmlns:xm="http://schemas.microsoft.com/office/excel/2006/main">
          <x14:cfRule type="beginsWith" priority="115" operator="beginsWith" id="{9BA90B12-61D2-437E-AE54-33C3DA3C0EA5}">
            <xm:f>LEFT(D57,LEN("B"))="B"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8" operator="containsText" id="{05E7ED5E-0124-430F-A705-C8970D53205A}">
            <xm:f>NOT(ISERROR(SEARCH("S",D57)))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99" operator="containsText" id="{F71EDFF6-0E3C-4002-B2A0-812E1B8013CA}">
            <xm:f>NOT(ISERROR(SEARCH("R",D57)))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0" operator="containsText" id="{8E0463EE-D1C1-48C5-ADE1-21212691B33F}">
            <xm:f>NOT(ISERROR(SEARCH("Q",D57)))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1" operator="containsText" id="{99D8A61C-C100-494A-A167-FF6A0978CF51}">
            <xm:f>NOT(ISERROR(SEARCH("P",D57)))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2" operator="containsText" id="{811B3321-7757-4966-B1E0-22E16B4E69A7}">
            <xm:f>NOT(ISERROR(SEARCH("O",D57)))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3" operator="containsText" id="{AA0CD266-C2E8-4921-9130-726EEFE408EE}">
            <xm:f>NOT(ISERROR(SEARCH("N",D57)))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7" operator="containsText" id="{30C9B0B1-7E91-448E-B263-844D087BBF60}">
            <xm:f>NOT(ISERROR(SEARCH("T",D57)))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4" operator="containsText" id="{63326D30-94CE-4187-8530-927BCC5EE0D2}">
            <xm:f>NOT(ISERROR(SEARCH("M",D57)))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5" operator="containsText" id="{3AC6FC7C-50B5-4F23-87E9-30FCC6807A68}">
            <xm:f>NOT(ISERROR(SEARCH("L",D57)))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6" operator="containsText" id="{81F71BF2-7D12-469D-86D4-6B6AF1755B27}">
            <xm:f>NOT(ISERROR(SEARCH("K",D57)))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7" operator="containsText" id="{7210225B-EB07-40E4-9C68-C5EACA267F5F}">
            <xm:f>NOT(ISERROR(SEARCH("J",D57)))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08" operator="containsText" id="{E06A18D5-C02B-4024-B294-53D929609859}">
            <xm:f>NOT(ISERROR(SEARCH("I",D57)))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09" operator="containsText" id="{46FF0C76-58EF-4D33-A077-8E98BA68BAC2}">
            <xm:f>NOT(ISERROR(SEARCH("H",D57)))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10" operator="containsText" id="{4FD67159-8C9D-45B3-9403-2F51A8C238E3}">
            <xm:f>NOT(ISERROR(SEARCH("G",D57)))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11" operator="containsText" id="{48DA953E-B29B-4C0D-A497-613A7937F17B}">
            <xm:f>NOT(ISERROR(SEARCH("F",D57)))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12" operator="endsWith" id="{194F08B9-BE6D-4840-A321-5D371C99E460}">
            <xm:f>RIGHT(D57,LEN("E"))="E"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13" operator="containsText" id="{0F978EB5-CD0A-44D6-8D44-ABA112DAE904}">
            <xm:f>NOT(ISERROR(SEARCH("D",D57)))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16" operator="containsText" id="{93DC7655-6228-4658-9811-67ED71820A40}">
            <xm:f>NOT(ISERROR(SEARCH("A",D57)))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14" operator="containsText" id="{99A60391-80BC-4E18-932C-FED457334458}">
            <xm:f>NOT(ISERROR(SEARCH("C",D57)))</xm:f>
            <xm:f>"C"</xm:f>
            <x14:dxf>
              <fill>
                <patternFill>
                  <bgColor rgb="FFAEFEEF"/>
                </patternFill>
              </fill>
            </x14:dxf>
          </x14:cfRule>
          <xm:sqref>D57:AH57</xm:sqref>
        </x14:conditionalFormatting>
        <x14:conditionalFormatting xmlns:xm="http://schemas.microsoft.com/office/excel/2006/main">
          <x14:cfRule type="containsText" priority="278" operator="containsText" id="{30DF4DB6-68D8-43F0-AE7A-DD75ABAB2658}">
            <xm:f>NOT(ISERROR(SEARCH("Close",D58)))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D58:AH58</xm:sqref>
        </x14:conditionalFormatting>
        <x14:conditionalFormatting xmlns:xm="http://schemas.microsoft.com/office/excel/2006/main">
          <x14:cfRule type="containsText" priority="365" operator="containsText" id="{93EF54F4-EC8D-4780-8954-0E8C563753FF}">
            <xm:f>NOT(ISERROR(SEARCH("Close",D60)))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D60:AH60</xm:sqref>
        </x14:conditionalFormatting>
        <x14:conditionalFormatting xmlns:xm="http://schemas.microsoft.com/office/excel/2006/main">
          <x14:cfRule type="containsText" priority="344" operator="containsText" id="{995E79A1-9C7E-45C0-A210-2AD5C72AFB07}">
            <xm:f>NOT(ISERROR(SEARCH("Close",D62)))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D62:AH62</xm:sqref>
        </x14:conditionalFormatting>
        <x14:conditionalFormatting xmlns:xm="http://schemas.microsoft.com/office/excel/2006/main">
          <x14:cfRule type="containsText" priority="478" operator="containsText" id="{9BF239FF-3BAB-4262-96A0-2D18882D4D7A}">
            <xm:f>NOT(ISERROR(SEARCH("L",D85)))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79" operator="containsText" id="{01AEE798-0B36-489F-B4B5-6733BD212678}">
            <xm:f>NOT(ISERROR(SEARCH("K",D85)))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80" operator="containsText" id="{FC33DA64-F29F-4DC7-8730-BAFC2AAA3A80}">
            <xm:f>NOT(ISERROR(SEARCH("J",D85)))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81" operator="containsText" id="{CEF746E9-0269-45E1-A8D7-432214EE5272}">
            <xm:f>NOT(ISERROR(SEARCH("I",D85)))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82" operator="containsText" id="{70FDEE4D-2BCD-4EAD-AA6F-7CE1A972C2C3}">
            <xm:f>NOT(ISERROR(SEARCH("H",D85)))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83" operator="containsText" id="{EA7EAC2C-76B7-43B3-90F5-D5874665B71E}">
            <xm:f>NOT(ISERROR(SEARCH("G",D85)))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84" operator="containsText" id="{5506CB51-BCE5-48AE-83D8-9F49DE6D9C8E}">
            <xm:f>NOT(ISERROR(SEARCH("F",D85)))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85" operator="endsWith" id="{890716DE-61F0-4703-ABA9-652E57A5DDAF}">
            <xm:f>RIGHT(D85,LEN("E"))="E"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86" operator="containsText" id="{88DD1CD9-0444-43E5-85AD-58C5315208C6}">
            <xm:f>NOT(ISERROR(SEARCH("D",D85)))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87" operator="containsText" id="{D2A5FDF5-22A0-4FEB-BAB5-D666068D75F3}">
            <xm:f>NOT(ISERROR(SEARCH("C",D85)))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88" operator="beginsWith" id="{F7D7CAF7-92E7-4331-A3D6-96D21C66D38E}">
            <xm:f>LEFT(D85,LEN("B"))="B"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89" operator="containsText" id="{A91FFA8E-238A-4F76-8F66-610E2EDE7CB2}">
            <xm:f>NOT(ISERROR(SEARCH("A",D85)))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76" operator="containsText" id="{288A7C43-D171-4696-96F8-7F8559846FA7}">
            <xm:f>NOT(ISERROR(SEARCH("N",D85)))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70" operator="containsText" id="{01BE0866-5557-47E7-9E5F-B14F8E13F021}">
            <xm:f>NOT(ISERROR(SEARCH("T",D85)))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71" operator="containsText" id="{1CCD68D7-1FC4-4F0F-9781-6B702E6F9146}">
            <xm:f>NOT(ISERROR(SEARCH("S",D85)))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72" operator="containsText" id="{0A787D2E-9B77-4A0A-8A68-C233CD87E5D7}">
            <xm:f>NOT(ISERROR(SEARCH("R",D85)))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73" operator="containsText" id="{3AEAD0C1-DF2B-454B-BC20-B50E7B0FADFC}">
            <xm:f>NOT(ISERROR(SEARCH("Q",D85)))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74" operator="containsText" id="{B7FC3BD3-61BA-498C-A262-0F8288458B0F}">
            <xm:f>NOT(ISERROR(SEARCH("P",D85)))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75" operator="containsText" id="{9924149B-EED2-4625-B7FC-FD1E0E899DEB}">
            <xm:f>NOT(ISERROR(SEARCH("O",D85)))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77" operator="containsText" id="{E6D2DA1F-10CF-4D6D-9B24-CF0C330FDEEC}">
            <xm:f>NOT(ISERROR(SEARCH("M",D85)))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D85:AH85</xm:sqref>
        </x14:conditionalFormatting>
        <x14:conditionalFormatting xmlns:xm="http://schemas.microsoft.com/office/excel/2006/main">
          <x14:cfRule type="containsText" priority="329" operator="containsText" id="{B94C110F-E5C6-4704-B8EB-945E4E44EA2D}">
            <xm:f>NOT(ISERROR(SEARCH("O",D87)))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30" operator="containsText" id="{5CC87BC7-D972-4444-B15F-8A1BEEF63443}">
            <xm:f>NOT(ISERROR(SEARCH("N",D87)))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31" operator="containsText" id="{600029A2-ADF8-487C-91D9-A37CF9F2D64A}">
            <xm:f>NOT(ISERROR(SEARCH("M",D87)))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25" operator="containsText" id="{435C2C09-5C25-4CFC-8DD5-37384115FAB0}">
            <xm:f>NOT(ISERROR(SEARCH("S",D87)))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endsWith" priority="339" operator="endsWith" id="{E4EEAC72-9623-4F28-8130-ADB633A536AA}">
            <xm:f>RIGHT(D87,LEN("E"))="E"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32" operator="containsText" id="{9084D7D0-79AB-4D26-8C21-4EF4CC96ACEB}">
            <xm:f>NOT(ISERROR(SEARCH("L",D87)))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33" operator="containsText" id="{8D8E9DAC-40C9-40CE-9A01-40867FDDD003}">
            <xm:f>NOT(ISERROR(SEARCH("K",D87)))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24" operator="containsText" id="{6E181E41-CF08-4AD8-976D-AB00E10272AA}">
            <xm:f>NOT(ISERROR(SEARCH("T",D87)))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37" operator="containsText" id="{E5826C3C-83D5-4A09-BB53-4F43502FBE03}">
            <xm:f>NOT(ISERROR(SEARCH("G",D87)))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38" operator="containsText" id="{59F37CB8-443F-4E27-8A79-8473A4601E49}">
            <xm:f>NOT(ISERROR(SEARCH("F",D87)))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34" operator="containsText" id="{6B63E8B5-DA32-4306-9533-18ED99C7FF08}">
            <xm:f>NOT(ISERROR(SEARCH("J",D87)))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35" operator="containsText" id="{66DCA484-8545-4522-9096-876EC2790842}">
            <xm:f>NOT(ISERROR(SEARCH("I",D87)))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36" operator="containsText" id="{F8C84A4A-2814-471A-9ECC-AFC7EC4F79F1}">
            <xm:f>NOT(ISERROR(SEARCH("H",D87)))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28" operator="containsText" id="{1145B4F2-9F16-4475-8FBF-958451D6F48F}">
            <xm:f>NOT(ISERROR(SEARCH("P",D87)))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27" operator="containsText" id="{76A09172-0A9D-46D3-BAF0-3CF2734D6B53}">
            <xm:f>NOT(ISERROR(SEARCH("Q",D87)))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26" operator="containsText" id="{3366BDCC-547F-40E3-AE14-395104384F5B}">
            <xm:f>NOT(ISERROR(SEARCH("R",D87)))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43" operator="containsText" id="{30AA0277-C753-4F26-8397-A8BAEEA397A9}">
            <xm:f>NOT(ISERROR(SEARCH("A",D87)))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42" operator="beginsWith" id="{301A7795-402A-4CAE-952E-49950630E6CA}">
            <xm:f>LEFT(D87,LEN("B"))="B"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41" operator="containsText" id="{9DD358B7-4720-4527-BB1F-EE23DA2F388B}">
            <xm:f>NOT(ISERROR(SEARCH("C",D87)))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40" operator="containsText" id="{C35BB3CB-B070-4FEB-B3BD-ACB0027BFD22}">
            <xm:f>NOT(ISERROR(SEARCH("D",D87)))</xm:f>
            <xm:f>"D"</xm:f>
            <x14:dxf>
              <fill>
                <patternFill>
                  <bgColor rgb="FF66FF99"/>
                </patternFill>
              </fill>
            </x14:dxf>
          </x14:cfRule>
          <xm:sqref>D87:AH87 D89:AH89 D91:AH91 D93:AH93 D95:AH95 D97:AH97 D99:AH99 D105:AH105 D107:AH107</xm:sqref>
        </x14:conditionalFormatting>
        <x14:conditionalFormatting xmlns:xm="http://schemas.microsoft.com/office/excel/2006/main">
          <x14:cfRule type="containsText" priority="77" operator="containsText" id="{E1C9D75D-7307-468C-B863-0DBE6A8D1087}">
            <xm:f>NOT(ISERROR(SEARCH("T",D101)))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7" operator="containsText" id="{8B1DE97E-D042-46AB-BD45-EDE18F482074}">
            <xm:f>NOT(ISERROR(SEARCH("J",D101)))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86" operator="containsText" id="{10C9A734-5BB9-4238-9DA2-46E52F9D4056}">
            <xm:f>NOT(ISERROR(SEARCH("K",D101)))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5" operator="containsText" id="{20ACD8F9-E2A4-4B14-8B21-8357CDE21BB8}">
            <xm:f>NOT(ISERROR(SEARCH("L",D101)))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4" operator="containsText" id="{08C66190-34D4-4E44-8887-FA2B509B572C}">
            <xm:f>NOT(ISERROR(SEARCH("M",D101)))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83" operator="containsText" id="{5A103741-9B10-4CC0-9172-2CC7F10C05B3}">
            <xm:f>NOT(ISERROR(SEARCH("N",D101)))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82" operator="containsText" id="{D5EC8C3B-F4D1-4D20-BCF8-B02628294AB7}">
            <xm:f>NOT(ISERROR(SEARCH("O",D101)))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8" operator="containsText" id="{CDEF742A-6C14-45E8-B414-2CF59AF37078}">
            <xm:f>NOT(ISERROR(SEARCH("S",D101)))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1" operator="containsText" id="{64968DAE-5C72-4A67-A5C2-2EEC14CA9FF4}">
            <xm:f>NOT(ISERROR(SEARCH("P",D101)))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0" operator="containsText" id="{0D777C0E-E148-4947-9F43-216B8D8B1A4D}">
            <xm:f>NOT(ISERROR(SEARCH("Q",D101)))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8" operator="containsText" id="{B5820616-6F12-4C00-94F3-94A97B028182}">
            <xm:f>NOT(ISERROR(SEARCH("I",D101)))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4" operator="containsText" id="{B893B217-0C53-41DD-BA03-D0E40A53F6EF}">
            <xm:f>NOT(ISERROR(SEARCH("C",D101)))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93" operator="containsText" id="{02CBA303-079D-4C4A-9324-BEDE7B439DC2}">
            <xm:f>NOT(ISERROR(SEARCH("D",D101)))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95" operator="beginsWith" id="{0CB88C43-D661-4D33-BA88-749354F00F77}">
            <xm:f>LEFT(D101,LEN("B"))="B"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endsWith" priority="92" operator="endsWith" id="{E7B3299D-EBED-4AEA-9723-1240BE45CDD4}">
            <xm:f>RIGHT(D101,LEN("E"))="E"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1" operator="containsText" id="{5AB66A81-5913-419B-8D9D-3101AFBD44A7}">
            <xm:f>NOT(ISERROR(SEARCH("F",D101)))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90" operator="containsText" id="{535CFBA3-3C1B-4CCF-A3B8-B553A4F13EC1}">
            <xm:f>NOT(ISERROR(SEARCH("G",D101)))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9" operator="containsText" id="{C8B363D2-EE20-4788-AC99-B029B9AEF07F}">
            <xm:f>NOT(ISERROR(SEARCH("H",D101)))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9" operator="containsText" id="{B72E7598-E69F-40F6-ABE4-6A8329D6BBD8}">
            <xm:f>NOT(ISERROR(SEARCH("R",D101)))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96" operator="containsText" id="{24B3EB7F-1E03-4CA1-BC7E-15FA778468E6}">
            <xm:f>NOT(ISERROR(SEARCH("A",D101)))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D101:AH101</xm:sqref>
        </x14:conditionalFormatting>
        <x14:conditionalFormatting xmlns:xm="http://schemas.microsoft.com/office/excel/2006/main">
          <x14:cfRule type="containsText" priority="57" operator="containsText" id="{CBCC3FEF-D35D-46AD-9063-5FDC521B71D4}">
            <xm:f>NOT(ISERROR(SEARCH("T",D103)))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beginsWith" priority="75" operator="beginsWith" id="{2E9782AB-CF71-410E-836E-DB72E8BAAD01}">
            <xm:f>LEFT(D103,LEN("B"))="B"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6" operator="containsText" id="{B1E107ED-C8B3-4CE1-8148-12D6C5E3ADFD}">
            <xm:f>NOT(ISERROR(SEARCH("A",D103)))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endsWith" priority="72" operator="endsWith" id="{D13553E9-A8E2-4D34-AFC6-6BF0F1684ECC}">
            <xm:f>RIGHT(D103,LEN("E"))="E"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5" operator="containsText" id="{52480084-3A12-40A1-B600-204A7212A107}">
            <xm:f>NOT(ISERROR(SEARCH("L",D103)))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6" operator="containsText" id="{4E28553D-6969-4363-A9BC-E95FDAB357A8}">
            <xm:f>NOT(ISERROR(SEARCH("K",D103)))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7" operator="containsText" id="{E3559A03-F247-4264-8E7E-AF1DE58BBA96}">
            <xm:f>NOT(ISERROR(SEARCH("J",D103)))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8" operator="containsText" id="{2CAA6412-3433-4C22-B1F3-6F72E424DE3A}">
            <xm:f>NOT(ISERROR(SEARCH("S",D103)))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9" operator="containsText" id="{84A7A95D-7750-4093-9006-91706FF42DA5}">
            <xm:f>NOT(ISERROR(SEARCH("R",D103)))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1" operator="containsText" id="{7CEB65B6-CE87-4A59-AC37-FDBC39416638}">
            <xm:f>NOT(ISERROR(SEARCH("P",D103)))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2" operator="containsText" id="{797B2A30-E2D8-4E21-B910-8FE5A29A7F90}">
            <xm:f>NOT(ISERROR(SEARCH("O",D103)))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3" operator="containsText" id="{3F2621DB-4A27-4F89-8CE6-5721F99A57F0}">
            <xm:f>NOT(ISERROR(SEARCH("N",D103)))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9" operator="containsText" id="{F1336862-440B-4B65-ADB4-2DF690C51F36}">
            <xm:f>NOT(ISERROR(SEARCH("H",D103)))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0" operator="containsText" id="{DAF4A68A-B70C-414B-BA80-4CB16A40D1B0}">
            <xm:f>NOT(ISERROR(SEARCH("G",D103)))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1" operator="containsText" id="{14861ADF-BA55-48AB-90EE-537C7FFCFF2A}">
            <xm:f>NOT(ISERROR(SEARCH("F",D103)))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8" operator="containsText" id="{A611D211-93E6-4929-BC48-2DB550F30398}">
            <xm:f>NOT(ISERROR(SEARCH("I",D103)))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3" operator="containsText" id="{D3690986-94D9-4F6A-8C99-57095B5066FC}">
            <xm:f>NOT(ISERROR(SEARCH("D",D103)))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4" operator="containsText" id="{DA08DB4F-30FF-44E1-8DBC-7315B931EBAA}">
            <xm:f>NOT(ISERROR(SEARCH("C",D103)))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0" operator="containsText" id="{D9E73592-188B-443D-99BA-FE5AD51D13EF}">
            <xm:f>NOT(ISERROR(SEARCH("Q",D103)))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4" operator="containsText" id="{9FF30DA0-83CA-4A0B-BAB8-FF4C4A35B8FA}">
            <xm:f>NOT(ISERROR(SEARCH("M",D103)))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D103:AH103</xm:sqref>
        </x14:conditionalFormatting>
        <x14:conditionalFormatting xmlns:xm="http://schemas.microsoft.com/office/excel/2006/main">
          <x14:cfRule type="containsText" priority="287" operator="containsText" id="{BB654EAE-67F7-44C8-AC16-23E828906CC3}">
            <xm:f>NOT(ISERROR(SEARCH("L",AH58)))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81" operator="containsText" id="{164D79B4-3D14-41FF-8F16-A2B4FB8B0A10}">
            <xm:f>NOT(ISERROR(SEARCH("R",AH58)))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80" operator="containsText" id="{0CF69FA6-07BC-439C-B049-C70B8140C018}">
            <xm:f>NOT(ISERROR(SEARCH("S",AH58)))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95" operator="containsText" id="{EC12B201-1B97-4AE3-A923-7D46555AD6D2}">
            <xm:f>NOT(ISERROR(SEARCH("D",AH58)))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79" operator="containsText" id="{DA3FB34D-98EF-4B48-A653-B66881454FE3}">
            <xm:f>NOT(ISERROR(SEARCH("T",AH58)))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96" operator="containsText" id="{9A401C86-64A3-4B43-A82E-E344E425AFB2}">
            <xm:f>NOT(ISERROR(SEARCH("C",AH58)))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83" operator="containsText" id="{F742D5C9-B27D-42BE-9BEE-8614945589B6}">
            <xm:f>NOT(ISERROR(SEARCH("P",AH58)))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82" operator="containsText" id="{FEAC3D88-81E3-47AD-90E2-4495C91CD73E}">
            <xm:f>NOT(ISERROR(SEARCH("Q",AH58)))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297" operator="beginsWith" id="{F3CF4BEA-0449-41C6-A681-FBEE8368F017}">
            <xm:f>LEFT(AH58,LEN("B"))="B"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88" operator="containsText" id="{B6856B3A-2FCF-4C20-B47A-9AB94C9B1500}">
            <xm:f>NOT(ISERROR(SEARCH("K",AH58)))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86" operator="containsText" id="{652971C8-9C1D-4FA6-8363-05145E9F1F06}">
            <xm:f>NOT(ISERROR(SEARCH("M",AH58)))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89" operator="containsText" id="{4735F230-4214-43F8-8D7F-350AB2379C09}">
            <xm:f>NOT(ISERROR(SEARCH("J",AH58)))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90" operator="containsText" id="{6D725BBE-882E-4CD5-B7F0-F2917116ED43}">
            <xm:f>NOT(ISERROR(SEARCH("I",AH58)))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91" operator="containsText" id="{EA6EFCCE-FD2E-44BA-89A6-AB09C44E27AD}">
            <xm:f>NOT(ISERROR(SEARCH("H",AH58)))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92" operator="containsText" id="{997A8471-C4EF-4395-BA88-AEA7DE88B3D9}">
            <xm:f>NOT(ISERROR(SEARCH("G",AH58)))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294" operator="endsWith" id="{51734146-AABB-498E-8625-7EC4570F3D46}">
            <xm:f>RIGHT(AH58,LEN("E"))="E"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85" operator="containsText" id="{47803C68-1653-481F-B790-A0F5A22C449C}">
            <xm:f>NOT(ISERROR(SEARCH("N",AH58)))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84" operator="containsText" id="{0E99C2AE-8889-46E5-A91E-834D16F6CABF}">
            <xm:f>NOT(ISERROR(SEARCH("O",AH58)))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98" operator="containsText" id="{BD10B8FA-10A6-4417-AA97-2834A87BE44F}">
            <xm:f>NOT(ISERROR(SEARCH("A",AH58)))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93" operator="containsText" id="{5D6A6A97-CE06-498A-8418-A0047CAC8B79}">
            <xm:f>NOT(ISERROR(SEARCH("F",AH58)))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AH58</xm:sqref>
        </x14:conditionalFormatting>
        <x14:conditionalFormatting xmlns:xm="http://schemas.microsoft.com/office/excel/2006/main">
          <x14:cfRule type="containsText" priority="377" operator="containsText" id="{B7DAAA09-429E-465D-B6A6-6DC13AEA8298}">
            <xm:f>NOT(ISERROR(SEARCH("I",AH59)))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76" operator="containsText" id="{A58932E3-7657-4922-B5B2-DD343490E5E3}">
            <xm:f>NOT(ISERROR(SEARCH("J",AH59)))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75" operator="containsText" id="{7C3041AC-1AA5-4F76-93FC-280158A7A0A3}">
            <xm:f>NOT(ISERROR(SEARCH("K",AH59)))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74" operator="containsText" id="{7B5E5B3D-B575-42F9-B7EB-345EFDE38EA3}">
            <xm:f>NOT(ISERROR(SEARCH("L",AH59)))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73" operator="containsText" id="{19549636-3FD1-4044-B97A-B78F7D0EAEA1}">
            <xm:f>NOT(ISERROR(SEARCH("M",AH59)))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72" operator="containsText" id="{F499975A-3EA7-47A2-AC10-47E4ED9C4613}">
            <xm:f>NOT(ISERROR(SEARCH("N",AH59)))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71" operator="containsText" id="{D8A5D6CF-EE0B-4DFD-AE6A-8DF890F9211A}">
            <xm:f>NOT(ISERROR(SEARCH("O",AH59)))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70" operator="containsText" id="{C07482DF-885A-4314-AEAC-06AFC2388FC1}">
            <xm:f>NOT(ISERROR(SEARCH("P",AH59)))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69" operator="containsText" id="{C16C28B8-1D4D-4EA7-8F68-2BA66D579E97}">
            <xm:f>NOT(ISERROR(SEARCH("Q",AH59)))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68" operator="containsText" id="{A2C894E8-1F11-40EB-8A71-DBE90013E75B}">
            <xm:f>NOT(ISERROR(SEARCH("R",AH59)))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67" operator="containsText" id="{1F777CD0-1CE3-46BF-A976-6BB0B67D5872}">
            <xm:f>NOT(ISERROR(SEARCH("S",AH59)))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79" operator="containsText" id="{4F69AF85-E990-43FD-8CB6-5BEDBEDA4DFE}">
            <xm:f>NOT(ISERROR(SEARCH("G",AH59)))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66" operator="containsText" id="{5F0C9439-85A5-4D74-81F0-7FEC7DCA71B3}">
            <xm:f>NOT(ISERROR(SEARCH("T",AH59)))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78" operator="containsText" id="{822D56D4-08D9-436A-A8F0-4547090593D7}">
            <xm:f>NOT(ISERROR(SEARCH("H",AH59)))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85" operator="containsText" id="{8309C601-B201-4028-9B13-4CBC81AA8488}">
            <xm:f>NOT(ISERROR(SEARCH("A",AH59)))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84" operator="beginsWith" id="{5FD53553-D0B7-4176-87A0-47E57E1C4D2E}">
            <xm:f>LEFT(AH59,LEN("B"))="B"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83" operator="containsText" id="{7C7487D8-FEFB-4A0F-82D4-36A4E5F762E8}">
            <xm:f>NOT(ISERROR(SEARCH("C",AH59)))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82" operator="containsText" id="{72B54B82-74B5-4355-896F-4FE3BE4FCE98}">
            <xm:f>NOT(ISERROR(SEARCH("D",AH59)))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81" operator="endsWith" id="{6F8BFD76-188F-4E5E-BDDE-96ED95AB0661}">
            <xm:f>RIGHT(AH59,LEN("E"))="E"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80" operator="containsText" id="{FB6BF9A5-8EF9-44A9-9DBE-06B6A02E15B6}">
            <xm:f>NOT(ISERROR(SEARCH("F",AH59)))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AH59:AH61</xm:sqref>
        </x14:conditionalFormatting>
        <x14:conditionalFormatting xmlns:xm="http://schemas.microsoft.com/office/excel/2006/main">
          <x14:cfRule type="containsText" priority="347" operator="containsText" id="{7AF1CAFE-67DA-4344-BACD-6348E4EFBE92}">
            <xm:f>NOT(ISERROR(SEARCH("R",AH62)))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46" operator="containsText" id="{E7556C4A-E427-4A81-9501-CD57535E8F17}">
            <xm:f>NOT(ISERROR(SEARCH("S",AH62)))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45" operator="containsText" id="{57EEE937-A70F-483C-AA6A-8AE102144B9A}">
            <xm:f>NOT(ISERROR(SEARCH("T",AH62)))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53" operator="containsText" id="{86FFA2A2-19C1-4966-9D9E-69F77957DA59}">
            <xm:f>NOT(ISERROR(SEARCH("L",AH62)))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64" operator="containsText" id="{2CAB8E69-6EDF-4BC1-A34C-84F8BB9CDD49}">
            <xm:f>NOT(ISERROR(SEARCH("A",AH62)))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63" operator="beginsWith" id="{DFD069AA-CC41-4553-A812-F704C5BECAD3}">
            <xm:f>LEFT(AH62,LEN("B"))="B"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62" operator="containsText" id="{FDFC6C00-BDF5-4F64-A393-B825B2C9834C}">
            <xm:f>NOT(ISERROR(SEARCH("C",AH62)))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61" operator="containsText" id="{57B8D5AB-87B9-4079-8DE4-EC7E4E0CD6B5}">
            <xm:f>NOT(ISERROR(SEARCH("D",AH62)))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60" operator="endsWith" id="{619DB8CE-D087-40EA-9C1E-C2A81FF71E53}">
            <xm:f>RIGHT(AH62,LEN("E"))="E"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58" operator="containsText" id="{69D99385-7015-4D16-890C-2660E298BE4F}">
            <xm:f>NOT(ISERROR(SEARCH("G",AH62)))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57" operator="containsText" id="{B24AE534-6459-42C7-A1FF-1F0E5D27A655}">
            <xm:f>NOT(ISERROR(SEARCH("H",AH62)))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56" operator="containsText" id="{5EBDDCB1-A6A3-4D93-A7E0-3CCC3A1BA150}">
            <xm:f>NOT(ISERROR(SEARCH("I",AH62)))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55" operator="containsText" id="{93FF3DB6-EDF1-401D-8410-D79947A2CBB6}">
            <xm:f>NOT(ISERROR(SEARCH("J",AH62)))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54" operator="containsText" id="{7426C3AD-D243-4A38-93BB-C99249365291}">
            <xm:f>NOT(ISERROR(SEARCH("K",AH62)))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52" operator="containsText" id="{C5FA3AE9-7BEE-4AEB-B17F-629251ECE059}">
            <xm:f>NOT(ISERROR(SEARCH("M",AH62)))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51" operator="containsText" id="{756D234D-1661-4C45-B1CA-EC3EF8B4CB56}">
            <xm:f>NOT(ISERROR(SEARCH("N",AH62)))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59" operator="containsText" id="{E776D78B-29B9-4CF7-89C3-7A4943F5CDEA}">
            <xm:f>NOT(ISERROR(SEARCH("F",AH62)))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50" operator="containsText" id="{DC12C2FB-E42E-4176-AB56-FA959990B4BE}">
            <xm:f>NOT(ISERROR(SEARCH("O",AH62)))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49" operator="containsText" id="{6770EC96-A52E-4B44-AAD9-BD3BFD54A88F}">
            <xm:f>NOT(ISERROR(SEARCH("P",AH62)))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48" operator="containsText" id="{9F4AADFD-A3AE-41F5-B1FE-FA3B58E6BF50}">
            <xm:f>NOT(ISERROR(SEARCH("Q",AH62)))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m:sqref>AH62</xm:sqref>
        </x14:conditionalFormatting>
        <x14:conditionalFormatting xmlns:xm="http://schemas.microsoft.com/office/excel/2006/main">
          <x14:cfRule type="containsText" priority="578" operator="containsText" id="{FE7EFFCF-A24A-4687-88CF-3F019A9F2B7B}">
            <xm:f>NOT(ISERROR(SEARCH("P",AH63)))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74" operator="containsText" id="{C087CB7C-55BF-4409-9971-B5EABB142D58}">
            <xm:f>NOT(ISERROR(SEARCH("T",AH63)))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80" operator="containsText" id="{675D1328-FBCB-465E-96BB-846A67C6E5CB}">
            <xm:f>NOT(ISERROR(SEARCH("N",AH63)))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81" operator="containsText" id="{67536A62-8921-416E-8CB4-7B101CDC757D}">
            <xm:f>NOT(ISERROR(SEARCH("M",AH63)))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82" operator="containsText" id="{F4F49DEB-9726-42CF-95E5-59428E11C557}">
            <xm:f>NOT(ISERROR(SEARCH("L",AH63)))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83" operator="containsText" id="{88527C59-C05A-4E90-93C1-93ACE40386EB}">
            <xm:f>NOT(ISERROR(SEARCH("K",AH63)))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84" operator="containsText" id="{EC411BEB-A75B-436B-B62D-599A6C651DAA}">
            <xm:f>NOT(ISERROR(SEARCH("J",AH63)))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85" operator="containsText" id="{D1B8DBD7-A542-4326-ABA2-BAEE6AA7048B}">
            <xm:f>NOT(ISERROR(SEARCH("I",AH63)))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75" operator="containsText" id="{06F7DF91-EE92-4028-BE3F-7150EE4D81C2}">
            <xm:f>NOT(ISERROR(SEARCH("S",AH63)))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87" operator="containsText" id="{E01DAA50-F3C2-4E45-906B-E0A7B348FE04}">
            <xm:f>NOT(ISERROR(SEARCH("G",AH63)))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88" operator="containsText" id="{70D42B42-297B-4F51-B4B8-30AE108B4244}">
            <xm:f>NOT(ISERROR(SEARCH("F",AH63)))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89" operator="endsWith" id="{AE8ADAEA-07B1-4109-AC9D-B63C9DA3874C}">
            <xm:f>RIGHT(AH63,LEN("E"))="E"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90" operator="containsText" id="{65704248-EC75-4BC7-8DF8-5C7A88E6127E}">
            <xm:f>NOT(ISERROR(SEARCH("D",AH63)))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91" operator="containsText" id="{ACE2B85D-50BF-4A0F-AF67-D4A5E1AB0A20}">
            <xm:f>NOT(ISERROR(SEARCH("C",AH63)))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86" operator="containsText" id="{FEAD10A7-B4E2-4841-8D1A-0C8BC5889C6F}">
            <xm:f>NOT(ISERROR(SEARCH("H",AH63)))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beginsWith" priority="592" operator="beginsWith" id="{DBDC1F6F-CDCF-40C1-BD05-A80873EB42A2}">
            <xm:f>LEFT(AH63,LEN("B"))="B"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93" operator="containsText" id="{6A9BA463-DEF9-4069-95BC-67C412C62ECC}">
            <xm:f>NOT(ISERROR(SEARCH("A",AH63)))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76" operator="containsText" id="{CEFAF0C9-7296-4D2D-B710-557691CD2210}">
            <xm:f>NOT(ISERROR(SEARCH("R",AH63)))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77" operator="containsText" id="{6570AD1C-0C4D-4A09-A508-B320A8A9CC2E}">
            <xm:f>NOT(ISERROR(SEARCH("Q",AH63)))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79" operator="containsText" id="{2311FA1B-5679-4ADA-B6CE-29CEC2962119}">
            <xm:f>NOT(ISERROR(SEARCH("O",AH63)))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AH63:AI63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05CD769-035D-4C42-B88E-90AF44ABDBEC}">
          <x14:formula1>
            <xm:f>料金元データ!$C$3:$C$12</xm:f>
          </x14:formula1>
          <xm:sqref>C110 C114 C118 C122</xm:sqref>
        </x14:dataValidation>
        <x14:dataValidation type="list" allowBlank="1" showInputMessage="1" showErrorMessage="1" xr:uid="{A9750CD8-1A9E-44D8-A19A-03DEC0A57888}">
          <x14:formula1>
            <xm:f>料金元データ!$B$2:$B$16</xm:f>
          </x14:formula1>
          <xm:sqref>F1:H1 F10:H10</xm:sqref>
        </x14:dataValidation>
        <x14:dataValidation type="list" allowBlank="1" showInputMessage="1" showErrorMessage="1" xr:uid="{7A17EFD3-CC83-4E59-BE40-8A8C5A1D5F32}">
          <x14:formula1>
            <xm:f>料金比較表!$C$1:$C$6</xm:f>
          </x14:formula1>
          <xm:sqref>C30:C37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B6DC-E658-4A64-B3E0-9DE7C83F0E48}">
  <sheetPr codeName="Sheet15">
    <tabColor rgb="FF00B0F0"/>
    <pageSetUpPr fitToPage="1"/>
  </sheetPr>
  <dimension ref="A1:BC124"/>
  <sheetViews>
    <sheetView zoomScale="70" zoomScaleNormal="70" workbookViewId="0">
      <pane xSplit="3" ySplit="29" topLeftCell="D30" activePane="bottomRight" state="frozen"/>
      <selection pane="topRight" activeCell="D1" sqref="D1"/>
      <selection pane="bottomLeft" activeCell="A28" sqref="A28"/>
      <selection pane="bottomRight" activeCell="N121" sqref="N121"/>
    </sheetView>
  </sheetViews>
  <sheetFormatPr defaultColWidth="9" defaultRowHeight="17.5" outlineLevelRow="1" x14ac:dyDescent="0.2"/>
  <cols>
    <col min="1" max="1" width="1.453125" style="4" customWidth="1"/>
    <col min="2" max="2" width="27.08984375" style="4" customWidth="1"/>
    <col min="3" max="3" width="20" style="4" customWidth="1"/>
    <col min="4" max="34" width="11.36328125" style="5" customWidth="1"/>
    <col min="35" max="35" width="8" style="4" customWidth="1"/>
    <col min="36" max="36" width="9" style="4"/>
    <col min="37" max="38" width="10.90625" style="4" bestFit="1" customWidth="1"/>
    <col min="39" max="39" width="13.36328125" style="4" bestFit="1" customWidth="1"/>
    <col min="40" max="40" width="8.90625" style="4" bestFit="1" customWidth="1"/>
    <col min="41" max="41" width="8.6328125" style="4" bestFit="1" customWidth="1"/>
    <col min="42" max="16384" width="9" style="4"/>
  </cols>
  <sheetData>
    <row r="1" spans="2:55" s="10" customFormat="1" ht="14.25" customHeight="1" x14ac:dyDescent="0.2">
      <c r="B1" s="23" t="str">
        <f ca="1">RIGHT(CELL("filename",A1),LEN(CELL("filename",A1))-FIND("]",CELL("filename",A1)))</f>
        <v>2026年3月</v>
      </c>
      <c r="C1" s="22">
        <f ca="1">B1-1</f>
        <v>46081</v>
      </c>
      <c r="D1" s="325" t="s">
        <v>0</v>
      </c>
      <c r="E1" s="325"/>
      <c r="F1" s="315" t="s">
        <v>84</v>
      </c>
      <c r="G1" s="316"/>
      <c r="H1" s="317"/>
      <c r="I1" s="43" t="s">
        <v>1</v>
      </c>
      <c r="J1" s="81">
        <f>VLOOKUP(F1,料金元データ!$B$2:$C$17,2,FALSE)</f>
        <v>0</v>
      </c>
    </row>
    <row r="2" spans="2:55" s="10" customFormat="1" ht="14.25" customHeight="1" x14ac:dyDescent="0.2">
      <c r="B2" s="14" t="s">
        <v>2</v>
      </c>
      <c r="C2" s="15" t="s">
        <v>3</v>
      </c>
      <c r="D2" s="7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66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71" t="s">
        <v>23</v>
      </c>
      <c r="X2" s="72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07" t="s">
        <v>29</v>
      </c>
      <c r="AD2" s="11" t="s">
        <v>137</v>
      </c>
      <c r="AE2" s="11" t="s">
        <v>138</v>
      </c>
      <c r="AF2" s="107" t="s">
        <v>139</v>
      </c>
    </row>
    <row r="3" spans="2:55" s="10" customFormat="1" ht="14.25" customHeight="1" x14ac:dyDescent="0.2">
      <c r="B3" s="82" t="str">
        <f>カレンダー!B3</f>
        <v>ラグジュアリープールヴィラ</v>
      </c>
      <c r="C3" s="83">
        <v>2</v>
      </c>
      <c r="D3" s="84">
        <f>ROUNDDOWN(IF($C3=1,料金元データ!D19,IF($C3=2,料金元データ!D26,IF($C3=3,料金元データ!D33,IF($C3=4,料金元データ!D40,IF($C3=5,料金元データ!D47,IF($C3=6,料金元データ!D54))))))*(1-$J$1),-1)</f>
        <v>30500</v>
      </c>
      <c r="E3" s="84">
        <f>ROUNDDOWN(IF($C3=1,料金元データ!E19,IF($C3=2,料金元データ!E26,IF($C3=3,料金元データ!E33,IF($C3=4,料金元データ!E40,IF($C3=5,料金元データ!E47,IF($C3=6,料金元データ!E54))))))*(1-$J$1),-1)</f>
        <v>39500</v>
      </c>
      <c r="F3" s="84">
        <f>ROUNDDOWN(IF($C3=1,料金元データ!F19,IF($C3=2,料金元データ!F26,IF($C3=3,料金元データ!F33,IF($C3=4,料金元データ!F40,IF($C3=5,料金元データ!F47,IF($C3=6,料金元データ!F54))))))*(1-$J$1),-1)</f>
        <v>42000</v>
      </c>
      <c r="G3" s="84">
        <f>ROUNDDOWN(IF($C3=1,料金元データ!G19,IF($C3=2,料金元データ!G26,IF($C3=3,料金元データ!G33,IF($C3=4,料金元データ!G40,IF($C3=5,料金元データ!G47,IF($C3=6,料金元データ!G54))))))*(1-$J$1),-1)</f>
        <v>44800</v>
      </c>
      <c r="H3" s="84">
        <f>ROUNDDOWN(IF($C3=1,料金元データ!H19,IF($C3=2,料金元データ!H26,IF($C3=3,料金元データ!H33,IF($C3=4,料金元データ!H40,IF($C3=5,料金元データ!H47,IF($C3=6,料金元データ!H54))))))*(1-$J$1),-1)</f>
        <v>48000</v>
      </c>
      <c r="I3" s="84">
        <f>ROUNDDOWN(IF($C3=1,料金元データ!I19,IF($C3=2,料金元データ!I26,IF($C3=3,料金元データ!I33,IF($C3=4,料金元データ!I40,IF($C3=5,料金元データ!I47,IF($C3=6,料金元データ!I54))))))*(1-$J$1),-1)</f>
        <v>52500</v>
      </c>
      <c r="J3" s="84">
        <f>ROUNDDOWN(IF($C3=1,料金元データ!J19,IF($C3=2,料金元データ!J26,IF($C3=3,料金元データ!J33,IF($C3=4,料金元データ!J40,IF($C3=5,料金元データ!J47,IF($C3=6,料金元データ!J54))))))*(1-$J$1),-1)</f>
        <v>54000</v>
      </c>
      <c r="K3" s="84">
        <f>ROUNDDOWN(IF($C3=1,料金元データ!K19,IF($C3=2,料金元データ!K26,IF($C3=3,料金元データ!K33,IF($C3=4,料金元データ!K40,IF($C3=5,料金元データ!K47,IF($C3=6,料金元データ!K54))))))*(1-$J$1),-1)</f>
        <v>56500</v>
      </c>
      <c r="L3" s="84">
        <f>ROUNDDOWN(IF($C3=1,料金元データ!L19,IF($C3=2,料金元データ!L26,IF($C3=3,料金元データ!L33,IF($C3=4,料金元データ!L40,IF($C3=5,料金元データ!L47,IF($C3=6,料金元データ!L54))))))*(1-$J$1),-1)</f>
        <v>59800</v>
      </c>
      <c r="M3" s="84">
        <f>ROUNDDOWN(IF($C3=1,料金元データ!M19,IF($C3=2,料金元データ!M26,IF($C3=3,料金元データ!M33,IF($C3=4,料金元データ!M40,IF($C3=5,料金元データ!M47,IF($C3=6,料金元データ!M54))))))*(1-$J$1),-1)</f>
        <v>62500</v>
      </c>
      <c r="N3" s="84">
        <f>ROUNDDOWN(IF($C3=1,料金元データ!N19,IF($C3=2,料金元データ!N26,IF($C3=3,料金元データ!N33,IF($C3=4,料金元データ!N40,IF($C3=5,料金元データ!N47,IF($C3=6,料金元データ!N54))))))*(1-$J$1),-1)</f>
        <v>64500</v>
      </c>
      <c r="O3" s="84">
        <f>ROUNDDOWN(IF($C3=1,料金元データ!O19,IF($C3=2,料金元データ!O26,IF($C3=3,料金元データ!O33,IF($C3=4,料金元データ!O40,IF($C3=5,料金元データ!O47,IF($C3=6,料金元データ!O54))))))*(1-$J$1),-1)</f>
        <v>67000</v>
      </c>
      <c r="P3" s="84">
        <f>ROUNDDOWN(IF($C3=1,料金元データ!P19,IF($C3=2,料金元データ!P26,IF($C3=3,料金元データ!P33,IF($C3=4,料金元データ!P40,IF($C3=5,料金元データ!P47,IF($C3=6,料金元データ!P54))))))*(1-$J$1),-1)</f>
        <v>70500</v>
      </c>
      <c r="Q3" s="84">
        <f>ROUNDDOWN(IF($C3=1,料金元データ!Q19,IF($C3=2,料金元データ!Q26,IF($C3=3,料金元データ!Q33,IF($C3=4,料金元データ!Q40,IF($C3=5,料金元データ!Q47,IF($C3=6,料金元データ!Q54))))))*(1-$J$1),-1)</f>
        <v>73000</v>
      </c>
      <c r="R3" s="84">
        <f>ROUNDDOWN(IF($C3=1,料金元データ!R19,IF($C3=2,料金元データ!R26,IF($C3=3,料金元データ!R33,IF($C3=4,料金元データ!R40,IF($C3=5,料金元データ!R47,IF($C3=6,料金元データ!R54))))))*(1-$J$1),-1)</f>
        <v>75000</v>
      </c>
      <c r="S3" s="84">
        <f>ROUNDDOWN(IF($C3=1,料金元データ!S19,IF($C3=2,料金元データ!S26,IF($C3=3,料金元データ!S33,IF($C3=4,料金元データ!S40,IF($C3=5,料金元データ!S47,IF($C3=6,料金元データ!S54))))))*(1-$J$1),-1)</f>
        <v>76500</v>
      </c>
      <c r="T3" s="84">
        <f>ROUNDDOWN(IF($C3=1,料金元データ!T19,IF($C3=2,料金元データ!T26,IF($C3=3,料金元データ!T33,IF($C3=4,料金元データ!T40,IF($C3=5,料金元データ!T47,IF($C3=6,料金元データ!T54))))))*(1-$J$1),-1)</f>
        <v>80700</v>
      </c>
      <c r="U3" s="84">
        <f>ROUNDDOWN(IF($C3=1,料金元データ!U19,IF($C3=2,料金元データ!U26,IF($C3=3,料金元データ!U33,IF($C3=4,料金元データ!U40,IF($C3=5,料金元データ!U47,IF($C3=6,料金元データ!U54))))))*(1-$J$1),-1)</f>
        <v>85600</v>
      </c>
      <c r="V3" s="84">
        <f>ROUNDDOWN(IF($C3=1,料金元データ!V19,IF($C3=2,料金元データ!V26,IF($C3=3,料金元データ!V33,IF($C3=4,料金元データ!V40,IF($C3=5,料金元データ!V47,IF($C3=6,料金元データ!V54))))))*(1-$J$1),-1)</f>
        <v>92000</v>
      </c>
      <c r="W3" s="84">
        <f>ROUNDDOWN(IF($C3=1,料金元データ!W19,IF($C3=2,料金元データ!W26,IF($C3=3,料金元データ!W33,IF($C3=4,料金元データ!W40,IF($C3=5,料金元データ!W47,IF($C3=6,料金元データ!W54))))))*(1-$J$1),-1)</f>
        <v>95000</v>
      </c>
      <c r="X3" s="84">
        <f>ROUNDDOWN(IF($C3=1,料金元データ!X19,IF($C3=2,料金元データ!X26,IF($C3=3,料金元データ!X33,IF($C3=4,料金元データ!X40,IF($C3=5,料金元データ!X47,IF($C3=6,料金元データ!X54))))))*(1-$J$1),-1)</f>
        <v>105000</v>
      </c>
      <c r="Y3" s="84">
        <f>ROUNDDOWN(IF($C3=1,料金元データ!Y19,IF($C3=2,料金元データ!Y26,IF($C3=3,料金元データ!Y33,IF($C3=4,料金元データ!Y40,IF($C3=5,料金元データ!Y47,IF($C3=6,料金元データ!Y54))))))*(1-$J$1),-1)</f>
        <v>117000</v>
      </c>
      <c r="Z3" s="84">
        <f>ROUNDDOWN(IF($C3=1,料金元データ!Z19,IF($C3=2,料金元データ!Z26,IF($C3=3,料金元データ!Z33,IF($C3=4,料金元データ!Z40,IF($C3=5,料金元データ!Z47,IF($C3=6,料金元データ!Z54))))))*(1-$J$1),-1)</f>
        <v>132000</v>
      </c>
      <c r="AA3" s="84">
        <f>ROUNDDOWN(IF($C3=1,料金元データ!AA19,IF($C3=2,料金元データ!AA26,IF($C3=3,料金元データ!AA33,IF($C3=4,料金元データ!AA40,IF($C3=5,料金元データ!AA47,IF($C3=6,料金元データ!AA54))))))*(1-$J$1),-1)</f>
        <v>152000</v>
      </c>
      <c r="AB3" s="84">
        <f>ROUNDDOWN(IF($C3=1,料金元データ!AB19,IF($C3=2,料金元データ!AB26,IF($C3=3,料金元データ!AB33,IF($C3=4,料金元データ!AB40,IF($C3=5,料金元データ!AB47,IF($C3=6,料金元データ!AB54))))))*(1-$J$1),-1)</f>
        <v>181000</v>
      </c>
      <c r="AC3" s="108">
        <f>ROUNDDOWN(IF($C3=1,料金元データ!AC19,IF($C3=2,料金元データ!AC26,IF($C3=3,料金元データ!AC33,IF($C3=4,料金元データ!AC40,IF($C3=5,料金元データ!AC47,IF($C3=6,料金元データ!AC54))))))*(1-$J$1),-1)</f>
        <v>225000</v>
      </c>
      <c r="AD3" s="84">
        <f>ROUNDDOWN(IF($C3=1,料金元データ!AD19,IF($C3=2,料金元データ!AD26,IF($C3=3,料金元データ!AD33,IF($C3=4,料金元データ!AD40,IF($C3=5,料金元データ!AD47,IF($C3=6,料金元データ!AD54))))))*(1-$J$1),-1)</f>
        <v>0</v>
      </c>
      <c r="AE3" s="84">
        <f>ROUNDDOWN(IF($C3=1,料金元データ!AE19,IF($C3=2,料金元データ!AE26,IF($C3=3,料金元データ!AE33,IF($C3=4,料金元データ!AE40,IF($C3=5,料金元データ!AE47,IF($C3=6,料金元データ!AE54))))))*(1-$J$1),-1)</f>
        <v>0</v>
      </c>
      <c r="AF3" s="108">
        <f>ROUNDDOWN(IF($C3=1,料金元データ!AF19,IF($C3=2,料金元データ!AF26,IF($C3=3,料金元データ!AF33,IF($C3=4,料金元データ!AF40,IF($C3=5,料金元データ!AF47,IF($C3=6,料金元データ!AF54))))))*(1-$J$1),-1)</f>
        <v>0</v>
      </c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2:55" s="10" customFormat="1" ht="14.25" customHeight="1" x14ac:dyDescent="0.2">
      <c r="B4" s="82" t="str">
        <f>カレンダー!B4</f>
        <v>with SAUNA</v>
      </c>
      <c r="C4" s="83">
        <v>2</v>
      </c>
      <c r="D4" s="84">
        <f>ROUNDDOWN(IF($C4=1,料金元データ!D20,IF($C4=2,料金元データ!D27,IF($C4=3,料金元データ!D34,IF($C4=4,料金元データ!D41,IF($C4=5,料金元データ!D48,IF($C4=6,料金元データ!D55))))))*(1-$J$1),-1)</f>
        <v>40500</v>
      </c>
      <c r="E4" s="84">
        <f>ROUNDDOWN(IF($C4=1,料金元データ!E20,IF($C4=2,料金元データ!E27,IF($C4=3,料金元データ!E34,IF($C4=4,料金元データ!E41,IF($C4=5,料金元データ!E48,IF($C4=6,料金元データ!E55))))))*(1-$J$1),-1)</f>
        <v>49500</v>
      </c>
      <c r="F4" s="84">
        <f>ROUNDDOWN(IF($C4=1,料金元データ!F20,IF($C4=2,料金元データ!F27,IF($C4=3,料金元データ!F34,IF($C4=4,料金元データ!F41,IF($C4=5,料金元データ!F48,IF($C4=6,料金元データ!F55))))))*(1-$J$1),-1)</f>
        <v>52000</v>
      </c>
      <c r="G4" s="84">
        <f>ROUNDDOWN(IF($C4=1,料金元データ!G20,IF($C4=2,料金元データ!G27,IF($C4=3,料金元データ!G34,IF($C4=4,料金元データ!G41,IF($C4=5,料金元データ!G48,IF($C4=6,料金元データ!G55))))))*(1-$J$1),-1)</f>
        <v>54800</v>
      </c>
      <c r="H4" s="84">
        <f>ROUNDDOWN(IF($C4=1,料金元データ!H20,IF($C4=2,料金元データ!H27,IF($C4=3,料金元データ!H34,IF($C4=4,料金元データ!H41,IF($C4=5,料金元データ!H48,IF($C4=6,料金元データ!H55))))))*(1-$J$1),-1)</f>
        <v>58000</v>
      </c>
      <c r="I4" s="84">
        <f>ROUNDDOWN(IF($C4=1,料金元データ!I20,IF($C4=2,料金元データ!I27,IF($C4=3,料金元データ!I34,IF($C4=4,料金元データ!I41,IF($C4=5,料金元データ!I48,IF($C4=6,料金元データ!I55))))))*(1-$J$1),-1)</f>
        <v>62500</v>
      </c>
      <c r="J4" s="84">
        <f>ROUNDDOWN(IF($C4=1,料金元データ!J20,IF($C4=2,料金元データ!J27,IF($C4=3,料金元データ!J34,IF($C4=4,料金元データ!J41,IF($C4=5,料金元データ!J48,IF($C4=6,料金元データ!J55))))))*(1-$J$1),-1)</f>
        <v>64000</v>
      </c>
      <c r="K4" s="84">
        <f>ROUNDDOWN(IF($C4=1,料金元データ!K20,IF($C4=2,料金元データ!K27,IF($C4=3,料金元データ!K34,IF($C4=4,料金元データ!K41,IF($C4=5,料金元データ!K48,IF($C4=6,料金元データ!K55))))))*(1-$J$1),-1)</f>
        <v>66500</v>
      </c>
      <c r="L4" s="84">
        <f>ROUNDDOWN(IF($C4=1,料金元データ!L20,IF($C4=2,料金元データ!L27,IF($C4=3,料金元データ!L34,IF($C4=4,料金元データ!L41,IF($C4=5,料金元データ!L48,IF($C4=6,料金元データ!L55))))))*(1-$J$1),-1)</f>
        <v>69800</v>
      </c>
      <c r="M4" s="84">
        <f>ROUNDDOWN(IF($C4=1,料金元データ!M20,IF($C4=2,料金元データ!M27,IF($C4=3,料金元データ!M34,IF($C4=4,料金元データ!M41,IF($C4=5,料金元データ!M48,IF($C4=6,料金元データ!M55))))))*(1-$J$1),-1)</f>
        <v>72500</v>
      </c>
      <c r="N4" s="84">
        <f>ROUNDDOWN(IF($C4=1,料金元データ!N20,IF($C4=2,料金元データ!N27,IF($C4=3,料金元データ!N34,IF($C4=4,料金元データ!N41,IF($C4=5,料金元データ!N48,IF($C4=6,料金元データ!N55))))))*(1-$J$1),-1)</f>
        <v>74500</v>
      </c>
      <c r="O4" s="84">
        <f>ROUNDDOWN(IF($C4=1,料金元データ!O20,IF($C4=2,料金元データ!O27,IF($C4=3,料金元データ!O34,IF($C4=4,料金元データ!O41,IF($C4=5,料金元データ!O48,IF($C4=6,料金元データ!O55))))))*(1-$J$1),-1)</f>
        <v>77000</v>
      </c>
      <c r="P4" s="84">
        <f>ROUNDDOWN(IF($C4=1,料金元データ!P20,IF($C4=2,料金元データ!P27,IF($C4=3,料金元データ!P34,IF($C4=4,料金元データ!P41,IF($C4=5,料金元データ!P48,IF($C4=6,料金元データ!P55))))))*(1-$J$1),-1)</f>
        <v>80500</v>
      </c>
      <c r="Q4" s="84">
        <f>ROUNDDOWN(IF($C4=1,料金元データ!Q20,IF($C4=2,料金元データ!Q27,IF($C4=3,料金元データ!Q34,IF($C4=4,料金元データ!Q41,IF($C4=5,料金元データ!Q48,IF($C4=6,料金元データ!Q55))))))*(1-$J$1),-1)</f>
        <v>83000</v>
      </c>
      <c r="R4" s="84">
        <f>ROUNDDOWN(IF($C4=1,料金元データ!R20,IF($C4=2,料金元データ!R27,IF($C4=3,料金元データ!R34,IF($C4=4,料金元データ!R41,IF($C4=5,料金元データ!R48,IF($C4=6,料金元データ!R55))))))*(1-$J$1),-1)</f>
        <v>85000</v>
      </c>
      <c r="S4" s="84">
        <f>ROUNDDOWN(IF($C4=1,料金元データ!S20,IF($C4=2,料金元データ!S27,IF($C4=3,料金元データ!S34,IF($C4=4,料金元データ!S41,IF($C4=5,料金元データ!S48,IF($C4=6,料金元データ!S55))))))*(1-$J$1),-1)</f>
        <v>86500</v>
      </c>
      <c r="T4" s="84">
        <f>ROUNDDOWN(IF($C4=1,料金元データ!T20,IF($C4=2,料金元データ!T27,IF($C4=3,料金元データ!T34,IF($C4=4,料金元データ!T41,IF($C4=5,料金元データ!T48,IF($C4=6,料金元データ!T55))))))*(1-$J$1),-1)</f>
        <v>90700</v>
      </c>
      <c r="U4" s="84">
        <f>ROUNDDOWN(IF($C4=1,料金元データ!U20,IF($C4=2,料金元データ!U27,IF($C4=3,料金元データ!U34,IF($C4=4,料金元データ!U41,IF($C4=5,料金元データ!U48,IF($C4=6,料金元データ!U55))))))*(1-$J$1),-1)</f>
        <v>95600</v>
      </c>
      <c r="V4" s="84">
        <f>ROUNDDOWN(IF($C4=1,料金元データ!V20,IF($C4=2,料金元データ!V27,IF($C4=3,料金元データ!V34,IF($C4=4,料金元データ!V41,IF($C4=5,料金元データ!V48,IF($C4=6,料金元データ!V55))))))*(1-$J$1),-1)</f>
        <v>102000</v>
      </c>
      <c r="W4" s="84">
        <f>ROUNDDOWN(IF($C4=1,料金元データ!W20,IF($C4=2,料金元データ!W27,IF($C4=3,料金元データ!W34,IF($C4=4,料金元データ!W41,IF($C4=5,料金元データ!W48,IF($C4=6,料金元データ!W55))))))*(1-$J$1),-1)</f>
        <v>105000</v>
      </c>
      <c r="X4" s="84">
        <f>ROUNDDOWN(IF($C4=1,料金元データ!X20,IF($C4=2,料金元データ!X27,IF($C4=3,料金元データ!X34,IF($C4=4,料金元データ!X41,IF($C4=5,料金元データ!X48,IF($C4=6,料金元データ!X55))))))*(1-$J$1),-1)</f>
        <v>115000</v>
      </c>
      <c r="Y4" s="84">
        <f>ROUNDDOWN(IF($C4=1,料金元データ!Y20,IF($C4=2,料金元データ!Y27,IF($C4=3,料金元データ!Y34,IF($C4=4,料金元データ!Y41,IF($C4=5,料金元データ!Y48,IF($C4=6,料金元データ!Y55))))))*(1-$J$1),-1)</f>
        <v>127000</v>
      </c>
      <c r="Z4" s="84">
        <f>ROUNDDOWN(IF($C4=1,料金元データ!Z20,IF($C4=2,料金元データ!Z27,IF($C4=3,料金元データ!Z34,IF($C4=4,料金元データ!Z41,IF($C4=5,料金元データ!Z48,IF($C4=6,料金元データ!Z55))))))*(1-$J$1),-1)</f>
        <v>142000</v>
      </c>
      <c r="AA4" s="84">
        <f>ROUNDDOWN(IF($C4=1,料金元データ!AA20,IF($C4=2,料金元データ!AA27,IF($C4=3,料金元データ!AA34,IF($C4=4,料金元データ!AA41,IF($C4=5,料金元データ!AA48,IF($C4=6,料金元データ!AA55))))))*(1-$J$1),-1)</f>
        <v>162000</v>
      </c>
      <c r="AB4" s="84">
        <f>ROUNDDOWN(IF($C4=1,料金元データ!AB20,IF($C4=2,料金元データ!AB27,IF($C4=3,料金元データ!AB34,IF($C4=4,料金元データ!AB41,IF($C4=5,料金元データ!AB48,IF($C4=6,料金元データ!AB55))))))*(1-$J$1),-1)</f>
        <v>191000</v>
      </c>
      <c r="AC4" s="108">
        <f>ROUNDDOWN(IF($C4=1,料金元データ!AC20,IF($C4=2,料金元データ!AC27,IF($C4=3,料金元データ!AC34,IF($C4=4,料金元データ!AC41,IF($C4=5,料金元データ!AC48,IF($C4=6,料金元データ!AC55))))))*(1-$J$1),-1)</f>
        <v>235000</v>
      </c>
      <c r="AD4" s="84">
        <f>ROUNDDOWN(IF($C4=1,料金元データ!AD20,IF($C4=2,料金元データ!AD27,IF($C4=3,料金元データ!AD34,IF($C4=4,料金元データ!AD41,IF($C4=5,料金元データ!AD48,IF($C4=6,料金元データ!AD55))))))*(1-$J$1),-1)</f>
        <v>0</v>
      </c>
      <c r="AE4" s="84">
        <f>ROUNDDOWN(IF($C4=1,料金元データ!AE20,IF($C4=2,料金元データ!AE27,IF($C4=3,料金元データ!AE34,IF($C4=4,料金元データ!AE41,IF($C4=5,料金元データ!AE48,IF($C4=6,料金元データ!AE55))))))*(1-$J$1),-1)</f>
        <v>0</v>
      </c>
      <c r="AF4" s="108">
        <f>ROUNDDOWN(IF($C4=1,料金元データ!AF20,IF($C4=2,料金元データ!AF27,IF($C4=3,料金元データ!AF34,IF($C4=4,料金元データ!AF41,IF($C4=5,料金元データ!AF48,IF($C4=6,料金元データ!AF55))))))*(1-$J$1),-1)</f>
        <v>0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2:55" s="10" customFormat="1" ht="14.25" hidden="1" customHeight="1" x14ac:dyDescent="0.2">
      <c r="B5" s="82">
        <f>カレンダー!B5</f>
        <v>0</v>
      </c>
      <c r="C5" s="83">
        <v>2</v>
      </c>
      <c r="D5" s="84">
        <f>ROUNDDOWN(IF($C5=1,料金元データ!D21,IF($C5=2,料金元データ!D28,IF($C5=3,料金元データ!D35,IF($C5=4,料金元データ!D42,IF($C5=5,料金元データ!D49,IF($C5=6,料金元データ!D56))))))*(1-$J$1),-1)</f>
        <v>0</v>
      </c>
      <c r="E5" s="84">
        <f>ROUNDDOWN(IF($C5=1,料金元データ!E21,IF($C5=2,料金元データ!E28,IF($C5=3,料金元データ!E35,IF($C5=4,料金元データ!E42,IF($C5=5,料金元データ!E49,IF($C5=6,料金元データ!E56))))))*(1-$J$1),-1)</f>
        <v>0</v>
      </c>
      <c r="F5" s="84">
        <f>ROUNDDOWN(IF($C5=1,料金元データ!F21,IF($C5=2,料金元データ!F28,IF($C5=3,料金元データ!F35,IF($C5=4,料金元データ!F42,IF($C5=5,料金元データ!F49,IF($C5=6,料金元データ!F56))))))*(1-$J$1),-1)</f>
        <v>0</v>
      </c>
      <c r="G5" s="84">
        <f>ROUNDDOWN(IF($C5=1,料金元データ!G21,IF($C5=2,料金元データ!G28,IF($C5=3,料金元データ!G35,IF($C5=4,料金元データ!G42,IF($C5=5,料金元データ!G49,IF($C5=6,料金元データ!G56))))))*(1-$J$1),-1)</f>
        <v>0</v>
      </c>
      <c r="H5" s="84">
        <f>ROUNDDOWN(IF($C5=1,料金元データ!H21,IF($C5=2,料金元データ!H28,IF($C5=3,料金元データ!H35,IF($C5=4,料金元データ!H42,IF($C5=5,料金元データ!H49,IF($C5=6,料金元データ!H56))))))*(1-$J$1),-1)</f>
        <v>0</v>
      </c>
      <c r="I5" s="84">
        <f>ROUNDDOWN(IF($C5=1,料金元データ!I21,IF($C5=2,料金元データ!I28,IF($C5=3,料金元データ!I35,IF($C5=4,料金元データ!I42,IF($C5=5,料金元データ!I49,IF($C5=6,料金元データ!I56))))))*(1-$J$1),-1)</f>
        <v>0</v>
      </c>
      <c r="J5" s="84">
        <f>ROUNDDOWN(IF($C5=1,料金元データ!J21,IF($C5=2,料金元データ!J28,IF($C5=3,料金元データ!J35,IF($C5=4,料金元データ!J42,IF($C5=5,料金元データ!J49,IF($C5=6,料金元データ!J56))))))*(1-$J$1),-1)</f>
        <v>0</v>
      </c>
      <c r="K5" s="84">
        <f>ROUNDDOWN(IF($C5=1,料金元データ!K21,IF($C5=2,料金元データ!K28,IF($C5=3,料金元データ!K35,IF($C5=4,料金元データ!K42,IF($C5=5,料金元データ!K49,IF($C5=6,料金元データ!K56))))))*(1-$J$1),-1)</f>
        <v>0</v>
      </c>
      <c r="L5" s="84">
        <f>ROUNDDOWN(IF($C5=1,料金元データ!L21,IF($C5=2,料金元データ!L28,IF($C5=3,料金元データ!L35,IF($C5=4,料金元データ!L42,IF($C5=5,料金元データ!L49,IF($C5=6,料金元データ!L56))))))*(1-$J$1),-1)</f>
        <v>0</v>
      </c>
      <c r="M5" s="84">
        <f>ROUNDDOWN(IF($C5=1,料金元データ!M21,IF($C5=2,料金元データ!M28,IF($C5=3,料金元データ!M35,IF($C5=4,料金元データ!M42,IF($C5=5,料金元データ!M49,IF($C5=6,料金元データ!M56))))))*(1-$J$1),-1)</f>
        <v>0</v>
      </c>
      <c r="N5" s="84">
        <f>ROUNDDOWN(IF($C5=1,料金元データ!N21,IF($C5=2,料金元データ!N28,IF($C5=3,料金元データ!N35,IF($C5=4,料金元データ!N42,IF($C5=5,料金元データ!N49,IF($C5=6,料金元データ!N56))))))*(1-$J$1),-1)</f>
        <v>0</v>
      </c>
      <c r="O5" s="84">
        <f>ROUNDDOWN(IF($C5=1,料金元データ!O21,IF($C5=2,料金元データ!O28,IF($C5=3,料金元データ!O35,IF($C5=4,料金元データ!O42,IF($C5=5,料金元データ!O49,IF($C5=6,料金元データ!O56))))))*(1-$J$1),-1)</f>
        <v>0</v>
      </c>
      <c r="P5" s="84">
        <f>ROUNDDOWN(IF($C5=1,料金元データ!P21,IF($C5=2,料金元データ!P28,IF($C5=3,料金元データ!P35,IF($C5=4,料金元データ!P42,IF($C5=5,料金元データ!P49,IF($C5=6,料金元データ!P56))))))*(1-$J$1),-1)</f>
        <v>0</v>
      </c>
      <c r="Q5" s="84">
        <f>ROUNDDOWN(IF($C5=1,料金元データ!Q21,IF($C5=2,料金元データ!Q28,IF($C5=3,料金元データ!Q35,IF($C5=4,料金元データ!Q42,IF($C5=5,料金元データ!Q49,IF($C5=6,料金元データ!Q56))))))*(1-$J$1),-1)</f>
        <v>0</v>
      </c>
      <c r="R5" s="84">
        <f>ROUNDDOWN(IF($C5=1,料金元データ!R21,IF($C5=2,料金元データ!R28,IF($C5=3,料金元データ!R35,IF($C5=4,料金元データ!R42,IF($C5=5,料金元データ!R49,IF($C5=6,料金元データ!R56))))))*(1-$J$1),-1)</f>
        <v>0</v>
      </c>
      <c r="S5" s="84">
        <f>ROUNDDOWN(IF($C5=1,料金元データ!S21,IF($C5=2,料金元データ!S28,IF($C5=3,料金元データ!S35,IF($C5=4,料金元データ!S42,IF($C5=5,料金元データ!S49,IF($C5=6,料金元データ!S56))))))*(1-$J$1),-1)</f>
        <v>0</v>
      </c>
      <c r="T5" s="84">
        <f>ROUNDDOWN(IF($C5=1,料金元データ!T21,IF($C5=2,料金元データ!T28,IF($C5=3,料金元データ!T35,IF($C5=4,料金元データ!T42,IF($C5=5,料金元データ!T49,IF($C5=6,料金元データ!T56))))))*(1-$J$1),-1)</f>
        <v>0</v>
      </c>
      <c r="U5" s="84">
        <f>ROUNDDOWN(IF($C5=1,料金元データ!U21,IF($C5=2,料金元データ!U28,IF($C5=3,料金元データ!U35,IF($C5=4,料金元データ!U42,IF($C5=5,料金元データ!U49,IF($C5=6,料金元データ!U56))))))*(1-$J$1),-1)</f>
        <v>0</v>
      </c>
      <c r="V5" s="84">
        <f>ROUNDDOWN(IF($C5=1,料金元データ!V21,IF($C5=2,料金元データ!V28,IF($C5=3,料金元データ!V35,IF($C5=4,料金元データ!V42,IF($C5=5,料金元データ!V49,IF($C5=6,料金元データ!V56))))))*(1-$J$1),-1)</f>
        <v>0</v>
      </c>
      <c r="W5" s="84">
        <f>ROUNDDOWN(IF($C5=1,料金元データ!W21,IF($C5=2,料金元データ!W28,IF($C5=3,料金元データ!W35,IF($C5=4,料金元データ!W42,IF($C5=5,料金元データ!W49,IF($C5=6,料金元データ!W56))))))*(1-$J$1),-1)</f>
        <v>0</v>
      </c>
      <c r="X5" s="84">
        <f>ROUNDDOWN(IF($C5=1,料金元データ!X21,IF($C5=2,料金元データ!X28,IF($C5=3,料金元データ!X35,IF($C5=4,料金元データ!X42,IF($C5=5,料金元データ!X49,IF($C5=6,料金元データ!X56))))))*(1-$J$1),-1)</f>
        <v>0</v>
      </c>
      <c r="Y5" s="84">
        <f>ROUNDDOWN(IF($C5=1,料金元データ!Y21,IF($C5=2,料金元データ!Y28,IF($C5=3,料金元データ!Y35,IF($C5=4,料金元データ!Y42,IF($C5=5,料金元データ!Y49,IF($C5=6,料金元データ!Y56))))))*(1-$J$1),-1)</f>
        <v>0</v>
      </c>
      <c r="Z5" s="84">
        <f>ROUNDDOWN(IF($C5=1,料金元データ!Z21,IF($C5=2,料金元データ!Z28,IF($C5=3,料金元データ!Z35,IF($C5=4,料金元データ!Z42,IF($C5=5,料金元データ!Z49,IF($C5=6,料金元データ!Z56))))))*(1-$J$1),-1)</f>
        <v>0</v>
      </c>
      <c r="AA5" s="84">
        <f>ROUNDDOWN(IF($C5=1,料金元データ!AA21,IF($C5=2,料金元データ!AA28,IF($C5=3,料金元データ!AA35,IF($C5=4,料金元データ!AA42,IF($C5=5,料金元データ!AA49,IF($C5=6,料金元データ!AA56))))))*(1-$J$1),-1)</f>
        <v>0</v>
      </c>
      <c r="AB5" s="84">
        <f>ROUNDDOWN(IF($C5=1,料金元データ!AB21,IF($C5=2,料金元データ!AB28,IF($C5=3,料金元データ!AB35,IF($C5=4,料金元データ!AB42,IF($C5=5,料金元データ!AB49,IF($C5=6,料金元データ!AB56))))))*(1-$J$1),-1)</f>
        <v>0</v>
      </c>
      <c r="AC5" s="108">
        <f>ROUNDDOWN(IF($C5=1,料金元データ!AC21,IF($C5=2,料金元データ!AC28,IF($C5=3,料金元データ!AC35,IF($C5=4,料金元データ!AC42,IF($C5=5,料金元データ!AC49,IF($C5=6,料金元データ!AC56))))))*(1-$J$1),-1)</f>
        <v>0</v>
      </c>
      <c r="AD5" s="84">
        <f>ROUNDDOWN(IF($C5=1,料金元データ!AD21,IF($C5=2,料金元データ!AD28,IF($C5=3,料金元データ!AD35,IF($C5=4,料金元データ!AD42,IF($C5=5,料金元データ!AD49,IF($C5=6,料金元データ!AD56))))))*(1-$J$1),-1)</f>
        <v>0</v>
      </c>
      <c r="AE5" s="84">
        <f>ROUNDDOWN(IF($C5=1,料金元データ!AE21,IF($C5=2,料金元データ!AE28,IF($C5=3,料金元データ!AE35,IF($C5=4,料金元データ!AE42,IF($C5=5,料金元データ!AE49,IF($C5=6,料金元データ!AE56))))))*(1-$J$1),-1)</f>
        <v>0</v>
      </c>
      <c r="AF5" s="108">
        <f>ROUNDDOWN(IF($C5=1,料金元データ!AF21,IF($C5=2,料金元データ!AF28,IF($C5=3,料金元データ!AF35,IF($C5=4,料金元データ!AF42,IF($C5=5,料金元データ!AF49,IF($C5=6,料金元データ!AF56))))))*(1-$J$1),-1)</f>
        <v>0</v>
      </c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2:55" s="10" customFormat="1" ht="14.25" hidden="1" customHeight="1" x14ac:dyDescent="0.2">
      <c r="B6" s="82">
        <f>カレンダー!B6</f>
        <v>0</v>
      </c>
      <c r="C6" s="83">
        <v>2</v>
      </c>
      <c r="D6" s="84">
        <f>ROUNDDOWN(IF($C6=1,料金元データ!D22,IF($C6=2,料金元データ!D29,IF($C6=3,料金元データ!D36,IF($C6=4,料金元データ!D43,IF($C6=5,料金元データ!D50,IF($C6=6,料金元データ!D57))))))*(1-$J$1),-1)</f>
        <v>0</v>
      </c>
      <c r="E6" s="84">
        <f>ROUNDDOWN(IF($C6=1,料金元データ!E22,IF($C6=2,料金元データ!E29,IF($C6=3,料金元データ!E36,IF($C6=4,料金元データ!E43,IF($C6=5,料金元データ!E50,IF($C6=6,料金元データ!E57))))))*(1-$J$1),-1)</f>
        <v>0</v>
      </c>
      <c r="F6" s="84">
        <f>ROUNDDOWN(IF($C6=1,料金元データ!F22,IF($C6=2,料金元データ!F29,IF($C6=3,料金元データ!F36,IF($C6=4,料金元データ!F43,IF($C6=5,料金元データ!F50,IF($C6=6,料金元データ!F57))))))*(1-$J$1),-1)</f>
        <v>0</v>
      </c>
      <c r="G6" s="84">
        <f>ROUNDDOWN(IF($C6=1,料金元データ!G22,IF($C6=2,料金元データ!G29,IF($C6=3,料金元データ!G36,IF($C6=4,料金元データ!G43,IF($C6=5,料金元データ!G50,IF($C6=6,料金元データ!G57))))))*(1-$J$1),-1)</f>
        <v>0</v>
      </c>
      <c r="H6" s="84">
        <f>ROUNDDOWN(IF($C6=1,料金元データ!H22,IF($C6=2,料金元データ!H29,IF($C6=3,料金元データ!H36,IF($C6=4,料金元データ!H43,IF($C6=5,料金元データ!H50,IF($C6=6,料金元データ!H57))))))*(1-$J$1),-1)</f>
        <v>0</v>
      </c>
      <c r="I6" s="84">
        <f>ROUNDDOWN(IF($C6=1,料金元データ!I22,IF($C6=2,料金元データ!I29,IF($C6=3,料金元データ!I36,IF($C6=4,料金元データ!I43,IF($C6=5,料金元データ!I50,IF($C6=6,料金元データ!I57))))))*(1-$J$1),-1)</f>
        <v>0</v>
      </c>
      <c r="J6" s="84">
        <f>ROUNDDOWN(IF($C6=1,料金元データ!J22,IF($C6=2,料金元データ!J29,IF($C6=3,料金元データ!J36,IF($C6=4,料金元データ!J43,IF($C6=5,料金元データ!J50,IF($C6=6,料金元データ!J57))))))*(1-$J$1),-1)</f>
        <v>0</v>
      </c>
      <c r="K6" s="84">
        <f>ROUNDDOWN(IF($C6=1,料金元データ!K22,IF($C6=2,料金元データ!K29,IF($C6=3,料金元データ!K36,IF($C6=4,料金元データ!K43,IF($C6=5,料金元データ!K50,IF($C6=6,料金元データ!K57))))))*(1-$J$1),-1)</f>
        <v>0</v>
      </c>
      <c r="L6" s="84">
        <f>ROUNDDOWN(IF($C6=1,料金元データ!L22,IF($C6=2,料金元データ!L29,IF($C6=3,料金元データ!L36,IF($C6=4,料金元データ!L43,IF($C6=5,料金元データ!L50,IF($C6=6,料金元データ!L57))))))*(1-$J$1),-1)</f>
        <v>0</v>
      </c>
      <c r="M6" s="84">
        <f>ROUNDDOWN(IF($C6=1,料金元データ!M22,IF($C6=2,料金元データ!M29,IF($C6=3,料金元データ!M36,IF($C6=4,料金元データ!M43,IF($C6=5,料金元データ!M50,IF($C6=6,料金元データ!M57))))))*(1-$J$1),-1)</f>
        <v>0</v>
      </c>
      <c r="N6" s="84">
        <f>ROUNDDOWN(IF($C6=1,料金元データ!N22,IF($C6=2,料金元データ!N29,IF($C6=3,料金元データ!N36,IF($C6=4,料金元データ!N43,IF($C6=5,料金元データ!N50,IF($C6=6,料金元データ!N57))))))*(1-$J$1),-1)</f>
        <v>0</v>
      </c>
      <c r="O6" s="84">
        <f>ROUNDDOWN(IF($C6=1,料金元データ!O22,IF($C6=2,料金元データ!O29,IF($C6=3,料金元データ!O36,IF($C6=4,料金元データ!O43,IF($C6=5,料金元データ!O50,IF($C6=6,料金元データ!O57))))))*(1-$J$1),-1)</f>
        <v>0</v>
      </c>
      <c r="P6" s="84">
        <f>ROUNDDOWN(IF($C6=1,料金元データ!P22,IF($C6=2,料金元データ!P29,IF($C6=3,料金元データ!P36,IF($C6=4,料金元データ!P43,IF($C6=5,料金元データ!P50,IF($C6=6,料金元データ!P57))))))*(1-$J$1),-1)</f>
        <v>0</v>
      </c>
      <c r="Q6" s="84">
        <f>ROUNDDOWN(IF($C6=1,料金元データ!Q22,IF($C6=2,料金元データ!Q29,IF($C6=3,料金元データ!Q36,IF($C6=4,料金元データ!Q43,IF($C6=5,料金元データ!Q50,IF($C6=6,料金元データ!Q57))))))*(1-$J$1),-1)</f>
        <v>0</v>
      </c>
      <c r="R6" s="84">
        <f>ROUNDDOWN(IF($C6=1,料金元データ!R22,IF($C6=2,料金元データ!R29,IF($C6=3,料金元データ!R36,IF($C6=4,料金元データ!R43,IF($C6=5,料金元データ!R50,IF($C6=6,料金元データ!R57))))))*(1-$J$1),-1)</f>
        <v>0</v>
      </c>
      <c r="S6" s="84">
        <f>ROUNDDOWN(IF($C6=1,料金元データ!S22,IF($C6=2,料金元データ!S29,IF($C6=3,料金元データ!S36,IF($C6=4,料金元データ!S43,IF($C6=5,料金元データ!S50,IF($C6=6,料金元データ!S57))))))*(1-$J$1),-1)</f>
        <v>0</v>
      </c>
      <c r="T6" s="84">
        <f>ROUNDDOWN(IF($C6=1,料金元データ!T22,IF($C6=2,料金元データ!T29,IF($C6=3,料金元データ!T36,IF($C6=4,料金元データ!T43,IF($C6=5,料金元データ!T50,IF($C6=6,料金元データ!T57))))))*(1-$J$1),-1)</f>
        <v>0</v>
      </c>
      <c r="U6" s="84">
        <f>ROUNDDOWN(IF($C6=1,料金元データ!U22,IF($C6=2,料金元データ!U29,IF($C6=3,料金元データ!U36,IF($C6=4,料金元データ!U43,IF($C6=5,料金元データ!U50,IF($C6=6,料金元データ!U57))))))*(1-$J$1),-1)</f>
        <v>0</v>
      </c>
      <c r="V6" s="84">
        <f>ROUNDDOWN(IF($C6=1,料金元データ!V22,IF($C6=2,料金元データ!V29,IF($C6=3,料金元データ!V36,IF($C6=4,料金元データ!V43,IF($C6=5,料金元データ!V50,IF($C6=6,料金元データ!V57))))))*(1-$J$1),-1)</f>
        <v>0</v>
      </c>
      <c r="W6" s="84">
        <f>ROUNDDOWN(IF($C6=1,料金元データ!W22,IF($C6=2,料金元データ!W29,IF($C6=3,料金元データ!W36,IF($C6=4,料金元データ!W43,IF($C6=5,料金元データ!W50,IF($C6=6,料金元データ!W57))))))*(1-$J$1),-1)</f>
        <v>0</v>
      </c>
      <c r="X6" s="84">
        <f>ROUNDDOWN(IF($C6=1,料金元データ!X22,IF($C6=2,料金元データ!X29,IF($C6=3,料金元データ!X36,IF($C6=4,料金元データ!X43,IF($C6=5,料金元データ!X50,IF($C6=6,料金元データ!X57))))))*(1-$J$1),-1)</f>
        <v>0</v>
      </c>
      <c r="Y6" s="84">
        <f>ROUNDDOWN(IF($C6=1,料金元データ!Y22,IF($C6=2,料金元データ!Y29,IF($C6=3,料金元データ!Y36,IF($C6=4,料金元データ!Y43,IF($C6=5,料金元データ!Y50,IF($C6=6,料金元データ!Y57))))))*(1-$J$1),-1)</f>
        <v>0</v>
      </c>
      <c r="Z6" s="84">
        <f>ROUNDDOWN(IF($C6=1,料金元データ!Z22,IF($C6=2,料金元データ!Z29,IF($C6=3,料金元データ!Z36,IF($C6=4,料金元データ!Z43,IF($C6=5,料金元データ!Z50,IF($C6=6,料金元データ!Z57))))))*(1-$J$1),-1)</f>
        <v>0</v>
      </c>
      <c r="AA6" s="84">
        <f>ROUNDDOWN(IF($C6=1,料金元データ!AA22,IF($C6=2,料金元データ!AA29,IF($C6=3,料金元データ!AA36,IF($C6=4,料金元データ!AA43,IF($C6=5,料金元データ!AA50,IF($C6=6,料金元データ!AA57))))))*(1-$J$1),-1)</f>
        <v>0</v>
      </c>
      <c r="AB6" s="84">
        <f>ROUNDDOWN(IF($C6=1,料金元データ!AB22,IF($C6=2,料金元データ!AB29,IF($C6=3,料金元データ!AB36,IF($C6=4,料金元データ!AB43,IF($C6=5,料金元データ!AB50,IF($C6=6,料金元データ!AB57))))))*(1-$J$1),-1)</f>
        <v>0</v>
      </c>
      <c r="AC6" s="108">
        <f>ROUNDDOWN(IF($C6=1,料金元データ!AC22,IF($C6=2,料金元データ!AC29,IF($C6=3,料金元データ!AC36,IF($C6=4,料金元データ!AC43,IF($C6=5,料金元データ!AC50,IF($C6=6,料金元データ!AC57))))))*(1-$J$1),-1)</f>
        <v>0</v>
      </c>
      <c r="AD6" s="84">
        <f>ROUNDDOWN(IF($C6=1,料金元データ!AD22,IF($C6=2,料金元データ!AD29,IF($C6=3,料金元データ!AD36,IF($C6=4,料金元データ!AD43,IF($C6=5,料金元データ!AD50,IF($C6=6,料金元データ!AD57))))))*(1-$J$1),-1)</f>
        <v>0</v>
      </c>
      <c r="AE6" s="84">
        <f>ROUNDDOWN(IF($C6=1,料金元データ!AE22,IF($C6=2,料金元データ!AE29,IF($C6=3,料金元データ!AE36,IF($C6=4,料金元データ!AE43,IF($C6=5,料金元データ!AE50,IF($C6=6,料金元データ!AE57))))))*(1-$J$1),-1)</f>
        <v>0</v>
      </c>
      <c r="AF6" s="108">
        <f>ROUNDDOWN(IF($C6=1,料金元データ!AF22,IF($C6=2,料金元データ!AF29,IF($C6=3,料金元データ!AF36,IF($C6=4,料金元データ!AF43,IF($C6=5,料金元データ!AF50,IF($C6=6,料金元データ!AF57))))))*(1-$J$1),-1)</f>
        <v>0</v>
      </c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2:55" s="10" customFormat="1" ht="14.25" hidden="1" customHeight="1" x14ac:dyDescent="0.2">
      <c r="B7" s="82">
        <f>カレンダー!B7</f>
        <v>0</v>
      </c>
      <c r="C7" s="83">
        <v>3</v>
      </c>
      <c r="D7" s="84">
        <f>ROUNDDOWN(IF($C7=1,料金元データ!D23,IF($C7=2,料金元データ!D30,IF($C7=3,料金元データ!D37,IF($C7=4,料金元データ!D44,IF($C7=5,料金元データ!D51,IF($C7=6,料金元データ!D58))))))*(1-$J$1),-1)</f>
        <v>0</v>
      </c>
      <c r="E7" s="84">
        <f>ROUNDDOWN(IF($C7=1,料金元データ!E23,IF($C7=2,料金元データ!E30,IF($C7=3,料金元データ!E37,IF($C7=4,料金元データ!E44,IF($C7=5,料金元データ!E51,IF($C7=6,料金元データ!E58))))))*(1-$J$1),-1)</f>
        <v>0</v>
      </c>
      <c r="F7" s="84">
        <f>ROUNDDOWN(IF($C7=1,料金元データ!F23,IF($C7=2,料金元データ!F30,IF($C7=3,料金元データ!F37,IF($C7=4,料金元データ!F44,IF($C7=5,料金元データ!F51,IF($C7=6,料金元データ!F58))))))*(1-$J$1),-1)</f>
        <v>0</v>
      </c>
      <c r="G7" s="84">
        <f>ROUNDDOWN(IF($C7=1,料金元データ!G23,IF($C7=2,料金元データ!G30,IF($C7=3,料金元データ!G37,IF($C7=4,料金元データ!G44,IF($C7=5,料金元データ!G51,IF($C7=6,料金元データ!G58))))))*(1-$J$1),-1)</f>
        <v>0</v>
      </c>
      <c r="H7" s="84">
        <f>ROUNDDOWN(IF($C7=1,料金元データ!H23,IF($C7=2,料金元データ!H30,IF($C7=3,料金元データ!H37,IF($C7=4,料金元データ!H44,IF($C7=5,料金元データ!H51,IF($C7=6,料金元データ!H58))))))*(1-$J$1),-1)</f>
        <v>0</v>
      </c>
      <c r="I7" s="84">
        <f>ROUNDDOWN(IF($C7=1,料金元データ!I23,IF($C7=2,料金元データ!I30,IF($C7=3,料金元データ!I37,IF($C7=4,料金元データ!I44,IF($C7=5,料金元データ!I51,IF($C7=6,料金元データ!I58))))))*(1-$J$1),-1)</f>
        <v>0</v>
      </c>
      <c r="J7" s="84">
        <f>ROUNDDOWN(IF($C7=1,料金元データ!J23,IF($C7=2,料金元データ!J30,IF($C7=3,料金元データ!J37,IF($C7=4,料金元データ!J44,IF($C7=5,料金元データ!J51,IF($C7=6,料金元データ!J58))))))*(1-$J$1),-1)</f>
        <v>0</v>
      </c>
      <c r="K7" s="84">
        <f>ROUNDDOWN(IF($C7=1,料金元データ!K23,IF($C7=2,料金元データ!K30,IF($C7=3,料金元データ!K37,IF($C7=4,料金元データ!K44,IF($C7=5,料金元データ!K51,IF($C7=6,料金元データ!K58))))))*(1-$J$1),-1)</f>
        <v>0</v>
      </c>
      <c r="L7" s="84">
        <f>ROUNDDOWN(IF($C7=1,料金元データ!L23,IF($C7=2,料金元データ!L30,IF($C7=3,料金元データ!L37,IF($C7=4,料金元データ!L44,IF($C7=5,料金元データ!L51,IF($C7=6,料金元データ!L58))))))*(1-$J$1),-1)</f>
        <v>0</v>
      </c>
      <c r="M7" s="84">
        <f>ROUNDDOWN(IF($C7=1,料金元データ!M23,IF($C7=2,料金元データ!M30,IF($C7=3,料金元データ!M37,IF($C7=4,料金元データ!M44,IF($C7=5,料金元データ!M51,IF($C7=6,料金元データ!M58))))))*(1-$J$1),-1)</f>
        <v>0</v>
      </c>
      <c r="N7" s="84">
        <f>ROUNDDOWN(IF($C7=1,料金元データ!N23,IF($C7=2,料金元データ!N30,IF($C7=3,料金元データ!N37,IF($C7=4,料金元データ!N44,IF($C7=5,料金元データ!N51,IF($C7=6,料金元データ!N58))))))*(1-$J$1),-1)</f>
        <v>0</v>
      </c>
      <c r="O7" s="84">
        <f>ROUNDDOWN(IF($C7=1,料金元データ!O23,IF($C7=2,料金元データ!O30,IF($C7=3,料金元データ!O37,IF($C7=4,料金元データ!O44,IF($C7=5,料金元データ!O51,IF($C7=6,料金元データ!O58))))))*(1-$J$1),-1)</f>
        <v>0</v>
      </c>
      <c r="P7" s="84">
        <f>ROUNDDOWN(IF($C7=1,料金元データ!P23,IF($C7=2,料金元データ!P30,IF($C7=3,料金元データ!P37,IF($C7=4,料金元データ!P44,IF($C7=5,料金元データ!P51,IF($C7=6,料金元データ!P58))))))*(1-$J$1),-1)</f>
        <v>0</v>
      </c>
      <c r="Q7" s="84">
        <f>ROUNDDOWN(IF($C7=1,料金元データ!Q23,IF($C7=2,料金元データ!Q30,IF($C7=3,料金元データ!Q37,IF($C7=4,料金元データ!Q44,IF($C7=5,料金元データ!Q51,IF($C7=6,料金元データ!Q58))))))*(1-$J$1),-1)</f>
        <v>0</v>
      </c>
      <c r="R7" s="84">
        <f>ROUNDDOWN(IF($C7=1,料金元データ!R23,IF($C7=2,料金元データ!R30,IF($C7=3,料金元データ!R37,IF($C7=4,料金元データ!R44,IF($C7=5,料金元データ!R51,IF($C7=6,料金元データ!R58))))))*(1-$J$1),-1)</f>
        <v>0</v>
      </c>
      <c r="S7" s="84">
        <f>ROUNDDOWN(IF($C7=1,料金元データ!S23,IF($C7=2,料金元データ!S30,IF($C7=3,料金元データ!S37,IF($C7=4,料金元データ!S44,IF($C7=5,料金元データ!S51,IF($C7=6,料金元データ!S58))))))*(1-$J$1),-1)</f>
        <v>0</v>
      </c>
      <c r="T7" s="84">
        <f>ROUNDDOWN(IF($C7=1,料金元データ!T23,IF($C7=2,料金元データ!T30,IF($C7=3,料金元データ!T37,IF($C7=4,料金元データ!T44,IF($C7=5,料金元データ!T51,IF($C7=6,料金元データ!T58))))))*(1-$J$1),-1)</f>
        <v>0</v>
      </c>
      <c r="U7" s="84">
        <f>ROUNDDOWN(IF($C7=1,料金元データ!U23,IF($C7=2,料金元データ!U30,IF($C7=3,料金元データ!U37,IF($C7=4,料金元データ!U44,IF($C7=5,料金元データ!U51,IF($C7=6,料金元データ!U58))))))*(1-$J$1),-1)</f>
        <v>0</v>
      </c>
      <c r="V7" s="84">
        <f>ROUNDDOWN(IF($C7=1,料金元データ!V23,IF($C7=2,料金元データ!V30,IF($C7=3,料金元データ!V37,IF($C7=4,料金元データ!V44,IF($C7=5,料金元データ!V51,IF($C7=6,料金元データ!V58))))))*(1-$J$1),-1)</f>
        <v>0</v>
      </c>
      <c r="W7" s="84">
        <f>ROUNDDOWN(IF($C7=1,料金元データ!W23,IF($C7=2,料金元データ!W30,IF($C7=3,料金元データ!W37,IF($C7=4,料金元データ!W44,IF($C7=5,料金元データ!W51,IF($C7=6,料金元データ!W58))))))*(1-$J$1),-1)</f>
        <v>0</v>
      </c>
      <c r="X7" s="84">
        <f>ROUNDDOWN(IF($C7=1,料金元データ!X23,IF($C7=2,料金元データ!X30,IF($C7=3,料金元データ!X37,IF($C7=4,料金元データ!X44,IF($C7=5,料金元データ!X51,IF($C7=6,料金元データ!X58))))))*(1-$J$1),-1)</f>
        <v>0</v>
      </c>
      <c r="Y7" s="84">
        <f>ROUNDDOWN(IF($C7=1,料金元データ!Y23,IF($C7=2,料金元データ!Y30,IF($C7=3,料金元データ!Y37,IF($C7=4,料金元データ!Y44,IF($C7=5,料金元データ!Y51,IF($C7=6,料金元データ!Y58))))))*(1-$J$1),-1)</f>
        <v>0</v>
      </c>
      <c r="Z7" s="84">
        <f>ROUNDDOWN(IF($C7=1,料金元データ!Z23,IF($C7=2,料金元データ!Z30,IF($C7=3,料金元データ!Z37,IF($C7=4,料金元データ!Z44,IF($C7=5,料金元データ!Z51,IF($C7=6,料金元データ!Z58))))))*(1-$J$1),-1)</f>
        <v>0</v>
      </c>
      <c r="AA7" s="84">
        <f>ROUNDDOWN(IF($C7=1,料金元データ!AA23,IF($C7=2,料金元データ!AA30,IF($C7=3,料金元データ!AA37,IF($C7=4,料金元データ!AA44,IF($C7=5,料金元データ!AA51,IF($C7=6,料金元データ!AA58))))))*(1-$J$1),-1)</f>
        <v>0</v>
      </c>
      <c r="AB7" s="84">
        <f>ROUNDDOWN(IF($C7=1,料金元データ!AB23,IF($C7=2,料金元データ!AB30,IF($C7=3,料金元データ!AB37,IF($C7=4,料金元データ!AB44,IF($C7=5,料金元データ!AB51,IF($C7=6,料金元データ!AB58))))))*(1-$J$1),-1)</f>
        <v>0</v>
      </c>
      <c r="AC7" s="108">
        <f>ROUNDDOWN(IF($C7=1,料金元データ!AC23,IF($C7=2,料金元データ!AC30,IF($C7=3,料金元データ!AC37,IF($C7=4,料金元データ!AC44,IF($C7=5,料金元データ!AC51,IF($C7=6,料金元データ!AC58))))))*(1-$J$1),-1)</f>
        <v>0</v>
      </c>
      <c r="AD7" s="84">
        <f>ROUNDDOWN(IF($C7=1,料金元データ!AD23,IF($C7=2,料金元データ!AD30,IF($C7=3,料金元データ!AD37,IF($C7=4,料金元データ!AD44,IF($C7=5,料金元データ!AD51,IF($C7=6,料金元データ!AD58))))))*(1-$J$1),-1)</f>
        <v>0</v>
      </c>
      <c r="AE7" s="84">
        <f>ROUNDDOWN(IF($C7=1,料金元データ!AE23,IF($C7=2,料金元データ!AE30,IF($C7=3,料金元データ!AE37,IF($C7=4,料金元データ!AE44,IF($C7=5,料金元データ!AE51,IF($C7=6,料金元データ!AE58))))))*(1-$J$1),-1)</f>
        <v>0</v>
      </c>
      <c r="AF7" s="108">
        <f>ROUNDDOWN(IF($C7=1,料金元データ!AF23,IF($C7=2,料金元データ!AF30,IF($C7=3,料金元データ!AF37,IF($C7=4,料金元データ!AF44,IF($C7=5,料金元データ!AF51,IF($C7=6,料金元データ!AF58))))))*(1-$J$1),-1)</f>
        <v>0</v>
      </c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s="10" customFormat="1" ht="14" hidden="1" customHeight="1" x14ac:dyDescent="0.2">
      <c r="B8" s="82">
        <f>カレンダー!B8</f>
        <v>0</v>
      </c>
      <c r="C8" s="83">
        <v>4</v>
      </c>
      <c r="D8" s="84">
        <f>ROUNDDOWN(IF($C8=1,料金元データ!D24,IF($C8=2,料金元データ!D31,IF($C8=3,料金元データ!D38,IF($C8=4,料金元データ!D45,IF($C8=5,料金元データ!D52,IF($C8=6,料金元データ!D59))))))*(1-$J$1),-1)</f>
        <v>0</v>
      </c>
      <c r="E8" s="84">
        <f>ROUNDDOWN(IF($C8=1,料金元データ!E24,IF($C8=2,料金元データ!E31,IF($C8=3,料金元データ!E38,IF($C8=4,料金元データ!E45,IF($C8=5,料金元データ!E52,IF($C8=6,料金元データ!E59))))))*(1-$J$1),-1)</f>
        <v>0</v>
      </c>
      <c r="F8" s="84">
        <f>ROUNDDOWN(IF($C8=1,料金元データ!F24,IF($C8=2,料金元データ!F31,IF($C8=3,料金元データ!F38,IF($C8=4,料金元データ!F45,IF($C8=5,料金元データ!F52,IF($C8=6,料金元データ!F59))))))*(1-$J$1),-1)</f>
        <v>0</v>
      </c>
      <c r="G8" s="84">
        <f>ROUNDDOWN(IF($C8=1,料金元データ!G24,IF($C8=2,料金元データ!G31,IF($C8=3,料金元データ!G38,IF($C8=4,料金元データ!G45,IF($C8=5,料金元データ!G52,IF($C8=6,料金元データ!G59))))))*(1-$J$1),-1)</f>
        <v>0</v>
      </c>
      <c r="H8" s="84">
        <f>ROUNDDOWN(IF($C8=1,料金元データ!H24,IF($C8=2,料金元データ!H31,IF($C8=3,料金元データ!H38,IF($C8=4,料金元データ!H45,IF($C8=5,料金元データ!H52,IF($C8=6,料金元データ!H59))))))*(1-$J$1),-1)</f>
        <v>0</v>
      </c>
      <c r="I8" s="84">
        <f>ROUNDDOWN(IF($C8=1,料金元データ!I24,IF($C8=2,料金元データ!I31,IF($C8=3,料金元データ!I38,IF($C8=4,料金元データ!I45,IF($C8=5,料金元データ!I52,IF($C8=6,料金元データ!I59))))))*(1-$J$1),-1)</f>
        <v>0</v>
      </c>
      <c r="J8" s="84">
        <f>ROUNDDOWN(IF($C8=1,料金元データ!J24,IF($C8=2,料金元データ!J31,IF($C8=3,料金元データ!J38,IF($C8=4,料金元データ!J45,IF($C8=5,料金元データ!J52,IF($C8=6,料金元データ!J59))))))*(1-$J$1),-1)</f>
        <v>0</v>
      </c>
      <c r="K8" s="84">
        <f>ROUNDDOWN(IF($C8=1,料金元データ!K24,IF($C8=2,料金元データ!K31,IF($C8=3,料金元データ!K38,IF($C8=4,料金元データ!K45,IF($C8=5,料金元データ!K52,IF($C8=6,料金元データ!K59))))))*(1-$J$1),-1)</f>
        <v>0</v>
      </c>
      <c r="L8" s="84">
        <f>ROUNDDOWN(IF($C8=1,料金元データ!L24,IF($C8=2,料金元データ!L31,IF($C8=3,料金元データ!L38,IF($C8=4,料金元データ!L45,IF($C8=5,料金元データ!L52,IF($C8=6,料金元データ!L59))))))*(1-$J$1),-1)</f>
        <v>0</v>
      </c>
      <c r="M8" s="84">
        <f>ROUNDDOWN(IF($C8=1,料金元データ!M24,IF($C8=2,料金元データ!M31,IF($C8=3,料金元データ!M38,IF($C8=4,料金元データ!M45,IF($C8=5,料金元データ!M52,IF($C8=6,料金元データ!M59))))))*(1-$J$1),-1)</f>
        <v>0</v>
      </c>
      <c r="N8" s="84">
        <f>ROUNDDOWN(IF($C8=1,料金元データ!N24,IF($C8=2,料金元データ!N31,IF($C8=3,料金元データ!N38,IF($C8=4,料金元データ!N45,IF($C8=5,料金元データ!N52,IF($C8=6,料金元データ!N59))))))*(1-$J$1),-1)</f>
        <v>0</v>
      </c>
      <c r="O8" s="84">
        <f>ROUNDDOWN(IF($C8=1,料金元データ!O24,IF($C8=2,料金元データ!O31,IF($C8=3,料金元データ!O38,IF($C8=4,料金元データ!O45,IF($C8=5,料金元データ!O52,IF($C8=6,料金元データ!O59))))))*(1-$J$1),-1)</f>
        <v>0</v>
      </c>
      <c r="P8" s="84">
        <f>ROUNDDOWN(IF($C8=1,料金元データ!P24,IF($C8=2,料金元データ!P31,IF($C8=3,料金元データ!P38,IF($C8=4,料金元データ!P45,IF($C8=5,料金元データ!P52,IF($C8=6,料金元データ!P59))))))*(1-$J$1),-1)</f>
        <v>0</v>
      </c>
      <c r="Q8" s="84">
        <f>ROUNDDOWN(IF($C8=1,料金元データ!Q24,IF($C8=2,料金元データ!Q31,IF($C8=3,料金元データ!Q38,IF($C8=4,料金元データ!Q45,IF($C8=5,料金元データ!Q52,IF($C8=6,料金元データ!Q59))))))*(1-$J$1),-1)</f>
        <v>0</v>
      </c>
      <c r="R8" s="84">
        <f>ROUNDDOWN(IF($C8=1,料金元データ!R24,IF($C8=2,料金元データ!R31,IF($C8=3,料金元データ!R38,IF($C8=4,料金元データ!R45,IF($C8=5,料金元データ!R52,IF($C8=6,料金元データ!R59))))))*(1-$J$1),-1)</f>
        <v>0</v>
      </c>
      <c r="S8" s="84">
        <f>ROUNDDOWN(IF($C8=1,料金元データ!S24,IF($C8=2,料金元データ!S31,IF($C8=3,料金元データ!S38,IF($C8=4,料金元データ!S45,IF($C8=5,料金元データ!S52,IF($C8=6,料金元データ!S59))))))*(1-$J$1),-1)</f>
        <v>0</v>
      </c>
      <c r="T8" s="84">
        <f>ROUNDDOWN(IF($C8=1,料金元データ!T24,IF($C8=2,料金元データ!T31,IF($C8=3,料金元データ!T38,IF($C8=4,料金元データ!T45,IF($C8=5,料金元データ!T52,IF($C8=6,料金元データ!T59))))))*(1-$J$1),-1)</f>
        <v>0</v>
      </c>
      <c r="U8" s="84">
        <f>ROUNDDOWN(IF($C8=1,料金元データ!U24,IF($C8=2,料金元データ!U31,IF($C8=3,料金元データ!U38,IF($C8=4,料金元データ!U45,IF($C8=5,料金元データ!U52,IF($C8=6,料金元データ!U59))))))*(1-$J$1),-1)</f>
        <v>0</v>
      </c>
      <c r="V8" s="84">
        <f>ROUNDDOWN(IF($C8=1,料金元データ!V24,IF($C8=2,料金元データ!V31,IF($C8=3,料金元データ!V38,IF($C8=4,料金元データ!V45,IF($C8=5,料金元データ!V52,IF($C8=6,料金元データ!V59))))))*(1-$J$1),-1)</f>
        <v>0</v>
      </c>
      <c r="W8" s="84">
        <f>ROUNDDOWN(IF($C8=1,料金元データ!W24,IF($C8=2,料金元データ!W31,IF($C8=3,料金元データ!W38,IF($C8=4,料金元データ!W45,IF($C8=5,料金元データ!W52,IF($C8=6,料金元データ!W59))))))*(1-$J$1),-1)</f>
        <v>0</v>
      </c>
      <c r="X8" s="84">
        <f>ROUNDDOWN(IF($C8=1,料金元データ!X24,IF($C8=2,料金元データ!X31,IF($C8=3,料金元データ!X38,IF($C8=4,料金元データ!X45,IF($C8=5,料金元データ!X52,IF($C8=6,料金元データ!X59))))))*(1-$J$1),-1)</f>
        <v>0</v>
      </c>
      <c r="Y8" s="84">
        <f>ROUNDDOWN(IF($C8=1,料金元データ!Y24,IF($C8=2,料金元データ!Y31,IF($C8=3,料金元データ!Y38,IF($C8=4,料金元データ!Y45,IF($C8=5,料金元データ!Y52,IF($C8=6,料金元データ!Y59))))))*(1-$J$1),-1)</f>
        <v>0</v>
      </c>
      <c r="Z8" s="84">
        <f>ROUNDDOWN(IF($C8=1,料金元データ!Z24,IF($C8=2,料金元データ!Z31,IF($C8=3,料金元データ!Z38,IF($C8=4,料金元データ!Z45,IF($C8=5,料金元データ!Z52,IF($C8=6,料金元データ!Z59))))))*(1-$J$1),-1)</f>
        <v>0</v>
      </c>
      <c r="AA8" s="84">
        <f>ROUNDDOWN(IF($C8=1,料金元データ!AA24,IF($C8=2,料金元データ!AA31,IF($C8=3,料金元データ!AA38,IF($C8=4,料金元データ!AA45,IF($C8=5,料金元データ!AA52,IF($C8=6,料金元データ!AA59))))))*(1-$J$1),-1)</f>
        <v>0</v>
      </c>
      <c r="AB8" s="84">
        <f>ROUNDDOWN(IF($C8=1,料金元データ!AB24,IF($C8=2,料金元データ!AB31,IF($C8=3,料金元データ!AB38,IF($C8=4,料金元データ!AB45,IF($C8=5,料金元データ!AB52,IF($C8=6,料金元データ!AB59))))))*(1-$J$1),-1)</f>
        <v>0</v>
      </c>
      <c r="AC8" s="84">
        <f>ROUNDDOWN(IF($C8=1,料金元データ!AC24,IF($C8=2,料金元データ!AC31,IF($C8=3,料金元データ!AC38,IF($C8=4,料金元データ!AC45,IF($C8=5,料金元データ!AC52,IF($C8=6,料金元データ!AC59))))))*(1-$J$1),-1)</f>
        <v>0</v>
      </c>
      <c r="AD8" s="84">
        <f>ROUNDDOWN(IF($C8=1,料金元データ!AD24,IF($C8=2,料金元データ!AD31,IF($C8=3,料金元データ!AD38,IF($C8=4,料金元データ!AD45,IF($C8=5,料金元データ!AD52,IF($C8=6,料金元データ!AD59))))))*(1-$J$1),-1)</f>
        <v>0</v>
      </c>
      <c r="AE8" s="84">
        <f>ROUNDDOWN(IF($C8=1,料金元データ!AE24,IF($C8=2,料金元データ!AE31,IF($C8=3,料金元データ!AE38,IF($C8=4,料金元データ!AE45,IF($C8=5,料金元データ!AE52,IF($C8=6,料金元データ!AE59))))))*(1-$J$1),-1)</f>
        <v>0</v>
      </c>
      <c r="AF8" s="84">
        <f>ROUNDDOWN(IF($C8=1,料金元データ!AF24,IF($C8=2,料金元データ!AF31,IF($C8=3,料金元データ!AF38,IF($C8=4,料金元データ!AF45,IF($C8=5,料金元データ!AF52,IF($C8=6,料金元データ!AF59))))))*(1-$J$1),-1)</f>
        <v>0</v>
      </c>
      <c r="AG8" s="19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2:55" s="10" customFormat="1" ht="14.25" customHeight="1" thickBot="1" x14ac:dyDescent="0.25">
      <c r="B9" s="68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2:55" s="10" customFormat="1" ht="14.25" customHeight="1" thickBot="1" x14ac:dyDescent="0.25">
      <c r="B10" s="68"/>
      <c r="C10" s="22">
        <f>B10-1</f>
        <v>-1</v>
      </c>
      <c r="D10" s="325" t="s">
        <v>56</v>
      </c>
      <c r="E10" s="325"/>
      <c r="F10" s="315" t="s">
        <v>141</v>
      </c>
      <c r="G10" s="316"/>
      <c r="H10" s="317"/>
      <c r="I10" s="43" t="s">
        <v>1</v>
      </c>
      <c r="J10" s="86">
        <f>VLOOKUP(F10,料金元データ!$B$2:$C$17,2,FALSE)</f>
        <v>0.1</v>
      </c>
    </row>
    <row r="11" spans="2:55" s="10" customFormat="1" ht="14.25" customHeight="1" x14ac:dyDescent="0.2">
      <c r="B11" s="14" t="s">
        <v>2</v>
      </c>
      <c r="C11" s="15" t="s">
        <v>3</v>
      </c>
      <c r="D11" s="72" t="s">
        <v>4</v>
      </c>
      <c r="E11" s="11" t="s">
        <v>5</v>
      </c>
      <c r="F11" s="12" t="s">
        <v>6</v>
      </c>
      <c r="G11" s="12" t="s">
        <v>7</v>
      </c>
      <c r="H11" s="12" t="s">
        <v>8</v>
      </c>
      <c r="I11" s="11" t="s">
        <v>9</v>
      </c>
      <c r="J11" s="12" t="s">
        <v>10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15</v>
      </c>
      <c r="P11" s="11" t="s">
        <v>16</v>
      </c>
      <c r="Q11" s="11" t="s">
        <v>17</v>
      </c>
      <c r="R11" s="11" t="s">
        <v>18</v>
      </c>
      <c r="S11" s="11" t="s">
        <v>19</v>
      </c>
      <c r="T11" s="11" t="s">
        <v>20</v>
      </c>
      <c r="U11" s="11" t="s">
        <v>21</v>
      </c>
      <c r="V11" s="11" t="s">
        <v>22</v>
      </c>
      <c r="W11" s="71" t="s">
        <v>23</v>
      </c>
      <c r="X11" s="72" t="s">
        <v>24</v>
      </c>
      <c r="Y11" s="11" t="s">
        <v>25</v>
      </c>
      <c r="Z11" s="11" t="s">
        <v>26</v>
      </c>
      <c r="AA11" s="11" t="s">
        <v>27</v>
      </c>
      <c r="AB11" s="11" t="s">
        <v>28</v>
      </c>
      <c r="AC11" s="107" t="s">
        <v>29</v>
      </c>
      <c r="AD11" s="11" t="s">
        <v>137</v>
      </c>
      <c r="AE11" s="11" t="s">
        <v>138</v>
      </c>
      <c r="AF11" s="107" t="s">
        <v>139</v>
      </c>
    </row>
    <row r="12" spans="2:55" s="10" customFormat="1" ht="14.25" customHeight="1" x14ac:dyDescent="0.2">
      <c r="B12" s="82" t="str">
        <f>カレンダー!B3</f>
        <v>ラグジュアリープールヴィラ</v>
      </c>
      <c r="C12" s="83">
        <v>2</v>
      </c>
      <c r="D12" s="85">
        <f>ROUNDDOWN(IF($C12=1,料金元データ!D19,IF($C12=2,料金元データ!D26,IF($C12=3,料金元データ!D33,IF($C12=4,料金元データ!D40,IF($C12=5,料金元データ!D47,IF($C12=6,料金元データ!D54))))))*(1-$J$10),-1)</f>
        <v>27450</v>
      </c>
      <c r="E12" s="85">
        <f>ROUNDDOWN(IF($C12=1,料金元データ!E19,IF($C12=2,料金元データ!E26,IF($C12=3,料金元データ!E33,IF($C12=4,料金元データ!E40,IF($C12=5,料金元データ!E47,IF($C12=6,料金元データ!E54))))))*(1-$J$10),-1)</f>
        <v>35550</v>
      </c>
      <c r="F12" s="85">
        <f>ROUNDDOWN(IF($C12=1,料金元データ!F19,IF($C12=2,料金元データ!F26,IF($C12=3,料金元データ!F33,IF($C12=4,料金元データ!F40,IF($C12=5,料金元データ!F47,IF($C12=6,料金元データ!F54))))))*(1-$J$10),-1)</f>
        <v>37800</v>
      </c>
      <c r="G12" s="85">
        <f>ROUNDDOWN(IF($C12=1,料金元データ!G19,IF($C12=2,料金元データ!G26,IF($C12=3,料金元データ!G33,IF($C12=4,料金元データ!G40,IF($C12=5,料金元データ!G47,IF($C12=6,料金元データ!G54))))))*(1-$J$10),-1)</f>
        <v>40320</v>
      </c>
      <c r="H12" s="85">
        <f>ROUNDDOWN(IF($C12=1,料金元データ!H19,IF($C12=2,料金元データ!H26,IF($C12=3,料金元データ!H33,IF($C12=4,料金元データ!H40,IF($C12=5,料金元データ!H47,IF($C12=6,料金元データ!H54))))))*(1-$J$10),-1)</f>
        <v>43200</v>
      </c>
      <c r="I12" s="85">
        <f>ROUNDDOWN(IF($C12=1,料金元データ!I19,IF($C12=2,料金元データ!I26,IF($C12=3,料金元データ!I33,IF($C12=4,料金元データ!I40,IF($C12=5,料金元データ!I47,IF($C12=6,料金元データ!I54))))))*(1-$J$10),-1)</f>
        <v>47250</v>
      </c>
      <c r="J12" s="85">
        <f>ROUNDDOWN(IF($C12=1,料金元データ!J19,IF($C12=2,料金元データ!J26,IF($C12=3,料金元データ!J33,IF($C12=4,料金元データ!J40,IF($C12=5,料金元データ!J47,IF($C12=6,料金元データ!J54))))))*(1-$J$10),-1)</f>
        <v>48600</v>
      </c>
      <c r="K12" s="85">
        <f>ROUNDDOWN(IF($C12=1,料金元データ!K19,IF($C12=2,料金元データ!K26,IF($C12=3,料金元データ!K33,IF($C12=4,料金元データ!K40,IF($C12=5,料金元データ!K47,IF($C12=6,料金元データ!K54))))))*(1-$J$10),-1)</f>
        <v>50850</v>
      </c>
      <c r="L12" s="85">
        <f>ROUNDDOWN(IF($C12=1,料金元データ!L19,IF($C12=2,料金元データ!L26,IF($C12=3,料金元データ!L33,IF($C12=4,料金元データ!L40,IF($C12=5,料金元データ!L47,IF($C12=6,料金元データ!L54))))))*(1-$J$10),-1)</f>
        <v>53820</v>
      </c>
      <c r="M12" s="85">
        <f>ROUNDDOWN(IF($C12=1,料金元データ!M19,IF($C12=2,料金元データ!M26,IF($C12=3,料金元データ!M33,IF($C12=4,料金元データ!M40,IF($C12=5,料金元データ!M47,IF($C12=6,料金元データ!M54))))))*(1-$J$10),-1)</f>
        <v>56250</v>
      </c>
      <c r="N12" s="85">
        <f>ROUNDDOWN(IF($C12=1,料金元データ!N19,IF($C12=2,料金元データ!N26,IF($C12=3,料金元データ!N33,IF($C12=4,料金元データ!N40,IF($C12=5,料金元データ!N47,IF($C12=6,料金元データ!N54))))))*(1-$J$10),-1)</f>
        <v>58050</v>
      </c>
      <c r="O12" s="85">
        <f>ROUNDDOWN(IF($C12=1,料金元データ!O19,IF($C12=2,料金元データ!O26,IF($C12=3,料金元データ!O33,IF($C12=4,料金元データ!O40,IF($C12=5,料金元データ!O47,IF($C12=6,料金元データ!O54))))))*(1-$J$10),-1)</f>
        <v>60300</v>
      </c>
      <c r="P12" s="85">
        <f>ROUNDDOWN(IF($C12=1,料金元データ!P19,IF($C12=2,料金元データ!P26,IF($C12=3,料金元データ!P33,IF($C12=4,料金元データ!P40,IF($C12=5,料金元データ!P47,IF($C12=6,料金元データ!P54))))))*(1-$J$10),-1)</f>
        <v>63450</v>
      </c>
      <c r="Q12" s="85">
        <f>ROUNDDOWN(IF($C12=1,料金元データ!Q19,IF($C12=2,料金元データ!Q26,IF($C12=3,料金元データ!Q33,IF($C12=4,料金元データ!Q40,IF($C12=5,料金元データ!Q47,IF($C12=6,料金元データ!Q54))))))*(1-$J$10),-1)</f>
        <v>65700</v>
      </c>
      <c r="R12" s="85">
        <f>ROUNDDOWN(IF($C12=1,料金元データ!R19,IF($C12=2,料金元データ!R26,IF($C12=3,料金元データ!R33,IF($C12=4,料金元データ!R40,IF($C12=5,料金元データ!R47,IF($C12=6,料金元データ!R54))))))*(1-$J$10),-1)</f>
        <v>67500</v>
      </c>
      <c r="S12" s="85">
        <f>ROUNDDOWN(IF($C12=1,料金元データ!S19,IF($C12=2,料金元データ!S26,IF($C12=3,料金元データ!S33,IF($C12=4,料金元データ!S40,IF($C12=5,料金元データ!S47,IF($C12=6,料金元データ!S54))))))*(1-$J$10),-1)</f>
        <v>68850</v>
      </c>
      <c r="T12" s="85">
        <f>ROUNDDOWN(IF($C12=1,料金元データ!T19,IF($C12=2,料金元データ!T26,IF($C12=3,料金元データ!T33,IF($C12=4,料金元データ!T40,IF($C12=5,料金元データ!T47,IF($C12=6,料金元データ!T54))))))*(1-$J$10),-1)</f>
        <v>72630</v>
      </c>
      <c r="U12" s="85">
        <f>ROUNDDOWN(IF($C12=1,料金元データ!U19,IF($C12=2,料金元データ!U26,IF($C12=3,料金元データ!U33,IF($C12=4,料金元データ!U40,IF($C12=5,料金元データ!U47,IF($C12=6,料金元データ!U54))))))*(1-$J$10),-1)</f>
        <v>77040</v>
      </c>
      <c r="V12" s="85">
        <f>ROUNDDOWN(IF($C12=1,料金元データ!V19,IF($C12=2,料金元データ!V26,IF($C12=3,料金元データ!V33,IF($C12=4,料金元データ!V40,IF($C12=5,料金元データ!V47,IF($C12=6,料金元データ!V54))))))*(1-$J$10),-1)</f>
        <v>82800</v>
      </c>
      <c r="W12" s="85">
        <f>ROUNDDOWN(IF($C12=1,料金元データ!W19,IF($C12=2,料金元データ!W26,IF($C12=3,料金元データ!W33,IF($C12=4,料金元データ!W40,IF($C12=5,料金元データ!W47,IF($C12=6,料金元データ!W54))))))*(1-$J$10),-1)</f>
        <v>85500</v>
      </c>
      <c r="X12" s="85">
        <f>ROUNDDOWN(IF($C12=1,料金元データ!X19,IF($C12=2,料金元データ!X26,IF($C12=3,料金元データ!X33,IF($C12=4,料金元データ!X40,IF($C12=5,料金元データ!X47,IF($C12=6,料金元データ!X54))))))*(1-$J$10),-1)</f>
        <v>94500</v>
      </c>
      <c r="Y12" s="85">
        <f>ROUNDDOWN(IF($C12=1,料金元データ!Y19,IF($C12=2,料金元データ!Y26,IF($C12=3,料金元データ!Y33,IF($C12=4,料金元データ!Y40,IF($C12=5,料金元データ!Y47,IF($C12=6,料金元データ!Y54))))))*(1-$J$10),-1)</f>
        <v>105300</v>
      </c>
      <c r="Z12" s="85">
        <f>ROUNDDOWN(IF($C12=1,料金元データ!Z19,IF($C12=2,料金元データ!Z26,IF($C12=3,料金元データ!Z33,IF($C12=4,料金元データ!Z40,IF($C12=5,料金元データ!Z47,IF($C12=6,料金元データ!Z54))))))*(1-$J$10),-1)</f>
        <v>118800</v>
      </c>
      <c r="AA12" s="85">
        <f>ROUNDDOWN(IF($C12=1,料金元データ!AA19,IF($C12=2,料金元データ!AA26,IF($C12=3,料金元データ!AA33,IF($C12=4,料金元データ!AA40,IF($C12=5,料金元データ!AA47,IF($C12=6,料金元データ!AA54))))))*(1-$J$10),-1)</f>
        <v>136800</v>
      </c>
      <c r="AB12" s="85">
        <f>ROUNDDOWN(IF($C12=1,料金元データ!AB19,IF($C12=2,料金元データ!AB26,IF($C12=3,料金元データ!AB33,IF($C12=4,料金元データ!AB40,IF($C12=5,料金元データ!AB47,IF($C12=6,料金元データ!AB54))))))*(1-$J$10),-1)</f>
        <v>162900</v>
      </c>
      <c r="AC12" s="85">
        <f>ROUNDDOWN(IF($C12=1,料金元データ!AC19,IF($C12=2,料金元データ!AC26,IF($C12=3,料金元データ!AC33,IF($C12=4,料金元データ!AC40,IF($C12=5,料金元データ!AC47,IF($C12=6,料金元データ!AC54))))))*(1-$J$10),-1)</f>
        <v>202500</v>
      </c>
      <c r="AD12" s="85">
        <f>ROUNDDOWN(IF($C12=1,料金元データ!AD19,IF($C12=2,料金元データ!AD26,IF($C12=3,料金元データ!AD33,IF($C12=4,料金元データ!AD40,IF($C12=5,料金元データ!AD47,IF($C12=6,料金元データ!AD54))))))*(1-$J$10),-1)</f>
        <v>0</v>
      </c>
      <c r="AE12" s="85">
        <f>ROUNDDOWN(IF($C12=1,料金元データ!AE19,IF($C12=2,料金元データ!AE26,IF($C12=3,料金元データ!AE33,IF($C12=4,料金元データ!AE40,IF($C12=5,料金元データ!AE47,IF($C12=6,料金元データ!AE54))))))*(1-$J$10),-1)</f>
        <v>0</v>
      </c>
      <c r="AF12" s="85">
        <f>ROUNDDOWN(IF($C12=1,料金元データ!AF19,IF($C12=2,料金元データ!AF26,IF($C12=3,料金元データ!AF33,IF($C12=4,料金元データ!AF40,IF($C12=5,料金元データ!AF47,IF($C12=6,料金元データ!AF54))))))*(1-$J$10),-1)</f>
        <v>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2:55" s="10" customFormat="1" ht="14.25" customHeight="1" x14ac:dyDescent="0.2">
      <c r="B13" s="82" t="str">
        <f>カレンダー!B4</f>
        <v>with SAUNA</v>
      </c>
      <c r="C13" s="83">
        <v>2</v>
      </c>
      <c r="D13" s="85">
        <f>ROUNDDOWN(IF($C13=1,料金元データ!D20,IF($C13=2,料金元データ!D27,IF($C13=3,料金元データ!D34,IF($C13=4,料金元データ!D41,IF($C13=5,料金元データ!D48,IF($C13=6,料金元データ!D55))))))*(1-$J$10),-1)</f>
        <v>36450</v>
      </c>
      <c r="E13" s="85">
        <f>ROUNDDOWN(IF($C13=1,料金元データ!E20,IF($C13=2,料金元データ!E27,IF($C13=3,料金元データ!E34,IF($C13=4,料金元データ!E41,IF($C13=5,料金元データ!E48,IF($C13=6,料金元データ!E55))))))*(1-$J$10),-1)</f>
        <v>44550</v>
      </c>
      <c r="F13" s="85">
        <f>ROUNDDOWN(IF($C13=1,料金元データ!F20,IF($C13=2,料金元データ!F27,IF($C13=3,料金元データ!F34,IF($C13=4,料金元データ!F41,IF($C13=5,料金元データ!F48,IF($C13=6,料金元データ!F55))))))*(1-$J$10),-1)</f>
        <v>46800</v>
      </c>
      <c r="G13" s="85">
        <f>ROUNDDOWN(IF($C13=1,料金元データ!G20,IF($C13=2,料金元データ!G27,IF($C13=3,料金元データ!G34,IF($C13=4,料金元データ!G41,IF($C13=5,料金元データ!G48,IF($C13=6,料金元データ!G55))))))*(1-$J$10),-1)</f>
        <v>49320</v>
      </c>
      <c r="H13" s="85">
        <f>ROUNDDOWN(IF($C13=1,料金元データ!H20,IF($C13=2,料金元データ!H27,IF($C13=3,料金元データ!H34,IF($C13=4,料金元データ!H41,IF($C13=5,料金元データ!H48,IF($C13=6,料金元データ!H55))))))*(1-$J$10),-1)</f>
        <v>52200</v>
      </c>
      <c r="I13" s="85">
        <f>ROUNDDOWN(IF($C13=1,料金元データ!I20,IF($C13=2,料金元データ!I27,IF($C13=3,料金元データ!I34,IF($C13=4,料金元データ!I41,IF($C13=5,料金元データ!I48,IF($C13=6,料金元データ!I55))))))*(1-$J$10),-1)</f>
        <v>56250</v>
      </c>
      <c r="J13" s="85">
        <f>ROUNDDOWN(IF($C13=1,料金元データ!J20,IF($C13=2,料金元データ!J27,IF($C13=3,料金元データ!J34,IF($C13=4,料金元データ!J41,IF($C13=5,料金元データ!J48,IF($C13=6,料金元データ!J55))))))*(1-$J$10),-1)</f>
        <v>57600</v>
      </c>
      <c r="K13" s="85">
        <f>ROUNDDOWN(IF($C13=1,料金元データ!K20,IF($C13=2,料金元データ!K27,IF($C13=3,料金元データ!K34,IF($C13=4,料金元データ!K41,IF($C13=5,料金元データ!K48,IF($C13=6,料金元データ!K55))))))*(1-$J$10),-1)</f>
        <v>59850</v>
      </c>
      <c r="L13" s="85">
        <f>ROUNDDOWN(IF($C13=1,料金元データ!L20,IF($C13=2,料金元データ!L27,IF($C13=3,料金元データ!L34,IF($C13=4,料金元データ!L41,IF($C13=5,料金元データ!L48,IF($C13=6,料金元データ!L55))))))*(1-$J$10),-1)</f>
        <v>62820</v>
      </c>
      <c r="M13" s="85">
        <f>ROUNDDOWN(IF($C13=1,料金元データ!M20,IF($C13=2,料金元データ!M27,IF($C13=3,料金元データ!M34,IF($C13=4,料金元データ!M41,IF($C13=5,料金元データ!M48,IF($C13=6,料金元データ!M55))))))*(1-$J$10),-1)</f>
        <v>65250</v>
      </c>
      <c r="N13" s="85">
        <f>ROUNDDOWN(IF($C13=1,料金元データ!N20,IF($C13=2,料金元データ!N27,IF($C13=3,料金元データ!N34,IF($C13=4,料金元データ!N41,IF($C13=5,料金元データ!N48,IF($C13=6,料金元データ!N55))))))*(1-$J$10),-1)</f>
        <v>67050</v>
      </c>
      <c r="O13" s="85">
        <f>ROUNDDOWN(IF($C13=1,料金元データ!O20,IF($C13=2,料金元データ!O27,IF($C13=3,料金元データ!O34,IF($C13=4,料金元データ!O41,IF($C13=5,料金元データ!O48,IF($C13=6,料金元データ!O55))))))*(1-$J$10),-1)</f>
        <v>69300</v>
      </c>
      <c r="P13" s="85">
        <f>ROUNDDOWN(IF($C13=1,料金元データ!P20,IF($C13=2,料金元データ!P27,IF($C13=3,料金元データ!P34,IF($C13=4,料金元データ!P41,IF($C13=5,料金元データ!P48,IF($C13=6,料金元データ!P55))))))*(1-$J$10),-1)</f>
        <v>72450</v>
      </c>
      <c r="Q13" s="85">
        <f>ROUNDDOWN(IF($C13=1,料金元データ!Q20,IF($C13=2,料金元データ!Q27,IF($C13=3,料金元データ!Q34,IF($C13=4,料金元データ!Q41,IF($C13=5,料金元データ!Q48,IF($C13=6,料金元データ!Q55))))))*(1-$J$10),-1)</f>
        <v>74700</v>
      </c>
      <c r="R13" s="85">
        <f>ROUNDDOWN(IF($C13=1,料金元データ!R20,IF($C13=2,料金元データ!R27,IF($C13=3,料金元データ!R34,IF($C13=4,料金元データ!R41,IF($C13=5,料金元データ!R48,IF($C13=6,料金元データ!R55))))))*(1-$J$10),-1)</f>
        <v>76500</v>
      </c>
      <c r="S13" s="85">
        <f>ROUNDDOWN(IF($C13=1,料金元データ!S20,IF($C13=2,料金元データ!S27,IF($C13=3,料金元データ!S34,IF($C13=4,料金元データ!S41,IF($C13=5,料金元データ!S48,IF($C13=6,料金元データ!S55))))))*(1-$J$10),-1)</f>
        <v>77850</v>
      </c>
      <c r="T13" s="85">
        <f>ROUNDDOWN(IF($C13=1,料金元データ!T20,IF($C13=2,料金元データ!T27,IF($C13=3,料金元データ!T34,IF($C13=4,料金元データ!T41,IF($C13=5,料金元データ!T48,IF($C13=6,料金元データ!T55))))))*(1-$J$10),-1)</f>
        <v>81630</v>
      </c>
      <c r="U13" s="85">
        <f>ROUNDDOWN(IF($C13=1,料金元データ!U20,IF($C13=2,料金元データ!U27,IF($C13=3,料金元データ!U34,IF($C13=4,料金元データ!U41,IF($C13=5,料金元データ!U48,IF($C13=6,料金元データ!U55))))))*(1-$J$10),-1)</f>
        <v>86040</v>
      </c>
      <c r="V13" s="85">
        <f>ROUNDDOWN(IF($C13=1,料金元データ!V20,IF($C13=2,料金元データ!V27,IF($C13=3,料金元データ!V34,IF($C13=4,料金元データ!V41,IF($C13=5,料金元データ!V48,IF($C13=6,料金元データ!V55))))))*(1-$J$10),-1)</f>
        <v>91800</v>
      </c>
      <c r="W13" s="85">
        <f>ROUNDDOWN(IF($C13=1,料金元データ!W20,IF($C13=2,料金元データ!W27,IF($C13=3,料金元データ!W34,IF($C13=4,料金元データ!W41,IF($C13=5,料金元データ!W48,IF($C13=6,料金元データ!W55))))))*(1-$J$10),-1)</f>
        <v>94500</v>
      </c>
      <c r="X13" s="85">
        <f>ROUNDDOWN(IF($C13=1,料金元データ!X20,IF($C13=2,料金元データ!X27,IF($C13=3,料金元データ!X34,IF($C13=4,料金元データ!X41,IF($C13=5,料金元データ!X48,IF($C13=6,料金元データ!X55))))))*(1-$J$10),-1)</f>
        <v>103500</v>
      </c>
      <c r="Y13" s="85">
        <f>ROUNDDOWN(IF($C13=1,料金元データ!Y20,IF($C13=2,料金元データ!Y27,IF($C13=3,料金元データ!Y34,IF($C13=4,料金元データ!Y41,IF($C13=5,料金元データ!Y48,IF($C13=6,料金元データ!Y55))))))*(1-$J$10),-1)</f>
        <v>114300</v>
      </c>
      <c r="Z13" s="85">
        <f>ROUNDDOWN(IF($C13=1,料金元データ!Z20,IF($C13=2,料金元データ!Z27,IF($C13=3,料金元データ!Z34,IF($C13=4,料金元データ!Z41,IF($C13=5,料金元データ!Z48,IF($C13=6,料金元データ!Z55))))))*(1-$J$10),-1)</f>
        <v>127800</v>
      </c>
      <c r="AA13" s="85">
        <f>ROUNDDOWN(IF($C13=1,料金元データ!AA20,IF($C13=2,料金元データ!AA27,IF($C13=3,料金元データ!AA34,IF($C13=4,料金元データ!AA41,IF($C13=5,料金元データ!AA48,IF($C13=6,料金元データ!AA55))))))*(1-$J$10),-1)</f>
        <v>145800</v>
      </c>
      <c r="AB13" s="85">
        <f>ROUNDDOWN(IF($C13=1,料金元データ!AB20,IF($C13=2,料金元データ!AB27,IF($C13=3,料金元データ!AB34,IF($C13=4,料金元データ!AB41,IF($C13=5,料金元データ!AB48,IF($C13=6,料金元データ!AB55))))))*(1-$J$10),-1)</f>
        <v>171900</v>
      </c>
      <c r="AC13" s="85">
        <f>ROUNDDOWN(IF($C13=1,料金元データ!AC20,IF($C13=2,料金元データ!AC27,IF($C13=3,料金元データ!AC34,IF($C13=4,料金元データ!AC41,IF($C13=5,料金元データ!AC48,IF($C13=6,料金元データ!AC55))))))*(1-$J$10),-1)</f>
        <v>211500</v>
      </c>
      <c r="AD13" s="85">
        <f>ROUNDDOWN(IF($C13=1,料金元データ!AD20,IF($C13=2,料金元データ!AD27,IF($C13=3,料金元データ!AD34,IF($C13=4,料金元データ!AD41,IF($C13=5,料金元データ!AD48,IF($C13=6,料金元データ!AD55))))))*(1-$J$10),-1)</f>
        <v>0</v>
      </c>
      <c r="AE13" s="85">
        <f>ROUNDDOWN(IF($C13=1,料金元データ!AE20,IF($C13=2,料金元データ!AE27,IF($C13=3,料金元データ!AE34,IF($C13=4,料金元データ!AE41,IF($C13=5,料金元データ!AE48,IF($C13=6,料金元データ!AE55))))))*(1-$J$10),-1)</f>
        <v>0</v>
      </c>
      <c r="AF13" s="85">
        <f>ROUNDDOWN(IF($C13=1,料金元データ!AF20,IF($C13=2,料金元データ!AF27,IF($C13=3,料金元データ!AF34,IF($C13=4,料金元データ!AF41,IF($C13=5,料金元データ!AF48,IF($C13=6,料金元データ!AF55))))))*(1-$J$10),-1)</f>
        <v>0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2:55" s="10" customFormat="1" ht="14.25" hidden="1" customHeight="1" x14ac:dyDescent="0.2">
      <c r="B14" s="82">
        <f>カレンダー!B5</f>
        <v>0</v>
      </c>
      <c r="C14" s="83">
        <v>2</v>
      </c>
      <c r="D14" s="85">
        <f>ROUNDDOWN(IF($C14=1,料金元データ!D21,IF($C14=2,料金元データ!D28,IF($C14=3,料金元データ!D35,IF($C14=4,料金元データ!D42,IF($C14=5,料金元データ!D49,IF($C14=6,料金元データ!D56))))))*(1-$J$10),-1)</f>
        <v>0</v>
      </c>
      <c r="E14" s="85">
        <f>ROUNDDOWN(IF($C14=1,料金元データ!E21,IF($C14=2,料金元データ!E28,IF($C14=3,料金元データ!E35,IF($C14=4,料金元データ!E42,IF($C14=5,料金元データ!E49,IF($C14=6,料金元データ!E56))))))*(1-$J$10),-1)</f>
        <v>0</v>
      </c>
      <c r="F14" s="85">
        <f>ROUNDDOWN(IF($C14=1,料金元データ!F21,IF($C14=2,料金元データ!F28,IF($C14=3,料金元データ!F35,IF($C14=4,料金元データ!F42,IF($C14=5,料金元データ!F49,IF($C14=6,料金元データ!F56))))))*(1-$J$10),-1)</f>
        <v>0</v>
      </c>
      <c r="G14" s="85">
        <f>ROUNDDOWN(IF($C14=1,料金元データ!G21,IF($C14=2,料金元データ!G28,IF($C14=3,料金元データ!G35,IF($C14=4,料金元データ!G42,IF($C14=5,料金元データ!G49,IF($C14=6,料金元データ!G56))))))*(1-$J$10),-1)</f>
        <v>0</v>
      </c>
      <c r="H14" s="85">
        <f>ROUNDDOWN(IF($C14=1,料金元データ!H21,IF($C14=2,料金元データ!H28,IF($C14=3,料金元データ!H35,IF($C14=4,料金元データ!H42,IF($C14=5,料金元データ!H49,IF($C14=6,料金元データ!H56))))))*(1-$J$10),-1)</f>
        <v>0</v>
      </c>
      <c r="I14" s="85">
        <f>ROUNDDOWN(IF($C14=1,料金元データ!I21,IF($C14=2,料金元データ!I28,IF($C14=3,料金元データ!I35,IF($C14=4,料金元データ!I42,IF($C14=5,料金元データ!I49,IF($C14=6,料金元データ!I56))))))*(1-$J$10),-1)</f>
        <v>0</v>
      </c>
      <c r="J14" s="85">
        <f>ROUNDDOWN(IF($C14=1,料金元データ!J21,IF($C14=2,料金元データ!J28,IF($C14=3,料金元データ!J35,IF($C14=4,料金元データ!J42,IF($C14=5,料金元データ!J49,IF($C14=6,料金元データ!J56))))))*(1-$J$10),-1)</f>
        <v>0</v>
      </c>
      <c r="K14" s="85">
        <f>ROUNDDOWN(IF($C14=1,料金元データ!K21,IF($C14=2,料金元データ!K28,IF($C14=3,料金元データ!K35,IF($C14=4,料金元データ!K42,IF($C14=5,料金元データ!K49,IF($C14=6,料金元データ!K56))))))*(1-$J$10),-1)</f>
        <v>0</v>
      </c>
      <c r="L14" s="85">
        <f>ROUNDDOWN(IF($C14=1,料金元データ!L21,IF($C14=2,料金元データ!L28,IF($C14=3,料金元データ!L35,IF($C14=4,料金元データ!L42,IF($C14=5,料金元データ!L49,IF($C14=6,料金元データ!L56))))))*(1-$J$10),-1)</f>
        <v>0</v>
      </c>
      <c r="M14" s="85">
        <f>ROUNDDOWN(IF($C14=1,料金元データ!M21,IF($C14=2,料金元データ!M28,IF($C14=3,料金元データ!M35,IF($C14=4,料金元データ!M42,IF($C14=5,料金元データ!M49,IF($C14=6,料金元データ!M56))))))*(1-$J$10),-1)</f>
        <v>0</v>
      </c>
      <c r="N14" s="85">
        <f>ROUNDDOWN(IF($C14=1,料金元データ!N21,IF($C14=2,料金元データ!N28,IF($C14=3,料金元データ!N35,IF($C14=4,料金元データ!N42,IF($C14=5,料金元データ!N49,IF($C14=6,料金元データ!N56))))))*(1-$J$10),-1)</f>
        <v>0</v>
      </c>
      <c r="O14" s="85">
        <f>ROUNDDOWN(IF($C14=1,料金元データ!O21,IF($C14=2,料金元データ!O28,IF($C14=3,料金元データ!O35,IF($C14=4,料金元データ!O42,IF($C14=5,料金元データ!O49,IF($C14=6,料金元データ!O56))))))*(1-$J$10),-1)</f>
        <v>0</v>
      </c>
      <c r="P14" s="85">
        <f>ROUNDDOWN(IF($C14=1,料金元データ!P21,IF($C14=2,料金元データ!P28,IF($C14=3,料金元データ!P35,IF($C14=4,料金元データ!P42,IF($C14=5,料金元データ!P49,IF($C14=6,料金元データ!P56))))))*(1-$J$10),-1)</f>
        <v>0</v>
      </c>
      <c r="Q14" s="85">
        <f>ROUNDDOWN(IF($C14=1,料金元データ!Q21,IF($C14=2,料金元データ!Q28,IF($C14=3,料金元データ!Q35,IF($C14=4,料金元データ!Q42,IF($C14=5,料金元データ!Q49,IF($C14=6,料金元データ!Q56))))))*(1-$J$10),-1)</f>
        <v>0</v>
      </c>
      <c r="R14" s="85">
        <f>ROUNDDOWN(IF($C14=1,料金元データ!R21,IF($C14=2,料金元データ!R28,IF($C14=3,料金元データ!R35,IF($C14=4,料金元データ!R42,IF($C14=5,料金元データ!R49,IF($C14=6,料金元データ!R56))))))*(1-$J$10),-1)</f>
        <v>0</v>
      </c>
      <c r="S14" s="85">
        <f>ROUNDDOWN(IF($C14=1,料金元データ!S21,IF($C14=2,料金元データ!S28,IF($C14=3,料金元データ!S35,IF($C14=4,料金元データ!S42,IF($C14=5,料金元データ!S49,IF($C14=6,料金元データ!S56))))))*(1-$J$10),-1)</f>
        <v>0</v>
      </c>
      <c r="T14" s="85">
        <f>ROUNDDOWN(IF($C14=1,料金元データ!T21,IF($C14=2,料金元データ!T28,IF($C14=3,料金元データ!T35,IF($C14=4,料金元データ!T42,IF($C14=5,料金元データ!T49,IF($C14=6,料金元データ!T56))))))*(1-$J$10),-1)</f>
        <v>0</v>
      </c>
      <c r="U14" s="85">
        <f>ROUNDDOWN(IF($C14=1,料金元データ!U21,IF($C14=2,料金元データ!U28,IF($C14=3,料金元データ!U35,IF($C14=4,料金元データ!U42,IF($C14=5,料金元データ!U49,IF($C14=6,料金元データ!U56))))))*(1-$J$10),-1)</f>
        <v>0</v>
      </c>
      <c r="V14" s="85">
        <f>ROUNDDOWN(IF($C14=1,料金元データ!V21,IF($C14=2,料金元データ!V28,IF($C14=3,料金元データ!V35,IF($C14=4,料金元データ!V42,IF($C14=5,料金元データ!V49,IF($C14=6,料金元データ!V56))))))*(1-$J$10),-1)</f>
        <v>0</v>
      </c>
      <c r="W14" s="85">
        <f>ROUNDDOWN(IF($C14=1,料金元データ!W21,IF($C14=2,料金元データ!W28,IF($C14=3,料金元データ!W35,IF($C14=4,料金元データ!W42,IF($C14=5,料金元データ!W49,IF($C14=6,料金元データ!W56))))))*(1-$J$10),-1)</f>
        <v>0</v>
      </c>
      <c r="X14" s="85">
        <f>ROUNDDOWN(IF($C14=1,料金元データ!X21,IF($C14=2,料金元データ!X28,IF($C14=3,料金元データ!X35,IF($C14=4,料金元データ!X42,IF($C14=5,料金元データ!X49,IF($C14=6,料金元データ!X56))))))*(1-$J$10),-1)</f>
        <v>0</v>
      </c>
      <c r="Y14" s="85">
        <f>ROUNDDOWN(IF($C14=1,料金元データ!Y21,IF($C14=2,料金元データ!Y28,IF($C14=3,料金元データ!Y35,IF($C14=4,料金元データ!Y42,IF($C14=5,料金元データ!Y49,IF($C14=6,料金元データ!Y56))))))*(1-$J$10),-1)</f>
        <v>0</v>
      </c>
      <c r="Z14" s="85">
        <f>ROUNDDOWN(IF($C14=1,料金元データ!Z21,IF($C14=2,料金元データ!Z28,IF($C14=3,料金元データ!Z35,IF($C14=4,料金元データ!Z42,IF($C14=5,料金元データ!Z49,IF($C14=6,料金元データ!Z56))))))*(1-$J$10),-1)</f>
        <v>0</v>
      </c>
      <c r="AA14" s="85">
        <f>ROUNDDOWN(IF($C14=1,料金元データ!AA21,IF($C14=2,料金元データ!AA28,IF($C14=3,料金元データ!AA35,IF($C14=4,料金元データ!AA42,IF($C14=5,料金元データ!AA49,IF($C14=6,料金元データ!AA56))))))*(1-$J$10),-1)</f>
        <v>0</v>
      </c>
      <c r="AB14" s="85">
        <f>ROUNDDOWN(IF($C14=1,料金元データ!AB21,IF($C14=2,料金元データ!AB28,IF($C14=3,料金元データ!AB35,IF($C14=4,料金元データ!AB42,IF($C14=5,料金元データ!AB49,IF($C14=6,料金元データ!AB56))))))*(1-$J$10),-1)</f>
        <v>0</v>
      </c>
      <c r="AC14" s="85">
        <f>ROUNDDOWN(IF($C14=1,料金元データ!AC21,IF($C14=2,料金元データ!AC28,IF($C14=3,料金元データ!AC35,IF($C14=4,料金元データ!AC42,IF($C14=5,料金元データ!AC49,IF($C14=6,料金元データ!AC56))))))*(1-$J$10),-1)</f>
        <v>0</v>
      </c>
      <c r="AD14" s="85">
        <f>ROUNDDOWN(IF($C14=1,料金元データ!AD21,IF($C14=2,料金元データ!AD28,IF($C14=3,料金元データ!AD35,IF($C14=4,料金元データ!AD42,IF($C14=5,料金元データ!AD49,IF($C14=6,料金元データ!AD56))))))*(1-$J$10),-1)</f>
        <v>0</v>
      </c>
      <c r="AE14" s="85">
        <f>ROUNDDOWN(IF($C14=1,料金元データ!AE21,IF($C14=2,料金元データ!AE28,IF($C14=3,料金元データ!AE35,IF($C14=4,料金元データ!AE42,IF($C14=5,料金元データ!AE49,IF($C14=6,料金元データ!AE56))))))*(1-$J$10),-1)</f>
        <v>0</v>
      </c>
      <c r="AF14" s="85">
        <f>ROUNDDOWN(IF($C14=1,料金元データ!AF21,IF($C14=2,料金元データ!AF28,IF($C14=3,料金元データ!AF35,IF($C14=4,料金元データ!AF42,IF($C14=5,料金元データ!AF49,IF($C14=6,料金元データ!AF56))))))*(1-$J$10),-1)</f>
        <v>0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2:55" s="10" customFormat="1" ht="14.25" hidden="1" customHeight="1" x14ac:dyDescent="0.2">
      <c r="B15" s="82">
        <f>カレンダー!B6</f>
        <v>0</v>
      </c>
      <c r="C15" s="83">
        <v>2</v>
      </c>
      <c r="D15" s="85">
        <f>ROUNDDOWN(IF($C15=1,料金元データ!D22,IF($C15=2,料金元データ!D29,IF($C15=3,料金元データ!D36,IF($C15=4,料金元データ!D43,IF($C15=5,料金元データ!D50,IF($C15=6,料金元データ!D57))))))*(1-$J$10),-1)</f>
        <v>0</v>
      </c>
      <c r="E15" s="85">
        <f>ROUNDDOWN(IF($C15=1,料金元データ!E22,IF($C15=2,料金元データ!E29,IF($C15=3,料金元データ!E36,IF($C15=4,料金元データ!E43,IF($C15=5,料金元データ!E50,IF($C15=6,料金元データ!E57))))))*(1-$J$10),-1)</f>
        <v>0</v>
      </c>
      <c r="F15" s="85">
        <f>ROUNDDOWN(IF($C15=1,料金元データ!F22,IF($C15=2,料金元データ!F29,IF($C15=3,料金元データ!F36,IF($C15=4,料金元データ!F43,IF($C15=5,料金元データ!F50,IF($C15=6,料金元データ!F57))))))*(1-$J$10),-1)</f>
        <v>0</v>
      </c>
      <c r="G15" s="85">
        <f>ROUNDDOWN(IF($C15=1,料金元データ!G22,IF($C15=2,料金元データ!G29,IF($C15=3,料金元データ!G36,IF($C15=4,料金元データ!G43,IF($C15=5,料金元データ!G50,IF($C15=6,料金元データ!G57))))))*(1-$J$10),-1)</f>
        <v>0</v>
      </c>
      <c r="H15" s="85">
        <f>ROUNDDOWN(IF($C15=1,料金元データ!H22,IF($C15=2,料金元データ!H29,IF($C15=3,料金元データ!H36,IF($C15=4,料金元データ!H43,IF($C15=5,料金元データ!H50,IF($C15=6,料金元データ!H57))))))*(1-$J$10),-1)</f>
        <v>0</v>
      </c>
      <c r="I15" s="85">
        <f>ROUNDDOWN(IF($C15=1,料金元データ!I22,IF($C15=2,料金元データ!I29,IF($C15=3,料金元データ!I36,IF($C15=4,料金元データ!I43,IF($C15=5,料金元データ!I50,IF($C15=6,料金元データ!I57))))))*(1-$J$10),-1)</f>
        <v>0</v>
      </c>
      <c r="J15" s="85">
        <f>ROUNDDOWN(IF($C15=1,料金元データ!J22,IF($C15=2,料金元データ!J29,IF($C15=3,料金元データ!J36,IF($C15=4,料金元データ!J43,IF($C15=5,料金元データ!J50,IF($C15=6,料金元データ!J57))))))*(1-$J$10),-1)</f>
        <v>0</v>
      </c>
      <c r="K15" s="85">
        <f>ROUNDDOWN(IF($C15=1,料金元データ!K22,IF($C15=2,料金元データ!K29,IF($C15=3,料金元データ!K36,IF($C15=4,料金元データ!K43,IF($C15=5,料金元データ!K50,IF($C15=6,料金元データ!K57))))))*(1-$J$10),-1)</f>
        <v>0</v>
      </c>
      <c r="L15" s="85">
        <f>ROUNDDOWN(IF($C15=1,料金元データ!L22,IF($C15=2,料金元データ!L29,IF($C15=3,料金元データ!L36,IF($C15=4,料金元データ!L43,IF($C15=5,料金元データ!L50,IF($C15=6,料金元データ!L57))))))*(1-$J$10),-1)</f>
        <v>0</v>
      </c>
      <c r="M15" s="85">
        <f>ROUNDDOWN(IF($C15=1,料金元データ!M22,IF($C15=2,料金元データ!M29,IF($C15=3,料金元データ!M36,IF($C15=4,料金元データ!M43,IF($C15=5,料金元データ!M50,IF($C15=6,料金元データ!M57))))))*(1-$J$10),-1)</f>
        <v>0</v>
      </c>
      <c r="N15" s="85">
        <f>ROUNDDOWN(IF($C15=1,料金元データ!N22,IF($C15=2,料金元データ!N29,IF($C15=3,料金元データ!N36,IF($C15=4,料金元データ!N43,IF($C15=5,料金元データ!N50,IF($C15=6,料金元データ!N57))))))*(1-$J$10),-1)</f>
        <v>0</v>
      </c>
      <c r="O15" s="85">
        <f>ROUNDDOWN(IF($C15=1,料金元データ!O22,IF($C15=2,料金元データ!O29,IF($C15=3,料金元データ!O36,IF($C15=4,料金元データ!O43,IF($C15=5,料金元データ!O50,IF($C15=6,料金元データ!O57))))))*(1-$J$10),-1)</f>
        <v>0</v>
      </c>
      <c r="P15" s="85">
        <f>ROUNDDOWN(IF($C15=1,料金元データ!P22,IF($C15=2,料金元データ!P29,IF($C15=3,料金元データ!P36,IF($C15=4,料金元データ!P43,IF($C15=5,料金元データ!P50,IF($C15=6,料金元データ!P57))))))*(1-$J$10),-1)</f>
        <v>0</v>
      </c>
      <c r="Q15" s="85">
        <f>ROUNDDOWN(IF($C15=1,料金元データ!Q22,IF($C15=2,料金元データ!Q29,IF($C15=3,料金元データ!Q36,IF($C15=4,料金元データ!Q43,IF($C15=5,料金元データ!Q50,IF($C15=6,料金元データ!Q57))))))*(1-$J$10),-1)</f>
        <v>0</v>
      </c>
      <c r="R15" s="85">
        <f>ROUNDDOWN(IF($C15=1,料金元データ!R22,IF($C15=2,料金元データ!R29,IF($C15=3,料金元データ!R36,IF($C15=4,料金元データ!R43,IF($C15=5,料金元データ!R50,IF($C15=6,料金元データ!R57))))))*(1-$J$10),-1)</f>
        <v>0</v>
      </c>
      <c r="S15" s="85">
        <f>ROUNDDOWN(IF($C15=1,料金元データ!S22,IF($C15=2,料金元データ!S29,IF($C15=3,料金元データ!S36,IF($C15=4,料金元データ!S43,IF($C15=5,料金元データ!S50,IF($C15=6,料金元データ!S57))))))*(1-$J$10),-1)</f>
        <v>0</v>
      </c>
      <c r="T15" s="85">
        <f>ROUNDDOWN(IF($C15=1,料金元データ!T22,IF($C15=2,料金元データ!T29,IF($C15=3,料金元データ!T36,IF($C15=4,料金元データ!T43,IF($C15=5,料金元データ!T50,IF($C15=6,料金元データ!T57))))))*(1-$J$10),-1)</f>
        <v>0</v>
      </c>
      <c r="U15" s="85">
        <f>ROUNDDOWN(IF($C15=1,料金元データ!U22,IF($C15=2,料金元データ!U29,IF($C15=3,料金元データ!U36,IF($C15=4,料金元データ!U43,IF($C15=5,料金元データ!U50,IF($C15=6,料金元データ!U57))))))*(1-$J$10),-1)</f>
        <v>0</v>
      </c>
      <c r="V15" s="85">
        <f>ROUNDDOWN(IF($C15=1,料金元データ!V22,IF($C15=2,料金元データ!V29,IF($C15=3,料金元データ!V36,IF($C15=4,料金元データ!V43,IF($C15=5,料金元データ!V50,IF($C15=6,料金元データ!V57))))))*(1-$J$10),-1)</f>
        <v>0</v>
      </c>
      <c r="W15" s="85">
        <f>ROUNDDOWN(IF($C15=1,料金元データ!W22,IF($C15=2,料金元データ!W29,IF($C15=3,料金元データ!W36,IF($C15=4,料金元データ!W43,IF($C15=5,料金元データ!W50,IF($C15=6,料金元データ!W57))))))*(1-$J$10),-1)</f>
        <v>0</v>
      </c>
      <c r="X15" s="85">
        <f>ROUNDDOWN(IF($C15=1,料金元データ!X22,IF($C15=2,料金元データ!X29,IF($C15=3,料金元データ!X36,IF($C15=4,料金元データ!X43,IF($C15=5,料金元データ!X50,IF($C15=6,料金元データ!X57))))))*(1-$J$10),-1)</f>
        <v>0</v>
      </c>
      <c r="Y15" s="85">
        <f>ROUNDDOWN(IF($C15=1,料金元データ!Y22,IF($C15=2,料金元データ!Y29,IF($C15=3,料金元データ!Y36,IF($C15=4,料金元データ!Y43,IF($C15=5,料金元データ!Y50,IF($C15=6,料金元データ!Y57))))))*(1-$J$10),-1)</f>
        <v>0</v>
      </c>
      <c r="Z15" s="85">
        <f>ROUNDDOWN(IF($C15=1,料金元データ!Z22,IF($C15=2,料金元データ!Z29,IF($C15=3,料金元データ!Z36,IF($C15=4,料金元データ!Z43,IF($C15=5,料金元データ!Z50,IF($C15=6,料金元データ!Z57))))))*(1-$J$10),-1)</f>
        <v>0</v>
      </c>
      <c r="AA15" s="85">
        <f>ROUNDDOWN(IF($C15=1,料金元データ!AA22,IF($C15=2,料金元データ!AA29,IF($C15=3,料金元データ!AA36,IF($C15=4,料金元データ!AA43,IF($C15=5,料金元データ!AA50,IF($C15=6,料金元データ!AA57))))))*(1-$J$10),-1)</f>
        <v>0</v>
      </c>
      <c r="AB15" s="85">
        <f>ROUNDDOWN(IF($C15=1,料金元データ!AB22,IF($C15=2,料金元データ!AB29,IF($C15=3,料金元データ!AB36,IF($C15=4,料金元データ!AB43,IF($C15=5,料金元データ!AB50,IF($C15=6,料金元データ!AB57))))))*(1-$J$10),-1)</f>
        <v>0</v>
      </c>
      <c r="AC15" s="85">
        <f>ROUNDDOWN(IF($C15=1,料金元データ!AC22,IF($C15=2,料金元データ!AC29,IF($C15=3,料金元データ!AC36,IF($C15=4,料金元データ!AC43,IF($C15=5,料金元データ!AC50,IF($C15=6,料金元データ!AC57))))))*(1-$J$10),-1)</f>
        <v>0</v>
      </c>
      <c r="AD15" s="85">
        <f>ROUNDDOWN(IF($C15=1,料金元データ!AD22,IF($C15=2,料金元データ!AD29,IF($C15=3,料金元データ!AD36,IF($C15=4,料金元データ!AD43,IF($C15=5,料金元データ!AD50,IF($C15=6,料金元データ!AD57))))))*(1-$J$10),-1)</f>
        <v>0</v>
      </c>
      <c r="AE15" s="85">
        <f>ROUNDDOWN(IF($C15=1,料金元データ!AE22,IF($C15=2,料金元データ!AE29,IF($C15=3,料金元データ!AE36,IF($C15=4,料金元データ!AE43,IF($C15=5,料金元データ!AE50,IF($C15=6,料金元データ!AE57))))))*(1-$J$10),-1)</f>
        <v>0</v>
      </c>
      <c r="AF15" s="85">
        <f>ROUNDDOWN(IF($C15=1,料金元データ!AF22,IF($C15=2,料金元データ!AF29,IF($C15=3,料金元データ!AF36,IF($C15=4,料金元データ!AF43,IF($C15=5,料金元データ!AF50,IF($C15=6,料金元データ!AF57))))))*(1-$J$10),-1)</f>
        <v>0</v>
      </c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2:55" s="10" customFormat="1" ht="14.25" hidden="1" customHeight="1" x14ac:dyDescent="0.2">
      <c r="B16" s="82">
        <f>カレンダー!B7</f>
        <v>0</v>
      </c>
      <c r="C16" s="83">
        <v>3</v>
      </c>
      <c r="D16" s="85">
        <f>ROUNDDOWN(IF($C16=1,料金元データ!D23,IF($C16=2,料金元データ!D30,IF($C16=3,料金元データ!D37,IF($C16=4,料金元データ!D44,IF($C16=5,料金元データ!D51,IF($C16=6,料金元データ!D58))))))*(1-$J$10),-1)</f>
        <v>0</v>
      </c>
      <c r="E16" s="85">
        <f>ROUNDDOWN(IF($C16=1,料金元データ!E23,IF($C16=2,料金元データ!E30,IF($C16=3,料金元データ!E37,IF($C16=4,料金元データ!E44,IF($C16=5,料金元データ!E51,IF($C16=6,料金元データ!E58))))))*(1-$J$10),-1)</f>
        <v>0</v>
      </c>
      <c r="F16" s="85">
        <f>ROUNDDOWN(IF($C16=1,料金元データ!F23,IF($C16=2,料金元データ!F30,IF($C16=3,料金元データ!F37,IF($C16=4,料金元データ!F44,IF($C16=5,料金元データ!F51,IF($C16=6,料金元データ!F58))))))*(1-$J$10),-1)</f>
        <v>0</v>
      </c>
      <c r="G16" s="85">
        <f>ROUNDDOWN(IF($C16=1,料金元データ!G23,IF($C16=2,料金元データ!G30,IF($C16=3,料金元データ!G37,IF($C16=4,料金元データ!G44,IF($C16=5,料金元データ!G51,IF($C16=6,料金元データ!G58))))))*(1-$J$10),-1)</f>
        <v>0</v>
      </c>
      <c r="H16" s="85">
        <f>ROUNDDOWN(IF($C16=1,料金元データ!H23,IF($C16=2,料金元データ!H30,IF($C16=3,料金元データ!H37,IF($C16=4,料金元データ!H44,IF($C16=5,料金元データ!H51,IF($C16=6,料金元データ!H58))))))*(1-$J$10),-1)</f>
        <v>0</v>
      </c>
      <c r="I16" s="85">
        <f>ROUNDDOWN(IF($C16=1,料金元データ!I23,IF($C16=2,料金元データ!I30,IF($C16=3,料金元データ!I37,IF($C16=4,料金元データ!I44,IF($C16=5,料金元データ!I51,IF($C16=6,料金元データ!I58))))))*(1-$J$10),-1)</f>
        <v>0</v>
      </c>
      <c r="J16" s="85">
        <f>ROUNDDOWN(IF($C16=1,料金元データ!J23,IF($C16=2,料金元データ!J30,IF($C16=3,料金元データ!J37,IF($C16=4,料金元データ!J44,IF($C16=5,料金元データ!J51,IF($C16=6,料金元データ!J58))))))*(1-$J$10),-1)</f>
        <v>0</v>
      </c>
      <c r="K16" s="85">
        <f>ROUNDDOWN(IF($C16=1,料金元データ!K23,IF($C16=2,料金元データ!K30,IF($C16=3,料金元データ!K37,IF($C16=4,料金元データ!K44,IF($C16=5,料金元データ!K51,IF($C16=6,料金元データ!K58))))))*(1-$J$10),-1)</f>
        <v>0</v>
      </c>
      <c r="L16" s="85">
        <f>ROUNDDOWN(IF($C16=1,料金元データ!L23,IF($C16=2,料金元データ!L30,IF($C16=3,料金元データ!L37,IF($C16=4,料金元データ!L44,IF($C16=5,料金元データ!L51,IF($C16=6,料金元データ!L58))))))*(1-$J$10),-1)</f>
        <v>0</v>
      </c>
      <c r="M16" s="85">
        <f>ROUNDDOWN(IF($C16=1,料金元データ!M23,IF($C16=2,料金元データ!M30,IF($C16=3,料金元データ!M37,IF($C16=4,料金元データ!M44,IF($C16=5,料金元データ!M51,IF($C16=6,料金元データ!M58))))))*(1-$J$10),-1)</f>
        <v>0</v>
      </c>
      <c r="N16" s="85">
        <f>ROUNDDOWN(IF($C16=1,料金元データ!N23,IF($C16=2,料金元データ!N30,IF($C16=3,料金元データ!N37,IF($C16=4,料金元データ!N44,IF($C16=5,料金元データ!N51,IF($C16=6,料金元データ!N58))))))*(1-$J$10),-1)</f>
        <v>0</v>
      </c>
      <c r="O16" s="85">
        <f>ROUNDDOWN(IF($C16=1,料金元データ!O23,IF($C16=2,料金元データ!O30,IF($C16=3,料金元データ!O37,IF($C16=4,料金元データ!O44,IF($C16=5,料金元データ!O51,IF($C16=6,料金元データ!O58))))))*(1-$J$10),-1)</f>
        <v>0</v>
      </c>
      <c r="P16" s="85">
        <f>ROUNDDOWN(IF($C16=1,料金元データ!P23,IF($C16=2,料金元データ!P30,IF($C16=3,料金元データ!P37,IF($C16=4,料金元データ!P44,IF($C16=5,料金元データ!P51,IF($C16=6,料金元データ!P58))))))*(1-$J$10),-1)</f>
        <v>0</v>
      </c>
      <c r="Q16" s="85">
        <f>ROUNDDOWN(IF($C16=1,料金元データ!Q23,IF($C16=2,料金元データ!Q30,IF($C16=3,料金元データ!Q37,IF($C16=4,料金元データ!Q44,IF($C16=5,料金元データ!Q51,IF($C16=6,料金元データ!Q58))))))*(1-$J$10),-1)</f>
        <v>0</v>
      </c>
      <c r="R16" s="85">
        <f>ROUNDDOWN(IF($C16=1,料金元データ!R23,IF($C16=2,料金元データ!R30,IF($C16=3,料金元データ!R37,IF($C16=4,料金元データ!R44,IF($C16=5,料金元データ!R51,IF($C16=6,料金元データ!R58))))))*(1-$J$10),-1)</f>
        <v>0</v>
      </c>
      <c r="S16" s="85">
        <f>ROUNDDOWN(IF($C16=1,料金元データ!S23,IF($C16=2,料金元データ!S30,IF($C16=3,料金元データ!S37,IF($C16=4,料金元データ!S44,IF($C16=5,料金元データ!S51,IF($C16=6,料金元データ!S58))))))*(1-$J$10),-1)</f>
        <v>0</v>
      </c>
      <c r="T16" s="85">
        <f>ROUNDDOWN(IF($C16=1,料金元データ!T23,IF($C16=2,料金元データ!T30,IF($C16=3,料金元データ!T37,IF($C16=4,料金元データ!T44,IF($C16=5,料金元データ!T51,IF($C16=6,料金元データ!T58))))))*(1-$J$10),-1)</f>
        <v>0</v>
      </c>
      <c r="U16" s="85">
        <f>ROUNDDOWN(IF($C16=1,料金元データ!U23,IF($C16=2,料金元データ!U30,IF($C16=3,料金元データ!U37,IF($C16=4,料金元データ!U44,IF($C16=5,料金元データ!U51,IF($C16=6,料金元データ!U58))))))*(1-$J$10),-1)</f>
        <v>0</v>
      </c>
      <c r="V16" s="85">
        <f>ROUNDDOWN(IF($C16=1,料金元データ!V23,IF($C16=2,料金元データ!V30,IF($C16=3,料金元データ!V37,IF($C16=4,料金元データ!V44,IF($C16=5,料金元データ!V51,IF($C16=6,料金元データ!V58))))))*(1-$J$10),-1)</f>
        <v>0</v>
      </c>
      <c r="W16" s="85">
        <f>ROUNDDOWN(IF($C16=1,料金元データ!W23,IF($C16=2,料金元データ!W30,IF($C16=3,料金元データ!W37,IF($C16=4,料金元データ!W44,IF($C16=5,料金元データ!W51,IF($C16=6,料金元データ!W58))))))*(1-$J$10),-1)</f>
        <v>0</v>
      </c>
      <c r="X16" s="85">
        <f>ROUNDDOWN(IF($C16=1,料金元データ!X23,IF($C16=2,料金元データ!X30,IF($C16=3,料金元データ!X37,IF($C16=4,料金元データ!X44,IF($C16=5,料金元データ!X51,IF($C16=6,料金元データ!X58))))))*(1-$J$10),-1)</f>
        <v>0</v>
      </c>
      <c r="Y16" s="85">
        <f>ROUNDDOWN(IF($C16=1,料金元データ!Y23,IF($C16=2,料金元データ!Y30,IF($C16=3,料金元データ!Y37,IF($C16=4,料金元データ!Y44,IF($C16=5,料金元データ!Y51,IF($C16=6,料金元データ!Y58))))))*(1-$J$10),-1)</f>
        <v>0</v>
      </c>
      <c r="Z16" s="85">
        <f>ROUNDDOWN(IF($C16=1,料金元データ!Z23,IF($C16=2,料金元データ!Z30,IF($C16=3,料金元データ!Z37,IF($C16=4,料金元データ!Z44,IF($C16=5,料金元データ!Z51,IF($C16=6,料金元データ!Z58))))))*(1-$J$10),-1)</f>
        <v>0</v>
      </c>
      <c r="AA16" s="85">
        <f>ROUNDDOWN(IF($C16=1,料金元データ!AA23,IF($C16=2,料金元データ!AA30,IF($C16=3,料金元データ!AA37,IF($C16=4,料金元データ!AA44,IF($C16=5,料金元データ!AA51,IF($C16=6,料金元データ!AA58))))))*(1-$J$10),-1)</f>
        <v>0</v>
      </c>
      <c r="AB16" s="85">
        <f>ROUNDDOWN(IF($C16=1,料金元データ!AB23,IF($C16=2,料金元データ!AB30,IF($C16=3,料金元データ!AB37,IF($C16=4,料金元データ!AB44,IF($C16=5,料金元データ!AB51,IF($C16=6,料金元データ!AB58))))))*(1-$J$10),-1)</f>
        <v>0</v>
      </c>
      <c r="AC16" s="85">
        <f>ROUNDDOWN(IF($C16=1,料金元データ!AC23,IF($C16=2,料金元データ!AC30,IF($C16=3,料金元データ!AC37,IF($C16=4,料金元データ!AC44,IF($C16=5,料金元データ!AC51,IF($C16=6,料金元データ!AC58))))))*(1-$J$10),-1)</f>
        <v>0</v>
      </c>
      <c r="AD16" s="85">
        <f>ROUNDDOWN(IF($C16=1,料金元データ!AD23,IF($C16=2,料金元データ!AD30,IF($C16=3,料金元データ!AD37,IF($C16=4,料金元データ!AD44,IF($C16=5,料金元データ!AD51,IF($C16=6,料金元データ!AD58))))))*(1-$J$10),-1)</f>
        <v>0</v>
      </c>
      <c r="AE16" s="85">
        <f>ROUNDDOWN(IF($C16=1,料金元データ!AE23,IF($C16=2,料金元データ!AE30,IF($C16=3,料金元データ!AE37,IF($C16=4,料金元データ!AE44,IF($C16=5,料金元データ!AE51,IF($C16=6,料金元データ!AE58))))))*(1-$J$10),-1)</f>
        <v>0</v>
      </c>
      <c r="AF16" s="85">
        <f>ROUNDDOWN(IF($C16=1,料金元データ!AF23,IF($C16=2,料金元データ!AF30,IF($C16=3,料金元データ!AF37,IF($C16=4,料金元データ!AF44,IF($C16=5,料金元データ!AF51,IF($C16=6,料金元データ!AF58))))))*(1-$J$10),-1)</f>
        <v>0</v>
      </c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10" customFormat="1" ht="14.25" hidden="1" customHeight="1" x14ac:dyDescent="0.2">
      <c r="B17" s="82">
        <f>カレンダー!B8</f>
        <v>0</v>
      </c>
      <c r="C17" s="83">
        <v>4</v>
      </c>
      <c r="D17" s="85">
        <f>ROUNDDOWN(IF($C17=1,料金元データ!D24,IF($C17=2,料金元データ!D31,IF($C17=3,料金元データ!D38,IF($C17=4,料金元データ!D45,IF($C17=5,料金元データ!D52,IF($C17=6,料金元データ!D59))))))*(1-$J$10),-1)</f>
        <v>0</v>
      </c>
      <c r="E17" s="85">
        <f>ROUNDDOWN(IF($C17=1,料金元データ!E24,IF($C17=2,料金元データ!E31,IF($C17=3,料金元データ!E38,IF($C17=4,料金元データ!E45,IF($C17=5,料金元データ!E52,IF($C17=6,料金元データ!E59))))))*(1-$J$10),-1)</f>
        <v>0</v>
      </c>
      <c r="F17" s="85">
        <f>ROUNDDOWN(IF($C17=1,料金元データ!F24,IF($C17=2,料金元データ!F31,IF($C17=3,料金元データ!F38,IF($C17=4,料金元データ!F45,IF($C17=5,料金元データ!F52,IF($C17=6,料金元データ!F59))))))*(1-$J$10),-1)</f>
        <v>0</v>
      </c>
      <c r="G17" s="85">
        <f>ROUNDDOWN(IF($C17=1,料金元データ!G24,IF($C17=2,料金元データ!G31,IF($C17=3,料金元データ!G38,IF($C17=4,料金元データ!G45,IF($C17=5,料金元データ!G52,IF($C17=6,料金元データ!G59))))))*(1-$J$10),-1)</f>
        <v>0</v>
      </c>
      <c r="H17" s="85">
        <f>ROUNDDOWN(IF($C17=1,料金元データ!H24,IF($C17=2,料金元データ!H31,IF($C17=3,料金元データ!H38,IF($C17=4,料金元データ!H45,IF($C17=5,料金元データ!H52,IF($C17=6,料金元データ!H59))))))*(1-$J$10),-1)</f>
        <v>0</v>
      </c>
      <c r="I17" s="85">
        <f>ROUNDDOWN(IF($C17=1,料金元データ!I24,IF($C17=2,料金元データ!I31,IF($C17=3,料金元データ!I38,IF($C17=4,料金元データ!I45,IF($C17=5,料金元データ!I52,IF($C17=6,料金元データ!I59))))))*(1-$J$10),-1)</f>
        <v>0</v>
      </c>
      <c r="J17" s="85">
        <f>ROUNDDOWN(IF($C17=1,料金元データ!J24,IF($C17=2,料金元データ!J31,IF($C17=3,料金元データ!J38,IF($C17=4,料金元データ!J45,IF($C17=5,料金元データ!J52,IF($C17=6,料金元データ!J59))))))*(1-$J$10),-1)</f>
        <v>0</v>
      </c>
      <c r="K17" s="85">
        <f>ROUNDDOWN(IF($C17=1,料金元データ!K24,IF($C17=2,料金元データ!K31,IF($C17=3,料金元データ!K38,IF($C17=4,料金元データ!K45,IF($C17=5,料金元データ!K52,IF($C17=6,料金元データ!K59))))))*(1-$J$10),-1)</f>
        <v>0</v>
      </c>
      <c r="L17" s="85">
        <f>ROUNDDOWN(IF($C17=1,料金元データ!L24,IF($C17=2,料金元データ!L31,IF($C17=3,料金元データ!L38,IF($C17=4,料金元データ!L45,IF($C17=5,料金元データ!L52,IF($C17=6,料金元データ!L59))))))*(1-$J$10),-1)</f>
        <v>0</v>
      </c>
      <c r="M17" s="85">
        <f>ROUNDDOWN(IF($C17=1,料金元データ!M24,IF($C17=2,料金元データ!M31,IF($C17=3,料金元データ!M38,IF($C17=4,料金元データ!M45,IF($C17=5,料金元データ!M52,IF($C17=6,料金元データ!M59))))))*(1-$J$10),-1)</f>
        <v>0</v>
      </c>
      <c r="N17" s="85">
        <f>ROUNDDOWN(IF($C17=1,料金元データ!N24,IF($C17=2,料金元データ!N31,IF($C17=3,料金元データ!N38,IF($C17=4,料金元データ!N45,IF($C17=5,料金元データ!N52,IF($C17=6,料金元データ!N59))))))*(1-$J$10),-1)</f>
        <v>0</v>
      </c>
      <c r="O17" s="85">
        <f>ROUNDDOWN(IF($C17=1,料金元データ!O24,IF($C17=2,料金元データ!O31,IF($C17=3,料金元データ!O38,IF($C17=4,料金元データ!O45,IF($C17=5,料金元データ!O52,IF($C17=6,料金元データ!O59))))))*(1-$J$10),-1)</f>
        <v>0</v>
      </c>
      <c r="P17" s="85">
        <f>ROUNDDOWN(IF($C17=1,料金元データ!P24,IF($C17=2,料金元データ!P31,IF($C17=3,料金元データ!P38,IF($C17=4,料金元データ!P45,IF($C17=5,料金元データ!P52,IF($C17=6,料金元データ!P59))))))*(1-$J$10),-1)</f>
        <v>0</v>
      </c>
      <c r="Q17" s="85">
        <f>ROUNDDOWN(IF($C17=1,料金元データ!Q24,IF($C17=2,料金元データ!Q31,IF($C17=3,料金元データ!Q38,IF($C17=4,料金元データ!Q45,IF($C17=5,料金元データ!Q52,IF($C17=6,料金元データ!Q59))))))*(1-$J$10),-1)</f>
        <v>0</v>
      </c>
      <c r="R17" s="85">
        <f>ROUNDDOWN(IF($C17=1,料金元データ!R24,IF($C17=2,料金元データ!R31,IF($C17=3,料金元データ!R38,IF($C17=4,料金元データ!R45,IF($C17=5,料金元データ!R52,IF($C17=6,料金元データ!R59))))))*(1-$J$10),-1)</f>
        <v>0</v>
      </c>
      <c r="S17" s="85">
        <f>ROUNDDOWN(IF($C17=1,料金元データ!S24,IF($C17=2,料金元データ!S31,IF($C17=3,料金元データ!S38,IF($C17=4,料金元データ!S45,IF($C17=5,料金元データ!S52,IF($C17=6,料金元データ!S59))))))*(1-$J$10),-1)</f>
        <v>0</v>
      </c>
      <c r="T17" s="85">
        <f>ROUNDDOWN(IF($C17=1,料金元データ!T24,IF($C17=2,料金元データ!T31,IF($C17=3,料金元データ!T38,IF($C17=4,料金元データ!T45,IF($C17=5,料金元データ!T52,IF($C17=6,料金元データ!T59))))))*(1-$J$10),-1)</f>
        <v>0</v>
      </c>
      <c r="U17" s="85">
        <f>ROUNDDOWN(IF($C17=1,料金元データ!U24,IF($C17=2,料金元データ!U31,IF($C17=3,料金元データ!U38,IF($C17=4,料金元データ!U45,IF($C17=5,料金元データ!U52,IF($C17=6,料金元データ!U59))))))*(1-$J$10),-1)</f>
        <v>0</v>
      </c>
      <c r="V17" s="85">
        <f>ROUNDDOWN(IF($C17=1,料金元データ!V24,IF($C17=2,料金元データ!V31,IF($C17=3,料金元データ!V38,IF($C17=4,料金元データ!V45,IF($C17=5,料金元データ!V52,IF($C17=6,料金元データ!V59))))))*(1-$J$10),-1)</f>
        <v>0</v>
      </c>
      <c r="W17" s="85">
        <f>ROUNDDOWN(IF($C17=1,料金元データ!W24,IF($C17=2,料金元データ!W31,IF($C17=3,料金元データ!W38,IF($C17=4,料金元データ!W45,IF($C17=5,料金元データ!W52,IF($C17=6,料金元データ!W59))))))*(1-$J$10),-1)</f>
        <v>0</v>
      </c>
      <c r="X17" s="85">
        <f>ROUNDDOWN(IF($C17=1,料金元データ!X24,IF($C17=2,料金元データ!X31,IF($C17=3,料金元データ!X38,IF($C17=4,料金元データ!X45,IF($C17=5,料金元データ!X52,IF($C17=6,料金元データ!X59))))))*(1-$J$10),-1)</f>
        <v>0</v>
      </c>
      <c r="Y17" s="85">
        <f>ROUNDDOWN(IF($C17=1,料金元データ!Y24,IF($C17=2,料金元データ!Y31,IF($C17=3,料金元データ!Y38,IF($C17=4,料金元データ!Y45,IF($C17=5,料金元データ!Y52,IF($C17=6,料金元データ!Y59))))))*(1-$J$10),-1)</f>
        <v>0</v>
      </c>
      <c r="Z17" s="85">
        <f>ROUNDDOWN(IF($C17=1,料金元データ!Z24,IF($C17=2,料金元データ!Z31,IF($C17=3,料金元データ!Z38,IF($C17=4,料金元データ!Z45,IF($C17=5,料金元データ!Z52,IF($C17=6,料金元データ!Z59))))))*(1-$J$10),-1)</f>
        <v>0</v>
      </c>
      <c r="AA17" s="85">
        <f>ROUNDDOWN(IF($C17=1,料金元データ!AA24,IF($C17=2,料金元データ!AA31,IF($C17=3,料金元データ!AA38,IF($C17=4,料金元データ!AA45,IF($C17=5,料金元データ!AA52,IF($C17=6,料金元データ!AA59))))))*(1-$J$10),-1)</f>
        <v>0</v>
      </c>
      <c r="AB17" s="85">
        <f>ROUNDDOWN(IF($C17=1,料金元データ!AB24,IF($C17=2,料金元データ!AB31,IF($C17=3,料金元データ!AB38,IF($C17=4,料金元データ!AB45,IF($C17=5,料金元データ!AB52,IF($C17=6,料金元データ!AB59))))))*(1-$J$10),-1)</f>
        <v>0</v>
      </c>
      <c r="AC17" s="85">
        <f>ROUNDDOWN(IF($C17=1,料金元データ!AC24,IF($C17=2,料金元データ!AC31,IF($C17=3,料金元データ!AC38,IF($C17=4,料金元データ!AC45,IF($C17=5,料金元データ!AC52,IF($C17=6,料金元データ!AC59))))))*(1-$J$10),-1)</f>
        <v>0</v>
      </c>
      <c r="AD17" s="85">
        <f>ROUNDDOWN(IF($C17=1,料金元データ!AD24,IF($C17=2,料金元データ!AD31,IF($C17=3,料金元データ!AD38,IF($C17=4,料金元データ!AD45,IF($C17=5,料金元データ!AD52,IF($C17=6,料金元データ!AD59))))))*(1-$J$10),-1)</f>
        <v>0</v>
      </c>
      <c r="AE17" s="85">
        <f>ROUNDDOWN(IF($C17=1,料金元データ!AE24,IF($C17=2,料金元データ!AE31,IF($C17=3,料金元データ!AE38,IF($C17=4,料金元データ!AE45,IF($C17=5,料金元データ!AE52,IF($C17=6,料金元データ!AE59))))))*(1-$J$10),-1)</f>
        <v>0</v>
      </c>
      <c r="AF17" s="85">
        <f>ROUNDDOWN(IF($C17=1,料金元データ!AF24,IF($C17=2,料金元データ!AF31,IF($C17=3,料金元データ!AF38,IF($C17=4,料金元データ!AF45,IF($C17=5,料金元データ!AF52,IF($C17=6,料金元データ!AF59))))))*(1-$J$10),-1)</f>
        <v>0</v>
      </c>
      <c r="AG17" s="19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x14ac:dyDescent="0.2">
      <c r="B18" s="68"/>
      <c r="C18" s="6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55" ht="18" hidden="1" thickBot="1" x14ac:dyDescent="0.25">
      <c r="B19" s="77"/>
      <c r="C19" s="78" t="s">
        <v>57</v>
      </c>
      <c r="D19" s="79">
        <f ca="1">IFERROR(IF((D29-在庫!$B$1+1)&lt;0,0,(D29-在庫!$B$1)+2),"")</f>
        <v>122</v>
      </c>
      <c r="E19" s="79">
        <f ca="1">IFERROR(IF((E29-在庫!$B$1+1)&lt;0,0,(E29-在庫!$B$1)+2),"")</f>
        <v>123</v>
      </c>
      <c r="F19" s="79">
        <f ca="1">IFERROR(IF((F29-在庫!$B$1+1)&lt;0,0,(F29-在庫!$B$1)+2),"")</f>
        <v>124</v>
      </c>
      <c r="G19" s="79">
        <f ca="1">IFERROR(IF((G29-在庫!$B$1+1)&lt;0,0,(G29-在庫!$B$1)+2),"")</f>
        <v>125</v>
      </c>
      <c r="H19" s="79">
        <f ca="1">IFERROR(IF((H29-在庫!$B$1+1)&lt;0,0,(H29-在庫!$B$1)+2),"")</f>
        <v>126</v>
      </c>
      <c r="I19" s="79">
        <f ca="1">IFERROR(IF((I29-在庫!$B$1+1)&lt;0,0,(I29-在庫!$B$1)+2),"")</f>
        <v>127</v>
      </c>
      <c r="J19" s="79">
        <f ca="1">IFERROR(IF((J29-在庫!$B$1+1)&lt;0,0,(J29-在庫!$B$1)+2),"")</f>
        <v>128</v>
      </c>
      <c r="K19" s="79">
        <f ca="1">IFERROR(IF((K29-在庫!$B$1+1)&lt;0,0,(K29-在庫!$B$1)+2),"")</f>
        <v>129</v>
      </c>
      <c r="L19" s="79">
        <f ca="1">IFERROR(IF((L29-在庫!$B$1+1)&lt;0,0,(L29-在庫!$B$1)+2),"")</f>
        <v>130</v>
      </c>
      <c r="M19" s="79">
        <f ca="1">IFERROR(IF((M29-在庫!$B$1+1)&lt;0,0,(M29-在庫!$B$1)+2),"")</f>
        <v>131</v>
      </c>
      <c r="N19" s="79">
        <f ca="1">IFERROR(IF((N29-在庫!$B$1+1)&lt;0,0,(N29-在庫!$B$1)+2),"")</f>
        <v>132</v>
      </c>
      <c r="O19" s="79">
        <f ca="1">IFERROR(IF((O29-在庫!$B$1+1)&lt;0,0,(O29-在庫!$B$1)+2),"")</f>
        <v>133</v>
      </c>
      <c r="P19" s="79">
        <f ca="1">IFERROR(IF((P29-在庫!$B$1+1)&lt;0,0,(P29-在庫!$B$1)+2),"")</f>
        <v>134</v>
      </c>
      <c r="Q19" s="79">
        <f ca="1">IFERROR(IF((Q29-在庫!$B$1+1)&lt;0,0,(Q29-在庫!$B$1)+2),"")</f>
        <v>135</v>
      </c>
      <c r="R19" s="79">
        <f ca="1">IFERROR(IF((R29-在庫!$B$1+1)&lt;0,0,(R29-在庫!$B$1)+2),"")</f>
        <v>136</v>
      </c>
      <c r="S19" s="79">
        <f ca="1">IFERROR(IF((S29-在庫!$B$1+1)&lt;0,0,(S29-在庫!$B$1)+2),"")</f>
        <v>137</v>
      </c>
      <c r="T19" s="79">
        <f ca="1">IFERROR(IF((T29-在庫!$B$1+1)&lt;0,0,(T29-在庫!$B$1)+2),"")</f>
        <v>138</v>
      </c>
      <c r="U19" s="79">
        <f ca="1">IFERROR(IF((U29-在庫!$B$1+1)&lt;0,0,(U29-在庫!$B$1)+2),"")</f>
        <v>139</v>
      </c>
      <c r="V19" s="79">
        <f ca="1">IFERROR(IF((V29-在庫!$B$1+1)&lt;0,0,(V29-在庫!$B$1)+2),"")</f>
        <v>140</v>
      </c>
      <c r="W19" s="79">
        <f ca="1">IFERROR(IF((W29-在庫!$B$1+1)&lt;0,0,(W29-在庫!$B$1)+2),"")</f>
        <v>141</v>
      </c>
      <c r="X19" s="79">
        <f ca="1">IFERROR(IF((X29-在庫!$B$1+1)&lt;0,0,(X29-在庫!$B$1)+2),"")</f>
        <v>142</v>
      </c>
      <c r="Y19" s="79">
        <f ca="1">IFERROR(IF((Y29-在庫!$B$1+1)&lt;0,0,(Y29-在庫!$B$1)+2),"")</f>
        <v>143</v>
      </c>
      <c r="Z19" s="79">
        <f ca="1">IFERROR(IF((Z29-在庫!$B$1+1)&lt;0,0,(Z29-在庫!$B$1)+2),"")</f>
        <v>144</v>
      </c>
      <c r="AA19" s="79">
        <f ca="1">IFERROR(IF((AA29-在庫!$B$1+1)&lt;0,0,(AA29-在庫!$B$1)+2),"")</f>
        <v>145</v>
      </c>
      <c r="AB19" s="79">
        <f ca="1">IFERROR(IF((AB29-在庫!$B$1+1)&lt;0,0,(AB29-在庫!$B$1)+2),"")</f>
        <v>146</v>
      </c>
      <c r="AC19" s="79">
        <f ca="1">IFERROR(IF((AC29-在庫!$B$1+1)&lt;0,0,(AC29-在庫!$B$1)+2),"")</f>
        <v>147</v>
      </c>
      <c r="AD19" s="79">
        <f ca="1">IFERROR(IF((AD29-在庫!$B$1+1)&lt;0,0,(AD29-在庫!$B$1)+2),"")</f>
        <v>148</v>
      </c>
      <c r="AE19" s="79">
        <f ca="1">IFERROR(IF((AE29-在庫!$B$1+1)&lt;0,0,(AE29-在庫!$B$1)+2),"")</f>
        <v>149</v>
      </c>
      <c r="AF19" s="79">
        <f ca="1">IFERROR(IF((AF29-在庫!$B$1+1)&lt;0,0,(AF29-在庫!$B$1)+2),"")</f>
        <v>150</v>
      </c>
      <c r="AG19" s="79">
        <f ca="1">IFERROR(IF((AG29-在庫!$B$1+1)&lt;0,0,(AG29-在庫!$B$1)+2),"")</f>
        <v>151</v>
      </c>
      <c r="AH19" s="79">
        <f ca="1">IFERROR(IF((AH29-在庫!$B$1+1)&lt;0,0,(AH29-在庫!$B$1)+2),"")</f>
        <v>152</v>
      </c>
    </row>
    <row r="20" spans="1:55" ht="17.5" customHeight="1" x14ac:dyDescent="0.2">
      <c r="B20" s="327" t="str">
        <f ca="1">RIGHT(CELL("filename",A1),LEN(CELL("filename",A1))-FIND("]",CELL("filename",A1)))</f>
        <v>2026年3月</v>
      </c>
      <c r="C20" s="180" t="s">
        <v>130</v>
      </c>
      <c r="D20" s="181">
        <f ca="1">IFERROR(INDEX(カレンダーデータ!$I$4:$K$2000,MATCH(D$29,カレンダーデータ!$H$4:$H$2000,0),MATCH($C$20,カレンダーデータ!$I$3:$K$3,0)),"No Data")</f>
        <v>0</v>
      </c>
      <c r="E20" s="181">
        <f ca="1">IFERROR(INDEX(カレンダーデータ!$I$4:$K$2000,MATCH(E$29,カレンダーデータ!$H$4:$H$2000,0),MATCH($C$20,カレンダーデータ!$I$3:$K$3,0)),"No Data")</f>
        <v>0</v>
      </c>
      <c r="F20" s="181">
        <f ca="1">IFERROR(INDEX(カレンダーデータ!$I$4:$K$2000,MATCH(F$29,カレンダーデータ!$H$4:$H$2000,0),MATCH($C$20,カレンダーデータ!$I$3:$K$3,0)),"No Data")</f>
        <v>0</v>
      </c>
      <c r="G20" s="181">
        <f ca="1">IFERROR(INDEX(カレンダーデータ!$I$4:$K$2000,MATCH(G$29,カレンダーデータ!$H$4:$H$2000,0),MATCH($C$20,カレンダーデータ!$I$3:$K$3,0)),"No Data")</f>
        <v>0</v>
      </c>
      <c r="H20" s="181">
        <f ca="1">IFERROR(INDEX(カレンダーデータ!$I$4:$K$2000,MATCH(H$29,カレンダーデータ!$H$4:$H$2000,0),MATCH($C$20,カレンダーデータ!$I$3:$K$3,0)),"No Data")</f>
        <v>0</v>
      </c>
      <c r="I20" s="181">
        <f ca="1">IFERROR(INDEX(カレンダーデータ!$I$4:$K$2000,MATCH(I$29,カレンダーデータ!$H$4:$H$2000,0),MATCH($C$20,カレンダーデータ!$I$3:$K$3,0)),"No Data")</f>
        <v>0</v>
      </c>
      <c r="J20" s="181">
        <f ca="1">IFERROR(INDEX(カレンダーデータ!$I$4:$K$2000,MATCH(J$29,カレンダーデータ!$H$4:$H$2000,0),MATCH($C$20,カレンダーデータ!$I$3:$K$3,0)),"No Data")</f>
        <v>0</v>
      </c>
      <c r="K20" s="181">
        <f ca="1">IFERROR(INDEX(カレンダーデータ!$I$4:$K$2000,MATCH(K$29,カレンダーデータ!$H$4:$H$2000,0),MATCH($C$20,カレンダーデータ!$I$3:$K$3,0)),"No Data")</f>
        <v>0</v>
      </c>
      <c r="L20" s="181">
        <f ca="1">IFERROR(INDEX(カレンダーデータ!$I$4:$K$2000,MATCH(L$29,カレンダーデータ!$H$4:$H$2000,0),MATCH($C$20,カレンダーデータ!$I$3:$K$3,0)),"No Data")</f>
        <v>0</v>
      </c>
      <c r="M20" s="181">
        <f ca="1">IFERROR(INDEX(カレンダーデータ!$I$4:$K$2000,MATCH(M$29,カレンダーデータ!$H$4:$H$2000,0),MATCH($C$20,カレンダーデータ!$I$3:$K$3,0)),"No Data")</f>
        <v>0</v>
      </c>
      <c r="N20" s="181">
        <f ca="1">IFERROR(INDEX(カレンダーデータ!$I$4:$K$2000,MATCH(N$29,カレンダーデータ!$H$4:$H$2000,0),MATCH($C$20,カレンダーデータ!$I$3:$K$3,0)),"No Data")</f>
        <v>0</v>
      </c>
      <c r="O20" s="181">
        <f ca="1">IFERROR(INDEX(カレンダーデータ!$I$4:$K$2000,MATCH(O$29,カレンダーデータ!$H$4:$H$2000,0),MATCH($C$20,カレンダーデータ!$I$3:$K$3,0)),"No Data")</f>
        <v>0</v>
      </c>
      <c r="P20" s="181">
        <f ca="1">IFERROR(INDEX(カレンダーデータ!$I$4:$K$2000,MATCH(P$29,カレンダーデータ!$H$4:$H$2000,0),MATCH($C$20,カレンダーデータ!$I$3:$K$3,0)),"No Data")</f>
        <v>0</v>
      </c>
      <c r="Q20" s="181">
        <f ca="1">IFERROR(INDEX(カレンダーデータ!$I$4:$K$2000,MATCH(Q$29,カレンダーデータ!$H$4:$H$2000,0),MATCH($C$20,カレンダーデータ!$I$3:$K$3,0)),"No Data")</f>
        <v>0</v>
      </c>
      <c r="R20" s="181">
        <f ca="1">IFERROR(INDEX(カレンダーデータ!$I$4:$K$2000,MATCH(R$29,カレンダーデータ!$H$4:$H$2000,0),MATCH($C$20,カレンダーデータ!$I$3:$K$3,0)),"No Data")</f>
        <v>0</v>
      </c>
      <c r="S20" s="181">
        <f ca="1">IFERROR(INDEX(カレンダーデータ!$I$4:$K$2000,MATCH(S$29,カレンダーデータ!$H$4:$H$2000,0),MATCH($C$20,カレンダーデータ!$I$3:$K$3,0)),"No Data")</f>
        <v>0</v>
      </c>
      <c r="T20" s="181">
        <f ca="1">IFERROR(INDEX(カレンダーデータ!$I$4:$K$2000,MATCH(T$29,カレンダーデータ!$H$4:$H$2000,0),MATCH($C$20,カレンダーデータ!$I$3:$K$3,0)),"No Data")</f>
        <v>0</v>
      </c>
      <c r="U20" s="181">
        <f ca="1">IFERROR(INDEX(カレンダーデータ!$I$4:$K$2000,MATCH(U$29,カレンダーデータ!$H$4:$H$2000,0),MATCH($C$20,カレンダーデータ!$I$3:$K$3,0)),"No Data")</f>
        <v>0</v>
      </c>
      <c r="V20" s="181">
        <f ca="1">IFERROR(INDEX(カレンダーデータ!$I$4:$K$2000,MATCH(V$29,カレンダーデータ!$H$4:$H$2000,0),MATCH($C$20,カレンダーデータ!$I$3:$K$3,0)),"No Data")</f>
        <v>0</v>
      </c>
      <c r="W20" s="181">
        <f ca="1">IFERROR(INDEX(カレンダーデータ!$I$4:$K$2000,MATCH(W$29,カレンダーデータ!$H$4:$H$2000,0),MATCH($C$20,カレンダーデータ!$I$3:$K$3,0)),"No Data")</f>
        <v>0</v>
      </c>
      <c r="X20" s="181">
        <f ca="1">IFERROR(INDEX(カレンダーデータ!$I$4:$K$2000,MATCH(X$29,カレンダーデータ!$H$4:$H$2000,0),MATCH($C$20,カレンダーデータ!$I$3:$K$3,0)),"No Data")</f>
        <v>0</v>
      </c>
      <c r="Y20" s="181">
        <f ca="1">IFERROR(INDEX(カレンダーデータ!$I$4:$K$2000,MATCH(Y$29,カレンダーデータ!$H$4:$H$2000,0),MATCH($C$20,カレンダーデータ!$I$3:$K$3,0)),"No Data")</f>
        <v>0</v>
      </c>
      <c r="Z20" s="181">
        <f ca="1">IFERROR(INDEX(カレンダーデータ!$I$4:$K$2000,MATCH(Z$29,カレンダーデータ!$H$4:$H$2000,0),MATCH($C$20,カレンダーデータ!$I$3:$K$3,0)),"No Data")</f>
        <v>0</v>
      </c>
      <c r="AA20" s="181">
        <f ca="1">IFERROR(INDEX(カレンダーデータ!$I$4:$K$2000,MATCH(AA$29,カレンダーデータ!$H$4:$H$2000,0),MATCH($C$20,カレンダーデータ!$I$3:$K$3,0)),"No Data")</f>
        <v>0</v>
      </c>
      <c r="AB20" s="181">
        <f ca="1">IFERROR(INDEX(カレンダーデータ!$I$4:$K$2000,MATCH(AB$29,カレンダーデータ!$H$4:$H$2000,0),MATCH($C$20,カレンダーデータ!$I$3:$K$3,0)),"No Data")</f>
        <v>0</v>
      </c>
      <c r="AC20" s="181">
        <f ca="1">IFERROR(INDEX(カレンダーデータ!$I$4:$K$2000,MATCH(AC$29,カレンダーデータ!$H$4:$H$2000,0),MATCH($C$20,カレンダーデータ!$I$3:$K$3,0)),"No Data")</f>
        <v>0</v>
      </c>
      <c r="AD20" s="181">
        <f ca="1">IFERROR(INDEX(カレンダーデータ!$I$4:$K$2000,MATCH(AD$29,カレンダーデータ!$H$4:$H$2000,0),MATCH($C$20,カレンダーデータ!$I$3:$K$3,0)),"No Data")</f>
        <v>0</v>
      </c>
      <c r="AE20" s="181">
        <f ca="1">IFERROR(INDEX(カレンダーデータ!$I$4:$K$2000,MATCH(AE$29,カレンダーデータ!$H$4:$H$2000,0),MATCH($C$20,カレンダーデータ!$I$3:$K$3,0)),"No Data")</f>
        <v>0</v>
      </c>
      <c r="AF20" s="181">
        <f ca="1">IFERROR(INDEX(カレンダーデータ!$I$4:$K$2000,MATCH(AF$29,カレンダーデータ!$H$4:$H$2000,0),MATCH($C$20,カレンダーデータ!$I$3:$K$3,0)),"No Data")</f>
        <v>0</v>
      </c>
      <c r="AG20" s="181">
        <f ca="1">IFERROR(INDEX(カレンダーデータ!$I$4:$K$2000,MATCH(AG$29,カレンダーデータ!$H$4:$H$2000,0),MATCH($C$20,カレンダーデータ!$I$3:$K$3,0)),"No Data")</f>
        <v>0</v>
      </c>
      <c r="AH20" s="181">
        <f ca="1">IFERROR(INDEX(カレンダーデータ!$I$4:$K$2000,MATCH(AH$29,カレンダーデータ!$H$4:$H$2000,0),MATCH($C$20,カレンダーデータ!$I$3:$K$3,0)),"No Data")</f>
        <v>0</v>
      </c>
      <c r="AI20" s="9"/>
      <c r="AJ20" s="9"/>
      <c r="AK20" s="9"/>
    </row>
    <row r="21" spans="1:55" ht="17.5" customHeight="1" x14ac:dyDescent="0.2">
      <c r="B21" s="327"/>
      <c r="C21" s="180" t="s">
        <v>110</v>
      </c>
      <c r="D21" s="182" t="str">
        <f ca="1">IFERROR(INDEX(カレンダーデータ!$I$4:$K$2000,MATCH(D$29,カレンダーデータ!$H$4:$H$2000,0),MATCH($C$21,カレンダーデータ!$I$3:$K$3,0)),"No Data")</f>
        <v>No Data</v>
      </c>
      <c r="E21" s="182" t="str">
        <f ca="1">IFERROR(INDEX(カレンダーデータ!$I$4:$K$2000,MATCH(E$29,カレンダーデータ!$H$4:$H$2000,0),MATCH($C$21,カレンダーデータ!$I$3:$K$3,0)),"No Data")</f>
        <v>No Data</v>
      </c>
      <c r="F21" s="182" t="str">
        <f ca="1">IFERROR(INDEX(カレンダーデータ!$I$4:$K$2000,MATCH(F$29,カレンダーデータ!$H$4:$H$2000,0),MATCH($C$21,カレンダーデータ!$I$3:$K$3,0)),"No Data")</f>
        <v>No Data</v>
      </c>
      <c r="G21" s="182" t="str">
        <f ca="1">IFERROR(INDEX(カレンダーデータ!$I$4:$K$2000,MATCH(G$29,カレンダーデータ!$H$4:$H$2000,0),MATCH($C$21,カレンダーデータ!$I$3:$K$3,0)),"No Data")</f>
        <v>No Data</v>
      </c>
      <c r="H21" s="182" t="str">
        <f ca="1">IFERROR(INDEX(カレンダーデータ!$I$4:$K$2000,MATCH(H$29,カレンダーデータ!$H$4:$H$2000,0),MATCH($C$21,カレンダーデータ!$I$3:$K$3,0)),"No Data")</f>
        <v>No Data</v>
      </c>
      <c r="I21" s="182" t="str">
        <f ca="1">IFERROR(INDEX(カレンダーデータ!$I$4:$K$2000,MATCH(I$29,カレンダーデータ!$H$4:$H$2000,0),MATCH($C$21,カレンダーデータ!$I$3:$K$3,0)),"No Data")</f>
        <v>No Data</v>
      </c>
      <c r="J21" s="182" t="str">
        <f ca="1">IFERROR(INDEX(カレンダーデータ!$I$4:$K$2000,MATCH(J$29,カレンダーデータ!$H$4:$H$2000,0),MATCH($C$21,カレンダーデータ!$I$3:$K$3,0)),"No Data")</f>
        <v>No Data</v>
      </c>
      <c r="K21" s="182" t="str">
        <f ca="1">IFERROR(INDEX(カレンダーデータ!$I$4:$K$2000,MATCH(K$29,カレンダーデータ!$H$4:$H$2000,0),MATCH($C$21,カレンダーデータ!$I$3:$K$3,0)),"No Data")</f>
        <v>No Data</v>
      </c>
      <c r="L21" s="182" t="str">
        <f ca="1">IFERROR(INDEX(カレンダーデータ!$I$4:$K$2000,MATCH(L$29,カレンダーデータ!$H$4:$H$2000,0),MATCH($C$21,カレンダーデータ!$I$3:$K$3,0)),"No Data")</f>
        <v>No Data</v>
      </c>
      <c r="M21" s="182" t="str">
        <f ca="1">IFERROR(INDEX(カレンダーデータ!$I$4:$K$2000,MATCH(M$29,カレンダーデータ!$H$4:$H$2000,0),MATCH($C$21,カレンダーデータ!$I$3:$K$3,0)),"No Data")</f>
        <v>No Data</v>
      </c>
      <c r="N21" s="182" t="str">
        <f ca="1">IFERROR(INDEX(カレンダーデータ!$I$4:$K$2000,MATCH(N$29,カレンダーデータ!$H$4:$H$2000,0),MATCH($C$21,カレンダーデータ!$I$3:$K$3,0)),"No Data")</f>
        <v>No Data</v>
      </c>
      <c r="O21" s="182" t="str">
        <f ca="1">IFERROR(INDEX(カレンダーデータ!$I$4:$K$2000,MATCH(O$29,カレンダーデータ!$H$4:$H$2000,0),MATCH($C$21,カレンダーデータ!$I$3:$K$3,0)),"No Data")</f>
        <v>No Data</v>
      </c>
      <c r="P21" s="182" t="str">
        <f ca="1">IFERROR(INDEX(カレンダーデータ!$I$4:$K$2000,MATCH(P$29,カレンダーデータ!$H$4:$H$2000,0),MATCH($C$21,カレンダーデータ!$I$3:$K$3,0)),"No Data")</f>
        <v>No Data</v>
      </c>
      <c r="Q21" s="182" t="str">
        <f ca="1">IFERROR(INDEX(カレンダーデータ!$I$4:$K$2000,MATCH(Q$29,カレンダーデータ!$H$4:$H$2000,0),MATCH($C$21,カレンダーデータ!$I$3:$K$3,0)),"No Data")</f>
        <v>No Data</v>
      </c>
      <c r="R21" s="182" t="str">
        <f ca="1">IFERROR(INDEX(カレンダーデータ!$I$4:$K$2000,MATCH(R$29,カレンダーデータ!$H$4:$H$2000,0),MATCH($C$21,カレンダーデータ!$I$3:$K$3,0)),"No Data")</f>
        <v>No Data</v>
      </c>
      <c r="S21" s="182" t="str">
        <f ca="1">IFERROR(INDEX(カレンダーデータ!$I$4:$K$2000,MATCH(S$29,カレンダーデータ!$H$4:$H$2000,0),MATCH($C$21,カレンダーデータ!$I$3:$K$3,0)),"No Data")</f>
        <v>No Data</v>
      </c>
      <c r="T21" s="182" t="str">
        <f ca="1">IFERROR(INDEX(カレンダーデータ!$I$4:$K$2000,MATCH(T$29,カレンダーデータ!$H$4:$H$2000,0),MATCH($C$21,カレンダーデータ!$I$3:$K$3,0)),"No Data")</f>
        <v>No Data</v>
      </c>
      <c r="U21" s="182" t="str">
        <f ca="1">IFERROR(INDEX(カレンダーデータ!$I$4:$K$2000,MATCH(U$29,カレンダーデータ!$H$4:$H$2000,0),MATCH($C$21,カレンダーデータ!$I$3:$K$3,0)),"No Data")</f>
        <v>No Data</v>
      </c>
      <c r="V21" s="182" t="str">
        <f ca="1">IFERROR(INDEX(カレンダーデータ!$I$4:$K$2000,MATCH(V$29,カレンダーデータ!$H$4:$H$2000,0),MATCH($C$21,カレンダーデータ!$I$3:$K$3,0)),"No Data")</f>
        <v>No Data</v>
      </c>
      <c r="W21" s="182" t="str">
        <f ca="1">IFERROR(INDEX(カレンダーデータ!$I$4:$K$2000,MATCH(W$29,カレンダーデータ!$H$4:$H$2000,0),MATCH($C$21,カレンダーデータ!$I$3:$K$3,0)),"No Data")</f>
        <v>No Data</v>
      </c>
      <c r="X21" s="182" t="str">
        <f ca="1">IFERROR(INDEX(カレンダーデータ!$I$4:$K$2000,MATCH(X$29,カレンダーデータ!$H$4:$H$2000,0),MATCH($C$21,カレンダーデータ!$I$3:$K$3,0)),"No Data")</f>
        <v>No Data</v>
      </c>
      <c r="Y21" s="182" t="str">
        <f ca="1">IFERROR(INDEX(カレンダーデータ!$I$4:$K$2000,MATCH(Y$29,カレンダーデータ!$H$4:$H$2000,0),MATCH($C$21,カレンダーデータ!$I$3:$K$3,0)),"No Data")</f>
        <v>No Data</v>
      </c>
      <c r="Z21" s="182" t="str">
        <f ca="1">IFERROR(INDEX(カレンダーデータ!$I$4:$K$2000,MATCH(Z$29,カレンダーデータ!$H$4:$H$2000,0),MATCH($C$21,カレンダーデータ!$I$3:$K$3,0)),"No Data")</f>
        <v>No Data</v>
      </c>
      <c r="AA21" s="182" t="str">
        <f ca="1">IFERROR(INDEX(カレンダーデータ!$I$4:$K$2000,MATCH(AA$29,カレンダーデータ!$H$4:$H$2000,0),MATCH($C$21,カレンダーデータ!$I$3:$K$3,0)),"No Data")</f>
        <v>No Data</v>
      </c>
      <c r="AB21" s="182" t="str">
        <f ca="1">IFERROR(INDEX(カレンダーデータ!$I$4:$K$2000,MATCH(AB$29,カレンダーデータ!$H$4:$H$2000,0),MATCH($C$21,カレンダーデータ!$I$3:$K$3,0)),"No Data")</f>
        <v>No Data</v>
      </c>
      <c r="AC21" s="182" t="str">
        <f ca="1">IFERROR(INDEX(カレンダーデータ!$I$4:$K$2000,MATCH(AC$29,カレンダーデータ!$H$4:$H$2000,0),MATCH($C$21,カレンダーデータ!$I$3:$K$3,0)),"No Data")</f>
        <v>No Data</v>
      </c>
      <c r="AD21" s="182" t="str">
        <f ca="1">IFERROR(INDEX(カレンダーデータ!$I$4:$K$2000,MATCH(AD$29,カレンダーデータ!$H$4:$H$2000,0),MATCH($C$21,カレンダーデータ!$I$3:$K$3,0)),"No Data")</f>
        <v>No Data</v>
      </c>
      <c r="AE21" s="182" t="str">
        <f ca="1">IFERROR(INDEX(カレンダーデータ!$I$4:$K$2000,MATCH(AE$29,カレンダーデータ!$H$4:$H$2000,0),MATCH($C$21,カレンダーデータ!$I$3:$K$3,0)),"No Data")</f>
        <v>No Data</v>
      </c>
      <c r="AF21" s="182" t="str">
        <f ca="1">IFERROR(INDEX(カレンダーデータ!$I$4:$K$2000,MATCH(AF$29,カレンダーデータ!$H$4:$H$2000,0),MATCH($C$21,カレンダーデータ!$I$3:$K$3,0)),"No Data")</f>
        <v>No Data</v>
      </c>
      <c r="AG21" s="182" t="str">
        <f ca="1">IFERROR(INDEX(カレンダーデータ!$I$4:$K$2000,MATCH(AG$29,カレンダーデータ!$H$4:$H$2000,0),MATCH($C$21,カレンダーデータ!$I$3:$K$3,0)),"No Data")</f>
        <v>No Data</v>
      </c>
      <c r="AH21" s="182" t="str">
        <f ca="1">IFERROR(INDEX(カレンダーデータ!$I$4:$K$2000,MATCH(AH$29,カレンダーデータ!$H$4:$H$2000,0),MATCH($C$21,カレンダーデータ!$I$3:$K$3,0)),"No Data")</f>
        <v>No Data</v>
      </c>
      <c r="AI21" s="9"/>
      <c r="AJ21" s="9"/>
      <c r="AK21" s="9"/>
    </row>
    <row r="22" spans="1:55" ht="17.5" customHeight="1" x14ac:dyDescent="0.2">
      <c r="B22" s="327"/>
      <c r="C22" s="180" t="s">
        <v>105</v>
      </c>
      <c r="D22" s="5" t="str">
        <f ca="1">IFERROR(INDEX(カレンダーデータ!$C$4:$C$2000,MATCH(D$29,カレンダーデータ!$B$4:$B$2000,0),MATCH($C$22,カレンダーデータ!$C$3,0)),"")</f>
        <v/>
      </c>
      <c r="E22" s="5" t="str">
        <f ca="1">IFERROR(INDEX(カレンダーデータ!$C$4:$C$2000,MATCH(E$29,カレンダーデータ!$B$4:$B$2000,0),MATCH($C$22,カレンダーデータ!$C$3,0)),"")</f>
        <v/>
      </c>
      <c r="F22" s="5" t="str">
        <f ca="1">IFERROR(INDEX(カレンダーデータ!$C$4:$C$2000,MATCH(F$29,カレンダーデータ!$B$4:$B$2000,0),MATCH($C$22,カレンダーデータ!$C$3,0)),"")</f>
        <v/>
      </c>
      <c r="G22" s="5" t="str">
        <f ca="1">IFERROR(INDEX(カレンダーデータ!$C$4:$C$2000,MATCH(G$29,カレンダーデータ!$B$4:$B$2000,0),MATCH($C$22,カレンダーデータ!$C$3,0)),"")</f>
        <v/>
      </c>
      <c r="H22" s="5" t="str">
        <f ca="1">IFERROR(INDEX(カレンダーデータ!$C$4:$C$2000,MATCH(H$29,カレンダーデータ!$B$4:$B$2000,0),MATCH($C$22,カレンダーデータ!$C$3,0)),"")</f>
        <v/>
      </c>
      <c r="I22" s="5" t="str">
        <f ca="1">IFERROR(INDEX(カレンダーデータ!$C$4:$C$2000,MATCH(I$29,カレンダーデータ!$B$4:$B$2000,0),MATCH($C$22,カレンダーデータ!$C$3,0)),"")</f>
        <v/>
      </c>
      <c r="J22" s="5" t="str">
        <f ca="1">IFERROR(INDEX(カレンダーデータ!$C$4:$C$2000,MATCH(J$29,カレンダーデータ!$B$4:$B$2000,0),MATCH($C$22,カレンダーデータ!$C$3,0)),"")</f>
        <v/>
      </c>
      <c r="K22" s="5" t="str">
        <f ca="1">IFERROR(INDEX(カレンダーデータ!$C$4:$C$2000,MATCH(K$29,カレンダーデータ!$B$4:$B$2000,0),MATCH($C$22,カレンダーデータ!$C$3,0)),"")</f>
        <v/>
      </c>
      <c r="L22" s="5" t="str">
        <f ca="1">IFERROR(INDEX(カレンダーデータ!$C$4:$C$2000,MATCH(L$29,カレンダーデータ!$B$4:$B$2000,0),MATCH($C$22,カレンダーデータ!$C$3,0)),"")</f>
        <v/>
      </c>
      <c r="M22" s="5" t="str">
        <f ca="1">IFERROR(INDEX(カレンダーデータ!$C$4:$C$2000,MATCH(M$29,カレンダーデータ!$B$4:$B$2000,0),MATCH($C$22,カレンダーデータ!$C$3,0)),"")</f>
        <v/>
      </c>
      <c r="N22" s="5" t="str">
        <f ca="1">IFERROR(INDEX(カレンダーデータ!$C$4:$C$2000,MATCH(N$29,カレンダーデータ!$B$4:$B$2000,0),MATCH($C$22,カレンダーデータ!$C$3,0)),"")</f>
        <v/>
      </c>
      <c r="O22" s="5" t="str">
        <f ca="1">IFERROR(INDEX(カレンダーデータ!$C$4:$C$2000,MATCH(O$29,カレンダーデータ!$B$4:$B$2000,0),MATCH($C$22,カレンダーデータ!$C$3,0)),"")</f>
        <v/>
      </c>
      <c r="P22" s="5" t="str">
        <f ca="1">IFERROR(INDEX(カレンダーデータ!$C$4:$C$2000,MATCH(P$29,カレンダーデータ!$B$4:$B$2000,0),MATCH($C$22,カレンダーデータ!$C$3,0)),"")</f>
        <v/>
      </c>
      <c r="Q22" s="5" t="str">
        <f ca="1">IFERROR(INDEX(カレンダーデータ!$C$4:$C$2000,MATCH(Q$29,カレンダーデータ!$B$4:$B$2000,0),MATCH($C$22,カレンダーデータ!$C$3,0)),"")</f>
        <v/>
      </c>
      <c r="R22" s="5" t="str">
        <f ca="1">IFERROR(INDEX(カレンダーデータ!$C$4:$C$2000,MATCH(R$29,カレンダーデータ!$B$4:$B$2000,0),MATCH($C$22,カレンダーデータ!$C$3,0)),"")</f>
        <v/>
      </c>
      <c r="S22" s="5" t="str">
        <f ca="1">IFERROR(INDEX(カレンダーデータ!$C$4:$C$2000,MATCH(S$29,カレンダーデータ!$B$4:$B$2000,0),MATCH($C$22,カレンダーデータ!$C$3,0)),"")</f>
        <v/>
      </c>
      <c r="T22" s="5" t="str">
        <f ca="1">IFERROR(INDEX(カレンダーデータ!$C$4:$C$2000,MATCH(T$29,カレンダーデータ!$B$4:$B$2000,0),MATCH($C$22,カレンダーデータ!$C$3,0)),"")</f>
        <v/>
      </c>
      <c r="U22" s="5" t="str">
        <f ca="1">IFERROR(INDEX(カレンダーデータ!$C$4:$C$2000,MATCH(U$29,カレンダーデータ!$B$4:$B$2000,0),MATCH($C$22,カレンダーデータ!$C$3,0)),"")</f>
        <v/>
      </c>
      <c r="V22" s="5" t="str">
        <f ca="1">IFERROR(INDEX(カレンダーデータ!$C$4:$C$2000,MATCH(V$29,カレンダーデータ!$B$4:$B$2000,0),MATCH($C$22,カレンダーデータ!$C$3,0)),"")</f>
        <v/>
      </c>
      <c r="W22" s="5" t="str">
        <f ca="1">IFERROR(INDEX(カレンダーデータ!$C$4:$C$2000,MATCH(W$29,カレンダーデータ!$B$4:$B$2000,0),MATCH($C$22,カレンダーデータ!$C$3,0)),"")</f>
        <v>春分の日</v>
      </c>
      <c r="X22" s="5" t="str">
        <f ca="1">IFERROR(INDEX(カレンダーデータ!$C$4:$C$2000,MATCH(X$29,カレンダーデータ!$B$4:$B$2000,0),MATCH($C$22,カレンダーデータ!$C$3,0)),"")</f>
        <v/>
      </c>
      <c r="Y22" s="5" t="str">
        <f ca="1">IFERROR(INDEX(カレンダーデータ!$C$4:$C$2000,MATCH(Y$29,カレンダーデータ!$B$4:$B$2000,0),MATCH($C$22,カレンダーデータ!$C$3,0)),"")</f>
        <v/>
      </c>
      <c r="Z22" s="5" t="str">
        <f ca="1">IFERROR(INDEX(カレンダーデータ!$C$4:$C$2000,MATCH(Z$29,カレンダーデータ!$B$4:$B$2000,0),MATCH($C$22,カレンダーデータ!$C$3,0)),"")</f>
        <v/>
      </c>
      <c r="AA22" s="5" t="str">
        <f ca="1">IFERROR(INDEX(カレンダーデータ!$C$4:$C$2000,MATCH(AA$29,カレンダーデータ!$B$4:$B$2000,0),MATCH($C$22,カレンダーデータ!$C$3,0)),"")</f>
        <v/>
      </c>
      <c r="AB22" s="5" t="str">
        <f ca="1">IFERROR(INDEX(カレンダーデータ!$C$4:$C$2000,MATCH(AB$29,カレンダーデータ!$B$4:$B$2000,0),MATCH($C$22,カレンダーデータ!$C$3,0)),"")</f>
        <v/>
      </c>
      <c r="AC22" s="5" t="str">
        <f ca="1">IFERROR(INDEX(カレンダーデータ!$C$4:$C$2000,MATCH(AC$29,カレンダーデータ!$B$4:$B$2000,0),MATCH($C$22,カレンダーデータ!$C$3,0)),"")</f>
        <v/>
      </c>
      <c r="AD22" s="5" t="str">
        <f ca="1">IFERROR(INDEX(カレンダーデータ!$C$4:$C$2000,MATCH(AD$29,カレンダーデータ!$B$4:$B$2000,0),MATCH($C$22,カレンダーデータ!$C$3,0)),"")</f>
        <v/>
      </c>
      <c r="AE22" s="5" t="str">
        <f ca="1">IFERROR(INDEX(カレンダーデータ!$C$4:$C$2000,MATCH(AE$29,カレンダーデータ!$B$4:$B$2000,0),MATCH($C$22,カレンダーデータ!$C$3,0)),"")</f>
        <v/>
      </c>
      <c r="AF22" s="5" t="str">
        <f ca="1">IFERROR(INDEX(カレンダーデータ!$C$4:$C$2000,MATCH(AF$29,カレンダーデータ!$B$4:$B$2000,0),MATCH($C$22,カレンダーデータ!$C$3,0)),"")</f>
        <v/>
      </c>
      <c r="AG22" s="5" t="str">
        <f ca="1">IFERROR(INDEX(カレンダーデータ!$C$4:$C$2000,MATCH(AG$29,カレンダーデータ!$B$4:$B$2000,0),MATCH($C$22,カレンダーデータ!$C$3,0)),"")</f>
        <v/>
      </c>
      <c r="AH22" s="5" t="str">
        <f ca="1">IFERROR(INDEX(カレンダーデータ!$C$4:$C$2000,MATCH(AH$29,カレンダーデータ!$B$4:$B$2000,0),MATCH($C$22,カレンダーデータ!$C$3,0)),"")</f>
        <v/>
      </c>
      <c r="AI22" s="9"/>
      <c r="AJ22" s="9"/>
      <c r="AK22" s="9"/>
    </row>
    <row r="23" spans="1:55" ht="17.5" customHeight="1" x14ac:dyDescent="0.2">
      <c r="B23" s="327"/>
      <c r="C23" s="180" t="s">
        <v>106</v>
      </c>
      <c r="D23" s="5" t="str">
        <f ca="1">IFERROR(INDEX(カレンダーデータ!$F$4:$F$2000,MATCH(D$29,カレンダーデータ!$E$4:$E$2000,0),MATCH($C$23,カレンダーデータ!$F$3,0)),"")</f>
        <v>祝日</v>
      </c>
      <c r="E23" s="5" t="str">
        <f ca="1">IFERROR(INDEX(カレンダーデータ!$F$4:$F$2000,MATCH(E$29,カレンダーデータ!$E$4:$E$2000,0),MATCH($C$23,カレンダーデータ!$F$3,0)),"")</f>
        <v>祝日</v>
      </c>
      <c r="F23" s="5" t="str">
        <f ca="1">IFERROR(INDEX(カレンダーデータ!$F$4:$F$2000,MATCH(F$29,カレンダーデータ!$E$4:$E$2000,0),MATCH($C$23,カレンダーデータ!$F$3,0)),"")</f>
        <v/>
      </c>
      <c r="G23" s="5" t="str">
        <f ca="1">IFERROR(INDEX(カレンダーデータ!$F$4:$F$2000,MATCH(G$29,カレンダーデータ!$E$4:$E$2000,0),MATCH($C$23,カレンダーデータ!$F$3,0)),"")</f>
        <v/>
      </c>
      <c r="H23" s="5" t="str">
        <f ca="1">IFERROR(INDEX(カレンダーデータ!$F$4:$F$2000,MATCH(H$29,カレンダーデータ!$E$4:$E$2000,0),MATCH($C$23,カレンダーデータ!$F$3,0)),"")</f>
        <v/>
      </c>
      <c r="I23" s="5" t="str">
        <f ca="1">IFERROR(INDEX(カレンダーデータ!$F$4:$F$2000,MATCH(I$29,カレンダーデータ!$E$4:$E$2000,0),MATCH($C$23,カレンダーデータ!$F$3,0)),"")</f>
        <v/>
      </c>
      <c r="J23" s="5" t="str">
        <f ca="1">IFERROR(INDEX(カレンダーデータ!$F$4:$F$2000,MATCH(J$29,カレンダーデータ!$E$4:$E$2000,0),MATCH($C$23,カレンダーデータ!$F$3,0)),"")</f>
        <v/>
      </c>
      <c r="K23" s="5" t="str">
        <f ca="1">IFERROR(INDEX(カレンダーデータ!$F$4:$F$2000,MATCH(K$29,カレンダーデータ!$E$4:$E$2000,0),MATCH($C$23,カレンダーデータ!$F$3,0)),"")</f>
        <v/>
      </c>
      <c r="L23" s="5" t="str">
        <f ca="1">IFERROR(INDEX(カレンダーデータ!$F$4:$F$2000,MATCH(L$29,カレンダーデータ!$E$4:$E$2000,0),MATCH($C$23,カレンダーデータ!$F$3,0)),"")</f>
        <v/>
      </c>
      <c r="M23" s="5" t="str">
        <f ca="1">IFERROR(INDEX(カレンダーデータ!$F$4:$F$2000,MATCH(M$29,カレンダーデータ!$E$4:$E$2000,0),MATCH($C$23,カレンダーデータ!$F$3,0)),"")</f>
        <v/>
      </c>
      <c r="N23" s="5" t="str">
        <f ca="1">IFERROR(INDEX(カレンダーデータ!$F$4:$F$2000,MATCH(N$29,カレンダーデータ!$E$4:$E$2000,0),MATCH($C$23,カレンダーデータ!$F$3,0)),"")</f>
        <v/>
      </c>
      <c r="O23" s="5" t="str">
        <f ca="1">IFERROR(INDEX(カレンダーデータ!$F$4:$F$2000,MATCH(O$29,カレンダーデータ!$E$4:$E$2000,0),MATCH($C$23,カレンダーデータ!$F$3,0)),"")</f>
        <v/>
      </c>
      <c r="P23" s="5" t="str">
        <f ca="1">IFERROR(INDEX(カレンダーデータ!$F$4:$F$2000,MATCH(P$29,カレンダーデータ!$E$4:$E$2000,0),MATCH($C$23,カレンダーデータ!$F$3,0)),"")</f>
        <v/>
      </c>
      <c r="Q23" s="5" t="str">
        <f ca="1">IFERROR(INDEX(カレンダーデータ!$F$4:$F$2000,MATCH(Q$29,カレンダーデータ!$E$4:$E$2000,0),MATCH($C$23,カレンダーデータ!$F$3,0)),"")</f>
        <v/>
      </c>
      <c r="R23" s="5" t="str">
        <f ca="1">IFERROR(INDEX(カレンダーデータ!$F$4:$F$2000,MATCH(R$29,カレンダーデータ!$E$4:$E$2000,0),MATCH($C$23,カレンダーデータ!$F$3,0)),"")</f>
        <v/>
      </c>
      <c r="S23" s="5" t="str">
        <f ca="1">IFERROR(INDEX(カレンダーデータ!$F$4:$F$2000,MATCH(S$29,カレンダーデータ!$E$4:$E$2000,0),MATCH($C$23,カレンダーデータ!$F$3,0)),"")</f>
        <v/>
      </c>
      <c r="T23" s="5" t="str">
        <f ca="1">IFERROR(INDEX(カレンダーデータ!$F$4:$F$2000,MATCH(T$29,カレンダーデータ!$E$4:$E$2000,0),MATCH($C$23,カレンダーデータ!$F$3,0)),"")</f>
        <v/>
      </c>
      <c r="U23" s="5" t="str">
        <f ca="1">IFERROR(INDEX(カレンダーデータ!$F$4:$F$2000,MATCH(U$29,カレンダーデータ!$E$4:$E$2000,0),MATCH($C$23,カレンダーデータ!$F$3,0)),"")</f>
        <v/>
      </c>
      <c r="V23" s="5" t="str">
        <f ca="1">IFERROR(INDEX(カレンダーデータ!$F$4:$F$2000,MATCH(V$29,カレンダーデータ!$E$4:$E$2000,0),MATCH($C$23,カレンダーデータ!$F$3,0)),"")</f>
        <v/>
      </c>
      <c r="W23" s="5" t="str">
        <f ca="1">IFERROR(INDEX(カレンダーデータ!$F$4:$F$2000,MATCH(W$29,カレンダーデータ!$E$4:$E$2000,0),MATCH($C$23,カレンダーデータ!$F$3,0)),"")</f>
        <v/>
      </c>
      <c r="X23" s="5" t="str">
        <f ca="1">IFERROR(INDEX(カレンダーデータ!$F$4:$F$2000,MATCH(X$29,カレンダーデータ!$E$4:$E$2000,0),MATCH($C$23,カレンダーデータ!$F$3,0)),"")</f>
        <v/>
      </c>
      <c r="Y23" s="5" t="str">
        <f ca="1">IFERROR(INDEX(カレンダーデータ!$F$4:$F$2000,MATCH(Y$29,カレンダーデータ!$E$4:$E$2000,0),MATCH($C$23,カレンダーデータ!$F$3,0)),"")</f>
        <v/>
      </c>
      <c r="Z23" s="5" t="str">
        <f ca="1">IFERROR(INDEX(カレンダーデータ!$F$4:$F$2000,MATCH(Z$29,カレンダーデータ!$E$4:$E$2000,0),MATCH($C$23,カレンダーデータ!$F$3,0)),"")</f>
        <v/>
      </c>
      <c r="AA23" s="5" t="str">
        <f ca="1">IFERROR(INDEX(カレンダーデータ!$F$4:$F$2000,MATCH(AA$29,カレンダーデータ!$E$4:$E$2000,0),MATCH($C$23,カレンダーデータ!$F$3,0)),"")</f>
        <v/>
      </c>
      <c r="AB23" s="5" t="str">
        <f ca="1">IFERROR(INDEX(カレンダーデータ!$F$4:$F$2000,MATCH(AB$29,カレンダーデータ!$E$4:$E$2000,0),MATCH($C$23,カレンダーデータ!$F$3,0)),"")</f>
        <v/>
      </c>
      <c r="AC23" s="5" t="str">
        <f ca="1">IFERROR(INDEX(カレンダーデータ!$F$4:$F$2000,MATCH(AC$29,カレンダーデータ!$E$4:$E$2000,0),MATCH($C$23,カレンダーデータ!$F$3,0)),"")</f>
        <v/>
      </c>
      <c r="AD23" s="5" t="str">
        <f ca="1">IFERROR(INDEX(カレンダーデータ!$F$4:$F$2000,MATCH(AD$29,カレンダーデータ!$E$4:$E$2000,0),MATCH($C$23,カレンダーデータ!$F$3,0)),"")</f>
        <v/>
      </c>
      <c r="AE23" s="5" t="str">
        <f ca="1">IFERROR(INDEX(カレンダーデータ!$F$4:$F$2000,MATCH(AE$29,カレンダーデータ!$E$4:$E$2000,0),MATCH($C$23,カレンダーデータ!$F$3,0)),"")</f>
        <v/>
      </c>
      <c r="AF23" s="5" t="str">
        <f ca="1">IFERROR(INDEX(カレンダーデータ!$F$4:$F$2000,MATCH(AF$29,カレンダーデータ!$E$4:$E$2000,0),MATCH($C$23,カレンダーデータ!$F$3,0)),"")</f>
        <v/>
      </c>
      <c r="AG23" s="5" t="str">
        <f ca="1">IFERROR(INDEX(カレンダーデータ!$F$4:$F$2000,MATCH(AG$29,カレンダーデータ!$E$4:$E$2000,0),MATCH($C$23,カレンダーデータ!$F$3,0)),"")</f>
        <v/>
      </c>
      <c r="AH23" s="5" t="str">
        <f ca="1">IFERROR(INDEX(カレンダーデータ!$F$4:$F$2000,MATCH(AH$29,カレンダーデータ!$E$4:$E$2000,0),MATCH($C$23,カレンダーデータ!$F$3,0)),"")</f>
        <v/>
      </c>
      <c r="AI23" s="9"/>
      <c r="AJ23" s="9"/>
      <c r="AK23" s="9"/>
    </row>
    <row r="24" spans="1:55" ht="17.5" customHeight="1" outlineLevel="1" x14ac:dyDescent="0.2">
      <c r="B24" s="327"/>
      <c r="C24" s="180" t="s">
        <v>175</v>
      </c>
      <c r="D24" s="5" t="str">
        <f ca="1">IFERROR(IF(ISBLANK(INDEX(カレンダーデータ!$N$4:$R$2000,MATCH(D$29,カレンダーデータ!$M$4:$M$2000,0),MATCH($C24,カレンダーデータ!$N$3:$R$3,0))),"",INDEX(カレンダーデータ!$N$4:$R$2000,MATCH(D$29,カレンダーデータ!$M$4:$M$2000,0),MATCH($C24,カレンダーデータ!$N$3:$R$3,0))),"")</f>
        <v/>
      </c>
      <c r="E24" s="5" t="str">
        <f ca="1">IFERROR(IF(ISBLANK(INDEX(カレンダーデータ!$N$4:$R$2000,MATCH(E$29,カレンダーデータ!$M$4:$M$2000,0),MATCH($C24,カレンダーデータ!$N$3:$R$3,0))),"",INDEX(カレンダーデータ!$N$4:$R$2000,MATCH(E$29,カレンダーデータ!$M$4:$M$2000,0),MATCH($C24,カレンダーデータ!$N$3:$R$3,0))),"")</f>
        <v/>
      </c>
      <c r="F24" s="5" t="str">
        <f ca="1">IFERROR(IF(ISBLANK(INDEX(カレンダーデータ!$N$4:$R$2000,MATCH(F$29,カレンダーデータ!$M$4:$M$2000,0),MATCH($C24,カレンダーデータ!$N$3:$R$3,0))),"",INDEX(カレンダーデータ!$N$4:$R$2000,MATCH(F$29,カレンダーデータ!$M$4:$M$2000,0),MATCH($C24,カレンダーデータ!$N$3:$R$3,0))),"")</f>
        <v/>
      </c>
      <c r="G24" s="5" t="str">
        <f ca="1">IFERROR(IF(ISBLANK(INDEX(カレンダーデータ!$N$4:$R$2000,MATCH(G$29,カレンダーデータ!$M$4:$M$2000,0),MATCH($C24,カレンダーデータ!$N$3:$R$3,0))),"",INDEX(カレンダーデータ!$N$4:$R$2000,MATCH(G$29,カレンダーデータ!$M$4:$M$2000,0),MATCH($C24,カレンダーデータ!$N$3:$R$3,0))),"")</f>
        <v/>
      </c>
      <c r="H24" s="5" t="str">
        <f ca="1">IFERROR(IF(ISBLANK(INDEX(カレンダーデータ!$N$4:$R$2000,MATCH(H$29,カレンダーデータ!$M$4:$M$2000,0),MATCH($C24,カレンダーデータ!$N$3:$R$3,0))),"",INDEX(カレンダーデータ!$N$4:$R$2000,MATCH(H$29,カレンダーデータ!$M$4:$M$2000,0),MATCH($C24,カレンダーデータ!$N$3:$R$3,0))),"")</f>
        <v/>
      </c>
      <c r="I24" s="5" t="str">
        <f ca="1">IFERROR(IF(ISBLANK(INDEX(カレンダーデータ!$N$4:$R$2000,MATCH(I$29,カレンダーデータ!$M$4:$M$2000,0),MATCH($C24,カレンダーデータ!$N$3:$R$3,0))),"",INDEX(カレンダーデータ!$N$4:$R$2000,MATCH(I$29,カレンダーデータ!$M$4:$M$2000,0),MATCH($C24,カレンダーデータ!$N$3:$R$3,0))),"")</f>
        <v/>
      </c>
      <c r="J24" s="5" t="str">
        <f ca="1">IFERROR(IF(ISBLANK(INDEX(カレンダーデータ!$N$4:$R$2000,MATCH(J$29,カレンダーデータ!$M$4:$M$2000,0),MATCH($C24,カレンダーデータ!$N$3:$R$3,0))),"",INDEX(カレンダーデータ!$N$4:$R$2000,MATCH(J$29,カレンダーデータ!$M$4:$M$2000,0),MATCH($C24,カレンダーデータ!$N$3:$R$3,0))),"")</f>
        <v/>
      </c>
      <c r="K24" s="5" t="str">
        <f ca="1">IFERROR(IF(ISBLANK(INDEX(カレンダーデータ!$N$4:$R$2000,MATCH(K$29,カレンダーデータ!$M$4:$M$2000,0),MATCH($C24,カレンダーデータ!$N$3:$R$3,0))),"",INDEX(カレンダーデータ!$N$4:$R$2000,MATCH(K$29,カレンダーデータ!$M$4:$M$2000,0),MATCH($C24,カレンダーデータ!$N$3:$R$3,0))),"")</f>
        <v/>
      </c>
      <c r="L24" s="5" t="str">
        <f ca="1">IFERROR(IF(ISBLANK(INDEX(カレンダーデータ!$N$4:$R$2000,MATCH(L$29,カレンダーデータ!$M$4:$M$2000,0),MATCH($C24,カレンダーデータ!$N$3:$R$3,0))),"",INDEX(カレンダーデータ!$N$4:$R$2000,MATCH(L$29,カレンダーデータ!$M$4:$M$2000,0),MATCH($C24,カレンダーデータ!$N$3:$R$3,0))),"")</f>
        <v/>
      </c>
      <c r="M24" s="5" t="str">
        <f ca="1">IFERROR(IF(ISBLANK(INDEX(カレンダーデータ!$N$4:$R$2000,MATCH(M$29,カレンダーデータ!$M$4:$M$2000,0),MATCH($C24,カレンダーデータ!$N$3:$R$3,0))),"",INDEX(カレンダーデータ!$N$4:$R$2000,MATCH(M$29,カレンダーデータ!$M$4:$M$2000,0),MATCH($C24,カレンダーデータ!$N$3:$R$3,0))),"")</f>
        <v/>
      </c>
      <c r="N24" s="5" t="str">
        <f ca="1">IFERROR(IF(ISBLANK(INDEX(カレンダーデータ!$N$4:$R$2000,MATCH(N$29,カレンダーデータ!$M$4:$M$2000,0),MATCH($C24,カレンダーデータ!$N$3:$R$3,0))),"",INDEX(カレンダーデータ!$N$4:$R$2000,MATCH(N$29,カレンダーデータ!$M$4:$M$2000,0),MATCH($C24,カレンダーデータ!$N$3:$R$3,0))),"")</f>
        <v/>
      </c>
      <c r="O24" s="5" t="str">
        <f ca="1">IFERROR(IF(ISBLANK(INDEX(カレンダーデータ!$N$4:$R$2000,MATCH(O$29,カレンダーデータ!$M$4:$M$2000,0),MATCH($C24,カレンダーデータ!$N$3:$R$3,0))),"",INDEX(カレンダーデータ!$N$4:$R$2000,MATCH(O$29,カレンダーデータ!$M$4:$M$2000,0),MATCH($C24,カレンダーデータ!$N$3:$R$3,0))),"")</f>
        <v/>
      </c>
      <c r="P24" s="5" t="str">
        <f ca="1">IFERROR(IF(ISBLANK(INDEX(カレンダーデータ!$N$4:$R$2000,MATCH(P$29,カレンダーデータ!$M$4:$M$2000,0),MATCH($C24,カレンダーデータ!$N$3:$R$3,0))),"",INDEX(カレンダーデータ!$N$4:$R$2000,MATCH(P$29,カレンダーデータ!$M$4:$M$2000,0),MATCH($C24,カレンダーデータ!$N$3:$R$3,0))),"")</f>
        <v/>
      </c>
      <c r="Q24" s="5" t="str">
        <f ca="1">IFERROR(IF(ISBLANK(INDEX(カレンダーデータ!$N$4:$R$2000,MATCH(Q$29,カレンダーデータ!$M$4:$M$2000,0),MATCH($C24,カレンダーデータ!$N$3:$R$3,0))),"",INDEX(カレンダーデータ!$N$4:$R$2000,MATCH(Q$29,カレンダーデータ!$M$4:$M$2000,0),MATCH($C24,カレンダーデータ!$N$3:$R$3,0))),"")</f>
        <v/>
      </c>
      <c r="R24" s="5" t="str">
        <f ca="1">IFERROR(IF(ISBLANK(INDEX(カレンダーデータ!$N$4:$R$2000,MATCH(R$29,カレンダーデータ!$M$4:$M$2000,0),MATCH($C24,カレンダーデータ!$N$3:$R$3,0))),"",INDEX(カレンダーデータ!$N$4:$R$2000,MATCH(R$29,カレンダーデータ!$M$4:$M$2000,0),MATCH($C24,カレンダーデータ!$N$3:$R$3,0))),"")</f>
        <v/>
      </c>
      <c r="S24" s="5" t="str">
        <f ca="1">IFERROR(IF(ISBLANK(INDEX(カレンダーデータ!$N$4:$R$2000,MATCH(S$29,カレンダーデータ!$M$4:$M$2000,0),MATCH($C24,カレンダーデータ!$N$3:$R$3,0))),"",INDEX(カレンダーデータ!$N$4:$R$2000,MATCH(S$29,カレンダーデータ!$M$4:$M$2000,0),MATCH($C24,カレンダーデータ!$N$3:$R$3,0))),"")</f>
        <v/>
      </c>
      <c r="T24" s="5" t="str">
        <f ca="1">IFERROR(IF(ISBLANK(INDEX(カレンダーデータ!$N$4:$R$2000,MATCH(T$29,カレンダーデータ!$M$4:$M$2000,0),MATCH($C24,カレンダーデータ!$N$3:$R$3,0))),"",INDEX(カレンダーデータ!$N$4:$R$2000,MATCH(T$29,カレンダーデータ!$M$4:$M$2000,0),MATCH($C24,カレンダーデータ!$N$3:$R$3,0))),"")</f>
        <v/>
      </c>
      <c r="U24" s="5" t="str">
        <f ca="1">IFERROR(IF(ISBLANK(INDEX(カレンダーデータ!$N$4:$R$2000,MATCH(U$29,カレンダーデータ!$M$4:$M$2000,0),MATCH($C24,カレンダーデータ!$N$3:$R$3,0))),"",INDEX(カレンダーデータ!$N$4:$R$2000,MATCH(U$29,カレンダーデータ!$M$4:$M$2000,0),MATCH($C24,カレンダーデータ!$N$3:$R$3,0))),"")</f>
        <v/>
      </c>
      <c r="V24" s="5" t="str">
        <f ca="1">IFERROR(IF(ISBLANK(INDEX(カレンダーデータ!$N$4:$R$2000,MATCH(V$29,カレンダーデータ!$M$4:$M$2000,0),MATCH($C24,カレンダーデータ!$N$3:$R$3,0))),"",INDEX(カレンダーデータ!$N$4:$R$2000,MATCH(V$29,カレンダーデータ!$M$4:$M$2000,0),MATCH($C24,カレンダーデータ!$N$3:$R$3,0))),"")</f>
        <v/>
      </c>
      <c r="W24" s="5" t="str">
        <f ca="1">IFERROR(IF(ISBLANK(INDEX(カレンダーデータ!$N$4:$R$2000,MATCH(W$29,カレンダーデータ!$M$4:$M$2000,0),MATCH($C24,カレンダーデータ!$N$3:$R$3,0))),"",INDEX(カレンダーデータ!$N$4:$R$2000,MATCH(W$29,カレンダーデータ!$M$4:$M$2000,0),MATCH($C24,カレンダーデータ!$N$3:$R$3,0))),"")</f>
        <v/>
      </c>
      <c r="X24" s="5" t="str">
        <f ca="1">IFERROR(IF(ISBLANK(INDEX(カレンダーデータ!$N$4:$R$2000,MATCH(X$29,カレンダーデータ!$M$4:$M$2000,0),MATCH($C24,カレンダーデータ!$N$3:$R$3,0))),"",INDEX(カレンダーデータ!$N$4:$R$2000,MATCH(X$29,カレンダーデータ!$M$4:$M$2000,0),MATCH($C24,カレンダーデータ!$N$3:$R$3,0))),"")</f>
        <v/>
      </c>
      <c r="Y24" s="5" t="str">
        <f ca="1">IFERROR(IF(ISBLANK(INDEX(カレンダーデータ!$N$4:$R$2000,MATCH(Y$29,カレンダーデータ!$M$4:$M$2000,0),MATCH($C24,カレンダーデータ!$N$3:$R$3,0))),"",INDEX(カレンダーデータ!$N$4:$R$2000,MATCH(Y$29,カレンダーデータ!$M$4:$M$2000,0),MATCH($C24,カレンダーデータ!$N$3:$R$3,0))),"")</f>
        <v/>
      </c>
      <c r="Z24" s="5" t="str">
        <f ca="1">IFERROR(IF(ISBLANK(INDEX(カレンダーデータ!$N$4:$R$2000,MATCH(Z$29,カレンダーデータ!$M$4:$M$2000,0),MATCH($C24,カレンダーデータ!$N$3:$R$3,0))),"",INDEX(カレンダーデータ!$N$4:$R$2000,MATCH(Z$29,カレンダーデータ!$M$4:$M$2000,0),MATCH($C24,カレンダーデータ!$N$3:$R$3,0))),"")</f>
        <v/>
      </c>
      <c r="AA24" s="5" t="str">
        <f ca="1">IFERROR(IF(ISBLANK(INDEX(カレンダーデータ!$N$4:$R$2000,MATCH(AA$29,カレンダーデータ!$M$4:$M$2000,0),MATCH($C24,カレンダーデータ!$N$3:$R$3,0))),"",INDEX(カレンダーデータ!$N$4:$R$2000,MATCH(AA$29,カレンダーデータ!$M$4:$M$2000,0),MATCH($C24,カレンダーデータ!$N$3:$R$3,0))),"")</f>
        <v/>
      </c>
      <c r="AB24" s="5" t="str">
        <f ca="1">IFERROR(IF(ISBLANK(INDEX(カレンダーデータ!$N$4:$R$2000,MATCH(AB$29,カレンダーデータ!$M$4:$M$2000,0),MATCH($C24,カレンダーデータ!$N$3:$R$3,0))),"",INDEX(カレンダーデータ!$N$4:$R$2000,MATCH(AB$29,カレンダーデータ!$M$4:$M$2000,0),MATCH($C24,カレンダーデータ!$N$3:$R$3,0))),"")</f>
        <v/>
      </c>
      <c r="AC24" s="5" t="str">
        <f ca="1">IFERROR(IF(ISBLANK(INDEX(カレンダーデータ!$N$4:$R$2000,MATCH(AC$29,カレンダーデータ!$M$4:$M$2000,0),MATCH($C24,カレンダーデータ!$N$3:$R$3,0))),"",INDEX(カレンダーデータ!$N$4:$R$2000,MATCH(AC$29,カレンダーデータ!$M$4:$M$2000,0),MATCH($C24,カレンダーデータ!$N$3:$R$3,0))),"")</f>
        <v/>
      </c>
      <c r="AD24" s="5" t="str">
        <f ca="1">IFERROR(IF(ISBLANK(INDEX(カレンダーデータ!$N$4:$R$2000,MATCH(AD$29,カレンダーデータ!$M$4:$M$2000,0),MATCH($C24,カレンダーデータ!$N$3:$R$3,0))),"",INDEX(カレンダーデータ!$N$4:$R$2000,MATCH(AD$29,カレンダーデータ!$M$4:$M$2000,0),MATCH($C24,カレンダーデータ!$N$3:$R$3,0))),"")</f>
        <v/>
      </c>
      <c r="AE24" s="5" t="str">
        <f ca="1">IFERROR(IF(ISBLANK(INDEX(カレンダーデータ!$N$4:$R$2000,MATCH(AE$29,カレンダーデータ!$M$4:$M$2000,0),MATCH($C24,カレンダーデータ!$N$3:$R$3,0))),"",INDEX(カレンダーデータ!$N$4:$R$2000,MATCH(AE$29,カレンダーデータ!$M$4:$M$2000,0),MATCH($C24,カレンダーデータ!$N$3:$R$3,0))),"")</f>
        <v/>
      </c>
      <c r="AF24" s="5" t="str">
        <f ca="1">IFERROR(IF(ISBLANK(INDEX(カレンダーデータ!$N$4:$R$2000,MATCH(AF$29,カレンダーデータ!$M$4:$M$2000,0),MATCH($C24,カレンダーデータ!$N$3:$R$3,0))),"",INDEX(カレンダーデータ!$N$4:$R$2000,MATCH(AF$29,カレンダーデータ!$M$4:$M$2000,0),MATCH($C24,カレンダーデータ!$N$3:$R$3,0))),"")</f>
        <v/>
      </c>
      <c r="AG24" s="5" t="str">
        <f ca="1">IFERROR(IF(ISBLANK(INDEX(カレンダーデータ!$N$4:$R$2000,MATCH(AG$29,カレンダーデータ!$M$4:$M$2000,0),MATCH($C24,カレンダーデータ!$N$3:$R$3,0))),"",INDEX(カレンダーデータ!$N$4:$R$2000,MATCH(AG$29,カレンダーデータ!$M$4:$M$2000,0),MATCH($C24,カレンダーデータ!$N$3:$R$3,0))),"")</f>
        <v/>
      </c>
      <c r="AH24" s="5" t="str">
        <f ca="1">IFERROR(IF(ISBLANK(INDEX(カレンダーデータ!$N$4:$R$2000,MATCH(AH$29,カレンダーデータ!$M$4:$M$2000,0),MATCH($C24,カレンダーデータ!$N$3:$R$3,0))),"",INDEX(カレンダーデータ!$N$4:$R$2000,MATCH(AH$29,カレンダーデータ!$M$4:$M$2000,0),MATCH($C24,カレンダーデータ!$N$3:$R$3,0))),"")</f>
        <v/>
      </c>
      <c r="AI24" s="9"/>
      <c r="AJ24" s="9"/>
      <c r="AK24" s="9"/>
    </row>
    <row r="25" spans="1:55" ht="17.5" customHeight="1" outlineLevel="1" x14ac:dyDescent="0.2">
      <c r="B25" s="327"/>
      <c r="C25" s="180" t="s">
        <v>176</v>
      </c>
      <c r="D25" s="5" t="str">
        <f ca="1">IFERROR(IF(ISBLANK(INDEX(カレンダーデータ!$N$4:$R$2000,MATCH(D$29,カレンダーデータ!$M$4:$M$2000,0),MATCH($C25,カレンダーデータ!$N$3:$R$3,0))),"",INDEX(カレンダーデータ!$N$4:$R$2000,MATCH(D$29,カレンダーデータ!$M$4:$M$2000,0),MATCH($C25,カレンダーデータ!$N$3:$R$3,0))),"")</f>
        <v/>
      </c>
      <c r="E25" s="5" t="str">
        <f ca="1">IFERROR(IF(ISBLANK(INDEX(カレンダーデータ!$N$4:$R$2000,MATCH(E$29,カレンダーデータ!$M$4:$M$2000,0),MATCH($C25,カレンダーデータ!$N$3:$R$3,0))),"",INDEX(カレンダーデータ!$N$4:$R$2000,MATCH(E$29,カレンダーデータ!$M$4:$M$2000,0),MATCH($C25,カレンダーデータ!$N$3:$R$3,0))),"")</f>
        <v/>
      </c>
      <c r="F25" s="5" t="str">
        <f ca="1">IFERROR(IF(ISBLANK(INDEX(カレンダーデータ!$N$4:$R$2000,MATCH(F$29,カレンダーデータ!$M$4:$M$2000,0),MATCH($C25,カレンダーデータ!$N$3:$R$3,0))),"",INDEX(カレンダーデータ!$N$4:$R$2000,MATCH(F$29,カレンダーデータ!$M$4:$M$2000,0),MATCH($C25,カレンダーデータ!$N$3:$R$3,0))),"")</f>
        <v/>
      </c>
      <c r="G25" s="5" t="str">
        <f ca="1">IFERROR(IF(ISBLANK(INDEX(カレンダーデータ!$N$4:$R$2000,MATCH(G$29,カレンダーデータ!$M$4:$M$2000,0),MATCH($C25,カレンダーデータ!$N$3:$R$3,0))),"",INDEX(カレンダーデータ!$N$4:$R$2000,MATCH(G$29,カレンダーデータ!$M$4:$M$2000,0),MATCH($C25,カレンダーデータ!$N$3:$R$3,0))),"")</f>
        <v/>
      </c>
      <c r="H25" s="5" t="str">
        <f ca="1">IFERROR(IF(ISBLANK(INDEX(カレンダーデータ!$N$4:$R$2000,MATCH(H$29,カレンダーデータ!$M$4:$M$2000,0),MATCH($C25,カレンダーデータ!$N$3:$R$3,0))),"",INDEX(カレンダーデータ!$N$4:$R$2000,MATCH(H$29,カレンダーデータ!$M$4:$M$2000,0),MATCH($C25,カレンダーデータ!$N$3:$R$3,0))),"")</f>
        <v/>
      </c>
      <c r="I25" s="5" t="str">
        <f ca="1">IFERROR(IF(ISBLANK(INDEX(カレンダーデータ!$N$4:$R$2000,MATCH(I$29,カレンダーデータ!$M$4:$M$2000,0),MATCH($C25,カレンダーデータ!$N$3:$R$3,0))),"",INDEX(カレンダーデータ!$N$4:$R$2000,MATCH(I$29,カレンダーデータ!$M$4:$M$2000,0),MATCH($C25,カレンダーデータ!$N$3:$R$3,0))),"")</f>
        <v/>
      </c>
      <c r="J25" s="5" t="str">
        <f ca="1">IFERROR(IF(ISBLANK(INDEX(カレンダーデータ!$N$4:$R$2000,MATCH(J$29,カレンダーデータ!$M$4:$M$2000,0),MATCH($C25,カレンダーデータ!$N$3:$R$3,0))),"",INDEX(カレンダーデータ!$N$4:$R$2000,MATCH(J$29,カレンダーデータ!$M$4:$M$2000,0),MATCH($C25,カレンダーデータ!$N$3:$R$3,0))),"")</f>
        <v/>
      </c>
      <c r="K25" s="5" t="str">
        <f ca="1">IFERROR(IF(ISBLANK(INDEX(カレンダーデータ!$N$4:$R$2000,MATCH(K$29,カレンダーデータ!$M$4:$M$2000,0),MATCH($C25,カレンダーデータ!$N$3:$R$3,0))),"",INDEX(カレンダーデータ!$N$4:$R$2000,MATCH(K$29,カレンダーデータ!$M$4:$M$2000,0),MATCH($C25,カレンダーデータ!$N$3:$R$3,0))),"")</f>
        <v/>
      </c>
      <c r="L25" s="5" t="str">
        <f ca="1">IFERROR(IF(ISBLANK(INDEX(カレンダーデータ!$N$4:$R$2000,MATCH(L$29,カレンダーデータ!$M$4:$M$2000,0),MATCH($C25,カレンダーデータ!$N$3:$R$3,0))),"",INDEX(カレンダーデータ!$N$4:$R$2000,MATCH(L$29,カレンダーデータ!$M$4:$M$2000,0),MATCH($C25,カレンダーデータ!$N$3:$R$3,0))),"")</f>
        <v/>
      </c>
      <c r="M25" s="5" t="str">
        <f ca="1">IFERROR(IF(ISBLANK(INDEX(カレンダーデータ!$N$4:$R$2000,MATCH(M$29,カレンダーデータ!$M$4:$M$2000,0),MATCH($C25,カレンダーデータ!$N$3:$R$3,0))),"",INDEX(カレンダーデータ!$N$4:$R$2000,MATCH(M$29,カレンダーデータ!$M$4:$M$2000,0),MATCH($C25,カレンダーデータ!$N$3:$R$3,0))),"")</f>
        <v/>
      </c>
      <c r="N25" s="5" t="str">
        <f ca="1">IFERROR(IF(ISBLANK(INDEX(カレンダーデータ!$N$4:$R$2000,MATCH(N$29,カレンダーデータ!$M$4:$M$2000,0),MATCH($C25,カレンダーデータ!$N$3:$R$3,0))),"",INDEX(カレンダーデータ!$N$4:$R$2000,MATCH(N$29,カレンダーデータ!$M$4:$M$2000,0),MATCH($C25,カレンダーデータ!$N$3:$R$3,0))),"")</f>
        <v/>
      </c>
      <c r="O25" s="5" t="str">
        <f ca="1">IFERROR(IF(ISBLANK(INDEX(カレンダーデータ!$N$4:$R$2000,MATCH(O$29,カレンダーデータ!$M$4:$M$2000,0),MATCH($C25,カレンダーデータ!$N$3:$R$3,0))),"",INDEX(カレンダーデータ!$N$4:$R$2000,MATCH(O$29,カレンダーデータ!$M$4:$M$2000,0),MATCH($C25,カレンダーデータ!$N$3:$R$3,0))),"")</f>
        <v/>
      </c>
      <c r="P25" s="5" t="str">
        <f ca="1">IFERROR(IF(ISBLANK(INDEX(カレンダーデータ!$N$4:$R$2000,MATCH(P$29,カレンダーデータ!$M$4:$M$2000,0),MATCH($C25,カレンダーデータ!$N$3:$R$3,0))),"",INDEX(カレンダーデータ!$N$4:$R$2000,MATCH(P$29,カレンダーデータ!$M$4:$M$2000,0),MATCH($C25,カレンダーデータ!$N$3:$R$3,0))),"")</f>
        <v/>
      </c>
      <c r="Q25" s="5" t="str">
        <f ca="1">IFERROR(IF(ISBLANK(INDEX(カレンダーデータ!$N$4:$R$2000,MATCH(Q$29,カレンダーデータ!$M$4:$M$2000,0),MATCH($C25,カレンダーデータ!$N$3:$R$3,0))),"",INDEX(カレンダーデータ!$N$4:$R$2000,MATCH(Q$29,カレンダーデータ!$M$4:$M$2000,0),MATCH($C25,カレンダーデータ!$N$3:$R$3,0))),"")</f>
        <v/>
      </c>
      <c r="R25" s="5" t="str">
        <f ca="1">IFERROR(IF(ISBLANK(INDEX(カレンダーデータ!$N$4:$R$2000,MATCH(R$29,カレンダーデータ!$M$4:$M$2000,0),MATCH($C25,カレンダーデータ!$N$3:$R$3,0))),"",INDEX(カレンダーデータ!$N$4:$R$2000,MATCH(R$29,カレンダーデータ!$M$4:$M$2000,0),MATCH($C25,カレンダーデータ!$N$3:$R$3,0))),"")</f>
        <v/>
      </c>
      <c r="S25" s="5" t="str">
        <f ca="1">IFERROR(IF(ISBLANK(INDEX(カレンダーデータ!$N$4:$R$2000,MATCH(S$29,カレンダーデータ!$M$4:$M$2000,0),MATCH($C25,カレンダーデータ!$N$3:$R$3,0))),"",INDEX(カレンダーデータ!$N$4:$R$2000,MATCH(S$29,カレンダーデータ!$M$4:$M$2000,0),MATCH($C25,カレンダーデータ!$N$3:$R$3,0))),"")</f>
        <v/>
      </c>
      <c r="T25" s="5" t="str">
        <f ca="1">IFERROR(IF(ISBLANK(INDEX(カレンダーデータ!$N$4:$R$2000,MATCH(T$29,カレンダーデータ!$M$4:$M$2000,0),MATCH($C25,カレンダーデータ!$N$3:$R$3,0))),"",INDEX(カレンダーデータ!$N$4:$R$2000,MATCH(T$29,カレンダーデータ!$M$4:$M$2000,0),MATCH($C25,カレンダーデータ!$N$3:$R$3,0))),"")</f>
        <v/>
      </c>
      <c r="U25" s="5" t="str">
        <f ca="1">IFERROR(IF(ISBLANK(INDEX(カレンダーデータ!$N$4:$R$2000,MATCH(U$29,カレンダーデータ!$M$4:$M$2000,0),MATCH($C25,カレンダーデータ!$N$3:$R$3,0))),"",INDEX(カレンダーデータ!$N$4:$R$2000,MATCH(U$29,カレンダーデータ!$M$4:$M$2000,0),MATCH($C25,カレンダーデータ!$N$3:$R$3,0))),"")</f>
        <v/>
      </c>
      <c r="V25" s="5" t="str">
        <f ca="1">IFERROR(IF(ISBLANK(INDEX(カレンダーデータ!$N$4:$R$2000,MATCH(V$29,カレンダーデータ!$M$4:$M$2000,0),MATCH($C25,カレンダーデータ!$N$3:$R$3,0))),"",INDEX(カレンダーデータ!$N$4:$R$2000,MATCH(V$29,カレンダーデータ!$M$4:$M$2000,0),MATCH($C25,カレンダーデータ!$N$3:$R$3,0))),"")</f>
        <v/>
      </c>
      <c r="W25" s="5" t="str">
        <f ca="1">IFERROR(IF(ISBLANK(INDEX(カレンダーデータ!$N$4:$R$2000,MATCH(W$29,カレンダーデータ!$M$4:$M$2000,0),MATCH($C25,カレンダーデータ!$N$3:$R$3,0))),"",INDEX(カレンダーデータ!$N$4:$R$2000,MATCH(W$29,カレンダーデータ!$M$4:$M$2000,0),MATCH($C25,カレンダーデータ!$N$3:$R$3,0))),"")</f>
        <v/>
      </c>
      <c r="X25" s="5" t="str">
        <f ca="1">IFERROR(IF(ISBLANK(INDEX(カレンダーデータ!$N$4:$R$2000,MATCH(X$29,カレンダーデータ!$M$4:$M$2000,0),MATCH($C25,カレンダーデータ!$N$3:$R$3,0))),"",INDEX(カレンダーデータ!$N$4:$R$2000,MATCH(X$29,カレンダーデータ!$M$4:$M$2000,0),MATCH($C25,カレンダーデータ!$N$3:$R$3,0))),"")</f>
        <v/>
      </c>
      <c r="Y25" s="5" t="str">
        <f ca="1">IFERROR(IF(ISBLANK(INDEX(カレンダーデータ!$N$4:$R$2000,MATCH(Y$29,カレンダーデータ!$M$4:$M$2000,0),MATCH($C25,カレンダーデータ!$N$3:$R$3,0))),"",INDEX(カレンダーデータ!$N$4:$R$2000,MATCH(Y$29,カレンダーデータ!$M$4:$M$2000,0),MATCH($C25,カレンダーデータ!$N$3:$R$3,0))),"")</f>
        <v/>
      </c>
      <c r="Z25" s="5" t="str">
        <f ca="1">IFERROR(IF(ISBLANK(INDEX(カレンダーデータ!$N$4:$R$2000,MATCH(Z$29,カレンダーデータ!$M$4:$M$2000,0),MATCH($C25,カレンダーデータ!$N$3:$R$3,0))),"",INDEX(カレンダーデータ!$N$4:$R$2000,MATCH(Z$29,カレンダーデータ!$M$4:$M$2000,0),MATCH($C25,カレンダーデータ!$N$3:$R$3,0))),"")</f>
        <v/>
      </c>
      <c r="AA25" s="5" t="str">
        <f ca="1">IFERROR(IF(ISBLANK(INDEX(カレンダーデータ!$N$4:$R$2000,MATCH(AA$29,カレンダーデータ!$M$4:$M$2000,0),MATCH($C25,カレンダーデータ!$N$3:$R$3,0))),"",INDEX(カレンダーデータ!$N$4:$R$2000,MATCH(AA$29,カレンダーデータ!$M$4:$M$2000,0),MATCH($C25,カレンダーデータ!$N$3:$R$3,0))),"")</f>
        <v/>
      </c>
      <c r="AB25" s="5" t="str">
        <f ca="1">IFERROR(IF(ISBLANK(INDEX(カレンダーデータ!$N$4:$R$2000,MATCH(AB$29,カレンダーデータ!$M$4:$M$2000,0),MATCH($C25,カレンダーデータ!$N$3:$R$3,0))),"",INDEX(カレンダーデータ!$N$4:$R$2000,MATCH(AB$29,カレンダーデータ!$M$4:$M$2000,0),MATCH($C25,カレンダーデータ!$N$3:$R$3,0))),"")</f>
        <v/>
      </c>
      <c r="AC25" s="5" t="str">
        <f ca="1">IFERROR(IF(ISBLANK(INDEX(カレンダーデータ!$N$4:$R$2000,MATCH(AC$29,カレンダーデータ!$M$4:$M$2000,0),MATCH($C25,カレンダーデータ!$N$3:$R$3,0))),"",INDEX(カレンダーデータ!$N$4:$R$2000,MATCH(AC$29,カレンダーデータ!$M$4:$M$2000,0),MATCH($C25,カレンダーデータ!$N$3:$R$3,0))),"")</f>
        <v/>
      </c>
      <c r="AD25" s="5" t="str">
        <f ca="1">IFERROR(IF(ISBLANK(INDEX(カレンダーデータ!$N$4:$R$2000,MATCH(AD$29,カレンダーデータ!$M$4:$M$2000,0),MATCH($C25,カレンダーデータ!$N$3:$R$3,0))),"",INDEX(カレンダーデータ!$N$4:$R$2000,MATCH(AD$29,カレンダーデータ!$M$4:$M$2000,0),MATCH($C25,カレンダーデータ!$N$3:$R$3,0))),"")</f>
        <v/>
      </c>
      <c r="AE25" s="5" t="str">
        <f ca="1">IFERROR(IF(ISBLANK(INDEX(カレンダーデータ!$N$4:$R$2000,MATCH(AE$29,カレンダーデータ!$M$4:$M$2000,0),MATCH($C25,カレンダーデータ!$N$3:$R$3,0))),"",INDEX(カレンダーデータ!$N$4:$R$2000,MATCH(AE$29,カレンダーデータ!$M$4:$M$2000,0),MATCH($C25,カレンダーデータ!$N$3:$R$3,0))),"")</f>
        <v/>
      </c>
      <c r="AF25" s="5" t="str">
        <f ca="1">IFERROR(IF(ISBLANK(INDEX(カレンダーデータ!$N$4:$R$2000,MATCH(AF$29,カレンダーデータ!$M$4:$M$2000,0),MATCH($C25,カレンダーデータ!$N$3:$R$3,0))),"",INDEX(カレンダーデータ!$N$4:$R$2000,MATCH(AF$29,カレンダーデータ!$M$4:$M$2000,0),MATCH($C25,カレンダーデータ!$N$3:$R$3,0))),"")</f>
        <v/>
      </c>
      <c r="AG25" s="5" t="str">
        <f ca="1">IFERROR(IF(ISBLANK(INDEX(カレンダーデータ!$N$4:$R$2000,MATCH(AG$29,カレンダーデータ!$M$4:$M$2000,0),MATCH($C25,カレンダーデータ!$N$3:$R$3,0))),"",INDEX(カレンダーデータ!$N$4:$R$2000,MATCH(AG$29,カレンダーデータ!$M$4:$M$2000,0),MATCH($C25,カレンダーデータ!$N$3:$R$3,0))),"")</f>
        <v/>
      </c>
      <c r="AH25" s="5" t="str">
        <f ca="1">IFERROR(IF(ISBLANK(INDEX(カレンダーデータ!$N$4:$R$2000,MATCH(AH$29,カレンダーデータ!$M$4:$M$2000,0),MATCH($C25,カレンダーデータ!$N$3:$R$3,0))),"",INDEX(カレンダーデータ!$N$4:$R$2000,MATCH(AH$29,カレンダーデータ!$M$4:$M$2000,0),MATCH($C25,カレンダーデータ!$N$3:$R$3,0))),"")</f>
        <v/>
      </c>
      <c r="AI25" s="9"/>
      <c r="AJ25" s="9"/>
      <c r="AK25" s="9"/>
    </row>
    <row r="26" spans="1:55" ht="17.5" customHeight="1" outlineLevel="1" x14ac:dyDescent="0.2">
      <c r="B26" s="327"/>
      <c r="C26" s="180" t="s">
        <v>177</v>
      </c>
      <c r="D26" s="5" t="str">
        <f ca="1">IFERROR(IF(ISBLANK(INDEX(カレンダーデータ!$N$4:$R$2000,MATCH(D$29,カレンダーデータ!$M$4:$M$2000,0),MATCH($C26,カレンダーデータ!$N$3:$R$3,0))),"",INDEX(カレンダーデータ!$N$4:$R$2000,MATCH(D$29,カレンダーデータ!$M$4:$M$2000,0),MATCH($C26,カレンダーデータ!$N$3:$R$3,0))),"")</f>
        <v/>
      </c>
      <c r="E26" s="5" t="str">
        <f ca="1">IFERROR(IF(ISBLANK(INDEX(カレンダーデータ!$N$4:$R$2000,MATCH(E$29,カレンダーデータ!$M$4:$M$2000,0),MATCH($C26,カレンダーデータ!$N$3:$R$3,0))),"",INDEX(カレンダーデータ!$N$4:$R$2000,MATCH(E$29,カレンダーデータ!$M$4:$M$2000,0),MATCH($C26,カレンダーデータ!$N$3:$R$3,0))),"")</f>
        <v/>
      </c>
      <c r="F26" s="5" t="str">
        <f ca="1">IFERROR(IF(ISBLANK(INDEX(カレンダーデータ!$N$4:$R$2000,MATCH(F$29,カレンダーデータ!$M$4:$M$2000,0),MATCH($C26,カレンダーデータ!$N$3:$R$3,0))),"",INDEX(カレンダーデータ!$N$4:$R$2000,MATCH(F$29,カレンダーデータ!$M$4:$M$2000,0),MATCH($C26,カレンダーデータ!$N$3:$R$3,0))),"")</f>
        <v/>
      </c>
      <c r="G26" s="5" t="str">
        <f ca="1">IFERROR(IF(ISBLANK(INDEX(カレンダーデータ!$N$4:$R$2000,MATCH(G$29,カレンダーデータ!$M$4:$M$2000,0),MATCH($C26,カレンダーデータ!$N$3:$R$3,0))),"",INDEX(カレンダーデータ!$N$4:$R$2000,MATCH(G$29,カレンダーデータ!$M$4:$M$2000,0),MATCH($C26,カレンダーデータ!$N$3:$R$3,0))),"")</f>
        <v/>
      </c>
      <c r="H26" s="5" t="str">
        <f ca="1">IFERROR(IF(ISBLANK(INDEX(カレンダーデータ!$N$4:$R$2000,MATCH(H$29,カレンダーデータ!$M$4:$M$2000,0),MATCH($C26,カレンダーデータ!$N$3:$R$3,0))),"",INDEX(カレンダーデータ!$N$4:$R$2000,MATCH(H$29,カレンダーデータ!$M$4:$M$2000,0),MATCH($C26,カレンダーデータ!$N$3:$R$3,0))),"")</f>
        <v/>
      </c>
      <c r="I26" s="5" t="str">
        <f ca="1">IFERROR(IF(ISBLANK(INDEX(カレンダーデータ!$N$4:$R$2000,MATCH(I$29,カレンダーデータ!$M$4:$M$2000,0),MATCH($C26,カレンダーデータ!$N$3:$R$3,0))),"",INDEX(カレンダーデータ!$N$4:$R$2000,MATCH(I$29,カレンダーデータ!$M$4:$M$2000,0),MATCH($C26,カレンダーデータ!$N$3:$R$3,0))),"")</f>
        <v/>
      </c>
      <c r="J26" s="5" t="str">
        <f ca="1">IFERROR(IF(ISBLANK(INDEX(カレンダーデータ!$N$4:$R$2000,MATCH(J$29,カレンダーデータ!$M$4:$M$2000,0),MATCH($C26,カレンダーデータ!$N$3:$R$3,0))),"",INDEX(カレンダーデータ!$N$4:$R$2000,MATCH(J$29,カレンダーデータ!$M$4:$M$2000,0),MATCH($C26,カレンダーデータ!$N$3:$R$3,0))),"")</f>
        <v/>
      </c>
      <c r="K26" s="5" t="str">
        <f ca="1">IFERROR(IF(ISBLANK(INDEX(カレンダーデータ!$N$4:$R$2000,MATCH(K$29,カレンダーデータ!$M$4:$M$2000,0),MATCH($C26,カレンダーデータ!$N$3:$R$3,0))),"",INDEX(カレンダーデータ!$N$4:$R$2000,MATCH(K$29,カレンダーデータ!$M$4:$M$2000,0),MATCH($C26,カレンダーデータ!$N$3:$R$3,0))),"")</f>
        <v/>
      </c>
      <c r="L26" s="5" t="str">
        <f ca="1">IFERROR(IF(ISBLANK(INDEX(カレンダーデータ!$N$4:$R$2000,MATCH(L$29,カレンダーデータ!$M$4:$M$2000,0),MATCH($C26,カレンダーデータ!$N$3:$R$3,0))),"",INDEX(カレンダーデータ!$N$4:$R$2000,MATCH(L$29,カレンダーデータ!$M$4:$M$2000,0),MATCH($C26,カレンダーデータ!$N$3:$R$3,0))),"")</f>
        <v/>
      </c>
      <c r="M26" s="5" t="str">
        <f ca="1">IFERROR(IF(ISBLANK(INDEX(カレンダーデータ!$N$4:$R$2000,MATCH(M$29,カレンダーデータ!$M$4:$M$2000,0),MATCH($C26,カレンダーデータ!$N$3:$R$3,0))),"",INDEX(カレンダーデータ!$N$4:$R$2000,MATCH(M$29,カレンダーデータ!$M$4:$M$2000,0),MATCH($C26,カレンダーデータ!$N$3:$R$3,0))),"")</f>
        <v/>
      </c>
      <c r="N26" s="5" t="str">
        <f ca="1">IFERROR(IF(ISBLANK(INDEX(カレンダーデータ!$N$4:$R$2000,MATCH(N$29,カレンダーデータ!$M$4:$M$2000,0),MATCH($C26,カレンダーデータ!$N$3:$R$3,0))),"",INDEX(カレンダーデータ!$N$4:$R$2000,MATCH(N$29,カレンダーデータ!$M$4:$M$2000,0),MATCH($C26,カレンダーデータ!$N$3:$R$3,0))),"")</f>
        <v/>
      </c>
      <c r="O26" s="5" t="str">
        <f ca="1">IFERROR(IF(ISBLANK(INDEX(カレンダーデータ!$N$4:$R$2000,MATCH(O$29,カレンダーデータ!$M$4:$M$2000,0),MATCH($C26,カレンダーデータ!$N$3:$R$3,0))),"",INDEX(カレンダーデータ!$N$4:$R$2000,MATCH(O$29,カレンダーデータ!$M$4:$M$2000,0),MATCH($C26,カレンダーデータ!$N$3:$R$3,0))),"")</f>
        <v/>
      </c>
      <c r="P26" s="5" t="str">
        <f ca="1">IFERROR(IF(ISBLANK(INDEX(カレンダーデータ!$N$4:$R$2000,MATCH(P$29,カレンダーデータ!$M$4:$M$2000,0),MATCH($C26,カレンダーデータ!$N$3:$R$3,0))),"",INDEX(カレンダーデータ!$N$4:$R$2000,MATCH(P$29,カレンダーデータ!$M$4:$M$2000,0),MATCH($C26,カレンダーデータ!$N$3:$R$3,0))),"")</f>
        <v/>
      </c>
      <c r="Q26" s="5" t="str">
        <f ca="1">IFERROR(IF(ISBLANK(INDEX(カレンダーデータ!$N$4:$R$2000,MATCH(Q$29,カレンダーデータ!$M$4:$M$2000,0),MATCH($C26,カレンダーデータ!$N$3:$R$3,0))),"",INDEX(カレンダーデータ!$N$4:$R$2000,MATCH(Q$29,カレンダーデータ!$M$4:$M$2000,0),MATCH($C26,カレンダーデータ!$N$3:$R$3,0))),"")</f>
        <v/>
      </c>
      <c r="R26" s="5" t="str">
        <f ca="1">IFERROR(IF(ISBLANK(INDEX(カレンダーデータ!$N$4:$R$2000,MATCH(R$29,カレンダーデータ!$M$4:$M$2000,0),MATCH($C26,カレンダーデータ!$N$3:$R$3,0))),"",INDEX(カレンダーデータ!$N$4:$R$2000,MATCH(R$29,カレンダーデータ!$M$4:$M$2000,0),MATCH($C26,カレンダーデータ!$N$3:$R$3,0))),"")</f>
        <v/>
      </c>
      <c r="S26" s="5" t="str">
        <f ca="1">IFERROR(IF(ISBLANK(INDEX(カレンダーデータ!$N$4:$R$2000,MATCH(S$29,カレンダーデータ!$M$4:$M$2000,0),MATCH($C26,カレンダーデータ!$N$3:$R$3,0))),"",INDEX(カレンダーデータ!$N$4:$R$2000,MATCH(S$29,カレンダーデータ!$M$4:$M$2000,0),MATCH($C26,カレンダーデータ!$N$3:$R$3,0))),"")</f>
        <v/>
      </c>
      <c r="T26" s="5" t="str">
        <f ca="1">IFERROR(IF(ISBLANK(INDEX(カレンダーデータ!$N$4:$R$2000,MATCH(T$29,カレンダーデータ!$M$4:$M$2000,0),MATCH($C26,カレンダーデータ!$N$3:$R$3,0))),"",INDEX(カレンダーデータ!$N$4:$R$2000,MATCH(T$29,カレンダーデータ!$M$4:$M$2000,0),MATCH($C26,カレンダーデータ!$N$3:$R$3,0))),"")</f>
        <v/>
      </c>
      <c r="U26" s="5" t="str">
        <f ca="1">IFERROR(IF(ISBLANK(INDEX(カレンダーデータ!$N$4:$R$2000,MATCH(U$29,カレンダーデータ!$M$4:$M$2000,0),MATCH($C26,カレンダーデータ!$N$3:$R$3,0))),"",INDEX(カレンダーデータ!$N$4:$R$2000,MATCH(U$29,カレンダーデータ!$M$4:$M$2000,0),MATCH($C26,カレンダーデータ!$N$3:$R$3,0))),"")</f>
        <v/>
      </c>
      <c r="V26" s="5" t="str">
        <f ca="1">IFERROR(IF(ISBLANK(INDEX(カレンダーデータ!$N$4:$R$2000,MATCH(V$29,カレンダーデータ!$M$4:$M$2000,0),MATCH($C26,カレンダーデータ!$N$3:$R$3,0))),"",INDEX(カレンダーデータ!$N$4:$R$2000,MATCH(V$29,カレンダーデータ!$M$4:$M$2000,0),MATCH($C26,カレンダーデータ!$N$3:$R$3,0))),"")</f>
        <v/>
      </c>
      <c r="W26" s="5" t="str">
        <f ca="1">IFERROR(IF(ISBLANK(INDEX(カレンダーデータ!$N$4:$R$2000,MATCH(W$29,カレンダーデータ!$M$4:$M$2000,0),MATCH($C26,カレンダーデータ!$N$3:$R$3,0))),"",INDEX(カレンダーデータ!$N$4:$R$2000,MATCH(W$29,カレンダーデータ!$M$4:$M$2000,0),MATCH($C26,カレンダーデータ!$N$3:$R$3,0))),"")</f>
        <v/>
      </c>
      <c r="X26" s="5" t="str">
        <f ca="1">IFERROR(IF(ISBLANK(INDEX(カレンダーデータ!$N$4:$R$2000,MATCH(X$29,カレンダーデータ!$M$4:$M$2000,0),MATCH($C26,カレンダーデータ!$N$3:$R$3,0))),"",INDEX(カレンダーデータ!$N$4:$R$2000,MATCH(X$29,カレンダーデータ!$M$4:$M$2000,0),MATCH($C26,カレンダーデータ!$N$3:$R$3,0))),"")</f>
        <v/>
      </c>
      <c r="Y26" s="5" t="str">
        <f ca="1">IFERROR(IF(ISBLANK(INDEX(カレンダーデータ!$N$4:$R$2000,MATCH(Y$29,カレンダーデータ!$M$4:$M$2000,0),MATCH($C26,カレンダーデータ!$N$3:$R$3,0))),"",INDEX(カレンダーデータ!$N$4:$R$2000,MATCH(Y$29,カレンダーデータ!$M$4:$M$2000,0),MATCH($C26,カレンダーデータ!$N$3:$R$3,0))),"")</f>
        <v/>
      </c>
      <c r="Z26" s="5" t="str">
        <f ca="1">IFERROR(IF(ISBLANK(INDEX(カレンダーデータ!$N$4:$R$2000,MATCH(Z$29,カレンダーデータ!$M$4:$M$2000,0),MATCH($C26,カレンダーデータ!$N$3:$R$3,0))),"",INDEX(カレンダーデータ!$N$4:$R$2000,MATCH(Z$29,カレンダーデータ!$M$4:$M$2000,0),MATCH($C26,カレンダーデータ!$N$3:$R$3,0))),"")</f>
        <v/>
      </c>
      <c r="AA26" s="5" t="str">
        <f ca="1">IFERROR(IF(ISBLANK(INDEX(カレンダーデータ!$N$4:$R$2000,MATCH(AA$29,カレンダーデータ!$M$4:$M$2000,0),MATCH($C26,カレンダーデータ!$N$3:$R$3,0))),"",INDEX(カレンダーデータ!$N$4:$R$2000,MATCH(AA$29,カレンダーデータ!$M$4:$M$2000,0),MATCH($C26,カレンダーデータ!$N$3:$R$3,0))),"")</f>
        <v/>
      </c>
      <c r="AB26" s="5" t="str">
        <f ca="1">IFERROR(IF(ISBLANK(INDEX(カレンダーデータ!$N$4:$R$2000,MATCH(AB$29,カレンダーデータ!$M$4:$M$2000,0),MATCH($C26,カレンダーデータ!$N$3:$R$3,0))),"",INDEX(カレンダーデータ!$N$4:$R$2000,MATCH(AB$29,カレンダーデータ!$M$4:$M$2000,0),MATCH($C26,カレンダーデータ!$N$3:$R$3,0))),"")</f>
        <v/>
      </c>
      <c r="AC26" s="5" t="str">
        <f ca="1">IFERROR(IF(ISBLANK(INDEX(カレンダーデータ!$N$4:$R$2000,MATCH(AC$29,カレンダーデータ!$M$4:$M$2000,0),MATCH($C26,カレンダーデータ!$N$3:$R$3,0))),"",INDEX(カレンダーデータ!$N$4:$R$2000,MATCH(AC$29,カレンダーデータ!$M$4:$M$2000,0),MATCH($C26,カレンダーデータ!$N$3:$R$3,0))),"")</f>
        <v/>
      </c>
      <c r="AD26" s="5" t="str">
        <f ca="1">IFERROR(IF(ISBLANK(INDEX(カレンダーデータ!$N$4:$R$2000,MATCH(AD$29,カレンダーデータ!$M$4:$M$2000,0),MATCH($C26,カレンダーデータ!$N$3:$R$3,0))),"",INDEX(カレンダーデータ!$N$4:$R$2000,MATCH(AD$29,カレンダーデータ!$M$4:$M$2000,0),MATCH($C26,カレンダーデータ!$N$3:$R$3,0))),"")</f>
        <v/>
      </c>
      <c r="AE26" s="5" t="str">
        <f ca="1">IFERROR(IF(ISBLANK(INDEX(カレンダーデータ!$N$4:$R$2000,MATCH(AE$29,カレンダーデータ!$M$4:$M$2000,0),MATCH($C26,カレンダーデータ!$N$3:$R$3,0))),"",INDEX(カレンダーデータ!$N$4:$R$2000,MATCH(AE$29,カレンダーデータ!$M$4:$M$2000,0),MATCH($C26,カレンダーデータ!$N$3:$R$3,0))),"")</f>
        <v/>
      </c>
      <c r="AF26" s="5" t="str">
        <f ca="1">IFERROR(IF(ISBLANK(INDEX(カレンダーデータ!$N$4:$R$2000,MATCH(AF$29,カレンダーデータ!$M$4:$M$2000,0),MATCH($C26,カレンダーデータ!$N$3:$R$3,0))),"",INDEX(カレンダーデータ!$N$4:$R$2000,MATCH(AF$29,カレンダーデータ!$M$4:$M$2000,0),MATCH($C26,カレンダーデータ!$N$3:$R$3,0))),"")</f>
        <v/>
      </c>
      <c r="AG26" s="5" t="str">
        <f ca="1">IFERROR(IF(ISBLANK(INDEX(カレンダーデータ!$N$4:$R$2000,MATCH(AG$29,カレンダーデータ!$M$4:$M$2000,0),MATCH($C26,カレンダーデータ!$N$3:$R$3,0))),"",INDEX(カレンダーデータ!$N$4:$R$2000,MATCH(AG$29,カレンダーデータ!$M$4:$M$2000,0),MATCH($C26,カレンダーデータ!$N$3:$R$3,0))),"")</f>
        <v/>
      </c>
      <c r="AH26" s="5" t="str">
        <f ca="1">IFERROR(IF(ISBLANK(INDEX(カレンダーデータ!$N$4:$R$2000,MATCH(AH$29,カレンダーデータ!$M$4:$M$2000,0),MATCH($C26,カレンダーデータ!$N$3:$R$3,0))),"",INDEX(カレンダーデータ!$N$4:$R$2000,MATCH(AH$29,カレンダーデータ!$M$4:$M$2000,0),MATCH($C26,カレンダーデータ!$N$3:$R$3,0))),"")</f>
        <v/>
      </c>
      <c r="AI26" s="9"/>
      <c r="AJ26" s="9"/>
      <c r="AK26" s="9"/>
    </row>
    <row r="27" spans="1:55" ht="17.5" customHeight="1" outlineLevel="1" x14ac:dyDescent="0.2">
      <c r="B27" s="327"/>
      <c r="C27" s="180" t="s">
        <v>178</v>
      </c>
      <c r="D27" s="5" t="str">
        <f ca="1">IFERROR(IF(ISBLANK(INDEX(カレンダーデータ!$N$4:$R$2000,MATCH(D$29,カレンダーデータ!$M$4:$M$2000,0),MATCH($C27,カレンダーデータ!$N$3:$R$3,0))),"",INDEX(カレンダーデータ!$N$4:$R$2000,MATCH(D$29,カレンダーデータ!$M$4:$M$2000,0),MATCH($C27,カレンダーデータ!$N$3:$R$3,0))),"")</f>
        <v/>
      </c>
      <c r="E27" s="5" t="str">
        <f ca="1">IFERROR(IF(ISBLANK(INDEX(カレンダーデータ!$N$4:$R$2000,MATCH(E$29,カレンダーデータ!$M$4:$M$2000,0),MATCH($C27,カレンダーデータ!$N$3:$R$3,0))),"",INDEX(カレンダーデータ!$N$4:$R$2000,MATCH(E$29,カレンダーデータ!$M$4:$M$2000,0),MATCH($C27,カレンダーデータ!$N$3:$R$3,0))),"")</f>
        <v/>
      </c>
      <c r="F27" s="5" t="str">
        <f ca="1">IFERROR(IF(ISBLANK(INDEX(カレンダーデータ!$N$4:$R$2000,MATCH(F$29,カレンダーデータ!$M$4:$M$2000,0),MATCH($C27,カレンダーデータ!$N$3:$R$3,0))),"",INDEX(カレンダーデータ!$N$4:$R$2000,MATCH(F$29,カレンダーデータ!$M$4:$M$2000,0),MATCH($C27,カレンダーデータ!$N$3:$R$3,0))),"")</f>
        <v/>
      </c>
      <c r="G27" s="5" t="str">
        <f ca="1">IFERROR(IF(ISBLANK(INDEX(カレンダーデータ!$N$4:$R$2000,MATCH(G$29,カレンダーデータ!$M$4:$M$2000,0),MATCH($C27,カレンダーデータ!$N$3:$R$3,0))),"",INDEX(カレンダーデータ!$N$4:$R$2000,MATCH(G$29,カレンダーデータ!$M$4:$M$2000,0),MATCH($C27,カレンダーデータ!$N$3:$R$3,0))),"")</f>
        <v/>
      </c>
      <c r="H27" s="5" t="str">
        <f ca="1">IFERROR(IF(ISBLANK(INDEX(カレンダーデータ!$N$4:$R$2000,MATCH(H$29,カレンダーデータ!$M$4:$M$2000,0),MATCH($C27,カレンダーデータ!$N$3:$R$3,0))),"",INDEX(カレンダーデータ!$N$4:$R$2000,MATCH(H$29,カレンダーデータ!$M$4:$M$2000,0),MATCH($C27,カレンダーデータ!$N$3:$R$3,0))),"")</f>
        <v/>
      </c>
      <c r="I27" s="5" t="str">
        <f ca="1">IFERROR(IF(ISBLANK(INDEX(カレンダーデータ!$N$4:$R$2000,MATCH(I$29,カレンダーデータ!$M$4:$M$2000,0),MATCH($C27,カレンダーデータ!$N$3:$R$3,0))),"",INDEX(カレンダーデータ!$N$4:$R$2000,MATCH(I$29,カレンダーデータ!$M$4:$M$2000,0),MATCH($C27,カレンダーデータ!$N$3:$R$3,0))),"")</f>
        <v/>
      </c>
      <c r="J27" s="5" t="str">
        <f ca="1">IFERROR(IF(ISBLANK(INDEX(カレンダーデータ!$N$4:$R$2000,MATCH(J$29,カレンダーデータ!$M$4:$M$2000,0),MATCH($C27,カレンダーデータ!$N$3:$R$3,0))),"",INDEX(カレンダーデータ!$N$4:$R$2000,MATCH(J$29,カレンダーデータ!$M$4:$M$2000,0),MATCH($C27,カレンダーデータ!$N$3:$R$3,0))),"")</f>
        <v/>
      </c>
      <c r="K27" s="5" t="str">
        <f ca="1">IFERROR(IF(ISBLANK(INDEX(カレンダーデータ!$N$4:$R$2000,MATCH(K$29,カレンダーデータ!$M$4:$M$2000,0),MATCH($C27,カレンダーデータ!$N$3:$R$3,0))),"",INDEX(カレンダーデータ!$N$4:$R$2000,MATCH(K$29,カレンダーデータ!$M$4:$M$2000,0),MATCH($C27,カレンダーデータ!$N$3:$R$3,0))),"")</f>
        <v/>
      </c>
      <c r="L27" s="5" t="str">
        <f ca="1">IFERROR(IF(ISBLANK(INDEX(カレンダーデータ!$N$4:$R$2000,MATCH(L$29,カレンダーデータ!$M$4:$M$2000,0),MATCH($C27,カレンダーデータ!$N$3:$R$3,0))),"",INDEX(カレンダーデータ!$N$4:$R$2000,MATCH(L$29,カレンダーデータ!$M$4:$M$2000,0),MATCH($C27,カレンダーデータ!$N$3:$R$3,0))),"")</f>
        <v/>
      </c>
      <c r="M27" s="5" t="str">
        <f ca="1">IFERROR(IF(ISBLANK(INDEX(カレンダーデータ!$N$4:$R$2000,MATCH(M$29,カレンダーデータ!$M$4:$M$2000,0),MATCH($C27,カレンダーデータ!$N$3:$R$3,0))),"",INDEX(カレンダーデータ!$N$4:$R$2000,MATCH(M$29,カレンダーデータ!$M$4:$M$2000,0),MATCH($C27,カレンダーデータ!$N$3:$R$3,0))),"")</f>
        <v/>
      </c>
      <c r="N27" s="5" t="str">
        <f ca="1">IFERROR(IF(ISBLANK(INDEX(カレンダーデータ!$N$4:$R$2000,MATCH(N$29,カレンダーデータ!$M$4:$M$2000,0),MATCH($C27,カレンダーデータ!$N$3:$R$3,0))),"",INDEX(カレンダーデータ!$N$4:$R$2000,MATCH(N$29,カレンダーデータ!$M$4:$M$2000,0),MATCH($C27,カレンダーデータ!$N$3:$R$3,0))),"")</f>
        <v/>
      </c>
      <c r="O27" s="5" t="str">
        <f ca="1">IFERROR(IF(ISBLANK(INDEX(カレンダーデータ!$N$4:$R$2000,MATCH(O$29,カレンダーデータ!$M$4:$M$2000,0),MATCH($C27,カレンダーデータ!$N$3:$R$3,0))),"",INDEX(カレンダーデータ!$N$4:$R$2000,MATCH(O$29,カレンダーデータ!$M$4:$M$2000,0),MATCH($C27,カレンダーデータ!$N$3:$R$3,0))),"")</f>
        <v/>
      </c>
      <c r="P27" s="5" t="str">
        <f ca="1">IFERROR(IF(ISBLANK(INDEX(カレンダーデータ!$N$4:$R$2000,MATCH(P$29,カレンダーデータ!$M$4:$M$2000,0),MATCH($C27,カレンダーデータ!$N$3:$R$3,0))),"",INDEX(カレンダーデータ!$N$4:$R$2000,MATCH(P$29,カレンダーデータ!$M$4:$M$2000,0),MATCH($C27,カレンダーデータ!$N$3:$R$3,0))),"")</f>
        <v/>
      </c>
      <c r="Q27" s="5" t="str">
        <f ca="1">IFERROR(IF(ISBLANK(INDEX(カレンダーデータ!$N$4:$R$2000,MATCH(Q$29,カレンダーデータ!$M$4:$M$2000,0),MATCH($C27,カレンダーデータ!$N$3:$R$3,0))),"",INDEX(カレンダーデータ!$N$4:$R$2000,MATCH(Q$29,カレンダーデータ!$M$4:$M$2000,0),MATCH($C27,カレンダーデータ!$N$3:$R$3,0))),"")</f>
        <v/>
      </c>
      <c r="R27" s="5" t="str">
        <f ca="1">IFERROR(IF(ISBLANK(INDEX(カレンダーデータ!$N$4:$R$2000,MATCH(R$29,カレンダーデータ!$M$4:$M$2000,0),MATCH($C27,カレンダーデータ!$N$3:$R$3,0))),"",INDEX(カレンダーデータ!$N$4:$R$2000,MATCH(R$29,カレンダーデータ!$M$4:$M$2000,0),MATCH($C27,カレンダーデータ!$N$3:$R$3,0))),"")</f>
        <v/>
      </c>
      <c r="S27" s="5" t="str">
        <f ca="1">IFERROR(IF(ISBLANK(INDEX(カレンダーデータ!$N$4:$R$2000,MATCH(S$29,カレンダーデータ!$M$4:$M$2000,0),MATCH($C27,カレンダーデータ!$N$3:$R$3,0))),"",INDEX(カレンダーデータ!$N$4:$R$2000,MATCH(S$29,カレンダーデータ!$M$4:$M$2000,0),MATCH($C27,カレンダーデータ!$N$3:$R$3,0))),"")</f>
        <v/>
      </c>
      <c r="T27" s="5" t="str">
        <f ca="1">IFERROR(IF(ISBLANK(INDEX(カレンダーデータ!$N$4:$R$2000,MATCH(T$29,カレンダーデータ!$M$4:$M$2000,0),MATCH($C27,カレンダーデータ!$N$3:$R$3,0))),"",INDEX(カレンダーデータ!$N$4:$R$2000,MATCH(T$29,カレンダーデータ!$M$4:$M$2000,0),MATCH($C27,カレンダーデータ!$N$3:$R$3,0))),"")</f>
        <v/>
      </c>
      <c r="U27" s="5" t="str">
        <f ca="1">IFERROR(IF(ISBLANK(INDEX(カレンダーデータ!$N$4:$R$2000,MATCH(U$29,カレンダーデータ!$M$4:$M$2000,0),MATCH($C27,カレンダーデータ!$N$3:$R$3,0))),"",INDEX(カレンダーデータ!$N$4:$R$2000,MATCH(U$29,カレンダーデータ!$M$4:$M$2000,0),MATCH($C27,カレンダーデータ!$N$3:$R$3,0))),"")</f>
        <v/>
      </c>
      <c r="V27" s="5" t="str">
        <f ca="1">IFERROR(IF(ISBLANK(INDEX(カレンダーデータ!$N$4:$R$2000,MATCH(V$29,カレンダーデータ!$M$4:$M$2000,0),MATCH($C27,カレンダーデータ!$N$3:$R$3,0))),"",INDEX(カレンダーデータ!$N$4:$R$2000,MATCH(V$29,カレンダーデータ!$M$4:$M$2000,0),MATCH($C27,カレンダーデータ!$N$3:$R$3,0))),"")</f>
        <v/>
      </c>
      <c r="W27" s="5" t="str">
        <f ca="1">IFERROR(IF(ISBLANK(INDEX(カレンダーデータ!$N$4:$R$2000,MATCH(W$29,カレンダーデータ!$M$4:$M$2000,0),MATCH($C27,カレンダーデータ!$N$3:$R$3,0))),"",INDEX(カレンダーデータ!$N$4:$R$2000,MATCH(W$29,カレンダーデータ!$M$4:$M$2000,0),MATCH($C27,カレンダーデータ!$N$3:$R$3,0))),"")</f>
        <v/>
      </c>
      <c r="X27" s="5" t="str">
        <f ca="1">IFERROR(IF(ISBLANK(INDEX(カレンダーデータ!$N$4:$R$2000,MATCH(X$29,カレンダーデータ!$M$4:$M$2000,0),MATCH($C27,カレンダーデータ!$N$3:$R$3,0))),"",INDEX(カレンダーデータ!$N$4:$R$2000,MATCH(X$29,カレンダーデータ!$M$4:$M$2000,0),MATCH($C27,カレンダーデータ!$N$3:$R$3,0))),"")</f>
        <v/>
      </c>
      <c r="Y27" s="5" t="str">
        <f ca="1">IFERROR(IF(ISBLANK(INDEX(カレンダーデータ!$N$4:$R$2000,MATCH(Y$29,カレンダーデータ!$M$4:$M$2000,0),MATCH($C27,カレンダーデータ!$N$3:$R$3,0))),"",INDEX(カレンダーデータ!$N$4:$R$2000,MATCH(Y$29,カレンダーデータ!$M$4:$M$2000,0),MATCH($C27,カレンダーデータ!$N$3:$R$3,0))),"")</f>
        <v/>
      </c>
      <c r="Z27" s="5" t="str">
        <f ca="1">IFERROR(IF(ISBLANK(INDEX(カレンダーデータ!$N$4:$R$2000,MATCH(Z$29,カレンダーデータ!$M$4:$M$2000,0),MATCH($C27,カレンダーデータ!$N$3:$R$3,0))),"",INDEX(カレンダーデータ!$N$4:$R$2000,MATCH(Z$29,カレンダーデータ!$M$4:$M$2000,0),MATCH($C27,カレンダーデータ!$N$3:$R$3,0))),"")</f>
        <v/>
      </c>
      <c r="AA27" s="5" t="str">
        <f ca="1">IFERROR(IF(ISBLANK(INDEX(カレンダーデータ!$N$4:$R$2000,MATCH(AA$29,カレンダーデータ!$M$4:$M$2000,0),MATCH($C27,カレンダーデータ!$N$3:$R$3,0))),"",INDEX(カレンダーデータ!$N$4:$R$2000,MATCH(AA$29,カレンダーデータ!$M$4:$M$2000,0),MATCH($C27,カレンダーデータ!$N$3:$R$3,0))),"")</f>
        <v/>
      </c>
      <c r="AB27" s="5" t="str">
        <f ca="1">IFERROR(IF(ISBLANK(INDEX(カレンダーデータ!$N$4:$R$2000,MATCH(AB$29,カレンダーデータ!$M$4:$M$2000,0),MATCH($C27,カレンダーデータ!$N$3:$R$3,0))),"",INDEX(カレンダーデータ!$N$4:$R$2000,MATCH(AB$29,カレンダーデータ!$M$4:$M$2000,0),MATCH($C27,カレンダーデータ!$N$3:$R$3,0))),"")</f>
        <v/>
      </c>
      <c r="AC27" s="5" t="str">
        <f ca="1">IFERROR(IF(ISBLANK(INDEX(カレンダーデータ!$N$4:$R$2000,MATCH(AC$29,カレンダーデータ!$M$4:$M$2000,0),MATCH($C27,カレンダーデータ!$N$3:$R$3,0))),"",INDEX(カレンダーデータ!$N$4:$R$2000,MATCH(AC$29,カレンダーデータ!$M$4:$M$2000,0),MATCH($C27,カレンダーデータ!$N$3:$R$3,0))),"")</f>
        <v/>
      </c>
      <c r="AD27" s="5" t="str">
        <f ca="1">IFERROR(IF(ISBLANK(INDEX(カレンダーデータ!$N$4:$R$2000,MATCH(AD$29,カレンダーデータ!$M$4:$M$2000,0),MATCH($C27,カレンダーデータ!$N$3:$R$3,0))),"",INDEX(カレンダーデータ!$N$4:$R$2000,MATCH(AD$29,カレンダーデータ!$M$4:$M$2000,0),MATCH($C27,カレンダーデータ!$N$3:$R$3,0))),"")</f>
        <v/>
      </c>
      <c r="AE27" s="5" t="str">
        <f ca="1">IFERROR(IF(ISBLANK(INDEX(カレンダーデータ!$N$4:$R$2000,MATCH(AE$29,カレンダーデータ!$M$4:$M$2000,0),MATCH($C27,カレンダーデータ!$N$3:$R$3,0))),"",INDEX(カレンダーデータ!$N$4:$R$2000,MATCH(AE$29,カレンダーデータ!$M$4:$M$2000,0),MATCH($C27,カレンダーデータ!$N$3:$R$3,0))),"")</f>
        <v/>
      </c>
      <c r="AF27" s="5" t="str">
        <f ca="1">IFERROR(IF(ISBLANK(INDEX(カレンダーデータ!$N$4:$R$2000,MATCH(AF$29,カレンダーデータ!$M$4:$M$2000,0),MATCH($C27,カレンダーデータ!$N$3:$R$3,0))),"",INDEX(カレンダーデータ!$N$4:$R$2000,MATCH(AF$29,カレンダーデータ!$M$4:$M$2000,0),MATCH($C27,カレンダーデータ!$N$3:$R$3,0))),"")</f>
        <v/>
      </c>
      <c r="AG27" s="5" t="str">
        <f ca="1">IFERROR(IF(ISBLANK(INDEX(カレンダーデータ!$N$4:$R$2000,MATCH(AG$29,カレンダーデータ!$M$4:$M$2000,0),MATCH($C27,カレンダーデータ!$N$3:$R$3,0))),"",INDEX(カレンダーデータ!$N$4:$R$2000,MATCH(AG$29,カレンダーデータ!$M$4:$M$2000,0),MATCH($C27,カレンダーデータ!$N$3:$R$3,0))),"")</f>
        <v/>
      </c>
      <c r="AH27" s="5" t="str">
        <f ca="1">IFERROR(IF(ISBLANK(INDEX(カレンダーデータ!$N$4:$R$2000,MATCH(AH$29,カレンダーデータ!$M$4:$M$2000,0),MATCH($C27,カレンダーデータ!$N$3:$R$3,0))),"",INDEX(カレンダーデータ!$N$4:$R$2000,MATCH(AH$29,カレンダーデータ!$M$4:$M$2000,0),MATCH($C27,カレンダーデータ!$N$3:$R$3,0))),"")</f>
        <v/>
      </c>
      <c r="AI27" s="9"/>
      <c r="AJ27" s="9"/>
      <c r="AK27" s="9"/>
    </row>
    <row r="28" spans="1:55" ht="18" customHeight="1" outlineLevel="1" thickBot="1" x14ac:dyDescent="0.25">
      <c r="B28" s="328"/>
      <c r="C28" s="180" t="s">
        <v>179</v>
      </c>
      <c r="D28" s="5" t="str">
        <f ca="1">IFERROR(IF(ISBLANK(INDEX(カレンダーデータ!$N$4:$R$2000,MATCH(D$29,カレンダーデータ!$M$4:$M$2000,0),MATCH($C28,カレンダーデータ!$N$3:$R$3,0))),"",INDEX(カレンダーデータ!$N$4:$R$2000,MATCH(D$29,カレンダーデータ!$M$4:$M$2000,0),MATCH($C28,カレンダーデータ!$N$3:$R$3,0))),"")</f>
        <v/>
      </c>
      <c r="E28" s="5" t="str">
        <f ca="1">IFERROR(IF(ISBLANK(INDEX(カレンダーデータ!$N$4:$R$2000,MATCH(E$29,カレンダーデータ!$M$4:$M$2000,0),MATCH($C28,カレンダーデータ!$N$3:$R$3,0))),"",INDEX(カレンダーデータ!$N$4:$R$2000,MATCH(E$29,カレンダーデータ!$M$4:$M$2000,0),MATCH($C28,カレンダーデータ!$N$3:$R$3,0))),"")</f>
        <v/>
      </c>
      <c r="F28" s="5" t="str">
        <f ca="1">IFERROR(IF(ISBLANK(INDEX(カレンダーデータ!$N$4:$R$2000,MATCH(F$29,カレンダーデータ!$M$4:$M$2000,0),MATCH($C28,カレンダーデータ!$N$3:$R$3,0))),"",INDEX(カレンダーデータ!$N$4:$R$2000,MATCH(F$29,カレンダーデータ!$M$4:$M$2000,0),MATCH($C28,カレンダーデータ!$N$3:$R$3,0))),"")</f>
        <v/>
      </c>
      <c r="G28" s="5" t="str">
        <f ca="1">IFERROR(IF(ISBLANK(INDEX(カレンダーデータ!$N$4:$R$2000,MATCH(G$29,カレンダーデータ!$M$4:$M$2000,0),MATCH($C28,カレンダーデータ!$N$3:$R$3,0))),"",INDEX(カレンダーデータ!$N$4:$R$2000,MATCH(G$29,カレンダーデータ!$M$4:$M$2000,0),MATCH($C28,カレンダーデータ!$N$3:$R$3,0))),"")</f>
        <v/>
      </c>
      <c r="H28" s="5" t="str">
        <f ca="1">IFERROR(IF(ISBLANK(INDEX(カレンダーデータ!$N$4:$R$2000,MATCH(H$29,カレンダーデータ!$M$4:$M$2000,0),MATCH($C28,カレンダーデータ!$N$3:$R$3,0))),"",INDEX(カレンダーデータ!$N$4:$R$2000,MATCH(H$29,カレンダーデータ!$M$4:$M$2000,0),MATCH($C28,カレンダーデータ!$N$3:$R$3,0))),"")</f>
        <v/>
      </c>
      <c r="I28" s="5" t="str">
        <f ca="1">IFERROR(IF(ISBLANK(INDEX(カレンダーデータ!$N$4:$R$2000,MATCH(I$29,カレンダーデータ!$M$4:$M$2000,0),MATCH($C28,カレンダーデータ!$N$3:$R$3,0))),"",INDEX(カレンダーデータ!$N$4:$R$2000,MATCH(I$29,カレンダーデータ!$M$4:$M$2000,0),MATCH($C28,カレンダーデータ!$N$3:$R$3,0))),"")</f>
        <v/>
      </c>
      <c r="J28" s="5" t="str">
        <f ca="1">IFERROR(IF(ISBLANK(INDEX(カレンダーデータ!$N$4:$R$2000,MATCH(J$29,カレンダーデータ!$M$4:$M$2000,0),MATCH($C28,カレンダーデータ!$N$3:$R$3,0))),"",INDEX(カレンダーデータ!$N$4:$R$2000,MATCH(J$29,カレンダーデータ!$M$4:$M$2000,0),MATCH($C28,カレンダーデータ!$N$3:$R$3,0))),"")</f>
        <v/>
      </c>
      <c r="K28" s="5" t="str">
        <f ca="1">IFERROR(IF(ISBLANK(INDEX(カレンダーデータ!$N$4:$R$2000,MATCH(K$29,カレンダーデータ!$M$4:$M$2000,0),MATCH($C28,カレンダーデータ!$N$3:$R$3,0))),"",INDEX(カレンダーデータ!$N$4:$R$2000,MATCH(K$29,カレンダーデータ!$M$4:$M$2000,0),MATCH($C28,カレンダーデータ!$N$3:$R$3,0))),"")</f>
        <v/>
      </c>
      <c r="L28" s="5" t="str">
        <f ca="1">IFERROR(IF(ISBLANK(INDEX(カレンダーデータ!$N$4:$R$2000,MATCH(L$29,カレンダーデータ!$M$4:$M$2000,0),MATCH($C28,カレンダーデータ!$N$3:$R$3,0))),"",INDEX(カレンダーデータ!$N$4:$R$2000,MATCH(L$29,カレンダーデータ!$M$4:$M$2000,0),MATCH($C28,カレンダーデータ!$N$3:$R$3,0))),"")</f>
        <v/>
      </c>
      <c r="M28" s="5" t="str">
        <f ca="1">IFERROR(IF(ISBLANK(INDEX(カレンダーデータ!$N$4:$R$2000,MATCH(M$29,カレンダーデータ!$M$4:$M$2000,0),MATCH($C28,カレンダーデータ!$N$3:$R$3,0))),"",INDEX(カレンダーデータ!$N$4:$R$2000,MATCH(M$29,カレンダーデータ!$M$4:$M$2000,0),MATCH($C28,カレンダーデータ!$N$3:$R$3,0))),"")</f>
        <v/>
      </c>
      <c r="N28" s="5" t="str">
        <f ca="1">IFERROR(IF(ISBLANK(INDEX(カレンダーデータ!$N$4:$R$2000,MATCH(N$29,カレンダーデータ!$M$4:$M$2000,0),MATCH($C28,カレンダーデータ!$N$3:$R$3,0))),"",INDEX(カレンダーデータ!$N$4:$R$2000,MATCH(N$29,カレンダーデータ!$M$4:$M$2000,0),MATCH($C28,カレンダーデータ!$N$3:$R$3,0))),"")</f>
        <v/>
      </c>
      <c r="O28" s="5" t="str">
        <f ca="1">IFERROR(IF(ISBLANK(INDEX(カレンダーデータ!$N$4:$R$2000,MATCH(O$29,カレンダーデータ!$M$4:$M$2000,0),MATCH($C28,カレンダーデータ!$N$3:$R$3,0))),"",INDEX(カレンダーデータ!$N$4:$R$2000,MATCH(O$29,カレンダーデータ!$M$4:$M$2000,0),MATCH($C28,カレンダーデータ!$N$3:$R$3,0))),"")</f>
        <v/>
      </c>
      <c r="P28" s="5" t="str">
        <f ca="1">IFERROR(IF(ISBLANK(INDEX(カレンダーデータ!$N$4:$R$2000,MATCH(P$29,カレンダーデータ!$M$4:$M$2000,0),MATCH($C28,カレンダーデータ!$N$3:$R$3,0))),"",INDEX(カレンダーデータ!$N$4:$R$2000,MATCH(P$29,カレンダーデータ!$M$4:$M$2000,0),MATCH($C28,カレンダーデータ!$N$3:$R$3,0))),"")</f>
        <v/>
      </c>
      <c r="Q28" s="5" t="str">
        <f ca="1">IFERROR(IF(ISBLANK(INDEX(カレンダーデータ!$N$4:$R$2000,MATCH(Q$29,カレンダーデータ!$M$4:$M$2000,0),MATCH($C28,カレンダーデータ!$N$3:$R$3,0))),"",INDEX(カレンダーデータ!$N$4:$R$2000,MATCH(Q$29,カレンダーデータ!$M$4:$M$2000,0),MATCH($C28,カレンダーデータ!$N$3:$R$3,0))),"")</f>
        <v/>
      </c>
      <c r="R28" s="5" t="str">
        <f ca="1">IFERROR(IF(ISBLANK(INDEX(カレンダーデータ!$N$4:$R$2000,MATCH(R$29,カレンダーデータ!$M$4:$M$2000,0),MATCH($C28,カレンダーデータ!$N$3:$R$3,0))),"",INDEX(カレンダーデータ!$N$4:$R$2000,MATCH(R$29,カレンダーデータ!$M$4:$M$2000,0),MATCH($C28,カレンダーデータ!$N$3:$R$3,0))),"")</f>
        <v/>
      </c>
      <c r="S28" s="5" t="str">
        <f ca="1">IFERROR(IF(ISBLANK(INDEX(カレンダーデータ!$N$4:$R$2000,MATCH(S$29,カレンダーデータ!$M$4:$M$2000,0),MATCH($C28,カレンダーデータ!$N$3:$R$3,0))),"",INDEX(カレンダーデータ!$N$4:$R$2000,MATCH(S$29,カレンダーデータ!$M$4:$M$2000,0),MATCH($C28,カレンダーデータ!$N$3:$R$3,0))),"")</f>
        <v/>
      </c>
      <c r="T28" s="5" t="str">
        <f ca="1">IFERROR(IF(ISBLANK(INDEX(カレンダーデータ!$N$4:$R$2000,MATCH(T$29,カレンダーデータ!$M$4:$M$2000,0),MATCH($C28,カレンダーデータ!$N$3:$R$3,0))),"",INDEX(カレンダーデータ!$N$4:$R$2000,MATCH(T$29,カレンダーデータ!$M$4:$M$2000,0),MATCH($C28,カレンダーデータ!$N$3:$R$3,0))),"")</f>
        <v/>
      </c>
      <c r="U28" s="5" t="str">
        <f ca="1">IFERROR(IF(ISBLANK(INDEX(カレンダーデータ!$N$4:$R$2000,MATCH(U$29,カレンダーデータ!$M$4:$M$2000,0),MATCH($C28,カレンダーデータ!$N$3:$R$3,0))),"",INDEX(カレンダーデータ!$N$4:$R$2000,MATCH(U$29,カレンダーデータ!$M$4:$M$2000,0),MATCH($C28,カレンダーデータ!$N$3:$R$3,0))),"")</f>
        <v/>
      </c>
      <c r="V28" s="5" t="str">
        <f ca="1">IFERROR(IF(ISBLANK(INDEX(カレンダーデータ!$N$4:$R$2000,MATCH(V$29,カレンダーデータ!$M$4:$M$2000,0),MATCH($C28,カレンダーデータ!$N$3:$R$3,0))),"",INDEX(カレンダーデータ!$N$4:$R$2000,MATCH(V$29,カレンダーデータ!$M$4:$M$2000,0),MATCH($C28,カレンダーデータ!$N$3:$R$3,0))),"")</f>
        <v/>
      </c>
      <c r="W28" s="5" t="str">
        <f ca="1">IFERROR(IF(ISBLANK(INDEX(カレンダーデータ!$N$4:$R$2000,MATCH(W$29,カレンダーデータ!$M$4:$M$2000,0),MATCH($C28,カレンダーデータ!$N$3:$R$3,0))),"",INDEX(カレンダーデータ!$N$4:$R$2000,MATCH(W$29,カレンダーデータ!$M$4:$M$2000,0),MATCH($C28,カレンダーデータ!$N$3:$R$3,0))),"")</f>
        <v/>
      </c>
      <c r="X28" s="5" t="str">
        <f ca="1">IFERROR(IF(ISBLANK(INDEX(カレンダーデータ!$N$4:$R$2000,MATCH(X$29,カレンダーデータ!$M$4:$M$2000,0),MATCH($C28,カレンダーデータ!$N$3:$R$3,0))),"",INDEX(カレンダーデータ!$N$4:$R$2000,MATCH(X$29,カレンダーデータ!$M$4:$M$2000,0),MATCH($C28,カレンダーデータ!$N$3:$R$3,0))),"")</f>
        <v/>
      </c>
      <c r="Y28" s="5" t="str">
        <f ca="1">IFERROR(IF(ISBLANK(INDEX(カレンダーデータ!$N$4:$R$2000,MATCH(Y$29,カレンダーデータ!$M$4:$M$2000,0),MATCH($C28,カレンダーデータ!$N$3:$R$3,0))),"",INDEX(カレンダーデータ!$N$4:$R$2000,MATCH(Y$29,カレンダーデータ!$M$4:$M$2000,0),MATCH($C28,カレンダーデータ!$N$3:$R$3,0))),"")</f>
        <v/>
      </c>
      <c r="Z28" s="5" t="str">
        <f ca="1">IFERROR(IF(ISBLANK(INDEX(カレンダーデータ!$N$4:$R$2000,MATCH(Z$29,カレンダーデータ!$M$4:$M$2000,0),MATCH($C28,カレンダーデータ!$N$3:$R$3,0))),"",INDEX(カレンダーデータ!$N$4:$R$2000,MATCH(Z$29,カレンダーデータ!$M$4:$M$2000,0),MATCH($C28,カレンダーデータ!$N$3:$R$3,0))),"")</f>
        <v/>
      </c>
      <c r="AA28" s="5" t="str">
        <f ca="1">IFERROR(IF(ISBLANK(INDEX(カレンダーデータ!$N$4:$R$2000,MATCH(AA$29,カレンダーデータ!$M$4:$M$2000,0),MATCH($C28,カレンダーデータ!$N$3:$R$3,0))),"",INDEX(カレンダーデータ!$N$4:$R$2000,MATCH(AA$29,カレンダーデータ!$M$4:$M$2000,0),MATCH($C28,カレンダーデータ!$N$3:$R$3,0))),"")</f>
        <v/>
      </c>
      <c r="AB28" s="5" t="str">
        <f ca="1">IFERROR(IF(ISBLANK(INDEX(カレンダーデータ!$N$4:$R$2000,MATCH(AB$29,カレンダーデータ!$M$4:$M$2000,0),MATCH($C28,カレンダーデータ!$N$3:$R$3,0))),"",INDEX(カレンダーデータ!$N$4:$R$2000,MATCH(AB$29,カレンダーデータ!$M$4:$M$2000,0),MATCH($C28,カレンダーデータ!$N$3:$R$3,0))),"")</f>
        <v/>
      </c>
      <c r="AC28" s="5" t="str">
        <f ca="1">IFERROR(IF(ISBLANK(INDEX(カレンダーデータ!$N$4:$R$2000,MATCH(AC$29,カレンダーデータ!$M$4:$M$2000,0),MATCH($C28,カレンダーデータ!$N$3:$R$3,0))),"",INDEX(カレンダーデータ!$N$4:$R$2000,MATCH(AC$29,カレンダーデータ!$M$4:$M$2000,0),MATCH($C28,カレンダーデータ!$N$3:$R$3,0))),"")</f>
        <v/>
      </c>
      <c r="AD28" s="5" t="str">
        <f ca="1">IFERROR(IF(ISBLANK(INDEX(カレンダーデータ!$N$4:$R$2000,MATCH(AD$29,カレンダーデータ!$M$4:$M$2000,0),MATCH($C28,カレンダーデータ!$N$3:$R$3,0))),"",INDEX(カレンダーデータ!$N$4:$R$2000,MATCH(AD$29,カレンダーデータ!$M$4:$M$2000,0),MATCH($C28,カレンダーデータ!$N$3:$R$3,0))),"")</f>
        <v/>
      </c>
      <c r="AE28" s="5" t="str">
        <f ca="1">IFERROR(IF(ISBLANK(INDEX(カレンダーデータ!$N$4:$R$2000,MATCH(AE$29,カレンダーデータ!$M$4:$M$2000,0),MATCH($C28,カレンダーデータ!$N$3:$R$3,0))),"",INDEX(カレンダーデータ!$N$4:$R$2000,MATCH(AE$29,カレンダーデータ!$M$4:$M$2000,0),MATCH($C28,カレンダーデータ!$N$3:$R$3,0))),"")</f>
        <v/>
      </c>
      <c r="AF28" s="5" t="str">
        <f ca="1">IFERROR(IF(ISBLANK(INDEX(カレンダーデータ!$N$4:$R$2000,MATCH(AF$29,カレンダーデータ!$M$4:$M$2000,0),MATCH($C28,カレンダーデータ!$N$3:$R$3,0))),"",INDEX(カレンダーデータ!$N$4:$R$2000,MATCH(AF$29,カレンダーデータ!$M$4:$M$2000,0),MATCH($C28,カレンダーデータ!$N$3:$R$3,0))),"")</f>
        <v/>
      </c>
      <c r="AG28" s="5" t="str">
        <f ca="1">IFERROR(IF(ISBLANK(INDEX(カレンダーデータ!$N$4:$R$2000,MATCH(AG$29,カレンダーデータ!$M$4:$M$2000,0),MATCH($C28,カレンダーデータ!$N$3:$R$3,0))),"",INDEX(カレンダーデータ!$N$4:$R$2000,MATCH(AG$29,カレンダーデータ!$M$4:$M$2000,0),MATCH($C28,カレンダーデータ!$N$3:$R$3,0))),"")</f>
        <v/>
      </c>
      <c r="AH28" s="5" t="str">
        <f ca="1">IFERROR(IF(ISBLANK(INDEX(カレンダーデータ!$N$4:$R$2000,MATCH(AH$29,カレンダーデータ!$M$4:$M$2000,0),MATCH($C28,カレンダーデータ!$N$3:$R$3,0))),"",INDEX(カレンダーデータ!$N$4:$R$2000,MATCH(AH$29,カレンダーデータ!$M$4:$M$2000,0),MATCH($C28,カレンダーデータ!$N$3:$R$3,0))),"")</f>
        <v/>
      </c>
      <c r="AI28" s="9"/>
      <c r="AJ28" s="9"/>
      <c r="AK28" s="9"/>
    </row>
    <row r="29" spans="1:55" s="6" customFormat="1" ht="15" thickBot="1" x14ac:dyDescent="0.25">
      <c r="B29" s="7" t="s">
        <v>58</v>
      </c>
      <c r="C29" s="245"/>
      <c r="D29" s="16">
        <f ca="1">C1+1</f>
        <v>46082</v>
      </c>
      <c r="E29" s="17">
        <f ca="1">D29+1</f>
        <v>46083</v>
      </c>
      <c r="F29" s="17">
        <f t="shared" ref="F29:AG29" ca="1" si="0">E29+1</f>
        <v>46084</v>
      </c>
      <c r="G29" s="17">
        <f t="shared" ca="1" si="0"/>
        <v>46085</v>
      </c>
      <c r="H29" s="17">
        <f t="shared" ca="1" si="0"/>
        <v>46086</v>
      </c>
      <c r="I29" s="17">
        <f t="shared" ca="1" si="0"/>
        <v>46087</v>
      </c>
      <c r="J29" s="17">
        <f t="shared" ca="1" si="0"/>
        <v>46088</v>
      </c>
      <c r="K29" s="17">
        <f t="shared" ca="1" si="0"/>
        <v>46089</v>
      </c>
      <c r="L29" s="17">
        <f t="shared" ca="1" si="0"/>
        <v>46090</v>
      </c>
      <c r="M29" s="17">
        <f t="shared" ca="1" si="0"/>
        <v>46091</v>
      </c>
      <c r="N29" s="17">
        <f t="shared" ca="1" si="0"/>
        <v>46092</v>
      </c>
      <c r="O29" s="17">
        <f t="shared" ca="1" si="0"/>
        <v>46093</v>
      </c>
      <c r="P29" s="17">
        <f t="shared" ca="1" si="0"/>
        <v>46094</v>
      </c>
      <c r="Q29" s="17">
        <f t="shared" ca="1" si="0"/>
        <v>46095</v>
      </c>
      <c r="R29" s="17">
        <f t="shared" ca="1" si="0"/>
        <v>46096</v>
      </c>
      <c r="S29" s="17">
        <f t="shared" ca="1" si="0"/>
        <v>46097</v>
      </c>
      <c r="T29" s="17">
        <f t="shared" ca="1" si="0"/>
        <v>46098</v>
      </c>
      <c r="U29" s="17">
        <f t="shared" ca="1" si="0"/>
        <v>46099</v>
      </c>
      <c r="V29" s="17">
        <f t="shared" ca="1" si="0"/>
        <v>46100</v>
      </c>
      <c r="W29" s="17">
        <f t="shared" ca="1" si="0"/>
        <v>46101</v>
      </c>
      <c r="X29" s="17">
        <f t="shared" ca="1" si="0"/>
        <v>46102</v>
      </c>
      <c r="Y29" s="17">
        <f t="shared" ca="1" si="0"/>
        <v>46103</v>
      </c>
      <c r="Z29" s="17">
        <f t="shared" ca="1" si="0"/>
        <v>46104</v>
      </c>
      <c r="AA29" s="17">
        <f t="shared" ca="1" si="0"/>
        <v>46105</v>
      </c>
      <c r="AB29" s="17">
        <f t="shared" ca="1" si="0"/>
        <v>46106</v>
      </c>
      <c r="AC29" s="17">
        <f t="shared" ca="1" si="0"/>
        <v>46107</v>
      </c>
      <c r="AD29" s="17">
        <f t="shared" ca="1" si="0"/>
        <v>46108</v>
      </c>
      <c r="AE29" s="17">
        <f t="shared" ca="1" si="0"/>
        <v>46109</v>
      </c>
      <c r="AF29" s="17">
        <f t="shared" ca="1" si="0"/>
        <v>46110</v>
      </c>
      <c r="AG29" s="17">
        <f t="shared" ca="1" si="0"/>
        <v>46111</v>
      </c>
      <c r="AH29" s="18">
        <f ca="1">AG29+1</f>
        <v>46112</v>
      </c>
    </row>
    <row r="30" spans="1:55" x14ac:dyDescent="0.2">
      <c r="A30" s="4">
        <v>2</v>
      </c>
      <c r="B30" s="311" t="str">
        <f>料金比較表!C11</f>
        <v>アーマン　スイート　ヴィラ　スムイデ</v>
      </c>
      <c r="C30" s="329" t="s">
        <v>59</v>
      </c>
      <c r="D30" s="254" t="str">
        <f ca="1">IF($C$30=料金比較表!$C$1,(HLOOKUP('2026年3月'!D$29,料金比較表!$10:$20,'2026年3月'!$A30,FALSE)),IF($C$30=料金比較表!$C$2,(HLOOKUP('2026年3月'!D$29,料金比較表!$23:$33,'2026年3月'!$A30,FALSE)),IF($C$30=料金比較表!$C$3,(HLOOKUP('2026年3月'!D$29,料金比較表!$36:$46,'2026年3月'!$A30,FALSE)),IF($C$30=料金比較表!$C$4,(HLOOKUP('2026年3月'!D$29,料金比較表!$48:$60,'2026年3月'!$A30,FALSE)),IF($C$30=料金比較表!$C$5,(HLOOKUP('2026年3月'!D$29,料金比較表!$61:$71,'2026年3月'!$A30,FALSE)),IF($C$30=料金比較表!$C$6,(HLOOKUP('2026年3月'!D$29,料金比較表!$74:$84,'2026年3月'!$A30,FALSE))))))))</f>
        <v/>
      </c>
      <c r="E30" s="63" t="str">
        <f ca="1">IF($C$30=料金比較表!$C$1,(HLOOKUP('2026年3月'!E$29,料金比較表!$10:$20,'2026年3月'!$A30,FALSE)),IF($C$30=料金比較表!$C$2,(HLOOKUP('2026年3月'!E$29,料金比較表!$23:$33,'2026年3月'!$A30,FALSE)),IF($C$30=料金比較表!$C$3,(HLOOKUP('2026年3月'!E$29,料金比較表!$36:$46,'2026年3月'!$A30,FALSE)),IF($C$30=料金比較表!$C$4,(HLOOKUP('2026年3月'!E$29,料金比較表!$48:$60,'2026年3月'!$A30,FALSE)),IF($C$30=料金比較表!$C$5,(HLOOKUP('2026年3月'!E$29,料金比較表!$61:$71,'2026年3月'!$A30,FALSE)),IF($C$30=料金比較表!$C$6,(HLOOKUP('2026年3月'!E$29,料金比較表!$74:$84,'2026年3月'!$A30,FALSE))))))))</f>
        <v/>
      </c>
      <c r="F30" s="63" t="str">
        <f ca="1">IF($C$30=料金比較表!$C$1,(HLOOKUP('2026年3月'!F$29,料金比較表!$10:$20,'2026年3月'!$A30,FALSE)),IF($C$30=料金比較表!$C$2,(HLOOKUP('2026年3月'!F$29,料金比較表!$23:$33,'2026年3月'!$A30,FALSE)),IF($C$30=料金比較表!$C$3,(HLOOKUP('2026年3月'!F$29,料金比較表!$36:$46,'2026年3月'!$A30,FALSE)),IF($C$30=料金比較表!$C$4,(HLOOKUP('2026年3月'!F$29,料金比較表!$48:$60,'2026年3月'!$A30,FALSE)),IF($C$30=料金比較表!$C$5,(HLOOKUP('2026年3月'!F$29,料金比較表!$61:$71,'2026年3月'!$A30,FALSE)),IF($C$30=料金比較表!$C$6,(HLOOKUP('2026年3月'!F$29,料金比較表!$74:$84,'2026年3月'!$A30,FALSE))))))))</f>
        <v/>
      </c>
      <c r="G30" s="63" t="str">
        <f ca="1">IF($C$30=料金比較表!$C$1,(HLOOKUP('2026年3月'!G$29,料金比較表!$10:$20,'2026年3月'!$A30,FALSE)),IF($C$30=料金比較表!$C$2,(HLOOKUP('2026年3月'!G$29,料金比較表!$23:$33,'2026年3月'!$A30,FALSE)),IF($C$30=料金比較表!$C$3,(HLOOKUP('2026年3月'!G$29,料金比較表!$36:$46,'2026年3月'!$A30,FALSE)),IF($C$30=料金比較表!$C$4,(HLOOKUP('2026年3月'!G$29,料金比較表!$48:$60,'2026年3月'!$A30,FALSE)),IF($C$30=料金比較表!$C$5,(HLOOKUP('2026年3月'!G$29,料金比較表!$61:$71,'2026年3月'!$A30,FALSE)),IF($C$30=料金比較表!$C$6,(HLOOKUP('2026年3月'!G$29,料金比較表!$74:$84,'2026年3月'!$A30,FALSE))))))))</f>
        <v/>
      </c>
      <c r="H30" s="63" t="str">
        <f ca="1">IF($C$30=料金比較表!$C$1,(HLOOKUP('2026年3月'!H$29,料金比較表!$10:$20,'2026年3月'!$A30,FALSE)),IF($C$30=料金比較表!$C$2,(HLOOKUP('2026年3月'!H$29,料金比較表!$23:$33,'2026年3月'!$A30,FALSE)),IF($C$30=料金比較表!$C$3,(HLOOKUP('2026年3月'!H$29,料金比較表!$36:$46,'2026年3月'!$A30,FALSE)),IF($C$30=料金比較表!$C$4,(HLOOKUP('2026年3月'!H$29,料金比較表!$48:$60,'2026年3月'!$A30,FALSE)),IF($C$30=料金比較表!$C$5,(HLOOKUP('2026年3月'!H$29,料金比較表!$61:$71,'2026年3月'!$A30,FALSE)),IF($C$30=料金比較表!$C$6,(HLOOKUP('2026年3月'!H$29,料金比較表!$74:$84,'2026年3月'!$A30,FALSE))))))))</f>
        <v/>
      </c>
      <c r="I30" s="63" t="str">
        <f ca="1">IF($C$30=料金比較表!$C$1,(HLOOKUP('2026年3月'!I$29,料金比較表!$10:$20,'2026年3月'!$A30,FALSE)),IF($C$30=料金比較表!$C$2,(HLOOKUP('2026年3月'!I$29,料金比較表!$23:$33,'2026年3月'!$A30,FALSE)),IF($C$30=料金比較表!$C$3,(HLOOKUP('2026年3月'!I$29,料金比較表!$36:$46,'2026年3月'!$A30,FALSE)),IF($C$30=料金比較表!$C$4,(HLOOKUP('2026年3月'!I$29,料金比較表!$48:$60,'2026年3月'!$A30,FALSE)),IF($C$30=料金比較表!$C$5,(HLOOKUP('2026年3月'!I$29,料金比較表!$61:$71,'2026年3月'!$A30,FALSE)),IF($C$30=料金比較表!$C$6,(HLOOKUP('2026年3月'!I$29,料金比較表!$74:$84,'2026年3月'!$A30,FALSE))))))))</f>
        <v/>
      </c>
      <c r="J30" s="63" t="str">
        <f ca="1">IF($C$30=料金比較表!$C$1,(HLOOKUP('2026年3月'!J$29,料金比較表!$10:$20,'2026年3月'!$A30,FALSE)),IF($C$30=料金比較表!$C$2,(HLOOKUP('2026年3月'!J$29,料金比較表!$23:$33,'2026年3月'!$A30,FALSE)),IF($C$30=料金比較表!$C$3,(HLOOKUP('2026年3月'!J$29,料金比較表!$36:$46,'2026年3月'!$A30,FALSE)),IF($C$30=料金比較表!$C$4,(HLOOKUP('2026年3月'!J$29,料金比較表!$48:$60,'2026年3月'!$A30,FALSE)),IF($C$30=料金比較表!$C$5,(HLOOKUP('2026年3月'!J$29,料金比較表!$61:$71,'2026年3月'!$A30,FALSE)),IF($C$30=料金比較表!$C$6,(HLOOKUP('2026年3月'!J$29,料金比較表!$74:$84,'2026年3月'!$A30,FALSE))))))))</f>
        <v/>
      </c>
      <c r="K30" s="63" t="str">
        <f ca="1">IF($C$30=料金比較表!$C$1,(HLOOKUP('2026年3月'!K$29,料金比較表!$10:$20,'2026年3月'!$A30,FALSE)),IF($C$30=料金比較表!$C$2,(HLOOKUP('2026年3月'!K$29,料金比較表!$23:$33,'2026年3月'!$A30,FALSE)),IF($C$30=料金比較表!$C$3,(HLOOKUP('2026年3月'!K$29,料金比較表!$36:$46,'2026年3月'!$A30,FALSE)),IF($C$30=料金比較表!$C$4,(HLOOKUP('2026年3月'!K$29,料金比較表!$48:$60,'2026年3月'!$A30,FALSE)),IF($C$30=料金比較表!$C$5,(HLOOKUP('2026年3月'!K$29,料金比較表!$61:$71,'2026年3月'!$A30,FALSE)),IF($C$30=料金比較表!$C$6,(HLOOKUP('2026年3月'!K$29,料金比較表!$74:$84,'2026年3月'!$A30,FALSE))))))))</f>
        <v/>
      </c>
      <c r="L30" s="63" t="str">
        <f ca="1">IF($C$30=料金比較表!$C$1,(HLOOKUP('2026年3月'!L$29,料金比較表!$10:$20,'2026年3月'!$A30,FALSE)),IF($C$30=料金比較表!$C$2,(HLOOKUP('2026年3月'!L$29,料金比較表!$23:$33,'2026年3月'!$A30,FALSE)),IF($C$30=料金比較表!$C$3,(HLOOKUP('2026年3月'!L$29,料金比較表!$36:$46,'2026年3月'!$A30,FALSE)),IF($C$30=料金比較表!$C$4,(HLOOKUP('2026年3月'!L$29,料金比較表!$48:$60,'2026年3月'!$A30,FALSE)),IF($C$30=料金比較表!$C$5,(HLOOKUP('2026年3月'!L$29,料金比較表!$61:$71,'2026年3月'!$A30,FALSE)),IF($C$30=料金比較表!$C$6,(HLOOKUP('2026年3月'!L$29,料金比較表!$74:$84,'2026年3月'!$A30,FALSE))))))))</f>
        <v/>
      </c>
      <c r="M30" s="63" t="str">
        <f ca="1">IF($C$30=料金比較表!$C$1,(HLOOKUP('2026年3月'!M$29,料金比較表!$10:$20,'2026年3月'!$A30,FALSE)),IF($C$30=料金比較表!$C$2,(HLOOKUP('2026年3月'!M$29,料金比較表!$23:$33,'2026年3月'!$A30,FALSE)),IF($C$30=料金比較表!$C$3,(HLOOKUP('2026年3月'!M$29,料金比較表!$36:$46,'2026年3月'!$A30,FALSE)),IF($C$30=料金比較表!$C$4,(HLOOKUP('2026年3月'!M$29,料金比較表!$48:$60,'2026年3月'!$A30,FALSE)),IF($C$30=料金比較表!$C$5,(HLOOKUP('2026年3月'!M$29,料金比較表!$61:$71,'2026年3月'!$A30,FALSE)),IF($C$30=料金比較表!$C$6,(HLOOKUP('2026年3月'!M$29,料金比較表!$74:$84,'2026年3月'!$A30,FALSE))))))))</f>
        <v/>
      </c>
      <c r="N30" s="63" t="str">
        <f ca="1">IF($C$30=料金比較表!$C$1,(HLOOKUP('2026年3月'!N$29,料金比較表!$10:$20,'2026年3月'!$A30,FALSE)),IF($C$30=料金比較表!$C$2,(HLOOKUP('2026年3月'!N$29,料金比較表!$23:$33,'2026年3月'!$A30,FALSE)),IF($C$30=料金比較表!$C$3,(HLOOKUP('2026年3月'!N$29,料金比較表!$36:$46,'2026年3月'!$A30,FALSE)),IF($C$30=料金比較表!$C$4,(HLOOKUP('2026年3月'!N$29,料金比較表!$48:$60,'2026年3月'!$A30,FALSE)),IF($C$30=料金比較表!$C$5,(HLOOKUP('2026年3月'!N$29,料金比較表!$61:$71,'2026年3月'!$A30,FALSE)),IF($C$30=料金比較表!$C$6,(HLOOKUP('2026年3月'!N$29,料金比較表!$74:$84,'2026年3月'!$A30,FALSE))))))))</f>
        <v/>
      </c>
      <c r="O30" s="63" t="str">
        <f ca="1">IF($C$30=料金比較表!$C$1,(HLOOKUP('2026年3月'!O$29,料金比較表!$10:$20,'2026年3月'!$A30,FALSE)),IF($C$30=料金比較表!$C$2,(HLOOKUP('2026年3月'!O$29,料金比較表!$23:$33,'2026年3月'!$A30,FALSE)),IF($C$30=料金比較表!$C$3,(HLOOKUP('2026年3月'!O$29,料金比較表!$36:$46,'2026年3月'!$A30,FALSE)),IF($C$30=料金比較表!$C$4,(HLOOKUP('2026年3月'!O$29,料金比較表!$48:$60,'2026年3月'!$A30,FALSE)),IF($C$30=料金比較表!$C$5,(HLOOKUP('2026年3月'!O$29,料金比較表!$61:$71,'2026年3月'!$A30,FALSE)),IF($C$30=料金比較表!$C$6,(HLOOKUP('2026年3月'!O$29,料金比較表!$74:$84,'2026年3月'!$A30,FALSE))))))))</f>
        <v/>
      </c>
      <c r="P30" s="63" t="str">
        <f ca="1">IF($C$30=料金比較表!$C$1,(HLOOKUP('2026年3月'!P$29,料金比較表!$10:$20,'2026年3月'!$A30,FALSE)),IF($C$30=料金比較表!$C$2,(HLOOKUP('2026年3月'!P$29,料金比較表!$23:$33,'2026年3月'!$A30,FALSE)),IF($C$30=料金比較表!$C$3,(HLOOKUP('2026年3月'!P$29,料金比較表!$36:$46,'2026年3月'!$A30,FALSE)),IF($C$30=料金比較表!$C$4,(HLOOKUP('2026年3月'!P$29,料金比較表!$48:$60,'2026年3月'!$A30,FALSE)),IF($C$30=料金比較表!$C$5,(HLOOKUP('2026年3月'!P$29,料金比較表!$61:$71,'2026年3月'!$A30,FALSE)),IF($C$30=料金比較表!$C$6,(HLOOKUP('2026年3月'!P$29,料金比較表!$74:$84,'2026年3月'!$A30,FALSE))))))))</f>
        <v/>
      </c>
      <c r="Q30" s="63" t="str">
        <f ca="1">IF($C$30=料金比較表!$C$1,(HLOOKUP('2026年3月'!Q$29,料金比較表!$10:$20,'2026年3月'!$A30,FALSE)),IF($C$30=料金比較表!$C$2,(HLOOKUP('2026年3月'!Q$29,料金比較表!$23:$33,'2026年3月'!$A30,FALSE)),IF($C$30=料金比較表!$C$3,(HLOOKUP('2026年3月'!Q$29,料金比較表!$36:$46,'2026年3月'!$A30,FALSE)),IF($C$30=料金比較表!$C$4,(HLOOKUP('2026年3月'!Q$29,料金比較表!$48:$60,'2026年3月'!$A30,FALSE)),IF($C$30=料金比較表!$C$5,(HLOOKUP('2026年3月'!Q$29,料金比較表!$61:$71,'2026年3月'!$A30,FALSE)),IF($C$30=料金比較表!$C$6,(HLOOKUP('2026年3月'!Q$29,料金比較表!$74:$84,'2026年3月'!$A30,FALSE))))))))</f>
        <v/>
      </c>
      <c r="R30" s="63" t="str">
        <f ca="1">IF($C$30=料金比較表!$C$1,(HLOOKUP('2026年3月'!R$29,料金比較表!$10:$20,'2026年3月'!$A30,FALSE)),IF($C$30=料金比較表!$C$2,(HLOOKUP('2026年3月'!R$29,料金比較表!$23:$33,'2026年3月'!$A30,FALSE)),IF($C$30=料金比較表!$C$3,(HLOOKUP('2026年3月'!R$29,料金比較表!$36:$46,'2026年3月'!$A30,FALSE)),IF($C$30=料金比較表!$C$4,(HLOOKUP('2026年3月'!R$29,料金比較表!$48:$60,'2026年3月'!$A30,FALSE)),IF($C$30=料金比較表!$C$5,(HLOOKUP('2026年3月'!R$29,料金比較表!$61:$71,'2026年3月'!$A30,FALSE)),IF($C$30=料金比較表!$C$6,(HLOOKUP('2026年3月'!R$29,料金比較表!$74:$84,'2026年3月'!$A30,FALSE))))))))</f>
        <v/>
      </c>
      <c r="S30" s="63" t="str">
        <f ca="1">IF($C$30=料金比較表!$C$1,(HLOOKUP('2026年3月'!S$29,料金比較表!$10:$20,'2026年3月'!$A30,FALSE)),IF($C$30=料金比較表!$C$2,(HLOOKUP('2026年3月'!S$29,料金比較表!$23:$33,'2026年3月'!$A30,FALSE)),IF($C$30=料金比較表!$C$3,(HLOOKUP('2026年3月'!S$29,料金比較表!$36:$46,'2026年3月'!$A30,FALSE)),IF($C$30=料金比較表!$C$4,(HLOOKUP('2026年3月'!S$29,料金比較表!$48:$60,'2026年3月'!$A30,FALSE)),IF($C$30=料金比較表!$C$5,(HLOOKUP('2026年3月'!S$29,料金比較表!$61:$71,'2026年3月'!$A30,FALSE)),IF($C$30=料金比較表!$C$6,(HLOOKUP('2026年3月'!S$29,料金比較表!$74:$84,'2026年3月'!$A30,FALSE))))))))</f>
        <v/>
      </c>
      <c r="T30" s="63" t="str">
        <f ca="1">IF($C$30=料金比較表!$C$1,(HLOOKUP('2026年3月'!T$29,料金比較表!$10:$20,'2026年3月'!$A30,FALSE)),IF($C$30=料金比較表!$C$2,(HLOOKUP('2026年3月'!T$29,料金比較表!$23:$33,'2026年3月'!$A30,FALSE)),IF($C$30=料金比較表!$C$3,(HLOOKUP('2026年3月'!T$29,料金比較表!$36:$46,'2026年3月'!$A30,FALSE)),IF($C$30=料金比較表!$C$4,(HLOOKUP('2026年3月'!T$29,料金比較表!$48:$60,'2026年3月'!$A30,FALSE)),IF($C$30=料金比較表!$C$5,(HLOOKUP('2026年3月'!T$29,料金比較表!$61:$71,'2026年3月'!$A30,FALSE)),IF($C$30=料金比較表!$C$6,(HLOOKUP('2026年3月'!T$29,料金比較表!$74:$84,'2026年3月'!$A30,FALSE))))))))</f>
        <v/>
      </c>
      <c r="U30" s="63" t="str">
        <f ca="1">IF($C$30=料金比較表!$C$1,(HLOOKUP('2026年3月'!U$29,料金比較表!$10:$20,'2026年3月'!$A30,FALSE)),IF($C$30=料金比較表!$C$2,(HLOOKUP('2026年3月'!U$29,料金比較表!$23:$33,'2026年3月'!$A30,FALSE)),IF($C$30=料金比較表!$C$3,(HLOOKUP('2026年3月'!U$29,料金比較表!$36:$46,'2026年3月'!$A30,FALSE)),IF($C$30=料金比較表!$C$4,(HLOOKUP('2026年3月'!U$29,料金比較表!$48:$60,'2026年3月'!$A30,FALSE)),IF($C$30=料金比較表!$C$5,(HLOOKUP('2026年3月'!U$29,料金比較表!$61:$71,'2026年3月'!$A30,FALSE)),IF($C$30=料金比較表!$C$6,(HLOOKUP('2026年3月'!U$29,料金比較表!$74:$84,'2026年3月'!$A30,FALSE))))))))</f>
        <v/>
      </c>
      <c r="V30" s="63" t="str">
        <f ca="1">IF($C$30=料金比較表!$C$1,(HLOOKUP('2026年3月'!V$29,料金比較表!$10:$20,'2026年3月'!$A30,FALSE)),IF($C$30=料金比較表!$C$2,(HLOOKUP('2026年3月'!V$29,料金比較表!$23:$33,'2026年3月'!$A30,FALSE)),IF($C$30=料金比較表!$C$3,(HLOOKUP('2026年3月'!V$29,料金比較表!$36:$46,'2026年3月'!$A30,FALSE)),IF($C$30=料金比較表!$C$4,(HLOOKUP('2026年3月'!V$29,料金比較表!$48:$60,'2026年3月'!$A30,FALSE)),IF($C$30=料金比較表!$C$5,(HLOOKUP('2026年3月'!V$29,料金比較表!$61:$71,'2026年3月'!$A30,FALSE)),IF($C$30=料金比較表!$C$6,(HLOOKUP('2026年3月'!V$29,料金比較表!$74:$84,'2026年3月'!$A30,FALSE))))))))</f>
        <v/>
      </c>
      <c r="W30" s="63" t="str">
        <f ca="1">IF($C$30=料金比較表!$C$1,(HLOOKUP('2026年3月'!W$29,料金比較表!$10:$20,'2026年3月'!$A30,FALSE)),IF($C$30=料金比較表!$C$2,(HLOOKUP('2026年3月'!W$29,料金比較表!$23:$33,'2026年3月'!$A30,FALSE)),IF($C$30=料金比較表!$C$3,(HLOOKUP('2026年3月'!W$29,料金比較表!$36:$46,'2026年3月'!$A30,FALSE)),IF($C$30=料金比較表!$C$4,(HLOOKUP('2026年3月'!W$29,料金比較表!$48:$60,'2026年3月'!$A30,FALSE)),IF($C$30=料金比較表!$C$5,(HLOOKUP('2026年3月'!W$29,料金比較表!$61:$71,'2026年3月'!$A30,FALSE)),IF($C$30=料金比較表!$C$6,(HLOOKUP('2026年3月'!W$29,料金比較表!$74:$84,'2026年3月'!$A30,FALSE))))))))</f>
        <v/>
      </c>
      <c r="X30" s="63" t="str">
        <f ca="1">IF($C$30=料金比較表!$C$1,(HLOOKUP('2026年3月'!X$29,料金比較表!$10:$20,'2026年3月'!$A30,FALSE)),IF($C$30=料金比較表!$C$2,(HLOOKUP('2026年3月'!X$29,料金比較表!$23:$33,'2026年3月'!$A30,FALSE)),IF($C$30=料金比較表!$C$3,(HLOOKUP('2026年3月'!X$29,料金比較表!$36:$46,'2026年3月'!$A30,FALSE)),IF($C$30=料金比較表!$C$4,(HLOOKUP('2026年3月'!X$29,料金比較表!$48:$60,'2026年3月'!$A30,FALSE)),IF($C$30=料金比較表!$C$5,(HLOOKUP('2026年3月'!X$29,料金比較表!$61:$71,'2026年3月'!$A30,FALSE)),IF($C$30=料金比較表!$C$6,(HLOOKUP('2026年3月'!X$29,料金比較表!$74:$84,'2026年3月'!$A30,FALSE))))))))</f>
        <v/>
      </c>
      <c r="Y30" s="63" t="str">
        <f ca="1">IF($C$30=料金比較表!$C$1,(HLOOKUP('2026年3月'!Y$29,料金比較表!$10:$20,'2026年3月'!$A30,FALSE)),IF($C$30=料金比較表!$C$2,(HLOOKUP('2026年3月'!Y$29,料金比較表!$23:$33,'2026年3月'!$A30,FALSE)),IF($C$30=料金比較表!$C$3,(HLOOKUP('2026年3月'!Y$29,料金比較表!$36:$46,'2026年3月'!$A30,FALSE)),IF($C$30=料金比較表!$C$4,(HLOOKUP('2026年3月'!Y$29,料金比較表!$48:$60,'2026年3月'!$A30,FALSE)),IF($C$30=料金比較表!$C$5,(HLOOKUP('2026年3月'!Y$29,料金比較表!$61:$71,'2026年3月'!$A30,FALSE)),IF($C$30=料金比較表!$C$6,(HLOOKUP('2026年3月'!Y$29,料金比較表!$74:$84,'2026年3月'!$A30,FALSE))))))))</f>
        <v/>
      </c>
      <c r="Z30" s="63" t="str">
        <f ca="1">IF($C$30=料金比較表!$C$1,(HLOOKUP('2026年3月'!Z$29,料金比較表!$10:$20,'2026年3月'!$A30,FALSE)),IF($C$30=料金比較表!$C$2,(HLOOKUP('2026年3月'!Z$29,料金比較表!$23:$33,'2026年3月'!$A30,FALSE)),IF($C$30=料金比較表!$C$3,(HLOOKUP('2026年3月'!Z$29,料金比較表!$36:$46,'2026年3月'!$A30,FALSE)),IF($C$30=料金比較表!$C$4,(HLOOKUP('2026年3月'!Z$29,料金比較表!$48:$60,'2026年3月'!$A30,FALSE)),IF($C$30=料金比較表!$C$5,(HLOOKUP('2026年3月'!Z$29,料金比較表!$61:$71,'2026年3月'!$A30,FALSE)),IF($C$30=料金比較表!$C$6,(HLOOKUP('2026年3月'!Z$29,料金比較表!$74:$84,'2026年3月'!$A30,FALSE))))))))</f>
        <v/>
      </c>
      <c r="AA30" s="63" t="str">
        <f ca="1">IF($C$30=料金比較表!$C$1,(HLOOKUP('2026年3月'!AA$29,料金比較表!$10:$20,'2026年3月'!$A30,FALSE)),IF($C$30=料金比較表!$C$2,(HLOOKUP('2026年3月'!AA$29,料金比較表!$23:$33,'2026年3月'!$A30,FALSE)),IF($C$30=料金比較表!$C$3,(HLOOKUP('2026年3月'!AA$29,料金比較表!$36:$46,'2026年3月'!$A30,FALSE)),IF($C$30=料金比較表!$C$4,(HLOOKUP('2026年3月'!AA$29,料金比較表!$48:$60,'2026年3月'!$A30,FALSE)),IF($C$30=料金比較表!$C$5,(HLOOKUP('2026年3月'!AA$29,料金比較表!$61:$71,'2026年3月'!$A30,FALSE)),IF($C$30=料金比較表!$C$6,(HLOOKUP('2026年3月'!AA$29,料金比較表!$74:$84,'2026年3月'!$A30,FALSE))))))))</f>
        <v/>
      </c>
      <c r="AB30" s="63" t="str">
        <f ca="1">IF($C$30=料金比較表!$C$1,(HLOOKUP('2026年3月'!AB$29,料金比較表!$10:$20,'2026年3月'!$A30,FALSE)),IF($C$30=料金比較表!$C$2,(HLOOKUP('2026年3月'!AB$29,料金比較表!$23:$33,'2026年3月'!$A30,FALSE)),IF($C$30=料金比較表!$C$3,(HLOOKUP('2026年3月'!AB$29,料金比較表!$36:$46,'2026年3月'!$A30,FALSE)),IF($C$30=料金比較表!$C$4,(HLOOKUP('2026年3月'!AB$29,料金比較表!$48:$60,'2026年3月'!$A30,FALSE)),IF($C$30=料金比較表!$C$5,(HLOOKUP('2026年3月'!AB$29,料金比較表!$61:$71,'2026年3月'!$A30,FALSE)),IF($C$30=料金比較表!$C$6,(HLOOKUP('2026年3月'!AB$29,料金比較表!$74:$84,'2026年3月'!$A30,FALSE))))))))</f>
        <v/>
      </c>
      <c r="AC30" s="63" t="str">
        <f ca="1">IF($C$30=料金比較表!$C$1,(HLOOKUP('2026年3月'!AC$29,料金比較表!$10:$20,'2026年3月'!$A30,FALSE)),IF($C$30=料金比較表!$C$2,(HLOOKUP('2026年3月'!AC$29,料金比較表!$23:$33,'2026年3月'!$A30,FALSE)),IF($C$30=料金比較表!$C$3,(HLOOKUP('2026年3月'!AC$29,料金比較表!$36:$46,'2026年3月'!$A30,FALSE)),IF($C$30=料金比較表!$C$4,(HLOOKUP('2026年3月'!AC$29,料金比較表!$48:$60,'2026年3月'!$A30,FALSE)),IF($C$30=料金比較表!$C$5,(HLOOKUP('2026年3月'!AC$29,料金比較表!$61:$71,'2026年3月'!$A30,FALSE)),IF($C$30=料金比較表!$C$6,(HLOOKUP('2026年3月'!AC$29,料金比較表!$74:$84,'2026年3月'!$A30,FALSE))))))))</f>
        <v/>
      </c>
      <c r="AD30" s="63" t="str">
        <f ca="1">IF($C$30=料金比較表!$C$1,(HLOOKUP('2026年3月'!AD$29,料金比較表!$10:$20,'2026年3月'!$A30,FALSE)),IF($C$30=料金比較表!$C$2,(HLOOKUP('2026年3月'!AD$29,料金比較表!$23:$33,'2026年3月'!$A30,FALSE)),IF($C$30=料金比較表!$C$3,(HLOOKUP('2026年3月'!AD$29,料金比較表!$36:$46,'2026年3月'!$A30,FALSE)),IF($C$30=料金比較表!$C$4,(HLOOKUP('2026年3月'!AD$29,料金比較表!$48:$60,'2026年3月'!$A30,FALSE)),IF($C$30=料金比較表!$C$5,(HLOOKUP('2026年3月'!AD$29,料金比較表!$61:$71,'2026年3月'!$A30,FALSE)),IF($C$30=料金比較表!$C$6,(HLOOKUP('2026年3月'!AD$29,料金比較表!$74:$84,'2026年3月'!$A30,FALSE))))))))</f>
        <v/>
      </c>
      <c r="AE30" s="63" t="str">
        <f ca="1">IF($C$30=料金比較表!$C$1,(HLOOKUP('2026年3月'!AE$29,料金比較表!$10:$20,'2026年3月'!$A30,FALSE)),IF($C$30=料金比較表!$C$2,(HLOOKUP('2026年3月'!AE$29,料金比較表!$23:$33,'2026年3月'!$A30,FALSE)),IF($C$30=料金比較表!$C$3,(HLOOKUP('2026年3月'!AE$29,料金比較表!$36:$46,'2026年3月'!$A30,FALSE)),IF($C$30=料金比較表!$C$4,(HLOOKUP('2026年3月'!AE$29,料金比較表!$48:$60,'2026年3月'!$A30,FALSE)),IF($C$30=料金比較表!$C$5,(HLOOKUP('2026年3月'!AE$29,料金比較表!$61:$71,'2026年3月'!$A30,FALSE)),IF($C$30=料金比較表!$C$6,(HLOOKUP('2026年3月'!AE$29,料金比較表!$74:$84,'2026年3月'!$A30,FALSE))))))))</f>
        <v/>
      </c>
      <c r="AF30" s="63" t="str">
        <f ca="1">IF($C$30=料金比較表!$C$1,(HLOOKUP('2026年3月'!AF$29,料金比較表!$10:$20,'2026年3月'!$A30,FALSE)),IF($C$30=料金比較表!$C$2,(HLOOKUP('2026年3月'!AF$29,料金比較表!$23:$33,'2026年3月'!$A30,FALSE)),IF($C$30=料金比較表!$C$3,(HLOOKUP('2026年3月'!AF$29,料金比較表!$36:$46,'2026年3月'!$A30,FALSE)),IF($C$30=料金比較表!$C$4,(HLOOKUP('2026年3月'!AF$29,料金比較表!$48:$60,'2026年3月'!$A30,FALSE)),IF($C$30=料金比較表!$C$5,(HLOOKUP('2026年3月'!AF$29,料金比較表!$61:$71,'2026年3月'!$A30,FALSE)),IF($C$30=料金比較表!$C$6,(HLOOKUP('2026年3月'!AF$29,料金比較表!$74:$84,'2026年3月'!$A30,FALSE))))))))</f>
        <v/>
      </c>
      <c r="AG30" s="63" t="str">
        <f ca="1">IF($C$30=料金比較表!$C$1,(HLOOKUP('2026年3月'!AG$29,料金比較表!$10:$20,'2026年3月'!$A30,FALSE)),IF($C$30=料金比較表!$C$2,(HLOOKUP('2026年3月'!AG$29,料金比較表!$23:$33,'2026年3月'!$A30,FALSE)),IF($C$30=料金比較表!$C$3,(HLOOKUP('2026年3月'!AG$29,料金比較表!$36:$46,'2026年3月'!$A30,FALSE)),IF($C$30=料金比較表!$C$4,(HLOOKUP('2026年3月'!AG$29,料金比較表!$48:$60,'2026年3月'!$A30,FALSE)),IF($C$30=料金比較表!$C$5,(HLOOKUP('2026年3月'!AG$29,料金比較表!$61:$71,'2026年3月'!$A30,FALSE)),IF($C$30=料金比較表!$C$6,(HLOOKUP('2026年3月'!AG$29,料金比較表!$74:$84,'2026年3月'!$A30,FALSE))))))))</f>
        <v/>
      </c>
      <c r="AH30" s="255" t="str">
        <f ca="1">IF($C$30=料金比較表!$C$1,(HLOOKUP('2026年3月'!AH$29,料金比較表!$10:$20,'2026年3月'!$A30,FALSE)),IF($C$30=料金比較表!$C$2,(HLOOKUP('2026年3月'!AH$29,料金比較表!$23:$33,'2026年3月'!$A30,FALSE)),IF($C$30=料金比較表!$C$3,(HLOOKUP('2026年3月'!AH$29,料金比較表!$36:$46,'2026年3月'!$A30,FALSE)),IF($C$30=料金比較表!$C$4,(HLOOKUP('2026年3月'!AH$29,料金比較表!$48:$60,'2026年3月'!$A30,FALSE)),IF($C$30=料金比較表!$C$5,(HLOOKUP('2026年3月'!AH$29,料金比較表!$61:$71,'2026年3月'!$A30,FALSE)),IF($C$30=料金比較表!$C$6,(HLOOKUP('2026年3月'!AH$29,料金比較表!$74:$84,'2026年3月'!$A30,FALSE))))))))</f>
        <v/>
      </c>
    </row>
    <row r="31" spans="1:55" x14ac:dyDescent="0.2">
      <c r="A31" s="4">
        <f>A30+1</f>
        <v>3</v>
      </c>
      <c r="B31" s="311" t="str">
        <f>料金比較表!C12</f>
        <v>Ｏｎｅ　Ｓｕｉｔｅ　ＴＨＥ　ＴＥＲＲＡＣＥ＜古宇利島＞</v>
      </c>
      <c r="C31" s="329"/>
      <c r="D31" s="254" t="str">
        <f ca="1">IF($C$30=料金比較表!$C$1,(HLOOKUP('2026年3月'!D$29,料金比較表!$10:$20,'2026年3月'!$A31,FALSE)),IF($C$30=料金比較表!$C$2,(HLOOKUP('2026年3月'!D$29,料金比較表!$23:$33,'2026年3月'!$A31,FALSE)),IF($C$30=料金比較表!$C$3,(HLOOKUP('2026年3月'!D$29,料金比較表!$36:$46,'2026年3月'!$A31,FALSE)),IF($C$30=料金比較表!$C$4,(HLOOKUP('2026年3月'!D$29,料金比較表!$48:$60,'2026年3月'!$A31,FALSE)),IF($C$30=料金比較表!$C$5,(HLOOKUP('2026年3月'!D$29,料金比較表!$61:$71,'2026年3月'!$A31,FALSE)),IF($C$30=料金比較表!$C$6,(HLOOKUP('2026年3月'!D$29,料金比較表!$74:$84,'2026年3月'!$A31,FALSE))))))))</f>
        <v/>
      </c>
      <c r="E31" s="63" t="str">
        <f ca="1">IF($C$30=料金比較表!$C$1,(HLOOKUP('2026年3月'!E$29,料金比較表!$10:$20,'2026年3月'!$A31,FALSE)),IF($C$30=料金比較表!$C$2,(HLOOKUP('2026年3月'!E$29,料金比較表!$23:$33,'2026年3月'!$A31,FALSE)),IF($C$30=料金比較表!$C$3,(HLOOKUP('2026年3月'!E$29,料金比較表!$36:$46,'2026年3月'!$A31,FALSE)),IF($C$30=料金比較表!$C$4,(HLOOKUP('2026年3月'!E$29,料金比較表!$48:$60,'2026年3月'!$A31,FALSE)),IF($C$30=料金比較表!$C$5,(HLOOKUP('2026年3月'!E$29,料金比較表!$61:$71,'2026年3月'!$A31,FALSE)),IF($C$30=料金比較表!$C$6,(HLOOKUP('2026年3月'!E$29,料金比較表!$74:$84,'2026年3月'!$A31,FALSE))))))))</f>
        <v/>
      </c>
      <c r="F31" s="63" t="str">
        <f ca="1">IF($C$30=料金比較表!$C$1,(HLOOKUP('2026年3月'!F$29,料金比較表!$10:$20,'2026年3月'!$A31,FALSE)),IF($C$30=料金比較表!$C$2,(HLOOKUP('2026年3月'!F$29,料金比較表!$23:$33,'2026年3月'!$A31,FALSE)),IF($C$30=料金比較表!$C$3,(HLOOKUP('2026年3月'!F$29,料金比較表!$36:$46,'2026年3月'!$A31,FALSE)),IF($C$30=料金比較表!$C$4,(HLOOKUP('2026年3月'!F$29,料金比較表!$48:$60,'2026年3月'!$A31,FALSE)),IF($C$30=料金比較表!$C$5,(HLOOKUP('2026年3月'!F$29,料金比較表!$61:$71,'2026年3月'!$A31,FALSE)),IF($C$30=料金比較表!$C$6,(HLOOKUP('2026年3月'!F$29,料金比較表!$74:$84,'2026年3月'!$A31,FALSE))))))))</f>
        <v/>
      </c>
      <c r="G31" s="63" t="str">
        <f ca="1">IF($C$30=料金比較表!$C$1,(HLOOKUP('2026年3月'!G$29,料金比較表!$10:$20,'2026年3月'!$A31,FALSE)),IF($C$30=料金比較表!$C$2,(HLOOKUP('2026年3月'!G$29,料金比較表!$23:$33,'2026年3月'!$A31,FALSE)),IF($C$30=料金比較表!$C$3,(HLOOKUP('2026年3月'!G$29,料金比較表!$36:$46,'2026年3月'!$A31,FALSE)),IF($C$30=料金比較表!$C$4,(HLOOKUP('2026年3月'!G$29,料金比較表!$48:$60,'2026年3月'!$A31,FALSE)),IF($C$30=料金比較表!$C$5,(HLOOKUP('2026年3月'!G$29,料金比較表!$61:$71,'2026年3月'!$A31,FALSE)),IF($C$30=料金比較表!$C$6,(HLOOKUP('2026年3月'!G$29,料金比較表!$74:$84,'2026年3月'!$A31,FALSE))))))))</f>
        <v/>
      </c>
      <c r="H31" s="63" t="str">
        <f ca="1">IF($C$30=料金比較表!$C$1,(HLOOKUP('2026年3月'!H$29,料金比較表!$10:$20,'2026年3月'!$A31,FALSE)),IF($C$30=料金比較表!$C$2,(HLOOKUP('2026年3月'!H$29,料金比較表!$23:$33,'2026年3月'!$A31,FALSE)),IF($C$30=料金比較表!$C$3,(HLOOKUP('2026年3月'!H$29,料金比較表!$36:$46,'2026年3月'!$A31,FALSE)),IF($C$30=料金比較表!$C$4,(HLOOKUP('2026年3月'!H$29,料金比較表!$48:$60,'2026年3月'!$A31,FALSE)),IF($C$30=料金比較表!$C$5,(HLOOKUP('2026年3月'!H$29,料金比較表!$61:$71,'2026年3月'!$A31,FALSE)),IF($C$30=料金比較表!$C$6,(HLOOKUP('2026年3月'!H$29,料金比較表!$74:$84,'2026年3月'!$A31,FALSE))))))))</f>
        <v/>
      </c>
      <c r="I31" s="63" t="str">
        <f ca="1">IF($C$30=料金比較表!$C$1,(HLOOKUP('2026年3月'!I$29,料金比較表!$10:$20,'2026年3月'!$A31,FALSE)),IF($C$30=料金比較表!$C$2,(HLOOKUP('2026年3月'!I$29,料金比較表!$23:$33,'2026年3月'!$A31,FALSE)),IF($C$30=料金比較表!$C$3,(HLOOKUP('2026年3月'!I$29,料金比較表!$36:$46,'2026年3月'!$A31,FALSE)),IF($C$30=料金比較表!$C$4,(HLOOKUP('2026年3月'!I$29,料金比較表!$48:$60,'2026年3月'!$A31,FALSE)),IF($C$30=料金比較表!$C$5,(HLOOKUP('2026年3月'!I$29,料金比較表!$61:$71,'2026年3月'!$A31,FALSE)),IF($C$30=料金比較表!$C$6,(HLOOKUP('2026年3月'!I$29,料金比較表!$74:$84,'2026年3月'!$A31,FALSE))))))))</f>
        <v/>
      </c>
      <c r="J31" s="63" t="str">
        <f ca="1">IF($C$30=料金比較表!$C$1,(HLOOKUP('2026年3月'!J$29,料金比較表!$10:$20,'2026年3月'!$A31,FALSE)),IF($C$30=料金比較表!$C$2,(HLOOKUP('2026年3月'!J$29,料金比較表!$23:$33,'2026年3月'!$A31,FALSE)),IF($C$30=料金比較表!$C$3,(HLOOKUP('2026年3月'!J$29,料金比較表!$36:$46,'2026年3月'!$A31,FALSE)),IF($C$30=料金比較表!$C$4,(HLOOKUP('2026年3月'!J$29,料金比較表!$48:$60,'2026年3月'!$A31,FALSE)),IF($C$30=料金比較表!$C$5,(HLOOKUP('2026年3月'!J$29,料金比較表!$61:$71,'2026年3月'!$A31,FALSE)),IF($C$30=料金比較表!$C$6,(HLOOKUP('2026年3月'!J$29,料金比較表!$74:$84,'2026年3月'!$A31,FALSE))))))))</f>
        <v/>
      </c>
      <c r="K31" s="63" t="str">
        <f ca="1">IF($C$30=料金比較表!$C$1,(HLOOKUP('2026年3月'!K$29,料金比較表!$10:$20,'2026年3月'!$A31,FALSE)),IF($C$30=料金比較表!$C$2,(HLOOKUP('2026年3月'!K$29,料金比較表!$23:$33,'2026年3月'!$A31,FALSE)),IF($C$30=料金比較表!$C$3,(HLOOKUP('2026年3月'!K$29,料金比較表!$36:$46,'2026年3月'!$A31,FALSE)),IF($C$30=料金比較表!$C$4,(HLOOKUP('2026年3月'!K$29,料金比較表!$48:$60,'2026年3月'!$A31,FALSE)),IF($C$30=料金比較表!$C$5,(HLOOKUP('2026年3月'!K$29,料金比較表!$61:$71,'2026年3月'!$A31,FALSE)),IF($C$30=料金比較表!$C$6,(HLOOKUP('2026年3月'!K$29,料金比較表!$74:$84,'2026年3月'!$A31,FALSE))))))))</f>
        <v/>
      </c>
      <c r="L31" s="63" t="str">
        <f ca="1">IF($C$30=料金比較表!$C$1,(HLOOKUP('2026年3月'!L$29,料金比較表!$10:$20,'2026年3月'!$A31,FALSE)),IF($C$30=料金比較表!$C$2,(HLOOKUP('2026年3月'!L$29,料金比較表!$23:$33,'2026年3月'!$A31,FALSE)),IF($C$30=料金比較表!$C$3,(HLOOKUP('2026年3月'!L$29,料金比較表!$36:$46,'2026年3月'!$A31,FALSE)),IF($C$30=料金比較表!$C$4,(HLOOKUP('2026年3月'!L$29,料金比較表!$48:$60,'2026年3月'!$A31,FALSE)),IF($C$30=料金比較表!$C$5,(HLOOKUP('2026年3月'!L$29,料金比較表!$61:$71,'2026年3月'!$A31,FALSE)),IF($C$30=料金比較表!$C$6,(HLOOKUP('2026年3月'!L$29,料金比較表!$74:$84,'2026年3月'!$A31,FALSE))))))))</f>
        <v/>
      </c>
      <c r="M31" s="63" t="str">
        <f ca="1">IF($C$30=料金比較表!$C$1,(HLOOKUP('2026年3月'!M$29,料金比較表!$10:$20,'2026年3月'!$A31,FALSE)),IF($C$30=料金比較表!$C$2,(HLOOKUP('2026年3月'!M$29,料金比較表!$23:$33,'2026年3月'!$A31,FALSE)),IF($C$30=料金比較表!$C$3,(HLOOKUP('2026年3月'!M$29,料金比較表!$36:$46,'2026年3月'!$A31,FALSE)),IF($C$30=料金比較表!$C$4,(HLOOKUP('2026年3月'!M$29,料金比較表!$48:$60,'2026年3月'!$A31,FALSE)),IF($C$30=料金比較表!$C$5,(HLOOKUP('2026年3月'!M$29,料金比較表!$61:$71,'2026年3月'!$A31,FALSE)),IF($C$30=料金比較表!$C$6,(HLOOKUP('2026年3月'!M$29,料金比較表!$74:$84,'2026年3月'!$A31,FALSE))))))))</f>
        <v/>
      </c>
      <c r="N31" s="63" t="str">
        <f ca="1">IF($C$30=料金比較表!$C$1,(HLOOKUP('2026年3月'!N$29,料金比較表!$10:$20,'2026年3月'!$A31,FALSE)),IF($C$30=料金比較表!$C$2,(HLOOKUP('2026年3月'!N$29,料金比較表!$23:$33,'2026年3月'!$A31,FALSE)),IF($C$30=料金比較表!$C$3,(HLOOKUP('2026年3月'!N$29,料金比較表!$36:$46,'2026年3月'!$A31,FALSE)),IF($C$30=料金比較表!$C$4,(HLOOKUP('2026年3月'!N$29,料金比較表!$48:$60,'2026年3月'!$A31,FALSE)),IF($C$30=料金比較表!$C$5,(HLOOKUP('2026年3月'!N$29,料金比較表!$61:$71,'2026年3月'!$A31,FALSE)),IF($C$30=料金比較表!$C$6,(HLOOKUP('2026年3月'!N$29,料金比較表!$74:$84,'2026年3月'!$A31,FALSE))))))))</f>
        <v/>
      </c>
      <c r="O31" s="63" t="str">
        <f ca="1">IF($C$30=料金比較表!$C$1,(HLOOKUP('2026年3月'!O$29,料金比較表!$10:$20,'2026年3月'!$A31,FALSE)),IF($C$30=料金比較表!$C$2,(HLOOKUP('2026年3月'!O$29,料金比較表!$23:$33,'2026年3月'!$A31,FALSE)),IF($C$30=料金比較表!$C$3,(HLOOKUP('2026年3月'!O$29,料金比較表!$36:$46,'2026年3月'!$A31,FALSE)),IF($C$30=料金比較表!$C$4,(HLOOKUP('2026年3月'!O$29,料金比較表!$48:$60,'2026年3月'!$A31,FALSE)),IF($C$30=料金比較表!$C$5,(HLOOKUP('2026年3月'!O$29,料金比較表!$61:$71,'2026年3月'!$A31,FALSE)),IF($C$30=料金比較表!$C$6,(HLOOKUP('2026年3月'!O$29,料金比較表!$74:$84,'2026年3月'!$A31,FALSE))))))))</f>
        <v/>
      </c>
      <c r="P31" s="63" t="str">
        <f ca="1">IF($C$30=料金比較表!$C$1,(HLOOKUP('2026年3月'!P$29,料金比較表!$10:$20,'2026年3月'!$A31,FALSE)),IF($C$30=料金比較表!$C$2,(HLOOKUP('2026年3月'!P$29,料金比較表!$23:$33,'2026年3月'!$A31,FALSE)),IF($C$30=料金比較表!$C$3,(HLOOKUP('2026年3月'!P$29,料金比較表!$36:$46,'2026年3月'!$A31,FALSE)),IF($C$30=料金比較表!$C$4,(HLOOKUP('2026年3月'!P$29,料金比較表!$48:$60,'2026年3月'!$A31,FALSE)),IF($C$30=料金比較表!$C$5,(HLOOKUP('2026年3月'!P$29,料金比較表!$61:$71,'2026年3月'!$A31,FALSE)),IF($C$30=料金比較表!$C$6,(HLOOKUP('2026年3月'!P$29,料金比較表!$74:$84,'2026年3月'!$A31,FALSE))))))))</f>
        <v/>
      </c>
      <c r="Q31" s="63" t="str">
        <f ca="1">IF($C$30=料金比較表!$C$1,(HLOOKUP('2026年3月'!Q$29,料金比較表!$10:$20,'2026年3月'!$A31,FALSE)),IF($C$30=料金比較表!$C$2,(HLOOKUP('2026年3月'!Q$29,料金比較表!$23:$33,'2026年3月'!$A31,FALSE)),IF($C$30=料金比較表!$C$3,(HLOOKUP('2026年3月'!Q$29,料金比較表!$36:$46,'2026年3月'!$A31,FALSE)),IF($C$30=料金比較表!$C$4,(HLOOKUP('2026年3月'!Q$29,料金比較表!$48:$60,'2026年3月'!$A31,FALSE)),IF($C$30=料金比較表!$C$5,(HLOOKUP('2026年3月'!Q$29,料金比較表!$61:$71,'2026年3月'!$A31,FALSE)),IF($C$30=料金比較表!$C$6,(HLOOKUP('2026年3月'!Q$29,料金比較表!$74:$84,'2026年3月'!$A31,FALSE))))))))</f>
        <v/>
      </c>
      <c r="R31" s="63" t="str">
        <f ca="1">IF($C$30=料金比較表!$C$1,(HLOOKUP('2026年3月'!R$29,料金比較表!$10:$20,'2026年3月'!$A31,FALSE)),IF($C$30=料金比較表!$C$2,(HLOOKUP('2026年3月'!R$29,料金比較表!$23:$33,'2026年3月'!$A31,FALSE)),IF($C$30=料金比較表!$C$3,(HLOOKUP('2026年3月'!R$29,料金比較表!$36:$46,'2026年3月'!$A31,FALSE)),IF($C$30=料金比較表!$C$4,(HLOOKUP('2026年3月'!R$29,料金比較表!$48:$60,'2026年3月'!$A31,FALSE)),IF($C$30=料金比較表!$C$5,(HLOOKUP('2026年3月'!R$29,料金比較表!$61:$71,'2026年3月'!$A31,FALSE)),IF($C$30=料金比較表!$C$6,(HLOOKUP('2026年3月'!R$29,料金比較表!$74:$84,'2026年3月'!$A31,FALSE))))))))</f>
        <v/>
      </c>
      <c r="S31" s="63" t="str">
        <f ca="1">IF($C$30=料金比較表!$C$1,(HLOOKUP('2026年3月'!S$29,料金比較表!$10:$20,'2026年3月'!$A31,FALSE)),IF($C$30=料金比較表!$C$2,(HLOOKUP('2026年3月'!S$29,料金比較表!$23:$33,'2026年3月'!$A31,FALSE)),IF($C$30=料金比較表!$C$3,(HLOOKUP('2026年3月'!S$29,料金比較表!$36:$46,'2026年3月'!$A31,FALSE)),IF($C$30=料金比較表!$C$4,(HLOOKUP('2026年3月'!S$29,料金比較表!$48:$60,'2026年3月'!$A31,FALSE)),IF($C$30=料金比較表!$C$5,(HLOOKUP('2026年3月'!S$29,料金比較表!$61:$71,'2026年3月'!$A31,FALSE)),IF($C$30=料金比較表!$C$6,(HLOOKUP('2026年3月'!S$29,料金比較表!$74:$84,'2026年3月'!$A31,FALSE))))))))</f>
        <v/>
      </c>
      <c r="T31" s="63" t="str">
        <f ca="1">IF($C$30=料金比較表!$C$1,(HLOOKUP('2026年3月'!T$29,料金比較表!$10:$20,'2026年3月'!$A31,FALSE)),IF($C$30=料金比較表!$C$2,(HLOOKUP('2026年3月'!T$29,料金比較表!$23:$33,'2026年3月'!$A31,FALSE)),IF($C$30=料金比較表!$C$3,(HLOOKUP('2026年3月'!T$29,料金比較表!$36:$46,'2026年3月'!$A31,FALSE)),IF($C$30=料金比較表!$C$4,(HLOOKUP('2026年3月'!T$29,料金比較表!$48:$60,'2026年3月'!$A31,FALSE)),IF($C$30=料金比較表!$C$5,(HLOOKUP('2026年3月'!T$29,料金比較表!$61:$71,'2026年3月'!$A31,FALSE)),IF($C$30=料金比較表!$C$6,(HLOOKUP('2026年3月'!T$29,料金比較表!$74:$84,'2026年3月'!$A31,FALSE))))))))</f>
        <v/>
      </c>
      <c r="U31" s="63" t="str">
        <f ca="1">IF($C$30=料金比較表!$C$1,(HLOOKUP('2026年3月'!U$29,料金比較表!$10:$20,'2026年3月'!$A31,FALSE)),IF($C$30=料金比較表!$C$2,(HLOOKUP('2026年3月'!U$29,料金比較表!$23:$33,'2026年3月'!$A31,FALSE)),IF($C$30=料金比較表!$C$3,(HLOOKUP('2026年3月'!U$29,料金比較表!$36:$46,'2026年3月'!$A31,FALSE)),IF($C$30=料金比較表!$C$4,(HLOOKUP('2026年3月'!U$29,料金比較表!$48:$60,'2026年3月'!$A31,FALSE)),IF($C$30=料金比較表!$C$5,(HLOOKUP('2026年3月'!U$29,料金比較表!$61:$71,'2026年3月'!$A31,FALSE)),IF($C$30=料金比較表!$C$6,(HLOOKUP('2026年3月'!U$29,料金比較表!$74:$84,'2026年3月'!$A31,FALSE))))))))</f>
        <v/>
      </c>
      <c r="V31" s="63" t="str">
        <f ca="1">IF($C$30=料金比較表!$C$1,(HLOOKUP('2026年3月'!V$29,料金比較表!$10:$20,'2026年3月'!$A31,FALSE)),IF($C$30=料金比較表!$C$2,(HLOOKUP('2026年3月'!V$29,料金比較表!$23:$33,'2026年3月'!$A31,FALSE)),IF($C$30=料金比較表!$C$3,(HLOOKUP('2026年3月'!V$29,料金比較表!$36:$46,'2026年3月'!$A31,FALSE)),IF($C$30=料金比較表!$C$4,(HLOOKUP('2026年3月'!V$29,料金比較表!$48:$60,'2026年3月'!$A31,FALSE)),IF($C$30=料金比較表!$C$5,(HLOOKUP('2026年3月'!V$29,料金比較表!$61:$71,'2026年3月'!$A31,FALSE)),IF($C$30=料金比較表!$C$6,(HLOOKUP('2026年3月'!V$29,料金比較表!$74:$84,'2026年3月'!$A31,FALSE))))))))</f>
        <v/>
      </c>
      <c r="W31" s="63" t="str">
        <f ca="1">IF($C$30=料金比較表!$C$1,(HLOOKUP('2026年3月'!W$29,料金比較表!$10:$20,'2026年3月'!$A31,FALSE)),IF($C$30=料金比較表!$C$2,(HLOOKUP('2026年3月'!W$29,料金比較表!$23:$33,'2026年3月'!$A31,FALSE)),IF($C$30=料金比較表!$C$3,(HLOOKUP('2026年3月'!W$29,料金比較表!$36:$46,'2026年3月'!$A31,FALSE)),IF($C$30=料金比較表!$C$4,(HLOOKUP('2026年3月'!W$29,料金比較表!$48:$60,'2026年3月'!$A31,FALSE)),IF($C$30=料金比較表!$C$5,(HLOOKUP('2026年3月'!W$29,料金比較表!$61:$71,'2026年3月'!$A31,FALSE)),IF($C$30=料金比較表!$C$6,(HLOOKUP('2026年3月'!W$29,料金比較表!$74:$84,'2026年3月'!$A31,FALSE))))))))</f>
        <v/>
      </c>
      <c r="X31" s="63" t="str">
        <f ca="1">IF($C$30=料金比較表!$C$1,(HLOOKUP('2026年3月'!X$29,料金比較表!$10:$20,'2026年3月'!$A31,FALSE)),IF($C$30=料金比較表!$C$2,(HLOOKUP('2026年3月'!X$29,料金比較表!$23:$33,'2026年3月'!$A31,FALSE)),IF($C$30=料金比較表!$C$3,(HLOOKUP('2026年3月'!X$29,料金比較表!$36:$46,'2026年3月'!$A31,FALSE)),IF($C$30=料金比較表!$C$4,(HLOOKUP('2026年3月'!X$29,料金比較表!$48:$60,'2026年3月'!$A31,FALSE)),IF($C$30=料金比較表!$C$5,(HLOOKUP('2026年3月'!X$29,料金比較表!$61:$71,'2026年3月'!$A31,FALSE)),IF($C$30=料金比較表!$C$6,(HLOOKUP('2026年3月'!X$29,料金比較表!$74:$84,'2026年3月'!$A31,FALSE))))))))</f>
        <v/>
      </c>
      <c r="Y31" s="63" t="str">
        <f ca="1">IF($C$30=料金比較表!$C$1,(HLOOKUP('2026年3月'!Y$29,料金比較表!$10:$20,'2026年3月'!$A31,FALSE)),IF($C$30=料金比較表!$C$2,(HLOOKUP('2026年3月'!Y$29,料金比較表!$23:$33,'2026年3月'!$A31,FALSE)),IF($C$30=料金比較表!$C$3,(HLOOKUP('2026年3月'!Y$29,料金比較表!$36:$46,'2026年3月'!$A31,FALSE)),IF($C$30=料金比較表!$C$4,(HLOOKUP('2026年3月'!Y$29,料金比較表!$48:$60,'2026年3月'!$A31,FALSE)),IF($C$30=料金比較表!$C$5,(HLOOKUP('2026年3月'!Y$29,料金比較表!$61:$71,'2026年3月'!$A31,FALSE)),IF($C$30=料金比較表!$C$6,(HLOOKUP('2026年3月'!Y$29,料金比較表!$74:$84,'2026年3月'!$A31,FALSE))))))))</f>
        <v/>
      </c>
      <c r="Z31" s="63" t="str">
        <f ca="1">IF($C$30=料金比較表!$C$1,(HLOOKUP('2026年3月'!Z$29,料金比較表!$10:$20,'2026年3月'!$A31,FALSE)),IF($C$30=料金比較表!$C$2,(HLOOKUP('2026年3月'!Z$29,料金比較表!$23:$33,'2026年3月'!$A31,FALSE)),IF($C$30=料金比較表!$C$3,(HLOOKUP('2026年3月'!Z$29,料金比較表!$36:$46,'2026年3月'!$A31,FALSE)),IF($C$30=料金比較表!$C$4,(HLOOKUP('2026年3月'!Z$29,料金比較表!$48:$60,'2026年3月'!$A31,FALSE)),IF($C$30=料金比較表!$C$5,(HLOOKUP('2026年3月'!Z$29,料金比較表!$61:$71,'2026年3月'!$A31,FALSE)),IF($C$30=料金比較表!$C$6,(HLOOKUP('2026年3月'!Z$29,料金比較表!$74:$84,'2026年3月'!$A31,FALSE))))))))</f>
        <v/>
      </c>
      <c r="AA31" s="63" t="str">
        <f ca="1">IF($C$30=料金比較表!$C$1,(HLOOKUP('2026年3月'!AA$29,料金比較表!$10:$20,'2026年3月'!$A31,FALSE)),IF($C$30=料金比較表!$C$2,(HLOOKUP('2026年3月'!AA$29,料金比較表!$23:$33,'2026年3月'!$A31,FALSE)),IF($C$30=料金比較表!$C$3,(HLOOKUP('2026年3月'!AA$29,料金比較表!$36:$46,'2026年3月'!$A31,FALSE)),IF($C$30=料金比較表!$C$4,(HLOOKUP('2026年3月'!AA$29,料金比較表!$48:$60,'2026年3月'!$A31,FALSE)),IF($C$30=料金比較表!$C$5,(HLOOKUP('2026年3月'!AA$29,料金比較表!$61:$71,'2026年3月'!$A31,FALSE)),IF($C$30=料金比較表!$C$6,(HLOOKUP('2026年3月'!AA$29,料金比較表!$74:$84,'2026年3月'!$A31,FALSE))))))))</f>
        <v/>
      </c>
      <c r="AB31" s="63" t="str">
        <f ca="1">IF($C$30=料金比較表!$C$1,(HLOOKUP('2026年3月'!AB$29,料金比較表!$10:$20,'2026年3月'!$A31,FALSE)),IF($C$30=料金比較表!$C$2,(HLOOKUP('2026年3月'!AB$29,料金比較表!$23:$33,'2026年3月'!$A31,FALSE)),IF($C$30=料金比較表!$C$3,(HLOOKUP('2026年3月'!AB$29,料金比較表!$36:$46,'2026年3月'!$A31,FALSE)),IF($C$30=料金比較表!$C$4,(HLOOKUP('2026年3月'!AB$29,料金比較表!$48:$60,'2026年3月'!$A31,FALSE)),IF($C$30=料金比較表!$C$5,(HLOOKUP('2026年3月'!AB$29,料金比較表!$61:$71,'2026年3月'!$A31,FALSE)),IF($C$30=料金比較表!$C$6,(HLOOKUP('2026年3月'!AB$29,料金比較表!$74:$84,'2026年3月'!$A31,FALSE))))))))</f>
        <v/>
      </c>
      <c r="AC31" s="63" t="str">
        <f ca="1">IF($C$30=料金比較表!$C$1,(HLOOKUP('2026年3月'!AC$29,料金比較表!$10:$20,'2026年3月'!$A31,FALSE)),IF($C$30=料金比較表!$C$2,(HLOOKUP('2026年3月'!AC$29,料金比較表!$23:$33,'2026年3月'!$A31,FALSE)),IF($C$30=料金比較表!$C$3,(HLOOKUP('2026年3月'!AC$29,料金比較表!$36:$46,'2026年3月'!$A31,FALSE)),IF($C$30=料金比較表!$C$4,(HLOOKUP('2026年3月'!AC$29,料金比較表!$48:$60,'2026年3月'!$A31,FALSE)),IF($C$30=料金比較表!$C$5,(HLOOKUP('2026年3月'!AC$29,料金比較表!$61:$71,'2026年3月'!$A31,FALSE)),IF($C$30=料金比較表!$C$6,(HLOOKUP('2026年3月'!AC$29,料金比較表!$74:$84,'2026年3月'!$A31,FALSE))))))))</f>
        <v/>
      </c>
      <c r="AD31" s="63" t="str">
        <f ca="1">IF($C$30=料金比較表!$C$1,(HLOOKUP('2026年3月'!AD$29,料金比較表!$10:$20,'2026年3月'!$A31,FALSE)),IF($C$30=料金比較表!$C$2,(HLOOKUP('2026年3月'!AD$29,料金比較表!$23:$33,'2026年3月'!$A31,FALSE)),IF($C$30=料金比較表!$C$3,(HLOOKUP('2026年3月'!AD$29,料金比較表!$36:$46,'2026年3月'!$A31,FALSE)),IF($C$30=料金比較表!$C$4,(HLOOKUP('2026年3月'!AD$29,料金比較表!$48:$60,'2026年3月'!$A31,FALSE)),IF($C$30=料金比較表!$C$5,(HLOOKUP('2026年3月'!AD$29,料金比較表!$61:$71,'2026年3月'!$A31,FALSE)),IF($C$30=料金比較表!$C$6,(HLOOKUP('2026年3月'!AD$29,料金比較表!$74:$84,'2026年3月'!$A31,FALSE))))))))</f>
        <v/>
      </c>
      <c r="AE31" s="63" t="str">
        <f ca="1">IF($C$30=料金比較表!$C$1,(HLOOKUP('2026年3月'!AE$29,料金比較表!$10:$20,'2026年3月'!$A31,FALSE)),IF($C$30=料金比較表!$C$2,(HLOOKUP('2026年3月'!AE$29,料金比較表!$23:$33,'2026年3月'!$A31,FALSE)),IF($C$30=料金比較表!$C$3,(HLOOKUP('2026年3月'!AE$29,料金比較表!$36:$46,'2026年3月'!$A31,FALSE)),IF($C$30=料金比較表!$C$4,(HLOOKUP('2026年3月'!AE$29,料金比較表!$48:$60,'2026年3月'!$A31,FALSE)),IF($C$30=料金比較表!$C$5,(HLOOKUP('2026年3月'!AE$29,料金比較表!$61:$71,'2026年3月'!$A31,FALSE)),IF($C$30=料金比較表!$C$6,(HLOOKUP('2026年3月'!AE$29,料金比較表!$74:$84,'2026年3月'!$A31,FALSE))))))))</f>
        <v/>
      </c>
      <c r="AF31" s="63" t="str">
        <f ca="1">IF($C$30=料金比較表!$C$1,(HLOOKUP('2026年3月'!AF$29,料金比較表!$10:$20,'2026年3月'!$A31,FALSE)),IF($C$30=料金比較表!$C$2,(HLOOKUP('2026年3月'!AF$29,料金比較表!$23:$33,'2026年3月'!$A31,FALSE)),IF($C$30=料金比較表!$C$3,(HLOOKUP('2026年3月'!AF$29,料金比較表!$36:$46,'2026年3月'!$A31,FALSE)),IF($C$30=料金比較表!$C$4,(HLOOKUP('2026年3月'!AF$29,料金比較表!$48:$60,'2026年3月'!$A31,FALSE)),IF($C$30=料金比較表!$C$5,(HLOOKUP('2026年3月'!AF$29,料金比較表!$61:$71,'2026年3月'!$A31,FALSE)),IF($C$30=料金比較表!$C$6,(HLOOKUP('2026年3月'!AF$29,料金比較表!$74:$84,'2026年3月'!$A31,FALSE))))))))</f>
        <v/>
      </c>
      <c r="AG31" s="63" t="str">
        <f ca="1">IF($C$30=料金比較表!$C$1,(HLOOKUP('2026年3月'!AG$29,料金比較表!$10:$20,'2026年3月'!$A31,FALSE)),IF($C$30=料金比較表!$C$2,(HLOOKUP('2026年3月'!AG$29,料金比較表!$23:$33,'2026年3月'!$A31,FALSE)),IF($C$30=料金比較表!$C$3,(HLOOKUP('2026年3月'!AG$29,料金比較表!$36:$46,'2026年3月'!$A31,FALSE)),IF($C$30=料金比較表!$C$4,(HLOOKUP('2026年3月'!AG$29,料金比較表!$48:$60,'2026年3月'!$A31,FALSE)),IF($C$30=料金比較表!$C$5,(HLOOKUP('2026年3月'!AG$29,料金比較表!$61:$71,'2026年3月'!$A31,FALSE)),IF($C$30=料金比較表!$C$6,(HLOOKUP('2026年3月'!AG$29,料金比較表!$74:$84,'2026年3月'!$A31,FALSE))))))))</f>
        <v/>
      </c>
      <c r="AH31" s="255" t="str">
        <f ca="1">IF($C$30=料金比較表!$C$1,(HLOOKUP('2026年3月'!AH$29,料金比較表!$10:$20,'2026年3月'!$A31,FALSE)),IF($C$30=料金比較表!$C$2,(HLOOKUP('2026年3月'!AH$29,料金比較表!$23:$33,'2026年3月'!$A31,FALSE)),IF($C$30=料金比較表!$C$3,(HLOOKUP('2026年3月'!AH$29,料金比較表!$36:$46,'2026年3月'!$A31,FALSE)),IF($C$30=料金比較表!$C$4,(HLOOKUP('2026年3月'!AH$29,料金比較表!$48:$60,'2026年3月'!$A31,FALSE)),IF($C$30=料金比較表!$C$5,(HLOOKUP('2026年3月'!AH$29,料金比較表!$61:$71,'2026年3月'!$A31,FALSE)),IF($C$30=料金比較表!$C$6,(HLOOKUP('2026年3月'!AH$29,料金比較表!$74:$84,'2026年3月'!$A31,FALSE))))))))</f>
        <v/>
      </c>
    </row>
    <row r="32" spans="1:55" x14ac:dyDescent="0.2">
      <c r="A32" s="4">
        <f t="shared" ref="A32:A38" si="1">A31+1</f>
        <v>4</v>
      </c>
      <c r="B32" s="312" t="str">
        <f>料金比較表!C13</f>
        <v>Ｏｎｅ　Ｓｕｉｔｅ　ＴＨＥ　ＧＲＡＮＤ（ワンスイート　ザ・グランド）＜古宇利島＞</v>
      </c>
      <c r="C32" s="329"/>
      <c r="D32" s="254" t="str">
        <f ca="1">IF($C$30=料金比較表!$C$1,(HLOOKUP('2026年3月'!D$29,料金比較表!$10:$20,'2026年3月'!$A32,FALSE)),IF($C$30=料金比較表!$C$2,(HLOOKUP('2026年3月'!D$29,料金比較表!$23:$33,'2026年3月'!$A32,FALSE)),IF($C$30=料金比較表!$C$3,(HLOOKUP('2026年3月'!D$29,料金比較表!$36:$46,'2026年3月'!$A32,FALSE)),IF($C$30=料金比較表!$C$4,(HLOOKUP('2026年3月'!D$29,料金比較表!$48:$60,'2026年3月'!$A32,FALSE)),IF($C$30=料金比較表!$C$5,(HLOOKUP('2026年3月'!D$29,料金比較表!$61:$71,'2026年3月'!$A32,FALSE)),IF($C$30=料金比較表!$C$6,(HLOOKUP('2026年3月'!D$29,料金比較表!$74:$84,'2026年3月'!$A32,FALSE))))))))</f>
        <v/>
      </c>
      <c r="E32" s="63" t="str">
        <f ca="1">IF($C$30=料金比較表!$C$1,(HLOOKUP('2026年3月'!E$29,料金比較表!$10:$20,'2026年3月'!$A32,FALSE)),IF($C$30=料金比較表!$C$2,(HLOOKUP('2026年3月'!E$29,料金比較表!$23:$33,'2026年3月'!$A32,FALSE)),IF($C$30=料金比較表!$C$3,(HLOOKUP('2026年3月'!E$29,料金比較表!$36:$46,'2026年3月'!$A32,FALSE)),IF($C$30=料金比較表!$C$4,(HLOOKUP('2026年3月'!E$29,料金比較表!$48:$60,'2026年3月'!$A32,FALSE)),IF($C$30=料金比較表!$C$5,(HLOOKUP('2026年3月'!E$29,料金比較表!$61:$71,'2026年3月'!$A32,FALSE)),IF($C$30=料金比較表!$C$6,(HLOOKUP('2026年3月'!E$29,料金比較表!$74:$84,'2026年3月'!$A32,FALSE))))))))</f>
        <v/>
      </c>
      <c r="F32" s="63" t="str">
        <f ca="1">IF($C$30=料金比較表!$C$1,(HLOOKUP('2026年3月'!F$29,料金比較表!$10:$20,'2026年3月'!$A32,FALSE)),IF($C$30=料金比較表!$C$2,(HLOOKUP('2026年3月'!F$29,料金比較表!$23:$33,'2026年3月'!$A32,FALSE)),IF($C$30=料金比較表!$C$3,(HLOOKUP('2026年3月'!F$29,料金比較表!$36:$46,'2026年3月'!$A32,FALSE)),IF($C$30=料金比較表!$C$4,(HLOOKUP('2026年3月'!F$29,料金比較表!$48:$60,'2026年3月'!$A32,FALSE)),IF($C$30=料金比較表!$C$5,(HLOOKUP('2026年3月'!F$29,料金比較表!$61:$71,'2026年3月'!$A32,FALSE)),IF($C$30=料金比較表!$C$6,(HLOOKUP('2026年3月'!F$29,料金比較表!$74:$84,'2026年3月'!$A32,FALSE))))))))</f>
        <v/>
      </c>
      <c r="G32" s="63" t="str">
        <f ca="1">IF($C$30=料金比較表!$C$1,(HLOOKUP('2026年3月'!G$29,料金比較表!$10:$20,'2026年3月'!$A32,FALSE)),IF($C$30=料金比較表!$C$2,(HLOOKUP('2026年3月'!G$29,料金比較表!$23:$33,'2026年3月'!$A32,FALSE)),IF($C$30=料金比較表!$C$3,(HLOOKUP('2026年3月'!G$29,料金比較表!$36:$46,'2026年3月'!$A32,FALSE)),IF($C$30=料金比較表!$C$4,(HLOOKUP('2026年3月'!G$29,料金比較表!$48:$60,'2026年3月'!$A32,FALSE)),IF($C$30=料金比較表!$C$5,(HLOOKUP('2026年3月'!G$29,料金比較表!$61:$71,'2026年3月'!$A32,FALSE)),IF($C$30=料金比較表!$C$6,(HLOOKUP('2026年3月'!G$29,料金比較表!$74:$84,'2026年3月'!$A32,FALSE))))))))</f>
        <v/>
      </c>
      <c r="H32" s="63" t="str">
        <f ca="1">IF($C$30=料金比較表!$C$1,(HLOOKUP('2026年3月'!H$29,料金比較表!$10:$20,'2026年3月'!$A32,FALSE)),IF($C$30=料金比較表!$C$2,(HLOOKUP('2026年3月'!H$29,料金比較表!$23:$33,'2026年3月'!$A32,FALSE)),IF($C$30=料金比較表!$C$3,(HLOOKUP('2026年3月'!H$29,料金比較表!$36:$46,'2026年3月'!$A32,FALSE)),IF($C$30=料金比較表!$C$4,(HLOOKUP('2026年3月'!H$29,料金比較表!$48:$60,'2026年3月'!$A32,FALSE)),IF($C$30=料金比較表!$C$5,(HLOOKUP('2026年3月'!H$29,料金比較表!$61:$71,'2026年3月'!$A32,FALSE)),IF($C$30=料金比較表!$C$6,(HLOOKUP('2026年3月'!H$29,料金比較表!$74:$84,'2026年3月'!$A32,FALSE))))))))</f>
        <v/>
      </c>
      <c r="I32" s="63" t="str">
        <f ca="1">IF($C$30=料金比較表!$C$1,(HLOOKUP('2026年3月'!I$29,料金比較表!$10:$20,'2026年3月'!$A32,FALSE)),IF($C$30=料金比較表!$C$2,(HLOOKUP('2026年3月'!I$29,料金比較表!$23:$33,'2026年3月'!$A32,FALSE)),IF($C$30=料金比較表!$C$3,(HLOOKUP('2026年3月'!I$29,料金比較表!$36:$46,'2026年3月'!$A32,FALSE)),IF($C$30=料金比較表!$C$4,(HLOOKUP('2026年3月'!I$29,料金比較表!$48:$60,'2026年3月'!$A32,FALSE)),IF($C$30=料金比較表!$C$5,(HLOOKUP('2026年3月'!I$29,料金比較表!$61:$71,'2026年3月'!$A32,FALSE)),IF($C$30=料金比較表!$C$6,(HLOOKUP('2026年3月'!I$29,料金比較表!$74:$84,'2026年3月'!$A32,FALSE))))))))</f>
        <v/>
      </c>
      <c r="J32" s="63" t="str">
        <f ca="1">IF($C$30=料金比較表!$C$1,(HLOOKUP('2026年3月'!J$29,料金比較表!$10:$20,'2026年3月'!$A32,FALSE)),IF($C$30=料金比較表!$C$2,(HLOOKUP('2026年3月'!J$29,料金比較表!$23:$33,'2026年3月'!$A32,FALSE)),IF($C$30=料金比較表!$C$3,(HLOOKUP('2026年3月'!J$29,料金比較表!$36:$46,'2026年3月'!$A32,FALSE)),IF($C$30=料金比較表!$C$4,(HLOOKUP('2026年3月'!J$29,料金比較表!$48:$60,'2026年3月'!$A32,FALSE)),IF($C$30=料金比較表!$C$5,(HLOOKUP('2026年3月'!J$29,料金比較表!$61:$71,'2026年3月'!$A32,FALSE)),IF($C$30=料金比較表!$C$6,(HLOOKUP('2026年3月'!J$29,料金比較表!$74:$84,'2026年3月'!$A32,FALSE))))))))</f>
        <v/>
      </c>
      <c r="K32" s="63" t="str">
        <f ca="1">IF($C$30=料金比較表!$C$1,(HLOOKUP('2026年3月'!K$29,料金比較表!$10:$20,'2026年3月'!$A32,FALSE)),IF($C$30=料金比較表!$C$2,(HLOOKUP('2026年3月'!K$29,料金比較表!$23:$33,'2026年3月'!$A32,FALSE)),IF($C$30=料金比較表!$C$3,(HLOOKUP('2026年3月'!K$29,料金比較表!$36:$46,'2026年3月'!$A32,FALSE)),IF($C$30=料金比較表!$C$4,(HLOOKUP('2026年3月'!K$29,料金比較表!$48:$60,'2026年3月'!$A32,FALSE)),IF($C$30=料金比較表!$C$5,(HLOOKUP('2026年3月'!K$29,料金比較表!$61:$71,'2026年3月'!$A32,FALSE)),IF($C$30=料金比較表!$C$6,(HLOOKUP('2026年3月'!K$29,料金比較表!$74:$84,'2026年3月'!$A32,FALSE))))))))</f>
        <v/>
      </c>
      <c r="L32" s="63" t="str">
        <f ca="1">IF($C$30=料金比較表!$C$1,(HLOOKUP('2026年3月'!L$29,料金比較表!$10:$20,'2026年3月'!$A32,FALSE)),IF($C$30=料金比較表!$C$2,(HLOOKUP('2026年3月'!L$29,料金比較表!$23:$33,'2026年3月'!$A32,FALSE)),IF($C$30=料金比較表!$C$3,(HLOOKUP('2026年3月'!L$29,料金比較表!$36:$46,'2026年3月'!$A32,FALSE)),IF($C$30=料金比較表!$C$4,(HLOOKUP('2026年3月'!L$29,料金比較表!$48:$60,'2026年3月'!$A32,FALSE)),IF($C$30=料金比較表!$C$5,(HLOOKUP('2026年3月'!L$29,料金比較表!$61:$71,'2026年3月'!$A32,FALSE)),IF($C$30=料金比較表!$C$6,(HLOOKUP('2026年3月'!L$29,料金比較表!$74:$84,'2026年3月'!$A32,FALSE))))))))</f>
        <v/>
      </c>
      <c r="M32" s="63" t="str">
        <f ca="1">IF($C$30=料金比較表!$C$1,(HLOOKUP('2026年3月'!M$29,料金比較表!$10:$20,'2026年3月'!$A32,FALSE)),IF($C$30=料金比較表!$C$2,(HLOOKUP('2026年3月'!M$29,料金比較表!$23:$33,'2026年3月'!$A32,FALSE)),IF($C$30=料金比較表!$C$3,(HLOOKUP('2026年3月'!M$29,料金比較表!$36:$46,'2026年3月'!$A32,FALSE)),IF($C$30=料金比較表!$C$4,(HLOOKUP('2026年3月'!M$29,料金比較表!$48:$60,'2026年3月'!$A32,FALSE)),IF($C$30=料金比較表!$C$5,(HLOOKUP('2026年3月'!M$29,料金比較表!$61:$71,'2026年3月'!$A32,FALSE)),IF($C$30=料金比較表!$C$6,(HLOOKUP('2026年3月'!M$29,料金比較表!$74:$84,'2026年3月'!$A32,FALSE))))))))</f>
        <v/>
      </c>
      <c r="N32" s="63" t="str">
        <f ca="1">IF($C$30=料金比較表!$C$1,(HLOOKUP('2026年3月'!N$29,料金比較表!$10:$20,'2026年3月'!$A32,FALSE)),IF($C$30=料金比較表!$C$2,(HLOOKUP('2026年3月'!N$29,料金比較表!$23:$33,'2026年3月'!$A32,FALSE)),IF($C$30=料金比較表!$C$3,(HLOOKUP('2026年3月'!N$29,料金比較表!$36:$46,'2026年3月'!$A32,FALSE)),IF($C$30=料金比較表!$C$4,(HLOOKUP('2026年3月'!N$29,料金比較表!$48:$60,'2026年3月'!$A32,FALSE)),IF($C$30=料金比較表!$C$5,(HLOOKUP('2026年3月'!N$29,料金比較表!$61:$71,'2026年3月'!$A32,FALSE)),IF($C$30=料金比較表!$C$6,(HLOOKUP('2026年3月'!N$29,料金比較表!$74:$84,'2026年3月'!$A32,FALSE))))))))</f>
        <v/>
      </c>
      <c r="O32" s="63" t="str">
        <f ca="1">IF($C$30=料金比較表!$C$1,(HLOOKUP('2026年3月'!O$29,料金比較表!$10:$20,'2026年3月'!$A32,FALSE)),IF($C$30=料金比較表!$C$2,(HLOOKUP('2026年3月'!O$29,料金比較表!$23:$33,'2026年3月'!$A32,FALSE)),IF($C$30=料金比較表!$C$3,(HLOOKUP('2026年3月'!O$29,料金比較表!$36:$46,'2026年3月'!$A32,FALSE)),IF($C$30=料金比較表!$C$4,(HLOOKUP('2026年3月'!O$29,料金比較表!$48:$60,'2026年3月'!$A32,FALSE)),IF($C$30=料金比較表!$C$5,(HLOOKUP('2026年3月'!O$29,料金比較表!$61:$71,'2026年3月'!$A32,FALSE)),IF($C$30=料金比較表!$C$6,(HLOOKUP('2026年3月'!O$29,料金比較表!$74:$84,'2026年3月'!$A32,FALSE))))))))</f>
        <v/>
      </c>
      <c r="P32" s="63" t="str">
        <f ca="1">IF($C$30=料金比較表!$C$1,(HLOOKUP('2026年3月'!P$29,料金比較表!$10:$20,'2026年3月'!$A32,FALSE)),IF($C$30=料金比較表!$C$2,(HLOOKUP('2026年3月'!P$29,料金比較表!$23:$33,'2026年3月'!$A32,FALSE)),IF($C$30=料金比較表!$C$3,(HLOOKUP('2026年3月'!P$29,料金比較表!$36:$46,'2026年3月'!$A32,FALSE)),IF($C$30=料金比較表!$C$4,(HLOOKUP('2026年3月'!P$29,料金比較表!$48:$60,'2026年3月'!$A32,FALSE)),IF($C$30=料金比較表!$C$5,(HLOOKUP('2026年3月'!P$29,料金比較表!$61:$71,'2026年3月'!$A32,FALSE)),IF($C$30=料金比較表!$C$6,(HLOOKUP('2026年3月'!P$29,料金比較表!$74:$84,'2026年3月'!$A32,FALSE))))))))</f>
        <v/>
      </c>
      <c r="Q32" s="63" t="str">
        <f ca="1">IF($C$30=料金比較表!$C$1,(HLOOKUP('2026年3月'!Q$29,料金比較表!$10:$20,'2026年3月'!$A32,FALSE)),IF($C$30=料金比較表!$C$2,(HLOOKUP('2026年3月'!Q$29,料金比較表!$23:$33,'2026年3月'!$A32,FALSE)),IF($C$30=料金比較表!$C$3,(HLOOKUP('2026年3月'!Q$29,料金比較表!$36:$46,'2026年3月'!$A32,FALSE)),IF($C$30=料金比較表!$C$4,(HLOOKUP('2026年3月'!Q$29,料金比較表!$48:$60,'2026年3月'!$A32,FALSE)),IF($C$30=料金比較表!$C$5,(HLOOKUP('2026年3月'!Q$29,料金比較表!$61:$71,'2026年3月'!$A32,FALSE)),IF($C$30=料金比較表!$C$6,(HLOOKUP('2026年3月'!Q$29,料金比較表!$74:$84,'2026年3月'!$A32,FALSE))))))))</f>
        <v/>
      </c>
      <c r="R32" s="63" t="str">
        <f ca="1">IF($C$30=料金比較表!$C$1,(HLOOKUP('2026年3月'!R$29,料金比較表!$10:$20,'2026年3月'!$A32,FALSE)),IF($C$30=料金比較表!$C$2,(HLOOKUP('2026年3月'!R$29,料金比較表!$23:$33,'2026年3月'!$A32,FALSE)),IF($C$30=料金比較表!$C$3,(HLOOKUP('2026年3月'!R$29,料金比較表!$36:$46,'2026年3月'!$A32,FALSE)),IF($C$30=料金比較表!$C$4,(HLOOKUP('2026年3月'!R$29,料金比較表!$48:$60,'2026年3月'!$A32,FALSE)),IF($C$30=料金比較表!$C$5,(HLOOKUP('2026年3月'!R$29,料金比較表!$61:$71,'2026年3月'!$A32,FALSE)),IF($C$30=料金比較表!$C$6,(HLOOKUP('2026年3月'!R$29,料金比較表!$74:$84,'2026年3月'!$A32,FALSE))))))))</f>
        <v/>
      </c>
      <c r="S32" s="63" t="str">
        <f ca="1">IF($C$30=料金比較表!$C$1,(HLOOKUP('2026年3月'!S$29,料金比較表!$10:$20,'2026年3月'!$A32,FALSE)),IF($C$30=料金比較表!$C$2,(HLOOKUP('2026年3月'!S$29,料金比較表!$23:$33,'2026年3月'!$A32,FALSE)),IF($C$30=料金比較表!$C$3,(HLOOKUP('2026年3月'!S$29,料金比較表!$36:$46,'2026年3月'!$A32,FALSE)),IF($C$30=料金比較表!$C$4,(HLOOKUP('2026年3月'!S$29,料金比較表!$48:$60,'2026年3月'!$A32,FALSE)),IF($C$30=料金比較表!$C$5,(HLOOKUP('2026年3月'!S$29,料金比較表!$61:$71,'2026年3月'!$A32,FALSE)),IF($C$30=料金比較表!$C$6,(HLOOKUP('2026年3月'!S$29,料金比較表!$74:$84,'2026年3月'!$A32,FALSE))))))))</f>
        <v/>
      </c>
      <c r="T32" s="63" t="str">
        <f ca="1">IF($C$30=料金比較表!$C$1,(HLOOKUP('2026年3月'!T$29,料金比較表!$10:$20,'2026年3月'!$A32,FALSE)),IF($C$30=料金比較表!$C$2,(HLOOKUP('2026年3月'!T$29,料金比較表!$23:$33,'2026年3月'!$A32,FALSE)),IF($C$30=料金比較表!$C$3,(HLOOKUP('2026年3月'!T$29,料金比較表!$36:$46,'2026年3月'!$A32,FALSE)),IF($C$30=料金比較表!$C$4,(HLOOKUP('2026年3月'!T$29,料金比較表!$48:$60,'2026年3月'!$A32,FALSE)),IF($C$30=料金比較表!$C$5,(HLOOKUP('2026年3月'!T$29,料金比較表!$61:$71,'2026年3月'!$A32,FALSE)),IF($C$30=料金比較表!$C$6,(HLOOKUP('2026年3月'!T$29,料金比較表!$74:$84,'2026年3月'!$A32,FALSE))))))))</f>
        <v/>
      </c>
      <c r="U32" s="63" t="str">
        <f ca="1">IF($C$30=料金比較表!$C$1,(HLOOKUP('2026年3月'!U$29,料金比較表!$10:$20,'2026年3月'!$A32,FALSE)),IF($C$30=料金比較表!$C$2,(HLOOKUP('2026年3月'!U$29,料金比較表!$23:$33,'2026年3月'!$A32,FALSE)),IF($C$30=料金比較表!$C$3,(HLOOKUP('2026年3月'!U$29,料金比較表!$36:$46,'2026年3月'!$A32,FALSE)),IF($C$30=料金比較表!$C$4,(HLOOKUP('2026年3月'!U$29,料金比較表!$48:$60,'2026年3月'!$A32,FALSE)),IF($C$30=料金比較表!$C$5,(HLOOKUP('2026年3月'!U$29,料金比較表!$61:$71,'2026年3月'!$A32,FALSE)),IF($C$30=料金比較表!$C$6,(HLOOKUP('2026年3月'!U$29,料金比較表!$74:$84,'2026年3月'!$A32,FALSE))))))))</f>
        <v/>
      </c>
      <c r="V32" s="63" t="str">
        <f ca="1">IF($C$30=料金比較表!$C$1,(HLOOKUP('2026年3月'!V$29,料金比較表!$10:$20,'2026年3月'!$A32,FALSE)),IF($C$30=料金比較表!$C$2,(HLOOKUP('2026年3月'!V$29,料金比較表!$23:$33,'2026年3月'!$A32,FALSE)),IF($C$30=料金比較表!$C$3,(HLOOKUP('2026年3月'!V$29,料金比較表!$36:$46,'2026年3月'!$A32,FALSE)),IF($C$30=料金比較表!$C$4,(HLOOKUP('2026年3月'!V$29,料金比較表!$48:$60,'2026年3月'!$A32,FALSE)),IF($C$30=料金比較表!$C$5,(HLOOKUP('2026年3月'!V$29,料金比較表!$61:$71,'2026年3月'!$A32,FALSE)),IF($C$30=料金比較表!$C$6,(HLOOKUP('2026年3月'!V$29,料金比較表!$74:$84,'2026年3月'!$A32,FALSE))))))))</f>
        <v/>
      </c>
      <c r="W32" s="63" t="str">
        <f ca="1">IF($C$30=料金比較表!$C$1,(HLOOKUP('2026年3月'!W$29,料金比較表!$10:$20,'2026年3月'!$A32,FALSE)),IF($C$30=料金比較表!$C$2,(HLOOKUP('2026年3月'!W$29,料金比較表!$23:$33,'2026年3月'!$A32,FALSE)),IF($C$30=料金比較表!$C$3,(HLOOKUP('2026年3月'!W$29,料金比較表!$36:$46,'2026年3月'!$A32,FALSE)),IF($C$30=料金比較表!$C$4,(HLOOKUP('2026年3月'!W$29,料金比較表!$48:$60,'2026年3月'!$A32,FALSE)),IF($C$30=料金比較表!$C$5,(HLOOKUP('2026年3月'!W$29,料金比較表!$61:$71,'2026年3月'!$A32,FALSE)),IF($C$30=料金比較表!$C$6,(HLOOKUP('2026年3月'!W$29,料金比較表!$74:$84,'2026年3月'!$A32,FALSE))))))))</f>
        <v/>
      </c>
      <c r="X32" s="63" t="str">
        <f ca="1">IF($C$30=料金比較表!$C$1,(HLOOKUP('2026年3月'!X$29,料金比較表!$10:$20,'2026年3月'!$A32,FALSE)),IF($C$30=料金比較表!$C$2,(HLOOKUP('2026年3月'!X$29,料金比較表!$23:$33,'2026年3月'!$A32,FALSE)),IF($C$30=料金比較表!$C$3,(HLOOKUP('2026年3月'!X$29,料金比較表!$36:$46,'2026年3月'!$A32,FALSE)),IF($C$30=料金比較表!$C$4,(HLOOKUP('2026年3月'!X$29,料金比較表!$48:$60,'2026年3月'!$A32,FALSE)),IF($C$30=料金比較表!$C$5,(HLOOKUP('2026年3月'!X$29,料金比較表!$61:$71,'2026年3月'!$A32,FALSE)),IF($C$30=料金比較表!$C$6,(HLOOKUP('2026年3月'!X$29,料金比較表!$74:$84,'2026年3月'!$A32,FALSE))))))))</f>
        <v/>
      </c>
      <c r="Y32" s="63" t="str">
        <f ca="1">IF($C$30=料金比較表!$C$1,(HLOOKUP('2026年3月'!Y$29,料金比較表!$10:$20,'2026年3月'!$A32,FALSE)),IF($C$30=料金比較表!$C$2,(HLOOKUP('2026年3月'!Y$29,料金比較表!$23:$33,'2026年3月'!$A32,FALSE)),IF($C$30=料金比較表!$C$3,(HLOOKUP('2026年3月'!Y$29,料金比較表!$36:$46,'2026年3月'!$A32,FALSE)),IF($C$30=料金比較表!$C$4,(HLOOKUP('2026年3月'!Y$29,料金比較表!$48:$60,'2026年3月'!$A32,FALSE)),IF($C$30=料金比較表!$C$5,(HLOOKUP('2026年3月'!Y$29,料金比較表!$61:$71,'2026年3月'!$A32,FALSE)),IF($C$30=料金比較表!$C$6,(HLOOKUP('2026年3月'!Y$29,料金比較表!$74:$84,'2026年3月'!$A32,FALSE))))))))</f>
        <v/>
      </c>
      <c r="Z32" s="63" t="str">
        <f ca="1">IF($C$30=料金比較表!$C$1,(HLOOKUP('2026年3月'!Z$29,料金比較表!$10:$20,'2026年3月'!$A32,FALSE)),IF($C$30=料金比較表!$C$2,(HLOOKUP('2026年3月'!Z$29,料金比較表!$23:$33,'2026年3月'!$A32,FALSE)),IF($C$30=料金比較表!$C$3,(HLOOKUP('2026年3月'!Z$29,料金比較表!$36:$46,'2026年3月'!$A32,FALSE)),IF($C$30=料金比較表!$C$4,(HLOOKUP('2026年3月'!Z$29,料金比較表!$48:$60,'2026年3月'!$A32,FALSE)),IF($C$30=料金比較表!$C$5,(HLOOKUP('2026年3月'!Z$29,料金比較表!$61:$71,'2026年3月'!$A32,FALSE)),IF($C$30=料金比較表!$C$6,(HLOOKUP('2026年3月'!Z$29,料金比較表!$74:$84,'2026年3月'!$A32,FALSE))))))))</f>
        <v/>
      </c>
      <c r="AA32" s="63" t="str">
        <f ca="1">IF($C$30=料金比較表!$C$1,(HLOOKUP('2026年3月'!AA$29,料金比較表!$10:$20,'2026年3月'!$A32,FALSE)),IF($C$30=料金比較表!$C$2,(HLOOKUP('2026年3月'!AA$29,料金比較表!$23:$33,'2026年3月'!$A32,FALSE)),IF($C$30=料金比較表!$C$3,(HLOOKUP('2026年3月'!AA$29,料金比較表!$36:$46,'2026年3月'!$A32,FALSE)),IF($C$30=料金比較表!$C$4,(HLOOKUP('2026年3月'!AA$29,料金比較表!$48:$60,'2026年3月'!$A32,FALSE)),IF($C$30=料金比較表!$C$5,(HLOOKUP('2026年3月'!AA$29,料金比較表!$61:$71,'2026年3月'!$A32,FALSE)),IF($C$30=料金比較表!$C$6,(HLOOKUP('2026年3月'!AA$29,料金比較表!$74:$84,'2026年3月'!$A32,FALSE))))))))</f>
        <v/>
      </c>
      <c r="AB32" s="63" t="str">
        <f ca="1">IF($C$30=料金比較表!$C$1,(HLOOKUP('2026年3月'!AB$29,料金比較表!$10:$20,'2026年3月'!$A32,FALSE)),IF($C$30=料金比較表!$C$2,(HLOOKUP('2026年3月'!AB$29,料金比較表!$23:$33,'2026年3月'!$A32,FALSE)),IF($C$30=料金比較表!$C$3,(HLOOKUP('2026年3月'!AB$29,料金比較表!$36:$46,'2026年3月'!$A32,FALSE)),IF($C$30=料金比較表!$C$4,(HLOOKUP('2026年3月'!AB$29,料金比較表!$48:$60,'2026年3月'!$A32,FALSE)),IF($C$30=料金比較表!$C$5,(HLOOKUP('2026年3月'!AB$29,料金比較表!$61:$71,'2026年3月'!$A32,FALSE)),IF($C$30=料金比較表!$C$6,(HLOOKUP('2026年3月'!AB$29,料金比較表!$74:$84,'2026年3月'!$A32,FALSE))))))))</f>
        <v/>
      </c>
      <c r="AC32" s="63" t="str">
        <f ca="1">IF($C$30=料金比較表!$C$1,(HLOOKUP('2026年3月'!AC$29,料金比較表!$10:$20,'2026年3月'!$A32,FALSE)),IF($C$30=料金比較表!$C$2,(HLOOKUP('2026年3月'!AC$29,料金比較表!$23:$33,'2026年3月'!$A32,FALSE)),IF($C$30=料金比較表!$C$3,(HLOOKUP('2026年3月'!AC$29,料金比較表!$36:$46,'2026年3月'!$A32,FALSE)),IF($C$30=料金比較表!$C$4,(HLOOKUP('2026年3月'!AC$29,料金比較表!$48:$60,'2026年3月'!$A32,FALSE)),IF($C$30=料金比較表!$C$5,(HLOOKUP('2026年3月'!AC$29,料金比較表!$61:$71,'2026年3月'!$A32,FALSE)),IF($C$30=料金比較表!$C$6,(HLOOKUP('2026年3月'!AC$29,料金比較表!$74:$84,'2026年3月'!$A32,FALSE))))))))</f>
        <v/>
      </c>
      <c r="AD32" s="63" t="str">
        <f ca="1">IF($C$30=料金比較表!$C$1,(HLOOKUP('2026年3月'!AD$29,料金比較表!$10:$20,'2026年3月'!$A32,FALSE)),IF($C$30=料金比較表!$C$2,(HLOOKUP('2026年3月'!AD$29,料金比較表!$23:$33,'2026年3月'!$A32,FALSE)),IF($C$30=料金比較表!$C$3,(HLOOKUP('2026年3月'!AD$29,料金比較表!$36:$46,'2026年3月'!$A32,FALSE)),IF($C$30=料金比較表!$C$4,(HLOOKUP('2026年3月'!AD$29,料金比較表!$48:$60,'2026年3月'!$A32,FALSE)),IF($C$30=料金比較表!$C$5,(HLOOKUP('2026年3月'!AD$29,料金比較表!$61:$71,'2026年3月'!$A32,FALSE)),IF($C$30=料金比較表!$C$6,(HLOOKUP('2026年3月'!AD$29,料金比較表!$74:$84,'2026年3月'!$A32,FALSE))))))))</f>
        <v/>
      </c>
      <c r="AE32" s="63" t="str">
        <f ca="1">IF($C$30=料金比較表!$C$1,(HLOOKUP('2026年3月'!AE$29,料金比較表!$10:$20,'2026年3月'!$A32,FALSE)),IF($C$30=料金比較表!$C$2,(HLOOKUP('2026年3月'!AE$29,料金比較表!$23:$33,'2026年3月'!$A32,FALSE)),IF($C$30=料金比較表!$C$3,(HLOOKUP('2026年3月'!AE$29,料金比較表!$36:$46,'2026年3月'!$A32,FALSE)),IF($C$30=料金比較表!$C$4,(HLOOKUP('2026年3月'!AE$29,料金比較表!$48:$60,'2026年3月'!$A32,FALSE)),IF($C$30=料金比較表!$C$5,(HLOOKUP('2026年3月'!AE$29,料金比較表!$61:$71,'2026年3月'!$A32,FALSE)),IF($C$30=料金比較表!$C$6,(HLOOKUP('2026年3月'!AE$29,料金比較表!$74:$84,'2026年3月'!$A32,FALSE))))))))</f>
        <v/>
      </c>
      <c r="AF32" s="63" t="str">
        <f ca="1">IF($C$30=料金比較表!$C$1,(HLOOKUP('2026年3月'!AF$29,料金比較表!$10:$20,'2026年3月'!$A32,FALSE)),IF($C$30=料金比較表!$C$2,(HLOOKUP('2026年3月'!AF$29,料金比較表!$23:$33,'2026年3月'!$A32,FALSE)),IF($C$30=料金比較表!$C$3,(HLOOKUP('2026年3月'!AF$29,料金比較表!$36:$46,'2026年3月'!$A32,FALSE)),IF($C$30=料金比較表!$C$4,(HLOOKUP('2026年3月'!AF$29,料金比較表!$48:$60,'2026年3月'!$A32,FALSE)),IF($C$30=料金比較表!$C$5,(HLOOKUP('2026年3月'!AF$29,料金比較表!$61:$71,'2026年3月'!$A32,FALSE)),IF($C$30=料金比較表!$C$6,(HLOOKUP('2026年3月'!AF$29,料金比較表!$74:$84,'2026年3月'!$A32,FALSE))))))))</f>
        <v/>
      </c>
      <c r="AG32" s="63" t="str">
        <f ca="1">IF($C$30=料金比較表!$C$1,(HLOOKUP('2026年3月'!AG$29,料金比較表!$10:$20,'2026年3月'!$A32,FALSE)),IF($C$30=料金比較表!$C$2,(HLOOKUP('2026年3月'!AG$29,料金比較表!$23:$33,'2026年3月'!$A32,FALSE)),IF($C$30=料金比較表!$C$3,(HLOOKUP('2026年3月'!AG$29,料金比較表!$36:$46,'2026年3月'!$A32,FALSE)),IF($C$30=料金比較表!$C$4,(HLOOKUP('2026年3月'!AG$29,料金比較表!$48:$60,'2026年3月'!$A32,FALSE)),IF($C$30=料金比較表!$C$5,(HLOOKUP('2026年3月'!AG$29,料金比較表!$61:$71,'2026年3月'!$A32,FALSE)),IF($C$30=料金比較表!$C$6,(HLOOKUP('2026年3月'!AG$29,料金比較表!$74:$84,'2026年3月'!$A32,FALSE))))))))</f>
        <v/>
      </c>
      <c r="AH32" s="255" t="str">
        <f ca="1">IF($C$30=料金比較表!$C$1,(HLOOKUP('2026年3月'!AH$29,料金比較表!$10:$20,'2026年3月'!$A32,FALSE)),IF($C$30=料金比較表!$C$2,(HLOOKUP('2026年3月'!AH$29,料金比較表!$23:$33,'2026年3月'!$A32,FALSE)),IF($C$30=料金比較表!$C$3,(HLOOKUP('2026年3月'!AH$29,料金比較表!$36:$46,'2026年3月'!$A32,FALSE)),IF($C$30=料金比較表!$C$4,(HLOOKUP('2026年3月'!AH$29,料金比較表!$48:$60,'2026年3月'!$A32,FALSE)),IF($C$30=料金比較表!$C$5,(HLOOKUP('2026年3月'!AH$29,料金比較表!$61:$71,'2026年3月'!$A32,FALSE)),IF($C$30=料金比較表!$C$6,(HLOOKUP('2026年3月'!AH$29,料金比較表!$74:$84,'2026年3月'!$A32,FALSE))))))))</f>
        <v/>
      </c>
    </row>
    <row r="33" spans="1:35" x14ac:dyDescent="0.2">
      <c r="A33" s="4">
        <f t="shared" si="1"/>
        <v>5</v>
      </c>
      <c r="B33" s="311" t="str">
        <f>料金比較表!C14</f>
        <v>Ｙｕｋｉ　Ｓｕｉｔｅ　Ｋｏｕｒｉｊｉｍａ＜古宇利島＞</v>
      </c>
      <c r="C33" s="329"/>
      <c r="D33" s="254" t="str">
        <f ca="1">IF($C$30=料金比較表!$C$1,(HLOOKUP('2026年3月'!D$29,料金比較表!$10:$20,'2026年3月'!$A33,FALSE)),IF($C$30=料金比較表!$C$2,(HLOOKUP('2026年3月'!D$29,料金比較表!$23:$33,'2026年3月'!$A33,FALSE)),IF($C$30=料金比較表!$C$3,(HLOOKUP('2026年3月'!D$29,料金比較表!$36:$46,'2026年3月'!$A33,FALSE)),IF($C$30=料金比較表!$C$4,(HLOOKUP('2026年3月'!D$29,料金比較表!$48:$60,'2026年3月'!$A33,FALSE)),IF($C$30=料金比較表!$C$5,(HLOOKUP('2026年3月'!D$29,料金比較表!$61:$71,'2026年3月'!$A33,FALSE)),IF($C$30=料金比較表!$C$6,(HLOOKUP('2026年3月'!D$29,料金比較表!$74:$84,'2026年3月'!$A33,FALSE))))))))</f>
        <v/>
      </c>
      <c r="E33" s="63" t="str">
        <f ca="1">IF($C$30=料金比較表!$C$1,(HLOOKUP('2026年3月'!E$29,料金比較表!$10:$20,'2026年3月'!$A33,FALSE)),IF($C$30=料金比較表!$C$2,(HLOOKUP('2026年3月'!E$29,料金比較表!$23:$33,'2026年3月'!$A33,FALSE)),IF($C$30=料金比較表!$C$3,(HLOOKUP('2026年3月'!E$29,料金比較表!$36:$46,'2026年3月'!$A33,FALSE)),IF($C$30=料金比較表!$C$4,(HLOOKUP('2026年3月'!E$29,料金比較表!$48:$60,'2026年3月'!$A33,FALSE)),IF($C$30=料金比較表!$C$5,(HLOOKUP('2026年3月'!E$29,料金比較表!$61:$71,'2026年3月'!$A33,FALSE)),IF($C$30=料金比較表!$C$6,(HLOOKUP('2026年3月'!E$29,料金比較表!$74:$84,'2026年3月'!$A33,FALSE))))))))</f>
        <v/>
      </c>
      <c r="F33" s="63" t="str">
        <f ca="1">IF($C$30=料金比較表!$C$1,(HLOOKUP('2026年3月'!F$29,料金比較表!$10:$20,'2026年3月'!$A33,FALSE)),IF($C$30=料金比較表!$C$2,(HLOOKUP('2026年3月'!F$29,料金比較表!$23:$33,'2026年3月'!$A33,FALSE)),IF($C$30=料金比較表!$C$3,(HLOOKUP('2026年3月'!F$29,料金比較表!$36:$46,'2026年3月'!$A33,FALSE)),IF($C$30=料金比較表!$C$4,(HLOOKUP('2026年3月'!F$29,料金比較表!$48:$60,'2026年3月'!$A33,FALSE)),IF($C$30=料金比較表!$C$5,(HLOOKUP('2026年3月'!F$29,料金比較表!$61:$71,'2026年3月'!$A33,FALSE)),IF($C$30=料金比較表!$C$6,(HLOOKUP('2026年3月'!F$29,料金比較表!$74:$84,'2026年3月'!$A33,FALSE))))))))</f>
        <v/>
      </c>
      <c r="G33" s="63" t="str">
        <f ca="1">IF($C$30=料金比較表!$C$1,(HLOOKUP('2026年3月'!G$29,料金比較表!$10:$20,'2026年3月'!$A33,FALSE)),IF($C$30=料金比較表!$C$2,(HLOOKUP('2026年3月'!G$29,料金比較表!$23:$33,'2026年3月'!$A33,FALSE)),IF($C$30=料金比較表!$C$3,(HLOOKUP('2026年3月'!G$29,料金比較表!$36:$46,'2026年3月'!$A33,FALSE)),IF($C$30=料金比較表!$C$4,(HLOOKUP('2026年3月'!G$29,料金比較表!$48:$60,'2026年3月'!$A33,FALSE)),IF($C$30=料金比較表!$C$5,(HLOOKUP('2026年3月'!G$29,料金比較表!$61:$71,'2026年3月'!$A33,FALSE)),IF($C$30=料金比較表!$C$6,(HLOOKUP('2026年3月'!G$29,料金比較表!$74:$84,'2026年3月'!$A33,FALSE))))))))</f>
        <v/>
      </c>
      <c r="H33" s="63" t="str">
        <f ca="1">IF($C$30=料金比較表!$C$1,(HLOOKUP('2026年3月'!H$29,料金比較表!$10:$20,'2026年3月'!$A33,FALSE)),IF($C$30=料金比較表!$C$2,(HLOOKUP('2026年3月'!H$29,料金比較表!$23:$33,'2026年3月'!$A33,FALSE)),IF($C$30=料金比較表!$C$3,(HLOOKUP('2026年3月'!H$29,料金比較表!$36:$46,'2026年3月'!$A33,FALSE)),IF($C$30=料金比較表!$C$4,(HLOOKUP('2026年3月'!H$29,料金比較表!$48:$60,'2026年3月'!$A33,FALSE)),IF($C$30=料金比較表!$C$5,(HLOOKUP('2026年3月'!H$29,料金比較表!$61:$71,'2026年3月'!$A33,FALSE)),IF($C$30=料金比較表!$C$6,(HLOOKUP('2026年3月'!H$29,料金比較表!$74:$84,'2026年3月'!$A33,FALSE))))))))</f>
        <v/>
      </c>
      <c r="I33" s="63" t="str">
        <f ca="1">IF($C$30=料金比較表!$C$1,(HLOOKUP('2026年3月'!I$29,料金比較表!$10:$20,'2026年3月'!$A33,FALSE)),IF($C$30=料金比較表!$C$2,(HLOOKUP('2026年3月'!I$29,料金比較表!$23:$33,'2026年3月'!$A33,FALSE)),IF($C$30=料金比較表!$C$3,(HLOOKUP('2026年3月'!I$29,料金比較表!$36:$46,'2026年3月'!$A33,FALSE)),IF($C$30=料金比較表!$C$4,(HLOOKUP('2026年3月'!I$29,料金比較表!$48:$60,'2026年3月'!$A33,FALSE)),IF($C$30=料金比較表!$C$5,(HLOOKUP('2026年3月'!I$29,料金比較表!$61:$71,'2026年3月'!$A33,FALSE)),IF($C$30=料金比較表!$C$6,(HLOOKUP('2026年3月'!I$29,料金比較表!$74:$84,'2026年3月'!$A33,FALSE))))))))</f>
        <v/>
      </c>
      <c r="J33" s="63" t="str">
        <f ca="1">IF($C$30=料金比較表!$C$1,(HLOOKUP('2026年3月'!J$29,料金比較表!$10:$20,'2026年3月'!$A33,FALSE)),IF($C$30=料金比較表!$C$2,(HLOOKUP('2026年3月'!J$29,料金比較表!$23:$33,'2026年3月'!$A33,FALSE)),IF($C$30=料金比較表!$C$3,(HLOOKUP('2026年3月'!J$29,料金比較表!$36:$46,'2026年3月'!$A33,FALSE)),IF($C$30=料金比較表!$C$4,(HLOOKUP('2026年3月'!J$29,料金比較表!$48:$60,'2026年3月'!$A33,FALSE)),IF($C$30=料金比較表!$C$5,(HLOOKUP('2026年3月'!J$29,料金比較表!$61:$71,'2026年3月'!$A33,FALSE)),IF($C$30=料金比較表!$C$6,(HLOOKUP('2026年3月'!J$29,料金比較表!$74:$84,'2026年3月'!$A33,FALSE))))))))</f>
        <v/>
      </c>
      <c r="K33" s="63" t="str">
        <f ca="1">IF($C$30=料金比較表!$C$1,(HLOOKUP('2026年3月'!K$29,料金比較表!$10:$20,'2026年3月'!$A33,FALSE)),IF($C$30=料金比較表!$C$2,(HLOOKUP('2026年3月'!K$29,料金比較表!$23:$33,'2026年3月'!$A33,FALSE)),IF($C$30=料金比較表!$C$3,(HLOOKUP('2026年3月'!K$29,料金比較表!$36:$46,'2026年3月'!$A33,FALSE)),IF($C$30=料金比較表!$C$4,(HLOOKUP('2026年3月'!K$29,料金比較表!$48:$60,'2026年3月'!$A33,FALSE)),IF($C$30=料金比較表!$C$5,(HLOOKUP('2026年3月'!K$29,料金比較表!$61:$71,'2026年3月'!$A33,FALSE)),IF($C$30=料金比較表!$C$6,(HLOOKUP('2026年3月'!K$29,料金比較表!$74:$84,'2026年3月'!$A33,FALSE))))))))</f>
        <v/>
      </c>
      <c r="L33" s="63" t="str">
        <f ca="1">IF($C$30=料金比較表!$C$1,(HLOOKUP('2026年3月'!L$29,料金比較表!$10:$20,'2026年3月'!$A33,FALSE)),IF($C$30=料金比較表!$C$2,(HLOOKUP('2026年3月'!L$29,料金比較表!$23:$33,'2026年3月'!$A33,FALSE)),IF($C$30=料金比較表!$C$3,(HLOOKUP('2026年3月'!L$29,料金比較表!$36:$46,'2026年3月'!$A33,FALSE)),IF($C$30=料金比較表!$C$4,(HLOOKUP('2026年3月'!L$29,料金比較表!$48:$60,'2026年3月'!$A33,FALSE)),IF($C$30=料金比較表!$C$5,(HLOOKUP('2026年3月'!L$29,料金比較表!$61:$71,'2026年3月'!$A33,FALSE)),IF($C$30=料金比較表!$C$6,(HLOOKUP('2026年3月'!L$29,料金比較表!$74:$84,'2026年3月'!$A33,FALSE))))))))</f>
        <v/>
      </c>
      <c r="M33" s="63" t="str">
        <f ca="1">IF($C$30=料金比較表!$C$1,(HLOOKUP('2026年3月'!M$29,料金比較表!$10:$20,'2026年3月'!$A33,FALSE)),IF($C$30=料金比較表!$C$2,(HLOOKUP('2026年3月'!M$29,料金比較表!$23:$33,'2026年3月'!$A33,FALSE)),IF($C$30=料金比較表!$C$3,(HLOOKUP('2026年3月'!M$29,料金比較表!$36:$46,'2026年3月'!$A33,FALSE)),IF($C$30=料金比較表!$C$4,(HLOOKUP('2026年3月'!M$29,料金比較表!$48:$60,'2026年3月'!$A33,FALSE)),IF($C$30=料金比較表!$C$5,(HLOOKUP('2026年3月'!M$29,料金比較表!$61:$71,'2026年3月'!$A33,FALSE)),IF($C$30=料金比較表!$C$6,(HLOOKUP('2026年3月'!M$29,料金比較表!$74:$84,'2026年3月'!$A33,FALSE))))))))</f>
        <v/>
      </c>
      <c r="N33" s="63" t="str">
        <f ca="1">IF($C$30=料金比較表!$C$1,(HLOOKUP('2026年3月'!N$29,料金比較表!$10:$20,'2026年3月'!$A33,FALSE)),IF($C$30=料金比較表!$C$2,(HLOOKUP('2026年3月'!N$29,料金比較表!$23:$33,'2026年3月'!$A33,FALSE)),IF($C$30=料金比較表!$C$3,(HLOOKUP('2026年3月'!N$29,料金比較表!$36:$46,'2026年3月'!$A33,FALSE)),IF($C$30=料金比較表!$C$4,(HLOOKUP('2026年3月'!N$29,料金比較表!$48:$60,'2026年3月'!$A33,FALSE)),IF($C$30=料金比較表!$C$5,(HLOOKUP('2026年3月'!N$29,料金比較表!$61:$71,'2026年3月'!$A33,FALSE)),IF($C$30=料金比較表!$C$6,(HLOOKUP('2026年3月'!N$29,料金比較表!$74:$84,'2026年3月'!$A33,FALSE))))))))</f>
        <v/>
      </c>
      <c r="O33" s="63" t="str">
        <f ca="1">IF($C$30=料金比較表!$C$1,(HLOOKUP('2026年3月'!O$29,料金比較表!$10:$20,'2026年3月'!$A33,FALSE)),IF($C$30=料金比較表!$C$2,(HLOOKUP('2026年3月'!O$29,料金比較表!$23:$33,'2026年3月'!$A33,FALSE)),IF($C$30=料金比較表!$C$3,(HLOOKUP('2026年3月'!O$29,料金比較表!$36:$46,'2026年3月'!$A33,FALSE)),IF($C$30=料金比較表!$C$4,(HLOOKUP('2026年3月'!O$29,料金比較表!$48:$60,'2026年3月'!$A33,FALSE)),IF($C$30=料金比較表!$C$5,(HLOOKUP('2026年3月'!O$29,料金比較表!$61:$71,'2026年3月'!$A33,FALSE)),IF($C$30=料金比較表!$C$6,(HLOOKUP('2026年3月'!O$29,料金比較表!$74:$84,'2026年3月'!$A33,FALSE))))))))</f>
        <v/>
      </c>
      <c r="P33" s="63" t="str">
        <f ca="1">IF($C$30=料金比較表!$C$1,(HLOOKUP('2026年3月'!P$29,料金比較表!$10:$20,'2026年3月'!$A33,FALSE)),IF($C$30=料金比較表!$C$2,(HLOOKUP('2026年3月'!P$29,料金比較表!$23:$33,'2026年3月'!$A33,FALSE)),IF($C$30=料金比較表!$C$3,(HLOOKUP('2026年3月'!P$29,料金比較表!$36:$46,'2026年3月'!$A33,FALSE)),IF($C$30=料金比較表!$C$4,(HLOOKUP('2026年3月'!P$29,料金比較表!$48:$60,'2026年3月'!$A33,FALSE)),IF($C$30=料金比較表!$C$5,(HLOOKUP('2026年3月'!P$29,料金比較表!$61:$71,'2026年3月'!$A33,FALSE)),IF($C$30=料金比較表!$C$6,(HLOOKUP('2026年3月'!P$29,料金比較表!$74:$84,'2026年3月'!$A33,FALSE))))))))</f>
        <v/>
      </c>
      <c r="Q33" s="63" t="str">
        <f ca="1">IF($C$30=料金比較表!$C$1,(HLOOKUP('2026年3月'!Q$29,料金比較表!$10:$20,'2026年3月'!$A33,FALSE)),IF($C$30=料金比較表!$C$2,(HLOOKUP('2026年3月'!Q$29,料金比較表!$23:$33,'2026年3月'!$A33,FALSE)),IF($C$30=料金比較表!$C$3,(HLOOKUP('2026年3月'!Q$29,料金比較表!$36:$46,'2026年3月'!$A33,FALSE)),IF($C$30=料金比較表!$C$4,(HLOOKUP('2026年3月'!Q$29,料金比較表!$48:$60,'2026年3月'!$A33,FALSE)),IF($C$30=料金比較表!$C$5,(HLOOKUP('2026年3月'!Q$29,料金比較表!$61:$71,'2026年3月'!$A33,FALSE)),IF($C$30=料金比較表!$C$6,(HLOOKUP('2026年3月'!Q$29,料金比較表!$74:$84,'2026年3月'!$A33,FALSE))))))))</f>
        <v/>
      </c>
      <c r="R33" s="63" t="str">
        <f ca="1">IF($C$30=料金比較表!$C$1,(HLOOKUP('2026年3月'!R$29,料金比較表!$10:$20,'2026年3月'!$A33,FALSE)),IF($C$30=料金比較表!$C$2,(HLOOKUP('2026年3月'!R$29,料金比較表!$23:$33,'2026年3月'!$A33,FALSE)),IF($C$30=料金比較表!$C$3,(HLOOKUP('2026年3月'!R$29,料金比較表!$36:$46,'2026年3月'!$A33,FALSE)),IF($C$30=料金比較表!$C$4,(HLOOKUP('2026年3月'!R$29,料金比較表!$48:$60,'2026年3月'!$A33,FALSE)),IF($C$30=料金比較表!$C$5,(HLOOKUP('2026年3月'!R$29,料金比較表!$61:$71,'2026年3月'!$A33,FALSE)),IF($C$30=料金比較表!$C$6,(HLOOKUP('2026年3月'!R$29,料金比較表!$74:$84,'2026年3月'!$A33,FALSE))))))))</f>
        <v/>
      </c>
      <c r="S33" s="63" t="str">
        <f ca="1">IF($C$30=料金比較表!$C$1,(HLOOKUP('2026年3月'!S$29,料金比較表!$10:$20,'2026年3月'!$A33,FALSE)),IF($C$30=料金比較表!$C$2,(HLOOKUP('2026年3月'!S$29,料金比較表!$23:$33,'2026年3月'!$A33,FALSE)),IF($C$30=料金比較表!$C$3,(HLOOKUP('2026年3月'!S$29,料金比較表!$36:$46,'2026年3月'!$A33,FALSE)),IF($C$30=料金比較表!$C$4,(HLOOKUP('2026年3月'!S$29,料金比較表!$48:$60,'2026年3月'!$A33,FALSE)),IF($C$30=料金比較表!$C$5,(HLOOKUP('2026年3月'!S$29,料金比較表!$61:$71,'2026年3月'!$A33,FALSE)),IF($C$30=料金比較表!$C$6,(HLOOKUP('2026年3月'!S$29,料金比較表!$74:$84,'2026年3月'!$A33,FALSE))))))))</f>
        <v/>
      </c>
      <c r="T33" s="63" t="str">
        <f ca="1">IF($C$30=料金比較表!$C$1,(HLOOKUP('2026年3月'!T$29,料金比較表!$10:$20,'2026年3月'!$A33,FALSE)),IF($C$30=料金比較表!$C$2,(HLOOKUP('2026年3月'!T$29,料金比較表!$23:$33,'2026年3月'!$A33,FALSE)),IF($C$30=料金比較表!$C$3,(HLOOKUP('2026年3月'!T$29,料金比較表!$36:$46,'2026年3月'!$A33,FALSE)),IF($C$30=料金比較表!$C$4,(HLOOKUP('2026年3月'!T$29,料金比較表!$48:$60,'2026年3月'!$A33,FALSE)),IF($C$30=料金比較表!$C$5,(HLOOKUP('2026年3月'!T$29,料金比較表!$61:$71,'2026年3月'!$A33,FALSE)),IF($C$30=料金比較表!$C$6,(HLOOKUP('2026年3月'!T$29,料金比較表!$74:$84,'2026年3月'!$A33,FALSE))))))))</f>
        <v/>
      </c>
      <c r="U33" s="63" t="str">
        <f ca="1">IF($C$30=料金比較表!$C$1,(HLOOKUP('2026年3月'!U$29,料金比較表!$10:$20,'2026年3月'!$A33,FALSE)),IF($C$30=料金比較表!$C$2,(HLOOKUP('2026年3月'!U$29,料金比較表!$23:$33,'2026年3月'!$A33,FALSE)),IF($C$30=料金比較表!$C$3,(HLOOKUP('2026年3月'!U$29,料金比較表!$36:$46,'2026年3月'!$A33,FALSE)),IF($C$30=料金比較表!$C$4,(HLOOKUP('2026年3月'!U$29,料金比較表!$48:$60,'2026年3月'!$A33,FALSE)),IF($C$30=料金比較表!$C$5,(HLOOKUP('2026年3月'!U$29,料金比較表!$61:$71,'2026年3月'!$A33,FALSE)),IF($C$30=料金比較表!$C$6,(HLOOKUP('2026年3月'!U$29,料金比較表!$74:$84,'2026年3月'!$A33,FALSE))))))))</f>
        <v/>
      </c>
      <c r="V33" s="63" t="str">
        <f ca="1">IF($C$30=料金比較表!$C$1,(HLOOKUP('2026年3月'!V$29,料金比較表!$10:$20,'2026年3月'!$A33,FALSE)),IF($C$30=料金比較表!$C$2,(HLOOKUP('2026年3月'!V$29,料金比較表!$23:$33,'2026年3月'!$A33,FALSE)),IF($C$30=料金比較表!$C$3,(HLOOKUP('2026年3月'!V$29,料金比較表!$36:$46,'2026年3月'!$A33,FALSE)),IF($C$30=料金比較表!$C$4,(HLOOKUP('2026年3月'!V$29,料金比較表!$48:$60,'2026年3月'!$A33,FALSE)),IF($C$30=料金比較表!$C$5,(HLOOKUP('2026年3月'!V$29,料金比較表!$61:$71,'2026年3月'!$A33,FALSE)),IF($C$30=料金比較表!$C$6,(HLOOKUP('2026年3月'!V$29,料金比較表!$74:$84,'2026年3月'!$A33,FALSE))))))))</f>
        <v/>
      </c>
      <c r="W33" s="63" t="str">
        <f ca="1">IF($C$30=料金比較表!$C$1,(HLOOKUP('2026年3月'!W$29,料金比較表!$10:$20,'2026年3月'!$A33,FALSE)),IF($C$30=料金比較表!$C$2,(HLOOKUP('2026年3月'!W$29,料金比較表!$23:$33,'2026年3月'!$A33,FALSE)),IF($C$30=料金比較表!$C$3,(HLOOKUP('2026年3月'!W$29,料金比較表!$36:$46,'2026年3月'!$A33,FALSE)),IF($C$30=料金比較表!$C$4,(HLOOKUP('2026年3月'!W$29,料金比較表!$48:$60,'2026年3月'!$A33,FALSE)),IF($C$30=料金比較表!$C$5,(HLOOKUP('2026年3月'!W$29,料金比較表!$61:$71,'2026年3月'!$A33,FALSE)),IF($C$30=料金比較表!$C$6,(HLOOKUP('2026年3月'!W$29,料金比較表!$74:$84,'2026年3月'!$A33,FALSE))))))))</f>
        <v/>
      </c>
      <c r="X33" s="63" t="str">
        <f ca="1">IF($C$30=料金比較表!$C$1,(HLOOKUP('2026年3月'!X$29,料金比較表!$10:$20,'2026年3月'!$A33,FALSE)),IF($C$30=料金比較表!$C$2,(HLOOKUP('2026年3月'!X$29,料金比較表!$23:$33,'2026年3月'!$A33,FALSE)),IF($C$30=料金比較表!$C$3,(HLOOKUP('2026年3月'!X$29,料金比較表!$36:$46,'2026年3月'!$A33,FALSE)),IF($C$30=料金比較表!$C$4,(HLOOKUP('2026年3月'!X$29,料金比較表!$48:$60,'2026年3月'!$A33,FALSE)),IF($C$30=料金比較表!$C$5,(HLOOKUP('2026年3月'!X$29,料金比較表!$61:$71,'2026年3月'!$A33,FALSE)),IF($C$30=料金比較表!$C$6,(HLOOKUP('2026年3月'!X$29,料金比較表!$74:$84,'2026年3月'!$A33,FALSE))))))))</f>
        <v/>
      </c>
      <c r="Y33" s="63" t="str">
        <f ca="1">IF($C$30=料金比較表!$C$1,(HLOOKUP('2026年3月'!Y$29,料金比較表!$10:$20,'2026年3月'!$A33,FALSE)),IF($C$30=料金比較表!$C$2,(HLOOKUP('2026年3月'!Y$29,料金比較表!$23:$33,'2026年3月'!$A33,FALSE)),IF($C$30=料金比較表!$C$3,(HLOOKUP('2026年3月'!Y$29,料金比較表!$36:$46,'2026年3月'!$A33,FALSE)),IF($C$30=料金比較表!$C$4,(HLOOKUP('2026年3月'!Y$29,料金比較表!$48:$60,'2026年3月'!$A33,FALSE)),IF($C$30=料金比較表!$C$5,(HLOOKUP('2026年3月'!Y$29,料金比較表!$61:$71,'2026年3月'!$A33,FALSE)),IF($C$30=料金比較表!$C$6,(HLOOKUP('2026年3月'!Y$29,料金比較表!$74:$84,'2026年3月'!$A33,FALSE))))))))</f>
        <v/>
      </c>
      <c r="Z33" s="63" t="str">
        <f ca="1">IF($C$30=料金比較表!$C$1,(HLOOKUP('2026年3月'!Z$29,料金比較表!$10:$20,'2026年3月'!$A33,FALSE)),IF($C$30=料金比較表!$C$2,(HLOOKUP('2026年3月'!Z$29,料金比較表!$23:$33,'2026年3月'!$A33,FALSE)),IF($C$30=料金比較表!$C$3,(HLOOKUP('2026年3月'!Z$29,料金比較表!$36:$46,'2026年3月'!$A33,FALSE)),IF($C$30=料金比較表!$C$4,(HLOOKUP('2026年3月'!Z$29,料金比較表!$48:$60,'2026年3月'!$A33,FALSE)),IF($C$30=料金比較表!$C$5,(HLOOKUP('2026年3月'!Z$29,料金比較表!$61:$71,'2026年3月'!$A33,FALSE)),IF($C$30=料金比較表!$C$6,(HLOOKUP('2026年3月'!Z$29,料金比較表!$74:$84,'2026年3月'!$A33,FALSE))))))))</f>
        <v/>
      </c>
      <c r="AA33" s="63" t="str">
        <f ca="1">IF($C$30=料金比較表!$C$1,(HLOOKUP('2026年3月'!AA$29,料金比較表!$10:$20,'2026年3月'!$A33,FALSE)),IF($C$30=料金比較表!$C$2,(HLOOKUP('2026年3月'!AA$29,料金比較表!$23:$33,'2026年3月'!$A33,FALSE)),IF($C$30=料金比較表!$C$3,(HLOOKUP('2026年3月'!AA$29,料金比較表!$36:$46,'2026年3月'!$A33,FALSE)),IF($C$30=料金比較表!$C$4,(HLOOKUP('2026年3月'!AA$29,料金比較表!$48:$60,'2026年3月'!$A33,FALSE)),IF($C$30=料金比較表!$C$5,(HLOOKUP('2026年3月'!AA$29,料金比較表!$61:$71,'2026年3月'!$A33,FALSE)),IF($C$30=料金比較表!$C$6,(HLOOKUP('2026年3月'!AA$29,料金比較表!$74:$84,'2026年3月'!$A33,FALSE))))))))</f>
        <v/>
      </c>
      <c r="AB33" s="63" t="str">
        <f ca="1">IF($C$30=料金比較表!$C$1,(HLOOKUP('2026年3月'!AB$29,料金比較表!$10:$20,'2026年3月'!$A33,FALSE)),IF($C$30=料金比較表!$C$2,(HLOOKUP('2026年3月'!AB$29,料金比較表!$23:$33,'2026年3月'!$A33,FALSE)),IF($C$30=料金比較表!$C$3,(HLOOKUP('2026年3月'!AB$29,料金比較表!$36:$46,'2026年3月'!$A33,FALSE)),IF($C$30=料金比較表!$C$4,(HLOOKUP('2026年3月'!AB$29,料金比較表!$48:$60,'2026年3月'!$A33,FALSE)),IF($C$30=料金比較表!$C$5,(HLOOKUP('2026年3月'!AB$29,料金比較表!$61:$71,'2026年3月'!$A33,FALSE)),IF($C$30=料金比較表!$C$6,(HLOOKUP('2026年3月'!AB$29,料金比較表!$74:$84,'2026年3月'!$A33,FALSE))))))))</f>
        <v/>
      </c>
      <c r="AC33" s="63" t="str">
        <f ca="1">IF($C$30=料金比較表!$C$1,(HLOOKUP('2026年3月'!AC$29,料金比較表!$10:$20,'2026年3月'!$A33,FALSE)),IF($C$30=料金比較表!$C$2,(HLOOKUP('2026年3月'!AC$29,料金比較表!$23:$33,'2026年3月'!$A33,FALSE)),IF($C$30=料金比較表!$C$3,(HLOOKUP('2026年3月'!AC$29,料金比較表!$36:$46,'2026年3月'!$A33,FALSE)),IF($C$30=料金比較表!$C$4,(HLOOKUP('2026年3月'!AC$29,料金比較表!$48:$60,'2026年3月'!$A33,FALSE)),IF($C$30=料金比較表!$C$5,(HLOOKUP('2026年3月'!AC$29,料金比較表!$61:$71,'2026年3月'!$A33,FALSE)),IF($C$30=料金比較表!$C$6,(HLOOKUP('2026年3月'!AC$29,料金比較表!$74:$84,'2026年3月'!$A33,FALSE))))))))</f>
        <v/>
      </c>
      <c r="AD33" s="63" t="str">
        <f ca="1">IF($C$30=料金比較表!$C$1,(HLOOKUP('2026年3月'!AD$29,料金比較表!$10:$20,'2026年3月'!$A33,FALSE)),IF($C$30=料金比較表!$C$2,(HLOOKUP('2026年3月'!AD$29,料金比較表!$23:$33,'2026年3月'!$A33,FALSE)),IF($C$30=料金比較表!$C$3,(HLOOKUP('2026年3月'!AD$29,料金比較表!$36:$46,'2026年3月'!$A33,FALSE)),IF($C$30=料金比較表!$C$4,(HLOOKUP('2026年3月'!AD$29,料金比較表!$48:$60,'2026年3月'!$A33,FALSE)),IF($C$30=料金比較表!$C$5,(HLOOKUP('2026年3月'!AD$29,料金比較表!$61:$71,'2026年3月'!$A33,FALSE)),IF($C$30=料金比較表!$C$6,(HLOOKUP('2026年3月'!AD$29,料金比較表!$74:$84,'2026年3月'!$A33,FALSE))))))))</f>
        <v/>
      </c>
      <c r="AE33" s="63" t="str">
        <f ca="1">IF($C$30=料金比較表!$C$1,(HLOOKUP('2026年3月'!AE$29,料金比較表!$10:$20,'2026年3月'!$A33,FALSE)),IF($C$30=料金比較表!$C$2,(HLOOKUP('2026年3月'!AE$29,料金比較表!$23:$33,'2026年3月'!$A33,FALSE)),IF($C$30=料金比較表!$C$3,(HLOOKUP('2026年3月'!AE$29,料金比較表!$36:$46,'2026年3月'!$A33,FALSE)),IF($C$30=料金比較表!$C$4,(HLOOKUP('2026年3月'!AE$29,料金比較表!$48:$60,'2026年3月'!$A33,FALSE)),IF($C$30=料金比較表!$C$5,(HLOOKUP('2026年3月'!AE$29,料金比較表!$61:$71,'2026年3月'!$A33,FALSE)),IF($C$30=料金比較表!$C$6,(HLOOKUP('2026年3月'!AE$29,料金比較表!$74:$84,'2026年3月'!$A33,FALSE))))))))</f>
        <v/>
      </c>
      <c r="AF33" s="63" t="str">
        <f ca="1">IF($C$30=料金比較表!$C$1,(HLOOKUP('2026年3月'!AF$29,料金比較表!$10:$20,'2026年3月'!$A33,FALSE)),IF($C$30=料金比較表!$C$2,(HLOOKUP('2026年3月'!AF$29,料金比較表!$23:$33,'2026年3月'!$A33,FALSE)),IF($C$30=料金比較表!$C$3,(HLOOKUP('2026年3月'!AF$29,料金比較表!$36:$46,'2026年3月'!$A33,FALSE)),IF($C$30=料金比較表!$C$4,(HLOOKUP('2026年3月'!AF$29,料金比較表!$48:$60,'2026年3月'!$A33,FALSE)),IF($C$30=料金比較表!$C$5,(HLOOKUP('2026年3月'!AF$29,料金比較表!$61:$71,'2026年3月'!$A33,FALSE)),IF($C$30=料金比較表!$C$6,(HLOOKUP('2026年3月'!AF$29,料金比較表!$74:$84,'2026年3月'!$A33,FALSE))))))))</f>
        <v/>
      </c>
      <c r="AG33" s="63" t="str">
        <f ca="1">IF($C$30=料金比較表!$C$1,(HLOOKUP('2026年3月'!AG$29,料金比較表!$10:$20,'2026年3月'!$A33,FALSE)),IF($C$30=料金比較表!$C$2,(HLOOKUP('2026年3月'!AG$29,料金比較表!$23:$33,'2026年3月'!$A33,FALSE)),IF($C$30=料金比較表!$C$3,(HLOOKUP('2026年3月'!AG$29,料金比較表!$36:$46,'2026年3月'!$A33,FALSE)),IF($C$30=料金比較表!$C$4,(HLOOKUP('2026年3月'!AG$29,料金比較表!$48:$60,'2026年3月'!$A33,FALSE)),IF($C$30=料金比較表!$C$5,(HLOOKUP('2026年3月'!AG$29,料金比較表!$61:$71,'2026年3月'!$A33,FALSE)),IF($C$30=料金比較表!$C$6,(HLOOKUP('2026年3月'!AG$29,料金比較表!$74:$84,'2026年3月'!$A33,FALSE))))))))</f>
        <v/>
      </c>
      <c r="AH33" s="255" t="str">
        <f ca="1">IF($C$30=料金比較表!$C$1,(HLOOKUP('2026年3月'!AH$29,料金比較表!$10:$20,'2026年3月'!$A33,FALSE)),IF($C$30=料金比較表!$C$2,(HLOOKUP('2026年3月'!AH$29,料金比較表!$23:$33,'2026年3月'!$A33,FALSE)),IF($C$30=料金比較表!$C$3,(HLOOKUP('2026年3月'!AH$29,料金比較表!$36:$46,'2026年3月'!$A33,FALSE)),IF($C$30=料金比較表!$C$4,(HLOOKUP('2026年3月'!AH$29,料金比較表!$48:$60,'2026年3月'!$A33,FALSE)),IF($C$30=料金比較表!$C$5,(HLOOKUP('2026年3月'!AH$29,料金比較表!$61:$71,'2026年3月'!$A33,FALSE)),IF($C$30=料金比較表!$C$6,(HLOOKUP('2026年3月'!AH$29,料金比較表!$74:$84,'2026年3月'!$A33,FALSE))))))))</f>
        <v/>
      </c>
    </row>
    <row r="34" spans="1:35" x14ac:dyDescent="0.2">
      <c r="A34" s="4">
        <f t="shared" si="1"/>
        <v>6</v>
      </c>
      <c r="B34" s="312" t="str">
        <f>料金比較表!C15</f>
        <v>ＢＡＴＯＮ　ＳＵＩＴＥ　沖縄古宇利島</v>
      </c>
      <c r="C34" s="329"/>
      <c r="D34" s="256" t="str">
        <f ca="1">IF($C$30=料金比較表!$C$1,(HLOOKUP('2026年3月'!D$29,料金比較表!$10:$20,'2026年3月'!$A34,FALSE)),IF($C$30=料金比較表!$C$2,(HLOOKUP('2026年3月'!D$29,料金比較表!$23:$33,'2026年3月'!$A34,FALSE)),IF($C$30=料金比較表!$C$3,(HLOOKUP('2026年3月'!D$29,料金比較表!$36:$46,'2026年3月'!$A34,FALSE)),IF($C$30=料金比較表!$C$4,(HLOOKUP('2026年3月'!D$29,料金比較表!$48:$60,'2026年3月'!$A34,FALSE)),IF($C$30=料金比較表!$C$5,(HLOOKUP('2026年3月'!D$29,料金比較表!$61:$71,'2026年3月'!$A34,FALSE)),IF($C$30=料金比較表!$C$6,(HLOOKUP('2026年3月'!D$29,料金比較表!$74:$84,'2026年3月'!$A34,FALSE))))))))</f>
        <v/>
      </c>
      <c r="E34" s="187" t="str">
        <f ca="1">IF($C$30=料金比較表!$C$1,(HLOOKUP('2026年3月'!E$29,料金比較表!$10:$20,'2026年3月'!$A34,FALSE)),IF($C$30=料金比較表!$C$2,(HLOOKUP('2026年3月'!E$29,料金比較表!$23:$33,'2026年3月'!$A34,FALSE)),IF($C$30=料金比較表!$C$3,(HLOOKUP('2026年3月'!E$29,料金比較表!$36:$46,'2026年3月'!$A34,FALSE)),IF($C$30=料金比較表!$C$4,(HLOOKUP('2026年3月'!E$29,料金比較表!$48:$60,'2026年3月'!$A34,FALSE)),IF($C$30=料金比較表!$C$5,(HLOOKUP('2026年3月'!E$29,料金比較表!$61:$71,'2026年3月'!$A34,FALSE)),IF($C$30=料金比較表!$C$6,(HLOOKUP('2026年3月'!E$29,料金比較表!$74:$84,'2026年3月'!$A34,FALSE))))))))</f>
        <v/>
      </c>
      <c r="F34" s="187" t="str">
        <f ca="1">IF($C$30=料金比較表!$C$1,(HLOOKUP('2026年3月'!F$29,料金比較表!$10:$20,'2026年3月'!$A34,FALSE)),IF($C$30=料金比較表!$C$2,(HLOOKUP('2026年3月'!F$29,料金比較表!$23:$33,'2026年3月'!$A34,FALSE)),IF($C$30=料金比較表!$C$3,(HLOOKUP('2026年3月'!F$29,料金比較表!$36:$46,'2026年3月'!$A34,FALSE)),IF($C$30=料金比較表!$C$4,(HLOOKUP('2026年3月'!F$29,料金比較表!$48:$60,'2026年3月'!$A34,FALSE)),IF($C$30=料金比較表!$C$5,(HLOOKUP('2026年3月'!F$29,料金比較表!$61:$71,'2026年3月'!$A34,FALSE)),IF($C$30=料金比較表!$C$6,(HLOOKUP('2026年3月'!F$29,料金比較表!$74:$84,'2026年3月'!$A34,FALSE))))))))</f>
        <v/>
      </c>
      <c r="G34" s="187" t="str">
        <f ca="1">IF($C$30=料金比較表!$C$1,(HLOOKUP('2026年3月'!G$29,料金比較表!$10:$20,'2026年3月'!$A34,FALSE)),IF($C$30=料金比較表!$C$2,(HLOOKUP('2026年3月'!G$29,料金比較表!$23:$33,'2026年3月'!$A34,FALSE)),IF($C$30=料金比較表!$C$3,(HLOOKUP('2026年3月'!G$29,料金比較表!$36:$46,'2026年3月'!$A34,FALSE)),IF($C$30=料金比較表!$C$4,(HLOOKUP('2026年3月'!G$29,料金比較表!$48:$60,'2026年3月'!$A34,FALSE)),IF($C$30=料金比較表!$C$5,(HLOOKUP('2026年3月'!G$29,料金比較表!$61:$71,'2026年3月'!$A34,FALSE)),IF($C$30=料金比較表!$C$6,(HLOOKUP('2026年3月'!G$29,料金比較表!$74:$84,'2026年3月'!$A34,FALSE))))))))</f>
        <v/>
      </c>
      <c r="H34" s="187" t="str">
        <f ca="1">IF($C$30=料金比較表!$C$1,(HLOOKUP('2026年3月'!H$29,料金比較表!$10:$20,'2026年3月'!$A34,FALSE)),IF($C$30=料金比較表!$C$2,(HLOOKUP('2026年3月'!H$29,料金比較表!$23:$33,'2026年3月'!$A34,FALSE)),IF($C$30=料金比較表!$C$3,(HLOOKUP('2026年3月'!H$29,料金比較表!$36:$46,'2026年3月'!$A34,FALSE)),IF($C$30=料金比較表!$C$4,(HLOOKUP('2026年3月'!H$29,料金比較表!$48:$60,'2026年3月'!$A34,FALSE)),IF($C$30=料金比較表!$C$5,(HLOOKUP('2026年3月'!H$29,料金比較表!$61:$71,'2026年3月'!$A34,FALSE)),IF($C$30=料金比較表!$C$6,(HLOOKUP('2026年3月'!H$29,料金比較表!$74:$84,'2026年3月'!$A34,FALSE))))))))</f>
        <v/>
      </c>
      <c r="I34" s="187" t="str">
        <f ca="1">IF($C$30=料金比較表!$C$1,(HLOOKUP('2026年3月'!I$29,料金比較表!$10:$20,'2026年3月'!$A34,FALSE)),IF($C$30=料金比較表!$C$2,(HLOOKUP('2026年3月'!I$29,料金比較表!$23:$33,'2026年3月'!$A34,FALSE)),IF($C$30=料金比較表!$C$3,(HLOOKUP('2026年3月'!I$29,料金比較表!$36:$46,'2026年3月'!$A34,FALSE)),IF($C$30=料金比較表!$C$4,(HLOOKUP('2026年3月'!I$29,料金比較表!$48:$60,'2026年3月'!$A34,FALSE)),IF($C$30=料金比較表!$C$5,(HLOOKUP('2026年3月'!I$29,料金比較表!$61:$71,'2026年3月'!$A34,FALSE)),IF($C$30=料金比較表!$C$6,(HLOOKUP('2026年3月'!I$29,料金比較表!$74:$84,'2026年3月'!$A34,FALSE))))))))</f>
        <v/>
      </c>
      <c r="J34" s="187" t="str">
        <f ca="1">IF($C$30=料金比較表!$C$1,(HLOOKUP('2026年3月'!J$29,料金比較表!$10:$20,'2026年3月'!$A34,FALSE)),IF($C$30=料金比較表!$C$2,(HLOOKUP('2026年3月'!J$29,料金比較表!$23:$33,'2026年3月'!$A34,FALSE)),IF($C$30=料金比較表!$C$3,(HLOOKUP('2026年3月'!J$29,料金比較表!$36:$46,'2026年3月'!$A34,FALSE)),IF($C$30=料金比較表!$C$4,(HLOOKUP('2026年3月'!J$29,料金比較表!$48:$60,'2026年3月'!$A34,FALSE)),IF($C$30=料金比較表!$C$5,(HLOOKUP('2026年3月'!J$29,料金比較表!$61:$71,'2026年3月'!$A34,FALSE)),IF($C$30=料金比較表!$C$6,(HLOOKUP('2026年3月'!J$29,料金比較表!$74:$84,'2026年3月'!$A34,FALSE))))))))</f>
        <v/>
      </c>
      <c r="K34" s="187" t="str">
        <f ca="1">IF($C$30=料金比較表!$C$1,(HLOOKUP('2026年3月'!K$29,料金比較表!$10:$20,'2026年3月'!$A34,FALSE)),IF($C$30=料金比較表!$C$2,(HLOOKUP('2026年3月'!K$29,料金比較表!$23:$33,'2026年3月'!$A34,FALSE)),IF($C$30=料金比較表!$C$3,(HLOOKUP('2026年3月'!K$29,料金比較表!$36:$46,'2026年3月'!$A34,FALSE)),IF($C$30=料金比較表!$C$4,(HLOOKUP('2026年3月'!K$29,料金比較表!$48:$60,'2026年3月'!$A34,FALSE)),IF($C$30=料金比較表!$C$5,(HLOOKUP('2026年3月'!K$29,料金比較表!$61:$71,'2026年3月'!$A34,FALSE)),IF($C$30=料金比較表!$C$6,(HLOOKUP('2026年3月'!K$29,料金比較表!$74:$84,'2026年3月'!$A34,FALSE))))))))</f>
        <v/>
      </c>
      <c r="L34" s="187" t="str">
        <f ca="1">IF($C$30=料金比較表!$C$1,(HLOOKUP('2026年3月'!L$29,料金比較表!$10:$20,'2026年3月'!$A34,FALSE)),IF($C$30=料金比較表!$C$2,(HLOOKUP('2026年3月'!L$29,料金比較表!$23:$33,'2026年3月'!$A34,FALSE)),IF($C$30=料金比較表!$C$3,(HLOOKUP('2026年3月'!L$29,料金比較表!$36:$46,'2026年3月'!$A34,FALSE)),IF($C$30=料金比較表!$C$4,(HLOOKUP('2026年3月'!L$29,料金比較表!$48:$60,'2026年3月'!$A34,FALSE)),IF($C$30=料金比較表!$C$5,(HLOOKUP('2026年3月'!L$29,料金比較表!$61:$71,'2026年3月'!$A34,FALSE)),IF($C$30=料金比較表!$C$6,(HLOOKUP('2026年3月'!L$29,料金比較表!$74:$84,'2026年3月'!$A34,FALSE))))))))</f>
        <v/>
      </c>
      <c r="M34" s="187" t="str">
        <f ca="1">IF($C$30=料金比較表!$C$1,(HLOOKUP('2026年3月'!M$29,料金比較表!$10:$20,'2026年3月'!$A34,FALSE)),IF($C$30=料金比較表!$C$2,(HLOOKUP('2026年3月'!M$29,料金比較表!$23:$33,'2026年3月'!$A34,FALSE)),IF($C$30=料金比較表!$C$3,(HLOOKUP('2026年3月'!M$29,料金比較表!$36:$46,'2026年3月'!$A34,FALSE)),IF($C$30=料金比較表!$C$4,(HLOOKUP('2026年3月'!M$29,料金比較表!$48:$60,'2026年3月'!$A34,FALSE)),IF($C$30=料金比較表!$C$5,(HLOOKUP('2026年3月'!M$29,料金比較表!$61:$71,'2026年3月'!$A34,FALSE)),IF($C$30=料金比較表!$C$6,(HLOOKUP('2026年3月'!M$29,料金比較表!$74:$84,'2026年3月'!$A34,FALSE))))))))</f>
        <v/>
      </c>
      <c r="N34" s="187" t="str">
        <f ca="1">IF($C$30=料金比較表!$C$1,(HLOOKUP('2026年3月'!N$29,料金比較表!$10:$20,'2026年3月'!$A34,FALSE)),IF($C$30=料金比較表!$C$2,(HLOOKUP('2026年3月'!N$29,料金比較表!$23:$33,'2026年3月'!$A34,FALSE)),IF($C$30=料金比較表!$C$3,(HLOOKUP('2026年3月'!N$29,料金比較表!$36:$46,'2026年3月'!$A34,FALSE)),IF($C$30=料金比較表!$C$4,(HLOOKUP('2026年3月'!N$29,料金比較表!$48:$60,'2026年3月'!$A34,FALSE)),IF($C$30=料金比較表!$C$5,(HLOOKUP('2026年3月'!N$29,料金比較表!$61:$71,'2026年3月'!$A34,FALSE)),IF($C$30=料金比較表!$C$6,(HLOOKUP('2026年3月'!N$29,料金比較表!$74:$84,'2026年3月'!$A34,FALSE))))))))</f>
        <v/>
      </c>
      <c r="O34" s="187" t="str">
        <f ca="1">IF($C$30=料金比較表!$C$1,(HLOOKUP('2026年3月'!O$29,料金比較表!$10:$20,'2026年3月'!$A34,FALSE)),IF($C$30=料金比較表!$C$2,(HLOOKUP('2026年3月'!O$29,料金比較表!$23:$33,'2026年3月'!$A34,FALSE)),IF($C$30=料金比較表!$C$3,(HLOOKUP('2026年3月'!O$29,料金比較表!$36:$46,'2026年3月'!$A34,FALSE)),IF($C$30=料金比較表!$C$4,(HLOOKUP('2026年3月'!O$29,料金比較表!$48:$60,'2026年3月'!$A34,FALSE)),IF($C$30=料金比較表!$C$5,(HLOOKUP('2026年3月'!O$29,料金比較表!$61:$71,'2026年3月'!$A34,FALSE)),IF($C$30=料金比較表!$C$6,(HLOOKUP('2026年3月'!O$29,料金比較表!$74:$84,'2026年3月'!$A34,FALSE))))))))</f>
        <v/>
      </c>
      <c r="P34" s="187" t="str">
        <f ca="1">IF($C$30=料金比較表!$C$1,(HLOOKUP('2026年3月'!P$29,料金比較表!$10:$20,'2026年3月'!$A34,FALSE)),IF($C$30=料金比較表!$C$2,(HLOOKUP('2026年3月'!P$29,料金比較表!$23:$33,'2026年3月'!$A34,FALSE)),IF($C$30=料金比較表!$C$3,(HLOOKUP('2026年3月'!P$29,料金比較表!$36:$46,'2026年3月'!$A34,FALSE)),IF($C$30=料金比較表!$C$4,(HLOOKUP('2026年3月'!P$29,料金比較表!$48:$60,'2026年3月'!$A34,FALSE)),IF($C$30=料金比較表!$C$5,(HLOOKUP('2026年3月'!P$29,料金比較表!$61:$71,'2026年3月'!$A34,FALSE)),IF($C$30=料金比較表!$C$6,(HLOOKUP('2026年3月'!P$29,料金比較表!$74:$84,'2026年3月'!$A34,FALSE))))))))</f>
        <v/>
      </c>
      <c r="Q34" s="187" t="str">
        <f ca="1">IF($C$30=料金比較表!$C$1,(HLOOKUP('2026年3月'!Q$29,料金比較表!$10:$20,'2026年3月'!$A34,FALSE)),IF($C$30=料金比較表!$C$2,(HLOOKUP('2026年3月'!Q$29,料金比較表!$23:$33,'2026年3月'!$A34,FALSE)),IF($C$30=料金比較表!$C$3,(HLOOKUP('2026年3月'!Q$29,料金比較表!$36:$46,'2026年3月'!$A34,FALSE)),IF($C$30=料金比較表!$C$4,(HLOOKUP('2026年3月'!Q$29,料金比較表!$48:$60,'2026年3月'!$A34,FALSE)),IF($C$30=料金比較表!$C$5,(HLOOKUP('2026年3月'!Q$29,料金比較表!$61:$71,'2026年3月'!$A34,FALSE)),IF($C$30=料金比較表!$C$6,(HLOOKUP('2026年3月'!Q$29,料金比較表!$74:$84,'2026年3月'!$A34,FALSE))))))))</f>
        <v/>
      </c>
      <c r="R34" s="187" t="str">
        <f ca="1">IF($C$30=料金比較表!$C$1,(HLOOKUP('2026年3月'!R$29,料金比較表!$10:$20,'2026年3月'!$A34,FALSE)),IF($C$30=料金比較表!$C$2,(HLOOKUP('2026年3月'!R$29,料金比較表!$23:$33,'2026年3月'!$A34,FALSE)),IF($C$30=料金比較表!$C$3,(HLOOKUP('2026年3月'!R$29,料金比較表!$36:$46,'2026年3月'!$A34,FALSE)),IF($C$30=料金比較表!$C$4,(HLOOKUP('2026年3月'!R$29,料金比較表!$48:$60,'2026年3月'!$A34,FALSE)),IF($C$30=料金比較表!$C$5,(HLOOKUP('2026年3月'!R$29,料金比較表!$61:$71,'2026年3月'!$A34,FALSE)),IF($C$30=料金比較表!$C$6,(HLOOKUP('2026年3月'!R$29,料金比較表!$74:$84,'2026年3月'!$A34,FALSE))))))))</f>
        <v/>
      </c>
      <c r="S34" s="187" t="str">
        <f ca="1">IF($C$30=料金比較表!$C$1,(HLOOKUP('2026年3月'!S$29,料金比較表!$10:$20,'2026年3月'!$A34,FALSE)),IF($C$30=料金比較表!$C$2,(HLOOKUP('2026年3月'!S$29,料金比較表!$23:$33,'2026年3月'!$A34,FALSE)),IF($C$30=料金比較表!$C$3,(HLOOKUP('2026年3月'!S$29,料金比較表!$36:$46,'2026年3月'!$A34,FALSE)),IF($C$30=料金比較表!$C$4,(HLOOKUP('2026年3月'!S$29,料金比較表!$48:$60,'2026年3月'!$A34,FALSE)),IF($C$30=料金比較表!$C$5,(HLOOKUP('2026年3月'!S$29,料金比較表!$61:$71,'2026年3月'!$A34,FALSE)),IF($C$30=料金比較表!$C$6,(HLOOKUP('2026年3月'!S$29,料金比較表!$74:$84,'2026年3月'!$A34,FALSE))))))))</f>
        <v/>
      </c>
      <c r="T34" s="187" t="str">
        <f ca="1">IF($C$30=料金比較表!$C$1,(HLOOKUP('2026年3月'!T$29,料金比較表!$10:$20,'2026年3月'!$A34,FALSE)),IF($C$30=料金比較表!$C$2,(HLOOKUP('2026年3月'!T$29,料金比較表!$23:$33,'2026年3月'!$A34,FALSE)),IF($C$30=料金比較表!$C$3,(HLOOKUP('2026年3月'!T$29,料金比較表!$36:$46,'2026年3月'!$A34,FALSE)),IF($C$30=料金比較表!$C$4,(HLOOKUP('2026年3月'!T$29,料金比較表!$48:$60,'2026年3月'!$A34,FALSE)),IF($C$30=料金比較表!$C$5,(HLOOKUP('2026年3月'!T$29,料金比較表!$61:$71,'2026年3月'!$A34,FALSE)),IF($C$30=料金比較表!$C$6,(HLOOKUP('2026年3月'!T$29,料金比較表!$74:$84,'2026年3月'!$A34,FALSE))))))))</f>
        <v/>
      </c>
      <c r="U34" s="187" t="str">
        <f ca="1">IF($C$30=料金比較表!$C$1,(HLOOKUP('2026年3月'!U$29,料金比較表!$10:$20,'2026年3月'!$A34,FALSE)),IF($C$30=料金比較表!$C$2,(HLOOKUP('2026年3月'!U$29,料金比較表!$23:$33,'2026年3月'!$A34,FALSE)),IF($C$30=料金比較表!$C$3,(HLOOKUP('2026年3月'!U$29,料金比較表!$36:$46,'2026年3月'!$A34,FALSE)),IF($C$30=料金比較表!$C$4,(HLOOKUP('2026年3月'!U$29,料金比較表!$48:$60,'2026年3月'!$A34,FALSE)),IF($C$30=料金比較表!$C$5,(HLOOKUP('2026年3月'!U$29,料金比較表!$61:$71,'2026年3月'!$A34,FALSE)),IF($C$30=料金比較表!$C$6,(HLOOKUP('2026年3月'!U$29,料金比較表!$74:$84,'2026年3月'!$A34,FALSE))))))))</f>
        <v/>
      </c>
      <c r="V34" s="187" t="str">
        <f ca="1">IF($C$30=料金比較表!$C$1,(HLOOKUP('2026年3月'!V$29,料金比較表!$10:$20,'2026年3月'!$A34,FALSE)),IF($C$30=料金比較表!$C$2,(HLOOKUP('2026年3月'!V$29,料金比較表!$23:$33,'2026年3月'!$A34,FALSE)),IF($C$30=料金比較表!$C$3,(HLOOKUP('2026年3月'!V$29,料金比較表!$36:$46,'2026年3月'!$A34,FALSE)),IF($C$30=料金比較表!$C$4,(HLOOKUP('2026年3月'!V$29,料金比較表!$48:$60,'2026年3月'!$A34,FALSE)),IF($C$30=料金比較表!$C$5,(HLOOKUP('2026年3月'!V$29,料金比較表!$61:$71,'2026年3月'!$A34,FALSE)),IF($C$30=料金比較表!$C$6,(HLOOKUP('2026年3月'!V$29,料金比較表!$74:$84,'2026年3月'!$A34,FALSE))))))))</f>
        <v/>
      </c>
      <c r="W34" s="187" t="str">
        <f ca="1">IF($C$30=料金比較表!$C$1,(HLOOKUP('2026年3月'!W$29,料金比較表!$10:$20,'2026年3月'!$A34,FALSE)),IF($C$30=料金比較表!$C$2,(HLOOKUP('2026年3月'!W$29,料金比較表!$23:$33,'2026年3月'!$A34,FALSE)),IF($C$30=料金比較表!$C$3,(HLOOKUP('2026年3月'!W$29,料金比較表!$36:$46,'2026年3月'!$A34,FALSE)),IF($C$30=料金比較表!$C$4,(HLOOKUP('2026年3月'!W$29,料金比較表!$48:$60,'2026年3月'!$A34,FALSE)),IF($C$30=料金比較表!$C$5,(HLOOKUP('2026年3月'!W$29,料金比較表!$61:$71,'2026年3月'!$A34,FALSE)),IF($C$30=料金比較表!$C$6,(HLOOKUP('2026年3月'!W$29,料金比較表!$74:$84,'2026年3月'!$A34,FALSE))))))))</f>
        <v/>
      </c>
      <c r="X34" s="187" t="str">
        <f ca="1">IF($C$30=料金比較表!$C$1,(HLOOKUP('2026年3月'!X$29,料金比較表!$10:$20,'2026年3月'!$A34,FALSE)),IF($C$30=料金比較表!$C$2,(HLOOKUP('2026年3月'!X$29,料金比較表!$23:$33,'2026年3月'!$A34,FALSE)),IF($C$30=料金比較表!$C$3,(HLOOKUP('2026年3月'!X$29,料金比較表!$36:$46,'2026年3月'!$A34,FALSE)),IF($C$30=料金比較表!$C$4,(HLOOKUP('2026年3月'!X$29,料金比較表!$48:$60,'2026年3月'!$A34,FALSE)),IF($C$30=料金比較表!$C$5,(HLOOKUP('2026年3月'!X$29,料金比較表!$61:$71,'2026年3月'!$A34,FALSE)),IF($C$30=料金比較表!$C$6,(HLOOKUP('2026年3月'!X$29,料金比較表!$74:$84,'2026年3月'!$A34,FALSE))))))))</f>
        <v/>
      </c>
      <c r="Y34" s="187" t="str">
        <f ca="1">IF($C$30=料金比較表!$C$1,(HLOOKUP('2026年3月'!Y$29,料金比較表!$10:$20,'2026年3月'!$A34,FALSE)),IF($C$30=料金比較表!$C$2,(HLOOKUP('2026年3月'!Y$29,料金比較表!$23:$33,'2026年3月'!$A34,FALSE)),IF($C$30=料金比較表!$C$3,(HLOOKUP('2026年3月'!Y$29,料金比較表!$36:$46,'2026年3月'!$A34,FALSE)),IF($C$30=料金比較表!$C$4,(HLOOKUP('2026年3月'!Y$29,料金比較表!$48:$60,'2026年3月'!$A34,FALSE)),IF($C$30=料金比較表!$C$5,(HLOOKUP('2026年3月'!Y$29,料金比較表!$61:$71,'2026年3月'!$A34,FALSE)),IF($C$30=料金比較表!$C$6,(HLOOKUP('2026年3月'!Y$29,料金比較表!$74:$84,'2026年3月'!$A34,FALSE))))))))</f>
        <v/>
      </c>
      <c r="Z34" s="187" t="str">
        <f ca="1">IF($C$30=料金比較表!$C$1,(HLOOKUP('2026年3月'!Z$29,料金比較表!$10:$20,'2026年3月'!$A34,FALSE)),IF($C$30=料金比較表!$C$2,(HLOOKUP('2026年3月'!Z$29,料金比較表!$23:$33,'2026年3月'!$A34,FALSE)),IF($C$30=料金比較表!$C$3,(HLOOKUP('2026年3月'!Z$29,料金比較表!$36:$46,'2026年3月'!$A34,FALSE)),IF($C$30=料金比較表!$C$4,(HLOOKUP('2026年3月'!Z$29,料金比較表!$48:$60,'2026年3月'!$A34,FALSE)),IF($C$30=料金比較表!$C$5,(HLOOKUP('2026年3月'!Z$29,料金比較表!$61:$71,'2026年3月'!$A34,FALSE)),IF($C$30=料金比較表!$C$6,(HLOOKUP('2026年3月'!Z$29,料金比較表!$74:$84,'2026年3月'!$A34,FALSE))))))))</f>
        <v/>
      </c>
      <c r="AA34" s="187" t="str">
        <f ca="1">IF($C$30=料金比較表!$C$1,(HLOOKUP('2026年3月'!AA$29,料金比較表!$10:$20,'2026年3月'!$A34,FALSE)),IF($C$30=料金比較表!$C$2,(HLOOKUP('2026年3月'!AA$29,料金比較表!$23:$33,'2026年3月'!$A34,FALSE)),IF($C$30=料金比較表!$C$3,(HLOOKUP('2026年3月'!AA$29,料金比較表!$36:$46,'2026年3月'!$A34,FALSE)),IF($C$30=料金比較表!$C$4,(HLOOKUP('2026年3月'!AA$29,料金比較表!$48:$60,'2026年3月'!$A34,FALSE)),IF($C$30=料金比較表!$C$5,(HLOOKUP('2026年3月'!AA$29,料金比較表!$61:$71,'2026年3月'!$A34,FALSE)),IF($C$30=料金比較表!$C$6,(HLOOKUP('2026年3月'!AA$29,料金比較表!$74:$84,'2026年3月'!$A34,FALSE))))))))</f>
        <v/>
      </c>
      <c r="AB34" s="187" t="str">
        <f ca="1">IF($C$30=料金比較表!$C$1,(HLOOKUP('2026年3月'!AB$29,料金比較表!$10:$20,'2026年3月'!$A34,FALSE)),IF($C$30=料金比較表!$C$2,(HLOOKUP('2026年3月'!AB$29,料金比較表!$23:$33,'2026年3月'!$A34,FALSE)),IF($C$30=料金比較表!$C$3,(HLOOKUP('2026年3月'!AB$29,料金比較表!$36:$46,'2026年3月'!$A34,FALSE)),IF($C$30=料金比較表!$C$4,(HLOOKUP('2026年3月'!AB$29,料金比較表!$48:$60,'2026年3月'!$A34,FALSE)),IF($C$30=料金比較表!$C$5,(HLOOKUP('2026年3月'!AB$29,料金比較表!$61:$71,'2026年3月'!$A34,FALSE)),IF($C$30=料金比較表!$C$6,(HLOOKUP('2026年3月'!AB$29,料金比較表!$74:$84,'2026年3月'!$A34,FALSE))))))))</f>
        <v/>
      </c>
      <c r="AC34" s="187" t="str">
        <f ca="1">IF($C$30=料金比較表!$C$1,(HLOOKUP('2026年3月'!AC$29,料金比較表!$10:$20,'2026年3月'!$A34,FALSE)),IF($C$30=料金比較表!$C$2,(HLOOKUP('2026年3月'!AC$29,料金比較表!$23:$33,'2026年3月'!$A34,FALSE)),IF($C$30=料金比較表!$C$3,(HLOOKUP('2026年3月'!AC$29,料金比較表!$36:$46,'2026年3月'!$A34,FALSE)),IF($C$30=料金比較表!$C$4,(HLOOKUP('2026年3月'!AC$29,料金比較表!$48:$60,'2026年3月'!$A34,FALSE)),IF($C$30=料金比較表!$C$5,(HLOOKUP('2026年3月'!AC$29,料金比較表!$61:$71,'2026年3月'!$A34,FALSE)),IF($C$30=料金比較表!$C$6,(HLOOKUP('2026年3月'!AC$29,料金比較表!$74:$84,'2026年3月'!$A34,FALSE))))))))</f>
        <v/>
      </c>
      <c r="AD34" s="187" t="str">
        <f ca="1">IF($C$30=料金比較表!$C$1,(HLOOKUP('2026年3月'!AD$29,料金比較表!$10:$20,'2026年3月'!$A34,FALSE)),IF($C$30=料金比較表!$C$2,(HLOOKUP('2026年3月'!AD$29,料金比較表!$23:$33,'2026年3月'!$A34,FALSE)),IF($C$30=料金比較表!$C$3,(HLOOKUP('2026年3月'!AD$29,料金比較表!$36:$46,'2026年3月'!$A34,FALSE)),IF($C$30=料金比較表!$C$4,(HLOOKUP('2026年3月'!AD$29,料金比較表!$48:$60,'2026年3月'!$A34,FALSE)),IF($C$30=料金比較表!$C$5,(HLOOKUP('2026年3月'!AD$29,料金比較表!$61:$71,'2026年3月'!$A34,FALSE)),IF($C$30=料金比較表!$C$6,(HLOOKUP('2026年3月'!AD$29,料金比較表!$74:$84,'2026年3月'!$A34,FALSE))))))))</f>
        <v/>
      </c>
      <c r="AE34" s="187" t="str">
        <f ca="1">IF($C$30=料金比較表!$C$1,(HLOOKUP('2026年3月'!AE$29,料金比較表!$10:$20,'2026年3月'!$A34,FALSE)),IF($C$30=料金比較表!$C$2,(HLOOKUP('2026年3月'!AE$29,料金比較表!$23:$33,'2026年3月'!$A34,FALSE)),IF($C$30=料金比較表!$C$3,(HLOOKUP('2026年3月'!AE$29,料金比較表!$36:$46,'2026年3月'!$A34,FALSE)),IF($C$30=料金比較表!$C$4,(HLOOKUP('2026年3月'!AE$29,料金比較表!$48:$60,'2026年3月'!$A34,FALSE)),IF($C$30=料金比較表!$C$5,(HLOOKUP('2026年3月'!AE$29,料金比較表!$61:$71,'2026年3月'!$A34,FALSE)),IF($C$30=料金比較表!$C$6,(HLOOKUP('2026年3月'!AE$29,料金比較表!$74:$84,'2026年3月'!$A34,FALSE))))))))</f>
        <v/>
      </c>
      <c r="AF34" s="187" t="str">
        <f ca="1">IF($C$30=料金比較表!$C$1,(HLOOKUP('2026年3月'!AF$29,料金比較表!$10:$20,'2026年3月'!$A34,FALSE)),IF($C$30=料金比較表!$C$2,(HLOOKUP('2026年3月'!AF$29,料金比較表!$23:$33,'2026年3月'!$A34,FALSE)),IF($C$30=料金比較表!$C$3,(HLOOKUP('2026年3月'!AF$29,料金比較表!$36:$46,'2026年3月'!$A34,FALSE)),IF($C$30=料金比較表!$C$4,(HLOOKUP('2026年3月'!AF$29,料金比較表!$48:$60,'2026年3月'!$A34,FALSE)),IF($C$30=料金比較表!$C$5,(HLOOKUP('2026年3月'!AF$29,料金比較表!$61:$71,'2026年3月'!$A34,FALSE)),IF($C$30=料金比較表!$C$6,(HLOOKUP('2026年3月'!AF$29,料金比較表!$74:$84,'2026年3月'!$A34,FALSE))))))))</f>
        <v/>
      </c>
      <c r="AG34" s="187" t="str">
        <f ca="1">IF($C$30=料金比較表!$C$1,(HLOOKUP('2026年3月'!AG$29,料金比較表!$10:$20,'2026年3月'!$A34,FALSE)),IF($C$30=料金比較表!$C$2,(HLOOKUP('2026年3月'!AG$29,料金比較表!$23:$33,'2026年3月'!$A34,FALSE)),IF($C$30=料金比較表!$C$3,(HLOOKUP('2026年3月'!AG$29,料金比較表!$36:$46,'2026年3月'!$A34,FALSE)),IF($C$30=料金比較表!$C$4,(HLOOKUP('2026年3月'!AG$29,料金比較表!$48:$60,'2026年3月'!$A34,FALSE)),IF($C$30=料金比較表!$C$5,(HLOOKUP('2026年3月'!AG$29,料金比較表!$61:$71,'2026年3月'!$A34,FALSE)),IF($C$30=料金比較表!$C$6,(HLOOKUP('2026年3月'!AG$29,料金比較表!$74:$84,'2026年3月'!$A34,FALSE))))))))</f>
        <v/>
      </c>
      <c r="AH34" s="257" t="str">
        <f ca="1">IF($C$30=料金比較表!$C$1,(HLOOKUP('2026年3月'!AH$29,料金比較表!$10:$20,'2026年3月'!$A34,FALSE)),IF($C$30=料金比較表!$C$2,(HLOOKUP('2026年3月'!AH$29,料金比較表!$23:$33,'2026年3月'!$A34,FALSE)),IF($C$30=料金比較表!$C$3,(HLOOKUP('2026年3月'!AH$29,料金比較表!$36:$46,'2026年3月'!$A34,FALSE)),IF($C$30=料金比較表!$C$4,(HLOOKUP('2026年3月'!AH$29,料金比較表!$48:$60,'2026年3月'!$A34,FALSE)),IF($C$30=料金比較表!$C$5,(HLOOKUP('2026年3月'!AH$29,料金比較表!$61:$71,'2026年3月'!$A34,FALSE)),IF($C$30=料金比較表!$C$6,(HLOOKUP('2026年3月'!AH$29,料金比較表!$74:$84,'2026年3月'!$A34,FALSE))))))))</f>
        <v/>
      </c>
    </row>
    <row r="35" spans="1:35" x14ac:dyDescent="0.2">
      <c r="A35" s="4">
        <f t="shared" si="1"/>
        <v>7</v>
      </c>
      <c r="B35" s="311" t="str">
        <f>料金比較表!C16</f>
        <v>プールヴィラ　今泊　ｂｙ　コルディオプレミアム</v>
      </c>
      <c r="C35" s="329"/>
      <c r="D35" s="254" t="str">
        <f ca="1">IF($C$30=料金比較表!$C$1,(HLOOKUP('2026年3月'!D$29,料金比較表!$10:$20,'2026年3月'!$A35,FALSE)),IF($C$30=料金比較表!$C$2,(HLOOKUP('2026年3月'!D$29,料金比較表!$23:$33,'2026年3月'!$A35,FALSE)),IF($C$30=料金比較表!$C$3,(HLOOKUP('2026年3月'!D$29,料金比較表!$36:$46,'2026年3月'!$A35,FALSE)),IF($C$30=料金比較表!$C$4,(HLOOKUP('2026年3月'!D$29,料金比較表!$48:$60,'2026年3月'!$A35,FALSE)),IF($C$30=料金比較表!$C$5,(HLOOKUP('2026年3月'!D$29,料金比較表!$61:$71,'2026年3月'!$A35,FALSE)),IF($C$30=料金比較表!$C$6,(HLOOKUP('2026年3月'!D$29,料金比較表!$74:$84,'2026年3月'!$A35,FALSE))))))))</f>
        <v/>
      </c>
      <c r="E35" s="63" t="str">
        <f ca="1">IF($C$30=料金比較表!$C$1,(HLOOKUP('2026年3月'!E$29,料金比較表!$10:$20,'2026年3月'!$A35,FALSE)),IF($C$30=料金比較表!$C$2,(HLOOKUP('2026年3月'!E$29,料金比較表!$23:$33,'2026年3月'!$A35,FALSE)),IF($C$30=料金比較表!$C$3,(HLOOKUP('2026年3月'!E$29,料金比較表!$36:$46,'2026年3月'!$A35,FALSE)),IF($C$30=料金比較表!$C$4,(HLOOKUP('2026年3月'!E$29,料金比較表!$48:$60,'2026年3月'!$A35,FALSE)),IF($C$30=料金比較表!$C$5,(HLOOKUP('2026年3月'!E$29,料金比較表!$61:$71,'2026年3月'!$A35,FALSE)),IF($C$30=料金比較表!$C$6,(HLOOKUP('2026年3月'!E$29,料金比較表!$74:$84,'2026年3月'!$A35,FALSE))))))))</f>
        <v/>
      </c>
      <c r="F35" s="63" t="str">
        <f ca="1">IF($C$30=料金比較表!$C$1,(HLOOKUP('2026年3月'!F$29,料金比較表!$10:$20,'2026年3月'!$A35,FALSE)),IF($C$30=料金比較表!$C$2,(HLOOKUP('2026年3月'!F$29,料金比較表!$23:$33,'2026年3月'!$A35,FALSE)),IF($C$30=料金比較表!$C$3,(HLOOKUP('2026年3月'!F$29,料金比較表!$36:$46,'2026年3月'!$A35,FALSE)),IF($C$30=料金比較表!$C$4,(HLOOKUP('2026年3月'!F$29,料金比較表!$48:$60,'2026年3月'!$A35,FALSE)),IF($C$30=料金比較表!$C$5,(HLOOKUP('2026年3月'!F$29,料金比較表!$61:$71,'2026年3月'!$A35,FALSE)),IF($C$30=料金比較表!$C$6,(HLOOKUP('2026年3月'!F$29,料金比較表!$74:$84,'2026年3月'!$A35,FALSE))))))))</f>
        <v/>
      </c>
      <c r="G35" s="63" t="str">
        <f ca="1">IF($C$30=料金比較表!$C$1,(HLOOKUP('2026年3月'!G$29,料金比較表!$10:$20,'2026年3月'!$A35,FALSE)),IF($C$30=料金比較表!$C$2,(HLOOKUP('2026年3月'!G$29,料金比較表!$23:$33,'2026年3月'!$A35,FALSE)),IF($C$30=料金比較表!$C$3,(HLOOKUP('2026年3月'!G$29,料金比較表!$36:$46,'2026年3月'!$A35,FALSE)),IF($C$30=料金比較表!$C$4,(HLOOKUP('2026年3月'!G$29,料金比較表!$48:$60,'2026年3月'!$A35,FALSE)),IF($C$30=料金比較表!$C$5,(HLOOKUP('2026年3月'!G$29,料金比較表!$61:$71,'2026年3月'!$A35,FALSE)),IF($C$30=料金比較表!$C$6,(HLOOKUP('2026年3月'!G$29,料金比較表!$74:$84,'2026年3月'!$A35,FALSE))))))))</f>
        <v/>
      </c>
      <c r="H35" s="63" t="str">
        <f ca="1">IF($C$30=料金比較表!$C$1,(HLOOKUP('2026年3月'!H$29,料金比較表!$10:$20,'2026年3月'!$A35,FALSE)),IF($C$30=料金比較表!$C$2,(HLOOKUP('2026年3月'!H$29,料金比較表!$23:$33,'2026年3月'!$A35,FALSE)),IF($C$30=料金比較表!$C$3,(HLOOKUP('2026年3月'!H$29,料金比較表!$36:$46,'2026年3月'!$A35,FALSE)),IF($C$30=料金比較表!$C$4,(HLOOKUP('2026年3月'!H$29,料金比較表!$48:$60,'2026年3月'!$A35,FALSE)),IF($C$30=料金比較表!$C$5,(HLOOKUP('2026年3月'!H$29,料金比較表!$61:$71,'2026年3月'!$A35,FALSE)),IF($C$30=料金比較表!$C$6,(HLOOKUP('2026年3月'!H$29,料金比較表!$74:$84,'2026年3月'!$A35,FALSE))))))))</f>
        <v/>
      </c>
      <c r="I35" s="63" t="str">
        <f ca="1">IF($C$30=料金比較表!$C$1,(HLOOKUP('2026年3月'!I$29,料金比較表!$10:$20,'2026年3月'!$A35,FALSE)),IF($C$30=料金比較表!$C$2,(HLOOKUP('2026年3月'!I$29,料金比較表!$23:$33,'2026年3月'!$A35,FALSE)),IF($C$30=料金比較表!$C$3,(HLOOKUP('2026年3月'!I$29,料金比較表!$36:$46,'2026年3月'!$A35,FALSE)),IF($C$30=料金比較表!$C$4,(HLOOKUP('2026年3月'!I$29,料金比較表!$48:$60,'2026年3月'!$A35,FALSE)),IF($C$30=料金比較表!$C$5,(HLOOKUP('2026年3月'!I$29,料金比較表!$61:$71,'2026年3月'!$A35,FALSE)),IF($C$30=料金比較表!$C$6,(HLOOKUP('2026年3月'!I$29,料金比較表!$74:$84,'2026年3月'!$A35,FALSE))))))))</f>
        <v/>
      </c>
      <c r="J35" s="63" t="str">
        <f ca="1">IF($C$30=料金比較表!$C$1,(HLOOKUP('2026年3月'!J$29,料金比較表!$10:$20,'2026年3月'!$A35,FALSE)),IF($C$30=料金比較表!$C$2,(HLOOKUP('2026年3月'!J$29,料金比較表!$23:$33,'2026年3月'!$A35,FALSE)),IF($C$30=料金比較表!$C$3,(HLOOKUP('2026年3月'!J$29,料金比較表!$36:$46,'2026年3月'!$A35,FALSE)),IF($C$30=料金比較表!$C$4,(HLOOKUP('2026年3月'!J$29,料金比較表!$48:$60,'2026年3月'!$A35,FALSE)),IF($C$30=料金比較表!$C$5,(HLOOKUP('2026年3月'!J$29,料金比較表!$61:$71,'2026年3月'!$A35,FALSE)),IF($C$30=料金比較表!$C$6,(HLOOKUP('2026年3月'!J$29,料金比較表!$74:$84,'2026年3月'!$A35,FALSE))))))))</f>
        <v/>
      </c>
      <c r="K35" s="63" t="str">
        <f ca="1">IF($C$30=料金比較表!$C$1,(HLOOKUP('2026年3月'!K$29,料金比較表!$10:$20,'2026年3月'!$A35,FALSE)),IF($C$30=料金比較表!$C$2,(HLOOKUP('2026年3月'!K$29,料金比較表!$23:$33,'2026年3月'!$A35,FALSE)),IF($C$30=料金比較表!$C$3,(HLOOKUP('2026年3月'!K$29,料金比較表!$36:$46,'2026年3月'!$A35,FALSE)),IF($C$30=料金比較表!$C$4,(HLOOKUP('2026年3月'!K$29,料金比較表!$48:$60,'2026年3月'!$A35,FALSE)),IF($C$30=料金比較表!$C$5,(HLOOKUP('2026年3月'!K$29,料金比較表!$61:$71,'2026年3月'!$A35,FALSE)),IF($C$30=料金比較表!$C$6,(HLOOKUP('2026年3月'!K$29,料金比較表!$74:$84,'2026年3月'!$A35,FALSE))))))))</f>
        <v/>
      </c>
      <c r="L35" s="63" t="str">
        <f ca="1">IF($C$30=料金比較表!$C$1,(HLOOKUP('2026年3月'!L$29,料金比較表!$10:$20,'2026年3月'!$A35,FALSE)),IF($C$30=料金比較表!$C$2,(HLOOKUP('2026年3月'!L$29,料金比較表!$23:$33,'2026年3月'!$A35,FALSE)),IF($C$30=料金比較表!$C$3,(HLOOKUP('2026年3月'!L$29,料金比較表!$36:$46,'2026年3月'!$A35,FALSE)),IF($C$30=料金比較表!$C$4,(HLOOKUP('2026年3月'!L$29,料金比較表!$48:$60,'2026年3月'!$A35,FALSE)),IF($C$30=料金比較表!$C$5,(HLOOKUP('2026年3月'!L$29,料金比較表!$61:$71,'2026年3月'!$A35,FALSE)),IF($C$30=料金比較表!$C$6,(HLOOKUP('2026年3月'!L$29,料金比較表!$74:$84,'2026年3月'!$A35,FALSE))))))))</f>
        <v/>
      </c>
      <c r="M35" s="63" t="str">
        <f ca="1">IF($C$30=料金比較表!$C$1,(HLOOKUP('2026年3月'!M$29,料金比較表!$10:$20,'2026年3月'!$A35,FALSE)),IF($C$30=料金比較表!$C$2,(HLOOKUP('2026年3月'!M$29,料金比較表!$23:$33,'2026年3月'!$A35,FALSE)),IF($C$30=料金比較表!$C$3,(HLOOKUP('2026年3月'!M$29,料金比較表!$36:$46,'2026年3月'!$A35,FALSE)),IF($C$30=料金比較表!$C$4,(HLOOKUP('2026年3月'!M$29,料金比較表!$48:$60,'2026年3月'!$A35,FALSE)),IF($C$30=料金比較表!$C$5,(HLOOKUP('2026年3月'!M$29,料金比較表!$61:$71,'2026年3月'!$A35,FALSE)),IF($C$30=料金比較表!$C$6,(HLOOKUP('2026年3月'!M$29,料金比較表!$74:$84,'2026年3月'!$A35,FALSE))))))))</f>
        <v/>
      </c>
      <c r="N35" s="63" t="str">
        <f ca="1">IF($C$30=料金比較表!$C$1,(HLOOKUP('2026年3月'!N$29,料金比較表!$10:$20,'2026年3月'!$A35,FALSE)),IF($C$30=料金比較表!$C$2,(HLOOKUP('2026年3月'!N$29,料金比較表!$23:$33,'2026年3月'!$A35,FALSE)),IF($C$30=料金比較表!$C$3,(HLOOKUP('2026年3月'!N$29,料金比較表!$36:$46,'2026年3月'!$A35,FALSE)),IF($C$30=料金比較表!$C$4,(HLOOKUP('2026年3月'!N$29,料金比較表!$48:$60,'2026年3月'!$A35,FALSE)),IF($C$30=料金比較表!$C$5,(HLOOKUP('2026年3月'!N$29,料金比較表!$61:$71,'2026年3月'!$A35,FALSE)),IF($C$30=料金比較表!$C$6,(HLOOKUP('2026年3月'!N$29,料金比較表!$74:$84,'2026年3月'!$A35,FALSE))))))))</f>
        <v/>
      </c>
      <c r="O35" s="63" t="str">
        <f ca="1">IF($C$30=料金比較表!$C$1,(HLOOKUP('2026年3月'!O$29,料金比較表!$10:$20,'2026年3月'!$A35,FALSE)),IF($C$30=料金比較表!$C$2,(HLOOKUP('2026年3月'!O$29,料金比較表!$23:$33,'2026年3月'!$A35,FALSE)),IF($C$30=料金比較表!$C$3,(HLOOKUP('2026年3月'!O$29,料金比較表!$36:$46,'2026年3月'!$A35,FALSE)),IF($C$30=料金比較表!$C$4,(HLOOKUP('2026年3月'!O$29,料金比較表!$48:$60,'2026年3月'!$A35,FALSE)),IF($C$30=料金比較表!$C$5,(HLOOKUP('2026年3月'!O$29,料金比較表!$61:$71,'2026年3月'!$A35,FALSE)),IF($C$30=料金比較表!$C$6,(HLOOKUP('2026年3月'!O$29,料金比較表!$74:$84,'2026年3月'!$A35,FALSE))))))))</f>
        <v/>
      </c>
      <c r="P35" s="63" t="str">
        <f ca="1">IF($C$30=料金比較表!$C$1,(HLOOKUP('2026年3月'!P$29,料金比較表!$10:$20,'2026年3月'!$A35,FALSE)),IF($C$30=料金比較表!$C$2,(HLOOKUP('2026年3月'!P$29,料金比較表!$23:$33,'2026年3月'!$A35,FALSE)),IF($C$30=料金比較表!$C$3,(HLOOKUP('2026年3月'!P$29,料金比較表!$36:$46,'2026年3月'!$A35,FALSE)),IF($C$30=料金比較表!$C$4,(HLOOKUP('2026年3月'!P$29,料金比較表!$48:$60,'2026年3月'!$A35,FALSE)),IF($C$30=料金比較表!$C$5,(HLOOKUP('2026年3月'!P$29,料金比較表!$61:$71,'2026年3月'!$A35,FALSE)),IF($C$30=料金比較表!$C$6,(HLOOKUP('2026年3月'!P$29,料金比較表!$74:$84,'2026年3月'!$A35,FALSE))))))))</f>
        <v/>
      </c>
      <c r="Q35" s="63" t="str">
        <f ca="1">IF($C$30=料金比較表!$C$1,(HLOOKUP('2026年3月'!Q$29,料金比較表!$10:$20,'2026年3月'!$A35,FALSE)),IF($C$30=料金比較表!$C$2,(HLOOKUP('2026年3月'!Q$29,料金比較表!$23:$33,'2026年3月'!$A35,FALSE)),IF($C$30=料金比較表!$C$3,(HLOOKUP('2026年3月'!Q$29,料金比較表!$36:$46,'2026年3月'!$A35,FALSE)),IF($C$30=料金比較表!$C$4,(HLOOKUP('2026年3月'!Q$29,料金比較表!$48:$60,'2026年3月'!$A35,FALSE)),IF($C$30=料金比較表!$C$5,(HLOOKUP('2026年3月'!Q$29,料金比較表!$61:$71,'2026年3月'!$A35,FALSE)),IF($C$30=料金比較表!$C$6,(HLOOKUP('2026年3月'!Q$29,料金比較表!$74:$84,'2026年3月'!$A35,FALSE))))))))</f>
        <v/>
      </c>
      <c r="R35" s="63" t="str">
        <f ca="1">IF($C$30=料金比較表!$C$1,(HLOOKUP('2026年3月'!R$29,料金比較表!$10:$20,'2026年3月'!$A35,FALSE)),IF($C$30=料金比較表!$C$2,(HLOOKUP('2026年3月'!R$29,料金比較表!$23:$33,'2026年3月'!$A35,FALSE)),IF($C$30=料金比較表!$C$3,(HLOOKUP('2026年3月'!R$29,料金比較表!$36:$46,'2026年3月'!$A35,FALSE)),IF($C$30=料金比較表!$C$4,(HLOOKUP('2026年3月'!R$29,料金比較表!$48:$60,'2026年3月'!$A35,FALSE)),IF($C$30=料金比較表!$C$5,(HLOOKUP('2026年3月'!R$29,料金比較表!$61:$71,'2026年3月'!$A35,FALSE)),IF($C$30=料金比較表!$C$6,(HLOOKUP('2026年3月'!R$29,料金比較表!$74:$84,'2026年3月'!$A35,FALSE))))))))</f>
        <v/>
      </c>
      <c r="S35" s="63" t="str">
        <f ca="1">IF($C$30=料金比較表!$C$1,(HLOOKUP('2026年3月'!S$29,料金比較表!$10:$20,'2026年3月'!$A35,FALSE)),IF($C$30=料金比較表!$C$2,(HLOOKUP('2026年3月'!S$29,料金比較表!$23:$33,'2026年3月'!$A35,FALSE)),IF($C$30=料金比較表!$C$3,(HLOOKUP('2026年3月'!S$29,料金比較表!$36:$46,'2026年3月'!$A35,FALSE)),IF($C$30=料金比較表!$C$4,(HLOOKUP('2026年3月'!S$29,料金比較表!$48:$60,'2026年3月'!$A35,FALSE)),IF($C$30=料金比較表!$C$5,(HLOOKUP('2026年3月'!S$29,料金比較表!$61:$71,'2026年3月'!$A35,FALSE)),IF($C$30=料金比較表!$C$6,(HLOOKUP('2026年3月'!S$29,料金比較表!$74:$84,'2026年3月'!$A35,FALSE))))))))</f>
        <v/>
      </c>
      <c r="T35" s="63" t="str">
        <f ca="1">IF($C$30=料金比較表!$C$1,(HLOOKUP('2026年3月'!T$29,料金比較表!$10:$20,'2026年3月'!$A35,FALSE)),IF($C$30=料金比較表!$C$2,(HLOOKUP('2026年3月'!T$29,料金比較表!$23:$33,'2026年3月'!$A35,FALSE)),IF($C$30=料金比較表!$C$3,(HLOOKUP('2026年3月'!T$29,料金比較表!$36:$46,'2026年3月'!$A35,FALSE)),IF($C$30=料金比較表!$C$4,(HLOOKUP('2026年3月'!T$29,料金比較表!$48:$60,'2026年3月'!$A35,FALSE)),IF($C$30=料金比較表!$C$5,(HLOOKUP('2026年3月'!T$29,料金比較表!$61:$71,'2026年3月'!$A35,FALSE)),IF($C$30=料金比較表!$C$6,(HLOOKUP('2026年3月'!T$29,料金比較表!$74:$84,'2026年3月'!$A35,FALSE))))))))</f>
        <v/>
      </c>
      <c r="U35" s="63" t="str">
        <f ca="1">IF($C$30=料金比較表!$C$1,(HLOOKUP('2026年3月'!U$29,料金比較表!$10:$20,'2026年3月'!$A35,FALSE)),IF($C$30=料金比較表!$C$2,(HLOOKUP('2026年3月'!U$29,料金比較表!$23:$33,'2026年3月'!$A35,FALSE)),IF($C$30=料金比較表!$C$3,(HLOOKUP('2026年3月'!U$29,料金比較表!$36:$46,'2026年3月'!$A35,FALSE)),IF($C$30=料金比較表!$C$4,(HLOOKUP('2026年3月'!U$29,料金比較表!$48:$60,'2026年3月'!$A35,FALSE)),IF($C$30=料金比較表!$C$5,(HLOOKUP('2026年3月'!U$29,料金比較表!$61:$71,'2026年3月'!$A35,FALSE)),IF($C$30=料金比較表!$C$6,(HLOOKUP('2026年3月'!U$29,料金比較表!$74:$84,'2026年3月'!$A35,FALSE))))))))</f>
        <v/>
      </c>
      <c r="V35" s="63" t="str">
        <f ca="1">IF($C$30=料金比較表!$C$1,(HLOOKUP('2026年3月'!V$29,料金比較表!$10:$20,'2026年3月'!$A35,FALSE)),IF($C$30=料金比較表!$C$2,(HLOOKUP('2026年3月'!V$29,料金比較表!$23:$33,'2026年3月'!$A35,FALSE)),IF($C$30=料金比較表!$C$3,(HLOOKUP('2026年3月'!V$29,料金比較表!$36:$46,'2026年3月'!$A35,FALSE)),IF($C$30=料金比較表!$C$4,(HLOOKUP('2026年3月'!V$29,料金比較表!$48:$60,'2026年3月'!$A35,FALSE)),IF($C$30=料金比較表!$C$5,(HLOOKUP('2026年3月'!V$29,料金比較表!$61:$71,'2026年3月'!$A35,FALSE)),IF($C$30=料金比較表!$C$6,(HLOOKUP('2026年3月'!V$29,料金比較表!$74:$84,'2026年3月'!$A35,FALSE))))))))</f>
        <v/>
      </c>
      <c r="W35" s="63" t="str">
        <f ca="1">IF($C$30=料金比較表!$C$1,(HLOOKUP('2026年3月'!W$29,料金比較表!$10:$20,'2026年3月'!$A35,FALSE)),IF($C$30=料金比較表!$C$2,(HLOOKUP('2026年3月'!W$29,料金比較表!$23:$33,'2026年3月'!$A35,FALSE)),IF($C$30=料金比較表!$C$3,(HLOOKUP('2026年3月'!W$29,料金比較表!$36:$46,'2026年3月'!$A35,FALSE)),IF($C$30=料金比較表!$C$4,(HLOOKUP('2026年3月'!W$29,料金比較表!$48:$60,'2026年3月'!$A35,FALSE)),IF($C$30=料金比較表!$C$5,(HLOOKUP('2026年3月'!W$29,料金比較表!$61:$71,'2026年3月'!$A35,FALSE)),IF($C$30=料金比較表!$C$6,(HLOOKUP('2026年3月'!W$29,料金比較表!$74:$84,'2026年3月'!$A35,FALSE))))))))</f>
        <v/>
      </c>
      <c r="X35" s="63" t="str">
        <f ca="1">IF($C$30=料金比較表!$C$1,(HLOOKUP('2026年3月'!X$29,料金比較表!$10:$20,'2026年3月'!$A35,FALSE)),IF($C$30=料金比較表!$C$2,(HLOOKUP('2026年3月'!X$29,料金比較表!$23:$33,'2026年3月'!$A35,FALSE)),IF($C$30=料金比較表!$C$3,(HLOOKUP('2026年3月'!X$29,料金比較表!$36:$46,'2026年3月'!$A35,FALSE)),IF($C$30=料金比較表!$C$4,(HLOOKUP('2026年3月'!X$29,料金比較表!$48:$60,'2026年3月'!$A35,FALSE)),IF($C$30=料金比較表!$C$5,(HLOOKUP('2026年3月'!X$29,料金比較表!$61:$71,'2026年3月'!$A35,FALSE)),IF($C$30=料金比較表!$C$6,(HLOOKUP('2026年3月'!X$29,料金比較表!$74:$84,'2026年3月'!$A35,FALSE))))))))</f>
        <v/>
      </c>
      <c r="Y35" s="63" t="str">
        <f ca="1">IF($C$30=料金比較表!$C$1,(HLOOKUP('2026年3月'!Y$29,料金比較表!$10:$20,'2026年3月'!$A35,FALSE)),IF($C$30=料金比較表!$C$2,(HLOOKUP('2026年3月'!Y$29,料金比較表!$23:$33,'2026年3月'!$A35,FALSE)),IF($C$30=料金比較表!$C$3,(HLOOKUP('2026年3月'!Y$29,料金比較表!$36:$46,'2026年3月'!$A35,FALSE)),IF($C$30=料金比較表!$C$4,(HLOOKUP('2026年3月'!Y$29,料金比較表!$48:$60,'2026年3月'!$A35,FALSE)),IF($C$30=料金比較表!$C$5,(HLOOKUP('2026年3月'!Y$29,料金比較表!$61:$71,'2026年3月'!$A35,FALSE)),IF($C$30=料金比較表!$C$6,(HLOOKUP('2026年3月'!Y$29,料金比較表!$74:$84,'2026年3月'!$A35,FALSE))))))))</f>
        <v/>
      </c>
      <c r="Z35" s="63" t="str">
        <f ca="1">IF($C$30=料金比較表!$C$1,(HLOOKUP('2026年3月'!Z$29,料金比較表!$10:$20,'2026年3月'!$A35,FALSE)),IF($C$30=料金比較表!$C$2,(HLOOKUP('2026年3月'!Z$29,料金比較表!$23:$33,'2026年3月'!$A35,FALSE)),IF($C$30=料金比較表!$C$3,(HLOOKUP('2026年3月'!Z$29,料金比較表!$36:$46,'2026年3月'!$A35,FALSE)),IF($C$30=料金比較表!$C$4,(HLOOKUP('2026年3月'!Z$29,料金比較表!$48:$60,'2026年3月'!$A35,FALSE)),IF($C$30=料金比較表!$C$5,(HLOOKUP('2026年3月'!Z$29,料金比較表!$61:$71,'2026年3月'!$A35,FALSE)),IF($C$30=料金比較表!$C$6,(HLOOKUP('2026年3月'!Z$29,料金比較表!$74:$84,'2026年3月'!$A35,FALSE))))))))</f>
        <v/>
      </c>
      <c r="AA35" s="63" t="str">
        <f ca="1">IF($C$30=料金比較表!$C$1,(HLOOKUP('2026年3月'!AA$29,料金比較表!$10:$20,'2026年3月'!$A35,FALSE)),IF($C$30=料金比較表!$C$2,(HLOOKUP('2026年3月'!AA$29,料金比較表!$23:$33,'2026年3月'!$A35,FALSE)),IF($C$30=料金比較表!$C$3,(HLOOKUP('2026年3月'!AA$29,料金比較表!$36:$46,'2026年3月'!$A35,FALSE)),IF($C$30=料金比較表!$C$4,(HLOOKUP('2026年3月'!AA$29,料金比較表!$48:$60,'2026年3月'!$A35,FALSE)),IF($C$30=料金比較表!$C$5,(HLOOKUP('2026年3月'!AA$29,料金比較表!$61:$71,'2026年3月'!$A35,FALSE)),IF($C$30=料金比較表!$C$6,(HLOOKUP('2026年3月'!AA$29,料金比較表!$74:$84,'2026年3月'!$A35,FALSE))))))))</f>
        <v/>
      </c>
      <c r="AB35" s="63" t="str">
        <f ca="1">IF($C$30=料金比較表!$C$1,(HLOOKUP('2026年3月'!AB$29,料金比較表!$10:$20,'2026年3月'!$A35,FALSE)),IF($C$30=料金比較表!$C$2,(HLOOKUP('2026年3月'!AB$29,料金比較表!$23:$33,'2026年3月'!$A35,FALSE)),IF($C$30=料金比較表!$C$3,(HLOOKUP('2026年3月'!AB$29,料金比較表!$36:$46,'2026年3月'!$A35,FALSE)),IF($C$30=料金比較表!$C$4,(HLOOKUP('2026年3月'!AB$29,料金比較表!$48:$60,'2026年3月'!$A35,FALSE)),IF($C$30=料金比較表!$C$5,(HLOOKUP('2026年3月'!AB$29,料金比較表!$61:$71,'2026年3月'!$A35,FALSE)),IF($C$30=料金比較表!$C$6,(HLOOKUP('2026年3月'!AB$29,料金比較表!$74:$84,'2026年3月'!$A35,FALSE))))))))</f>
        <v/>
      </c>
      <c r="AC35" s="63" t="str">
        <f ca="1">IF($C$30=料金比較表!$C$1,(HLOOKUP('2026年3月'!AC$29,料金比較表!$10:$20,'2026年3月'!$A35,FALSE)),IF($C$30=料金比較表!$C$2,(HLOOKUP('2026年3月'!AC$29,料金比較表!$23:$33,'2026年3月'!$A35,FALSE)),IF($C$30=料金比較表!$C$3,(HLOOKUP('2026年3月'!AC$29,料金比較表!$36:$46,'2026年3月'!$A35,FALSE)),IF($C$30=料金比較表!$C$4,(HLOOKUP('2026年3月'!AC$29,料金比較表!$48:$60,'2026年3月'!$A35,FALSE)),IF($C$30=料金比較表!$C$5,(HLOOKUP('2026年3月'!AC$29,料金比較表!$61:$71,'2026年3月'!$A35,FALSE)),IF($C$30=料金比較表!$C$6,(HLOOKUP('2026年3月'!AC$29,料金比較表!$74:$84,'2026年3月'!$A35,FALSE))))))))</f>
        <v/>
      </c>
      <c r="AD35" s="63" t="str">
        <f ca="1">IF($C$30=料金比較表!$C$1,(HLOOKUP('2026年3月'!AD$29,料金比較表!$10:$20,'2026年3月'!$A35,FALSE)),IF($C$30=料金比較表!$C$2,(HLOOKUP('2026年3月'!AD$29,料金比較表!$23:$33,'2026年3月'!$A35,FALSE)),IF($C$30=料金比較表!$C$3,(HLOOKUP('2026年3月'!AD$29,料金比較表!$36:$46,'2026年3月'!$A35,FALSE)),IF($C$30=料金比較表!$C$4,(HLOOKUP('2026年3月'!AD$29,料金比較表!$48:$60,'2026年3月'!$A35,FALSE)),IF($C$30=料金比較表!$C$5,(HLOOKUP('2026年3月'!AD$29,料金比較表!$61:$71,'2026年3月'!$A35,FALSE)),IF($C$30=料金比較表!$C$6,(HLOOKUP('2026年3月'!AD$29,料金比較表!$74:$84,'2026年3月'!$A35,FALSE))))))))</f>
        <v/>
      </c>
      <c r="AE35" s="63" t="str">
        <f ca="1">IF($C$30=料金比較表!$C$1,(HLOOKUP('2026年3月'!AE$29,料金比較表!$10:$20,'2026年3月'!$A35,FALSE)),IF($C$30=料金比較表!$C$2,(HLOOKUP('2026年3月'!AE$29,料金比較表!$23:$33,'2026年3月'!$A35,FALSE)),IF($C$30=料金比較表!$C$3,(HLOOKUP('2026年3月'!AE$29,料金比較表!$36:$46,'2026年3月'!$A35,FALSE)),IF($C$30=料金比較表!$C$4,(HLOOKUP('2026年3月'!AE$29,料金比較表!$48:$60,'2026年3月'!$A35,FALSE)),IF($C$30=料金比較表!$C$5,(HLOOKUP('2026年3月'!AE$29,料金比較表!$61:$71,'2026年3月'!$A35,FALSE)),IF($C$30=料金比較表!$C$6,(HLOOKUP('2026年3月'!AE$29,料金比較表!$74:$84,'2026年3月'!$A35,FALSE))))))))</f>
        <v/>
      </c>
      <c r="AF35" s="63" t="str">
        <f ca="1">IF($C$30=料金比較表!$C$1,(HLOOKUP('2026年3月'!AF$29,料金比較表!$10:$20,'2026年3月'!$A35,FALSE)),IF($C$30=料金比較表!$C$2,(HLOOKUP('2026年3月'!AF$29,料金比較表!$23:$33,'2026年3月'!$A35,FALSE)),IF($C$30=料金比較表!$C$3,(HLOOKUP('2026年3月'!AF$29,料金比較表!$36:$46,'2026年3月'!$A35,FALSE)),IF($C$30=料金比較表!$C$4,(HLOOKUP('2026年3月'!AF$29,料金比較表!$48:$60,'2026年3月'!$A35,FALSE)),IF($C$30=料金比較表!$C$5,(HLOOKUP('2026年3月'!AF$29,料金比較表!$61:$71,'2026年3月'!$A35,FALSE)),IF($C$30=料金比較表!$C$6,(HLOOKUP('2026年3月'!AF$29,料金比較表!$74:$84,'2026年3月'!$A35,FALSE))))))))</f>
        <v/>
      </c>
      <c r="AG35" s="63" t="str">
        <f ca="1">IF($C$30=料金比較表!$C$1,(HLOOKUP('2026年3月'!AG$29,料金比較表!$10:$20,'2026年3月'!$A35,FALSE)),IF($C$30=料金比較表!$C$2,(HLOOKUP('2026年3月'!AG$29,料金比較表!$23:$33,'2026年3月'!$A35,FALSE)),IF($C$30=料金比較表!$C$3,(HLOOKUP('2026年3月'!AG$29,料金比較表!$36:$46,'2026年3月'!$A35,FALSE)),IF($C$30=料金比較表!$C$4,(HLOOKUP('2026年3月'!AG$29,料金比較表!$48:$60,'2026年3月'!$A35,FALSE)),IF($C$30=料金比較表!$C$5,(HLOOKUP('2026年3月'!AG$29,料金比較表!$61:$71,'2026年3月'!$A35,FALSE)),IF($C$30=料金比較表!$C$6,(HLOOKUP('2026年3月'!AG$29,料金比較表!$74:$84,'2026年3月'!$A35,FALSE))))))))</f>
        <v/>
      </c>
      <c r="AH35" s="255" t="str">
        <f ca="1">IF($C$30=料金比較表!$C$1,(HLOOKUP('2026年3月'!AH$29,料金比較表!$10:$20,'2026年3月'!$A35,FALSE)),IF($C$30=料金比較表!$C$2,(HLOOKUP('2026年3月'!AH$29,料金比較表!$23:$33,'2026年3月'!$A35,FALSE)),IF($C$30=料金比較表!$C$3,(HLOOKUP('2026年3月'!AH$29,料金比較表!$36:$46,'2026年3月'!$A35,FALSE)),IF($C$30=料金比較表!$C$4,(HLOOKUP('2026年3月'!AH$29,料金比較表!$48:$60,'2026年3月'!$A35,FALSE)),IF($C$30=料金比較表!$C$5,(HLOOKUP('2026年3月'!AH$29,料金比較表!$61:$71,'2026年3月'!$A35,FALSE)),IF($C$30=料金比較表!$C$6,(HLOOKUP('2026年3月'!AH$29,料金比較表!$74:$84,'2026年3月'!$A35,FALSE))))))))</f>
        <v/>
      </c>
    </row>
    <row r="36" spans="1:35" ht="18" thickBot="1" x14ac:dyDescent="0.25">
      <c r="A36" s="4">
        <f t="shared" si="1"/>
        <v>8</v>
      </c>
      <c r="B36" s="312" t="str">
        <f>料金比較表!C17</f>
        <v>プールヴィラ　屋我地島　ｂｙ　コルディオプレミアム</v>
      </c>
      <c r="C36" s="329"/>
      <c r="D36" s="254" t="str">
        <f ca="1">IF($C$30=料金比較表!$C$1,(HLOOKUP('2026年3月'!D$29,料金比較表!$10:$20,'2026年3月'!$A36,FALSE)),IF($C$30=料金比較表!$C$2,(HLOOKUP('2026年3月'!D$29,料金比較表!$23:$33,'2026年3月'!$A36,FALSE)),IF($C$30=料金比較表!$C$3,(HLOOKUP('2026年3月'!D$29,料金比較表!$36:$46,'2026年3月'!$A36,FALSE)),IF($C$30=料金比較表!$C$4,(HLOOKUP('2026年3月'!D$29,料金比較表!$48:$60,'2026年3月'!$A36,FALSE)),IF($C$30=料金比較表!$C$5,(HLOOKUP('2026年3月'!D$29,料金比較表!$61:$71,'2026年3月'!$A36,FALSE)),IF($C$30=料金比較表!$C$6,(HLOOKUP('2026年3月'!D$29,料金比較表!$74:$84,'2026年3月'!$A36,FALSE))))))))</f>
        <v/>
      </c>
      <c r="E36" s="63" t="str">
        <f ca="1">IF($C$30=料金比較表!$C$1,(HLOOKUP('2026年3月'!E$29,料金比較表!$10:$20,'2026年3月'!$A36,FALSE)),IF($C$30=料金比較表!$C$2,(HLOOKUP('2026年3月'!E$29,料金比較表!$23:$33,'2026年3月'!$A36,FALSE)),IF($C$30=料金比較表!$C$3,(HLOOKUP('2026年3月'!E$29,料金比較表!$36:$46,'2026年3月'!$A36,FALSE)),IF($C$30=料金比較表!$C$4,(HLOOKUP('2026年3月'!E$29,料金比較表!$48:$60,'2026年3月'!$A36,FALSE)),IF($C$30=料金比較表!$C$5,(HLOOKUP('2026年3月'!E$29,料金比較表!$61:$71,'2026年3月'!$A36,FALSE)),IF($C$30=料金比較表!$C$6,(HLOOKUP('2026年3月'!E$29,料金比較表!$74:$84,'2026年3月'!$A36,FALSE))))))))</f>
        <v/>
      </c>
      <c r="F36" s="63" t="str">
        <f ca="1">IF($C$30=料金比較表!$C$1,(HLOOKUP('2026年3月'!F$29,料金比較表!$10:$20,'2026年3月'!$A36,FALSE)),IF($C$30=料金比較表!$C$2,(HLOOKUP('2026年3月'!F$29,料金比較表!$23:$33,'2026年3月'!$A36,FALSE)),IF($C$30=料金比較表!$C$3,(HLOOKUP('2026年3月'!F$29,料金比較表!$36:$46,'2026年3月'!$A36,FALSE)),IF($C$30=料金比較表!$C$4,(HLOOKUP('2026年3月'!F$29,料金比較表!$48:$60,'2026年3月'!$A36,FALSE)),IF($C$30=料金比較表!$C$5,(HLOOKUP('2026年3月'!F$29,料金比較表!$61:$71,'2026年3月'!$A36,FALSE)),IF($C$30=料金比較表!$C$6,(HLOOKUP('2026年3月'!F$29,料金比較表!$74:$84,'2026年3月'!$A36,FALSE))))))))</f>
        <v/>
      </c>
      <c r="G36" s="63" t="str">
        <f ca="1">IF($C$30=料金比較表!$C$1,(HLOOKUP('2026年3月'!G$29,料金比較表!$10:$20,'2026年3月'!$A36,FALSE)),IF($C$30=料金比較表!$C$2,(HLOOKUP('2026年3月'!G$29,料金比較表!$23:$33,'2026年3月'!$A36,FALSE)),IF($C$30=料金比較表!$C$3,(HLOOKUP('2026年3月'!G$29,料金比較表!$36:$46,'2026年3月'!$A36,FALSE)),IF($C$30=料金比較表!$C$4,(HLOOKUP('2026年3月'!G$29,料金比較表!$48:$60,'2026年3月'!$A36,FALSE)),IF($C$30=料金比較表!$C$5,(HLOOKUP('2026年3月'!G$29,料金比較表!$61:$71,'2026年3月'!$A36,FALSE)),IF($C$30=料金比較表!$C$6,(HLOOKUP('2026年3月'!G$29,料金比較表!$74:$84,'2026年3月'!$A36,FALSE))))))))</f>
        <v/>
      </c>
      <c r="H36" s="63" t="str">
        <f ca="1">IF($C$30=料金比較表!$C$1,(HLOOKUP('2026年3月'!H$29,料金比較表!$10:$20,'2026年3月'!$A36,FALSE)),IF($C$30=料金比較表!$C$2,(HLOOKUP('2026年3月'!H$29,料金比較表!$23:$33,'2026年3月'!$A36,FALSE)),IF($C$30=料金比較表!$C$3,(HLOOKUP('2026年3月'!H$29,料金比較表!$36:$46,'2026年3月'!$A36,FALSE)),IF($C$30=料金比較表!$C$4,(HLOOKUP('2026年3月'!H$29,料金比較表!$48:$60,'2026年3月'!$A36,FALSE)),IF($C$30=料金比較表!$C$5,(HLOOKUP('2026年3月'!H$29,料金比較表!$61:$71,'2026年3月'!$A36,FALSE)),IF($C$30=料金比較表!$C$6,(HLOOKUP('2026年3月'!H$29,料金比較表!$74:$84,'2026年3月'!$A36,FALSE))))))))</f>
        <v/>
      </c>
      <c r="I36" s="63" t="str">
        <f ca="1">IF($C$30=料金比較表!$C$1,(HLOOKUP('2026年3月'!I$29,料金比較表!$10:$20,'2026年3月'!$A36,FALSE)),IF($C$30=料金比較表!$C$2,(HLOOKUP('2026年3月'!I$29,料金比較表!$23:$33,'2026年3月'!$A36,FALSE)),IF($C$30=料金比較表!$C$3,(HLOOKUP('2026年3月'!I$29,料金比較表!$36:$46,'2026年3月'!$A36,FALSE)),IF($C$30=料金比較表!$C$4,(HLOOKUP('2026年3月'!I$29,料金比較表!$48:$60,'2026年3月'!$A36,FALSE)),IF($C$30=料金比較表!$C$5,(HLOOKUP('2026年3月'!I$29,料金比較表!$61:$71,'2026年3月'!$A36,FALSE)),IF($C$30=料金比較表!$C$6,(HLOOKUP('2026年3月'!I$29,料金比較表!$74:$84,'2026年3月'!$A36,FALSE))))))))</f>
        <v/>
      </c>
      <c r="J36" s="63" t="str">
        <f ca="1">IF($C$30=料金比較表!$C$1,(HLOOKUP('2026年3月'!J$29,料金比較表!$10:$20,'2026年3月'!$A36,FALSE)),IF($C$30=料金比較表!$C$2,(HLOOKUP('2026年3月'!J$29,料金比較表!$23:$33,'2026年3月'!$A36,FALSE)),IF($C$30=料金比較表!$C$3,(HLOOKUP('2026年3月'!J$29,料金比較表!$36:$46,'2026年3月'!$A36,FALSE)),IF($C$30=料金比較表!$C$4,(HLOOKUP('2026年3月'!J$29,料金比較表!$48:$60,'2026年3月'!$A36,FALSE)),IF($C$30=料金比較表!$C$5,(HLOOKUP('2026年3月'!J$29,料金比較表!$61:$71,'2026年3月'!$A36,FALSE)),IF($C$30=料金比較表!$C$6,(HLOOKUP('2026年3月'!J$29,料金比較表!$74:$84,'2026年3月'!$A36,FALSE))))))))</f>
        <v/>
      </c>
      <c r="K36" s="63" t="str">
        <f ca="1">IF($C$30=料金比較表!$C$1,(HLOOKUP('2026年3月'!K$29,料金比較表!$10:$20,'2026年3月'!$A36,FALSE)),IF($C$30=料金比較表!$C$2,(HLOOKUP('2026年3月'!K$29,料金比較表!$23:$33,'2026年3月'!$A36,FALSE)),IF($C$30=料金比較表!$C$3,(HLOOKUP('2026年3月'!K$29,料金比較表!$36:$46,'2026年3月'!$A36,FALSE)),IF($C$30=料金比較表!$C$4,(HLOOKUP('2026年3月'!K$29,料金比較表!$48:$60,'2026年3月'!$A36,FALSE)),IF($C$30=料金比較表!$C$5,(HLOOKUP('2026年3月'!K$29,料金比較表!$61:$71,'2026年3月'!$A36,FALSE)),IF($C$30=料金比較表!$C$6,(HLOOKUP('2026年3月'!K$29,料金比較表!$74:$84,'2026年3月'!$A36,FALSE))))))))</f>
        <v/>
      </c>
      <c r="L36" s="63" t="str">
        <f ca="1">IF($C$30=料金比較表!$C$1,(HLOOKUP('2026年3月'!L$29,料金比較表!$10:$20,'2026年3月'!$A36,FALSE)),IF($C$30=料金比較表!$C$2,(HLOOKUP('2026年3月'!L$29,料金比較表!$23:$33,'2026年3月'!$A36,FALSE)),IF($C$30=料金比較表!$C$3,(HLOOKUP('2026年3月'!L$29,料金比較表!$36:$46,'2026年3月'!$A36,FALSE)),IF($C$30=料金比較表!$C$4,(HLOOKUP('2026年3月'!L$29,料金比較表!$48:$60,'2026年3月'!$A36,FALSE)),IF($C$30=料金比較表!$C$5,(HLOOKUP('2026年3月'!L$29,料金比較表!$61:$71,'2026年3月'!$A36,FALSE)),IF($C$30=料金比較表!$C$6,(HLOOKUP('2026年3月'!L$29,料金比較表!$74:$84,'2026年3月'!$A36,FALSE))))))))</f>
        <v/>
      </c>
      <c r="M36" s="63" t="str">
        <f ca="1">IF($C$30=料金比較表!$C$1,(HLOOKUP('2026年3月'!M$29,料金比較表!$10:$20,'2026年3月'!$A36,FALSE)),IF($C$30=料金比較表!$C$2,(HLOOKUP('2026年3月'!M$29,料金比較表!$23:$33,'2026年3月'!$A36,FALSE)),IF($C$30=料金比較表!$C$3,(HLOOKUP('2026年3月'!M$29,料金比較表!$36:$46,'2026年3月'!$A36,FALSE)),IF($C$30=料金比較表!$C$4,(HLOOKUP('2026年3月'!M$29,料金比較表!$48:$60,'2026年3月'!$A36,FALSE)),IF($C$30=料金比較表!$C$5,(HLOOKUP('2026年3月'!M$29,料金比較表!$61:$71,'2026年3月'!$A36,FALSE)),IF($C$30=料金比較表!$C$6,(HLOOKUP('2026年3月'!M$29,料金比較表!$74:$84,'2026年3月'!$A36,FALSE))))))))</f>
        <v/>
      </c>
      <c r="N36" s="63" t="str">
        <f ca="1">IF($C$30=料金比較表!$C$1,(HLOOKUP('2026年3月'!N$29,料金比較表!$10:$20,'2026年3月'!$A36,FALSE)),IF($C$30=料金比較表!$C$2,(HLOOKUP('2026年3月'!N$29,料金比較表!$23:$33,'2026年3月'!$A36,FALSE)),IF($C$30=料金比較表!$C$3,(HLOOKUP('2026年3月'!N$29,料金比較表!$36:$46,'2026年3月'!$A36,FALSE)),IF($C$30=料金比較表!$C$4,(HLOOKUP('2026年3月'!N$29,料金比較表!$48:$60,'2026年3月'!$A36,FALSE)),IF($C$30=料金比較表!$C$5,(HLOOKUP('2026年3月'!N$29,料金比較表!$61:$71,'2026年3月'!$A36,FALSE)),IF($C$30=料金比較表!$C$6,(HLOOKUP('2026年3月'!N$29,料金比較表!$74:$84,'2026年3月'!$A36,FALSE))))))))</f>
        <v/>
      </c>
      <c r="O36" s="63" t="str">
        <f ca="1">IF($C$30=料金比較表!$C$1,(HLOOKUP('2026年3月'!O$29,料金比較表!$10:$20,'2026年3月'!$A36,FALSE)),IF($C$30=料金比較表!$C$2,(HLOOKUP('2026年3月'!O$29,料金比較表!$23:$33,'2026年3月'!$A36,FALSE)),IF($C$30=料金比較表!$C$3,(HLOOKUP('2026年3月'!O$29,料金比較表!$36:$46,'2026年3月'!$A36,FALSE)),IF($C$30=料金比較表!$C$4,(HLOOKUP('2026年3月'!O$29,料金比較表!$48:$60,'2026年3月'!$A36,FALSE)),IF($C$30=料金比較表!$C$5,(HLOOKUP('2026年3月'!O$29,料金比較表!$61:$71,'2026年3月'!$A36,FALSE)),IF($C$30=料金比較表!$C$6,(HLOOKUP('2026年3月'!O$29,料金比較表!$74:$84,'2026年3月'!$A36,FALSE))))))))</f>
        <v/>
      </c>
      <c r="P36" s="63" t="str">
        <f ca="1">IF($C$30=料金比較表!$C$1,(HLOOKUP('2026年3月'!P$29,料金比較表!$10:$20,'2026年3月'!$A36,FALSE)),IF($C$30=料金比較表!$C$2,(HLOOKUP('2026年3月'!P$29,料金比較表!$23:$33,'2026年3月'!$A36,FALSE)),IF($C$30=料金比較表!$C$3,(HLOOKUP('2026年3月'!P$29,料金比較表!$36:$46,'2026年3月'!$A36,FALSE)),IF($C$30=料金比較表!$C$4,(HLOOKUP('2026年3月'!P$29,料金比較表!$48:$60,'2026年3月'!$A36,FALSE)),IF($C$30=料金比較表!$C$5,(HLOOKUP('2026年3月'!P$29,料金比較表!$61:$71,'2026年3月'!$A36,FALSE)),IF($C$30=料金比較表!$C$6,(HLOOKUP('2026年3月'!P$29,料金比較表!$74:$84,'2026年3月'!$A36,FALSE))))))))</f>
        <v/>
      </c>
      <c r="Q36" s="63" t="str">
        <f ca="1">IF($C$30=料金比較表!$C$1,(HLOOKUP('2026年3月'!Q$29,料金比較表!$10:$20,'2026年3月'!$A36,FALSE)),IF($C$30=料金比較表!$C$2,(HLOOKUP('2026年3月'!Q$29,料金比較表!$23:$33,'2026年3月'!$A36,FALSE)),IF($C$30=料金比較表!$C$3,(HLOOKUP('2026年3月'!Q$29,料金比較表!$36:$46,'2026年3月'!$A36,FALSE)),IF($C$30=料金比較表!$C$4,(HLOOKUP('2026年3月'!Q$29,料金比較表!$48:$60,'2026年3月'!$A36,FALSE)),IF($C$30=料金比較表!$C$5,(HLOOKUP('2026年3月'!Q$29,料金比較表!$61:$71,'2026年3月'!$A36,FALSE)),IF($C$30=料金比較表!$C$6,(HLOOKUP('2026年3月'!Q$29,料金比較表!$74:$84,'2026年3月'!$A36,FALSE))))))))</f>
        <v/>
      </c>
      <c r="R36" s="63" t="str">
        <f ca="1">IF($C$30=料金比較表!$C$1,(HLOOKUP('2026年3月'!R$29,料金比較表!$10:$20,'2026年3月'!$A36,FALSE)),IF($C$30=料金比較表!$C$2,(HLOOKUP('2026年3月'!R$29,料金比較表!$23:$33,'2026年3月'!$A36,FALSE)),IF($C$30=料金比較表!$C$3,(HLOOKUP('2026年3月'!R$29,料金比較表!$36:$46,'2026年3月'!$A36,FALSE)),IF($C$30=料金比較表!$C$4,(HLOOKUP('2026年3月'!R$29,料金比較表!$48:$60,'2026年3月'!$A36,FALSE)),IF($C$30=料金比較表!$C$5,(HLOOKUP('2026年3月'!R$29,料金比較表!$61:$71,'2026年3月'!$A36,FALSE)),IF($C$30=料金比較表!$C$6,(HLOOKUP('2026年3月'!R$29,料金比較表!$74:$84,'2026年3月'!$A36,FALSE))))))))</f>
        <v/>
      </c>
      <c r="S36" s="63" t="str">
        <f ca="1">IF($C$30=料金比較表!$C$1,(HLOOKUP('2026年3月'!S$29,料金比較表!$10:$20,'2026年3月'!$A36,FALSE)),IF($C$30=料金比較表!$C$2,(HLOOKUP('2026年3月'!S$29,料金比較表!$23:$33,'2026年3月'!$A36,FALSE)),IF($C$30=料金比較表!$C$3,(HLOOKUP('2026年3月'!S$29,料金比較表!$36:$46,'2026年3月'!$A36,FALSE)),IF($C$30=料金比較表!$C$4,(HLOOKUP('2026年3月'!S$29,料金比較表!$48:$60,'2026年3月'!$A36,FALSE)),IF($C$30=料金比較表!$C$5,(HLOOKUP('2026年3月'!S$29,料金比較表!$61:$71,'2026年3月'!$A36,FALSE)),IF($C$30=料金比較表!$C$6,(HLOOKUP('2026年3月'!S$29,料金比較表!$74:$84,'2026年3月'!$A36,FALSE))))))))</f>
        <v/>
      </c>
      <c r="T36" s="63" t="str">
        <f ca="1">IF($C$30=料金比較表!$C$1,(HLOOKUP('2026年3月'!T$29,料金比較表!$10:$20,'2026年3月'!$A36,FALSE)),IF($C$30=料金比較表!$C$2,(HLOOKUP('2026年3月'!T$29,料金比較表!$23:$33,'2026年3月'!$A36,FALSE)),IF($C$30=料金比較表!$C$3,(HLOOKUP('2026年3月'!T$29,料金比較表!$36:$46,'2026年3月'!$A36,FALSE)),IF($C$30=料金比較表!$C$4,(HLOOKUP('2026年3月'!T$29,料金比較表!$48:$60,'2026年3月'!$A36,FALSE)),IF($C$30=料金比較表!$C$5,(HLOOKUP('2026年3月'!T$29,料金比較表!$61:$71,'2026年3月'!$A36,FALSE)),IF($C$30=料金比較表!$C$6,(HLOOKUP('2026年3月'!T$29,料金比較表!$74:$84,'2026年3月'!$A36,FALSE))))))))</f>
        <v/>
      </c>
      <c r="U36" s="63" t="str">
        <f ca="1">IF($C$30=料金比較表!$C$1,(HLOOKUP('2026年3月'!U$29,料金比較表!$10:$20,'2026年3月'!$A36,FALSE)),IF($C$30=料金比較表!$C$2,(HLOOKUP('2026年3月'!U$29,料金比較表!$23:$33,'2026年3月'!$A36,FALSE)),IF($C$30=料金比較表!$C$3,(HLOOKUP('2026年3月'!U$29,料金比較表!$36:$46,'2026年3月'!$A36,FALSE)),IF($C$30=料金比較表!$C$4,(HLOOKUP('2026年3月'!U$29,料金比較表!$48:$60,'2026年3月'!$A36,FALSE)),IF($C$30=料金比較表!$C$5,(HLOOKUP('2026年3月'!U$29,料金比較表!$61:$71,'2026年3月'!$A36,FALSE)),IF($C$30=料金比較表!$C$6,(HLOOKUP('2026年3月'!U$29,料金比較表!$74:$84,'2026年3月'!$A36,FALSE))))))))</f>
        <v/>
      </c>
      <c r="V36" s="63" t="str">
        <f ca="1">IF($C$30=料金比較表!$C$1,(HLOOKUP('2026年3月'!V$29,料金比較表!$10:$20,'2026年3月'!$A36,FALSE)),IF($C$30=料金比較表!$C$2,(HLOOKUP('2026年3月'!V$29,料金比較表!$23:$33,'2026年3月'!$A36,FALSE)),IF($C$30=料金比較表!$C$3,(HLOOKUP('2026年3月'!V$29,料金比較表!$36:$46,'2026年3月'!$A36,FALSE)),IF($C$30=料金比較表!$C$4,(HLOOKUP('2026年3月'!V$29,料金比較表!$48:$60,'2026年3月'!$A36,FALSE)),IF($C$30=料金比較表!$C$5,(HLOOKUP('2026年3月'!V$29,料金比較表!$61:$71,'2026年3月'!$A36,FALSE)),IF($C$30=料金比較表!$C$6,(HLOOKUP('2026年3月'!V$29,料金比較表!$74:$84,'2026年3月'!$A36,FALSE))))))))</f>
        <v/>
      </c>
      <c r="W36" s="63" t="str">
        <f ca="1">IF($C$30=料金比較表!$C$1,(HLOOKUP('2026年3月'!W$29,料金比較表!$10:$20,'2026年3月'!$A36,FALSE)),IF($C$30=料金比較表!$C$2,(HLOOKUP('2026年3月'!W$29,料金比較表!$23:$33,'2026年3月'!$A36,FALSE)),IF($C$30=料金比較表!$C$3,(HLOOKUP('2026年3月'!W$29,料金比較表!$36:$46,'2026年3月'!$A36,FALSE)),IF($C$30=料金比較表!$C$4,(HLOOKUP('2026年3月'!W$29,料金比較表!$48:$60,'2026年3月'!$A36,FALSE)),IF($C$30=料金比較表!$C$5,(HLOOKUP('2026年3月'!W$29,料金比較表!$61:$71,'2026年3月'!$A36,FALSE)),IF($C$30=料金比較表!$C$6,(HLOOKUP('2026年3月'!W$29,料金比較表!$74:$84,'2026年3月'!$A36,FALSE))))))))</f>
        <v/>
      </c>
      <c r="X36" s="63" t="str">
        <f ca="1">IF($C$30=料金比較表!$C$1,(HLOOKUP('2026年3月'!X$29,料金比較表!$10:$20,'2026年3月'!$A36,FALSE)),IF($C$30=料金比較表!$C$2,(HLOOKUP('2026年3月'!X$29,料金比較表!$23:$33,'2026年3月'!$A36,FALSE)),IF($C$30=料金比較表!$C$3,(HLOOKUP('2026年3月'!X$29,料金比較表!$36:$46,'2026年3月'!$A36,FALSE)),IF($C$30=料金比較表!$C$4,(HLOOKUP('2026年3月'!X$29,料金比較表!$48:$60,'2026年3月'!$A36,FALSE)),IF($C$30=料金比較表!$C$5,(HLOOKUP('2026年3月'!X$29,料金比較表!$61:$71,'2026年3月'!$A36,FALSE)),IF($C$30=料金比較表!$C$6,(HLOOKUP('2026年3月'!X$29,料金比較表!$74:$84,'2026年3月'!$A36,FALSE))))))))</f>
        <v/>
      </c>
      <c r="Y36" s="63" t="str">
        <f ca="1">IF($C$30=料金比較表!$C$1,(HLOOKUP('2026年3月'!Y$29,料金比較表!$10:$20,'2026年3月'!$A36,FALSE)),IF($C$30=料金比較表!$C$2,(HLOOKUP('2026年3月'!Y$29,料金比較表!$23:$33,'2026年3月'!$A36,FALSE)),IF($C$30=料金比較表!$C$3,(HLOOKUP('2026年3月'!Y$29,料金比較表!$36:$46,'2026年3月'!$A36,FALSE)),IF($C$30=料金比較表!$C$4,(HLOOKUP('2026年3月'!Y$29,料金比較表!$48:$60,'2026年3月'!$A36,FALSE)),IF($C$30=料金比較表!$C$5,(HLOOKUP('2026年3月'!Y$29,料金比較表!$61:$71,'2026年3月'!$A36,FALSE)),IF($C$30=料金比較表!$C$6,(HLOOKUP('2026年3月'!Y$29,料金比較表!$74:$84,'2026年3月'!$A36,FALSE))))))))</f>
        <v/>
      </c>
      <c r="Z36" s="63" t="str">
        <f ca="1">IF($C$30=料金比較表!$C$1,(HLOOKUP('2026年3月'!Z$29,料金比較表!$10:$20,'2026年3月'!$A36,FALSE)),IF($C$30=料金比較表!$C$2,(HLOOKUP('2026年3月'!Z$29,料金比較表!$23:$33,'2026年3月'!$A36,FALSE)),IF($C$30=料金比較表!$C$3,(HLOOKUP('2026年3月'!Z$29,料金比較表!$36:$46,'2026年3月'!$A36,FALSE)),IF($C$30=料金比較表!$C$4,(HLOOKUP('2026年3月'!Z$29,料金比較表!$48:$60,'2026年3月'!$A36,FALSE)),IF($C$30=料金比較表!$C$5,(HLOOKUP('2026年3月'!Z$29,料金比較表!$61:$71,'2026年3月'!$A36,FALSE)),IF($C$30=料金比較表!$C$6,(HLOOKUP('2026年3月'!Z$29,料金比較表!$74:$84,'2026年3月'!$A36,FALSE))))))))</f>
        <v/>
      </c>
      <c r="AA36" s="63" t="str">
        <f ca="1">IF($C$30=料金比較表!$C$1,(HLOOKUP('2026年3月'!AA$29,料金比較表!$10:$20,'2026年3月'!$A36,FALSE)),IF($C$30=料金比較表!$C$2,(HLOOKUP('2026年3月'!AA$29,料金比較表!$23:$33,'2026年3月'!$A36,FALSE)),IF($C$30=料金比較表!$C$3,(HLOOKUP('2026年3月'!AA$29,料金比較表!$36:$46,'2026年3月'!$A36,FALSE)),IF($C$30=料金比較表!$C$4,(HLOOKUP('2026年3月'!AA$29,料金比較表!$48:$60,'2026年3月'!$A36,FALSE)),IF($C$30=料金比較表!$C$5,(HLOOKUP('2026年3月'!AA$29,料金比較表!$61:$71,'2026年3月'!$A36,FALSE)),IF($C$30=料金比較表!$C$6,(HLOOKUP('2026年3月'!AA$29,料金比較表!$74:$84,'2026年3月'!$A36,FALSE))))))))</f>
        <v/>
      </c>
      <c r="AB36" s="63" t="str">
        <f ca="1">IF($C$30=料金比較表!$C$1,(HLOOKUP('2026年3月'!AB$29,料金比較表!$10:$20,'2026年3月'!$A36,FALSE)),IF($C$30=料金比較表!$C$2,(HLOOKUP('2026年3月'!AB$29,料金比較表!$23:$33,'2026年3月'!$A36,FALSE)),IF($C$30=料金比較表!$C$3,(HLOOKUP('2026年3月'!AB$29,料金比較表!$36:$46,'2026年3月'!$A36,FALSE)),IF($C$30=料金比較表!$C$4,(HLOOKUP('2026年3月'!AB$29,料金比較表!$48:$60,'2026年3月'!$A36,FALSE)),IF($C$30=料金比較表!$C$5,(HLOOKUP('2026年3月'!AB$29,料金比較表!$61:$71,'2026年3月'!$A36,FALSE)),IF($C$30=料金比較表!$C$6,(HLOOKUP('2026年3月'!AB$29,料金比較表!$74:$84,'2026年3月'!$A36,FALSE))))))))</f>
        <v/>
      </c>
      <c r="AC36" s="63" t="str">
        <f ca="1">IF($C$30=料金比較表!$C$1,(HLOOKUP('2026年3月'!AC$29,料金比較表!$10:$20,'2026年3月'!$A36,FALSE)),IF($C$30=料金比較表!$C$2,(HLOOKUP('2026年3月'!AC$29,料金比較表!$23:$33,'2026年3月'!$A36,FALSE)),IF($C$30=料金比較表!$C$3,(HLOOKUP('2026年3月'!AC$29,料金比較表!$36:$46,'2026年3月'!$A36,FALSE)),IF($C$30=料金比較表!$C$4,(HLOOKUP('2026年3月'!AC$29,料金比較表!$48:$60,'2026年3月'!$A36,FALSE)),IF($C$30=料金比較表!$C$5,(HLOOKUP('2026年3月'!AC$29,料金比較表!$61:$71,'2026年3月'!$A36,FALSE)),IF($C$30=料金比較表!$C$6,(HLOOKUP('2026年3月'!AC$29,料金比較表!$74:$84,'2026年3月'!$A36,FALSE))))))))</f>
        <v/>
      </c>
      <c r="AD36" s="63" t="str">
        <f ca="1">IF($C$30=料金比較表!$C$1,(HLOOKUP('2026年3月'!AD$29,料金比較表!$10:$20,'2026年3月'!$A36,FALSE)),IF($C$30=料金比較表!$C$2,(HLOOKUP('2026年3月'!AD$29,料金比較表!$23:$33,'2026年3月'!$A36,FALSE)),IF($C$30=料金比較表!$C$3,(HLOOKUP('2026年3月'!AD$29,料金比較表!$36:$46,'2026年3月'!$A36,FALSE)),IF($C$30=料金比較表!$C$4,(HLOOKUP('2026年3月'!AD$29,料金比較表!$48:$60,'2026年3月'!$A36,FALSE)),IF($C$30=料金比較表!$C$5,(HLOOKUP('2026年3月'!AD$29,料金比較表!$61:$71,'2026年3月'!$A36,FALSE)),IF($C$30=料金比較表!$C$6,(HLOOKUP('2026年3月'!AD$29,料金比較表!$74:$84,'2026年3月'!$A36,FALSE))))))))</f>
        <v/>
      </c>
      <c r="AE36" s="63" t="str">
        <f ca="1">IF($C$30=料金比較表!$C$1,(HLOOKUP('2026年3月'!AE$29,料金比較表!$10:$20,'2026年3月'!$A36,FALSE)),IF($C$30=料金比較表!$C$2,(HLOOKUP('2026年3月'!AE$29,料金比較表!$23:$33,'2026年3月'!$A36,FALSE)),IF($C$30=料金比較表!$C$3,(HLOOKUP('2026年3月'!AE$29,料金比較表!$36:$46,'2026年3月'!$A36,FALSE)),IF($C$30=料金比較表!$C$4,(HLOOKUP('2026年3月'!AE$29,料金比較表!$48:$60,'2026年3月'!$A36,FALSE)),IF($C$30=料金比較表!$C$5,(HLOOKUP('2026年3月'!AE$29,料金比較表!$61:$71,'2026年3月'!$A36,FALSE)),IF($C$30=料金比較表!$C$6,(HLOOKUP('2026年3月'!AE$29,料金比較表!$74:$84,'2026年3月'!$A36,FALSE))))))))</f>
        <v/>
      </c>
      <c r="AF36" s="63" t="str">
        <f ca="1">IF($C$30=料金比較表!$C$1,(HLOOKUP('2026年3月'!AF$29,料金比較表!$10:$20,'2026年3月'!$A36,FALSE)),IF($C$30=料金比較表!$C$2,(HLOOKUP('2026年3月'!AF$29,料金比較表!$23:$33,'2026年3月'!$A36,FALSE)),IF($C$30=料金比較表!$C$3,(HLOOKUP('2026年3月'!AF$29,料金比較表!$36:$46,'2026年3月'!$A36,FALSE)),IF($C$30=料金比較表!$C$4,(HLOOKUP('2026年3月'!AF$29,料金比較表!$48:$60,'2026年3月'!$A36,FALSE)),IF($C$30=料金比較表!$C$5,(HLOOKUP('2026年3月'!AF$29,料金比較表!$61:$71,'2026年3月'!$A36,FALSE)),IF($C$30=料金比較表!$C$6,(HLOOKUP('2026年3月'!AF$29,料金比較表!$74:$84,'2026年3月'!$A36,FALSE))))))))</f>
        <v/>
      </c>
      <c r="AG36" s="63" t="str">
        <f ca="1">IF($C$30=料金比較表!$C$1,(HLOOKUP('2026年3月'!AG$29,料金比較表!$10:$20,'2026年3月'!$A36,FALSE)),IF($C$30=料金比較表!$C$2,(HLOOKUP('2026年3月'!AG$29,料金比較表!$23:$33,'2026年3月'!$A36,FALSE)),IF($C$30=料金比較表!$C$3,(HLOOKUP('2026年3月'!AG$29,料金比較表!$36:$46,'2026年3月'!$A36,FALSE)),IF($C$30=料金比較表!$C$4,(HLOOKUP('2026年3月'!AG$29,料金比較表!$48:$60,'2026年3月'!$A36,FALSE)),IF($C$30=料金比較表!$C$5,(HLOOKUP('2026年3月'!AG$29,料金比較表!$61:$71,'2026年3月'!$A36,FALSE)),IF($C$30=料金比較表!$C$6,(HLOOKUP('2026年3月'!AG$29,料金比較表!$74:$84,'2026年3月'!$A36,FALSE))))))))</f>
        <v/>
      </c>
      <c r="AH36" s="255" t="str">
        <f ca="1">IF($C$30=料金比較表!$C$1,(HLOOKUP('2026年3月'!AH$29,料金比較表!$10:$20,'2026年3月'!$A36,FALSE)),IF($C$30=料金比較表!$C$2,(HLOOKUP('2026年3月'!AH$29,料金比較表!$23:$33,'2026年3月'!$A36,FALSE)),IF($C$30=料金比較表!$C$3,(HLOOKUP('2026年3月'!AH$29,料金比較表!$36:$46,'2026年3月'!$A36,FALSE)),IF($C$30=料金比較表!$C$4,(HLOOKUP('2026年3月'!AH$29,料金比較表!$48:$60,'2026年3月'!$A36,FALSE)),IF($C$30=料金比較表!$C$5,(HLOOKUP('2026年3月'!AH$29,料金比較表!$61:$71,'2026年3月'!$A36,FALSE)),IF($C$30=料金比較表!$C$6,(HLOOKUP('2026年3月'!AH$29,料金比較表!$74:$84,'2026年3月'!$A36,FALSE))))))))</f>
        <v/>
      </c>
    </row>
    <row r="37" spans="1:35" ht="18" hidden="1" thickBot="1" x14ac:dyDescent="0.25">
      <c r="A37" s="4">
        <f t="shared" si="1"/>
        <v>9</v>
      </c>
      <c r="B37" s="213">
        <f>料金比較表!C18</f>
        <v>0</v>
      </c>
      <c r="C37" s="329"/>
      <c r="D37" s="258" t="str">
        <f ca="1">IF($C$30=料金比較表!$C$1,(HLOOKUP('2026年3月'!D$29,料金比較表!$10:$20,'2026年3月'!$A37,FALSE)),IF($C$30=料金比較表!$C$2,(HLOOKUP('2026年3月'!D$29,料金比較表!$23:$33,'2026年3月'!$A37,FALSE)),IF($C$30=料金比較表!$C$3,(HLOOKUP('2026年3月'!D$29,料金比較表!$36:$46,'2026年3月'!$A37,FALSE)),IF($C$30=料金比較表!$C$4,(HLOOKUP('2026年3月'!D$29,料金比較表!$48:$60,'2026年3月'!$A37,FALSE)),IF($C$30=料金比較表!$C$5,(HLOOKUP('2026年3月'!D$29,料金比較表!$61:$71,'2026年3月'!$A37,FALSE)),IF($C$30=料金比較表!$C$6,(HLOOKUP('2026年3月'!D$29,料金比較表!$74:$84,'2026年3月'!$A37,FALSE))))))))</f>
        <v/>
      </c>
      <c r="E37" s="66" t="str">
        <f ca="1">IF($C$30=料金比較表!$C$1,(HLOOKUP('2026年3月'!E$29,料金比較表!$10:$20,'2026年3月'!$A37,FALSE)),IF($C$30=料金比較表!$C$2,(HLOOKUP('2026年3月'!E$29,料金比較表!$23:$33,'2026年3月'!$A37,FALSE)),IF($C$30=料金比較表!$C$3,(HLOOKUP('2026年3月'!E$29,料金比較表!$36:$46,'2026年3月'!$A37,FALSE)),IF($C$30=料金比較表!$C$4,(HLOOKUP('2026年3月'!E$29,料金比較表!$48:$60,'2026年3月'!$A37,FALSE)),IF($C$30=料金比較表!$C$5,(HLOOKUP('2026年3月'!E$29,料金比較表!$61:$71,'2026年3月'!$A37,FALSE)),IF($C$30=料金比較表!$C$6,(HLOOKUP('2026年3月'!E$29,料金比較表!$74:$84,'2026年3月'!$A37,FALSE))))))))</f>
        <v/>
      </c>
      <c r="F37" s="66" t="str">
        <f ca="1">IF($C$30=料金比較表!$C$1,(HLOOKUP('2026年3月'!F$29,料金比較表!$10:$20,'2026年3月'!$A37,FALSE)),IF($C$30=料金比較表!$C$2,(HLOOKUP('2026年3月'!F$29,料金比較表!$23:$33,'2026年3月'!$A37,FALSE)),IF($C$30=料金比較表!$C$3,(HLOOKUP('2026年3月'!F$29,料金比較表!$36:$46,'2026年3月'!$A37,FALSE)),IF($C$30=料金比較表!$C$4,(HLOOKUP('2026年3月'!F$29,料金比較表!$48:$60,'2026年3月'!$A37,FALSE)),IF($C$30=料金比較表!$C$5,(HLOOKUP('2026年3月'!F$29,料金比較表!$61:$71,'2026年3月'!$A37,FALSE)),IF($C$30=料金比較表!$C$6,(HLOOKUP('2026年3月'!F$29,料金比較表!$74:$84,'2026年3月'!$A37,FALSE))))))))</f>
        <v/>
      </c>
      <c r="G37" s="66" t="str">
        <f ca="1">IF($C$30=料金比較表!$C$1,(HLOOKUP('2026年3月'!G$29,料金比較表!$10:$20,'2026年3月'!$A37,FALSE)),IF($C$30=料金比較表!$C$2,(HLOOKUP('2026年3月'!G$29,料金比較表!$23:$33,'2026年3月'!$A37,FALSE)),IF($C$30=料金比較表!$C$3,(HLOOKUP('2026年3月'!G$29,料金比較表!$36:$46,'2026年3月'!$A37,FALSE)),IF($C$30=料金比較表!$C$4,(HLOOKUP('2026年3月'!G$29,料金比較表!$48:$60,'2026年3月'!$A37,FALSE)),IF($C$30=料金比較表!$C$5,(HLOOKUP('2026年3月'!G$29,料金比較表!$61:$71,'2026年3月'!$A37,FALSE)),IF($C$30=料金比較表!$C$6,(HLOOKUP('2026年3月'!G$29,料金比較表!$74:$84,'2026年3月'!$A37,FALSE))))))))</f>
        <v/>
      </c>
      <c r="H37" s="66" t="str">
        <f ca="1">IF($C$30=料金比較表!$C$1,(HLOOKUP('2026年3月'!H$29,料金比較表!$10:$20,'2026年3月'!$A37,FALSE)),IF($C$30=料金比較表!$C$2,(HLOOKUP('2026年3月'!H$29,料金比較表!$23:$33,'2026年3月'!$A37,FALSE)),IF($C$30=料金比較表!$C$3,(HLOOKUP('2026年3月'!H$29,料金比較表!$36:$46,'2026年3月'!$A37,FALSE)),IF($C$30=料金比較表!$C$4,(HLOOKUP('2026年3月'!H$29,料金比較表!$48:$60,'2026年3月'!$A37,FALSE)),IF($C$30=料金比較表!$C$5,(HLOOKUP('2026年3月'!H$29,料金比較表!$61:$71,'2026年3月'!$A37,FALSE)),IF($C$30=料金比較表!$C$6,(HLOOKUP('2026年3月'!H$29,料金比較表!$74:$84,'2026年3月'!$A37,FALSE))))))))</f>
        <v/>
      </c>
      <c r="I37" s="66" t="str">
        <f ca="1">IF($C$30=料金比較表!$C$1,(HLOOKUP('2026年3月'!I$29,料金比較表!$10:$20,'2026年3月'!$A37,FALSE)),IF($C$30=料金比較表!$C$2,(HLOOKUP('2026年3月'!I$29,料金比較表!$23:$33,'2026年3月'!$A37,FALSE)),IF($C$30=料金比較表!$C$3,(HLOOKUP('2026年3月'!I$29,料金比較表!$36:$46,'2026年3月'!$A37,FALSE)),IF($C$30=料金比較表!$C$4,(HLOOKUP('2026年3月'!I$29,料金比較表!$48:$60,'2026年3月'!$A37,FALSE)),IF($C$30=料金比較表!$C$5,(HLOOKUP('2026年3月'!I$29,料金比較表!$61:$71,'2026年3月'!$A37,FALSE)),IF($C$30=料金比較表!$C$6,(HLOOKUP('2026年3月'!I$29,料金比較表!$74:$84,'2026年3月'!$A37,FALSE))))))))</f>
        <v/>
      </c>
      <c r="J37" s="66" t="str">
        <f ca="1">IF($C$30=料金比較表!$C$1,(HLOOKUP('2026年3月'!J$29,料金比較表!$10:$20,'2026年3月'!$A37,FALSE)),IF($C$30=料金比較表!$C$2,(HLOOKUP('2026年3月'!J$29,料金比較表!$23:$33,'2026年3月'!$A37,FALSE)),IF($C$30=料金比較表!$C$3,(HLOOKUP('2026年3月'!J$29,料金比較表!$36:$46,'2026年3月'!$A37,FALSE)),IF($C$30=料金比較表!$C$4,(HLOOKUP('2026年3月'!J$29,料金比較表!$48:$60,'2026年3月'!$A37,FALSE)),IF($C$30=料金比較表!$C$5,(HLOOKUP('2026年3月'!J$29,料金比較表!$61:$71,'2026年3月'!$A37,FALSE)),IF($C$30=料金比較表!$C$6,(HLOOKUP('2026年3月'!J$29,料金比較表!$74:$84,'2026年3月'!$A37,FALSE))))))))</f>
        <v/>
      </c>
      <c r="K37" s="66" t="str">
        <f ca="1">IF($C$30=料金比較表!$C$1,(HLOOKUP('2026年3月'!K$29,料金比較表!$10:$20,'2026年3月'!$A37,FALSE)),IF($C$30=料金比較表!$C$2,(HLOOKUP('2026年3月'!K$29,料金比較表!$23:$33,'2026年3月'!$A37,FALSE)),IF($C$30=料金比較表!$C$3,(HLOOKUP('2026年3月'!K$29,料金比較表!$36:$46,'2026年3月'!$A37,FALSE)),IF($C$30=料金比較表!$C$4,(HLOOKUP('2026年3月'!K$29,料金比較表!$48:$60,'2026年3月'!$A37,FALSE)),IF($C$30=料金比較表!$C$5,(HLOOKUP('2026年3月'!K$29,料金比較表!$61:$71,'2026年3月'!$A37,FALSE)),IF($C$30=料金比較表!$C$6,(HLOOKUP('2026年3月'!K$29,料金比較表!$74:$84,'2026年3月'!$A37,FALSE))))))))</f>
        <v/>
      </c>
      <c r="L37" s="66" t="str">
        <f ca="1">IF($C$30=料金比較表!$C$1,(HLOOKUP('2026年3月'!L$29,料金比較表!$10:$20,'2026年3月'!$A37,FALSE)),IF($C$30=料金比較表!$C$2,(HLOOKUP('2026年3月'!L$29,料金比較表!$23:$33,'2026年3月'!$A37,FALSE)),IF($C$30=料金比較表!$C$3,(HLOOKUP('2026年3月'!L$29,料金比較表!$36:$46,'2026年3月'!$A37,FALSE)),IF($C$30=料金比較表!$C$4,(HLOOKUP('2026年3月'!L$29,料金比較表!$48:$60,'2026年3月'!$A37,FALSE)),IF($C$30=料金比較表!$C$5,(HLOOKUP('2026年3月'!L$29,料金比較表!$61:$71,'2026年3月'!$A37,FALSE)),IF($C$30=料金比較表!$C$6,(HLOOKUP('2026年3月'!L$29,料金比較表!$74:$84,'2026年3月'!$A37,FALSE))))))))</f>
        <v/>
      </c>
      <c r="M37" s="66" t="str">
        <f ca="1">IF($C$30=料金比較表!$C$1,(HLOOKUP('2026年3月'!M$29,料金比較表!$10:$20,'2026年3月'!$A37,FALSE)),IF($C$30=料金比較表!$C$2,(HLOOKUP('2026年3月'!M$29,料金比較表!$23:$33,'2026年3月'!$A37,FALSE)),IF($C$30=料金比較表!$C$3,(HLOOKUP('2026年3月'!M$29,料金比較表!$36:$46,'2026年3月'!$A37,FALSE)),IF($C$30=料金比較表!$C$4,(HLOOKUP('2026年3月'!M$29,料金比較表!$48:$60,'2026年3月'!$A37,FALSE)),IF($C$30=料金比較表!$C$5,(HLOOKUP('2026年3月'!M$29,料金比較表!$61:$71,'2026年3月'!$A37,FALSE)),IF($C$30=料金比較表!$C$6,(HLOOKUP('2026年3月'!M$29,料金比較表!$74:$84,'2026年3月'!$A37,FALSE))))))))</f>
        <v/>
      </c>
      <c r="N37" s="66" t="str">
        <f ca="1">IF($C$30=料金比較表!$C$1,(HLOOKUP('2026年3月'!N$29,料金比較表!$10:$20,'2026年3月'!$A37,FALSE)),IF($C$30=料金比較表!$C$2,(HLOOKUP('2026年3月'!N$29,料金比較表!$23:$33,'2026年3月'!$A37,FALSE)),IF($C$30=料金比較表!$C$3,(HLOOKUP('2026年3月'!N$29,料金比較表!$36:$46,'2026年3月'!$A37,FALSE)),IF($C$30=料金比較表!$C$4,(HLOOKUP('2026年3月'!N$29,料金比較表!$48:$60,'2026年3月'!$A37,FALSE)),IF($C$30=料金比較表!$C$5,(HLOOKUP('2026年3月'!N$29,料金比較表!$61:$71,'2026年3月'!$A37,FALSE)),IF($C$30=料金比較表!$C$6,(HLOOKUP('2026年3月'!N$29,料金比較表!$74:$84,'2026年3月'!$A37,FALSE))))))))</f>
        <v/>
      </c>
      <c r="O37" s="66" t="str">
        <f ca="1">IF($C$30=料金比較表!$C$1,(HLOOKUP('2026年3月'!O$29,料金比較表!$10:$20,'2026年3月'!$A37,FALSE)),IF($C$30=料金比較表!$C$2,(HLOOKUP('2026年3月'!O$29,料金比較表!$23:$33,'2026年3月'!$A37,FALSE)),IF($C$30=料金比較表!$C$3,(HLOOKUP('2026年3月'!O$29,料金比較表!$36:$46,'2026年3月'!$A37,FALSE)),IF($C$30=料金比較表!$C$4,(HLOOKUP('2026年3月'!O$29,料金比較表!$48:$60,'2026年3月'!$A37,FALSE)),IF($C$30=料金比較表!$C$5,(HLOOKUP('2026年3月'!O$29,料金比較表!$61:$71,'2026年3月'!$A37,FALSE)),IF($C$30=料金比較表!$C$6,(HLOOKUP('2026年3月'!O$29,料金比較表!$74:$84,'2026年3月'!$A37,FALSE))))))))</f>
        <v/>
      </c>
      <c r="P37" s="66" t="str">
        <f ca="1">IF($C$30=料金比較表!$C$1,(HLOOKUP('2026年3月'!P$29,料金比較表!$10:$20,'2026年3月'!$A37,FALSE)),IF($C$30=料金比較表!$C$2,(HLOOKUP('2026年3月'!P$29,料金比較表!$23:$33,'2026年3月'!$A37,FALSE)),IF($C$30=料金比較表!$C$3,(HLOOKUP('2026年3月'!P$29,料金比較表!$36:$46,'2026年3月'!$A37,FALSE)),IF($C$30=料金比較表!$C$4,(HLOOKUP('2026年3月'!P$29,料金比較表!$48:$60,'2026年3月'!$A37,FALSE)),IF($C$30=料金比較表!$C$5,(HLOOKUP('2026年3月'!P$29,料金比較表!$61:$71,'2026年3月'!$A37,FALSE)),IF($C$30=料金比較表!$C$6,(HLOOKUP('2026年3月'!P$29,料金比較表!$74:$84,'2026年3月'!$A37,FALSE))))))))</f>
        <v/>
      </c>
      <c r="Q37" s="66" t="str">
        <f ca="1">IF($C$30=料金比較表!$C$1,(HLOOKUP('2026年3月'!Q$29,料金比較表!$10:$20,'2026年3月'!$A37,FALSE)),IF($C$30=料金比較表!$C$2,(HLOOKUP('2026年3月'!Q$29,料金比較表!$23:$33,'2026年3月'!$A37,FALSE)),IF($C$30=料金比較表!$C$3,(HLOOKUP('2026年3月'!Q$29,料金比較表!$36:$46,'2026年3月'!$A37,FALSE)),IF($C$30=料金比較表!$C$4,(HLOOKUP('2026年3月'!Q$29,料金比較表!$48:$60,'2026年3月'!$A37,FALSE)),IF($C$30=料金比較表!$C$5,(HLOOKUP('2026年3月'!Q$29,料金比較表!$61:$71,'2026年3月'!$A37,FALSE)),IF($C$30=料金比較表!$C$6,(HLOOKUP('2026年3月'!Q$29,料金比較表!$74:$84,'2026年3月'!$A37,FALSE))))))))</f>
        <v/>
      </c>
      <c r="R37" s="66" t="str">
        <f ca="1">IF($C$30=料金比較表!$C$1,(HLOOKUP('2026年3月'!R$29,料金比較表!$10:$20,'2026年3月'!$A37,FALSE)),IF($C$30=料金比較表!$C$2,(HLOOKUP('2026年3月'!R$29,料金比較表!$23:$33,'2026年3月'!$A37,FALSE)),IF($C$30=料金比較表!$C$3,(HLOOKUP('2026年3月'!R$29,料金比較表!$36:$46,'2026年3月'!$A37,FALSE)),IF($C$30=料金比較表!$C$4,(HLOOKUP('2026年3月'!R$29,料金比較表!$48:$60,'2026年3月'!$A37,FALSE)),IF($C$30=料金比較表!$C$5,(HLOOKUP('2026年3月'!R$29,料金比較表!$61:$71,'2026年3月'!$A37,FALSE)),IF($C$30=料金比較表!$C$6,(HLOOKUP('2026年3月'!R$29,料金比較表!$74:$84,'2026年3月'!$A37,FALSE))))))))</f>
        <v/>
      </c>
      <c r="S37" s="66" t="str">
        <f ca="1">IF($C$30=料金比較表!$C$1,(HLOOKUP('2026年3月'!S$29,料金比較表!$10:$20,'2026年3月'!$A37,FALSE)),IF($C$30=料金比較表!$C$2,(HLOOKUP('2026年3月'!S$29,料金比較表!$23:$33,'2026年3月'!$A37,FALSE)),IF($C$30=料金比較表!$C$3,(HLOOKUP('2026年3月'!S$29,料金比較表!$36:$46,'2026年3月'!$A37,FALSE)),IF($C$30=料金比較表!$C$4,(HLOOKUP('2026年3月'!S$29,料金比較表!$48:$60,'2026年3月'!$A37,FALSE)),IF($C$30=料金比較表!$C$5,(HLOOKUP('2026年3月'!S$29,料金比較表!$61:$71,'2026年3月'!$A37,FALSE)),IF($C$30=料金比較表!$C$6,(HLOOKUP('2026年3月'!S$29,料金比較表!$74:$84,'2026年3月'!$A37,FALSE))))))))</f>
        <v/>
      </c>
      <c r="T37" s="66" t="str">
        <f ca="1">IF($C$30=料金比較表!$C$1,(HLOOKUP('2026年3月'!T$29,料金比較表!$10:$20,'2026年3月'!$A37,FALSE)),IF($C$30=料金比較表!$C$2,(HLOOKUP('2026年3月'!T$29,料金比較表!$23:$33,'2026年3月'!$A37,FALSE)),IF($C$30=料金比較表!$C$3,(HLOOKUP('2026年3月'!T$29,料金比較表!$36:$46,'2026年3月'!$A37,FALSE)),IF($C$30=料金比較表!$C$4,(HLOOKUP('2026年3月'!T$29,料金比較表!$48:$60,'2026年3月'!$A37,FALSE)),IF($C$30=料金比較表!$C$5,(HLOOKUP('2026年3月'!T$29,料金比較表!$61:$71,'2026年3月'!$A37,FALSE)),IF($C$30=料金比較表!$C$6,(HLOOKUP('2026年3月'!T$29,料金比較表!$74:$84,'2026年3月'!$A37,FALSE))))))))</f>
        <v/>
      </c>
      <c r="U37" s="66" t="str">
        <f ca="1">IF($C$30=料金比較表!$C$1,(HLOOKUP('2026年3月'!U$29,料金比較表!$10:$20,'2026年3月'!$A37,FALSE)),IF($C$30=料金比較表!$C$2,(HLOOKUP('2026年3月'!U$29,料金比較表!$23:$33,'2026年3月'!$A37,FALSE)),IF($C$30=料金比較表!$C$3,(HLOOKUP('2026年3月'!U$29,料金比較表!$36:$46,'2026年3月'!$A37,FALSE)),IF($C$30=料金比較表!$C$4,(HLOOKUP('2026年3月'!U$29,料金比較表!$48:$60,'2026年3月'!$A37,FALSE)),IF($C$30=料金比較表!$C$5,(HLOOKUP('2026年3月'!U$29,料金比較表!$61:$71,'2026年3月'!$A37,FALSE)),IF($C$30=料金比較表!$C$6,(HLOOKUP('2026年3月'!U$29,料金比較表!$74:$84,'2026年3月'!$A37,FALSE))))))))</f>
        <v/>
      </c>
      <c r="V37" s="66" t="str">
        <f ca="1">IF($C$30=料金比較表!$C$1,(HLOOKUP('2026年3月'!V$29,料金比較表!$10:$20,'2026年3月'!$A37,FALSE)),IF($C$30=料金比較表!$C$2,(HLOOKUP('2026年3月'!V$29,料金比較表!$23:$33,'2026年3月'!$A37,FALSE)),IF($C$30=料金比較表!$C$3,(HLOOKUP('2026年3月'!V$29,料金比較表!$36:$46,'2026年3月'!$A37,FALSE)),IF($C$30=料金比較表!$C$4,(HLOOKUP('2026年3月'!V$29,料金比較表!$48:$60,'2026年3月'!$A37,FALSE)),IF($C$30=料金比較表!$C$5,(HLOOKUP('2026年3月'!V$29,料金比較表!$61:$71,'2026年3月'!$A37,FALSE)),IF($C$30=料金比較表!$C$6,(HLOOKUP('2026年3月'!V$29,料金比較表!$74:$84,'2026年3月'!$A37,FALSE))))))))</f>
        <v/>
      </c>
      <c r="W37" s="66" t="str">
        <f ca="1">IF($C$30=料金比較表!$C$1,(HLOOKUP('2026年3月'!W$29,料金比較表!$10:$20,'2026年3月'!$A37,FALSE)),IF($C$30=料金比較表!$C$2,(HLOOKUP('2026年3月'!W$29,料金比較表!$23:$33,'2026年3月'!$A37,FALSE)),IF($C$30=料金比較表!$C$3,(HLOOKUP('2026年3月'!W$29,料金比較表!$36:$46,'2026年3月'!$A37,FALSE)),IF($C$30=料金比較表!$C$4,(HLOOKUP('2026年3月'!W$29,料金比較表!$48:$60,'2026年3月'!$A37,FALSE)),IF($C$30=料金比較表!$C$5,(HLOOKUP('2026年3月'!W$29,料金比較表!$61:$71,'2026年3月'!$A37,FALSE)),IF($C$30=料金比較表!$C$6,(HLOOKUP('2026年3月'!W$29,料金比較表!$74:$84,'2026年3月'!$A37,FALSE))))))))</f>
        <v/>
      </c>
      <c r="X37" s="66" t="str">
        <f ca="1">IF($C$30=料金比較表!$C$1,(HLOOKUP('2026年3月'!X$29,料金比較表!$10:$20,'2026年3月'!$A37,FALSE)),IF($C$30=料金比較表!$C$2,(HLOOKUP('2026年3月'!X$29,料金比較表!$23:$33,'2026年3月'!$A37,FALSE)),IF($C$30=料金比較表!$C$3,(HLOOKUP('2026年3月'!X$29,料金比較表!$36:$46,'2026年3月'!$A37,FALSE)),IF($C$30=料金比較表!$C$4,(HLOOKUP('2026年3月'!X$29,料金比較表!$48:$60,'2026年3月'!$A37,FALSE)),IF($C$30=料金比較表!$C$5,(HLOOKUP('2026年3月'!X$29,料金比較表!$61:$71,'2026年3月'!$A37,FALSE)),IF($C$30=料金比較表!$C$6,(HLOOKUP('2026年3月'!X$29,料金比較表!$74:$84,'2026年3月'!$A37,FALSE))))))))</f>
        <v/>
      </c>
      <c r="Y37" s="66" t="str">
        <f ca="1">IF($C$30=料金比較表!$C$1,(HLOOKUP('2026年3月'!Y$29,料金比較表!$10:$20,'2026年3月'!$A37,FALSE)),IF($C$30=料金比較表!$C$2,(HLOOKUP('2026年3月'!Y$29,料金比較表!$23:$33,'2026年3月'!$A37,FALSE)),IF($C$30=料金比較表!$C$3,(HLOOKUP('2026年3月'!Y$29,料金比較表!$36:$46,'2026年3月'!$A37,FALSE)),IF($C$30=料金比較表!$C$4,(HLOOKUP('2026年3月'!Y$29,料金比較表!$48:$60,'2026年3月'!$A37,FALSE)),IF($C$30=料金比較表!$C$5,(HLOOKUP('2026年3月'!Y$29,料金比較表!$61:$71,'2026年3月'!$A37,FALSE)),IF($C$30=料金比較表!$C$6,(HLOOKUP('2026年3月'!Y$29,料金比較表!$74:$84,'2026年3月'!$A37,FALSE))))))))</f>
        <v/>
      </c>
      <c r="Z37" s="66" t="str">
        <f ca="1">IF($C$30=料金比較表!$C$1,(HLOOKUP('2026年3月'!Z$29,料金比較表!$10:$20,'2026年3月'!$A37,FALSE)),IF($C$30=料金比較表!$C$2,(HLOOKUP('2026年3月'!Z$29,料金比較表!$23:$33,'2026年3月'!$A37,FALSE)),IF($C$30=料金比較表!$C$3,(HLOOKUP('2026年3月'!Z$29,料金比較表!$36:$46,'2026年3月'!$A37,FALSE)),IF($C$30=料金比較表!$C$4,(HLOOKUP('2026年3月'!Z$29,料金比較表!$48:$60,'2026年3月'!$A37,FALSE)),IF($C$30=料金比較表!$C$5,(HLOOKUP('2026年3月'!Z$29,料金比較表!$61:$71,'2026年3月'!$A37,FALSE)),IF($C$30=料金比較表!$C$6,(HLOOKUP('2026年3月'!Z$29,料金比較表!$74:$84,'2026年3月'!$A37,FALSE))))))))</f>
        <v/>
      </c>
      <c r="AA37" s="66" t="str">
        <f ca="1">IF($C$30=料金比較表!$C$1,(HLOOKUP('2026年3月'!AA$29,料金比較表!$10:$20,'2026年3月'!$A37,FALSE)),IF($C$30=料金比較表!$C$2,(HLOOKUP('2026年3月'!AA$29,料金比較表!$23:$33,'2026年3月'!$A37,FALSE)),IF($C$30=料金比較表!$C$3,(HLOOKUP('2026年3月'!AA$29,料金比較表!$36:$46,'2026年3月'!$A37,FALSE)),IF($C$30=料金比較表!$C$4,(HLOOKUP('2026年3月'!AA$29,料金比較表!$48:$60,'2026年3月'!$A37,FALSE)),IF($C$30=料金比較表!$C$5,(HLOOKUP('2026年3月'!AA$29,料金比較表!$61:$71,'2026年3月'!$A37,FALSE)),IF($C$30=料金比較表!$C$6,(HLOOKUP('2026年3月'!AA$29,料金比較表!$74:$84,'2026年3月'!$A37,FALSE))))))))</f>
        <v/>
      </c>
      <c r="AB37" s="66" t="str">
        <f ca="1">IF($C$30=料金比較表!$C$1,(HLOOKUP('2026年3月'!AB$29,料金比較表!$10:$20,'2026年3月'!$A37,FALSE)),IF($C$30=料金比較表!$C$2,(HLOOKUP('2026年3月'!AB$29,料金比較表!$23:$33,'2026年3月'!$A37,FALSE)),IF($C$30=料金比較表!$C$3,(HLOOKUP('2026年3月'!AB$29,料金比較表!$36:$46,'2026年3月'!$A37,FALSE)),IF($C$30=料金比較表!$C$4,(HLOOKUP('2026年3月'!AB$29,料金比較表!$48:$60,'2026年3月'!$A37,FALSE)),IF($C$30=料金比較表!$C$5,(HLOOKUP('2026年3月'!AB$29,料金比較表!$61:$71,'2026年3月'!$A37,FALSE)),IF($C$30=料金比較表!$C$6,(HLOOKUP('2026年3月'!AB$29,料金比較表!$74:$84,'2026年3月'!$A37,FALSE))))))))</f>
        <v/>
      </c>
      <c r="AC37" s="66" t="str">
        <f ca="1">IF($C$30=料金比較表!$C$1,(HLOOKUP('2026年3月'!AC$29,料金比較表!$10:$20,'2026年3月'!$A37,FALSE)),IF($C$30=料金比較表!$C$2,(HLOOKUP('2026年3月'!AC$29,料金比較表!$23:$33,'2026年3月'!$A37,FALSE)),IF($C$30=料金比較表!$C$3,(HLOOKUP('2026年3月'!AC$29,料金比較表!$36:$46,'2026年3月'!$A37,FALSE)),IF($C$30=料金比較表!$C$4,(HLOOKUP('2026年3月'!AC$29,料金比較表!$48:$60,'2026年3月'!$A37,FALSE)),IF($C$30=料金比較表!$C$5,(HLOOKUP('2026年3月'!AC$29,料金比較表!$61:$71,'2026年3月'!$A37,FALSE)),IF($C$30=料金比較表!$C$6,(HLOOKUP('2026年3月'!AC$29,料金比較表!$74:$84,'2026年3月'!$A37,FALSE))))))))</f>
        <v/>
      </c>
      <c r="AD37" s="66" t="str">
        <f ca="1">IF($C$30=料金比較表!$C$1,(HLOOKUP('2026年3月'!AD$29,料金比較表!$10:$20,'2026年3月'!$A37,FALSE)),IF($C$30=料金比較表!$C$2,(HLOOKUP('2026年3月'!AD$29,料金比較表!$23:$33,'2026年3月'!$A37,FALSE)),IF($C$30=料金比較表!$C$3,(HLOOKUP('2026年3月'!AD$29,料金比較表!$36:$46,'2026年3月'!$A37,FALSE)),IF($C$30=料金比較表!$C$4,(HLOOKUP('2026年3月'!AD$29,料金比較表!$48:$60,'2026年3月'!$A37,FALSE)),IF($C$30=料金比較表!$C$5,(HLOOKUP('2026年3月'!AD$29,料金比較表!$61:$71,'2026年3月'!$A37,FALSE)),IF($C$30=料金比較表!$C$6,(HLOOKUP('2026年3月'!AD$29,料金比較表!$74:$84,'2026年3月'!$A37,FALSE))))))))</f>
        <v/>
      </c>
      <c r="AE37" s="66" t="str">
        <f ca="1">IF($C$30=料金比較表!$C$1,(HLOOKUP('2026年3月'!AE$29,料金比較表!$10:$20,'2026年3月'!$A37,FALSE)),IF($C$30=料金比較表!$C$2,(HLOOKUP('2026年3月'!AE$29,料金比較表!$23:$33,'2026年3月'!$A37,FALSE)),IF($C$30=料金比較表!$C$3,(HLOOKUP('2026年3月'!AE$29,料金比較表!$36:$46,'2026年3月'!$A37,FALSE)),IF($C$30=料金比較表!$C$4,(HLOOKUP('2026年3月'!AE$29,料金比較表!$48:$60,'2026年3月'!$A37,FALSE)),IF($C$30=料金比較表!$C$5,(HLOOKUP('2026年3月'!AE$29,料金比較表!$61:$71,'2026年3月'!$A37,FALSE)),IF($C$30=料金比較表!$C$6,(HLOOKUP('2026年3月'!AE$29,料金比較表!$74:$84,'2026年3月'!$A37,FALSE))))))))</f>
        <v/>
      </c>
      <c r="AF37" s="66" t="str">
        <f ca="1">IF($C$30=料金比較表!$C$1,(HLOOKUP('2026年3月'!AF$29,料金比較表!$10:$20,'2026年3月'!$A37,FALSE)),IF($C$30=料金比較表!$C$2,(HLOOKUP('2026年3月'!AF$29,料金比較表!$23:$33,'2026年3月'!$A37,FALSE)),IF($C$30=料金比較表!$C$3,(HLOOKUP('2026年3月'!AF$29,料金比較表!$36:$46,'2026年3月'!$A37,FALSE)),IF($C$30=料金比較表!$C$4,(HLOOKUP('2026年3月'!AF$29,料金比較表!$48:$60,'2026年3月'!$A37,FALSE)),IF($C$30=料金比較表!$C$5,(HLOOKUP('2026年3月'!AF$29,料金比較表!$61:$71,'2026年3月'!$A37,FALSE)),IF($C$30=料金比較表!$C$6,(HLOOKUP('2026年3月'!AF$29,料金比較表!$74:$84,'2026年3月'!$A37,FALSE))))))))</f>
        <v/>
      </c>
      <c r="AG37" s="66" t="str">
        <f ca="1">IF($C$30=料金比較表!$C$1,(HLOOKUP('2026年3月'!AG$29,料金比較表!$10:$20,'2026年3月'!$A37,FALSE)),IF($C$30=料金比較表!$C$2,(HLOOKUP('2026年3月'!AG$29,料金比較表!$23:$33,'2026年3月'!$A37,FALSE)),IF($C$30=料金比較表!$C$3,(HLOOKUP('2026年3月'!AG$29,料金比較表!$36:$46,'2026年3月'!$A37,FALSE)),IF($C$30=料金比較表!$C$4,(HLOOKUP('2026年3月'!AG$29,料金比較表!$48:$60,'2026年3月'!$A37,FALSE)),IF($C$30=料金比較表!$C$5,(HLOOKUP('2026年3月'!AG$29,料金比較表!$61:$71,'2026年3月'!$A37,FALSE)),IF($C$30=料金比較表!$C$6,(HLOOKUP('2026年3月'!AG$29,料金比較表!$74:$84,'2026年3月'!$A37,FALSE))))))))</f>
        <v/>
      </c>
      <c r="AH37" s="259" t="str">
        <f ca="1">IF($C$30=料金比較表!$C$1,(HLOOKUP('2026年3月'!AH$29,料金比較表!$10:$20,'2026年3月'!$A37,FALSE)),IF($C$30=料金比較表!$C$2,(HLOOKUP('2026年3月'!AH$29,料金比較表!$23:$33,'2026年3月'!$A37,FALSE)),IF($C$30=料金比較表!$C$3,(HLOOKUP('2026年3月'!AH$29,料金比較表!$36:$46,'2026年3月'!$A37,FALSE)),IF($C$30=料金比較表!$C$4,(HLOOKUP('2026年3月'!AH$29,料金比較表!$48:$60,'2026年3月'!$A37,FALSE)),IF($C$30=料金比較表!$C$5,(HLOOKUP('2026年3月'!AH$29,料金比較表!$61:$71,'2026年3月'!$A37,FALSE)),IF($C$30=料金比較表!$C$6,(HLOOKUP('2026年3月'!AH$29,料金比較表!$74:$84,'2026年3月'!$A37,FALSE))))))))</f>
        <v/>
      </c>
    </row>
    <row r="38" spans="1:35" ht="18" thickBot="1" x14ac:dyDescent="0.25">
      <c r="A38" s="4">
        <f t="shared" si="1"/>
        <v>10</v>
      </c>
      <c r="B38" s="138" t="str">
        <f>料金比較表!C19</f>
        <v>プールヴィラ　古宇利島　ｂｙ　コルディオスマートリゾート</v>
      </c>
      <c r="C38" s="246" t="s">
        <v>60</v>
      </c>
      <c r="D38" s="260" t="str">
        <f ca="1">IF($C$30=料金比較表!$C$1,(HLOOKUP('2026年3月'!D$29,料金比較表!$10:$20,'2026年3月'!$A38,FALSE)),IF($C$30=料金比較表!$C$2,(HLOOKUP('2026年3月'!D$29,料金比較表!$23:$33,'2026年3月'!$A38,FALSE)),IF($C$30=料金比較表!$C$3,(HLOOKUP('2026年3月'!D$29,料金比較表!$36:$46,'2026年3月'!$A38,FALSE)),IF($C$30=料金比較表!$C$4,(HLOOKUP('2026年3月'!D$29,料金比較表!$48:$60,'2026年3月'!$A38,FALSE)),IF($C$30=料金比較表!$C$5,(HLOOKUP('2026年3月'!D$29,料金比較表!$61:$71,'2026年3月'!$A38,FALSE)),IF($C$30=料金比較表!$C$6,(HLOOKUP('2026年3月'!D$29,料金比較表!$74:$84,'2026年3月'!$A38,FALSE))))))))</f>
        <v/>
      </c>
      <c r="E38" s="141" t="str">
        <f ca="1">IF($C$30=料金比較表!$C$1,(HLOOKUP('2026年3月'!E$29,料金比較表!$10:$20,'2026年3月'!$A38,FALSE)),IF($C$30=料金比較表!$C$2,(HLOOKUP('2026年3月'!E$29,料金比較表!$23:$33,'2026年3月'!$A38,FALSE)),IF($C$30=料金比較表!$C$3,(HLOOKUP('2026年3月'!E$29,料金比較表!$36:$46,'2026年3月'!$A38,FALSE)),IF($C$30=料金比較表!$C$4,(HLOOKUP('2026年3月'!E$29,料金比較表!$48:$60,'2026年3月'!$A38,FALSE)),IF($C$30=料金比較表!$C$5,(HLOOKUP('2026年3月'!E$29,料金比較表!$61:$71,'2026年3月'!$A38,FALSE)),IF($C$30=料金比較表!$C$6,(HLOOKUP('2026年3月'!E$29,料金比較表!$74:$84,'2026年3月'!$A38,FALSE))))))))</f>
        <v/>
      </c>
      <c r="F38" s="141" t="str">
        <f ca="1">IF($C$30=料金比較表!$C$1,(HLOOKUP('2026年3月'!F$29,料金比較表!$10:$20,'2026年3月'!$A38,FALSE)),IF($C$30=料金比較表!$C$2,(HLOOKUP('2026年3月'!F$29,料金比較表!$23:$33,'2026年3月'!$A38,FALSE)),IF($C$30=料金比較表!$C$3,(HLOOKUP('2026年3月'!F$29,料金比較表!$36:$46,'2026年3月'!$A38,FALSE)),IF($C$30=料金比較表!$C$4,(HLOOKUP('2026年3月'!F$29,料金比較表!$48:$60,'2026年3月'!$A38,FALSE)),IF($C$30=料金比較表!$C$5,(HLOOKUP('2026年3月'!F$29,料金比較表!$61:$71,'2026年3月'!$A38,FALSE)),IF($C$30=料金比較表!$C$6,(HLOOKUP('2026年3月'!F$29,料金比較表!$74:$84,'2026年3月'!$A38,FALSE))))))))</f>
        <v/>
      </c>
      <c r="G38" s="141" t="str">
        <f ca="1">IF($C$30=料金比較表!$C$1,(HLOOKUP('2026年3月'!G$29,料金比較表!$10:$20,'2026年3月'!$A38,FALSE)),IF($C$30=料金比較表!$C$2,(HLOOKUP('2026年3月'!G$29,料金比較表!$23:$33,'2026年3月'!$A38,FALSE)),IF($C$30=料金比較表!$C$3,(HLOOKUP('2026年3月'!G$29,料金比較表!$36:$46,'2026年3月'!$A38,FALSE)),IF($C$30=料金比較表!$C$4,(HLOOKUP('2026年3月'!G$29,料金比較表!$48:$60,'2026年3月'!$A38,FALSE)),IF($C$30=料金比較表!$C$5,(HLOOKUP('2026年3月'!G$29,料金比較表!$61:$71,'2026年3月'!$A38,FALSE)),IF($C$30=料金比較表!$C$6,(HLOOKUP('2026年3月'!G$29,料金比較表!$74:$84,'2026年3月'!$A38,FALSE))))))))</f>
        <v/>
      </c>
      <c r="H38" s="141" t="str">
        <f ca="1">IF($C$30=料金比較表!$C$1,(HLOOKUP('2026年3月'!H$29,料金比較表!$10:$20,'2026年3月'!$A38,FALSE)),IF($C$30=料金比較表!$C$2,(HLOOKUP('2026年3月'!H$29,料金比較表!$23:$33,'2026年3月'!$A38,FALSE)),IF($C$30=料金比較表!$C$3,(HLOOKUP('2026年3月'!H$29,料金比較表!$36:$46,'2026年3月'!$A38,FALSE)),IF($C$30=料金比較表!$C$4,(HLOOKUP('2026年3月'!H$29,料金比較表!$48:$60,'2026年3月'!$A38,FALSE)),IF($C$30=料金比較表!$C$5,(HLOOKUP('2026年3月'!H$29,料金比較表!$61:$71,'2026年3月'!$A38,FALSE)),IF($C$30=料金比較表!$C$6,(HLOOKUP('2026年3月'!H$29,料金比較表!$74:$84,'2026年3月'!$A38,FALSE))))))))</f>
        <v/>
      </c>
      <c r="I38" s="141" t="str">
        <f ca="1">IF($C$30=料金比較表!$C$1,(HLOOKUP('2026年3月'!I$29,料金比較表!$10:$20,'2026年3月'!$A38,FALSE)),IF($C$30=料金比較表!$C$2,(HLOOKUP('2026年3月'!I$29,料金比較表!$23:$33,'2026年3月'!$A38,FALSE)),IF($C$30=料金比較表!$C$3,(HLOOKUP('2026年3月'!I$29,料金比較表!$36:$46,'2026年3月'!$A38,FALSE)),IF($C$30=料金比較表!$C$4,(HLOOKUP('2026年3月'!I$29,料金比較表!$48:$60,'2026年3月'!$A38,FALSE)),IF($C$30=料金比較表!$C$5,(HLOOKUP('2026年3月'!I$29,料金比較表!$61:$71,'2026年3月'!$A38,FALSE)),IF($C$30=料金比較表!$C$6,(HLOOKUP('2026年3月'!I$29,料金比較表!$74:$84,'2026年3月'!$A38,FALSE))))))))</f>
        <v/>
      </c>
      <c r="J38" s="141" t="str">
        <f ca="1">IF($C$30=料金比較表!$C$1,(HLOOKUP('2026年3月'!J$29,料金比較表!$10:$20,'2026年3月'!$A38,FALSE)),IF($C$30=料金比較表!$C$2,(HLOOKUP('2026年3月'!J$29,料金比較表!$23:$33,'2026年3月'!$A38,FALSE)),IF($C$30=料金比較表!$C$3,(HLOOKUP('2026年3月'!J$29,料金比較表!$36:$46,'2026年3月'!$A38,FALSE)),IF($C$30=料金比較表!$C$4,(HLOOKUP('2026年3月'!J$29,料金比較表!$48:$60,'2026年3月'!$A38,FALSE)),IF($C$30=料金比較表!$C$5,(HLOOKUP('2026年3月'!J$29,料金比較表!$61:$71,'2026年3月'!$A38,FALSE)),IF($C$30=料金比較表!$C$6,(HLOOKUP('2026年3月'!J$29,料金比較表!$74:$84,'2026年3月'!$A38,FALSE))))))))</f>
        <v/>
      </c>
      <c r="K38" s="141" t="str">
        <f ca="1">IF($C$30=料金比較表!$C$1,(HLOOKUP('2026年3月'!K$29,料金比較表!$10:$20,'2026年3月'!$A38,FALSE)),IF($C$30=料金比較表!$C$2,(HLOOKUP('2026年3月'!K$29,料金比較表!$23:$33,'2026年3月'!$A38,FALSE)),IF($C$30=料金比較表!$C$3,(HLOOKUP('2026年3月'!K$29,料金比較表!$36:$46,'2026年3月'!$A38,FALSE)),IF($C$30=料金比較表!$C$4,(HLOOKUP('2026年3月'!K$29,料金比較表!$48:$60,'2026年3月'!$A38,FALSE)),IF($C$30=料金比較表!$C$5,(HLOOKUP('2026年3月'!K$29,料金比較表!$61:$71,'2026年3月'!$A38,FALSE)),IF($C$30=料金比較表!$C$6,(HLOOKUP('2026年3月'!K$29,料金比較表!$74:$84,'2026年3月'!$A38,FALSE))))))))</f>
        <v/>
      </c>
      <c r="L38" s="141" t="str">
        <f ca="1">IF($C$30=料金比較表!$C$1,(HLOOKUP('2026年3月'!L$29,料金比較表!$10:$20,'2026年3月'!$A38,FALSE)),IF($C$30=料金比較表!$C$2,(HLOOKUP('2026年3月'!L$29,料金比較表!$23:$33,'2026年3月'!$A38,FALSE)),IF($C$30=料金比較表!$C$3,(HLOOKUP('2026年3月'!L$29,料金比較表!$36:$46,'2026年3月'!$A38,FALSE)),IF($C$30=料金比較表!$C$4,(HLOOKUP('2026年3月'!L$29,料金比較表!$48:$60,'2026年3月'!$A38,FALSE)),IF($C$30=料金比較表!$C$5,(HLOOKUP('2026年3月'!L$29,料金比較表!$61:$71,'2026年3月'!$A38,FALSE)),IF($C$30=料金比較表!$C$6,(HLOOKUP('2026年3月'!L$29,料金比較表!$74:$84,'2026年3月'!$A38,FALSE))))))))</f>
        <v/>
      </c>
      <c r="M38" s="141" t="str">
        <f ca="1">IF($C$30=料金比較表!$C$1,(HLOOKUP('2026年3月'!M$29,料金比較表!$10:$20,'2026年3月'!$A38,FALSE)),IF($C$30=料金比較表!$C$2,(HLOOKUP('2026年3月'!M$29,料金比較表!$23:$33,'2026年3月'!$A38,FALSE)),IF($C$30=料金比較表!$C$3,(HLOOKUP('2026年3月'!M$29,料金比較表!$36:$46,'2026年3月'!$A38,FALSE)),IF($C$30=料金比較表!$C$4,(HLOOKUP('2026年3月'!M$29,料金比較表!$48:$60,'2026年3月'!$A38,FALSE)),IF($C$30=料金比較表!$C$5,(HLOOKUP('2026年3月'!M$29,料金比較表!$61:$71,'2026年3月'!$A38,FALSE)),IF($C$30=料金比較表!$C$6,(HLOOKUP('2026年3月'!M$29,料金比較表!$74:$84,'2026年3月'!$A38,FALSE))))))))</f>
        <v/>
      </c>
      <c r="N38" s="141" t="str">
        <f ca="1">IF($C$30=料金比較表!$C$1,(HLOOKUP('2026年3月'!N$29,料金比較表!$10:$20,'2026年3月'!$A38,FALSE)),IF($C$30=料金比較表!$C$2,(HLOOKUP('2026年3月'!N$29,料金比較表!$23:$33,'2026年3月'!$A38,FALSE)),IF($C$30=料金比較表!$C$3,(HLOOKUP('2026年3月'!N$29,料金比較表!$36:$46,'2026年3月'!$A38,FALSE)),IF($C$30=料金比較表!$C$4,(HLOOKUP('2026年3月'!N$29,料金比較表!$48:$60,'2026年3月'!$A38,FALSE)),IF($C$30=料金比較表!$C$5,(HLOOKUP('2026年3月'!N$29,料金比較表!$61:$71,'2026年3月'!$A38,FALSE)),IF($C$30=料金比較表!$C$6,(HLOOKUP('2026年3月'!N$29,料金比較表!$74:$84,'2026年3月'!$A38,FALSE))))))))</f>
        <v/>
      </c>
      <c r="O38" s="141" t="str">
        <f ca="1">IF($C$30=料金比較表!$C$1,(HLOOKUP('2026年3月'!O$29,料金比較表!$10:$20,'2026年3月'!$A38,FALSE)),IF($C$30=料金比較表!$C$2,(HLOOKUP('2026年3月'!O$29,料金比較表!$23:$33,'2026年3月'!$A38,FALSE)),IF($C$30=料金比較表!$C$3,(HLOOKUP('2026年3月'!O$29,料金比較表!$36:$46,'2026年3月'!$A38,FALSE)),IF($C$30=料金比較表!$C$4,(HLOOKUP('2026年3月'!O$29,料金比較表!$48:$60,'2026年3月'!$A38,FALSE)),IF($C$30=料金比較表!$C$5,(HLOOKUP('2026年3月'!O$29,料金比較表!$61:$71,'2026年3月'!$A38,FALSE)),IF($C$30=料金比較表!$C$6,(HLOOKUP('2026年3月'!O$29,料金比較表!$74:$84,'2026年3月'!$A38,FALSE))))))))</f>
        <v/>
      </c>
      <c r="P38" s="141" t="str">
        <f ca="1">IF($C$30=料金比較表!$C$1,(HLOOKUP('2026年3月'!P$29,料金比較表!$10:$20,'2026年3月'!$A38,FALSE)),IF($C$30=料金比較表!$C$2,(HLOOKUP('2026年3月'!P$29,料金比較表!$23:$33,'2026年3月'!$A38,FALSE)),IF($C$30=料金比較表!$C$3,(HLOOKUP('2026年3月'!P$29,料金比較表!$36:$46,'2026年3月'!$A38,FALSE)),IF($C$30=料金比較表!$C$4,(HLOOKUP('2026年3月'!P$29,料金比較表!$48:$60,'2026年3月'!$A38,FALSE)),IF($C$30=料金比較表!$C$5,(HLOOKUP('2026年3月'!P$29,料金比較表!$61:$71,'2026年3月'!$A38,FALSE)),IF($C$30=料金比較表!$C$6,(HLOOKUP('2026年3月'!P$29,料金比較表!$74:$84,'2026年3月'!$A38,FALSE))))))))</f>
        <v/>
      </c>
      <c r="Q38" s="141" t="str">
        <f ca="1">IF($C$30=料金比較表!$C$1,(HLOOKUP('2026年3月'!Q$29,料金比較表!$10:$20,'2026年3月'!$A38,FALSE)),IF($C$30=料金比較表!$C$2,(HLOOKUP('2026年3月'!Q$29,料金比較表!$23:$33,'2026年3月'!$A38,FALSE)),IF($C$30=料金比較表!$C$3,(HLOOKUP('2026年3月'!Q$29,料金比較表!$36:$46,'2026年3月'!$A38,FALSE)),IF($C$30=料金比較表!$C$4,(HLOOKUP('2026年3月'!Q$29,料金比較表!$48:$60,'2026年3月'!$A38,FALSE)),IF($C$30=料金比較表!$C$5,(HLOOKUP('2026年3月'!Q$29,料金比較表!$61:$71,'2026年3月'!$A38,FALSE)),IF($C$30=料金比較表!$C$6,(HLOOKUP('2026年3月'!Q$29,料金比較表!$74:$84,'2026年3月'!$A38,FALSE))))))))</f>
        <v/>
      </c>
      <c r="R38" s="141" t="str">
        <f ca="1">IF($C$30=料金比較表!$C$1,(HLOOKUP('2026年3月'!R$29,料金比較表!$10:$20,'2026年3月'!$A38,FALSE)),IF($C$30=料金比較表!$C$2,(HLOOKUP('2026年3月'!R$29,料金比較表!$23:$33,'2026年3月'!$A38,FALSE)),IF($C$30=料金比較表!$C$3,(HLOOKUP('2026年3月'!R$29,料金比較表!$36:$46,'2026年3月'!$A38,FALSE)),IF($C$30=料金比較表!$C$4,(HLOOKUP('2026年3月'!R$29,料金比較表!$48:$60,'2026年3月'!$A38,FALSE)),IF($C$30=料金比較表!$C$5,(HLOOKUP('2026年3月'!R$29,料金比較表!$61:$71,'2026年3月'!$A38,FALSE)),IF($C$30=料金比較表!$C$6,(HLOOKUP('2026年3月'!R$29,料金比較表!$74:$84,'2026年3月'!$A38,FALSE))))))))</f>
        <v/>
      </c>
      <c r="S38" s="141" t="str">
        <f ca="1">IF($C$30=料金比較表!$C$1,(HLOOKUP('2026年3月'!S$29,料金比較表!$10:$20,'2026年3月'!$A38,FALSE)),IF($C$30=料金比較表!$C$2,(HLOOKUP('2026年3月'!S$29,料金比較表!$23:$33,'2026年3月'!$A38,FALSE)),IF($C$30=料金比較表!$C$3,(HLOOKUP('2026年3月'!S$29,料金比較表!$36:$46,'2026年3月'!$A38,FALSE)),IF($C$30=料金比較表!$C$4,(HLOOKUP('2026年3月'!S$29,料金比較表!$48:$60,'2026年3月'!$A38,FALSE)),IF($C$30=料金比較表!$C$5,(HLOOKUP('2026年3月'!S$29,料金比較表!$61:$71,'2026年3月'!$A38,FALSE)),IF($C$30=料金比較表!$C$6,(HLOOKUP('2026年3月'!S$29,料金比較表!$74:$84,'2026年3月'!$A38,FALSE))))))))</f>
        <v/>
      </c>
      <c r="T38" s="141" t="str">
        <f ca="1">IF($C$30=料金比較表!$C$1,(HLOOKUP('2026年3月'!T$29,料金比較表!$10:$20,'2026年3月'!$A38,FALSE)),IF($C$30=料金比較表!$C$2,(HLOOKUP('2026年3月'!T$29,料金比較表!$23:$33,'2026年3月'!$A38,FALSE)),IF($C$30=料金比較表!$C$3,(HLOOKUP('2026年3月'!T$29,料金比較表!$36:$46,'2026年3月'!$A38,FALSE)),IF($C$30=料金比較表!$C$4,(HLOOKUP('2026年3月'!T$29,料金比較表!$48:$60,'2026年3月'!$A38,FALSE)),IF($C$30=料金比較表!$C$5,(HLOOKUP('2026年3月'!T$29,料金比較表!$61:$71,'2026年3月'!$A38,FALSE)),IF($C$30=料金比較表!$C$6,(HLOOKUP('2026年3月'!T$29,料金比較表!$74:$84,'2026年3月'!$A38,FALSE))))))))</f>
        <v/>
      </c>
      <c r="U38" s="141" t="str">
        <f ca="1">IF($C$30=料金比較表!$C$1,(HLOOKUP('2026年3月'!U$29,料金比較表!$10:$20,'2026年3月'!$A38,FALSE)),IF($C$30=料金比較表!$C$2,(HLOOKUP('2026年3月'!U$29,料金比較表!$23:$33,'2026年3月'!$A38,FALSE)),IF($C$30=料金比較表!$C$3,(HLOOKUP('2026年3月'!U$29,料金比較表!$36:$46,'2026年3月'!$A38,FALSE)),IF($C$30=料金比較表!$C$4,(HLOOKUP('2026年3月'!U$29,料金比較表!$48:$60,'2026年3月'!$A38,FALSE)),IF($C$30=料金比較表!$C$5,(HLOOKUP('2026年3月'!U$29,料金比較表!$61:$71,'2026年3月'!$A38,FALSE)),IF($C$30=料金比較表!$C$6,(HLOOKUP('2026年3月'!U$29,料金比較表!$74:$84,'2026年3月'!$A38,FALSE))))))))</f>
        <v/>
      </c>
      <c r="V38" s="141" t="str">
        <f ca="1">IF($C$30=料金比較表!$C$1,(HLOOKUP('2026年3月'!V$29,料金比較表!$10:$20,'2026年3月'!$A38,FALSE)),IF($C$30=料金比較表!$C$2,(HLOOKUP('2026年3月'!V$29,料金比較表!$23:$33,'2026年3月'!$A38,FALSE)),IF($C$30=料金比較表!$C$3,(HLOOKUP('2026年3月'!V$29,料金比較表!$36:$46,'2026年3月'!$A38,FALSE)),IF($C$30=料金比較表!$C$4,(HLOOKUP('2026年3月'!V$29,料金比較表!$48:$60,'2026年3月'!$A38,FALSE)),IF($C$30=料金比較表!$C$5,(HLOOKUP('2026年3月'!V$29,料金比較表!$61:$71,'2026年3月'!$A38,FALSE)),IF($C$30=料金比較表!$C$6,(HLOOKUP('2026年3月'!V$29,料金比較表!$74:$84,'2026年3月'!$A38,FALSE))))))))</f>
        <v/>
      </c>
      <c r="W38" s="141" t="str">
        <f ca="1">IF($C$30=料金比較表!$C$1,(HLOOKUP('2026年3月'!W$29,料金比較表!$10:$20,'2026年3月'!$A38,FALSE)),IF($C$30=料金比較表!$C$2,(HLOOKUP('2026年3月'!W$29,料金比較表!$23:$33,'2026年3月'!$A38,FALSE)),IF($C$30=料金比較表!$C$3,(HLOOKUP('2026年3月'!W$29,料金比較表!$36:$46,'2026年3月'!$A38,FALSE)),IF($C$30=料金比較表!$C$4,(HLOOKUP('2026年3月'!W$29,料金比較表!$48:$60,'2026年3月'!$A38,FALSE)),IF($C$30=料金比較表!$C$5,(HLOOKUP('2026年3月'!W$29,料金比較表!$61:$71,'2026年3月'!$A38,FALSE)),IF($C$30=料金比較表!$C$6,(HLOOKUP('2026年3月'!W$29,料金比較表!$74:$84,'2026年3月'!$A38,FALSE))))))))</f>
        <v/>
      </c>
      <c r="X38" s="141" t="str">
        <f ca="1">IF($C$30=料金比較表!$C$1,(HLOOKUP('2026年3月'!X$29,料金比較表!$10:$20,'2026年3月'!$A38,FALSE)),IF($C$30=料金比較表!$C$2,(HLOOKUP('2026年3月'!X$29,料金比較表!$23:$33,'2026年3月'!$A38,FALSE)),IF($C$30=料金比較表!$C$3,(HLOOKUP('2026年3月'!X$29,料金比較表!$36:$46,'2026年3月'!$A38,FALSE)),IF($C$30=料金比較表!$C$4,(HLOOKUP('2026年3月'!X$29,料金比較表!$48:$60,'2026年3月'!$A38,FALSE)),IF($C$30=料金比較表!$C$5,(HLOOKUP('2026年3月'!X$29,料金比較表!$61:$71,'2026年3月'!$A38,FALSE)),IF($C$30=料金比較表!$C$6,(HLOOKUP('2026年3月'!X$29,料金比較表!$74:$84,'2026年3月'!$A38,FALSE))))))))</f>
        <v/>
      </c>
      <c r="Y38" s="141" t="str">
        <f ca="1">IF($C$30=料金比較表!$C$1,(HLOOKUP('2026年3月'!Y$29,料金比較表!$10:$20,'2026年3月'!$A38,FALSE)),IF($C$30=料金比較表!$C$2,(HLOOKUP('2026年3月'!Y$29,料金比較表!$23:$33,'2026年3月'!$A38,FALSE)),IF($C$30=料金比較表!$C$3,(HLOOKUP('2026年3月'!Y$29,料金比較表!$36:$46,'2026年3月'!$A38,FALSE)),IF($C$30=料金比較表!$C$4,(HLOOKUP('2026年3月'!Y$29,料金比較表!$48:$60,'2026年3月'!$A38,FALSE)),IF($C$30=料金比較表!$C$5,(HLOOKUP('2026年3月'!Y$29,料金比較表!$61:$71,'2026年3月'!$A38,FALSE)),IF($C$30=料金比較表!$C$6,(HLOOKUP('2026年3月'!Y$29,料金比較表!$74:$84,'2026年3月'!$A38,FALSE))))))))</f>
        <v/>
      </c>
      <c r="Z38" s="141" t="str">
        <f ca="1">IF($C$30=料金比較表!$C$1,(HLOOKUP('2026年3月'!Z$29,料金比較表!$10:$20,'2026年3月'!$A38,FALSE)),IF($C$30=料金比較表!$C$2,(HLOOKUP('2026年3月'!Z$29,料金比較表!$23:$33,'2026年3月'!$A38,FALSE)),IF($C$30=料金比較表!$C$3,(HLOOKUP('2026年3月'!Z$29,料金比較表!$36:$46,'2026年3月'!$A38,FALSE)),IF($C$30=料金比較表!$C$4,(HLOOKUP('2026年3月'!Z$29,料金比較表!$48:$60,'2026年3月'!$A38,FALSE)),IF($C$30=料金比較表!$C$5,(HLOOKUP('2026年3月'!Z$29,料金比較表!$61:$71,'2026年3月'!$A38,FALSE)),IF($C$30=料金比較表!$C$6,(HLOOKUP('2026年3月'!Z$29,料金比較表!$74:$84,'2026年3月'!$A38,FALSE))))))))</f>
        <v/>
      </c>
      <c r="AA38" s="141" t="str">
        <f ca="1">IF($C$30=料金比較表!$C$1,(HLOOKUP('2026年3月'!AA$29,料金比較表!$10:$20,'2026年3月'!$A38,FALSE)),IF($C$30=料金比較表!$C$2,(HLOOKUP('2026年3月'!AA$29,料金比較表!$23:$33,'2026年3月'!$A38,FALSE)),IF($C$30=料金比較表!$C$3,(HLOOKUP('2026年3月'!AA$29,料金比較表!$36:$46,'2026年3月'!$A38,FALSE)),IF($C$30=料金比較表!$C$4,(HLOOKUP('2026年3月'!AA$29,料金比較表!$48:$60,'2026年3月'!$A38,FALSE)),IF($C$30=料金比較表!$C$5,(HLOOKUP('2026年3月'!AA$29,料金比較表!$61:$71,'2026年3月'!$A38,FALSE)),IF($C$30=料金比較表!$C$6,(HLOOKUP('2026年3月'!AA$29,料金比較表!$74:$84,'2026年3月'!$A38,FALSE))))))))</f>
        <v/>
      </c>
      <c r="AB38" s="141" t="str">
        <f ca="1">IF($C$30=料金比較表!$C$1,(HLOOKUP('2026年3月'!AB$29,料金比較表!$10:$20,'2026年3月'!$A38,FALSE)),IF($C$30=料金比較表!$C$2,(HLOOKUP('2026年3月'!AB$29,料金比較表!$23:$33,'2026年3月'!$A38,FALSE)),IF($C$30=料金比較表!$C$3,(HLOOKUP('2026年3月'!AB$29,料金比較表!$36:$46,'2026年3月'!$A38,FALSE)),IF($C$30=料金比較表!$C$4,(HLOOKUP('2026年3月'!AB$29,料金比較表!$48:$60,'2026年3月'!$A38,FALSE)),IF($C$30=料金比較表!$C$5,(HLOOKUP('2026年3月'!AB$29,料金比較表!$61:$71,'2026年3月'!$A38,FALSE)),IF($C$30=料金比較表!$C$6,(HLOOKUP('2026年3月'!AB$29,料金比較表!$74:$84,'2026年3月'!$A38,FALSE))))))))</f>
        <v/>
      </c>
      <c r="AC38" s="141" t="str">
        <f ca="1">IF($C$30=料金比較表!$C$1,(HLOOKUP('2026年3月'!AC$29,料金比較表!$10:$20,'2026年3月'!$A38,FALSE)),IF($C$30=料金比較表!$C$2,(HLOOKUP('2026年3月'!AC$29,料金比較表!$23:$33,'2026年3月'!$A38,FALSE)),IF($C$30=料金比較表!$C$3,(HLOOKUP('2026年3月'!AC$29,料金比較表!$36:$46,'2026年3月'!$A38,FALSE)),IF($C$30=料金比較表!$C$4,(HLOOKUP('2026年3月'!AC$29,料金比較表!$48:$60,'2026年3月'!$A38,FALSE)),IF($C$30=料金比較表!$C$5,(HLOOKUP('2026年3月'!AC$29,料金比較表!$61:$71,'2026年3月'!$A38,FALSE)),IF($C$30=料金比較表!$C$6,(HLOOKUP('2026年3月'!AC$29,料金比較表!$74:$84,'2026年3月'!$A38,FALSE))))))))</f>
        <v/>
      </c>
      <c r="AD38" s="141" t="str">
        <f ca="1">IF($C$30=料金比較表!$C$1,(HLOOKUP('2026年3月'!AD$29,料金比較表!$10:$20,'2026年3月'!$A38,FALSE)),IF($C$30=料金比較表!$C$2,(HLOOKUP('2026年3月'!AD$29,料金比較表!$23:$33,'2026年3月'!$A38,FALSE)),IF($C$30=料金比較表!$C$3,(HLOOKUP('2026年3月'!AD$29,料金比較表!$36:$46,'2026年3月'!$A38,FALSE)),IF($C$30=料金比較表!$C$4,(HLOOKUP('2026年3月'!AD$29,料金比較表!$48:$60,'2026年3月'!$A38,FALSE)),IF($C$30=料金比較表!$C$5,(HLOOKUP('2026年3月'!AD$29,料金比較表!$61:$71,'2026年3月'!$A38,FALSE)),IF($C$30=料金比較表!$C$6,(HLOOKUP('2026年3月'!AD$29,料金比較表!$74:$84,'2026年3月'!$A38,FALSE))))))))</f>
        <v/>
      </c>
      <c r="AE38" s="141" t="str">
        <f ca="1">IF($C$30=料金比較表!$C$1,(HLOOKUP('2026年3月'!AE$29,料金比較表!$10:$20,'2026年3月'!$A38,FALSE)),IF($C$30=料金比較表!$C$2,(HLOOKUP('2026年3月'!AE$29,料金比較表!$23:$33,'2026年3月'!$A38,FALSE)),IF($C$30=料金比較表!$C$3,(HLOOKUP('2026年3月'!AE$29,料金比較表!$36:$46,'2026年3月'!$A38,FALSE)),IF($C$30=料金比較表!$C$4,(HLOOKUP('2026年3月'!AE$29,料金比較表!$48:$60,'2026年3月'!$A38,FALSE)),IF($C$30=料金比較表!$C$5,(HLOOKUP('2026年3月'!AE$29,料金比較表!$61:$71,'2026年3月'!$A38,FALSE)),IF($C$30=料金比較表!$C$6,(HLOOKUP('2026年3月'!AE$29,料金比較表!$74:$84,'2026年3月'!$A38,FALSE))))))))</f>
        <v/>
      </c>
      <c r="AF38" s="141" t="str">
        <f ca="1">IF($C$30=料金比較表!$C$1,(HLOOKUP('2026年3月'!AF$29,料金比較表!$10:$20,'2026年3月'!$A38,FALSE)),IF($C$30=料金比較表!$C$2,(HLOOKUP('2026年3月'!AF$29,料金比較表!$23:$33,'2026年3月'!$A38,FALSE)),IF($C$30=料金比較表!$C$3,(HLOOKUP('2026年3月'!AF$29,料金比較表!$36:$46,'2026年3月'!$A38,FALSE)),IF($C$30=料金比較表!$C$4,(HLOOKUP('2026年3月'!AF$29,料金比較表!$48:$60,'2026年3月'!$A38,FALSE)),IF($C$30=料金比較表!$C$5,(HLOOKUP('2026年3月'!AF$29,料金比較表!$61:$71,'2026年3月'!$A38,FALSE)),IF($C$30=料金比較表!$C$6,(HLOOKUP('2026年3月'!AF$29,料金比較表!$74:$84,'2026年3月'!$A38,FALSE))))))))</f>
        <v/>
      </c>
      <c r="AG38" s="141" t="str">
        <f ca="1">IF($C$30=料金比較表!$C$1,(HLOOKUP('2026年3月'!AG$29,料金比較表!$10:$20,'2026年3月'!$A38,FALSE)),IF($C$30=料金比較表!$C$2,(HLOOKUP('2026年3月'!AG$29,料金比較表!$23:$33,'2026年3月'!$A38,FALSE)),IF($C$30=料金比較表!$C$3,(HLOOKUP('2026年3月'!AG$29,料金比較表!$36:$46,'2026年3月'!$A38,FALSE)),IF($C$30=料金比較表!$C$4,(HLOOKUP('2026年3月'!AG$29,料金比較表!$48:$60,'2026年3月'!$A38,FALSE)),IF($C$30=料金比較表!$C$5,(HLOOKUP('2026年3月'!AG$29,料金比較表!$61:$71,'2026年3月'!$A38,FALSE)),IF($C$30=料金比較表!$C$6,(HLOOKUP('2026年3月'!AG$29,料金比較表!$74:$84,'2026年3月'!$A38,FALSE))))))))</f>
        <v/>
      </c>
      <c r="AH38" s="142" t="str">
        <f ca="1">IF($C$30=料金比較表!$C$1,(HLOOKUP('2026年3月'!AH$29,料金比較表!$10:$20,'2026年3月'!$A38,FALSE)),IF($C$30=料金比較表!$C$2,(HLOOKUP('2026年3月'!AH$29,料金比較表!$23:$33,'2026年3月'!$A38,FALSE)),IF($C$30=料金比較表!$C$3,(HLOOKUP('2026年3月'!AH$29,料金比較表!$36:$46,'2026年3月'!$A38,FALSE)),IF($C$30=料金比較表!$C$4,(HLOOKUP('2026年3月'!AH$29,料金比較表!$48:$60,'2026年3月'!$A38,FALSE)),IF($C$30=料金比較表!$C$5,(HLOOKUP('2026年3月'!AH$29,料金比較表!$61:$71,'2026年3月'!$A38,FALSE)),IF($C$30=料金比較表!$C$6,(HLOOKUP('2026年3月'!AH$29,料金比較表!$74:$84,'2026年3月'!$A38,FALSE))))))))</f>
        <v/>
      </c>
    </row>
    <row r="39" spans="1:35" ht="18.75" customHeight="1" x14ac:dyDescent="0.2">
      <c r="B39" s="320" t="str">
        <f>B38</f>
        <v>プールヴィラ　古宇利島　ｂｙ　コルディオスマートリゾート</v>
      </c>
      <c r="C39" s="247" t="str">
        <f>$B$3&amp;"(単泊)"</f>
        <v>ラグジュアリープールヴィラ(単泊)</v>
      </c>
      <c r="D39" s="261" t="s">
        <v>217</v>
      </c>
      <c r="E39" s="116" t="s">
        <v>217</v>
      </c>
      <c r="F39" s="116" t="s">
        <v>217</v>
      </c>
      <c r="G39" s="116" t="s">
        <v>217</v>
      </c>
      <c r="H39" s="116" t="s">
        <v>217</v>
      </c>
      <c r="I39" s="116" t="s">
        <v>206</v>
      </c>
      <c r="J39" s="116" t="s">
        <v>205</v>
      </c>
      <c r="K39" s="116" t="s">
        <v>15</v>
      </c>
      <c r="L39" s="116" t="s">
        <v>15</v>
      </c>
      <c r="M39" s="116" t="s">
        <v>15</v>
      </c>
      <c r="N39" s="116" t="s">
        <v>15</v>
      </c>
      <c r="O39" s="116" t="s">
        <v>15</v>
      </c>
      <c r="P39" s="116" t="s">
        <v>19</v>
      </c>
      <c r="Q39" s="116" t="s">
        <v>20</v>
      </c>
      <c r="R39" s="116" t="s">
        <v>15</v>
      </c>
      <c r="S39" s="116" t="s">
        <v>15</v>
      </c>
      <c r="T39" s="116" t="s">
        <v>15</v>
      </c>
      <c r="U39" s="116" t="s">
        <v>15</v>
      </c>
      <c r="V39" s="116" t="s">
        <v>206</v>
      </c>
      <c r="W39" s="116" t="s">
        <v>19</v>
      </c>
      <c r="X39" s="116" t="s">
        <v>20</v>
      </c>
      <c r="Y39" s="116" t="s">
        <v>15</v>
      </c>
      <c r="Z39" s="116" t="s">
        <v>15</v>
      </c>
      <c r="AA39" s="116" t="s">
        <v>15</v>
      </c>
      <c r="AB39" s="116" t="s">
        <v>15</v>
      </c>
      <c r="AC39" s="116" t="s">
        <v>15</v>
      </c>
      <c r="AD39" s="116" t="s">
        <v>19</v>
      </c>
      <c r="AE39" s="116" t="s">
        <v>20</v>
      </c>
      <c r="AF39" s="116" t="s">
        <v>66</v>
      </c>
      <c r="AG39" s="116" t="s">
        <v>66</v>
      </c>
      <c r="AH39" s="262" t="s">
        <v>66</v>
      </c>
      <c r="AI39" s="13"/>
    </row>
    <row r="40" spans="1:35" x14ac:dyDescent="0.2">
      <c r="B40" s="320"/>
      <c r="C40" s="248" t="str">
        <f>$F$1</f>
        <v>WEB割</v>
      </c>
      <c r="D40" s="263">
        <f ca="1">IFERROR(IF(D64=0,"Close",(IFERROR(HLOOKUP(D39,$D$2:$BC$3,2,FALSE),""))),"")</f>
        <v>67000</v>
      </c>
      <c r="E40" s="44">
        <f t="shared" ref="E40:AG40" ca="1" si="2">IFERROR(IF(E64=0,"Close",(IFERROR(HLOOKUP(E39,$D$2:$BC$3,2,FALSE),""))),"")</f>
        <v>67000</v>
      </c>
      <c r="F40" s="44">
        <f t="shared" ca="1" si="2"/>
        <v>67000</v>
      </c>
      <c r="G40" s="44">
        <f t="shared" ca="1" si="2"/>
        <v>67000</v>
      </c>
      <c r="H40" s="44">
        <f t="shared" ca="1" si="2"/>
        <v>67000</v>
      </c>
      <c r="I40" s="44">
        <f t="shared" ca="1" si="2"/>
        <v>76500</v>
      </c>
      <c r="J40" s="44">
        <f t="shared" ca="1" si="2"/>
        <v>80700</v>
      </c>
      <c r="K40" s="44">
        <f t="shared" ca="1" si="2"/>
        <v>67000</v>
      </c>
      <c r="L40" s="44">
        <f t="shared" ca="1" si="2"/>
        <v>67000</v>
      </c>
      <c r="M40" s="44">
        <f t="shared" ca="1" si="2"/>
        <v>67000</v>
      </c>
      <c r="N40" s="44">
        <f t="shared" ca="1" si="2"/>
        <v>67000</v>
      </c>
      <c r="O40" s="44">
        <f t="shared" ca="1" si="2"/>
        <v>67000</v>
      </c>
      <c r="P40" s="44">
        <f t="shared" ca="1" si="2"/>
        <v>76500</v>
      </c>
      <c r="Q40" s="44">
        <f t="shared" ca="1" si="2"/>
        <v>80700</v>
      </c>
      <c r="R40" s="44">
        <f t="shared" ca="1" si="2"/>
        <v>67000</v>
      </c>
      <c r="S40" s="44">
        <f t="shared" ca="1" si="2"/>
        <v>67000</v>
      </c>
      <c r="T40" s="44">
        <f t="shared" ca="1" si="2"/>
        <v>67000</v>
      </c>
      <c r="U40" s="44">
        <f t="shared" ca="1" si="2"/>
        <v>67000</v>
      </c>
      <c r="V40" s="44">
        <f t="shared" ca="1" si="2"/>
        <v>76500</v>
      </c>
      <c r="W40" s="44">
        <f t="shared" ca="1" si="2"/>
        <v>76500</v>
      </c>
      <c r="X40" s="44">
        <f t="shared" ca="1" si="2"/>
        <v>80700</v>
      </c>
      <c r="Y40" s="44">
        <f t="shared" ca="1" si="2"/>
        <v>67000</v>
      </c>
      <c r="Z40" s="44">
        <f t="shared" ca="1" si="2"/>
        <v>67000</v>
      </c>
      <c r="AA40" s="44">
        <f t="shared" ca="1" si="2"/>
        <v>67000</v>
      </c>
      <c r="AB40" s="44">
        <f t="shared" ca="1" si="2"/>
        <v>67000</v>
      </c>
      <c r="AC40" s="44">
        <f t="shared" ca="1" si="2"/>
        <v>67000</v>
      </c>
      <c r="AD40" s="44">
        <f t="shared" ca="1" si="2"/>
        <v>76500</v>
      </c>
      <c r="AE40" s="44">
        <f t="shared" ca="1" si="2"/>
        <v>80700</v>
      </c>
      <c r="AF40" s="44">
        <f t="shared" ca="1" si="2"/>
        <v>70500</v>
      </c>
      <c r="AG40" s="44">
        <f t="shared" ca="1" si="2"/>
        <v>70500</v>
      </c>
      <c r="AH40" s="109">
        <f t="shared" ref="AH40" ca="1" si="3">IFERROR(IF(AH64=0,"Close",(IFERROR(HLOOKUP(AH39,$D$2:$BC$3,2,FALSE),""))),"")</f>
        <v>70500</v>
      </c>
      <c r="AI40" s="13"/>
    </row>
    <row r="41" spans="1:35" x14ac:dyDescent="0.2">
      <c r="B41" s="320"/>
      <c r="C41" s="248" t="str">
        <f>$B$3&amp;"(連泊)"</f>
        <v>ラグジュアリープールヴィラ(連泊)</v>
      </c>
      <c r="D41" s="264" t="str">
        <f>IF(ISBLANK(D$39),"",D$39)</f>
        <v>L</v>
      </c>
      <c r="E41" s="46" t="str">
        <f t="shared" ref="E41:AE41" si="4">IF(ISBLANK(E$39),"",E$39)</f>
        <v>L</v>
      </c>
      <c r="F41" s="46" t="str">
        <f t="shared" si="4"/>
        <v>L</v>
      </c>
      <c r="G41" s="46" t="str">
        <f t="shared" si="4"/>
        <v>L</v>
      </c>
      <c r="H41" s="46" t="str">
        <f t="shared" si="4"/>
        <v>L</v>
      </c>
      <c r="I41" s="46" t="str">
        <f t="shared" si="4"/>
        <v>P</v>
      </c>
      <c r="J41" s="46" t="str">
        <f t="shared" si="4"/>
        <v>Q</v>
      </c>
      <c r="K41" s="46" t="str">
        <f t="shared" si="4"/>
        <v>L</v>
      </c>
      <c r="L41" s="46" t="str">
        <f t="shared" si="4"/>
        <v>L</v>
      </c>
      <c r="M41" s="46" t="str">
        <f t="shared" si="4"/>
        <v>L</v>
      </c>
      <c r="N41" s="46" t="str">
        <f t="shared" si="4"/>
        <v>L</v>
      </c>
      <c r="O41" s="46" t="str">
        <f t="shared" si="4"/>
        <v>L</v>
      </c>
      <c r="P41" s="46" t="str">
        <f t="shared" si="4"/>
        <v>P</v>
      </c>
      <c r="Q41" s="46" t="str">
        <f t="shared" si="4"/>
        <v>Q</v>
      </c>
      <c r="R41" s="46" t="str">
        <f t="shared" si="4"/>
        <v>L</v>
      </c>
      <c r="S41" s="46" t="str">
        <f t="shared" si="4"/>
        <v>L</v>
      </c>
      <c r="T41" s="46" t="str">
        <f t="shared" si="4"/>
        <v>L</v>
      </c>
      <c r="U41" s="46" t="str">
        <f t="shared" si="4"/>
        <v>L</v>
      </c>
      <c r="V41" s="46" t="str">
        <f t="shared" si="4"/>
        <v>P</v>
      </c>
      <c r="W41" s="46" t="str">
        <f t="shared" si="4"/>
        <v>P</v>
      </c>
      <c r="X41" s="46" t="str">
        <f t="shared" si="4"/>
        <v>Q</v>
      </c>
      <c r="Y41" s="46" t="str">
        <f t="shared" si="4"/>
        <v>L</v>
      </c>
      <c r="Z41" s="46" t="str">
        <f t="shared" si="4"/>
        <v>L</v>
      </c>
      <c r="AA41" s="46" t="str">
        <f t="shared" si="4"/>
        <v>L</v>
      </c>
      <c r="AB41" s="46" t="str">
        <f t="shared" si="4"/>
        <v>L</v>
      </c>
      <c r="AC41" s="46" t="str">
        <f t="shared" si="4"/>
        <v>L</v>
      </c>
      <c r="AD41" s="46" t="str">
        <f t="shared" si="4"/>
        <v>P</v>
      </c>
      <c r="AE41" s="46" t="str">
        <f t="shared" si="4"/>
        <v>Q</v>
      </c>
      <c r="AF41" s="46" t="s">
        <v>16</v>
      </c>
      <c r="AG41" s="46" t="s">
        <v>16</v>
      </c>
      <c r="AH41" s="265" t="s">
        <v>16</v>
      </c>
    </row>
    <row r="42" spans="1:35" ht="18" thickBot="1" x14ac:dyDescent="0.25">
      <c r="B42" s="320"/>
      <c r="C42" s="249" t="str">
        <f>$F$10</f>
        <v>連泊</v>
      </c>
      <c r="D42" s="266">
        <f ca="1">IFERROR(IF(D64=0,"Close",(IFERROR(HLOOKUP(D41,$D$11:$BC$12,2,FALSE),""))),"")</f>
        <v>60300</v>
      </c>
      <c r="E42" s="123">
        <f t="shared" ref="E42:AG42" ca="1" si="5">IFERROR(IF(E64=0,"Close",(IFERROR(HLOOKUP(E41,$D$11:$BC$12,2,FALSE),""))),"")</f>
        <v>60300</v>
      </c>
      <c r="F42" s="123">
        <f t="shared" ca="1" si="5"/>
        <v>60300</v>
      </c>
      <c r="G42" s="123">
        <f t="shared" ca="1" si="5"/>
        <v>60300</v>
      </c>
      <c r="H42" s="123">
        <f t="shared" ca="1" si="5"/>
        <v>60300</v>
      </c>
      <c r="I42" s="123">
        <f t="shared" ca="1" si="5"/>
        <v>68850</v>
      </c>
      <c r="J42" s="123">
        <f t="shared" ca="1" si="5"/>
        <v>72630</v>
      </c>
      <c r="K42" s="123">
        <f t="shared" ca="1" si="5"/>
        <v>60300</v>
      </c>
      <c r="L42" s="123">
        <f t="shared" ca="1" si="5"/>
        <v>60300</v>
      </c>
      <c r="M42" s="123">
        <f t="shared" ca="1" si="5"/>
        <v>60300</v>
      </c>
      <c r="N42" s="123">
        <f t="shared" ca="1" si="5"/>
        <v>60300</v>
      </c>
      <c r="O42" s="123">
        <f t="shared" ca="1" si="5"/>
        <v>60300</v>
      </c>
      <c r="P42" s="123">
        <f t="shared" ca="1" si="5"/>
        <v>68850</v>
      </c>
      <c r="Q42" s="123">
        <f t="shared" ca="1" si="5"/>
        <v>72630</v>
      </c>
      <c r="R42" s="123">
        <f t="shared" ca="1" si="5"/>
        <v>60300</v>
      </c>
      <c r="S42" s="123">
        <f t="shared" ca="1" si="5"/>
        <v>60300</v>
      </c>
      <c r="T42" s="123">
        <f t="shared" ca="1" si="5"/>
        <v>60300</v>
      </c>
      <c r="U42" s="123">
        <f t="shared" ca="1" si="5"/>
        <v>60300</v>
      </c>
      <c r="V42" s="123">
        <f t="shared" ca="1" si="5"/>
        <v>68850</v>
      </c>
      <c r="W42" s="123">
        <f t="shared" ca="1" si="5"/>
        <v>68850</v>
      </c>
      <c r="X42" s="123">
        <f t="shared" ca="1" si="5"/>
        <v>72630</v>
      </c>
      <c r="Y42" s="123">
        <f t="shared" ca="1" si="5"/>
        <v>60300</v>
      </c>
      <c r="Z42" s="123">
        <f t="shared" ca="1" si="5"/>
        <v>60300</v>
      </c>
      <c r="AA42" s="123">
        <f t="shared" ca="1" si="5"/>
        <v>60300</v>
      </c>
      <c r="AB42" s="123">
        <f t="shared" ca="1" si="5"/>
        <v>60300</v>
      </c>
      <c r="AC42" s="123">
        <f t="shared" ca="1" si="5"/>
        <v>60300</v>
      </c>
      <c r="AD42" s="123">
        <f t="shared" ca="1" si="5"/>
        <v>68850</v>
      </c>
      <c r="AE42" s="123">
        <f t="shared" ca="1" si="5"/>
        <v>72630</v>
      </c>
      <c r="AF42" s="123">
        <f t="shared" ca="1" si="5"/>
        <v>63450</v>
      </c>
      <c r="AG42" s="123">
        <f t="shared" ca="1" si="5"/>
        <v>63450</v>
      </c>
      <c r="AH42" s="267">
        <f t="shared" ref="AH42" ca="1" si="6">IFERROR(IF(AH64=0,"Close",(IFERROR(HLOOKUP(AH41,$D$11:$BC$12,2,FALSE),""))),"")</f>
        <v>63450</v>
      </c>
    </row>
    <row r="43" spans="1:35" x14ac:dyDescent="0.2">
      <c r="B43" s="320"/>
      <c r="C43" s="247" t="str">
        <f>$B$4&amp;"(単泊)"</f>
        <v>with SAUNA(単泊)</v>
      </c>
      <c r="D43" s="261" t="str">
        <f>IF(ISBLANK(D$39),"",D$39)</f>
        <v>L</v>
      </c>
      <c r="E43" s="116" t="str">
        <f t="shared" ref="E43:AE43" si="7">IF(ISBLANK(E$39),"",E$39)</f>
        <v>L</v>
      </c>
      <c r="F43" s="116" t="str">
        <f t="shared" si="7"/>
        <v>L</v>
      </c>
      <c r="G43" s="116" t="str">
        <f t="shared" si="7"/>
        <v>L</v>
      </c>
      <c r="H43" s="116" t="str">
        <f t="shared" si="7"/>
        <v>L</v>
      </c>
      <c r="I43" s="116" t="str">
        <f t="shared" si="7"/>
        <v>P</v>
      </c>
      <c r="J43" s="116" t="str">
        <f t="shared" si="7"/>
        <v>Q</v>
      </c>
      <c r="K43" s="116" t="str">
        <f t="shared" si="7"/>
        <v>L</v>
      </c>
      <c r="L43" s="116" t="str">
        <f t="shared" si="7"/>
        <v>L</v>
      </c>
      <c r="M43" s="116" t="str">
        <f t="shared" si="7"/>
        <v>L</v>
      </c>
      <c r="N43" s="116" t="str">
        <f t="shared" si="7"/>
        <v>L</v>
      </c>
      <c r="O43" s="116" t="str">
        <f t="shared" si="7"/>
        <v>L</v>
      </c>
      <c r="P43" s="116" t="str">
        <f t="shared" si="7"/>
        <v>P</v>
      </c>
      <c r="Q43" s="116" t="str">
        <f t="shared" si="7"/>
        <v>Q</v>
      </c>
      <c r="R43" s="116" t="str">
        <f t="shared" si="7"/>
        <v>L</v>
      </c>
      <c r="S43" s="116" t="str">
        <f t="shared" si="7"/>
        <v>L</v>
      </c>
      <c r="T43" s="116" t="str">
        <f t="shared" si="7"/>
        <v>L</v>
      </c>
      <c r="U43" s="116" t="str">
        <f t="shared" si="7"/>
        <v>L</v>
      </c>
      <c r="V43" s="116" t="str">
        <f t="shared" si="7"/>
        <v>P</v>
      </c>
      <c r="W43" s="116" t="str">
        <f t="shared" si="7"/>
        <v>P</v>
      </c>
      <c r="X43" s="116" t="str">
        <f t="shared" si="7"/>
        <v>Q</v>
      </c>
      <c r="Y43" s="116" t="str">
        <f t="shared" si="7"/>
        <v>L</v>
      </c>
      <c r="Z43" s="116" t="str">
        <f t="shared" si="7"/>
        <v>L</v>
      </c>
      <c r="AA43" s="116" t="str">
        <f t="shared" si="7"/>
        <v>L</v>
      </c>
      <c r="AB43" s="116" t="str">
        <f t="shared" si="7"/>
        <v>L</v>
      </c>
      <c r="AC43" s="116" t="str">
        <f t="shared" si="7"/>
        <v>L</v>
      </c>
      <c r="AD43" s="116" t="str">
        <f t="shared" si="7"/>
        <v>P</v>
      </c>
      <c r="AE43" s="116" t="str">
        <f t="shared" si="7"/>
        <v>Q</v>
      </c>
      <c r="AF43" s="116" t="s">
        <v>16</v>
      </c>
      <c r="AG43" s="116" t="s">
        <v>16</v>
      </c>
      <c r="AH43" s="262" t="s">
        <v>16</v>
      </c>
      <c r="AI43" s="13"/>
    </row>
    <row r="44" spans="1:35" x14ac:dyDescent="0.2">
      <c r="B44" s="320"/>
      <c r="C44" s="248" t="str">
        <f>$F$1</f>
        <v>WEB割</v>
      </c>
      <c r="D44" s="263">
        <f ca="1">IFERROR(IF(D65=0,"Close",(IFERROR(HLOOKUP(D43,$D$2:$BC$4,3,FALSE),""))),"")</f>
        <v>77000</v>
      </c>
      <c r="E44" s="44">
        <f t="shared" ref="E44:AG44" ca="1" si="8">IFERROR(IF(E65=0,"Close",(IFERROR(HLOOKUP(E43,$D$2:$BC$4,3,FALSE),""))),"")</f>
        <v>77000</v>
      </c>
      <c r="F44" s="44">
        <f t="shared" ca="1" si="8"/>
        <v>77000</v>
      </c>
      <c r="G44" s="44">
        <f t="shared" ca="1" si="8"/>
        <v>77000</v>
      </c>
      <c r="H44" s="44">
        <f t="shared" ca="1" si="8"/>
        <v>77000</v>
      </c>
      <c r="I44" s="44">
        <f t="shared" ca="1" si="8"/>
        <v>86500</v>
      </c>
      <c r="J44" s="44">
        <f t="shared" ca="1" si="8"/>
        <v>90700</v>
      </c>
      <c r="K44" s="44" t="str">
        <f t="shared" ca="1" si="8"/>
        <v>Close</v>
      </c>
      <c r="L44" s="44">
        <f t="shared" ca="1" si="8"/>
        <v>77000</v>
      </c>
      <c r="M44" s="44">
        <f t="shared" ca="1" si="8"/>
        <v>77000</v>
      </c>
      <c r="N44" s="44">
        <f t="shared" ca="1" si="8"/>
        <v>77000</v>
      </c>
      <c r="O44" s="44">
        <f t="shared" ca="1" si="8"/>
        <v>77000</v>
      </c>
      <c r="P44" s="44">
        <f t="shared" ca="1" si="8"/>
        <v>86500</v>
      </c>
      <c r="Q44" s="44">
        <f t="shared" ca="1" si="8"/>
        <v>90700</v>
      </c>
      <c r="R44" s="44">
        <f t="shared" ca="1" si="8"/>
        <v>77000</v>
      </c>
      <c r="S44" s="44">
        <f t="shared" ca="1" si="8"/>
        <v>77000</v>
      </c>
      <c r="T44" s="44">
        <f t="shared" ca="1" si="8"/>
        <v>77000</v>
      </c>
      <c r="U44" s="44">
        <f t="shared" ca="1" si="8"/>
        <v>77000</v>
      </c>
      <c r="V44" s="44" t="str">
        <f t="shared" ca="1" si="8"/>
        <v>Close</v>
      </c>
      <c r="W44" s="44" t="str">
        <f t="shared" ca="1" si="8"/>
        <v>Close</v>
      </c>
      <c r="X44" s="44">
        <f t="shared" ca="1" si="8"/>
        <v>90700</v>
      </c>
      <c r="Y44" s="44">
        <f t="shared" ca="1" si="8"/>
        <v>77000</v>
      </c>
      <c r="Z44" s="44">
        <f t="shared" ca="1" si="8"/>
        <v>77000</v>
      </c>
      <c r="AA44" s="44">
        <f t="shared" ca="1" si="8"/>
        <v>77000</v>
      </c>
      <c r="AB44" s="44">
        <f t="shared" ca="1" si="8"/>
        <v>77000</v>
      </c>
      <c r="AC44" s="44">
        <f t="shared" ca="1" si="8"/>
        <v>77000</v>
      </c>
      <c r="AD44" s="44">
        <f t="shared" ca="1" si="8"/>
        <v>86500</v>
      </c>
      <c r="AE44" s="44">
        <f t="shared" ca="1" si="8"/>
        <v>90700</v>
      </c>
      <c r="AF44" s="44">
        <f t="shared" ca="1" si="8"/>
        <v>80500</v>
      </c>
      <c r="AG44" s="44">
        <f t="shared" ca="1" si="8"/>
        <v>80500</v>
      </c>
      <c r="AH44" s="109" t="str">
        <f t="shared" ref="AH44" ca="1" si="9">IFERROR(IF(AH65=0,"Close",(IFERROR(HLOOKUP(AH43,$D$2:$BC$4,3,FALSE),""))),"")</f>
        <v>Close</v>
      </c>
      <c r="AI44" s="13"/>
    </row>
    <row r="45" spans="1:35" x14ac:dyDescent="0.2">
      <c r="B45" s="320"/>
      <c r="C45" s="248" t="str">
        <f>$B$4&amp;"(連泊)"</f>
        <v>with SAUNA(連泊)</v>
      </c>
      <c r="D45" s="264" t="str">
        <f>IF(ISBLANK(D$41),"",D$41)</f>
        <v>L</v>
      </c>
      <c r="E45" s="46" t="str">
        <f t="shared" ref="E45:AE45" si="10">IF(ISBLANK(E$41),"",E$41)</f>
        <v>L</v>
      </c>
      <c r="F45" s="46" t="str">
        <f t="shared" si="10"/>
        <v>L</v>
      </c>
      <c r="G45" s="46" t="str">
        <f t="shared" si="10"/>
        <v>L</v>
      </c>
      <c r="H45" s="46" t="str">
        <f t="shared" si="10"/>
        <v>L</v>
      </c>
      <c r="I45" s="46" t="str">
        <f t="shared" si="10"/>
        <v>P</v>
      </c>
      <c r="J45" s="46" t="str">
        <f t="shared" si="10"/>
        <v>Q</v>
      </c>
      <c r="K45" s="46" t="str">
        <f t="shared" si="10"/>
        <v>L</v>
      </c>
      <c r="L45" s="46" t="str">
        <f t="shared" si="10"/>
        <v>L</v>
      </c>
      <c r="M45" s="46" t="str">
        <f t="shared" si="10"/>
        <v>L</v>
      </c>
      <c r="N45" s="46" t="str">
        <f t="shared" si="10"/>
        <v>L</v>
      </c>
      <c r="O45" s="46" t="str">
        <f t="shared" si="10"/>
        <v>L</v>
      </c>
      <c r="P45" s="46" t="str">
        <f t="shared" si="10"/>
        <v>P</v>
      </c>
      <c r="Q45" s="46" t="str">
        <f t="shared" si="10"/>
        <v>Q</v>
      </c>
      <c r="R45" s="46" t="str">
        <f t="shared" si="10"/>
        <v>L</v>
      </c>
      <c r="S45" s="46" t="str">
        <f t="shared" si="10"/>
        <v>L</v>
      </c>
      <c r="T45" s="46" t="str">
        <f t="shared" si="10"/>
        <v>L</v>
      </c>
      <c r="U45" s="46" t="str">
        <f t="shared" si="10"/>
        <v>L</v>
      </c>
      <c r="V45" s="46" t="str">
        <f t="shared" si="10"/>
        <v>P</v>
      </c>
      <c r="W45" s="46" t="str">
        <f t="shared" si="10"/>
        <v>P</v>
      </c>
      <c r="X45" s="46" t="str">
        <f t="shared" si="10"/>
        <v>Q</v>
      </c>
      <c r="Y45" s="46" t="str">
        <f t="shared" si="10"/>
        <v>L</v>
      </c>
      <c r="Z45" s="46" t="str">
        <f t="shared" si="10"/>
        <v>L</v>
      </c>
      <c r="AA45" s="46" t="str">
        <f t="shared" si="10"/>
        <v>L</v>
      </c>
      <c r="AB45" s="46" t="str">
        <f t="shared" si="10"/>
        <v>L</v>
      </c>
      <c r="AC45" s="46" t="str">
        <f t="shared" si="10"/>
        <v>L</v>
      </c>
      <c r="AD45" s="46" t="str">
        <f t="shared" si="10"/>
        <v>P</v>
      </c>
      <c r="AE45" s="46" t="str">
        <f t="shared" si="10"/>
        <v>Q</v>
      </c>
      <c r="AF45" s="46" t="s">
        <v>16</v>
      </c>
      <c r="AG45" s="46" t="s">
        <v>16</v>
      </c>
      <c r="AH45" s="265" t="s">
        <v>16</v>
      </c>
    </row>
    <row r="46" spans="1:35" ht="18" thickBot="1" x14ac:dyDescent="0.25">
      <c r="B46" s="320"/>
      <c r="C46" s="249" t="str">
        <f>$F$10</f>
        <v>連泊</v>
      </c>
      <c r="D46" s="268">
        <f ca="1">IFERROR(IF(D65=0,"Close",(IFERROR(HLOOKUP(D45,$D$11:$BC$14,3,FALSE),""))),"")</f>
        <v>69300</v>
      </c>
      <c r="E46" s="120">
        <f t="shared" ref="E46:AG46" ca="1" si="11">IFERROR(IF(E65=0,"Close",(IFERROR(HLOOKUP(E45,$D$11:$BC$14,3,FALSE),""))),"")</f>
        <v>69300</v>
      </c>
      <c r="F46" s="120">
        <f t="shared" ca="1" si="11"/>
        <v>69300</v>
      </c>
      <c r="G46" s="120">
        <f t="shared" ca="1" si="11"/>
        <v>69300</v>
      </c>
      <c r="H46" s="120">
        <f t="shared" ca="1" si="11"/>
        <v>69300</v>
      </c>
      <c r="I46" s="120">
        <f t="shared" ca="1" si="11"/>
        <v>77850</v>
      </c>
      <c r="J46" s="120">
        <f t="shared" ca="1" si="11"/>
        <v>81630</v>
      </c>
      <c r="K46" s="120" t="str">
        <f t="shared" ca="1" si="11"/>
        <v>Close</v>
      </c>
      <c r="L46" s="120">
        <f t="shared" ca="1" si="11"/>
        <v>69300</v>
      </c>
      <c r="M46" s="120">
        <f t="shared" ca="1" si="11"/>
        <v>69300</v>
      </c>
      <c r="N46" s="120">
        <f t="shared" ca="1" si="11"/>
        <v>69300</v>
      </c>
      <c r="O46" s="120">
        <f t="shared" ca="1" si="11"/>
        <v>69300</v>
      </c>
      <c r="P46" s="120">
        <f t="shared" ca="1" si="11"/>
        <v>77850</v>
      </c>
      <c r="Q46" s="120">
        <f t="shared" ca="1" si="11"/>
        <v>81630</v>
      </c>
      <c r="R46" s="120">
        <f t="shared" ca="1" si="11"/>
        <v>69300</v>
      </c>
      <c r="S46" s="120">
        <f t="shared" ca="1" si="11"/>
        <v>69300</v>
      </c>
      <c r="T46" s="120">
        <f t="shared" ca="1" si="11"/>
        <v>69300</v>
      </c>
      <c r="U46" s="120">
        <f t="shared" ca="1" si="11"/>
        <v>69300</v>
      </c>
      <c r="V46" s="120" t="str">
        <f t="shared" ca="1" si="11"/>
        <v>Close</v>
      </c>
      <c r="W46" s="120" t="str">
        <f t="shared" ca="1" si="11"/>
        <v>Close</v>
      </c>
      <c r="X46" s="120">
        <f t="shared" ca="1" si="11"/>
        <v>81630</v>
      </c>
      <c r="Y46" s="120">
        <f t="shared" ca="1" si="11"/>
        <v>69300</v>
      </c>
      <c r="Z46" s="120">
        <f t="shared" ca="1" si="11"/>
        <v>69300</v>
      </c>
      <c r="AA46" s="120">
        <f t="shared" ca="1" si="11"/>
        <v>69300</v>
      </c>
      <c r="AB46" s="120">
        <f t="shared" ca="1" si="11"/>
        <v>69300</v>
      </c>
      <c r="AC46" s="120">
        <f t="shared" ca="1" si="11"/>
        <v>69300</v>
      </c>
      <c r="AD46" s="120">
        <f t="shared" ca="1" si="11"/>
        <v>77850</v>
      </c>
      <c r="AE46" s="120">
        <f t="shared" ca="1" si="11"/>
        <v>81630</v>
      </c>
      <c r="AF46" s="120">
        <f t="shared" ca="1" si="11"/>
        <v>72450</v>
      </c>
      <c r="AG46" s="120">
        <f t="shared" ca="1" si="11"/>
        <v>72450</v>
      </c>
      <c r="AH46" s="269" t="str">
        <f t="shared" ref="AH46" ca="1" si="12">IFERROR(IF(AH65=0,"Close",(IFERROR(HLOOKUP(AH45,$D$11:$BC$14,3,FALSE),""))),"")</f>
        <v>Close</v>
      </c>
    </row>
    <row r="47" spans="1:35" ht="18" hidden="1" thickBot="1" x14ac:dyDescent="0.25">
      <c r="B47" s="320"/>
      <c r="C47" s="247" t="str">
        <f>$B$5&amp;"(単泊)"</f>
        <v>0(単泊)</v>
      </c>
      <c r="D47" s="264" t="str">
        <f>IF(ISBLANK(D$39),"",D$39)</f>
        <v>L</v>
      </c>
      <c r="E47" s="46" t="str">
        <f t="shared" ref="E47:AH47" si="13">IF(ISBLANK(E$39),"",E$39)</f>
        <v>L</v>
      </c>
      <c r="F47" s="46" t="str">
        <f t="shared" si="13"/>
        <v>L</v>
      </c>
      <c r="G47" s="46" t="str">
        <f t="shared" si="13"/>
        <v>L</v>
      </c>
      <c r="H47" s="46" t="str">
        <f t="shared" si="13"/>
        <v>L</v>
      </c>
      <c r="I47" s="46" t="str">
        <f t="shared" si="13"/>
        <v>P</v>
      </c>
      <c r="J47" s="46" t="str">
        <f t="shared" si="13"/>
        <v>Q</v>
      </c>
      <c r="K47" s="46" t="str">
        <f t="shared" si="13"/>
        <v>L</v>
      </c>
      <c r="L47" s="46" t="str">
        <f t="shared" si="13"/>
        <v>L</v>
      </c>
      <c r="M47" s="46" t="str">
        <f t="shared" si="13"/>
        <v>L</v>
      </c>
      <c r="N47" s="46" t="str">
        <f t="shared" si="13"/>
        <v>L</v>
      </c>
      <c r="O47" s="46" t="str">
        <f t="shared" si="13"/>
        <v>L</v>
      </c>
      <c r="P47" s="46" t="str">
        <f t="shared" si="13"/>
        <v>P</v>
      </c>
      <c r="Q47" s="46" t="str">
        <f t="shared" si="13"/>
        <v>Q</v>
      </c>
      <c r="R47" s="46" t="str">
        <f t="shared" si="13"/>
        <v>L</v>
      </c>
      <c r="S47" s="46" t="str">
        <f t="shared" si="13"/>
        <v>L</v>
      </c>
      <c r="T47" s="46" t="str">
        <f t="shared" si="13"/>
        <v>L</v>
      </c>
      <c r="U47" s="46" t="str">
        <f t="shared" si="13"/>
        <v>L</v>
      </c>
      <c r="V47" s="46" t="str">
        <f t="shared" si="13"/>
        <v>P</v>
      </c>
      <c r="W47" s="46" t="str">
        <f t="shared" si="13"/>
        <v>P</v>
      </c>
      <c r="X47" s="46" t="str">
        <f t="shared" si="13"/>
        <v>Q</v>
      </c>
      <c r="Y47" s="46" t="str">
        <f t="shared" si="13"/>
        <v>L</v>
      </c>
      <c r="Z47" s="46" t="str">
        <f t="shared" si="13"/>
        <v>L</v>
      </c>
      <c r="AA47" s="46" t="str">
        <f t="shared" si="13"/>
        <v>L</v>
      </c>
      <c r="AB47" s="46" t="str">
        <f t="shared" si="13"/>
        <v>L</v>
      </c>
      <c r="AC47" s="46" t="str">
        <f t="shared" si="13"/>
        <v>L</v>
      </c>
      <c r="AD47" s="46" t="str">
        <f t="shared" si="13"/>
        <v>P</v>
      </c>
      <c r="AE47" s="46" t="str">
        <f t="shared" si="13"/>
        <v>Q</v>
      </c>
      <c r="AF47" s="46" t="str">
        <f t="shared" si="13"/>
        <v>M</v>
      </c>
      <c r="AG47" s="46" t="str">
        <f t="shared" si="13"/>
        <v>M</v>
      </c>
      <c r="AH47" s="265" t="str">
        <f t="shared" si="13"/>
        <v>M</v>
      </c>
      <c r="AI47" s="13"/>
    </row>
    <row r="48" spans="1:35" ht="18" hidden="1" thickBot="1" x14ac:dyDescent="0.25">
      <c r="B48" s="320"/>
      <c r="C48" s="248" t="str">
        <f>$F$1</f>
        <v>WEB割</v>
      </c>
      <c r="D48" s="263">
        <f ca="1">IFERROR(IF(D66=0,"Close",(IFERROR(HLOOKUP(D47,$D$2:$BC$5,4,FALSE),""))),"")</f>
        <v>0</v>
      </c>
      <c r="E48" s="44">
        <f t="shared" ref="E48:AG48" ca="1" si="14">IFERROR(IF(E66=0,"Close",(IFERROR(HLOOKUP(E47,$D$2:$BC$5,4,FALSE),""))),"")</f>
        <v>0</v>
      </c>
      <c r="F48" s="44">
        <f t="shared" ca="1" si="14"/>
        <v>0</v>
      </c>
      <c r="G48" s="44">
        <f t="shared" ca="1" si="14"/>
        <v>0</v>
      </c>
      <c r="H48" s="44">
        <f t="shared" ca="1" si="14"/>
        <v>0</v>
      </c>
      <c r="I48" s="44">
        <f t="shared" ca="1" si="14"/>
        <v>0</v>
      </c>
      <c r="J48" s="44">
        <f t="shared" ca="1" si="14"/>
        <v>0</v>
      </c>
      <c r="K48" s="44">
        <f t="shared" ca="1" si="14"/>
        <v>0</v>
      </c>
      <c r="L48" s="44">
        <f t="shared" ca="1" si="14"/>
        <v>0</v>
      </c>
      <c r="M48" s="44">
        <f t="shared" ca="1" si="14"/>
        <v>0</v>
      </c>
      <c r="N48" s="44">
        <f t="shared" ca="1" si="14"/>
        <v>0</v>
      </c>
      <c r="O48" s="44">
        <f t="shared" ca="1" si="14"/>
        <v>0</v>
      </c>
      <c r="P48" s="44">
        <f t="shared" ca="1" si="14"/>
        <v>0</v>
      </c>
      <c r="Q48" s="44">
        <f t="shared" ca="1" si="14"/>
        <v>0</v>
      </c>
      <c r="R48" s="44">
        <f t="shared" ca="1" si="14"/>
        <v>0</v>
      </c>
      <c r="S48" s="44">
        <f t="shared" ca="1" si="14"/>
        <v>0</v>
      </c>
      <c r="T48" s="44">
        <f t="shared" ca="1" si="14"/>
        <v>0</v>
      </c>
      <c r="U48" s="44">
        <f t="shared" ca="1" si="14"/>
        <v>0</v>
      </c>
      <c r="V48" s="44">
        <f t="shared" ca="1" si="14"/>
        <v>0</v>
      </c>
      <c r="W48" s="44">
        <f t="shared" ca="1" si="14"/>
        <v>0</v>
      </c>
      <c r="X48" s="44">
        <f t="shared" ca="1" si="14"/>
        <v>0</v>
      </c>
      <c r="Y48" s="44">
        <f t="shared" ca="1" si="14"/>
        <v>0</v>
      </c>
      <c r="Z48" s="44">
        <f t="shared" ca="1" si="14"/>
        <v>0</v>
      </c>
      <c r="AA48" s="44">
        <f t="shared" ca="1" si="14"/>
        <v>0</v>
      </c>
      <c r="AB48" s="44">
        <f t="shared" ca="1" si="14"/>
        <v>0</v>
      </c>
      <c r="AC48" s="44">
        <f t="shared" ca="1" si="14"/>
        <v>0</v>
      </c>
      <c r="AD48" s="44">
        <f t="shared" ca="1" si="14"/>
        <v>0</v>
      </c>
      <c r="AE48" s="44">
        <f t="shared" ca="1" si="14"/>
        <v>0</v>
      </c>
      <c r="AF48" s="44">
        <f t="shared" ca="1" si="14"/>
        <v>0</v>
      </c>
      <c r="AG48" s="44">
        <f t="shared" ca="1" si="14"/>
        <v>0</v>
      </c>
      <c r="AH48" s="109">
        <f t="shared" ref="AH48" ca="1" si="15">IFERROR(IF(AH66=0,"Close",(IFERROR(HLOOKUP(AH47,$D$2:$BC$5,4,FALSE),""))),"")</f>
        <v>0</v>
      </c>
      <c r="AI48" s="13"/>
    </row>
    <row r="49" spans="1:41" ht="18" hidden="1" thickBot="1" x14ac:dyDescent="0.25">
      <c r="B49" s="320"/>
      <c r="C49" s="248" t="str">
        <f>$B$5&amp;"(連泊)"</f>
        <v>0(連泊)</v>
      </c>
      <c r="D49" s="264" t="str">
        <f>IF(ISBLANK(D$41),"",D$41)</f>
        <v>L</v>
      </c>
      <c r="E49" s="46" t="str">
        <f t="shared" ref="E49:AH49" si="16">IF(ISBLANK(E$41),"",E$41)</f>
        <v>L</v>
      </c>
      <c r="F49" s="46" t="str">
        <f t="shared" si="16"/>
        <v>L</v>
      </c>
      <c r="G49" s="46" t="str">
        <f t="shared" si="16"/>
        <v>L</v>
      </c>
      <c r="H49" s="46" t="str">
        <f t="shared" si="16"/>
        <v>L</v>
      </c>
      <c r="I49" s="46" t="str">
        <f t="shared" si="16"/>
        <v>P</v>
      </c>
      <c r="J49" s="46" t="str">
        <f t="shared" si="16"/>
        <v>Q</v>
      </c>
      <c r="K49" s="46" t="str">
        <f t="shared" si="16"/>
        <v>L</v>
      </c>
      <c r="L49" s="46" t="str">
        <f t="shared" si="16"/>
        <v>L</v>
      </c>
      <c r="M49" s="46" t="str">
        <f t="shared" si="16"/>
        <v>L</v>
      </c>
      <c r="N49" s="46" t="str">
        <f t="shared" si="16"/>
        <v>L</v>
      </c>
      <c r="O49" s="46" t="str">
        <f t="shared" si="16"/>
        <v>L</v>
      </c>
      <c r="P49" s="46" t="str">
        <f t="shared" si="16"/>
        <v>P</v>
      </c>
      <c r="Q49" s="46" t="str">
        <f t="shared" si="16"/>
        <v>Q</v>
      </c>
      <c r="R49" s="46" t="str">
        <f t="shared" si="16"/>
        <v>L</v>
      </c>
      <c r="S49" s="46" t="str">
        <f t="shared" si="16"/>
        <v>L</v>
      </c>
      <c r="T49" s="46" t="str">
        <f t="shared" si="16"/>
        <v>L</v>
      </c>
      <c r="U49" s="46" t="str">
        <f t="shared" si="16"/>
        <v>L</v>
      </c>
      <c r="V49" s="46" t="str">
        <f t="shared" si="16"/>
        <v>P</v>
      </c>
      <c r="W49" s="46" t="str">
        <f t="shared" si="16"/>
        <v>P</v>
      </c>
      <c r="X49" s="46" t="str">
        <f t="shared" si="16"/>
        <v>Q</v>
      </c>
      <c r="Y49" s="46" t="str">
        <f t="shared" si="16"/>
        <v>L</v>
      </c>
      <c r="Z49" s="46" t="str">
        <f t="shared" si="16"/>
        <v>L</v>
      </c>
      <c r="AA49" s="46" t="str">
        <f t="shared" si="16"/>
        <v>L</v>
      </c>
      <c r="AB49" s="46" t="str">
        <f t="shared" si="16"/>
        <v>L</v>
      </c>
      <c r="AC49" s="46" t="str">
        <f t="shared" si="16"/>
        <v>L</v>
      </c>
      <c r="AD49" s="46" t="str">
        <f t="shared" si="16"/>
        <v>P</v>
      </c>
      <c r="AE49" s="46" t="str">
        <f t="shared" si="16"/>
        <v>Q</v>
      </c>
      <c r="AF49" s="46" t="str">
        <f t="shared" si="16"/>
        <v>M</v>
      </c>
      <c r="AG49" s="46" t="str">
        <f t="shared" si="16"/>
        <v>M</v>
      </c>
      <c r="AH49" s="265" t="str">
        <f t="shared" si="16"/>
        <v>M</v>
      </c>
    </row>
    <row r="50" spans="1:41" ht="18" hidden="1" thickBot="1" x14ac:dyDescent="0.25">
      <c r="B50" s="320"/>
      <c r="C50" s="249" t="str">
        <f>$F$10</f>
        <v>連泊</v>
      </c>
      <c r="D50" s="268">
        <f ca="1">IFERROR(IF(D66=0,"Close",(IFERROR(HLOOKUP(D49,$D$11:$BC$14,4,FALSE),""))),"")</f>
        <v>0</v>
      </c>
      <c r="E50" s="120">
        <f t="shared" ref="E50:AG50" ca="1" si="17">IFERROR(IF(E66=0,"Close",(IFERROR(HLOOKUP(E49,$D$11:$BC$14,4,FALSE),""))),"")</f>
        <v>0</v>
      </c>
      <c r="F50" s="120">
        <f t="shared" ca="1" si="17"/>
        <v>0</v>
      </c>
      <c r="G50" s="120">
        <f t="shared" ca="1" si="17"/>
        <v>0</v>
      </c>
      <c r="H50" s="120">
        <f t="shared" ca="1" si="17"/>
        <v>0</v>
      </c>
      <c r="I50" s="120">
        <f t="shared" ca="1" si="17"/>
        <v>0</v>
      </c>
      <c r="J50" s="120">
        <f t="shared" ca="1" si="17"/>
        <v>0</v>
      </c>
      <c r="K50" s="120">
        <f t="shared" ca="1" si="17"/>
        <v>0</v>
      </c>
      <c r="L50" s="120">
        <f t="shared" ca="1" si="17"/>
        <v>0</v>
      </c>
      <c r="M50" s="120">
        <f t="shared" ca="1" si="17"/>
        <v>0</v>
      </c>
      <c r="N50" s="120">
        <f t="shared" ca="1" si="17"/>
        <v>0</v>
      </c>
      <c r="O50" s="120">
        <f t="shared" ca="1" si="17"/>
        <v>0</v>
      </c>
      <c r="P50" s="120">
        <f t="shared" ca="1" si="17"/>
        <v>0</v>
      </c>
      <c r="Q50" s="120">
        <f t="shared" ca="1" si="17"/>
        <v>0</v>
      </c>
      <c r="R50" s="120">
        <f t="shared" ca="1" si="17"/>
        <v>0</v>
      </c>
      <c r="S50" s="120">
        <f t="shared" ca="1" si="17"/>
        <v>0</v>
      </c>
      <c r="T50" s="120">
        <f t="shared" ca="1" si="17"/>
        <v>0</v>
      </c>
      <c r="U50" s="120">
        <f t="shared" ca="1" si="17"/>
        <v>0</v>
      </c>
      <c r="V50" s="120">
        <f t="shared" ca="1" si="17"/>
        <v>0</v>
      </c>
      <c r="W50" s="120">
        <f t="shared" ca="1" si="17"/>
        <v>0</v>
      </c>
      <c r="X50" s="120">
        <f t="shared" ca="1" si="17"/>
        <v>0</v>
      </c>
      <c r="Y50" s="120">
        <f t="shared" ca="1" si="17"/>
        <v>0</v>
      </c>
      <c r="Z50" s="120">
        <f t="shared" ca="1" si="17"/>
        <v>0</v>
      </c>
      <c r="AA50" s="120">
        <f t="shared" ca="1" si="17"/>
        <v>0</v>
      </c>
      <c r="AB50" s="120">
        <f t="shared" ca="1" si="17"/>
        <v>0</v>
      </c>
      <c r="AC50" s="120">
        <f t="shared" ca="1" si="17"/>
        <v>0</v>
      </c>
      <c r="AD50" s="120">
        <f t="shared" ca="1" si="17"/>
        <v>0</v>
      </c>
      <c r="AE50" s="120">
        <f t="shared" ca="1" si="17"/>
        <v>0</v>
      </c>
      <c r="AF50" s="120">
        <f t="shared" ca="1" si="17"/>
        <v>0</v>
      </c>
      <c r="AG50" s="120">
        <f t="shared" ca="1" si="17"/>
        <v>0</v>
      </c>
      <c r="AH50" s="269">
        <f t="shared" ref="AH50" ca="1" si="18">IFERROR(IF(AH66=0,"Close",(IFERROR(HLOOKUP(AH49,$D$11:$BC$14,4,FALSE),""))),"")</f>
        <v>0</v>
      </c>
    </row>
    <row r="51" spans="1:41" ht="18" hidden="1" thickBot="1" x14ac:dyDescent="0.25">
      <c r="B51" s="320"/>
      <c r="C51" s="247" t="str">
        <f>$B$6&amp;"(単泊)"</f>
        <v>0(単泊)</v>
      </c>
      <c r="D51" s="264" t="str">
        <f>IF(ISBLANK(D$39),"",D$39)</f>
        <v>L</v>
      </c>
      <c r="E51" s="46" t="str">
        <f t="shared" ref="E51:AH51" si="19">IF(ISBLANK(E$39),"",E$39)</f>
        <v>L</v>
      </c>
      <c r="F51" s="46" t="str">
        <f t="shared" si="19"/>
        <v>L</v>
      </c>
      <c r="G51" s="46" t="str">
        <f t="shared" si="19"/>
        <v>L</v>
      </c>
      <c r="H51" s="46" t="str">
        <f t="shared" si="19"/>
        <v>L</v>
      </c>
      <c r="I51" s="46" t="str">
        <f t="shared" si="19"/>
        <v>P</v>
      </c>
      <c r="J51" s="46" t="str">
        <f t="shared" si="19"/>
        <v>Q</v>
      </c>
      <c r="K51" s="46" t="str">
        <f t="shared" si="19"/>
        <v>L</v>
      </c>
      <c r="L51" s="46" t="str">
        <f t="shared" si="19"/>
        <v>L</v>
      </c>
      <c r="M51" s="46" t="str">
        <f t="shared" si="19"/>
        <v>L</v>
      </c>
      <c r="N51" s="46" t="str">
        <f t="shared" si="19"/>
        <v>L</v>
      </c>
      <c r="O51" s="46" t="str">
        <f t="shared" si="19"/>
        <v>L</v>
      </c>
      <c r="P51" s="46" t="str">
        <f t="shared" si="19"/>
        <v>P</v>
      </c>
      <c r="Q51" s="46" t="str">
        <f t="shared" si="19"/>
        <v>Q</v>
      </c>
      <c r="R51" s="46" t="str">
        <f t="shared" si="19"/>
        <v>L</v>
      </c>
      <c r="S51" s="46" t="str">
        <f t="shared" si="19"/>
        <v>L</v>
      </c>
      <c r="T51" s="46" t="str">
        <f t="shared" si="19"/>
        <v>L</v>
      </c>
      <c r="U51" s="46" t="str">
        <f t="shared" si="19"/>
        <v>L</v>
      </c>
      <c r="V51" s="46" t="str">
        <f t="shared" si="19"/>
        <v>P</v>
      </c>
      <c r="W51" s="46" t="str">
        <f t="shared" si="19"/>
        <v>P</v>
      </c>
      <c r="X51" s="46" t="str">
        <f t="shared" si="19"/>
        <v>Q</v>
      </c>
      <c r="Y51" s="46" t="str">
        <f t="shared" si="19"/>
        <v>L</v>
      </c>
      <c r="Z51" s="46" t="str">
        <f t="shared" si="19"/>
        <v>L</v>
      </c>
      <c r="AA51" s="46" t="str">
        <f t="shared" si="19"/>
        <v>L</v>
      </c>
      <c r="AB51" s="46" t="str">
        <f t="shared" si="19"/>
        <v>L</v>
      </c>
      <c r="AC51" s="46" t="str">
        <f t="shared" si="19"/>
        <v>L</v>
      </c>
      <c r="AD51" s="46" t="str">
        <f t="shared" si="19"/>
        <v>P</v>
      </c>
      <c r="AE51" s="46" t="str">
        <f t="shared" si="19"/>
        <v>Q</v>
      </c>
      <c r="AF51" s="46" t="str">
        <f t="shared" si="19"/>
        <v>M</v>
      </c>
      <c r="AG51" s="46" t="str">
        <f t="shared" si="19"/>
        <v>M</v>
      </c>
      <c r="AH51" s="265" t="str">
        <f t="shared" si="19"/>
        <v>M</v>
      </c>
      <c r="AI51" s="13"/>
    </row>
    <row r="52" spans="1:41" ht="18" hidden="1" thickBot="1" x14ac:dyDescent="0.25">
      <c r="B52" s="320"/>
      <c r="C52" s="248" t="str">
        <f>$F$1</f>
        <v>WEB割</v>
      </c>
      <c r="D52" s="263">
        <f ca="1">IFERROR(IF(D67=0,"Close",(IFERROR(HLOOKUP(D51,$D$2:$BC$6,5,FALSE),""))),"")</f>
        <v>0</v>
      </c>
      <c r="E52" s="44">
        <f t="shared" ref="E52:AG52" ca="1" si="20">IFERROR(IF(E67=0,"Close",(IFERROR(HLOOKUP(E51,$D$2:$BC$6,5,FALSE),""))),"")</f>
        <v>0</v>
      </c>
      <c r="F52" s="44">
        <f t="shared" ca="1" si="20"/>
        <v>0</v>
      </c>
      <c r="G52" s="44">
        <f t="shared" ca="1" si="20"/>
        <v>0</v>
      </c>
      <c r="H52" s="44">
        <f t="shared" ca="1" si="20"/>
        <v>0</v>
      </c>
      <c r="I52" s="44">
        <f t="shared" ca="1" si="20"/>
        <v>0</v>
      </c>
      <c r="J52" s="44">
        <f t="shared" ca="1" si="20"/>
        <v>0</v>
      </c>
      <c r="K52" s="44">
        <f t="shared" ca="1" si="20"/>
        <v>0</v>
      </c>
      <c r="L52" s="44">
        <f t="shared" ca="1" si="20"/>
        <v>0</v>
      </c>
      <c r="M52" s="44">
        <f t="shared" ca="1" si="20"/>
        <v>0</v>
      </c>
      <c r="N52" s="44">
        <f t="shared" ca="1" si="20"/>
        <v>0</v>
      </c>
      <c r="O52" s="44">
        <f t="shared" ca="1" si="20"/>
        <v>0</v>
      </c>
      <c r="P52" s="44">
        <f t="shared" ca="1" si="20"/>
        <v>0</v>
      </c>
      <c r="Q52" s="44">
        <f t="shared" ca="1" si="20"/>
        <v>0</v>
      </c>
      <c r="R52" s="44">
        <f t="shared" ca="1" si="20"/>
        <v>0</v>
      </c>
      <c r="S52" s="44">
        <f t="shared" ca="1" si="20"/>
        <v>0</v>
      </c>
      <c r="T52" s="44">
        <f t="shared" ca="1" si="20"/>
        <v>0</v>
      </c>
      <c r="U52" s="44">
        <f t="shared" ca="1" si="20"/>
        <v>0</v>
      </c>
      <c r="V52" s="44">
        <f t="shared" ca="1" si="20"/>
        <v>0</v>
      </c>
      <c r="W52" s="44">
        <f t="shared" ca="1" si="20"/>
        <v>0</v>
      </c>
      <c r="X52" s="44">
        <f t="shared" ca="1" si="20"/>
        <v>0</v>
      </c>
      <c r="Y52" s="44">
        <f t="shared" ca="1" si="20"/>
        <v>0</v>
      </c>
      <c r="Z52" s="44">
        <f t="shared" ca="1" si="20"/>
        <v>0</v>
      </c>
      <c r="AA52" s="44">
        <f t="shared" ca="1" si="20"/>
        <v>0</v>
      </c>
      <c r="AB52" s="44">
        <f t="shared" ca="1" si="20"/>
        <v>0</v>
      </c>
      <c r="AC52" s="44">
        <f t="shared" ca="1" si="20"/>
        <v>0</v>
      </c>
      <c r="AD52" s="44">
        <f t="shared" ca="1" si="20"/>
        <v>0</v>
      </c>
      <c r="AE52" s="44">
        <f t="shared" ca="1" si="20"/>
        <v>0</v>
      </c>
      <c r="AF52" s="44">
        <f t="shared" ca="1" si="20"/>
        <v>0</v>
      </c>
      <c r="AG52" s="44">
        <f t="shared" ca="1" si="20"/>
        <v>0</v>
      </c>
      <c r="AH52" s="109">
        <f t="shared" ref="AH52" ca="1" si="21">IFERROR(IF(AH67=0,"Close",(IFERROR(HLOOKUP(AH51,$D$2:$BC$6,5,FALSE),""))),"")</f>
        <v>0</v>
      </c>
      <c r="AI52" s="13"/>
    </row>
    <row r="53" spans="1:41" ht="18" hidden="1" thickBot="1" x14ac:dyDescent="0.25">
      <c r="B53" s="320"/>
      <c r="C53" s="248" t="str">
        <f>$B$6&amp;"(連泊)"</f>
        <v>0(連泊)</v>
      </c>
      <c r="D53" s="264" t="str">
        <f>IF(ISBLANK(D$41),"",D$41)</f>
        <v>L</v>
      </c>
      <c r="E53" s="46" t="str">
        <f t="shared" ref="E53:AH53" si="22">IF(ISBLANK(E$41),"",E$41)</f>
        <v>L</v>
      </c>
      <c r="F53" s="46" t="str">
        <f t="shared" si="22"/>
        <v>L</v>
      </c>
      <c r="G53" s="46" t="str">
        <f t="shared" si="22"/>
        <v>L</v>
      </c>
      <c r="H53" s="46" t="str">
        <f t="shared" si="22"/>
        <v>L</v>
      </c>
      <c r="I53" s="46" t="str">
        <f t="shared" si="22"/>
        <v>P</v>
      </c>
      <c r="J53" s="46" t="str">
        <f t="shared" si="22"/>
        <v>Q</v>
      </c>
      <c r="K53" s="46" t="str">
        <f t="shared" si="22"/>
        <v>L</v>
      </c>
      <c r="L53" s="46" t="str">
        <f t="shared" si="22"/>
        <v>L</v>
      </c>
      <c r="M53" s="46" t="str">
        <f t="shared" si="22"/>
        <v>L</v>
      </c>
      <c r="N53" s="46" t="str">
        <f t="shared" si="22"/>
        <v>L</v>
      </c>
      <c r="O53" s="46" t="str">
        <f t="shared" si="22"/>
        <v>L</v>
      </c>
      <c r="P53" s="46" t="str">
        <f t="shared" si="22"/>
        <v>P</v>
      </c>
      <c r="Q53" s="46" t="str">
        <f t="shared" si="22"/>
        <v>Q</v>
      </c>
      <c r="R53" s="46" t="str">
        <f t="shared" si="22"/>
        <v>L</v>
      </c>
      <c r="S53" s="46" t="str">
        <f t="shared" si="22"/>
        <v>L</v>
      </c>
      <c r="T53" s="46" t="str">
        <f t="shared" si="22"/>
        <v>L</v>
      </c>
      <c r="U53" s="46" t="str">
        <f t="shared" si="22"/>
        <v>L</v>
      </c>
      <c r="V53" s="46" t="str">
        <f t="shared" si="22"/>
        <v>P</v>
      </c>
      <c r="W53" s="46" t="str">
        <f t="shared" si="22"/>
        <v>P</v>
      </c>
      <c r="X53" s="46" t="str">
        <f t="shared" si="22"/>
        <v>Q</v>
      </c>
      <c r="Y53" s="46" t="str">
        <f t="shared" si="22"/>
        <v>L</v>
      </c>
      <c r="Z53" s="46" t="str">
        <f t="shared" si="22"/>
        <v>L</v>
      </c>
      <c r="AA53" s="46" t="str">
        <f t="shared" si="22"/>
        <v>L</v>
      </c>
      <c r="AB53" s="46" t="str">
        <f t="shared" si="22"/>
        <v>L</v>
      </c>
      <c r="AC53" s="46" t="str">
        <f t="shared" si="22"/>
        <v>L</v>
      </c>
      <c r="AD53" s="46" t="str">
        <f t="shared" si="22"/>
        <v>P</v>
      </c>
      <c r="AE53" s="46" t="str">
        <f t="shared" si="22"/>
        <v>Q</v>
      </c>
      <c r="AF53" s="46" t="str">
        <f t="shared" si="22"/>
        <v>M</v>
      </c>
      <c r="AG53" s="46" t="str">
        <f t="shared" si="22"/>
        <v>M</v>
      </c>
      <c r="AH53" s="265" t="str">
        <f t="shared" si="22"/>
        <v>M</v>
      </c>
    </row>
    <row r="54" spans="1:41" ht="18" hidden="1" thickBot="1" x14ac:dyDescent="0.25">
      <c r="B54" s="320"/>
      <c r="C54" s="249" t="str">
        <f>$F$10</f>
        <v>連泊</v>
      </c>
      <c r="D54" s="266">
        <f ca="1">IFERROR(IF(D67=0,"Close",(IFERROR(HLOOKUP(D53,$D$11:$BC$15,5,FALSE),""))),"")</f>
        <v>0</v>
      </c>
      <c r="E54" s="123">
        <f t="shared" ref="E54:AG54" ca="1" si="23">IFERROR(IF(E67=0,"Close",(IFERROR(HLOOKUP(E53,$D$11:$BC$15,5,FALSE),""))),"")</f>
        <v>0</v>
      </c>
      <c r="F54" s="123">
        <f t="shared" ca="1" si="23"/>
        <v>0</v>
      </c>
      <c r="G54" s="123">
        <f t="shared" ca="1" si="23"/>
        <v>0</v>
      </c>
      <c r="H54" s="123">
        <f t="shared" ca="1" si="23"/>
        <v>0</v>
      </c>
      <c r="I54" s="123">
        <f t="shared" ca="1" si="23"/>
        <v>0</v>
      </c>
      <c r="J54" s="123">
        <f t="shared" ca="1" si="23"/>
        <v>0</v>
      </c>
      <c r="K54" s="123">
        <f t="shared" ca="1" si="23"/>
        <v>0</v>
      </c>
      <c r="L54" s="123">
        <f t="shared" ca="1" si="23"/>
        <v>0</v>
      </c>
      <c r="M54" s="123">
        <f t="shared" ca="1" si="23"/>
        <v>0</v>
      </c>
      <c r="N54" s="123">
        <f t="shared" ca="1" si="23"/>
        <v>0</v>
      </c>
      <c r="O54" s="123">
        <f t="shared" ca="1" si="23"/>
        <v>0</v>
      </c>
      <c r="P54" s="123">
        <f t="shared" ca="1" si="23"/>
        <v>0</v>
      </c>
      <c r="Q54" s="123">
        <f t="shared" ca="1" si="23"/>
        <v>0</v>
      </c>
      <c r="R54" s="123">
        <f t="shared" ca="1" si="23"/>
        <v>0</v>
      </c>
      <c r="S54" s="123">
        <f t="shared" ca="1" si="23"/>
        <v>0</v>
      </c>
      <c r="T54" s="123">
        <f t="shared" ca="1" si="23"/>
        <v>0</v>
      </c>
      <c r="U54" s="123">
        <f t="shared" ca="1" si="23"/>
        <v>0</v>
      </c>
      <c r="V54" s="123">
        <f t="shared" ca="1" si="23"/>
        <v>0</v>
      </c>
      <c r="W54" s="123">
        <f t="shared" ca="1" si="23"/>
        <v>0</v>
      </c>
      <c r="X54" s="123">
        <f t="shared" ca="1" si="23"/>
        <v>0</v>
      </c>
      <c r="Y54" s="123">
        <f t="shared" ca="1" si="23"/>
        <v>0</v>
      </c>
      <c r="Z54" s="123">
        <f t="shared" ca="1" si="23"/>
        <v>0</v>
      </c>
      <c r="AA54" s="123">
        <f t="shared" ca="1" si="23"/>
        <v>0</v>
      </c>
      <c r="AB54" s="123">
        <f t="shared" ca="1" si="23"/>
        <v>0</v>
      </c>
      <c r="AC54" s="123">
        <f t="shared" ca="1" si="23"/>
        <v>0</v>
      </c>
      <c r="AD54" s="123">
        <f t="shared" ca="1" si="23"/>
        <v>0</v>
      </c>
      <c r="AE54" s="123">
        <f t="shared" ca="1" si="23"/>
        <v>0</v>
      </c>
      <c r="AF54" s="123">
        <f t="shared" ca="1" si="23"/>
        <v>0</v>
      </c>
      <c r="AG54" s="123">
        <f t="shared" ca="1" si="23"/>
        <v>0</v>
      </c>
      <c r="AH54" s="267">
        <f t="shared" ref="AH54" ca="1" si="24">IFERROR(IF(AH67=0,"Close",(IFERROR(HLOOKUP(AH53,$D$11:$BC$15,5,FALSE),""))),"")</f>
        <v>0</v>
      </c>
    </row>
    <row r="55" spans="1:41" ht="18" hidden="1" thickBot="1" x14ac:dyDescent="0.25">
      <c r="B55" s="320"/>
      <c r="C55" s="247" t="str">
        <f>$B$7&amp;"(単泊)"</f>
        <v>0(単泊)</v>
      </c>
      <c r="D55" s="264" t="str">
        <f>IF(ISBLANK(D$39),"",D$39)</f>
        <v>L</v>
      </c>
      <c r="E55" s="46" t="str">
        <f t="shared" ref="E55:AH55" si="25">IF(ISBLANK(E$39),"",E$39)</f>
        <v>L</v>
      </c>
      <c r="F55" s="46" t="str">
        <f t="shared" si="25"/>
        <v>L</v>
      </c>
      <c r="G55" s="46" t="str">
        <f t="shared" si="25"/>
        <v>L</v>
      </c>
      <c r="H55" s="46" t="str">
        <f t="shared" si="25"/>
        <v>L</v>
      </c>
      <c r="I55" s="46" t="str">
        <f t="shared" si="25"/>
        <v>P</v>
      </c>
      <c r="J55" s="46" t="str">
        <f t="shared" si="25"/>
        <v>Q</v>
      </c>
      <c r="K55" s="46" t="str">
        <f t="shared" si="25"/>
        <v>L</v>
      </c>
      <c r="L55" s="46" t="str">
        <f t="shared" si="25"/>
        <v>L</v>
      </c>
      <c r="M55" s="46" t="str">
        <f t="shared" si="25"/>
        <v>L</v>
      </c>
      <c r="N55" s="46" t="str">
        <f t="shared" si="25"/>
        <v>L</v>
      </c>
      <c r="O55" s="46" t="str">
        <f t="shared" si="25"/>
        <v>L</v>
      </c>
      <c r="P55" s="46" t="str">
        <f t="shared" si="25"/>
        <v>P</v>
      </c>
      <c r="Q55" s="46" t="str">
        <f t="shared" si="25"/>
        <v>Q</v>
      </c>
      <c r="R55" s="46" t="str">
        <f t="shared" si="25"/>
        <v>L</v>
      </c>
      <c r="S55" s="46" t="str">
        <f t="shared" si="25"/>
        <v>L</v>
      </c>
      <c r="T55" s="46" t="str">
        <f t="shared" si="25"/>
        <v>L</v>
      </c>
      <c r="U55" s="46" t="str">
        <f t="shared" si="25"/>
        <v>L</v>
      </c>
      <c r="V55" s="46" t="str">
        <f t="shared" si="25"/>
        <v>P</v>
      </c>
      <c r="W55" s="46" t="str">
        <f t="shared" si="25"/>
        <v>P</v>
      </c>
      <c r="X55" s="46" t="str">
        <f t="shared" si="25"/>
        <v>Q</v>
      </c>
      <c r="Y55" s="46" t="str">
        <f t="shared" si="25"/>
        <v>L</v>
      </c>
      <c r="Z55" s="46" t="str">
        <f t="shared" si="25"/>
        <v>L</v>
      </c>
      <c r="AA55" s="46" t="str">
        <f t="shared" si="25"/>
        <v>L</v>
      </c>
      <c r="AB55" s="46" t="str">
        <f t="shared" si="25"/>
        <v>L</v>
      </c>
      <c r="AC55" s="46" t="str">
        <f t="shared" si="25"/>
        <v>L</v>
      </c>
      <c r="AD55" s="46" t="str">
        <f t="shared" si="25"/>
        <v>P</v>
      </c>
      <c r="AE55" s="46" t="str">
        <f t="shared" si="25"/>
        <v>Q</v>
      </c>
      <c r="AF55" s="46" t="str">
        <f t="shared" si="25"/>
        <v>M</v>
      </c>
      <c r="AG55" s="46" t="str">
        <f t="shared" si="25"/>
        <v>M</v>
      </c>
      <c r="AH55" s="265" t="str">
        <f t="shared" si="25"/>
        <v>M</v>
      </c>
      <c r="AI55" s="13"/>
    </row>
    <row r="56" spans="1:41" ht="18" hidden="1" thickBot="1" x14ac:dyDescent="0.25">
      <c r="B56" s="320"/>
      <c r="C56" s="248" t="str">
        <f>$F$1</f>
        <v>WEB割</v>
      </c>
      <c r="D56" s="263">
        <f ca="1">IFERROR(IF(D68=0,"Close",(IFERROR(HLOOKUP(D55,$D$2:$BC$8,6,FALSE),""))),"")</f>
        <v>0</v>
      </c>
      <c r="E56" s="44">
        <f t="shared" ref="E56:AG56" ca="1" si="26">IFERROR(IF(E68=0,"Close",(IFERROR(HLOOKUP(E55,$D$2:$BC$8,6,FALSE),""))),"")</f>
        <v>0</v>
      </c>
      <c r="F56" s="44">
        <f t="shared" ca="1" si="26"/>
        <v>0</v>
      </c>
      <c r="G56" s="44">
        <f t="shared" ca="1" si="26"/>
        <v>0</v>
      </c>
      <c r="H56" s="44">
        <f t="shared" ca="1" si="26"/>
        <v>0</v>
      </c>
      <c r="I56" s="44">
        <f t="shared" ca="1" si="26"/>
        <v>0</v>
      </c>
      <c r="J56" s="44">
        <f t="shared" ca="1" si="26"/>
        <v>0</v>
      </c>
      <c r="K56" s="44">
        <f t="shared" ca="1" si="26"/>
        <v>0</v>
      </c>
      <c r="L56" s="44">
        <f t="shared" ca="1" si="26"/>
        <v>0</v>
      </c>
      <c r="M56" s="44">
        <f t="shared" ca="1" si="26"/>
        <v>0</v>
      </c>
      <c r="N56" s="44">
        <f t="shared" ca="1" si="26"/>
        <v>0</v>
      </c>
      <c r="O56" s="44">
        <f t="shared" ca="1" si="26"/>
        <v>0</v>
      </c>
      <c r="P56" s="44">
        <f t="shared" ca="1" si="26"/>
        <v>0</v>
      </c>
      <c r="Q56" s="44">
        <f t="shared" ca="1" si="26"/>
        <v>0</v>
      </c>
      <c r="R56" s="44">
        <f t="shared" ca="1" si="26"/>
        <v>0</v>
      </c>
      <c r="S56" s="44">
        <f t="shared" ca="1" si="26"/>
        <v>0</v>
      </c>
      <c r="T56" s="44">
        <f t="shared" ca="1" si="26"/>
        <v>0</v>
      </c>
      <c r="U56" s="44">
        <f t="shared" ca="1" si="26"/>
        <v>0</v>
      </c>
      <c r="V56" s="44">
        <f t="shared" ca="1" si="26"/>
        <v>0</v>
      </c>
      <c r="W56" s="44">
        <f t="shared" ca="1" si="26"/>
        <v>0</v>
      </c>
      <c r="X56" s="44">
        <f t="shared" ca="1" si="26"/>
        <v>0</v>
      </c>
      <c r="Y56" s="44">
        <f t="shared" ca="1" si="26"/>
        <v>0</v>
      </c>
      <c r="Z56" s="44">
        <f t="shared" ca="1" si="26"/>
        <v>0</v>
      </c>
      <c r="AA56" s="44">
        <f t="shared" ca="1" si="26"/>
        <v>0</v>
      </c>
      <c r="AB56" s="44">
        <f t="shared" ca="1" si="26"/>
        <v>0</v>
      </c>
      <c r="AC56" s="44">
        <f t="shared" ca="1" si="26"/>
        <v>0</v>
      </c>
      <c r="AD56" s="44">
        <f t="shared" ca="1" si="26"/>
        <v>0</v>
      </c>
      <c r="AE56" s="44">
        <f t="shared" ca="1" si="26"/>
        <v>0</v>
      </c>
      <c r="AF56" s="44">
        <f t="shared" ca="1" si="26"/>
        <v>0</v>
      </c>
      <c r="AG56" s="44">
        <f t="shared" ca="1" si="26"/>
        <v>0</v>
      </c>
      <c r="AH56" s="109">
        <f t="shared" ref="AH56" ca="1" si="27">IFERROR(IF(AH68=0,"Close",(IFERROR(HLOOKUP(AH55,$D$2:$BC$8,6,FALSE),""))),"")</f>
        <v>0</v>
      </c>
      <c r="AI56" s="13"/>
    </row>
    <row r="57" spans="1:41" ht="18" hidden="1" thickBot="1" x14ac:dyDescent="0.25">
      <c r="B57" s="320"/>
      <c r="C57" s="248" t="str">
        <f>$B$7&amp;"(連泊)"</f>
        <v>0(連泊)</v>
      </c>
      <c r="D57" s="264" t="str">
        <f>IF(ISBLANK(D$41),"",D$41)</f>
        <v>L</v>
      </c>
      <c r="E57" s="46" t="str">
        <f t="shared" ref="E57:AH57" si="28">IF(ISBLANK(E$41),"",E$41)</f>
        <v>L</v>
      </c>
      <c r="F57" s="46" t="str">
        <f t="shared" si="28"/>
        <v>L</v>
      </c>
      <c r="G57" s="46" t="str">
        <f t="shared" si="28"/>
        <v>L</v>
      </c>
      <c r="H57" s="46" t="str">
        <f t="shared" si="28"/>
        <v>L</v>
      </c>
      <c r="I57" s="46" t="str">
        <f t="shared" si="28"/>
        <v>P</v>
      </c>
      <c r="J57" s="46" t="str">
        <f t="shared" si="28"/>
        <v>Q</v>
      </c>
      <c r="K57" s="46" t="str">
        <f t="shared" si="28"/>
        <v>L</v>
      </c>
      <c r="L57" s="46" t="str">
        <f t="shared" si="28"/>
        <v>L</v>
      </c>
      <c r="M57" s="46" t="str">
        <f t="shared" si="28"/>
        <v>L</v>
      </c>
      <c r="N57" s="46" t="str">
        <f t="shared" si="28"/>
        <v>L</v>
      </c>
      <c r="O57" s="46" t="str">
        <f t="shared" si="28"/>
        <v>L</v>
      </c>
      <c r="P57" s="46" t="str">
        <f t="shared" si="28"/>
        <v>P</v>
      </c>
      <c r="Q57" s="46" t="str">
        <f t="shared" si="28"/>
        <v>Q</v>
      </c>
      <c r="R57" s="46" t="str">
        <f t="shared" si="28"/>
        <v>L</v>
      </c>
      <c r="S57" s="46" t="str">
        <f t="shared" si="28"/>
        <v>L</v>
      </c>
      <c r="T57" s="46" t="str">
        <f t="shared" si="28"/>
        <v>L</v>
      </c>
      <c r="U57" s="46" t="str">
        <f t="shared" si="28"/>
        <v>L</v>
      </c>
      <c r="V57" s="46" t="str">
        <f t="shared" si="28"/>
        <v>P</v>
      </c>
      <c r="W57" s="46" t="str">
        <f t="shared" si="28"/>
        <v>P</v>
      </c>
      <c r="X57" s="46" t="str">
        <f t="shared" si="28"/>
        <v>Q</v>
      </c>
      <c r="Y57" s="46" t="str">
        <f t="shared" si="28"/>
        <v>L</v>
      </c>
      <c r="Z57" s="46" t="str">
        <f t="shared" si="28"/>
        <v>L</v>
      </c>
      <c r="AA57" s="46" t="str">
        <f t="shared" si="28"/>
        <v>L</v>
      </c>
      <c r="AB57" s="46" t="str">
        <f t="shared" si="28"/>
        <v>L</v>
      </c>
      <c r="AC57" s="46" t="str">
        <f t="shared" si="28"/>
        <v>L</v>
      </c>
      <c r="AD57" s="46" t="str">
        <f t="shared" si="28"/>
        <v>P</v>
      </c>
      <c r="AE57" s="46" t="str">
        <f t="shared" si="28"/>
        <v>Q</v>
      </c>
      <c r="AF57" s="46" t="str">
        <f t="shared" si="28"/>
        <v>M</v>
      </c>
      <c r="AG57" s="46" t="str">
        <f t="shared" si="28"/>
        <v>M</v>
      </c>
      <c r="AH57" s="265" t="str">
        <f t="shared" si="28"/>
        <v>M</v>
      </c>
    </row>
    <row r="58" spans="1:41" ht="18" hidden="1" thickBot="1" x14ac:dyDescent="0.25">
      <c r="B58" s="320"/>
      <c r="C58" s="249" t="str">
        <f>$F$10</f>
        <v>連泊</v>
      </c>
      <c r="D58" s="266">
        <f ca="1">IFERROR(IF(D68=0,"Close",(IFERROR(HLOOKUP(D57,$D$11:$BC$17,6,FALSE),""))),"")</f>
        <v>0</v>
      </c>
      <c r="E58" s="123">
        <f t="shared" ref="E58:AG58" ca="1" si="29">IFERROR(IF(E68=0,"Close",(IFERROR(HLOOKUP(E57,$D$11:$BC$17,6,FALSE),""))),"")</f>
        <v>0</v>
      </c>
      <c r="F58" s="123">
        <f t="shared" ca="1" si="29"/>
        <v>0</v>
      </c>
      <c r="G58" s="123">
        <f t="shared" ca="1" si="29"/>
        <v>0</v>
      </c>
      <c r="H58" s="123">
        <f t="shared" ca="1" si="29"/>
        <v>0</v>
      </c>
      <c r="I58" s="123">
        <f t="shared" ca="1" si="29"/>
        <v>0</v>
      </c>
      <c r="J58" s="123">
        <f t="shared" ca="1" si="29"/>
        <v>0</v>
      </c>
      <c r="K58" s="123">
        <f t="shared" ca="1" si="29"/>
        <v>0</v>
      </c>
      <c r="L58" s="123">
        <f t="shared" ca="1" si="29"/>
        <v>0</v>
      </c>
      <c r="M58" s="123">
        <f t="shared" ca="1" si="29"/>
        <v>0</v>
      </c>
      <c r="N58" s="123">
        <f t="shared" ca="1" si="29"/>
        <v>0</v>
      </c>
      <c r="O58" s="123">
        <f t="shared" ca="1" si="29"/>
        <v>0</v>
      </c>
      <c r="P58" s="123">
        <f t="shared" ca="1" si="29"/>
        <v>0</v>
      </c>
      <c r="Q58" s="123">
        <f t="shared" ca="1" si="29"/>
        <v>0</v>
      </c>
      <c r="R58" s="123">
        <f t="shared" ca="1" si="29"/>
        <v>0</v>
      </c>
      <c r="S58" s="123">
        <f t="shared" ca="1" si="29"/>
        <v>0</v>
      </c>
      <c r="T58" s="123">
        <f t="shared" ca="1" si="29"/>
        <v>0</v>
      </c>
      <c r="U58" s="123">
        <f t="shared" ca="1" si="29"/>
        <v>0</v>
      </c>
      <c r="V58" s="123">
        <f t="shared" ca="1" si="29"/>
        <v>0</v>
      </c>
      <c r="W58" s="123">
        <f t="shared" ca="1" si="29"/>
        <v>0</v>
      </c>
      <c r="X58" s="123">
        <f t="shared" ca="1" si="29"/>
        <v>0</v>
      </c>
      <c r="Y58" s="123">
        <f t="shared" ca="1" si="29"/>
        <v>0</v>
      </c>
      <c r="Z58" s="123">
        <f t="shared" ca="1" si="29"/>
        <v>0</v>
      </c>
      <c r="AA58" s="123">
        <f t="shared" ca="1" si="29"/>
        <v>0</v>
      </c>
      <c r="AB58" s="123">
        <f t="shared" ca="1" si="29"/>
        <v>0</v>
      </c>
      <c r="AC58" s="123">
        <f t="shared" ca="1" si="29"/>
        <v>0</v>
      </c>
      <c r="AD58" s="123">
        <f t="shared" ca="1" si="29"/>
        <v>0</v>
      </c>
      <c r="AE58" s="123">
        <f t="shared" ca="1" si="29"/>
        <v>0</v>
      </c>
      <c r="AF58" s="123">
        <f t="shared" ca="1" si="29"/>
        <v>0</v>
      </c>
      <c r="AG58" s="123">
        <f t="shared" ca="1" si="29"/>
        <v>0</v>
      </c>
      <c r="AH58" s="267">
        <f t="shared" ref="AH58" ca="1" si="30">IFERROR(IF(AH68=0,"Close",(IFERROR(HLOOKUP(AH57,$D$11:$BC$17,6,FALSE),""))),"")</f>
        <v>0</v>
      </c>
    </row>
    <row r="59" spans="1:41" ht="18" hidden="1" thickBot="1" x14ac:dyDescent="0.25">
      <c r="B59" s="320"/>
      <c r="C59" s="247" t="str">
        <f>$B$8&amp;"(単泊)"</f>
        <v>0(単泊)</v>
      </c>
      <c r="D59" s="261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262"/>
      <c r="AI59" s="13"/>
    </row>
    <row r="60" spans="1:41" ht="18" hidden="1" thickBot="1" x14ac:dyDescent="0.25">
      <c r="B60" s="320"/>
      <c r="C60" s="248" t="str">
        <f>$F$1</f>
        <v>WEB割</v>
      </c>
      <c r="D60" s="263" t="str">
        <f ca="1">IFERROR(IF(D69=0,"Close",(IFERROR(HLOOKUP(D59,$D$2:$BC$8,7,FALSE),""))),"")</f>
        <v/>
      </c>
      <c r="E60" s="44" t="str">
        <f t="shared" ref="E60:AG60" ca="1" si="31">IFERROR(IF(E69=0,"Close",(IFERROR(HLOOKUP(E59,$D$2:$BC$8,7,FALSE),""))),"")</f>
        <v/>
      </c>
      <c r="F60" s="44" t="str">
        <f t="shared" ca="1" si="31"/>
        <v/>
      </c>
      <c r="G60" s="44" t="str">
        <f t="shared" ca="1" si="31"/>
        <v/>
      </c>
      <c r="H60" s="44" t="str">
        <f t="shared" ca="1" si="31"/>
        <v/>
      </c>
      <c r="I60" s="44" t="str">
        <f t="shared" ca="1" si="31"/>
        <v/>
      </c>
      <c r="J60" s="44" t="str">
        <f t="shared" ca="1" si="31"/>
        <v/>
      </c>
      <c r="K60" s="44" t="str">
        <f t="shared" ca="1" si="31"/>
        <v/>
      </c>
      <c r="L60" s="44" t="str">
        <f t="shared" ca="1" si="31"/>
        <v/>
      </c>
      <c r="M60" s="44" t="str">
        <f t="shared" ca="1" si="31"/>
        <v/>
      </c>
      <c r="N60" s="44" t="str">
        <f t="shared" ca="1" si="31"/>
        <v/>
      </c>
      <c r="O60" s="44" t="str">
        <f t="shared" ca="1" si="31"/>
        <v/>
      </c>
      <c r="P60" s="44" t="str">
        <f t="shared" ca="1" si="31"/>
        <v/>
      </c>
      <c r="Q60" s="44" t="str">
        <f t="shared" ca="1" si="31"/>
        <v/>
      </c>
      <c r="R60" s="44" t="str">
        <f t="shared" ca="1" si="31"/>
        <v/>
      </c>
      <c r="S60" s="44" t="str">
        <f t="shared" ca="1" si="31"/>
        <v/>
      </c>
      <c r="T60" s="44" t="str">
        <f t="shared" ca="1" si="31"/>
        <v/>
      </c>
      <c r="U60" s="44" t="str">
        <f t="shared" ca="1" si="31"/>
        <v/>
      </c>
      <c r="V60" s="44" t="str">
        <f t="shared" ca="1" si="31"/>
        <v/>
      </c>
      <c r="W60" s="44" t="str">
        <f t="shared" ca="1" si="31"/>
        <v/>
      </c>
      <c r="X60" s="44" t="str">
        <f t="shared" ca="1" si="31"/>
        <v/>
      </c>
      <c r="Y60" s="44" t="str">
        <f t="shared" ca="1" si="31"/>
        <v/>
      </c>
      <c r="Z60" s="44" t="str">
        <f t="shared" ca="1" si="31"/>
        <v/>
      </c>
      <c r="AA60" s="44" t="str">
        <f t="shared" ca="1" si="31"/>
        <v/>
      </c>
      <c r="AB60" s="44" t="str">
        <f t="shared" ca="1" si="31"/>
        <v/>
      </c>
      <c r="AC60" s="44" t="str">
        <f t="shared" ca="1" si="31"/>
        <v/>
      </c>
      <c r="AD60" s="44" t="str">
        <f t="shared" ca="1" si="31"/>
        <v/>
      </c>
      <c r="AE60" s="44" t="str">
        <f t="shared" ca="1" si="31"/>
        <v/>
      </c>
      <c r="AF60" s="44" t="str">
        <f t="shared" ca="1" si="31"/>
        <v/>
      </c>
      <c r="AG60" s="44" t="str">
        <f t="shared" ca="1" si="31"/>
        <v/>
      </c>
      <c r="AH60" s="109" t="str">
        <f t="shared" ref="AH60" ca="1" si="32">IFERROR(IF(AH69=0,"Close",(IFERROR(HLOOKUP(AH59,$D$2:$BC$8,7,FALSE),""))),"")</f>
        <v/>
      </c>
      <c r="AI60" s="13"/>
    </row>
    <row r="61" spans="1:41" ht="18" hidden="1" thickBot="1" x14ac:dyDescent="0.25">
      <c r="B61" s="320"/>
      <c r="C61" s="248" t="str">
        <f>$B$8&amp;"(連泊)"</f>
        <v>0(連泊)</v>
      </c>
      <c r="D61" s="264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265"/>
    </row>
    <row r="62" spans="1:41" ht="18" hidden="1" thickBot="1" x14ac:dyDescent="0.25">
      <c r="B62" s="320"/>
      <c r="C62" s="250" t="str">
        <f>$F$10</f>
        <v>連泊</v>
      </c>
      <c r="D62" s="266" t="str">
        <f ca="1">IFERROR(IF(D69=0,"Close",(IFERROR(HLOOKUP(D61,$D$11:$BC$17,7,FALSE),""))),"")</f>
        <v/>
      </c>
      <c r="E62" s="123" t="str">
        <f t="shared" ref="E62:AG62" ca="1" si="33">IFERROR(IF(E69=0,"Close",(IFERROR(HLOOKUP(E61,$D$11:$BC$17,7,FALSE),""))),"")</f>
        <v/>
      </c>
      <c r="F62" s="123" t="str">
        <f t="shared" ca="1" si="33"/>
        <v/>
      </c>
      <c r="G62" s="123" t="str">
        <f t="shared" ca="1" si="33"/>
        <v/>
      </c>
      <c r="H62" s="123" t="str">
        <f t="shared" ca="1" si="33"/>
        <v/>
      </c>
      <c r="I62" s="123" t="str">
        <f t="shared" ca="1" si="33"/>
        <v/>
      </c>
      <c r="J62" s="123" t="str">
        <f t="shared" ca="1" si="33"/>
        <v/>
      </c>
      <c r="K62" s="123" t="str">
        <f t="shared" ca="1" si="33"/>
        <v/>
      </c>
      <c r="L62" s="123" t="str">
        <f t="shared" ca="1" si="33"/>
        <v/>
      </c>
      <c r="M62" s="123" t="str">
        <f t="shared" ca="1" si="33"/>
        <v/>
      </c>
      <c r="N62" s="123" t="str">
        <f t="shared" ca="1" si="33"/>
        <v/>
      </c>
      <c r="O62" s="123" t="str">
        <f t="shared" ca="1" si="33"/>
        <v/>
      </c>
      <c r="P62" s="123" t="str">
        <f t="shared" ca="1" si="33"/>
        <v/>
      </c>
      <c r="Q62" s="123" t="str">
        <f t="shared" ca="1" si="33"/>
        <v/>
      </c>
      <c r="R62" s="123" t="str">
        <f t="shared" ca="1" si="33"/>
        <v/>
      </c>
      <c r="S62" s="123" t="str">
        <f t="shared" ca="1" si="33"/>
        <v/>
      </c>
      <c r="T62" s="123" t="str">
        <f t="shared" ca="1" si="33"/>
        <v/>
      </c>
      <c r="U62" s="123" t="str">
        <f t="shared" ca="1" si="33"/>
        <v/>
      </c>
      <c r="V62" s="123" t="str">
        <f t="shared" ca="1" si="33"/>
        <v/>
      </c>
      <c r="W62" s="123" t="str">
        <f t="shared" ca="1" si="33"/>
        <v/>
      </c>
      <c r="X62" s="123" t="str">
        <f t="shared" ca="1" si="33"/>
        <v/>
      </c>
      <c r="Y62" s="123" t="str">
        <f t="shared" ca="1" si="33"/>
        <v/>
      </c>
      <c r="Z62" s="123" t="str">
        <f t="shared" ca="1" si="33"/>
        <v/>
      </c>
      <c r="AA62" s="123" t="str">
        <f t="shared" ca="1" si="33"/>
        <v/>
      </c>
      <c r="AB62" s="123" t="str">
        <f t="shared" ca="1" si="33"/>
        <v/>
      </c>
      <c r="AC62" s="123" t="str">
        <f t="shared" ca="1" si="33"/>
        <v/>
      </c>
      <c r="AD62" s="123" t="str">
        <f t="shared" ca="1" si="33"/>
        <v/>
      </c>
      <c r="AE62" s="123" t="str">
        <f t="shared" ca="1" si="33"/>
        <v/>
      </c>
      <c r="AF62" s="123" t="str">
        <f t="shared" ca="1" si="33"/>
        <v/>
      </c>
      <c r="AG62" s="123" t="str">
        <f t="shared" ca="1" si="33"/>
        <v/>
      </c>
      <c r="AH62" s="267" t="str">
        <f t="shared" ref="AH62" ca="1" si="34">IFERROR(IF(AH69=0,"Close",(IFERROR(HLOOKUP(AH61,$D$11:$BC$17,7,FALSE),""))),"")</f>
        <v/>
      </c>
    </row>
    <row r="63" spans="1:41" x14ac:dyDescent="0.2">
      <c r="B63" s="320"/>
      <c r="C63" s="251" t="s">
        <v>61</v>
      </c>
      <c r="D63" s="270">
        <f ca="1">IFERROR(D77/(D77+D70),0)</f>
        <v>0</v>
      </c>
      <c r="E63" s="224">
        <f t="shared" ref="E63:AG63" ca="1" si="35">IFERROR(E77/(E77+E70),0)</f>
        <v>0</v>
      </c>
      <c r="F63" s="224">
        <f t="shared" ca="1" si="35"/>
        <v>0</v>
      </c>
      <c r="G63" s="224">
        <f t="shared" ca="1" si="35"/>
        <v>0</v>
      </c>
      <c r="H63" s="224">
        <f t="shared" ca="1" si="35"/>
        <v>0.14285714285714285</v>
      </c>
      <c r="I63" s="224">
        <f t="shared" ca="1" si="35"/>
        <v>0.14285714285714285</v>
      </c>
      <c r="J63" s="224">
        <f t="shared" ca="1" si="35"/>
        <v>0</v>
      </c>
      <c r="K63" s="224">
        <f t="shared" ca="1" si="35"/>
        <v>7.1428571428571425E-2</v>
      </c>
      <c r="L63" s="224">
        <f t="shared" ca="1" si="35"/>
        <v>7.1428571428571425E-2</v>
      </c>
      <c r="M63" s="224">
        <f t="shared" ca="1" si="35"/>
        <v>7.1428571428571425E-2</v>
      </c>
      <c r="N63" s="224">
        <f t="shared" ca="1" si="35"/>
        <v>0</v>
      </c>
      <c r="O63" s="224">
        <f t="shared" ca="1" si="35"/>
        <v>0</v>
      </c>
      <c r="P63" s="224">
        <f t="shared" ca="1" si="35"/>
        <v>0.14285714285714285</v>
      </c>
      <c r="Q63" s="224">
        <f t="shared" ca="1" si="35"/>
        <v>0</v>
      </c>
      <c r="R63" s="224">
        <f t="shared" ca="1" si="35"/>
        <v>7.1428571428571425E-2</v>
      </c>
      <c r="S63" s="224">
        <f t="shared" ca="1" si="35"/>
        <v>7.1428571428571425E-2</v>
      </c>
      <c r="T63" s="224">
        <f t="shared" ca="1" si="35"/>
        <v>7.1428571428571425E-2</v>
      </c>
      <c r="U63" s="224">
        <f t="shared" ca="1" si="35"/>
        <v>7.1428571428571425E-2</v>
      </c>
      <c r="V63" s="224">
        <f t="shared" ca="1" si="35"/>
        <v>0.2857142857142857</v>
      </c>
      <c r="W63" s="224">
        <f t="shared" ca="1" si="35"/>
        <v>0.2857142857142857</v>
      </c>
      <c r="X63" s="224">
        <f t="shared" ca="1" si="35"/>
        <v>0.21428571428571427</v>
      </c>
      <c r="Y63" s="224">
        <f t="shared" ca="1" si="35"/>
        <v>0.21428571428571427</v>
      </c>
      <c r="Z63" s="224">
        <f t="shared" ca="1" si="35"/>
        <v>0.21428571428571427</v>
      </c>
      <c r="AA63" s="224">
        <f t="shared" ca="1" si="35"/>
        <v>7.1428571428571425E-2</v>
      </c>
      <c r="AB63" s="224">
        <f t="shared" ca="1" si="35"/>
        <v>0.14285714285714285</v>
      </c>
      <c r="AC63" s="224">
        <f t="shared" ca="1" si="35"/>
        <v>0.5</v>
      </c>
      <c r="AD63" s="224">
        <f t="shared" ca="1" si="35"/>
        <v>0.2857142857142857</v>
      </c>
      <c r="AE63" s="224">
        <f t="shared" ca="1" si="35"/>
        <v>0.6428571428571429</v>
      </c>
      <c r="AF63" s="224">
        <f t="shared" ca="1" si="35"/>
        <v>0.2857142857142857</v>
      </c>
      <c r="AG63" s="224">
        <f t="shared" ca="1" si="35"/>
        <v>0.2857142857142857</v>
      </c>
      <c r="AH63" s="225">
        <f t="shared" ref="AH63" ca="1" si="36">IFERROR(AH77/(AH77+AH70),0)</f>
        <v>0.2857142857142857</v>
      </c>
      <c r="AI63" s="80">
        <f t="shared" ref="AI63" ca="1" si="37">AI77/(AI77+AI70)</f>
        <v>0.14976958525345621</v>
      </c>
      <c r="AJ63" s="4" t="s">
        <v>131</v>
      </c>
      <c r="AL63" s="4" t="s">
        <v>102</v>
      </c>
      <c r="AM63" s="13">
        <v>0</v>
      </c>
    </row>
    <row r="64" spans="1:41" ht="18" customHeight="1" collapsed="1" x14ac:dyDescent="0.2">
      <c r="A64" s="4">
        <v>2</v>
      </c>
      <c r="B64" s="320"/>
      <c r="C64" s="252" t="str">
        <f>B3&amp;"(残室数)"</f>
        <v>ラグジュアリープールヴィラ(残室数)</v>
      </c>
      <c r="D64" s="271">
        <f ca="1">IFERROR(IF(D$19&lt;2,"",VLOOKUP($C64,在庫!$B$4:$SS$16,D$19,0)),"")</f>
        <v>13</v>
      </c>
      <c r="E64" s="104">
        <f ca="1">IFERROR(IF(E$19&lt;2,"",VLOOKUP($C64,在庫!$B$4:$SS$16,E$19,0)),"")</f>
        <v>13</v>
      </c>
      <c r="F64" s="104">
        <f ca="1">IFERROR(IF(F$19&lt;2,"",VLOOKUP($C64,在庫!$B$4:$SS$16,F$19,0)),"")</f>
        <v>13</v>
      </c>
      <c r="G64" s="104">
        <f ca="1">IFERROR(IF(G$19&lt;2,"",VLOOKUP($C64,在庫!$B$4:$SS$16,G$19,0)),"")</f>
        <v>13</v>
      </c>
      <c r="H64" s="104">
        <f ca="1">IFERROR(IF(H$19&lt;2,"",VLOOKUP($C64,在庫!$B$4:$SS$16,H$19,0)),"")</f>
        <v>11</v>
      </c>
      <c r="I64" s="104">
        <f ca="1">IFERROR(IF(I$19&lt;2,"",VLOOKUP($C64,在庫!$B$4:$SS$16,I$19,0)),"")</f>
        <v>11</v>
      </c>
      <c r="J64" s="104">
        <f ca="1">IFERROR(IF(J$19&lt;2,"",VLOOKUP($C64,在庫!$B$4:$SS$16,J$19,0)),"")</f>
        <v>13</v>
      </c>
      <c r="K64" s="104">
        <f ca="1">IFERROR(IF(K$19&lt;2,"",VLOOKUP($C64,在庫!$B$4:$SS$16,K$19,0)),"")</f>
        <v>13</v>
      </c>
      <c r="L64" s="104">
        <f ca="1">IFERROR(IF(L$19&lt;2,"",VLOOKUP($C64,在庫!$B$4:$SS$16,L$19,0)),"")</f>
        <v>12</v>
      </c>
      <c r="M64" s="104">
        <f ca="1">IFERROR(IF(M$19&lt;2,"",VLOOKUP($C64,在庫!$B$4:$SS$16,M$19,0)),"")</f>
        <v>12</v>
      </c>
      <c r="N64" s="104">
        <f ca="1">IFERROR(IF(N$19&lt;2,"",VLOOKUP($C64,在庫!$B$4:$SS$16,N$19,0)),"")</f>
        <v>13</v>
      </c>
      <c r="O64" s="104">
        <f ca="1">IFERROR(IF(O$19&lt;2,"",VLOOKUP($C64,在庫!$B$4:$SS$16,O$19,0)),"")</f>
        <v>13</v>
      </c>
      <c r="P64" s="104">
        <f ca="1">IFERROR(IF(P$19&lt;2,"",VLOOKUP($C64,在庫!$B$4:$SS$16,P$19,0)),"")</f>
        <v>11</v>
      </c>
      <c r="Q64" s="104">
        <f ca="1">IFERROR(IF(Q$19&lt;2,"",VLOOKUP($C64,在庫!$B$4:$SS$16,Q$19,0)),"")</f>
        <v>13</v>
      </c>
      <c r="R64" s="104">
        <f ca="1">IFERROR(IF(R$19&lt;2,"",VLOOKUP($C64,在庫!$B$4:$SS$16,R$19,0)),"")</f>
        <v>12</v>
      </c>
      <c r="S64" s="104">
        <f ca="1">IFERROR(IF(S$19&lt;2,"",VLOOKUP($C64,在庫!$B$4:$SS$16,S$19,0)),"")</f>
        <v>12</v>
      </c>
      <c r="T64" s="104">
        <f ca="1">IFERROR(IF(T$19&lt;2,"",VLOOKUP($C64,在庫!$B$4:$SS$16,T$19,0)),"")</f>
        <v>12</v>
      </c>
      <c r="U64" s="104">
        <f ca="1">IFERROR(IF(U$19&lt;2,"",VLOOKUP($C64,在庫!$B$4:$SS$16,U$19,0)),"")</f>
        <v>12</v>
      </c>
      <c r="V64" s="104">
        <f ca="1">IFERROR(IF(V$19&lt;2,"",VLOOKUP($C64,在庫!$B$4:$SS$16,V$19,0)),"")</f>
        <v>10</v>
      </c>
      <c r="W64" s="104">
        <f ca="1">IFERROR(IF(W$19&lt;2,"",VLOOKUP($C64,在庫!$B$4:$SS$16,W$19,0)),"")</f>
        <v>10</v>
      </c>
      <c r="X64" s="104">
        <f ca="1">IFERROR(IF(X$19&lt;2,"",VLOOKUP($C64,在庫!$B$4:$SS$16,X$19,0)),"")</f>
        <v>10</v>
      </c>
      <c r="Y64" s="104">
        <f ca="1">IFERROR(IF(Y$19&lt;2,"",VLOOKUP($C64,在庫!$B$4:$SS$16,Y$19,0)),"")</f>
        <v>10</v>
      </c>
      <c r="Z64" s="104">
        <f ca="1">IFERROR(IF(Z$19&lt;2,"",VLOOKUP($C64,在庫!$B$4:$SS$16,Z$19,0)),"")</f>
        <v>10</v>
      </c>
      <c r="AA64" s="104">
        <f ca="1">IFERROR(IF(AA$19&lt;2,"",VLOOKUP($C64,在庫!$B$4:$SS$16,AA$19,0)),"")</f>
        <v>12</v>
      </c>
      <c r="AB64" s="104">
        <f ca="1">IFERROR(IF(AB$19&lt;2,"",VLOOKUP($C64,在庫!$B$4:$SS$16,AB$19,0)),"")</f>
        <v>11</v>
      </c>
      <c r="AC64" s="104">
        <f ca="1">IFERROR(IF(AC$19&lt;2,"",VLOOKUP($C64,在庫!$B$4:$SS$16,AC$19,0)),"")</f>
        <v>6</v>
      </c>
      <c r="AD64" s="104">
        <f ca="1">IFERROR(IF(AD$19&lt;2,"",VLOOKUP($C64,在庫!$B$4:$SS$16,AD$19,0)),"")</f>
        <v>9</v>
      </c>
      <c r="AE64" s="104">
        <f ca="1">IFERROR(IF(AE$19&lt;2,"",VLOOKUP($C64,在庫!$B$4:$SS$16,AE$19,0)),"")</f>
        <v>4</v>
      </c>
      <c r="AF64" s="104">
        <f ca="1">IFERROR(IF(AF$19&lt;2,"",VLOOKUP($C64,在庫!$B$4:$SS$16,AF$19,0)),"")</f>
        <v>9</v>
      </c>
      <c r="AG64" s="104">
        <f ca="1">IFERROR(IF(AG$19&lt;2,"",VLOOKUP($C64,在庫!$B$4:$SS$16,AG$19,0)),"")</f>
        <v>9</v>
      </c>
      <c r="AH64" s="110">
        <f ca="1">IFERROR(IF(AH$19&lt;2,"",VLOOKUP($C64,在庫!$B$4:$SS$16,AH$19,0)),"")</f>
        <v>10</v>
      </c>
      <c r="AI64" s="59">
        <f t="shared" ref="AI64:AI70" ca="1" si="38">SUM(D64:AH64)</f>
        <v>342</v>
      </c>
      <c r="AJ64" s="13">
        <f ca="1">IFERROR(AI71/(AI71+AI64),"")</f>
        <v>0.15136476426799009</v>
      </c>
      <c r="AL64" s="4" t="s">
        <v>103</v>
      </c>
      <c r="AM64" s="13">
        <v>0</v>
      </c>
      <c r="AN64" s="4" t="s">
        <v>145</v>
      </c>
      <c r="AO64" s="4" t="s">
        <v>146</v>
      </c>
    </row>
    <row r="65" spans="1:41" ht="18" customHeight="1" x14ac:dyDescent="0.2">
      <c r="B65" s="320"/>
      <c r="C65" s="252" t="str">
        <f t="shared" ref="C65:C69" si="39">B4&amp;"(残室数)"</f>
        <v>with SAUNA(残室数)</v>
      </c>
      <c r="D65" s="271">
        <f ca="1">IFERROR(IF(D$19&lt;2,"",VLOOKUP($C65,在庫!$B$4:$SS$16,D$19,0)),"")</f>
        <v>1</v>
      </c>
      <c r="E65" s="104">
        <f ca="1">IFERROR(IF(E$19&lt;2,"",VLOOKUP($C65,在庫!$B$4:$SS$16,E$19,0)),"")</f>
        <v>1</v>
      </c>
      <c r="F65" s="104">
        <f ca="1">IFERROR(IF(F$19&lt;2,"",VLOOKUP($C65,在庫!$B$4:$SS$16,F$19,0)),"")</f>
        <v>1</v>
      </c>
      <c r="G65" s="104">
        <f ca="1">IFERROR(IF(G$19&lt;2,"",VLOOKUP($C65,在庫!$B$4:$SS$16,G$19,0)),"")</f>
        <v>1</v>
      </c>
      <c r="H65" s="104">
        <f ca="1">IFERROR(IF(H$19&lt;2,"",VLOOKUP($C65,在庫!$B$4:$SS$16,H$19,0)),"")</f>
        <v>1</v>
      </c>
      <c r="I65" s="104">
        <f ca="1">IFERROR(IF(I$19&lt;2,"",VLOOKUP($C65,在庫!$B$4:$SS$16,I$19,0)),"")</f>
        <v>1</v>
      </c>
      <c r="J65" s="104">
        <f ca="1">IFERROR(IF(J$19&lt;2,"",VLOOKUP($C65,在庫!$B$4:$SS$16,J$19,0)),"")</f>
        <v>1</v>
      </c>
      <c r="K65" s="104">
        <f ca="1">IFERROR(IF(K$19&lt;2,"",VLOOKUP($C65,在庫!$B$4:$SS$16,K$19,0)),"")</f>
        <v>0</v>
      </c>
      <c r="L65" s="104">
        <f ca="1">IFERROR(IF(L$19&lt;2,"",VLOOKUP($C65,在庫!$B$4:$SS$16,L$19,0)),"")</f>
        <v>1</v>
      </c>
      <c r="M65" s="104">
        <f ca="1">IFERROR(IF(M$19&lt;2,"",VLOOKUP($C65,在庫!$B$4:$SS$16,M$19,0)),"")</f>
        <v>1</v>
      </c>
      <c r="N65" s="104">
        <f ca="1">IFERROR(IF(N$19&lt;2,"",VLOOKUP($C65,在庫!$B$4:$SS$16,N$19,0)),"")</f>
        <v>1</v>
      </c>
      <c r="O65" s="104">
        <f ca="1">IFERROR(IF(O$19&lt;2,"",VLOOKUP($C65,在庫!$B$4:$SS$16,O$19,0)),"")</f>
        <v>1</v>
      </c>
      <c r="P65" s="104">
        <f ca="1">IFERROR(IF(P$19&lt;2,"",VLOOKUP($C65,在庫!$B$4:$SS$16,P$19,0)),"")</f>
        <v>1</v>
      </c>
      <c r="Q65" s="104">
        <f ca="1">IFERROR(IF(Q$19&lt;2,"",VLOOKUP($C65,在庫!$B$4:$SS$16,Q$19,0)),"")</f>
        <v>1</v>
      </c>
      <c r="R65" s="104">
        <f ca="1">IFERROR(IF(R$19&lt;2,"",VLOOKUP($C65,在庫!$B$4:$SS$16,R$19,0)),"")</f>
        <v>1</v>
      </c>
      <c r="S65" s="104">
        <f ca="1">IFERROR(IF(S$19&lt;2,"",VLOOKUP($C65,在庫!$B$4:$SS$16,S$19,0)),"")</f>
        <v>1</v>
      </c>
      <c r="T65" s="104">
        <f ca="1">IFERROR(IF(T$19&lt;2,"",VLOOKUP($C65,在庫!$B$4:$SS$16,T$19,0)),"")</f>
        <v>1</v>
      </c>
      <c r="U65" s="104">
        <f ca="1">IFERROR(IF(U$19&lt;2,"",VLOOKUP($C65,在庫!$B$4:$SS$16,U$19,0)),"")</f>
        <v>1</v>
      </c>
      <c r="V65" s="104">
        <f ca="1">IFERROR(IF(V$19&lt;2,"",VLOOKUP($C65,在庫!$B$4:$SS$16,V$19,0)),"")</f>
        <v>0</v>
      </c>
      <c r="W65" s="104">
        <f ca="1">IFERROR(IF(W$19&lt;2,"",VLOOKUP($C65,在庫!$B$4:$SS$16,W$19,0)),"")</f>
        <v>0</v>
      </c>
      <c r="X65" s="104">
        <f ca="1">IFERROR(IF(X$19&lt;2,"",VLOOKUP($C65,在庫!$B$4:$SS$16,X$19,0)),"")</f>
        <v>1</v>
      </c>
      <c r="Y65" s="104">
        <f ca="1">IFERROR(IF(Y$19&lt;2,"",VLOOKUP($C65,在庫!$B$4:$SS$16,Y$19,0)),"")</f>
        <v>1</v>
      </c>
      <c r="Z65" s="104">
        <f ca="1">IFERROR(IF(Z$19&lt;2,"",VLOOKUP($C65,在庫!$B$4:$SS$16,Z$19,0)),"")</f>
        <v>1</v>
      </c>
      <c r="AA65" s="104">
        <f ca="1">IFERROR(IF(AA$19&lt;2,"",VLOOKUP($C65,在庫!$B$4:$SS$16,AA$19,0)),"")</f>
        <v>1</v>
      </c>
      <c r="AB65" s="104">
        <f ca="1">IFERROR(IF(AB$19&lt;2,"",VLOOKUP($C65,在庫!$B$4:$SS$16,AB$19,0)),"")</f>
        <v>1</v>
      </c>
      <c r="AC65" s="104">
        <f ca="1">IFERROR(IF(AC$19&lt;2,"",VLOOKUP($C65,在庫!$B$4:$SS$16,AC$19,0)),"")</f>
        <v>1</v>
      </c>
      <c r="AD65" s="104">
        <f ca="1">IFERROR(IF(AD$19&lt;2,"",VLOOKUP($C65,在庫!$B$4:$SS$16,AD$19,0)),"")</f>
        <v>1</v>
      </c>
      <c r="AE65" s="104">
        <f ca="1">IFERROR(IF(AE$19&lt;2,"",VLOOKUP($C65,在庫!$B$4:$SS$16,AE$19,0)),"")</f>
        <v>1</v>
      </c>
      <c r="AF65" s="104">
        <f ca="1">IFERROR(IF(AF$19&lt;2,"",VLOOKUP($C65,在庫!$B$4:$SS$16,AF$19,0)),"")</f>
        <v>1</v>
      </c>
      <c r="AG65" s="104">
        <f ca="1">IFERROR(IF(AG$19&lt;2,"",VLOOKUP($C65,在庫!$B$4:$SS$16,AG$19,0)),"")</f>
        <v>1</v>
      </c>
      <c r="AH65" s="110">
        <f ca="1">IFERROR(IF(AH$19&lt;2,"",VLOOKUP($C65,在庫!$B$4:$SS$16,AH$19,0)),"")</f>
        <v>0</v>
      </c>
      <c r="AI65" s="59">
        <f ca="1">SUM(D65:AH65)</f>
        <v>27</v>
      </c>
      <c r="AJ65" s="13">
        <f ca="1">IFERROR(AI72/(AI72+AI65),"")</f>
        <v>0.12903225806451613</v>
      </c>
      <c r="AL65" s="4" t="s">
        <v>104</v>
      </c>
      <c r="AM65" s="178">
        <v>0</v>
      </c>
      <c r="AN65" s="178">
        <f ca="1">AM65/AI77</f>
        <v>0</v>
      </c>
      <c r="AO65" s="178">
        <f ca="1">IFERROR((AM65/AM64)/(AI77/AM63),0)</f>
        <v>0</v>
      </c>
    </row>
    <row r="66" spans="1:41" ht="18" hidden="1" customHeight="1" x14ac:dyDescent="0.2">
      <c r="B66" s="320"/>
      <c r="C66" s="252" t="str">
        <f t="shared" si="39"/>
        <v>0(残室数)</v>
      </c>
      <c r="D66" s="271" t="str">
        <f ca="1">IFERROR(IF(D$19&lt;2,"",VLOOKUP($C66,在庫!$B$4:$SS$16,D$19,0)),"")</f>
        <v/>
      </c>
      <c r="E66" s="104" t="str">
        <f ca="1">IFERROR(IF(E$19&lt;2,"",VLOOKUP($C66,在庫!$B$4:$SS$16,E$19,0)),"")</f>
        <v/>
      </c>
      <c r="F66" s="104" t="str">
        <f ca="1">IFERROR(IF(F$19&lt;2,"",VLOOKUP($C66,在庫!$B$4:$SS$16,F$19,0)),"")</f>
        <v/>
      </c>
      <c r="G66" s="104" t="str">
        <f ca="1">IFERROR(IF(G$19&lt;2,"",VLOOKUP($C66,在庫!$B$4:$SS$16,G$19,0)),"")</f>
        <v/>
      </c>
      <c r="H66" s="104" t="str">
        <f ca="1">IFERROR(IF(H$19&lt;2,"",VLOOKUP($C66,在庫!$B$4:$SS$16,H$19,0)),"")</f>
        <v/>
      </c>
      <c r="I66" s="104" t="str">
        <f ca="1">IFERROR(IF(I$19&lt;2,"",VLOOKUP($C66,在庫!$B$4:$SS$16,I$19,0)),"")</f>
        <v/>
      </c>
      <c r="J66" s="104" t="str">
        <f ca="1">IFERROR(IF(J$19&lt;2,"",VLOOKUP($C66,在庫!$B$4:$SS$16,J$19,0)),"")</f>
        <v/>
      </c>
      <c r="K66" s="104" t="str">
        <f ca="1">IFERROR(IF(K$19&lt;2,"",VLOOKUP($C66,在庫!$B$4:$SS$16,K$19,0)),"")</f>
        <v/>
      </c>
      <c r="L66" s="104" t="str">
        <f ca="1">IFERROR(IF(L$19&lt;2,"",VLOOKUP($C66,在庫!$B$4:$SS$16,L$19,0)),"")</f>
        <v/>
      </c>
      <c r="M66" s="104" t="str">
        <f ca="1">IFERROR(IF(M$19&lt;2,"",VLOOKUP($C66,在庫!$B$4:$SS$16,M$19,0)),"")</f>
        <v/>
      </c>
      <c r="N66" s="104" t="str">
        <f ca="1">IFERROR(IF(N$19&lt;2,"",VLOOKUP($C66,在庫!$B$4:$SS$16,N$19,0)),"")</f>
        <v/>
      </c>
      <c r="O66" s="104" t="str">
        <f ca="1">IFERROR(IF(O$19&lt;2,"",VLOOKUP($C66,在庫!$B$4:$SS$16,O$19,0)),"")</f>
        <v/>
      </c>
      <c r="P66" s="104" t="str">
        <f ca="1">IFERROR(IF(P$19&lt;2,"",VLOOKUP($C66,在庫!$B$4:$SS$16,P$19,0)),"")</f>
        <v/>
      </c>
      <c r="Q66" s="104" t="str">
        <f ca="1">IFERROR(IF(Q$19&lt;2,"",VLOOKUP($C66,在庫!$B$4:$SS$16,Q$19,0)),"")</f>
        <v/>
      </c>
      <c r="R66" s="104" t="str">
        <f ca="1">IFERROR(IF(R$19&lt;2,"",VLOOKUP($C66,在庫!$B$4:$SS$16,R$19,0)),"")</f>
        <v/>
      </c>
      <c r="S66" s="104" t="str">
        <f ca="1">IFERROR(IF(S$19&lt;2,"",VLOOKUP($C66,在庫!$B$4:$SS$16,S$19,0)),"")</f>
        <v/>
      </c>
      <c r="T66" s="104" t="str">
        <f ca="1">IFERROR(IF(T$19&lt;2,"",VLOOKUP($C66,在庫!$B$4:$SS$16,T$19,0)),"")</f>
        <v/>
      </c>
      <c r="U66" s="104" t="str">
        <f ca="1">IFERROR(IF(U$19&lt;2,"",VLOOKUP($C66,在庫!$B$4:$SS$16,U$19,0)),"")</f>
        <v/>
      </c>
      <c r="V66" s="104" t="str">
        <f ca="1">IFERROR(IF(V$19&lt;2,"",VLOOKUP($C66,在庫!$B$4:$SS$16,V$19,0)),"")</f>
        <v/>
      </c>
      <c r="W66" s="104" t="str">
        <f ca="1">IFERROR(IF(W$19&lt;2,"",VLOOKUP($C66,在庫!$B$4:$SS$16,W$19,0)),"")</f>
        <v/>
      </c>
      <c r="X66" s="104" t="str">
        <f ca="1">IFERROR(IF(X$19&lt;2,"",VLOOKUP($C66,在庫!$B$4:$SS$16,X$19,0)),"")</f>
        <v/>
      </c>
      <c r="Y66" s="104" t="str">
        <f ca="1">IFERROR(IF(Y$19&lt;2,"",VLOOKUP($C66,在庫!$B$4:$SS$16,Y$19,0)),"")</f>
        <v/>
      </c>
      <c r="Z66" s="104" t="str">
        <f ca="1">IFERROR(IF(Z$19&lt;2,"",VLOOKUP($C66,在庫!$B$4:$SS$16,Z$19,0)),"")</f>
        <v/>
      </c>
      <c r="AA66" s="104" t="str">
        <f ca="1">IFERROR(IF(AA$19&lt;2,"",VLOOKUP($C66,在庫!$B$4:$SS$16,AA$19,0)),"")</f>
        <v/>
      </c>
      <c r="AB66" s="104" t="str">
        <f ca="1">IFERROR(IF(AB$19&lt;2,"",VLOOKUP($C66,在庫!$B$4:$SS$16,AB$19,0)),"")</f>
        <v/>
      </c>
      <c r="AC66" s="104" t="str">
        <f ca="1">IFERROR(IF(AC$19&lt;2,"",VLOOKUP($C66,在庫!$B$4:$SS$16,AC$19,0)),"")</f>
        <v/>
      </c>
      <c r="AD66" s="104" t="str">
        <f ca="1">IFERROR(IF(AD$19&lt;2,"",VLOOKUP($C66,在庫!$B$4:$SS$16,AD$19,0)),"")</f>
        <v/>
      </c>
      <c r="AE66" s="104" t="str">
        <f ca="1">IFERROR(IF(AE$19&lt;2,"",VLOOKUP($C66,在庫!$B$4:$SS$16,AE$19,0)),"")</f>
        <v/>
      </c>
      <c r="AF66" s="104" t="str">
        <f ca="1">IFERROR(IF(AF$19&lt;2,"",VLOOKUP($C66,在庫!$B$4:$SS$16,AF$19,0)),"")</f>
        <v/>
      </c>
      <c r="AG66" s="104" t="str">
        <f ca="1">IFERROR(IF(AG$19&lt;2,"",VLOOKUP($C66,在庫!$B$4:$SS$16,AG$19,0)),"")</f>
        <v/>
      </c>
      <c r="AH66" s="110" t="str">
        <f ca="1">IFERROR(IF(AH$19&lt;2,"",VLOOKUP($C66,在庫!$B$4:$SS$16,AH$19,0)),"")</f>
        <v/>
      </c>
      <c r="AI66" s="59">
        <f ca="1">SUM(D66:AH66)</f>
        <v>0</v>
      </c>
      <c r="AJ66" s="13" t="str">
        <f ca="1">IFERROR(AI73/(AI73+AI66),"")</f>
        <v/>
      </c>
    </row>
    <row r="67" spans="1:41" ht="18" hidden="1" customHeight="1" x14ac:dyDescent="0.2">
      <c r="B67" s="320"/>
      <c r="C67" s="252" t="str">
        <f t="shared" si="39"/>
        <v>0(残室数)</v>
      </c>
      <c r="D67" s="271" t="str">
        <f ca="1">IFERROR(IF(D$19&lt;2,"",VLOOKUP($C67,在庫!$B$4:$SS$16,D$19,0)),"")</f>
        <v/>
      </c>
      <c r="E67" s="104" t="str">
        <f ca="1">IFERROR(IF(E$19&lt;2,"",VLOOKUP($C67,在庫!$B$4:$SS$16,E$19,0)),"")</f>
        <v/>
      </c>
      <c r="F67" s="104" t="str">
        <f ca="1">IFERROR(IF(F$19&lt;2,"",VLOOKUP($C67,在庫!$B$4:$SS$16,F$19,0)),"")</f>
        <v/>
      </c>
      <c r="G67" s="104" t="str">
        <f ca="1">IFERROR(IF(G$19&lt;2,"",VLOOKUP($C67,在庫!$B$4:$SS$16,G$19,0)),"")</f>
        <v/>
      </c>
      <c r="H67" s="104" t="str">
        <f ca="1">IFERROR(IF(H$19&lt;2,"",VLOOKUP($C67,在庫!$B$4:$SS$16,H$19,0)),"")</f>
        <v/>
      </c>
      <c r="I67" s="104" t="str">
        <f ca="1">IFERROR(IF(I$19&lt;2,"",VLOOKUP($C67,在庫!$B$4:$SS$16,I$19,0)),"")</f>
        <v/>
      </c>
      <c r="J67" s="104" t="str">
        <f ca="1">IFERROR(IF(J$19&lt;2,"",VLOOKUP($C67,在庫!$B$4:$SS$16,J$19,0)),"")</f>
        <v/>
      </c>
      <c r="K67" s="104" t="str">
        <f ca="1">IFERROR(IF(K$19&lt;2,"",VLOOKUP($C67,在庫!$B$4:$SS$16,K$19,0)),"")</f>
        <v/>
      </c>
      <c r="L67" s="104" t="str">
        <f ca="1">IFERROR(IF(L$19&lt;2,"",VLOOKUP($C67,在庫!$B$4:$SS$16,L$19,0)),"")</f>
        <v/>
      </c>
      <c r="M67" s="104" t="str">
        <f ca="1">IFERROR(IF(M$19&lt;2,"",VLOOKUP($C67,在庫!$B$4:$SS$16,M$19,0)),"")</f>
        <v/>
      </c>
      <c r="N67" s="104" t="str">
        <f ca="1">IFERROR(IF(N$19&lt;2,"",VLOOKUP($C67,在庫!$B$4:$SS$16,N$19,0)),"")</f>
        <v/>
      </c>
      <c r="O67" s="104" t="str">
        <f ca="1">IFERROR(IF(O$19&lt;2,"",VLOOKUP($C67,在庫!$B$4:$SS$16,O$19,0)),"")</f>
        <v/>
      </c>
      <c r="P67" s="104" t="str">
        <f ca="1">IFERROR(IF(P$19&lt;2,"",VLOOKUP($C67,在庫!$B$4:$SS$16,P$19,0)),"")</f>
        <v/>
      </c>
      <c r="Q67" s="104" t="str">
        <f ca="1">IFERROR(IF(Q$19&lt;2,"",VLOOKUP($C67,在庫!$B$4:$SS$16,Q$19,0)),"")</f>
        <v/>
      </c>
      <c r="R67" s="104" t="str">
        <f ca="1">IFERROR(IF(R$19&lt;2,"",VLOOKUP($C67,在庫!$B$4:$SS$16,R$19,0)),"")</f>
        <v/>
      </c>
      <c r="S67" s="104" t="str">
        <f ca="1">IFERROR(IF(S$19&lt;2,"",VLOOKUP($C67,在庫!$B$4:$SS$16,S$19,0)),"")</f>
        <v/>
      </c>
      <c r="T67" s="104" t="str">
        <f ca="1">IFERROR(IF(T$19&lt;2,"",VLOOKUP($C67,在庫!$B$4:$SS$16,T$19,0)),"")</f>
        <v/>
      </c>
      <c r="U67" s="104" t="str">
        <f ca="1">IFERROR(IF(U$19&lt;2,"",VLOOKUP($C67,在庫!$B$4:$SS$16,U$19,0)),"")</f>
        <v/>
      </c>
      <c r="V67" s="104" t="str">
        <f ca="1">IFERROR(IF(V$19&lt;2,"",VLOOKUP($C67,在庫!$B$4:$SS$16,V$19,0)),"")</f>
        <v/>
      </c>
      <c r="W67" s="104" t="str">
        <f ca="1">IFERROR(IF(W$19&lt;2,"",VLOOKUP($C67,在庫!$B$4:$SS$16,W$19,0)),"")</f>
        <v/>
      </c>
      <c r="X67" s="104" t="str">
        <f ca="1">IFERROR(IF(X$19&lt;2,"",VLOOKUP($C67,在庫!$B$4:$SS$16,X$19,0)),"")</f>
        <v/>
      </c>
      <c r="Y67" s="104" t="str">
        <f ca="1">IFERROR(IF(Y$19&lt;2,"",VLOOKUP($C67,在庫!$B$4:$SS$16,Y$19,0)),"")</f>
        <v/>
      </c>
      <c r="Z67" s="104" t="str">
        <f ca="1">IFERROR(IF(Z$19&lt;2,"",VLOOKUP($C67,在庫!$B$4:$SS$16,Z$19,0)),"")</f>
        <v/>
      </c>
      <c r="AA67" s="104" t="str">
        <f ca="1">IFERROR(IF(AA$19&lt;2,"",VLOOKUP($C67,在庫!$B$4:$SS$16,AA$19,0)),"")</f>
        <v/>
      </c>
      <c r="AB67" s="104" t="str">
        <f ca="1">IFERROR(IF(AB$19&lt;2,"",VLOOKUP($C67,在庫!$B$4:$SS$16,AB$19,0)),"")</f>
        <v/>
      </c>
      <c r="AC67" s="104" t="str">
        <f ca="1">IFERROR(IF(AC$19&lt;2,"",VLOOKUP($C67,在庫!$B$4:$SS$16,AC$19,0)),"")</f>
        <v/>
      </c>
      <c r="AD67" s="104" t="str">
        <f ca="1">IFERROR(IF(AD$19&lt;2,"",VLOOKUP($C67,在庫!$B$4:$SS$16,AD$19,0)),"")</f>
        <v/>
      </c>
      <c r="AE67" s="104" t="str">
        <f ca="1">IFERROR(IF(AE$19&lt;2,"",VLOOKUP($C67,在庫!$B$4:$SS$16,AE$19,0)),"")</f>
        <v/>
      </c>
      <c r="AF67" s="104" t="str">
        <f ca="1">IFERROR(IF(AF$19&lt;2,"",VLOOKUP($C67,在庫!$B$4:$SS$16,AF$19,0)),"")</f>
        <v/>
      </c>
      <c r="AG67" s="104" t="str">
        <f ca="1">IFERROR(IF(AG$19&lt;2,"",VLOOKUP($C67,在庫!$B$4:$SS$16,AG$19,0)),"")</f>
        <v/>
      </c>
      <c r="AH67" s="110" t="str">
        <f ca="1">IFERROR(IF(AH$19&lt;2,"",VLOOKUP($C67,在庫!$B$4:$SS$16,AH$19,0)),"")</f>
        <v/>
      </c>
      <c r="AI67" s="59">
        <f t="shared" ca="1" si="38"/>
        <v>0</v>
      </c>
      <c r="AJ67" s="13" t="str">
        <f ca="1">IFERROR(AI74/(AI74+AI67),"")</f>
        <v/>
      </c>
    </row>
    <row r="68" spans="1:41" ht="18" hidden="1" customHeight="1" x14ac:dyDescent="0.2">
      <c r="B68" s="320"/>
      <c r="C68" s="252" t="str">
        <f t="shared" si="39"/>
        <v>0(残室数)</v>
      </c>
      <c r="D68" s="271" t="str">
        <f ca="1">IFERROR(IF(D$19&lt;2,"",VLOOKUP($C68,在庫!$B$4:$SS$16,D$19,0)),"")</f>
        <v/>
      </c>
      <c r="E68" s="104" t="str">
        <f ca="1">IFERROR(IF(E$19&lt;2,"",VLOOKUP($C68,在庫!$B$4:$SS$16,E$19,0)),"")</f>
        <v/>
      </c>
      <c r="F68" s="104" t="str">
        <f ca="1">IFERROR(IF(F$19&lt;2,"",VLOOKUP($C68,在庫!$B$4:$SS$16,F$19,0)),"")</f>
        <v/>
      </c>
      <c r="G68" s="104" t="str">
        <f ca="1">IFERROR(IF(G$19&lt;2,"",VLOOKUP($C68,在庫!$B$4:$SS$16,G$19,0)),"")</f>
        <v/>
      </c>
      <c r="H68" s="104" t="str">
        <f ca="1">IFERROR(IF(H$19&lt;2,"",VLOOKUP($C68,在庫!$B$4:$SS$16,H$19,0)),"")</f>
        <v/>
      </c>
      <c r="I68" s="104" t="str">
        <f ca="1">IFERROR(IF(I$19&lt;2,"",VLOOKUP($C68,在庫!$B$4:$SS$16,I$19,0)),"")</f>
        <v/>
      </c>
      <c r="J68" s="104" t="str">
        <f ca="1">IFERROR(IF(J$19&lt;2,"",VLOOKUP($C68,在庫!$B$4:$SS$16,J$19,0)),"")</f>
        <v/>
      </c>
      <c r="K68" s="104" t="str">
        <f ca="1">IFERROR(IF(K$19&lt;2,"",VLOOKUP($C68,在庫!$B$4:$SS$16,K$19,0)),"")</f>
        <v/>
      </c>
      <c r="L68" s="104" t="str">
        <f ca="1">IFERROR(IF(L$19&lt;2,"",VLOOKUP($C68,在庫!$B$4:$SS$16,L$19,0)),"")</f>
        <v/>
      </c>
      <c r="M68" s="104" t="str">
        <f ca="1">IFERROR(IF(M$19&lt;2,"",VLOOKUP($C68,在庫!$B$4:$SS$16,M$19,0)),"")</f>
        <v/>
      </c>
      <c r="N68" s="104" t="str">
        <f ca="1">IFERROR(IF(N$19&lt;2,"",VLOOKUP($C68,在庫!$B$4:$SS$16,N$19,0)),"")</f>
        <v/>
      </c>
      <c r="O68" s="104" t="str">
        <f ca="1">IFERROR(IF(O$19&lt;2,"",VLOOKUP($C68,在庫!$B$4:$SS$16,O$19,0)),"")</f>
        <v/>
      </c>
      <c r="P68" s="104" t="str">
        <f ca="1">IFERROR(IF(P$19&lt;2,"",VLOOKUP($C68,在庫!$B$4:$SS$16,P$19,0)),"")</f>
        <v/>
      </c>
      <c r="Q68" s="104" t="str">
        <f ca="1">IFERROR(IF(Q$19&lt;2,"",VLOOKUP($C68,在庫!$B$4:$SS$16,Q$19,0)),"")</f>
        <v/>
      </c>
      <c r="R68" s="104" t="str">
        <f ca="1">IFERROR(IF(R$19&lt;2,"",VLOOKUP($C68,在庫!$B$4:$SS$16,R$19,0)),"")</f>
        <v/>
      </c>
      <c r="S68" s="104" t="str">
        <f ca="1">IFERROR(IF(S$19&lt;2,"",VLOOKUP($C68,在庫!$B$4:$SS$16,S$19,0)),"")</f>
        <v/>
      </c>
      <c r="T68" s="104" t="str">
        <f ca="1">IFERROR(IF(T$19&lt;2,"",VLOOKUP($C68,在庫!$B$4:$SS$16,T$19,0)),"")</f>
        <v/>
      </c>
      <c r="U68" s="104" t="str">
        <f ca="1">IFERROR(IF(U$19&lt;2,"",VLOOKUP($C68,在庫!$B$4:$SS$16,U$19,0)),"")</f>
        <v/>
      </c>
      <c r="V68" s="104" t="str">
        <f ca="1">IFERROR(IF(V$19&lt;2,"",VLOOKUP($C68,在庫!$B$4:$SS$16,V$19,0)),"")</f>
        <v/>
      </c>
      <c r="W68" s="104" t="str">
        <f ca="1">IFERROR(IF(W$19&lt;2,"",VLOOKUP($C68,在庫!$B$4:$SS$16,W$19,0)),"")</f>
        <v/>
      </c>
      <c r="X68" s="104" t="str">
        <f ca="1">IFERROR(IF(X$19&lt;2,"",VLOOKUP($C68,在庫!$B$4:$SS$16,X$19,0)),"")</f>
        <v/>
      </c>
      <c r="Y68" s="104" t="str">
        <f ca="1">IFERROR(IF(Y$19&lt;2,"",VLOOKUP($C68,在庫!$B$4:$SS$16,Y$19,0)),"")</f>
        <v/>
      </c>
      <c r="Z68" s="104" t="str">
        <f ca="1">IFERROR(IF(Z$19&lt;2,"",VLOOKUP($C68,在庫!$B$4:$SS$16,Z$19,0)),"")</f>
        <v/>
      </c>
      <c r="AA68" s="104" t="str">
        <f ca="1">IFERROR(IF(AA$19&lt;2,"",VLOOKUP($C68,在庫!$B$4:$SS$16,AA$19,0)),"")</f>
        <v/>
      </c>
      <c r="AB68" s="104" t="str">
        <f ca="1">IFERROR(IF(AB$19&lt;2,"",VLOOKUP($C68,在庫!$B$4:$SS$16,AB$19,0)),"")</f>
        <v/>
      </c>
      <c r="AC68" s="104" t="str">
        <f ca="1">IFERROR(IF(AC$19&lt;2,"",VLOOKUP($C68,在庫!$B$4:$SS$16,AC$19,0)),"")</f>
        <v/>
      </c>
      <c r="AD68" s="104" t="str">
        <f ca="1">IFERROR(IF(AD$19&lt;2,"",VLOOKUP($C68,在庫!$B$4:$SS$16,AD$19,0)),"")</f>
        <v/>
      </c>
      <c r="AE68" s="104" t="str">
        <f ca="1">IFERROR(IF(AE$19&lt;2,"",VLOOKUP($C68,在庫!$B$4:$SS$16,AE$19,0)),"")</f>
        <v/>
      </c>
      <c r="AF68" s="104" t="str">
        <f ca="1">IFERROR(IF(AF$19&lt;2,"",VLOOKUP($C68,在庫!$B$4:$SS$16,AF$19,0)),"")</f>
        <v/>
      </c>
      <c r="AG68" s="104" t="str">
        <f ca="1">IFERROR(IF(AG$19&lt;2,"",VLOOKUP($C68,在庫!$B$4:$SS$16,AG$19,0)),"")</f>
        <v/>
      </c>
      <c r="AH68" s="110" t="str">
        <f ca="1">IFERROR(IF(AH$19&lt;2,"",VLOOKUP($C68,在庫!$B$4:$SS$16,AH$19,0)),"")</f>
        <v/>
      </c>
      <c r="AI68" s="59">
        <f t="shared" ca="1" si="38"/>
        <v>0</v>
      </c>
      <c r="AJ68" s="13" t="str">
        <f ca="1">IFERROR(AI75/(AI75+AI68),"")</f>
        <v/>
      </c>
    </row>
    <row r="69" spans="1:41" ht="18" hidden="1" customHeight="1" x14ac:dyDescent="0.2">
      <c r="A69" s="4">
        <v>7</v>
      </c>
      <c r="B69" s="320"/>
      <c r="C69" s="252" t="str">
        <f t="shared" si="39"/>
        <v>0(残室数)</v>
      </c>
      <c r="D69" s="271" t="str">
        <f ca="1">IFERROR(IF(D$19&lt;2,"",VLOOKUP($C69,在庫!$B$4:$SS$16,D$19,0)),"")</f>
        <v/>
      </c>
      <c r="E69" s="104" t="str">
        <f ca="1">IFERROR(IF(E$19&lt;2,"",VLOOKUP($C69,在庫!$B$4:$SS$16,E$19,0)),"")</f>
        <v/>
      </c>
      <c r="F69" s="104" t="str">
        <f ca="1">IFERROR(IF(F$19&lt;2,"",VLOOKUP($C69,在庫!$B$4:$SS$16,F$19,0)),"")</f>
        <v/>
      </c>
      <c r="G69" s="104" t="str">
        <f ca="1">IFERROR(IF(G$19&lt;2,"",VLOOKUP($C69,在庫!$B$4:$SS$16,G$19,0)),"")</f>
        <v/>
      </c>
      <c r="H69" s="104" t="str">
        <f ca="1">IFERROR(IF(H$19&lt;2,"",VLOOKUP($C69,在庫!$B$4:$SS$16,H$19,0)),"")</f>
        <v/>
      </c>
      <c r="I69" s="104" t="str">
        <f ca="1">IFERROR(IF(I$19&lt;2,"",VLOOKUP($C69,在庫!$B$4:$SS$16,I$19,0)),"")</f>
        <v/>
      </c>
      <c r="J69" s="104" t="str">
        <f ca="1">IFERROR(IF(J$19&lt;2,"",VLOOKUP($C69,在庫!$B$4:$SS$16,J$19,0)),"")</f>
        <v/>
      </c>
      <c r="K69" s="104" t="str">
        <f ca="1">IFERROR(IF(K$19&lt;2,"",VLOOKUP($C69,在庫!$B$4:$SS$16,K$19,0)),"")</f>
        <v/>
      </c>
      <c r="L69" s="104" t="str">
        <f ca="1">IFERROR(IF(L$19&lt;2,"",VLOOKUP($C69,在庫!$B$4:$SS$16,L$19,0)),"")</f>
        <v/>
      </c>
      <c r="M69" s="104" t="str">
        <f ca="1">IFERROR(IF(M$19&lt;2,"",VLOOKUP($C69,在庫!$B$4:$SS$16,M$19,0)),"")</f>
        <v/>
      </c>
      <c r="N69" s="104" t="str">
        <f ca="1">IFERROR(IF(N$19&lt;2,"",VLOOKUP($C69,在庫!$B$4:$SS$16,N$19,0)),"")</f>
        <v/>
      </c>
      <c r="O69" s="104" t="str">
        <f ca="1">IFERROR(IF(O$19&lt;2,"",VLOOKUP($C69,在庫!$B$4:$SS$16,O$19,0)),"")</f>
        <v/>
      </c>
      <c r="P69" s="104" t="str">
        <f ca="1">IFERROR(IF(P$19&lt;2,"",VLOOKUP($C69,在庫!$B$4:$SS$16,P$19,0)),"")</f>
        <v/>
      </c>
      <c r="Q69" s="104" t="str">
        <f ca="1">IFERROR(IF(Q$19&lt;2,"",VLOOKUP($C69,在庫!$B$4:$SS$16,Q$19,0)),"")</f>
        <v/>
      </c>
      <c r="R69" s="104" t="str">
        <f ca="1">IFERROR(IF(R$19&lt;2,"",VLOOKUP($C69,在庫!$B$4:$SS$16,R$19,0)),"")</f>
        <v/>
      </c>
      <c r="S69" s="104" t="str">
        <f ca="1">IFERROR(IF(S$19&lt;2,"",VLOOKUP($C69,在庫!$B$4:$SS$16,S$19,0)),"")</f>
        <v/>
      </c>
      <c r="T69" s="104" t="str">
        <f ca="1">IFERROR(IF(T$19&lt;2,"",VLOOKUP($C69,在庫!$B$4:$SS$16,T$19,0)),"")</f>
        <v/>
      </c>
      <c r="U69" s="104" t="str">
        <f ca="1">IFERROR(IF(U$19&lt;2,"",VLOOKUP($C69,在庫!$B$4:$SS$16,U$19,0)),"")</f>
        <v/>
      </c>
      <c r="V69" s="104" t="str">
        <f ca="1">IFERROR(IF(V$19&lt;2,"",VLOOKUP($C69,在庫!$B$4:$SS$16,V$19,0)),"")</f>
        <v/>
      </c>
      <c r="W69" s="104" t="str">
        <f ca="1">IFERROR(IF(W$19&lt;2,"",VLOOKUP($C69,在庫!$B$4:$SS$16,W$19,0)),"")</f>
        <v/>
      </c>
      <c r="X69" s="104" t="str">
        <f ca="1">IFERROR(IF(X$19&lt;2,"",VLOOKUP($C69,在庫!$B$4:$SS$16,X$19,0)),"")</f>
        <v/>
      </c>
      <c r="Y69" s="104" t="str">
        <f ca="1">IFERROR(IF(Y$19&lt;2,"",VLOOKUP($C69,在庫!$B$4:$SS$16,Y$19,0)),"")</f>
        <v/>
      </c>
      <c r="Z69" s="104" t="str">
        <f ca="1">IFERROR(IF(Z$19&lt;2,"",VLOOKUP($C69,在庫!$B$4:$SS$16,Z$19,0)),"")</f>
        <v/>
      </c>
      <c r="AA69" s="104" t="str">
        <f ca="1">IFERROR(IF(AA$19&lt;2,"",VLOOKUP($C69,在庫!$B$4:$SS$16,AA$19,0)),"")</f>
        <v/>
      </c>
      <c r="AB69" s="104" t="str">
        <f ca="1">IFERROR(IF(AB$19&lt;2,"",VLOOKUP($C69,在庫!$B$4:$SS$16,AB$19,0)),"")</f>
        <v/>
      </c>
      <c r="AC69" s="104" t="str">
        <f ca="1">IFERROR(IF(AC$19&lt;2,"",VLOOKUP($C69,在庫!$B$4:$SS$16,AC$19,0)),"")</f>
        <v/>
      </c>
      <c r="AD69" s="104" t="str">
        <f ca="1">IFERROR(IF(AD$19&lt;2,"",VLOOKUP($C69,在庫!$B$4:$SS$16,AD$19,0)),"")</f>
        <v/>
      </c>
      <c r="AE69" s="104" t="str">
        <f ca="1">IFERROR(IF(AE$19&lt;2,"",VLOOKUP($C69,在庫!$B$4:$SS$16,AE$19,0)),"")</f>
        <v/>
      </c>
      <c r="AF69" s="104" t="str">
        <f ca="1">IFERROR(IF(AF$19&lt;2,"",VLOOKUP($C69,在庫!$B$4:$SS$16,AF$19,0)),"")</f>
        <v/>
      </c>
      <c r="AG69" s="104" t="str">
        <f ca="1">IFERROR(IF(AG$19&lt;2,"",VLOOKUP($C69,在庫!$B$4:$SS$16,AG$19,0)),"")</f>
        <v/>
      </c>
      <c r="AH69" s="110" t="str">
        <f ca="1">IFERROR(IF(AH$19&lt;2,"",VLOOKUP($C69,在庫!$B$4:$SS$16,AH$19,0)),"")</f>
        <v/>
      </c>
      <c r="AI69" s="59">
        <f t="shared" ca="1" si="38"/>
        <v>0</v>
      </c>
      <c r="AJ69" s="13" t="str">
        <f t="shared" ref="AJ69" ca="1" si="40">IFERROR(AI76/(AI76+AI69),"")</f>
        <v/>
      </c>
    </row>
    <row r="70" spans="1:41" collapsed="1" x14ac:dyDescent="0.2">
      <c r="A70" s="4">
        <v>14</v>
      </c>
      <c r="B70" s="320"/>
      <c r="C70" s="252" t="s">
        <v>62</v>
      </c>
      <c r="D70" s="272">
        <f t="shared" ref="D70:AG70" ca="1" si="41">SUM(D64:D69)</f>
        <v>14</v>
      </c>
      <c r="E70" s="19">
        <f t="shared" ca="1" si="41"/>
        <v>14</v>
      </c>
      <c r="F70" s="19">
        <f t="shared" ca="1" si="41"/>
        <v>14</v>
      </c>
      <c r="G70" s="19">
        <f t="shared" ca="1" si="41"/>
        <v>14</v>
      </c>
      <c r="H70" s="19">
        <f t="shared" ca="1" si="41"/>
        <v>12</v>
      </c>
      <c r="I70" s="19">
        <f t="shared" ca="1" si="41"/>
        <v>12</v>
      </c>
      <c r="J70" s="19">
        <f t="shared" ca="1" si="41"/>
        <v>14</v>
      </c>
      <c r="K70" s="19">
        <f t="shared" ca="1" si="41"/>
        <v>13</v>
      </c>
      <c r="L70" s="19">
        <f t="shared" ca="1" si="41"/>
        <v>13</v>
      </c>
      <c r="M70" s="19">
        <f t="shared" ca="1" si="41"/>
        <v>13</v>
      </c>
      <c r="N70" s="19">
        <f t="shared" ca="1" si="41"/>
        <v>14</v>
      </c>
      <c r="O70" s="19">
        <f t="shared" ca="1" si="41"/>
        <v>14</v>
      </c>
      <c r="P70" s="19">
        <f t="shared" ca="1" si="41"/>
        <v>12</v>
      </c>
      <c r="Q70" s="19">
        <f t="shared" ca="1" si="41"/>
        <v>14</v>
      </c>
      <c r="R70" s="19">
        <f t="shared" ca="1" si="41"/>
        <v>13</v>
      </c>
      <c r="S70" s="19">
        <f t="shared" ca="1" si="41"/>
        <v>13</v>
      </c>
      <c r="T70" s="19">
        <f t="shared" ca="1" si="41"/>
        <v>13</v>
      </c>
      <c r="U70" s="19">
        <f t="shared" ca="1" si="41"/>
        <v>13</v>
      </c>
      <c r="V70" s="19">
        <f t="shared" ca="1" si="41"/>
        <v>10</v>
      </c>
      <c r="W70" s="19">
        <f t="shared" ca="1" si="41"/>
        <v>10</v>
      </c>
      <c r="X70" s="19">
        <f t="shared" ca="1" si="41"/>
        <v>11</v>
      </c>
      <c r="Y70" s="19">
        <f t="shared" ca="1" si="41"/>
        <v>11</v>
      </c>
      <c r="Z70" s="19">
        <f t="shared" ca="1" si="41"/>
        <v>11</v>
      </c>
      <c r="AA70" s="19">
        <f t="shared" ca="1" si="41"/>
        <v>13</v>
      </c>
      <c r="AB70" s="19">
        <f t="shared" ca="1" si="41"/>
        <v>12</v>
      </c>
      <c r="AC70" s="19">
        <f t="shared" ca="1" si="41"/>
        <v>7</v>
      </c>
      <c r="AD70" s="19">
        <f t="shared" ca="1" si="41"/>
        <v>10</v>
      </c>
      <c r="AE70" s="19">
        <f t="shared" ca="1" si="41"/>
        <v>5</v>
      </c>
      <c r="AF70" s="19">
        <f t="shared" ca="1" si="41"/>
        <v>10</v>
      </c>
      <c r="AG70" s="19">
        <f t="shared" ca="1" si="41"/>
        <v>10</v>
      </c>
      <c r="AH70" s="111">
        <f t="shared" ref="AH70" ca="1" si="42">SUM(AH64:AH69)</f>
        <v>10</v>
      </c>
      <c r="AI70" s="59">
        <f t="shared" ca="1" si="38"/>
        <v>369</v>
      </c>
    </row>
    <row r="71" spans="1:41" ht="18" customHeight="1" x14ac:dyDescent="0.2">
      <c r="A71" s="4">
        <v>9</v>
      </c>
      <c r="B71" s="320"/>
      <c r="C71" s="252" t="str">
        <f>B3&amp;"(販売室数)"</f>
        <v>ラグジュアリープールヴィラ(販売室数)</v>
      </c>
      <c r="D71" s="273">
        <f ca="1">IFERROR(IF(D$19&lt;2,"",VLOOKUP($C71,在庫!$B$4:$SS$16,D$19,0)),"")</f>
        <v>0</v>
      </c>
      <c r="E71" s="102">
        <f ca="1">IFERROR(IF(E$19&lt;2,"",VLOOKUP($C71,在庫!$B$4:$SS$16,E$19,0)),"")</f>
        <v>0</v>
      </c>
      <c r="F71" s="102">
        <f ca="1">IFERROR(IF(F$19&lt;2,"",VLOOKUP($C71,在庫!$B$4:$SS$16,F$19,0)),"")</f>
        <v>0</v>
      </c>
      <c r="G71" s="102">
        <f ca="1">IFERROR(IF(G$19&lt;2,"",VLOOKUP($C71,在庫!$B$4:$SS$16,G$19,0)),"")</f>
        <v>0</v>
      </c>
      <c r="H71" s="102">
        <f ca="1">IFERROR(IF(H$19&lt;2,"",VLOOKUP($C71,在庫!$B$4:$SS$16,H$19,0)),"")</f>
        <v>2</v>
      </c>
      <c r="I71" s="102">
        <f ca="1">IFERROR(IF(I$19&lt;2,"",VLOOKUP($C71,在庫!$B$4:$SS$16,I$19,0)),"")</f>
        <v>2</v>
      </c>
      <c r="J71" s="102">
        <f ca="1">IFERROR(IF(J$19&lt;2,"",VLOOKUP($C71,在庫!$B$4:$SS$16,J$19,0)),"")</f>
        <v>0</v>
      </c>
      <c r="K71" s="102">
        <f ca="1">IFERROR(IF(K$19&lt;2,"",VLOOKUP($C71,在庫!$B$4:$SS$16,K$19,0)),"")</f>
        <v>0</v>
      </c>
      <c r="L71" s="102">
        <f ca="1">IFERROR(IF(L$19&lt;2,"",VLOOKUP($C71,在庫!$B$4:$SS$16,L$19,0)),"")</f>
        <v>1</v>
      </c>
      <c r="M71" s="102">
        <f ca="1">IFERROR(IF(M$19&lt;2,"",VLOOKUP($C71,在庫!$B$4:$SS$16,M$19,0)),"")</f>
        <v>1</v>
      </c>
      <c r="N71" s="102">
        <f ca="1">IFERROR(IF(N$19&lt;2,"",VLOOKUP($C71,在庫!$B$4:$SS$16,N$19,0)),"")</f>
        <v>0</v>
      </c>
      <c r="O71" s="102">
        <f ca="1">IFERROR(IF(O$19&lt;2,"",VLOOKUP($C71,在庫!$B$4:$SS$16,O$19,0)),"")</f>
        <v>0</v>
      </c>
      <c r="P71" s="102">
        <f ca="1">IFERROR(IF(P$19&lt;2,"",VLOOKUP($C71,在庫!$B$4:$SS$16,P$19,0)),"")</f>
        <v>2</v>
      </c>
      <c r="Q71" s="102">
        <f ca="1">IFERROR(IF(Q$19&lt;2,"",VLOOKUP($C71,在庫!$B$4:$SS$16,Q$19,0)),"")</f>
        <v>0</v>
      </c>
      <c r="R71" s="102">
        <f ca="1">IFERROR(IF(R$19&lt;2,"",VLOOKUP($C71,在庫!$B$4:$SS$16,R$19,0)),"")</f>
        <v>1</v>
      </c>
      <c r="S71" s="102">
        <f ca="1">IFERROR(IF(S$19&lt;2,"",VLOOKUP($C71,在庫!$B$4:$SS$16,S$19,0)),"")</f>
        <v>1</v>
      </c>
      <c r="T71" s="102">
        <f ca="1">IFERROR(IF(T$19&lt;2,"",VLOOKUP($C71,在庫!$B$4:$SS$16,T$19,0)),"")</f>
        <v>1</v>
      </c>
      <c r="U71" s="102">
        <f ca="1">IFERROR(IF(U$19&lt;2,"",VLOOKUP($C71,在庫!$B$4:$SS$16,U$19,0)),"")</f>
        <v>1</v>
      </c>
      <c r="V71" s="102">
        <f ca="1">IFERROR(IF(V$19&lt;2,"",VLOOKUP($C71,在庫!$B$4:$SS$16,V$19,0)),"")</f>
        <v>3</v>
      </c>
      <c r="W71" s="102">
        <f ca="1">IFERROR(IF(W$19&lt;2,"",VLOOKUP($C71,在庫!$B$4:$SS$16,W$19,0)),"")</f>
        <v>3</v>
      </c>
      <c r="X71" s="102">
        <f ca="1">IFERROR(IF(X$19&lt;2,"",VLOOKUP($C71,在庫!$B$4:$SS$16,X$19,0)),"")</f>
        <v>3</v>
      </c>
      <c r="Y71" s="102">
        <f ca="1">IFERROR(IF(Y$19&lt;2,"",VLOOKUP($C71,在庫!$B$4:$SS$16,Y$19,0)),"")</f>
        <v>3</v>
      </c>
      <c r="Z71" s="102">
        <f ca="1">IFERROR(IF(Z$19&lt;2,"",VLOOKUP($C71,在庫!$B$4:$SS$16,Z$19,0)),"")</f>
        <v>3</v>
      </c>
      <c r="AA71" s="102">
        <f ca="1">IFERROR(IF(AA$19&lt;2,"",VLOOKUP($C71,在庫!$B$4:$SS$16,AA$19,0)),"")</f>
        <v>1</v>
      </c>
      <c r="AB71" s="102">
        <f ca="1">IFERROR(IF(AB$19&lt;2,"",VLOOKUP($C71,在庫!$B$4:$SS$16,AB$19,0)),"")</f>
        <v>2</v>
      </c>
      <c r="AC71" s="102">
        <f ca="1">IFERROR(IF(AC$19&lt;2,"",VLOOKUP($C71,在庫!$B$4:$SS$16,AC$19,0)),"")</f>
        <v>7</v>
      </c>
      <c r="AD71" s="102">
        <f ca="1">IFERROR(IF(AD$19&lt;2,"",VLOOKUP($C71,在庫!$B$4:$SS$16,AD$19,0)),"")</f>
        <v>4</v>
      </c>
      <c r="AE71" s="102">
        <f ca="1">IFERROR(IF(AE$19&lt;2,"",VLOOKUP($C71,在庫!$B$4:$SS$16,AE$19,0)),"")</f>
        <v>9</v>
      </c>
      <c r="AF71" s="102">
        <f ca="1">IFERROR(IF(AF$19&lt;2,"",VLOOKUP($C71,在庫!$B$4:$SS$16,AF$19,0)),"")</f>
        <v>4</v>
      </c>
      <c r="AG71" s="102">
        <f ca="1">IFERROR(IF(AG$19&lt;2,"",VLOOKUP($C71,在庫!$B$4:$SS$16,AG$19,0)),"")</f>
        <v>4</v>
      </c>
      <c r="AH71" s="112">
        <f ca="1">IFERROR(IF(AH$19&lt;2,"",VLOOKUP($C71,在庫!$B$4:$SS$16,AH$19,0)),"")</f>
        <v>3</v>
      </c>
      <c r="AI71" s="59">
        <f ca="1">SUM(D71:AH71)</f>
        <v>61</v>
      </c>
      <c r="AL71" s="4" t="s">
        <v>209</v>
      </c>
      <c r="AM71" s="178">
        <v>7896305</v>
      </c>
    </row>
    <row r="72" spans="1:41" ht="18" customHeight="1" x14ac:dyDescent="0.2">
      <c r="B72" s="320"/>
      <c r="C72" s="252" t="str">
        <f t="shared" ref="C72:C76" si="43">B4&amp;"(販売室数)"</f>
        <v>with SAUNA(販売室数)</v>
      </c>
      <c r="D72" s="273">
        <f ca="1">IFERROR(IF(D$19&lt;2,"",VLOOKUP($C72,在庫!$B$4:$SS$16,D$19,0)),"")</f>
        <v>0</v>
      </c>
      <c r="E72" s="102">
        <f ca="1">IFERROR(IF(E$19&lt;2,"",VLOOKUP($C72,在庫!$B$4:$SS$16,E$19,0)),"")</f>
        <v>0</v>
      </c>
      <c r="F72" s="102">
        <f ca="1">IFERROR(IF(F$19&lt;2,"",VLOOKUP($C72,在庫!$B$4:$SS$16,F$19,0)),"")</f>
        <v>0</v>
      </c>
      <c r="G72" s="102">
        <f ca="1">IFERROR(IF(G$19&lt;2,"",VLOOKUP($C72,在庫!$B$4:$SS$16,G$19,0)),"")</f>
        <v>0</v>
      </c>
      <c r="H72" s="102">
        <f ca="1">IFERROR(IF(H$19&lt;2,"",VLOOKUP($C72,在庫!$B$4:$SS$16,H$19,0)),"")</f>
        <v>0</v>
      </c>
      <c r="I72" s="102">
        <f ca="1">IFERROR(IF(I$19&lt;2,"",VLOOKUP($C72,在庫!$B$4:$SS$16,I$19,0)),"")</f>
        <v>0</v>
      </c>
      <c r="J72" s="102">
        <f ca="1">IFERROR(IF(J$19&lt;2,"",VLOOKUP($C72,在庫!$B$4:$SS$16,J$19,0)),"")</f>
        <v>0</v>
      </c>
      <c r="K72" s="102">
        <f ca="1">IFERROR(IF(K$19&lt;2,"",VLOOKUP($C72,在庫!$B$4:$SS$16,K$19,0)),"")</f>
        <v>1</v>
      </c>
      <c r="L72" s="102">
        <f ca="1">IFERROR(IF(L$19&lt;2,"",VLOOKUP($C72,在庫!$B$4:$SS$16,L$19,0)),"")</f>
        <v>0</v>
      </c>
      <c r="M72" s="102">
        <f ca="1">IFERROR(IF(M$19&lt;2,"",VLOOKUP($C72,在庫!$B$4:$SS$16,M$19,0)),"")</f>
        <v>0</v>
      </c>
      <c r="N72" s="102">
        <f ca="1">IFERROR(IF(N$19&lt;2,"",VLOOKUP($C72,在庫!$B$4:$SS$16,N$19,0)),"")</f>
        <v>0</v>
      </c>
      <c r="O72" s="102">
        <f ca="1">IFERROR(IF(O$19&lt;2,"",VLOOKUP($C72,在庫!$B$4:$SS$16,O$19,0)),"")</f>
        <v>0</v>
      </c>
      <c r="P72" s="102">
        <f ca="1">IFERROR(IF(P$19&lt;2,"",VLOOKUP($C72,在庫!$B$4:$SS$16,P$19,0)),"")</f>
        <v>0</v>
      </c>
      <c r="Q72" s="102">
        <f ca="1">IFERROR(IF(Q$19&lt;2,"",VLOOKUP($C72,在庫!$B$4:$SS$16,Q$19,0)),"")</f>
        <v>0</v>
      </c>
      <c r="R72" s="102">
        <f ca="1">IFERROR(IF(R$19&lt;2,"",VLOOKUP($C72,在庫!$B$4:$SS$16,R$19,0)),"")</f>
        <v>0</v>
      </c>
      <c r="S72" s="102">
        <f ca="1">IFERROR(IF(S$19&lt;2,"",VLOOKUP($C72,在庫!$B$4:$SS$16,S$19,0)),"")</f>
        <v>0</v>
      </c>
      <c r="T72" s="102">
        <f ca="1">IFERROR(IF(T$19&lt;2,"",VLOOKUP($C72,在庫!$B$4:$SS$16,T$19,0)),"")</f>
        <v>0</v>
      </c>
      <c r="U72" s="102">
        <f ca="1">IFERROR(IF(U$19&lt;2,"",VLOOKUP($C72,在庫!$B$4:$SS$16,U$19,0)),"")</f>
        <v>0</v>
      </c>
      <c r="V72" s="102">
        <f ca="1">IFERROR(IF(V$19&lt;2,"",VLOOKUP($C72,在庫!$B$4:$SS$16,V$19,0)),"")</f>
        <v>1</v>
      </c>
      <c r="W72" s="102">
        <f ca="1">IFERROR(IF(W$19&lt;2,"",VLOOKUP($C72,在庫!$B$4:$SS$16,W$19,0)),"")</f>
        <v>1</v>
      </c>
      <c r="X72" s="102">
        <f ca="1">IFERROR(IF(X$19&lt;2,"",VLOOKUP($C72,在庫!$B$4:$SS$16,X$19,0)),"")</f>
        <v>0</v>
      </c>
      <c r="Y72" s="102">
        <f ca="1">IFERROR(IF(Y$19&lt;2,"",VLOOKUP($C72,在庫!$B$4:$SS$16,Y$19,0)),"")</f>
        <v>0</v>
      </c>
      <c r="Z72" s="102">
        <f ca="1">IFERROR(IF(Z$19&lt;2,"",VLOOKUP($C72,在庫!$B$4:$SS$16,Z$19,0)),"")</f>
        <v>0</v>
      </c>
      <c r="AA72" s="102">
        <f ca="1">IFERROR(IF(AA$19&lt;2,"",VLOOKUP($C72,在庫!$B$4:$SS$16,AA$19,0)),"")</f>
        <v>0</v>
      </c>
      <c r="AB72" s="102">
        <f ca="1">IFERROR(IF(AB$19&lt;2,"",VLOOKUP($C72,在庫!$B$4:$SS$16,AB$19,0)),"")</f>
        <v>0</v>
      </c>
      <c r="AC72" s="102">
        <f ca="1">IFERROR(IF(AC$19&lt;2,"",VLOOKUP($C72,在庫!$B$4:$SS$16,AC$19,0)),"")</f>
        <v>0</v>
      </c>
      <c r="AD72" s="102">
        <f ca="1">IFERROR(IF(AD$19&lt;2,"",VLOOKUP($C72,在庫!$B$4:$SS$16,AD$19,0)),"")</f>
        <v>0</v>
      </c>
      <c r="AE72" s="102">
        <f ca="1">IFERROR(IF(AE$19&lt;2,"",VLOOKUP($C72,在庫!$B$4:$SS$16,AE$19,0)),"")</f>
        <v>0</v>
      </c>
      <c r="AF72" s="102">
        <f ca="1">IFERROR(IF(AF$19&lt;2,"",VLOOKUP($C72,在庫!$B$4:$SS$16,AF$19,0)),"")</f>
        <v>0</v>
      </c>
      <c r="AG72" s="102">
        <f ca="1">IFERROR(IF(AG$19&lt;2,"",VLOOKUP($C72,在庫!$B$4:$SS$16,AG$19,0)),"")</f>
        <v>0</v>
      </c>
      <c r="AH72" s="112">
        <f ca="1">IFERROR(IF(AH$19&lt;2,"",VLOOKUP($C72,在庫!$B$4:$SS$16,AH$19,0)),"")</f>
        <v>1</v>
      </c>
      <c r="AI72" s="59">
        <f ca="1">SUM(D72:AH72)</f>
        <v>4</v>
      </c>
      <c r="AL72" s="4" t="s">
        <v>210</v>
      </c>
      <c r="AM72" s="178">
        <v>15000000</v>
      </c>
    </row>
    <row r="73" spans="1:41" ht="18" hidden="1" customHeight="1" x14ac:dyDescent="0.2">
      <c r="B73" s="320"/>
      <c r="C73" s="252" t="str">
        <f t="shared" si="43"/>
        <v>0(販売室数)</v>
      </c>
      <c r="D73" s="273" t="str">
        <f ca="1">IFERROR(IF(D$19&lt;2,"",VLOOKUP($C73,在庫!$B$4:$SS$16,D$19,0)),"")</f>
        <v/>
      </c>
      <c r="E73" s="102" t="str">
        <f ca="1">IFERROR(IF(E$19&lt;2,"",VLOOKUP($C73,在庫!$B$4:$SS$16,E$19,0)),"")</f>
        <v/>
      </c>
      <c r="F73" s="102" t="str">
        <f ca="1">IFERROR(IF(F$19&lt;2,"",VLOOKUP($C73,在庫!$B$4:$SS$16,F$19,0)),"")</f>
        <v/>
      </c>
      <c r="G73" s="102" t="str">
        <f ca="1">IFERROR(IF(G$19&lt;2,"",VLOOKUP($C73,在庫!$B$4:$SS$16,G$19,0)),"")</f>
        <v/>
      </c>
      <c r="H73" s="102" t="str">
        <f ca="1">IFERROR(IF(H$19&lt;2,"",VLOOKUP($C73,在庫!$B$4:$SS$16,H$19,0)),"")</f>
        <v/>
      </c>
      <c r="I73" s="102" t="str">
        <f ca="1">IFERROR(IF(I$19&lt;2,"",VLOOKUP($C73,在庫!$B$4:$SS$16,I$19,0)),"")</f>
        <v/>
      </c>
      <c r="J73" s="102" t="str">
        <f ca="1">IFERROR(IF(J$19&lt;2,"",VLOOKUP($C73,在庫!$B$4:$SS$16,J$19,0)),"")</f>
        <v/>
      </c>
      <c r="K73" s="102" t="str">
        <f ca="1">IFERROR(IF(K$19&lt;2,"",VLOOKUP($C73,在庫!$B$4:$SS$16,K$19,0)),"")</f>
        <v/>
      </c>
      <c r="L73" s="102" t="str">
        <f ca="1">IFERROR(IF(L$19&lt;2,"",VLOOKUP($C73,在庫!$B$4:$SS$16,L$19,0)),"")</f>
        <v/>
      </c>
      <c r="M73" s="102" t="str">
        <f ca="1">IFERROR(IF(M$19&lt;2,"",VLOOKUP($C73,在庫!$B$4:$SS$16,M$19,0)),"")</f>
        <v/>
      </c>
      <c r="N73" s="102" t="str">
        <f ca="1">IFERROR(IF(N$19&lt;2,"",VLOOKUP($C73,在庫!$B$4:$SS$16,N$19,0)),"")</f>
        <v/>
      </c>
      <c r="O73" s="102" t="str">
        <f ca="1">IFERROR(IF(O$19&lt;2,"",VLOOKUP($C73,在庫!$B$4:$SS$16,O$19,0)),"")</f>
        <v/>
      </c>
      <c r="P73" s="102" t="str">
        <f ca="1">IFERROR(IF(P$19&lt;2,"",VLOOKUP($C73,在庫!$B$4:$SS$16,P$19,0)),"")</f>
        <v/>
      </c>
      <c r="Q73" s="102" t="str">
        <f ca="1">IFERROR(IF(Q$19&lt;2,"",VLOOKUP($C73,在庫!$B$4:$SS$16,Q$19,0)),"")</f>
        <v/>
      </c>
      <c r="R73" s="102" t="str">
        <f ca="1">IFERROR(IF(R$19&lt;2,"",VLOOKUP($C73,在庫!$B$4:$SS$16,R$19,0)),"")</f>
        <v/>
      </c>
      <c r="S73" s="102" t="str">
        <f ca="1">IFERROR(IF(S$19&lt;2,"",VLOOKUP($C73,在庫!$B$4:$SS$16,S$19,0)),"")</f>
        <v/>
      </c>
      <c r="T73" s="102" t="str">
        <f ca="1">IFERROR(IF(T$19&lt;2,"",VLOOKUP($C73,在庫!$B$4:$SS$16,T$19,0)),"")</f>
        <v/>
      </c>
      <c r="U73" s="102" t="str">
        <f ca="1">IFERROR(IF(U$19&lt;2,"",VLOOKUP($C73,在庫!$B$4:$SS$16,U$19,0)),"")</f>
        <v/>
      </c>
      <c r="V73" s="102" t="str">
        <f ca="1">IFERROR(IF(V$19&lt;2,"",VLOOKUP($C73,在庫!$B$4:$SS$16,V$19,0)),"")</f>
        <v/>
      </c>
      <c r="W73" s="102" t="str">
        <f ca="1">IFERROR(IF(W$19&lt;2,"",VLOOKUP($C73,在庫!$B$4:$SS$16,W$19,0)),"")</f>
        <v/>
      </c>
      <c r="X73" s="102" t="str">
        <f ca="1">IFERROR(IF(X$19&lt;2,"",VLOOKUP($C73,在庫!$B$4:$SS$16,X$19,0)),"")</f>
        <v/>
      </c>
      <c r="Y73" s="102" t="str">
        <f ca="1">IFERROR(IF(Y$19&lt;2,"",VLOOKUP($C73,在庫!$B$4:$SS$16,Y$19,0)),"")</f>
        <v/>
      </c>
      <c r="Z73" s="102" t="str">
        <f ca="1">IFERROR(IF(Z$19&lt;2,"",VLOOKUP($C73,在庫!$B$4:$SS$16,Z$19,0)),"")</f>
        <v/>
      </c>
      <c r="AA73" s="102" t="str">
        <f ca="1">IFERROR(IF(AA$19&lt;2,"",VLOOKUP($C73,在庫!$B$4:$SS$16,AA$19,0)),"")</f>
        <v/>
      </c>
      <c r="AB73" s="102" t="str">
        <f ca="1">IFERROR(IF(AB$19&lt;2,"",VLOOKUP($C73,在庫!$B$4:$SS$16,AB$19,0)),"")</f>
        <v/>
      </c>
      <c r="AC73" s="102" t="str">
        <f ca="1">IFERROR(IF(AC$19&lt;2,"",VLOOKUP($C73,在庫!$B$4:$SS$16,AC$19,0)),"")</f>
        <v/>
      </c>
      <c r="AD73" s="102" t="str">
        <f ca="1">IFERROR(IF(AD$19&lt;2,"",VLOOKUP($C73,在庫!$B$4:$SS$16,AD$19,0)),"")</f>
        <v/>
      </c>
      <c r="AE73" s="102" t="str">
        <f ca="1">IFERROR(IF(AE$19&lt;2,"",VLOOKUP($C73,在庫!$B$4:$SS$16,AE$19,0)),"")</f>
        <v/>
      </c>
      <c r="AF73" s="102" t="str">
        <f ca="1">IFERROR(IF(AF$19&lt;2,"",VLOOKUP($C73,在庫!$B$4:$SS$16,AF$19,0)),"")</f>
        <v/>
      </c>
      <c r="AG73" s="102" t="str">
        <f ca="1">IFERROR(IF(AG$19&lt;2,"",VLOOKUP($C73,在庫!$B$4:$SS$16,AG$19,0)),"")</f>
        <v/>
      </c>
      <c r="AH73" s="112" t="str">
        <f ca="1">IFERROR(IF(AH$19&lt;2,"",VLOOKUP($C73,在庫!$B$4:$SS$16,AH$19,0)),"")</f>
        <v/>
      </c>
      <c r="AI73" s="59">
        <f ca="1">SUM(D73:AH73)</f>
        <v>0</v>
      </c>
      <c r="AM73" s="178"/>
    </row>
    <row r="74" spans="1:41" ht="18" hidden="1" customHeight="1" x14ac:dyDescent="0.2">
      <c r="B74" s="320"/>
      <c r="C74" s="252" t="str">
        <f t="shared" si="43"/>
        <v>0(販売室数)</v>
      </c>
      <c r="D74" s="273" t="str">
        <f ca="1">IFERROR(IF(D$19&lt;2,"",VLOOKUP($C74,在庫!$B$4:$SS$16,D$19,0)),"")</f>
        <v/>
      </c>
      <c r="E74" s="102" t="str">
        <f ca="1">IFERROR(IF(E$19&lt;2,"",VLOOKUP($C74,在庫!$B$4:$SS$16,E$19,0)),"")</f>
        <v/>
      </c>
      <c r="F74" s="102" t="str">
        <f ca="1">IFERROR(IF(F$19&lt;2,"",VLOOKUP($C74,在庫!$B$4:$SS$16,F$19,0)),"")</f>
        <v/>
      </c>
      <c r="G74" s="102" t="str">
        <f ca="1">IFERROR(IF(G$19&lt;2,"",VLOOKUP($C74,在庫!$B$4:$SS$16,G$19,0)),"")</f>
        <v/>
      </c>
      <c r="H74" s="102" t="str">
        <f ca="1">IFERROR(IF(H$19&lt;2,"",VLOOKUP($C74,在庫!$B$4:$SS$16,H$19,0)),"")</f>
        <v/>
      </c>
      <c r="I74" s="102" t="str">
        <f ca="1">IFERROR(IF(I$19&lt;2,"",VLOOKUP($C74,在庫!$B$4:$SS$16,I$19,0)),"")</f>
        <v/>
      </c>
      <c r="J74" s="102" t="str">
        <f ca="1">IFERROR(IF(J$19&lt;2,"",VLOOKUP($C74,在庫!$B$4:$SS$16,J$19,0)),"")</f>
        <v/>
      </c>
      <c r="K74" s="102" t="str">
        <f ca="1">IFERROR(IF(K$19&lt;2,"",VLOOKUP($C74,在庫!$B$4:$SS$16,K$19,0)),"")</f>
        <v/>
      </c>
      <c r="L74" s="102" t="str">
        <f ca="1">IFERROR(IF(L$19&lt;2,"",VLOOKUP($C74,在庫!$B$4:$SS$16,L$19,0)),"")</f>
        <v/>
      </c>
      <c r="M74" s="102" t="str">
        <f ca="1">IFERROR(IF(M$19&lt;2,"",VLOOKUP($C74,在庫!$B$4:$SS$16,M$19,0)),"")</f>
        <v/>
      </c>
      <c r="N74" s="102" t="str">
        <f ca="1">IFERROR(IF(N$19&lt;2,"",VLOOKUP($C74,在庫!$B$4:$SS$16,N$19,0)),"")</f>
        <v/>
      </c>
      <c r="O74" s="102" t="str">
        <f ca="1">IFERROR(IF(O$19&lt;2,"",VLOOKUP($C74,在庫!$B$4:$SS$16,O$19,0)),"")</f>
        <v/>
      </c>
      <c r="P74" s="102" t="str">
        <f ca="1">IFERROR(IF(P$19&lt;2,"",VLOOKUP($C74,在庫!$B$4:$SS$16,P$19,0)),"")</f>
        <v/>
      </c>
      <c r="Q74" s="102" t="str">
        <f ca="1">IFERROR(IF(Q$19&lt;2,"",VLOOKUP($C74,在庫!$B$4:$SS$16,Q$19,0)),"")</f>
        <v/>
      </c>
      <c r="R74" s="102" t="str">
        <f ca="1">IFERROR(IF(R$19&lt;2,"",VLOOKUP($C74,在庫!$B$4:$SS$16,R$19,0)),"")</f>
        <v/>
      </c>
      <c r="S74" s="102" t="str">
        <f ca="1">IFERROR(IF(S$19&lt;2,"",VLOOKUP($C74,在庫!$B$4:$SS$16,S$19,0)),"")</f>
        <v/>
      </c>
      <c r="T74" s="102" t="str">
        <f ca="1">IFERROR(IF(T$19&lt;2,"",VLOOKUP($C74,在庫!$B$4:$SS$16,T$19,0)),"")</f>
        <v/>
      </c>
      <c r="U74" s="102" t="str">
        <f ca="1">IFERROR(IF(U$19&lt;2,"",VLOOKUP($C74,在庫!$B$4:$SS$16,U$19,0)),"")</f>
        <v/>
      </c>
      <c r="V74" s="102" t="str">
        <f ca="1">IFERROR(IF(V$19&lt;2,"",VLOOKUP($C74,在庫!$B$4:$SS$16,V$19,0)),"")</f>
        <v/>
      </c>
      <c r="W74" s="102" t="str">
        <f ca="1">IFERROR(IF(W$19&lt;2,"",VLOOKUP($C74,在庫!$B$4:$SS$16,W$19,0)),"")</f>
        <v/>
      </c>
      <c r="X74" s="102" t="str">
        <f ca="1">IFERROR(IF(X$19&lt;2,"",VLOOKUP($C74,在庫!$B$4:$SS$16,X$19,0)),"")</f>
        <v/>
      </c>
      <c r="Y74" s="102" t="str">
        <f ca="1">IFERROR(IF(Y$19&lt;2,"",VLOOKUP($C74,在庫!$B$4:$SS$16,Y$19,0)),"")</f>
        <v/>
      </c>
      <c r="Z74" s="102" t="str">
        <f ca="1">IFERROR(IF(Z$19&lt;2,"",VLOOKUP($C74,在庫!$B$4:$SS$16,Z$19,0)),"")</f>
        <v/>
      </c>
      <c r="AA74" s="102" t="str">
        <f ca="1">IFERROR(IF(AA$19&lt;2,"",VLOOKUP($C74,在庫!$B$4:$SS$16,AA$19,0)),"")</f>
        <v/>
      </c>
      <c r="AB74" s="102" t="str">
        <f ca="1">IFERROR(IF(AB$19&lt;2,"",VLOOKUP($C74,在庫!$B$4:$SS$16,AB$19,0)),"")</f>
        <v/>
      </c>
      <c r="AC74" s="102" t="str">
        <f ca="1">IFERROR(IF(AC$19&lt;2,"",VLOOKUP($C74,在庫!$B$4:$SS$16,AC$19,0)),"")</f>
        <v/>
      </c>
      <c r="AD74" s="102" t="str">
        <f ca="1">IFERROR(IF(AD$19&lt;2,"",VLOOKUP($C74,在庫!$B$4:$SS$16,AD$19,0)),"")</f>
        <v/>
      </c>
      <c r="AE74" s="102" t="str">
        <f ca="1">IFERROR(IF(AE$19&lt;2,"",VLOOKUP($C74,在庫!$B$4:$SS$16,AE$19,0)),"")</f>
        <v/>
      </c>
      <c r="AF74" s="102" t="str">
        <f ca="1">IFERROR(IF(AF$19&lt;2,"",VLOOKUP($C74,在庫!$B$4:$SS$16,AF$19,0)),"")</f>
        <v/>
      </c>
      <c r="AG74" s="102" t="str">
        <f ca="1">IFERROR(IF(AG$19&lt;2,"",VLOOKUP($C74,在庫!$B$4:$SS$16,AG$19,0)),"")</f>
        <v/>
      </c>
      <c r="AH74" s="112" t="str">
        <f ca="1">IFERROR(IF(AH$19&lt;2,"",VLOOKUP($C74,在庫!$B$4:$SS$16,AH$19,0)),"")</f>
        <v/>
      </c>
      <c r="AI74" s="59">
        <f t="shared" ref="AI74:AI78" ca="1" si="44">SUM(D74:AH74)</f>
        <v>0</v>
      </c>
      <c r="AM74" s="178"/>
    </row>
    <row r="75" spans="1:41" ht="18" hidden="1" customHeight="1" x14ac:dyDescent="0.2">
      <c r="B75" s="320"/>
      <c r="C75" s="252" t="str">
        <f t="shared" si="43"/>
        <v>0(販売室数)</v>
      </c>
      <c r="D75" s="273" t="str">
        <f ca="1">IFERROR(IF(D$19&lt;2,"",VLOOKUP($C75,在庫!$B$4:$SS$16,D$19,0)),"")</f>
        <v/>
      </c>
      <c r="E75" s="102" t="str">
        <f ca="1">IFERROR(IF(E$19&lt;2,"",VLOOKUP($C75,在庫!$B$4:$SS$16,E$19,0)),"")</f>
        <v/>
      </c>
      <c r="F75" s="102" t="str">
        <f ca="1">IFERROR(IF(F$19&lt;2,"",VLOOKUP($C75,在庫!$B$4:$SS$16,F$19,0)),"")</f>
        <v/>
      </c>
      <c r="G75" s="102" t="str">
        <f ca="1">IFERROR(IF(G$19&lt;2,"",VLOOKUP($C75,在庫!$B$4:$SS$16,G$19,0)),"")</f>
        <v/>
      </c>
      <c r="H75" s="102" t="str">
        <f ca="1">IFERROR(IF(H$19&lt;2,"",VLOOKUP($C75,在庫!$B$4:$SS$16,H$19,0)),"")</f>
        <v/>
      </c>
      <c r="I75" s="102" t="str">
        <f ca="1">IFERROR(IF(I$19&lt;2,"",VLOOKUP($C75,在庫!$B$4:$SS$16,I$19,0)),"")</f>
        <v/>
      </c>
      <c r="J75" s="102" t="str">
        <f ca="1">IFERROR(IF(J$19&lt;2,"",VLOOKUP($C75,在庫!$B$4:$SS$16,J$19,0)),"")</f>
        <v/>
      </c>
      <c r="K75" s="102" t="str">
        <f ca="1">IFERROR(IF(K$19&lt;2,"",VLOOKUP($C75,在庫!$B$4:$SS$16,K$19,0)),"")</f>
        <v/>
      </c>
      <c r="L75" s="102" t="str">
        <f ca="1">IFERROR(IF(L$19&lt;2,"",VLOOKUP($C75,在庫!$B$4:$SS$16,L$19,0)),"")</f>
        <v/>
      </c>
      <c r="M75" s="102" t="str">
        <f ca="1">IFERROR(IF(M$19&lt;2,"",VLOOKUP($C75,在庫!$B$4:$SS$16,M$19,0)),"")</f>
        <v/>
      </c>
      <c r="N75" s="102" t="str">
        <f ca="1">IFERROR(IF(N$19&lt;2,"",VLOOKUP($C75,在庫!$B$4:$SS$16,N$19,0)),"")</f>
        <v/>
      </c>
      <c r="O75" s="102" t="str">
        <f ca="1">IFERROR(IF(O$19&lt;2,"",VLOOKUP($C75,在庫!$B$4:$SS$16,O$19,0)),"")</f>
        <v/>
      </c>
      <c r="P75" s="102" t="str">
        <f ca="1">IFERROR(IF(P$19&lt;2,"",VLOOKUP($C75,在庫!$B$4:$SS$16,P$19,0)),"")</f>
        <v/>
      </c>
      <c r="Q75" s="102" t="str">
        <f ca="1">IFERROR(IF(Q$19&lt;2,"",VLOOKUP($C75,在庫!$B$4:$SS$16,Q$19,0)),"")</f>
        <v/>
      </c>
      <c r="R75" s="102" t="str">
        <f ca="1">IFERROR(IF(R$19&lt;2,"",VLOOKUP($C75,在庫!$B$4:$SS$16,R$19,0)),"")</f>
        <v/>
      </c>
      <c r="S75" s="102" t="str">
        <f ca="1">IFERROR(IF(S$19&lt;2,"",VLOOKUP($C75,在庫!$B$4:$SS$16,S$19,0)),"")</f>
        <v/>
      </c>
      <c r="T75" s="102" t="str">
        <f ca="1">IFERROR(IF(T$19&lt;2,"",VLOOKUP($C75,在庫!$B$4:$SS$16,T$19,0)),"")</f>
        <v/>
      </c>
      <c r="U75" s="102" t="str">
        <f ca="1">IFERROR(IF(U$19&lt;2,"",VLOOKUP($C75,在庫!$B$4:$SS$16,U$19,0)),"")</f>
        <v/>
      </c>
      <c r="V75" s="102" t="str">
        <f ca="1">IFERROR(IF(V$19&lt;2,"",VLOOKUP($C75,在庫!$B$4:$SS$16,V$19,0)),"")</f>
        <v/>
      </c>
      <c r="W75" s="102" t="str">
        <f ca="1">IFERROR(IF(W$19&lt;2,"",VLOOKUP($C75,在庫!$B$4:$SS$16,W$19,0)),"")</f>
        <v/>
      </c>
      <c r="X75" s="102" t="str">
        <f ca="1">IFERROR(IF(X$19&lt;2,"",VLOOKUP($C75,在庫!$B$4:$SS$16,X$19,0)),"")</f>
        <v/>
      </c>
      <c r="Y75" s="102" t="str">
        <f ca="1">IFERROR(IF(Y$19&lt;2,"",VLOOKUP($C75,在庫!$B$4:$SS$16,Y$19,0)),"")</f>
        <v/>
      </c>
      <c r="Z75" s="102" t="str">
        <f ca="1">IFERROR(IF(Z$19&lt;2,"",VLOOKUP($C75,在庫!$B$4:$SS$16,Z$19,0)),"")</f>
        <v/>
      </c>
      <c r="AA75" s="102" t="str">
        <f ca="1">IFERROR(IF(AA$19&lt;2,"",VLOOKUP($C75,在庫!$B$4:$SS$16,AA$19,0)),"")</f>
        <v/>
      </c>
      <c r="AB75" s="102" t="str">
        <f ca="1">IFERROR(IF(AB$19&lt;2,"",VLOOKUP($C75,在庫!$B$4:$SS$16,AB$19,0)),"")</f>
        <v/>
      </c>
      <c r="AC75" s="102" t="str">
        <f ca="1">IFERROR(IF(AC$19&lt;2,"",VLOOKUP($C75,在庫!$B$4:$SS$16,AC$19,0)),"")</f>
        <v/>
      </c>
      <c r="AD75" s="102" t="str">
        <f ca="1">IFERROR(IF(AD$19&lt;2,"",VLOOKUP($C75,在庫!$B$4:$SS$16,AD$19,0)),"")</f>
        <v/>
      </c>
      <c r="AE75" s="102" t="str">
        <f ca="1">IFERROR(IF(AE$19&lt;2,"",VLOOKUP($C75,在庫!$B$4:$SS$16,AE$19,0)),"")</f>
        <v/>
      </c>
      <c r="AF75" s="102" t="str">
        <f ca="1">IFERROR(IF(AF$19&lt;2,"",VLOOKUP($C75,在庫!$B$4:$SS$16,AF$19,0)),"")</f>
        <v/>
      </c>
      <c r="AG75" s="102" t="str">
        <f ca="1">IFERROR(IF(AG$19&lt;2,"",VLOOKUP($C75,在庫!$B$4:$SS$16,AG$19,0)),"")</f>
        <v/>
      </c>
      <c r="AH75" s="112" t="str">
        <f ca="1">IFERROR(IF(AH$19&lt;2,"",VLOOKUP($C75,在庫!$B$4:$SS$16,AH$19,0)),"")</f>
        <v/>
      </c>
      <c r="AI75" s="59">
        <f t="shared" ca="1" si="44"/>
        <v>0</v>
      </c>
      <c r="AM75" s="178"/>
    </row>
    <row r="76" spans="1:41" ht="18" hidden="1" customHeight="1" x14ac:dyDescent="0.2">
      <c r="A76" s="4">
        <v>14</v>
      </c>
      <c r="B76" s="320"/>
      <c r="C76" s="252" t="str">
        <f t="shared" si="43"/>
        <v>0(販売室数)</v>
      </c>
      <c r="D76" s="273" t="str">
        <f ca="1">IFERROR(IF(D$19&lt;2,"",VLOOKUP($C76,在庫!$B$4:$SS$16,D$19,0)),"")</f>
        <v/>
      </c>
      <c r="E76" s="102" t="str">
        <f ca="1">IFERROR(IF(E$19&lt;2,"",VLOOKUP($C76,在庫!$B$4:$SS$16,E$19,0)),"")</f>
        <v/>
      </c>
      <c r="F76" s="102" t="str">
        <f ca="1">IFERROR(IF(F$19&lt;2,"",VLOOKUP($C76,在庫!$B$4:$SS$16,F$19,0)),"")</f>
        <v/>
      </c>
      <c r="G76" s="102" t="str">
        <f ca="1">IFERROR(IF(G$19&lt;2,"",VLOOKUP($C76,在庫!$B$4:$SS$16,G$19,0)),"")</f>
        <v/>
      </c>
      <c r="H76" s="102" t="str">
        <f ca="1">IFERROR(IF(H$19&lt;2,"",VLOOKUP($C76,在庫!$B$4:$SS$16,H$19,0)),"")</f>
        <v/>
      </c>
      <c r="I76" s="102" t="str">
        <f ca="1">IFERROR(IF(I$19&lt;2,"",VLOOKUP($C76,在庫!$B$4:$SS$16,I$19,0)),"")</f>
        <v/>
      </c>
      <c r="J76" s="102" t="str">
        <f ca="1">IFERROR(IF(J$19&lt;2,"",VLOOKUP($C76,在庫!$B$4:$SS$16,J$19,0)),"")</f>
        <v/>
      </c>
      <c r="K76" s="102" t="str">
        <f ca="1">IFERROR(IF(K$19&lt;2,"",VLOOKUP($C76,在庫!$B$4:$SS$16,K$19,0)),"")</f>
        <v/>
      </c>
      <c r="L76" s="102" t="str">
        <f ca="1">IFERROR(IF(L$19&lt;2,"",VLOOKUP($C76,在庫!$B$4:$SS$16,L$19,0)),"")</f>
        <v/>
      </c>
      <c r="M76" s="102" t="str">
        <f ca="1">IFERROR(IF(M$19&lt;2,"",VLOOKUP($C76,在庫!$B$4:$SS$16,M$19,0)),"")</f>
        <v/>
      </c>
      <c r="N76" s="102" t="str">
        <f ca="1">IFERROR(IF(N$19&lt;2,"",VLOOKUP($C76,在庫!$B$4:$SS$16,N$19,0)),"")</f>
        <v/>
      </c>
      <c r="O76" s="102" t="str">
        <f ca="1">IFERROR(IF(O$19&lt;2,"",VLOOKUP($C76,在庫!$B$4:$SS$16,O$19,0)),"")</f>
        <v/>
      </c>
      <c r="P76" s="102" t="str">
        <f ca="1">IFERROR(IF(P$19&lt;2,"",VLOOKUP($C76,在庫!$B$4:$SS$16,P$19,0)),"")</f>
        <v/>
      </c>
      <c r="Q76" s="102" t="str">
        <f ca="1">IFERROR(IF(Q$19&lt;2,"",VLOOKUP($C76,在庫!$B$4:$SS$16,Q$19,0)),"")</f>
        <v/>
      </c>
      <c r="R76" s="102" t="str">
        <f ca="1">IFERROR(IF(R$19&lt;2,"",VLOOKUP($C76,在庫!$B$4:$SS$16,R$19,0)),"")</f>
        <v/>
      </c>
      <c r="S76" s="102" t="str">
        <f ca="1">IFERROR(IF(S$19&lt;2,"",VLOOKUP($C76,在庫!$B$4:$SS$16,S$19,0)),"")</f>
        <v/>
      </c>
      <c r="T76" s="102" t="str">
        <f ca="1">IFERROR(IF(T$19&lt;2,"",VLOOKUP($C76,在庫!$B$4:$SS$16,T$19,0)),"")</f>
        <v/>
      </c>
      <c r="U76" s="102" t="str">
        <f ca="1">IFERROR(IF(U$19&lt;2,"",VLOOKUP($C76,在庫!$B$4:$SS$16,U$19,0)),"")</f>
        <v/>
      </c>
      <c r="V76" s="102" t="str">
        <f ca="1">IFERROR(IF(V$19&lt;2,"",VLOOKUP($C76,在庫!$B$4:$SS$16,V$19,0)),"")</f>
        <v/>
      </c>
      <c r="W76" s="102" t="str">
        <f ca="1">IFERROR(IF(W$19&lt;2,"",VLOOKUP($C76,在庫!$B$4:$SS$16,W$19,0)),"")</f>
        <v/>
      </c>
      <c r="X76" s="102" t="str">
        <f ca="1">IFERROR(IF(X$19&lt;2,"",VLOOKUP($C76,在庫!$B$4:$SS$16,X$19,0)),"")</f>
        <v/>
      </c>
      <c r="Y76" s="102" t="str">
        <f ca="1">IFERROR(IF(Y$19&lt;2,"",VLOOKUP($C76,在庫!$B$4:$SS$16,Y$19,0)),"")</f>
        <v/>
      </c>
      <c r="Z76" s="102" t="str">
        <f ca="1">IFERROR(IF(Z$19&lt;2,"",VLOOKUP($C76,在庫!$B$4:$SS$16,Z$19,0)),"")</f>
        <v/>
      </c>
      <c r="AA76" s="102" t="str">
        <f ca="1">IFERROR(IF(AA$19&lt;2,"",VLOOKUP($C76,在庫!$B$4:$SS$16,AA$19,0)),"")</f>
        <v/>
      </c>
      <c r="AB76" s="102" t="str">
        <f ca="1">IFERROR(IF(AB$19&lt;2,"",VLOOKUP($C76,在庫!$B$4:$SS$16,AB$19,0)),"")</f>
        <v/>
      </c>
      <c r="AC76" s="102" t="str">
        <f ca="1">IFERROR(IF(AC$19&lt;2,"",VLOOKUP($C76,在庫!$B$4:$SS$16,AC$19,0)),"")</f>
        <v/>
      </c>
      <c r="AD76" s="102" t="str">
        <f ca="1">IFERROR(IF(AD$19&lt;2,"",VLOOKUP($C76,在庫!$B$4:$SS$16,AD$19,0)),"")</f>
        <v/>
      </c>
      <c r="AE76" s="102" t="str">
        <f ca="1">IFERROR(IF(AE$19&lt;2,"",VLOOKUP($C76,在庫!$B$4:$SS$16,AE$19,0)),"")</f>
        <v/>
      </c>
      <c r="AF76" s="102" t="str">
        <f ca="1">IFERROR(IF(AF$19&lt;2,"",VLOOKUP($C76,在庫!$B$4:$SS$16,AF$19,0)),"")</f>
        <v/>
      </c>
      <c r="AG76" s="102" t="str">
        <f ca="1">IFERROR(IF(AG$19&lt;2,"",VLOOKUP($C76,在庫!$B$4:$SS$16,AG$19,0)),"")</f>
        <v/>
      </c>
      <c r="AH76" s="112" t="str">
        <f ca="1">IFERROR(IF(AH$19&lt;2,"",VLOOKUP($C76,在庫!$B$4:$SS$16,AH$19,0)),"")</f>
        <v/>
      </c>
      <c r="AI76" s="59">
        <f t="shared" ca="1" si="44"/>
        <v>0</v>
      </c>
      <c r="AM76" s="178"/>
    </row>
    <row r="77" spans="1:41" collapsed="1" x14ac:dyDescent="0.2">
      <c r="A77" s="4">
        <v>15</v>
      </c>
      <c r="B77" s="320"/>
      <c r="C77" s="252" t="s">
        <v>63</v>
      </c>
      <c r="D77" s="272">
        <f t="shared" ref="D77:AG77" ca="1" si="45">SUM(D71:D76)</f>
        <v>0</v>
      </c>
      <c r="E77" s="19">
        <f t="shared" ca="1" si="45"/>
        <v>0</v>
      </c>
      <c r="F77" s="19">
        <f t="shared" ca="1" si="45"/>
        <v>0</v>
      </c>
      <c r="G77" s="19">
        <f t="shared" ca="1" si="45"/>
        <v>0</v>
      </c>
      <c r="H77" s="19">
        <f t="shared" ca="1" si="45"/>
        <v>2</v>
      </c>
      <c r="I77" s="19">
        <f t="shared" ca="1" si="45"/>
        <v>2</v>
      </c>
      <c r="J77" s="19">
        <f t="shared" ca="1" si="45"/>
        <v>0</v>
      </c>
      <c r="K77" s="19">
        <f t="shared" ca="1" si="45"/>
        <v>1</v>
      </c>
      <c r="L77" s="19">
        <f t="shared" ca="1" si="45"/>
        <v>1</v>
      </c>
      <c r="M77" s="19">
        <f t="shared" ca="1" si="45"/>
        <v>1</v>
      </c>
      <c r="N77" s="19">
        <f t="shared" ca="1" si="45"/>
        <v>0</v>
      </c>
      <c r="O77" s="19">
        <f t="shared" ca="1" si="45"/>
        <v>0</v>
      </c>
      <c r="P77" s="19">
        <f t="shared" ca="1" si="45"/>
        <v>2</v>
      </c>
      <c r="Q77" s="19">
        <f t="shared" ca="1" si="45"/>
        <v>0</v>
      </c>
      <c r="R77" s="19">
        <f t="shared" ca="1" si="45"/>
        <v>1</v>
      </c>
      <c r="S77" s="19">
        <f t="shared" ca="1" si="45"/>
        <v>1</v>
      </c>
      <c r="T77" s="19">
        <f t="shared" ca="1" si="45"/>
        <v>1</v>
      </c>
      <c r="U77" s="19">
        <f t="shared" ca="1" si="45"/>
        <v>1</v>
      </c>
      <c r="V77" s="19">
        <f t="shared" ca="1" si="45"/>
        <v>4</v>
      </c>
      <c r="W77" s="19">
        <f t="shared" ca="1" si="45"/>
        <v>4</v>
      </c>
      <c r="X77" s="19">
        <f t="shared" ca="1" si="45"/>
        <v>3</v>
      </c>
      <c r="Y77" s="19">
        <f t="shared" ca="1" si="45"/>
        <v>3</v>
      </c>
      <c r="Z77" s="19">
        <f t="shared" ca="1" si="45"/>
        <v>3</v>
      </c>
      <c r="AA77" s="19">
        <f t="shared" ca="1" si="45"/>
        <v>1</v>
      </c>
      <c r="AB77" s="19">
        <f t="shared" ca="1" si="45"/>
        <v>2</v>
      </c>
      <c r="AC77" s="19">
        <f t="shared" ca="1" si="45"/>
        <v>7</v>
      </c>
      <c r="AD77" s="19">
        <f t="shared" ca="1" si="45"/>
        <v>4</v>
      </c>
      <c r="AE77" s="19">
        <f t="shared" ca="1" si="45"/>
        <v>9</v>
      </c>
      <c r="AF77" s="19">
        <f t="shared" ca="1" si="45"/>
        <v>4</v>
      </c>
      <c r="AG77" s="19">
        <f t="shared" ca="1" si="45"/>
        <v>4</v>
      </c>
      <c r="AH77" s="111">
        <f t="shared" ref="AH77" ca="1" si="46">SUM(AH71:AH76)</f>
        <v>4</v>
      </c>
      <c r="AI77" s="59">
        <f t="shared" ca="1" si="44"/>
        <v>65</v>
      </c>
      <c r="AL77" s="4" t="s">
        <v>211</v>
      </c>
      <c r="AM77" s="178">
        <f>AM72-AM71</f>
        <v>7103695</v>
      </c>
    </row>
    <row r="78" spans="1:41" ht="17.25" customHeight="1" x14ac:dyDescent="0.2">
      <c r="A78" s="4">
        <v>9</v>
      </c>
      <c r="B78" s="320"/>
      <c r="C78" s="252" t="str">
        <f>B3&amp;"(販売室数)"</f>
        <v>ラグジュアリープールヴィラ(販売室数)</v>
      </c>
      <c r="D78" s="274">
        <f ca="1">IFERROR(IF(D$19&lt;2,"",VLOOKUP($C78,在庫!$B$34:$LY$46,D$19,)),"")</f>
        <v>0</v>
      </c>
      <c r="E78" s="61">
        <f ca="1">IFERROR(IF(E$19&lt;2,"",VLOOKUP($C78,在庫!$B$34:$LY$46,E$19,)),"")</f>
        <v>0</v>
      </c>
      <c r="F78" s="61">
        <f ca="1">IFERROR(IF(F$19&lt;2,"",VLOOKUP($C78,在庫!$B$34:$LY$46,F$19,)),"")</f>
        <v>0</v>
      </c>
      <c r="G78" s="61">
        <f ca="1">IFERROR(IF(G$19&lt;2,"",VLOOKUP($C78,在庫!$B$34:$LY$46,G$19,)),"")</f>
        <v>0</v>
      </c>
      <c r="H78" s="61">
        <f ca="1">IFERROR(IF(H$19&lt;2,"",VLOOKUP($C78,在庫!$B$34:$LY$46,H$19,)),"")</f>
        <v>0</v>
      </c>
      <c r="I78" s="61">
        <f ca="1">IFERROR(IF(I$19&lt;2,"",VLOOKUP($C78,在庫!$B$34:$LY$46,I$19,)),"")</f>
        <v>0</v>
      </c>
      <c r="J78" s="61">
        <f ca="1">IFERROR(IF(J$19&lt;2,"",VLOOKUP($C78,在庫!$B$34:$LY$46,J$19,)),"")</f>
        <v>0</v>
      </c>
      <c r="K78" s="61">
        <f ca="1">IFERROR(IF(K$19&lt;2,"",VLOOKUP($C78,在庫!$B$34:$LY$46,K$19,)),"")</f>
        <v>0</v>
      </c>
      <c r="L78" s="61">
        <f ca="1">IFERROR(IF(L$19&lt;2,"",VLOOKUP($C78,在庫!$B$34:$LY$46,L$19,)),"")</f>
        <v>0</v>
      </c>
      <c r="M78" s="61">
        <f ca="1">IFERROR(IF(M$19&lt;2,"",VLOOKUP($C78,在庫!$B$34:$LY$46,M$19,)),"")</f>
        <v>0</v>
      </c>
      <c r="N78" s="61">
        <f ca="1">IFERROR(IF(N$19&lt;2,"",VLOOKUP($C78,在庫!$B$34:$LY$46,N$19,)),"")</f>
        <v>0</v>
      </c>
      <c r="O78" s="61">
        <f ca="1">IFERROR(IF(O$19&lt;2,"",VLOOKUP($C78,在庫!$B$34:$LY$46,O$19,)),"")</f>
        <v>0</v>
      </c>
      <c r="P78" s="61">
        <f ca="1">IFERROR(IF(P$19&lt;2,"",VLOOKUP($C78,在庫!$B$34:$LY$46,P$19,)),"")</f>
        <v>0</v>
      </c>
      <c r="Q78" s="61">
        <f ca="1">IFERROR(IF(Q$19&lt;2,"",VLOOKUP($C78,在庫!$B$34:$LY$46,Q$19,)),"")</f>
        <v>0</v>
      </c>
      <c r="R78" s="61">
        <f ca="1">IFERROR(IF(R$19&lt;2,"",VLOOKUP($C78,在庫!$B$34:$LY$46,R$19,)),"")</f>
        <v>0</v>
      </c>
      <c r="S78" s="61">
        <f ca="1">IFERROR(IF(S$19&lt;2,"",VLOOKUP($C78,在庫!$B$34:$LY$46,S$19,)),"")</f>
        <v>0</v>
      </c>
      <c r="T78" s="61">
        <f ca="1">IFERROR(IF(T$19&lt;2,"",VLOOKUP($C78,在庫!$B$34:$LY$46,T$19,)),"")</f>
        <v>0</v>
      </c>
      <c r="U78" s="61">
        <f ca="1">IFERROR(IF(U$19&lt;2,"",VLOOKUP($C78,在庫!$B$34:$LY$46,U$19,)),"")</f>
        <v>0</v>
      </c>
      <c r="V78" s="61">
        <f ca="1">IFERROR(IF(V$19&lt;2,"",VLOOKUP($C78,在庫!$B$34:$LY$46,V$19,)),"")</f>
        <v>0</v>
      </c>
      <c r="W78" s="61">
        <f ca="1">IFERROR(IF(W$19&lt;2,"",VLOOKUP($C78,在庫!$B$34:$LY$46,W$19,)),"")</f>
        <v>1</v>
      </c>
      <c r="X78" s="61">
        <f ca="1">IFERROR(IF(X$19&lt;2,"",VLOOKUP($C78,在庫!$B$34:$LY$46,X$19,)),"")</f>
        <v>1</v>
      </c>
      <c r="Y78" s="61">
        <f ca="1">IFERROR(IF(Y$19&lt;2,"",VLOOKUP($C78,在庫!$B$34:$LY$46,Y$19,)),"")</f>
        <v>0</v>
      </c>
      <c r="Z78" s="61">
        <f ca="1">IFERROR(IF(Z$19&lt;2,"",VLOOKUP($C78,在庫!$B$34:$LY$46,Z$19,)),"")</f>
        <v>0</v>
      </c>
      <c r="AA78" s="61">
        <f ca="1">IFERROR(IF(AA$19&lt;2,"",VLOOKUP($C78,在庫!$B$34:$LY$46,AA$19,)),"")</f>
        <v>0</v>
      </c>
      <c r="AB78" s="61">
        <f ca="1">IFERROR(IF(AB$19&lt;2,"",VLOOKUP($C78,在庫!$B$34:$LY$46,AB$19,)),"")</f>
        <v>0</v>
      </c>
      <c r="AC78" s="61">
        <f ca="1">IFERROR(IF(AC$19&lt;2,"",VLOOKUP($C78,在庫!$B$34:$LY$46,AC$19,)),"")</f>
        <v>0</v>
      </c>
      <c r="AD78" s="61">
        <f ca="1">IFERROR(IF(AD$19&lt;2,"",VLOOKUP($C78,在庫!$B$34:$LY$46,AD$19,)),"")</f>
        <v>0</v>
      </c>
      <c r="AE78" s="61">
        <f ca="1">IFERROR(IF(AE$19&lt;2,"",VLOOKUP($C78,在庫!$B$34:$LY$46,AE$19,)),"")</f>
        <v>1</v>
      </c>
      <c r="AF78" s="61">
        <f ca="1">IFERROR(IF(AF$19&lt;2,"",VLOOKUP($C78,在庫!$B$34:$LY$46,AF$19,)),"")</f>
        <v>0</v>
      </c>
      <c r="AG78" s="61">
        <f ca="1">IFERROR(IF(AG$19&lt;2,"",VLOOKUP($C78,在庫!$B$34:$LY$46,AG$19,)),"")</f>
        <v>0</v>
      </c>
      <c r="AH78" s="113">
        <f ca="1">IFERROR(IF(AH$19&lt;2,"",VLOOKUP($C78,在庫!$B$34:$LY$46,AH$19,)),"")</f>
        <v>0</v>
      </c>
      <c r="AI78" s="59">
        <f t="shared" ca="1" si="44"/>
        <v>3</v>
      </c>
    </row>
    <row r="79" spans="1:41" ht="17.25" customHeight="1" x14ac:dyDescent="0.2">
      <c r="B79" s="320"/>
      <c r="C79" s="252" t="str">
        <f t="shared" ref="C79:C83" si="47">B4&amp;"(販売室数)"</f>
        <v>with SAUNA(販売室数)</v>
      </c>
      <c r="D79" s="274">
        <f ca="1">IFERROR(IF(D$19&lt;2,"",VLOOKUP($C79,在庫!$B$34:$LY$46,D$19,)),"")</f>
        <v>0</v>
      </c>
      <c r="E79" s="61">
        <f ca="1">IFERROR(IF(E$19&lt;2,"",VLOOKUP($C79,在庫!$B$34:$LY$46,E$19,)),"")</f>
        <v>0</v>
      </c>
      <c r="F79" s="61">
        <f ca="1">IFERROR(IF(F$19&lt;2,"",VLOOKUP($C79,在庫!$B$34:$LY$46,F$19,)),"")</f>
        <v>0</v>
      </c>
      <c r="G79" s="61">
        <f ca="1">IFERROR(IF(G$19&lt;2,"",VLOOKUP($C79,在庫!$B$34:$LY$46,G$19,)),"")</f>
        <v>0</v>
      </c>
      <c r="H79" s="61">
        <f ca="1">IFERROR(IF(H$19&lt;2,"",VLOOKUP($C79,在庫!$B$34:$LY$46,H$19,)),"")</f>
        <v>0</v>
      </c>
      <c r="I79" s="61">
        <f ca="1">IFERROR(IF(I$19&lt;2,"",VLOOKUP($C79,在庫!$B$34:$LY$46,I$19,)),"")</f>
        <v>0</v>
      </c>
      <c r="J79" s="61">
        <f ca="1">IFERROR(IF(J$19&lt;2,"",VLOOKUP($C79,在庫!$B$34:$LY$46,J$19,)),"")</f>
        <v>0</v>
      </c>
      <c r="K79" s="61">
        <f ca="1">IFERROR(IF(K$19&lt;2,"",VLOOKUP($C79,在庫!$B$34:$LY$46,K$19,)),"")</f>
        <v>0</v>
      </c>
      <c r="L79" s="61">
        <f ca="1">IFERROR(IF(L$19&lt;2,"",VLOOKUP($C79,在庫!$B$34:$LY$46,L$19,)),"")</f>
        <v>0</v>
      </c>
      <c r="M79" s="61">
        <f ca="1">IFERROR(IF(M$19&lt;2,"",VLOOKUP($C79,在庫!$B$34:$LY$46,M$19,)),"")</f>
        <v>0</v>
      </c>
      <c r="N79" s="61">
        <f ca="1">IFERROR(IF(N$19&lt;2,"",VLOOKUP($C79,在庫!$B$34:$LY$46,N$19,)),"")</f>
        <v>0</v>
      </c>
      <c r="O79" s="61">
        <f ca="1">IFERROR(IF(O$19&lt;2,"",VLOOKUP($C79,在庫!$B$34:$LY$46,O$19,)),"")</f>
        <v>0</v>
      </c>
      <c r="P79" s="61">
        <f ca="1">IFERROR(IF(P$19&lt;2,"",VLOOKUP($C79,在庫!$B$34:$LY$46,P$19,)),"")</f>
        <v>0</v>
      </c>
      <c r="Q79" s="61">
        <f ca="1">IFERROR(IF(Q$19&lt;2,"",VLOOKUP($C79,在庫!$B$34:$LY$46,Q$19,)),"")</f>
        <v>0</v>
      </c>
      <c r="R79" s="61">
        <f ca="1">IFERROR(IF(R$19&lt;2,"",VLOOKUP($C79,在庫!$B$34:$LY$46,R$19,)),"")</f>
        <v>0</v>
      </c>
      <c r="S79" s="61">
        <f ca="1">IFERROR(IF(S$19&lt;2,"",VLOOKUP($C79,在庫!$B$34:$LY$46,S$19,)),"")</f>
        <v>0</v>
      </c>
      <c r="T79" s="61">
        <f ca="1">IFERROR(IF(T$19&lt;2,"",VLOOKUP($C79,在庫!$B$34:$LY$46,T$19,)),"")</f>
        <v>0</v>
      </c>
      <c r="U79" s="61">
        <f ca="1">IFERROR(IF(U$19&lt;2,"",VLOOKUP($C79,在庫!$B$34:$LY$46,U$19,)),"")</f>
        <v>0</v>
      </c>
      <c r="V79" s="61">
        <f ca="1">IFERROR(IF(V$19&lt;2,"",VLOOKUP($C79,在庫!$B$34:$LY$46,V$19,)),"")</f>
        <v>0</v>
      </c>
      <c r="W79" s="61">
        <f ca="1">IFERROR(IF(W$19&lt;2,"",VLOOKUP($C79,在庫!$B$34:$LY$46,W$19,)),"")</f>
        <v>0</v>
      </c>
      <c r="X79" s="61">
        <f ca="1">IFERROR(IF(X$19&lt;2,"",VLOOKUP($C79,在庫!$B$34:$LY$46,X$19,)),"")</f>
        <v>0</v>
      </c>
      <c r="Y79" s="61">
        <f ca="1">IFERROR(IF(Y$19&lt;2,"",VLOOKUP($C79,在庫!$B$34:$LY$46,Y$19,)),"")</f>
        <v>0</v>
      </c>
      <c r="Z79" s="61">
        <f ca="1">IFERROR(IF(Z$19&lt;2,"",VLOOKUP($C79,在庫!$B$34:$LY$46,Z$19,)),"")</f>
        <v>0</v>
      </c>
      <c r="AA79" s="61">
        <f ca="1">IFERROR(IF(AA$19&lt;2,"",VLOOKUP($C79,在庫!$B$34:$LY$46,AA$19,)),"")</f>
        <v>0</v>
      </c>
      <c r="AB79" s="61">
        <f ca="1">IFERROR(IF(AB$19&lt;2,"",VLOOKUP($C79,在庫!$B$34:$LY$46,AB$19,)),"")</f>
        <v>0</v>
      </c>
      <c r="AC79" s="61">
        <f ca="1">IFERROR(IF(AC$19&lt;2,"",VLOOKUP($C79,在庫!$B$34:$LY$46,AC$19,)),"")</f>
        <v>0</v>
      </c>
      <c r="AD79" s="61">
        <f ca="1">IFERROR(IF(AD$19&lt;2,"",VLOOKUP($C79,在庫!$B$34:$LY$46,AD$19,)),"")</f>
        <v>0</v>
      </c>
      <c r="AE79" s="61">
        <f ca="1">IFERROR(IF(AE$19&lt;2,"",VLOOKUP($C79,在庫!$B$34:$LY$46,AE$19,)),"")</f>
        <v>0</v>
      </c>
      <c r="AF79" s="61">
        <f ca="1">IFERROR(IF(AF$19&lt;2,"",VLOOKUP($C79,在庫!$B$34:$LY$46,AF$19,)),"")</f>
        <v>0</v>
      </c>
      <c r="AG79" s="61">
        <f ca="1">IFERROR(IF(AG$19&lt;2,"",VLOOKUP($C79,在庫!$B$34:$LY$46,AG$19,)),"")</f>
        <v>0</v>
      </c>
      <c r="AH79" s="113">
        <f ca="1">IFERROR(IF(AH$19&lt;2,"",VLOOKUP($C79,在庫!$B$34:$LY$46,AH$19,)),"")</f>
        <v>0</v>
      </c>
      <c r="AI79" s="59">
        <f ca="1">SUM(D79:AH79)</f>
        <v>0</v>
      </c>
      <c r="AL79" s="4" t="s">
        <v>212</v>
      </c>
      <c r="AM79" s="4">
        <f ca="1">AI70*AN79</f>
        <v>184.5</v>
      </c>
      <c r="AN79" s="185">
        <v>0.5</v>
      </c>
    </row>
    <row r="80" spans="1:41" ht="17.25" hidden="1" customHeight="1" x14ac:dyDescent="0.2">
      <c r="B80" s="320"/>
      <c r="C80" s="252" t="str">
        <f t="shared" si="47"/>
        <v>0(販売室数)</v>
      </c>
      <c r="D80" s="274" t="str">
        <f ca="1">IFERROR(IF(D$19&lt;2,"",VLOOKUP($C80,在庫!$B$34:$LY$46,D$19,)),"")</f>
        <v/>
      </c>
      <c r="E80" s="61" t="str">
        <f ca="1">IFERROR(IF(E$19&lt;2,"",VLOOKUP($C80,在庫!$B$34:$LY$46,E$19,)),"")</f>
        <v/>
      </c>
      <c r="F80" s="61" t="str">
        <f ca="1">IFERROR(IF(F$19&lt;2,"",VLOOKUP($C80,在庫!$B$34:$LY$46,F$19,)),"")</f>
        <v/>
      </c>
      <c r="G80" s="61" t="str">
        <f ca="1">IFERROR(IF(G$19&lt;2,"",VLOOKUP($C80,在庫!$B$34:$LY$46,G$19,)),"")</f>
        <v/>
      </c>
      <c r="H80" s="61" t="str">
        <f ca="1">IFERROR(IF(H$19&lt;2,"",VLOOKUP($C80,在庫!$B$34:$LY$46,H$19,)),"")</f>
        <v/>
      </c>
      <c r="I80" s="61" t="str">
        <f ca="1">IFERROR(IF(I$19&lt;2,"",VLOOKUP($C80,在庫!$B$34:$LY$46,I$19,)),"")</f>
        <v/>
      </c>
      <c r="J80" s="61" t="str">
        <f ca="1">IFERROR(IF(J$19&lt;2,"",VLOOKUP($C80,在庫!$B$34:$LY$46,J$19,)),"")</f>
        <v/>
      </c>
      <c r="K80" s="61" t="str">
        <f ca="1">IFERROR(IF(K$19&lt;2,"",VLOOKUP($C80,在庫!$B$34:$LY$46,K$19,)),"")</f>
        <v/>
      </c>
      <c r="L80" s="61" t="str">
        <f ca="1">IFERROR(IF(L$19&lt;2,"",VLOOKUP($C80,在庫!$B$34:$LY$46,L$19,)),"")</f>
        <v/>
      </c>
      <c r="M80" s="61" t="str">
        <f ca="1">IFERROR(IF(M$19&lt;2,"",VLOOKUP($C80,在庫!$B$34:$LY$46,M$19,)),"")</f>
        <v/>
      </c>
      <c r="N80" s="61" t="str">
        <f ca="1">IFERROR(IF(N$19&lt;2,"",VLOOKUP($C80,在庫!$B$34:$LY$46,N$19,)),"")</f>
        <v/>
      </c>
      <c r="O80" s="61" t="str">
        <f ca="1">IFERROR(IF(O$19&lt;2,"",VLOOKUP($C80,在庫!$B$34:$LY$46,O$19,)),"")</f>
        <v/>
      </c>
      <c r="P80" s="61" t="str">
        <f ca="1">IFERROR(IF(P$19&lt;2,"",VLOOKUP($C80,在庫!$B$34:$LY$46,P$19,)),"")</f>
        <v/>
      </c>
      <c r="Q80" s="61" t="str">
        <f ca="1">IFERROR(IF(Q$19&lt;2,"",VLOOKUP($C80,在庫!$B$34:$LY$46,Q$19,)),"")</f>
        <v/>
      </c>
      <c r="R80" s="61" t="str">
        <f ca="1">IFERROR(IF(R$19&lt;2,"",VLOOKUP($C80,在庫!$B$34:$LY$46,R$19,)),"")</f>
        <v/>
      </c>
      <c r="S80" s="61" t="str">
        <f ca="1">IFERROR(IF(S$19&lt;2,"",VLOOKUP($C80,在庫!$B$34:$LY$46,S$19,)),"")</f>
        <v/>
      </c>
      <c r="T80" s="61" t="str">
        <f ca="1">IFERROR(IF(T$19&lt;2,"",VLOOKUP($C80,在庫!$B$34:$LY$46,T$19,)),"")</f>
        <v/>
      </c>
      <c r="U80" s="61" t="str">
        <f ca="1">IFERROR(IF(U$19&lt;2,"",VLOOKUP($C80,在庫!$B$34:$LY$46,U$19,)),"")</f>
        <v/>
      </c>
      <c r="V80" s="61" t="str">
        <f ca="1">IFERROR(IF(V$19&lt;2,"",VLOOKUP($C80,在庫!$B$34:$LY$46,V$19,)),"")</f>
        <v/>
      </c>
      <c r="W80" s="61" t="str">
        <f ca="1">IFERROR(IF(W$19&lt;2,"",VLOOKUP($C80,在庫!$B$34:$LY$46,W$19,)),"")</f>
        <v/>
      </c>
      <c r="X80" s="61" t="str">
        <f ca="1">IFERROR(IF(X$19&lt;2,"",VLOOKUP($C80,在庫!$B$34:$LY$46,X$19,)),"")</f>
        <v/>
      </c>
      <c r="Y80" s="61" t="str">
        <f ca="1">IFERROR(IF(Y$19&lt;2,"",VLOOKUP($C80,在庫!$B$34:$LY$46,Y$19,)),"")</f>
        <v/>
      </c>
      <c r="Z80" s="61" t="str">
        <f ca="1">IFERROR(IF(Z$19&lt;2,"",VLOOKUP($C80,在庫!$B$34:$LY$46,Z$19,)),"")</f>
        <v/>
      </c>
      <c r="AA80" s="61" t="str">
        <f ca="1">IFERROR(IF(AA$19&lt;2,"",VLOOKUP($C80,在庫!$B$34:$LY$46,AA$19,)),"")</f>
        <v/>
      </c>
      <c r="AB80" s="61" t="str">
        <f ca="1">IFERROR(IF(AB$19&lt;2,"",VLOOKUP($C80,在庫!$B$34:$LY$46,AB$19,)),"")</f>
        <v/>
      </c>
      <c r="AC80" s="61" t="str">
        <f ca="1">IFERROR(IF(AC$19&lt;2,"",VLOOKUP($C80,在庫!$B$34:$LY$46,AC$19,)),"")</f>
        <v/>
      </c>
      <c r="AD80" s="61" t="str">
        <f ca="1">IFERROR(IF(AD$19&lt;2,"",VLOOKUP($C80,在庫!$B$34:$LY$46,AD$19,)),"")</f>
        <v/>
      </c>
      <c r="AE80" s="61" t="str">
        <f ca="1">IFERROR(IF(AE$19&lt;2,"",VLOOKUP($C80,在庫!$B$34:$LY$46,AE$19,)),"")</f>
        <v/>
      </c>
      <c r="AF80" s="61" t="str">
        <f ca="1">IFERROR(IF(AF$19&lt;2,"",VLOOKUP($C80,在庫!$B$34:$LY$46,AF$19,)),"")</f>
        <v/>
      </c>
      <c r="AG80" s="61" t="str">
        <f ca="1">IFERROR(IF(AG$19&lt;2,"",VLOOKUP($C80,在庫!$B$34:$LY$46,AG$19,)),"")</f>
        <v/>
      </c>
      <c r="AH80" s="113" t="str">
        <f ca="1">IFERROR(IF(AH$19&lt;2,"",VLOOKUP($C80,在庫!$B$34:$LY$46,AH$19,)),"")</f>
        <v/>
      </c>
      <c r="AI80" s="59">
        <f ca="1">SUM(D80:AH80)</f>
        <v>0</v>
      </c>
    </row>
    <row r="81" spans="1:39" ht="17.25" hidden="1" customHeight="1" x14ac:dyDescent="0.2">
      <c r="B81" s="320"/>
      <c r="C81" s="252" t="str">
        <f t="shared" si="47"/>
        <v>0(販売室数)</v>
      </c>
      <c r="D81" s="274" t="str">
        <f ca="1">IFERROR(IF(D$19&lt;2,"",VLOOKUP($C81,在庫!$B$34:$LY$46,D$19,)),"")</f>
        <v/>
      </c>
      <c r="E81" s="61" t="str">
        <f ca="1">IFERROR(IF(E$19&lt;2,"",VLOOKUP($C81,在庫!$B$34:$LY$46,E$19,)),"")</f>
        <v/>
      </c>
      <c r="F81" s="61" t="str">
        <f ca="1">IFERROR(IF(F$19&lt;2,"",VLOOKUP($C81,在庫!$B$34:$LY$46,F$19,)),"")</f>
        <v/>
      </c>
      <c r="G81" s="61" t="str">
        <f ca="1">IFERROR(IF(G$19&lt;2,"",VLOOKUP($C81,在庫!$B$34:$LY$46,G$19,)),"")</f>
        <v/>
      </c>
      <c r="H81" s="61" t="str">
        <f ca="1">IFERROR(IF(H$19&lt;2,"",VLOOKUP($C81,在庫!$B$34:$LY$46,H$19,)),"")</f>
        <v/>
      </c>
      <c r="I81" s="61" t="str">
        <f ca="1">IFERROR(IF(I$19&lt;2,"",VLOOKUP($C81,在庫!$B$34:$LY$46,I$19,)),"")</f>
        <v/>
      </c>
      <c r="J81" s="61" t="str">
        <f ca="1">IFERROR(IF(J$19&lt;2,"",VLOOKUP($C81,在庫!$B$34:$LY$46,J$19,)),"")</f>
        <v/>
      </c>
      <c r="K81" s="61" t="str">
        <f ca="1">IFERROR(IF(K$19&lt;2,"",VLOOKUP($C81,在庫!$B$34:$LY$46,K$19,)),"")</f>
        <v/>
      </c>
      <c r="L81" s="61" t="str">
        <f ca="1">IFERROR(IF(L$19&lt;2,"",VLOOKUP($C81,在庫!$B$34:$LY$46,L$19,)),"")</f>
        <v/>
      </c>
      <c r="M81" s="61" t="str">
        <f ca="1">IFERROR(IF(M$19&lt;2,"",VLOOKUP($C81,在庫!$B$34:$LY$46,M$19,)),"")</f>
        <v/>
      </c>
      <c r="N81" s="61" t="str">
        <f ca="1">IFERROR(IF(N$19&lt;2,"",VLOOKUP($C81,在庫!$B$34:$LY$46,N$19,)),"")</f>
        <v/>
      </c>
      <c r="O81" s="61" t="str">
        <f ca="1">IFERROR(IF(O$19&lt;2,"",VLOOKUP($C81,在庫!$B$34:$LY$46,O$19,)),"")</f>
        <v/>
      </c>
      <c r="P81" s="61" t="str">
        <f ca="1">IFERROR(IF(P$19&lt;2,"",VLOOKUP($C81,在庫!$B$34:$LY$46,P$19,)),"")</f>
        <v/>
      </c>
      <c r="Q81" s="61" t="str">
        <f ca="1">IFERROR(IF(Q$19&lt;2,"",VLOOKUP($C81,在庫!$B$34:$LY$46,Q$19,)),"")</f>
        <v/>
      </c>
      <c r="R81" s="61" t="str">
        <f ca="1">IFERROR(IF(R$19&lt;2,"",VLOOKUP($C81,在庫!$B$34:$LY$46,R$19,)),"")</f>
        <v/>
      </c>
      <c r="S81" s="61" t="str">
        <f ca="1">IFERROR(IF(S$19&lt;2,"",VLOOKUP($C81,在庫!$B$34:$LY$46,S$19,)),"")</f>
        <v/>
      </c>
      <c r="T81" s="61" t="str">
        <f ca="1">IFERROR(IF(T$19&lt;2,"",VLOOKUP($C81,在庫!$B$34:$LY$46,T$19,)),"")</f>
        <v/>
      </c>
      <c r="U81" s="61" t="str">
        <f ca="1">IFERROR(IF(U$19&lt;2,"",VLOOKUP($C81,在庫!$B$34:$LY$46,U$19,)),"")</f>
        <v/>
      </c>
      <c r="V81" s="61" t="str">
        <f ca="1">IFERROR(IF(V$19&lt;2,"",VLOOKUP($C81,在庫!$B$34:$LY$46,V$19,)),"")</f>
        <v/>
      </c>
      <c r="W81" s="61" t="str">
        <f ca="1">IFERROR(IF(W$19&lt;2,"",VLOOKUP($C81,在庫!$B$34:$LY$46,W$19,)),"")</f>
        <v/>
      </c>
      <c r="X81" s="61" t="str">
        <f ca="1">IFERROR(IF(X$19&lt;2,"",VLOOKUP($C81,在庫!$B$34:$LY$46,X$19,)),"")</f>
        <v/>
      </c>
      <c r="Y81" s="61" t="str">
        <f ca="1">IFERROR(IF(Y$19&lt;2,"",VLOOKUP($C81,在庫!$B$34:$LY$46,Y$19,)),"")</f>
        <v/>
      </c>
      <c r="Z81" s="61" t="str">
        <f ca="1">IFERROR(IF(Z$19&lt;2,"",VLOOKUP($C81,在庫!$B$34:$LY$46,Z$19,)),"")</f>
        <v/>
      </c>
      <c r="AA81" s="61" t="str">
        <f ca="1">IFERROR(IF(AA$19&lt;2,"",VLOOKUP($C81,在庫!$B$34:$LY$46,AA$19,)),"")</f>
        <v/>
      </c>
      <c r="AB81" s="61" t="str">
        <f ca="1">IFERROR(IF(AB$19&lt;2,"",VLOOKUP($C81,在庫!$B$34:$LY$46,AB$19,)),"")</f>
        <v/>
      </c>
      <c r="AC81" s="61" t="str">
        <f ca="1">IFERROR(IF(AC$19&lt;2,"",VLOOKUP($C81,在庫!$B$34:$LY$46,AC$19,)),"")</f>
        <v/>
      </c>
      <c r="AD81" s="61" t="str">
        <f ca="1">IFERROR(IF(AD$19&lt;2,"",VLOOKUP($C81,在庫!$B$34:$LY$46,AD$19,)),"")</f>
        <v/>
      </c>
      <c r="AE81" s="61" t="str">
        <f ca="1">IFERROR(IF(AE$19&lt;2,"",VLOOKUP($C81,在庫!$B$34:$LY$46,AE$19,)),"")</f>
        <v/>
      </c>
      <c r="AF81" s="61" t="str">
        <f ca="1">IFERROR(IF(AF$19&lt;2,"",VLOOKUP($C81,在庫!$B$34:$LY$46,AF$19,)),"")</f>
        <v/>
      </c>
      <c r="AG81" s="61" t="str">
        <f ca="1">IFERROR(IF(AG$19&lt;2,"",VLOOKUP($C81,在庫!$B$34:$LY$46,AG$19,)),"")</f>
        <v/>
      </c>
      <c r="AH81" s="113" t="str">
        <f ca="1">IFERROR(IF(AH$19&lt;2,"",VLOOKUP($C81,在庫!$B$34:$LY$46,AH$19,)),"")</f>
        <v/>
      </c>
      <c r="AI81" s="59">
        <f t="shared" ref="AI81:AI84" ca="1" si="48">SUM(D81:AH81)</f>
        <v>0</v>
      </c>
    </row>
    <row r="82" spans="1:39" ht="17.25" hidden="1" customHeight="1" x14ac:dyDescent="0.2">
      <c r="B82" s="320"/>
      <c r="C82" s="252" t="str">
        <f t="shared" si="47"/>
        <v>0(販売室数)</v>
      </c>
      <c r="D82" s="274" t="str">
        <f ca="1">IFERROR(IF(D$19&lt;2,"",VLOOKUP($C82,在庫!$B$34:$LY$46,D$19,)),"")</f>
        <v/>
      </c>
      <c r="E82" s="61" t="str">
        <f ca="1">IFERROR(IF(E$19&lt;2,"",VLOOKUP($C82,在庫!$B$34:$LY$46,E$19,)),"")</f>
        <v/>
      </c>
      <c r="F82" s="61" t="str">
        <f ca="1">IFERROR(IF(F$19&lt;2,"",VLOOKUP($C82,在庫!$B$34:$LY$46,F$19,)),"")</f>
        <v/>
      </c>
      <c r="G82" s="61" t="str">
        <f ca="1">IFERROR(IF(G$19&lt;2,"",VLOOKUP($C82,在庫!$B$34:$LY$46,G$19,)),"")</f>
        <v/>
      </c>
      <c r="H82" s="61" t="str">
        <f ca="1">IFERROR(IF(H$19&lt;2,"",VLOOKUP($C82,在庫!$B$34:$LY$46,H$19,)),"")</f>
        <v/>
      </c>
      <c r="I82" s="61" t="str">
        <f ca="1">IFERROR(IF(I$19&lt;2,"",VLOOKUP($C82,在庫!$B$34:$LY$46,I$19,)),"")</f>
        <v/>
      </c>
      <c r="J82" s="61" t="str">
        <f ca="1">IFERROR(IF(J$19&lt;2,"",VLOOKUP($C82,在庫!$B$34:$LY$46,J$19,)),"")</f>
        <v/>
      </c>
      <c r="K82" s="61" t="str">
        <f ca="1">IFERROR(IF(K$19&lt;2,"",VLOOKUP($C82,在庫!$B$34:$LY$46,K$19,)),"")</f>
        <v/>
      </c>
      <c r="L82" s="61" t="str">
        <f ca="1">IFERROR(IF(L$19&lt;2,"",VLOOKUP($C82,在庫!$B$34:$LY$46,L$19,)),"")</f>
        <v/>
      </c>
      <c r="M82" s="61" t="str">
        <f ca="1">IFERROR(IF(M$19&lt;2,"",VLOOKUP($C82,在庫!$B$34:$LY$46,M$19,)),"")</f>
        <v/>
      </c>
      <c r="N82" s="61" t="str">
        <f ca="1">IFERROR(IF(N$19&lt;2,"",VLOOKUP($C82,在庫!$B$34:$LY$46,N$19,)),"")</f>
        <v/>
      </c>
      <c r="O82" s="61" t="str">
        <f ca="1">IFERROR(IF(O$19&lt;2,"",VLOOKUP($C82,在庫!$B$34:$LY$46,O$19,)),"")</f>
        <v/>
      </c>
      <c r="P82" s="61" t="str">
        <f ca="1">IFERROR(IF(P$19&lt;2,"",VLOOKUP($C82,在庫!$B$34:$LY$46,P$19,)),"")</f>
        <v/>
      </c>
      <c r="Q82" s="61" t="str">
        <f ca="1">IFERROR(IF(Q$19&lt;2,"",VLOOKUP($C82,在庫!$B$34:$LY$46,Q$19,)),"")</f>
        <v/>
      </c>
      <c r="R82" s="61" t="str">
        <f ca="1">IFERROR(IF(R$19&lt;2,"",VLOOKUP($C82,在庫!$B$34:$LY$46,R$19,)),"")</f>
        <v/>
      </c>
      <c r="S82" s="61" t="str">
        <f ca="1">IFERROR(IF(S$19&lt;2,"",VLOOKUP($C82,在庫!$B$34:$LY$46,S$19,)),"")</f>
        <v/>
      </c>
      <c r="T82" s="61" t="str">
        <f ca="1">IFERROR(IF(T$19&lt;2,"",VLOOKUP($C82,在庫!$B$34:$LY$46,T$19,)),"")</f>
        <v/>
      </c>
      <c r="U82" s="61" t="str">
        <f ca="1">IFERROR(IF(U$19&lt;2,"",VLOOKUP($C82,在庫!$B$34:$LY$46,U$19,)),"")</f>
        <v/>
      </c>
      <c r="V82" s="61" t="str">
        <f ca="1">IFERROR(IF(V$19&lt;2,"",VLOOKUP($C82,在庫!$B$34:$LY$46,V$19,)),"")</f>
        <v/>
      </c>
      <c r="W82" s="61" t="str">
        <f ca="1">IFERROR(IF(W$19&lt;2,"",VLOOKUP($C82,在庫!$B$34:$LY$46,W$19,)),"")</f>
        <v/>
      </c>
      <c r="X82" s="61" t="str">
        <f ca="1">IFERROR(IF(X$19&lt;2,"",VLOOKUP($C82,在庫!$B$34:$LY$46,X$19,)),"")</f>
        <v/>
      </c>
      <c r="Y82" s="61" t="str">
        <f ca="1">IFERROR(IF(Y$19&lt;2,"",VLOOKUP($C82,在庫!$B$34:$LY$46,Y$19,)),"")</f>
        <v/>
      </c>
      <c r="Z82" s="61" t="str">
        <f ca="1">IFERROR(IF(Z$19&lt;2,"",VLOOKUP($C82,在庫!$B$34:$LY$46,Z$19,)),"")</f>
        <v/>
      </c>
      <c r="AA82" s="61" t="str">
        <f ca="1">IFERROR(IF(AA$19&lt;2,"",VLOOKUP($C82,在庫!$B$34:$LY$46,AA$19,)),"")</f>
        <v/>
      </c>
      <c r="AB82" s="61" t="str">
        <f ca="1">IFERROR(IF(AB$19&lt;2,"",VLOOKUP($C82,在庫!$B$34:$LY$46,AB$19,)),"")</f>
        <v/>
      </c>
      <c r="AC82" s="61" t="str">
        <f ca="1">IFERROR(IF(AC$19&lt;2,"",VLOOKUP($C82,在庫!$B$34:$LY$46,AC$19,)),"")</f>
        <v/>
      </c>
      <c r="AD82" s="61" t="str">
        <f ca="1">IFERROR(IF(AD$19&lt;2,"",VLOOKUP($C82,在庫!$B$34:$LY$46,AD$19,)),"")</f>
        <v/>
      </c>
      <c r="AE82" s="61" t="str">
        <f ca="1">IFERROR(IF(AE$19&lt;2,"",VLOOKUP($C82,在庫!$B$34:$LY$46,AE$19,)),"")</f>
        <v/>
      </c>
      <c r="AF82" s="61" t="str">
        <f ca="1">IFERROR(IF(AF$19&lt;2,"",VLOOKUP($C82,在庫!$B$34:$LY$46,AF$19,)),"")</f>
        <v/>
      </c>
      <c r="AG82" s="61" t="str">
        <f ca="1">IFERROR(IF(AG$19&lt;2,"",VLOOKUP($C82,在庫!$B$34:$LY$46,AG$19,)),"")</f>
        <v/>
      </c>
      <c r="AH82" s="113" t="str">
        <f ca="1">IFERROR(IF(AH$19&lt;2,"",VLOOKUP($C82,在庫!$B$34:$LY$46,AH$19,)),"")</f>
        <v/>
      </c>
      <c r="AI82" s="59">
        <f t="shared" ca="1" si="48"/>
        <v>0</v>
      </c>
    </row>
    <row r="83" spans="1:39" ht="18" hidden="1" customHeight="1" x14ac:dyDescent="0.2">
      <c r="A83" s="4">
        <v>14</v>
      </c>
      <c r="B83" s="320"/>
      <c r="C83" s="252" t="str">
        <f t="shared" si="47"/>
        <v>0(販売室数)</v>
      </c>
      <c r="D83" s="274" t="str">
        <f ca="1">IFERROR(IF(D$19&lt;2,"",VLOOKUP($C83,在庫!$B$34:$LY$46,D$19,)),"")</f>
        <v/>
      </c>
      <c r="E83" s="61" t="str">
        <f ca="1">IFERROR(IF(E$19&lt;2,"",VLOOKUP($C83,在庫!$B$34:$LY$46,E$19,)),"")</f>
        <v/>
      </c>
      <c r="F83" s="61" t="str">
        <f ca="1">IFERROR(IF(F$19&lt;2,"",VLOOKUP($C83,在庫!$B$34:$LY$46,F$19,)),"")</f>
        <v/>
      </c>
      <c r="G83" s="61" t="str">
        <f ca="1">IFERROR(IF(G$19&lt;2,"",VLOOKUP($C83,在庫!$B$34:$LY$46,G$19,)),"")</f>
        <v/>
      </c>
      <c r="H83" s="61" t="str">
        <f ca="1">IFERROR(IF(H$19&lt;2,"",VLOOKUP($C83,在庫!$B$34:$LY$46,H$19,)),"")</f>
        <v/>
      </c>
      <c r="I83" s="61" t="str">
        <f ca="1">IFERROR(IF(I$19&lt;2,"",VLOOKUP($C83,在庫!$B$34:$LY$46,I$19,)),"")</f>
        <v/>
      </c>
      <c r="J83" s="61" t="str">
        <f ca="1">IFERROR(IF(J$19&lt;2,"",VLOOKUP($C83,在庫!$B$34:$LY$46,J$19,)),"")</f>
        <v/>
      </c>
      <c r="K83" s="61" t="str">
        <f ca="1">IFERROR(IF(K$19&lt;2,"",VLOOKUP($C83,在庫!$B$34:$LY$46,K$19,)),"")</f>
        <v/>
      </c>
      <c r="L83" s="61" t="str">
        <f ca="1">IFERROR(IF(L$19&lt;2,"",VLOOKUP($C83,在庫!$B$34:$LY$46,L$19,)),"")</f>
        <v/>
      </c>
      <c r="M83" s="61" t="str">
        <f ca="1">IFERROR(IF(M$19&lt;2,"",VLOOKUP($C83,在庫!$B$34:$LY$46,M$19,)),"")</f>
        <v/>
      </c>
      <c r="N83" s="61" t="str">
        <f ca="1">IFERROR(IF(N$19&lt;2,"",VLOOKUP($C83,在庫!$B$34:$LY$46,N$19,)),"")</f>
        <v/>
      </c>
      <c r="O83" s="61" t="str">
        <f ca="1">IFERROR(IF(O$19&lt;2,"",VLOOKUP($C83,在庫!$B$34:$LY$46,O$19,)),"")</f>
        <v/>
      </c>
      <c r="P83" s="61" t="str">
        <f ca="1">IFERROR(IF(P$19&lt;2,"",VLOOKUP($C83,在庫!$B$34:$LY$46,P$19,)),"")</f>
        <v/>
      </c>
      <c r="Q83" s="61" t="str">
        <f ca="1">IFERROR(IF(Q$19&lt;2,"",VLOOKUP($C83,在庫!$B$34:$LY$46,Q$19,)),"")</f>
        <v/>
      </c>
      <c r="R83" s="61" t="str">
        <f ca="1">IFERROR(IF(R$19&lt;2,"",VLOOKUP($C83,在庫!$B$34:$LY$46,R$19,)),"")</f>
        <v/>
      </c>
      <c r="S83" s="61" t="str">
        <f ca="1">IFERROR(IF(S$19&lt;2,"",VLOOKUP($C83,在庫!$B$34:$LY$46,S$19,)),"")</f>
        <v/>
      </c>
      <c r="T83" s="61" t="str">
        <f ca="1">IFERROR(IF(T$19&lt;2,"",VLOOKUP($C83,在庫!$B$34:$LY$46,T$19,)),"")</f>
        <v/>
      </c>
      <c r="U83" s="61" t="str">
        <f ca="1">IFERROR(IF(U$19&lt;2,"",VLOOKUP($C83,在庫!$B$34:$LY$46,U$19,)),"")</f>
        <v/>
      </c>
      <c r="V83" s="61" t="str">
        <f ca="1">IFERROR(IF(V$19&lt;2,"",VLOOKUP($C83,在庫!$B$34:$LY$46,V$19,)),"")</f>
        <v/>
      </c>
      <c r="W83" s="61" t="str">
        <f ca="1">IFERROR(IF(W$19&lt;2,"",VLOOKUP($C83,在庫!$B$34:$LY$46,W$19,)),"")</f>
        <v/>
      </c>
      <c r="X83" s="61" t="str">
        <f ca="1">IFERROR(IF(X$19&lt;2,"",VLOOKUP($C83,在庫!$B$34:$LY$46,X$19,)),"")</f>
        <v/>
      </c>
      <c r="Y83" s="61" t="str">
        <f ca="1">IFERROR(IF(Y$19&lt;2,"",VLOOKUP($C83,在庫!$B$34:$LY$46,Y$19,)),"")</f>
        <v/>
      </c>
      <c r="Z83" s="61" t="str">
        <f ca="1">IFERROR(IF(Z$19&lt;2,"",VLOOKUP($C83,在庫!$B$34:$LY$46,Z$19,)),"")</f>
        <v/>
      </c>
      <c r="AA83" s="61" t="str">
        <f ca="1">IFERROR(IF(AA$19&lt;2,"",VLOOKUP($C83,在庫!$B$34:$LY$46,AA$19,)),"")</f>
        <v/>
      </c>
      <c r="AB83" s="61" t="str">
        <f ca="1">IFERROR(IF(AB$19&lt;2,"",VLOOKUP($C83,在庫!$B$34:$LY$46,AB$19,)),"")</f>
        <v/>
      </c>
      <c r="AC83" s="61" t="str">
        <f ca="1">IFERROR(IF(AC$19&lt;2,"",VLOOKUP($C83,在庫!$B$34:$LY$46,AC$19,)),"")</f>
        <v/>
      </c>
      <c r="AD83" s="61" t="str">
        <f ca="1">IFERROR(IF(AD$19&lt;2,"",VLOOKUP($C83,在庫!$B$34:$LY$46,AD$19,)),"")</f>
        <v/>
      </c>
      <c r="AE83" s="61" t="str">
        <f ca="1">IFERROR(IF(AE$19&lt;2,"",VLOOKUP($C83,在庫!$B$34:$LY$46,AE$19,)),"")</f>
        <v/>
      </c>
      <c r="AF83" s="61" t="str">
        <f ca="1">IFERROR(IF(AF$19&lt;2,"",VLOOKUP($C83,在庫!$B$34:$LY$46,AF$19,)),"")</f>
        <v/>
      </c>
      <c r="AG83" s="61" t="str">
        <f ca="1">IFERROR(IF(AG$19&lt;2,"",VLOOKUP($C83,在庫!$B$34:$LY$46,AG$19,)),"")</f>
        <v/>
      </c>
      <c r="AH83" s="113" t="str">
        <f ca="1">IFERROR(IF(AH$19&lt;2,"",VLOOKUP($C83,在庫!$B$34:$LY$46,AH$19,)),"")</f>
        <v/>
      </c>
      <c r="AI83" s="59">
        <f t="shared" ca="1" si="48"/>
        <v>0</v>
      </c>
    </row>
    <row r="84" spans="1:39" ht="18" collapsed="1" thickBot="1" x14ac:dyDescent="0.25">
      <c r="B84" s="321"/>
      <c r="C84" s="253" t="s">
        <v>64</v>
      </c>
      <c r="D84" s="275">
        <f t="shared" ref="D84:AG84" ca="1" si="49">SUM(D78:D83)</f>
        <v>0</v>
      </c>
      <c r="E84" s="106">
        <f t="shared" ca="1" si="49"/>
        <v>0</v>
      </c>
      <c r="F84" s="106">
        <f t="shared" ca="1" si="49"/>
        <v>0</v>
      </c>
      <c r="G84" s="106">
        <f t="shared" ca="1" si="49"/>
        <v>0</v>
      </c>
      <c r="H84" s="106">
        <f t="shared" ca="1" si="49"/>
        <v>0</v>
      </c>
      <c r="I84" s="106">
        <f t="shared" ca="1" si="49"/>
        <v>0</v>
      </c>
      <c r="J84" s="106">
        <f t="shared" ca="1" si="49"/>
        <v>0</v>
      </c>
      <c r="K84" s="106">
        <f t="shared" ca="1" si="49"/>
        <v>0</v>
      </c>
      <c r="L84" s="106">
        <f t="shared" ca="1" si="49"/>
        <v>0</v>
      </c>
      <c r="M84" s="106">
        <f t="shared" ca="1" si="49"/>
        <v>0</v>
      </c>
      <c r="N84" s="106">
        <f t="shared" ca="1" si="49"/>
        <v>0</v>
      </c>
      <c r="O84" s="106">
        <f t="shared" ca="1" si="49"/>
        <v>0</v>
      </c>
      <c r="P84" s="106">
        <f t="shared" ca="1" si="49"/>
        <v>0</v>
      </c>
      <c r="Q84" s="106">
        <f t="shared" ca="1" si="49"/>
        <v>0</v>
      </c>
      <c r="R84" s="106">
        <f t="shared" ca="1" si="49"/>
        <v>0</v>
      </c>
      <c r="S84" s="106">
        <f t="shared" ca="1" si="49"/>
        <v>0</v>
      </c>
      <c r="T84" s="106">
        <f t="shared" ca="1" si="49"/>
        <v>0</v>
      </c>
      <c r="U84" s="106">
        <f t="shared" ca="1" si="49"/>
        <v>0</v>
      </c>
      <c r="V84" s="106">
        <f t="shared" ca="1" si="49"/>
        <v>0</v>
      </c>
      <c r="W84" s="106">
        <f t="shared" ca="1" si="49"/>
        <v>1</v>
      </c>
      <c r="X84" s="106">
        <f t="shared" ca="1" si="49"/>
        <v>1</v>
      </c>
      <c r="Y84" s="106">
        <f t="shared" ca="1" si="49"/>
        <v>0</v>
      </c>
      <c r="Z84" s="106">
        <f t="shared" ca="1" si="49"/>
        <v>0</v>
      </c>
      <c r="AA84" s="106">
        <f t="shared" ca="1" si="49"/>
        <v>0</v>
      </c>
      <c r="AB84" s="106">
        <f t="shared" ca="1" si="49"/>
        <v>0</v>
      </c>
      <c r="AC84" s="106">
        <f t="shared" ca="1" si="49"/>
        <v>0</v>
      </c>
      <c r="AD84" s="106">
        <f t="shared" ca="1" si="49"/>
        <v>0</v>
      </c>
      <c r="AE84" s="106">
        <f t="shared" ca="1" si="49"/>
        <v>1</v>
      </c>
      <c r="AF84" s="106">
        <f t="shared" ca="1" si="49"/>
        <v>0</v>
      </c>
      <c r="AG84" s="106">
        <f t="shared" ca="1" si="49"/>
        <v>0</v>
      </c>
      <c r="AH84" s="114">
        <f t="shared" ref="AH84" ca="1" si="50">SUM(AH78:AH83)</f>
        <v>0</v>
      </c>
      <c r="AI84" s="59">
        <f t="shared" ca="1" si="48"/>
        <v>3</v>
      </c>
      <c r="AJ84" s="178">
        <f ca="1">INDEX(予算!$K$3:$K$54,MATCH($D$29,予算!$B$3:$B$54,0),1)/AI84</f>
        <v>0</v>
      </c>
      <c r="AL84" s="4" t="s">
        <v>213</v>
      </c>
      <c r="AM84" s="178">
        <f ca="1">AM77/AM79</f>
        <v>38502.411924119238</v>
      </c>
    </row>
    <row r="85" spans="1:39" x14ac:dyDescent="0.2">
      <c r="B85" s="322" t="s">
        <v>65</v>
      </c>
      <c r="C85" s="219" t="str">
        <f>$B$3&amp;"(単泊)"</f>
        <v>ラグジュアリープールヴィラ(単泊)</v>
      </c>
      <c r="D85" s="133"/>
      <c r="E85" s="136"/>
      <c r="F85" s="134"/>
      <c r="G85" s="136"/>
      <c r="H85" s="134"/>
      <c r="I85" s="136"/>
      <c r="J85" s="134"/>
      <c r="K85" s="136"/>
      <c r="L85" s="136"/>
      <c r="M85" s="136"/>
      <c r="N85" s="136"/>
      <c r="O85" s="136"/>
      <c r="P85" s="134"/>
      <c r="Q85" s="134"/>
      <c r="R85" s="134"/>
      <c r="S85" s="134"/>
      <c r="T85" s="134"/>
      <c r="U85" s="134"/>
      <c r="V85" s="134"/>
      <c r="W85" s="134"/>
      <c r="X85" s="136"/>
      <c r="Y85" s="136"/>
      <c r="Z85" s="136"/>
      <c r="AA85" s="134"/>
      <c r="AB85" s="134"/>
      <c r="AC85" s="134"/>
      <c r="AD85" s="134"/>
      <c r="AE85" s="134"/>
      <c r="AF85" s="134"/>
      <c r="AG85" s="134"/>
      <c r="AH85" s="135"/>
    </row>
    <row r="86" spans="1:39" x14ac:dyDescent="0.2">
      <c r="B86" s="323"/>
      <c r="C86" s="220" t="str">
        <f>$F$1</f>
        <v>WEB割</v>
      </c>
      <c r="D86" s="147" t="str">
        <f ca="1">IF(D64=0,"Close",(IFERROR(HLOOKUP(D85,$D$2:$BC$3,2,FALSE),"")))</f>
        <v/>
      </c>
      <c r="E86" s="148" t="str">
        <f t="shared" ref="E86:AG86" ca="1" si="51">IF(E64=0,"Close",(IFERROR(HLOOKUP(E85,$D$2:$BC$3,2,FALSE),"")))</f>
        <v/>
      </c>
      <c r="F86" s="149" t="str">
        <f t="shared" ca="1" si="51"/>
        <v/>
      </c>
      <c r="G86" s="148" t="str">
        <f t="shared" ca="1" si="51"/>
        <v/>
      </c>
      <c r="H86" s="149" t="str">
        <f t="shared" ca="1" si="51"/>
        <v/>
      </c>
      <c r="I86" s="148" t="str">
        <f t="shared" ca="1" si="51"/>
        <v/>
      </c>
      <c r="J86" s="149" t="str">
        <f t="shared" ca="1" si="51"/>
        <v/>
      </c>
      <c r="K86" s="148" t="str">
        <f t="shared" ca="1" si="51"/>
        <v/>
      </c>
      <c r="L86" s="149" t="str">
        <f t="shared" ca="1" si="51"/>
        <v/>
      </c>
      <c r="M86" s="148" t="str">
        <f t="shared" ca="1" si="51"/>
        <v/>
      </c>
      <c r="N86" s="149" t="str">
        <f t="shared" ca="1" si="51"/>
        <v/>
      </c>
      <c r="O86" s="148" t="str">
        <f t="shared" ca="1" si="51"/>
        <v/>
      </c>
      <c r="P86" s="149" t="str">
        <f t="shared" ca="1" si="51"/>
        <v/>
      </c>
      <c r="Q86" s="148" t="str">
        <f t="shared" ca="1" si="51"/>
        <v/>
      </c>
      <c r="R86" s="149" t="str">
        <f t="shared" ca="1" si="51"/>
        <v/>
      </c>
      <c r="S86" s="148" t="str">
        <f t="shared" ca="1" si="51"/>
        <v/>
      </c>
      <c r="T86" s="149" t="str">
        <f t="shared" ca="1" si="51"/>
        <v/>
      </c>
      <c r="U86" s="148" t="str">
        <f t="shared" ca="1" si="51"/>
        <v/>
      </c>
      <c r="V86" s="149" t="str">
        <f t="shared" ca="1" si="51"/>
        <v/>
      </c>
      <c r="W86" s="148" t="str">
        <f t="shared" ca="1" si="51"/>
        <v/>
      </c>
      <c r="X86" s="149" t="str">
        <f t="shared" ca="1" si="51"/>
        <v/>
      </c>
      <c r="Y86" s="148" t="str">
        <f t="shared" ca="1" si="51"/>
        <v/>
      </c>
      <c r="Z86" s="149" t="str">
        <f t="shared" ca="1" si="51"/>
        <v/>
      </c>
      <c r="AA86" s="148" t="str">
        <f t="shared" ca="1" si="51"/>
        <v/>
      </c>
      <c r="AB86" s="149" t="str">
        <f t="shared" ca="1" si="51"/>
        <v/>
      </c>
      <c r="AC86" s="148" t="str">
        <f t="shared" ca="1" si="51"/>
        <v/>
      </c>
      <c r="AD86" s="149" t="str">
        <f t="shared" ca="1" si="51"/>
        <v/>
      </c>
      <c r="AE86" s="148" t="str">
        <f t="shared" ca="1" si="51"/>
        <v/>
      </c>
      <c r="AF86" s="149" t="str">
        <f t="shared" ca="1" si="51"/>
        <v/>
      </c>
      <c r="AG86" s="148" t="str">
        <f t="shared" ca="1" si="51"/>
        <v/>
      </c>
      <c r="AH86" s="276" t="str">
        <f t="shared" ref="AH86" ca="1" si="52">IF(AH64=0,"Close",(IFERROR(HLOOKUP(AH85,$D$2:$BC$3,2,FALSE),"")))</f>
        <v/>
      </c>
    </row>
    <row r="87" spans="1:39" x14ac:dyDescent="0.2">
      <c r="B87" s="323"/>
      <c r="C87" s="220" t="str">
        <f>$B$3&amp;"(連泊)"</f>
        <v>ラグジュアリープールヴィラ(連泊)</v>
      </c>
      <c r="D87" s="143" t="str">
        <f>IF(D$85="","",D$85)</f>
        <v/>
      </c>
      <c r="E87" s="144" t="str">
        <f t="shared" ref="E87:AH87" si="53">IF(E$85="","",E$85)</f>
        <v/>
      </c>
      <c r="F87" s="144" t="str">
        <f t="shared" si="53"/>
        <v/>
      </c>
      <c r="G87" s="144" t="str">
        <f t="shared" si="53"/>
        <v/>
      </c>
      <c r="H87" s="144" t="str">
        <f t="shared" si="53"/>
        <v/>
      </c>
      <c r="I87" s="144" t="str">
        <f t="shared" si="53"/>
        <v/>
      </c>
      <c r="J87" s="144" t="str">
        <f t="shared" si="53"/>
        <v/>
      </c>
      <c r="K87" s="144" t="str">
        <f t="shared" si="53"/>
        <v/>
      </c>
      <c r="L87" s="144" t="str">
        <f t="shared" si="53"/>
        <v/>
      </c>
      <c r="M87" s="144" t="str">
        <f t="shared" si="53"/>
        <v/>
      </c>
      <c r="N87" s="144" t="str">
        <f t="shared" si="53"/>
        <v/>
      </c>
      <c r="O87" s="144" t="str">
        <f t="shared" si="53"/>
        <v/>
      </c>
      <c r="P87" s="144" t="str">
        <f t="shared" si="53"/>
        <v/>
      </c>
      <c r="Q87" s="144" t="str">
        <f t="shared" si="53"/>
        <v/>
      </c>
      <c r="R87" s="144" t="str">
        <f t="shared" si="53"/>
        <v/>
      </c>
      <c r="S87" s="144" t="str">
        <f t="shared" si="53"/>
        <v/>
      </c>
      <c r="T87" s="144" t="str">
        <f t="shared" si="53"/>
        <v/>
      </c>
      <c r="U87" s="144" t="str">
        <f t="shared" si="53"/>
        <v/>
      </c>
      <c r="V87" s="144" t="str">
        <f t="shared" si="53"/>
        <v/>
      </c>
      <c r="W87" s="144" t="str">
        <f t="shared" si="53"/>
        <v/>
      </c>
      <c r="X87" s="144" t="str">
        <f t="shared" si="53"/>
        <v/>
      </c>
      <c r="Y87" s="144" t="str">
        <f t="shared" si="53"/>
        <v/>
      </c>
      <c r="Z87" s="144" t="str">
        <f t="shared" si="53"/>
        <v/>
      </c>
      <c r="AA87" s="144" t="str">
        <f t="shared" si="53"/>
        <v/>
      </c>
      <c r="AB87" s="144" t="str">
        <f t="shared" si="53"/>
        <v/>
      </c>
      <c r="AC87" s="144" t="str">
        <f t="shared" si="53"/>
        <v/>
      </c>
      <c r="AD87" s="144" t="str">
        <f t="shared" si="53"/>
        <v/>
      </c>
      <c r="AE87" s="144" t="str">
        <f t="shared" si="53"/>
        <v/>
      </c>
      <c r="AF87" s="144" t="str">
        <f t="shared" si="53"/>
        <v/>
      </c>
      <c r="AG87" s="144" t="str">
        <f t="shared" si="53"/>
        <v/>
      </c>
      <c r="AH87" s="277" t="str">
        <f t="shared" si="53"/>
        <v/>
      </c>
    </row>
    <row r="88" spans="1:39" ht="18" thickBot="1" x14ac:dyDescent="0.25">
      <c r="B88" s="323"/>
      <c r="C88" s="221" t="str">
        <f>$F$10</f>
        <v>連泊</v>
      </c>
      <c r="D88" s="127" t="str">
        <f ca="1">IF(D64=0,"Close",(IFERROR(HLOOKUP(D87,$D$11:$BC$12,2,FALSE),"")))</f>
        <v/>
      </c>
      <c r="E88" s="131" t="str">
        <f t="shared" ref="E88:AG88" ca="1" si="54">IF(E64=0,"Close",(IFERROR(HLOOKUP(E87,$D$11:$BC$12,2,FALSE),"")))</f>
        <v/>
      </c>
      <c r="F88" s="131" t="str">
        <f t="shared" ca="1" si="54"/>
        <v/>
      </c>
      <c r="G88" s="131" t="str">
        <f t="shared" ca="1" si="54"/>
        <v/>
      </c>
      <c r="H88" s="131" t="str">
        <f t="shared" ca="1" si="54"/>
        <v/>
      </c>
      <c r="I88" s="131" t="str">
        <f t="shared" ca="1" si="54"/>
        <v/>
      </c>
      <c r="J88" s="131" t="str">
        <f t="shared" ca="1" si="54"/>
        <v/>
      </c>
      <c r="K88" s="131" t="str">
        <f t="shared" ca="1" si="54"/>
        <v/>
      </c>
      <c r="L88" s="131" t="str">
        <f t="shared" ca="1" si="54"/>
        <v/>
      </c>
      <c r="M88" s="131" t="str">
        <f t="shared" ca="1" si="54"/>
        <v/>
      </c>
      <c r="N88" s="131" t="str">
        <f t="shared" ca="1" si="54"/>
        <v/>
      </c>
      <c r="O88" s="131" t="str">
        <f t="shared" ca="1" si="54"/>
        <v/>
      </c>
      <c r="P88" s="131" t="str">
        <f t="shared" ca="1" si="54"/>
        <v/>
      </c>
      <c r="Q88" s="131" t="str">
        <f t="shared" ca="1" si="54"/>
        <v/>
      </c>
      <c r="R88" s="131" t="str">
        <f t="shared" ca="1" si="54"/>
        <v/>
      </c>
      <c r="S88" s="131" t="str">
        <f t="shared" ca="1" si="54"/>
        <v/>
      </c>
      <c r="T88" s="131" t="str">
        <f t="shared" ca="1" si="54"/>
        <v/>
      </c>
      <c r="U88" s="131" t="str">
        <f t="shared" ca="1" si="54"/>
        <v/>
      </c>
      <c r="V88" s="131" t="str">
        <f t="shared" ca="1" si="54"/>
        <v/>
      </c>
      <c r="W88" s="131" t="str">
        <f t="shared" ca="1" si="54"/>
        <v/>
      </c>
      <c r="X88" s="131" t="str">
        <f t="shared" ca="1" si="54"/>
        <v/>
      </c>
      <c r="Y88" s="131" t="str">
        <f t="shared" ca="1" si="54"/>
        <v/>
      </c>
      <c r="Z88" s="131" t="str">
        <f t="shared" ca="1" si="54"/>
        <v/>
      </c>
      <c r="AA88" s="131" t="str">
        <f t="shared" ca="1" si="54"/>
        <v/>
      </c>
      <c r="AB88" s="131" t="str">
        <f t="shared" ca="1" si="54"/>
        <v/>
      </c>
      <c r="AC88" s="131" t="str">
        <f t="shared" ca="1" si="54"/>
        <v/>
      </c>
      <c r="AD88" s="131" t="str">
        <f t="shared" ca="1" si="54"/>
        <v/>
      </c>
      <c r="AE88" s="131" t="str">
        <f t="shared" ca="1" si="54"/>
        <v/>
      </c>
      <c r="AF88" s="131" t="str">
        <f t="shared" ca="1" si="54"/>
        <v/>
      </c>
      <c r="AG88" s="131" t="str">
        <f t="shared" ca="1" si="54"/>
        <v/>
      </c>
      <c r="AH88" s="278" t="str">
        <f t="shared" ref="AH88" ca="1" si="55">IF(AH64=0,"Close",(IFERROR(HLOOKUP(AH87,$D$11:$BC$12,2,FALSE),"")))</f>
        <v/>
      </c>
    </row>
    <row r="89" spans="1:39" x14ac:dyDescent="0.2">
      <c r="B89" s="323"/>
      <c r="C89" s="219" t="str">
        <f>$B$4&amp;"(単泊)"</f>
        <v>with SAUNA(単泊)</v>
      </c>
      <c r="D89" s="133" t="str">
        <f>IF(D$85="","",D$85)</f>
        <v/>
      </c>
      <c r="E89" s="136" t="str">
        <f t="shared" ref="E89:AH89" si="56">IF(E$85="","",E$85)</f>
        <v/>
      </c>
      <c r="F89" s="136" t="str">
        <f t="shared" si="56"/>
        <v/>
      </c>
      <c r="G89" s="136" t="str">
        <f t="shared" si="56"/>
        <v/>
      </c>
      <c r="H89" s="136" t="str">
        <f t="shared" si="56"/>
        <v/>
      </c>
      <c r="I89" s="136" t="str">
        <f t="shared" si="56"/>
        <v/>
      </c>
      <c r="J89" s="136" t="str">
        <f t="shared" si="56"/>
        <v/>
      </c>
      <c r="K89" s="136" t="str">
        <f t="shared" si="56"/>
        <v/>
      </c>
      <c r="L89" s="136" t="str">
        <f t="shared" si="56"/>
        <v/>
      </c>
      <c r="M89" s="136" t="str">
        <f t="shared" si="56"/>
        <v/>
      </c>
      <c r="N89" s="136" t="str">
        <f t="shared" si="56"/>
        <v/>
      </c>
      <c r="O89" s="136" t="str">
        <f t="shared" si="56"/>
        <v/>
      </c>
      <c r="P89" s="136" t="str">
        <f t="shared" si="56"/>
        <v/>
      </c>
      <c r="Q89" s="136" t="str">
        <f t="shared" si="56"/>
        <v/>
      </c>
      <c r="R89" s="136" t="str">
        <f t="shared" si="56"/>
        <v/>
      </c>
      <c r="S89" s="136" t="str">
        <f t="shared" si="56"/>
        <v/>
      </c>
      <c r="T89" s="136" t="str">
        <f t="shared" si="56"/>
        <v/>
      </c>
      <c r="U89" s="136" t="str">
        <f t="shared" si="56"/>
        <v/>
      </c>
      <c r="V89" s="136" t="str">
        <f t="shared" si="56"/>
        <v/>
      </c>
      <c r="W89" s="136" t="str">
        <f t="shared" si="56"/>
        <v/>
      </c>
      <c r="X89" s="136" t="str">
        <f t="shared" si="56"/>
        <v/>
      </c>
      <c r="Y89" s="136" t="str">
        <f t="shared" si="56"/>
        <v/>
      </c>
      <c r="Z89" s="136" t="str">
        <f t="shared" si="56"/>
        <v/>
      </c>
      <c r="AA89" s="136" t="str">
        <f t="shared" si="56"/>
        <v/>
      </c>
      <c r="AB89" s="136" t="str">
        <f t="shared" si="56"/>
        <v/>
      </c>
      <c r="AC89" s="136" t="str">
        <f t="shared" si="56"/>
        <v/>
      </c>
      <c r="AD89" s="136" t="str">
        <f t="shared" si="56"/>
        <v/>
      </c>
      <c r="AE89" s="136" t="str">
        <f t="shared" si="56"/>
        <v/>
      </c>
      <c r="AF89" s="136" t="str">
        <f t="shared" si="56"/>
        <v/>
      </c>
      <c r="AG89" s="136" t="str">
        <f t="shared" si="56"/>
        <v/>
      </c>
      <c r="AH89" s="279" t="str">
        <f t="shared" si="56"/>
        <v/>
      </c>
    </row>
    <row r="90" spans="1:39" x14ac:dyDescent="0.2">
      <c r="B90" s="323"/>
      <c r="C90" s="220" t="str">
        <f>$F$1</f>
        <v>WEB割</v>
      </c>
      <c r="D90" s="147" t="str">
        <f ca="1">IF(D65=0,"Close",(IFERROR(HLOOKUP(D89,$D$2:$BC$4,3,FALSE),"")))</f>
        <v/>
      </c>
      <c r="E90" s="148" t="str">
        <f t="shared" ref="E90:AG90" ca="1" si="57">IF(E65=0,"Close",(IFERROR(HLOOKUP(E89,$D$2:$BC$4,3,FALSE),"")))</f>
        <v/>
      </c>
      <c r="F90" s="148" t="str">
        <f t="shared" ca="1" si="57"/>
        <v/>
      </c>
      <c r="G90" s="148" t="str">
        <f t="shared" ca="1" si="57"/>
        <v/>
      </c>
      <c r="H90" s="148" t="str">
        <f t="shared" ca="1" si="57"/>
        <v/>
      </c>
      <c r="I90" s="148" t="str">
        <f t="shared" ca="1" si="57"/>
        <v/>
      </c>
      <c r="J90" s="148" t="str">
        <f t="shared" ca="1" si="57"/>
        <v/>
      </c>
      <c r="K90" s="148" t="str">
        <f t="shared" ca="1" si="57"/>
        <v>Close</v>
      </c>
      <c r="L90" s="148" t="str">
        <f t="shared" ca="1" si="57"/>
        <v/>
      </c>
      <c r="M90" s="148" t="str">
        <f t="shared" ca="1" si="57"/>
        <v/>
      </c>
      <c r="N90" s="148" t="str">
        <f t="shared" ca="1" si="57"/>
        <v/>
      </c>
      <c r="O90" s="148" t="str">
        <f t="shared" ca="1" si="57"/>
        <v/>
      </c>
      <c r="P90" s="148" t="str">
        <f t="shared" ca="1" si="57"/>
        <v/>
      </c>
      <c r="Q90" s="148" t="str">
        <f t="shared" ca="1" si="57"/>
        <v/>
      </c>
      <c r="R90" s="148" t="str">
        <f t="shared" ca="1" si="57"/>
        <v/>
      </c>
      <c r="S90" s="148" t="str">
        <f t="shared" ca="1" si="57"/>
        <v/>
      </c>
      <c r="T90" s="148" t="str">
        <f t="shared" ca="1" si="57"/>
        <v/>
      </c>
      <c r="U90" s="148" t="str">
        <f t="shared" ca="1" si="57"/>
        <v/>
      </c>
      <c r="V90" s="148" t="str">
        <f t="shared" ca="1" si="57"/>
        <v>Close</v>
      </c>
      <c r="W90" s="148" t="str">
        <f t="shared" ca="1" si="57"/>
        <v>Close</v>
      </c>
      <c r="X90" s="148" t="str">
        <f t="shared" ca="1" si="57"/>
        <v/>
      </c>
      <c r="Y90" s="148" t="str">
        <f t="shared" ca="1" si="57"/>
        <v/>
      </c>
      <c r="Z90" s="148" t="str">
        <f t="shared" ca="1" si="57"/>
        <v/>
      </c>
      <c r="AA90" s="148" t="str">
        <f t="shared" ca="1" si="57"/>
        <v/>
      </c>
      <c r="AB90" s="148" t="str">
        <f t="shared" ca="1" si="57"/>
        <v/>
      </c>
      <c r="AC90" s="148" t="str">
        <f t="shared" ca="1" si="57"/>
        <v/>
      </c>
      <c r="AD90" s="148" t="str">
        <f t="shared" ca="1" si="57"/>
        <v/>
      </c>
      <c r="AE90" s="148" t="str">
        <f t="shared" ca="1" si="57"/>
        <v/>
      </c>
      <c r="AF90" s="148" t="str">
        <f t="shared" ca="1" si="57"/>
        <v/>
      </c>
      <c r="AG90" s="148" t="str">
        <f t="shared" ca="1" si="57"/>
        <v/>
      </c>
      <c r="AH90" s="276" t="str">
        <f t="shared" ref="AH90" ca="1" si="58">IF(AH65=0,"Close",(IFERROR(HLOOKUP(AH89,$D$2:$BC$4,3,FALSE),"")))</f>
        <v>Close</v>
      </c>
    </row>
    <row r="91" spans="1:39" x14ac:dyDescent="0.2">
      <c r="B91" s="323"/>
      <c r="C91" s="220" t="str">
        <f>$B$4&amp;"(連泊)"</f>
        <v>with SAUNA(連泊)</v>
      </c>
      <c r="D91" s="143" t="str">
        <f>IF(D$87="","",D$87)</f>
        <v/>
      </c>
      <c r="E91" s="144" t="str">
        <f t="shared" ref="E91:AH91" si="59">IF(E$87="","",E$87)</f>
        <v/>
      </c>
      <c r="F91" s="144" t="str">
        <f t="shared" si="59"/>
        <v/>
      </c>
      <c r="G91" s="144" t="str">
        <f t="shared" si="59"/>
        <v/>
      </c>
      <c r="H91" s="144" t="str">
        <f t="shared" si="59"/>
        <v/>
      </c>
      <c r="I91" s="144" t="str">
        <f t="shared" si="59"/>
        <v/>
      </c>
      <c r="J91" s="144" t="str">
        <f t="shared" si="59"/>
        <v/>
      </c>
      <c r="K91" s="144" t="str">
        <f t="shared" si="59"/>
        <v/>
      </c>
      <c r="L91" s="144" t="str">
        <f t="shared" si="59"/>
        <v/>
      </c>
      <c r="M91" s="144" t="str">
        <f t="shared" si="59"/>
        <v/>
      </c>
      <c r="N91" s="144" t="str">
        <f t="shared" si="59"/>
        <v/>
      </c>
      <c r="O91" s="144" t="str">
        <f t="shared" si="59"/>
        <v/>
      </c>
      <c r="P91" s="144" t="str">
        <f t="shared" si="59"/>
        <v/>
      </c>
      <c r="Q91" s="144" t="str">
        <f t="shared" si="59"/>
        <v/>
      </c>
      <c r="R91" s="144" t="str">
        <f t="shared" si="59"/>
        <v/>
      </c>
      <c r="S91" s="144" t="str">
        <f t="shared" si="59"/>
        <v/>
      </c>
      <c r="T91" s="144" t="str">
        <f t="shared" si="59"/>
        <v/>
      </c>
      <c r="U91" s="144" t="str">
        <f t="shared" si="59"/>
        <v/>
      </c>
      <c r="V91" s="144" t="str">
        <f t="shared" si="59"/>
        <v/>
      </c>
      <c r="W91" s="144" t="str">
        <f t="shared" si="59"/>
        <v/>
      </c>
      <c r="X91" s="144" t="str">
        <f t="shared" si="59"/>
        <v/>
      </c>
      <c r="Y91" s="144" t="str">
        <f t="shared" si="59"/>
        <v/>
      </c>
      <c r="Z91" s="144" t="str">
        <f t="shared" si="59"/>
        <v/>
      </c>
      <c r="AA91" s="144" t="str">
        <f t="shared" si="59"/>
        <v/>
      </c>
      <c r="AB91" s="144" t="str">
        <f t="shared" si="59"/>
        <v/>
      </c>
      <c r="AC91" s="144" t="str">
        <f t="shared" si="59"/>
        <v/>
      </c>
      <c r="AD91" s="144" t="str">
        <f t="shared" si="59"/>
        <v/>
      </c>
      <c r="AE91" s="144" t="str">
        <f t="shared" si="59"/>
        <v/>
      </c>
      <c r="AF91" s="144" t="str">
        <f t="shared" si="59"/>
        <v/>
      </c>
      <c r="AG91" s="144" t="str">
        <f t="shared" si="59"/>
        <v/>
      </c>
      <c r="AH91" s="277" t="str">
        <f t="shared" si="59"/>
        <v/>
      </c>
    </row>
    <row r="92" spans="1:39" ht="18" thickBot="1" x14ac:dyDescent="0.25">
      <c r="B92" s="323"/>
      <c r="C92" s="221" t="str">
        <f>$F$10</f>
        <v>連泊</v>
      </c>
      <c r="D92" s="128" t="str">
        <f ca="1">IF(D65=0,"Close",(IFERROR(HLOOKUP(D91,$D$11:$BC$13,3,FALSE),"")))</f>
        <v/>
      </c>
      <c r="E92" s="132" t="str">
        <f t="shared" ref="E92:AG92" ca="1" si="60">IF(E65=0,"Close",(IFERROR(HLOOKUP(E91,$D$11:$BC$13,3,FALSE),"")))</f>
        <v/>
      </c>
      <c r="F92" s="132" t="str">
        <f t="shared" ca="1" si="60"/>
        <v/>
      </c>
      <c r="G92" s="132" t="str">
        <f t="shared" ca="1" si="60"/>
        <v/>
      </c>
      <c r="H92" s="132" t="str">
        <f t="shared" ca="1" si="60"/>
        <v/>
      </c>
      <c r="I92" s="132" t="str">
        <f t="shared" ca="1" si="60"/>
        <v/>
      </c>
      <c r="J92" s="132" t="str">
        <f t="shared" ca="1" si="60"/>
        <v/>
      </c>
      <c r="K92" s="132" t="str">
        <f t="shared" ca="1" si="60"/>
        <v>Close</v>
      </c>
      <c r="L92" s="132" t="str">
        <f t="shared" ca="1" si="60"/>
        <v/>
      </c>
      <c r="M92" s="132" t="str">
        <f t="shared" ca="1" si="60"/>
        <v/>
      </c>
      <c r="N92" s="132" t="str">
        <f t="shared" ca="1" si="60"/>
        <v/>
      </c>
      <c r="O92" s="132" t="str">
        <f t="shared" ca="1" si="60"/>
        <v/>
      </c>
      <c r="P92" s="132" t="str">
        <f t="shared" ca="1" si="60"/>
        <v/>
      </c>
      <c r="Q92" s="132" t="str">
        <f t="shared" ca="1" si="60"/>
        <v/>
      </c>
      <c r="R92" s="132" t="str">
        <f t="shared" ca="1" si="60"/>
        <v/>
      </c>
      <c r="S92" s="132" t="str">
        <f t="shared" ca="1" si="60"/>
        <v/>
      </c>
      <c r="T92" s="132" t="str">
        <f t="shared" ca="1" si="60"/>
        <v/>
      </c>
      <c r="U92" s="132" t="str">
        <f t="shared" ca="1" si="60"/>
        <v/>
      </c>
      <c r="V92" s="132" t="str">
        <f t="shared" ca="1" si="60"/>
        <v>Close</v>
      </c>
      <c r="W92" s="132" t="str">
        <f t="shared" ca="1" si="60"/>
        <v>Close</v>
      </c>
      <c r="X92" s="132" t="str">
        <f t="shared" ca="1" si="60"/>
        <v/>
      </c>
      <c r="Y92" s="132" t="str">
        <f t="shared" ca="1" si="60"/>
        <v/>
      </c>
      <c r="Z92" s="132" t="str">
        <f t="shared" ca="1" si="60"/>
        <v/>
      </c>
      <c r="AA92" s="132" t="str">
        <f t="shared" ca="1" si="60"/>
        <v/>
      </c>
      <c r="AB92" s="132" t="str">
        <f t="shared" ca="1" si="60"/>
        <v/>
      </c>
      <c r="AC92" s="132" t="str">
        <f t="shared" ca="1" si="60"/>
        <v/>
      </c>
      <c r="AD92" s="132" t="str">
        <f t="shared" ca="1" si="60"/>
        <v/>
      </c>
      <c r="AE92" s="132" t="str">
        <f t="shared" ca="1" si="60"/>
        <v/>
      </c>
      <c r="AF92" s="132" t="str">
        <f t="shared" ca="1" si="60"/>
        <v/>
      </c>
      <c r="AG92" s="132" t="str">
        <f t="shared" ca="1" si="60"/>
        <v/>
      </c>
      <c r="AH92" s="280" t="str">
        <f t="shared" ref="AH92" ca="1" si="61">IF(AH65=0,"Close",(IFERROR(HLOOKUP(AH91,$D$11:$BC$13,3,FALSE),"")))</f>
        <v>Close</v>
      </c>
    </row>
    <row r="93" spans="1:39" ht="18" hidden="1" thickBot="1" x14ac:dyDescent="0.25">
      <c r="B93" s="323"/>
      <c r="C93" s="219" t="str">
        <f>$B$5&amp;"(単泊)"</f>
        <v>0(単泊)</v>
      </c>
      <c r="D93" s="133" t="str">
        <f>IF(D$85="","",D$85)</f>
        <v/>
      </c>
      <c r="E93" s="136" t="str">
        <f t="shared" ref="E93:AG93" si="62">IF(E$85="","",E$85)</f>
        <v/>
      </c>
      <c r="F93" s="134" t="str">
        <f t="shared" si="62"/>
        <v/>
      </c>
      <c r="G93" s="136" t="str">
        <f t="shared" si="62"/>
        <v/>
      </c>
      <c r="H93" s="134" t="str">
        <f t="shared" si="62"/>
        <v/>
      </c>
      <c r="I93" s="136" t="str">
        <f t="shared" si="62"/>
        <v/>
      </c>
      <c r="J93" s="134" t="str">
        <f t="shared" si="62"/>
        <v/>
      </c>
      <c r="K93" s="136" t="str">
        <f t="shared" si="62"/>
        <v/>
      </c>
      <c r="L93" s="134" t="str">
        <f t="shared" si="62"/>
        <v/>
      </c>
      <c r="M93" s="136" t="str">
        <f t="shared" si="62"/>
        <v/>
      </c>
      <c r="N93" s="134" t="str">
        <f t="shared" si="62"/>
        <v/>
      </c>
      <c r="O93" s="136" t="str">
        <f t="shared" si="62"/>
        <v/>
      </c>
      <c r="P93" s="134" t="str">
        <f t="shared" si="62"/>
        <v/>
      </c>
      <c r="Q93" s="136" t="str">
        <f t="shared" si="62"/>
        <v/>
      </c>
      <c r="R93" s="134" t="str">
        <f t="shared" si="62"/>
        <v/>
      </c>
      <c r="S93" s="136" t="str">
        <f t="shared" si="62"/>
        <v/>
      </c>
      <c r="T93" s="134" t="str">
        <f t="shared" si="62"/>
        <v/>
      </c>
      <c r="U93" s="136" t="str">
        <f t="shared" si="62"/>
        <v/>
      </c>
      <c r="V93" s="134" t="str">
        <f t="shared" si="62"/>
        <v/>
      </c>
      <c r="W93" s="136" t="str">
        <f t="shared" si="62"/>
        <v/>
      </c>
      <c r="X93" s="134" t="str">
        <f t="shared" si="62"/>
        <v/>
      </c>
      <c r="Y93" s="136" t="str">
        <f t="shared" si="62"/>
        <v/>
      </c>
      <c r="Z93" s="134" t="str">
        <f t="shared" si="62"/>
        <v/>
      </c>
      <c r="AA93" s="136" t="str">
        <f t="shared" si="62"/>
        <v/>
      </c>
      <c r="AB93" s="134" t="str">
        <f t="shared" si="62"/>
        <v/>
      </c>
      <c r="AC93" s="136" t="str">
        <f t="shared" si="62"/>
        <v/>
      </c>
      <c r="AD93" s="134" t="str">
        <f t="shared" si="62"/>
        <v/>
      </c>
      <c r="AE93" s="136" t="str">
        <f t="shared" si="62"/>
        <v/>
      </c>
      <c r="AF93" s="134" t="str">
        <f t="shared" si="62"/>
        <v/>
      </c>
      <c r="AG93" s="136" t="str">
        <f t="shared" si="62"/>
        <v/>
      </c>
      <c r="AH93" s="135"/>
    </row>
    <row r="94" spans="1:39" ht="18" hidden="1" thickBot="1" x14ac:dyDescent="0.25">
      <c r="B94" s="323"/>
      <c r="C94" s="220" t="str">
        <f>$F$1</f>
        <v>WEB割</v>
      </c>
      <c r="D94" s="147" t="str">
        <f ca="1">IF(D66=0,"Close",(IFERROR(HLOOKUP(D93,$D$2:$BC$6,4,FALSE),"")))</f>
        <v/>
      </c>
      <c r="E94" s="148" t="str">
        <f t="shared" ref="E94:AG94" ca="1" si="63">IF(E66=0,"Close",(IFERROR(HLOOKUP(E93,$D$2:$BC$6,4,FALSE),"")))</f>
        <v/>
      </c>
      <c r="F94" s="149" t="str">
        <f t="shared" ca="1" si="63"/>
        <v/>
      </c>
      <c r="G94" s="148" t="str">
        <f t="shared" ca="1" si="63"/>
        <v/>
      </c>
      <c r="H94" s="149" t="str">
        <f t="shared" ca="1" si="63"/>
        <v/>
      </c>
      <c r="I94" s="148" t="str">
        <f t="shared" ca="1" si="63"/>
        <v/>
      </c>
      <c r="J94" s="149" t="str">
        <f t="shared" ca="1" si="63"/>
        <v/>
      </c>
      <c r="K94" s="148" t="str">
        <f t="shared" ca="1" si="63"/>
        <v/>
      </c>
      <c r="L94" s="149" t="str">
        <f t="shared" ca="1" si="63"/>
        <v/>
      </c>
      <c r="M94" s="148" t="str">
        <f t="shared" ca="1" si="63"/>
        <v/>
      </c>
      <c r="N94" s="149" t="str">
        <f t="shared" ca="1" si="63"/>
        <v/>
      </c>
      <c r="O94" s="148" t="str">
        <f t="shared" ca="1" si="63"/>
        <v/>
      </c>
      <c r="P94" s="149" t="str">
        <f t="shared" ca="1" si="63"/>
        <v/>
      </c>
      <c r="Q94" s="148" t="str">
        <f t="shared" ca="1" si="63"/>
        <v/>
      </c>
      <c r="R94" s="149" t="str">
        <f t="shared" ca="1" si="63"/>
        <v/>
      </c>
      <c r="S94" s="148" t="str">
        <f t="shared" ca="1" si="63"/>
        <v/>
      </c>
      <c r="T94" s="149" t="str">
        <f t="shared" ca="1" si="63"/>
        <v/>
      </c>
      <c r="U94" s="148" t="str">
        <f t="shared" ca="1" si="63"/>
        <v/>
      </c>
      <c r="V94" s="149" t="str">
        <f t="shared" ca="1" si="63"/>
        <v/>
      </c>
      <c r="W94" s="148" t="str">
        <f t="shared" ca="1" si="63"/>
        <v/>
      </c>
      <c r="X94" s="149" t="str">
        <f t="shared" ca="1" si="63"/>
        <v/>
      </c>
      <c r="Y94" s="148" t="str">
        <f t="shared" ca="1" si="63"/>
        <v/>
      </c>
      <c r="Z94" s="149" t="str">
        <f t="shared" ca="1" si="63"/>
        <v/>
      </c>
      <c r="AA94" s="148" t="str">
        <f t="shared" ca="1" si="63"/>
        <v/>
      </c>
      <c r="AB94" s="149" t="str">
        <f t="shared" ca="1" si="63"/>
        <v/>
      </c>
      <c r="AC94" s="148" t="str">
        <f t="shared" ca="1" si="63"/>
        <v/>
      </c>
      <c r="AD94" s="149" t="str">
        <f t="shared" ca="1" si="63"/>
        <v/>
      </c>
      <c r="AE94" s="148" t="str">
        <f t="shared" ca="1" si="63"/>
        <v/>
      </c>
      <c r="AF94" s="149" t="str">
        <f t="shared" ca="1" si="63"/>
        <v/>
      </c>
      <c r="AG94" s="148" t="str">
        <f t="shared" ca="1" si="63"/>
        <v/>
      </c>
      <c r="AH94" s="150"/>
    </row>
    <row r="95" spans="1:39" ht="18" hidden="1" thickBot="1" x14ac:dyDescent="0.25">
      <c r="B95" s="323"/>
      <c r="C95" s="220" t="str">
        <f>$B$5&amp;"(連泊)"</f>
        <v>0(連泊)</v>
      </c>
      <c r="D95" s="143" t="str">
        <f>IF(D$87="","",D$87)</f>
        <v/>
      </c>
      <c r="E95" s="144" t="str">
        <f t="shared" ref="E95:AG95" si="64">IF(E$87="","",E$87)</f>
        <v/>
      </c>
      <c r="F95" s="145" t="str">
        <f t="shared" si="64"/>
        <v/>
      </c>
      <c r="G95" s="144" t="str">
        <f t="shared" si="64"/>
        <v/>
      </c>
      <c r="H95" s="145" t="str">
        <f t="shared" si="64"/>
        <v/>
      </c>
      <c r="I95" s="144" t="str">
        <f t="shared" si="64"/>
        <v/>
      </c>
      <c r="J95" s="145" t="str">
        <f t="shared" si="64"/>
        <v/>
      </c>
      <c r="K95" s="144" t="str">
        <f t="shared" si="64"/>
        <v/>
      </c>
      <c r="L95" s="145" t="str">
        <f t="shared" si="64"/>
        <v/>
      </c>
      <c r="M95" s="144" t="str">
        <f t="shared" si="64"/>
        <v/>
      </c>
      <c r="N95" s="145" t="str">
        <f t="shared" si="64"/>
        <v/>
      </c>
      <c r="O95" s="144" t="str">
        <f t="shared" si="64"/>
        <v/>
      </c>
      <c r="P95" s="145" t="str">
        <f t="shared" si="64"/>
        <v/>
      </c>
      <c r="Q95" s="144" t="str">
        <f t="shared" si="64"/>
        <v/>
      </c>
      <c r="R95" s="145" t="str">
        <f t="shared" si="64"/>
        <v/>
      </c>
      <c r="S95" s="144" t="str">
        <f t="shared" si="64"/>
        <v/>
      </c>
      <c r="T95" s="145" t="str">
        <f t="shared" si="64"/>
        <v/>
      </c>
      <c r="U95" s="144" t="str">
        <f t="shared" si="64"/>
        <v/>
      </c>
      <c r="V95" s="145" t="str">
        <f t="shared" si="64"/>
        <v/>
      </c>
      <c r="W95" s="144" t="str">
        <f t="shared" si="64"/>
        <v/>
      </c>
      <c r="X95" s="145" t="str">
        <f t="shared" si="64"/>
        <v/>
      </c>
      <c r="Y95" s="144" t="str">
        <f t="shared" si="64"/>
        <v/>
      </c>
      <c r="Z95" s="145" t="str">
        <f t="shared" si="64"/>
        <v/>
      </c>
      <c r="AA95" s="144" t="str">
        <f t="shared" si="64"/>
        <v/>
      </c>
      <c r="AB95" s="145" t="str">
        <f t="shared" si="64"/>
        <v/>
      </c>
      <c r="AC95" s="144" t="str">
        <f t="shared" si="64"/>
        <v/>
      </c>
      <c r="AD95" s="145" t="str">
        <f t="shared" si="64"/>
        <v/>
      </c>
      <c r="AE95" s="144" t="str">
        <f t="shared" si="64"/>
        <v/>
      </c>
      <c r="AF95" s="145" t="str">
        <f t="shared" si="64"/>
        <v/>
      </c>
      <c r="AG95" s="144" t="str">
        <f t="shared" si="64"/>
        <v/>
      </c>
      <c r="AH95" s="146"/>
    </row>
    <row r="96" spans="1:39" ht="18" hidden="1" thickBot="1" x14ac:dyDescent="0.25">
      <c r="B96" s="323"/>
      <c r="C96" s="221" t="str">
        <f>$F$10</f>
        <v>連泊</v>
      </c>
      <c r="D96" s="127" t="str">
        <f ca="1">IF(D66=0,"Close",(IFERROR(HLOOKUP(D95,$D$11:$BC$14,4,FALSE),"")))</f>
        <v/>
      </c>
      <c r="E96" s="131" t="str">
        <f t="shared" ref="E96:AG96" ca="1" si="65">IF(E66=0,"Close",(IFERROR(HLOOKUP(E95,$D$11:$BC$14,4,FALSE),"")))</f>
        <v/>
      </c>
      <c r="F96" s="131" t="str">
        <f t="shared" ca="1" si="65"/>
        <v/>
      </c>
      <c r="G96" s="131" t="str">
        <f t="shared" ca="1" si="65"/>
        <v/>
      </c>
      <c r="H96" s="131" t="str">
        <f t="shared" ca="1" si="65"/>
        <v/>
      </c>
      <c r="I96" s="131" t="str">
        <f t="shared" ca="1" si="65"/>
        <v/>
      </c>
      <c r="J96" s="131" t="str">
        <f t="shared" ca="1" si="65"/>
        <v/>
      </c>
      <c r="K96" s="131" t="str">
        <f t="shared" ca="1" si="65"/>
        <v/>
      </c>
      <c r="L96" s="131" t="str">
        <f t="shared" ca="1" si="65"/>
        <v/>
      </c>
      <c r="M96" s="131" t="str">
        <f t="shared" ca="1" si="65"/>
        <v/>
      </c>
      <c r="N96" s="131" t="str">
        <f t="shared" ca="1" si="65"/>
        <v/>
      </c>
      <c r="O96" s="131" t="str">
        <f t="shared" ca="1" si="65"/>
        <v/>
      </c>
      <c r="P96" s="131" t="str">
        <f t="shared" ca="1" si="65"/>
        <v/>
      </c>
      <c r="Q96" s="131" t="str">
        <f t="shared" ca="1" si="65"/>
        <v/>
      </c>
      <c r="R96" s="131" t="str">
        <f t="shared" ca="1" si="65"/>
        <v/>
      </c>
      <c r="S96" s="131" t="str">
        <f t="shared" ca="1" si="65"/>
        <v/>
      </c>
      <c r="T96" s="131" t="str">
        <f t="shared" ca="1" si="65"/>
        <v/>
      </c>
      <c r="U96" s="131" t="str">
        <f t="shared" ca="1" si="65"/>
        <v/>
      </c>
      <c r="V96" s="131" t="str">
        <f t="shared" ca="1" si="65"/>
        <v/>
      </c>
      <c r="W96" s="131" t="str">
        <f t="shared" ca="1" si="65"/>
        <v/>
      </c>
      <c r="X96" s="131" t="str">
        <f t="shared" ca="1" si="65"/>
        <v/>
      </c>
      <c r="Y96" s="131" t="str">
        <f t="shared" ca="1" si="65"/>
        <v/>
      </c>
      <c r="Z96" s="131" t="str">
        <f t="shared" ca="1" si="65"/>
        <v/>
      </c>
      <c r="AA96" s="131" t="str">
        <f t="shared" ca="1" si="65"/>
        <v/>
      </c>
      <c r="AB96" s="131" t="str">
        <f t="shared" ca="1" si="65"/>
        <v/>
      </c>
      <c r="AC96" s="131" t="str">
        <f t="shared" ca="1" si="65"/>
        <v/>
      </c>
      <c r="AD96" s="131" t="str">
        <f t="shared" ca="1" si="65"/>
        <v/>
      </c>
      <c r="AE96" s="131" t="str">
        <f t="shared" ca="1" si="65"/>
        <v/>
      </c>
      <c r="AF96" s="131" t="str">
        <f t="shared" ca="1" si="65"/>
        <v/>
      </c>
      <c r="AG96" s="131" t="str">
        <f t="shared" ca="1" si="65"/>
        <v/>
      </c>
      <c r="AH96" s="109"/>
    </row>
    <row r="97" spans="2:34" ht="18" hidden="1" thickBot="1" x14ac:dyDescent="0.25">
      <c r="B97" s="323"/>
      <c r="C97" s="219" t="str">
        <f>$B$6&amp;"(単泊)"</f>
        <v>0(単泊)</v>
      </c>
      <c r="D97" s="133" t="str">
        <f>IF(D$85="","",D$85)</f>
        <v/>
      </c>
      <c r="E97" s="136" t="str">
        <f t="shared" ref="E97:AG97" si="66">IF(E$85="","",E$85)</f>
        <v/>
      </c>
      <c r="F97" s="134" t="str">
        <f t="shared" si="66"/>
        <v/>
      </c>
      <c r="G97" s="136" t="str">
        <f t="shared" si="66"/>
        <v/>
      </c>
      <c r="H97" s="134" t="str">
        <f t="shared" si="66"/>
        <v/>
      </c>
      <c r="I97" s="136" t="str">
        <f t="shared" si="66"/>
        <v/>
      </c>
      <c r="J97" s="134" t="str">
        <f t="shared" si="66"/>
        <v/>
      </c>
      <c r="K97" s="136" t="str">
        <f t="shared" si="66"/>
        <v/>
      </c>
      <c r="L97" s="134" t="str">
        <f t="shared" si="66"/>
        <v/>
      </c>
      <c r="M97" s="136" t="str">
        <f t="shared" si="66"/>
        <v/>
      </c>
      <c r="N97" s="134" t="str">
        <f t="shared" si="66"/>
        <v/>
      </c>
      <c r="O97" s="136" t="str">
        <f t="shared" si="66"/>
        <v/>
      </c>
      <c r="P97" s="134" t="str">
        <f t="shared" si="66"/>
        <v/>
      </c>
      <c r="Q97" s="136" t="str">
        <f t="shared" si="66"/>
        <v/>
      </c>
      <c r="R97" s="134" t="str">
        <f t="shared" si="66"/>
        <v/>
      </c>
      <c r="S97" s="136" t="str">
        <f t="shared" si="66"/>
        <v/>
      </c>
      <c r="T97" s="134" t="str">
        <f t="shared" si="66"/>
        <v/>
      </c>
      <c r="U97" s="136" t="str">
        <f t="shared" si="66"/>
        <v/>
      </c>
      <c r="V97" s="134" t="str">
        <f t="shared" si="66"/>
        <v/>
      </c>
      <c r="W97" s="136" t="str">
        <f t="shared" si="66"/>
        <v/>
      </c>
      <c r="X97" s="134" t="str">
        <f t="shared" si="66"/>
        <v/>
      </c>
      <c r="Y97" s="136" t="str">
        <f t="shared" si="66"/>
        <v/>
      </c>
      <c r="Z97" s="134" t="str">
        <f t="shared" si="66"/>
        <v/>
      </c>
      <c r="AA97" s="136" t="str">
        <f t="shared" si="66"/>
        <v/>
      </c>
      <c r="AB97" s="134" t="str">
        <f t="shared" si="66"/>
        <v/>
      </c>
      <c r="AC97" s="136" t="str">
        <f t="shared" si="66"/>
        <v/>
      </c>
      <c r="AD97" s="134" t="str">
        <f t="shared" si="66"/>
        <v/>
      </c>
      <c r="AE97" s="136" t="str">
        <f t="shared" si="66"/>
        <v/>
      </c>
      <c r="AF97" s="134" t="str">
        <f t="shared" si="66"/>
        <v/>
      </c>
      <c r="AG97" s="136" t="str">
        <f t="shared" si="66"/>
        <v/>
      </c>
      <c r="AH97" s="135"/>
    </row>
    <row r="98" spans="2:34" ht="18" hidden="1" thickBot="1" x14ac:dyDescent="0.25">
      <c r="B98" s="323"/>
      <c r="C98" s="220" t="str">
        <f>$F$1</f>
        <v>WEB割</v>
      </c>
      <c r="D98" s="147" t="str">
        <f ca="1">IF(D67=0,"Close",(IFERROR(HLOOKUP(D97,$D$2:$BC$6,5,FALSE),"")))</f>
        <v/>
      </c>
      <c r="E98" s="148" t="str">
        <f t="shared" ref="E98:AG98" ca="1" si="67">IF(E67=0,"Close",(IFERROR(HLOOKUP(E97,$D$2:$BC$6,5,FALSE),"")))</f>
        <v/>
      </c>
      <c r="F98" s="149" t="str">
        <f t="shared" ca="1" si="67"/>
        <v/>
      </c>
      <c r="G98" s="148" t="str">
        <f t="shared" ca="1" si="67"/>
        <v/>
      </c>
      <c r="H98" s="149" t="str">
        <f t="shared" ca="1" si="67"/>
        <v/>
      </c>
      <c r="I98" s="148" t="str">
        <f t="shared" ca="1" si="67"/>
        <v/>
      </c>
      <c r="J98" s="149" t="str">
        <f t="shared" ca="1" si="67"/>
        <v/>
      </c>
      <c r="K98" s="148" t="str">
        <f t="shared" ca="1" si="67"/>
        <v/>
      </c>
      <c r="L98" s="149" t="str">
        <f t="shared" ca="1" si="67"/>
        <v/>
      </c>
      <c r="M98" s="148" t="str">
        <f t="shared" ca="1" si="67"/>
        <v/>
      </c>
      <c r="N98" s="149" t="str">
        <f t="shared" ca="1" si="67"/>
        <v/>
      </c>
      <c r="O98" s="148" t="str">
        <f t="shared" ca="1" si="67"/>
        <v/>
      </c>
      <c r="P98" s="149" t="str">
        <f t="shared" ca="1" si="67"/>
        <v/>
      </c>
      <c r="Q98" s="148" t="str">
        <f t="shared" ca="1" si="67"/>
        <v/>
      </c>
      <c r="R98" s="149" t="str">
        <f t="shared" ca="1" si="67"/>
        <v/>
      </c>
      <c r="S98" s="148" t="str">
        <f t="shared" ca="1" si="67"/>
        <v/>
      </c>
      <c r="T98" s="149" t="str">
        <f t="shared" ca="1" si="67"/>
        <v/>
      </c>
      <c r="U98" s="148" t="str">
        <f t="shared" ca="1" si="67"/>
        <v/>
      </c>
      <c r="V98" s="149" t="str">
        <f t="shared" ca="1" si="67"/>
        <v/>
      </c>
      <c r="W98" s="148" t="str">
        <f t="shared" ca="1" si="67"/>
        <v/>
      </c>
      <c r="X98" s="149" t="str">
        <f t="shared" ca="1" si="67"/>
        <v/>
      </c>
      <c r="Y98" s="148" t="str">
        <f t="shared" ca="1" si="67"/>
        <v/>
      </c>
      <c r="Z98" s="149" t="str">
        <f t="shared" ca="1" si="67"/>
        <v/>
      </c>
      <c r="AA98" s="148" t="str">
        <f t="shared" ca="1" si="67"/>
        <v/>
      </c>
      <c r="AB98" s="149" t="str">
        <f t="shared" ca="1" si="67"/>
        <v/>
      </c>
      <c r="AC98" s="148" t="str">
        <f t="shared" ca="1" si="67"/>
        <v/>
      </c>
      <c r="AD98" s="149" t="str">
        <f t="shared" ca="1" si="67"/>
        <v/>
      </c>
      <c r="AE98" s="148" t="str">
        <f t="shared" ca="1" si="67"/>
        <v/>
      </c>
      <c r="AF98" s="149" t="str">
        <f t="shared" ca="1" si="67"/>
        <v/>
      </c>
      <c r="AG98" s="148" t="str">
        <f t="shared" ca="1" si="67"/>
        <v/>
      </c>
      <c r="AH98" s="150"/>
    </row>
    <row r="99" spans="2:34" ht="18" hidden="1" thickBot="1" x14ac:dyDescent="0.25">
      <c r="B99" s="323"/>
      <c r="C99" s="220" t="str">
        <f>$B$6&amp;"(連泊)"</f>
        <v>0(連泊)</v>
      </c>
      <c r="D99" s="143" t="str">
        <f>IF(D$87="","",D$87)</f>
        <v/>
      </c>
      <c r="E99" s="144" t="str">
        <f t="shared" ref="E99:AG99" si="68">IF(E$87="","",E$87)</f>
        <v/>
      </c>
      <c r="F99" s="145" t="str">
        <f t="shared" si="68"/>
        <v/>
      </c>
      <c r="G99" s="144" t="str">
        <f t="shared" si="68"/>
        <v/>
      </c>
      <c r="H99" s="145" t="str">
        <f t="shared" si="68"/>
        <v/>
      </c>
      <c r="I99" s="144" t="str">
        <f t="shared" si="68"/>
        <v/>
      </c>
      <c r="J99" s="145" t="str">
        <f t="shared" si="68"/>
        <v/>
      </c>
      <c r="K99" s="144" t="str">
        <f t="shared" si="68"/>
        <v/>
      </c>
      <c r="L99" s="145" t="str">
        <f t="shared" si="68"/>
        <v/>
      </c>
      <c r="M99" s="144" t="str">
        <f t="shared" si="68"/>
        <v/>
      </c>
      <c r="N99" s="145" t="str">
        <f t="shared" si="68"/>
        <v/>
      </c>
      <c r="O99" s="144" t="str">
        <f t="shared" si="68"/>
        <v/>
      </c>
      <c r="P99" s="145" t="str">
        <f t="shared" si="68"/>
        <v/>
      </c>
      <c r="Q99" s="144" t="str">
        <f t="shared" si="68"/>
        <v/>
      </c>
      <c r="R99" s="145" t="str">
        <f t="shared" si="68"/>
        <v/>
      </c>
      <c r="S99" s="144" t="str">
        <f t="shared" si="68"/>
        <v/>
      </c>
      <c r="T99" s="145" t="str">
        <f t="shared" si="68"/>
        <v/>
      </c>
      <c r="U99" s="144" t="str">
        <f t="shared" si="68"/>
        <v/>
      </c>
      <c r="V99" s="145" t="str">
        <f t="shared" si="68"/>
        <v/>
      </c>
      <c r="W99" s="144" t="str">
        <f t="shared" si="68"/>
        <v/>
      </c>
      <c r="X99" s="145" t="str">
        <f t="shared" si="68"/>
        <v/>
      </c>
      <c r="Y99" s="144" t="str">
        <f t="shared" si="68"/>
        <v/>
      </c>
      <c r="Z99" s="145" t="str">
        <f t="shared" si="68"/>
        <v/>
      </c>
      <c r="AA99" s="144" t="str">
        <f t="shared" si="68"/>
        <v/>
      </c>
      <c r="AB99" s="145" t="str">
        <f t="shared" si="68"/>
        <v/>
      </c>
      <c r="AC99" s="144" t="str">
        <f t="shared" si="68"/>
        <v/>
      </c>
      <c r="AD99" s="145" t="str">
        <f t="shared" si="68"/>
        <v/>
      </c>
      <c r="AE99" s="144" t="str">
        <f t="shared" si="68"/>
        <v/>
      </c>
      <c r="AF99" s="145" t="str">
        <f t="shared" si="68"/>
        <v/>
      </c>
      <c r="AG99" s="144" t="str">
        <f t="shared" si="68"/>
        <v/>
      </c>
      <c r="AH99" s="146"/>
    </row>
    <row r="100" spans="2:34" ht="18" hidden="1" thickBot="1" x14ac:dyDescent="0.25">
      <c r="B100" s="323"/>
      <c r="C100" s="222" t="str">
        <f>$F$10</f>
        <v>連泊</v>
      </c>
      <c r="D100" s="127" t="str">
        <f ca="1">IF(D67=0,"Close",(IFERROR(HLOOKUP(D99,$D$11:$BC$15,5,FALSE),"")))</f>
        <v/>
      </c>
      <c r="E100" s="131" t="str">
        <f t="shared" ref="E100:AG100" ca="1" si="69">IF(E67=0,"Close",(IFERROR(HLOOKUP(E99,$D$11:$BC$15,5,FALSE),"")))</f>
        <v/>
      </c>
      <c r="F100" s="129" t="str">
        <f t="shared" ca="1" si="69"/>
        <v/>
      </c>
      <c r="G100" s="131" t="str">
        <f t="shared" ca="1" si="69"/>
        <v/>
      </c>
      <c r="H100" s="129" t="str">
        <f t="shared" ca="1" si="69"/>
        <v/>
      </c>
      <c r="I100" s="131" t="str">
        <f t="shared" ca="1" si="69"/>
        <v/>
      </c>
      <c r="J100" s="129" t="str">
        <f t="shared" ca="1" si="69"/>
        <v/>
      </c>
      <c r="K100" s="131" t="str">
        <f t="shared" ca="1" si="69"/>
        <v/>
      </c>
      <c r="L100" s="129" t="str">
        <f t="shared" ca="1" si="69"/>
        <v/>
      </c>
      <c r="M100" s="131" t="str">
        <f t="shared" ca="1" si="69"/>
        <v/>
      </c>
      <c r="N100" s="129" t="str">
        <f t="shared" ca="1" si="69"/>
        <v/>
      </c>
      <c r="O100" s="131" t="str">
        <f t="shared" ca="1" si="69"/>
        <v/>
      </c>
      <c r="P100" s="129" t="str">
        <f t="shared" ca="1" si="69"/>
        <v/>
      </c>
      <c r="Q100" s="131" t="str">
        <f t="shared" ca="1" si="69"/>
        <v/>
      </c>
      <c r="R100" s="129" t="str">
        <f t="shared" ca="1" si="69"/>
        <v/>
      </c>
      <c r="S100" s="131" t="str">
        <f t="shared" ca="1" si="69"/>
        <v/>
      </c>
      <c r="T100" s="129" t="str">
        <f t="shared" ca="1" si="69"/>
        <v/>
      </c>
      <c r="U100" s="131" t="str">
        <f t="shared" ca="1" si="69"/>
        <v/>
      </c>
      <c r="V100" s="129" t="str">
        <f t="shared" ca="1" si="69"/>
        <v/>
      </c>
      <c r="W100" s="131" t="str">
        <f t="shared" ca="1" si="69"/>
        <v/>
      </c>
      <c r="X100" s="129" t="str">
        <f t="shared" ca="1" si="69"/>
        <v/>
      </c>
      <c r="Y100" s="131" t="str">
        <f t="shared" ca="1" si="69"/>
        <v/>
      </c>
      <c r="Z100" s="129" t="str">
        <f t="shared" ca="1" si="69"/>
        <v/>
      </c>
      <c r="AA100" s="131" t="str">
        <f t="shared" ca="1" si="69"/>
        <v/>
      </c>
      <c r="AB100" s="129" t="str">
        <f t="shared" ca="1" si="69"/>
        <v/>
      </c>
      <c r="AC100" s="131" t="str">
        <f t="shared" ca="1" si="69"/>
        <v/>
      </c>
      <c r="AD100" s="129" t="str">
        <f t="shared" ca="1" si="69"/>
        <v/>
      </c>
      <c r="AE100" s="131" t="str">
        <f t="shared" ca="1" si="69"/>
        <v/>
      </c>
      <c r="AF100" s="129" t="str">
        <f t="shared" ca="1" si="69"/>
        <v/>
      </c>
      <c r="AG100" s="131" t="str">
        <f t="shared" ca="1" si="69"/>
        <v/>
      </c>
      <c r="AH100" s="150"/>
    </row>
    <row r="101" spans="2:34" ht="18" hidden="1" thickBot="1" x14ac:dyDescent="0.25">
      <c r="B101" s="323"/>
      <c r="C101" s="219" t="str">
        <f>$B$7&amp;"(単泊)"</f>
        <v>0(単泊)</v>
      </c>
      <c r="D101" s="133" t="str">
        <f>IF(D$85="","",D$85)</f>
        <v/>
      </c>
      <c r="E101" s="136" t="str">
        <f t="shared" ref="E101:AG101" si="70">IF(E$85="","",E$85)</f>
        <v/>
      </c>
      <c r="F101" s="134" t="str">
        <f t="shared" si="70"/>
        <v/>
      </c>
      <c r="G101" s="136" t="str">
        <f t="shared" si="70"/>
        <v/>
      </c>
      <c r="H101" s="134" t="str">
        <f t="shared" si="70"/>
        <v/>
      </c>
      <c r="I101" s="136" t="str">
        <f t="shared" si="70"/>
        <v/>
      </c>
      <c r="J101" s="134" t="str">
        <f t="shared" si="70"/>
        <v/>
      </c>
      <c r="K101" s="136" t="str">
        <f t="shared" si="70"/>
        <v/>
      </c>
      <c r="L101" s="134" t="str">
        <f t="shared" si="70"/>
        <v/>
      </c>
      <c r="M101" s="136" t="str">
        <f t="shared" si="70"/>
        <v/>
      </c>
      <c r="N101" s="134" t="str">
        <f t="shared" si="70"/>
        <v/>
      </c>
      <c r="O101" s="136" t="str">
        <f t="shared" si="70"/>
        <v/>
      </c>
      <c r="P101" s="134" t="str">
        <f t="shared" si="70"/>
        <v/>
      </c>
      <c r="Q101" s="136" t="str">
        <f t="shared" si="70"/>
        <v/>
      </c>
      <c r="R101" s="134" t="str">
        <f t="shared" si="70"/>
        <v/>
      </c>
      <c r="S101" s="136" t="str">
        <f t="shared" si="70"/>
        <v/>
      </c>
      <c r="T101" s="134" t="str">
        <f t="shared" si="70"/>
        <v/>
      </c>
      <c r="U101" s="136" t="str">
        <f t="shared" si="70"/>
        <v/>
      </c>
      <c r="V101" s="134" t="str">
        <f t="shared" si="70"/>
        <v/>
      </c>
      <c r="W101" s="136" t="str">
        <f t="shared" si="70"/>
        <v/>
      </c>
      <c r="X101" s="134" t="str">
        <f t="shared" si="70"/>
        <v/>
      </c>
      <c r="Y101" s="136" t="str">
        <f t="shared" si="70"/>
        <v/>
      </c>
      <c r="Z101" s="134" t="str">
        <f t="shared" si="70"/>
        <v/>
      </c>
      <c r="AA101" s="136" t="str">
        <f t="shared" si="70"/>
        <v/>
      </c>
      <c r="AB101" s="134" t="str">
        <f t="shared" si="70"/>
        <v/>
      </c>
      <c r="AC101" s="136" t="str">
        <f t="shared" si="70"/>
        <v/>
      </c>
      <c r="AD101" s="134" t="str">
        <f t="shared" si="70"/>
        <v/>
      </c>
      <c r="AE101" s="136" t="str">
        <f t="shared" si="70"/>
        <v/>
      </c>
      <c r="AF101" s="134" t="str">
        <f t="shared" si="70"/>
        <v/>
      </c>
      <c r="AG101" s="136" t="str">
        <f t="shared" si="70"/>
        <v/>
      </c>
      <c r="AH101" s="135"/>
    </row>
    <row r="102" spans="2:34" ht="18" hidden="1" thickBot="1" x14ac:dyDescent="0.25">
      <c r="B102" s="323"/>
      <c r="C102" s="220" t="str">
        <f>$F$1</f>
        <v>WEB割</v>
      </c>
      <c r="D102" s="147" t="str">
        <f ca="1">IF(D68=0,"Close",(IFERROR(HLOOKUP(D101,$D$2:$BC$9,6,FALSE),"")))</f>
        <v/>
      </c>
      <c r="E102" s="148" t="str">
        <f t="shared" ref="E102:AG102" ca="1" si="71">IF(E68=0,"Close",(IFERROR(HLOOKUP(E101,$D$2:$BC$9,6,FALSE),"")))</f>
        <v/>
      </c>
      <c r="F102" s="149" t="str">
        <f t="shared" ca="1" si="71"/>
        <v/>
      </c>
      <c r="G102" s="148" t="str">
        <f t="shared" ca="1" si="71"/>
        <v/>
      </c>
      <c r="H102" s="149" t="str">
        <f t="shared" ca="1" si="71"/>
        <v/>
      </c>
      <c r="I102" s="148" t="str">
        <f t="shared" ca="1" si="71"/>
        <v/>
      </c>
      <c r="J102" s="149" t="str">
        <f t="shared" ca="1" si="71"/>
        <v/>
      </c>
      <c r="K102" s="148" t="str">
        <f t="shared" ca="1" si="71"/>
        <v/>
      </c>
      <c r="L102" s="149" t="str">
        <f t="shared" ca="1" si="71"/>
        <v/>
      </c>
      <c r="M102" s="148" t="str">
        <f t="shared" ca="1" si="71"/>
        <v/>
      </c>
      <c r="N102" s="149" t="str">
        <f t="shared" ca="1" si="71"/>
        <v/>
      </c>
      <c r="O102" s="148" t="str">
        <f t="shared" ca="1" si="71"/>
        <v/>
      </c>
      <c r="P102" s="149" t="str">
        <f t="shared" ca="1" si="71"/>
        <v/>
      </c>
      <c r="Q102" s="148" t="str">
        <f t="shared" ca="1" si="71"/>
        <v/>
      </c>
      <c r="R102" s="149" t="str">
        <f t="shared" ca="1" si="71"/>
        <v/>
      </c>
      <c r="S102" s="148" t="str">
        <f t="shared" ca="1" si="71"/>
        <v/>
      </c>
      <c r="T102" s="149" t="str">
        <f t="shared" ca="1" si="71"/>
        <v/>
      </c>
      <c r="U102" s="148" t="str">
        <f t="shared" ca="1" si="71"/>
        <v/>
      </c>
      <c r="V102" s="149" t="str">
        <f t="shared" ca="1" si="71"/>
        <v/>
      </c>
      <c r="W102" s="148" t="str">
        <f t="shared" ca="1" si="71"/>
        <v/>
      </c>
      <c r="X102" s="149" t="str">
        <f t="shared" ca="1" si="71"/>
        <v/>
      </c>
      <c r="Y102" s="148" t="str">
        <f t="shared" ca="1" si="71"/>
        <v/>
      </c>
      <c r="Z102" s="149" t="str">
        <f t="shared" ca="1" si="71"/>
        <v/>
      </c>
      <c r="AA102" s="148" t="str">
        <f t="shared" ca="1" si="71"/>
        <v/>
      </c>
      <c r="AB102" s="149" t="str">
        <f t="shared" ca="1" si="71"/>
        <v/>
      </c>
      <c r="AC102" s="148" t="str">
        <f t="shared" ca="1" si="71"/>
        <v/>
      </c>
      <c r="AD102" s="149" t="str">
        <f t="shared" ca="1" si="71"/>
        <v/>
      </c>
      <c r="AE102" s="148" t="str">
        <f t="shared" ca="1" si="71"/>
        <v/>
      </c>
      <c r="AF102" s="149" t="str">
        <f t="shared" ca="1" si="71"/>
        <v/>
      </c>
      <c r="AG102" s="148" t="str">
        <f t="shared" ca="1" si="71"/>
        <v/>
      </c>
      <c r="AH102" s="150"/>
    </row>
    <row r="103" spans="2:34" ht="18" hidden="1" thickBot="1" x14ac:dyDescent="0.25">
      <c r="B103" s="323"/>
      <c r="C103" s="220" t="str">
        <f>$B$7&amp;"(連泊)"</f>
        <v>0(連泊)</v>
      </c>
      <c r="D103" s="143" t="str">
        <f>IF(D$87="","",D$87)</f>
        <v/>
      </c>
      <c r="E103" s="144" t="str">
        <f t="shared" ref="E103:AG103" si="72">IF(E$87="","",E$87)</f>
        <v/>
      </c>
      <c r="F103" s="145" t="str">
        <f t="shared" si="72"/>
        <v/>
      </c>
      <c r="G103" s="144" t="str">
        <f t="shared" si="72"/>
        <v/>
      </c>
      <c r="H103" s="145" t="str">
        <f t="shared" si="72"/>
        <v/>
      </c>
      <c r="I103" s="144" t="str">
        <f t="shared" si="72"/>
        <v/>
      </c>
      <c r="J103" s="145" t="str">
        <f t="shared" si="72"/>
        <v/>
      </c>
      <c r="K103" s="144" t="str">
        <f t="shared" si="72"/>
        <v/>
      </c>
      <c r="L103" s="145" t="str">
        <f t="shared" si="72"/>
        <v/>
      </c>
      <c r="M103" s="144" t="str">
        <f t="shared" si="72"/>
        <v/>
      </c>
      <c r="N103" s="145" t="str">
        <f t="shared" si="72"/>
        <v/>
      </c>
      <c r="O103" s="144" t="str">
        <f t="shared" si="72"/>
        <v/>
      </c>
      <c r="P103" s="145" t="str">
        <f t="shared" si="72"/>
        <v/>
      </c>
      <c r="Q103" s="144" t="str">
        <f t="shared" si="72"/>
        <v/>
      </c>
      <c r="R103" s="145" t="str">
        <f t="shared" si="72"/>
        <v/>
      </c>
      <c r="S103" s="144" t="str">
        <f t="shared" si="72"/>
        <v/>
      </c>
      <c r="T103" s="145" t="str">
        <f t="shared" si="72"/>
        <v/>
      </c>
      <c r="U103" s="144" t="str">
        <f t="shared" si="72"/>
        <v/>
      </c>
      <c r="V103" s="145" t="str">
        <f t="shared" si="72"/>
        <v/>
      </c>
      <c r="W103" s="144" t="str">
        <f t="shared" si="72"/>
        <v/>
      </c>
      <c r="X103" s="145" t="str">
        <f t="shared" si="72"/>
        <v/>
      </c>
      <c r="Y103" s="144" t="str">
        <f t="shared" si="72"/>
        <v/>
      </c>
      <c r="Z103" s="145" t="str">
        <f t="shared" si="72"/>
        <v/>
      </c>
      <c r="AA103" s="144" t="str">
        <f t="shared" si="72"/>
        <v/>
      </c>
      <c r="AB103" s="145" t="str">
        <f t="shared" si="72"/>
        <v/>
      </c>
      <c r="AC103" s="144" t="str">
        <f t="shared" si="72"/>
        <v/>
      </c>
      <c r="AD103" s="145" t="str">
        <f t="shared" si="72"/>
        <v/>
      </c>
      <c r="AE103" s="144" t="str">
        <f t="shared" si="72"/>
        <v/>
      </c>
      <c r="AF103" s="145" t="str">
        <f t="shared" si="72"/>
        <v/>
      </c>
      <c r="AG103" s="144" t="str">
        <f t="shared" si="72"/>
        <v/>
      </c>
      <c r="AH103" s="146"/>
    </row>
    <row r="104" spans="2:34" ht="18" hidden="1" thickBot="1" x14ac:dyDescent="0.25">
      <c r="B104" s="323"/>
      <c r="C104" s="222" t="str">
        <f>$F$10</f>
        <v>連泊</v>
      </c>
      <c r="D104" s="128" t="str">
        <f ca="1">IF(D68=0,"Close",(IFERROR(HLOOKUP(D103,$D$11:$BC$17,6,FALSE),"")))</f>
        <v/>
      </c>
      <c r="E104" s="132" t="str">
        <f t="shared" ref="E104:AG104" ca="1" si="73">IF(E68=0,"Close",(IFERROR(HLOOKUP(E103,$D$11:$BC$17,6,FALSE),"")))</f>
        <v/>
      </c>
      <c r="F104" s="130" t="str">
        <f t="shared" ca="1" si="73"/>
        <v/>
      </c>
      <c r="G104" s="132" t="str">
        <f t="shared" ca="1" si="73"/>
        <v/>
      </c>
      <c r="H104" s="130" t="str">
        <f t="shared" ca="1" si="73"/>
        <v/>
      </c>
      <c r="I104" s="132" t="str">
        <f t="shared" ca="1" si="73"/>
        <v/>
      </c>
      <c r="J104" s="130" t="str">
        <f t="shared" ca="1" si="73"/>
        <v/>
      </c>
      <c r="K104" s="132" t="str">
        <f t="shared" ca="1" si="73"/>
        <v/>
      </c>
      <c r="L104" s="130" t="str">
        <f t="shared" ca="1" si="73"/>
        <v/>
      </c>
      <c r="M104" s="132" t="str">
        <f t="shared" ca="1" si="73"/>
        <v/>
      </c>
      <c r="N104" s="130" t="str">
        <f t="shared" ca="1" si="73"/>
        <v/>
      </c>
      <c r="O104" s="132" t="str">
        <f t="shared" ca="1" si="73"/>
        <v/>
      </c>
      <c r="P104" s="130" t="str">
        <f t="shared" ca="1" si="73"/>
        <v/>
      </c>
      <c r="Q104" s="132" t="str">
        <f t="shared" ca="1" si="73"/>
        <v/>
      </c>
      <c r="R104" s="130" t="str">
        <f t="shared" ca="1" si="73"/>
        <v/>
      </c>
      <c r="S104" s="132" t="str">
        <f t="shared" ca="1" si="73"/>
        <v/>
      </c>
      <c r="T104" s="130" t="str">
        <f t="shared" ca="1" si="73"/>
        <v/>
      </c>
      <c r="U104" s="132" t="str">
        <f t="shared" ca="1" si="73"/>
        <v/>
      </c>
      <c r="V104" s="130" t="str">
        <f t="shared" ca="1" si="73"/>
        <v/>
      </c>
      <c r="W104" s="132" t="str">
        <f t="shared" ca="1" si="73"/>
        <v/>
      </c>
      <c r="X104" s="130" t="str">
        <f t="shared" ca="1" si="73"/>
        <v/>
      </c>
      <c r="Y104" s="132" t="str">
        <f t="shared" ca="1" si="73"/>
        <v/>
      </c>
      <c r="Z104" s="130" t="str">
        <f t="shared" ca="1" si="73"/>
        <v/>
      </c>
      <c r="AA104" s="132" t="str">
        <f t="shared" ca="1" si="73"/>
        <v/>
      </c>
      <c r="AB104" s="130" t="str">
        <f t="shared" ca="1" si="73"/>
        <v/>
      </c>
      <c r="AC104" s="132" t="str">
        <f t="shared" ca="1" si="73"/>
        <v/>
      </c>
      <c r="AD104" s="130" t="str">
        <f t="shared" ca="1" si="73"/>
        <v/>
      </c>
      <c r="AE104" s="132" t="str">
        <f t="shared" ca="1" si="73"/>
        <v/>
      </c>
      <c r="AF104" s="130" t="str">
        <f t="shared" ca="1" si="73"/>
        <v/>
      </c>
      <c r="AG104" s="132" t="str">
        <f t="shared" ca="1" si="73"/>
        <v/>
      </c>
      <c r="AH104" s="126"/>
    </row>
    <row r="105" spans="2:34" ht="18" hidden="1" thickBot="1" x14ac:dyDescent="0.25">
      <c r="B105" s="323"/>
      <c r="C105" s="219" t="str">
        <f>$B$8&amp;"(単泊)"</f>
        <v>0(単泊)</v>
      </c>
      <c r="D105" s="133"/>
      <c r="E105" s="136"/>
      <c r="F105" s="134"/>
      <c r="G105" s="136"/>
      <c r="H105" s="134"/>
      <c r="I105" s="136"/>
      <c r="J105" s="134"/>
      <c r="K105" s="136"/>
      <c r="L105" s="134"/>
      <c r="M105" s="136"/>
      <c r="N105" s="134"/>
      <c r="O105" s="136"/>
      <c r="P105" s="134"/>
      <c r="Q105" s="136"/>
      <c r="R105" s="134"/>
      <c r="S105" s="136"/>
      <c r="T105" s="134"/>
      <c r="U105" s="136"/>
      <c r="V105" s="134"/>
      <c r="W105" s="136"/>
      <c r="X105" s="134"/>
      <c r="Y105" s="136"/>
      <c r="Z105" s="134"/>
      <c r="AA105" s="136"/>
      <c r="AB105" s="134"/>
      <c r="AC105" s="136"/>
      <c r="AD105" s="134"/>
      <c r="AE105" s="136"/>
      <c r="AF105" s="134"/>
      <c r="AG105" s="136"/>
      <c r="AH105" s="146"/>
    </row>
    <row r="106" spans="2:34" ht="18" hidden="1" thickBot="1" x14ac:dyDescent="0.25">
      <c r="B106" s="323"/>
      <c r="C106" s="220" t="str">
        <f>$F$1</f>
        <v>WEB割</v>
      </c>
      <c r="D106" s="147" t="str">
        <f ca="1">IF(D69=0,"Close",(IFERROR(HLOOKUP(D105,$D$2:$BC$9,6,FALSE),"")))</f>
        <v/>
      </c>
      <c r="E106" s="148" t="str">
        <f t="shared" ref="E106:AG106" ca="1" si="74">IF(E69=0,"Close",(IFERROR(HLOOKUP(E105,$D$2:$BC$9,6,FALSE),"")))</f>
        <v/>
      </c>
      <c r="F106" s="149" t="str">
        <f t="shared" ca="1" si="74"/>
        <v/>
      </c>
      <c r="G106" s="148" t="str">
        <f t="shared" ca="1" si="74"/>
        <v/>
      </c>
      <c r="H106" s="149" t="str">
        <f t="shared" ca="1" si="74"/>
        <v/>
      </c>
      <c r="I106" s="148" t="str">
        <f t="shared" ca="1" si="74"/>
        <v/>
      </c>
      <c r="J106" s="149" t="str">
        <f t="shared" ca="1" si="74"/>
        <v/>
      </c>
      <c r="K106" s="148" t="str">
        <f t="shared" ca="1" si="74"/>
        <v/>
      </c>
      <c r="L106" s="149" t="str">
        <f t="shared" ca="1" si="74"/>
        <v/>
      </c>
      <c r="M106" s="148" t="str">
        <f t="shared" ca="1" si="74"/>
        <v/>
      </c>
      <c r="N106" s="149" t="str">
        <f t="shared" ca="1" si="74"/>
        <v/>
      </c>
      <c r="O106" s="148" t="str">
        <f t="shared" ca="1" si="74"/>
        <v/>
      </c>
      <c r="P106" s="149" t="str">
        <f t="shared" ca="1" si="74"/>
        <v/>
      </c>
      <c r="Q106" s="148" t="str">
        <f t="shared" ca="1" si="74"/>
        <v/>
      </c>
      <c r="R106" s="149" t="str">
        <f t="shared" ca="1" si="74"/>
        <v/>
      </c>
      <c r="S106" s="148" t="str">
        <f t="shared" ca="1" si="74"/>
        <v/>
      </c>
      <c r="T106" s="149" t="str">
        <f t="shared" ca="1" si="74"/>
        <v/>
      </c>
      <c r="U106" s="148" t="str">
        <f t="shared" ca="1" si="74"/>
        <v/>
      </c>
      <c r="V106" s="149" t="str">
        <f t="shared" ca="1" si="74"/>
        <v/>
      </c>
      <c r="W106" s="148" t="str">
        <f t="shared" ca="1" si="74"/>
        <v/>
      </c>
      <c r="X106" s="149" t="str">
        <f t="shared" ca="1" si="74"/>
        <v/>
      </c>
      <c r="Y106" s="148" t="str">
        <f t="shared" ca="1" si="74"/>
        <v/>
      </c>
      <c r="Z106" s="149" t="str">
        <f t="shared" ca="1" si="74"/>
        <v/>
      </c>
      <c r="AA106" s="148" t="str">
        <f t="shared" ca="1" si="74"/>
        <v/>
      </c>
      <c r="AB106" s="149" t="str">
        <f t="shared" ca="1" si="74"/>
        <v/>
      </c>
      <c r="AC106" s="148" t="str">
        <f t="shared" ca="1" si="74"/>
        <v/>
      </c>
      <c r="AD106" s="149" t="str">
        <f t="shared" ca="1" si="74"/>
        <v/>
      </c>
      <c r="AE106" s="148" t="str">
        <f t="shared" ca="1" si="74"/>
        <v/>
      </c>
      <c r="AF106" s="149" t="str">
        <f t="shared" ca="1" si="74"/>
        <v/>
      </c>
      <c r="AG106" s="148" t="str">
        <f t="shared" ca="1" si="74"/>
        <v/>
      </c>
      <c r="AH106" s="150"/>
    </row>
    <row r="107" spans="2:34" ht="18" hidden="1" thickBot="1" x14ac:dyDescent="0.25">
      <c r="B107" s="323"/>
      <c r="C107" s="220" t="str">
        <f>$B$8&amp;"(連泊)"</f>
        <v>0(連泊)</v>
      </c>
      <c r="D107" s="143" t="s">
        <v>76</v>
      </c>
      <c r="E107" s="144" t="s">
        <v>76</v>
      </c>
      <c r="F107" s="145" t="s">
        <v>76</v>
      </c>
      <c r="G107" s="144" t="s">
        <v>76</v>
      </c>
      <c r="H107" s="145" t="s">
        <v>76</v>
      </c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44"/>
      <c r="T107" s="145"/>
      <c r="U107" s="144"/>
      <c r="V107" s="145"/>
      <c r="W107" s="144"/>
      <c r="X107" s="145"/>
      <c r="Y107" s="144"/>
      <c r="Z107" s="145"/>
      <c r="AA107" s="144"/>
      <c r="AB107" s="145"/>
      <c r="AC107" s="144"/>
      <c r="AD107" s="145"/>
      <c r="AE107" s="144"/>
      <c r="AF107" s="145"/>
      <c r="AG107" s="144"/>
      <c r="AH107" s="146"/>
    </row>
    <row r="108" spans="2:34" ht="18" hidden="1" thickBot="1" x14ac:dyDescent="0.25">
      <c r="B108" s="324"/>
      <c r="C108" s="222" t="str">
        <f>$F$10</f>
        <v>連泊</v>
      </c>
      <c r="D108" s="128" t="str">
        <f ca="1">IF(D69=0,"Close",(IFERROR(HLOOKUP(D107,$D$11:$BC$17,6,FALSE),"")))</f>
        <v/>
      </c>
      <c r="E108" s="132" t="str">
        <f t="shared" ref="E108:AG108" ca="1" si="75">IF(E69=0,"Close",(IFERROR(HLOOKUP(E107,$D$11:$BC$17,6,FALSE),"")))</f>
        <v/>
      </c>
      <c r="F108" s="130" t="str">
        <f t="shared" ca="1" si="75"/>
        <v/>
      </c>
      <c r="G108" s="132" t="str">
        <f t="shared" ca="1" si="75"/>
        <v/>
      </c>
      <c r="H108" s="130" t="str">
        <f t="shared" ca="1" si="75"/>
        <v/>
      </c>
      <c r="I108" s="132" t="str">
        <f t="shared" ca="1" si="75"/>
        <v/>
      </c>
      <c r="J108" s="130" t="str">
        <f t="shared" ca="1" si="75"/>
        <v/>
      </c>
      <c r="K108" s="132" t="str">
        <f t="shared" ca="1" si="75"/>
        <v/>
      </c>
      <c r="L108" s="130" t="str">
        <f t="shared" ca="1" si="75"/>
        <v/>
      </c>
      <c r="M108" s="132" t="str">
        <f t="shared" ca="1" si="75"/>
        <v/>
      </c>
      <c r="N108" s="130" t="str">
        <f t="shared" ca="1" si="75"/>
        <v/>
      </c>
      <c r="O108" s="132" t="str">
        <f t="shared" ca="1" si="75"/>
        <v/>
      </c>
      <c r="P108" s="130" t="str">
        <f t="shared" ca="1" si="75"/>
        <v/>
      </c>
      <c r="Q108" s="132" t="str">
        <f t="shared" ca="1" si="75"/>
        <v/>
      </c>
      <c r="R108" s="130" t="str">
        <f t="shared" ca="1" si="75"/>
        <v/>
      </c>
      <c r="S108" s="132" t="str">
        <f t="shared" ca="1" si="75"/>
        <v/>
      </c>
      <c r="T108" s="130" t="str">
        <f t="shared" ca="1" si="75"/>
        <v/>
      </c>
      <c r="U108" s="132" t="str">
        <f t="shared" ca="1" si="75"/>
        <v/>
      </c>
      <c r="V108" s="130" t="str">
        <f t="shared" ca="1" si="75"/>
        <v/>
      </c>
      <c r="W108" s="132" t="str">
        <f t="shared" ca="1" si="75"/>
        <v/>
      </c>
      <c r="X108" s="130" t="str">
        <f t="shared" ca="1" si="75"/>
        <v/>
      </c>
      <c r="Y108" s="132" t="str">
        <f t="shared" ca="1" si="75"/>
        <v/>
      </c>
      <c r="Z108" s="130" t="str">
        <f t="shared" ca="1" si="75"/>
        <v/>
      </c>
      <c r="AA108" s="132" t="str">
        <f t="shared" ca="1" si="75"/>
        <v/>
      </c>
      <c r="AB108" s="130" t="str">
        <f t="shared" ca="1" si="75"/>
        <v/>
      </c>
      <c r="AC108" s="132" t="str">
        <f t="shared" ca="1" si="75"/>
        <v/>
      </c>
      <c r="AD108" s="130" t="str">
        <f t="shared" ca="1" si="75"/>
        <v/>
      </c>
      <c r="AE108" s="132" t="str">
        <f t="shared" ca="1" si="75"/>
        <v/>
      </c>
      <c r="AF108" s="130" t="str">
        <f t="shared" ca="1" si="75"/>
        <v/>
      </c>
      <c r="AG108" s="132" t="str">
        <f t="shared" ca="1" si="75"/>
        <v/>
      </c>
      <c r="AH108" s="126"/>
    </row>
    <row r="109" spans="2:34" collapsed="1" x14ac:dyDescent="0.2">
      <c r="B109" s="227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2:34" x14ac:dyDescent="0.2">
      <c r="C110" s="183"/>
      <c r="D110" s="242" t="str">
        <f>IF(ISBLANK(D85),D39,D85)</f>
        <v>L</v>
      </c>
      <c r="E110" s="242" t="str">
        <f t="shared" ref="E110:AH110" si="76">IF(ISBLANK(E85),E39,E85)</f>
        <v>L</v>
      </c>
      <c r="F110" s="242" t="str">
        <f t="shared" si="76"/>
        <v>L</v>
      </c>
      <c r="G110" s="242" t="str">
        <f t="shared" si="76"/>
        <v>L</v>
      </c>
      <c r="H110" s="242" t="str">
        <f t="shared" si="76"/>
        <v>L</v>
      </c>
      <c r="I110" s="242" t="str">
        <f t="shared" si="76"/>
        <v>P</v>
      </c>
      <c r="J110" s="242" t="str">
        <f t="shared" si="76"/>
        <v>Q</v>
      </c>
      <c r="K110" s="242" t="str">
        <f t="shared" si="76"/>
        <v>L</v>
      </c>
      <c r="L110" s="242" t="str">
        <f t="shared" si="76"/>
        <v>L</v>
      </c>
      <c r="M110" s="242" t="str">
        <f t="shared" si="76"/>
        <v>L</v>
      </c>
      <c r="N110" s="242" t="str">
        <f t="shared" si="76"/>
        <v>L</v>
      </c>
      <c r="O110" s="242" t="str">
        <f t="shared" si="76"/>
        <v>L</v>
      </c>
      <c r="P110" s="242" t="str">
        <f t="shared" si="76"/>
        <v>P</v>
      </c>
      <c r="Q110" s="242" t="str">
        <f t="shared" si="76"/>
        <v>Q</v>
      </c>
      <c r="R110" s="242" t="str">
        <f t="shared" si="76"/>
        <v>L</v>
      </c>
      <c r="S110" s="242" t="str">
        <f t="shared" si="76"/>
        <v>L</v>
      </c>
      <c r="T110" s="242" t="str">
        <f t="shared" si="76"/>
        <v>L</v>
      </c>
      <c r="U110" s="242" t="str">
        <f t="shared" si="76"/>
        <v>L</v>
      </c>
      <c r="V110" s="242" t="str">
        <f t="shared" si="76"/>
        <v>P</v>
      </c>
      <c r="W110" s="242" t="str">
        <f t="shared" si="76"/>
        <v>P</v>
      </c>
      <c r="X110" s="242" t="str">
        <f t="shared" si="76"/>
        <v>Q</v>
      </c>
      <c r="Y110" s="242" t="str">
        <f t="shared" si="76"/>
        <v>L</v>
      </c>
      <c r="Z110" s="242" t="str">
        <f t="shared" si="76"/>
        <v>L</v>
      </c>
      <c r="AA110" s="242" t="str">
        <f t="shared" si="76"/>
        <v>L</v>
      </c>
      <c r="AB110" s="242" t="str">
        <f t="shared" si="76"/>
        <v>L</v>
      </c>
      <c r="AC110" s="242" t="str">
        <f t="shared" si="76"/>
        <v>L</v>
      </c>
      <c r="AD110" s="242" t="str">
        <f t="shared" si="76"/>
        <v>P</v>
      </c>
      <c r="AE110" s="242" t="str">
        <f t="shared" si="76"/>
        <v>Q</v>
      </c>
      <c r="AF110" s="242" t="str">
        <f t="shared" si="76"/>
        <v>M</v>
      </c>
      <c r="AG110" s="242" t="str">
        <f t="shared" si="76"/>
        <v>M</v>
      </c>
      <c r="AH110" s="242" t="str">
        <f t="shared" si="76"/>
        <v>M</v>
      </c>
    </row>
    <row r="111" spans="2:34" x14ac:dyDescent="0.2">
      <c r="C111" s="185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</row>
    <row r="112" spans="2:34" x14ac:dyDescent="0.2"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</row>
    <row r="114" spans="3:34" x14ac:dyDescent="0.2">
      <c r="C114" s="183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</row>
    <row r="115" spans="3:34" x14ac:dyDescent="0.2">
      <c r="C115" s="185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</row>
    <row r="116" spans="3:34" x14ac:dyDescent="0.2"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</row>
    <row r="118" spans="3:34" x14ac:dyDescent="0.2">
      <c r="C118" s="183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</row>
    <row r="119" spans="3:34" x14ac:dyDescent="0.2">
      <c r="C119" s="185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</row>
    <row r="120" spans="3:34" x14ac:dyDescent="0.2"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</row>
    <row r="122" spans="3:34" x14ac:dyDescent="0.2">
      <c r="C122" s="183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</row>
    <row r="123" spans="3:34" x14ac:dyDescent="0.2">
      <c r="C123" s="185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</row>
    <row r="124" spans="3:34" x14ac:dyDescent="0.2"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</row>
  </sheetData>
  <sheetProtection selectLockedCells="1"/>
  <mergeCells count="8">
    <mergeCell ref="B39:B84"/>
    <mergeCell ref="B85:B108"/>
    <mergeCell ref="D1:E1"/>
    <mergeCell ref="F1:H1"/>
    <mergeCell ref="D10:E10"/>
    <mergeCell ref="F10:H10"/>
    <mergeCell ref="B20:B28"/>
    <mergeCell ref="C30:C37"/>
  </mergeCells>
  <phoneticPr fontId="5"/>
  <conditionalFormatting sqref="D20:AH20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{8A35DDCB-D55D-4289-B38B-5EA3E0FC90E2}</x14:id>
        </ext>
      </extLst>
    </cfRule>
  </conditionalFormatting>
  <conditionalFormatting sqref="D21:AH21">
    <cfRule type="dataBar" priority="32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{F2708270-2159-42B1-ADBC-6A3C25C9D9F5}</x14:id>
        </ext>
      </extLst>
    </cfRule>
  </conditionalFormatting>
  <conditionalFormatting sqref="D22:AH23">
    <cfRule type="notContainsBlanks" dxfId="2400" priority="59">
      <formula>LEN(TRIM(D22))&gt;0</formula>
    </cfRule>
  </conditionalFormatting>
  <conditionalFormatting sqref="D29:AH29">
    <cfRule type="expression" dxfId="2399" priority="1">
      <formula>WEEKDAY(D29)=7</formula>
    </cfRule>
    <cfRule type="expression" dxfId="2398" priority="2">
      <formula>WEEKDAY(D29)=1</formula>
    </cfRule>
    <cfRule type="expression" dxfId="2397" priority="3">
      <formula>D$22&lt;&gt;""</formula>
    </cfRule>
  </conditionalFormatting>
  <conditionalFormatting sqref="D30:AH38">
    <cfRule type="cellIs" dxfId="2396" priority="389" operator="equal">
      <formula>"Close"</formula>
    </cfRule>
  </conditionalFormatting>
  <conditionalFormatting sqref="D86:AH86 D88:AH88 D90:AH90 D92:AH92 D94:AH94 D96:AH96 D98:AH98 D100:AH100 D102:AH102 D104:AH104 D106:AH106 D108:AH108">
    <cfRule type="cellIs" dxfId="2003" priority="648" operator="equal">
      <formula>"Close"</formula>
    </cfRule>
  </conditionalFormatting>
  <conditionalFormatting sqref="AH29">
    <cfRule type="expression" dxfId="1942" priority="10">
      <formula>WEEKDAY(AH29)=7</formula>
    </cfRule>
    <cfRule type="cellIs" dxfId="1941" priority="9" operator="equal">
      <formula>"Close"</formula>
    </cfRule>
    <cfRule type="expression" dxfId="1940" priority="8">
      <formula>WEEKDAY(AH29)=1</formula>
    </cfRule>
    <cfRule type="expression" dxfId="1939" priority="7">
      <formula>WEEKDAY(AH29)=7</formula>
    </cfRule>
    <cfRule type="expression" dxfId="1938" priority="6">
      <formula>MONTH(#REF!)-MONTH(#REF!)&lt;&gt;0</formula>
    </cfRule>
    <cfRule type="cellIs" dxfId="1937" priority="55" operator="equal">
      <formula>"Ａ"</formula>
    </cfRule>
    <cfRule type="cellIs" dxfId="1936" priority="54" operator="equal">
      <formula>"Ｂ"</formula>
    </cfRule>
    <cfRule type="cellIs" dxfId="1935" priority="53" operator="equal">
      <formula>"Ｆ"</formula>
    </cfRule>
    <cfRule type="cellIs" dxfId="1934" priority="51" operator="equal">
      <formula>"Ｇ"</formula>
    </cfRule>
    <cfRule type="cellIs" dxfId="1933" priority="50" operator="equal">
      <formula>"Ｈ"</formula>
    </cfRule>
    <cfRule type="cellIs" dxfId="1932" priority="25" operator="equal">
      <formula>"L"</formula>
    </cfRule>
    <cfRule type="cellIs" dxfId="1931" priority="24" operator="equal">
      <formula>"M"</formula>
    </cfRule>
    <cfRule type="cellIs" dxfId="1930" priority="49" operator="equal">
      <formula>"Ｉ"</formula>
    </cfRule>
    <cfRule type="cellIs" dxfId="1929" priority="34" operator="equal">
      <formula>"Ｃ"</formula>
    </cfRule>
    <cfRule type="cellIs" dxfId="1928" priority="23" operator="equal">
      <formula>"N"</formula>
    </cfRule>
    <cfRule type="cellIs" dxfId="1927" priority="52" operator="equal">
      <formula>"Ｆ"</formula>
    </cfRule>
    <cfRule type="cellIs" dxfId="1926" priority="22" operator="equal">
      <formula>"O"</formula>
    </cfRule>
    <cfRule type="cellIs" dxfId="1925" priority="21" operator="equal">
      <formula>"P"</formula>
    </cfRule>
    <cfRule type="cellIs" dxfId="1924" priority="20" operator="equal">
      <formula>"Q"</formula>
    </cfRule>
    <cfRule type="cellIs" dxfId="1923" priority="19" operator="equal">
      <formula>"R"</formula>
    </cfRule>
    <cfRule type="cellIs" dxfId="1922" priority="18" operator="equal">
      <formula>"S"</formula>
    </cfRule>
    <cfRule type="cellIs" dxfId="1921" priority="17" operator="equal">
      <formula>"T"</formula>
    </cfRule>
    <cfRule type="cellIs" dxfId="1920" priority="16" operator="lessThan">
      <formula>0</formula>
    </cfRule>
    <cfRule type="cellIs" dxfId="1919" priority="5" operator="equal">
      <formula>"Close"</formula>
    </cfRule>
    <cfRule type="cellIs" dxfId="1918" priority="15" operator="equal">
      <formula>"Ｅ"</formula>
    </cfRule>
    <cfRule type="expression" dxfId="1917" priority="14">
      <formula>WEEKDAY(AH29)=1</formula>
    </cfRule>
    <cfRule type="expression" dxfId="1916" priority="13">
      <formula>WEEKDAY(AH29)=7</formula>
    </cfRule>
    <cfRule type="cellIs" dxfId="1915" priority="43" operator="equal">
      <formula>"Ｏ"</formula>
    </cfRule>
    <cfRule type="cellIs" dxfId="1914" priority="12" operator="equal">
      <formula>"Close"</formula>
    </cfRule>
    <cfRule type="expression" dxfId="1913" priority="11">
      <formula>WEEKDAY(AH29)=1</formula>
    </cfRule>
    <cfRule type="cellIs" dxfId="1912" priority="48" operator="equal">
      <formula>"Ｊ"</formula>
    </cfRule>
    <cfRule type="cellIs" dxfId="1911" priority="47" operator="equal">
      <formula>"Ｋ"</formula>
    </cfRule>
    <cfRule type="cellIs" dxfId="1910" priority="46" operator="equal">
      <formula>"Ｌ"</formula>
    </cfRule>
    <cfRule type="cellIs" dxfId="1909" priority="45" operator="equal">
      <formula>"Ｍ"</formula>
    </cfRule>
    <cfRule type="cellIs" dxfId="1908" priority="44" operator="equal">
      <formula>"Ｎ"</formula>
    </cfRule>
    <cfRule type="cellIs" dxfId="1907" priority="36" operator="equal">
      <formula>"A"</formula>
    </cfRule>
    <cfRule type="cellIs" dxfId="1906" priority="42" operator="equal">
      <formula>"Ｐ"</formula>
    </cfRule>
    <cfRule type="cellIs" dxfId="1905" priority="41" operator="equal">
      <formula>"Ｑ"</formula>
    </cfRule>
    <cfRule type="cellIs" dxfId="1904" priority="40" operator="equal">
      <formula>"Ｒ"</formula>
    </cfRule>
    <cfRule type="cellIs" dxfId="1903" priority="39" operator="equal">
      <formula>"Ｓ"</formula>
    </cfRule>
    <cfRule type="cellIs" dxfId="1902" priority="38" operator="equal">
      <formula>"Ｔ"</formula>
    </cfRule>
    <cfRule type="cellIs" dxfId="1901" priority="37" operator="equal">
      <formula>"C"</formula>
    </cfRule>
    <cfRule type="cellIs" dxfId="1900" priority="35" operator="equal">
      <formula>"B"</formula>
    </cfRule>
    <cfRule type="cellIs" dxfId="1899" priority="33" operator="equal">
      <formula>"Ｄ"</formula>
    </cfRule>
    <cfRule type="cellIs" dxfId="1898" priority="32" operator="equal">
      <formula>"E"</formula>
    </cfRule>
    <cfRule type="cellIs" dxfId="1897" priority="31" operator="equal">
      <formula>"F"</formula>
    </cfRule>
    <cfRule type="cellIs" dxfId="1896" priority="30" operator="equal">
      <formula>"G"</formula>
    </cfRule>
    <cfRule type="cellIs" dxfId="1895" priority="29" operator="equal">
      <formula>"H"</formula>
    </cfRule>
    <cfRule type="cellIs" dxfId="1894" priority="28" operator="equal">
      <formula>"I"</formula>
    </cfRule>
    <cfRule type="cellIs" dxfId="1893" priority="27" operator="equal">
      <formula>"J"</formula>
    </cfRule>
    <cfRule type="cellIs" dxfId="1892" priority="26" operator="equal">
      <formula>"K"</formula>
    </cfRule>
  </conditionalFormatting>
  <pageMargins left="0.25" right="0.25" top="0.75" bottom="0.75" header="0.3" footer="0.3"/>
  <pageSetup paperSize="8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83" operator="containsText" id="{B80E39BD-8B9D-4DDD-97D2-98287289E143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82" operator="containsText" id="{F09CF1C8-7B49-41B8-871E-22626A47469B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80" operator="containsText" id="{4BB55272-6606-406B-A363-9E4B140B8F84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79" operator="containsText" id="{EDFC72B6-C53B-48BA-A106-D55352308A95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78" operator="containsText" id="{129F4D0E-9CA2-44CF-A7B8-209C4F9256E8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69" operator="containsText" id="{4037F31C-3BE5-4B61-BD40-62BC2AC71506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70" operator="containsText" id="{D56E0F04-9206-4DA7-BF36-F39FE944870C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76" operator="containsText" id="{8A8351F3-4A4B-484F-98EA-0DD938EBC03F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77" operator="containsText" id="{D331731B-849E-48A9-9804-D67BA8A66226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71" operator="containsText" id="{E8C036A5-E10D-4BEF-B25F-2C69122BB420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72" operator="containsText" id="{FEB93487-A9CF-41C4-BA80-D1A36392EB4E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73" operator="containsText" id="{4582AB68-0426-432E-825B-B8E9E5CE2859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74" operator="containsText" id="{F13EF481-4D25-4EB6-863E-E8AD6CA7124D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86" operator="containsText" id="{A3BA2BD9-3C7A-4BBD-B0EF-B38119F51065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75" operator="containsText" id="{D3C2F701-C669-494C-B420-D3E58C547550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88" operator="containsText" id="{E517C127-AC0E-40DF-93B9-7C654BCEFDF2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81" operator="containsText" id="{9B5FDF1B-7A3A-4945-A161-006A9152AA8F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beginsWith" priority="687" operator="beginsWith" id="{A27E8644-49B9-4C02-8CE2-123555E3E1F8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85" operator="containsText" id="{E649FCB0-188A-4445-9E82-0270AE05C49D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84" operator="endsWith" id="{BC4E9A0E-8D5D-42F6-A17B-15C7EDFF2E0F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m:sqref>D2:AF2</xm:sqref>
        </x14:conditionalFormatting>
        <x14:conditionalFormatting xmlns:xm="http://schemas.microsoft.com/office/excel/2006/main">
          <x14:cfRule type="endsWith" priority="276" operator="endsWith" id="{18AD56FA-1032-417B-9151-DB44C7C02FC5}">
            <xm:f>RIGHT(D11,LEN("E"))="E"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78" operator="containsText" id="{26E4E625-A590-4B16-BA62-FA17CFAC0432}">
            <xm:f>NOT(ISERROR(SEARCH("C",D11)))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79" operator="beginsWith" id="{3A604C77-2272-44F5-BA68-C195656DDD23}">
            <xm:f>LEFT(D11,LEN("B"))="B"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80" operator="containsText" id="{7CF6D286-D63C-44BC-9000-494F7D21C5C4}">
            <xm:f>NOT(ISERROR(SEARCH("A",D11)))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62" operator="containsText" id="{5D98D04F-450A-4094-A77C-265E48298285}">
            <xm:f>NOT(ISERROR(SEARCH("S",D11)))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70" operator="containsText" id="{E3FC6F6F-7FC0-4655-9E5A-9FDD86AF69A3}">
            <xm:f>NOT(ISERROR(SEARCH("K",D11)))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69" operator="containsText" id="{C290938A-D5BB-4BFB-9D4D-260B17A95DCE}">
            <xm:f>NOT(ISERROR(SEARCH("L",D11)))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68" operator="containsText" id="{F84A183B-4C4E-4956-A6C0-DAE96FC1D88E}">
            <xm:f>NOT(ISERROR(SEARCH("M",D11)))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67" operator="containsText" id="{96155629-D3C3-4AA8-94C2-6BC97F6E97A6}">
            <xm:f>NOT(ISERROR(SEARCH("N",D11)))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66" operator="containsText" id="{79BBADE7-BD01-4B9C-8996-C202529CFE0B}">
            <xm:f>NOT(ISERROR(SEARCH("O",D11)))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65" operator="containsText" id="{40757A64-4C39-4800-8E0B-1E61F0043361}">
            <xm:f>NOT(ISERROR(SEARCH("P",D11)))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77" operator="containsText" id="{288B4613-B597-4055-8091-8D9921B08D32}">
            <xm:f>NOT(ISERROR(SEARCH("D",D11)))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64" operator="containsText" id="{C14D665A-E0B4-4E33-AFDD-330947BDDE98}">
            <xm:f>NOT(ISERROR(SEARCH("Q",D11)))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63" operator="containsText" id="{E1387C79-35B9-4697-8036-353B97ECBEDB}">
            <xm:f>NOT(ISERROR(SEARCH("R",D11)))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61" operator="containsText" id="{BEA2A05E-DDF7-4A63-9F97-FDAAB83CC82E}">
            <xm:f>NOT(ISERROR(SEARCH("T",D11)))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71" operator="containsText" id="{63276074-3D64-4072-9AA4-726852397A98}">
            <xm:f>NOT(ISERROR(SEARCH("J",D11)))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72" operator="containsText" id="{E4C817BF-5CA8-44EC-9CBB-646C88BCA3FB}">
            <xm:f>NOT(ISERROR(SEARCH("I",D11)))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73" operator="containsText" id="{76AF9C70-3DDB-405A-9390-B879EC4FE76D}">
            <xm:f>NOT(ISERROR(SEARCH("H",D11)))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74" operator="containsText" id="{4D3B515F-E485-4077-96AA-A5AA6098BBE3}">
            <xm:f>NOT(ISERROR(SEARCH("G",D11)))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75" operator="containsText" id="{C1976530-F915-4703-9CB3-DC2FD5E34BF5}">
            <xm:f>NOT(ISERROR(SEARCH("F",D11)))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D11:AF11</xm:sqref>
        </x14:conditionalFormatting>
        <x14:conditionalFormatting xmlns:xm="http://schemas.microsoft.com/office/excel/2006/main">
          <x14:cfRule type="dataBar" id="{8A35DDCB-D55D-4289-B38B-5EA3E0FC9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D20:AH20</xm:sqref>
        </x14:conditionalFormatting>
        <x14:conditionalFormatting xmlns:xm="http://schemas.microsoft.com/office/excel/2006/main">
          <x14:cfRule type="dataBar" id="{F2708270-2159-42B1-ADBC-6A3C25C9D9F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D21:AH21</xm:sqref>
        </x14:conditionalFormatting>
        <x14:conditionalFormatting xmlns:xm="http://schemas.microsoft.com/office/excel/2006/main">
          <x14:cfRule type="containsText" priority="571" operator="containsText" id="{9893C79E-F349-4537-8C92-BD42E461F02A}">
            <xm:f>NOT(ISERROR(SEARCH("F",D39)))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66" operator="containsText" id="{69401232-B622-4E34-A389-6E6AECB59505}">
            <xm:f>NOT(ISERROR(SEARCH("K",D39)))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57" operator="containsText" id="{77C61D5B-0D18-4CCC-AF6E-EB9B73CF2657}">
            <xm:f>NOT(ISERROR(SEARCH("T",D39)))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58" operator="containsText" id="{5866056A-33E5-4F52-B60C-234C5388E62A}">
            <xm:f>NOT(ISERROR(SEARCH("S",D39)))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59" operator="containsText" id="{E5D067B8-E71B-4079-80A2-E8F1BFC94CCE}">
            <xm:f>NOT(ISERROR(SEARCH("R",D39)))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60" operator="containsText" id="{9FA0E62F-006E-464E-A664-3617E872832D}">
            <xm:f>NOT(ISERROR(SEARCH("Q",D39)))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61" operator="containsText" id="{AA8A75EC-C25A-4903-9371-3A4532F175FA}">
            <xm:f>NOT(ISERROR(SEARCH("P",D39)))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62" operator="containsText" id="{A9BC3953-FBDC-42D6-AAF4-17C94159AE9F}">
            <xm:f>NOT(ISERROR(SEARCH("O",D39)))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64" operator="containsText" id="{E34EA9DF-582D-44DC-9EF2-83BAD1A118BF}">
            <xm:f>NOT(ISERROR(SEARCH("M",D39)))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65" operator="containsText" id="{697E3AAC-1B10-4589-89B5-ABA18F7FCE65}">
            <xm:f>NOT(ISERROR(SEARCH("L",D39)))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67" operator="containsText" id="{90A09640-0A85-4938-B991-EE32B6811639}">
            <xm:f>NOT(ISERROR(SEARCH("J",D39)))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70" operator="containsText" id="{EF1DFD70-9AE4-4AF7-87DF-4D7F010095AD}">
            <xm:f>NOT(ISERROR(SEARCH("G",D39)))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76" operator="containsText" id="{C98160F2-F19F-4AB1-8FED-B555113BAFC4}">
            <xm:f>NOT(ISERROR(SEARCH("A",D39)))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75" operator="beginsWith" id="{2CBDC1F9-BBCE-4593-B6DF-5B960C288CD9}">
            <xm:f>LEFT(D39,LEN("B"))="B"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74" operator="containsText" id="{6237F02D-E990-4ED2-B5D1-C728A350D600}">
            <xm:f>NOT(ISERROR(SEARCH("C",D39)))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63" operator="containsText" id="{6B3C3FF3-F4AD-4E22-8CD1-051619980D6E}">
            <xm:f>NOT(ISERROR(SEARCH("N",D39)))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73" operator="containsText" id="{DA9FF2C5-D745-4096-88A5-B700EC0E119E}">
            <xm:f>NOT(ISERROR(SEARCH("D",D39)))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69" operator="containsText" id="{E55E96E5-6F6B-4BFA-8164-667976DD68C7}">
            <xm:f>NOT(ISERROR(SEARCH("H",D39)))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endsWith" priority="572" operator="endsWith" id="{5EC51B51-BF6A-4B7A-B721-54AF5C7DA3BC}">
            <xm:f>RIGHT(D39,LEN("E"))="E"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68" operator="containsText" id="{3F7B0581-62A1-47EA-B32B-E458210E51D7}">
            <xm:f>NOT(ISERROR(SEARCH("I",D39)))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D39:AH40</xm:sqref>
        </x14:conditionalFormatting>
        <x14:conditionalFormatting xmlns:xm="http://schemas.microsoft.com/office/excel/2006/main">
          <x14:cfRule type="containsText" priority="556" operator="containsText" id="{1F8C742A-0897-4834-9122-EDAA252602D9}">
            <xm:f>NOT(ISERROR(SEARCH("Close",D40)))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D40:AH40</xm:sqref>
        </x14:conditionalFormatting>
        <x14:conditionalFormatting xmlns:xm="http://schemas.microsoft.com/office/excel/2006/main">
          <x14:cfRule type="containsText" priority="555" operator="containsText" id="{B0BDABF1-BD40-4B4D-8D30-C05D1F2382F3}">
            <xm:f>NOT(ISERROR(SEARCH("A",D41)))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45" operator="containsText" id="{BC9FC7D0-4A6C-4F37-9B5D-F8C13485AE47}">
            <xm:f>NOT(ISERROR(SEARCH("K",D41)))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53" operator="containsText" id="{7FC86FA2-B70B-4C94-B787-52C376CC4335}">
            <xm:f>NOT(ISERROR(SEARCH("C",D41)))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52" operator="containsText" id="{D2AC416D-237E-4F25-B9FD-0C6C77F1DE66}">
            <xm:f>NOT(ISERROR(SEARCH("D",D41)))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51" operator="endsWith" id="{BB7F5C4F-468D-41B6-B201-11C5BC268537}">
            <xm:f>RIGHT(D41,LEN("E"))="E"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50" operator="containsText" id="{5F8277B9-5329-4030-8D4A-C2D25EEBCE16}">
            <xm:f>NOT(ISERROR(SEARCH("F",D41)))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49" operator="containsText" id="{76122E50-7561-493D-B3CA-E09C30FE3576}">
            <xm:f>NOT(ISERROR(SEARCH("G",D41)))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48" operator="containsText" id="{8B3A25C8-161C-4037-BCCE-296E3B8B9246}">
            <xm:f>NOT(ISERROR(SEARCH("H",D41)))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47" operator="containsText" id="{054565CE-0405-4EE8-89DD-BC8CB6E5137C}">
            <xm:f>NOT(ISERROR(SEARCH("I",D41)))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beginsWith" priority="554" operator="beginsWith" id="{03673082-FB83-4A1A-9B54-41706971A875}">
            <xm:f>LEFT(D41,LEN("B"))="B"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44" operator="containsText" id="{D9989995-F9F0-47C6-B288-7955F6BE95B1}">
            <xm:f>NOT(ISERROR(SEARCH("L",D41)))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43" operator="containsText" id="{FF2A65B2-B7F2-465F-AB4B-1ABE327E2AD3}">
            <xm:f>NOT(ISERROR(SEARCH("M",D41)))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42" operator="containsText" id="{B5809725-A2C4-4E85-BB01-BE170C971458}">
            <xm:f>NOT(ISERROR(SEARCH("N",D41)))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41" operator="containsText" id="{72050FB2-89C6-48DF-BFF3-9F8A3170C27B}">
            <xm:f>NOT(ISERROR(SEARCH("O",D41)))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40" operator="containsText" id="{DDEF1D83-A87D-45E6-8148-A20B6AB94029}">
            <xm:f>NOT(ISERROR(SEARCH("P",D41)))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39" operator="containsText" id="{35C4B334-6EA1-48DB-9110-8296341124B4}">
            <xm:f>NOT(ISERROR(SEARCH("Q",D41)))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38" operator="containsText" id="{151EA07A-A13C-4AD1-AF56-B7F7BBF605D0}">
            <xm:f>NOT(ISERROR(SEARCH("R",D41)))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37" operator="containsText" id="{9B60424E-2B1C-4771-8676-9293C228D05A}">
            <xm:f>NOT(ISERROR(SEARCH("S",D41)))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36" operator="containsText" id="{1D49BF96-2177-44C6-A820-26F97D25B01C}">
            <xm:f>NOT(ISERROR(SEARCH("T",D41)))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46" operator="containsText" id="{89255C98-4236-4641-BA88-F63B7693FEAA}">
            <xm:f>NOT(ISERROR(SEARCH("J",D41)))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D41:AH42</xm:sqref>
        </x14:conditionalFormatting>
        <x14:conditionalFormatting xmlns:xm="http://schemas.microsoft.com/office/excel/2006/main">
          <x14:cfRule type="containsText" priority="535" operator="containsText" id="{1E2B1CE1-F30A-4406-B145-5C677F2FE20E}">
            <xm:f>NOT(ISERROR(SEARCH("Close",D42)))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D42:AH42</xm:sqref>
        </x14:conditionalFormatting>
        <x14:conditionalFormatting xmlns:xm="http://schemas.microsoft.com/office/excel/2006/main">
          <x14:cfRule type="containsText" priority="240" operator="containsText" id="{78FE14E8-9E9A-4F3D-8975-85240CDA7621}">
            <xm:f>NOT(ISERROR(SEARCH("T",D43)))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41" operator="containsText" id="{BA0A8734-1964-495D-ADC8-313509C5B32E}">
            <xm:f>NOT(ISERROR(SEARCH("S",D43)))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42" operator="containsText" id="{1C3FD1DE-3F0A-493F-8E02-B7F6AABA9562}">
            <xm:f>NOT(ISERROR(SEARCH("R",D43)))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43" operator="containsText" id="{6613F78D-3D2D-4B93-9B63-212255ABE504}">
            <xm:f>NOT(ISERROR(SEARCH("Q",D43)))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44" operator="containsText" id="{351029C9-5E87-4533-90E0-441F8D05079D}">
            <xm:f>NOT(ISERROR(SEARCH("P",D43)))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45" operator="containsText" id="{489DE5E7-4E0C-4A7A-AA5B-32A5A02604E7}">
            <xm:f>NOT(ISERROR(SEARCH("O",D43)))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46" operator="containsText" id="{C96A0AC8-2DDD-4EE3-80E7-18730DEBE897}">
            <xm:f>NOT(ISERROR(SEARCH("N",D43)))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47" operator="containsText" id="{B2BF8B95-BDB6-4512-9888-BC409499896E}">
            <xm:f>NOT(ISERROR(SEARCH("M",D43)))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48" operator="containsText" id="{C09ACB8D-93C2-45C3-BA3E-1A94D26F311C}">
            <xm:f>NOT(ISERROR(SEARCH("L",D43)))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49" operator="containsText" id="{828DF087-41F3-48B3-967D-F5C7DF846649}">
            <xm:f>NOT(ISERROR(SEARCH("K",D43)))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50" operator="containsText" id="{2E8A0161-806A-48DE-812C-C3791832F14D}">
            <xm:f>NOT(ISERROR(SEARCH("J",D43)))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51" operator="containsText" id="{EE9F887E-BAA9-4089-BC50-30537D53868B}">
            <xm:f>NOT(ISERROR(SEARCH("I",D43)))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52" operator="containsText" id="{F679EB46-8436-4641-91F9-C6B5F1153002}">
            <xm:f>NOT(ISERROR(SEARCH("H",D43)))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53" operator="containsText" id="{08C98F85-024F-4C3E-9F11-ECD80027408A}">
            <xm:f>NOT(ISERROR(SEARCH("G",D43)))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54" operator="containsText" id="{CB51956C-5525-4C71-B908-6917E2F354BC}">
            <xm:f>NOT(ISERROR(SEARCH("F",D43)))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55" operator="endsWith" id="{DE674640-DE70-4F20-8C6D-BD53CF0EF6AC}">
            <xm:f>RIGHT(D43,LEN("E"))="E"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56" operator="containsText" id="{A9447645-6C3B-404D-AEF0-830CC8D1272A}">
            <xm:f>NOT(ISERROR(SEARCH("D",D43)))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57" operator="containsText" id="{38E01DB6-DCEC-4295-BB54-D31C5365EF25}">
            <xm:f>NOT(ISERROR(SEARCH("C",D43)))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58" operator="beginsWith" id="{0F23B89D-E7DB-4187-82AB-895319762F59}">
            <xm:f>LEFT(D43,LEN("B"))="B"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59" operator="containsText" id="{B495E6F7-080B-483D-AF9E-12D5C6B96403}">
            <xm:f>NOT(ISERROR(SEARCH("A",D43)))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D43:AH43</xm:sqref>
        </x14:conditionalFormatting>
        <x14:conditionalFormatting xmlns:xm="http://schemas.microsoft.com/office/excel/2006/main">
          <x14:cfRule type="containsText" priority="421" operator="containsText" id="{0C2095FC-EB0A-4A4C-8EE0-B2421B67CAF9}">
            <xm:f>NOT(ISERROR(SEARCH("J",D44)))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23" operator="containsText" id="{A1C126F5-4B2E-4A08-9294-BCA1DC087297}">
            <xm:f>NOT(ISERROR(SEARCH("H",D44)))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11" operator="containsText" id="{1A1E295D-8787-4CF5-9D54-08998AEFC4EE}">
            <xm:f>NOT(ISERROR(SEARCH("T",D44)))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12" operator="containsText" id="{1B90DBD6-622D-4F4A-B92B-015FAF5C1EDB}">
            <xm:f>NOT(ISERROR(SEARCH("S",D44)))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13" operator="containsText" id="{F23D846A-381D-4884-A224-E74601067D63}">
            <xm:f>NOT(ISERROR(SEARCH("R",D44)))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14" operator="containsText" id="{916AB7E2-9E91-43A8-AEB1-851585AFEB73}">
            <xm:f>NOT(ISERROR(SEARCH("Q",D44)))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15" operator="containsText" id="{27D16D06-8EFD-4B85-88E0-09A1E4A44418}">
            <xm:f>NOT(ISERROR(SEARCH("P",D44)))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60" operator="containsText" id="{DD385274-5DA9-4638-90E8-BD72BBA1A2FC}">
            <xm:f>NOT(ISERROR(SEARCH("Close",D44)))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16" operator="containsText" id="{C947101D-A523-4D6F-8B3C-144DC3362CEA}">
            <xm:f>NOT(ISERROR(SEARCH("O",D44)))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17" operator="containsText" id="{093883E4-18D6-475D-B595-20E1A5B3114F}">
            <xm:f>NOT(ISERROR(SEARCH("N",D44)))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18" operator="containsText" id="{7456A47B-FECD-4967-92E9-0DF45ADFF37D}">
            <xm:f>NOT(ISERROR(SEARCH("M",D44)))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19" operator="containsText" id="{F0FF3FE8-4809-4971-8385-1D3CC927DD97}">
            <xm:f>NOT(ISERROR(SEARCH("L",D44)))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20" operator="containsText" id="{510BE1AB-2C9A-4C68-A138-1E9C798766DD}">
            <xm:f>NOT(ISERROR(SEARCH("K",D44)))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28" operator="containsText" id="{5DE40B54-5B16-47EC-83EB-E48DF307A6FB}">
            <xm:f>NOT(ISERROR(SEARCH("C",D44)))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30" operator="containsText" id="{266D28E4-2121-4F99-81C6-137B49CED1BA}">
            <xm:f>NOT(ISERROR(SEARCH("A",D44)))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29" operator="beginsWith" id="{6E4122F3-D4F9-45AF-9120-8F92111F16DA}">
            <xm:f>LEFT(D44,LEN("B"))="B"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27" operator="containsText" id="{2E613EEA-D692-4563-ACE9-27EE44CEEA0D}">
            <xm:f>NOT(ISERROR(SEARCH("D",D44)))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26" operator="endsWith" id="{B6FF7579-4EE7-40D1-8CC5-D9F171F0ABCF}">
            <xm:f>RIGHT(D44,LEN("E"))="E"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25" operator="containsText" id="{A254267D-650A-4F5A-8049-B3513A6FB58E}">
            <xm:f>NOT(ISERROR(SEARCH("F",D44)))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24" operator="containsText" id="{82CD3CA0-75FB-40EF-99E0-6640338685FF}">
            <xm:f>NOT(ISERROR(SEARCH("G",D44)))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22" operator="containsText" id="{42F4827E-5C59-4B0F-A486-0F140A16A23D}">
            <xm:f>NOT(ISERROR(SEARCH("I",D44)))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D44:AH44</xm:sqref>
        </x14:conditionalFormatting>
        <x14:conditionalFormatting xmlns:xm="http://schemas.microsoft.com/office/excel/2006/main">
          <x14:cfRule type="containsText" priority="220" operator="containsText" id="{5CA9E400-D1BA-4C84-86E9-A091439AD9F4}">
            <xm:f>NOT(ISERROR(SEARCH("T",D45)))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30" operator="containsText" id="{85D8439D-9FEA-48DE-A176-7F96262C901D}">
            <xm:f>NOT(ISERROR(SEARCH("J",D45)))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29" operator="containsText" id="{BEB94B82-8623-43A9-849C-D48001C37463}">
            <xm:f>NOT(ISERROR(SEARCH("K",D45)))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28" operator="containsText" id="{ADBDDC78-5C5F-4ECF-9B7A-91ED5AF1B008}">
            <xm:f>NOT(ISERROR(SEARCH("L",D45)))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27" operator="containsText" id="{6055498C-457E-45DB-A512-444380E16297}">
            <xm:f>NOT(ISERROR(SEARCH("M",D45)))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26" operator="containsText" id="{A46FA75B-918F-4E7F-9733-80E9E1550DDA}">
            <xm:f>NOT(ISERROR(SEARCH("N",D45)))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25" operator="containsText" id="{B12C2862-CE2B-4AAD-96CF-C9A60DBBCFF2}">
            <xm:f>NOT(ISERROR(SEARCH("O",D45)))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39" operator="containsText" id="{26D43205-9703-4102-81FA-1DD2597B1827}">
            <xm:f>NOT(ISERROR(SEARCH("A",D45)))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23" operator="containsText" id="{85DCB3AA-160F-4A17-A908-F5FF8546A02F}">
            <xm:f>NOT(ISERROR(SEARCH("Q",D45)))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36" operator="containsText" id="{327C9508-CC99-45E9-86D2-B9B0CF7D32EA}">
            <xm:f>NOT(ISERROR(SEARCH("D",D45)))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22" operator="containsText" id="{44988016-367F-45D4-A7CC-569E20FBE5B1}">
            <xm:f>NOT(ISERROR(SEARCH("R",D45)))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21" operator="containsText" id="{AE361B3A-B8A7-45BF-B095-137D605EBC27}">
            <xm:f>NOT(ISERROR(SEARCH("S",D45)))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beginsWith" priority="238" operator="beginsWith" id="{2D045F92-D7A9-43D6-BE50-03AB20AC66A5}">
            <xm:f>LEFT(D45,LEN("B"))="B"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37" operator="containsText" id="{F51D277D-F7B8-44B7-80E2-34CAB4C9B6C0}">
            <xm:f>NOT(ISERROR(SEARCH("C",D45)))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235" operator="endsWith" id="{2D851768-03E7-408A-BDDB-3A60229CD048}">
            <xm:f>RIGHT(D45,LEN("E"))="E"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34" operator="containsText" id="{75F0F8EA-99EE-4A58-9561-75F10E99DB36}">
            <xm:f>NOT(ISERROR(SEARCH("F",D45)))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33" operator="containsText" id="{C8864CFE-4E30-427E-AC92-B6E92F754085}">
            <xm:f>NOT(ISERROR(SEARCH("G",D45)))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32" operator="containsText" id="{86EF34C2-01FE-40AB-9173-C910E030DC6C}">
            <xm:f>NOT(ISERROR(SEARCH("H",D45)))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31" operator="containsText" id="{038F0665-C93A-41CE-95C4-19F4BC752EA9}">
            <xm:f>NOT(ISERROR(SEARCH("I",D45)))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24" operator="containsText" id="{0DBAB3F1-B1D8-418A-B5A9-8E75AA43D6EB}">
            <xm:f>NOT(ISERROR(SEARCH("P",D45)))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D45:AH45</xm:sqref>
        </x14:conditionalFormatting>
        <x14:conditionalFormatting xmlns:xm="http://schemas.microsoft.com/office/excel/2006/main">
          <x14:cfRule type="containsText" priority="390" operator="containsText" id="{8917B107-DFE7-4F68-AD8B-661193DA5C6F}">
            <xm:f>NOT(ISERROR(SEARCH("Close",D46)))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91" operator="containsText" id="{5BF11522-8024-416A-89D7-ABBB10286665}">
            <xm:f>NOT(ISERROR(SEARCH("T",D46)))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92" operator="containsText" id="{DC5EAEB6-EB4D-4936-9CC0-85F6D0DC6391}">
            <xm:f>NOT(ISERROR(SEARCH("S",D46)))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93" operator="containsText" id="{9589E080-D42D-49DC-B6A1-958906024B12}">
            <xm:f>NOT(ISERROR(SEARCH("R",D46)))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94" operator="containsText" id="{CEC40B5F-B225-47EB-AA99-E7099DFD952D}">
            <xm:f>NOT(ISERROR(SEARCH("Q",D46)))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96" operator="containsText" id="{20CE304D-712C-4A72-B477-799AAEE9541E}">
            <xm:f>NOT(ISERROR(SEARCH("O",D46)))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97" operator="containsText" id="{53A20AEA-0EF4-45DC-8409-63B54470AD98}">
            <xm:f>NOT(ISERROR(SEARCH("N",D46)))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98" operator="containsText" id="{0D571774-832E-4BB3-BC22-00612FE0B116}">
            <xm:f>NOT(ISERROR(SEARCH("M",D46)))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99" operator="containsText" id="{5C43CFE6-A548-4BFD-9EA2-F660CBEEE5C8}">
            <xm:f>NOT(ISERROR(SEARCH("L",D46)))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00" operator="containsText" id="{CB15FCE6-42FD-45D2-BA5C-C648711EFB7E}">
            <xm:f>NOT(ISERROR(SEARCH("K",D46)))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02" operator="containsText" id="{5032176D-527F-4855-8364-EE579B0F14A2}">
            <xm:f>NOT(ISERROR(SEARCH("I",D46)))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03" operator="containsText" id="{C52C2180-7984-4384-BC1A-9F2E13BA21FD}">
            <xm:f>NOT(ISERROR(SEARCH("H",D46)))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04" operator="containsText" id="{06736239-13C7-4C70-80F0-1437F4C2E776}">
            <xm:f>NOT(ISERROR(SEARCH("G",D46)))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05" operator="containsText" id="{CC6A5A4C-898C-44DB-A40C-221AD36827FF}">
            <xm:f>NOT(ISERROR(SEARCH("F",D46)))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06" operator="endsWith" id="{966A5EDC-CA16-4332-A162-3836576B4EF3}">
            <xm:f>RIGHT(D46,LEN("E"))="E"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07" operator="containsText" id="{D65DD1DE-6DF0-421E-8A23-C0219C011D38}">
            <xm:f>NOT(ISERROR(SEARCH("D",D46)))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08" operator="containsText" id="{4C1334DD-2E41-40F9-87A2-8566CC90C5E0}">
            <xm:f>NOT(ISERROR(SEARCH("C",D46)))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09" operator="beginsWith" id="{027F93EA-B7EB-4638-A73D-64DB86B669B9}">
            <xm:f>LEFT(D46,LEN("B"))="B"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10" operator="containsText" id="{C5A7D23B-FE31-405B-96F4-80EE1BEF6FBF}">
            <xm:f>NOT(ISERROR(SEARCH("A",D46)))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01" operator="containsText" id="{915DB8A8-4B6F-4302-B7A2-4B33A19D807B}">
            <xm:f>NOT(ISERROR(SEARCH("J",D46)))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95" operator="containsText" id="{2A5A146A-CBF1-4375-9618-8EBBA61FE4E1}">
            <xm:f>NOT(ISERROR(SEARCH("P",D46)))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D46:AH46</xm:sqref>
        </x14:conditionalFormatting>
        <x14:conditionalFormatting xmlns:xm="http://schemas.microsoft.com/office/excel/2006/main">
          <x14:cfRule type="containsText" priority="205" operator="containsText" id="{5BF8B596-3C17-4470-A193-389873D52916}">
            <xm:f>NOT(ISERROR(SEARCH("O",D47)))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06" operator="containsText" id="{E788ECAF-2BA7-4CD4-B5BC-64BE85FA01C5}">
            <xm:f>NOT(ISERROR(SEARCH("N",D47)))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07" operator="containsText" id="{CE6D08EB-D8A1-40F9-BDB8-6885A2CAC70F}">
            <xm:f>NOT(ISERROR(SEARCH("M",D47)))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08" operator="containsText" id="{04CEF111-9A55-4D7F-8AB2-FD7CE83E746F}">
            <xm:f>NOT(ISERROR(SEARCH("L",D47)))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09" operator="containsText" id="{D2A7C744-76DC-4507-83C5-95B18FBB72C1}">
            <xm:f>NOT(ISERROR(SEARCH("K",D47)))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10" operator="containsText" id="{7DE31333-BA03-4763-8B19-F9A53BF8C6AC}">
            <xm:f>NOT(ISERROR(SEARCH("J",D47)))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11" operator="containsText" id="{2C96D040-F917-418A-B4F7-7AFBDBA3970F}">
            <xm:f>NOT(ISERROR(SEARCH("I",D47)))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12" operator="containsText" id="{8FD9F2EA-27D8-4FFB-A383-994121E7855C}">
            <xm:f>NOT(ISERROR(SEARCH("H",D47)))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13" operator="containsText" id="{BD41E9D3-AA91-41A2-8C47-0AFF37DC7771}">
            <xm:f>NOT(ISERROR(SEARCH("G",D47)))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14" operator="containsText" id="{A4A98ECE-2A54-490C-90EC-3CC7C30B1FA7}">
            <xm:f>NOT(ISERROR(SEARCH("F",D47)))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15" operator="endsWith" id="{3D9C17C0-F2DA-41D9-A658-4AF0BD6BD8C6}">
            <xm:f>RIGHT(D47,LEN("E"))="E"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16" operator="containsText" id="{3CACA677-A9E1-4855-9C18-B7521C03C64B}">
            <xm:f>NOT(ISERROR(SEARCH("D",D47)))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17" operator="containsText" id="{17908CA6-95B3-4F35-B356-28E16FD1C47E}">
            <xm:f>NOT(ISERROR(SEARCH("C",D47)))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18" operator="beginsWith" id="{8C4F9634-339F-41DE-A453-6B7CD7DB1257}">
            <xm:f>LEFT(D47,LEN("B"))="B"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19" operator="containsText" id="{05E31356-F8EC-4E6F-81E9-3A1A8F1E9AD8}">
            <xm:f>NOT(ISERROR(SEARCH("A",D47)))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00" operator="containsText" id="{DA9D5063-EDBC-4CAA-8005-4BE1B3DE4471}">
            <xm:f>NOT(ISERROR(SEARCH("T",D47)))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01" operator="containsText" id="{A70361B2-847B-48BA-910E-520EC9893DA7}">
            <xm:f>NOT(ISERROR(SEARCH("S",D47)))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02" operator="containsText" id="{C6C74E63-999C-4B66-BABF-A19FE29EDC35}">
            <xm:f>NOT(ISERROR(SEARCH("R",D47)))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03" operator="containsText" id="{FAE07C69-AE83-4785-A73B-CFA34CDA9EBB}">
            <xm:f>NOT(ISERROR(SEARCH("Q",D47)))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04" operator="containsText" id="{F91AFD50-9EF2-453B-BB4F-94B956351088}">
            <xm:f>NOT(ISERROR(SEARCH("P",D47)))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D47:AH47</xm:sqref>
        </x14:conditionalFormatting>
        <x14:conditionalFormatting xmlns:xm="http://schemas.microsoft.com/office/excel/2006/main">
          <x14:cfRule type="containsText" priority="457" operator="containsText" id="{5FA29F2E-47A3-455A-8588-8F19076B0D4C}">
            <xm:f>NOT(ISERROR(SEARCH("P",D48)))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56" operator="containsText" id="{9EDDFA18-7C25-4F16-9DD7-CDF2BF7D75C1}">
            <xm:f>NOT(ISERROR(SEARCH("Q",D48)))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55" operator="containsText" id="{518375EA-A1F5-4074-8263-6E64634D16AE}">
            <xm:f>NOT(ISERROR(SEARCH("R",D48)))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54" operator="containsText" id="{F476EAFA-2A28-4BD3-BCDD-9292076E3DA5}">
            <xm:f>NOT(ISERROR(SEARCH("S",D48)))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53" operator="containsText" id="{148A3C45-2801-4014-87FD-125C50F712BC}">
            <xm:f>NOT(ISERROR(SEARCH("T",D48)))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52" operator="containsText" id="{B99F7E1C-D281-458A-A063-64B66EED271F}">
            <xm:f>NOT(ISERROR(SEARCH("Close",D48)))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72" operator="containsText" id="{E6A42B8E-7D75-46DD-9E7E-AD6C5AF018FC}">
            <xm:f>NOT(ISERROR(SEARCH("A",D48)))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71" operator="beginsWith" id="{790FCA69-BEED-4C6B-A93F-51757CABB30C}">
            <xm:f>LEFT(D48,LEN("B"))="B"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70" operator="containsText" id="{34A1E37B-641D-4646-8108-C3FD02AA7529}">
            <xm:f>NOT(ISERROR(SEARCH("C",D48)))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69" operator="containsText" id="{7335AF61-F052-4292-8C6D-BF3828B16296}">
            <xm:f>NOT(ISERROR(SEARCH("D",D48)))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68" operator="endsWith" id="{FECD22DA-2668-491D-837C-F28FB3821139}">
            <xm:f>RIGHT(D48,LEN("E"))="E"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67" operator="containsText" id="{6A2635D9-45DB-4305-B85A-8F601FA421E0}">
            <xm:f>NOT(ISERROR(SEARCH("F",D48)))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66" operator="containsText" id="{02389AB6-0978-4A68-A9F0-59304683932D}">
            <xm:f>NOT(ISERROR(SEARCH("G",D48)))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65" operator="containsText" id="{857309CA-430A-4A5E-B582-4B53157F328C}">
            <xm:f>NOT(ISERROR(SEARCH("H",D48)))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64" operator="containsText" id="{53F788ED-D65C-4D3B-8E11-429171767C70}">
            <xm:f>NOT(ISERROR(SEARCH("I",D48)))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63" operator="containsText" id="{EDEAE80B-58D1-4E9A-A449-AAFC97EF0F0D}">
            <xm:f>NOT(ISERROR(SEARCH("J",D48)))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62" operator="containsText" id="{DB282970-7972-4ABB-AEA2-047B5725A6E3}">
            <xm:f>NOT(ISERROR(SEARCH("K",D48)))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61" operator="containsText" id="{0AD27171-8D14-4CBE-B897-D8396B1337E2}">
            <xm:f>NOT(ISERROR(SEARCH("L",D48)))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60" operator="containsText" id="{0D2BC38B-8065-4553-82C0-C4656EE41A3F}">
            <xm:f>NOT(ISERROR(SEARCH("M",D48)))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59" operator="containsText" id="{188DB8BF-894B-4D01-9D9C-28F8612DA350}">
            <xm:f>NOT(ISERROR(SEARCH("N",D48)))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58" operator="containsText" id="{F9C870D0-C92F-43BA-9621-5E5B6EE5EEE0}">
            <xm:f>NOT(ISERROR(SEARCH("O",D48)))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D48:AH48</xm:sqref>
        </x14:conditionalFormatting>
        <x14:conditionalFormatting xmlns:xm="http://schemas.microsoft.com/office/excel/2006/main">
          <x14:cfRule type="containsText" priority="159" operator="containsText" id="{51CDF6EF-321D-40E2-AB12-5E7EEA244C5C}">
            <xm:f>NOT(ISERROR(SEARCH("A",D49)))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58" operator="beginsWith" id="{8DD4B3C3-67EA-4E28-8053-96BAA0C3951F}">
            <xm:f>LEFT(D49,LEN("B"))="B"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57" operator="containsText" id="{865F9C6C-EAED-4DBF-8904-0783F1783676}">
            <xm:f>NOT(ISERROR(SEARCH("C",D49)))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56" operator="containsText" id="{070421EF-034A-43CF-8511-C9511EF02F06}">
            <xm:f>NOT(ISERROR(SEARCH("D",D49)))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55" operator="endsWith" id="{00DAD6EC-88D1-45E3-8FD9-20AA772E1BA0}">
            <xm:f>RIGHT(D49,LEN("E"))="E"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49" operator="containsText" id="{16EAAFB1-8CE4-48F7-93E9-98A329DBA731}">
            <xm:f>NOT(ISERROR(SEARCH("K",D49)))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48" operator="containsText" id="{D6F48B72-AB82-44C5-98AF-3DB2C5EDD7BD}">
            <xm:f>NOT(ISERROR(SEARCH("L",D49)))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46" operator="containsText" id="{0090467C-371D-43FF-BD78-E61145DC8298}">
            <xm:f>NOT(ISERROR(SEARCH("N",D49)))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45" operator="containsText" id="{34AE178A-3BB4-4395-B24E-0E7552CE0A05}">
            <xm:f>NOT(ISERROR(SEARCH("O",D49)))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44" operator="containsText" id="{AA171A3E-9A43-42FA-A84A-EA164A024945}">
            <xm:f>NOT(ISERROR(SEARCH("P",D49)))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3" operator="containsText" id="{AA7B54DA-9422-4EE9-8132-770842C978B9}">
            <xm:f>NOT(ISERROR(SEARCH("Q",D49)))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42" operator="containsText" id="{0E3BCDC2-8CAC-4D8F-85E3-839353A628AB}">
            <xm:f>NOT(ISERROR(SEARCH("R",D49)))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41" operator="containsText" id="{6A57BCB3-5D94-4852-82D3-56CF19C96301}">
            <xm:f>NOT(ISERROR(SEARCH("S",D49)))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40" operator="containsText" id="{264E4011-4417-423A-BCF8-CFDC93C496DF}">
            <xm:f>NOT(ISERROR(SEARCH("T",D49)))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54" operator="containsText" id="{DC02074D-3329-4576-9734-2CB6560207B0}">
            <xm:f>NOT(ISERROR(SEARCH("F",D49)))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53" operator="containsText" id="{E42C6279-186F-4DCD-B7D5-99AFDA0D45EC}">
            <xm:f>NOT(ISERROR(SEARCH("G",D49)))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52" operator="containsText" id="{4FB5A1B1-D1B4-4CC8-ABB8-2576CA870BD7}">
            <xm:f>NOT(ISERROR(SEARCH("H",D49)))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51" operator="containsText" id="{388C5B81-744B-444D-9D37-0E35D5D92674}">
            <xm:f>NOT(ISERROR(SEARCH("I",D49)))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50" operator="containsText" id="{B65F7EE5-3DEA-4B91-A82C-522D7A3A0DCE}">
            <xm:f>NOT(ISERROR(SEARCH("J",D49)))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47" operator="containsText" id="{AEDDBA08-5E7B-4D27-8FE7-621BB292F784}">
            <xm:f>NOT(ISERROR(SEARCH("M",D49)))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D49:AH49</xm:sqref>
        </x14:conditionalFormatting>
        <x14:conditionalFormatting xmlns:xm="http://schemas.microsoft.com/office/excel/2006/main">
          <x14:cfRule type="containsText" priority="442" operator="containsText" id="{14EFA95B-6FAE-4A5C-A015-93CA0666E623}">
            <xm:f>NOT(ISERROR(SEARCH("J",D50)))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43" operator="containsText" id="{13767337-5234-4C42-B8DF-D9F17C6C00CB}">
            <xm:f>NOT(ISERROR(SEARCH("I",D50)))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44" operator="containsText" id="{86697357-A7A5-4AD2-A105-555EECBC898D}">
            <xm:f>NOT(ISERROR(SEARCH("H",D50)))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45" operator="containsText" id="{A58DE418-52ED-467B-9DD9-07028A917A79}">
            <xm:f>NOT(ISERROR(SEARCH("G",D50)))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46" operator="containsText" id="{27EF9409-E797-4F97-B2E0-5A8603DE786E}">
            <xm:f>NOT(ISERROR(SEARCH("F",D50)))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47" operator="endsWith" id="{18002CFE-98A2-4C11-977F-6938B941226A}">
            <xm:f>RIGHT(D50,LEN("E"))="E"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48" operator="containsText" id="{3C724A14-608A-4C97-9A9C-E82A622EF399}">
            <xm:f>NOT(ISERROR(SEARCH("D",D50)))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51" operator="containsText" id="{0DF7BBE1-6AF8-4273-A63B-3378BCD37305}">
            <xm:f>NOT(ISERROR(SEARCH("A",D50)))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50" operator="beginsWith" id="{14A6A509-89CE-4BF5-9DB8-CBA2605C2CFA}">
            <xm:f>LEFT(D50,LEN("B"))="B"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49" operator="containsText" id="{179D6727-E85C-4C7A-A65B-4A26520272AA}">
            <xm:f>NOT(ISERROR(SEARCH("C",D50)))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31" operator="containsText" id="{4961578B-B85F-4E52-A199-83002DD25849}">
            <xm:f>NOT(ISERROR(SEARCH("Close",D50)))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32" operator="containsText" id="{B1696C7F-8487-47CC-82CD-4722E9A891B3}">
            <xm:f>NOT(ISERROR(SEARCH("T",D50)))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33" operator="containsText" id="{249E49EC-5ADE-4533-9D58-6EC3C3F41208}">
            <xm:f>NOT(ISERROR(SEARCH("S",D50)))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34" operator="containsText" id="{95C84C6D-EF4B-433C-9F33-6201849A3E89}">
            <xm:f>NOT(ISERROR(SEARCH("R",D50)))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35" operator="containsText" id="{C310A23D-FF86-468C-B20A-53F0B9AD3E46}">
            <xm:f>NOT(ISERROR(SEARCH("Q",D50)))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36" operator="containsText" id="{A5674B05-98E5-4113-8B0C-19E3D5749F36}">
            <xm:f>NOT(ISERROR(SEARCH("P",D50)))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37" operator="containsText" id="{739A2912-3805-478B-B10C-CE56DF0E4252}">
            <xm:f>NOT(ISERROR(SEARCH("O",D50)))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38" operator="containsText" id="{1CCBEA63-1C2A-4C40-8D38-4B16FB096583}">
            <xm:f>NOT(ISERROR(SEARCH("N",D50)))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39" operator="containsText" id="{8F57C315-2F57-4039-955B-5580F5D040BF}">
            <xm:f>NOT(ISERROR(SEARCH("M",D50)))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40" operator="containsText" id="{707F0BF4-A737-4746-8A21-A23EC720F0F9}">
            <xm:f>NOT(ISERROR(SEARCH("L",D50)))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41" operator="containsText" id="{8C54519A-E892-4ADF-BB99-7E9017B9BD58}">
            <xm:f>NOT(ISERROR(SEARCH("K",D50)))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m:sqref>D50:AH50</xm:sqref>
        </x14:conditionalFormatting>
        <x14:conditionalFormatting xmlns:xm="http://schemas.microsoft.com/office/excel/2006/main">
          <x14:cfRule type="containsText" priority="199" operator="containsText" id="{E39E70EC-9C18-4910-86F6-3B62105A4521}">
            <xm:f>NOT(ISERROR(SEARCH("A",D51)))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94" operator="containsText" id="{AB63E753-6E6F-4F0E-8C6F-C176785E749F}">
            <xm:f>NOT(ISERROR(SEARCH("F",D51)))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89" operator="containsText" id="{1B5778DC-21EA-4FF9-BDEC-429635743B44}">
            <xm:f>NOT(ISERROR(SEARCH("K",D51)))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88" operator="containsText" id="{53691E40-687B-4468-86AC-554A91B9692F}">
            <xm:f>NOT(ISERROR(SEARCH("L",D51)))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83" operator="containsText" id="{713A2FD3-207E-4227-8A9A-8F98FCBA2A15}">
            <xm:f>NOT(ISERROR(SEARCH("Q",D51)))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87" operator="containsText" id="{0877A0FB-C244-423B-8B70-23CCAD37E416}">
            <xm:f>NOT(ISERROR(SEARCH("M",D51)))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86" operator="containsText" id="{836C1828-12C1-498B-BAE7-41AAC1A5CE92}">
            <xm:f>NOT(ISERROR(SEARCH("N",D51)))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90" operator="containsText" id="{E642B122-D628-4D10-8C11-A0739AD6121D}">
            <xm:f>NOT(ISERROR(SEARCH("J",D51)))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85" operator="containsText" id="{7F9B7A6C-8D0A-4BC5-9315-8E970D3A0824}">
            <xm:f>NOT(ISERROR(SEARCH("O",D51)))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80" operator="containsText" id="{74400860-5521-45DA-B67A-488988116555}">
            <xm:f>NOT(ISERROR(SEARCH("T",D51)))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81" operator="containsText" id="{AF1DE0FD-3B24-4F1B-95A5-875244EF9321}">
            <xm:f>NOT(ISERROR(SEARCH("S",D51)))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82" operator="containsText" id="{261A587C-AF62-42CF-8AC6-44466A31A22E}">
            <xm:f>NOT(ISERROR(SEARCH("R",D51)))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84" operator="containsText" id="{1455AF2E-EA6D-40EE-99AB-C8A07866BB2F}">
            <xm:f>NOT(ISERROR(SEARCH("P",D51)))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beginsWith" priority="198" operator="beginsWith" id="{21A23E1E-51C7-4AA0-AF0D-38EA2E7E0BA5}">
            <xm:f>LEFT(D51,LEN("B"))="B"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97" operator="containsText" id="{0D18AE97-D6A4-4070-9E27-6E3019DA4CAD}">
            <xm:f>NOT(ISERROR(SEARCH("C",D51)))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96" operator="containsText" id="{9758B10B-805E-483B-AED3-76ED16AE5105}">
            <xm:f>NOT(ISERROR(SEARCH("D",D51)))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95" operator="endsWith" id="{7CF39883-DEBE-4B5D-8579-1BD90AE9EDE8}">
            <xm:f>RIGHT(D51,LEN("E"))="E"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93" operator="containsText" id="{EA4A0BCB-8271-4F01-8924-906B7F5D1B3B}">
            <xm:f>NOT(ISERROR(SEARCH("G",D51)))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92" operator="containsText" id="{75E66E3A-0AB5-48D6-8D52-CC1E06B3DCD0}">
            <xm:f>NOT(ISERROR(SEARCH("H",D51)))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91" operator="containsText" id="{DACC2BDE-5EDF-4999-AF6F-075F550A963F}">
            <xm:f>NOT(ISERROR(SEARCH("I",D51)))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D51:AH51</xm:sqref>
        </x14:conditionalFormatting>
        <x14:conditionalFormatting xmlns:xm="http://schemas.microsoft.com/office/excel/2006/main">
          <x14:cfRule type="containsText" priority="518" operator="containsText" id="{2C61CC7C-F4C6-413C-832A-C483B86008C2}">
            <xm:f>NOT(ISERROR(SEARCH("Q",D52)))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17" operator="containsText" id="{92FE7D02-FA47-4D8C-A861-78620E7ADB55}">
            <xm:f>NOT(ISERROR(SEARCH("R",D52)))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16" operator="containsText" id="{B112765F-17C1-4549-873A-CEF0A3CB968F}">
            <xm:f>NOT(ISERROR(SEARCH("S",D52)))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15" operator="containsText" id="{79462D4D-8CB4-4C7D-9154-36E8F0107671}">
            <xm:f>NOT(ISERROR(SEARCH("T",D52)))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14" operator="containsText" id="{984563F2-FF02-4478-AE02-C3877F037B44}">
            <xm:f>NOT(ISERROR(SEARCH("Close",D52)))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524" operator="containsText" id="{6E86A95B-FDA7-4F8D-8B0E-59AB8FE99C16}">
            <xm:f>NOT(ISERROR(SEARCH("K",D52)))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23" operator="containsText" id="{9B233F41-4EE1-4629-AF79-63B6A10C3D3F}">
            <xm:f>NOT(ISERROR(SEARCH("L",D52)))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22" operator="containsText" id="{C17625DC-1D52-482C-BD27-0F340747AAC0}">
            <xm:f>NOT(ISERROR(SEARCH("M",D52)))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21" operator="containsText" id="{D2117990-1BCA-431A-A167-EF6B8A96E614}">
            <xm:f>NOT(ISERROR(SEARCH("N",D52)))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20" operator="containsText" id="{381739E0-FE88-4A5C-812B-4F3FC13B5703}">
            <xm:f>NOT(ISERROR(SEARCH("O",D52)))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27" operator="containsText" id="{A6DE4160-5B31-4F69-87A4-0DADBCAA4B4A}">
            <xm:f>NOT(ISERROR(SEARCH("H",D52)))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19" operator="containsText" id="{40AB3552-3534-4C37-9F5D-C896496FB022}">
            <xm:f>NOT(ISERROR(SEARCH("P",D52)))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34" operator="containsText" id="{BFD329F4-FA90-4E60-BF8F-A6DC7489FEBB}">
            <xm:f>NOT(ISERROR(SEARCH("A",D52)))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33" operator="beginsWith" id="{309C0397-7241-475B-99AA-0C1EC0F2739F}">
            <xm:f>LEFT(D52,LEN("B"))="B"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32" operator="containsText" id="{AA14D24B-3D1D-44EA-8F43-221176190444}">
            <xm:f>NOT(ISERROR(SEARCH("C",D52)))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31" operator="containsText" id="{2F4738A4-E5C6-4689-A5E0-78853B8BF854}">
            <xm:f>NOT(ISERROR(SEARCH("D",D52)))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30" operator="endsWith" id="{79BBD5CA-B2E4-4A08-9C6A-304D38BEA4D1}">
            <xm:f>RIGHT(D52,LEN("E"))="E"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29" operator="containsText" id="{F7DF8638-C299-4D9A-86B1-296D1A1C1A99}">
            <xm:f>NOT(ISERROR(SEARCH("F",D52)))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28" operator="containsText" id="{BE1CFD2C-F9E8-4EF7-A18F-E2D88FECD57F}">
            <xm:f>NOT(ISERROR(SEARCH("G",D52)))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26" operator="containsText" id="{0EDF66F3-4650-4F6A-ADF3-656577F3688C}">
            <xm:f>NOT(ISERROR(SEARCH("I",D52)))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25" operator="containsText" id="{24D2C330-E33E-4984-8D2F-DF11758A9091}">
            <xm:f>NOT(ISERROR(SEARCH("J",D52)))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D52:AH52</xm:sqref>
        </x14:conditionalFormatting>
        <x14:conditionalFormatting xmlns:xm="http://schemas.microsoft.com/office/excel/2006/main">
          <x14:cfRule type="containsText" priority="120" operator="containsText" id="{A1CCB79E-4799-48FC-8987-4AB8237E41BE}">
            <xm:f>NOT(ISERROR(SEARCH("T",D53)))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22" operator="containsText" id="{872E72E6-D908-444F-B322-A41D4DBEDCA5}">
            <xm:f>NOT(ISERROR(SEARCH("R",D53)))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23" operator="containsText" id="{50B74C67-2D80-44BA-8399-14A127ED7CF2}">
            <xm:f>NOT(ISERROR(SEARCH("Q",D53)))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4" operator="containsText" id="{309DC8BC-366F-4765-A431-2B6918DDC3BC}">
            <xm:f>NOT(ISERROR(SEARCH("P",D53)))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5" operator="containsText" id="{DC8F0CCD-FFEE-45E6-8447-CD1BFAA7D17E}">
            <xm:f>NOT(ISERROR(SEARCH("O",D53)))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39" operator="containsText" id="{04082B28-CFC5-493B-B52A-D8C142FCE6B0}">
            <xm:f>NOT(ISERROR(SEARCH("A",D53)))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38" operator="beginsWith" id="{DA4213BC-ED7F-42D8-92AF-53E7A9FB73EF}">
            <xm:f>LEFT(D53,LEN("B"))="B"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37" operator="containsText" id="{2465BC7B-8C7E-4388-9176-CDD6E26F739F}">
            <xm:f>NOT(ISERROR(SEARCH("C",D53)))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135" operator="endsWith" id="{49AADB2B-8DCC-4A5B-80E7-F9546279047D}">
            <xm:f>RIGHT(D53,LEN("E"))="E"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34" operator="containsText" id="{2825CE75-F470-4E91-B978-79E3192DF4BF}">
            <xm:f>NOT(ISERROR(SEARCH("F",D53)))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36" operator="containsText" id="{0AD56752-8EC0-422C-98CB-5150542A1A1C}">
            <xm:f>NOT(ISERROR(SEARCH("D",D53)))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33" operator="containsText" id="{21D0009B-2A03-43CC-AA9B-DFA38DC30924}">
            <xm:f>NOT(ISERROR(SEARCH("G",D53)))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21" operator="containsText" id="{B967D60B-5FF6-4E7A-87EB-091EFDCF03C2}">
            <xm:f>NOT(ISERROR(SEARCH("S",D53)))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32" operator="containsText" id="{177E410C-3760-47A4-A2A6-C748BDEFC45E}">
            <xm:f>NOT(ISERROR(SEARCH("H",D53)))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31" operator="containsText" id="{14B5073E-DE75-47DA-B066-BB651A1DFFF7}">
            <xm:f>NOT(ISERROR(SEARCH("I",D53)))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30" operator="containsText" id="{D94E516D-0F63-4541-A21A-B8B2335269ED}">
            <xm:f>NOT(ISERROR(SEARCH("J",D53)))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29" operator="containsText" id="{63FA11F5-048D-446C-83A9-FA84498B733A}">
            <xm:f>NOT(ISERROR(SEARCH("K",D53)))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28" operator="containsText" id="{779572F4-E842-4165-9BA3-170AD4B48361}">
            <xm:f>NOT(ISERROR(SEARCH("L",D53)))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27" operator="containsText" id="{54EE4E70-1F1A-47D9-B106-3D7504CB832D}">
            <xm:f>NOT(ISERROR(SEARCH("M",D53)))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26" operator="containsText" id="{AB3B084A-BB9E-4A00-A9D5-CD4F09DEDBC7}">
            <xm:f>NOT(ISERROR(SEARCH("N",D53)))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D53:AH53</xm:sqref>
        </x14:conditionalFormatting>
        <x14:conditionalFormatting xmlns:xm="http://schemas.microsoft.com/office/excel/2006/main">
          <x14:cfRule type="containsText" priority="510" operator="containsText" id="{522296FF-23B3-4B4C-99D0-EF86F796942F}">
            <xm:f>NOT(ISERROR(SEARCH("D",D54)))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11" operator="containsText" id="{C7793F47-B02E-43FF-BB61-C330DFEA3BB9}">
            <xm:f>NOT(ISERROR(SEARCH("C",D54)))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512" operator="beginsWith" id="{3E52F72A-0F25-4C0D-A3F1-1420F613CDE1}">
            <xm:f>LEFT(D54,LEN("B"))="B"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13" operator="containsText" id="{1CFCE7F8-B2F6-4973-8F60-5CC022D64A44}">
            <xm:f>NOT(ISERROR(SEARCH("A",D54)))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95" operator="containsText" id="{75E172A1-2019-482D-83BC-3A0B974254C2}">
            <xm:f>NOT(ISERROR(SEARCH("S",D54)))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93" operator="containsText" id="{36B22039-F3E8-43DC-B382-50E32847E8CA}">
            <xm:f>NOT(ISERROR(SEARCH("Close",D54)))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94" operator="containsText" id="{FAE9699E-0E15-4A59-AC05-831A65D192BE}">
            <xm:f>NOT(ISERROR(SEARCH("T",D54)))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96" operator="containsText" id="{D372F28B-0CC7-476C-8AA8-07AC3A589B32}">
            <xm:f>NOT(ISERROR(SEARCH("R",D54)))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97" operator="containsText" id="{3721D210-BF6C-4881-917E-0596D5578CF4}">
            <xm:f>NOT(ISERROR(SEARCH("Q",D54)))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98" operator="containsText" id="{FA8BBE09-CCA6-4A70-827E-0F6BD5C2D6D0}">
            <xm:f>NOT(ISERROR(SEARCH("P",D54)))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99" operator="containsText" id="{BAB9A46A-C97B-406C-A5BA-FE39369EBF26}">
            <xm:f>NOT(ISERROR(SEARCH("O",D54)))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00" operator="containsText" id="{DAFA47F7-10D5-4795-8B4A-E710AA3958FA}">
            <xm:f>NOT(ISERROR(SEARCH("N",D54)))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01" operator="containsText" id="{82F47501-7D1B-40A0-A798-4B49E35318FB}">
            <xm:f>NOT(ISERROR(SEARCH("M",D54)))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02" operator="containsText" id="{328F1310-A24D-4BBC-9667-8E839157CBEA}">
            <xm:f>NOT(ISERROR(SEARCH("L",D54)))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03" operator="containsText" id="{F8737C1A-FCE0-4D52-947B-C6011393EF15}">
            <xm:f>NOT(ISERROR(SEARCH("K",D54)))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04" operator="containsText" id="{1FF42460-A004-448E-AFE0-DCA74580D4BB}">
            <xm:f>NOT(ISERROR(SEARCH("J",D54)))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05" operator="containsText" id="{E53F5421-F713-4360-AE50-F51F150A6E20}">
            <xm:f>NOT(ISERROR(SEARCH("I",D54)))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06" operator="containsText" id="{4F5A10B6-7F47-4C13-9BE3-B20F3699E804}">
            <xm:f>NOT(ISERROR(SEARCH("H",D54)))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07" operator="containsText" id="{FDBA2BCB-03F4-4BAD-BCB0-DD14D91DB227}">
            <xm:f>NOT(ISERROR(SEARCH("G",D54)))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08" operator="containsText" id="{F250259E-65C4-4439-B69A-EB7F49773F88}">
            <xm:f>NOT(ISERROR(SEARCH("F",D54)))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09" operator="endsWith" id="{E65BE21A-44E0-451C-855C-7FAA3168A1C5}">
            <xm:f>RIGHT(D54,LEN("E"))="E"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m:sqref>D54:AH54</xm:sqref>
        </x14:conditionalFormatting>
        <x14:conditionalFormatting xmlns:xm="http://schemas.microsoft.com/office/excel/2006/main">
          <x14:cfRule type="containsText" priority="164" operator="containsText" id="{F577EB4C-1780-4F71-8DDE-ED2DEEEA923E}">
            <xm:f>NOT(ISERROR(SEARCH("P",D55)))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71" operator="containsText" id="{AB779F4F-4C71-4CC1-A5E4-FD64B0AF5210}">
            <xm:f>NOT(ISERROR(SEARCH("I",D55)))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70" operator="containsText" id="{493BA16E-A2F4-4C9A-9C0D-59B91418FE0D}">
            <xm:f>NOT(ISERROR(SEARCH("J",D55)))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69" operator="containsText" id="{E55C664D-8568-44B8-8679-17AF1DC5C3EC}">
            <xm:f>NOT(ISERROR(SEARCH("K",D55)))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68" operator="containsText" id="{C962CAF9-4043-43DD-8753-9D6E7E1B133F}">
            <xm:f>NOT(ISERROR(SEARCH("L",D55)))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65" operator="containsText" id="{D1C08931-4E8C-4D22-9059-C7E6E4754419}">
            <xm:f>NOT(ISERROR(SEARCH("O",D55)))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60" operator="containsText" id="{E8B57178-3872-4636-9B18-0FB9E304E84D}">
            <xm:f>NOT(ISERROR(SEARCH("T",D55)))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72" operator="containsText" id="{7A3B23B5-724C-4ADF-B7D2-B08BDECD1719}">
            <xm:f>NOT(ISERROR(SEARCH("H",D55)))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67" operator="containsText" id="{05432B90-4073-405F-A55B-6BF6AD847C62}">
            <xm:f>NOT(ISERROR(SEARCH("M",D55)))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66" operator="containsText" id="{F8E74494-C0C1-4DC6-814D-F6BA369E33B4}">
            <xm:f>NOT(ISERROR(SEARCH("N",D55)))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61" operator="containsText" id="{2582EC67-4E84-4EF2-A4B6-86B079E66246}">
            <xm:f>NOT(ISERROR(SEARCH("S",D55)))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76" operator="containsText" id="{BD8BE0F9-CA8C-4599-995A-8CC1F96450CF}">
            <xm:f>NOT(ISERROR(SEARCH("D",D55)))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75" operator="endsWith" id="{AEE96231-DDFE-4BEB-B05A-8417357029C3}">
            <xm:f>RIGHT(D55,LEN("E"))="E"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73" operator="containsText" id="{D279A199-5E32-4E3C-B27F-F8515431983D}">
            <xm:f>NOT(ISERROR(SEARCH("G",D55)))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74" operator="containsText" id="{46E70D5D-FA3B-4D99-9B7B-30F0B8F6DEBB}">
            <xm:f>NOT(ISERROR(SEARCH("F",D55)))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79" operator="containsText" id="{D2D1465A-F568-43CC-9DD8-6E43AFDD29AC}">
            <xm:f>NOT(ISERROR(SEARCH("A",D55)))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63" operator="containsText" id="{1EFC8EC5-408A-4697-9459-74F26BD1BB7B}">
            <xm:f>NOT(ISERROR(SEARCH("Q",D55)))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62" operator="containsText" id="{0ABA3C64-0CD3-49DC-B5B1-AF7EBB8AA60E}">
            <xm:f>NOT(ISERROR(SEARCH("R",D55)))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77" operator="containsText" id="{895AB7C4-A382-4AC2-9401-BE3DE86E381E}">
            <xm:f>NOT(ISERROR(SEARCH("C",D55)))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78" operator="beginsWith" id="{EB32EDE2-8273-4451-9391-36FA8CEEBA82}">
            <xm:f>LEFT(D55,LEN("B"))="B"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D55:AH55</xm:sqref>
        </x14:conditionalFormatting>
        <x14:conditionalFormatting xmlns:xm="http://schemas.microsoft.com/office/excel/2006/main">
          <x14:cfRule type="containsText" priority="311" operator="containsText" id="{49C1E825-903E-4513-B56E-955D013F11F2}">
            <xm:f>NOT(ISERROR(SEARCH("L",D56)))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12" operator="containsText" id="{347D7D61-3D5F-41C3-8FB5-46D87912FFD9}">
            <xm:f>NOT(ISERROR(SEARCH("K",D56)))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13" operator="containsText" id="{B4DF278E-B029-4E79-ABFB-51B0AC655B1F}">
            <xm:f>NOT(ISERROR(SEARCH("J",D56)))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15" operator="containsText" id="{B6553667-06F5-4931-97B7-72C0CD19E04E}">
            <xm:f>NOT(ISERROR(SEARCH("H",D56)))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16" operator="containsText" id="{6A440EEA-04FF-468C-9536-7AD2928F76AA}">
            <xm:f>NOT(ISERROR(SEARCH("G",D56)))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17" operator="containsText" id="{E7C98D1E-1659-4F09-9905-5A7FD98BA944}">
            <xm:f>NOT(ISERROR(SEARCH("F",D56)))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318" operator="endsWith" id="{222EF9DC-6F4D-4EC4-A489-A911219A70CE}">
            <xm:f>RIGHT(D56,LEN("E"))="E"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19" operator="containsText" id="{DE1765CE-4116-4523-871B-4C82BE9FB886}">
            <xm:f>NOT(ISERROR(SEARCH("D",D56)))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20" operator="containsText" id="{2BEEA8C3-30CA-42D3-8992-F39211145D3A}">
            <xm:f>NOT(ISERROR(SEARCH("C",D56)))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321" operator="beginsWith" id="{DE4E95DE-0CBC-4EE5-B1F1-247FD01B37B9}">
            <xm:f>LEFT(D56,LEN("B"))="B"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22" operator="containsText" id="{3458D3D8-A4BA-4412-B41D-63AB00242FCC}">
            <xm:f>NOT(ISERROR(SEARCH("A",D56)))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7" operator="containsText" id="{A6CF73DF-1478-46C8-8F28-F23DD980D7F5}">
            <xm:f>NOT(ISERROR(SEARCH("P",D56)))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08" operator="containsText" id="{82117809-19BC-48BA-8A0A-9C787FEE2C36}">
            <xm:f>NOT(ISERROR(SEARCH("O",D56)))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06" operator="containsText" id="{E94F134D-0B73-4E63-91F0-8D2700CA9A68}">
            <xm:f>NOT(ISERROR(SEARCH("Q",D56)))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14" operator="containsText" id="{3DC7DFE2-BA74-43CD-BE83-E8D8B0B798E0}">
            <xm:f>NOT(ISERROR(SEARCH("I",D56)))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09" operator="containsText" id="{C10B0CD1-4EDB-46A0-9722-F22D86D2FA62}">
            <xm:f>NOT(ISERROR(SEARCH("N",D56)))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02" operator="containsText" id="{2114D186-E8C1-4505-AB6D-6924F3ECF1ED}">
            <xm:f>NOT(ISERROR(SEARCH("Close",D56)))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03" operator="containsText" id="{D0CF1CE0-9442-43E2-B615-D382ACE09A5E}">
            <xm:f>NOT(ISERROR(SEARCH("T",D56)))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10" operator="containsText" id="{A6B079D2-F449-4317-B3DF-C897F010859A}">
            <xm:f>NOT(ISERROR(SEARCH("M",D56)))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04" operator="containsText" id="{F2BCC5A4-5627-4E3B-9322-140E1E34E652}">
            <xm:f>NOT(ISERROR(SEARCH("S",D56)))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05" operator="containsText" id="{8D171487-111F-4CD2-BD77-313E630460C7}">
            <xm:f>NOT(ISERROR(SEARCH("R",D56)))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D56:AH56</xm:sqref>
        </x14:conditionalFormatting>
        <x14:conditionalFormatting xmlns:xm="http://schemas.microsoft.com/office/excel/2006/main">
          <x14:cfRule type="containsText" priority="114" operator="containsText" id="{D6270657-5C79-4E98-9BD5-0B28F7438146}">
            <xm:f>NOT(ISERROR(SEARCH("F",D57)))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15" operator="endsWith" id="{FBA6DA6E-624C-450C-8642-5F93C9133C97}">
            <xm:f>RIGHT(D57,LEN("E"))="E"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16" operator="containsText" id="{59A44206-0EBD-46AC-A0A1-D02F4AB5F6F8}">
            <xm:f>NOT(ISERROR(SEARCH("D",D57)))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17" operator="containsText" id="{3A5DC5AA-E8DF-410D-BDCF-45473A6F5931}">
            <xm:f>NOT(ISERROR(SEARCH("C",D57)))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18" operator="beginsWith" id="{124E810A-E2BD-4E74-B177-9297C9E2F2B3}">
            <xm:f>LEFT(D57,LEN("B"))="B"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19" operator="containsText" id="{69E2EBAA-B337-40DA-B076-C26DD3EFF166}">
            <xm:f>NOT(ISERROR(SEARCH("A",D57)))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886E8ABD-C577-4D1F-B701-116F9F7F0141}">
            <xm:f>NOT(ISERROR(SEARCH("S",D57)))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00" operator="containsText" id="{F2D595F2-1904-4B7E-8BF1-EB2CAC8A361D}">
            <xm:f>NOT(ISERROR(SEARCH("T",D57)))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8" operator="containsText" id="{3CE28887-39BD-4F51-90A6-A0C630BF0D90}">
            <xm:f>NOT(ISERROR(SEARCH("L",D57)))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7" operator="containsText" id="{F60C9291-2EA0-4BD4-83DC-2F4EEBF0D9AA}">
            <xm:f>NOT(ISERROR(SEARCH("M",D57)))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6" operator="containsText" id="{8A4B411F-D683-4CB3-A25E-5A6AA95350D4}">
            <xm:f>NOT(ISERROR(SEARCH("N",D57)))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9" operator="containsText" id="{1C7C9D2E-BBB5-44A8-8C04-B481DCCAB536}">
            <xm:f>NOT(ISERROR(SEARCH("K",D57)))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3" operator="containsText" id="{6FC95E4C-78E1-4459-A761-B3F95448D960}">
            <xm:f>NOT(ISERROR(SEARCH("Q",D57)))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2" operator="containsText" id="{4F3DF496-802C-4365-9606-CD5B75B21375}">
            <xm:f>NOT(ISERROR(SEARCH("R",D57)))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4" operator="containsText" id="{42844617-49DA-4199-ADD6-B20446689CB5}">
            <xm:f>NOT(ISERROR(SEARCH("P",D57)))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10" operator="containsText" id="{36D38CFF-2146-41AC-8DC4-8394F047EDEB}">
            <xm:f>NOT(ISERROR(SEARCH("J",D57)))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11" operator="containsText" id="{55F2E5DA-6248-408F-9E16-B2B36498F089}">
            <xm:f>NOT(ISERROR(SEARCH("I",D57)))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2" operator="containsText" id="{F4949593-2799-4CAC-8A4B-6E0568FB38C1}">
            <xm:f>NOT(ISERROR(SEARCH("H",D57)))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13" operator="containsText" id="{21F73D77-9BCE-46DF-9B75-F590FEE2F617}">
            <xm:f>NOT(ISERROR(SEARCH("G",D57)))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05" operator="containsText" id="{0516E2DD-9620-4B20-86D4-56017C1829BB}">
            <xm:f>NOT(ISERROR(SEARCH("O",D57)))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D57:AH57</xm:sqref>
        </x14:conditionalFormatting>
        <x14:conditionalFormatting xmlns:xm="http://schemas.microsoft.com/office/excel/2006/main">
          <x14:cfRule type="containsText" priority="281" operator="containsText" id="{6DBD0FAB-7AB5-4712-BD47-D3F16A6A45EB}">
            <xm:f>NOT(ISERROR(SEARCH("Close",D58)))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D58:AH58</xm:sqref>
        </x14:conditionalFormatting>
        <x14:conditionalFormatting xmlns:xm="http://schemas.microsoft.com/office/excel/2006/main">
          <x14:cfRule type="containsText" priority="657" operator="containsText" id="{FB251E42-F5C0-4B22-A22D-48FA27C80A2F}">
            <xm:f>NOT(ISERROR(SEARCH("L",D58)))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58" operator="containsText" id="{FB962DD3-0F05-4EA6-AE40-08DA969A0286}">
            <xm:f>NOT(ISERROR(SEARCH("K",D58)))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60" operator="containsText" id="{C25214BC-9EA3-428B-B5AF-40BAE96B7C32}">
            <xm:f>NOT(ISERROR(SEARCH("I",D58)))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61" operator="containsText" id="{DA1DFA07-F4C9-4C22-AA6F-CBDA5D3D2463}">
            <xm:f>NOT(ISERROR(SEARCH("H",D58)))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62" operator="containsText" id="{B5AD82D3-A456-4DE1-B9D0-83E901DF58C6}">
            <xm:f>NOT(ISERROR(SEARCH("G",D58)))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63" operator="containsText" id="{649C649D-FA91-4813-B629-54F9DBC1CA01}">
            <xm:f>NOT(ISERROR(SEARCH("F",D58)))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664" operator="endsWith" id="{1B864B74-892B-4A94-9BD1-F365DA746277}">
            <xm:f>RIGHT(D58,LEN("E"))="E"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65" operator="containsText" id="{E1DAEF78-F5EE-4769-8067-4EAB2AA59D19}">
            <xm:f>NOT(ISERROR(SEARCH("D",D58)))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66" operator="containsText" id="{3563C55D-0863-4D45-B8B0-257B8826653B}">
            <xm:f>NOT(ISERROR(SEARCH("C",D58)))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68" operator="containsText" id="{8D16F2BA-B0C6-461A-9708-9557556E076F}">
            <xm:f>NOT(ISERROR(SEARCH("A",D58)))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67" operator="beginsWith" id="{494D1C20-42BF-42D5-8BF5-06182411A37C}">
            <xm:f>LEFT(D58,LEN("B"))="B"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59" operator="containsText" id="{13C7DEC8-AEC8-4550-8C86-4B3E8FBE094A}">
            <xm:f>NOT(ISERROR(SEARCH("J",D58)))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49" operator="containsText" id="{A44D4862-7A12-46B4-A2BD-06104DBB89C7}">
            <xm:f>NOT(ISERROR(SEARCH("T",D58)))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50" operator="containsText" id="{125C7640-4ECB-45E3-BC7B-CFE92BB6D459}">
            <xm:f>NOT(ISERROR(SEARCH("S",D58)))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51" operator="containsText" id="{B19D6F29-4D5C-44D6-A0E5-C082B9C46334}">
            <xm:f>NOT(ISERROR(SEARCH("R",D58)))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52" operator="containsText" id="{84A64ADD-E3AC-4C96-8824-FDA13E0F2C12}">
            <xm:f>NOT(ISERROR(SEARCH("Q",D58)))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53" operator="containsText" id="{BAF00019-BC14-42A8-8D3D-EB34DE14E40B}">
            <xm:f>NOT(ISERROR(SEARCH("P",D58)))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54" operator="containsText" id="{058CD6B0-F0A1-40FD-B19A-FD6A2B2F9149}">
            <xm:f>NOT(ISERROR(SEARCH("O",D58)))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55" operator="containsText" id="{CF73998F-EE8F-460E-8B18-159D3516DF41}">
            <xm:f>NOT(ISERROR(SEARCH("N",D58)))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56" operator="containsText" id="{294B5191-C413-49E5-A4F5-C5A4A7418987}">
            <xm:f>NOT(ISERROR(SEARCH("M",D58)))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D58:AH63</xm:sqref>
        </x14:conditionalFormatting>
        <x14:conditionalFormatting xmlns:xm="http://schemas.microsoft.com/office/excel/2006/main">
          <x14:cfRule type="containsText" priority="368" operator="containsText" id="{572BE8B0-3360-43ED-B331-62B925CE4EAC}">
            <xm:f>NOT(ISERROR(SEARCH("Close",D60)))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D60:AH60</xm:sqref>
        </x14:conditionalFormatting>
        <x14:conditionalFormatting xmlns:xm="http://schemas.microsoft.com/office/excel/2006/main">
          <x14:cfRule type="containsText" priority="347" operator="containsText" id="{C0EE51D9-AE50-4B45-92ED-7364D6267F6C}">
            <xm:f>NOT(ISERROR(SEARCH("Close",D62)))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D62:AH62</xm:sqref>
        </x14:conditionalFormatting>
        <x14:conditionalFormatting xmlns:xm="http://schemas.microsoft.com/office/excel/2006/main">
          <x14:cfRule type="containsText" priority="483" operator="containsText" id="{3F5A4778-D7E3-4496-B800-DA75E6938D99}">
            <xm:f>NOT(ISERROR(SEARCH("J",D85)))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74" operator="containsText" id="{A4B5E5F7-7355-480F-BB37-771DFD84800B}">
            <xm:f>NOT(ISERROR(SEARCH("S",D85)))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92" operator="containsText" id="{0F505076-10AF-447B-85E8-09ABF60EB1DF}">
            <xm:f>NOT(ISERROR(SEARCH("A",D85)))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73" operator="containsText" id="{661CFF7E-0D93-4A93-93BF-A8F90C504ADF}">
            <xm:f>NOT(ISERROR(SEARCH("T",D85)))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90" operator="containsText" id="{5CF1C0C2-536F-4439-9C32-751C01B697B0}">
            <xm:f>NOT(ISERROR(SEARCH("C",D85)))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89" operator="containsText" id="{155F6372-37E1-4622-AFB2-11E37C9601F4}">
            <xm:f>NOT(ISERROR(SEARCH("D",D85)))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87" operator="containsText" id="{EC549B73-B115-4011-BCF8-F431BBE01EB5}">
            <xm:f>NOT(ISERROR(SEARCH("F",D85)))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88" operator="endsWith" id="{6129B51A-1870-4DA1-943D-AD450877FE29}">
            <xm:f>RIGHT(D85,LEN("E"))="E"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86" operator="containsText" id="{2E6D20D5-00C8-49E5-B4A1-D4E57AEB0361}">
            <xm:f>NOT(ISERROR(SEARCH("G",D85)))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82" operator="containsText" id="{C29D5145-7D99-4B88-996B-A849ACD9B187}">
            <xm:f>NOT(ISERROR(SEARCH("K",D85)))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81" operator="containsText" id="{9122FF3B-DEF6-4250-B966-CF15A4EC68E0}">
            <xm:f>NOT(ISERROR(SEARCH("L",D85)))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80" operator="containsText" id="{DA3934FA-7D37-4F80-BC2A-82B29DAC1AFD}">
            <xm:f>NOT(ISERROR(SEARCH("M",D85)))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85" operator="containsText" id="{AE9BF69B-FCFB-4001-AB1C-8F89F2AF0AAA}">
            <xm:f>NOT(ISERROR(SEARCH("H",D85)))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75" operator="containsText" id="{50D07241-174B-4CB6-AEA5-9232FEE4E672}">
            <xm:f>NOT(ISERROR(SEARCH("R",D85)))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79" operator="containsText" id="{04CD9A59-37AD-46A3-8472-3FC37D66BC7C}">
            <xm:f>NOT(ISERROR(SEARCH("N",D85)))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76" operator="containsText" id="{0F9FE5A0-C310-4E9B-A5AF-8861C2DED71F}">
            <xm:f>NOT(ISERROR(SEARCH("Q",D85)))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77" operator="containsText" id="{E5B53F3A-FB2A-4740-877A-CEAA9A54C945}">
            <xm:f>NOT(ISERROR(SEARCH("P",D85)))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78" operator="containsText" id="{D5695404-ADB9-4B99-BF8B-740EBF07E1F6}">
            <xm:f>NOT(ISERROR(SEARCH("O",D85)))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84" operator="containsText" id="{1C06761A-07BA-427F-A09E-10B196C2E82D}">
            <xm:f>NOT(ISERROR(SEARCH("I",D85)))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beginsWith" priority="491" operator="beginsWith" id="{EE874973-39A8-40D5-A86D-41642CB50D94}">
            <xm:f>LEFT(D85,LEN("B"))="B"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D85:AH85</xm:sqref>
        </x14:conditionalFormatting>
        <x14:conditionalFormatting xmlns:xm="http://schemas.microsoft.com/office/excel/2006/main">
          <x14:cfRule type="endsWith" priority="342" operator="endsWith" id="{91EA7D34-ACCA-4394-B650-C3C44337F878}">
            <xm:f>RIGHT(D87,LEN("E"))="E"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43" operator="containsText" id="{F73C1F00-F8A3-4CB8-8643-50856E007E85}">
            <xm:f>NOT(ISERROR(SEARCH("D",D87)))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345" operator="beginsWith" id="{1E929AF6-8724-4B94-B661-3E8F6E40A708}">
            <xm:f>LEFT(D87,LEN("B"))="B"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46" operator="containsText" id="{F6FACB4B-B8F7-48BB-B679-409AA26DB027}">
            <xm:f>NOT(ISERROR(SEARCH("A",D87)))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39" operator="containsText" id="{DD9CC542-7DD2-467F-9229-65C7F601F3BB}">
            <xm:f>NOT(ISERROR(SEARCH("H",D87)))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38" operator="containsText" id="{9D26539D-54AF-4D3E-A21C-14E647FAE2E3}">
            <xm:f>NOT(ISERROR(SEARCH("I",D87)))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37" operator="containsText" id="{11FE433E-3CA9-45A5-B0F2-5F6B8EBBDE5F}">
            <xm:f>NOT(ISERROR(SEARCH("J",D87)))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36" operator="containsText" id="{BBA4AC0E-886C-4578-95DF-EE7790926E29}">
            <xm:f>NOT(ISERROR(SEARCH("K",D87)))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35" operator="containsText" id="{6A5E6712-7501-4FAD-A901-4907B79AF401}">
            <xm:f>NOT(ISERROR(SEARCH("L",D87)))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44" operator="containsText" id="{677591FE-B19A-427E-8881-A217BEFAF9D0}">
            <xm:f>NOT(ISERROR(SEARCH("C",D87)))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34" operator="containsText" id="{AF232CA8-A548-43F0-B6C9-51962DB831A6}">
            <xm:f>NOT(ISERROR(SEARCH("M",D87)))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33" operator="containsText" id="{550D1F8A-3FDE-46E3-901B-3F8A25106EE5}">
            <xm:f>NOT(ISERROR(SEARCH("N",D87)))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32" operator="containsText" id="{598B0596-3489-44F8-83BD-28FE4294A381}">
            <xm:f>NOT(ISERROR(SEARCH("O",D87)))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31" operator="containsText" id="{6BD09640-391D-4CE2-996C-0501B5E9F0E0}">
            <xm:f>NOT(ISERROR(SEARCH("P",D87)))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30" operator="containsText" id="{D00B78CA-A08B-4BF4-A21B-23DA91E04C12}">
            <xm:f>NOT(ISERROR(SEARCH("Q",D87)))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29" operator="containsText" id="{61D3EE69-B6F6-41AD-A70E-ADF5F139CCEC}">
            <xm:f>NOT(ISERROR(SEARCH("R",D87)))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27" operator="containsText" id="{D57DEF1C-3D57-4099-8310-1FBD2D555273}">
            <xm:f>NOT(ISERROR(SEARCH("T",D87)))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41" operator="containsText" id="{5FC71870-CC6B-4783-AD9E-99DAAE2C5A39}">
            <xm:f>NOT(ISERROR(SEARCH("F",D87)))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40" operator="containsText" id="{4FD98876-1835-41FE-BD69-58EBAB45A0FD}">
            <xm:f>NOT(ISERROR(SEARCH("G",D87)))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28" operator="containsText" id="{F7D83379-512B-4086-A034-D9370AD01C15}">
            <xm:f>NOT(ISERROR(SEARCH("S",D87)))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D87:AH87 D89:AH89 D91:AH91 D93:AH93 D95:AH95 D97:AH97 D99:AH99 D105:AH105 D107:AH107</xm:sqref>
        </x14:conditionalFormatting>
        <x14:conditionalFormatting xmlns:xm="http://schemas.microsoft.com/office/excel/2006/main">
          <x14:cfRule type="containsText" priority="90" operator="containsText" id="{34D1B7B0-7492-4D83-9578-822AD29D8617}">
            <xm:f>NOT(ISERROR(SEARCH("J",D101)))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89" operator="containsText" id="{700B30AE-975D-4486-85F8-C06D2CF5AC96}">
            <xm:f>NOT(ISERROR(SEARCH("K",D101)))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8" operator="containsText" id="{4F87D517-5C4C-49DA-B9DE-357456FE54CF}">
            <xm:f>NOT(ISERROR(SEARCH("L",D101)))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81" operator="containsText" id="{3497FE98-F060-4BD8-9D47-5F3DBF7C2230}">
            <xm:f>NOT(ISERROR(SEARCH("S",D101)))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0" operator="containsText" id="{7BFA657F-F6A2-4800-996A-5EA93965363B}">
            <xm:f>NOT(ISERROR(SEARCH("T",D101)))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3" operator="containsText" id="{8381060F-0E46-479C-BDB9-FD93D4B54021}">
            <xm:f>NOT(ISERROR(SEARCH("Q",D101)))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4" operator="containsText" id="{9D69893E-FC6A-4AD0-B1DA-4A1682331580}">
            <xm:f>NOT(ISERROR(SEARCH("P",D101)))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5" operator="containsText" id="{E78E00BF-257C-4335-9B4E-E38962398CBB}">
            <xm:f>NOT(ISERROR(SEARCH("O",D101)))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6" operator="containsText" id="{64379CE9-E994-49EC-9FAB-3BA80EEDA1D2}">
            <xm:f>NOT(ISERROR(SEARCH("N",D101)))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4" operator="containsText" id="{FF9DF3C1-4B61-4041-BBE7-D19D75A16C49}">
            <xm:f>NOT(ISERROR(SEARCH("F",D101)))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96" operator="containsText" id="{404CCC56-2FFA-44ED-AF74-A4CA1D3107DE}">
            <xm:f>NOT(ISERROR(SEARCH("D",D101)))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82" operator="containsText" id="{1F82434C-4BF1-4E0E-A071-435E5E9AA387}">
            <xm:f>NOT(ISERROR(SEARCH("R",D101)))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7" operator="containsText" id="{347684A2-77CE-43AA-8268-C8DE023A9BEA}">
            <xm:f>NOT(ISERROR(SEARCH("M",D101)))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endsWith" priority="95" operator="endsWith" id="{1FF59879-F39C-4CD1-A00F-42080452CD32}">
            <xm:f>RIGHT(D101,LEN("E"))="E"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3" operator="containsText" id="{64A3BD1B-098B-446F-BC33-95048C99FFFA}">
            <xm:f>NOT(ISERROR(SEARCH("G",D101)))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2" operator="containsText" id="{D90B9DAB-5940-43DD-8BF1-5C6A5B5B0F39}">
            <xm:f>NOT(ISERROR(SEARCH("H",D101)))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9" operator="containsText" id="{BC8108CF-CA61-4EE8-ABDB-C810F5746DD5}">
            <xm:f>NOT(ISERROR(SEARCH("A",D101)))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98" operator="beginsWith" id="{F5B8FF8E-2B67-4CCE-8104-D40F34BABC42}">
            <xm:f>LEFT(D101,LEN("B"))="B"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7" operator="containsText" id="{68EE36C6-DEA2-41A6-9F19-299D5899949B}">
            <xm:f>NOT(ISERROR(SEARCH("C",D101)))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91" operator="containsText" id="{32F4E244-4074-45C3-9465-5267DC48AFBD}">
            <xm:f>NOT(ISERROR(SEARCH("I",D101)))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D101:AH101</xm:sqref>
        </x14:conditionalFormatting>
        <x14:conditionalFormatting xmlns:xm="http://schemas.microsoft.com/office/excel/2006/main">
          <x14:cfRule type="containsText" priority="67" operator="containsText" id="{498BF93E-C5F0-461A-A880-F85C82DD38DA}">
            <xm:f>NOT(ISERROR(SEARCH("M",D103)))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9" operator="containsText" id="{7B1F0EA5-E97A-499C-A879-C80108A67D98}">
            <xm:f>NOT(ISERROR(SEARCH("K",D103)))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70" operator="containsText" id="{DDCCECB3-1E02-4534-8F56-52B0B92E97D3}">
            <xm:f>NOT(ISERROR(SEARCH("J",D103)))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9" operator="containsText" id="{0D602E0F-60B6-4AC2-AE28-AA96EA0082A7}">
            <xm:f>NOT(ISERROR(SEARCH("A",D103)))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78" operator="beginsWith" id="{7F0577B3-F65B-48A2-BDA1-0AC411767475}">
            <xm:f>LEFT(D103,LEN("B"))="B"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71" operator="containsText" id="{A046ECB5-F43A-460B-BC23-EC678D24A832}">
            <xm:f>NOT(ISERROR(SEARCH("I",D103)))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2" operator="containsText" id="{12EFB57E-129F-47DF-8BD0-023112D164F2}">
            <xm:f>NOT(ISERROR(SEARCH("H",D103)))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3" operator="containsText" id="{C0BCA9BB-5697-47A0-9AFB-26C8BB2E42D2}">
            <xm:f>NOT(ISERROR(SEARCH("G",D103)))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4" operator="containsText" id="{B0E097CB-503E-4BC8-96CD-828F7F94A902}">
            <xm:f>NOT(ISERROR(SEARCH("F",D103)))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75" operator="endsWith" id="{25DCFEBF-CCA3-4267-B637-AFD15F72CA0A}">
            <xm:f>RIGHT(D103,LEN("E"))="E"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7" operator="containsText" id="{F29F7FC4-DC47-4291-B56C-2709546BAD3C}">
            <xm:f>NOT(ISERROR(SEARCH("C",D103)))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8" operator="containsText" id="{DF325A6C-D6DD-4E9B-B8A3-8F78C627763C}">
            <xm:f>NOT(ISERROR(SEARCH("L",D103)))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6" operator="containsText" id="{0E64CB68-950E-4100-A1CB-869D4EC368ED}">
            <xm:f>NOT(ISERROR(SEARCH("D",D103)))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0" operator="containsText" id="{69620508-D85D-401F-B054-4804AF4E7D6A}">
            <xm:f>NOT(ISERROR(SEARCH("T",D103)))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1" operator="containsText" id="{393DC120-D3F5-483F-97AC-D42F01290EF0}">
            <xm:f>NOT(ISERROR(SEARCH("S",D103)))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2" operator="containsText" id="{E4883DA2-EDAC-4640-B2D4-5E9FF0407138}">
            <xm:f>NOT(ISERROR(SEARCH("R",D103)))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3" operator="containsText" id="{8B7E836F-53C2-4BBB-9C13-5D7C22E9752C}">
            <xm:f>NOT(ISERROR(SEARCH("Q",D103)))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4" operator="containsText" id="{D6ACC55C-09A3-46BD-807C-3C1F8475ABA7}">
            <xm:f>NOT(ISERROR(SEARCH("P",D103)))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5" operator="containsText" id="{14D21AA1-8265-4342-BA72-F8BD7C368413}">
            <xm:f>NOT(ISERROR(SEARCH("O",D103)))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6" operator="containsText" id="{8A27CB0C-53D3-465F-B35B-1B80ED94AA06}">
            <xm:f>NOT(ISERROR(SEARCH("N",D103)))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D103:AH103</xm:sqref>
        </x14:conditionalFormatting>
        <x14:conditionalFormatting xmlns:xm="http://schemas.microsoft.com/office/excel/2006/main">
          <x14:cfRule type="containsText" priority="577" operator="containsText" id="{2EF798AD-8286-4381-A5EC-29D5A5E68C05}">
            <xm:f>NOT(ISERROR(SEARCH("T",AI63)))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78" operator="containsText" id="{9DDB40D2-9156-454C-B408-3C789156DB96}">
            <xm:f>NOT(ISERROR(SEARCH("S",AI63)))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80" operator="containsText" id="{31F8BA3B-518D-4735-8BDB-A2E3FD984929}">
            <xm:f>NOT(ISERROR(SEARCH("Q",AI63)))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81" operator="containsText" id="{DEDFE8D2-A820-4333-8B18-5B8101374A23}">
            <xm:f>NOT(ISERROR(SEARCH("P",AI63)))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82" operator="containsText" id="{2635CFF4-58D1-46FB-9057-F705F799990D}">
            <xm:f>NOT(ISERROR(SEARCH("O",AI63)))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83" operator="containsText" id="{EF400FD3-A20F-4734-B1C0-E878C9BAB011}">
            <xm:f>NOT(ISERROR(SEARCH("N",AI63)))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84" operator="containsText" id="{547EEA2E-11D9-4518-B558-4D0379406CB9}">
            <xm:f>NOT(ISERROR(SEARCH("M",AI63)))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85" operator="containsText" id="{6D39E7DD-6F35-4565-9715-26747B36DAEA}">
            <xm:f>NOT(ISERROR(SEARCH("L",AI63)))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86" operator="containsText" id="{F6E63518-163A-4793-842D-5D893BB46418}">
            <xm:f>NOT(ISERROR(SEARCH("K",AI63)))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87" operator="containsText" id="{6B9E380D-2BAF-4EE7-A09D-9DFBF24F7E26}">
            <xm:f>NOT(ISERROR(SEARCH("J",AI63)))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88" operator="containsText" id="{267FBDDE-08F3-4B79-AD16-A58F8A46FC72}">
            <xm:f>NOT(ISERROR(SEARCH("I",AI63)))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89" operator="containsText" id="{3411F1F5-1757-44F3-8323-8B8DD15C5C0F}">
            <xm:f>NOT(ISERROR(SEARCH("H",AI63)))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91" operator="containsText" id="{9C1C7707-C0F7-4E9C-9629-A83AF7C10CCA}">
            <xm:f>NOT(ISERROR(SEARCH("F",AI63)))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92" operator="endsWith" id="{5700B1A7-0130-4A35-97AE-AD2ACFC4E2E0}">
            <xm:f>RIGHT(AI63,LEN("E"))="E"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93" operator="containsText" id="{1C8330D0-4078-456C-8E50-07096B7F8D45}">
            <xm:f>NOT(ISERROR(SEARCH("D",AI63)))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595" operator="beginsWith" id="{4A2D4F84-F138-43A5-86FB-A3100A2AEEFB}">
            <xm:f>LEFT(AI63,LEN("B"))="B"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96" operator="containsText" id="{9CFC9A5C-EB35-493F-92EC-14DAFF4D658E}">
            <xm:f>NOT(ISERROR(SEARCH("A",AI63)))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79" operator="containsText" id="{2112F147-D675-4E02-AEE0-423D791FE4C0}">
            <xm:f>NOT(ISERROR(SEARCH("R",AI63)))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94" operator="containsText" id="{4BCDCD86-1F44-4F46-A812-E17429DA6E9E}">
            <xm:f>NOT(ISERROR(SEARCH("C",AI63)))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90" operator="containsText" id="{B60188BA-716F-4C78-A0BC-15AD8D31D2D9}">
            <xm:f>NOT(ISERROR(SEARCH("G",AI63)))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AI63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C9A29F6-476F-4575-AA47-F5B1A10A197E}">
          <x14:formula1>
            <xm:f>料金比較表!$C$1:$C$6</xm:f>
          </x14:formula1>
          <xm:sqref>C30:C37</xm:sqref>
        </x14:dataValidation>
        <x14:dataValidation type="list" allowBlank="1" showInputMessage="1" showErrorMessage="1" xr:uid="{11507CB7-331B-4AF1-A778-D19DC1AA7AAD}">
          <x14:formula1>
            <xm:f>料金元データ!$B$2:$B$16</xm:f>
          </x14:formula1>
          <xm:sqref>F1:H1 F10:H10</xm:sqref>
        </x14:dataValidation>
        <x14:dataValidation type="list" allowBlank="1" showInputMessage="1" showErrorMessage="1" xr:uid="{22660135-E663-4C2E-8B94-3F1A382A93E6}">
          <x14:formula1>
            <xm:f>料金元データ!$C$3:$C$12</xm:f>
          </x14:formula1>
          <xm:sqref>C110 C114 C118 C122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2DE6-97E8-49B6-B168-D368B1DC7AA9}">
  <sheetPr codeName="Sheet16">
    <tabColor rgb="FF00B0F0"/>
    <pageSetUpPr fitToPage="1"/>
  </sheetPr>
  <dimension ref="A1:BC124"/>
  <sheetViews>
    <sheetView zoomScale="70" zoomScaleNormal="70" workbookViewId="0">
      <pane xSplit="3" ySplit="29" topLeftCell="D30" activePane="bottomRight" state="frozen"/>
      <selection pane="topRight" activeCell="D1" sqref="D1"/>
      <selection pane="bottomLeft" activeCell="A28" sqref="A28"/>
      <selection pane="bottomRight" activeCell="P122" sqref="P122"/>
    </sheetView>
  </sheetViews>
  <sheetFormatPr defaultColWidth="9" defaultRowHeight="17.5" outlineLevelRow="1" x14ac:dyDescent="0.2"/>
  <cols>
    <col min="1" max="1" width="1.453125" style="4" customWidth="1"/>
    <col min="2" max="2" width="27.08984375" style="4" customWidth="1"/>
    <col min="3" max="3" width="20" style="4" customWidth="1"/>
    <col min="4" max="34" width="11.36328125" style="5" customWidth="1"/>
    <col min="35" max="35" width="8" style="4" customWidth="1"/>
    <col min="36" max="36" width="9" style="4"/>
    <col min="37" max="38" width="10.90625" style="4" bestFit="1" customWidth="1"/>
    <col min="39" max="39" width="13.36328125" style="4" bestFit="1" customWidth="1"/>
    <col min="40" max="40" width="8.90625" style="4" bestFit="1" customWidth="1"/>
    <col min="41" max="41" width="8.6328125" style="4" bestFit="1" customWidth="1"/>
    <col min="42" max="16384" width="9" style="4"/>
  </cols>
  <sheetData>
    <row r="1" spans="2:55" s="10" customFormat="1" ht="14.25" customHeight="1" x14ac:dyDescent="0.2">
      <c r="B1" s="23" t="str">
        <f ca="1">RIGHT(CELL("filename",A1),LEN(CELL("filename",A1))-FIND("]",CELL("filename",A1)))</f>
        <v>2026年4月</v>
      </c>
      <c r="C1" s="22">
        <f ca="1">B1-1</f>
        <v>46112</v>
      </c>
      <c r="D1" s="325" t="s">
        <v>0</v>
      </c>
      <c r="E1" s="325"/>
      <c r="F1" s="315" t="s">
        <v>84</v>
      </c>
      <c r="G1" s="316"/>
      <c r="H1" s="317"/>
      <c r="I1" s="43" t="s">
        <v>1</v>
      </c>
      <c r="J1" s="81">
        <f>VLOOKUP(F1,料金元データ!$B$2:$C$17,2,FALSE)</f>
        <v>0</v>
      </c>
    </row>
    <row r="2" spans="2:55" s="10" customFormat="1" ht="14.25" customHeight="1" x14ac:dyDescent="0.2">
      <c r="B2" s="14" t="s">
        <v>2</v>
      </c>
      <c r="C2" s="15" t="s">
        <v>3</v>
      </c>
      <c r="D2" s="7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66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71" t="s">
        <v>23</v>
      </c>
      <c r="X2" s="72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07" t="s">
        <v>29</v>
      </c>
      <c r="AD2" s="11" t="s">
        <v>137</v>
      </c>
      <c r="AE2" s="11" t="s">
        <v>138</v>
      </c>
      <c r="AF2" s="107" t="s">
        <v>139</v>
      </c>
    </row>
    <row r="3" spans="2:55" s="10" customFormat="1" ht="14.25" customHeight="1" x14ac:dyDescent="0.2">
      <c r="B3" s="82" t="str">
        <f>カレンダー!B3</f>
        <v>ラグジュアリープールヴィラ</v>
      </c>
      <c r="C3" s="83">
        <v>2</v>
      </c>
      <c r="D3" s="84">
        <f>ROUNDDOWN(IF($C3=1,料金元データ!D19,IF($C3=2,料金元データ!D26,IF($C3=3,料金元データ!D33,IF($C3=4,料金元データ!D40,IF($C3=5,料金元データ!D47,IF($C3=6,料金元データ!D54))))))*(1-$J$1),-1)</f>
        <v>30500</v>
      </c>
      <c r="E3" s="84">
        <f>ROUNDDOWN(IF($C3=1,料金元データ!E19,IF($C3=2,料金元データ!E26,IF($C3=3,料金元データ!E33,IF($C3=4,料金元データ!E40,IF($C3=5,料金元データ!E47,IF($C3=6,料金元データ!E54))))))*(1-$J$1),-1)</f>
        <v>39500</v>
      </c>
      <c r="F3" s="84">
        <f>ROUNDDOWN(IF($C3=1,料金元データ!F19,IF($C3=2,料金元データ!F26,IF($C3=3,料金元データ!F33,IF($C3=4,料金元データ!F40,IF($C3=5,料金元データ!F47,IF($C3=6,料金元データ!F54))))))*(1-$J$1),-1)</f>
        <v>42000</v>
      </c>
      <c r="G3" s="84">
        <f>ROUNDDOWN(IF($C3=1,料金元データ!G19,IF($C3=2,料金元データ!G26,IF($C3=3,料金元データ!G33,IF($C3=4,料金元データ!G40,IF($C3=5,料金元データ!G47,IF($C3=6,料金元データ!G54))))))*(1-$J$1),-1)</f>
        <v>44800</v>
      </c>
      <c r="H3" s="84">
        <f>ROUNDDOWN(IF($C3=1,料金元データ!H19,IF($C3=2,料金元データ!H26,IF($C3=3,料金元データ!H33,IF($C3=4,料金元データ!H40,IF($C3=5,料金元データ!H47,IF($C3=6,料金元データ!H54))))))*(1-$J$1),-1)</f>
        <v>48000</v>
      </c>
      <c r="I3" s="84">
        <f>ROUNDDOWN(IF($C3=1,料金元データ!I19,IF($C3=2,料金元データ!I26,IF($C3=3,料金元データ!I33,IF($C3=4,料金元データ!I40,IF($C3=5,料金元データ!I47,IF($C3=6,料金元データ!I54))))))*(1-$J$1),-1)</f>
        <v>52500</v>
      </c>
      <c r="J3" s="84">
        <f>ROUNDDOWN(IF($C3=1,料金元データ!J19,IF($C3=2,料金元データ!J26,IF($C3=3,料金元データ!J33,IF($C3=4,料金元データ!J40,IF($C3=5,料金元データ!J47,IF($C3=6,料金元データ!J54))))))*(1-$J$1),-1)</f>
        <v>54000</v>
      </c>
      <c r="K3" s="84">
        <f>ROUNDDOWN(IF($C3=1,料金元データ!K19,IF($C3=2,料金元データ!K26,IF($C3=3,料金元データ!K33,IF($C3=4,料金元データ!K40,IF($C3=5,料金元データ!K47,IF($C3=6,料金元データ!K54))))))*(1-$J$1),-1)</f>
        <v>56500</v>
      </c>
      <c r="L3" s="84">
        <f>ROUNDDOWN(IF($C3=1,料金元データ!L19,IF($C3=2,料金元データ!L26,IF($C3=3,料金元データ!L33,IF($C3=4,料金元データ!L40,IF($C3=5,料金元データ!L47,IF($C3=6,料金元データ!L54))))))*(1-$J$1),-1)</f>
        <v>59800</v>
      </c>
      <c r="M3" s="84">
        <f>ROUNDDOWN(IF($C3=1,料金元データ!M19,IF($C3=2,料金元データ!M26,IF($C3=3,料金元データ!M33,IF($C3=4,料金元データ!M40,IF($C3=5,料金元データ!M47,IF($C3=6,料金元データ!M54))))))*(1-$J$1),-1)</f>
        <v>62500</v>
      </c>
      <c r="N3" s="84">
        <f>ROUNDDOWN(IF($C3=1,料金元データ!N19,IF($C3=2,料金元データ!N26,IF($C3=3,料金元データ!N33,IF($C3=4,料金元データ!N40,IF($C3=5,料金元データ!N47,IF($C3=6,料金元データ!N54))))))*(1-$J$1),-1)</f>
        <v>64500</v>
      </c>
      <c r="O3" s="84">
        <f>ROUNDDOWN(IF($C3=1,料金元データ!O19,IF($C3=2,料金元データ!O26,IF($C3=3,料金元データ!O33,IF($C3=4,料金元データ!O40,IF($C3=5,料金元データ!O47,IF($C3=6,料金元データ!O54))))))*(1-$J$1),-1)</f>
        <v>67000</v>
      </c>
      <c r="P3" s="84">
        <f>ROUNDDOWN(IF($C3=1,料金元データ!P19,IF($C3=2,料金元データ!P26,IF($C3=3,料金元データ!P33,IF($C3=4,料金元データ!P40,IF($C3=5,料金元データ!P47,IF($C3=6,料金元データ!P54))))))*(1-$J$1),-1)</f>
        <v>70500</v>
      </c>
      <c r="Q3" s="84">
        <f>ROUNDDOWN(IF($C3=1,料金元データ!Q19,IF($C3=2,料金元データ!Q26,IF($C3=3,料金元データ!Q33,IF($C3=4,料金元データ!Q40,IF($C3=5,料金元データ!Q47,IF($C3=6,料金元データ!Q54))))))*(1-$J$1),-1)</f>
        <v>73000</v>
      </c>
      <c r="R3" s="84">
        <f>ROUNDDOWN(IF($C3=1,料金元データ!R19,IF($C3=2,料金元データ!R26,IF($C3=3,料金元データ!R33,IF($C3=4,料金元データ!R40,IF($C3=5,料金元データ!R47,IF($C3=6,料金元データ!R54))))))*(1-$J$1),-1)</f>
        <v>75000</v>
      </c>
      <c r="S3" s="84">
        <f>ROUNDDOWN(IF($C3=1,料金元データ!S19,IF($C3=2,料金元データ!S26,IF($C3=3,料金元データ!S33,IF($C3=4,料金元データ!S40,IF($C3=5,料金元データ!S47,IF($C3=6,料金元データ!S54))))))*(1-$J$1),-1)</f>
        <v>76500</v>
      </c>
      <c r="T3" s="84">
        <f>ROUNDDOWN(IF($C3=1,料金元データ!T19,IF($C3=2,料金元データ!T26,IF($C3=3,料金元データ!T33,IF($C3=4,料金元データ!T40,IF($C3=5,料金元データ!T47,IF($C3=6,料金元データ!T54))))))*(1-$J$1),-1)</f>
        <v>80700</v>
      </c>
      <c r="U3" s="84">
        <f>ROUNDDOWN(IF($C3=1,料金元データ!U19,IF($C3=2,料金元データ!U26,IF($C3=3,料金元データ!U33,IF($C3=4,料金元データ!U40,IF($C3=5,料金元データ!U47,IF($C3=6,料金元データ!U54))))))*(1-$J$1),-1)</f>
        <v>85600</v>
      </c>
      <c r="V3" s="84">
        <f>ROUNDDOWN(IF($C3=1,料金元データ!V19,IF($C3=2,料金元データ!V26,IF($C3=3,料金元データ!V33,IF($C3=4,料金元データ!V40,IF($C3=5,料金元データ!V47,IF($C3=6,料金元データ!V54))))))*(1-$J$1),-1)</f>
        <v>92000</v>
      </c>
      <c r="W3" s="84">
        <f>ROUNDDOWN(IF($C3=1,料金元データ!W19,IF($C3=2,料金元データ!W26,IF($C3=3,料金元データ!W33,IF($C3=4,料金元データ!W40,IF($C3=5,料金元データ!W47,IF($C3=6,料金元データ!W54))))))*(1-$J$1),-1)</f>
        <v>95000</v>
      </c>
      <c r="X3" s="84">
        <f>ROUNDDOWN(IF($C3=1,料金元データ!X19,IF($C3=2,料金元データ!X26,IF($C3=3,料金元データ!X33,IF($C3=4,料金元データ!X40,IF($C3=5,料金元データ!X47,IF($C3=6,料金元データ!X54))))))*(1-$J$1),-1)</f>
        <v>105000</v>
      </c>
      <c r="Y3" s="84">
        <f>ROUNDDOWN(IF($C3=1,料金元データ!Y19,IF($C3=2,料金元データ!Y26,IF($C3=3,料金元データ!Y33,IF($C3=4,料金元データ!Y40,IF($C3=5,料金元データ!Y47,IF($C3=6,料金元データ!Y54))))))*(1-$J$1),-1)</f>
        <v>117000</v>
      </c>
      <c r="Z3" s="84">
        <f>ROUNDDOWN(IF($C3=1,料金元データ!Z19,IF($C3=2,料金元データ!Z26,IF($C3=3,料金元データ!Z33,IF($C3=4,料金元データ!Z40,IF($C3=5,料金元データ!Z47,IF($C3=6,料金元データ!Z54))))))*(1-$J$1),-1)</f>
        <v>132000</v>
      </c>
      <c r="AA3" s="84">
        <f>ROUNDDOWN(IF($C3=1,料金元データ!AA19,IF($C3=2,料金元データ!AA26,IF($C3=3,料金元データ!AA33,IF($C3=4,料金元データ!AA40,IF($C3=5,料金元データ!AA47,IF($C3=6,料金元データ!AA54))))))*(1-$J$1),-1)</f>
        <v>152000</v>
      </c>
      <c r="AB3" s="84">
        <f>ROUNDDOWN(IF($C3=1,料金元データ!AB19,IF($C3=2,料金元データ!AB26,IF($C3=3,料金元データ!AB33,IF($C3=4,料金元データ!AB40,IF($C3=5,料金元データ!AB47,IF($C3=6,料金元データ!AB54))))))*(1-$J$1),-1)</f>
        <v>181000</v>
      </c>
      <c r="AC3" s="108">
        <f>ROUNDDOWN(IF($C3=1,料金元データ!AC19,IF($C3=2,料金元データ!AC26,IF($C3=3,料金元データ!AC33,IF($C3=4,料金元データ!AC40,IF($C3=5,料金元データ!AC47,IF($C3=6,料金元データ!AC54))))))*(1-$J$1),-1)</f>
        <v>225000</v>
      </c>
      <c r="AD3" s="84">
        <f>ROUNDDOWN(IF($C3=1,料金元データ!AD19,IF($C3=2,料金元データ!AD26,IF($C3=3,料金元データ!AD33,IF($C3=4,料金元データ!AD40,IF($C3=5,料金元データ!AD47,IF($C3=6,料金元データ!AD54))))))*(1-$J$1),-1)</f>
        <v>0</v>
      </c>
      <c r="AE3" s="84">
        <f>ROUNDDOWN(IF($C3=1,料金元データ!AE19,IF($C3=2,料金元データ!AE26,IF($C3=3,料金元データ!AE33,IF($C3=4,料金元データ!AE40,IF($C3=5,料金元データ!AE47,IF($C3=6,料金元データ!AE54))))))*(1-$J$1),-1)</f>
        <v>0</v>
      </c>
      <c r="AF3" s="108">
        <f>ROUNDDOWN(IF($C3=1,料金元データ!AF19,IF($C3=2,料金元データ!AF26,IF($C3=3,料金元データ!AF33,IF($C3=4,料金元データ!AF40,IF($C3=5,料金元データ!AF47,IF($C3=6,料金元データ!AF54))))))*(1-$J$1),-1)</f>
        <v>0</v>
      </c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2:55" s="10" customFormat="1" ht="14.25" customHeight="1" x14ac:dyDescent="0.2">
      <c r="B4" s="82" t="str">
        <f>カレンダー!B4</f>
        <v>with SAUNA</v>
      </c>
      <c r="C4" s="83">
        <v>2</v>
      </c>
      <c r="D4" s="84">
        <f>ROUNDDOWN(IF($C4=1,料金元データ!D20,IF($C4=2,料金元データ!D27,IF($C4=3,料金元データ!D34,IF($C4=4,料金元データ!D41,IF($C4=5,料金元データ!D48,IF($C4=6,料金元データ!D55))))))*(1-$J$1),-1)</f>
        <v>40500</v>
      </c>
      <c r="E4" s="84">
        <f>ROUNDDOWN(IF($C4=1,料金元データ!E20,IF($C4=2,料金元データ!E27,IF($C4=3,料金元データ!E34,IF($C4=4,料金元データ!E41,IF($C4=5,料金元データ!E48,IF($C4=6,料金元データ!E55))))))*(1-$J$1),-1)</f>
        <v>49500</v>
      </c>
      <c r="F4" s="84">
        <f>ROUNDDOWN(IF($C4=1,料金元データ!F20,IF($C4=2,料金元データ!F27,IF($C4=3,料金元データ!F34,IF($C4=4,料金元データ!F41,IF($C4=5,料金元データ!F48,IF($C4=6,料金元データ!F55))))))*(1-$J$1),-1)</f>
        <v>52000</v>
      </c>
      <c r="G4" s="84">
        <f>ROUNDDOWN(IF($C4=1,料金元データ!G20,IF($C4=2,料金元データ!G27,IF($C4=3,料金元データ!G34,IF($C4=4,料金元データ!G41,IF($C4=5,料金元データ!G48,IF($C4=6,料金元データ!G55))))))*(1-$J$1),-1)</f>
        <v>54800</v>
      </c>
      <c r="H4" s="84">
        <f>ROUNDDOWN(IF($C4=1,料金元データ!H20,IF($C4=2,料金元データ!H27,IF($C4=3,料金元データ!H34,IF($C4=4,料金元データ!H41,IF($C4=5,料金元データ!H48,IF($C4=6,料金元データ!H55))))))*(1-$J$1),-1)</f>
        <v>58000</v>
      </c>
      <c r="I4" s="84">
        <f>ROUNDDOWN(IF($C4=1,料金元データ!I20,IF($C4=2,料金元データ!I27,IF($C4=3,料金元データ!I34,IF($C4=4,料金元データ!I41,IF($C4=5,料金元データ!I48,IF($C4=6,料金元データ!I55))))))*(1-$J$1),-1)</f>
        <v>62500</v>
      </c>
      <c r="J4" s="84">
        <f>ROUNDDOWN(IF($C4=1,料金元データ!J20,IF($C4=2,料金元データ!J27,IF($C4=3,料金元データ!J34,IF($C4=4,料金元データ!J41,IF($C4=5,料金元データ!J48,IF($C4=6,料金元データ!J55))))))*(1-$J$1),-1)</f>
        <v>64000</v>
      </c>
      <c r="K4" s="84">
        <f>ROUNDDOWN(IF($C4=1,料金元データ!K20,IF($C4=2,料金元データ!K27,IF($C4=3,料金元データ!K34,IF($C4=4,料金元データ!K41,IF($C4=5,料金元データ!K48,IF($C4=6,料金元データ!K55))))))*(1-$J$1),-1)</f>
        <v>66500</v>
      </c>
      <c r="L4" s="84">
        <f>ROUNDDOWN(IF($C4=1,料金元データ!L20,IF($C4=2,料金元データ!L27,IF($C4=3,料金元データ!L34,IF($C4=4,料金元データ!L41,IF($C4=5,料金元データ!L48,IF($C4=6,料金元データ!L55))))))*(1-$J$1),-1)</f>
        <v>69800</v>
      </c>
      <c r="M4" s="84">
        <f>ROUNDDOWN(IF($C4=1,料金元データ!M20,IF($C4=2,料金元データ!M27,IF($C4=3,料金元データ!M34,IF($C4=4,料金元データ!M41,IF($C4=5,料金元データ!M48,IF($C4=6,料金元データ!M55))))))*(1-$J$1),-1)</f>
        <v>72500</v>
      </c>
      <c r="N4" s="84">
        <f>ROUNDDOWN(IF($C4=1,料金元データ!N20,IF($C4=2,料金元データ!N27,IF($C4=3,料金元データ!N34,IF($C4=4,料金元データ!N41,IF($C4=5,料金元データ!N48,IF($C4=6,料金元データ!N55))))))*(1-$J$1),-1)</f>
        <v>74500</v>
      </c>
      <c r="O4" s="84">
        <f>ROUNDDOWN(IF($C4=1,料金元データ!O20,IF($C4=2,料金元データ!O27,IF($C4=3,料金元データ!O34,IF($C4=4,料金元データ!O41,IF($C4=5,料金元データ!O48,IF($C4=6,料金元データ!O55))))))*(1-$J$1),-1)</f>
        <v>77000</v>
      </c>
      <c r="P4" s="84">
        <f>ROUNDDOWN(IF($C4=1,料金元データ!P20,IF($C4=2,料金元データ!P27,IF($C4=3,料金元データ!P34,IF($C4=4,料金元データ!P41,IF($C4=5,料金元データ!P48,IF($C4=6,料金元データ!P55))))))*(1-$J$1),-1)</f>
        <v>80500</v>
      </c>
      <c r="Q4" s="84">
        <f>ROUNDDOWN(IF($C4=1,料金元データ!Q20,IF($C4=2,料金元データ!Q27,IF($C4=3,料金元データ!Q34,IF($C4=4,料金元データ!Q41,IF($C4=5,料金元データ!Q48,IF($C4=6,料金元データ!Q55))))))*(1-$J$1),-1)</f>
        <v>83000</v>
      </c>
      <c r="R4" s="84">
        <f>ROUNDDOWN(IF($C4=1,料金元データ!R20,IF($C4=2,料金元データ!R27,IF($C4=3,料金元データ!R34,IF($C4=4,料金元データ!R41,IF($C4=5,料金元データ!R48,IF($C4=6,料金元データ!R55))))))*(1-$J$1),-1)</f>
        <v>85000</v>
      </c>
      <c r="S4" s="84">
        <f>ROUNDDOWN(IF($C4=1,料金元データ!S20,IF($C4=2,料金元データ!S27,IF($C4=3,料金元データ!S34,IF($C4=4,料金元データ!S41,IF($C4=5,料金元データ!S48,IF($C4=6,料金元データ!S55))))))*(1-$J$1),-1)</f>
        <v>86500</v>
      </c>
      <c r="T4" s="84">
        <f>ROUNDDOWN(IF($C4=1,料金元データ!T20,IF($C4=2,料金元データ!T27,IF($C4=3,料金元データ!T34,IF($C4=4,料金元データ!T41,IF($C4=5,料金元データ!T48,IF($C4=6,料金元データ!T55))))))*(1-$J$1),-1)</f>
        <v>90700</v>
      </c>
      <c r="U4" s="84">
        <f>ROUNDDOWN(IF($C4=1,料金元データ!U20,IF($C4=2,料金元データ!U27,IF($C4=3,料金元データ!U34,IF($C4=4,料金元データ!U41,IF($C4=5,料金元データ!U48,IF($C4=6,料金元データ!U55))))))*(1-$J$1),-1)</f>
        <v>95600</v>
      </c>
      <c r="V4" s="84">
        <f>ROUNDDOWN(IF($C4=1,料金元データ!V20,IF($C4=2,料金元データ!V27,IF($C4=3,料金元データ!V34,IF($C4=4,料金元データ!V41,IF($C4=5,料金元データ!V48,IF($C4=6,料金元データ!V55))))))*(1-$J$1),-1)</f>
        <v>102000</v>
      </c>
      <c r="W4" s="84">
        <f>ROUNDDOWN(IF($C4=1,料金元データ!W20,IF($C4=2,料金元データ!W27,IF($C4=3,料金元データ!W34,IF($C4=4,料金元データ!W41,IF($C4=5,料金元データ!W48,IF($C4=6,料金元データ!W55))))))*(1-$J$1),-1)</f>
        <v>105000</v>
      </c>
      <c r="X4" s="84">
        <f>ROUNDDOWN(IF($C4=1,料金元データ!X20,IF($C4=2,料金元データ!X27,IF($C4=3,料金元データ!X34,IF($C4=4,料金元データ!X41,IF($C4=5,料金元データ!X48,IF($C4=6,料金元データ!X55))))))*(1-$J$1),-1)</f>
        <v>115000</v>
      </c>
      <c r="Y4" s="84">
        <f>ROUNDDOWN(IF($C4=1,料金元データ!Y20,IF($C4=2,料金元データ!Y27,IF($C4=3,料金元データ!Y34,IF($C4=4,料金元データ!Y41,IF($C4=5,料金元データ!Y48,IF($C4=6,料金元データ!Y55))))))*(1-$J$1),-1)</f>
        <v>127000</v>
      </c>
      <c r="Z4" s="84">
        <f>ROUNDDOWN(IF($C4=1,料金元データ!Z20,IF($C4=2,料金元データ!Z27,IF($C4=3,料金元データ!Z34,IF($C4=4,料金元データ!Z41,IF($C4=5,料金元データ!Z48,IF($C4=6,料金元データ!Z55))))))*(1-$J$1),-1)</f>
        <v>142000</v>
      </c>
      <c r="AA4" s="84">
        <f>ROUNDDOWN(IF($C4=1,料金元データ!AA20,IF($C4=2,料金元データ!AA27,IF($C4=3,料金元データ!AA34,IF($C4=4,料金元データ!AA41,IF($C4=5,料金元データ!AA48,IF($C4=6,料金元データ!AA55))))))*(1-$J$1),-1)</f>
        <v>162000</v>
      </c>
      <c r="AB4" s="84">
        <f>ROUNDDOWN(IF($C4=1,料金元データ!AB20,IF($C4=2,料金元データ!AB27,IF($C4=3,料金元データ!AB34,IF($C4=4,料金元データ!AB41,IF($C4=5,料金元データ!AB48,IF($C4=6,料金元データ!AB55))))))*(1-$J$1),-1)</f>
        <v>191000</v>
      </c>
      <c r="AC4" s="108">
        <f>ROUNDDOWN(IF($C4=1,料金元データ!AC20,IF($C4=2,料金元データ!AC27,IF($C4=3,料金元データ!AC34,IF($C4=4,料金元データ!AC41,IF($C4=5,料金元データ!AC48,IF($C4=6,料金元データ!AC55))))))*(1-$J$1),-1)</f>
        <v>235000</v>
      </c>
      <c r="AD4" s="84">
        <f>ROUNDDOWN(IF($C4=1,料金元データ!AD20,IF($C4=2,料金元データ!AD27,IF($C4=3,料金元データ!AD34,IF($C4=4,料金元データ!AD41,IF($C4=5,料金元データ!AD48,IF($C4=6,料金元データ!AD55))))))*(1-$J$1),-1)</f>
        <v>0</v>
      </c>
      <c r="AE4" s="84">
        <f>ROUNDDOWN(IF($C4=1,料金元データ!AE20,IF($C4=2,料金元データ!AE27,IF($C4=3,料金元データ!AE34,IF($C4=4,料金元データ!AE41,IF($C4=5,料金元データ!AE48,IF($C4=6,料金元データ!AE55))))))*(1-$J$1),-1)</f>
        <v>0</v>
      </c>
      <c r="AF4" s="108">
        <f>ROUNDDOWN(IF($C4=1,料金元データ!AF20,IF($C4=2,料金元データ!AF27,IF($C4=3,料金元データ!AF34,IF($C4=4,料金元データ!AF41,IF($C4=5,料金元データ!AF48,IF($C4=6,料金元データ!AF55))))))*(1-$J$1),-1)</f>
        <v>0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2:55" s="10" customFormat="1" ht="14.25" hidden="1" customHeight="1" x14ac:dyDescent="0.2">
      <c r="B5" s="82">
        <f>カレンダー!B5</f>
        <v>0</v>
      </c>
      <c r="C5" s="83">
        <v>2</v>
      </c>
      <c r="D5" s="84">
        <f>ROUNDDOWN(IF($C5=1,料金元データ!D21,IF($C5=2,料金元データ!D28,IF($C5=3,料金元データ!D35,IF($C5=4,料金元データ!D42,IF($C5=5,料金元データ!D49,IF($C5=6,料金元データ!D56))))))*(1-$J$1),-1)</f>
        <v>0</v>
      </c>
      <c r="E5" s="84">
        <f>ROUNDDOWN(IF($C5=1,料金元データ!E21,IF($C5=2,料金元データ!E28,IF($C5=3,料金元データ!E35,IF($C5=4,料金元データ!E42,IF($C5=5,料金元データ!E49,IF($C5=6,料金元データ!E56))))))*(1-$J$1),-1)</f>
        <v>0</v>
      </c>
      <c r="F5" s="84">
        <f>ROUNDDOWN(IF($C5=1,料金元データ!F21,IF($C5=2,料金元データ!F28,IF($C5=3,料金元データ!F35,IF($C5=4,料金元データ!F42,IF($C5=5,料金元データ!F49,IF($C5=6,料金元データ!F56))))))*(1-$J$1),-1)</f>
        <v>0</v>
      </c>
      <c r="G5" s="84">
        <f>ROUNDDOWN(IF($C5=1,料金元データ!G21,IF($C5=2,料金元データ!G28,IF($C5=3,料金元データ!G35,IF($C5=4,料金元データ!G42,IF($C5=5,料金元データ!G49,IF($C5=6,料金元データ!G56))))))*(1-$J$1),-1)</f>
        <v>0</v>
      </c>
      <c r="H5" s="84">
        <f>ROUNDDOWN(IF($C5=1,料金元データ!H21,IF($C5=2,料金元データ!H28,IF($C5=3,料金元データ!H35,IF($C5=4,料金元データ!H42,IF($C5=5,料金元データ!H49,IF($C5=6,料金元データ!H56))))))*(1-$J$1),-1)</f>
        <v>0</v>
      </c>
      <c r="I5" s="84">
        <f>ROUNDDOWN(IF($C5=1,料金元データ!I21,IF($C5=2,料金元データ!I28,IF($C5=3,料金元データ!I35,IF($C5=4,料金元データ!I42,IF($C5=5,料金元データ!I49,IF($C5=6,料金元データ!I56))))))*(1-$J$1),-1)</f>
        <v>0</v>
      </c>
      <c r="J5" s="84">
        <f>ROUNDDOWN(IF($C5=1,料金元データ!J21,IF($C5=2,料金元データ!J28,IF($C5=3,料金元データ!J35,IF($C5=4,料金元データ!J42,IF($C5=5,料金元データ!J49,IF($C5=6,料金元データ!J56))))))*(1-$J$1),-1)</f>
        <v>0</v>
      </c>
      <c r="K5" s="84">
        <f>ROUNDDOWN(IF($C5=1,料金元データ!K21,IF($C5=2,料金元データ!K28,IF($C5=3,料金元データ!K35,IF($C5=4,料金元データ!K42,IF($C5=5,料金元データ!K49,IF($C5=6,料金元データ!K56))))))*(1-$J$1),-1)</f>
        <v>0</v>
      </c>
      <c r="L5" s="84">
        <f>ROUNDDOWN(IF($C5=1,料金元データ!L21,IF($C5=2,料金元データ!L28,IF($C5=3,料金元データ!L35,IF($C5=4,料金元データ!L42,IF($C5=5,料金元データ!L49,IF($C5=6,料金元データ!L56))))))*(1-$J$1),-1)</f>
        <v>0</v>
      </c>
      <c r="M5" s="84">
        <f>ROUNDDOWN(IF($C5=1,料金元データ!M21,IF($C5=2,料金元データ!M28,IF($C5=3,料金元データ!M35,IF($C5=4,料金元データ!M42,IF($C5=5,料金元データ!M49,IF($C5=6,料金元データ!M56))))))*(1-$J$1),-1)</f>
        <v>0</v>
      </c>
      <c r="N5" s="84">
        <f>ROUNDDOWN(IF($C5=1,料金元データ!N21,IF($C5=2,料金元データ!N28,IF($C5=3,料金元データ!N35,IF($C5=4,料金元データ!N42,IF($C5=5,料金元データ!N49,IF($C5=6,料金元データ!N56))))))*(1-$J$1),-1)</f>
        <v>0</v>
      </c>
      <c r="O5" s="84">
        <f>ROUNDDOWN(IF($C5=1,料金元データ!O21,IF($C5=2,料金元データ!O28,IF($C5=3,料金元データ!O35,IF($C5=4,料金元データ!O42,IF($C5=5,料金元データ!O49,IF($C5=6,料金元データ!O56))))))*(1-$J$1),-1)</f>
        <v>0</v>
      </c>
      <c r="P5" s="84">
        <f>ROUNDDOWN(IF($C5=1,料金元データ!P21,IF($C5=2,料金元データ!P28,IF($C5=3,料金元データ!P35,IF($C5=4,料金元データ!P42,IF($C5=5,料金元データ!P49,IF($C5=6,料金元データ!P56))))))*(1-$J$1),-1)</f>
        <v>0</v>
      </c>
      <c r="Q5" s="84">
        <f>ROUNDDOWN(IF($C5=1,料金元データ!Q21,IF($C5=2,料金元データ!Q28,IF($C5=3,料金元データ!Q35,IF($C5=4,料金元データ!Q42,IF($C5=5,料金元データ!Q49,IF($C5=6,料金元データ!Q56))))))*(1-$J$1),-1)</f>
        <v>0</v>
      </c>
      <c r="R5" s="84">
        <f>ROUNDDOWN(IF($C5=1,料金元データ!R21,IF($C5=2,料金元データ!R28,IF($C5=3,料金元データ!R35,IF($C5=4,料金元データ!R42,IF($C5=5,料金元データ!R49,IF($C5=6,料金元データ!R56))))))*(1-$J$1),-1)</f>
        <v>0</v>
      </c>
      <c r="S5" s="84">
        <f>ROUNDDOWN(IF($C5=1,料金元データ!S21,IF($C5=2,料金元データ!S28,IF($C5=3,料金元データ!S35,IF($C5=4,料金元データ!S42,IF($C5=5,料金元データ!S49,IF($C5=6,料金元データ!S56))))))*(1-$J$1),-1)</f>
        <v>0</v>
      </c>
      <c r="T5" s="84">
        <f>ROUNDDOWN(IF($C5=1,料金元データ!T21,IF($C5=2,料金元データ!T28,IF($C5=3,料金元データ!T35,IF($C5=4,料金元データ!T42,IF($C5=5,料金元データ!T49,IF($C5=6,料金元データ!T56))))))*(1-$J$1),-1)</f>
        <v>0</v>
      </c>
      <c r="U5" s="84">
        <f>ROUNDDOWN(IF($C5=1,料金元データ!U21,IF($C5=2,料金元データ!U28,IF($C5=3,料金元データ!U35,IF($C5=4,料金元データ!U42,IF($C5=5,料金元データ!U49,IF($C5=6,料金元データ!U56))))))*(1-$J$1),-1)</f>
        <v>0</v>
      </c>
      <c r="V5" s="84">
        <f>ROUNDDOWN(IF($C5=1,料金元データ!V21,IF($C5=2,料金元データ!V28,IF($C5=3,料金元データ!V35,IF($C5=4,料金元データ!V42,IF($C5=5,料金元データ!V49,IF($C5=6,料金元データ!V56))))))*(1-$J$1),-1)</f>
        <v>0</v>
      </c>
      <c r="W5" s="84">
        <f>ROUNDDOWN(IF($C5=1,料金元データ!W21,IF($C5=2,料金元データ!W28,IF($C5=3,料金元データ!W35,IF($C5=4,料金元データ!W42,IF($C5=5,料金元データ!W49,IF($C5=6,料金元データ!W56))))))*(1-$J$1),-1)</f>
        <v>0</v>
      </c>
      <c r="X5" s="84">
        <f>ROUNDDOWN(IF($C5=1,料金元データ!X21,IF($C5=2,料金元データ!X28,IF($C5=3,料金元データ!X35,IF($C5=4,料金元データ!X42,IF($C5=5,料金元データ!X49,IF($C5=6,料金元データ!X56))))))*(1-$J$1),-1)</f>
        <v>0</v>
      </c>
      <c r="Y5" s="84">
        <f>ROUNDDOWN(IF($C5=1,料金元データ!Y21,IF($C5=2,料金元データ!Y28,IF($C5=3,料金元データ!Y35,IF($C5=4,料金元データ!Y42,IF($C5=5,料金元データ!Y49,IF($C5=6,料金元データ!Y56))))))*(1-$J$1),-1)</f>
        <v>0</v>
      </c>
      <c r="Z5" s="84">
        <f>ROUNDDOWN(IF($C5=1,料金元データ!Z21,IF($C5=2,料金元データ!Z28,IF($C5=3,料金元データ!Z35,IF($C5=4,料金元データ!Z42,IF($C5=5,料金元データ!Z49,IF($C5=6,料金元データ!Z56))))))*(1-$J$1),-1)</f>
        <v>0</v>
      </c>
      <c r="AA5" s="84">
        <f>ROUNDDOWN(IF($C5=1,料金元データ!AA21,IF($C5=2,料金元データ!AA28,IF($C5=3,料金元データ!AA35,IF($C5=4,料金元データ!AA42,IF($C5=5,料金元データ!AA49,IF($C5=6,料金元データ!AA56))))))*(1-$J$1),-1)</f>
        <v>0</v>
      </c>
      <c r="AB5" s="84">
        <f>ROUNDDOWN(IF($C5=1,料金元データ!AB21,IF($C5=2,料金元データ!AB28,IF($C5=3,料金元データ!AB35,IF($C5=4,料金元データ!AB42,IF($C5=5,料金元データ!AB49,IF($C5=6,料金元データ!AB56))))))*(1-$J$1),-1)</f>
        <v>0</v>
      </c>
      <c r="AC5" s="108">
        <f>ROUNDDOWN(IF($C5=1,料金元データ!AC21,IF($C5=2,料金元データ!AC28,IF($C5=3,料金元データ!AC35,IF($C5=4,料金元データ!AC42,IF($C5=5,料金元データ!AC49,IF($C5=6,料金元データ!AC56))))))*(1-$J$1),-1)</f>
        <v>0</v>
      </c>
      <c r="AD5" s="84">
        <f>ROUNDDOWN(IF($C5=1,料金元データ!AD21,IF($C5=2,料金元データ!AD28,IF($C5=3,料金元データ!AD35,IF($C5=4,料金元データ!AD42,IF($C5=5,料金元データ!AD49,IF($C5=6,料金元データ!AD56))))))*(1-$J$1),-1)</f>
        <v>0</v>
      </c>
      <c r="AE5" s="84">
        <f>ROUNDDOWN(IF($C5=1,料金元データ!AE21,IF($C5=2,料金元データ!AE28,IF($C5=3,料金元データ!AE35,IF($C5=4,料金元データ!AE42,IF($C5=5,料金元データ!AE49,IF($C5=6,料金元データ!AE56))))))*(1-$J$1),-1)</f>
        <v>0</v>
      </c>
      <c r="AF5" s="108">
        <f>ROUNDDOWN(IF($C5=1,料金元データ!AF21,IF($C5=2,料金元データ!AF28,IF($C5=3,料金元データ!AF35,IF($C5=4,料金元データ!AF42,IF($C5=5,料金元データ!AF49,IF($C5=6,料金元データ!AF56))))))*(1-$J$1),-1)</f>
        <v>0</v>
      </c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2:55" s="10" customFormat="1" ht="14.25" hidden="1" customHeight="1" x14ac:dyDescent="0.2">
      <c r="B6" s="82">
        <f>カレンダー!B6</f>
        <v>0</v>
      </c>
      <c r="C6" s="83">
        <v>2</v>
      </c>
      <c r="D6" s="84">
        <f>ROUNDDOWN(IF($C6=1,料金元データ!D22,IF($C6=2,料金元データ!D29,IF($C6=3,料金元データ!D36,IF($C6=4,料金元データ!D43,IF($C6=5,料金元データ!D50,IF($C6=6,料金元データ!D57))))))*(1-$J$1),-1)</f>
        <v>0</v>
      </c>
      <c r="E6" s="84">
        <f>ROUNDDOWN(IF($C6=1,料金元データ!E22,IF($C6=2,料金元データ!E29,IF($C6=3,料金元データ!E36,IF($C6=4,料金元データ!E43,IF($C6=5,料金元データ!E50,IF($C6=6,料金元データ!E57))))))*(1-$J$1),-1)</f>
        <v>0</v>
      </c>
      <c r="F6" s="84">
        <f>ROUNDDOWN(IF($C6=1,料金元データ!F22,IF($C6=2,料金元データ!F29,IF($C6=3,料金元データ!F36,IF($C6=4,料金元データ!F43,IF($C6=5,料金元データ!F50,IF($C6=6,料金元データ!F57))))))*(1-$J$1),-1)</f>
        <v>0</v>
      </c>
      <c r="G6" s="84">
        <f>ROUNDDOWN(IF($C6=1,料金元データ!G22,IF($C6=2,料金元データ!G29,IF($C6=3,料金元データ!G36,IF($C6=4,料金元データ!G43,IF($C6=5,料金元データ!G50,IF($C6=6,料金元データ!G57))))))*(1-$J$1),-1)</f>
        <v>0</v>
      </c>
      <c r="H6" s="84">
        <f>ROUNDDOWN(IF($C6=1,料金元データ!H22,IF($C6=2,料金元データ!H29,IF($C6=3,料金元データ!H36,IF($C6=4,料金元データ!H43,IF($C6=5,料金元データ!H50,IF($C6=6,料金元データ!H57))))))*(1-$J$1),-1)</f>
        <v>0</v>
      </c>
      <c r="I6" s="84">
        <f>ROUNDDOWN(IF($C6=1,料金元データ!I22,IF($C6=2,料金元データ!I29,IF($C6=3,料金元データ!I36,IF($C6=4,料金元データ!I43,IF($C6=5,料金元データ!I50,IF($C6=6,料金元データ!I57))))))*(1-$J$1),-1)</f>
        <v>0</v>
      </c>
      <c r="J6" s="84">
        <f>ROUNDDOWN(IF($C6=1,料金元データ!J22,IF($C6=2,料金元データ!J29,IF($C6=3,料金元データ!J36,IF($C6=4,料金元データ!J43,IF($C6=5,料金元データ!J50,IF($C6=6,料金元データ!J57))))))*(1-$J$1),-1)</f>
        <v>0</v>
      </c>
      <c r="K6" s="84">
        <f>ROUNDDOWN(IF($C6=1,料金元データ!K22,IF($C6=2,料金元データ!K29,IF($C6=3,料金元データ!K36,IF($C6=4,料金元データ!K43,IF($C6=5,料金元データ!K50,IF($C6=6,料金元データ!K57))))))*(1-$J$1),-1)</f>
        <v>0</v>
      </c>
      <c r="L6" s="84">
        <f>ROUNDDOWN(IF($C6=1,料金元データ!L22,IF($C6=2,料金元データ!L29,IF($C6=3,料金元データ!L36,IF($C6=4,料金元データ!L43,IF($C6=5,料金元データ!L50,IF($C6=6,料金元データ!L57))))))*(1-$J$1),-1)</f>
        <v>0</v>
      </c>
      <c r="M6" s="84">
        <f>ROUNDDOWN(IF($C6=1,料金元データ!M22,IF($C6=2,料金元データ!M29,IF($C6=3,料金元データ!M36,IF($C6=4,料金元データ!M43,IF($C6=5,料金元データ!M50,IF($C6=6,料金元データ!M57))))))*(1-$J$1),-1)</f>
        <v>0</v>
      </c>
      <c r="N6" s="84">
        <f>ROUNDDOWN(IF($C6=1,料金元データ!N22,IF($C6=2,料金元データ!N29,IF($C6=3,料金元データ!N36,IF($C6=4,料金元データ!N43,IF($C6=5,料金元データ!N50,IF($C6=6,料金元データ!N57))))))*(1-$J$1),-1)</f>
        <v>0</v>
      </c>
      <c r="O6" s="84">
        <f>ROUNDDOWN(IF($C6=1,料金元データ!O22,IF($C6=2,料金元データ!O29,IF($C6=3,料金元データ!O36,IF($C6=4,料金元データ!O43,IF($C6=5,料金元データ!O50,IF($C6=6,料金元データ!O57))))))*(1-$J$1),-1)</f>
        <v>0</v>
      </c>
      <c r="P6" s="84">
        <f>ROUNDDOWN(IF($C6=1,料金元データ!P22,IF($C6=2,料金元データ!P29,IF($C6=3,料金元データ!P36,IF($C6=4,料金元データ!P43,IF($C6=5,料金元データ!P50,IF($C6=6,料金元データ!P57))))))*(1-$J$1),-1)</f>
        <v>0</v>
      </c>
      <c r="Q6" s="84">
        <f>ROUNDDOWN(IF($C6=1,料金元データ!Q22,IF($C6=2,料金元データ!Q29,IF($C6=3,料金元データ!Q36,IF($C6=4,料金元データ!Q43,IF($C6=5,料金元データ!Q50,IF($C6=6,料金元データ!Q57))))))*(1-$J$1),-1)</f>
        <v>0</v>
      </c>
      <c r="R6" s="84">
        <f>ROUNDDOWN(IF($C6=1,料金元データ!R22,IF($C6=2,料金元データ!R29,IF($C6=3,料金元データ!R36,IF($C6=4,料金元データ!R43,IF($C6=5,料金元データ!R50,IF($C6=6,料金元データ!R57))))))*(1-$J$1),-1)</f>
        <v>0</v>
      </c>
      <c r="S6" s="84">
        <f>ROUNDDOWN(IF($C6=1,料金元データ!S22,IF($C6=2,料金元データ!S29,IF($C6=3,料金元データ!S36,IF($C6=4,料金元データ!S43,IF($C6=5,料金元データ!S50,IF($C6=6,料金元データ!S57))))))*(1-$J$1),-1)</f>
        <v>0</v>
      </c>
      <c r="T6" s="84">
        <f>ROUNDDOWN(IF($C6=1,料金元データ!T22,IF($C6=2,料金元データ!T29,IF($C6=3,料金元データ!T36,IF($C6=4,料金元データ!T43,IF($C6=5,料金元データ!T50,IF($C6=6,料金元データ!T57))))))*(1-$J$1),-1)</f>
        <v>0</v>
      </c>
      <c r="U6" s="84">
        <f>ROUNDDOWN(IF($C6=1,料金元データ!U22,IF($C6=2,料金元データ!U29,IF($C6=3,料金元データ!U36,IF($C6=4,料金元データ!U43,IF($C6=5,料金元データ!U50,IF($C6=6,料金元データ!U57))))))*(1-$J$1),-1)</f>
        <v>0</v>
      </c>
      <c r="V6" s="84">
        <f>ROUNDDOWN(IF($C6=1,料金元データ!V22,IF($C6=2,料金元データ!V29,IF($C6=3,料金元データ!V36,IF($C6=4,料金元データ!V43,IF($C6=5,料金元データ!V50,IF($C6=6,料金元データ!V57))))))*(1-$J$1),-1)</f>
        <v>0</v>
      </c>
      <c r="W6" s="84">
        <f>ROUNDDOWN(IF($C6=1,料金元データ!W22,IF($C6=2,料金元データ!W29,IF($C6=3,料金元データ!W36,IF($C6=4,料金元データ!W43,IF($C6=5,料金元データ!W50,IF($C6=6,料金元データ!W57))))))*(1-$J$1),-1)</f>
        <v>0</v>
      </c>
      <c r="X6" s="84">
        <f>ROUNDDOWN(IF($C6=1,料金元データ!X22,IF($C6=2,料金元データ!X29,IF($C6=3,料金元データ!X36,IF($C6=4,料金元データ!X43,IF($C6=5,料金元データ!X50,IF($C6=6,料金元データ!X57))))))*(1-$J$1),-1)</f>
        <v>0</v>
      </c>
      <c r="Y6" s="84">
        <f>ROUNDDOWN(IF($C6=1,料金元データ!Y22,IF($C6=2,料金元データ!Y29,IF($C6=3,料金元データ!Y36,IF($C6=4,料金元データ!Y43,IF($C6=5,料金元データ!Y50,IF($C6=6,料金元データ!Y57))))))*(1-$J$1),-1)</f>
        <v>0</v>
      </c>
      <c r="Z6" s="84">
        <f>ROUNDDOWN(IF($C6=1,料金元データ!Z22,IF($C6=2,料金元データ!Z29,IF($C6=3,料金元データ!Z36,IF($C6=4,料金元データ!Z43,IF($C6=5,料金元データ!Z50,IF($C6=6,料金元データ!Z57))))))*(1-$J$1),-1)</f>
        <v>0</v>
      </c>
      <c r="AA6" s="84">
        <f>ROUNDDOWN(IF($C6=1,料金元データ!AA22,IF($C6=2,料金元データ!AA29,IF($C6=3,料金元データ!AA36,IF($C6=4,料金元データ!AA43,IF($C6=5,料金元データ!AA50,IF($C6=6,料金元データ!AA57))))))*(1-$J$1),-1)</f>
        <v>0</v>
      </c>
      <c r="AB6" s="84">
        <f>ROUNDDOWN(IF($C6=1,料金元データ!AB22,IF($C6=2,料金元データ!AB29,IF($C6=3,料金元データ!AB36,IF($C6=4,料金元データ!AB43,IF($C6=5,料金元データ!AB50,IF($C6=6,料金元データ!AB57))))))*(1-$J$1),-1)</f>
        <v>0</v>
      </c>
      <c r="AC6" s="108">
        <f>ROUNDDOWN(IF($C6=1,料金元データ!AC22,IF($C6=2,料金元データ!AC29,IF($C6=3,料金元データ!AC36,IF($C6=4,料金元データ!AC43,IF($C6=5,料金元データ!AC50,IF($C6=6,料金元データ!AC57))))))*(1-$J$1),-1)</f>
        <v>0</v>
      </c>
      <c r="AD6" s="84">
        <f>ROUNDDOWN(IF($C6=1,料金元データ!AD22,IF($C6=2,料金元データ!AD29,IF($C6=3,料金元データ!AD36,IF($C6=4,料金元データ!AD43,IF($C6=5,料金元データ!AD50,IF($C6=6,料金元データ!AD57))))))*(1-$J$1),-1)</f>
        <v>0</v>
      </c>
      <c r="AE6" s="84">
        <f>ROUNDDOWN(IF($C6=1,料金元データ!AE22,IF($C6=2,料金元データ!AE29,IF($C6=3,料金元データ!AE36,IF($C6=4,料金元データ!AE43,IF($C6=5,料金元データ!AE50,IF($C6=6,料金元データ!AE57))))))*(1-$J$1),-1)</f>
        <v>0</v>
      </c>
      <c r="AF6" s="108">
        <f>ROUNDDOWN(IF($C6=1,料金元データ!AF22,IF($C6=2,料金元データ!AF29,IF($C6=3,料金元データ!AF36,IF($C6=4,料金元データ!AF43,IF($C6=5,料金元データ!AF50,IF($C6=6,料金元データ!AF57))))))*(1-$J$1),-1)</f>
        <v>0</v>
      </c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2:55" s="10" customFormat="1" ht="14.25" hidden="1" customHeight="1" x14ac:dyDescent="0.2">
      <c r="B7" s="82">
        <f>カレンダー!B7</f>
        <v>0</v>
      </c>
      <c r="C7" s="83">
        <v>3</v>
      </c>
      <c r="D7" s="84">
        <f>ROUNDDOWN(IF($C7=1,料金元データ!D23,IF($C7=2,料金元データ!D30,IF($C7=3,料金元データ!D37,IF($C7=4,料金元データ!D44,IF($C7=5,料金元データ!D51,IF($C7=6,料金元データ!D58))))))*(1-$J$1),-1)</f>
        <v>0</v>
      </c>
      <c r="E7" s="84">
        <f>ROUNDDOWN(IF($C7=1,料金元データ!E23,IF($C7=2,料金元データ!E30,IF($C7=3,料金元データ!E37,IF($C7=4,料金元データ!E44,IF($C7=5,料金元データ!E51,IF($C7=6,料金元データ!E58))))))*(1-$J$1),-1)</f>
        <v>0</v>
      </c>
      <c r="F7" s="84">
        <f>ROUNDDOWN(IF($C7=1,料金元データ!F23,IF($C7=2,料金元データ!F30,IF($C7=3,料金元データ!F37,IF($C7=4,料金元データ!F44,IF($C7=5,料金元データ!F51,IF($C7=6,料金元データ!F58))))))*(1-$J$1),-1)</f>
        <v>0</v>
      </c>
      <c r="G7" s="84">
        <f>ROUNDDOWN(IF($C7=1,料金元データ!G23,IF($C7=2,料金元データ!G30,IF($C7=3,料金元データ!G37,IF($C7=4,料金元データ!G44,IF($C7=5,料金元データ!G51,IF($C7=6,料金元データ!G58))))))*(1-$J$1),-1)</f>
        <v>0</v>
      </c>
      <c r="H7" s="84">
        <f>ROUNDDOWN(IF($C7=1,料金元データ!H23,IF($C7=2,料金元データ!H30,IF($C7=3,料金元データ!H37,IF($C7=4,料金元データ!H44,IF($C7=5,料金元データ!H51,IF($C7=6,料金元データ!H58))))))*(1-$J$1),-1)</f>
        <v>0</v>
      </c>
      <c r="I7" s="84">
        <f>ROUNDDOWN(IF($C7=1,料金元データ!I23,IF($C7=2,料金元データ!I30,IF($C7=3,料金元データ!I37,IF($C7=4,料金元データ!I44,IF($C7=5,料金元データ!I51,IF($C7=6,料金元データ!I58))))))*(1-$J$1),-1)</f>
        <v>0</v>
      </c>
      <c r="J7" s="84">
        <f>ROUNDDOWN(IF($C7=1,料金元データ!J23,IF($C7=2,料金元データ!J30,IF($C7=3,料金元データ!J37,IF($C7=4,料金元データ!J44,IF($C7=5,料金元データ!J51,IF($C7=6,料金元データ!J58))))))*(1-$J$1),-1)</f>
        <v>0</v>
      </c>
      <c r="K7" s="84">
        <f>ROUNDDOWN(IF($C7=1,料金元データ!K23,IF($C7=2,料金元データ!K30,IF($C7=3,料金元データ!K37,IF($C7=4,料金元データ!K44,IF($C7=5,料金元データ!K51,IF($C7=6,料金元データ!K58))))))*(1-$J$1),-1)</f>
        <v>0</v>
      </c>
      <c r="L7" s="84">
        <f>ROUNDDOWN(IF($C7=1,料金元データ!L23,IF($C7=2,料金元データ!L30,IF($C7=3,料金元データ!L37,IF($C7=4,料金元データ!L44,IF($C7=5,料金元データ!L51,IF($C7=6,料金元データ!L58))))))*(1-$J$1),-1)</f>
        <v>0</v>
      </c>
      <c r="M7" s="84">
        <f>ROUNDDOWN(IF($C7=1,料金元データ!M23,IF($C7=2,料金元データ!M30,IF($C7=3,料金元データ!M37,IF($C7=4,料金元データ!M44,IF($C7=5,料金元データ!M51,IF($C7=6,料金元データ!M58))))))*(1-$J$1),-1)</f>
        <v>0</v>
      </c>
      <c r="N7" s="84">
        <f>ROUNDDOWN(IF($C7=1,料金元データ!N23,IF($C7=2,料金元データ!N30,IF($C7=3,料金元データ!N37,IF($C7=4,料金元データ!N44,IF($C7=5,料金元データ!N51,IF($C7=6,料金元データ!N58))))))*(1-$J$1),-1)</f>
        <v>0</v>
      </c>
      <c r="O7" s="84">
        <f>ROUNDDOWN(IF($C7=1,料金元データ!O23,IF($C7=2,料金元データ!O30,IF($C7=3,料金元データ!O37,IF($C7=4,料金元データ!O44,IF($C7=5,料金元データ!O51,IF($C7=6,料金元データ!O58))))))*(1-$J$1),-1)</f>
        <v>0</v>
      </c>
      <c r="P7" s="84">
        <f>ROUNDDOWN(IF($C7=1,料金元データ!P23,IF($C7=2,料金元データ!P30,IF($C7=3,料金元データ!P37,IF($C7=4,料金元データ!P44,IF($C7=5,料金元データ!P51,IF($C7=6,料金元データ!P58))))))*(1-$J$1),-1)</f>
        <v>0</v>
      </c>
      <c r="Q7" s="84">
        <f>ROUNDDOWN(IF($C7=1,料金元データ!Q23,IF($C7=2,料金元データ!Q30,IF($C7=3,料金元データ!Q37,IF($C7=4,料金元データ!Q44,IF($C7=5,料金元データ!Q51,IF($C7=6,料金元データ!Q58))))))*(1-$J$1),-1)</f>
        <v>0</v>
      </c>
      <c r="R7" s="84">
        <f>ROUNDDOWN(IF($C7=1,料金元データ!R23,IF($C7=2,料金元データ!R30,IF($C7=3,料金元データ!R37,IF($C7=4,料金元データ!R44,IF($C7=5,料金元データ!R51,IF($C7=6,料金元データ!R58))))))*(1-$J$1),-1)</f>
        <v>0</v>
      </c>
      <c r="S7" s="84">
        <f>ROUNDDOWN(IF($C7=1,料金元データ!S23,IF($C7=2,料金元データ!S30,IF($C7=3,料金元データ!S37,IF($C7=4,料金元データ!S44,IF($C7=5,料金元データ!S51,IF($C7=6,料金元データ!S58))))))*(1-$J$1),-1)</f>
        <v>0</v>
      </c>
      <c r="T7" s="84">
        <f>ROUNDDOWN(IF($C7=1,料金元データ!T23,IF($C7=2,料金元データ!T30,IF($C7=3,料金元データ!T37,IF($C7=4,料金元データ!T44,IF($C7=5,料金元データ!T51,IF($C7=6,料金元データ!T58))))))*(1-$J$1),-1)</f>
        <v>0</v>
      </c>
      <c r="U7" s="84">
        <f>ROUNDDOWN(IF($C7=1,料金元データ!U23,IF($C7=2,料金元データ!U30,IF($C7=3,料金元データ!U37,IF($C7=4,料金元データ!U44,IF($C7=5,料金元データ!U51,IF($C7=6,料金元データ!U58))))))*(1-$J$1),-1)</f>
        <v>0</v>
      </c>
      <c r="V7" s="84">
        <f>ROUNDDOWN(IF($C7=1,料金元データ!V23,IF($C7=2,料金元データ!V30,IF($C7=3,料金元データ!V37,IF($C7=4,料金元データ!V44,IF($C7=5,料金元データ!V51,IF($C7=6,料金元データ!V58))))))*(1-$J$1),-1)</f>
        <v>0</v>
      </c>
      <c r="W7" s="84">
        <f>ROUNDDOWN(IF($C7=1,料金元データ!W23,IF($C7=2,料金元データ!W30,IF($C7=3,料金元データ!W37,IF($C7=4,料金元データ!W44,IF($C7=5,料金元データ!W51,IF($C7=6,料金元データ!W58))))))*(1-$J$1),-1)</f>
        <v>0</v>
      </c>
      <c r="X7" s="84">
        <f>ROUNDDOWN(IF($C7=1,料金元データ!X23,IF($C7=2,料金元データ!X30,IF($C7=3,料金元データ!X37,IF($C7=4,料金元データ!X44,IF($C7=5,料金元データ!X51,IF($C7=6,料金元データ!X58))))))*(1-$J$1),-1)</f>
        <v>0</v>
      </c>
      <c r="Y7" s="84">
        <f>ROUNDDOWN(IF($C7=1,料金元データ!Y23,IF($C7=2,料金元データ!Y30,IF($C7=3,料金元データ!Y37,IF($C7=4,料金元データ!Y44,IF($C7=5,料金元データ!Y51,IF($C7=6,料金元データ!Y58))))))*(1-$J$1),-1)</f>
        <v>0</v>
      </c>
      <c r="Z7" s="84">
        <f>ROUNDDOWN(IF($C7=1,料金元データ!Z23,IF($C7=2,料金元データ!Z30,IF($C7=3,料金元データ!Z37,IF($C7=4,料金元データ!Z44,IF($C7=5,料金元データ!Z51,IF($C7=6,料金元データ!Z58))))))*(1-$J$1),-1)</f>
        <v>0</v>
      </c>
      <c r="AA7" s="84">
        <f>ROUNDDOWN(IF($C7=1,料金元データ!AA23,IF($C7=2,料金元データ!AA30,IF($C7=3,料金元データ!AA37,IF($C7=4,料金元データ!AA44,IF($C7=5,料金元データ!AA51,IF($C7=6,料金元データ!AA58))))))*(1-$J$1),-1)</f>
        <v>0</v>
      </c>
      <c r="AB7" s="84">
        <f>ROUNDDOWN(IF($C7=1,料金元データ!AB23,IF($C7=2,料金元データ!AB30,IF($C7=3,料金元データ!AB37,IF($C7=4,料金元データ!AB44,IF($C7=5,料金元データ!AB51,IF($C7=6,料金元データ!AB58))))))*(1-$J$1),-1)</f>
        <v>0</v>
      </c>
      <c r="AC7" s="108">
        <f>ROUNDDOWN(IF($C7=1,料金元データ!AC23,IF($C7=2,料金元データ!AC30,IF($C7=3,料金元データ!AC37,IF($C7=4,料金元データ!AC44,IF($C7=5,料金元データ!AC51,IF($C7=6,料金元データ!AC58))))))*(1-$J$1),-1)</f>
        <v>0</v>
      </c>
      <c r="AD7" s="84">
        <f>ROUNDDOWN(IF($C7=1,料金元データ!AD23,IF($C7=2,料金元データ!AD30,IF($C7=3,料金元データ!AD37,IF($C7=4,料金元データ!AD44,IF($C7=5,料金元データ!AD51,IF($C7=6,料金元データ!AD58))))))*(1-$J$1),-1)</f>
        <v>0</v>
      </c>
      <c r="AE7" s="84">
        <f>ROUNDDOWN(IF($C7=1,料金元データ!AE23,IF($C7=2,料金元データ!AE30,IF($C7=3,料金元データ!AE37,IF($C7=4,料金元データ!AE44,IF($C7=5,料金元データ!AE51,IF($C7=6,料金元データ!AE58))))))*(1-$J$1),-1)</f>
        <v>0</v>
      </c>
      <c r="AF7" s="108">
        <f>ROUNDDOWN(IF($C7=1,料金元データ!AF23,IF($C7=2,料金元データ!AF30,IF($C7=3,料金元データ!AF37,IF($C7=4,料金元データ!AF44,IF($C7=5,料金元データ!AF51,IF($C7=6,料金元データ!AF58))))))*(1-$J$1),-1)</f>
        <v>0</v>
      </c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s="10" customFormat="1" ht="14" hidden="1" customHeight="1" x14ac:dyDescent="0.2">
      <c r="B8" s="82">
        <f>カレンダー!B8</f>
        <v>0</v>
      </c>
      <c r="C8" s="83">
        <v>4</v>
      </c>
      <c r="D8" s="84">
        <f>ROUNDDOWN(IF($C8=1,料金元データ!D24,IF($C8=2,料金元データ!D31,IF($C8=3,料金元データ!D38,IF($C8=4,料金元データ!D45,IF($C8=5,料金元データ!D52,IF($C8=6,料金元データ!D59))))))*(1-$J$1),-1)</f>
        <v>0</v>
      </c>
      <c r="E8" s="84">
        <f>ROUNDDOWN(IF($C8=1,料金元データ!E24,IF($C8=2,料金元データ!E31,IF($C8=3,料金元データ!E38,IF($C8=4,料金元データ!E45,IF($C8=5,料金元データ!E52,IF($C8=6,料金元データ!E59))))))*(1-$J$1),-1)</f>
        <v>0</v>
      </c>
      <c r="F8" s="84">
        <f>ROUNDDOWN(IF($C8=1,料金元データ!F24,IF($C8=2,料金元データ!F31,IF($C8=3,料金元データ!F38,IF($C8=4,料金元データ!F45,IF($C8=5,料金元データ!F52,IF($C8=6,料金元データ!F59))))))*(1-$J$1),-1)</f>
        <v>0</v>
      </c>
      <c r="G8" s="84">
        <f>ROUNDDOWN(IF($C8=1,料金元データ!G24,IF($C8=2,料金元データ!G31,IF($C8=3,料金元データ!G38,IF($C8=4,料金元データ!G45,IF($C8=5,料金元データ!G52,IF($C8=6,料金元データ!G59))))))*(1-$J$1),-1)</f>
        <v>0</v>
      </c>
      <c r="H8" s="84">
        <f>ROUNDDOWN(IF($C8=1,料金元データ!H24,IF($C8=2,料金元データ!H31,IF($C8=3,料金元データ!H38,IF($C8=4,料金元データ!H45,IF($C8=5,料金元データ!H52,IF($C8=6,料金元データ!H59))))))*(1-$J$1),-1)</f>
        <v>0</v>
      </c>
      <c r="I8" s="84">
        <f>ROUNDDOWN(IF($C8=1,料金元データ!I24,IF($C8=2,料金元データ!I31,IF($C8=3,料金元データ!I38,IF($C8=4,料金元データ!I45,IF($C8=5,料金元データ!I52,IF($C8=6,料金元データ!I59))))))*(1-$J$1),-1)</f>
        <v>0</v>
      </c>
      <c r="J8" s="84">
        <f>ROUNDDOWN(IF($C8=1,料金元データ!J24,IF($C8=2,料金元データ!J31,IF($C8=3,料金元データ!J38,IF($C8=4,料金元データ!J45,IF($C8=5,料金元データ!J52,IF($C8=6,料金元データ!J59))))))*(1-$J$1),-1)</f>
        <v>0</v>
      </c>
      <c r="K8" s="84">
        <f>ROUNDDOWN(IF($C8=1,料金元データ!K24,IF($C8=2,料金元データ!K31,IF($C8=3,料金元データ!K38,IF($C8=4,料金元データ!K45,IF($C8=5,料金元データ!K52,IF($C8=6,料金元データ!K59))))))*(1-$J$1),-1)</f>
        <v>0</v>
      </c>
      <c r="L8" s="84">
        <f>ROUNDDOWN(IF($C8=1,料金元データ!L24,IF($C8=2,料金元データ!L31,IF($C8=3,料金元データ!L38,IF($C8=4,料金元データ!L45,IF($C8=5,料金元データ!L52,IF($C8=6,料金元データ!L59))))))*(1-$J$1),-1)</f>
        <v>0</v>
      </c>
      <c r="M8" s="84">
        <f>ROUNDDOWN(IF($C8=1,料金元データ!M24,IF($C8=2,料金元データ!M31,IF($C8=3,料金元データ!M38,IF($C8=4,料金元データ!M45,IF($C8=5,料金元データ!M52,IF($C8=6,料金元データ!M59))))))*(1-$J$1),-1)</f>
        <v>0</v>
      </c>
      <c r="N8" s="84">
        <f>ROUNDDOWN(IF($C8=1,料金元データ!N24,IF($C8=2,料金元データ!N31,IF($C8=3,料金元データ!N38,IF($C8=4,料金元データ!N45,IF($C8=5,料金元データ!N52,IF($C8=6,料金元データ!N59))))))*(1-$J$1),-1)</f>
        <v>0</v>
      </c>
      <c r="O8" s="84">
        <f>ROUNDDOWN(IF($C8=1,料金元データ!O24,IF($C8=2,料金元データ!O31,IF($C8=3,料金元データ!O38,IF($C8=4,料金元データ!O45,IF($C8=5,料金元データ!O52,IF($C8=6,料金元データ!O59))))))*(1-$J$1),-1)</f>
        <v>0</v>
      </c>
      <c r="P8" s="84">
        <f>ROUNDDOWN(IF($C8=1,料金元データ!P24,IF($C8=2,料金元データ!P31,IF($C8=3,料金元データ!P38,IF($C8=4,料金元データ!P45,IF($C8=5,料金元データ!P52,IF($C8=6,料金元データ!P59))))))*(1-$J$1),-1)</f>
        <v>0</v>
      </c>
      <c r="Q8" s="84">
        <f>ROUNDDOWN(IF($C8=1,料金元データ!Q24,IF($C8=2,料金元データ!Q31,IF($C8=3,料金元データ!Q38,IF($C8=4,料金元データ!Q45,IF($C8=5,料金元データ!Q52,IF($C8=6,料金元データ!Q59))))))*(1-$J$1),-1)</f>
        <v>0</v>
      </c>
      <c r="R8" s="84">
        <f>ROUNDDOWN(IF($C8=1,料金元データ!R24,IF($C8=2,料金元データ!R31,IF($C8=3,料金元データ!R38,IF($C8=4,料金元データ!R45,IF($C8=5,料金元データ!R52,IF($C8=6,料金元データ!R59))))))*(1-$J$1),-1)</f>
        <v>0</v>
      </c>
      <c r="S8" s="84">
        <f>ROUNDDOWN(IF($C8=1,料金元データ!S24,IF($C8=2,料金元データ!S31,IF($C8=3,料金元データ!S38,IF($C8=4,料金元データ!S45,IF($C8=5,料金元データ!S52,IF($C8=6,料金元データ!S59))))))*(1-$J$1),-1)</f>
        <v>0</v>
      </c>
      <c r="T8" s="84">
        <f>ROUNDDOWN(IF($C8=1,料金元データ!T24,IF($C8=2,料金元データ!T31,IF($C8=3,料金元データ!T38,IF($C8=4,料金元データ!T45,IF($C8=5,料金元データ!T52,IF($C8=6,料金元データ!T59))))))*(1-$J$1),-1)</f>
        <v>0</v>
      </c>
      <c r="U8" s="84">
        <f>ROUNDDOWN(IF($C8=1,料金元データ!U24,IF($C8=2,料金元データ!U31,IF($C8=3,料金元データ!U38,IF($C8=4,料金元データ!U45,IF($C8=5,料金元データ!U52,IF($C8=6,料金元データ!U59))))))*(1-$J$1),-1)</f>
        <v>0</v>
      </c>
      <c r="V8" s="84">
        <f>ROUNDDOWN(IF($C8=1,料金元データ!V24,IF($C8=2,料金元データ!V31,IF($C8=3,料金元データ!V38,IF($C8=4,料金元データ!V45,IF($C8=5,料金元データ!V52,IF($C8=6,料金元データ!V59))))))*(1-$J$1),-1)</f>
        <v>0</v>
      </c>
      <c r="W8" s="84">
        <f>ROUNDDOWN(IF($C8=1,料金元データ!W24,IF($C8=2,料金元データ!W31,IF($C8=3,料金元データ!W38,IF($C8=4,料金元データ!W45,IF($C8=5,料金元データ!W52,IF($C8=6,料金元データ!W59))))))*(1-$J$1),-1)</f>
        <v>0</v>
      </c>
      <c r="X8" s="84">
        <f>ROUNDDOWN(IF($C8=1,料金元データ!X24,IF($C8=2,料金元データ!X31,IF($C8=3,料金元データ!X38,IF($C8=4,料金元データ!X45,IF($C8=5,料金元データ!X52,IF($C8=6,料金元データ!X59))))))*(1-$J$1),-1)</f>
        <v>0</v>
      </c>
      <c r="Y8" s="84">
        <f>ROUNDDOWN(IF($C8=1,料金元データ!Y24,IF($C8=2,料金元データ!Y31,IF($C8=3,料金元データ!Y38,IF($C8=4,料金元データ!Y45,IF($C8=5,料金元データ!Y52,IF($C8=6,料金元データ!Y59))))))*(1-$J$1),-1)</f>
        <v>0</v>
      </c>
      <c r="Z8" s="84">
        <f>ROUNDDOWN(IF($C8=1,料金元データ!Z24,IF($C8=2,料金元データ!Z31,IF($C8=3,料金元データ!Z38,IF($C8=4,料金元データ!Z45,IF($C8=5,料金元データ!Z52,IF($C8=6,料金元データ!Z59))))))*(1-$J$1),-1)</f>
        <v>0</v>
      </c>
      <c r="AA8" s="84">
        <f>ROUNDDOWN(IF($C8=1,料金元データ!AA24,IF($C8=2,料金元データ!AA31,IF($C8=3,料金元データ!AA38,IF($C8=4,料金元データ!AA45,IF($C8=5,料金元データ!AA52,IF($C8=6,料金元データ!AA59))))))*(1-$J$1),-1)</f>
        <v>0</v>
      </c>
      <c r="AB8" s="84">
        <f>ROUNDDOWN(IF($C8=1,料金元データ!AB24,IF($C8=2,料金元データ!AB31,IF($C8=3,料金元データ!AB38,IF($C8=4,料金元データ!AB45,IF($C8=5,料金元データ!AB52,IF($C8=6,料金元データ!AB59))))))*(1-$J$1),-1)</f>
        <v>0</v>
      </c>
      <c r="AC8" s="84">
        <f>ROUNDDOWN(IF($C8=1,料金元データ!AC24,IF($C8=2,料金元データ!AC31,IF($C8=3,料金元データ!AC38,IF($C8=4,料金元データ!AC45,IF($C8=5,料金元データ!AC52,IF($C8=6,料金元データ!AC59))))))*(1-$J$1),-1)</f>
        <v>0</v>
      </c>
      <c r="AD8" s="84">
        <f>ROUNDDOWN(IF($C8=1,料金元データ!AD24,IF($C8=2,料金元データ!AD31,IF($C8=3,料金元データ!AD38,IF($C8=4,料金元データ!AD45,IF($C8=5,料金元データ!AD52,IF($C8=6,料金元データ!AD59))))))*(1-$J$1),-1)</f>
        <v>0</v>
      </c>
      <c r="AE8" s="84">
        <f>ROUNDDOWN(IF($C8=1,料金元データ!AE24,IF($C8=2,料金元データ!AE31,IF($C8=3,料金元データ!AE38,IF($C8=4,料金元データ!AE45,IF($C8=5,料金元データ!AE52,IF($C8=6,料金元データ!AE59))))))*(1-$J$1),-1)</f>
        <v>0</v>
      </c>
      <c r="AF8" s="84">
        <f>ROUNDDOWN(IF($C8=1,料金元データ!AF24,IF($C8=2,料金元データ!AF31,IF($C8=3,料金元データ!AF38,IF($C8=4,料金元データ!AF45,IF($C8=5,料金元データ!AF52,IF($C8=6,料金元データ!AF59))))))*(1-$J$1),-1)</f>
        <v>0</v>
      </c>
      <c r="AG8" s="19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2:55" s="10" customFormat="1" ht="14.25" customHeight="1" thickBot="1" x14ac:dyDescent="0.25">
      <c r="B9" s="68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2:55" s="10" customFormat="1" ht="14.25" customHeight="1" thickBot="1" x14ac:dyDescent="0.25">
      <c r="B10" s="68"/>
      <c r="C10" s="22">
        <f>B10-1</f>
        <v>-1</v>
      </c>
      <c r="D10" s="325" t="s">
        <v>56</v>
      </c>
      <c r="E10" s="325"/>
      <c r="F10" s="315" t="s">
        <v>141</v>
      </c>
      <c r="G10" s="316"/>
      <c r="H10" s="317"/>
      <c r="I10" s="43" t="s">
        <v>1</v>
      </c>
      <c r="J10" s="86">
        <f>VLOOKUP(F10,料金元データ!$B$2:$C$17,2,FALSE)</f>
        <v>0.1</v>
      </c>
    </row>
    <row r="11" spans="2:55" s="10" customFormat="1" ht="14.25" customHeight="1" x14ac:dyDescent="0.2">
      <c r="B11" s="14" t="s">
        <v>2</v>
      </c>
      <c r="C11" s="15" t="s">
        <v>3</v>
      </c>
      <c r="D11" s="72" t="s">
        <v>4</v>
      </c>
      <c r="E11" s="11" t="s">
        <v>5</v>
      </c>
      <c r="F11" s="12" t="s">
        <v>6</v>
      </c>
      <c r="G11" s="12" t="s">
        <v>7</v>
      </c>
      <c r="H11" s="12" t="s">
        <v>8</v>
      </c>
      <c r="I11" s="11" t="s">
        <v>9</v>
      </c>
      <c r="J11" s="12" t="s">
        <v>10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15</v>
      </c>
      <c r="P11" s="11" t="s">
        <v>16</v>
      </c>
      <c r="Q11" s="11" t="s">
        <v>17</v>
      </c>
      <c r="R11" s="11" t="s">
        <v>18</v>
      </c>
      <c r="S11" s="11" t="s">
        <v>19</v>
      </c>
      <c r="T11" s="11" t="s">
        <v>20</v>
      </c>
      <c r="U11" s="11" t="s">
        <v>21</v>
      </c>
      <c r="V11" s="11" t="s">
        <v>22</v>
      </c>
      <c r="W11" s="71" t="s">
        <v>23</v>
      </c>
      <c r="X11" s="72" t="s">
        <v>24</v>
      </c>
      <c r="Y11" s="11" t="s">
        <v>25</v>
      </c>
      <c r="Z11" s="11" t="s">
        <v>26</v>
      </c>
      <c r="AA11" s="11" t="s">
        <v>27</v>
      </c>
      <c r="AB11" s="11" t="s">
        <v>28</v>
      </c>
      <c r="AC11" s="107" t="s">
        <v>29</v>
      </c>
      <c r="AD11" s="11" t="s">
        <v>137</v>
      </c>
      <c r="AE11" s="11" t="s">
        <v>138</v>
      </c>
      <c r="AF11" s="107" t="s">
        <v>139</v>
      </c>
    </row>
    <row r="12" spans="2:55" s="10" customFormat="1" ht="14.25" customHeight="1" x14ac:dyDescent="0.2">
      <c r="B12" s="82" t="str">
        <f>カレンダー!B3</f>
        <v>ラグジュアリープールヴィラ</v>
      </c>
      <c r="C12" s="83">
        <v>2</v>
      </c>
      <c r="D12" s="85">
        <f>ROUNDDOWN(IF($C12=1,料金元データ!D19,IF($C12=2,料金元データ!D26,IF($C12=3,料金元データ!D33,IF($C12=4,料金元データ!D40,IF($C12=5,料金元データ!D47,IF($C12=6,料金元データ!D54))))))*(1-$J$10),-1)</f>
        <v>27450</v>
      </c>
      <c r="E12" s="85">
        <f>ROUNDDOWN(IF($C12=1,料金元データ!E19,IF($C12=2,料金元データ!E26,IF($C12=3,料金元データ!E33,IF($C12=4,料金元データ!E40,IF($C12=5,料金元データ!E47,IF($C12=6,料金元データ!E54))))))*(1-$J$10),-1)</f>
        <v>35550</v>
      </c>
      <c r="F12" s="85">
        <f>ROUNDDOWN(IF($C12=1,料金元データ!F19,IF($C12=2,料金元データ!F26,IF($C12=3,料金元データ!F33,IF($C12=4,料金元データ!F40,IF($C12=5,料金元データ!F47,IF($C12=6,料金元データ!F54))))))*(1-$J$10),-1)</f>
        <v>37800</v>
      </c>
      <c r="G12" s="85">
        <f>ROUNDDOWN(IF($C12=1,料金元データ!G19,IF($C12=2,料金元データ!G26,IF($C12=3,料金元データ!G33,IF($C12=4,料金元データ!G40,IF($C12=5,料金元データ!G47,IF($C12=6,料金元データ!G54))))))*(1-$J$10),-1)</f>
        <v>40320</v>
      </c>
      <c r="H12" s="85">
        <f>ROUNDDOWN(IF($C12=1,料金元データ!H19,IF($C12=2,料金元データ!H26,IF($C12=3,料金元データ!H33,IF($C12=4,料金元データ!H40,IF($C12=5,料金元データ!H47,IF($C12=6,料金元データ!H54))))))*(1-$J$10),-1)</f>
        <v>43200</v>
      </c>
      <c r="I12" s="85">
        <f>ROUNDDOWN(IF($C12=1,料金元データ!I19,IF($C12=2,料金元データ!I26,IF($C12=3,料金元データ!I33,IF($C12=4,料金元データ!I40,IF($C12=5,料金元データ!I47,IF($C12=6,料金元データ!I54))))))*(1-$J$10),-1)</f>
        <v>47250</v>
      </c>
      <c r="J12" s="85">
        <f>ROUNDDOWN(IF($C12=1,料金元データ!J19,IF($C12=2,料金元データ!J26,IF($C12=3,料金元データ!J33,IF($C12=4,料金元データ!J40,IF($C12=5,料金元データ!J47,IF($C12=6,料金元データ!J54))))))*(1-$J$10),-1)</f>
        <v>48600</v>
      </c>
      <c r="K12" s="85">
        <f>ROUNDDOWN(IF($C12=1,料金元データ!K19,IF($C12=2,料金元データ!K26,IF($C12=3,料金元データ!K33,IF($C12=4,料金元データ!K40,IF($C12=5,料金元データ!K47,IF($C12=6,料金元データ!K54))))))*(1-$J$10),-1)</f>
        <v>50850</v>
      </c>
      <c r="L12" s="85">
        <f>ROUNDDOWN(IF($C12=1,料金元データ!L19,IF($C12=2,料金元データ!L26,IF($C12=3,料金元データ!L33,IF($C12=4,料金元データ!L40,IF($C12=5,料金元データ!L47,IF($C12=6,料金元データ!L54))))))*(1-$J$10),-1)</f>
        <v>53820</v>
      </c>
      <c r="M12" s="85">
        <f>ROUNDDOWN(IF($C12=1,料金元データ!M19,IF($C12=2,料金元データ!M26,IF($C12=3,料金元データ!M33,IF($C12=4,料金元データ!M40,IF($C12=5,料金元データ!M47,IF($C12=6,料金元データ!M54))))))*(1-$J$10),-1)</f>
        <v>56250</v>
      </c>
      <c r="N12" s="85">
        <f>ROUNDDOWN(IF($C12=1,料金元データ!N19,IF($C12=2,料金元データ!N26,IF($C12=3,料金元データ!N33,IF($C12=4,料金元データ!N40,IF($C12=5,料金元データ!N47,IF($C12=6,料金元データ!N54))))))*(1-$J$10),-1)</f>
        <v>58050</v>
      </c>
      <c r="O12" s="85">
        <f>ROUNDDOWN(IF($C12=1,料金元データ!O19,IF($C12=2,料金元データ!O26,IF($C12=3,料金元データ!O33,IF($C12=4,料金元データ!O40,IF($C12=5,料金元データ!O47,IF($C12=6,料金元データ!O54))))))*(1-$J$10),-1)</f>
        <v>60300</v>
      </c>
      <c r="P12" s="85">
        <f>ROUNDDOWN(IF($C12=1,料金元データ!P19,IF($C12=2,料金元データ!P26,IF($C12=3,料金元データ!P33,IF($C12=4,料金元データ!P40,IF($C12=5,料金元データ!P47,IF($C12=6,料金元データ!P54))))))*(1-$J$10),-1)</f>
        <v>63450</v>
      </c>
      <c r="Q12" s="85">
        <f>ROUNDDOWN(IF($C12=1,料金元データ!Q19,IF($C12=2,料金元データ!Q26,IF($C12=3,料金元データ!Q33,IF($C12=4,料金元データ!Q40,IF($C12=5,料金元データ!Q47,IF($C12=6,料金元データ!Q54))))))*(1-$J$10),-1)</f>
        <v>65700</v>
      </c>
      <c r="R12" s="85">
        <f>ROUNDDOWN(IF($C12=1,料金元データ!R19,IF($C12=2,料金元データ!R26,IF($C12=3,料金元データ!R33,IF($C12=4,料金元データ!R40,IF($C12=5,料金元データ!R47,IF($C12=6,料金元データ!R54))))))*(1-$J$10),-1)</f>
        <v>67500</v>
      </c>
      <c r="S12" s="85">
        <f>ROUNDDOWN(IF($C12=1,料金元データ!S19,IF($C12=2,料金元データ!S26,IF($C12=3,料金元データ!S33,IF($C12=4,料金元データ!S40,IF($C12=5,料金元データ!S47,IF($C12=6,料金元データ!S54))))))*(1-$J$10),-1)</f>
        <v>68850</v>
      </c>
      <c r="T12" s="85">
        <f>ROUNDDOWN(IF($C12=1,料金元データ!T19,IF($C12=2,料金元データ!T26,IF($C12=3,料金元データ!T33,IF($C12=4,料金元データ!T40,IF($C12=5,料金元データ!T47,IF($C12=6,料金元データ!T54))))))*(1-$J$10),-1)</f>
        <v>72630</v>
      </c>
      <c r="U12" s="85">
        <f>ROUNDDOWN(IF($C12=1,料金元データ!U19,IF($C12=2,料金元データ!U26,IF($C12=3,料金元データ!U33,IF($C12=4,料金元データ!U40,IF($C12=5,料金元データ!U47,IF($C12=6,料金元データ!U54))))))*(1-$J$10),-1)</f>
        <v>77040</v>
      </c>
      <c r="V12" s="85">
        <f>ROUNDDOWN(IF($C12=1,料金元データ!V19,IF($C12=2,料金元データ!V26,IF($C12=3,料金元データ!V33,IF($C12=4,料金元データ!V40,IF($C12=5,料金元データ!V47,IF($C12=6,料金元データ!V54))))))*(1-$J$10),-1)</f>
        <v>82800</v>
      </c>
      <c r="W12" s="85">
        <f>ROUNDDOWN(IF($C12=1,料金元データ!W19,IF($C12=2,料金元データ!W26,IF($C12=3,料金元データ!W33,IF($C12=4,料金元データ!W40,IF($C12=5,料金元データ!W47,IF($C12=6,料金元データ!W54))))))*(1-$J$10),-1)</f>
        <v>85500</v>
      </c>
      <c r="X12" s="85">
        <f>ROUNDDOWN(IF($C12=1,料金元データ!X19,IF($C12=2,料金元データ!X26,IF($C12=3,料金元データ!X33,IF($C12=4,料金元データ!X40,IF($C12=5,料金元データ!X47,IF($C12=6,料金元データ!X54))))))*(1-$J$10),-1)</f>
        <v>94500</v>
      </c>
      <c r="Y12" s="85">
        <f>ROUNDDOWN(IF($C12=1,料金元データ!Y19,IF($C12=2,料金元データ!Y26,IF($C12=3,料金元データ!Y33,IF($C12=4,料金元データ!Y40,IF($C12=5,料金元データ!Y47,IF($C12=6,料金元データ!Y54))))))*(1-$J$10),-1)</f>
        <v>105300</v>
      </c>
      <c r="Z12" s="85">
        <f>ROUNDDOWN(IF($C12=1,料金元データ!Z19,IF($C12=2,料金元データ!Z26,IF($C12=3,料金元データ!Z33,IF($C12=4,料金元データ!Z40,IF($C12=5,料金元データ!Z47,IF($C12=6,料金元データ!Z54))))))*(1-$J$10),-1)</f>
        <v>118800</v>
      </c>
      <c r="AA12" s="85">
        <f>ROUNDDOWN(IF($C12=1,料金元データ!AA19,IF($C12=2,料金元データ!AA26,IF($C12=3,料金元データ!AA33,IF($C12=4,料金元データ!AA40,IF($C12=5,料金元データ!AA47,IF($C12=6,料金元データ!AA54))))))*(1-$J$10),-1)</f>
        <v>136800</v>
      </c>
      <c r="AB12" s="85">
        <f>ROUNDDOWN(IF($C12=1,料金元データ!AB19,IF($C12=2,料金元データ!AB26,IF($C12=3,料金元データ!AB33,IF($C12=4,料金元データ!AB40,IF($C12=5,料金元データ!AB47,IF($C12=6,料金元データ!AB54))))))*(1-$J$10),-1)</f>
        <v>162900</v>
      </c>
      <c r="AC12" s="85">
        <f>ROUNDDOWN(IF($C12=1,料金元データ!AC19,IF($C12=2,料金元データ!AC26,IF($C12=3,料金元データ!AC33,IF($C12=4,料金元データ!AC40,IF($C12=5,料金元データ!AC47,IF($C12=6,料金元データ!AC54))))))*(1-$J$10),-1)</f>
        <v>202500</v>
      </c>
      <c r="AD12" s="85">
        <f>ROUNDDOWN(IF($C12=1,料金元データ!AD19,IF($C12=2,料金元データ!AD26,IF($C12=3,料金元データ!AD33,IF($C12=4,料金元データ!AD40,IF($C12=5,料金元データ!AD47,IF($C12=6,料金元データ!AD54))))))*(1-$J$10),-1)</f>
        <v>0</v>
      </c>
      <c r="AE12" s="85">
        <f>ROUNDDOWN(IF($C12=1,料金元データ!AE19,IF($C12=2,料金元データ!AE26,IF($C12=3,料金元データ!AE33,IF($C12=4,料金元データ!AE40,IF($C12=5,料金元データ!AE47,IF($C12=6,料金元データ!AE54))))))*(1-$J$10),-1)</f>
        <v>0</v>
      </c>
      <c r="AF12" s="85">
        <f>ROUNDDOWN(IF($C12=1,料金元データ!AF19,IF($C12=2,料金元データ!AF26,IF($C12=3,料金元データ!AF33,IF($C12=4,料金元データ!AF40,IF($C12=5,料金元データ!AF47,IF($C12=6,料金元データ!AF54))))))*(1-$J$10),-1)</f>
        <v>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2:55" s="10" customFormat="1" ht="14.25" customHeight="1" x14ac:dyDescent="0.2">
      <c r="B13" s="82" t="str">
        <f>カレンダー!B4</f>
        <v>with SAUNA</v>
      </c>
      <c r="C13" s="83">
        <v>2</v>
      </c>
      <c r="D13" s="85">
        <f>ROUNDDOWN(IF($C13=1,料金元データ!D20,IF($C13=2,料金元データ!D27,IF($C13=3,料金元データ!D34,IF($C13=4,料金元データ!D41,IF($C13=5,料金元データ!D48,IF($C13=6,料金元データ!D55))))))*(1-$J$10),-1)</f>
        <v>36450</v>
      </c>
      <c r="E13" s="85">
        <f>ROUNDDOWN(IF($C13=1,料金元データ!E20,IF($C13=2,料金元データ!E27,IF($C13=3,料金元データ!E34,IF($C13=4,料金元データ!E41,IF($C13=5,料金元データ!E48,IF($C13=6,料金元データ!E55))))))*(1-$J$10),-1)</f>
        <v>44550</v>
      </c>
      <c r="F13" s="85">
        <f>ROUNDDOWN(IF($C13=1,料金元データ!F20,IF($C13=2,料金元データ!F27,IF($C13=3,料金元データ!F34,IF($C13=4,料金元データ!F41,IF($C13=5,料金元データ!F48,IF($C13=6,料金元データ!F55))))))*(1-$J$10),-1)</f>
        <v>46800</v>
      </c>
      <c r="G13" s="85">
        <f>ROUNDDOWN(IF($C13=1,料金元データ!G20,IF($C13=2,料金元データ!G27,IF($C13=3,料金元データ!G34,IF($C13=4,料金元データ!G41,IF($C13=5,料金元データ!G48,IF($C13=6,料金元データ!G55))))))*(1-$J$10),-1)</f>
        <v>49320</v>
      </c>
      <c r="H13" s="85">
        <f>ROUNDDOWN(IF($C13=1,料金元データ!H20,IF($C13=2,料金元データ!H27,IF($C13=3,料金元データ!H34,IF($C13=4,料金元データ!H41,IF($C13=5,料金元データ!H48,IF($C13=6,料金元データ!H55))))))*(1-$J$10),-1)</f>
        <v>52200</v>
      </c>
      <c r="I13" s="85">
        <f>ROUNDDOWN(IF($C13=1,料金元データ!I20,IF($C13=2,料金元データ!I27,IF($C13=3,料金元データ!I34,IF($C13=4,料金元データ!I41,IF($C13=5,料金元データ!I48,IF($C13=6,料金元データ!I55))))))*(1-$J$10),-1)</f>
        <v>56250</v>
      </c>
      <c r="J13" s="85">
        <f>ROUNDDOWN(IF($C13=1,料金元データ!J20,IF($C13=2,料金元データ!J27,IF($C13=3,料金元データ!J34,IF($C13=4,料金元データ!J41,IF($C13=5,料金元データ!J48,IF($C13=6,料金元データ!J55))))))*(1-$J$10),-1)</f>
        <v>57600</v>
      </c>
      <c r="K13" s="85">
        <f>ROUNDDOWN(IF($C13=1,料金元データ!K20,IF($C13=2,料金元データ!K27,IF($C13=3,料金元データ!K34,IF($C13=4,料金元データ!K41,IF($C13=5,料金元データ!K48,IF($C13=6,料金元データ!K55))))))*(1-$J$10),-1)</f>
        <v>59850</v>
      </c>
      <c r="L13" s="85">
        <f>ROUNDDOWN(IF($C13=1,料金元データ!L20,IF($C13=2,料金元データ!L27,IF($C13=3,料金元データ!L34,IF($C13=4,料金元データ!L41,IF($C13=5,料金元データ!L48,IF($C13=6,料金元データ!L55))))))*(1-$J$10),-1)</f>
        <v>62820</v>
      </c>
      <c r="M13" s="85">
        <f>ROUNDDOWN(IF($C13=1,料金元データ!M20,IF($C13=2,料金元データ!M27,IF($C13=3,料金元データ!M34,IF($C13=4,料金元データ!M41,IF($C13=5,料金元データ!M48,IF($C13=6,料金元データ!M55))))))*(1-$J$10),-1)</f>
        <v>65250</v>
      </c>
      <c r="N13" s="85">
        <f>ROUNDDOWN(IF($C13=1,料金元データ!N20,IF($C13=2,料金元データ!N27,IF($C13=3,料金元データ!N34,IF($C13=4,料金元データ!N41,IF($C13=5,料金元データ!N48,IF($C13=6,料金元データ!N55))))))*(1-$J$10),-1)</f>
        <v>67050</v>
      </c>
      <c r="O13" s="85">
        <f>ROUNDDOWN(IF($C13=1,料金元データ!O20,IF($C13=2,料金元データ!O27,IF($C13=3,料金元データ!O34,IF($C13=4,料金元データ!O41,IF($C13=5,料金元データ!O48,IF($C13=6,料金元データ!O55))))))*(1-$J$10),-1)</f>
        <v>69300</v>
      </c>
      <c r="P13" s="85">
        <f>ROUNDDOWN(IF($C13=1,料金元データ!P20,IF($C13=2,料金元データ!P27,IF($C13=3,料金元データ!P34,IF($C13=4,料金元データ!P41,IF($C13=5,料金元データ!P48,IF($C13=6,料金元データ!P55))))))*(1-$J$10),-1)</f>
        <v>72450</v>
      </c>
      <c r="Q13" s="85">
        <f>ROUNDDOWN(IF($C13=1,料金元データ!Q20,IF($C13=2,料金元データ!Q27,IF($C13=3,料金元データ!Q34,IF($C13=4,料金元データ!Q41,IF($C13=5,料金元データ!Q48,IF($C13=6,料金元データ!Q55))))))*(1-$J$10),-1)</f>
        <v>74700</v>
      </c>
      <c r="R13" s="85">
        <f>ROUNDDOWN(IF($C13=1,料金元データ!R20,IF($C13=2,料金元データ!R27,IF($C13=3,料金元データ!R34,IF($C13=4,料金元データ!R41,IF($C13=5,料金元データ!R48,IF($C13=6,料金元データ!R55))))))*(1-$J$10),-1)</f>
        <v>76500</v>
      </c>
      <c r="S13" s="85">
        <f>ROUNDDOWN(IF($C13=1,料金元データ!S20,IF($C13=2,料金元データ!S27,IF($C13=3,料金元データ!S34,IF($C13=4,料金元データ!S41,IF($C13=5,料金元データ!S48,IF($C13=6,料金元データ!S55))))))*(1-$J$10),-1)</f>
        <v>77850</v>
      </c>
      <c r="T13" s="85">
        <f>ROUNDDOWN(IF($C13=1,料金元データ!T20,IF($C13=2,料金元データ!T27,IF($C13=3,料金元データ!T34,IF($C13=4,料金元データ!T41,IF($C13=5,料金元データ!T48,IF($C13=6,料金元データ!T55))))))*(1-$J$10),-1)</f>
        <v>81630</v>
      </c>
      <c r="U13" s="85">
        <f>ROUNDDOWN(IF($C13=1,料金元データ!U20,IF($C13=2,料金元データ!U27,IF($C13=3,料金元データ!U34,IF($C13=4,料金元データ!U41,IF($C13=5,料金元データ!U48,IF($C13=6,料金元データ!U55))))))*(1-$J$10),-1)</f>
        <v>86040</v>
      </c>
      <c r="V13" s="85">
        <f>ROUNDDOWN(IF($C13=1,料金元データ!V20,IF($C13=2,料金元データ!V27,IF($C13=3,料金元データ!V34,IF($C13=4,料金元データ!V41,IF($C13=5,料金元データ!V48,IF($C13=6,料金元データ!V55))))))*(1-$J$10),-1)</f>
        <v>91800</v>
      </c>
      <c r="W13" s="85">
        <f>ROUNDDOWN(IF($C13=1,料金元データ!W20,IF($C13=2,料金元データ!W27,IF($C13=3,料金元データ!W34,IF($C13=4,料金元データ!W41,IF($C13=5,料金元データ!W48,IF($C13=6,料金元データ!W55))))))*(1-$J$10),-1)</f>
        <v>94500</v>
      </c>
      <c r="X13" s="85">
        <f>ROUNDDOWN(IF($C13=1,料金元データ!X20,IF($C13=2,料金元データ!X27,IF($C13=3,料金元データ!X34,IF($C13=4,料金元データ!X41,IF($C13=5,料金元データ!X48,IF($C13=6,料金元データ!X55))))))*(1-$J$10),-1)</f>
        <v>103500</v>
      </c>
      <c r="Y13" s="85">
        <f>ROUNDDOWN(IF($C13=1,料金元データ!Y20,IF($C13=2,料金元データ!Y27,IF($C13=3,料金元データ!Y34,IF($C13=4,料金元データ!Y41,IF($C13=5,料金元データ!Y48,IF($C13=6,料金元データ!Y55))))))*(1-$J$10),-1)</f>
        <v>114300</v>
      </c>
      <c r="Z13" s="85">
        <f>ROUNDDOWN(IF($C13=1,料金元データ!Z20,IF($C13=2,料金元データ!Z27,IF($C13=3,料金元データ!Z34,IF($C13=4,料金元データ!Z41,IF($C13=5,料金元データ!Z48,IF($C13=6,料金元データ!Z55))))))*(1-$J$10),-1)</f>
        <v>127800</v>
      </c>
      <c r="AA13" s="85">
        <f>ROUNDDOWN(IF($C13=1,料金元データ!AA20,IF($C13=2,料金元データ!AA27,IF($C13=3,料金元データ!AA34,IF($C13=4,料金元データ!AA41,IF($C13=5,料金元データ!AA48,IF($C13=6,料金元データ!AA55))))))*(1-$J$10),-1)</f>
        <v>145800</v>
      </c>
      <c r="AB13" s="85">
        <f>ROUNDDOWN(IF($C13=1,料金元データ!AB20,IF($C13=2,料金元データ!AB27,IF($C13=3,料金元データ!AB34,IF($C13=4,料金元データ!AB41,IF($C13=5,料金元データ!AB48,IF($C13=6,料金元データ!AB55))))))*(1-$J$10),-1)</f>
        <v>171900</v>
      </c>
      <c r="AC13" s="85">
        <f>ROUNDDOWN(IF($C13=1,料金元データ!AC20,IF($C13=2,料金元データ!AC27,IF($C13=3,料金元データ!AC34,IF($C13=4,料金元データ!AC41,IF($C13=5,料金元データ!AC48,IF($C13=6,料金元データ!AC55))))))*(1-$J$10),-1)</f>
        <v>211500</v>
      </c>
      <c r="AD13" s="85">
        <f>ROUNDDOWN(IF($C13=1,料金元データ!AD20,IF($C13=2,料金元データ!AD27,IF($C13=3,料金元データ!AD34,IF($C13=4,料金元データ!AD41,IF($C13=5,料金元データ!AD48,IF($C13=6,料金元データ!AD55))))))*(1-$J$10),-1)</f>
        <v>0</v>
      </c>
      <c r="AE13" s="85">
        <f>ROUNDDOWN(IF($C13=1,料金元データ!AE20,IF($C13=2,料金元データ!AE27,IF($C13=3,料金元データ!AE34,IF($C13=4,料金元データ!AE41,IF($C13=5,料金元データ!AE48,IF($C13=6,料金元データ!AE55))))))*(1-$J$10),-1)</f>
        <v>0</v>
      </c>
      <c r="AF13" s="85">
        <f>ROUNDDOWN(IF($C13=1,料金元データ!AF20,IF($C13=2,料金元データ!AF27,IF($C13=3,料金元データ!AF34,IF($C13=4,料金元データ!AF41,IF($C13=5,料金元データ!AF48,IF($C13=6,料金元データ!AF55))))))*(1-$J$10),-1)</f>
        <v>0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2:55" s="10" customFormat="1" ht="14.25" hidden="1" customHeight="1" x14ac:dyDescent="0.2">
      <c r="B14" s="82">
        <f>カレンダー!B5</f>
        <v>0</v>
      </c>
      <c r="C14" s="83">
        <v>2</v>
      </c>
      <c r="D14" s="85">
        <f>ROUNDDOWN(IF($C14=1,料金元データ!D21,IF($C14=2,料金元データ!D28,IF($C14=3,料金元データ!D35,IF($C14=4,料金元データ!D42,IF($C14=5,料金元データ!D49,IF($C14=6,料金元データ!D56))))))*(1-$J$10),-1)</f>
        <v>0</v>
      </c>
      <c r="E14" s="85">
        <f>ROUNDDOWN(IF($C14=1,料金元データ!E21,IF($C14=2,料金元データ!E28,IF($C14=3,料金元データ!E35,IF($C14=4,料金元データ!E42,IF($C14=5,料金元データ!E49,IF($C14=6,料金元データ!E56))))))*(1-$J$10),-1)</f>
        <v>0</v>
      </c>
      <c r="F14" s="85">
        <f>ROUNDDOWN(IF($C14=1,料金元データ!F21,IF($C14=2,料金元データ!F28,IF($C14=3,料金元データ!F35,IF($C14=4,料金元データ!F42,IF($C14=5,料金元データ!F49,IF($C14=6,料金元データ!F56))))))*(1-$J$10),-1)</f>
        <v>0</v>
      </c>
      <c r="G14" s="85">
        <f>ROUNDDOWN(IF($C14=1,料金元データ!G21,IF($C14=2,料金元データ!G28,IF($C14=3,料金元データ!G35,IF($C14=4,料金元データ!G42,IF($C14=5,料金元データ!G49,IF($C14=6,料金元データ!G56))))))*(1-$J$10),-1)</f>
        <v>0</v>
      </c>
      <c r="H14" s="85">
        <f>ROUNDDOWN(IF($C14=1,料金元データ!H21,IF($C14=2,料金元データ!H28,IF($C14=3,料金元データ!H35,IF($C14=4,料金元データ!H42,IF($C14=5,料金元データ!H49,IF($C14=6,料金元データ!H56))))))*(1-$J$10),-1)</f>
        <v>0</v>
      </c>
      <c r="I14" s="85">
        <f>ROUNDDOWN(IF($C14=1,料金元データ!I21,IF($C14=2,料金元データ!I28,IF($C14=3,料金元データ!I35,IF($C14=4,料金元データ!I42,IF($C14=5,料金元データ!I49,IF($C14=6,料金元データ!I56))))))*(1-$J$10),-1)</f>
        <v>0</v>
      </c>
      <c r="J14" s="85">
        <f>ROUNDDOWN(IF($C14=1,料金元データ!J21,IF($C14=2,料金元データ!J28,IF($C14=3,料金元データ!J35,IF($C14=4,料金元データ!J42,IF($C14=5,料金元データ!J49,IF($C14=6,料金元データ!J56))))))*(1-$J$10),-1)</f>
        <v>0</v>
      </c>
      <c r="K14" s="85">
        <f>ROUNDDOWN(IF($C14=1,料金元データ!K21,IF($C14=2,料金元データ!K28,IF($C14=3,料金元データ!K35,IF($C14=4,料金元データ!K42,IF($C14=5,料金元データ!K49,IF($C14=6,料金元データ!K56))))))*(1-$J$10),-1)</f>
        <v>0</v>
      </c>
      <c r="L14" s="85">
        <f>ROUNDDOWN(IF($C14=1,料金元データ!L21,IF($C14=2,料金元データ!L28,IF($C14=3,料金元データ!L35,IF($C14=4,料金元データ!L42,IF($C14=5,料金元データ!L49,IF($C14=6,料金元データ!L56))))))*(1-$J$10),-1)</f>
        <v>0</v>
      </c>
      <c r="M14" s="85">
        <f>ROUNDDOWN(IF($C14=1,料金元データ!M21,IF($C14=2,料金元データ!M28,IF($C14=3,料金元データ!M35,IF($C14=4,料金元データ!M42,IF($C14=5,料金元データ!M49,IF($C14=6,料金元データ!M56))))))*(1-$J$10),-1)</f>
        <v>0</v>
      </c>
      <c r="N14" s="85">
        <f>ROUNDDOWN(IF($C14=1,料金元データ!N21,IF($C14=2,料金元データ!N28,IF($C14=3,料金元データ!N35,IF($C14=4,料金元データ!N42,IF($C14=5,料金元データ!N49,IF($C14=6,料金元データ!N56))))))*(1-$J$10),-1)</f>
        <v>0</v>
      </c>
      <c r="O14" s="85">
        <f>ROUNDDOWN(IF($C14=1,料金元データ!O21,IF($C14=2,料金元データ!O28,IF($C14=3,料金元データ!O35,IF($C14=4,料金元データ!O42,IF($C14=5,料金元データ!O49,IF($C14=6,料金元データ!O56))))))*(1-$J$10),-1)</f>
        <v>0</v>
      </c>
      <c r="P14" s="85">
        <f>ROUNDDOWN(IF($C14=1,料金元データ!P21,IF($C14=2,料金元データ!P28,IF($C14=3,料金元データ!P35,IF($C14=4,料金元データ!P42,IF($C14=5,料金元データ!P49,IF($C14=6,料金元データ!P56))))))*(1-$J$10),-1)</f>
        <v>0</v>
      </c>
      <c r="Q14" s="85">
        <f>ROUNDDOWN(IF($C14=1,料金元データ!Q21,IF($C14=2,料金元データ!Q28,IF($C14=3,料金元データ!Q35,IF($C14=4,料金元データ!Q42,IF($C14=5,料金元データ!Q49,IF($C14=6,料金元データ!Q56))))))*(1-$J$10),-1)</f>
        <v>0</v>
      </c>
      <c r="R14" s="85">
        <f>ROUNDDOWN(IF($C14=1,料金元データ!R21,IF($C14=2,料金元データ!R28,IF($C14=3,料金元データ!R35,IF($C14=4,料金元データ!R42,IF($C14=5,料金元データ!R49,IF($C14=6,料金元データ!R56))))))*(1-$J$10),-1)</f>
        <v>0</v>
      </c>
      <c r="S14" s="85">
        <f>ROUNDDOWN(IF($C14=1,料金元データ!S21,IF($C14=2,料金元データ!S28,IF($C14=3,料金元データ!S35,IF($C14=4,料金元データ!S42,IF($C14=5,料金元データ!S49,IF($C14=6,料金元データ!S56))))))*(1-$J$10),-1)</f>
        <v>0</v>
      </c>
      <c r="T14" s="85">
        <f>ROUNDDOWN(IF($C14=1,料金元データ!T21,IF($C14=2,料金元データ!T28,IF($C14=3,料金元データ!T35,IF($C14=4,料金元データ!T42,IF($C14=5,料金元データ!T49,IF($C14=6,料金元データ!T56))))))*(1-$J$10),-1)</f>
        <v>0</v>
      </c>
      <c r="U14" s="85">
        <f>ROUNDDOWN(IF($C14=1,料金元データ!U21,IF($C14=2,料金元データ!U28,IF($C14=3,料金元データ!U35,IF($C14=4,料金元データ!U42,IF($C14=5,料金元データ!U49,IF($C14=6,料金元データ!U56))))))*(1-$J$10),-1)</f>
        <v>0</v>
      </c>
      <c r="V14" s="85">
        <f>ROUNDDOWN(IF($C14=1,料金元データ!V21,IF($C14=2,料金元データ!V28,IF($C14=3,料金元データ!V35,IF($C14=4,料金元データ!V42,IF($C14=5,料金元データ!V49,IF($C14=6,料金元データ!V56))))))*(1-$J$10),-1)</f>
        <v>0</v>
      </c>
      <c r="W14" s="85">
        <f>ROUNDDOWN(IF($C14=1,料金元データ!W21,IF($C14=2,料金元データ!W28,IF($C14=3,料金元データ!W35,IF($C14=4,料金元データ!W42,IF($C14=5,料金元データ!W49,IF($C14=6,料金元データ!W56))))))*(1-$J$10),-1)</f>
        <v>0</v>
      </c>
      <c r="X14" s="85">
        <f>ROUNDDOWN(IF($C14=1,料金元データ!X21,IF($C14=2,料金元データ!X28,IF($C14=3,料金元データ!X35,IF($C14=4,料金元データ!X42,IF($C14=5,料金元データ!X49,IF($C14=6,料金元データ!X56))))))*(1-$J$10),-1)</f>
        <v>0</v>
      </c>
      <c r="Y14" s="85">
        <f>ROUNDDOWN(IF($C14=1,料金元データ!Y21,IF($C14=2,料金元データ!Y28,IF($C14=3,料金元データ!Y35,IF($C14=4,料金元データ!Y42,IF($C14=5,料金元データ!Y49,IF($C14=6,料金元データ!Y56))))))*(1-$J$10),-1)</f>
        <v>0</v>
      </c>
      <c r="Z14" s="85">
        <f>ROUNDDOWN(IF($C14=1,料金元データ!Z21,IF($C14=2,料金元データ!Z28,IF($C14=3,料金元データ!Z35,IF($C14=4,料金元データ!Z42,IF($C14=5,料金元データ!Z49,IF($C14=6,料金元データ!Z56))))))*(1-$J$10),-1)</f>
        <v>0</v>
      </c>
      <c r="AA14" s="85">
        <f>ROUNDDOWN(IF($C14=1,料金元データ!AA21,IF($C14=2,料金元データ!AA28,IF($C14=3,料金元データ!AA35,IF($C14=4,料金元データ!AA42,IF($C14=5,料金元データ!AA49,IF($C14=6,料金元データ!AA56))))))*(1-$J$10),-1)</f>
        <v>0</v>
      </c>
      <c r="AB14" s="85">
        <f>ROUNDDOWN(IF($C14=1,料金元データ!AB21,IF($C14=2,料金元データ!AB28,IF($C14=3,料金元データ!AB35,IF($C14=4,料金元データ!AB42,IF($C14=5,料金元データ!AB49,IF($C14=6,料金元データ!AB56))))))*(1-$J$10),-1)</f>
        <v>0</v>
      </c>
      <c r="AC14" s="85">
        <f>ROUNDDOWN(IF($C14=1,料金元データ!AC21,IF($C14=2,料金元データ!AC28,IF($C14=3,料金元データ!AC35,IF($C14=4,料金元データ!AC42,IF($C14=5,料金元データ!AC49,IF($C14=6,料金元データ!AC56))))))*(1-$J$10),-1)</f>
        <v>0</v>
      </c>
      <c r="AD14" s="85">
        <f>ROUNDDOWN(IF($C14=1,料金元データ!AD21,IF($C14=2,料金元データ!AD28,IF($C14=3,料金元データ!AD35,IF($C14=4,料金元データ!AD42,IF($C14=5,料金元データ!AD49,IF($C14=6,料金元データ!AD56))))))*(1-$J$10),-1)</f>
        <v>0</v>
      </c>
      <c r="AE14" s="85">
        <f>ROUNDDOWN(IF($C14=1,料金元データ!AE21,IF($C14=2,料金元データ!AE28,IF($C14=3,料金元データ!AE35,IF($C14=4,料金元データ!AE42,IF($C14=5,料金元データ!AE49,IF($C14=6,料金元データ!AE56))))))*(1-$J$10),-1)</f>
        <v>0</v>
      </c>
      <c r="AF14" s="85">
        <f>ROUNDDOWN(IF($C14=1,料金元データ!AF21,IF($C14=2,料金元データ!AF28,IF($C14=3,料金元データ!AF35,IF($C14=4,料金元データ!AF42,IF($C14=5,料金元データ!AF49,IF($C14=6,料金元データ!AF56))))))*(1-$J$10),-1)</f>
        <v>0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2:55" s="10" customFormat="1" ht="14.25" hidden="1" customHeight="1" x14ac:dyDescent="0.2">
      <c r="B15" s="82">
        <f>カレンダー!B6</f>
        <v>0</v>
      </c>
      <c r="C15" s="83">
        <v>2</v>
      </c>
      <c r="D15" s="85">
        <f>ROUNDDOWN(IF($C15=1,料金元データ!D22,IF($C15=2,料金元データ!D29,IF($C15=3,料金元データ!D36,IF($C15=4,料金元データ!D43,IF($C15=5,料金元データ!D50,IF($C15=6,料金元データ!D57))))))*(1-$J$10),-1)</f>
        <v>0</v>
      </c>
      <c r="E15" s="85">
        <f>ROUNDDOWN(IF($C15=1,料金元データ!E22,IF($C15=2,料金元データ!E29,IF($C15=3,料金元データ!E36,IF($C15=4,料金元データ!E43,IF($C15=5,料金元データ!E50,IF($C15=6,料金元データ!E57))))))*(1-$J$10),-1)</f>
        <v>0</v>
      </c>
      <c r="F15" s="85">
        <f>ROUNDDOWN(IF($C15=1,料金元データ!F22,IF($C15=2,料金元データ!F29,IF($C15=3,料金元データ!F36,IF($C15=4,料金元データ!F43,IF($C15=5,料金元データ!F50,IF($C15=6,料金元データ!F57))))))*(1-$J$10),-1)</f>
        <v>0</v>
      </c>
      <c r="G15" s="85">
        <f>ROUNDDOWN(IF($C15=1,料金元データ!G22,IF($C15=2,料金元データ!G29,IF($C15=3,料金元データ!G36,IF($C15=4,料金元データ!G43,IF($C15=5,料金元データ!G50,IF($C15=6,料金元データ!G57))))))*(1-$J$10),-1)</f>
        <v>0</v>
      </c>
      <c r="H15" s="85">
        <f>ROUNDDOWN(IF($C15=1,料金元データ!H22,IF($C15=2,料金元データ!H29,IF($C15=3,料金元データ!H36,IF($C15=4,料金元データ!H43,IF($C15=5,料金元データ!H50,IF($C15=6,料金元データ!H57))))))*(1-$J$10),-1)</f>
        <v>0</v>
      </c>
      <c r="I15" s="85">
        <f>ROUNDDOWN(IF($C15=1,料金元データ!I22,IF($C15=2,料金元データ!I29,IF($C15=3,料金元データ!I36,IF($C15=4,料金元データ!I43,IF($C15=5,料金元データ!I50,IF($C15=6,料金元データ!I57))))))*(1-$J$10),-1)</f>
        <v>0</v>
      </c>
      <c r="J15" s="85">
        <f>ROUNDDOWN(IF($C15=1,料金元データ!J22,IF($C15=2,料金元データ!J29,IF($C15=3,料金元データ!J36,IF($C15=4,料金元データ!J43,IF($C15=5,料金元データ!J50,IF($C15=6,料金元データ!J57))))))*(1-$J$10),-1)</f>
        <v>0</v>
      </c>
      <c r="K15" s="85">
        <f>ROUNDDOWN(IF($C15=1,料金元データ!K22,IF($C15=2,料金元データ!K29,IF($C15=3,料金元データ!K36,IF($C15=4,料金元データ!K43,IF($C15=5,料金元データ!K50,IF($C15=6,料金元データ!K57))))))*(1-$J$10),-1)</f>
        <v>0</v>
      </c>
      <c r="L15" s="85">
        <f>ROUNDDOWN(IF($C15=1,料金元データ!L22,IF($C15=2,料金元データ!L29,IF($C15=3,料金元データ!L36,IF($C15=4,料金元データ!L43,IF($C15=5,料金元データ!L50,IF($C15=6,料金元データ!L57))))))*(1-$J$10),-1)</f>
        <v>0</v>
      </c>
      <c r="M15" s="85">
        <f>ROUNDDOWN(IF($C15=1,料金元データ!M22,IF($C15=2,料金元データ!M29,IF($C15=3,料金元データ!M36,IF($C15=4,料金元データ!M43,IF($C15=5,料金元データ!M50,IF($C15=6,料金元データ!M57))))))*(1-$J$10),-1)</f>
        <v>0</v>
      </c>
      <c r="N15" s="85">
        <f>ROUNDDOWN(IF($C15=1,料金元データ!N22,IF($C15=2,料金元データ!N29,IF($C15=3,料金元データ!N36,IF($C15=4,料金元データ!N43,IF($C15=5,料金元データ!N50,IF($C15=6,料金元データ!N57))))))*(1-$J$10),-1)</f>
        <v>0</v>
      </c>
      <c r="O15" s="85">
        <f>ROUNDDOWN(IF($C15=1,料金元データ!O22,IF($C15=2,料金元データ!O29,IF($C15=3,料金元データ!O36,IF($C15=4,料金元データ!O43,IF($C15=5,料金元データ!O50,IF($C15=6,料金元データ!O57))))))*(1-$J$10),-1)</f>
        <v>0</v>
      </c>
      <c r="P15" s="85">
        <f>ROUNDDOWN(IF($C15=1,料金元データ!P22,IF($C15=2,料金元データ!P29,IF($C15=3,料金元データ!P36,IF($C15=4,料金元データ!P43,IF($C15=5,料金元データ!P50,IF($C15=6,料金元データ!P57))))))*(1-$J$10),-1)</f>
        <v>0</v>
      </c>
      <c r="Q15" s="85">
        <f>ROUNDDOWN(IF($C15=1,料金元データ!Q22,IF($C15=2,料金元データ!Q29,IF($C15=3,料金元データ!Q36,IF($C15=4,料金元データ!Q43,IF($C15=5,料金元データ!Q50,IF($C15=6,料金元データ!Q57))))))*(1-$J$10),-1)</f>
        <v>0</v>
      </c>
      <c r="R15" s="85">
        <f>ROUNDDOWN(IF($C15=1,料金元データ!R22,IF($C15=2,料金元データ!R29,IF($C15=3,料金元データ!R36,IF($C15=4,料金元データ!R43,IF($C15=5,料金元データ!R50,IF($C15=6,料金元データ!R57))))))*(1-$J$10),-1)</f>
        <v>0</v>
      </c>
      <c r="S15" s="85">
        <f>ROUNDDOWN(IF($C15=1,料金元データ!S22,IF($C15=2,料金元データ!S29,IF($C15=3,料金元データ!S36,IF($C15=4,料金元データ!S43,IF($C15=5,料金元データ!S50,IF($C15=6,料金元データ!S57))))))*(1-$J$10),-1)</f>
        <v>0</v>
      </c>
      <c r="T15" s="85">
        <f>ROUNDDOWN(IF($C15=1,料金元データ!T22,IF($C15=2,料金元データ!T29,IF($C15=3,料金元データ!T36,IF($C15=4,料金元データ!T43,IF($C15=5,料金元データ!T50,IF($C15=6,料金元データ!T57))))))*(1-$J$10),-1)</f>
        <v>0</v>
      </c>
      <c r="U15" s="85">
        <f>ROUNDDOWN(IF($C15=1,料金元データ!U22,IF($C15=2,料金元データ!U29,IF($C15=3,料金元データ!U36,IF($C15=4,料金元データ!U43,IF($C15=5,料金元データ!U50,IF($C15=6,料金元データ!U57))))))*(1-$J$10),-1)</f>
        <v>0</v>
      </c>
      <c r="V15" s="85">
        <f>ROUNDDOWN(IF($C15=1,料金元データ!V22,IF($C15=2,料金元データ!V29,IF($C15=3,料金元データ!V36,IF($C15=4,料金元データ!V43,IF($C15=5,料金元データ!V50,IF($C15=6,料金元データ!V57))))))*(1-$J$10),-1)</f>
        <v>0</v>
      </c>
      <c r="W15" s="85">
        <f>ROUNDDOWN(IF($C15=1,料金元データ!W22,IF($C15=2,料金元データ!W29,IF($C15=3,料金元データ!W36,IF($C15=4,料金元データ!W43,IF($C15=5,料金元データ!W50,IF($C15=6,料金元データ!W57))))))*(1-$J$10),-1)</f>
        <v>0</v>
      </c>
      <c r="X15" s="85">
        <f>ROUNDDOWN(IF($C15=1,料金元データ!X22,IF($C15=2,料金元データ!X29,IF($C15=3,料金元データ!X36,IF($C15=4,料金元データ!X43,IF($C15=5,料金元データ!X50,IF($C15=6,料金元データ!X57))))))*(1-$J$10),-1)</f>
        <v>0</v>
      </c>
      <c r="Y15" s="85">
        <f>ROUNDDOWN(IF($C15=1,料金元データ!Y22,IF($C15=2,料金元データ!Y29,IF($C15=3,料金元データ!Y36,IF($C15=4,料金元データ!Y43,IF($C15=5,料金元データ!Y50,IF($C15=6,料金元データ!Y57))))))*(1-$J$10),-1)</f>
        <v>0</v>
      </c>
      <c r="Z15" s="85">
        <f>ROUNDDOWN(IF($C15=1,料金元データ!Z22,IF($C15=2,料金元データ!Z29,IF($C15=3,料金元データ!Z36,IF($C15=4,料金元データ!Z43,IF($C15=5,料金元データ!Z50,IF($C15=6,料金元データ!Z57))))))*(1-$J$10),-1)</f>
        <v>0</v>
      </c>
      <c r="AA15" s="85">
        <f>ROUNDDOWN(IF($C15=1,料金元データ!AA22,IF($C15=2,料金元データ!AA29,IF($C15=3,料金元データ!AA36,IF($C15=4,料金元データ!AA43,IF($C15=5,料金元データ!AA50,IF($C15=6,料金元データ!AA57))))))*(1-$J$10),-1)</f>
        <v>0</v>
      </c>
      <c r="AB15" s="85">
        <f>ROUNDDOWN(IF($C15=1,料金元データ!AB22,IF($C15=2,料金元データ!AB29,IF($C15=3,料金元データ!AB36,IF($C15=4,料金元データ!AB43,IF($C15=5,料金元データ!AB50,IF($C15=6,料金元データ!AB57))))))*(1-$J$10),-1)</f>
        <v>0</v>
      </c>
      <c r="AC15" s="85">
        <f>ROUNDDOWN(IF($C15=1,料金元データ!AC22,IF($C15=2,料金元データ!AC29,IF($C15=3,料金元データ!AC36,IF($C15=4,料金元データ!AC43,IF($C15=5,料金元データ!AC50,IF($C15=6,料金元データ!AC57))))))*(1-$J$10),-1)</f>
        <v>0</v>
      </c>
      <c r="AD15" s="85">
        <f>ROUNDDOWN(IF($C15=1,料金元データ!AD22,IF($C15=2,料金元データ!AD29,IF($C15=3,料金元データ!AD36,IF($C15=4,料金元データ!AD43,IF($C15=5,料金元データ!AD50,IF($C15=6,料金元データ!AD57))))))*(1-$J$10),-1)</f>
        <v>0</v>
      </c>
      <c r="AE15" s="85">
        <f>ROUNDDOWN(IF($C15=1,料金元データ!AE22,IF($C15=2,料金元データ!AE29,IF($C15=3,料金元データ!AE36,IF($C15=4,料金元データ!AE43,IF($C15=5,料金元データ!AE50,IF($C15=6,料金元データ!AE57))))))*(1-$J$10),-1)</f>
        <v>0</v>
      </c>
      <c r="AF15" s="85">
        <f>ROUNDDOWN(IF($C15=1,料金元データ!AF22,IF($C15=2,料金元データ!AF29,IF($C15=3,料金元データ!AF36,IF($C15=4,料金元データ!AF43,IF($C15=5,料金元データ!AF50,IF($C15=6,料金元データ!AF57))))))*(1-$J$10),-1)</f>
        <v>0</v>
      </c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2:55" s="10" customFormat="1" ht="14.25" hidden="1" customHeight="1" x14ac:dyDescent="0.2">
      <c r="B16" s="82">
        <f>カレンダー!B7</f>
        <v>0</v>
      </c>
      <c r="C16" s="83">
        <v>3</v>
      </c>
      <c r="D16" s="85">
        <f>ROUNDDOWN(IF($C16=1,料金元データ!D23,IF($C16=2,料金元データ!D30,IF($C16=3,料金元データ!D37,IF($C16=4,料金元データ!D44,IF($C16=5,料金元データ!D51,IF($C16=6,料金元データ!D58))))))*(1-$J$10),-1)</f>
        <v>0</v>
      </c>
      <c r="E16" s="85">
        <f>ROUNDDOWN(IF($C16=1,料金元データ!E23,IF($C16=2,料金元データ!E30,IF($C16=3,料金元データ!E37,IF($C16=4,料金元データ!E44,IF($C16=5,料金元データ!E51,IF($C16=6,料金元データ!E58))))))*(1-$J$10),-1)</f>
        <v>0</v>
      </c>
      <c r="F16" s="85">
        <f>ROUNDDOWN(IF($C16=1,料金元データ!F23,IF($C16=2,料金元データ!F30,IF($C16=3,料金元データ!F37,IF($C16=4,料金元データ!F44,IF($C16=5,料金元データ!F51,IF($C16=6,料金元データ!F58))))))*(1-$J$10),-1)</f>
        <v>0</v>
      </c>
      <c r="G16" s="85">
        <f>ROUNDDOWN(IF($C16=1,料金元データ!G23,IF($C16=2,料金元データ!G30,IF($C16=3,料金元データ!G37,IF($C16=4,料金元データ!G44,IF($C16=5,料金元データ!G51,IF($C16=6,料金元データ!G58))))))*(1-$J$10),-1)</f>
        <v>0</v>
      </c>
      <c r="H16" s="85">
        <f>ROUNDDOWN(IF($C16=1,料金元データ!H23,IF($C16=2,料金元データ!H30,IF($C16=3,料金元データ!H37,IF($C16=4,料金元データ!H44,IF($C16=5,料金元データ!H51,IF($C16=6,料金元データ!H58))))))*(1-$J$10),-1)</f>
        <v>0</v>
      </c>
      <c r="I16" s="85">
        <f>ROUNDDOWN(IF($C16=1,料金元データ!I23,IF($C16=2,料金元データ!I30,IF($C16=3,料金元データ!I37,IF($C16=4,料金元データ!I44,IF($C16=5,料金元データ!I51,IF($C16=6,料金元データ!I58))))))*(1-$J$10),-1)</f>
        <v>0</v>
      </c>
      <c r="J16" s="85">
        <f>ROUNDDOWN(IF($C16=1,料金元データ!J23,IF($C16=2,料金元データ!J30,IF($C16=3,料金元データ!J37,IF($C16=4,料金元データ!J44,IF($C16=5,料金元データ!J51,IF($C16=6,料金元データ!J58))))))*(1-$J$10),-1)</f>
        <v>0</v>
      </c>
      <c r="K16" s="85">
        <f>ROUNDDOWN(IF($C16=1,料金元データ!K23,IF($C16=2,料金元データ!K30,IF($C16=3,料金元データ!K37,IF($C16=4,料金元データ!K44,IF($C16=5,料金元データ!K51,IF($C16=6,料金元データ!K58))))))*(1-$J$10),-1)</f>
        <v>0</v>
      </c>
      <c r="L16" s="85">
        <f>ROUNDDOWN(IF($C16=1,料金元データ!L23,IF($C16=2,料金元データ!L30,IF($C16=3,料金元データ!L37,IF($C16=4,料金元データ!L44,IF($C16=5,料金元データ!L51,IF($C16=6,料金元データ!L58))))))*(1-$J$10),-1)</f>
        <v>0</v>
      </c>
      <c r="M16" s="85">
        <f>ROUNDDOWN(IF($C16=1,料金元データ!M23,IF($C16=2,料金元データ!M30,IF($C16=3,料金元データ!M37,IF($C16=4,料金元データ!M44,IF($C16=5,料金元データ!M51,IF($C16=6,料金元データ!M58))))))*(1-$J$10),-1)</f>
        <v>0</v>
      </c>
      <c r="N16" s="85">
        <f>ROUNDDOWN(IF($C16=1,料金元データ!N23,IF($C16=2,料金元データ!N30,IF($C16=3,料金元データ!N37,IF($C16=4,料金元データ!N44,IF($C16=5,料金元データ!N51,IF($C16=6,料金元データ!N58))))))*(1-$J$10),-1)</f>
        <v>0</v>
      </c>
      <c r="O16" s="85">
        <f>ROUNDDOWN(IF($C16=1,料金元データ!O23,IF($C16=2,料金元データ!O30,IF($C16=3,料金元データ!O37,IF($C16=4,料金元データ!O44,IF($C16=5,料金元データ!O51,IF($C16=6,料金元データ!O58))))))*(1-$J$10),-1)</f>
        <v>0</v>
      </c>
      <c r="P16" s="85">
        <f>ROUNDDOWN(IF($C16=1,料金元データ!P23,IF($C16=2,料金元データ!P30,IF($C16=3,料金元データ!P37,IF($C16=4,料金元データ!P44,IF($C16=5,料金元データ!P51,IF($C16=6,料金元データ!P58))))))*(1-$J$10),-1)</f>
        <v>0</v>
      </c>
      <c r="Q16" s="85">
        <f>ROUNDDOWN(IF($C16=1,料金元データ!Q23,IF($C16=2,料金元データ!Q30,IF($C16=3,料金元データ!Q37,IF($C16=4,料金元データ!Q44,IF($C16=5,料金元データ!Q51,IF($C16=6,料金元データ!Q58))))))*(1-$J$10),-1)</f>
        <v>0</v>
      </c>
      <c r="R16" s="85">
        <f>ROUNDDOWN(IF($C16=1,料金元データ!R23,IF($C16=2,料金元データ!R30,IF($C16=3,料金元データ!R37,IF($C16=4,料金元データ!R44,IF($C16=5,料金元データ!R51,IF($C16=6,料金元データ!R58))))))*(1-$J$10),-1)</f>
        <v>0</v>
      </c>
      <c r="S16" s="85">
        <f>ROUNDDOWN(IF($C16=1,料金元データ!S23,IF($C16=2,料金元データ!S30,IF($C16=3,料金元データ!S37,IF($C16=4,料金元データ!S44,IF($C16=5,料金元データ!S51,IF($C16=6,料金元データ!S58))))))*(1-$J$10),-1)</f>
        <v>0</v>
      </c>
      <c r="T16" s="85">
        <f>ROUNDDOWN(IF($C16=1,料金元データ!T23,IF($C16=2,料金元データ!T30,IF($C16=3,料金元データ!T37,IF($C16=4,料金元データ!T44,IF($C16=5,料金元データ!T51,IF($C16=6,料金元データ!T58))))))*(1-$J$10),-1)</f>
        <v>0</v>
      </c>
      <c r="U16" s="85">
        <f>ROUNDDOWN(IF($C16=1,料金元データ!U23,IF($C16=2,料金元データ!U30,IF($C16=3,料金元データ!U37,IF($C16=4,料金元データ!U44,IF($C16=5,料金元データ!U51,IF($C16=6,料金元データ!U58))))))*(1-$J$10),-1)</f>
        <v>0</v>
      </c>
      <c r="V16" s="85">
        <f>ROUNDDOWN(IF($C16=1,料金元データ!V23,IF($C16=2,料金元データ!V30,IF($C16=3,料金元データ!V37,IF($C16=4,料金元データ!V44,IF($C16=5,料金元データ!V51,IF($C16=6,料金元データ!V58))))))*(1-$J$10),-1)</f>
        <v>0</v>
      </c>
      <c r="W16" s="85">
        <f>ROUNDDOWN(IF($C16=1,料金元データ!W23,IF($C16=2,料金元データ!W30,IF($C16=3,料金元データ!W37,IF($C16=4,料金元データ!W44,IF($C16=5,料金元データ!W51,IF($C16=6,料金元データ!W58))))))*(1-$J$10),-1)</f>
        <v>0</v>
      </c>
      <c r="X16" s="85">
        <f>ROUNDDOWN(IF($C16=1,料金元データ!X23,IF($C16=2,料金元データ!X30,IF($C16=3,料金元データ!X37,IF($C16=4,料金元データ!X44,IF($C16=5,料金元データ!X51,IF($C16=6,料金元データ!X58))))))*(1-$J$10),-1)</f>
        <v>0</v>
      </c>
      <c r="Y16" s="85">
        <f>ROUNDDOWN(IF($C16=1,料金元データ!Y23,IF($C16=2,料金元データ!Y30,IF($C16=3,料金元データ!Y37,IF($C16=4,料金元データ!Y44,IF($C16=5,料金元データ!Y51,IF($C16=6,料金元データ!Y58))))))*(1-$J$10),-1)</f>
        <v>0</v>
      </c>
      <c r="Z16" s="85">
        <f>ROUNDDOWN(IF($C16=1,料金元データ!Z23,IF($C16=2,料金元データ!Z30,IF($C16=3,料金元データ!Z37,IF($C16=4,料金元データ!Z44,IF($C16=5,料金元データ!Z51,IF($C16=6,料金元データ!Z58))))))*(1-$J$10),-1)</f>
        <v>0</v>
      </c>
      <c r="AA16" s="85">
        <f>ROUNDDOWN(IF($C16=1,料金元データ!AA23,IF($C16=2,料金元データ!AA30,IF($C16=3,料金元データ!AA37,IF($C16=4,料金元データ!AA44,IF($C16=5,料金元データ!AA51,IF($C16=6,料金元データ!AA58))))))*(1-$J$10),-1)</f>
        <v>0</v>
      </c>
      <c r="AB16" s="85">
        <f>ROUNDDOWN(IF($C16=1,料金元データ!AB23,IF($C16=2,料金元データ!AB30,IF($C16=3,料金元データ!AB37,IF($C16=4,料金元データ!AB44,IF($C16=5,料金元データ!AB51,IF($C16=6,料金元データ!AB58))))))*(1-$J$10),-1)</f>
        <v>0</v>
      </c>
      <c r="AC16" s="85">
        <f>ROUNDDOWN(IF($C16=1,料金元データ!AC23,IF($C16=2,料金元データ!AC30,IF($C16=3,料金元データ!AC37,IF($C16=4,料金元データ!AC44,IF($C16=5,料金元データ!AC51,IF($C16=6,料金元データ!AC58))))))*(1-$J$10),-1)</f>
        <v>0</v>
      </c>
      <c r="AD16" s="85">
        <f>ROUNDDOWN(IF($C16=1,料金元データ!AD23,IF($C16=2,料金元データ!AD30,IF($C16=3,料金元データ!AD37,IF($C16=4,料金元データ!AD44,IF($C16=5,料金元データ!AD51,IF($C16=6,料金元データ!AD58))))))*(1-$J$10),-1)</f>
        <v>0</v>
      </c>
      <c r="AE16" s="85">
        <f>ROUNDDOWN(IF($C16=1,料金元データ!AE23,IF($C16=2,料金元データ!AE30,IF($C16=3,料金元データ!AE37,IF($C16=4,料金元データ!AE44,IF($C16=5,料金元データ!AE51,IF($C16=6,料金元データ!AE58))))))*(1-$J$10),-1)</f>
        <v>0</v>
      </c>
      <c r="AF16" s="85">
        <f>ROUNDDOWN(IF($C16=1,料金元データ!AF23,IF($C16=2,料金元データ!AF30,IF($C16=3,料金元データ!AF37,IF($C16=4,料金元データ!AF44,IF($C16=5,料金元データ!AF51,IF($C16=6,料金元データ!AF58))))))*(1-$J$10),-1)</f>
        <v>0</v>
      </c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10" customFormat="1" ht="14.25" hidden="1" customHeight="1" x14ac:dyDescent="0.2">
      <c r="B17" s="82">
        <f>カレンダー!B8</f>
        <v>0</v>
      </c>
      <c r="C17" s="83">
        <v>4</v>
      </c>
      <c r="D17" s="85">
        <f>ROUNDDOWN(IF($C17=1,料金元データ!D24,IF($C17=2,料金元データ!D31,IF($C17=3,料金元データ!D38,IF($C17=4,料金元データ!D45,IF($C17=5,料金元データ!D52,IF($C17=6,料金元データ!D59))))))*(1-$J$10),-1)</f>
        <v>0</v>
      </c>
      <c r="E17" s="85">
        <f>ROUNDDOWN(IF($C17=1,料金元データ!E24,IF($C17=2,料金元データ!E31,IF($C17=3,料金元データ!E38,IF($C17=4,料金元データ!E45,IF($C17=5,料金元データ!E52,IF($C17=6,料金元データ!E59))))))*(1-$J$10),-1)</f>
        <v>0</v>
      </c>
      <c r="F17" s="85">
        <f>ROUNDDOWN(IF($C17=1,料金元データ!F24,IF($C17=2,料金元データ!F31,IF($C17=3,料金元データ!F38,IF($C17=4,料金元データ!F45,IF($C17=5,料金元データ!F52,IF($C17=6,料金元データ!F59))))))*(1-$J$10),-1)</f>
        <v>0</v>
      </c>
      <c r="G17" s="85">
        <f>ROUNDDOWN(IF($C17=1,料金元データ!G24,IF($C17=2,料金元データ!G31,IF($C17=3,料金元データ!G38,IF($C17=4,料金元データ!G45,IF($C17=5,料金元データ!G52,IF($C17=6,料金元データ!G59))))))*(1-$J$10),-1)</f>
        <v>0</v>
      </c>
      <c r="H17" s="85">
        <f>ROUNDDOWN(IF($C17=1,料金元データ!H24,IF($C17=2,料金元データ!H31,IF($C17=3,料金元データ!H38,IF($C17=4,料金元データ!H45,IF($C17=5,料金元データ!H52,IF($C17=6,料金元データ!H59))))))*(1-$J$10),-1)</f>
        <v>0</v>
      </c>
      <c r="I17" s="85">
        <f>ROUNDDOWN(IF($C17=1,料金元データ!I24,IF($C17=2,料金元データ!I31,IF($C17=3,料金元データ!I38,IF($C17=4,料金元データ!I45,IF($C17=5,料金元データ!I52,IF($C17=6,料金元データ!I59))))))*(1-$J$10),-1)</f>
        <v>0</v>
      </c>
      <c r="J17" s="85">
        <f>ROUNDDOWN(IF($C17=1,料金元データ!J24,IF($C17=2,料金元データ!J31,IF($C17=3,料金元データ!J38,IF($C17=4,料金元データ!J45,IF($C17=5,料金元データ!J52,IF($C17=6,料金元データ!J59))))))*(1-$J$10),-1)</f>
        <v>0</v>
      </c>
      <c r="K17" s="85">
        <f>ROUNDDOWN(IF($C17=1,料金元データ!K24,IF($C17=2,料金元データ!K31,IF($C17=3,料金元データ!K38,IF($C17=4,料金元データ!K45,IF($C17=5,料金元データ!K52,IF($C17=6,料金元データ!K59))))))*(1-$J$10),-1)</f>
        <v>0</v>
      </c>
      <c r="L17" s="85">
        <f>ROUNDDOWN(IF($C17=1,料金元データ!L24,IF($C17=2,料金元データ!L31,IF($C17=3,料金元データ!L38,IF($C17=4,料金元データ!L45,IF($C17=5,料金元データ!L52,IF($C17=6,料金元データ!L59))))))*(1-$J$10),-1)</f>
        <v>0</v>
      </c>
      <c r="M17" s="85">
        <f>ROUNDDOWN(IF($C17=1,料金元データ!M24,IF($C17=2,料金元データ!M31,IF($C17=3,料金元データ!M38,IF($C17=4,料金元データ!M45,IF($C17=5,料金元データ!M52,IF($C17=6,料金元データ!M59))))))*(1-$J$10),-1)</f>
        <v>0</v>
      </c>
      <c r="N17" s="85">
        <f>ROUNDDOWN(IF($C17=1,料金元データ!N24,IF($C17=2,料金元データ!N31,IF($C17=3,料金元データ!N38,IF($C17=4,料金元データ!N45,IF($C17=5,料金元データ!N52,IF($C17=6,料金元データ!N59))))))*(1-$J$10),-1)</f>
        <v>0</v>
      </c>
      <c r="O17" s="85">
        <f>ROUNDDOWN(IF($C17=1,料金元データ!O24,IF($C17=2,料金元データ!O31,IF($C17=3,料金元データ!O38,IF($C17=4,料金元データ!O45,IF($C17=5,料金元データ!O52,IF($C17=6,料金元データ!O59))))))*(1-$J$10),-1)</f>
        <v>0</v>
      </c>
      <c r="P17" s="85">
        <f>ROUNDDOWN(IF($C17=1,料金元データ!P24,IF($C17=2,料金元データ!P31,IF($C17=3,料金元データ!P38,IF($C17=4,料金元データ!P45,IF($C17=5,料金元データ!P52,IF($C17=6,料金元データ!P59))))))*(1-$J$10),-1)</f>
        <v>0</v>
      </c>
      <c r="Q17" s="85">
        <f>ROUNDDOWN(IF($C17=1,料金元データ!Q24,IF($C17=2,料金元データ!Q31,IF($C17=3,料金元データ!Q38,IF($C17=4,料金元データ!Q45,IF($C17=5,料金元データ!Q52,IF($C17=6,料金元データ!Q59))))))*(1-$J$10),-1)</f>
        <v>0</v>
      </c>
      <c r="R17" s="85">
        <f>ROUNDDOWN(IF($C17=1,料金元データ!R24,IF($C17=2,料金元データ!R31,IF($C17=3,料金元データ!R38,IF($C17=4,料金元データ!R45,IF($C17=5,料金元データ!R52,IF($C17=6,料金元データ!R59))))))*(1-$J$10),-1)</f>
        <v>0</v>
      </c>
      <c r="S17" s="85">
        <f>ROUNDDOWN(IF($C17=1,料金元データ!S24,IF($C17=2,料金元データ!S31,IF($C17=3,料金元データ!S38,IF($C17=4,料金元データ!S45,IF($C17=5,料金元データ!S52,IF($C17=6,料金元データ!S59))))))*(1-$J$10),-1)</f>
        <v>0</v>
      </c>
      <c r="T17" s="85">
        <f>ROUNDDOWN(IF($C17=1,料金元データ!T24,IF($C17=2,料金元データ!T31,IF($C17=3,料金元データ!T38,IF($C17=4,料金元データ!T45,IF($C17=5,料金元データ!T52,IF($C17=6,料金元データ!T59))))))*(1-$J$10),-1)</f>
        <v>0</v>
      </c>
      <c r="U17" s="85">
        <f>ROUNDDOWN(IF($C17=1,料金元データ!U24,IF($C17=2,料金元データ!U31,IF($C17=3,料金元データ!U38,IF($C17=4,料金元データ!U45,IF($C17=5,料金元データ!U52,IF($C17=6,料金元データ!U59))))))*(1-$J$10),-1)</f>
        <v>0</v>
      </c>
      <c r="V17" s="85">
        <f>ROUNDDOWN(IF($C17=1,料金元データ!V24,IF($C17=2,料金元データ!V31,IF($C17=3,料金元データ!V38,IF($C17=4,料金元データ!V45,IF($C17=5,料金元データ!V52,IF($C17=6,料金元データ!V59))))))*(1-$J$10),-1)</f>
        <v>0</v>
      </c>
      <c r="W17" s="85">
        <f>ROUNDDOWN(IF($C17=1,料金元データ!W24,IF($C17=2,料金元データ!W31,IF($C17=3,料金元データ!W38,IF($C17=4,料金元データ!W45,IF($C17=5,料金元データ!W52,IF($C17=6,料金元データ!W59))))))*(1-$J$10),-1)</f>
        <v>0</v>
      </c>
      <c r="X17" s="85">
        <f>ROUNDDOWN(IF($C17=1,料金元データ!X24,IF($C17=2,料金元データ!X31,IF($C17=3,料金元データ!X38,IF($C17=4,料金元データ!X45,IF($C17=5,料金元データ!X52,IF($C17=6,料金元データ!X59))))))*(1-$J$10),-1)</f>
        <v>0</v>
      </c>
      <c r="Y17" s="85">
        <f>ROUNDDOWN(IF($C17=1,料金元データ!Y24,IF($C17=2,料金元データ!Y31,IF($C17=3,料金元データ!Y38,IF($C17=4,料金元データ!Y45,IF($C17=5,料金元データ!Y52,IF($C17=6,料金元データ!Y59))))))*(1-$J$10),-1)</f>
        <v>0</v>
      </c>
      <c r="Z17" s="85">
        <f>ROUNDDOWN(IF($C17=1,料金元データ!Z24,IF($C17=2,料金元データ!Z31,IF($C17=3,料金元データ!Z38,IF($C17=4,料金元データ!Z45,IF($C17=5,料金元データ!Z52,IF($C17=6,料金元データ!Z59))))))*(1-$J$10),-1)</f>
        <v>0</v>
      </c>
      <c r="AA17" s="85">
        <f>ROUNDDOWN(IF($C17=1,料金元データ!AA24,IF($C17=2,料金元データ!AA31,IF($C17=3,料金元データ!AA38,IF($C17=4,料金元データ!AA45,IF($C17=5,料金元データ!AA52,IF($C17=6,料金元データ!AA59))))))*(1-$J$10),-1)</f>
        <v>0</v>
      </c>
      <c r="AB17" s="85">
        <f>ROUNDDOWN(IF($C17=1,料金元データ!AB24,IF($C17=2,料金元データ!AB31,IF($C17=3,料金元データ!AB38,IF($C17=4,料金元データ!AB45,IF($C17=5,料金元データ!AB52,IF($C17=6,料金元データ!AB59))))))*(1-$J$10),-1)</f>
        <v>0</v>
      </c>
      <c r="AC17" s="85">
        <f>ROUNDDOWN(IF($C17=1,料金元データ!AC24,IF($C17=2,料金元データ!AC31,IF($C17=3,料金元データ!AC38,IF($C17=4,料金元データ!AC45,IF($C17=5,料金元データ!AC52,IF($C17=6,料金元データ!AC59))))))*(1-$J$10),-1)</f>
        <v>0</v>
      </c>
      <c r="AD17" s="85">
        <f>ROUNDDOWN(IF($C17=1,料金元データ!AD24,IF($C17=2,料金元データ!AD31,IF($C17=3,料金元データ!AD38,IF($C17=4,料金元データ!AD45,IF($C17=5,料金元データ!AD52,IF($C17=6,料金元データ!AD59))))))*(1-$J$10),-1)</f>
        <v>0</v>
      </c>
      <c r="AE17" s="85">
        <f>ROUNDDOWN(IF($C17=1,料金元データ!AE24,IF($C17=2,料金元データ!AE31,IF($C17=3,料金元データ!AE38,IF($C17=4,料金元データ!AE45,IF($C17=5,料金元データ!AE52,IF($C17=6,料金元データ!AE59))))))*(1-$J$10),-1)</f>
        <v>0</v>
      </c>
      <c r="AF17" s="85">
        <f>ROUNDDOWN(IF($C17=1,料金元データ!AF24,IF($C17=2,料金元データ!AF31,IF($C17=3,料金元データ!AF38,IF($C17=4,料金元データ!AF45,IF($C17=5,料金元データ!AF52,IF($C17=6,料金元データ!AF59))))))*(1-$J$10),-1)</f>
        <v>0</v>
      </c>
      <c r="AG17" s="19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x14ac:dyDescent="0.2">
      <c r="B18" s="68"/>
      <c r="C18" s="6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55" ht="18" hidden="1" thickBot="1" x14ac:dyDescent="0.25">
      <c r="B19" s="77"/>
      <c r="C19" s="78" t="s">
        <v>57</v>
      </c>
      <c r="D19" s="79">
        <f ca="1">IFERROR(IF((D29-在庫!$B$1+1)&lt;0,0,(D29-在庫!$B$1)+2),"")</f>
        <v>153</v>
      </c>
      <c r="E19" s="79">
        <f ca="1">IFERROR(IF((E29-在庫!$B$1+1)&lt;0,0,(E29-在庫!$B$1)+2),"")</f>
        <v>154</v>
      </c>
      <c r="F19" s="79">
        <f ca="1">IFERROR(IF((F29-在庫!$B$1+1)&lt;0,0,(F29-在庫!$B$1)+2),"")</f>
        <v>155</v>
      </c>
      <c r="G19" s="79">
        <f ca="1">IFERROR(IF((G29-在庫!$B$1+1)&lt;0,0,(G29-在庫!$B$1)+2),"")</f>
        <v>156</v>
      </c>
      <c r="H19" s="79">
        <f ca="1">IFERROR(IF((H29-在庫!$B$1+1)&lt;0,0,(H29-在庫!$B$1)+2),"")</f>
        <v>157</v>
      </c>
      <c r="I19" s="79">
        <f ca="1">IFERROR(IF((I29-在庫!$B$1+1)&lt;0,0,(I29-在庫!$B$1)+2),"")</f>
        <v>158</v>
      </c>
      <c r="J19" s="79">
        <f ca="1">IFERROR(IF((J29-在庫!$B$1+1)&lt;0,0,(J29-在庫!$B$1)+2),"")</f>
        <v>159</v>
      </c>
      <c r="K19" s="79">
        <f ca="1">IFERROR(IF((K29-在庫!$B$1+1)&lt;0,0,(K29-在庫!$B$1)+2),"")</f>
        <v>160</v>
      </c>
      <c r="L19" s="79">
        <f ca="1">IFERROR(IF((L29-在庫!$B$1+1)&lt;0,0,(L29-在庫!$B$1)+2),"")</f>
        <v>161</v>
      </c>
      <c r="M19" s="79">
        <f ca="1">IFERROR(IF((M29-在庫!$B$1+1)&lt;0,0,(M29-在庫!$B$1)+2),"")</f>
        <v>162</v>
      </c>
      <c r="N19" s="79">
        <f ca="1">IFERROR(IF((N29-在庫!$B$1+1)&lt;0,0,(N29-在庫!$B$1)+2),"")</f>
        <v>163</v>
      </c>
      <c r="O19" s="79">
        <f ca="1">IFERROR(IF((O29-在庫!$B$1+1)&lt;0,0,(O29-在庫!$B$1)+2),"")</f>
        <v>164</v>
      </c>
      <c r="P19" s="79">
        <f ca="1">IFERROR(IF((P29-在庫!$B$1+1)&lt;0,0,(P29-在庫!$B$1)+2),"")</f>
        <v>165</v>
      </c>
      <c r="Q19" s="79">
        <f ca="1">IFERROR(IF((Q29-在庫!$B$1+1)&lt;0,0,(Q29-在庫!$B$1)+2),"")</f>
        <v>166</v>
      </c>
      <c r="R19" s="79">
        <f ca="1">IFERROR(IF((R29-在庫!$B$1+1)&lt;0,0,(R29-在庫!$B$1)+2),"")</f>
        <v>167</v>
      </c>
      <c r="S19" s="79">
        <f ca="1">IFERROR(IF((S29-在庫!$B$1+1)&lt;0,0,(S29-在庫!$B$1)+2),"")</f>
        <v>168</v>
      </c>
      <c r="T19" s="79">
        <f ca="1">IFERROR(IF((T29-在庫!$B$1+1)&lt;0,0,(T29-在庫!$B$1)+2),"")</f>
        <v>169</v>
      </c>
      <c r="U19" s="79">
        <f ca="1">IFERROR(IF((U29-在庫!$B$1+1)&lt;0,0,(U29-在庫!$B$1)+2),"")</f>
        <v>170</v>
      </c>
      <c r="V19" s="79">
        <f ca="1">IFERROR(IF((V29-在庫!$B$1+1)&lt;0,0,(V29-在庫!$B$1)+2),"")</f>
        <v>171</v>
      </c>
      <c r="W19" s="79">
        <f ca="1">IFERROR(IF((W29-在庫!$B$1+1)&lt;0,0,(W29-在庫!$B$1)+2),"")</f>
        <v>172</v>
      </c>
      <c r="X19" s="79">
        <f ca="1">IFERROR(IF((X29-在庫!$B$1+1)&lt;0,0,(X29-在庫!$B$1)+2),"")</f>
        <v>173</v>
      </c>
      <c r="Y19" s="79">
        <f ca="1">IFERROR(IF((Y29-在庫!$B$1+1)&lt;0,0,(Y29-在庫!$B$1)+2),"")</f>
        <v>174</v>
      </c>
      <c r="Z19" s="79">
        <f ca="1">IFERROR(IF((Z29-在庫!$B$1+1)&lt;0,0,(Z29-在庫!$B$1)+2),"")</f>
        <v>175</v>
      </c>
      <c r="AA19" s="79">
        <f ca="1">IFERROR(IF((AA29-在庫!$B$1+1)&lt;0,0,(AA29-在庫!$B$1)+2),"")</f>
        <v>176</v>
      </c>
      <c r="AB19" s="79">
        <f ca="1">IFERROR(IF((AB29-在庫!$B$1+1)&lt;0,0,(AB29-在庫!$B$1)+2),"")</f>
        <v>177</v>
      </c>
      <c r="AC19" s="79">
        <f ca="1">IFERROR(IF((AC29-在庫!$B$1+1)&lt;0,0,(AC29-在庫!$B$1)+2),"")</f>
        <v>178</v>
      </c>
      <c r="AD19" s="79">
        <f ca="1">IFERROR(IF((AD29-在庫!$B$1+1)&lt;0,0,(AD29-在庫!$B$1)+2),"")</f>
        <v>179</v>
      </c>
      <c r="AE19" s="79">
        <f ca="1">IFERROR(IF((AE29-在庫!$B$1+1)&lt;0,0,(AE29-在庫!$B$1)+2),"")</f>
        <v>180</v>
      </c>
      <c r="AF19" s="79">
        <f ca="1">IFERROR(IF((AF29-在庫!$B$1+1)&lt;0,0,(AF29-在庫!$B$1)+2),"")</f>
        <v>181</v>
      </c>
      <c r="AG19" s="79">
        <f ca="1">IFERROR(IF((AG29-在庫!$B$1+1)&lt;0,0,(AG29-在庫!$B$1)+2),"")</f>
        <v>182</v>
      </c>
      <c r="AH19" s="79">
        <f ca="1">IFERROR(IF((AH29-在庫!$B$1+1)&lt;0,0,(AH29-在庫!$B$1)+2),"")</f>
        <v>183</v>
      </c>
    </row>
    <row r="20" spans="1:55" ht="17.5" customHeight="1" x14ac:dyDescent="0.2">
      <c r="B20" s="327" t="str">
        <f ca="1">RIGHT(CELL("filename",A1),LEN(CELL("filename",A1))-FIND("]",CELL("filename",A1)))</f>
        <v>2026年4月</v>
      </c>
      <c r="C20" s="180" t="s">
        <v>130</v>
      </c>
      <c r="D20" s="181">
        <f ca="1">IFERROR(INDEX(カレンダーデータ!$I$4:$K$2000,MATCH(D$29,カレンダーデータ!$H$4:$H$2000,0),MATCH($C$20,カレンダーデータ!$I$3:$K$3,0)),"No Data")</f>
        <v>0</v>
      </c>
      <c r="E20" s="181">
        <f ca="1">IFERROR(INDEX(カレンダーデータ!$I$4:$K$2000,MATCH(E$29,カレンダーデータ!$H$4:$H$2000,0),MATCH($C$20,カレンダーデータ!$I$3:$K$3,0)),"No Data")</f>
        <v>0</v>
      </c>
      <c r="F20" s="181">
        <f ca="1">IFERROR(INDEX(カレンダーデータ!$I$4:$K$2000,MATCH(F$29,カレンダーデータ!$H$4:$H$2000,0),MATCH($C$20,カレンダーデータ!$I$3:$K$3,0)),"No Data")</f>
        <v>0</v>
      </c>
      <c r="G20" s="181">
        <f ca="1">IFERROR(INDEX(カレンダーデータ!$I$4:$K$2000,MATCH(G$29,カレンダーデータ!$H$4:$H$2000,0),MATCH($C$20,カレンダーデータ!$I$3:$K$3,0)),"No Data")</f>
        <v>0</v>
      </c>
      <c r="H20" s="181">
        <f ca="1">IFERROR(INDEX(カレンダーデータ!$I$4:$K$2000,MATCH(H$29,カレンダーデータ!$H$4:$H$2000,0),MATCH($C$20,カレンダーデータ!$I$3:$K$3,0)),"No Data")</f>
        <v>0</v>
      </c>
      <c r="I20" s="181">
        <f ca="1">IFERROR(INDEX(カレンダーデータ!$I$4:$K$2000,MATCH(I$29,カレンダーデータ!$H$4:$H$2000,0),MATCH($C$20,カレンダーデータ!$I$3:$K$3,0)),"No Data")</f>
        <v>0</v>
      </c>
      <c r="J20" s="181">
        <f ca="1">IFERROR(INDEX(カレンダーデータ!$I$4:$K$2000,MATCH(J$29,カレンダーデータ!$H$4:$H$2000,0),MATCH($C$20,カレンダーデータ!$I$3:$K$3,0)),"No Data")</f>
        <v>0</v>
      </c>
      <c r="K20" s="181">
        <f ca="1">IFERROR(INDEX(カレンダーデータ!$I$4:$K$2000,MATCH(K$29,カレンダーデータ!$H$4:$H$2000,0),MATCH($C$20,カレンダーデータ!$I$3:$K$3,0)),"No Data")</f>
        <v>0</v>
      </c>
      <c r="L20" s="181">
        <f ca="1">IFERROR(INDEX(カレンダーデータ!$I$4:$K$2000,MATCH(L$29,カレンダーデータ!$H$4:$H$2000,0),MATCH($C$20,カレンダーデータ!$I$3:$K$3,0)),"No Data")</f>
        <v>0</v>
      </c>
      <c r="M20" s="181">
        <f ca="1">IFERROR(INDEX(カレンダーデータ!$I$4:$K$2000,MATCH(M$29,カレンダーデータ!$H$4:$H$2000,0),MATCH($C$20,カレンダーデータ!$I$3:$K$3,0)),"No Data")</f>
        <v>0</v>
      </c>
      <c r="N20" s="181">
        <f ca="1">IFERROR(INDEX(カレンダーデータ!$I$4:$K$2000,MATCH(N$29,カレンダーデータ!$H$4:$H$2000,0),MATCH($C$20,カレンダーデータ!$I$3:$K$3,0)),"No Data")</f>
        <v>0</v>
      </c>
      <c r="O20" s="181">
        <f ca="1">IFERROR(INDEX(カレンダーデータ!$I$4:$K$2000,MATCH(O$29,カレンダーデータ!$H$4:$H$2000,0),MATCH($C$20,カレンダーデータ!$I$3:$K$3,0)),"No Data")</f>
        <v>0</v>
      </c>
      <c r="P20" s="181">
        <f ca="1">IFERROR(INDEX(カレンダーデータ!$I$4:$K$2000,MATCH(P$29,カレンダーデータ!$H$4:$H$2000,0),MATCH($C$20,カレンダーデータ!$I$3:$K$3,0)),"No Data")</f>
        <v>0</v>
      </c>
      <c r="Q20" s="181">
        <f ca="1">IFERROR(INDEX(カレンダーデータ!$I$4:$K$2000,MATCH(Q$29,カレンダーデータ!$H$4:$H$2000,0),MATCH($C$20,カレンダーデータ!$I$3:$K$3,0)),"No Data")</f>
        <v>0</v>
      </c>
      <c r="R20" s="181">
        <f ca="1">IFERROR(INDEX(カレンダーデータ!$I$4:$K$2000,MATCH(R$29,カレンダーデータ!$H$4:$H$2000,0),MATCH($C$20,カレンダーデータ!$I$3:$K$3,0)),"No Data")</f>
        <v>0</v>
      </c>
      <c r="S20" s="181">
        <f ca="1">IFERROR(INDEX(カレンダーデータ!$I$4:$K$2000,MATCH(S$29,カレンダーデータ!$H$4:$H$2000,0),MATCH($C$20,カレンダーデータ!$I$3:$K$3,0)),"No Data")</f>
        <v>0</v>
      </c>
      <c r="T20" s="181">
        <f ca="1">IFERROR(INDEX(カレンダーデータ!$I$4:$K$2000,MATCH(T$29,カレンダーデータ!$H$4:$H$2000,0),MATCH($C$20,カレンダーデータ!$I$3:$K$3,0)),"No Data")</f>
        <v>0</v>
      </c>
      <c r="U20" s="181">
        <f ca="1">IFERROR(INDEX(カレンダーデータ!$I$4:$K$2000,MATCH(U$29,カレンダーデータ!$H$4:$H$2000,0),MATCH($C$20,カレンダーデータ!$I$3:$K$3,0)),"No Data")</f>
        <v>0</v>
      </c>
      <c r="V20" s="181">
        <f ca="1">IFERROR(INDEX(カレンダーデータ!$I$4:$K$2000,MATCH(V$29,カレンダーデータ!$H$4:$H$2000,0),MATCH($C$20,カレンダーデータ!$I$3:$K$3,0)),"No Data")</f>
        <v>0</v>
      </c>
      <c r="W20" s="181">
        <f ca="1">IFERROR(INDEX(カレンダーデータ!$I$4:$K$2000,MATCH(W$29,カレンダーデータ!$H$4:$H$2000,0),MATCH($C$20,カレンダーデータ!$I$3:$K$3,0)),"No Data")</f>
        <v>0</v>
      </c>
      <c r="X20" s="181">
        <f ca="1">IFERROR(INDEX(カレンダーデータ!$I$4:$K$2000,MATCH(X$29,カレンダーデータ!$H$4:$H$2000,0),MATCH($C$20,カレンダーデータ!$I$3:$K$3,0)),"No Data")</f>
        <v>0</v>
      </c>
      <c r="Y20" s="181">
        <f ca="1">IFERROR(INDEX(カレンダーデータ!$I$4:$K$2000,MATCH(Y$29,カレンダーデータ!$H$4:$H$2000,0),MATCH($C$20,カレンダーデータ!$I$3:$K$3,0)),"No Data")</f>
        <v>0</v>
      </c>
      <c r="Z20" s="181">
        <f ca="1">IFERROR(INDEX(カレンダーデータ!$I$4:$K$2000,MATCH(Z$29,カレンダーデータ!$H$4:$H$2000,0),MATCH($C$20,カレンダーデータ!$I$3:$K$3,0)),"No Data")</f>
        <v>0</v>
      </c>
      <c r="AA20" s="181">
        <f ca="1">IFERROR(INDEX(カレンダーデータ!$I$4:$K$2000,MATCH(AA$29,カレンダーデータ!$H$4:$H$2000,0),MATCH($C$20,カレンダーデータ!$I$3:$K$3,0)),"No Data")</f>
        <v>0</v>
      </c>
      <c r="AB20" s="181">
        <f ca="1">IFERROR(INDEX(カレンダーデータ!$I$4:$K$2000,MATCH(AB$29,カレンダーデータ!$H$4:$H$2000,0),MATCH($C$20,カレンダーデータ!$I$3:$K$3,0)),"No Data")</f>
        <v>0</v>
      </c>
      <c r="AC20" s="181">
        <f ca="1">IFERROR(INDEX(カレンダーデータ!$I$4:$K$2000,MATCH(AC$29,カレンダーデータ!$H$4:$H$2000,0),MATCH($C$20,カレンダーデータ!$I$3:$K$3,0)),"No Data")</f>
        <v>0</v>
      </c>
      <c r="AD20" s="181">
        <f ca="1">IFERROR(INDEX(カレンダーデータ!$I$4:$K$2000,MATCH(AD$29,カレンダーデータ!$H$4:$H$2000,0),MATCH($C$20,カレンダーデータ!$I$3:$K$3,0)),"No Data")</f>
        <v>0</v>
      </c>
      <c r="AE20" s="181">
        <f ca="1">IFERROR(INDEX(カレンダーデータ!$I$4:$K$2000,MATCH(AE$29,カレンダーデータ!$H$4:$H$2000,0),MATCH($C$20,カレンダーデータ!$I$3:$K$3,0)),"No Data")</f>
        <v>0</v>
      </c>
      <c r="AF20" s="181">
        <f ca="1">IFERROR(INDEX(カレンダーデータ!$I$4:$K$2000,MATCH(AF$29,カレンダーデータ!$H$4:$H$2000,0),MATCH($C$20,カレンダーデータ!$I$3:$K$3,0)),"No Data")</f>
        <v>0</v>
      </c>
      <c r="AG20" s="181">
        <f ca="1">IFERROR(INDEX(カレンダーデータ!$I$4:$K$2000,MATCH(AG$29,カレンダーデータ!$H$4:$H$2000,0),MATCH($C$20,カレンダーデータ!$I$3:$K$3,0)),"No Data")</f>
        <v>0</v>
      </c>
      <c r="AH20" s="181">
        <f ca="1">IFERROR(INDEX(カレンダーデータ!$I$4:$K$2000,MATCH(AH$29,カレンダーデータ!$H$4:$H$2000,0),MATCH($C$20,カレンダーデータ!$I$3:$K$3,0)),"No Data")</f>
        <v>0</v>
      </c>
      <c r="AI20" s="9"/>
      <c r="AJ20" s="9"/>
      <c r="AK20" s="9"/>
    </row>
    <row r="21" spans="1:55" ht="17.5" customHeight="1" x14ac:dyDescent="0.2">
      <c r="B21" s="327"/>
      <c r="C21" s="180" t="s">
        <v>110</v>
      </c>
      <c r="D21" s="182">
        <f ca="1">IFERROR(INDEX(カレンダーデータ!$I$4:$K$2000,MATCH(D$29,カレンダーデータ!$H$4:$H$2000,0),MATCH($C$21,カレンダーデータ!$I$3:$K$3,0)),"No Data")</f>
        <v>0</v>
      </c>
      <c r="E21" s="182">
        <f ca="1">IFERROR(INDEX(カレンダーデータ!$I$4:$K$2000,MATCH(E$29,カレンダーデータ!$H$4:$H$2000,0),MATCH($C$21,カレンダーデータ!$I$3:$K$3,0)),"No Data")</f>
        <v>0</v>
      </c>
      <c r="F21" s="182">
        <f ca="1">IFERROR(INDEX(カレンダーデータ!$I$4:$K$2000,MATCH(F$29,カレンダーデータ!$H$4:$H$2000,0),MATCH($C$21,カレンダーデータ!$I$3:$K$3,0)),"No Data")</f>
        <v>0</v>
      </c>
      <c r="G21" s="182">
        <f ca="1">IFERROR(INDEX(カレンダーデータ!$I$4:$K$2000,MATCH(G$29,カレンダーデータ!$H$4:$H$2000,0),MATCH($C$21,カレンダーデータ!$I$3:$K$3,0)),"No Data")</f>
        <v>0</v>
      </c>
      <c r="H21" s="182">
        <f ca="1">IFERROR(INDEX(カレンダーデータ!$I$4:$K$2000,MATCH(H$29,カレンダーデータ!$H$4:$H$2000,0),MATCH($C$21,カレンダーデータ!$I$3:$K$3,0)),"No Data")</f>
        <v>0</v>
      </c>
      <c r="I21" s="182">
        <f ca="1">IFERROR(INDEX(カレンダーデータ!$I$4:$K$2000,MATCH(I$29,カレンダーデータ!$H$4:$H$2000,0),MATCH($C$21,カレンダーデータ!$I$3:$K$3,0)),"No Data")</f>
        <v>0</v>
      </c>
      <c r="J21" s="182">
        <f ca="1">IFERROR(INDEX(カレンダーデータ!$I$4:$K$2000,MATCH(J$29,カレンダーデータ!$H$4:$H$2000,0),MATCH($C$21,カレンダーデータ!$I$3:$K$3,0)),"No Data")</f>
        <v>0</v>
      </c>
      <c r="K21" s="182">
        <f ca="1">IFERROR(INDEX(カレンダーデータ!$I$4:$K$2000,MATCH(K$29,カレンダーデータ!$H$4:$H$2000,0),MATCH($C$21,カレンダーデータ!$I$3:$K$3,0)),"No Data")</f>
        <v>0</v>
      </c>
      <c r="L21" s="182">
        <f ca="1">IFERROR(INDEX(カレンダーデータ!$I$4:$K$2000,MATCH(L$29,カレンダーデータ!$H$4:$H$2000,0),MATCH($C$21,カレンダーデータ!$I$3:$K$3,0)),"No Data")</f>
        <v>0</v>
      </c>
      <c r="M21" s="182">
        <f ca="1">IFERROR(INDEX(カレンダーデータ!$I$4:$K$2000,MATCH(M$29,カレンダーデータ!$H$4:$H$2000,0),MATCH($C$21,カレンダーデータ!$I$3:$K$3,0)),"No Data")</f>
        <v>0</v>
      </c>
      <c r="N21" s="182">
        <f ca="1">IFERROR(INDEX(カレンダーデータ!$I$4:$K$2000,MATCH(N$29,カレンダーデータ!$H$4:$H$2000,0),MATCH($C$21,カレンダーデータ!$I$3:$K$3,0)),"No Data")</f>
        <v>0</v>
      </c>
      <c r="O21" s="182">
        <f ca="1">IFERROR(INDEX(カレンダーデータ!$I$4:$K$2000,MATCH(O$29,カレンダーデータ!$H$4:$H$2000,0),MATCH($C$21,カレンダーデータ!$I$3:$K$3,0)),"No Data")</f>
        <v>0</v>
      </c>
      <c r="P21" s="182">
        <f ca="1">IFERROR(INDEX(カレンダーデータ!$I$4:$K$2000,MATCH(P$29,カレンダーデータ!$H$4:$H$2000,0),MATCH($C$21,カレンダーデータ!$I$3:$K$3,0)),"No Data")</f>
        <v>0</v>
      </c>
      <c r="Q21" s="182">
        <f ca="1">IFERROR(INDEX(カレンダーデータ!$I$4:$K$2000,MATCH(Q$29,カレンダーデータ!$H$4:$H$2000,0),MATCH($C$21,カレンダーデータ!$I$3:$K$3,0)),"No Data")</f>
        <v>0</v>
      </c>
      <c r="R21" s="182">
        <f ca="1">IFERROR(INDEX(カレンダーデータ!$I$4:$K$2000,MATCH(R$29,カレンダーデータ!$H$4:$H$2000,0),MATCH($C$21,カレンダーデータ!$I$3:$K$3,0)),"No Data")</f>
        <v>0</v>
      </c>
      <c r="S21" s="182">
        <f ca="1">IFERROR(INDEX(カレンダーデータ!$I$4:$K$2000,MATCH(S$29,カレンダーデータ!$H$4:$H$2000,0),MATCH($C$21,カレンダーデータ!$I$3:$K$3,0)),"No Data")</f>
        <v>0</v>
      </c>
      <c r="T21" s="182">
        <f ca="1">IFERROR(INDEX(カレンダーデータ!$I$4:$K$2000,MATCH(T$29,カレンダーデータ!$H$4:$H$2000,0),MATCH($C$21,カレンダーデータ!$I$3:$K$3,0)),"No Data")</f>
        <v>0</v>
      </c>
      <c r="U21" s="182">
        <f ca="1">IFERROR(INDEX(カレンダーデータ!$I$4:$K$2000,MATCH(U$29,カレンダーデータ!$H$4:$H$2000,0),MATCH($C$21,カレンダーデータ!$I$3:$K$3,0)),"No Data")</f>
        <v>0</v>
      </c>
      <c r="V21" s="182">
        <f ca="1">IFERROR(INDEX(カレンダーデータ!$I$4:$K$2000,MATCH(V$29,カレンダーデータ!$H$4:$H$2000,0),MATCH($C$21,カレンダーデータ!$I$3:$K$3,0)),"No Data")</f>
        <v>0</v>
      </c>
      <c r="W21" s="182">
        <f ca="1">IFERROR(INDEX(カレンダーデータ!$I$4:$K$2000,MATCH(W$29,カレンダーデータ!$H$4:$H$2000,0),MATCH($C$21,カレンダーデータ!$I$3:$K$3,0)),"No Data")</f>
        <v>0</v>
      </c>
      <c r="X21" s="182">
        <f ca="1">IFERROR(INDEX(カレンダーデータ!$I$4:$K$2000,MATCH(X$29,カレンダーデータ!$H$4:$H$2000,0),MATCH($C$21,カレンダーデータ!$I$3:$K$3,0)),"No Data")</f>
        <v>0</v>
      </c>
      <c r="Y21" s="182">
        <f ca="1">IFERROR(INDEX(カレンダーデータ!$I$4:$K$2000,MATCH(Y$29,カレンダーデータ!$H$4:$H$2000,0),MATCH($C$21,カレンダーデータ!$I$3:$K$3,0)),"No Data")</f>
        <v>0</v>
      </c>
      <c r="Z21" s="182">
        <f ca="1">IFERROR(INDEX(カレンダーデータ!$I$4:$K$2000,MATCH(Z$29,カレンダーデータ!$H$4:$H$2000,0),MATCH($C$21,カレンダーデータ!$I$3:$K$3,0)),"No Data")</f>
        <v>0</v>
      </c>
      <c r="AA21" s="182">
        <f ca="1">IFERROR(INDEX(カレンダーデータ!$I$4:$K$2000,MATCH(AA$29,カレンダーデータ!$H$4:$H$2000,0),MATCH($C$21,カレンダーデータ!$I$3:$K$3,0)),"No Data")</f>
        <v>0</v>
      </c>
      <c r="AB21" s="182">
        <f ca="1">IFERROR(INDEX(カレンダーデータ!$I$4:$K$2000,MATCH(AB$29,カレンダーデータ!$H$4:$H$2000,0),MATCH($C$21,カレンダーデータ!$I$3:$K$3,0)),"No Data")</f>
        <v>0</v>
      </c>
      <c r="AC21" s="182">
        <f ca="1">IFERROR(INDEX(カレンダーデータ!$I$4:$K$2000,MATCH(AC$29,カレンダーデータ!$H$4:$H$2000,0),MATCH($C$21,カレンダーデータ!$I$3:$K$3,0)),"No Data")</f>
        <v>0</v>
      </c>
      <c r="AD21" s="182">
        <f ca="1">IFERROR(INDEX(カレンダーデータ!$I$4:$K$2000,MATCH(AD$29,カレンダーデータ!$H$4:$H$2000,0),MATCH($C$21,カレンダーデータ!$I$3:$K$3,0)),"No Data")</f>
        <v>0</v>
      </c>
      <c r="AE21" s="182">
        <f ca="1">IFERROR(INDEX(カレンダーデータ!$I$4:$K$2000,MATCH(AE$29,カレンダーデータ!$H$4:$H$2000,0),MATCH($C$21,カレンダーデータ!$I$3:$K$3,0)),"No Data")</f>
        <v>0</v>
      </c>
      <c r="AF21" s="182">
        <f ca="1">IFERROR(INDEX(カレンダーデータ!$I$4:$K$2000,MATCH(AF$29,カレンダーデータ!$H$4:$H$2000,0),MATCH($C$21,カレンダーデータ!$I$3:$K$3,0)),"No Data")</f>
        <v>0</v>
      </c>
      <c r="AG21" s="182">
        <f ca="1">IFERROR(INDEX(カレンダーデータ!$I$4:$K$2000,MATCH(AG$29,カレンダーデータ!$H$4:$H$2000,0),MATCH($C$21,カレンダーデータ!$I$3:$K$3,0)),"No Data")</f>
        <v>0</v>
      </c>
      <c r="AH21" s="182">
        <f ca="1">IFERROR(INDEX(カレンダーデータ!$I$4:$K$2000,MATCH(AH$29,カレンダーデータ!$H$4:$H$2000,0),MATCH($C$21,カレンダーデータ!$I$3:$K$3,0)),"No Data")</f>
        <v>0</v>
      </c>
      <c r="AI21" s="9"/>
      <c r="AJ21" s="9"/>
      <c r="AK21" s="9"/>
    </row>
    <row r="22" spans="1:55" ht="17.5" customHeight="1" x14ac:dyDescent="0.2">
      <c r="B22" s="327"/>
      <c r="C22" s="180" t="s">
        <v>105</v>
      </c>
      <c r="D22" s="5" t="str">
        <f ca="1">IFERROR(INDEX(カレンダーデータ!$C$4:$C$2000,MATCH(D$29,カレンダーデータ!$B$4:$B$2000,0),MATCH($C$22,カレンダーデータ!$C$3,0)),"")</f>
        <v/>
      </c>
      <c r="E22" s="5" t="str">
        <f ca="1">IFERROR(INDEX(カレンダーデータ!$C$4:$C$2000,MATCH(E$29,カレンダーデータ!$B$4:$B$2000,0),MATCH($C$22,カレンダーデータ!$C$3,0)),"")</f>
        <v/>
      </c>
      <c r="F22" s="5" t="str">
        <f ca="1">IFERROR(INDEX(カレンダーデータ!$C$4:$C$2000,MATCH(F$29,カレンダーデータ!$B$4:$B$2000,0),MATCH($C$22,カレンダーデータ!$C$3,0)),"")</f>
        <v/>
      </c>
      <c r="G22" s="5" t="str">
        <f ca="1">IFERROR(INDEX(カレンダーデータ!$C$4:$C$2000,MATCH(G$29,カレンダーデータ!$B$4:$B$2000,0),MATCH($C$22,カレンダーデータ!$C$3,0)),"")</f>
        <v/>
      </c>
      <c r="H22" s="5" t="str">
        <f ca="1">IFERROR(INDEX(カレンダーデータ!$C$4:$C$2000,MATCH(H$29,カレンダーデータ!$B$4:$B$2000,0),MATCH($C$22,カレンダーデータ!$C$3,0)),"")</f>
        <v/>
      </c>
      <c r="I22" s="5" t="str">
        <f ca="1">IFERROR(INDEX(カレンダーデータ!$C$4:$C$2000,MATCH(I$29,カレンダーデータ!$B$4:$B$2000,0),MATCH($C$22,カレンダーデータ!$C$3,0)),"")</f>
        <v/>
      </c>
      <c r="J22" s="5" t="str">
        <f ca="1">IFERROR(INDEX(カレンダーデータ!$C$4:$C$2000,MATCH(J$29,カレンダーデータ!$B$4:$B$2000,0),MATCH($C$22,カレンダーデータ!$C$3,0)),"")</f>
        <v/>
      </c>
      <c r="K22" s="5" t="str">
        <f ca="1">IFERROR(INDEX(カレンダーデータ!$C$4:$C$2000,MATCH(K$29,カレンダーデータ!$B$4:$B$2000,0),MATCH($C$22,カレンダーデータ!$C$3,0)),"")</f>
        <v/>
      </c>
      <c r="L22" s="5" t="str">
        <f ca="1">IFERROR(INDEX(カレンダーデータ!$C$4:$C$2000,MATCH(L$29,カレンダーデータ!$B$4:$B$2000,0),MATCH($C$22,カレンダーデータ!$C$3,0)),"")</f>
        <v/>
      </c>
      <c r="M22" s="5" t="str">
        <f ca="1">IFERROR(INDEX(カレンダーデータ!$C$4:$C$2000,MATCH(M$29,カレンダーデータ!$B$4:$B$2000,0),MATCH($C$22,カレンダーデータ!$C$3,0)),"")</f>
        <v/>
      </c>
      <c r="N22" s="5" t="str">
        <f ca="1">IFERROR(INDEX(カレンダーデータ!$C$4:$C$2000,MATCH(N$29,カレンダーデータ!$B$4:$B$2000,0),MATCH($C$22,カレンダーデータ!$C$3,0)),"")</f>
        <v/>
      </c>
      <c r="O22" s="5" t="str">
        <f ca="1">IFERROR(INDEX(カレンダーデータ!$C$4:$C$2000,MATCH(O$29,カレンダーデータ!$B$4:$B$2000,0),MATCH($C$22,カレンダーデータ!$C$3,0)),"")</f>
        <v/>
      </c>
      <c r="P22" s="5" t="str">
        <f ca="1">IFERROR(INDEX(カレンダーデータ!$C$4:$C$2000,MATCH(P$29,カレンダーデータ!$B$4:$B$2000,0),MATCH($C$22,カレンダーデータ!$C$3,0)),"")</f>
        <v/>
      </c>
      <c r="Q22" s="5" t="str">
        <f ca="1">IFERROR(INDEX(カレンダーデータ!$C$4:$C$2000,MATCH(Q$29,カレンダーデータ!$B$4:$B$2000,0),MATCH($C$22,カレンダーデータ!$C$3,0)),"")</f>
        <v/>
      </c>
      <c r="R22" s="5" t="str">
        <f ca="1">IFERROR(INDEX(カレンダーデータ!$C$4:$C$2000,MATCH(R$29,カレンダーデータ!$B$4:$B$2000,0),MATCH($C$22,カレンダーデータ!$C$3,0)),"")</f>
        <v/>
      </c>
      <c r="S22" s="5" t="str">
        <f ca="1">IFERROR(INDEX(カレンダーデータ!$C$4:$C$2000,MATCH(S$29,カレンダーデータ!$B$4:$B$2000,0),MATCH($C$22,カレンダーデータ!$C$3,0)),"")</f>
        <v/>
      </c>
      <c r="T22" s="5" t="str">
        <f ca="1">IFERROR(INDEX(カレンダーデータ!$C$4:$C$2000,MATCH(T$29,カレンダーデータ!$B$4:$B$2000,0),MATCH($C$22,カレンダーデータ!$C$3,0)),"")</f>
        <v/>
      </c>
      <c r="U22" s="5" t="str">
        <f ca="1">IFERROR(INDEX(カレンダーデータ!$C$4:$C$2000,MATCH(U$29,カレンダーデータ!$B$4:$B$2000,0),MATCH($C$22,カレンダーデータ!$C$3,0)),"")</f>
        <v/>
      </c>
      <c r="V22" s="5" t="str">
        <f ca="1">IFERROR(INDEX(カレンダーデータ!$C$4:$C$2000,MATCH(V$29,カレンダーデータ!$B$4:$B$2000,0),MATCH($C$22,カレンダーデータ!$C$3,0)),"")</f>
        <v/>
      </c>
      <c r="W22" s="5" t="str">
        <f ca="1">IFERROR(INDEX(カレンダーデータ!$C$4:$C$2000,MATCH(W$29,カレンダーデータ!$B$4:$B$2000,0),MATCH($C$22,カレンダーデータ!$C$3,0)),"")</f>
        <v/>
      </c>
      <c r="X22" s="5" t="str">
        <f ca="1">IFERROR(INDEX(カレンダーデータ!$C$4:$C$2000,MATCH(X$29,カレンダーデータ!$B$4:$B$2000,0),MATCH($C$22,カレンダーデータ!$C$3,0)),"")</f>
        <v/>
      </c>
      <c r="Y22" s="5" t="str">
        <f ca="1">IFERROR(INDEX(カレンダーデータ!$C$4:$C$2000,MATCH(Y$29,カレンダーデータ!$B$4:$B$2000,0),MATCH($C$22,カレンダーデータ!$C$3,0)),"")</f>
        <v/>
      </c>
      <c r="Z22" s="5" t="str">
        <f ca="1">IFERROR(INDEX(カレンダーデータ!$C$4:$C$2000,MATCH(Z$29,カレンダーデータ!$B$4:$B$2000,0),MATCH($C$22,カレンダーデータ!$C$3,0)),"")</f>
        <v/>
      </c>
      <c r="AA22" s="5" t="str">
        <f ca="1">IFERROR(INDEX(カレンダーデータ!$C$4:$C$2000,MATCH(AA$29,カレンダーデータ!$B$4:$B$2000,0),MATCH($C$22,カレンダーデータ!$C$3,0)),"")</f>
        <v/>
      </c>
      <c r="AB22" s="5" t="str">
        <f ca="1">IFERROR(INDEX(カレンダーデータ!$C$4:$C$2000,MATCH(AB$29,カレンダーデータ!$B$4:$B$2000,0),MATCH($C$22,カレンダーデータ!$C$3,0)),"")</f>
        <v/>
      </c>
      <c r="AC22" s="5" t="str">
        <f ca="1">IFERROR(INDEX(カレンダーデータ!$C$4:$C$2000,MATCH(AC$29,カレンダーデータ!$B$4:$B$2000,0),MATCH($C$22,カレンダーデータ!$C$3,0)),"")</f>
        <v/>
      </c>
      <c r="AD22" s="5" t="str">
        <f ca="1">IFERROR(INDEX(カレンダーデータ!$C$4:$C$2000,MATCH(AD$29,カレンダーデータ!$B$4:$B$2000,0),MATCH($C$22,カレンダーデータ!$C$3,0)),"")</f>
        <v/>
      </c>
      <c r="AE22" s="5" t="str">
        <f ca="1">IFERROR(INDEX(カレンダーデータ!$C$4:$C$2000,MATCH(AE$29,カレンダーデータ!$B$4:$B$2000,0),MATCH($C$22,カレンダーデータ!$C$3,0)),"")</f>
        <v/>
      </c>
      <c r="AF22" s="5" t="str">
        <f ca="1">IFERROR(INDEX(カレンダーデータ!$C$4:$C$2000,MATCH(AF$29,カレンダーデータ!$B$4:$B$2000,0),MATCH($C$22,カレンダーデータ!$C$3,0)),"")</f>
        <v>昭和の日</v>
      </c>
      <c r="AG22" s="5" t="str">
        <f ca="1">IFERROR(INDEX(カレンダーデータ!$C$4:$C$2000,MATCH(AG$29,カレンダーデータ!$B$4:$B$2000,0),MATCH($C$22,カレンダーデータ!$C$3,0)),"")</f>
        <v/>
      </c>
      <c r="AH22" s="5" t="str">
        <f ca="1">IFERROR(INDEX(カレンダーデータ!$C$4:$C$2000,MATCH(AH$29,カレンダーデータ!$B$4:$B$2000,0),MATCH($C$22,カレンダーデータ!$C$3,0)),"")</f>
        <v/>
      </c>
      <c r="AI22" s="9"/>
      <c r="AJ22" s="9"/>
      <c r="AK22" s="9"/>
    </row>
    <row r="23" spans="1:55" ht="17.5" customHeight="1" x14ac:dyDescent="0.2">
      <c r="B23" s="327"/>
      <c r="C23" s="180" t="s">
        <v>106</v>
      </c>
      <c r="D23" s="5" t="str">
        <f ca="1">IFERROR(INDEX(カレンダーデータ!$F$4:$F$2000,MATCH(D$29,カレンダーデータ!$E$4:$E$2000,0),MATCH($C$23,カレンダーデータ!$F$3,0)),"")</f>
        <v/>
      </c>
      <c r="E23" s="5" t="str">
        <f ca="1">IFERROR(INDEX(カレンダーデータ!$F$4:$F$2000,MATCH(E$29,カレンダーデータ!$E$4:$E$2000,0),MATCH($C$23,カレンダーデータ!$F$3,0)),"")</f>
        <v/>
      </c>
      <c r="F23" s="5" t="str">
        <f ca="1">IFERROR(INDEX(カレンダーデータ!$F$4:$F$2000,MATCH(F$29,カレンダーデータ!$E$4:$E$2000,0),MATCH($C$23,カレンダーデータ!$F$3,0)),"")</f>
        <v>祝日</v>
      </c>
      <c r="G23" s="5" t="str">
        <f ca="1">IFERROR(INDEX(カレンダーデータ!$F$4:$F$2000,MATCH(G$29,カレンダーデータ!$E$4:$E$2000,0),MATCH($C$23,カレンダーデータ!$F$3,0)),"")</f>
        <v>祝日</v>
      </c>
      <c r="H23" s="5" t="str">
        <f ca="1">IFERROR(INDEX(カレンダーデータ!$F$4:$F$2000,MATCH(H$29,カレンダーデータ!$E$4:$E$2000,0),MATCH($C$23,カレンダーデータ!$F$3,0)),"")</f>
        <v>祝日</v>
      </c>
      <c r="I23" s="5" t="str">
        <f ca="1">IFERROR(INDEX(カレンダーデータ!$F$4:$F$2000,MATCH(I$29,カレンダーデータ!$E$4:$E$2000,0),MATCH($C$23,カレンダーデータ!$F$3,0)),"")</f>
        <v>祝日</v>
      </c>
      <c r="J23" s="5" t="str">
        <f ca="1">IFERROR(INDEX(カレンダーデータ!$F$4:$F$2000,MATCH(J$29,カレンダーデータ!$E$4:$E$2000,0),MATCH($C$23,カレンダーデータ!$F$3,0)),"")</f>
        <v>祝日</v>
      </c>
      <c r="K23" s="5" t="str">
        <f ca="1">IFERROR(INDEX(カレンダーデータ!$F$4:$F$2000,MATCH(K$29,カレンダーデータ!$E$4:$E$2000,0),MATCH($C$23,カレンダーデータ!$F$3,0)),"")</f>
        <v/>
      </c>
      <c r="L23" s="5" t="str">
        <f ca="1">IFERROR(INDEX(カレンダーデータ!$F$4:$F$2000,MATCH(L$29,カレンダーデータ!$E$4:$E$2000,0),MATCH($C$23,カレンダーデータ!$F$3,0)),"")</f>
        <v/>
      </c>
      <c r="M23" s="5" t="str">
        <f ca="1">IFERROR(INDEX(カレンダーデータ!$F$4:$F$2000,MATCH(M$29,カレンダーデータ!$E$4:$E$2000,0),MATCH($C$23,カレンダーデータ!$F$3,0)),"")</f>
        <v/>
      </c>
      <c r="N23" s="5" t="str">
        <f ca="1">IFERROR(INDEX(カレンダーデータ!$F$4:$F$2000,MATCH(N$29,カレンダーデータ!$E$4:$E$2000,0),MATCH($C$23,カレンダーデータ!$F$3,0)),"")</f>
        <v/>
      </c>
      <c r="O23" s="5" t="str">
        <f ca="1">IFERROR(INDEX(カレンダーデータ!$F$4:$F$2000,MATCH(O$29,カレンダーデータ!$E$4:$E$2000,0),MATCH($C$23,カレンダーデータ!$F$3,0)),"")</f>
        <v/>
      </c>
      <c r="P23" s="5" t="str">
        <f ca="1">IFERROR(INDEX(カレンダーデータ!$F$4:$F$2000,MATCH(P$29,カレンダーデータ!$E$4:$E$2000,0),MATCH($C$23,カレンダーデータ!$F$3,0)),"")</f>
        <v/>
      </c>
      <c r="Q23" s="5" t="str">
        <f ca="1">IFERROR(INDEX(カレンダーデータ!$F$4:$F$2000,MATCH(Q$29,カレンダーデータ!$E$4:$E$2000,0),MATCH($C$23,カレンダーデータ!$F$3,0)),"")</f>
        <v/>
      </c>
      <c r="R23" s="5" t="str">
        <f ca="1">IFERROR(INDEX(カレンダーデータ!$F$4:$F$2000,MATCH(R$29,カレンダーデータ!$E$4:$E$2000,0),MATCH($C$23,カレンダーデータ!$F$3,0)),"")</f>
        <v/>
      </c>
      <c r="S23" s="5" t="str">
        <f ca="1">IFERROR(INDEX(カレンダーデータ!$F$4:$F$2000,MATCH(S$29,カレンダーデータ!$E$4:$E$2000,0),MATCH($C$23,カレンダーデータ!$F$3,0)),"")</f>
        <v/>
      </c>
      <c r="T23" s="5" t="str">
        <f ca="1">IFERROR(INDEX(カレンダーデータ!$F$4:$F$2000,MATCH(T$29,カレンダーデータ!$E$4:$E$2000,0),MATCH($C$23,カレンダーデータ!$F$3,0)),"")</f>
        <v/>
      </c>
      <c r="U23" s="5" t="str">
        <f ca="1">IFERROR(INDEX(カレンダーデータ!$F$4:$F$2000,MATCH(U$29,カレンダーデータ!$E$4:$E$2000,0),MATCH($C$23,カレンダーデータ!$F$3,0)),"")</f>
        <v/>
      </c>
      <c r="V23" s="5" t="str">
        <f ca="1">IFERROR(INDEX(カレンダーデータ!$F$4:$F$2000,MATCH(V$29,カレンダーデータ!$E$4:$E$2000,0),MATCH($C$23,カレンダーデータ!$F$3,0)),"")</f>
        <v/>
      </c>
      <c r="W23" s="5" t="str">
        <f ca="1">IFERROR(INDEX(カレンダーデータ!$F$4:$F$2000,MATCH(W$29,カレンダーデータ!$E$4:$E$2000,0),MATCH($C$23,カレンダーデータ!$F$3,0)),"")</f>
        <v/>
      </c>
      <c r="X23" s="5" t="str">
        <f ca="1">IFERROR(INDEX(カレンダーデータ!$F$4:$F$2000,MATCH(X$29,カレンダーデータ!$E$4:$E$2000,0),MATCH($C$23,カレンダーデータ!$F$3,0)),"")</f>
        <v/>
      </c>
      <c r="Y23" s="5" t="str">
        <f ca="1">IFERROR(INDEX(カレンダーデータ!$F$4:$F$2000,MATCH(Y$29,カレンダーデータ!$E$4:$E$2000,0),MATCH($C$23,カレンダーデータ!$F$3,0)),"")</f>
        <v/>
      </c>
      <c r="Z23" s="5" t="str">
        <f ca="1">IFERROR(INDEX(カレンダーデータ!$F$4:$F$2000,MATCH(Z$29,カレンダーデータ!$E$4:$E$2000,0),MATCH($C$23,カレンダーデータ!$F$3,0)),"")</f>
        <v/>
      </c>
      <c r="AA23" s="5" t="str">
        <f ca="1">IFERROR(INDEX(カレンダーデータ!$F$4:$F$2000,MATCH(AA$29,カレンダーデータ!$E$4:$E$2000,0),MATCH($C$23,カレンダーデータ!$F$3,0)),"")</f>
        <v/>
      </c>
      <c r="AB23" s="5" t="str">
        <f ca="1">IFERROR(INDEX(カレンダーデータ!$F$4:$F$2000,MATCH(AB$29,カレンダーデータ!$E$4:$E$2000,0),MATCH($C$23,カレンダーデータ!$F$3,0)),"")</f>
        <v/>
      </c>
      <c r="AC23" s="5" t="str">
        <f ca="1">IFERROR(INDEX(カレンダーデータ!$F$4:$F$2000,MATCH(AC$29,カレンダーデータ!$E$4:$E$2000,0),MATCH($C$23,カレンダーデータ!$F$3,0)),"")</f>
        <v/>
      </c>
      <c r="AD23" s="5" t="str">
        <f ca="1">IFERROR(INDEX(カレンダーデータ!$F$4:$F$2000,MATCH(AD$29,カレンダーデータ!$E$4:$E$2000,0),MATCH($C$23,カレンダーデータ!$F$3,0)),"")</f>
        <v/>
      </c>
      <c r="AE23" s="5" t="str">
        <f ca="1">IFERROR(INDEX(カレンダーデータ!$F$4:$F$2000,MATCH(AE$29,カレンダーデータ!$E$4:$E$2000,0),MATCH($C$23,カレンダーデータ!$F$3,0)),"")</f>
        <v/>
      </c>
      <c r="AF23" s="5" t="str">
        <f ca="1">IFERROR(INDEX(カレンダーデータ!$F$4:$F$2000,MATCH(AF$29,カレンダーデータ!$E$4:$E$2000,0),MATCH($C$23,カレンダーデータ!$F$3,0)),"")</f>
        <v/>
      </c>
      <c r="AG23" s="5" t="str">
        <f ca="1">IFERROR(INDEX(カレンダーデータ!$F$4:$F$2000,MATCH(AG$29,カレンダーデータ!$E$4:$E$2000,0),MATCH($C$23,カレンダーデータ!$F$3,0)),"")</f>
        <v/>
      </c>
      <c r="AH23" s="5" t="str">
        <f ca="1">IFERROR(INDEX(カレンダーデータ!$F$4:$F$2000,MATCH(AH$29,カレンダーデータ!$E$4:$E$2000,0),MATCH($C$23,カレンダーデータ!$F$3,0)),"")</f>
        <v>祝日</v>
      </c>
      <c r="AI23" s="9"/>
      <c r="AJ23" s="9"/>
      <c r="AK23" s="9"/>
    </row>
    <row r="24" spans="1:55" ht="17.5" customHeight="1" outlineLevel="1" x14ac:dyDescent="0.2">
      <c r="B24" s="327"/>
      <c r="C24" s="180" t="s">
        <v>175</v>
      </c>
      <c r="D24" s="5" t="str">
        <f ca="1">IFERROR(IF(ISBLANK(INDEX(カレンダーデータ!$N$4:$R$2000,MATCH(D$29,カレンダーデータ!$M$4:$M$2000,0),MATCH($C24,カレンダーデータ!$N$3:$R$3,0))),"",INDEX(カレンダーデータ!$N$4:$R$2000,MATCH(D$29,カレンダーデータ!$M$4:$M$2000,0),MATCH($C24,カレンダーデータ!$N$3:$R$3,0))),"")</f>
        <v/>
      </c>
      <c r="E24" s="5" t="str">
        <f ca="1">IFERROR(IF(ISBLANK(INDEX(カレンダーデータ!$N$4:$R$2000,MATCH(E$29,カレンダーデータ!$M$4:$M$2000,0),MATCH($C24,カレンダーデータ!$N$3:$R$3,0))),"",INDEX(カレンダーデータ!$N$4:$R$2000,MATCH(E$29,カレンダーデータ!$M$4:$M$2000,0),MATCH($C24,カレンダーデータ!$N$3:$R$3,0))),"")</f>
        <v/>
      </c>
      <c r="F24" s="5" t="str">
        <f ca="1">IFERROR(IF(ISBLANK(INDEX(カレンダーデータ!$N$4:$R$2000,MATCH(F$29,カレンダーデータ!$M$4:$M$2000,0),MATCH($C24,カレンダーデータ!$N$3:$R$3,0))),"",INDEX(カレンダーデータ!$N$4:$R$2000,MATCH(F$29,カレンダーデータ!$M$4:$M$2000,0),MATCH($C24,カレンダーデータ!$N$3:$R$3,0))),"")</f>
        <v/>
      </c>
      <c r="G24" s="5" t="str">
        <f ca="1">IFERROR(IF(ISBLANK(INDEX(カレンダーデータ!$N$4:$R$2000,MATCH(G$29,カレンダーデータ!$M$4:$M$2000,0),MATCH($C24,カレンダーデータ!$N$3:$R$3,0))),"",INDEX(カレンダーデータ!$N$4:$R$2000,MATCH(G$29,カレンダーデータ!$M$4:$M$2000,0),MATCH($C24,カレンダーデータ!$N$3:$R$3,0))),"")</f>
        <v/>
      </c>
      <c r="H24" s="5" t="str">
        <f ca="1">IFERROR(IF(ISBLANK(INDEX(カレンダーデータ!$N$4:$R$2000,MATCH(H$29,カレンダーデータ!$M$4:$M$2000,0),MATCH($C24,カレンダーデータ!$N$3:$R$3,0))),"",INDEX(カレンダーデータ!$N$4:$R$2000,MATCH(H$29,カレンダーデータ!$M$4:$M$2000,0),MATCH($C24,カレンダーデータ!$N$3:$R$3,0))),"")</f>
        <v/>
      </c>
      <c r="I24" s="5" t="str">
        <f ca="1">IFERROR(IF(ISBLANK(INDEX(カレンダーデータ!$N$4:$R$2000,MATCH(I$29,カレンダーデータ!$M$4:$M$2000,0),MATCH($C24,カレンダーデータ!$N$3:$R$3,0))),"",INDEX(カレンダーデータ!$N$4:$R$2000,MATCH(I$29,カレンダーデータ!$M$4:$M$2000,0),MATCH($C24,カレンダーデータ!$N$3:$R$3,0))),"")</f>
        <v/>
      </c>
      <c r="J24" s="5" t="str">
        <f ca="1">IFERROR(IF(ISBLANK(INDEX(カレンダーデータ!$N$4:$R$2000,MATCH(J$29,カレンダーデータ!$M$4:$M$2000,0),MATCH($C24,カレンダーデータ!$N$3:$R$3,0))),"",INDEX(カレンダーデータ!$N$4:$R$2000,MATCH(J$29,カレンダーデータ!$M$4:$M$2000,0),MATCH($C24,カレンダーデータ!$N$3:$R$3,0))),"")</f>
        <v/>
      </c>
      <c r="K24" s="5" t="str">
        <f ca="1">IFERROR(IF(ISBLANK(INDEX(カレンダーデータ!$N$4:$R$2000,MATCH(K$29,カレンダーデータ!$M$4:$M$2000,0),MATCH($C24,カレンダーデータ!$N$3:$R$3,0))),"",INDEX(カレンダーデータ!$N$4:$R$2000,MATCH(K$29,カレンダーデータ!$M$4:$M$2000,0),MATCH($C24,カレンダーデータ!$N$3:$R$3,0))),"")</f>
        <v/>
      </c>
      <c r="L24" s="5" t="str">
        <f ca="1">IFERROR(IF(ISBLANK(INDEX(カレンダーデータ!$N$4:$R$2000,MATCH(L$29,カレンダーデータ!$M$4:$M$2000,0),MATCH($C24,カレンダーデータ!$N$3:$R$3,0))),"",INDEX(カレンダーデータ!$N$4:$R$2000,MATCH(L$29,カレンダーデータ!$M$4:$M$2000,0),MATCH($C24,カレンダーデータ!$N$3:$R$3,0))),"")</f>
        <v/>
      </c>
      <c r="M24" s="5" t="str">
        <f ca="1">IFERROR(IF(ISBLANK(INDEX(カレンダーデータ!$N$4:$R$2000,MATCH(M$29,カレンダーデータ!$M$4:$M$2000,0),MATCH($C24,カレンダーデータ!$N$3:$R$3,0))),"",INDEX(カレンダーデータ!$N$4:$R$2000,MATCH(M$29,カレンダーデータ!$M$4:$M$2000,0),MATCH($C24,カレンダーデータ!$N$3:$R$3,0))),"")</f>
        <v/>
      </c>
      <c r="N24" s="5" t="str">
        <f ca="1">IFERROR(IF(ISBLANK(INDEX(カレンダーデータ!$N$4:$R$2000,MATCH(N$29,カレンダーデータ!$M$4:$M$2000,0),MATCH($C24,カレンダーデータ!$N$3:$R$3,0))),"",INDEX(カレンダーデータ!$N$4:$R$2000,MATCH(N$29,カレンダーデータ!$M$4:$M$2000,0),MATCH($C24,カレンダーデータ!$N$3:$R$3,0))),"")</f>
        <v/>
      </c>
      <c r="O24" s="5" t="str">
        <f ca="1">IFERROR(IF(ISBLANK(INDEX(カレンダーデータ!$N$4:$R$2000,MATCH(O$29,カレンダーデータ!$M$4:$M$2000,0),MATCH($C24,カレンダーデータ!$N$3:$R$3,0))),"",INDEX(カレンダーデータ!$N$4:$R$2000,MATCH(O$29,カレンダーデータ!$M$4:$M$2000,0),MATCH($C24,カレンダーデータ!$N$3:$R$3,0))),"")</f>
        <v/>
      </c>
      <c r="P24" s="5" t="str">
        <f ca="1">IFERROR(IF(ISBLANK(INDEX(カレンダーデータ!$N$4:$R$2000,MATCH(P$29,カレンダーデータ!$M$4:$M$2000,0),MATCH($C24,カレンダーデータ!$N$3:$R$3,0))),"",INDEX(カレンダーデータ!$N$4:$R$2000,MATCH(P$29,カレンダーデータ!$M$4:$M$2000,0),MATCH($C24,カレンダーデータ!$N$3:$R$3,0))),"")</f>
        <v/>
      </c>
      <c r="Q24" s="5" t="str">
        <f ca="1">IFERROR(IF(ISBLANK(INDEX(カレンダーデータ!$N$4:$R$2000,MATCH(Q$29,カレンダーデータ!$M$4:$M$2000,0),MATCH($C24,カレンダーデータ!$N$3:$R$3,0))),"",INDEX(カレンダーデータ!$N$4:$R$2000,MATCH(Q$29,カレンダーデータ!$M$4:$M$2000,0),MATCH($C24,カレンダーデータ!$N$3:$R$3,0))),"")</f>
        <v/>
      </c>
      <c r="R24" s="5" t="str">
        <f ca="1">IFERROR(IF(ISBLANK(INDEX(カレンダーデータ!$N$4:$R$2000,MATCH(R$29,カレンダーデータ!$M$4:$M$2000,0),MATCH($C24,カレンダーデータ!$N$3:$R$3,0))),"",INDEX(カレンダーデータ!$N$4:$R$2000,MATCH(R$29,カレンダーデータ!$M$4:$M$2000,0),MATCH($C24,カレンダーデータ!$N$3:$R$3,0))),"")</f>
        <v/>
      </c>
      <c r="S24" s="5" t="str">
        <f ca="1">IFERROR(IF(ISBLANK(INDEX(カレンダーデータ!$N$4:$R$2000,MATCH(S$29,カレンダーデータ!$M$4:$M$2000,0),MATCH($C24,カレンダーデータ!$N$3:$R$3,0))),"",INDEX(カレンダーデータ!$N$4:$R$2000,MATCH(S$29,カレンダーデータ!$M$4:$M$2000,0),MATCH($C24,カレンダーデータ!$N$3:$R$3,0))),"")</f>
        <v/>
      </c>
      <c r="T24" s="5" t="str">
        <f ca="1">IFERROR(IF(ISBLANK(INDEX(カレンダーデータ!$N$4:$R$2000,MATCH(T$29,カレンダーデータ!$M$4:$M$2000,0),MATCH($C24,カレンダーデータ!$N$3:$R$3,0))),"",INDEX(カレンダーデータ!$N$4:$R$2000,MATCH(T$29,カレンダーデータ!$M$4:$M$2000,0),MATCH($C24,カレンダーデータ!$N$3:$R$3,0))),"")</f>
        <v/>
      </c>
      <c r="U24" s="5" t="str">
        <f ca="1">IFERROR(IF(ISBLANK(INDEX(カレンダーデータ!$N$4:$R$2000,MATCH(U$29,カレンダーデータ!$M$4:$M$2000,0),MATCH($C24,カレンダーデータ!$N$3:$R$3,0))),"",INDEX(カレンダーデータ!$N$4:$R$2000,MATCH(U$29,カレンダーデータ!$M$4:$M$2000,0),MATCH($C24,カレンダーデータ!$N$3:$R$3,0))),"")</f>
        <v/>
      </c>
      <c r="V24" s="5" t="str">
        <f ca="1">IFERROR(IF(ISBLANK(INDEX(カレンダーデータ!$N$4:$R$2000,MATCH(V$29,カレンダーデータ!$M$4:$M$2000,0),MATCH($C24,カレンダーデータ!$N$3:$R$3,0))),"",INDEX(カレンダーデータ!$N$4:$R$2000,MATCH(V$29,カレンダーデータ!$M$4:$M$2000,0),MATCH($C24,カレンダーデータ!$N$3:$R$3,0))),"")</f>
        <v/>
      </c>
      <c r="W24" s="5" t="str">
        <f ca="1">IFERROR(IF(ISBLANK(INDEX(カレンダーデータ!$N$4:$R$2000,MATCH(W$29,カレンダーデータ!$M$4:$M$2000,0),MATCH($C24,カレンダーデータ!$N$3:$R$3,0))),"",INDEX(カレンダーデータ!$N$4:$R$2000,MATCH(W$29,カレンダーデータ!$M$4:$M$2000,0),MATCH($C24,カレンダーデータ!$N$3:$R$3,0))),"")</f>
        <v/>
      </c>
      <c r="X24" s="5" t="str">
        <f ca="1">IFERROR(IF(ISBLANK(INDEX(カレンダーデータ!$N$4:$R$2000,MATCH(X$29,カレンダーデータ!$M$4:$M$2000,0),MATCH($C24,カレンダーデータ!$N$3:$R$3,0))),"",INDEX(カレンダーデータ!$N$4:$R$2000,MATCH(X$29,カレンダーデータ!$M$4:$M$2000,0),MATCH($C24,カレンダーデータ!$N$3:$R$3,0))),"")</f>
        <v/>
      </c>
      <c r="Y24" s="5" t="str">
        <f ca="1">IFERROR(IF(ISBLANK(INDEX(カレンダーデータ!$N$4:$R$2000,MATCH(Y$29,カレンダーデータ!$M$4:$M$2000,0),MATCH($C24,カレンダーデータ!$N$3:$R$3,0))),"",INDEX(カレンダーデータ!$N$4:$R$2000,MATCH(Y$29,カレンダーデータ!$M$4:$M$2000,0),MATCH($C24,カレンダーデータ!$N$3:$R$3,0))),"")</f>
        <v/>
      </c>
      <c r="Z24" s="5" t="str">
        <f ca="1">IFERROR(IF(ISBLANK(INDEX(カレンダーデータ!$N$4:$R$2000,MATCH(Z$29,カレンダーデータ!$M$4:$M$2000,0),MATCH($C24,カレンダーデータ!$N$3:$R$3,0))),"",INDEX(カレンダーデータ!$N$4:$R$2000,MATCH(Z$29,カレンダーデータ!$M$4:$M$2000,0),MATCH($C24,カレンダーデータ!$N$3:$R$3,0))),"")</f>
        <v/>
      </c>
      <c r="AA24" s="5" t="str">
        <f ca="1">IFERROR(IF(ISBLANK(INDEX(カレンダーデータ!$N$4:$R$2000,MATCH(AA$29,カレンダーデータ!$M$4:$M$2000,0),MATCH($C24,カレンダーデータ!$N$3:$R$3,0))),"",INDEX(カレンダーデータ!$N$4:$R$2000,MATCH(AA$29,カレンダーデータ!$M$4:$M$2000,0),MATCH($C24,カレンダーデータ!$N$3:$R$3,0))),"")</f>
        <v/>
      </c>
      <c r="AB24" s="5" t="str">
        <f ca="1">IFERROR(IF(ISBLANK(INDEX(カレンダーデータ!$N$4:$R$2000,MATCH(AB$29,カレンダーデータ!$M$4:$M$2000,0),MATCH($C24,カレンダーデータ!$N$3:$R$3,0))),"",INDEX(カレンダーデータ!$N$4:$R$2000,MATCH(AB$29,カレンダーデータ!$M$4:$M$2000,0),MATCH($C24,カレンダーデータ!$N$3:$R$3,0))),"")</f>
        <v/>
      </c>
      <c r="AC24" s="5" t="str">
        <f ca="1">IFERROR(IF(ISBLANK(INDEX(カレンダーデータ!$N$4:$R$2000,MATCH(AC$29,カレンダーデータ!$M$4:$M$2000,0),MATCH($C24,カレンダーデータ!$N$3:$R$3,0))),"",INDEX(カレンダーデータ!$N$4:$R$2000,MATCH(AC$29,カレンダーデータ!$M$4:$M$2000,0),MATCH($C24,カレンダーデータ!$N$3:$R$3,0))),"")</f>
        <v/>
      </c>
      <c r="AD24" s="5" t="str">
        <f ca="1">IFERROR(IF(ISBLANK(INDEX(カレンダーデータ!$N$4:$R$2000,MATCH(AD$29,カレンダーデータ!$M$4:$M$2000,0),MATCH($C24,カレンダーデータ!$N$3:$R$3,0))),"",INDEX(カレンダーデータ!$N$4:$R$2000,MATCH(AD$29,カレンダーデータ!$M$4:$M$2000,0),MATCH($C24,カレンダーデータ!$N$3:$R$3,0))),"")</f>
        <v/>
      </c>
      <c r="AE24" s="5" t="str">
        <f ca="1">IFERROR(IF(ISBLANK(INDEX(カレンダーデータ!$N$4:$R$2000,MATCH(AE$29,カレンダーデータ!$M$4:$M$2000,0),MATCH($C24,カレンダーデータ!$N$3:$R$3,0))),"",INDEX(カレンダーデータ!$N$4:$R$2000,MATCH(AE$29,カレンダーデータ!$M$4:$M$2000,0),MATCH($C24,カレンダーデータ!$N$3:$R$3,0))),"")</f>
        <v/>
      </c>
      <c r="AF24" s="5" t="str">
        <f ca="1">IFERROR(IF(ISBLANK(INDEX(カレンダーデータ!$N$4:$R$2000,MATCH(AF$29,カレンダーデータ!$M$4:$M$2000,0),MATCH($C24,カレンダーデータ!$N$3:$R$3,0))),"",INDEX(カレンダーデータ!$N$4:$R$2000,MATCH(AF$29,カレンダーデータ!$M$4:$M$2000,0),MATCH($C24,カレンダーデータ!$N$3:$R$3,0))),"")</f>
        <v/>
      </c>
      <c r="AG24" s="5" t="str">
        <f ca="1">IFERROR(IF(ISBLANK(INDEX(カレンダーデータ!$N$4:$R$2000,MATCH(AG$29,カレンダーデータ!$M$4:$M$2000,0),MATCH($C24,カレンダーデータ!$N$3:$R$3,0))),"",INDEX(カレンダーデータ!$N$4:$R$2000,MATCH(AG$29,カレンダーデータ!$M$4:$M$2000,0),MATCH($C24,カレンダーデータ!$N$3:$R$3,0))),"")</f>
        <v/>
      </c>
      <c r="AH24" s="5" t="str">
        <f ca="1">IFERROR(IF(ISBLANK(INDEX(カレンダーデータ!$N$4:$R$2000,MATCH(AH$29,カレンダーデータ!$M$4:$M$2000,0),MATCH($C24,カレンダーデータ!$N$3:$R$3,0))),"",INDEX(カレンダーデータ!$N$4:$R$2000,MATCH(AH$29,カレンダーデータ!$M$4:$M$2000,0),MATCH($C24,カレンダーデータ!$N$3:$R$3,0))),"")</f>
        <v/>
      </c>
      <c r="AI24" s="9"/>
      <c r="AJ24" s="9"/>
      <c r="AK24" s="9"/>
    </row>
    <row r="25" spans="1:55" ht="17.5" customHeight="1" outlineLevel="1" x14ac:dyDescent="0.2">
      <c r="B25" s="327"/>
      <c r="C25" s="180" t="s">
        <v>176</v>
      </c>
      <c r="D25" s="5" t="str">
        <f ca="1">IFERROR(IF(ISBLANK(INDEX(カレンダーデータ!$N$4:$R$2000,MATCH(D$29,カレンダーデータ!$M$4:$M$2000,0),MATCH($C25,カレンダーデータ!$N$3:$R$3,0))),"",INDEX(カレンダーデータ!$N$4:$R$2000,MATCH(D$29,カレンダーデータ!$M$4:$M$2000,0),MATCH($C25,カレンダーデータ!$N$3:$R$3,0))),"")</f>
        <v/>
      </c>
      <c r="E25" s="5" t="str">
        <f ca="1">IFERROR(IF(ISBLANK(INDEX(カレンダーデータ!$N$4:$R$2000,MATCH(E$29,カレンダーデータ!$M$4:$M$2000,0),MATCH($C25,カレンダーデータ!$N$3:$R$3,0))),"",INDEX(カレンダーデータ!$N$4:$R$2000,MATCH(E$29,カレンダーデータ!$M$4:$M$2000,0),MATCH($C25,カレンダーデータ!$N$3:$R$3,0))),"")</f>
        <v/>
      </c>
      <c r="F25" s="5" t="str">
        <f ca="1">IFERROR(IF(ISBLANK(INDEX(カレンダーデータ!$N$4:$R$2000,MATCH(F$29,カレンダーデータ!$M$4:$M$2000,0),MATCH($C25,カレンダーデータ!$N$3:$R$3,0))),"",INDEX(カレンダーデータ!$N$4:$R$2000,MATCH(F$29,カレンダーデータ!$M$4:$M$2000,0),MATCH($C25,カレンダーデータ!$N$3:$R$3,0))),"")</f>
        <v/>
      </c>
      <c r="G25" s="5" t="str">
        <f ca="1">IFERROR(IF(ISBLANK(INDEX(カレンダーデータ!$N$4:$R$2000,MATCH(G$29,カレンダーデータ!$M$4:$M$2000,0),MATCH($C25,カレンダーデータ!$N$3:$R$3,0))),"",INDEX(カレンダーデータ!$N$4:$R$2000,MATCH(G$29,カレンダーデータ!$M$4:$M$2000,0),MATCH($C25,カレンダーデータ!$N$3:$R$3,0))),"")</f>
        <v/>
      </c>
      <c r="H25" s="5" t="str">
        <f ca="1">IFERROR(IF(ISBLANK(INDEX(カレンダーデータ!$N$4:$R$2000,MATCH(H$29,カレンダーデータ!$M$4:$M$2000,0),MATCH($C25,カレンダーデータ!$N$3:$R$3,0))),"",INDEX(カレンダーデータ!$N$4:$R$2000,MATCH(H$29,カレンダーデータ!$M$4:$M$2000,0),MATCH($C25,カレンダーデータ!$N$3:$R$3,0))),"")</f>
        <v/>
      </c>
      <c r="I25" s="5" t="str">
        <f ca="1">IFERROR(IF(ISBLANK(INDEX(カレンダーデータ!$N$4:$R$2000,MATCH(I$29,カレンダーデータ!$M$4:$M$2000,0),MATCH($C25,カレンダーデータ!$N$3:$R$3,0))),"",INDEX(カレンダーデータ!$N$4:$R$2000,MATCH(I$29,カレンダーデータ!$M$4:$M$2000,0),MATCH($C25,カレンダーデータ!$N$3:$R$3,0))),"")</f>
        <v/>
      </c>
      <c r="J25" s="5" t="str">
        <f ca="1">IFERROR(IF(ISBLANK(INDEX(カレンダーデータ!$N$4:$R$2000,MATCH(J$29,カレンダーデータ!$M$4:$M$2000,0),MATCH($C25,カレンダーデータ!$N$3:$R$3,0))),"",INDEX(カレンダーデータ!$N$4:$R$2000,MATCH(J$29,カレンダーデータ!$M$4:$M$2000,0),MATCH($C25,カレンダーデータ!$N$3:$R$3,0))),"")</f>
        <v/>
      </c>
      <c r="K25" s="5" t="str">
        <f ca="1">IFERROR(IF(ISBLANK(INDEX(カレンダーデータ!$N$4:$R$2000,MATCH(K$29,カレンダーデータ!$M$4:$M$2000,0),MATCH($C25,カレンダーデータ!$N$3:$R$3,0))),"",INDEX(カレンダーデータ!$N$4:$R$2000,MATCH(K$29,カレンダーデータ!$M$4:$M$2000,0),MATCH($C25,カレンダーデータ!$N$3:$R$3,0))),"")</f>
        <v/>
      </c>
      <c r="L25" s="5" t="str">
        <f ca="1">IFERROR(IF(ISBLANK(INDEX(カレンダーデータ!$N$4:$R$2000,MATCH(L$29,カレンダーデータ!$M$4:$M$2000,0),MATCH($C25,カレンダーデータ!$N$3:$R$3,0))),"",INDEX(カレンダーデータ!$N$4:$R$2000,MATCH(L$29,カレンダーデータ!$M$4:$M$2000,0),MATCH($C25,カレンダーデータ!$N$3:$R$3,0))),"")</f>
        <v/>
      </c>
      <c r="M25" s="5" t="str">
        <f ca="1">IFERROR(IF(ISBLANK(INDEX(カレンダーデータ!$N$4:$R$2000,MATCH(M$29,カレンダーデータ!$M$4:$M$2000,0),MATCH($C25,カレンダーデータ!$N$3:$R$3,0))),"",INDEX(カレンダーデータ!$N$4:$R$2000,MATCH(M$29,カレンダーデータ!$M$4:$M$2000,0),MATCH($C25,カレンダーデータ!$N$3:$R$3,0))),"")</f>
        <v/>
      </c>
      <c r="N25" s="5" t="str">
        <f ca="1">IFERROR(IF(ISBLANK(INDEX(カレンダーデータ!$N$4:$R$2000,MATCH(N$29,カレンダーデータ!$M$4:$M$2000,0),MATCH($C25,カレンダーデータ!$N$3:$R$3,0))),"",INDEX(カレンダーデータ!$N$4:$R$2000,MATCH(N$29,カレンダーデータ!$M$4:$M$2000,0),MATCH($C25,カレンダーデータ!$N$3:$R$3,0))),"")</f>
        <v/>
      </c>
      <c r="O25" s="5" t="str">
        <f ca="1">IFERROR(IF(ISBLANK(INDEX(カレンダーデータ!$N$4:$R$2000,MATCH(O$29,カレンダーデータ!$M$4:$M$2000,0),MATCH($C25,カレンダーデータ!$N$3:$R$3,0))),"",INDEX(カレンダーデータ!$N$4:$R$2000,MATCH(O$29,カレンダーデータ!$M$4:$M$2000,0),MATCH($C25,カレンダーデータ!$N$3:$R$3,0))),"")</f>
        <v/>
      </c>
      <c r="P25" s="5" t="str">
        <f ca="1">IFERROR(IF(ISBLANK(INDEX(カレンダーデータ!$N$4:$R$2000,MATCH(P$29,カレンダーデータ!$M$4:$M$2000,0),MATCH($C25,カレンダーデータ!$N$3:$R$3,0))),"",INDEX(カレンダーデータ!$N$4:$R$2000,MATCH(P$29,カレンダーデータ!$M$4:$M$2000,0),MATCH($C25,カレンダーデータ!$N$3:$R$3,0))),"")</f>
        <v/>
      </c>
      <c r="Q25" s="5" t="str">
        <f ca="1">IFERROR(IF(ISBLANK(INDEX(カレンダーデータ!$N$4:$R$2000,MATCH(Q$29,カレンダーデータ!$M$4:$M$2000,0),MATCH($C25,カレンダーデータ!$N$3:$R$3,0))),"",INDEX(カレンダーデータ!$N$4:$R$2000,MATCH(Q$29,カレンダーデータ!$M$4:$M$2000,0),MATCH($C25,カレンダーデータ!$N$3:$R$3,0))),"")</f>
        <v/>
      </c>
      <c r="R25" s="5" t="str">
        <f ca="1">IFERROR(IF(ISBLANK(INDEX(カレンダーデータ!$N$4:$R$2000,MATCH(R$29,カレンダーデータ!$M$4:$M$2000,0),MATCH($C25,カレンダーデータ!$N$3:$R$3,0))),"",INDEX(カレンダーデータ!$N$4:$R$2000,MATCH(R$29,カレンダーデータ!$M$4:$M$2000,0),MATCH($C25,カレンダーデータ!$N$3:$R$3,0))),"")</f>
        <v/>
      </c>
      <c r="S25" s="5" t="str">
        <f ca="1">IFERROR(IF(ISBLANK(INDEX(カレンダーデータ!$N$4:$R$2000,MATCH(S$29,カレンダーデータ!$M$4:$M$2000,0),MATCH($C25,カレンダーデータ!$N$3:$R$3,0))),"",INDEX(カレンダーデータ!$N$4:$R$2000,MATCH(S$29,カレンダーデータ!$M$4:$M$2000,0),MATCH($C25,カレンダーデータ!$N$3:$R$3,0))),"")</f>
        <v/>
      </c>
      <c r="T25" s="5" t="str">
        <f ca="1">IFERROR(IF(ISBLANK(INDEX(カレンダーデータ!$N$4:$R$2000,MATCH(T$29,カレンダーデータ!$M$4:$M$2000,0),MATCH($C25,カレンダーデータ!$N$3:$R$3,0))),"",INDEX(カレンダーデータ!$N$4:$R$2000,MATCH(T$29,カレンダーデータ!$M$4:$M$2000,0),MATCH($C25,カレンダーデータ!$N$3:$R$3,0))),"")</f>
        <v/>
      </c>
      <c r="U25" s="5" t="str">
        <f ca="1">IFERROR(IF(ISBLANK(INDEX(カレンダーデータ!$N$4:$R$2000,MATCH(U$29,カレンダーデータ!$M$4:$M$2000,0),MATCH($C25,カレンダーデータ!$N$3:$R$3,0))),"",INDEX(カレンダーデータ!$N$4:$R$2000,MATCH(U$29,カレンダーデータ!$M$4:$M$2000,0),MATCH($C25,カレンダーデータ!$N$3:$R$3,0))),"")</f>
        <v/>
      </c>
      <c r="V25" s="5" t="str">
        <f ca="1">IFERROR(IF(ISBLANK(INDEX(カレンダーデータ!$N$4:$R$2000,MATCH(V$29,カレンダーデータ!$M$4:$M$2000,0),MATCH($C25,カレンダーデータ!$N$3:$R$3,0))),"",INDEX(カレンダーデータ!$N$4:$R$2000,MATCH(V$29,カレンダーデータ!$M$4:$M$2000,0),MATCH($C25,カレンダーデータ!$N$3:$R$3,0))),"")</f>
        <v/>
      </c>
      <c r="W25" s="5" t="str">
        <f ca="1">IFERROR(IF(ISBLANK(INDEX(カレンダーデータ!$N$4:$R$2000,MATCH(W$29,カレンダーデータ!$M$4:$M$2000,0),MATCH($C25,カレンダーデータ!$N$3:$R$3,0))),"",INDEX(カレンダーデータ!$N$4:$R$2000,MATCH(W$29,カレンダーデータ!$M$4:$M$2000,0),MATCH($C25,カレンダーデータ!$N$3:$R$3,0))),"")</f>
        <v/>
      </c>
      <c r="X25" s="5" t="str">
        <f ca="1">IFERROR(IF(ISBLANK(INDEX(カレンダーデータ!$N$4:$R$2000,MATCH(X$29,カレンダーデータ!$M$4:$M$2000,0),MATCH($C25,カレンダーデータ!$N$3:$R$3,0))),"",INDEX(カレンダーデータ!$N$4:$R$2000,MATCH(X$29,カレンダーデータ!$M$4:$M$2000,0),MATCH($C25,カレンダーデータ!$N$3:$R$3,0))),"")</f>
        <v/>
      </c>
      <c r="Y25" s="5" t="str">
        <f ca="1">IFERROR(IF(ISBLANK(INDEX(カレンダーデータ!$N$4:$R$2000,MATCH(Y$29,カレンダーデータ!$M$4:$M$2000,0),MATCH($C25,カレンダーデータ!$N$3:$R$3,0))),"",INDEX(カレンダーデータ!$N$4:$R$2000,MATCH(Y$29,カレンダーデータ!$M$4:$M$2000,0),MATCH($C25,カレンダーデータ!$N$3:$R$3,0))),"")</f>
        <v/>
      </c>
      <c r="Z25" s="5" t="str">
        <f ca="1">IFERROR(IF(ISBLANK(INDEX(カレンダーデータ!$N$4:$R$2000,MATCH(Z$29,カレンダーデータ!$M$4:$M$2000,0),MATCH($C25,カレンダーデータ!$N$3:$R$3,0))),"",INDEX(カレンダーデータ!$N$4:$R$2000,MATCH(Z$29,カレンダーデータ!$M$4:$M$2000,0),MATCH($C25,カレンダーデータ!$N$3:$R$3,0))),"")</f>
        <v/>
      </c>
      <c r="AA25" s="5" t="str">
        <f ca="1">IFERROR(IF(ISBLANK(INDEX(カレンダーデータ!$N$4:$R$2000,MATCH(AA$29,カレンダーデータ!$M$4:$M$2000,0),MATCH($C25,カレンダーデータ!$N$3:$R$3,0))),"",INDEX(カレンダーデータ!$N$4:$R$2000,MATCH(AA$29,カレンダーデータ!$M$4:$M$2000,0),MATCH($C25,カレンダーデータ!$N$3:$R$3,0))),"")</f>
        <v/>
      </c>
      <c r="AB25" s="5" t="str">
        <f ca="1">IFERROR(IF(ISBLANK(INDEX(カレンダーデータ!$N$4:$R$2000,MATCH(AB$29,カレンダーデータ!$M$4:$M$2000,0),MATCH($C25,カレンダーデータ!$N$3:$R$3,0))),"",INDEX(カレンダーデータ!$N$4:$R$2000,MATCH(AB$29,カレンダーデータ!$M$4:$M$2000,0),MATCH($C25,カレンダーデータ!$N$3:$R$3,0))),"")</f>
        <v/>
      </c>
      <c r="AC25" s="5" t="str">
        <f ca="1">IFERROR(IF(ISBLANK(INDEX(カレンダーデータ!$N$4:$R$2000,MATCH(AC$29,カレンダーデータ!$M$4:$M$2000,0),MATCH($C25,カレンダーデータ!$N$3:$R$3,0))),"",INDEX(カレンダーデータ!$N$4:$R$2000,MATCH(AC$29,カレンダーデータ!$M$4:$M$2000,0),MATCH($C25,カレンダーデータ!$N$3:$R$3,0))),"")</f>
        <v/>
      </c>
      <c r="AD25" s="5" t="str">
        <f ca="1">IFERROR(IF(ISBLANK(INDEX(カレンダーデータ!$N$4:$R$2000,MATCH(AD$29,カレンダーデータ!$M$4:$M$2000,0),MATCH($C25,カレンダーデータ!$N$3:$R$3,0))),"",INDEX(カレンダーデータ!$N$4:$R$2000,MATCH(AD$29,カレンダーデータ!$M$4:$M$2000,0),MATCH($C25,カレンダーデータ!$N$3:$R$3,0))),"")</f>
        <v/>
      </c>
      <c r="AE25" s="5" t="str">
        <f ca="1">IFERROR(IF(ISBLANK(INDEX(カレンダーデータ!$N$4:$R$2000,MATCH(AE$29,カレンダーデータ!$M$4:$M$2000,0),MATCH($C25,カレンダーデータ!$N$3:$R$3,0))),"",INDEX(カレンダーデータ!$N$4:$R$2000,MATCH(AE$29,カレンダーデータ!$M$4:$M$2000,0),MATCH($C25,カレンダーデータ!$N$3:$R$3,0))),"")</f>
        <v/>
      </c>
      <c r="AF25" s="5" t="str">
        <f ca="1">IFERROR(IF(ISBLANK(INDEX(カレンダーデータ!$N$4:$R$2000,MATCH(AF$29,カレンダーデータ!$M$4:$M$2000,0),MATCH($C25,カレンダーデータ!$N$3:$R$3,0))),"",INDEX(カレンダーデータ!$N$4:$R$2000,MATCH(AF$29,カレンダーデータ!$M$4:$M$2000,0),MATCH($C25,カレンダーデータ!$N$3:$R$3,0))),"")</f>
        <v/>
      </c>
      <c r="AG25" s="5" t="str">
        <f ca="1">IFERROR(IF(ISBLANK(INDEX(カレンダーデータ!$N$4:$R$2000,MATCH(AG$29,カレンダーデータ!$M$4:$M$2000,0),MATCH($C25,カレンダーデータ!$N$3:$R$3,0))),"",INDEX(カレンダーデータ!$N$4:$R$2000,MATCH(AG$29,カレンダーデータ!$M$4:$M$2000,0),MATCH($C25,カレンダーデータ!$N$3:$R$3,0))),"")</f>
        <v/>
      </c>
      <c r="AH25" s="5" t="str">
        <f ca="1">IFERROR(IF(ISBLANK(INDEX(カレンダーデータ!$N$4:$R$2000,MATCH(AH$29,カレンダーデータ!$M$4:$M$2000,0),MATCH($C25,カレンダーデータ!$N$3:$R$3,0))),"",INDEX(カレンダーデータ!$N$4:$R$2000,MATCH(AH$29,カレンダーデータ!$M$4:$M$2000,0),MATCH($C25,カレンダーデータ!$N$3:$R$3,0))),"")</f>
        <v/>
      </c>
      <c r="AI25" s="9"/>
      <c r="AJ25" s="9"/>
      <c r="AK25" s="9"/>
    </row>
    <row r="26" spans="1:55" ht="17.5" customHeight="1" outlineLevel="1" x14ac:dyDescent="0.2">
      <c r="B26" s="327"/>
      <c r="C26" s="180" t="s">
        <v>177</v>
      </c>
      <c r="D26" s="5" t="str">
        <f ca="1">IFERROR(IF(ISBLANK(INDEX(カレンダーデータ!$N$4:$R$2000,MATCH(D$29,カレンダーデータ!$M$4:$M$2000,0),MATCH($C26,カレンダーデータ!$N$3:$R$3,0))),"",INDEX(カレンダーデータ!$N$4:$R$2000,MATCH(D$29,カレンダーデータ!$M$4:$M$2000,0),MATCH($C26,カレンダーデータ!$N$3:$R$3,0))),"")</f>
        <v/>
      </c>
      <c r="E26" s="5" t="str">
        <f ca="1">IFERROR(IF(ISBLANK(INDEX(カレンダーデータ!$N$4:$R$2000,MATCH(E$29,カレンダーデータ!$M$4:$M$2000,0),MATCH($C26,カレンダーデータ!$N$3:$R$3,0))),"",INDEX(カレンダーデータ!$N$4:$R$2000,MATCH(E$29,カレンダーデータ!$M$4:$M$2000,0),MATCH($C26,カレンダーデータ!$N$3:$R$3,0))),"")</f>
        <v/>
      </c>
      <c r="F26" s="5" t="str">
        <f ca="1">IFERROR(IF(ISBLANK(INDEX(カレンダーデータ!$N$4:$R$2000,MATCH(F$29,カレンダーデータ!$M$4:$M$2000,0),MATCH($C26,カレンダーデータ!$N$3:$R$3,0))),"",INDEX(カレンダーデータ!$N$4:$R$2000,MATCH(F$29,カレンダーデータ!$M$4:$M$2000,0),MATCH($C26,カレンダーデータ!$N$3:$R$3,0))),"")</f>
        <v/>
      </c>
      <c r="G26" s="5" t="str">
        <f ca="1">IFERROR(IF(ISBLANK(INDEX(カレンダーデータ!$N$4:$R$2000,MATCH(G$29,カレンダーデータ!$M$4:$M$2000,0),MATCH($C26,カレンダーデータ!$N$3:$R$3,0))),"",INDEX(カレンダーデータ!$N$4:$R$2000,MATCH(G$29,カレンダーデータ!$M$4:$M$2000,0),MATCH($C26,カレンダーデータ!$N$3:$R$3,0))),"")</f>
        <v/>
      </c>
      <c r="H26" s="5" t="str">
        <f ca="1">IFERROR(IF(ISBLANK(INDEX(カレンダーデータ!$N$4:$R$2000,MATCH(H$29,カレンダーデータ!$M$4:$M$2000,0),MATCH($C26,カレンダーデータ!$N$3:$R$3,0))),"",INDEX(カレンダーデータ!$N$4:$R$2000,MATCH(H$29,カレンダーデータ!$M$4:$M$2000,0),MATCH($C26,カレンダーデータ!$N$3:$R$3,0))),"")</f>
        <v/>
      </c>
      <c r="I26" s="5" t="str">
        <f ca="1">IFERROR(IF(ISBLANK(INDEX(カレンダーデータ!$N$4:$R$2000,MATCH(I$29,カレンダーデータ!$M$4:$M$2000,0),MATCH($C26,カレンダーデータ!$N$3:$R$3,0))),"",INDEX(カレンダーデータ!$N$4:$R$2000,MATCH(I$29,カレンダーデータ!$M$4:$M$2000,0),MATCH($C26,カレンダーデータ!$N$3:$R$3,0))),"")</f>
        <v/>
      </c>
      <c r="J26" s="5" t="str">
        <f ca="1">IFERROR(IF(ISBLANK(INDEX(カレンダーデータ!$N$4:$R$2000,MATCH(J$29,カレンダーデータ!$M$4:$M$2000,0),MATCH($C26,カレンダーデータ!$N$3:$R$3,0))),"",INDEX(カレンダーデータ!$N$4:$R$2000,MATCH(J$29,カレンダーデータ!$M$4:$M$2000,0),MATCH($C26,カレンダーデータ!$N$3:$R$3,0))),"")</f>
        <v/>
      </c>
      <c r="K26" s="5" t="str">
        <f ca="1">IFERROR(IF(ISBLANK(INDEX(カレンダーデータ!$N$4:$R$2000,MATCH(K$29,カレンダーデータ!$M$4:$M$2000,0),MATCH($C26,カレンダーデータ!$N$3:$R$3,0))),"",INDEX(カレンダーデータ!$N$4:$R$2000,MATCH(K$29,カレンダーデータ!$M$4:$M$2000,0),MATCH($C26,カレンダーデータ!$N$3:$R$3,0))),"")</f>
        <v/>
      </c>
      <c r="L26" s="5" t="str">
        <f ca="1">IFERROR(IF(ISBLANK(INDEX(カレンダーデータ!$N$4:$R$2000,MATCH(L$29,カレンダーデータ!$M$4:$M$2000,0),MATCH($C26,カレンダーデータ!$N$3:$R$3,0))),"",INDEX(カレンダーデータ!$N$4:$R$2000,MATCH(L$29,カレンダーデータ!$M$4:$M$2000,0),MATCH($C26,カレンダーデータ!$N$3:$R$3,0))),"")</f>
        <v/>
      </c>
      <c r="M26" s="5" t="str">
        <f ca="1">IFERROR(IF(ISBLANK(INDEX(カレンダーデータ!$N$4:$R$2000,MATCH(M$29,カレンダーデータ!$M$4:$M$2000,0),MATCH($C26,カレンダーデータ!$N$3:$R$3,0))),"",INDEX(カレンダーデータ!$N$4:$R$2000,MATCH(M$29,カレンダーデータ!$M$4:$M$2000,0),MATCH($C26,カレンダーデータ!$N$3:$R$3,0))),"")</f>
        <v/>
      </c>
      <c r="N26" s="5" t="str">
        <f ca="1">IFERROR(IF(ISBLANK(INDEX(カレンダーデータ!$N$4:$R$2000,MATCH(N$29,カレンダーデータ!$M$4:$M$2000,0),MATCH($C26,カレンダーデータ!$N$3:$R$3,0))),"",INDEX(カレンダーデータ!$N$4:$R$2000,MATCH(N$29,カレンダーデータ!$M$4:$M$2000,0),MATCH($C26,カレンダーデータ!$N$3:$R$3,0))),"")</f>
        <v/>
      </c>
      <c r="O26" s="5" t="str">
        <f ca="1">IFERROR(IF(ISBLANK(INDEX(カレンダーデータ!$N$4:$R$2000,MATCH(O$29,カレンダーデータ!$M$4:$M$2000,0),MATCH($C26,カレンダーデータ!$N$3:$R$3,0))),"",INDEX(カレンダーデータ!$N$4:$R$2000,MATCH(O$29,カレンダーデータ!$M$4:$M$2000,0),MATCH($C26,カレンダーデータ!$N$3:$R$3,0))),"")</f>
        <v/>
      </c>
      <c r="P26" s="5" t="str">
        <f ca="1">IFERROR(IF(ISBLANK(INDEX(カレンダーデータ!$N$4:$R$2000,MATCH(P$29,カレンダーデータ!$M$4:$M$2000,0),MATCH($C26,カレンダーデータ!$N$3:$R$3,0))),"",INDEX(カレンダーデータ!$N$4:$R$2000,MATCH(P$29,カレンダーデータ!$M$4:$M$2000,0),MATCH($C26,カレンダーデータ!$N$3:$R$3,0))),"")</f>
        <v/>
      </c>
      <c r="Q26" s="5" t="str">
        <f ca="1">IFERROR(IF(ISBLANK(INDEX(カレンダーデータ!$N$4:$R$2000,MATCH(Q$29,カレンダーデータ!$M$4:$M$2000,0),MATCH($C26,カレンダーデータ!$N$3:$R$3,0))),"",INDEX(カレンダーデータ!$N$4:$R$2000,MATCH(Q$29,カレンダーデータ!$M$4:$M$2000,0),MATCH($C26,カレンダーデータ!$N$3:$R$3,0))),"")</f>
        <v/>
      </c>
      <c r="R26" s="5" t="str">
        <f ca="1">IFERROR(IF(ISBLANK(INDEX(カレンダーデータ!$N$4:$R$2000,MATCH(R$29,カレンダーデータ!$M$4:$M$2000,0),MATCH($C26,カレンダーデータ!$N$3:$R$3,0))),"",INDEX(カレンダーデータ!$N$4:$R$2000,MATCH(R$29,カレンダーデータ!$M$4:$M$2000,0),MATCH($C26,カレンダーデータ!$N$3:$R$3,0))),"")</f>
        <v/>
      </c>
      <c r="S26" s="5" t="str">
        <f ca="1">IFERROR(IF(ISBLANK(INDEX(カレンダーデータ!$N$4:$R$2000,MATCH(S$29,カレンダーデータ!$M$4:$M$2000,0),MATCH($C26,カレンダーデータ!$N$3:$R$3,0))),"",INDEX(カレンダーデータ!$N$4:$R$2000,MATCH(S$29,カレンダーデータ!$M$4:$M$2000,0),MATCH($C26,カレンダーデータ!$N$3:$R$3,0))),"")</f>
        <v/>
      </c>
      <c r="T26" s="5" t="str">
        <f ca="1">IFERROR(IF(ISBLANK(INDEX(カレンダーデータ!$N$4:$R$2000,MATCH(T$29,カレンダーデータ!$M$4:$M$2000,0),MATCH($C26,カレンダーデータ!$N$3:$R$3,0))),"",INDEX(カレンダーデータ!$N$4:$R$2000,MATCH(T$29,カレンダーデータ!$M$4:$M$2000,0),MATCH($C26,カレンダーデータ!$N$3:$R$3,0))),"")</f>
        <v/>
      </c>
      <c r="U26" s="5" t="str">
        <f ca="1">IFERROR(IF(ISBLANK(INDEX(カレンダーデータ!$N$4:$R$2000,MATCH(U$29,カレンダーデータ!$M$4:$M$2000,0),MATCH($C26,カレンダーデータ!$N$3:$R$3,0))),"",INDEX(カレンダーデータ!$N$4:$R$2000,MATCH(U$29,カレンダーデータ!$M$4:$M$2000,0),MATCH($C26,カレンダーデータ!$N$3:$R$3,0))),"")</f>
        <v/>
      </c>
      <c r="V26" s="5" t="str">
        <f ca="1">IFERROR(IF(ISBLANK(INDEX(カレンダーデータ!$N$4:$R$2000,MATCH(V$29,カレンダーデータ!$M$4:$M$2000,0),MATCH($C26,カレンダーデータ!$N$3:$R$3,0))),"",INDEX(カレンダーデータ!$N$4:$R$2000,MATCH(V$29,カレンダーデータ!$M$4:$M$2000,0),MATCH($C26,カレンダーデータ!$N$3:$R$3,0))),"")</f>
        <v/>
      </c>
      <c r="W26" s="5" t="str">
        <f ca="1">IFERROR(IF(ISBLANK(INDEX(カレンダーデータ!$N$4:$R$2000,MATCH(W$29,カレンダーデータ!$M$4:$M$2000,0),MATCH($C26,カレンダーデータ!$N$3:$R$3,0))),"",INDEX(カレンダーデータ!$N$4:$R$2000,MATCH(W$29,カレンダーデータ!$M$4:$M$2000,0),MATCH($C26,カレンダーデータ!$N$3:$R$3,0))),"")</f>
        <v/>
      </c>
      <c r="X26" s="5" t="str">
        <f ca="1">IFERROR(IF(ISBLANK(INDEX(カレンダーデータ!$N$4:$R$2000,MATCH(X$29,カレンダーデータ!$M$4:$M$2000,0),MATCH($C26,カレンダーデータ!$N$3:$R$3,0))),"",INDEX(カレンダーデータ!$N$4:$R$2000,MATCH(X$29,カレンダーデータ!$M$4:$M$2000,0),MATCH($C26,カレンダーデータ!$N$3:$R$3,0))),"")</f>
        <v/>
      </c>
      <c r="Y26" s="5" t="str">
        <f ca="1">IFERROR(IF(ISBLANK(INDEX(カレンダーデータ!$N$4:$R$2000,MATCH(Y$29,カレンダーデータ!$M$4:$M$2000,0),MATCH($C26,カレンダーデータ!$N$3:$R$3,0))),"",INDEX(カレンダーデータ!$N$4:$R$2000,MATCH(Y$29,カレンダーデータ!$M$4:$M$2000,0),MATCH($C26,カレンダーデータ!$N$3:$R$3,0))),"")</f>
        <v/>
      </c>
      <c r="Z26" s="5" t="str">
        <f ca="1">IFERROR(IF(ISBLANK(INDEX(カレンダーデータ!$N$4:$R$2000,MATCH(Z$29,カレンダーデータ!$M$4:$M$2000,0),MATCH($C26,カレンダーデータ!$N$3:$R$3,0))),"",INDEX(カレンダーデータ!$N$4:$R$2000,MATCH(Z$29,カレンダーデータ!$M$4:$M$2000,0),MATCH($C26,カレンダーデータ!$N$3:$R$3,0))),"")</f>
        <v/>
      </c>
      <c r="AA26" s="5" t="str">
        <f ca="1">IFERROR(IF(ISBLANK(INDEX(カレンダーデータ!$N$4:$R$2000,MATCH(AA$29,カレンダーデータ!$M$4:$M$2000,0),MATCH($C26,カレンダーデータ!$N$3:$R$3,0))),"",INDEX(カレンダーデータ!$N$4:$R$2000,MATCH(AA$29,カレンダーデータ!$M$4:$M$2000,0),MATCH($C26,カレンダーデータ!$N$3:$R$3,0))),"")</f>
        <v/>
      </c>
      <c r="AB26" s="5" t="str">
        <f ca="1">IFERROR(IF(ISBLANK(INDEX(カレンダーデータ!$N$4:$R$2000,MATCH(AB$29,カレンダーデータ!$M$4:$M$2000,0),MATCH($C26,カレンダーデータ!$N$3:$R$3,0))),"",INDEX(カレンダーデータ!$N$4:$R$2000,MATCH(AB$29,カレンダーデータ!$M$4:$M$2000,0),MATCH($C26,カレンダーデータ!$N$3:$R$3,0))),"")</f>
        <v/>
      </c>
      <c r="AC26" s="5" t="str">
        <f ca="1">IFERROR(IF(ISBLANK(INDEX(カレンダーデータ!$N$4:$R$2000,MATCH(AC$29,カレンダーデータ!$M$4:$M$2000,0),MATCH($C26,カレンダーデータ!$N$3:$R$3,0))),"",INDEX(カレンダーデータ!$N$4:$R$2000,MATCH(AC$29,カレンダーデータ!$M$4:$M$2000,0),MATCH($C26,カレンダーデータ!$N$3:$R$3,0))),"")</f>
        <v/>
      </c>
      <c r="AD26" s="5" t="str">
        <f ca="1">IFERROR(IF(ISBLANK(INDEX(カレンダーデータ!$N$4:$R$2000,MATCH(AD$29,カレンダーデータ!$M$4:$M$2000,0),MATCH($C26,カレンダーデータ!$N$3:$R$3,0))),"",INDEX(カレンダーデータ!$N$4:$R$2000,MATCH(AD$29,カレンダーデータ!$M$4:$M$2000,0),MATCH($C26,カレンダーデータ!$N$3:$R$3,0))),"")</f>
        <v/>
      </c>
      <c r="AE26" s="5" t="str">
        <f ca="1">IFERROR(IF(ISBLANK(INDEX(カレンダーデータ!$N$4:$R$2000,MATCH(AE$29,カレンダーデータ!$M$4:$M$2000,0),MATCH($C26,カレンダーデータ!$N$3:$R$3,0))),"",INDEX(カレンダーデータ!$N$4:$R$2000,MATCH(AE$29,カレンダーデータ!$M$4:$M$2000,0),MATCH($C26,カレンダーデータ!$N$3:$R$3,0))),"")</f>
        <v/>
      </c>
      <c r="AF26" s="5" t="str">
        <f ca="1">IFERROR(IF(ISBLANK(INDEX(カレンダーデータ!$N$4:$R$2000,MATCH(AF$29,カレンダーデータ!$M$4:$M$2000,0),MATCH($C26,カレンダーデータ!$N$3:$R$3,0))),"",INDEX(カレンダーデータ!$N$4:$R$2000,MATCH(AF$29,カレンダーデータ!$M$4:$M$2000,0),MATCH($C26,カレンダーデータ!$N$3:$R$3,0))),"")</f>
        <v/>
      </c>
      <c r="AG26" s="5" t="str">
        <f ca="1">IFERROR(IF(ISBLANK(INDEX(カレンダーデータ!$N$4:$R$2000,MATCH(AG$29,カレンダーデータ!$M$4:$M$2000,0),MATCH($C26,カレンダーデータ!$N$3:$R$3,0))),"",INDEX(カレンダーデータ!$N$4:$R$2000,MATCH(AG$29,カレンダーデータ!$M$4:$M$2000,0),MATCH($C26,カレンダーデータ!$N$3:$R$3,0))),"")</f>
        <v/>
      </c>
      <c r="AH26" s="5" t="str">
        <f ca="1">IFERROR(IF(ISBLANK(INDEX(カレンダーデータ!$N$4:$R$2000,MATCH(AH$29,カレンダーデータ!$M$4:$M$2000,0),MATCH($C26,カレンダーデータ!$N$3:$R$3,0))),"",INDEX(カレンダーデータ!$N$4:$R$2000,MATCH(AH$29,カレンダーデータ!$M$4:$M$2000,0),MATCH($C26,カレンダーデータ!$N$3:$R$3,0))),"")</f>
        <v/>
      </c>
      <c r="AI26" s="9"/>
      <c r="AJ26" s="9"/>
      <c r="AK26" s="9"/>
    </row>
    <row r="27" spans="1:55" ht="17.5" customHeight="1" outlineLevel="1" x14ac:dyDescent="0.2">
      <c r="B27" s="327"/>
      <c r="C27" s="180" t="s">
        <v>178</v>
      </c>
      <c r="D27" s="5" t="str">
        <f ca="1">IFERROR(IF(ISBLANK(INDEX(カレンダーデータ!$N$4:$R$2000,MATCH(D$29,カレンダーデータ!$M$4:$M$2000,0),MATCH($C27,カレンダーデータ!$N$3:$R$3,0))),"",INDEX(カレンダーデータ!$N$4:$R$2000,MATCH(D$29,カレンダーデータ!$M$4:$M$2000,0),MATCH($C27,カレンダーデータ!$N$3:$R$3,0))),"")</f>
        <v/>
      </c>
      <c r="E27" s="5" t="str">
        <f ca="1">IFERROR(IF(ISBLANK(INDEX(カレンダーデータ!$N$4:$R$2000,MATCH(E$29,カレンダーデータ!$M$4:$M$2000,0),MATCH($C27,カレンダーデータ!$N$3:$R$3,0))),"",INDEX(カレンダーデータ!$N$4:$R$2000,MATCH(E$29,カレンダーデータ!$M$4:$M$2000,0),MATCH($C27,カレンダーデータ!$N$3:$R$3,0))),"")</f>
        <v/>
      </c>
      <c r="F27" s="5" t="str">
        <f ca="1">IFERROR(IF(ISBLANK(INDEX(カレンダーデータ!$N$4:$R$2000,MATCH(F$29,カレンダーデータ!$M$4:$M$2000,0),MATCH($C27,カレンダーデータ!$N$3:$R$3,0))),"",INDEX(カレンダーデータ!$N$4:$R$2000,MATCH(F$29,カレンダーデータ!$M$4:$M$2000,0),MATCH($C27,カレンダーデータ!$N$3:$R$3,0))),"")</f>
        <v/>
      </c>
      <c r="G27" s="5" t="str">
        <f ca="1">IFERROR(IF(ISBLANK(INDEX(カレンダーデータ!$N$4:$R$2000,MATCH(G$29,カレンダーデータ!$M$4:$M$2000,0),MATCH($C27,カレンダーデータ!$N$3:$R$3,0))),"",INDEX(カレンダーデータ!$N$4:$R$2000,MATCH(G$29,カレンダーデータ!$M$4:$M$2000,0),MATCH($C27,カレンダーデータ!$N$3:$R$3,0))),"")</f>
        <v/>
      </c>
      <c r="H27" s="5" t="str">
        <f ca="1">IFERROR(IF(ISBLANK(INDEX(カレンダーデータ!$N$4:$R$2000,MATCH(H$29,カレンダーデータ!$M$4:$M$2000,0),MATCH($C27,カレンダーデータ!$N$3:$R$3,0))),"",INDEX(カレンダーデータ!$N$4:$R$2000,MATCH(H$29,カレンダーデータ!$M$4:$M$2000,0),MATCH($C27,カレンダーデータ!$N$3:$R$3,0))),"")</f>
        <v/>
      </c>
      <c r="I27" s="5" t="str">
        <f ca="1">IFERROR(IF(ISBLANK(INDEX(カレンダーデータ!$N$4:$R$2000,MATCH(I$29,カレンダーデータ!$M$4:$M$2000,0),MATCH($C27,カレンダーデータ!$N$3:$R$3,0))),"",INDEX(カレンダーデータ!$N$4:$R$2000,MATCH(I$29,カレンダーデータ!$M$4:$M$2000,0),MATCH($C27,カレンダーデータ!$N$3:$R$3,0))),"")</f>
        <v/>
      </c>
      <c r="J27" s="5" t="str">
        <f ca="1">IFERROR(IF(ISBLANK(INDEX(カレンダーデータ!$N$4:$R$2000,MATCH(J$29,カレンダーデータ!$M$4:$M$2000,0),MATCH($C27,カレンダーデータ!$N$3:$R$3,0))),"",INDEX(カレンダーデータ!$N$4:$R$2000,MATCH(J$29,カレンダーデータ!$M$4:$M$2000,0),MATCH($C27,カレンダーデータ!$N$3:$R$3,0))),"")</f>
        <v/>
      </c>
      <c r="K27" s="5" t="str">
        <f ca="1">IFERROR(IF(ISBLANK(INDEX(カレンダーデータ!$N$4:$R$2000,MATCH(K$29,カレンダーデータ!$M$4:$M$2000,0),MATCH($C27,カレンダーデータ!$N$3:$R$3,0))),"",INDEX(カレンダーデータ!$N$4:$R$2000,MATCH(K$29,カレンダーデータ!$M$4:$M$2000,0),MATCH($C27,カレンダーデータ!$N$3:$R$3,0))),"")</f>
        <v/>
      </c>
      <c r="L27" s="5" t="str">
        <f ca="1">IFERROR(IF(ISBLANK(INDEX(カレンダーデータ!$N$4:$R$2000,MATCH(L$29,カレンダーデータ!$M$4:$M$2000,0),MATCH($C27,カレンダーデータ!$N$3:$R$3,0))),"",INDEX(カレンダーデータ!$N$4:$R$2000,MATCH(L$29,カレンダーデータ!$M$4:$M$2000,0),MATCH($C27,カレンダーデータ!$N$3:$R$3,0))),"")</f>
        <v/>
      </c>
      <c r="M27" s="5" t="str">
        <f ca="1">IFERROR(IF(ISBLANK(INDEX(カレンダーデータ!$N$4:$R$2000,MATCH(M$29,カレンダーデータ!$M$4:$M$2000,0),MATCH($C27,カレンダーデータ!$N$3:$R$3,0))),"",INDEX(カレンダーデータ!$N$4:$R$2000,MATCH(M$29,カレンダーデータ!$M$4:$M$2000,0),MATCH($C27,カレンダーデータ!$N$3:$R$3,0))),"")</f>
        <v/>
      </c>
      <c r="N27" s="5" t="str">
        <f ca="1">IFERROR(IF(ISBLANK(INDEX(カレンダーデータ!$N$4:$R$2000,MATCH(N$29,カレンダーデータ!$M$4:$M$2000,0),MATCH($C27,カレンダーデータ!$N$3:$R$3,0))),"",INDEX(カレンダーデータ!$N$4:$R$2000,MATCH(N$29,カレンダーデータ!$M$4:$M$2000,0),MATCH($C27,カレンダーデータ!$N$3:$R$3,0))),"")</f>
        <v/>
      </c>
      <c r="O27" s="5" t="str">
        <f ca="1">IFERROR(IF(ISBLANK(INDEX(カレンダーデータ!$N$4:$R$2000,MATCH(O$29,カレンダーデータ!$M$4:$M$2000,0),MATCH($C27,カレンダーデータ!$N$3:$R$3,0))),"",INDEX(カレンダーデータ!$N$4:$R$2000,MATCH(O$29,カレンダーデータ!$M$4:$M$2000,0),MATCH($C27,カレンダーデータ!$N$3:$R$3,0))),"")</f>
        <v/>
      </c>
      <c r="P27" s="5" t="str">
        <f ca="1">IFERROR(IF(ISBLANK(INDEX(カレンダーデータ!$N$4:$R$2000,MATCH(P$29,カレンダーデータ!$M$4:$M$2000,0),MATCH($C27,カレンダーデータ!$N$3:$R$3,0))),"",INDEX(カレンダーデータ!$N$4:$R$2000,MATCH(P$29,カレンダーデータ!$M$4:$M$2000,0),MATCH($C27,カレンダーデータ!$N$3:$R$3,0))),"")</f>
        <v/>
      </c>
      <c r="Q27" s="5" t="str">
        <f ca="1">IFERROR(IF(ISBLANK(INDEX(カレンダーデータ!$N$4:$R$2000,MATCH(Q$29,カレンダーデータ!$M$4:$M$2000,0),MATCH($C27,カレンダーデータ!$N$3:$R$3,0))),"",INDEX(カレンダーデータ!$N$4:$R$2000,MATCH(Q$29,カレンダーデータ!$M$4:$M$2000,0),MATCH($C27,カレンダーデータ!$N$3:$R$3,0))),"")</f>
        <v/>
      </c>
      <c r="R27" s="5" t="str">
        <f ca="1">IFERROR(IF(ISBLANK(INDEX(カレンダーデータ!$N$4:$R$2000,MATCH(R$29,カレンダーデータ!$M$4:$M$2000,0),MATCH($C27,カレンダーデータ!$N$3:$R$3,0))),"",INDEX(カレンダーデータ!$N$4:$R$2000,MATCH(R$29,カレンダーデータ!$M$4:$M$2000,0),MATCH($C27,カレンダーデータ!$N$3:$R$3,0))),"")</f>
        <v/>
      </c>
      <c r="S27" s="5" t="str">
        <f ca="1">IFERROR(IF(ISBLANK(INDEX(カレンダーデータ!$N$4:$R$2000,MATCH(S$29,カレンダーデータ!$M$4:$M$2000,0),MATCH($C27,カレンダーデータ!$N$3:$R$3,0))),"",INDEX(カレンダーデータ!$N$4:$R$2000,MATCH(S$29,カレンダーデータ!$M$4:$M$2000,0),MATCH($C27,カレンダーデータ!$N$3:$R$3,0))),"")</f>
        <v/>
      </c>
      <c r="T27" s="5" t="str">
        <f ca="1">IFERROR(IF(ISBLANK(INDEX(カレンダーデータ!$N$4:$R$2000,MATCH(T$29,カレンダーデータ!$M$4:$M$2000,0),MATCH($C27,カレンダーデータ!$N$3:$R$3,0))),"",INDEX(カレンダーデータ!$N$4:$R$2000,MATCH(T$29,カレンダーデータ!$M$4:$M$2000,0),MATCH($C27,カレンダーデータ!$N$3:$R$3,0))),"")</f>
        <v/>
      </c>
      <c r="U27" s="5" t="str">
        <f ca="1">IFERROR(IF(ISBLANK(INDEX(カレンダーデータ!$N$4:$R$2000,MATCH(U$29,カレンダーデータ!$M$4:$M$2000,0),MATCH($C27,カレンダーデータ!$N$3:$R$3,0))),"",INDEX(カレンダーデータ!$N$4:$R$2000,MATCH(U$29,カレンダーデータ!$M$4:$M$2000,0),MATCH($C27,カレンダーデータ!$N$3:$R$3,0))),"")</f>
        <v/>
      </c>
      <c r="V27" s="5" t="str">
        <f ca="1">IFERROR(IF(ISBLANK(INDEX(カレンダーデータ!$N$4:$R$2000,MATCH(V$29,カレンダーデータ!$M$4:$M$2000,0),MATCH($C27,カレンダーデータ!$N$3:$R$3,0))),"",INDEX(カレンダーデータ!$N$4:$R$2000,MATCH(V$29,カレンダーデータ!$M$4:$M$2000,0),MATCH($C27,カレンダーデータ!$N$3:$R$3,0))),"")</f>
        <v/>
      </c>
      <c r="W27" s="5" t="str">
        <f ca="1">IFERROR(IF(ISBLANK(INDEX(カレンダーデータ!$N$4:$R$2000,MATCH(W$29,カレンダーデータ!$M$4:$M$2000,0),MATCH($C27,カレンダーデータ!$N$3:$R$3,0))),"",INDEX(カレンダーデータ!$N$4:$R$2000,MATCH(W$29,カレンダーデータ!$M$4:$M$2000,0),MATCH($C27,カレンダーデータ!$N$3:$R$3,0))),"")</f>
        <v/>
      </c>
      <c r="X27" s="5" t="str">
        <f ca="1">IFERROR(IF(ISBLANK(INDEX(カレンダーデータ!$N$4:$R$2000,MATCH(X$29,カレンダーデータ!$M$4:$M$2000,0),MATCH($C27,カレンダーデータ!$N$3:$R$3,0))),"",INDEX(カレンダーデータ!$N$4:$R$2000,MATCH(X$29,カレンダーデータ!$M$4:$M$2000,0),MATCH($C27,カレンダーデータ!$N$3:$R$3,0))),"")</f>
        <v/>
      </c>
      <c r="Y27" s="5" t="str">
        <f ca="1">IFERROR(IF(ISBLANK(INDEX(カレンダーデータ!$N$4:$R$2000,MATCH(Y$29,カレンダーデータ!$M$4:$M$2000,0),MATCH($C27,カレンダーデータ!$N$3:$R$3,0))),"",INDEX(カレンダーデータ!$N$4:$R$2000,MATCH(Y$29,カレンダーデータ!$M$4:$M$2000,0),MATCH($C27,カレンダーデータ!$N$3:$R$3,0))),"")</f>
        <v/>
      </c>
      <c r="Z27" s="5" t="str">
        <f ca="1">IFERROR(IF(ISBLANK(INDEX(カレンダーデータ!$N$4:$R$2000,MATCH(Z$29,カレンダーデータ!$M$4:$M$2000,0),MATCH($C27,カレンダーデータ!$N$3:$R$3,0))),"",INDEX(カレンダーデータ!$N$4:$R$2000,MATCH(Z$29,カレンダーデータ!$M$4:$M$2000,0),MATCH($C27,カレンダーデータ!$N$3:$R$3,0))),"")</f>
        <v/>
      </c>
      <c r="AA27" s="5" t="str">
        <f ca="1">IFERROR(IF(ISBLANK(INDEX(カレンダーデータ!$N$4:$R$2000,MATCH(AA$29,カレンダーデータ!$M$4:$M$2000,0),MATCH($C27,カレンダーデータ!$N$3:$R$3,0))),"",INDEX(カレンダーデータ!$N$4:$R$2000,MATCH(AA$29,カレンダーデータ!$M$4:$M$2000,0),MATCH($C27,カレンダーデータ!$N$3:$R$3,0))),"")</f>
        <v/>
      </c>
      <c r="AB27" s="5" t="str">
        <f ca="1">IFERROR(IF(ISBLANK(INDEX(カレンダーデータ!$N$4:$R$2000,MATCH(AB$29,カレンダーデータ!$M$4:$M$2000,0),MATCH($C27,カレンダーデータ!$N$3:$R$3,0))),"",INDEX(カレンダーデータ!$N$4:$R$2000,MATCH(AB$29,カレンダーデータ!$M$4:$M$2000,0),MATCH($C27,カレンダーデータ!$N$3:$R$3,0))),"")</f>
        <v/>
      </c>
      <c r="AC27" s="5" t="str">
        <f ca="1">IFERROR(IF(ISBLANK(INDEX(カレンダーデータ!$N$4:$R$2000,MATCH(AC$29,カレンダーデータ!$M$4:$M$2000,0),MATCH($C27,カレンダーデータ!$N$3:$R$3,0))),"",INDEX(カレンダーデータ!$N$4:$R$2000,MATCH(AC$29,カレンダーデータ!$M$4:$M$2000,0),MATCH($C27,カレンダーデータ!$N$3:$R$3,0))),"")</f>
        <v/>
      </c>
      <c r="AD27" s="5" t="str">
        <f ca="1">IFERROR(IF(ISBLANK(INDEX(カレンダーデータ!$N$4:$R$2000,MATCH(AD$29,カレンダーデータ!$M$4:$M$2000,0),MATCH($C27,カレンダーデータ!$N$3:$R$3,0))),"",INDEX(カレンダーデータ!$N$4:$R$2000,MATCH(AD$29,カレンダーデータ!$M$4:$M$2000,0),MATCH($C27,カレンダーデータ!$N$3:$R$3,0))),"")</f>
        <v/>
      </c>
      <c r="AE27" s="5" t="str">
        <f ca="1">IFERROR(IF(ISBLANK(INDEX(カレンダーデータ!$N$4:$R$2000,MATCH(AE$29,カレンダーデータ!$M$4:$M$2000,0),MATCH($C27,カレンダーデータ!$N$3:$R$3,0))),"",INDEX(カレンダーデータ!$N$4:$R$2000,MATCH(AE$29,カレンダーデータ!$M$4:$M$2000,0),MATCH($C27,カレンダーデータ!$N$3:$R$3,0))),"")</f>
        <v/>
      </c>
      <c r="AF27" s="5" t="str">
        <f ca="1">IFERROR(IF(ISBLANK(INDEX(カレンダーデータ!$N$4:$R$2000,MATCH(AF$29,カレンダーデータ!$M$4:$M$2000,0),MATCH($C27,カレンダーデータ!$N$3:$R$3,0))),"",INDEX(カレンダーデータ!$N$4:$R$2000,MATCH(AF$29,カレンダーデータ!$M$4:$M$2000,0),MATCH($C27,カレンダーデータ!$N$3:$R$3,0))),"")</f>
        <v/>
      </c>
      <c r="AG27" s="5" t="str">
        <f ca="1">IFERROR(IF(ISBLANK(INDEX(カレンダーデータ!$N$4:$R$2000,MATCH(AG$29,カレンダーデータ!$M$4:$M$2000,0),MATCH($C27,カレンダーデータ!$N$3:$R$3,0))),"",INDEX(カレンダーデータ!$N$4:$R$2000,MATCH(AG$29,カレンダーデータ!$M$4:$M$2000,0),MATCH($C27,カレンダーデータ!$N$3:$R$3,0))),"")</f>
        <v/>
      </c>
      <c r="AH27" s="5" t="str">
        <f ca="1">IFERROR(IF(ISBLANK(INDEX(カレンダーデータ!$N$4:$R$2000,MATCH(AH$29,カレンダーデータ!$M$4:$M$2000,0),MATCH($C27,カレンダーデータ!$N$3:$R$3,0))),"",INDEX(カレンダーデータ!$N$4:$R$2000,MATCH(AH$29,カレンダーデータ!$M$4:$M$2000,0),MATCH($C27,カレンダーデータ!$N$3:$R$3,0))),"")</f>
        <v/>
      </c>
      <c r="AI27" s="9"/>
      <c r="AJ27" s="9"/>
      <c r="AK27" s="9"/>
    </row>
    <row r="28" spans="1:55" ht="18" customHeight="1" outlineLevel="1" thickBot="1" x14ac:dyDescent="0.25">
      <c r="B28" s="328"/>
      <c r="C28" s="180" t="s">
        <v>179</v>
      </c>
      <c r="D28" s="5" t="str">
        <f ca="1">IFERROR(IF(ISBLANK(INDEX(カレンダーデータ!$N$4:$R$2000,MATCH(D$29,カレンダーデータ!$M$4:$M$2000,0),MATCH($C28,カレンダーデータ!$N$3:$R$3,0))),"",INDEX(カレンダーデータ!$N$4:$R$2000,MATCH(D$29,カレンダーデータ!$M$4:$M$2000,0),MATCH($C28,カレンダーデータ!$N$3:$R$3,0))),"")</f>
        <v/>
      </c>
      <c r="E28" s="5" t="str">
        <f ca="1">IFERROR(IF(ISBLANK(INDEX(カレンダーデータ!$N$4:$R$2000,MATCH(E$29,カレンダーデータ!$M$4:$M$2000,0),MATCH($C28,カレンダーデータ!$N$3:$R$3,0))),"",INDEX(カレンダーデータ!$N$4:$R$2000,MATCH(E$29,カレンダーデータ!$M$4:$M$2000,0),MATCH($C28,カレンダーデータ!$N$3:$R$3,0))),"")</f>
        <v/>
      </c>
      <c r="F28" s="5" t="str">
        <f ca="1">IFERROR(IF(ISBLANK(INDEX(カレンダーデータ!$N$4:$R$2000,MATCH(F$29,カレンダーデータ!$M$4:$M$2000,0),MATCH($C28,カレンダーデータ!$N$3:$R$3,0))),"",INDEX(カレンダーデータ!$N$4:$R$2000,MATCH(F$29,カレンダーデータ!$M$4:$M$2000,0),MATCH($C28,カレンダーデータ!$N$3:$R$3,0))),"")</f>
        <v/>
      </c>
      <c r="G28" s="5" t="str">
        <f ca="1">IFERROR(IF(ISBLANK(INDEX(カレンダーデータ!$N$4:$R$2000,MATCH(G$29,カレンダーデータ!$M$4:$M$2000,0),MATCH($C28,カレンダーデータ!$N$3:$R$3,0))),"",INDEX(カレンダーデータ!$N$4:$R$2000,MATCH(G$29,カレンダーデータ!$M$4:$M$2000,0),MATCH($C28,カレンダーデータ!$N$3:$R$3,0))),"")</f>
        <v/>
      </c>
      <c r="H28" s="5" t="str">
        <f ca="1">IFERROR(IF(ISBLANK(INDEX(カレンダーデータ!$N$4:$R$2000,MATCH(H$29,カレンダーデータ!$M$4:$M$2000,0),MATCH($C28,カレンダーデータ!$N$3:$R$3,0))),"",INDEX(カレンダーデータ!$N$4:$R$2000,MATCH(H$29,カレンダーデータ!$M$4:$M$2000,0),MATCH($C28,カレンダーデータ!$N$3:$R$3,0))),"")</f>
        <v/>
      </c>
      <c r="I28" s="5" t="str">
        <f ca="1">IFERROR(IF(ISBLANK(INDEX(カレンダーデータ!$N$4:$R$2000,MATCH(I$29,カレンダーデータ!$M$4:$M$2000,0),MATCH($C28,カレンダーデータ!$N$3:$R$3,0))),"",INDEX(カレンダーデータ!$N$4:$R$2000,MATCH(I$29,カレンダーデータ!$M$4:$M$2000,0),MATCH($C28,カレンダーデータ!$N$3:$R$3,0))),"")</f>
        <v/>
      </c>
      <c r="J28" s="5" t="str">
        <f ca="1">IFERROR(IF(ISBLANK(INDEX(カレンダーデータ!$N$4:$R$2000,MATCH(J$29,カレンダーデータ!$M$4:$M$2000,0),MATCH($C28,カレンダーデータ!$N$3:$R$3,0))),"",INDEX(カレンダーデータ!$N$4:$R$2000,MATCH(J$29,カレンダーデータ!$M$4:$M$2000,0),MATCH($C28,カレンダーデータ!$N$3:$R$3,0))),"")</f>
        <v/>
      </c>
      <c r="K28" s="5" t="str">
        <f ca="1">IFERROR(IF(ISBLANK(INDEX(カレンダーデータ!$N$4:$R$2000,MATCH(K$29,カレンダーデータ!$M$4:$M$2000,0),MATCH($C28,カレンダーデータ!$N$3:$R$3,0))),"",INDEX(カレンダーデータ!$N$4:$R$2000,MATCH(K$29,カレンダーデータ!$M$4:$M$2000,0),MATCH($C28,カレンダーデータ!$N$3:$R$3,0))),"")</f>
        <v/>
      </c>
      <c r="L28" s="5" t="str">
        <f ca="1">IFERROR(IF(ISBLANK(INDEX(カレンダーデータ!$N$4:$R$2000,MATCH(L$29,カレンダーデータ!$M$4:$M$2000,0),MATCH($C28,カレンダーデータ!$N$3:$R$3,0))),"",INDEX(カレンダーデータ!$N$4:$R$2000,MATCH(L$29,カレンダーデータ!$M$4:$M$2000,0),MATCH($C28,カレンダーデータ!$N$3:$R$3,0))),"")</f>
        <v/>
      </c>
      <c r="M28" s="5" t="str">
        <f ca="1">IFERROR(IF(ISBLANK(INDEX(カレンダーデータ!$N$4:$R$2000,MATCH(M$29,カレンダーデータ!$M$4:$M$2000,0),MATCH($C28,カレンダーデータ!$N$3:$R$3,0))),"",INDEX(カレンダーデータ!$N$4:$R$2000,MATCH(M$29,カレンダーデータ!$M$4:$M$2000,0),MATCH($C28,カレンダーデータ!$N$3:$R$3,0))),"")</f>
        <v/>
      </c>
      <c r="N28" s="5" t="str">
        <f ca="1">IFERROR(IF(ISBLANK(INDEX(カレンダーデータ!$N$4:$R$2000,MATCH(N$29,カレンダーデータ!$M$4:$M$2000,0),MATCH($C28,カレンダーデータ!$N$3:$R$3,0))),"",INDEX(カレンダーデータ!$N$4:$R$2000,MATCH(N$29,カレンダーデータ!$M$4:$M$2000,0),MATCH($C28,カレンダーデータ!$N$3:$R$3,0))),"")</f>
        <v/>
      </c>
      <c r="O28" s="5" t="str">
        <f ca="1">IFERROR(IF(ISBLANK(INDEX(カレンダーデータ!$N$4:$R$2000,MATCH(O$29,カレンダーデータ!$M$4:$M$2000,0),MATCH($C28,カレンダーデータ!$N$3:$R$3,0))),"",INDEX(カレンダーデータ!$N$4:$R$2000,MATCH(O$29,カレンダーデータ!$M$4:$M$2000,0),MATCH($C28,カレンダーデータ!$N$3:$R$3,0))),"")</f>
        <v/>
      </c>
      <c r="P28" s="5" t="str">
        <f ca="1">IFERROR(IF(ISBLANK(INDEX(カレンダーデータ!$N$4:$R$2000,MATCH(P$29,カレンダーデータ!$M$4:$M$2000,0),MATCH($C28,カレンダーデータ!$N$3:$R$3,0))),"",INDEX(カレンダーデータ!$N$4:$R$2000,MATCH(P$29,カレンダーデータ!$M$4:$M$2000,0),MATCH($C28,カレンダーデータ!$N$3:$R$3,0))),"")</f>
        <v/>
      </c>
      <c r="Q28" s="5" t="str">
        <f ca="1">IFERROR(IF(ISBLANK(INDEX(カレンダーデータ!$N$4:$R$2000,MATCH(Q$29,カレンダーデータ!$M$4:$M$2000,0),MATCH($C28,カレンダーデータ!$N$3:$R$3,0))),"",INDEX(カレンダーデータ!$N$4:$R$2000,MATCH(Q$29,カレンダーデータ!$M$4:$M$2000,0),MATCH($C28,カレンダーデータ!$N$3:$R$3,0))),"")</f>
        <v/>
      </c>
      <c r="R28" s="5" t="str">
        <f ca="1">IFERROR(IF(ISBLANK(INDEX(カレンダーデータ!$N$4:$R$2000,MATCH(R$29,カレンダーデータ!$M$4:$M$2000,0),MATCH($C28,カレンダーデータ!$N$3:$R$3,0))),"",INDEX(カレンダーデータ!$N$4:$R$2000,MATCH(R$29,カレンダーデータ!$M$4:$M$2000,0),MATCH($C28,カレンダーデータ!$N$3:$R$3,0))),"")</f>
        <v/>
      </c>
      <c r="S28" s="5" t="str">
        <f ca="1">IFERROR(IF(ISBLANK(INDEX(カレンダーデータ!$N$4:$R$2000,MATCH(S$29,カレンダーデータ!$M$4:$M$2000,0),MATCH($C28,カレンダーデータ!$N$3:$R$3,0))),"",INDEX(カレンダーデータ!$N$4:$R$2000,MATCH(S$29,カレンダーデータ!$M$4:$M$2000,0),MATCH($C28,カレンダーデータ!$N$3:$R$3,0))),"")</f>
        <v/>
      </c>
      <c r="T28" s="5" t="str">
        <f ca="1">IFERROR(IF(ISBLANK(INDEX(カレンダーデータ!$N$4:$R$2000,MATCH(T$29,カレンダーデータ!$M$4:$M$2000,0),MATCH($C28,カレンダーデータ!$N$3:$R$3,0))),"",INDEX(カレンダーデータ!$N$4:$R$2000,MATCH(T$29,カレンダーデータ!$M$4:$M$2000,0),MATCH($C28,カレンダーデータ!$N$3:$R$3,0))),"")</f>
        <v/>
      </c>
      <c r="U28" s="5" t="str">
        <f ca="1">IFERROR(IF(ISBLANK(INDEX(カレンダーデータ!$N$4:$R$2000,MATCH(U$29,カレンダーデータ!$M$4:$M$2000,0),MATCH($C28,カレンダーデータ!$N$3:$R$3,0))),"",INDEX(カレンダーデータ!$N$4:$R$2000,MATCH(U$29,カレンダーデータ!$M$4:$M$2000,0),MATCH($C28,カレンダーデータ!$N$3:$R$3,0))),"")</f>
        <v/>
      </c>
      <c r="V28" s="5" t="str">
        <f ca="1">IFERROR(IF(ISBLANK(INDEX(カレンダーデータ!$N$4:$R$2000,MATCH(V$29,カレンダーデータ!$M$4:$M$2000,0),MATCH($C28,カレンダーデータ!$N$3:$R$3,0))),"",INDEX(カレンダーデータ!$N$4:$R$2000,MATCH(V$29,カレンダーデータ!$M$4:$M$2000,0),MATCH($C28,カレンダーデータ!$N$3:$R$3,0))),"")</f>
        <v/>
      </c>
      <c r="W28" s="5" t="str">
        <f ca="1">IFERROR(IF(ISBLANK(INDEX(カレンダーデータ!$N$4:$R$2000,MATCH(W$29,カレンダーデータ!$M$4:$M$2000,0),MATCH($C28,カレンダーデータ!$N$3:$R$3,0))),"",INDEX(カレンダーデータ!$N$4:$R$2000,MATCH(W$29,カレンダーデータ!$M$4:$M$2000,0),MATCH($C28,カレンダーデータ!$N$3:$R$3,0))),"")</f>
        <v/>
      </c>
      <c r="X28" s="5" t="str">
        <f ca="1">IFERROR(IF(ISBLANK(INDEX(カレンダーデータ!$N$4:$R$2000,MATCH(X$29,カレンダーデータ!$M$4:$M$2000,0),MATCH($C28,カレンダーデータ!$N$3:$R$3,0))),"",INDEX(カレンダーデータ!$N$4:$R$2000,MATCH(X$29,カレンダーデータ!$M$4:$M$2000,0),MATCH($C28,カレンダーデータ!$N$3:$R$3,0))),"")</f>
        <v/>
      </c>
      <c r="Y28" s="5" t="str">
        <f ca="1">IFERROR(IF(ISBLANK(INDEX(カレンダーデータ!$N$4:$R$2000,MATCH(Y$29,カレンダーデータ!$M$4:$M$2000,0),MATCH($C28,カレンダーデータ!$N$3:$R$3,0))),"",INDEX(カレンダーデータ!$N$4:$R$2000,MATCH(Y$29,カレンダーデータ!$M$4:$M$2000,0),MATCH($C28,カレンダーデータ!$N$3:$R$3,0))),"")</f>
        <v/>
      </c>
      <c r="Z28" s="5" t="str">
        <f ca="1">IFERROR(IF(ISBLANK(INDEX(カレンダーデータ!$N$4:$R$2000,MATCH(Z$29,カレンダーデータ!$M$4:$M$2000,0),MATCH($C28,カレンダーデータ!$N$3:$R$3,0))),"",INDEX(カレンダーデータ!$N$4:$R$2000,MATCH(Z$29,カレンダーデータ!$M$4:$M$2000,0),MATCH($C28,カレンダーデータ!$N$3:$R$3,0))),"")</f>
        <v/>
      </c>
      <c r="AA28" s="5" t="str">
        <f ca="1">IFERROR(IF(ISBLANK(INDEX(カレンダーデータ!$N$4:$R$2000,MATCH(AA$29,カレンダーデータ!$M$4:$M$2000,0),MATCH($C28,カレンダーデータ!$N$3:$R$3,0))),"",INDEX(カレンダーデータ!$N$4:$R$2000,MATCH(AA$29,カレンダーデータ!$M$4:$M$2000,0),MATCH($C28,カレンダーデータ!$N$3:$R$3,0))),"")</f>
        <v/>
      </c>
      <c r="AB28" s="5" t="str">
        <f ca="1">IFERROR(IF(ISBLANK(INDEX(カレンダーデータ!$N$4:$R$2000,MATCH(AB$29,カレンダーデータ!$M$4:$M$2000,0),MATCH($C28,カレンダーデータ!$N$3:$R$3,0))),"",INDEX(カレンダーデータ!$N$4:$R$2000,MATCH(AB$29,カレンダーデータ!$M$4:$M$2000,0),MATCH($C28,カレンダーデータ!$N$3:$R$3,0))),"")</f>
        <v/>
      </c>
      <c r="AC28" s="5" t="str">
        <f ca="1">IFERROR(IF(ISBLANK(INDEX(カレンダーデータ!$N$4:$R$2000,MATCH(AC$29,カレンダーデータ!$M$4:$M$2000,0),MATCH($C28,カレンダーデータ!$N$3:$R$3,0))),"",INDEX(カレンダーデータ!$N$4:$R$2000,MATCH(AC$29,カレンダーデータ!$M$4:$M$2000,0),MATCH($C28,カレンダーデータ!$N$3:$R$3,0))),"")</f>
        <v/>
      </c>
      <c r="AD28" s="5" t="str">
        <f ca="1">IFERROR(IF(ISBLANK(INDEX(カレンダーデータ!$N$4:$R$2000,MATCH(AD$29,カレンダーデータ!$M$4:$M$2000,0),MATCH($C28,カレンダーデータ!$N$3:$R$3,0))),"",INDEX(カレンダーデータ!$N$4:$R$2000,MATCH(AD$29,カレンダーデータ!$M$4:$M$2000,0),MATCH($C28,カレンダーデータ!$N$3:$R$3,0))),"")</f>
        <v/>
      </c>
      <c r="AE28" s="5" t="str">
        <f ca="1">IFERROR(IF(ISBLANK(INDEX(カレンダーデータ!$N$4:$R$2000,MATCH(AE$29,カレンダーデータ!$M$4:$M$2000,0),MATCH($C28,カレンダーデータ!$N$3:$R$3,0))),"",INDEX(カレンダーデータ!$N$4:$R$2000,MATCH(AE$29,カレンダーデータ!$M$4:$M$2000,0),MATCH($C28,カレンダーデータ!$N$3:$R$3,0))),"")</f>
        <v/>
      </c>
      <c r="AF28" s="5" t="str">
        <f ca="1">IFERROR(IF(ISBLANK(INDEX(カレンダーデータ!$N$4:$R$2000,MATCH(AF$29,カレンダーデータ!$M$4:$M$2000,0),MATCH($C28,カレンダーデータ!$N$3:$R$3,0))),"",INDEX(カレンダーデータ!$N$4:$R$2000,MATCH(AF$29,カレンダーデータ!$M$4:$M$2000,0),MATCH($C28,カレンダーデータ!$N$3:$R$3,0))),"")</f>
        <v/>
      </c>
      <c r="AG28" s="5" t="str">
        <f ca="1">IFERROR(IF(ISBLANK(INDEX(カレンダーデータ!$N$4:$R$2000,MATCH(AG$29,カレンダーデータ!$M$4:$M$2000,0),MATCH($C28,カレンダーデータ!$N$3:$R$3,0))),"",INDEX(カレンダーデータ!$N$4:$R$2000,MATCH(AG$29,カレンダーデータ!$M$4:$M$2000,0),MATCH($C28,カレンダーデータ!$N$3:$R$3,0))),"")</f>
        <v/>
      </c>
      <c r="AH28" s="5" t="str">
        <f ca="1">IFERROR(IF(ISBLANK(INDEX(カレンダーデータ!$N$4:$R$2000,MATCH(AH$29,カレンダーデータ!$M$4:$M$2000,0),MATCH($C28,カレンダーデータ!$N$3:$R$3,0))),"",INDEX(カレンダーデータ!$N$4:$R$2000,MATCH(AH$29,カレンダーデータ!$M$4:$M$2000,0),MATCH($C28,カレンダーデータ!$N$3:$R$3,0))),"")</f>
        <v/>
      </c>
      <c r="AI28" s="9"/>
      <c r="AJ28" s="9"/>
      <c r="AK28" s="9"/>
    </row>
    <row r="29" spans="1:55" s="6" customFormat="1" ht="15" thickBot="1" x14ac:dyDescent="0.25">
      <c r="B29" s="7" t="s">
        <v>58</v>
      </c>
      <c r="C29" s="8"/>
      <c r="D29" s="16">
        <f ca="1">C1+1</f>
        <v>46113</v>
      </c>
      <c r="E29" s="17">
        <f ca="1">D29+1</f>
        <v>46114</v>
      </c>
      <c r="F29" s="17">
        <f t="shared" ref="F29:AG29" ca="1" si="0">E29+1</f>
        <v>46115</v>
      </c>
      <c r="G29" s="17">
        <f t="shared" ca="1" si="0"/>
        <v>46116</v>
      </c>
      <c r="H29" s="17">
        <f t="shared" ca="1" si="0"/>
        <v>46117</v>
      </c>
      <c r="I29" s="17">
        <f t="shared" ca="1" si="0"/>
        <v>46118</v>
      </c>
      <c r="J29" s="17">
        <f t="shared" ca="1" si="0"/>
        <v>46119</v>
      </c>
      <c r="K29" s="17">
        <f t="shared" ca="1" si="0"/>
        <v>46120</v>
      </c>
      <c r="L29" s="17">
        <f t="shared" ca="1" si="0"/>
        <v>46121</v>
      </c>
      <c r="M29" s="17">
        <f t="shared" ca="1" si="0"/>
        <v>46122</v>
      </c>
      <c r="N29" s="17">
        <f t="shared" ca="1" si="0"/>
        <v>46123</v>
      </c>
      <c r="O29" s="17">
        <f t="shared" ca="1" si="0"/>
        <v>46124</v>
      </c>
      <c r="P29" s="17">
        <f t="shared" ca="1" si="0"/>
        <v>46125</v>
      </c>
      <c r="Q29" s="17">
        <f t="shared" ca="1" si="0"/>
        <v>46126</v>
      </c>
      <c r="R29" s="17">
        <f t="shared" ca="1" si="0"/>
        <v>46127</v>
      </c>
      <c r="S29" s="17">
        <f t="shared" ca="1" si="0"/>
        <v>46128</v>
      </c>
      <c r="T29" s="17">
        <f t="shared" ca="1" si="0"/>
        <v>46129</v>
      </c>
      <c r="U29" s="17">
        <f t="shared" ca="1" si="0"/>
        <v>46130</v>
      </c>
      <c r="V29" s="17">
        <f t="shared" ca="1" si="0"/>
        <v>46131</v>
      </c>
      <c r="W29" s="17">
        <f t="shared" ca="1" si="0"/>
        <v>46132</v>
      </c>
      <c r="X29" s="17">
        <f t="shared" ca="1" si="0"/>
        <v>46133</v>
      </c>
      <c r="Y29" s="17">
        <f t="shared" ca="1" si="0"/>
        <v>46134</v>
      </c>
      <c r="Z29" s="17">
        <f t="shared" ca="1" si="0"/>
        <v>46135</v>
      </c>
      <c r="AA29" s="17">
        <f t="shared" ca="1" si="0"/>
        <v>46136</v>
      </c>
      <c r="AB29" s="17">
        <f t="shared" ca="1" si="0"/>
        <v>46137</v>
      </c>
      <c r="AC29" s="17">
        <f t="shared" ca="1" si="0"/>
        <v>46138</v>
      </c>
      <c r="AD29" s="17">
        <f t="shared" ca="1" si="0"/>
        <v>46139</v>
      </c>
      <c r="AE29" s="17">
        <f t="shared" ca="1" si="0"/>
        <v>46140</v>
      </c>
      <c r="AF29" s="17">
        <f t="shared" ca="1" si="0"/>
        <v>46141</v>
      </c>
      <c r="AG29" s="17">
        <f t="shared" ca="1" si="0"/>
        <v>46142</v>
      </c>
      <c r="AH29" s="229">
        <f ca="1">AG29+1</f>
        <v>46143</v>
      </c>
    </row>
    <row r="30" spans="1:55" x14ac:dyDescent="0.2">
      <c r="A30" s="4">
        <v>2</v>
      </c>
      <c r="B30" s="311" t="str">
        <f>料金比較表!C11</f>
        <v>アーマン　スイート　ヴィラ　スムイデ</v>
      </c>
      <c r="C30" s="326" t="s">
        <v>59</v>
      </c>
      <c r="D30" s="62" t="str">
        <f ca="1">IF($C$30=料金比較表!$C$1,(HLOOKUP('2026年4月'!D$29,料金比較表!$10:$20,'2026年4月'!$A30,FALSE)),IF($C$30=料金比較表!$C$2,(HLOOKUP('2026年4月'!D$29,料金比較表!$23:$33,'2026年4月'!$A30,FALSE)),IF($C$30=料金比較表!$C$3,(HLOOKUP('2026年4月'!D$29,料金比較表!$36:$46,'2026年4月'!$A30,FALSE)),IF($C$30=料金比較表!$C$4,(HLOOKUP('2026年4月'!D$29,料金比較表!$48:$60,'2026年4月'!$A30,FALSE)),IF($C$30=料金比較表!$C$5,(HLOOKUP('2026年4月'!D$29,料金比較表!$61:$71,'2026年4月'!$A30,FALSE)),IF($C$30=料金比較表!$C$6,(HLOOKUP('2026年4月'!D$29,料金比較表!$74:$84,'2026年4月'!$A30,FALSE))))))))</f>
        <v/>
      </c>
      <c r="E30" s="63" t="str">
        <f ca="1">IF($C$30=料金比較表!$C$1,(HLOOKUP('2026年4月'!E$29,料金比較表!$10:$20,'2026年4月'!$A30,FALSE)),IF($C$30=料金比較表!$C$2,(HLOOKUP('2026年4月'!E$29,料金比較表!$23:$33,'2026年4月'!$A30,FALSE)),IF($C$30=料金比較表!$C$3,(HLOOKUP('2026年4月'!E$29,料金比較表!$36:$46,'2026年4月'!$A30,FALSE)),IF($C$30=料金比較表!$C$4,(HLOOKUP('2026年4月'!E$29,料金比較表!$48:$60,'2026年4月'!$A30,FALSE)),IF($C$30=料金比較表!$C$5,(HLOOKUP('2026年4月'!E$29,料金比較表!$61:$71,'2026年4月'!$A30,FALSE)),IF($C$30=料金比較表!$C$6,(HLOOKUP('2026年4月'!E$29,料金比較表!$74:$84,'2026年4月'!$A30,FALSE))))))))</f>
        <v/>
      </c>
      <c r="F30" s="63" t="str">
        <f ca="1">IF($C$30=料金比較表!$C$1,(HLOOKUP('2026年4月'!F$29,料金比較表!$10:$20,'2026年4月'!$A30,FALSE)),IF($C$30=料金比較表!$C$2,(HLOOKUP('2026年4月'!F$29,料金比較表!$23:$33,'2026年4月'!$A30,FALSE)),IF($C$30=料金比較表!$C$3,(HLOOKUP('2026年4月'!F$29,料金比較表!$36:$46,'2026年4月'!$A30,FALSE)),IF($C$30=料金比較表!$C$4,(HLOOKUP('2026年4月'!F$29,料金比較表!$48:$60,'2026年4月'!$A30,FALSE)),IF($C$30=料金比較表!$C$5,(HLOOKUP('2026年4月'!F$29,料金比較表!$61:$71,'2026年4月'!$A30,FALSE)),IF($C$30=料金比較表!$C$6,(HLOOKUP('2026年4月'!F$29,料金比較表!$74:$84,'2026年4月'!$A30,FALSE))))))))</f>
        <v/>
      </c>
      <c r="G30" s="63" t="str">
        <f ca="1">IF($C$30=料金比較表!$C$1,(HLOOKUP('2026年4月'!G$29,料金比較表!$10:$20,'2026年4月'!$A30,FALSE)),IF($C$30=料金比較表!$C$2,(HLOOKUP('2026年4月'!G$29,料金比較表!$23:$33,'2026年4月'!$A30,FALSE)),IF($C$30=料金比較表!$C$3,(HLOOKUP('2026年4月'!G$29,料金比較表!$36:$46,'2026年4月'!$A30,FALSE)),IF($C$30=料金比較表!$C$4,(HLOOKUP('2026年4月'!G$29,料金比較表!$48:$60,'2026年4月'!$A30,FALSE)),IF($C$30=料金比較表!$C$5,(HLOOKUP('2026年4月'!G$29,料金比較表!$61:$71,'2026年4月'!$A30,FALSE)),IF($C$30=料金比較表!$C$6,(HLOOKUP('2026年4月'!G$29,料金比較表!$74:$84,'2026年4月'!$A30,FALSE))))))))</f>
        <v/>
      </c>
      <c r="H30" s="63" t="str">
        <f ca="1">IF($C$30=料金比較表!$C$1,(HLOOKUP('2026年4月'!H$29,料金比較表!$10:$20,'2026年4月'!$A30,FALSE)),IF($C$30=料金比較表!$C$2,(HLOOKUP('2026年4月'!H$29,料金比較表!$23:$33,'2026年4月'!$A30,FALSE)),IF($C$30=料金比較表!$C$3,(HLOOKUP('2026年4月'!H$29,料金比較表!$36:$46,'2026年4月'!$A30,FALSE)),IF($C$30=料金比較表!$C$4,(HLOOKUP('2026年4月'!H$29,料金比較表!$48:$60,'2026年4月'!$A30,FALSE)),IF($C$30=料金比較表!$C$5,(HLOOKUP('2026年4月'!H$29,料金比較表!$61:$71,'2026年4月'!$A30,FALSE)),IF($C$30=料金比較表!$C$6,(HLOOKUP('2026年4月'!H$29,料金比較表!$74:$84,'2026年4月'!$A30,FALSE))))))))</f>
        <v/>
      </c>
      <c r="I30" s="63" t="str">
        <f ca="1">IF($C$30=料金比較表!$C$1,(HLOOKUP('2026年4月'!I$29,料金比較表!$10:$20,'2026年4月'!$A30,FALSE)),IF($C$30=料金比較表!$C$2,(HLOOKUP('2026年4月'!I$29,料金比較表!$23:$33,'2026年4月'!$A30,FALSE)),IF($C$30=料金比較表!$C$3,(HLOOKUP('2026年4月'!I$29,料金比較表!$36:$46,'2026年4月'!$A30,FALSE)),IF($C$30=料金比較表!$C$4,(HLOOKUP('2026年4月'!I$29,料金比較表!$48:$60,'2026年4月'!$A30,FALSE)),IF($C$30=料金比較表!$C$5,(HLOOKUP('2026年4月'!I$29,料金比較表!$61:$71,'2026年4月'!$A30,FALSE)),IF($C$30=料金比較表!$C$6,(HLOOKUP('2026年4月'!I$29,料金比較表!$74:$84,'2026年4月'!$A30,FALSE))))))))</f>
        <v/>
      </c>
      <c r="J30" s="63" t="str">
        <f ca="1">IF($C$30=料金比較表!$C$1,(HLOOKUP('2026年4月'!J$29,料金比較表!$10:$20,'2026年4月'!$A30,FALSE)),IF($C$30=料金比較表!$C$2,(HLOOKUP('2026年4月'!J$29,料金比較表!$23:$33,'2026年4月'!$A30,FALSE)),IF($C$30=料金比較表!$C$3,(HLOOKUP('2026年4月'!J$29,料金比較表!$36:$46,'2026年4月'!$A30,FALSE)),IF($C$30=料金比較表!$C$4,(HLOOKUP('2026年4月'!J$29,料金比較表!$48:$60,'2026年4月'!$A30,FALSE)),IF($C$30=料金比較表!$C$5,(HLOOKUP('2026年4月'!J$29,料金比較表!$61:$71,'2026年4月'!$A30,FALSE)),IF($C$30=料金比較表!$C$6,(HLOOKUP('2026年4月'!J$29,料金比較表!$74:$84,'2026年4月'!$A30,FALSE))))))))</f>
        <v/>
      </c>
      <c r="K30" s="63" t="str">
        <f ca="1">IF($C$30=料金比較表!$C$1,(HLOOKUP('2026年4月'!K$29,料金比較表!$10:$20,'2026年4月'!$A30,FALSE)),IF($C$30=料金比較表!$C$2,(HLOOKUP('2026年4月'!K$29,料金比較表!$23:$33,'2026年4月'!$A30,FALSE)),IF($C$30=料金比較表!$C$3,(HLOOKUP('2026年4月'!K$29,料金比較表!$36:$46,'2026年4月'!$A30,FALSE)),IF($C$30=料金比較表!$C$4,(HLOOKUP('2026年4月'!K$29,料金比較表!$48:$60,'2026年4月'!$A30,FALSE)),IF($C$30=料金比較表!$C$5,(HLOOKUP('2026年4月'!K$29,料金比較表!$61:$71,'2026年4月'!$A30,FALSE)),IF($C$30=料金比較表!$C$6,(HLOOKUP('2026年4月'!K$29,料金比較表!$74:$84,'2026年4月'!$A30,FALSE))))))))</f>
        <v/>
      </c>
      <c r="L30" s="63" t="str">
        <f ca="1">IF($C$30=料金比較表!$C$1,(HLOOKUP('2026年4月'!L$29,料金比較表!$10:$20,'2026年4月'!$A30,FALSE)),IF($C$30=料金比較表!$C$2,(HLOOKUP('2026年4月'!L$29,料金比較表!$23:$33,'2026年4月'!$A30,FALSE)),IF($C$30=料金比較表!$C$3,(HLOOKUP('2026年4月'!L$29,料金比較表!$36:$46,'2026年4月'!$A30,FALSE)),IF($C$30=料金比較表!$C$4,(HLOOKUP('2026年4月'!L$29,料金比較表!$48:$60,'2026年4月'!$A30,FALSE)),IF($C$30=料金比較表!$C$5,(HLOOKUP('2026年4月'!L$29,料金比較表!$61:$71,'2026年4月'!$A30,FALSE)),IF($C$30=料金比較表!$C$6,(HLOOKUP('2026年4月'!L$29,料金比較表!$74:$84,'2026年4月'!$A30,FALSE))))))))</f>
        <v/>
      </c>
      <c r="M30" s="63" t="str">
        <f ca="1">IF($C$30=料金比較表!$C$1,(HLOOKUP('2026年4月'!M$29,料金比較表!$10:$20,'2026年4月'!$A30,FALSE)),IF($C$30=料金比較表!$C$2,(HLOOKUP('2026年4月'!M$29,料金比較表!$23:$33,'2026年4月'!$A30,FALSE)),IF($C$30=料金比較表!$C$3,(HLOOKUP('2026年4月'!M$29,料金比較表!$36:$46,'2026年4月'!$A30,FALSE)),IF($C$30=料金比較表!$C$4,(HLOOKUP('2026年4月'!M$29,料金比較表!$48:$60,'2026年4月'!$A30,FALSE)),IF($C$30=料金比較表!$C$5,(HLOOKUP('2026年4月'!M$29,料金比較表!$61:$71,'2026年4月'!$A30,FALSE)),IF($C$30=料金比較表!$C$6,(HLOOKUP('2026年4月'!M$29,料金比較表!$74:$84,'2026年4月'!$A30,FALSE))))))))</f>
        <v/>
      </c>
      <c r="N30" s="63" t="str">
        <f ca="1">IF($C$30=料金比較表!$C$1,(HLOOKUP('2026年4月'!N$29,料金比較表!$10:$20,'2026年4月'!$A30,FALSE)),IF($C$30=料金比較表!$C$2,(HLOOKUP('2026年4月'!N$29,料金比較表!$23:$33,'2026年4月'!$A30,FALSE)),IF($C$30=料金比較表!$C$3,(HLOOKUP('2026年4月'!N$29,料金比較表!$36:$46,'2026年4月'!$A30,FALSE)),IF($C$30=料金比較表!$C$4,(HLOOKUP('2026年4月'!N$29,料金比較表!$48:$60,'2026年4月'!$A30,FALSE)),IF($C$30=料金比較表!$C$5,(HLOOKUP('2026年4月'!N$29,料金比較表!$61:$71,'2026年4月'!$A30,FALSE)),IF($C$30=料金比較表!$C$6,(HLOOKUP('2026年4月'!N$29,料金比較表!$74:$84,'2026年4月'!$A30,FALSE))))))))</f>
        <v/>
      </c>
      <c r="O30" s="63" t="str">
        <f ca="1">IF($C$30=料金比較表!$C$1,(HLOOKUP('2026年4月'!O$29,料金比較表!$10:$20,'2026年4月'!$A30,FALSE)),IF($C$30=料金比較表!$C$2,(HLOOKUP('2026年4月'!O$29,料金比較表!$23:$33,'2026年4月'!$A30,FALSE)),IF($C$30=料金比較表!$C$3,(HLOOKUP('2026年4月'!O$29,料金比較表!$36:$46,'2026年4月'!$A30,FALSE)),IF($C$30=料金比較表!$C$4,(HLOOKUP('2026年4月'!O$29,料金比較表!$48:$60,'2026年4月'!$A30,FALSE)),IF($C$30=料金比較表!$C$5,(HLOOKUP('2026年4月'!O$29,料金比較表!$61:$71,'2026年4月'!$A30,FALSE)),IF($C$30=料金比較表!$C$6,(HLOOKUP('2026年4月'!O$29,料金比較表!$74:$84,'2026年4月'!$A30,FALSE))))))))</f>
        <v/>
      </c>
      <c r="P30" s="63" t="str">
        <f ca="1">IF($C$30=料金比較表!$C$1,(HLOOKUP('2026年4月'!P$29,料金比較表!$10:$20,'2026年4月'!$A30,FALSE)),IF($C$30=料金比較表!$C$2,(HLOOKUP('2026年4月'!P$29,料金比較表!$23:$33,'2026年4月'!$A30,FALSE)),IF($C$30=料金比較表!$C$3,(HLOOKUP('2026年4月'!P$29,料金比較表!$36:$46,'2026年4月'!$A30,FALSE)),IF($C$30=料金比較表!$C$4,(HLOOKUP('2026年4月'!P$29,料金比較表!$48:$60,'2026年4月'!$A30,FALSE)),IF($C$30=料金比較表!$C$5,(HLOOKUP('2026年4月'!P$29,料金比較表!$61:$71,'2026年4月'!$A30,FALSE)),IF($C$30=料金比較表!$C$6,(HLOOKUP('2026年4月'!P$29,料金比較表!$74:$84,'2026年4月'!$A30,FALSE))))))))</f>
        <v/>
      </c>
      <c r="Q30" s="63" t="str">
        <f ca="1">IF($C$30=料金比較表!$C$1,(HLOOKUP('2026年4月'!Q$29,料金比較表!$10:$20,'2026年4月'!$A30,FALSE)),IF($C$30=料金比較表!$C$2,(HLOOKUP('2026年4月'!Q$29,料金比較表!$23:$33,'2026年4月'!$A30,FALSE)),IF($C$30=料金比較表!$C$3,(HLOOKUP('2026年4月'!Q$29,料金比較表!$36:$46,'2026年4月'!$A30,FALSE)),IF($C$30=料金比較表!$C$4,(HLOOKUP('2026年4月'!Q$29,料金比較表!$48:$60,'2026年4月'!$A30,FALSE)),IF($C$30=料金比較表!$C$5,(HLOOKUP('2026年4月'!Q$29,料金比較表!$61:$71,'2026年4月'!$A30,FALSE)),IF($C$30=料金比較表!$C$6,(HLOOKUP('2026年4月'!Q$29,料金比較表!$74:$84,'2026年4月'!$A30,FALSE))))))))</f>
        <v/>
      </c>
      <c r="R30" s="63" t="str">
        <f ca="1">IF($C$30=料金比較表!$C$1,(HLOOKUP('2026年4月'!R$29,料金比較表!$10:$20,'2026年4月'!$A30,FALSE)),IF($C$30=料金比較表!$C$2,(HLOOKUP('2026年4月'!R$29,料金比較表!$23:$33,'2026年4月'!$A30,FALSE)),IF($C$30=料金比較表!$C$3,(HLOOKUP('2026年4月'!R$29,料金比較表!$36:$46,'2026年4月'!$A30,FALSE)),IF($C$30=料金比較表!$C$4,(HLOOKUP('2026年4月'!R$29,料金比較表!$48:$60,'2026年4月'!$A30,FALSE)),IF($C$30=料金比較表!$C$5,(HLOOKUP('2026年4月'!R$29,料金比較表!$61:$71,'2026年4月'!$A30,FALSE)),IF($C$30=料金比較表!$C$6,(HLOOKUP('2026年4月'!R$29,料金比較表!$74:$84,'2026年4月'!$A30,FALSE))))))))</f>
        <v/>
      </c>
      <c r="S30" s="63" t="str">
        <f ca="1">IF($C$30=料金比較表!$C$1,(HLOOKUP('2026年4月'!S$29,料金比較表!$10:$20,'2026年4月'!$A30,FALSE)),IF($C$30=料金比較表!$C$2,(HLOOKUP('2026年4月'!S$29,料金比較表!$23:$33,'2026年4月'!$A30,FALSE)),IF($C$30=料金比較表!$C$3,(HLOOKUP('2026年4月'!S$29,料金比較表!$36:$46,'2026年4月'!$A30,FALSE)),IF($C$30=料金比較表!$C$4,(HLOOKUP('2026年4月'!S$29,料金比較表!$48:$60,'2026年4月'!$A30,FALSE)),IF($C$30=料金比較表!$C$5,(HLOOKUP('2026年4月'!S$29,料金比較表!$61:$71,'2026年4月'!$A30,FALSE)),IF($C$30=料金比較表!$C$6,(HLOOKUP('2026年4月'!S$29,料金比較表!$74:$84,'2026年4月'!$A30,FALSE))))))))</f>
        <v/>
      </c>
      <c r="T30" s="63" t="str">
        <f ca="1">IF($C$30=料金比較表!$C$1,(HLOOKUP('2026年4月'!T$29,料金比較表!$10:$20,'2026年4月'!$A30,FALSE)),IF($C$30=料金比較表!$C$2,(HLOOKUP('2026年4月'!T$29,料金比較表!$23:$33,'2026年4月'!$A30,FALSE)),IF($C$30=料金比較表!$C$3,(HLOOKUP('2026年4月'!T$29,料金比較表!$36:$46,'2026年4月'!$A30,FALSE)),IF($C$30=料金比較表!$C$4,(HLOOKUP('2026年4月'!T$29,料金比較表!$48:$60,'2026年4月'!$A30,FALSE)),IF($C$30=料金比較表!$C$5,(HLOOKUP('2026年4月'!T$29,料金比較表!$61:$71,'2026年4月'!$A30,FALSE)),IF($C$30=料金比較表!$C$6,(HLOOKUP('2026年4月'!T$29,料金比較表!$74:$84,'2026年4月'!$A30,FALSE))))))))</f>
        <v/>
      </c>
      <c r="U30" s="63" t="str">
        <f ca="1">IF($C$30=料金比較表!$C$1,(HLOOKUP('2026年4月'!U$29,料金比較表!$10:$20,'2026年4月'!$A30,FALSE)),IF($C$30=料金比較表!$C$2,(HLOOKUP('2026年4月'!U$29,料金比較表!$23:$33,'2026年4月'!$A30,FALSE)),IF($C$30=料金比較表!$C$3,(HLOOKUP('2026年4月'!U$29,料金比較表!$36:$46,'2026年4月'!$A30,FALSE)),IF($C$30=料金比較表!$C$4,(HLOOKUP('2026年4月'!U$29,料金比較表!$48:$60,'2026年4月'!$A30,FALSE)),IF($C$30=料金比較表!$C$5,(HLOOKUP('2026年4月'!U$29,料金比較表!$61:$71,'2026年4月'!$A30,FALSE)),IF($C$30=料金比較表!$C$6,(HLOOKUP('2026年4月'!U$29,料金比較表!$74:$84,'2026年4月'!$A30,FALSE))))))))</f>
        <v/>
      </c>
      <c r="V30" s="63" t="str">
        <f ca="1">IF($C$30=料金比較表!$C$1,(HLOOKUP('2026年4月'!V$29,料金比較表!$10:$20,'2026年4月'!$A30,FALSE)),IF($C$30=料金比較表!$C$2,(HLOOKUP('2026年4月'!V$29,料金比較表!$23:$33,'2026年4月'!$A30,FALSE)),IF($C$30=料金比較表!$C$3,(HLOOKUP('2026年4月'!V$29,料金比較表!$36:$46,'2026年4月'!$A30,FALSE)),IF($C$30=料金比較表!$C$4,(HLOOKUP('2026年4月'!V$29,料金比較表!$48:$60,'2026年4月'!$A30,FALSE)),IF($C$30=料金比較表!$C$5,(HLOOKUP('2026年4月'!V$29,料金比較表!$61:$71,'2026年4月'!$A30,FALSE)),IF($C$30=料金比較表!$C$6,(HLOOKUP('2026年4月'!V$29,料金比較表!$74:$84,'2026年4月'!$A30,FALSE))))))))</f>
        <v/>
      </c>
      <c r="W30" s="63" t="str">
        <f ca="1">IF($C$30=料金比較表!$C$1,(HLOOKUP('2026年4月'!W$29,料金比較表!$10:$20,'2026年4月'!$A30,FALSE)),IF($C$30=料金比較表!$C$2,(HLOOKUP('2026年4月'!W$29,料金比較表!$23:$33,'2026年4月'!$A30,FALSE)),IF($C$30=料金比較表!$C$3,(HLOOKUP('2026年4月'!W$29,料金比較表!$36:$46,'2026年4月'!$A30,FALSE)),IF($C$30=料金比較表!$C$4,(HLOOKUP('2026年4月'!W$29,料金比較表!$48:$60,'2026年4月'!$A30,FALSE)),IF($C$30=料金比較表!$C$5,(HLOOKUP('2026年4月'!W$29,料金比較表!$61:$71,'2026年4月'!$A30,FALSE)),IF($C$30=料金比較表!$C$6,(HLOOKUP('2026年4月'!W$29,料金比較表!$74:$84,'2026年4月'!$A30,FALSE))))))))</f>
        <v/>
      </c>
      <c r="X30" s="63" t="str">
        <f ca="1">IF($C$30=料金比較表!$C$1,(HLOOKUP('2026年4月'!X$29,料金比較表!$10:$20,'2026年4月'!$A30,FALSE)),IF($C$30=料金比較表!$C$2,(HLOOKUP('2026年4月'!X$29,料金比較表!$23:$33,'2026年4月'!$A30,FALSE)),IF($C$30=料金比較表!$C$3,(HLOOKUP('2026年4月'!X$29,料金比較表!$36:$46,'2026年4月'!$A30,FALSE)),IF($C$30=料金比較表!$C$4,(HLOOKUP('2026年4月'!X$29,料金比較表!$48:$60,'2026年4月'!$A30,FALSE)),IF($C$30=料金比較表!$C$5,(HLOOKUP('2026年4月'!X$29,料金比較表!$61:$71,'2026年4月'!$A30,FALSE)),IF($C$30=料金比較表!$C$6,(HLOOKUP('2026年4月'!X$29,料金比較表!$74:$84,'2026年4月'!$A30,FALSE))))))))</f>
        <v/>
      </c>
      <c r="Y30" s="63" t="str">
        <f ca="1">IF($C$30=料金比較表!$C$1,(HLOOKUP('2026年4月'!Y$29,料金比較表!$10:$20,'2026年4月'!$A30,FALSE)),IF($C$30=料金比較表!$C$2,(HLOOKUP('2026年4月'!Y$29,料金比較表!$23:$33,'2026年4月'!$A30,FALSE)),IF($C$30=料金比較表!$C$3,(HLOOKUP('2026年4月'!Y$29,料金比較表!$36:$46,'2026年4月'!$A30,FALSE)),IF($C$30=料金比較表!$C$4,(HLOOKUP('2026年4月'!Y$29,料金比較表!$48:$60,'2026年4月'!$A30,FALSE)),IF($C$30=料金比較表!$C$5,(HLOOKUP('2026年4月'!Y$29,料金比較表!$61:$71,'2026年4月'!$A30,FALSE)),IF($C$30=料金比較表!$C$6,(HLOOKUP('2026年4月'!Y$29,料金比較表!$74:$84,'2026年4月'!$A30,FALSE))))))))</f>
        <v/>
      </c>
      <c r="Z30" s="63" t="str">
        <f ca="1">IF($C$30=料金比較表!$C$1,(HLOOKUP('2026年4月'!Z$29,料金比較表!$10:$20,'2026年4月'!$A30,FALSE)),IF($C$30=料金比較表!$C$2,(HLOOKUP('2026年4月'!Z$29,料金比較表!$23:$33,'2026年4月'!$A30,FALSE)),IF($C$30=料金比較表!$C$3,(HLOOKUP('2026年4月'!Z$29,料金比較表!$36:$46,'2026年4月'!$A30,FALSE)),IF($C$30=料金比較表!$C$4,(HLOOKUP('2026年4月'!Z$29,料金比較表!$48:$60,'2026年4月'!$A30,FALSE)),IF($C$30=料金比較表!$C$5,(HLOOKUP('2026年4月'!Z$29,料金比較表!$61:$71,'2026年4月'!$A30,FALSE)),IF($C$30=料金比較表!$C$6,(HLOOKUP('2026年4月'!Z$29,料金比較表!$74:$84,'2026年4月'!$A30,FALSE))))))))</f>
        <v/>
      </c>
      <c r="AA30" s="63" t="str">
        <f ca="1">IF($C$30=料金比較表!$C$1,(HLOOKUP('2026年4月'!AA$29,料金比較表!$10:$20,'2026年4月'!$A30,FALSE)),IF($C$30=料金比較表!$C$2,(HLOOKUP('2026年4月'!AA$29,料金比較表!$23:$33,'2026年4月'!$A30,FALSE)),IF($C$30=料金比較表!$C$3,(HLOOKUP('2026年4月'!AA$29,料金比較表!$36:$46,'2026年4月'!$A30,FALSE)),IF($C$30=料金比較表!$C$4,(HLOOKUP('2026年4月'!AA$29,料金比較表!$48:$60,'2026年4月'!$A30,FALSE)),IF($C$30=料金比較表!$C$5,(HLOOKUP('2026年4月'!AA$29,料金比較表!$61:$71,'2026年4月'!$A30,FALSE)),IF($C$30=料金比較表!$C$6,(HLOOKUP('2026年4月'!AA$29,料金比較表!$74:$84,'2026年4月'!$A30,FALSE))))))))</f>
        <v/>
      </c>
      <c r="AB30" s="63" t="str">
        <f ca="1">IF($C$30=料金比較表!$C$1,(HLOOKUP('2026年4月'!AB$29,料金比較表!$10:$20,'2026年4月'!$A30,FALSE)),IF($C$30=料金比較表!$C$2,(HLOOKUP('2026年4月'!AB$29,料金比較表!$23:$33,'2026年4月'!$A30,FALSE)),IF($C$30=料金比較表!$C$3,(HLOOKUP('2026年4月'!AB$29,料金比較表!$36:$46,'2026年4月'!$A30,FALSE)),IF($C$30=料金比較表!$C$4,(HLOOKUP('2026年4月'!AB$29,料金比較表!$48:$60,'2026年4月'!$A30,FALSE)),IF($C$30=料金比較表!$C$5,(HLOOKUP('2026年4月'!AB$29,料金比較表!$61:$71,'2026年4月'!$A30,FALSE)),IF($C$30=料金比較表!$C$6,(HLOOKUP('2026年4月'!AB$29,料金比較表!$74:$84,'2026年4月'!$A30,FALSE))))))))</f>
        <v/>
      </c>
      <c r="AC30" s="63" t="str">
        <f ca="1">IF($C$30=料金比較表!$C$1,(HLOOKUP('2026年4月'!AC$29,料金比較表!$10:$20,'2026年4月'!$A30,FALSE)),IF($C$30=料金比較表!$C$2,(HLOOKUP('2026年4月'!AC$29,料金比較表!$23:$33,'2026年4月'!$A30,FALSE)),IF($C$30=料金比較表!$C$3,(HLOOKUP('2026年4月'!AC$29,料金比較表!$36:$46,'2026年4月'!$A30,FALSE)),IF($C$30=料金比較表!$C$4,(HLOOKUP('2026年4月'!AC$29,料金比較表!$48:$60,'2026年4月'!$A30,FALSE)),IF($C$30=料金比較表!$C$5,(HLOOKUP('2026年4月'!AC$29,料金比較表!$61:$71,'2026年4月'!$A30,FALSE)),IF($C$30=料金比較表!$C$6,(HLOOKUP('2026年4月'!AC$29,料金比較表!$74:$84,'2026年4月'!$A30,FALSE))))))))</f>
        <v/>
      </c>
      <c r="AD30" s="63" t="str">
        <f ca="1">IF($C$30=料金比較表!$C$1,(HLOOKUP('2026年4月'!AD$29,料金比較表!$10:$20,'2026年4月'!$A30,FALSE)),IF($C$30=料金比較表!$C$2,(HLOOKUP('2026年4月'!AD$29,料金比較表!$23:$33,'2026年4月'!$A30,FALSE)),IF($C$30=料金比較表!$C$3,(HLOOKUP('2026年4月'!AD$29,料金比較表!$36:$46,'2026年4月'!$A30,FALSE)),IF($C$30=料金比較表!$C$4,(HLOOKUP('2026年4月'!AD$29,料金比較表!$48:$60,'2026年4月'!$A30,FALSE)),IF($C$30=料金比較表!$C$5,(HLOOKUP('2026年4月'!AD$29,料金比較表!$61:$71,'2026年4月'!$A30,FALSE)),IF($C$30=料金比較表!$C$6,(HLOOKUP('2026年4月'!AD$29,料金比較表!$74:$84,'2026年4月'!$A30,FALSE))))))))</f>
        <v/>
      </c>
      <c r="AE30" s="63" t="str">
        <f ca="1">IF($C$30=料金比較表!$C$1,(HLOOKUP('2026年4月'!AE$29,料金比較表!$10:$20,'2026年4月'!$A30,FALSE)),IF($C$30=料金比較表!$C$2,(HLOOKUP('2026年4月'!AE$29,料金比較表!$23:$33,'2026年4月'!$A30,FALSE)),IF($C$30=料金比較表!$C$3,(HLOOKUP('2026年4月'!AE$29,料金比較表!$36:$46,'2026年4月'!$A30,FALSE)),IF($C$30=料金比較表!$C$4,(HLOOKUP('2026年4月'!AE$29,料金比較表!$48:$60,'2026年4月'!$A30,FALSE)),IF($C$30=料金比較表!$C$5,(HLOOKUP('2026年4月'!AE$29,料金比較表!$61:$71,'2026年4月'!$A30,FALSE)),IF($C$30=料金比較表!$C$6,(HLOOKUP('2026年4月'!AE$29,料金比較表!$74:$84,'2026年4月'!$A30,FALSE))))))))</f>
        <v/>
      </c>
      <c r="AF30" s="63" t="str">
        <f ca="1">IF($C$30=料金比較表!$C$1,(HLOOKUP('2026年4月'!AF$29,料金比較表!$10:$20,'2026年4月'!$A30,FALSE)),IF($C$30=料金比較表!$C$2,(HLOOKUP('2026年4月'!AF$29,料金比較表!$23:$33,'2026年4月'!$A30,FALSE)),IF($C$30=料金比較表!$C$3,(HLOOKUP('2026年4月'!AF$29,料金比較表!$36:$46,'2026年4月'!$A30,FALSE)),IF($C$30=料金比較表!$C$4,(HLOOKUP('2026年4月'!AF$29,料金比較表!$48:$60,'2026年4月'!$A30,FALSE)),IF($C$30=料金比較表!$C$5,(HLOOKUP('2026年4月'!AF$29,料金比較表!$61:$71,'2026年4月'!$A30,FALSE)),IF($C$30=料金比較表!$C$6,(HLOOKUP('2026年4月'!AF$29,料金比較表!$74:$84,'2026年4月'!$A30,FALSE))))))))</f>
        <v/>
      </c>
      <c r="AG30" s="63" t="str">
        <f ca="1">IF($C$30=料金比較表!$C$1,(HLOOKUP('2026年4月'!AG$29,料金比較表!$10:$20,'2026年4月'!$A30,FALSE)),IF($C$30=料金比較表!$C$2,(HLOOKUP('2026年4月'!AG$29,料金比較表!$23:$33,'2026年4月'!$A30,FALSE)),IF($C$30=料金比較表!$C$3,(HLOOKUP('2026年4月'!AG$29,料金比較表!$36:$46,'2026年4月'!$A30,FALSE)),IF($C$30=料金比較表!$C$4,(HLOOKUP('2026年4月'!AG$29,料金比較表!$48:$60,'2026年4月'!$A30,FALSE)),IF($C$30=料金比較表!$C$5,(HLOOKUP('2026年4月'!AG$29,料金比較表!$61:$71,'2026年4月'!$A30,FALSE)),IF($C$30=料金比較表!$C$6,(HLOOKUP('2026年4月'!AG$29,料金比較表!$74:$84,'2026年4月'!$A30,FALSE))))))))</f>
        <v/>
      </c>
      <c r="AH30" s="191"/>
    </row>
    <row r="31" spans="1:55" x14ac:dyDescent="0.2">
      <c r="A31" s="4">
        <f>A30+1</f>
        <v>3</v>
      </c>
      <c r="B31" s="311" t="str">
        <f>料金比較表!C12</f>
        <v>Ｏｎｅ　Ｓｕｉｔｅ　ＴＨＥ　ＴＥＲＲＡＣＥ＜古宇利島＞</v>
      </c>
      <c r="C31" s="326"/>
      <c r="D31" s="62" t="str">
        <f ca="1">IF($C$30=料金比較表!$C$1,(HLOOKUP('2026年4月'!D$29,料金比較表!$10:$20,'2026年4月'!$A31,FALSE)),IF($C$30=料金比較表!$C$2,(HLOOKUP('2026年4月'!D$29,料金比較表!$23:$33,'2026年4月'!$A31,FALSE)),IF($C$30=料金比較表!$C$3,(HLOOKUP('2026年4月'!D$29,料金比較表!$36:$46,'2026年4月'!$A31,FALSE)),IF($C$30=料金比較表!$C$4,(HLOOKUP('2026年4月'!D$29,料金比較表!$48:$60,'2026年4月'!$A31,FALSE)),IF($C$30=料金比較表!$C$5,(HLOOKUP('2026年4月'!D$29,料金比較表!$61:$71,'2026年4月'!$A31,FALSE)),IF($C$30=料金比較表!$C$6,(HLOOKUP('2026年4月'!D$29,料金比較表!$74:$84,'2026年4月'!$A31,FALSE))))))))</f>
        <v/>
      </c>
      <c r="E31" s="63" t="str">
        <f ca="1">IF($C$30=料金比較表!$C$1,(HLOOKUP('2026年4月'!E$29,料金比較表!$10:$20,'2026年4月'!$A31,FALSE)),IF($C$30=料金比較表!$C$2,(HLOOKUP('2026年4月'!E$29,料金比較表!$23:$33,'2026年4月'!$A31,FALSE)),IF($C$30=料金比較表!$C$3,(HLOOKUP('2026年4月'!E$29,料金比較表!$36:$46,'2026年4月'!$A31,FALSE)),IF($C$30=料金比較表!$C$4,(HLOOKUP('2026年4月'!E$29,料金比較表!$48:$60,'2026年4月'!$A31,FALSE)),IF($C$30=料金比較表!$C$5,(HLOOKUP('2026年4月'!E$29,料金比較表!$61:$71,'2026年4月'!$A31,FALSE)),IF($C$30=料金比較表!$C$6,(HLOOKUP('2026年4月'!E$29,料金比較表!$74:$84,'2026年4月'!$A31,FALSE))))))))</f>
        <v/>
      </c>
      <c r="F31" s="63" t="str">
        <f ca="1">IF($C$30=料金比較表!$C$1,(HLOOKUP('2026年4月'!F$29,料金比較表!$10:$20,'2026年4月'!$A31,FALSE)),IF($C$30=料金比較表!$C$2,(HLOOKUP('2026年4月'!F$29,料金比較表!$23:$33,'2026年4月'!$A31,FALSE)),IF($C$30=料金比較表!$C$3,(HLOOKUP('2026年4月'!F$29,料金比較表!$36:$46,'2026年4月'!$A31,FALSE)),IF($C$30=料金比較表!$C$4,(HLOOKUP('2026年4月'!F$29,料金比較表!$48:$60,'2026年4月'!$A31,FALSE)),IF($C$30=料金比較表!$C$5,(HLOOKUP('2026年4月'!F$29,料金比較表!$61:$71,'2026年4月'!$A31,FALSE)),IF($C$30=料金比較表!$C$6,(HLOOKUP('2026年4月'!F$29,料金比較表!$74:$84,'2026年4月'!$A31,FALSE))))))))</f>
        <v/>
      </c>
      <c r="G31" s="63" t="str">
        <f ca="1">IF($C$30=料金比較表!$C$1,(HLOOKUP('2026年4月'!G$29,料金比較表!$10:$20,'2026年4月'!$A31,FALSE)),IF($C$30=料金比較表!$C$2,(HLOOKUP('2026年4月'!G$29,料金比較表!$23:$33,'2026年4月'!$A31,FALSE)),IF($C$30=料金比較表!$C$3,(HLOOKUP('2026年4月'!G$29,料金比較表!$36:$46,'2026年4月'!$A31,FALSE)),IF($C$30=料金比較表!$C$4,(HLOOKUP('2026年4月'!G$29,料金比較表!$48:$60,'2026年4月'!$A31,FALSE)),IF($C$30=料金比較表!$C$5,(HLOOKUP('2026年4月'!G$29,料金比較表!$61:$71,'2026年4月'!$A31,FALSE)),IF($C$30=料金比較表!$C$6,(HLOOKUP('2026年4月'!G$29,料金比較表!$74:$84,'2026年4月'!$A31,FALSE))))))))</f>
        <v/>
      </c>
      <c r="H31" s="63" t="str">
        <f ca="1">IF($C$30=料金比較表!$C$1,(HLOOKUP('2026年4月'!H$29,料金比較表!$10:$20,'2026年4月'!$A31,FALSE)),IF($C$30=料金比較表!$C$2,(HLOOKUP('2026年4月'!H$29,料金比較表!$23:$33,'2026年4月'!$A31,FALSE)),IF($C$30=料金比較表!$C$3,(HLOOKUP('2026年4月'!H$29,料金比較表!$36:$46,'2026年4月'!$A31,FALSE)),IF($C$30=料金比較表!$C$4,(HLOOKUP('2026年4月'!H$29,料金比較表!$48:$60,'2026年4月'!$A31,FALSE)),IF($C$30=料金比較表!$C$5,(HLOOKUP('2026年4月'!H$29,料金比較表!$61:$71,'2026年4月'!$A31,FALSE)),IF($C$30=料金比較表!$C$6,(HLOOKUP('2026年4月'!H$29,料金比較表!$74:$84,'2026年4月'!$A31,FALSE))))))))</f>
        <v/>
      </c>
      <c r="I31" s="63" t="str">
        <f ca="1">IF($C$30=料金比較表!$C$1,(HLOOKUP('2026年4月'!I$29,料金比較表!$10:$20,'2026年4月'!$A31,FALSE)),IF($C$30=料金比較表!$C$2,(HLOOKUP('2026年4月'!I$29,料金比較表!$23:$33,'2026年4月'!$A31,FALSE)),IF($C$30=料金比較表!$C$3,(HLOOKUP('2026年4月'!I$29,料金比較表!$36:$46,'2026年4月'!$A31,FALSE)),IF($C$30=料金比較表!$C$4,(HLOOKUP('2026年4月'!I$29,料金比較表!$48:$60,'2026年4月'!$A31,FALSE)),IF($C$30=料金比較表!$C$5,(HLOOKUP('2026年4月'!I$29,料金比較表!$61:$71,'2026年4月'!$A31,FALSE)),IF($C$30=料金比較表!$C$6,(HLOOKUP('2026年4月'!I$29,料金比較表!$74:$84,'2026年4月'!$A31,FALSE))))))))</f>
        <v/>
      </c>
      <c r="J31" s="63" t="str">
        <f ca="1">IF($C$30=料金比較表!$C$1,(HLOOKUP('2026年4月'!J$29,料金比較表!$10:$20,'2026年4月'!$A31,FALSE)),IF($C$30=料金比較表!$C$2,(HLOOKUP('2026年4月'!J$29,料金比較表!$23:$33,'2026年4月'!$A31,FALSE)),IF($C$30=料金比較表!$C$3,(HLOOKUP('2026年4月'!J$29,料金比較表!$36:$46,'2026年4月'!$A31,FALSE)),IF($C$30=料金比較表!$C$4,(HLOOKUP('2026年4月'!J$29,料金比較表!$48:$60,'2026年4月'!$A31,FALSE)),IF($C$30=料金比較表!$C$5,(HLOOKUP('2026年4月'!J$29,料金比較表!$61:$71,'2026年4月'!$A31,FALSE)),IF($C$30=料金比較表!$C$6,(HLOOKUP('2026年4月'!J$29,料金比較表!$74:$84,'2026年4月'!$A31,FALSE))))))))</f>
        <v/>
      </c>
      <c r="K31" s="63" t="str">
        <f ca="1">IF($C$30=料金比較表!$C$1,(HLOOKUP('2026年4月'!K$29,料金比較表!$10:$20,'2026年4月'!$A31,FALSE)),IF($C$30=料金比較表!$C$2,(HLOOKUP('2026年4月'!K$29,料金比較表!$23:$33,'2026年4月'!$A31,FALSE)),IF($C$30=料金比較表!$C$3,(HLOOKUP('2026年4月'!K$29,料金比較表!$36:$46,'2026年4月'!$A31,FALSE)),IF($C$30=料金比較表!$C$4,(HLOOKUP('2026年4月'!K$29,料金比較表!$48:$60,'2026年4月'!$A31,FALSE)),IF($C$30=料金比較表!$C$5,(HLOOKUP('2026年4月'!K$29,料金比較表!$61:$71,'2026年4月'!$A31,FALSE)),IF($C$30=料金比較表!$C$6,(HLOOKUP('2026年4月'!K$29,料金比較表!$74:$84,'2026年4月'!$A31,FALSE))))))))</f>
        <v/>
      </c>
      <c r="L31" s="63" t="str">
        <f ca="1">IF($C$30=料金比較表!$C$1,(HLOOKUP('2026年4月'!L$29,料金比較表!$10:$20,'2026年4月'!$A31,FALSE)),IF($C$30=料金比較表!$C$2,(HLOOKUP('2026年4月'!L$29,料金比較表!$23:$33,'2026年4月'!$A31,FALSE)),IF($C$30=料金比較表!$C$3,(HLOOKUP('2026年4月'!L$29,料金比較表!$36:$46,'2026年4月'!$A31,FALSE)),IF($C$30=料金比較表!$C$4,(HLOOKUP('2026年4月'!L$29,料金比較表!$48:$60,'2026年4月'!$A31,FALSE)),IF($C$30=料金比較表!$C$5,(HLOOKUP('2026年4月'!L$29,料金比較表!$61:$71,'2026年4月'!$A31,FALSE)),IF($C$30=料金比較表!$C$6,(HLOOKUP('2026年4月'!L$29,料金比較表!$74:$84,'2026年4月'!$A31,FALSE))))))))</f>
        <v/>
      </c>
      <c r="M31" s="63" t="str">
        <f ca="1">IF($C$30=料金比較表!$C$1,(HLOOKUP('2026年4月'!M$29,料金比較表!$10:$20,'2026年4月'!$A31,FALSE)),IF($C$30=料金比較表!$C$2,(HLOOKUP('2026年4月'!M$29,料金比較表!$23:$33,'2026年4月'!$A31,FALSE)),IF($C$30=料金比較表!$C$3,(HLOOKUP('2026年4月'!M$29,料金比較表!$36:$46,'2026年4月'!$A31,FALSE)),IF($C$30=料金比較表!$C$4,(HLOOKUP('2026年4月'!M$29,料金比較表!$48:$60,'2026年4月'!$A31,FALSE)),IF($C$30=料金比較表!$C$5,(HLOOKUP('2026年4月'!M$29,料金比較表!$61:$71,'2026年4月'!$A31,FALSE)),IF($C$30=料金比較表!$C$6,(HLOOKUP('2026年4月'!M$29,料金比較表!$74:$84,'2026年4月'!$A31,FALSE))))))))</f>
        <v/>
      </c>
      <c r="N31" s="63" t="str">
        <f ca="1">IF($C$30=料金比較表!$C$1,(HLOOKUP('2026年4月'!N$29,料金比較表!$10:$20,'2026年4月'!$A31,FALSE)),IF($C$30=料金比較表!$C$2,(HLOOKUP('2026年4月'!N$29,料金比較表!$23:$33,'2026年4月'!$A31,FALSE)),IF($C$30=料金比較表!$C$3,(HLOOKUP('2026年4月'!N$29,料金比較表!$36:$46,'2026年4月'!$A31,FALSE)),IF($C$30=料金比較表!$C$4,(HLOOKUP('2026年4月'!N$29,料金比較表!$48:$60,'2026年4月'!$A31,FALSE)),IF($C$30=料金比較表!$C$5,(HLOOKUP('2026年4月'!N$29,料金比較表!$61:$71,'2026年4月'!$A31,FALSE)),IF($C$30=料金比較表!$C$6,(HLOOKUP('2026年4月'!N$29,料金比較表!$74:$84,'2026年4月'!$A31,FALSE))))))))</f>
        <v/>
      </c>
      <c r="O31" s="63" t="str">
        <f ca="1">IF($C$30=料金比較表!$C$1,(HLOOKUP('2026年4月'!O$29,料金比較表!$10:$20,'2026年4月'!$A31,FALSE)),IF($C$30=料金比較表!$C$2,(HLOOKUP('2026年4月'!O$29,料金比較表!$23:$33,'2026年4月'!$A31,FALSE)),IF($C$30=料金比較表!$C$3,(HLOOKUP('2026年4月'!O$29,料金比較表!$36:$46,'2026年4月'!$A31,FALSE)),IF($C$30=料金比較表!$C$4,(HLOOKUP('2026年4月'!O$29,料金比較表!$48:$60,'2026年4月'!$A31,FALSE)),IF($C$30=料金比較表!$C$5,(HLOOKUP('2026年4月'!O$29,料金比較表!$61:$71,'2026年4月'!$A31,FALSE)),IF($C$30=料金比較表!$C$6,(HLOOKUP('2026年4月'!O$29,料金比較表!$74:$84,'2026年4月'!$A31,FALSE))))))))</f>
        <v/>
      </c>
      <c r="P31" s="63" t="str">
        <f ca="1">IF($C$30=料金比較表!$C$1,(HLOOKUP('2026年4月'!P$29,料金比較表!$10:$20,'2026年4月'!$A31,FALSE)),IF($C$30=料金比較表!$C$2,(HLOOKUP('2026年4月'!P$29,料金比較表!$23:$33,'2026年4月'!$A31,FALSE)),IF($C$30=料金比較表!$C$3,(HLOOKUP('2026年4月'!P$29,料金比較表!$36:$46,'2026年4月'!$A31,FALSE)),IF($C$30=料金比較表!$C$4,(HLOOKUP('2026年4月'!P$29,料金比較表!$48:$60,'2026年4月'!$A31,FALSE)),IF($C$30=料金比較表!$C$5,(HLOOKUP('2026年4月'!P$29,料金比較表!$61:$71,'2026年4月'!$A31,FALSE)),IF($C$30=料金比較表!$C$6,(HLOOKUP('2026年4月'!P$29,料金比較表!$74:$84,'2026年4月'!$A31,FALSE))))))))</f>
        <v/>
      </c>
      <c r="Q31" s="63" t="str">
        <f ca="1">IF($C$30=料金比較表!$C$1,(HLOOKUP('2026年4月'!Q$29,料金比較表!$10:$20,'2026年4月'!$A31,FALSE)),IF($C$30=料金比較表!$C$2,(HLOOKUP('2026年4月'!Q$29,料金比較表!$23:$33,'2026年4月'!$A31,FALSE)),IF($C$30=料金比較表!$C$3,(HLOOKUP('2026年4月'!Q$29,料金比較表!$36:$46,'2026年4月'!$A31,FALSE)),IF($C$30=料金比較表!$C$4,(HLOOKUP('2026年4月'!Q$29,料金比較表!$48:$60,'2026年4月'!$A31,FALSE)),IF($C$30=料金比較表!$C$5,(HLOOKUP('2026年4月'!Q$29,料金比較表!$61:$71,'2026年4月'!$A31,FALSE)),IF($C$30=料金比較表!$C$6,(HLOOKUP('2026年4月'!Q$29,料金比較表!$74:$84,'2026年4月'!$A31,FALSE))))))))</f>
        <v/>
      </c>
      <c r="R31" s="63" t="str">
        <f ca="1">IF($C$30=料金比較表!$C$1,(HLOOKUP('2026年4月'!R$29,料金比較表!$10:$20,'2026年4月'!$A31,FALSE)),IF($C$30=料金比較表!$C$2,(HLOOKUP('2026年4月'!R$29,料金比較表!$23:$33,'2026年4月'!$A31,FALSE)),IF($C$30=料金比較表!$C$3,(HLOOKUP('2026年4月'!R$29,料金比較表!$36:$46,'2026年4月'!$A31,FALSE)),IF($C$30=料金比較表!$C$4,(HLOOKUP('2026年4月'!R$29,料金比較表!$48:$60,'2026年4月'!$A31,FALSE)),IF($C$30=料金比較表!$C$5,(HLOOKUP('2026年4月'!R$29,料金比較表!$61:$71,'2026年4月'!$A31,FALSE)),IF($C$30=料金比較表!$C$6,(HLOOKUP('2026年4月'!R$29,料金比較表!$74:$84,'2026年4月'!$A31,FALSE))))))))</f>
        <v/>
      </c>
      <c r="S31" s="63" t="str">
        <f ca="1">IF($C$30=料金比較表!$C$1,(HLOOKUP('2026年4月'!S$29,料金比較表!$10:$20,'2026年4月'!$A31,FALSE)),IF($C$30=料金比較表!$C$2,(HLOOKUP('2026年4月'!S$29,料金比較表!$23:$33,'2026年4月'!$A31,FALSE)),IF($C$30=料金比較表!$C$3,(HLOOKUP('2026年4月'!S$29,料金比較表!$36:$46,'2026年4月'!$A31,FALSE)),IF($C$30=料金比較表!$C$4,(HLOOKUP('2026年4月'!S$29,料金比較表!$48:$60,'2026年4月'!$A31,FALSE)),IF($C$30=料金比較表!$C$5,(HLOOKUP('2026年4月'!S$29,料金比較表!$61:$71,'2026年4月'!$A31,FALSE)),IF($C$30=料金比較表!$C$6,(HLOOKUP('2026年4月'!S$29,料金比較表!$74:$84,'2026年4月'!$A31,FALSE))))))))</f>
        <v/>
      </c>
      <c r="T31" s="63" t="str">
        <f ca="1">IF($C$30=料金比較表!$C$1,(HLOOKUP('2026年4月'!T$29,料金比較表!$10:$20,'2026年4月'!$A31,FALSE)),IF($C$30=料金比較表!$C$2,(HLOOKUP('2026年4月'!T$29,料金比較表!$23:$33,'2026年4月'!$A31,FALSE)),IF($C$30=料金比較表!$C$3,(HLOOKUP('2026年4月'!T$29,料金比較表!$36:$46,'2026年4月'!$A31,FALSE)),IF($C$30=料金比較表!$C$4,(HLOOKUP('2026年4月'!T$29,料金比較表!$48:$60,'2026年4月'!$A31,FALSE)),IF($C$30=料金比較表!$C$5,(HLOOKUP('2026年4月'!T$29,料金比較表!$61:$71,'2026年4月'!$A31,FALSE)),IF($C$30=料金比較表!$C$6,(HLOOKUP('2026年4月'!T$29,料金比較表!$74:$84,'2026年4月'!$A31,FALSE))))))))</f>
        <v/>
      </c>
      <c r="U31" s="63" t="str">
        <f ca="1">IF($C$30=料金比較表!$C$1,(HLOOKUP('2026年4月'!U$29,料金比較表!$10:$20,'2026年4月'!$A31,FALSE)),IF($C$30=料金比較表!$C$2,(HLOOKUP('2026年4月'!U$29,料金比較表!$23:$33,'2026年4月'!$A31,FALSE)),IF($C$30=料金比較表!$C$3,(HLOOKUP('2026年4月'!U$29,料金比較表!$36:$46,'2026年4月'!$A31,FALSE)),IF($C$30=料金比較表!$C$4,(HLOOKUP('2026年4月'!U$29,料金比較表!$48:$60,'2026年4月'!$A31,FALSE)),IF($C$30=料金比較表!$C$5,(HLOOKUP('2026年4月'!U$29,料金比較表!$61:$71,'2026年4月'!$A31,FALSE)),IF($C$30=料金比較表!$C$6,(HLOOKUP('2026年4月'!U$29,料金比較表!$74:$84,'2026年4月'!$A31,FALSE))))))))</f>
        <v/>
      </c>
      <c r="V31" s="63" t="str">
        <f ca="1">IF($C$30=料金比較表!$C$1,(HLOOKUP('2026年4月'!V$29,料金比較表!$10:$20,'2026年4月'!$A31,FALSE)),IF($C$30=料金比較表!$C$2,(HLOOKUP('2026年4月'!V$29,料金比較表!$23:$33,'2026年4月'!$A31,FALSE)),IF($C$30=料金比較表!$C$3,(HLOOKUP('2026年4月'!V$29,料金比較表!$36:$46,'2026年4月'!$A31,FALSE)),IF($C$30=料金比較表!$C$4,(HLOOKUP('2026年4月'!V$29,料金比較表!$48:$60,'2026年4月'!$A31,FALSE)),IF($C$30=料金比較表!$C$5,(HLOOKUP('2026年4月'!V$29,料金比較表!$61:$71,'2026年4月'!$A31,FALSE)),IF($C$30=料金比較表!$C$6,(HLOOKUP('2026年4月'!V$29,料金比較表!$74:$84,'2026年4月'!$A31,FALSE))))))))</f>
        <v/>
      </c>
      <c r="W31" s="63" t="str">
        <f ca="1">IF($C$30=料金比較表!$C$1,(HLOOKUP('2026年4月'!W$29,料金比較表!$10:$20,'2026年4月'!$A31,FALSE)),IF($C$30=料金比較表!$C$2,(HLOOKUP('2026年4月'!W$29,料金比較表!$23:$33,'2026年4月'!$A31,FALSE)),IF($C$30=料金比較表!$C$3,(HLOOKUP('2026年4月'!W$29,料金比較表!$36:$46,'2026年4月'!$A31,FALSE)),IF($C$30=料金比較表!$C$4,(HLOOKUP('2026年4月'!W$29,料金比較表!$48:$60,'2026年4月'!$A31,FALSE)),IF($C$30=料金比較表!$C$5,(HLOOKUP('2026年4月'!W$29,料金比較表!$61:$71,'2026年4月'!$A31,FALSE)),IF($C$30=料金比較表!$C$6,(HLOOKUP('2026年4月'!W$29,料金比較表!$74:$84,'2026年4月'!$A31,FALSE))))))))</f>
        <v/>
      </c>
      <c r="X31" s="63" t="str">
        <f ca="1">IF($C$30=料金比較表!$C$1,(HLOOKUP('2026年4月'!X$29,料金比較表!$10:$20,'2026年4月'!$A31,FALSE)),IF($C$30=料金比較表!$C$2,(HLOOKUP('2026年4月'!X$29,料金比較表!$23:$33,'2026年4月'!$A31,FALSE)),IF($C$30=料金比較表!$C$3,(HLOOKUP('2026年4月'!X$29,料金比較表!$36:$46,'2026年4月'!$A31,FALSE)),IF($C$30=料金比較表!$C$4,(HLOOKUP('2026年4月'!X$29,料金比較表!$48:$60,'2026年4月'!$A31,FALSE)),IF($C$30=料金比較表!$C$5,(HLOOKUP('2026年4月'!X$29,料金比較表!$61:$71,'2026年4月'!$A31,FALSE)),IF($C$30=料金比較表!$C$6,(HLOOKUP('2026年4月'!X$29,料金比較表!$74:$84,'2026年4月'!$A31,FALSE))))))))</f>
        <v/>
      </c>
      <c r="Y31" s="63" t="str">
        <f ca="1">IF($C$30=料金比較表!$C$1,(HLOOKUP('2026年4月'!Y$29,料金比較表!$10:$20,'2026年4月'!$A31,FALSE)),IF($C$30=料金比較表!$C$2,(HLOOKUP('2026年4月'!Y$29,料金比較表!$23:$33,'2026年4月'!$A31,FALSE)),IF($C$30=料金比較表!$C$3,(HLOOKUP('2026年4月'!Y$29,料金比較表!$36:$46,'2026年4月'!$A31,FALSE)),IF($C$30=料金比較表!$C$4,(HLOOKUP('2026年4月'!Y$29,料金比較表!$48:$60,'2026年4月'!$A31,FALSE)),IF($C$30=料金比較表!$C$5,(HLOOKUP('2026年4月'!Y$29,料金比較表!$61:$71,'2026年4月'!$A31,FALSE)),IF($C$30=料金比較表!$C$6,(HLOOKUP('2026年4月'!Y$29,料金比較表!$74:$84,'2026年4月'!$A31,FALSE))))))))</f>
        <v/>
      </c>
      <c r="Z31" s="63" t="str">
        <f ca="1">IF($C$30=料金比較表!$C$1,(HLOOKUP('2026年4月'!Z$29,料金比較表!$10:$20,'2026年4月'!$A31,FALSE)),IF($C$30=料金比較表!$C$2,(HLOOKUP('2026年4月'!Z$29,料金比較表!$23:$33,'2026年4月'!$A31,FALSE)),IF($C$30=料金比較表!$C$3,(HLOOKUP('2026年4月'!Z$29,料金比較表!$36:$46,'2026年4月'!$A31,FALSE)),IF($C$30=料金比較表!$C$4,(HLOOKUP('2026年4月'!Z$29,料金比較表!$48:$60,'2026年4月'!$A31,FALSE)),IF($C$30=料金比較表!$C$5,(HLOOKUP('2026年4月'!Z$29,料金比較表!$61:$71,'2026年4月'!$A31,FALSE)),IF($C$30=料金比較表!$C$6,(HLOOKUP('2026年4月'!Z$29,料金比較表!$74:$84,'2026年4月'!$A31,FALSE))))))))</f>
        <v/>
      </c>
      <c r="AA31" s="63" t="str">
        <f ca="1">IF($C$30=料金比較表!$C$1,(HLOOKUP('2026年4月'!AA$29,料金比較表!$10:$20,'2026年4月'!$A31,FALSE)),IF($C$30=料金比較表!$C$2,(HLOOKUP('2026年4月'!AA$29,料金比較表!$23:$33,'2026年4月'!$A31,FALSE)),IF($C$30=料金比較表!$C$3,(HLOOKUP('2026年4月'!AA$29,料金比較表!$36:$46,'2026年4月'!$A31,FALSE)),IF($C$30=料金比較表!$C$4,(HLOOKUP('2026年4月'!AA$29,料金比較表!$48:$60,'2026年4月'!$A31,FALSE)),IF($C$30=料金比較表!$C$5,(HLOOKUP('2026年4月'!AA$29,料金比較表!$61:$71,'2026年4月'!$A31,FALSE)),IF($C$30=料金比較表!$C$6,(HLOOKUP('2026年4月'!AA$29,料金比較表!$74:$84,'2026年4月'!$A31,FALSE))))))))</f>
        <v/>
      </c>
      <c r="AB31" s="63" t="str">
        <f ca="1">IF($C$30=料金比較表!$C$1,(HLOOKUP('2026年4月'!AB$29,料金比較表!$10:$20,'2026年4月'!$A31,FALSE)),IF($C$30=料金比較表!$C$2,(HLOOKUP('2026年4月'!AB$29,料金比較表!$23:$33,'2026年4月'!$A31,FALSE)),IF($C$30=料金比較表!$C$3,(HLOOKUP('2026年4月'!AB$29,料金比較表!$36:$46,'2026年4月'!$A31,FALSE)),IF($C$30=料金比較表!$C$4,(HLOOKUP('2026年4月'!AB$29,料金比較表!$48:$60,'2026年4月'!$A31,FALSE)),IF($C$30=料金比較表!$C$5,(HLOOKUP('2026年4月'!AB$29,料金比較表!$61:$71,'2026年4月'!$A31,FALSE)),IF($C$30=料金比較表!$C$6,(HLOOKUP('2026年4月'!AB$29,料金比較表!$74:$84,'2026年4月'!$A31,FALSE))))))))</f>
        <v/>
      </c>
      <c r="AC31" s="63" t="str">
        <f ca="1">IF($C$30=料金比較表!$C$1,(HLOOKUP('2026年4月'!AC$29,料金比較表!$10:$20,'2026年4月'!$A31,FALSE)),IF($C$30=料金比較表!$C$2,(HLOOKUP('2026年4月'!AC$29,料金比較表!$23:$33,'2026年4月'!$A31,FALSE)),IF($C$30=料金比較表!$C$3,(HLOOKUP('2026年4月'!AC$29,料金比較表!$36:$46,'2026年4月'!$A31,FALSE)),IF($C$30=料金比較表!$C$4,(HLOOKUP('2026年4月'!AC$29,料金比較表!$48:$60,'2026年4月'!$A31,FALSE)),IF($C$30=料金比較表!$C$5,(HLOOKUP('2026年4月'!AC$29,料金比較表!$61:$71,'2026年4月'!$A31,FALSE)),IF($C$30=料金比較表!$C$6,(HLOOKUP('2026年4月'!AC$29,料金比較表!$74:$84,'2026年4月'!$A31,FALSE))))))))</f>
        <v/>
      </c>
      <c r="AD31" s="63" t="str">
        <f ca="1">IF($C$30=料金比較表!$C$1,(HLOOKUP('2026年4月'!AD$29,料金比較表!$10:$20,'2026年4月'!$A31,FALSE)),IF($C$30=料金比較表!$C$2,(HLOOKUP('2026年4月'!AD$29,料金比較表!$23:$33,'2026年4月'!$A31,FALSE)),IF($C$30=料金比較表!$C$3,(HLOOKUP('2026年4月'!AD$29,料金比較表!$36:$46,'2026年4月'!$A31,FALSE)),IF($C$30=料金比較表!$C$4,(HLOOKUP('2026年4月'!AD$29,料金比較表!$48:$60,'2026年4月'!$A31,FALSE)),IF($C$30=料金比較表!$C$5,(HLOOKUP('2026年4月'!AD$29,料金比較表!$61:$71,'2026年4月'!$A31,FALSE)),IF($C$30=料金比較表!$C$6,(HLOOKUP('2026年4月'!AD$29,料金比較表!$74:$84,'2026年4月'!$A31,FALSE))))))))</f>
        <v/>
      </c>
      <c r="AE31" s="63" t="str">
        <f ca="1">IF($C$30=料金比較表!$C$1,(HLOOKUP('2026年4月'!AE$29,料金比較表!$10:$20,'2026年4月'!$A31,FALSE)),IF($C$30=料金比較表!$C$2,(HLOOKUP('2026年4月'!AE$29,料金比較表!$23:$33,'2026年4月'!$A31,FALSE)),IF($C$30=料金比較表!$C$3,(HLOOKUP('2026年4月'!AE$29,料金比較表!$36:$46,'2026年4月'!$A31,FALSE)),IF($C$30=料金比較表!$C$4,(HLOOKUP('2026年4月'!AE$29,料金比較表!$48:$60,'2026年4月'!$A31,FALSE)),IF($C$30=料金比較表!$C$5,(HLOOKUP('2026年4月'!AE$29,料金比較表!$61:$71,'2026年4月'!$A31,FALSE)),IF($C$30=料金比較表!$C$6,(HLOOKUP('2026年4月'!AE$29,料金比較表!$74:$84,'2026年4月'!$A31,FALSE))))))))</f>
        <v/>
      </c>
      <c r="AF31" s="63" t="str">
        <f ca="1">IF($C$30=料金比較表!$C$1,(HLOOKUP('2026年4月'!AF$29,料金比較表!$10:$20,'2026年4月'!$A31,FALSE)),IF($C$30=料金比較表!$C$2,(HLOOKUP('2026年4月'!AF$29,料金比較表!$23:$33,'2026年4月'!$A31,FALSE)),IF($C$30=料金比較表!$C$3,(HLOOKUP('2026年4月'!AF$29,料金比較表!$36:$46,'2026年4月'!$A31,FALSE)),IF($C$30=料金比較表!$C$4,(HLOOKUP('2026年4月'!AF$29,料金比較表!$48:$60,'2026年4月'!$A31,FALSE)),IF($C$30=料金比較表!$C$5,(HLOOKUP('2026年4月'!AF$29,料金比較表!$61:$71,'2026年4月'!$A31,FALSE)),IF($C$30=料金比較表!$C$6,(HLOOKUP('2026年4月'!AF$29,料金比較表!$74:$84,'2026年4月'!$A31,FALSE))))))))</f>
        <v/>
      </c>
      <c r="AG31" s="63" t="str">
        <f ca="1">IF($C$30=料金比較表!$C$1,(HLOOKUP('2026年4月'!AG$29,料金比較表!$10:$20,'2026年4月'!$A31,FALSE)),IF($C$30=料金比較表!$C$2,(HLOOKUP('2026年4月'!AG$29,料金比較表!$23:$33,'2026年4月'!$A31,FALSE)),IF($C$30=料金比較表!$C$3,(HLOOKUP('2026年4月'!AG$29,料金比較表!$36:$46,'2026年4月'!$A31,FALSE)),IF($C$30=料金比較表!$C$4,(HLOOKUP('2026年4月'!AG$29,料金比較表!$48:$60,'2026年4月'!$A31,FALSE)),IF($C$30=料金比較表!$C$5,(HLOOKUP('2026年4月'!AG$29,料金比較表!$61:$71,'2026年4月'!$A31,FALSE)),IF($C$30=料金比較表!$C$6,(HLOOKUP('2026年4月'!AG$29,料金比較表!$74:$84,'2026年4月'!$A31,FALSE))))))))</f>
        <v/>
      </c>
      <c r="AH31" s="191"/>
    </row>
    <row r="32" spans="1:55" x14ac:dyDescent="0.2">
      <c r="A32" s="4">
        <f t="shared" ref="A32:A38" si="1">A31+1</f>
        <v>4</v>
      </c>
      <c r="B32" s="312" t="str">
        <f>料金比較表!C13</f>
        <v>Ｏｎｅ　Ｓｕｉｔｅ　ＴＨＥ　ＧＲＡＮＤ（ワンスイート　ザ・グランド）＜古宇利島＞</v>
      </c>
      <c r="C32" s="326"/>
      <c r="D32" s="62" t="str">
        <f ca="1">IF($C$30=料金比較表!$C$1,(HLOOKUP('2026年4月'!D$29,料金比較表!$10:$20,'2026年4月'!$A32,FALSE)),IF($C$30=料金比較表!$C$2,(HLOOKUP('2026年4月'!D$29,料金比較表!$23:$33,'2026年4月'!$A32,FALSE)),IF($C$30=料金比較表!$C$3,(HLOOKUP('2026年4月'!D$29,料金比較表!$36:$46,'2026年4月'!$A32,FALSE)),IF($C$30=料金比較表!$C$4,(HLOOKUP('2026年4月'!D$29,料金比較表!$48:$60,'2026年4月'!$A32,FALSE)),IF($C$30=料金比較表!$C$5,(HLOOKUP('2026年4月'!D$29,料金比較表!$61:$71,'2026年4月'!$A32,FALSE)),IF($C$30=料金比較表!$C$6,(HLOOKUP('2026年4月'!D$29,料金比較表!$74:$84,'2026年4月'!$A32,FALSE))))))))</f>
        <v/>
      </c>
      <c r="E32" s="63" t="str">
        <f ca="1">IF($C$30=料金比較表!$C$1,(HLOOKUP('2026年4月'!E$29,料金比較表!$10:$20,'2026年4月'!$A32,FALSE)),IF($C$30=料金比較表!$C$2,(HLOOKUP('2026年4月'!E$29,料金比較表!$23:$33,'2026年4月'!$A32,FALSE)),IF($C$30=料金比較表!$C$3,(HLOOKUP('2026年4月'!E$29,料金比較表!$36:$46,'2026年4月'!$A32,FALSE)),IF($C$30=料金比較表!$C$4,(HLOOKUP('2026年4月'!E$29,料金比較表!$48:$60,'2026年4月'!$A32,FALSE)),IF($C$30=料金比較表!$C$5,(HLOOKUP('2026年4月'!E$29,料金比較表!$61:$71,'2026年4月'!$A32,FALSE)),IF($C$30=料金比較表!$C$6,(HLOOKUP('2026年4月'!E$29,料金比較表!$74:$84,'2026年4月'!$A32,FALSE))))))))</f>
        <v/>
      </c>
      <c r="F32" s="63" t="str">
        <f ca="1">IF($C$30=料金比較表!$C$1,(HLOOKUP('2026年4月'!F$29,料金比較表!$10:$20,'2026年4月'!$A32,FALSE)),IF($C$30=料金比較表!$C$2,(HLOOKUP('2026年4月'!F$29,料金比較表!$23:$33,'2026年4月'!$A32,FALSE)),IF($C$30=料金比較表!$C$3,(HLOOKUP('2026年4月'!F$29,料金比較表!$36:$46,'2026年4月'!$A32,FALSE)),IF($C$30=料金比較表!$C$4,(HLOOKUP('2026年4月'!F$29,料金比較表!$48:$60,'2026年4月'!$A32,FALSE)),IF($C$30=料金比較表!$C$5,(HLOOKUP('2026年4月'!F$29,料金比較表!$61:$71,'2026年4月'!$A32,FALSE)),IF($C$30=料金比較表!$C$6,(HLOOKUP('2026年4月'!F$29,料金比較表!$74:$84,'2026年4月'!$A32,FALSE))))))))</f>
        <v/>
      </c>
      <c r="G32" s="63" t="str">
        <f ca="1">IF($C$30=料金比較表!$C$1,(HLOOKUP('2026年4月'!G$29,料金比較表!$10:$20,'2026年4月'!$A32,FALSE)),IF($C$30=料金比較表!$C$2,(HLOOKUP('2026年4月'!G$29,料金比較表!$23:$33,'2026年4月'!$A32,FALSE)),IF($C$30=料金比較表!$C$3,(HLOOKUP('2026年4月'!G$29,料金比較表!$36:$46,'2026年4月'!$A32,FALSE)),IF($C$30=料金比較表!$C$4,(HLOOKUP('2026年4月'!G$29,料金比較表!$48:$60,'2026年4月'!$A32,FALSE)),IF($C$30=料金比較表!$C$5,(HLOOKUP('2026年4月'!G$29,料金比較表!$61:$71,'2026年4月'!$A32,FALSE)),IF($C$30=料金比較表!$C$6,(HLOOKUP('2026年4月'!G$29,料金比較表!$74:$84,'2026年4月'!$A32,FALSE))))))))</f>
        <v/>
      </c>
      <c r="H32" s="63" t="str">
        <f ca="1">IF($C$30=料金比較表!$C$1,(HLOOKUP('2026年4月'!H$29,料金比較表!$10:$20,'2026年4月'!$A32,FALSE)),IF($C$30=料金比較表!$C$2,(HLOOKUP('2026年4月'!H$29,料金比較表!$23:$33,'2026年4月'!$A32,FALSE)),IF($C$30=料金比較表!$C$3,(HLOOKUP('2026年4月'!H$29,料金比較表!$36:$46,'2026年4月'!$A32,FALSE)),IF($C$30=料金比較表!$C$4,(HLOOKUP('2026年4月'!H$29,料金比較表!$48:$60,'2026年4月'!$A32,FALSE)),IF($C$30=料金比較表!$C$5,(HLOOKUP('2026年4月'!H$29,料金比較表!$61:$71,'2026年4月'!$A32,FALSE)),IF($C$30=料金比較表!$C$6,(HLOOKUP('2026年4月'!H$29,料金比較表!$74:$84,'2026年4月'!$A32,FALSE))))))))</f>
        <v/>
      </c>
      <c r="I32" s="63" t="str">
        <f ca="1">IF($C$30=料金比較表!$C$1,(HLOOKUP('2026年4月'!I$29,料金比較表!$10:$20,'2026年4月'!$A32,FALSE)),IF($C$30=料金比較表!$C$2,(HLOOKUP('2026年4月'!I$29,料金比較表!$23:$33,'2026年4月'!$A32,FALSE)),IF($C$30=料金比較表!$C$3,(HLOOKUP('2026年4月'!I$29,料金比較表!$36:$46,'2026年4月'!$A32,FALSE)),IF($C$30=料金比較表!$C$4,(HLOOKUP('2026年4月'!I$29,料金比較表!$48:$60,'2026年4月'!$A32,FALSE)),IF($C$30=料金比較表!$C$5,(HLOOKUP('2026年4月'!I$29,料金比較表!$61:$71,'2026年4月'!$A32,FALSE)),IF($C$30=料金比較表!$C$6,(HLOOKUP('2026年4月'!I$29,料金比較表!$74:$84,'2026年4月'!$A32,FALSE))))))))</f>
        <v/>
      </c>
      <c r="J32" s="63" t="str">
        <f ca="1">IF($C$30=料金比較表!$C$1,(HLOOKUP('2026年4月'!J$29,料金比較表!$10:$20,'2026年4月'!$A32,FALSE)),IF($C$30=料金比較表!$C$2,(HLOOKUP('2026年4月'!J$29,料金比較表!$23:$33,'2026年4月'!$A32,FALSE)),IF($C$30=料金比較表!$C$3,(HLOOKUP('2026年4月'!J$29,料金比較表!$36:$46,'2026年4月'!$A32,FALSE)),IF($C$30=料金比較表!$C$4,(HLOOKUP('2026年4月'!J$29,料金比較表!$48:$60,'2026年4月'!$A32,FALSE)),IF($C$30=料金比較表!$C$5,(HLOOKUP('2026年4月'!J$29,料金比較表!$61:$71,'2026年4月'!$A32,FALSE)),IF($C$30=料金比較表!$C$6,(HLOOKUP('2026年4月'!J$29,料金比較表!$74:$84,'2026年4月'!$A32,FALSE))))))))</f>
        <v/>
      </c>
      <c r="K32" s="63" t="str">
        <f ca="1">IF($C$30=料金比較表!$C$1,(HLOOKUP('2026年4月'!K$29,料金比較表!$10:$20,'2026年4月'!$A32,FALSE)),IF($C$30=料金比較表!$C$2,(HLOOKUP('2026年4月'!K$29,料金比較表!$23:$33,'2026年4月'!$A32,FALSE)),IF($C$30=料金比較表!$C$3,(HLOOKUP('2026年4月'!K$29,料金比較表!$36:$46,'2026年4月'!$A32,FALSE)),IF($C$30=料金比較表!$C$4,(HLOOKUP('2026年4月'!K$29,料金比較表!$48:$60,'2026年4月'!$A32,FALSE)),IF($C$30=料金比較表!$C$5,(HLOOKUP('2026年4月'!K$29,料金比較表!$61:$71,'2026年4月'!$A32,FALSE)),IF($C$30=料金比較表!$C$6,(HLOOKUP('2026年4月'!K$29,料金比較表!$74:$84,'2026年4月'!$A32,FALSE))))))))</f>
        <v/>
      </c>
      <c r="L32" s="63" t="str">
        <f ca="1">IF($C$30=料金比較表!$C$1,(HLOOKUP('2026年4月'!L$29,料金比較表!$10:$20,'2026年4月'!$A32,FALSE)),IF($C$30=料金比較表!$C$2,(HLOOKUP('2026年4月'!L$29,料金比較表!$23:$33,'2026年4月'!$A32,FALSE)),IF($C$30=料金比較表!$C$3,(HLOOKUP('2026年4月'!L$29,料金比較表!$36:$46,'2026年4月'!$A32,FALSE)),IF($C$30=料金比較表!$C$4,(HLOOKUP('2026年4月'!L$29,料金比較表!$48:$60,'2026年4月'!$A32,FALSE)),IF($C$30=料金比較表!$C$5,(HLOOKUP('2026年4月'!L$29,料金比較表!$61:$71,'2026年4月'!$A32,FALSE)),IF($C$30=料金比較表!$C$6,(HLOOKUP('2026年4月'!L$29,料金比較表!$74:$84,'2026年4月'!$A32,FALSE))))))))</f>
        <v/>
      </c>
      <c r="M32" s="63" t="str">
        <f ca="1">IF($C$30=料金比較表!$C$1,(HLOOKUP('2026年4月'!M$29,料金比較表!$10:$20,'2026年4月'!$A32,FALSE)),IF($C$30=料金比較表!$C$2,(HLOOKUP('2026年4月'!M$29,料金比較表!$23:$33,'2026年4月'!$A32,FALSE)),IF($C$30=料金比較表!$C$3,(HLOOKUP('2026年4月'!M$29,料金比較表!$36:$46,'2026年4月'!$A32,FALSE)),IF($C$30=料金比較表!$C$4,(HLOOKUP('2026年4月'!M$29,料金比較表!$48:$60,'2026年4月'!$A32,FALSE)),IF($C$30=料金比較表!$C$5,(HLOOKUP('2026年4月'!M$29,料金比較表!$61:$71,'2026年4月'!$A32,FALSE)),IF($C$30=料金比較表!$C$6,(HLOOKUP('2026年4月'!M$29,料金比較表!$74:$84,'2026年4月'!$A32,FALSE))))))))</f>
        <v/>
      </c>
      <c r="N32" s="63" t="str">
        <f ca="1">IF($C$30=料金比較表!$C$1,(HLOOKUP('2026年4月'!N$29,料金比較表!$10:$20,'2026年4月'!$A32,FALSE)),IF($C$30=料金比較表!$C$2,(HLOOKUP('2026年4月'!N$29,料金比較表!$23:$33,'2026年4月'!$A32,FALSE)),IF($C$30=料金比較表!$C$3,(HLOOKUP('2026年4月'!N$29,料金比較表!$36:$46,'2026年4月'!$A32,FALSE)),IF($C$30=料金比較表!$C$4,(HLOOKUP('2026年4月'!N$29,料金比較表!$48:$60,'2026年4月'!$A32,FALSE)),IF($C$30=料金比較表!$C$5,(HLOOKUP('2026年4月'!N$29,料金比較表!$61:$71,'2026年4月'!$A32,FALSE)),IF($C$30=料金比較表!$C$6,(HLOOKUP('2026年4月'!N$29,料金比較表!$74:$84,'2026年4月'!$A32,FALSE))))))))</f>
        <v/>
      </c>
      <c r="O32" s="63" t="str">
        <f ca="1">IF($C$30=料金比較表!$C$1,(HLOOKUP('2026年4月'!O$29,料金比較表!$10:$20,'2026年4月'!$A32,FALSE)),IF($C$30=料金比較表!$C$2,(HLOOKUP('2026年4月'!O$29,料金比較表!$23:$33,'2026年4月'!$A32,FALSE)),IF($C$30=料金比較表!$C$3,(HLOOKUP('2026年4月'!O$29,料金比較表!$36:$46,'2026年4月'!$A32,FALSE)),IF($C$30=料金比較表!$C$4,(HLOOKUP('2026年4月'!O$29,料金比較表!$48:$60,'2026年4月'!$A32,FALSE)),IF($C$30=料金比較表!$C$5,(HLOOKUP('2026年4月'!O$29,料金比較表!$61:$71,'2026年4月'!$A32,FALSE)),IF($C$30=料金比較表!$C$6,(HLOOKUP('2026年4月'!O$29,料金比較表!$74:$84,'2026年4月'!$A32,FALSE))))))))</f>
        <v/>
      </c>
      <c r="P32" s="63" t="str">
        <f ca="1">IF($C$30=料金比較表!$C$1,(HLOOKUP('2026年4月'!P$29,料金比較表!$10:$20,'2026年4月'!$A32,FALSE)),IF($C$30=料金比較表!$C$2,(HLOOKUP('2026年4月'!P$29,料金比較表!$23:$33,'2026年4月'!$A32,FALSE)),IF($C$30=料金比較表!$C$3,(HLOOKUP('2026年4月'!P$29,料金比較表!$36:$46,'2026年4月'!$A32,FALSE)),IF($C$30=料金比較表!$C$4,(HLOOKUP('2026年4月'!P$29,料金比較表!$48:$60,'2026年4月'!$A32,FALSE)),IF($C$30=料金比較表!$C$5,(HLOOKUP('2026年4月'!P$29,料金比較表!$61:$71,'2026年4月'!$A32,FALSE)),IF($C$30=料金比較表!$C$6,(HLOOKUP('2026年4月'!P$29,料金比較表!$74:$84,'2026年4月'!$A32,FALSE))))))))</f>
        <v/>
      </c>
      <c r="Q32" s="63" t="str">
        <f ca="1">IF($C$30=料金比較表!$C$1,(HLOOKUP('2026年4月'!Q$29,料金比較表!$10:$20,'2026年4月'!$A32,FALSE)),IF($C$30=料金比較表!$C$2,(HLOOKUP('2026年4月'!Q$29,料金比較表!$23:$33,'2026年4月'!$A32,FALSE)),IF($C$30=料金比較表!$C$3,(HLOOKUP('2026年4月'!Q$29,料金比較表!$36:$46,'2026年4月'!$A32,FALSE)),IF($C$30=料金比較表!$C$4,(HLOOKUP('2026年4月'!Q$29,料金比較表!$48:$60,'2026年4月'!$A32,FALSE)),IF($C$30=料金比較表!$C$5,(HLOOKUP('2026年4月'!Q$29,料金比較表!$61:$71,'2026年4月'!$A32,FALSE)),IF($C$30=料金比較表!$C$6,(HLOOKUP('2026年4月'!Q$29,料金比較表!$74:$84,'2026年4月'!$A32,FALSE))))))))</f>
        <v/>
      </c>
      <c r="R32" s="63" t="str">
        <f ca="1">IF($C$30=料金比較表!$C$1,(HLOOKUP('2026年4月'!R$29,料金比較表!$10:$20,'2026年4月'!$A32,FALSE)),IF($C$30=料金比較表!$C$2,(HLOOKUP('2026年4月'!R$29,料金比較表!$23:$33,'2026年4月'!$A32,FALSE)),IF($C$30=料金比較表!$C$3,(HLOOKUP('2026年4月'!R$29,料金比較表!$36:$46,'2026年4月'!$A32,FALSE)),IF($C$30=料金比較表!$C$4,(HLOOKUP('2026年4月'!R$29,料金比較表!$48:$60,'2026年4月'!$A32,FALSE)),IF($C$30=料金比較表!$C$5,(HLOOKUP('2026年4月'!R$29,料金比較表!$61:$71,'2026年4月'!$A32,FALSE)),IF($C$30=料金比較表!$C$6,(HLOOKUP('2026年4月'!R$29,料金比較表!$74:$84,'2026年4月'!$A32,FALSE))))))))</f>
        <v/>
      </c>
      <c r="S32" s="63" t="str">
        <f ca="1">IF($C$30=料金比較表!$C$1,(HLOOKUP('2026年4月'!S$29,料金比較表!$10:$20,'2026年4月'!$A32,FALSE)),IF($C$30=料金比較表!$C$2,(HLOOKUP('2026年4月'!S$29,料金比較表!$23:$33,'2026年4月'!$A32,FALSE)),IF($C$30=料金比較表!$C$3,(HLOOKUP('2026年4月'!S$29,料金比較表!$36:$46,'2026年4月'!$A32,FALSE)),IF($C$30=料金比較表!$C$4,(HLOOKUP('2026年4月'!S$29,料金比較表!$48:$60,'2026年4月'!$A32,FALSE)),IF($C$30=料金比較表!$C$5,(HLOOKUP('2026年4月'!S$29,料金比較表!$61:$71,'2026年4月'!$A32,FALSE)),IF($C$30=料金比較表!$C$6,(HLOOKUP('2026年4月'!S$29,料金比較表!$74:$84,'2026年4月'!$A32,FALSE))))))))</f>
        <v/>
      </c>
      <c r="T32" s="63" t="str">
        <f ca="1">IF($C$30=料金比較表!$C$1,(HLOOKUP('2026年4月'!T$29,料金比較表!$10:$20,'2026年4月'!$A32,FALSE)),IF($C$30=料金比較表!$C$2,(HLOOKUP('2026年4月'!T$29,料金比較表!$23:$33,'2026年4月'!$A32,FALSE)),IF($C$30=料金比較表!$C$3,(HLOOKUP('2026年4月'!T$29,料金比較表!$36:$46,'2026年4月'!$A32,FALSE)),IF($C$30=料金比較表!$C$4,(HLOOKUP('2026年4月'!T$29,料金比較表!$48:$60,'2026年4月'!$A32,FALSE)),IF($C$30=料金比較表!$C$5,(HLOOKUP('2026年4月'!T$29,料金比較表!$61:$71,'2026年4月'!$A32,FALSE)),IF($C$30=料金比較表!$C$6,(HLOOKUP('2026年4月'!T$29,料金比較表!$74:$84,'2026年4月'!$A32,FALSE))))))))</f>
        <v/>
      </c>
      <c r="U32" s="63" t="str">
        <f ca="1">IF($C$30=料金比較表!$C$1,(HLOOKUP('2026年4月'!U$29,料金比較表!$10:$20,'2026年4月'!$A32,FALSE)),IF($C$30=料金比較表!$C$2,(HLOOKUP('2026年4月'!U$29,料金比較表!$23:$33,'2026年4月'!$A32,FALSE)),IF($C$30=料金比較表!$C$3,(HLOOKUP('2026年4月'!U$29,料金比較表!$36:$46,'2026年4月'!$A32,FALSE)),IF($C$30=料金比較表!$C$4,(HLOOKUP('2026年4月'!U$29,料金比較表!$48:$60,'2026年4月'!$A32,FALSE)),IF($C$30=料金比較表!$C$5,(HLOOKUP('2026年4月'!U$29,料金比較表!$61:$71,'2026年4月'!$A32,FALSE)),IF($C$30=料金比較表!$C$6,(HLOOKUP('2026年4月'!U$29,料金比較表!$74:$84,'2026年4月'!$A32,FALSE))))))))</f>
        <v/>
      </c>
      <c r="V32" s="63" t="str">
        <f ca="1">IF($C$30=料金比較表!$C$1,(HLOOKUP('2026年4月'!V$29,料金比較表!$10:$20,'2026年4月'!$A32,FALSE)),IF($C$30=料金比較表!$C$2,(HLOOKUP('2026年4月'!V$29,料金比較表!$23:$33,'2026年4月'!$A32,FALSE)),IF($C$30=料金比較表!$C$3,(HLOOKUP('2026年4月'!V$29,料金比較表!$36:$46,'2026年4月'!$A32,FALSE)),IF($C$30=料金比較表!$C$4,(HLOOKUP('2026年4月'!V$29,料金比較表!$48:$60,'2026年4月'!$A32,FALSE)),IF($C$30=料金比較表!$C$5,(HLOOKUP('2026年4月'!V$29,料金比較表!$61:$71,'2026年4月'!$A32,FALSE)),IF($C$30=料金比較表!$C$6,(HLOOKUP('2026年4月'!V$29,料金比較表!$74:$84,'2026年4月'!$A32,FALSE))))))))</f>
        <v/>
      </c>
      <c r="W32" s="63" t="str">
        <f ca="1">IF($C$30=料金比較表!$C$1,(HLOOKUP('2026年4月'!W$29,料金比較表!$10:$20,'2026年4月'!$A32,FALSE)),IF($C$30=料金比較表!$C$2,(HLOOKUP('2026年4月'!W$29,料金比較表!$23:$33,'2026年4月'!$A32,FALSE)),IF($C$30=料金比較表!$C$3,(HLOOKUP('2026年4月'!W$29,料金比較表!$36:$46,'2026年4月'!$A32,FALSE)),IF($C$30=料金比較表!$C$4,(HLOOKUP('2026年4月'!W$29,料金比較表!$48:$60,'2026年4月'!$A32,FALSE)),IF($C$30=料金比較表!$C$5,(HLOOKUP('2026年4月'!W$29,料金比較表!$61:$71,'2026年4月'!$A32,FALSE)),IF($C$30=料金比較表!$C$6,(HLOOKUP('2026年4月'!W$29,料金比較表!$74:$84,'2026年4月'!$A32,FALSE))))))))</f>
        <v/>
      </c>
      <c r="X32" s="63" t="str">
        <f ca="1">IF($C$30=料金比較表!$C$1,(HLOOKUP('2026年4月'!X$29,料金比較表!$10:$20,'2026年4月'!$A32,FALSE)),IF($C$30=料金比較表!$C$2,(HLOOKUP('2026年4月'!X$29,料金比較表!$23:$33,'2026年4月'!$A32,FALSE)),IF($C$30=料金比較表!$C$3,(HLOOKUP('2026年4月'!X$29,料金比較表!$36:$46,'2026年4月'!$A32,FALSE)),IF($C$30=料金比較表!$C$4,(HLOOKUP('2026年4月'!X$29,料金比較表!$48:$60,'2026年4月'!$A32,FALSE)),IF($C$30=料金比較表!$C$5,(HLOOKUP('2026年4月'!X$29,料金比較表!$61:$71,'2026年4月'!$A32,FALSE)),IF($C$30=料金比較表!$C$6,(HLOOKUP('2026年4月'!X$29,料金比較表!$74:$84,'2026年4月'!$A32,FALSE))))))))</f>
        <v/>
      </c>
      <c r="Y32" s="63" t="str">
        <f ca="1">IF($C$30=料金比較表!$C$1,(HLOOKUP('2026年4月'!Y$29,料金比較表!$10:$20,'2026年4月'!$A32,FALSE)),IF($C$30=料金比較表!$C$2,(HLOOKUP('2026年4月'!Y$29,料金比較表!$23:$33,'2026年4月'!$A32,FALSE)),IF($C$30=料金比較表!$C$3,(HLOOKUP('2026年4月'!Y$29,料金比較表!$36:$46,'2026年4月'!$A32,FALSE)),IF($C$30=料金比較表!$C$4,(HLOOKUP('2026年4月'!Y$29,料金比較表!$48:$60,'2026年4月'!$A32,FALSE)),IF($C$30=料金比較表!$C$5,(HLOOKUP('2026年4月'!Y$29,料金比較表!$61:$71,'2026年4月'!$A32,FALSE)),IF($C$30=料金比較表!$C$6,(HLOOKUP('2026年4月'!Y$29,料金比較表!$74:$84,'2026年4月'!$A32,FALSE))))))))</f>
        <v/>
      </c>
      <c r="Z32" s="63" t="str">
        <f ca="1">IF($C$30=料金比較表!$C$1,(HLOOKUP('2026年4月'!Z$29,料金比較表!$10:$20,'2026年4月'!$A32,FALSE)),IF($C$30=料金比較表!$C$2,(HLOOKUP('2026年4月'!Z$29,料金比較表!$23:$33,'2026年4月'!$A32,FALSE)),IF($C$30=料金比較表!$C$3,(HLOOKUP('2026年4月'!Z$29,料金比較表!$36:$46,'2026年4月'!$A32,FALSE)),IF($C$30=料金比較表!$C$4,(HLOOKUP('2026年4月'!Z$29,料金比較表!$48:$60,'2026年4月'!$A32,FALSE)),IF($C$30=料金比較表!$C$5,(HLOOKUP('2026年4月'!Z$29,料金比較表!$61:$71,'2026年4月'!$A32,FALSE)),IF($C$30=料金比較表!$C$6,(HLOOKUP('2026年4月'!Z$29,料金比較表!$74:$84,'2026年4月'!$A32,FALSE))))))))</f>
        <v/>
      </c>
      <c r="AA32" s="63" t="str">
        <f ca="1">IF($C$30=料金比較表!$C$1,(HLOOKUP('2026年4月'!AA$29,料金比較表!$10:$20,'2026年4月'!$A32,FALSE)),IF($C$30=料金比較表!$C$2,(HLOOKUP('2026年4月'!AA$29,料金比較表!$23:$33,'2026年4月'!$A32,FALSE)),IF($C$30=料金比較表!$C$3,(HLOOKUP('2026年4月'!AA$29,料金比較表!$36:$46,'2026年4月'!$A32,FALSE)),IF($C$30=料金比較表!$C$4,(HLOOKUP('2026年4月'!AA$29,料金比較表!$48:$60,'2026年4月'!$A32,FALSE)),IF($C$30=料金比較表!$C$5,(HLOOKUP('2026年4月'!AA$29,料金比較表!$61:$71,'2026年4月'!$A32,FALSE)),IF($C$30=料金比較表!$C$6,(HLOOKUP('2026年4月'!AA$29,料金比較表!$74:$84,'2026年4月'!$A32,FALSE))))))))</f>
        <v/>
      </c>
      <c r="AB32" s="63" t="str">
        <f ca="1">IF($C$30=料金比較表!$C$1,(HLOOKUP('2026年4月'!AB$29,料金比較表!$10:$20,'2026年4月'!$A32,FALSE)),IF($C$30=料金比較表!$C$2,(HLOOKUP('2026年4月'!AB$29,料金比較表!$23:$33,'2026年4月'!$A32,FALSE)),IF($C$30=料金比較表!$C$3,(HLOOKUP('2026年4月'!AB$29,料金比較表!$36:$46,'2026年4月'!$A32,FALSE)),IF($C$30=料金比較表!$C$4,(HLOOKUP('2026年4月'!AB$29,料金比較表!$48:$60,'2026年4月'!$A32,FALSE)),IF($C$30=料金比較表!$C$5,(HLOOKUP('2026年4月'!AB$29,料金比較表!$61:$71,'2026年4月'!$A32,FALSE)),IF($C$30=料金比較表!$C$6,(HLOOKUP('2026年4月'!AB$29,料金比較表!$74:$84,'2026年4月'!$A32,FALSE))))))))</f>
        <v/>
      </c>
      <c r="AC32" s="63" t="str">
        <f ca="1">IF($C$30=料金比較表!$C$1,(HLOOKUP('2026年4月'!AC$29,料金比較表!$10:$20,'2026年4月'!$A32,FALSE)),IF($C$30=料金比較表!$C$2,(HLOOKUP('2026年4月'!AC$29,料金比較表!$23:$33,'2026年4月'!$A32,FALSE)),IF($C$30=料金比較表!$C$3,(HLOOKUP('2026年4月'!AC$29,料金比較表!$36:$46,'2026年4月'!$A32,FALSE)),IF($C$30=料金比較表!$C$4,(HLOOKUP('2026年4月'!AC$29,料金比較表!$48:$60,'2026年4月'!$A32,FALSE)),IF($C$30=料金比較表!$C$5,(HLOOKUP('2026年4月'!AC$29,料金比較表!$61:$71,'2026年4月'!$A32,FALSE)),IF($C$30=料金比較表!$C$6,(HLOOKUP('2026年4月'!AC$29,料金比較表!$74:$84,'2026年4月'!$A32,FALSE))))))))</f>
        <v/>
      </c>
      <c r="AD32" s="63" t="str">
        <f ca="1">IF($C$30=料金比較表!$C$1,(HLOOKUP('2026年4月'!AD$29,料金比較表!$10:$20,'2026年4月'!$A32,FALSE)),IF($C$30=料金比較表!$C$2,(HLOOKUP('2026年4月'!AD$29,料金比較表!$23:$33,'2026年4月'!$A32,FALSE)),IF($C$30=料金比較表!$C$3,(HLOOKUP('2026年4月'!AD$29,料金比較表!$36:$46,'2026年4月'!$A32,FALSE)),IF($C$30=料金比較表!$C$4,(HLOOKUP('2026年4月'!AD$29,料金比較表!$48:$60,'2026年4月'!$A32,FALSE)),IF($C$30=料金比較表!$C$5,(HLOOKUP('2026年4月'!AD$29,料金比較表!$61:$71,'2026年4月'!$A32,FALSE)),IF($C$30=料金比較表!$C$6,(HLOOKUP('2026年4月'!AD$29,料金比較表!$74:$84,'2026年4月'!$A32,FALSE))))))))</f>
        <v/>
      </c>
      <c r="AE32" s="63" t="str">
        <f ca="1">IF($C$30=料金比較表!$C$1,(HLOOKUP('2026年4月'!AE$29,料金比較表!$10:$20,'2026年4月'!$A32,FALSE)),IF($C$30=料金比較表!$C$2,(HLOOKUP('2026年4月'!AE$29,料金比較表!$23:$33,'2026年4月'!$A32,FALSE)),IF($C$30=料金比較表!$C$3,(HLOOKUP('2026年4月'!AE$29,料金比較表!$36:$46,'2026年4月'!$A32,FALSE)),IF($C$30=料金比較表!$C$4,(HLOOKUP('2026年4月'!AE$29,料金比較表!$48:$60,'2026年4月'!$A32,FALSE)),IF($C$30=料金比較表!$C$5,(HLOOKUP('2026年4月'!AE$29,料金比較表!$61:$71,'2026年4月'!$A32,FALSE)),IF($C$30=料金比較表!$C$6,(HLOOKUP('2026年4月'!AE$29,料金比較表!$74:$84,'2026年4月'!$A32,FALSE))))))))</f>
        <v/>
      </c>
      <c r="AF32" s="63" t="str">
        <f ca="1">IF($C$30=料金比較表!$C$1,(HLOOKUP('2026年4月'!AF$29,料金比較表!$10:$20,'2026年4月'!$A32,FALSE)),IF($C$30=料金比較表!$C$2,(HLOOKUP('2026年4月'!AF$29,料金比較表!$23:$33,'2026年4月'!$A32,FALSE)),IF($C$30=料金比較表!$C$3,(HLOOKUP('2026年4月'!AF$29,料金比較表!$36:$46,'2026年4月'!$A32,FALSE)),IF($C$30=料金比較表!$C$4,(HLOOKUP('2026年4月'!AF$29,料金比較表!$48:$60,'2026年4月'!$A32,FALSE)),IF($C$30=料金比較表!$C$5,(HLOOKUP('2026年4月'!AF$29,料金比較表!$61:$71,'2026年4月'!$A32,FALSE)),IF($C$30=料金比較表!$C$6,(HLOOKUP('2026年4月'!AF$29,料金比較表!$74:$84,'2026年4月'!$A32,FALSE))))))))</f>
        <v/>
      </c>
      <c r="AG32" s="63" t="str">
        <f ca="1">IF($C$30=料金比較表!$C$1,(HLOOKUP('2026年4月'!AG$29,料金比較表!$10:$20,'2026年4月'!$A32,FALSE)),IF($C$30=料金比較表!$C$2,(HLOOKUP('2026年4月'!AG$29,料金比較表!$23:$33,'2026年4月'!$A32,FALSE)),IF($C$30=料金比較表!$C$3,(HLOOKUP('2026年4月'!AG$29,料金比較表!$36:$46,'2026年4月'!$A32,FALSE)),IF($C$30=料金比較表!$C$4,(HLOOKUP('2026年4月'!AG$29,料金比較表!$48:$60,'2026年4月'!$A32,FALSE)),IF($C$30=料金比較表!$C$5,(HLOOKUP('2026年4月'!AG$29,料金比較表!$61:$71,'2026年4月'!$A32,FALSE)),IF($C$30=料金比較表!$C$6,(HLOOKUP('2026年4月'!AG$29,料金比較表!$74:$84,'2026年4月'!$A32,FALSE))))))))</f>
        <v/>
      </c>
      <c r="AH32" s="191"/>
    </row>
    <row r="33" spans="1:35" x14ac:dyDescent="0.2">
      <c r="A33" s="4">
        <f t="shared" si="1"/>
        <v>5</v>
      </c>
      <c r="B33" s="311" t="str">
        <f>料金比較表!C14</f>
        <v>Ｙｕｋｉ　Ｓｕｉｔｅ　Ｋｏｕｒｉｊｉｍａ＜古宇利島＞</v>
      </c>
      <c r="C33" s="326"/>
      <c r="D33" s="62" t="str">
        <f ca="1">IF($C$30=料金比較表!$C$1,(HLOOKUP('2026年4月'!D$29,料金比較表!$10:$20,'2026年4月'!$A33,FALSE)),IF($C$30=料金比較表!$C$2,(HLOOKUP('2026年4月'!D$29,料金比較表!$23:$33,'2026年4月'!$A33,FALSE)),IF($C$30=料金比較表!$C$3,(HLOOKUP('2026年4月'!D$29,料金比較表!$36:$46,'2026年4月'!$A33,FALSE)),IF($C$30=料金比較表!$C$4,(HLOOKUP('2026年4月'!D$29,料金比較表!$48:$60,'2026年4月'!$A33,FALSE)),IF($C$30=料金比較表!$C$5,(HLOOKUP('2026年4月'!D$29,料金比較表!$61:$71,'2026年4月'!$A33,FALSE)),IF($C$30=料金比較表!$C$6,(HLOOKUP('2026年4月'!D$29,料金比較表!$74:$84,'2026年4月'!$A33,FALSE))))))))</f>
        <v/>
      </c>
      <c r="E33" s="63" t="str">
        <f ca="1">IF($C$30=料金比較表!$C$1,(HLOOKUP('2026年4月'!E$29,料金比較表!$10:$20,'2026年4月'!$A33,FALSE)),IF($C$30=料金比較表!$C$2,(HLOOKUP('2026年4月'!E$29,料金比較表!$23:$33,'2026年4月'!$A33,FALSE)),IF($C$30=料金比較表!$C$3,(HLOOKUP('2026年4月'!E$29,料金比較表!$36:$46,'2026年4月'!$A33,FALSE)),IF($C$30=料金比較表!$C$4,(HLOOKUP('2026年4月'!E$29,料金比較表!$48:$60,'2026年4月'!$A33,FALSE)),IF($C$30=料金比較表!$C$5,(HLOOKUP('2026年4月'!E$29,料金比較表!$61:$71,'2026年4月'!$A33,FALSE)),IF($C$30=料金比較表!$C$6,(HLOOKUP('2026年4月'!E$29,料金比較表!$74:$84,'2026年4月'!$A33,FALSE))))))))</f>
        <v/>
      </c>
      <c r="F33" s="63" t="str">
        <f ca="1">IF($C$30=料金比較表!$C$1,(HLOOKUP('2026年4月'!F$29,料金比較表!$10:$20,'2026年4月'!$A33,FALSE)),IF($C$30=料金比較表!$C$2,(HLOOKUP('2026年4月'!F$29,料金比較表!$23:$33,'2026年4月'!$A33,FALSE)),IF($C$30=料金比較表!$C$3,(HLOOKUP('2026年4月'!F$29,料金比較表!$36:$46,'2026年4月'!$A33,FALSE)),IF($C$30=料金比較表!$C$4,(HLOOKUP('2026年4月'!F$29,料金比較表!$48:$60,'2026年4月'!$A33,FALSE)),IF($C$30=料金比較表!$C$5,(HLOOKUP('2026年4月'!F$29,料金比較表!$61:$71,'2026年4月'!$A33,FALSE)),IF($C$30=料金比較表!$C$6,(HLOOKUP('2026年4月'!F$29,料金比較表!$74:$84,'2026年4月'!$A33,FALSE))))))))</f>
        <v/>
      </c>
      <c r="G33" s="63" t="str">
        <f ca="1">IF($C$30=料金比較表!$C$1,(HLOOKUP('2026年4月'!G$29,料金比較表!$10:$20,'2026年4月'!$A33,FALSE)),IF($C$30=料金比較表!$C$2,(HLOOKUP('2026年4月'!G$29,料金比較表!$23:$33,'2026年4月'!$A33,FALSE)),IF($C$30=料金比較表!$C$3,(HLOOKUP('2026年4月'!G$29,料金比較表!$36:$46,'2026年4月'!$A33,FALSE)),IF($C$30=料金比較表!$C$4,(HLOOKUP('2026年4月'!G$29,料金比較表!$48:$60,'2026年4月'!$A33,FALSE)),IF($C$30=料金比較表!$C$5,(HLOOKUP('2026年4月'!G$29,料金比較表!$61:$71,'2026年4月'!$A33,FALSE)),IF($C$30=料金比較表!$C$6,(HLOOKUP('2026年4月'!G$29,料金比較表!$74:$84,'2026年4月'!$A33,FALSE))))))))</f>
        <v/>
      </c>
      <c r="H33" s="63" t="str">
        <f ca="1">IF($C$30=料金比較表!$C$1,(HLOOKUP('2026年4月'!H$29,料金比較表!$10:$20,'2026年4月'!$A33,FALSE)),IF($C$30=料金比較表!$C$2,(HLOOKUP('2026年4月'!H$29,料金比較表!$23:$33,'2026年4月'!$A33,FALSE)),IF($C$30=料金比較表!$C$3,(HLOOKUP('2026年4月'!H$29,料金比較表!$36:$46,'2026年4月'!$A33,FALSE)),IF($C$30=料金比較表!$C$4,(HLOOKUP('2026年4月'!H$29,料金比較表!$48:$60,'2026年4月'!$A33,FALSE)),IF($C$30=料金比較表!$C$5,(HLOOKUP('2026年4月'!H$29,料金比較表!$61:$71,'2026年4月'!$A33,FALSE)),IF($C$30=料金比較表!$C$6,(HLOOKUP('2026年4月'!H$29,料金比較表!$74:$84,'2026年4月'!$A33,FALSE))))))))</f>
        <v/>
      </c>
      <c r="I33" s="63" t="str">
        <f ca="1">IF($C$30=料金比較表!$C$1,(HLOOKUP('2026年4月'!I$29,料金比較表!$10:$20,'2026年4月'!$A33,FALSE)),IF($C$30=料金比較表!$C$2,(HLOOKUP('2026年4月'!I$29,料金比較表!$23:$33,'2026年4月'!$A33,FALSE)),IF($C$30=料金比較表!$C$3,(HLOOKUP('2026年4月'!I$29,料金比較表!$36:$46,'2026年4月'!$A33,FALSE)),IF($C$30=料金比較表!$C$4,(HLOOKUP('2026年4月'!I$29,料金比較表!$48:$60,'2026年4月'!$A33,FALSE)),IF($C$30=料金比較表!$C$5,(HLOOKUP('2026年4月'!I$29,料金比較表!$61:$71,'2026年4月'!$A33,FALSE)),IF($C$30=料金比較表!$C$6,(HLOOKUP('2026年4月'!I$29,料金比較表!$74:$84,'2026年4月'!$A33,FALSE))))))))</f>
        <v/>
      </c>
      <c r="J33" s="63" t="str">
        <f ca="1">IF($C$30=料金比較表!$C$1,(HLOOKUP('2026年4月'!J$29,料金比較表!$10:$20,'2026年4月'!$A33,FALSE)),IF($C$30=料金比較表!$C$2,(HLOOKUP('2026年4月'!J$29,料金比較表!$23:$33,'2026年4月'!$A33,FALSE)),IF($C$30=料金比較表!$C$3,(HLOOKUP('2026年4月'!J$29,料金比較表!$36:$46,'2026年4月'!$A33,FALSE)),IF($C$30=料金比較表!$C$4,(HLOOKUP('2026年4月'!J$29,料金比較表!$48:$60,'2026年4月'!$A33,FALSE)),IF($C$30=料金比較表!$C$5,(HLOOKUP('2026年4月'!J$29,料金比較表!$61:$71,'2026年4月'!$A33,FALSE)),IF($C$30=料金比較表!$C$6,(HLOOKUP('2026年4月'!J$29,料金比較表!$74:$84,'2026年4月'!$A33,FALSE))))))))</f>
        <v/>
      </c>
      <c r="K33" s="63" t="str">
        <f ca="1">IF($C$30=料金比較表!$C$1,(HLOOKUP('2026年4月'!K$29,料金比較表!$10:$20,'2026年4月'!$A33,FALSE)),IF($C$30=料金比較表!$C$2,(HLOOKUP('2026年4月'!K$29,料金比較表!$23:$33,'2026年4月'!$A33,FALSE)),IF($C$30=料金比較表!$C$3,(HLOOKUP('2026年4月'!K$29,料金比較表!$36:$46,'2026年4月'!$A33,FALSE)),IF($C$30=料金比較表!$C$4,(HLOOKUP('2026年4月'!K$29,料金比較表!$48:$60,'2026年4月'!$A33,FALSE)),IF($C$30=料金比較表!$C$5,(HLOOKUP('2026年4月'!K$29,料金比較表!$61:$71,'2026年4月'!$A33,FALSE)),IF($C$30=料金比較表!$C$6,(HLOOKUP('2026年4月'!K$29,料金比較表!$74:$84,'2026年4月'!$A33,FALSE))))))))</f>
        <v/>
      </c>
      <c r="L33" s="63" t="str">
        <f ca="1">IF($C$30=料金比較表!$C$1,(HLOOKUP('2026年4月'!L$29,料金比較表!$10:$20,'2026年4月'!$A33,FALSE)),IF($C$30=料金比較表!$C$2,(HLOOKUP('2026年4月'!L$29,料金比較表!$23:$33,'2026年4月'!$A33,FALSE)),IF($C$30=料金比較表!$C$3,(HLOOKUP('2026年4月'!L$29,料金比較表!$36:$46,'2026年4月'!$A33,FALSE)),IF($C$30=料金比較表!$C$4,(HLOOKUP('2026年4月'!L$29,料金比較表!$48:$60,'2026年4月'!$A33,FALSE)),IF($C$30=料金比較表!$C$5,(HLOOKUP('2026年4月'!L$29,料金比較表!$61:$71,'2026年4月'!$A33,FALSE)),IF($C$30=料金比較表!$C$6,(HLOOKUP('2026年4月'!L$29,料金比較表!$74:$84,'2026年4月'!$A33,FALSE))))))))</f>
        <v/>
      </c>
      <c r="M33" s="63" t="str">
        <f ca="1">IF($C$30=料金比較表!$C$1,(HLOOKUP('2026年4月'!M$29,料金比較表!$10:$20,'2026年4月'!$A33,FALSE)),IF($C$30=料金比較表!$C$2,(HLOOKUP('2026年4月'!M$29,料金比較表!$23:$33,'2026年4月'!$A33,FALSE)),IF($C$30=料金比較表!$C$3,(HLOOKUP('2026年4月'!M$29,料金比較表!$36:$46,'2026年4月'!$A33,FALSE)),IF($C$30=料金比較表!$C$4,(HLOOKUP('2026年4月'!M$29,料金比較表!$48:$60,'2026年4月'!$A33,FALSE)),IF($C$30=料金比較表!$C$5,(HLOOKUP('2026年4月'!M$29,料金比較表!$61:$71,'2026年4月'!$A33,FALSE)),IF($C$30=料金比較表!$C$6,(HLOOKUP('2026年4月'!M$29,料金比較表!$74:$84,'2026年4月'!$A33,FALSE))))))))</f>
        <v/>
      </c>
      <c r="N33" s="63" t="str">
        <f ca="1">IF($C$30=料金比較表!$C$1,(HLOOKUP('2026年4月'!N$29,料金比較表!$10:$20,'2026年4月'!$A33,FALSE)),IF($C$30=料金比較表!$C$2,(HLOOKUP('2026年4月'!N$29,料金比較表!$23:$33,'2026年4月'!$A33,FALSE)),IF($C$30=料金比較表!$C$3,(HLOOKUP('2026年4月'!N$29,料金比較表!$36:$46,'2026年4月'!$A33,FALSE)),IF($C$30=料金比較表!$C$4,(HLOOKUP('2026年4月'!N$29,料金比較表!$48:$60,'2026年4月'!$A33,FALSE)),IF($C$30=料金比較表!$C$5,(HLOOKUP('2026年4月'!N$29,料金比較表!$61:$71,'2026年4月'!$A33,FALSE)),IF($C$30=料金比較表!$C$6,(HLOOKUP('2026年4月'!N$29,料金比較表!$74:$84,'2026年4月'!$A33,FALSE))))))))</f>
        <v/>
      </c>
      <c r="O33" s="63" t="str">
        <f ca="1">IF($C$30=料金比較表!$C$1,(HLOOKUP('2026年4月'!O$29,料金比較表!$10:$20,'2026年4月'!$A33,FALSE)),IF($C$30=料金比較表!$C$2,(HLOOKUP('2026年4月'!O$29,料金比較表!$23:$33,'2026年4月'!$A33,FALSE)),IF($C$30=料金比較表!$C$3,(HLOOKUP('2026年4月'!O$29,料金比較表!$36:$46,'2026年4月'!$A33,FALSE)),IF($C$30=料金比較表!$C$4,(HLOOKUP('2026年4月'!O$29,料金比較表!$48:$60,'2026年4月'!$A33,FALSE)),IF($C$30=料金比較表!$C$5,(HLOOKUP('2026年4月'!O$29,料金比較表!$61:$71,'2026年4月'!$A33,FALSE)),IF($C$30=料金比較表!$C$6,(HLOOKUP('2026年4月'!O$29,料金比較表!$74:$84,'2026年4月'!$A33,FALSE))))))))</f>
        <v/>
      </c>
      <c r="P33" s="63" t="str">
        <f ca="1">IF($C$30=料金比較表!$C$1,(HLOOKUP('2026年4月'!P$29,料金比較表!$10:$20,'2026年4月'!$A33,FALSE)),IF($C$30=料金比較表!$C$2,(HLOOKUP('2026年4月'!P$29,料金比較表!$23:$33,'2026年4月'!$A33,FALSE)),IF($C$30=料金比較表!$C$3,(HLOOKUP('2026年4月'!P$29,料金比較表!$36:$46,'2026年4月'!$A33,FALSE)),IF($C$30=料金比較表!$C$4,(HLOOKUP('2026年4月'!P$29,料金比較表!$48:$60,'2026年4月'!$A33,FALSE)),IF($C$30=料金比較表!$C$5,(HLOOKUP('2026年4月'!P$29,料金比較表!$61:$71,'2026年4月'!$A33,FALSE)),IF($C$30=料金比較表!$C$6,(HLOOKUP('2026年4月'!P$29,料金比較表!$74:$84,'2026年4月'!$A33,FALSE))))))))</f>
        <v/>
      </c>
      <c r="Q33" s="63" t="str">
        <f ca="1">IF($C$30=料金比較表!$C$1,(HLOOKUP('2026年4月'!Q$29,料金比較表!$10:$20,'2026年4月'!$A33,FALSE)),IF($C$30=料金比較表!$C$2,(HLOOKUP('2026年4月'!Q$29,料金比較表!$23:$33,'2026年4月'!$A33,FALSE)),IF($C$30=料金比較表!$C$3,(HLOOKUP('2026年4月'!Q$29,料金比較表!$36:$46,'2026年4月'!$A33,FALSE)),IF($C$30=料金比較表!$C$4,(HLOOKUP('2026年4月'!Q$29,料金比較表!$48:$60,'2026年4月'!$A33,FALSE)),IF($C$30=料金比較表!$C$5,(HLOOKUP('2026年4月'!Q$29,料金比較表!$61:$71,'2026年4月'!$A33,FALSE)),IF($C$30=料金比較表!$C$6,(HLOOKUP('2026年4月'!Q$29,料金比較表!$74:$84,'2026年4月'!$A33,FALSE))))))))</f>
        <v/>
      </c>
      <c r="R33" s="63" t="str">
        <f ca="1">IF($C$30=料金比較表!$C$1,(HLOOKUP('2026年4月'!R$29,料金比較表!$10:$20,'2026年4月'!$A33,FALSE)),IF($C$30=料金比較表!$C$2,(HLOOKUP('2026年4月'!R$29,料金比較表!$23:$33,'2026年4月'!$A33,FALSE)),IF($C$30=料金比較表!$C$3,(HLOOKUP('2026年4月'!R$29,料金比較表!$36:$46,'2026年4月'!$A33,FALSE)),IF($C$30=料金比較表!$C$4,(HLOOKUP('2026年4月'!R$29,料金比較表!$48:$60,'2026年4月'!$A33,FALSE)),IF($C$30=料金比較表!$C$5,(HLOOKUP('2026年4月'!R$29,料金比較表!$61:$71,'2026年4月'!$A33,FALSE)),IF($C$30=料金比較表!$C$6,(HLOOKUP('2026年4月'!R$29,料金比較表!$74:$84,'2026年4月'!$A33,FALSE))))))))</f>
        <v/>
      </c>
      <c r="S33" s="63" t="str">
        <f ca="1">IF($C$30=料金比較表!$C$1,(HLOOKUP('2026年4月'!S$29,料金比較表!$10:$20,'2026年4月'!$A33,FALSE)),IF($C$30=料金比較表!$C$2,(HLOOKUP('2026年4月'!S$29,料金比較表!$23:$33,'2026年4月'!$A33,FALSE)),IF($C$30=料金比較表!$C$3,(HLOOKUP('2026年4月'!S$29,料金比較表!$36:$46,'2026年4月'!$A33,FALSE)),IF($C$30=料金比較表!$C$4,(HLOOKUP('2026年4月'!S$29,料金比較表!$48:$60,'2026年4月'!$A33,FALSE)),IF($C$30=料金比較表!$C$5,(HLOOKUP('2026年4月'!S$29,料金比較表!$61:$71,'2026年4月'!$A33,FALSE)),IF($C$30=料金比較表!$C$6,(HLOOKUP('2026年4月'!S$29,料金比較表!$74:$84,'2026年4月'!$A33,FALSE))))))))</f>
        <v/>
      </c>
      <c r="T33" s="63" t="str">
        <f ca="1">IF($C$30=料金比較表!$C$1,(HLOOKUP('2026年4月'!T$29,料金比較表!$10:$20,'2026年4月'!$A33,FALSE)),IF($C$30=料金比較表!$C$2,(HLOOKUP('2026年4月'!T$29,料金比較表!$23:$33,'2026年4月'!$A33,FALSE)),IF($C$30=料金比較表!$C$3,(HLOOKUP('2026年4月'!T$29,料金比較表!$36:$46,'2026年4月'!$A33,FALSE)),IF($C$30=料金比較表!$C$4,(HLOOKUP('2026年4月'!T$29,料金比較表!$48:$60,'2026年4月'!$A33,FALSE)),IF($C$30=料金比較表!$C$5,(HLOOKUP('2026年4月'!T$29,料金比較表!$61:$71,'2026年4月'!$A33,FALSE)),IF($C$30=料金比較表!$C$6,(HLOOKUP('2026年4月'!T$29,料金比較表!$74:$84,'2026年4月'!$A33,FALSE))))))))</f>
        <v/>
      </c>
      <c r="U33" s="63" t="str">
        <f ca="1">IF($C$30=料金比較表!$C$1,(HLOOKUP('2026年4月'!U$29,料金比較表!$10:$20,'2026年4月'!$A33,FALSE)),IF($C$30=料金比較表!$C$2,(HLOOKUP('2026年4月'!U$29,料金比較表!$23:$33,'2026年4月'!$A33,FALSE)),IF($C$30=料金比較表!$C$3,(HLOOKUP('2026年4月'!U$29,料金比較表!$36:$46,'2026年4月'!$A33,FALSE)),IF($C$30=料金比較表!$C$4,(HLOOKUP('2026年4月'!U$29,料金比較表!$48:$60,'2026年4月'!$A33,FALSE)),IF($C$30=料金比較表!$C$5,(HLOOKUP('2026年4月'!U$29,料金比較表!$61:$71,'2026年4月'!$A33,FALSE)),IF($C$30=料金比較表!$C$6,(HLOOKUP('2026年4月'!U$29,料金比較表!$74:$84,'2026年4月'!$A33,FALSE))))))))</f>
        <v/>
      </c>
      <c r="V33" s="63" t="str">
        <f ca="1">IF($C$30=料金比較表!$C$1,(HLOOKUP('2026年4月'!V$29,料金比較表!$10:$20,'2026年4月'!$A33,FALSE)),IF($C$30=料金比較表!$C$2,(HLOOKUP('2026年4月'!V$29,料金比較表!$23:$33,'2026年4月'!$A33,FALSE)),IF($C$30=料金比較表!$C$3,(HLOOKUP('2026年4月'!V$29,料金比較表!$36:$46,'2026年4月'!$A33,FALSE)),IF($C$30=料金比較表!$C$4,(HLOOKUP('2026年4月'!V$29,料金比較表!$48:$60,'2026年4月'!$A33,FALSE)),IF($C$30=料金比較表!$C$5,(HLOOKUP('2026年4月'!V$29,料金比較表!$61:$71,'2026年4月'!$A33,FALSE)),IF($C$30=料金比較表!$C$6,(HLOOKUP('2026年4月'!V$29,料金比較表!$74:$84,'2026年4月'!$A33,FALSE))))))))</f>
        <v/>
      </c>
      <c r="W33" s="63" t="str">
        <f ca="1">IF($C$30=料金比較表!$C$1,(HLOOKUP('2026年4月'!W$29,料金比較表!$10:$20,'2026年4月'!$A33,FALSE)),IF($C$30=料金比較表!$C$2,(HLOOKUP('2026年4月'!W$29,料金比較表!$23:$33,'2026年4月'!$A33,FALSE)),IF($C$30=料金比較表!$C$3,(HLOOKUP('2026年4月'!W$29,料金比較表!$36:$46,'2026年4月'!$A33,FALSE)),IF($C$30=料金比較表!$C$4,(HLOOKUP('2026年4月'!W$29,料金比較表!$48:$60,'2026年4月'!$A33,FALSE)),IF($C$30=料金比較表!$C$5,(HLOOKUP('2026年4月'!W$29,料金比較表!$61:$71,'2026年4月'!$A33,FALSE)),IF($C$30=料金比較表!$C$6,(HLOOKUP('2026年4月'!W$29,料金比較表!$74:$84,'2026年4月'!$A33,FALSE))))))))</f>
        <v/>
      </c>
      <c r="X33" s="63" t="str">
        <f ca="1">IF($C$30=料金比較表!$C$1,(HLOOKUP('2026年4月'!X$29,料金比較表!$10:$20,'2026年4月'!$A33,FALSE)),IF($C$30=料金比較表!$C$2,(HLOOKUP('2026年4月'!X$29,料金比較表!$23:$33,'2026年4月'!$A33,FALSE)),IF($C$30=料金比較表!$C$3,(HLOOKUP('2026年4月'!X$29,料金比較表!$36:$46,'2026年4月'!$A33,FALSE)),IF($C$30=料金比較表!$C$4,(HLOOKUP('2026年4月'!X$29,料金比較表!$48:$60,'2026年4月'!$A33,FALSE)),IF($C$30=料金比較表!$C$5,(HLOOKUP('2026年4月'!X$29,料金比較表!$61:$71,'2026年4月'!$A33,FALSE)),IF($C$30=料金比較表!$C$6,(HLOOKUP('2026年4月'!X$29,料金比較表!$74:$84,'2026年4月'!$A33,FALSE))))))))</f>
        <v/>
      </c>
      <c r="Y33" s="63" t="str">
        <f ca="1">IF($C$30=料金比較表!$C$1,(HLOOKUP('2026年4月'!Y$29,料金比較表!$10:$20,'2026年4月'!$A33,FALSE)),IF($C$30=料金比較表!$C$2,(HLOOKUP('2026年4月'!Y$29,料金比較表!$23:$33,'2026年4月'!$A33,FALSE)),IF($C$30=料金比較表!$C$3,(HLOOKUP('2026年4月'!Y$29,料金比較表!$36:$46,'2026年4月'!$A33,FALSE)),IF($C$30=料金比較表!$C$4,(HLOOKUP('2026年4月'!Y$29,料金比較表!$48:$60,'2026年4月'!$A33,FALSE)),IF($C$30=料金比較表!$C$5,(HLOOKUP('2026年4月'!Y$29,料金比較表!$61:$71,'2026年4月'!$A33,FALSE)),IF($C$30=料金比較表!$C$6,(HLOOKUP('2026年4月'!Y$29,料金比較表!$74:$84,'2026年4月'!$A33,FALSE))))))))</f>
        <v/>
      </c>
      <c r="Z33" s="63" t="str">
        <f ca="1">IF($C$30=料金比較表!$C$1,(HLOOKUP('2026年4月'!Z$29,料金比較表!$10:$20,'2026年4月'!$A33,FALSE)),IF($C$30=料金比較表!$C$2,(HLOOKUP('2026年4月'!Z$29,料金比較表!$23:$33,'2026年4月'!$A33,FALSE)),IF($C$30=料金比較表!$C$3,(HLOOKUP('2026年4月'!Z$29,料金比較表!$36:$46,'2026年4月'!$A33,FALSE)),IF($C$30=料金比較表!$C$4,(HLOOKUP('2026年4月'!Z$29,料金比較表!$48:$60,'2026年4月'!$A33,FALSE)),IF($C$30=料金比較表!$C$5,(HLOOKUP('2026年4月'!Z$29,料金比較表!$61:$71,'2026年4月'!$A33,FALSE)),IF($C$30=料金比較表!$C$6,(HLOOKUP('2026年4月'!Z$29,料金比較表!$74:$84,'2026年4月'!$A33,FALSE))))))))</f>
        <v/>
      </c>
      <c r="AA33" s="63" t="str">
        <f ca="1">IF($C$30=料金比較表!$C$1,(HLOOKUP('2026年4月'!AA$29,料金比較表!$10:$20,'2026年4月'!$A33,FALSE)),IF($C$30=料金比較表!$C$2,(HLOOKUP('2026年4月'!AA$29,料金比較表!$23:$33,'2026年4月'!$A33,FALSE)),IF($C$30=料金比較表!$C$3,(HLOOKUP('2026年4月'!AA$29,料金比較表!$36:$46,'2026年4月'!$A33,FALSE)),IF($C$30=料金比較表!$C$4,(HLOOKUP('2026年4月'!AA$29,料金比較表!$48:$60,'2026年4月'!$A33,FALSE)),IF($C$30=料金比較表!$C$5,(HLOOKUP('2026年4月'!AA$29,料金比較表!$61:$71,'2026年4月'!$A33,FALSE)),IF($C$30=料金比較表!$C$6,(HLOOKUP('2026年4月'!AA$29,料金比較表!$74:$84,'2026年4月'!$A33,FALSE))))))))</f>
        <v/>
      </c>
      <c r="AB33" s="63" t="str">
        <f ca="1">IF($C$30=料金比較表!$C$1,(HLOOKUP('2026年4月'!AB$29,料金比較表!$10:$20,'2026年4月'!$A33,FALSE)),IF($C$30=料金比較表!$C$2,(HLOOKUP('2026年4月'!AB$29,料金比較表!$23:$33,'2026年4月'!$A33,FALSE)),IF($C$30=料金比較表!$C$3,(HLOOKUP('2026年4月'!AB$29,料金比較表!$36:$46,'2026年4月'!$A33,FALSE)),IF($C$30=料金比較表!$C$4,(HLOOKUP('2026年4月'!AB$29,料金比較表!$48:$60,'2026年4月'!$A33,FALSE)),IF($C$30=料金比較表!$C$5,(HLOOKUP('2026年4月'!AB$29,料金比較表!$61:$71,'2026年4月'!$A33,FALSE)),IF($C$30=料金比較表!$C$6,(HLOOKUP('2026年4月'!AB$29,料金比較表!$74:$84,'2026年4月'!$A33,FALSE))))))))</f>
        <v/>
      </c>
      <c r="AC33" s="63" t="str">
        <f ca="1">IF($C$30=料金比較表!$C$1,(HLOOKUP('2026年4月'!AC$29,料金比較表!$10:$20,'2026年4月'!$A33,FALSE)),IF($C$30=料金比較表!$C$2,(HLOOKUP('2026年4月'!AC$29,料金比較表!$23:$33,'2026年4月'!$A33,FALSE)),IF($C$30=料金比較表!$C$3,(HLOOKUP('2026年4月'!AC$29,料金比較表!$36:$46,'2026年4月'!$A33,FALSE)),IF($C$30=料金比較表!$C$4,(HLOOKUP('2026年4月'!AC$29,料金比較表!$48:$60,'2026年4月'!$A33,FALSE)),IF($C$30=料金比較表!$C$5,(HLOOKUP('2026年4月'!AC$29,料金比較表!$61:$71,'2026年4月'!$A33,FALSE)),IF($C$30=料金比較表!$C$6,(HLOOKUP('2026年4月'!AC$29,料金比較表!$74:$84,'2026年4月'!$A33,FALSE))))))))</f>
        <v/>
      </c>
      <c r="AD33" s="63" t="str">
        <f ca="1">IF($C$30=料金比較表!$C$1,(HLOOKUP('2026年4月'!AD$29,料金比較表!$10:$20,'2026年4月'!$A33,FALSE)),IF($C$30=料金比較表!$C$2,(HLOOKUP('2026年4月'!AD$29,料金比較表!$23:$33,'2026年4月'!$A33,FALSE)),IF($C$30=料金比較表!$C$3,(HLOOKUP('2026年4月'!AD$29,料金比較表!$36:$46,'2026年4月'!$A33,FALSE)),IF($C$30=料金比較表!$C$4,(HLOOKUP('2026年4月'!AD$29,料金比較表!$48:$60,'2026年4月'!$A33,FALSE)),IF($C$30=料金比較表!$C$5,(HLOOKUP('2026年4月'!AD$29,料金比較表!$61:$71,'2026年4月'!$A33,FALSE)),IF($C$30=料金比較表!$C$6,(HLOOKUP('2026年4月'!AD$29,料金比較表!$74:$84,'2026年4月'!$A33,FALSE))))))))</f>
        <v/>
      </c>
      <c r="AE33" s="63" t="str">
        <f ca="1">IF($C$30=料金比較表!$C$1,(HLOOKUP('2026年4月'!AE$29,料金比較表!$10:$20,'2026年4月'!$A33,FALSE)),IF($C$30=料金比較表!$C$2,(HLOOKUP('2026年4月'!AE$29,料金比較表!$23:$33,'2026年4月'!$A33,FALSE)),IF($C$30=料金比較表!$C$3,(HLOOKUP('2026年4月'!AE$29,料金比較表!$36:$46,'2026年4月'!$A33,FALSE)),IF($C$30=料金比較表!$C$4,(HLOOKUP('2026年4月'!AE$29,料金比較表!$48:$60,'2026年4月'!$A33,FALSE)),IF($C$30=料金比較表!$C$5,(HLOOKUP('2026年4月'!AE$29,料金比較表!$61:$71,'2026年4月'!$A33,FALSE)),IF($C$30=料金比較表!$C$6,(HLOOKUP('2026年4月'!AE$29,料金比較表!$74:$84,'2026年4月'!$A33,FALSE))))))))</f>
        <v/>
      </c>
      <c r="AF33" s="63" t="str">
        <f ca="1">IF($C$30=料金比較表!$C$1,(HLOOKUP('2026年4月'!AF$29,料金比較表!$10:$20,'2026年4月'!$A33,FALSE)),IF($C$30=料金比較表!$C$2,(HLOOKUP('2026年4月'!AF$29,料金比較表!$23:$33,'2026年4月'!$A33,FALSE)),IF($C$30=料金比較表!$C$3,(HLOOKUP('2026年4月'!AF$29,料金比較表!$36:$46,'2026年4月'!$A33,FALSE)),IF($C$30=料金比較表!$C$4,(HLOOKUP('2026年4月'!AF$29,料金比較表!$48:$60,'2026年4月'!$A33,FALSE)),IF($C$30=料金比較表!$C$5,(HLOOKUP('2026年4月'!AF$29,料金比較表!$61:$71,'2026年4月'!$A33,FALSE)),IF($C$30=料金比較表!$C$6,(HLOOKUP('2026年4月'!AF$29,料金比較表!$74:$84,'2026年4月'!$A33,FALSE))))))))</f>
        <v/>
      </c>
      <c r="AG33" s="63" t="str">
        <f ca="1">IF($C$30=料金比較表!$C$1,(HLOOKUP('2026年4月'!AG$29,料金比較表!$10:$20,'2026年4月'!$A33,FALSE)),IF($C$30=料金比較表!$C$2,(HLOOKUP('2026年4月'!AG$29,料金比較表!$23:$33,'2026年4月'!$A33,FALSE)),IF($C$30=料金比較表!$C$3,(HLOOKUP('2026年4月'!AG$29,料金比較表!$36:$46,'2026年4月'!$A33,FALSE)),IF($C$30=料金比較表!$C$4,(HLOOKUP('2026年4月'!AG$29,料金比較表!$48:$60,'2026年4月'!$A33,FALSE)),IF($C$30=料金比較表!$C$5,(HLOOKUP('2026年4月'!AG$29,料金比較表!$61:$71,'2026年4月'!$A33,FALSE)),IF($C$30=料金比較表!$C$6,(HLOOKUP('2026年4月'!AG$29,料金比較表!$74:$84,'2026年4月'!$A33,FALSE))))))))</f>
        <v/>
      </c>
      <c r="AH33" s="191"/>
    </row>
    <row r="34" spans="1:35" x14ac:dyDescent="0.2">
      <c r="A34" s="4">
        <f t="shared" si="1"/>
        <v>6</v>
      </c>
      <c r="B34" s="312" t="str">
        <f>料金比較表!C15</f>
        <v>ＢＡＴＯＮ　ＳＵＩＴＥ　沖縄古宇利島</v>
      </c>
      <c r="C34" s="326"/>
      <c r="D34" s="186" t="str">
        <f ca="1">IF($C$30=料金比較表!$C$1,(HLOOKUP('2026年4月'!D$29,料金比較表!$10:$20,'2026年4月'!$A34,FALSE)),IF($C$30=料金比較表!$C$2,(HLOOKUP('2026年4月'!D$29,料金比較表!$23:$33,'2026年4月'!$A34,FALSE)),IF($C$30=料金比較表!$C$3,(HLOOKUP('2026年4月'!D$29,料金比較表!$36:$46,'2026年4月'!$A34,FALSE)),IF($C$30=料金比較表!$C$4,(HLOOKUP('2026年4月'!D$29,料金比較表!$48:$60,'2026年4月'!$A34,FALSE)),IF($C$30=料金比較表!$C$5,(HLOOKUP('2026年4月'!D$29,料金比較表!$61:$71,'2026年4月'!$A34,FALSE)),IF($C$30=料金比較表!$C$6,(HLOOKUP('2026年4月'!D$29,料金比較表!$74:$84,'2026年4月'!$A34,FALSE))))))))</f>
        <v/>
      </c>
      <c r="E34" s="187" t="str">
        <f ca="1">IF($C$30=料金比較表!$C$1,(HLOOKUP('2026年4月'!E$29,料金比較表!$10:$20,'2026年4月'!$A34,FALSE)),IF($C$30=料金比較表!$C$2,(HLOOKUP('2026年4月'!E$29,料金比較表!$23:$33,'2026年4月'!$A34,FALSE)),IF($C$30=料金比較表!$C$3,(HLOOKUP('2026年4月'!E$29,料金比較表!$36:$46,'2026年4月'!$A34,FALSE)),IF($C$30=料金比較表!$C$4,(HLOOKUP('2026年4月'!E$29,料金比較表!$48:$60,'2026年4月'!$A34,FALSE)),IF($C$30=料金比較表!$C$5,(HLOOKUP('2026年4月'!E$29,料金比較表!$61:$71,'2026年4月'!$A34,FALSE)),IF($C$30=料金比較表!$C$6,(HLOOKUP('2026年4月'!E$29,料金比較表!$74:$84,'2026年4月'!$A34,FALSE))))))))</f>
        <v/>
      </c>
      <c r="F34" s="187" t="str">
        <f ca="1">IF($C$30=料金比較表!$C$1,(HLOOKUP('2026年4月'!F$29,料金比較表!$10:$20,'2026年4月'!$A34,FALSE)),IF($C$30=料金比較表!$C$2,(HLOOKUP('2026年4月'!F$29,料金比較表!$23:$33,'2026年4月'!$A34,FALSE)),IF($C$30=料金比較表!$C$3,(HLOOKUP('2026年4月'!F$29,料金比較表!$36:$46,'2026年4月'!$A34,FALSE)),IF($C$30=料金比較表!$C$4,(HLOOKUP('2026年4月'!F$29,料金比較表!$48:$60,'2026年4月'!$A34,FALSE)),IF($C$30=料金比較表!$C$5,(HLOOKUP('2026年4月'!F$29,料金比較表!$61:$71,'2026年4月'!$A34,FALSE)),IF($C$30=料金比較表!$C$6,(HLOOKUP('2026年4月'!F$29,料金比較表!$74:$84,'2026年4月'!$A34,FALSE))))))))</f>
        <v/>
      </c>
      <c r="G34" s="187" t="str">
        <f ca="1">IF($C$30=料金比較表!$C$1,(HLOOKUP('2026年4月'!G$29,料金比較表!$10:$20,'2026年4月'!$A34,FALSE)),IF($C$30=料金比較表!$C$2,(HLOOKUP('2026年4月'!G$29,料金比較表!$23:$33,'2026年4月'!$A34,FALSE)),IF($C$30=料金比較表!$C$3,(HLOOKUP('2026年4月'!G$29,料金比較表!$36:$46,'2026年4月'!$A34,FALSE)),IF($C$30=料金比較表!$C$4,(HLOOKUP('2026年4月'!G$29,料金比較表!$48:$60,'2026年4月'!$A34,FALSE)),IF($C$30=料金比較表!$C$5,(HLOOKUP('2026年4月'!G$29,料金比較表!$61:$71,'2026年4月'!$A34,FALSE)),IF($C$30=料金比較表!$C$6,(HLOOKUP('2026年4月'!G$29,料金比較表!$74:$84,'2026年4月'!$A34,FALSE))))))))</f>
        <v/>
      </c>
      <c r="H34" s="187" t="str">
        <f ca="1">IF($C$30=料金比較表!$C$1,(HLOOKUP('2026年4月'!H$29,料金比較表!$10:$20,'2026年4月'!$A34,FALSE)),IF($C$30=料金比較表!$C$2,(HLOOKUP('2026年4月'!H$29,料金比較表!$23:$33,'2026年4月'!$A34,FALSE)),IF($C$30=料金比較表!$C$3,(HLOOKUP('2026年4月'!H$29,料金比較表!$36:$46,'2026年4月'!$A34,FALSE)),IF($C$30=料金比較表!$C$4,(HLOOKUP('2026年4月'!H$29,料金比較表!$48:$60,'2026年4月'!$A34,FALSE)),IF($C$30=料金比較表!$C$5,(HLOOKUP('2026年4月'!H$29,料金比較表!$61:$71,'2026年4月'!$A34,FALSE)),IF($C$30=料金比較表!$C$6,(HLOOKUP('2026年4月'!H$29,料金比較表!$74:$84,'2026年4月'!$A34,FALSE))))))))</f>
        <v/>
      </c>
      <c r="I34" s="187" t="str">
        <f ca="1">IF($C$30=料金比較表!$C$1,(HLOOKUP('2026年4月'!I$29,料金比較表!$10:$20,'2026年4月'!$A34,FALSE)),IF($C$30=料金比較表!$C$2,(HLOOKUP('2026年4月'!I$29,料金比較表!$23:$33,'2026年4月'!$A34,FALSE)),IF($C$30=料金比較表!$C$3,(HLOOKUP('2026年4月'!I$29,料金比較表!$36:$46,'2026年4月'!$A34,FALSE)),IF($C$30=料金比較表!$C$4,(HLOOKUP('2026年4月'!I$29,料金比較表!$48:$60,'2026年4月'!$A34,FALSE)),IF($C$30=料金比較表!$C$5,(HLOOKUP('2026年4月'!I$29,料金比較表!$61:$71,'2026年4月'!$A34,FALSE)),IF($C$30=料金比較表!$C$6,(HLOOKUP('2026年4月'!I$29,料金比較表!$74:$84,'2026年4月'!$A34,FALSE))))))))</f>
        <v/>
      </c>
      <c r="J34" s="187" t="str">
        <f ca="1">IF($C$30=料金比較表!$C$1,(HLOOKUP('2026年4月'!J$29,料金比較表!$10:$20,'2026年4月'!$A34,FALSE)),IF($C$30=料金比較表!$C$2,(HLOOKUP('2026年4月'!J$29,料金比較表!$23:$33,'2026年4月'!$A34,FALSE)),IF($C$30=料金比較表!$C$3,(HLOOKUP('2026年4月'!J$29,料金比較表!$36:$46,'2026年4月'!$A34,FALSE)),IF($C$30=料金比較表!$C$4,(HLOOKUP('2026年4月'!J$29,料金比較表!$48:$60,'2026年4月'!$A34,FALSE)),IF($C$30=料金比較表!$C$5,(HLOOKUP('2026年4月'!J$29,料金比較表!$61:$71,'2026年4月'!$A34,FALSE)),IF($C$30=料金比較表!$C$6,(HLOOKUP('2026年4月'!J$29,料金比較表!$74:$84,'2026年4月'!$A34,FALSE))))))))</f>
        <v/>
      </c>
      <c r="K34" s="187" t="str">
        <f ca="1">IF($C$30=料金比較表!$C$1,(HLOOKUP('2026年4月'!K$29,料金比較表!$10:$20,'2026年4月'!$A34,FALSE)),IF($C$30=料金比較表!$C$2,(HLOOKUP('2026年4月'!K$29,料金比較表!$23:$33,'2026年4月'!$A34,FALSE)),IF($C$30=料金比較表!$C$3,(HLOOKUP('2026年4月'!K$29,料金比較表!$36:$46,'2026年4月'!$A34,FALSE)),IF($C$30=料金比較表!$C$4,(HLOOKUP('2026年4月'!K$29,料金比較表!$48:$60,'2026年4月'!$A34,FALSE)),IF($C$30=料金比較表!$C$5,(HLOOKUP('2026年4月'!K$29,料金比較表!$61:$71,'2026年4月'!$A34,FALSE)),IF($C$30=料金比較表!$C$6,(HLOOKUP('2026年4月'!K$29,料金比較表!$74:$84,'2026年4月'!$A34,FALSE))))))))</f>
        <v/>
      </c>
      <c r="L34" s="187" t="str">
        <f ca="1">IF($C$30=料金比較表!$C$1,(HLOOKUP('2026年4月'!L$29,料金比較表!$10:$20,'2026年4月'!$A34,FALSE)),IF($C$30=料金比較表!$C$2,(HLOOKUP('2026年4月'!L$29,料金比較表!$23:$33,'2026年4月'!$A34,FALSE)),IF($C$30=料金比較表!$C$3,(HLOOKUP('2026年4月'!L$29,料金比較表!$36:$46,'2026年4月'!$A34,FALSE)),IF($C$30=料金比較表!$C$4,(HLOOKUP('2026年4月'!L$29,料金比較表!$48:$60,'2026年4月'!$A34,FALSE)),IF($C$30=料金比較表!$C$5,(HLOOKUP('2026年4月'!L$29,料金比較表!$61:$71,'2026年4月'!$A34,FALSE)),IF($C$30=料金比較表!$C$6,(HLOOKUP('2026年4月'!L$29,料金比較表!$74:$84,'2026年4月'!$A34,FALSE))))))))</f>
        <v/>
      </c>
      <c r="M34" s="187" t="str">
        <f ca="1">IF($C$30=料金比較表!$C$1,(HLOOKUP('2026年4月'!M$29,料金比較表!$10:$20,'2026年4月'!$A34,FALSE)),IF($C$30=料金比較表!$C$2,(HLOOKUP('2026年4月'!M$29,料金比較表!$23:$33,'2026年4月'!$A34,FALSE)),IF($C$30=料金比較表!$C$3,(HLOOKUP('2026年4月'!M$29,料金比較表!$36:$46,'2026年4月'!$A34,FALSE)),IF($C$30=料金比較表!$C$4,(HLOOKUP('2026年4月'!M$29,料金比較表!$48:$60,'2026年4月'!$A34,FALSE)),IF($C$30=料金比較表!$C$5,(HLOOKUP('2026年4月'!M$29,料金比較表!$61:$71,'2026年4月'!$A34,FALSE)),IF($C$30=料金比較表!$C$6,(HLOOKUP('2026年4月'!M$29,料金比較表!$74:$84,'2026年4月'!$A34,FALSE))))))))</f>
        <v/>
      </c>
      <c r="N34" s="187" t="str">
        <f ca="1">IF($C$30=料金比較表!$C$1,(HLOOKUP('2026年4月'!N$29,料金比較表!$10:$20,'2026年4月'!$A34,FALSE)),IF($C$30=料金比較表!$C$2,(HLOOKUP('2026年4月'!N$29,料金比較表!$23:$33,'2026年4月'!$A34,FALSE)),IF($C$30=料金比較表!$C$3,(HLOOKUP('2026年4月'!N$29,料金比較表!$36:$46,'2026年4月'!$A34,FALSE)),IF($C$30=料金比較表!$C$4,(HLOOKUP('2026年4月'!N$29,料金比較表!$48:$60,'2026年4月'!$A34,FALSE)),IF($C$30=料金比較表!$C$5,(HLOOKUP('2026年4月'!N$29,料金比較表!$61:$71,'2026年4月'!$A34,FALSE)),IF($C$30=料金比較表!$C$6,(HLOOKUP('2026年4月'!N$29,料金比較表!$74:$84,'2026年4月'!$A34,FALSE))))))))</f>
        <v/>
      </c>
      <c r="O34" s="187" t="str">
        <f ca="1">IF($C$30=料金比較表!$C$1,(HLOOKUP('2026年4月'!O$29,料金比較表!$10:$20,'2026年4月'!$A34,FALSE)),IF($C$30=料金比較表!$C$2,(HLOOKUP('2026年4月'!O$29,料金比較表!$23:$33,'2026年4月'!$A34,FALSE)),IF($C$30=料金比較表!$C$3,(HLOOKUP('2026年4月'!O$29,料金比較表!$36:$46,'2026年4月'!$A34,FALSE)),IF($C$30=料金比較表!$C$4,(HLOOKUP('2026年4月'!O$29,料金比較表!$48:$60,'2026年4月'!$A34,FALSE)),IF($C$30=料金比較表!$C$5,(HLOOKUP('2026年4月'!O$29,料金比較表!$61:$71,'2026年4月'!$A34,FALSE)),IF($C$30=料金比較表!$C$6,(HLOOKUP('2026年4月'!O$29,料金比較表!$74:$84,'2026年4月'!$A34,FALSE))))))))</f>
        <v/>
      </c>
      <c r="P34" s="187" t="str">
        <f ca="1">IF($C$30=料金比較表!$C$1,(HLOOKUP('2026年4月'!P$29,料金比較表!$10:$20,'2026年4月'!$A34,FALSE)),IF($C$30=料金比較表!$C$2,(HLOOKUP('2026年4月'!P$29,料金比較表!$23:$33,'2026年4月'!$A34,FALSE)),IF($C$30=料金比較表!$C$3,(HLOOKUP('2026年4月'!P$29,料金比較表!$36:$46,'2026年4月'!$A34,FALSE)),IF($C$30=料金比較表!$C$4,(HLOOKUP('2026年4月'!P$29,料金比較表!$48:$60,'2026年4月'!$A34,FALSE)),IF($C$30=料金比較表!$C$5,(HLOOKUP('2026年4月'!P$29,料金比較表!$61:$71,'2026年4月'!$A34,FALSE)),IF($C$30=料金比較表!$C$6,(HLOOKUP('2026年4月'!P$29,料金比較表!$74:$84,'2026年4月'!$A34,FALSE))))))))</f>
        <v/>
      </c>
      <c r="Q34" s="187" t="str">
        <f ca="1">IF($C$30=料金比較表!$C$1,(HLOOKUP('2026年4月'!Q$29,料金比較表!$10:$20,'2026年4月'!$A34,FALSE)),IF($C$30=料金比較表!$C$2,(HLOOKUP('2026年4月'!Q$29,料金比較表!$23:$33,'2026年4月'!$A34,FALSE)),IF($C$30=料金比較表!$C$3,(HLOOKUP('2026年4月'!Q$29,料金比較表!$36:$46,'2026年4月'!$A34,FALSE)),IF($C$30=料金比較表!$C$4,(HLOOKUP('2026年4月'!Q$29,料金比較表!$48:$60,'2026年4月'!$A34,FALSE)),IF($C$30=料金比較表!$C$5,(HLOOKUP('2026年4月'!Q$29,料金比較表!$61:$71,'2026年4月'!$A34,FALSE)),IF($C$30=料金比較表!$C$6,(HLOOKUP('2026年4月'!Q$29,料金比較表!$74:$84,'2026年4月'!$A34,FALSE))))))))</f>
        <v/>
      </c>
      <c r="R34" s="187" t="str">
        <f ca="1">IF($C$30=料金比較表!$C$1,(HLOOKUP('2026年4月'!R$29,料金比較表!$10:$20,'2026年4月'!$A34,FALSE)),IF($C$30=料金比較表!$C$2,(HLOOKUP('2026年4月'!R$29,料金比較表!$23:$33,'2026年4月'!$A34,FALSE)),IF($C$30=料金比較表!$C$3,(HLOOKUP('2026年4月'!R$29,料金比較表!$36:$46,'2026年4月'!$A34,FALSE)),IF($C$30=料金比較表!$C$4,(HLOOKUP('2026年4月'!R$29,料金比較表!$48:$60,'2026年4月'!$A34,FALSE)),IF($C$30=料金比較表!$C$5,(HLOOKUP('2026年4月'!R$29,料金比較表!$61:$71,'2026年4月'!$A34,FALSE)),IF($C$30=料金比較表!$C$6,(HLOOKUP('2026年4月'!R$29,料金比較表!$74:$84,'2026年4月'!$A34,FALSE))))))))</f>
        <v/>
      </c>
      <c r="S34" s="187" t="str">
        <f ca="1">IF($C$30=料金比較表!$C$1,(HLOOKUP('2026年4月'!S$29,料金比較表!$10:$20,'2026年4月'!$A34,FALSE)),IF($C$30=料金比較表!$C$2,(HLOOKUP('2026年4月'!S$29,料金比較表!$23:$33,'2026年4月'!$A34,FALSE)),IF($C$30=料金比較表!$C$3,(HLOOKUP('2026年4月'!S$29,料金比較表!$36:$46,'2026年4月'!$A34,FALSE)),IF($C$30=料金比較表!$C$4,(HLOOKUP('2026年4月'!S$29,料金比較表!$48:$60,'2026年4月'!$A34,FALSE)),IF($C$30=料金比較表!$C$5,(HLOOKUP('2026年4月'!S$29,料金比較表!$61:$71,'2026年4月'!$A34,FALSE)),IF($C$30=料金比較表!$C$6,(HLOOKUP('2026年4月'!S$29,料金比較表!$74:$84,'2026年4月'!$A34,FALSE))))))))</f>
        <v/>
      </c>
      <c r="T34" s="187" t="str">
        <f ca="1">IF($C$30=料金比較表!$C$1,(HLOOKUP('2026年4月'!T$29,料金比較表!$10:$20,'2026年4月'!$A34,FALSE)),IF($C$30=料金比較表!$C$2,(HLOOKUP('2026年4月'!T$29,料金比較表!$23:$33,'2026年4月'!$A34,FALSE)),IF($C$30=料金比較表!$C$3,(HLOOKUP('2026年4月'!T$29,料金比較表!$36:$46,'2026年4月'!$A34,FALSE)),IF($C$30=料金比較表!$C$4,(HLOOKUP('2026年4月'!T$29,料金比較表!$48:$60,'2026年4月'!$A34,FALSE)),IF($C$30=料金比較表!$C$5,(HLOOKUP('2026年4月'!T$29,料金比較表!$61:$71,'2026年4月'!$A34,FALSE)),IF($C$30=料金比較表!$C$6,(HLOOKUP('2026年4月'!T$29,料金比較表!$74:$84,'2026年4月'!$A34,FALSE))))))))</f>
        <v/>
      </c>
      <c r="U34" s="187" t="str">
        <f ca="1">IF($C$30=料金比較表!$C$1,(HLOOKUP('2026年4月'!U$29,料金比較表!$10:$20,'2026年4月'!$A34,FALSE)),IF($C$30=料金比較表!$C$2,(HLOOKUP('2026年4月'!U$29,料金比較表!$23:$33,'2026年4月'!$A34,FALSE)),IF($C$30=料金比較表!$C$3,(HLOOKUP('2026年4月'!U$29,料金比較表!$36:$46,'2026年4月'!$A34,FALSE)),IF($C$30=料金比較表!$C$4,(HLOOKUP('2026年4月'!U$29,料金比較表!$48:$60,'2026年4月'!$A34,FALSE)),IF($C$30=料金比較表!$C$5,(HLOOKUP('2026年4月'!U$29,料金比較表!$61:$71,'2026年4月'!$A34,FALSE)),IF($C$30=料金比較表!$C$6,(HLOOKUP('2026年4月'!U$29,料金比較表!$74:$84,'2026年4月'!$A34,FALSE))))))))</f>
        <v/>
      </c>
      <c r="V34" s="187" t="str">
        <f ca="1">IF($C$30=料金比較表!$C$1,(HLOOKUP('2026年4月'!V$29,料金比較表!$10:$20,'2026年4月'!$A34,FALSE)),IF($C$30=料金比較表!$C$2,(HLOOKUP('2026年4月'!V$29,料金比較表!$23:$33,'2026年4月'!$A34,FALSE)),IF($C$30=料金比較表!$C$3,(HLOOKUP('2026年4月'!V$29,料金比較表!$36:$46,'2026年4月'!$A34,FALSE)),IF($C$30=料金比較表!$C$4,(HLOOKUP('2026年4月'!V$29,料金比較表!$48:$60,'2026年4月'!$A34,FALSE)),IF($C$30=料金比較表!$C$5,(HLOOKUP('2026年4月'!V$29,料金比較表!$61:$71,'2026年4月'!$A34,FALSE)),IF($C$30=料金比較表!$C$6,(HLOOKUP('2026年4月'!V$29,料金比較表!$74:$84,'2026年4月'!$A34,FALSE))))))))</f>
        <v/>
      </c>
      <c r="W34" s="187" t="str">
        <f ca="1">IF($C$30=料金比較表!$C$1,(HLOOKUP('2026年4月'!W$29,料金比較表!$10:$20,'2026年4月'!$A34,FALSE)),IF($C$30=料金比較表!$C$2,(HLOOKUP('2026年4月'!W$29,料金比較表!$23:$33,'2026年4月'!$A34,FALSE)),IF($C$30=料金比較表!$C$3,(HLOOKUP('2026年4月'!W$29,料金比較表!$36:$46,'2026年4月'!$A34,FALSE)),IF($C$30=料金比較表!$C$4,(HLOOKUP('2026年4月'!W$29,料金比較表!$48:$60,'2026年4月'!$A34,FALSE)),IF($C$30=料金比較表!$C$5,(HLOOKUP('2026年4月'!W$29,料金比較表!$61:$71,'2026年4月'!$A34,FALSE)),IF($C$30=料金比較表!$C$6,(HLOOKUP('2026年4月'!W$29,料金比較表!$74:$84,'2026年4月'!$A34,FALSE))))))))</f>
        <v/>
      </c>
      <c r="X34" s="187" t="str">
        <f ca="1">IF($C$30=料金比較表!$C$1,(HLOOKUP('2026年4月'!X$29,料金比較表!$10:$20,'2026年4月'!$A34,FALSE)),IF($C$30=料金比較表!$C$2,(HLOOKUP('2026年4月'!X$29,料金比較表!$23:$33,'2026年4月'!$A34,FALSE)),IF($C$30=料金比較表!$C$3,(HLOOKUP('2026年4月'!X$29,料金比較表!$36:$46,'2026年4月'!$A34,FALSE)),IF($C$30=料金比較表!$C$4,(HLOOKUP('2026年4月'!X$29,料金比較表!$48:$60,'2026年4月'!$A34,FALSE)),IF($C$30=料金比較表!$C$5,(HLOOKUP('2026年4月'!X$29,料金比較表!$61:$71,'2026年4月'!$A34,FALSE)),IF($C$30=料金比較表!$C$6,(HLOOKUP('2026年4月'!X$29,料金比較表!$74:$84,'2026年4月'!$A34,FALSE))))))))</f>
        <v/>
      </c>
      <c r="Y34" s="187" t="str">
        <f ca="1">IF($C$30=料金比較表!$C$1,(HLOOKUP('2026年4月'!Y$29,料金比較表!$10:$20,'2026年4月'!$A34,FALSE)),IF($C$30=料金比較表!$C$2,(HLOOKUP('2026年4月'!Y$29,料金比較表!$23:$33,'2026年4月'!$A34,FALSE)),IF($C$30=料金比較表!$C$3,(HLOOKUP('2026年4月'!Y$29,料金比較表!$36:$46,'2026年4月'!$A34,FALSE)),IF($C$30=料金比較表!$C$4,(HLOOKUP('2026年4月'!Y$29,料金比較表!$48:$60,'2026年4月'!$A34,FALSE)),IF($C$30=料金比較表!$C$5,(HLOOKUP('2026年4月'!Y$29,料金比較表!$61:$71,'2026年4月'!$A34,FALSE)),IF($C$30=料金比較表!$C$6,(HLOOKUP('2026年4月'!Y$29,料金比較表!$74:$84,'2026年4月'!$A34,FALSE))))))))</f>
        <v/>
      </c>
      <c r="Z34" s="187" t="str">
        <f ca="1">IF($C$30=料金比較表!$C$1,(HLOOKUP('2026年4月'!Z$29,料金比較表!$10:$20,'2026年4月'!$A34,FALSE)),IF($C$30=料金比較表!$C$2,(HLOOKUP('2026年4月'!Z$29,料金比較表!$23:$33,'2026年4月'!$A34,FALSE)),IF($C$30=料金比較表!$C$3,(HLOOKUP('2026年4月'!Z$29,料金比較表!$36:$46,'2026年4月'!$A34,FALSE)),IF($C$30=料金比較表!$C$4,(HLOOKUP('2026年4月'!Z$29,料金比較表!$48:$60,'2026年4月'!$A34,FALSE)),IF($C$30=料金比較表!$C$5,(HLOOKUP('2026年4月'!Z$29,料金比較表!$61:$71,'2026年4月'!$A34,FALSE)),IF($C$30=料金比較表!$C$6,(HLOOKUP('2026年4月'!Z$29,料金比較表!$74:$84,'2026年4月'!$A34,FALSE))))))))</f>
        <v/>
      </c>
      <c r="AA34" s="187" t="str">
        <f ca="1">IF($C$30=料金比較表!$C$1,(HLOOKUP('2026年4月'!AA$29,料金比較表!$10:$20,'2026年4月'!$A34,FALSE)),IF($C$30=料金比較表!$C$2,(HLOOKUP('2026年4月'!AA$29,料金比較表!$23:$33,'2026年4月'!$A34,FALSE)),IF($C$30=料金比較表!$C$3,(HLOOKUP('2026年4月'!AA$29,料金比較表!$36:$46,'2026年4月'!$A34,FALSE)),IF($C$30=料金比較表!$C$4,(HLOOKUP('2026年4月'!AA$29,料金比較表!$48:$60,'2026年4月'!$A34,FALSE)),IF($C$30=料金比較表!$C$5,(HLOOKUP('2026年4月'!AA$29,料金比較表!$61:$71,'2026年4月'!$A34,FALSE)),IF($C$30=料金比較表!$C$6,(HLOOKUP('2026年4月'!AA$29,料金比較表!$74:$84,'2026年4月'!$A34,FALSE))))))))</f>
        <v/>
      </c>
      <c r="AB34" s="187" t="str">
        <f ca="1">IF($C$30=料金比較表!$C$1,(HLOOKUP('2026年4月'!AB$29,料金比較表!$10:$20,'2026年4月'!$A34,FALSE)),IF($C$30=料金比較表!$C$2,(HLOOKUP('2026年4月'!AB$29,料金比較表!$23:$33,'2026年4月'!$A34,FALSE)),IF($C$30=料金比較表!$C$3,(HLOOKUP('2026年4月'!AB$29,料金比較表!$36:$46,'2026年4月'!$A34,FALSE)),IF($C$30=料金比較表!$C$4,(HLOOKUP('2026年4月'!AB$29,料金比較表!$48:$60,'2026年4月'!$A34,FALSE)),IF($C$30=料金比較表!$C$5,(HLOOKUP('2026年4月'!AB$29,料金比較表!$61:$71,'2026年4月'!$A34,FALSE)),IF($C$30=料金比較表!$C$6,(HLOOKUP('2026年4月'!AB$29,料金比較表!$74:$84,'2026年4月'!$A34,FALSE))))))))</f>
        <v/>
      </c>
      <c r="AC34" s="187" t="str">
        <f ca="1">IF($C$30=料金比較表!$C$1,(HLOOKUP('2026年4月'!AC$29,料金比較表!$10:$20,'2026年4月'!$A34,FALSE)),IF($C$30=料金比較表!$C$2,(HLOOKUP('2026年4月'!AC$29,料金比較表!$23:$33,'2026年4月'!$A34,FALSE)),IF($C$30=料金比較表!$C$3,(HLOOKUP('2026年4月'!AC$29,料金比較表!$36:$46,'2026年4月'!$A34,FALSE)),IF($C$30=料金比較表!$C$4,(HLOOKUP('2026年4月'!AC$29,料金比較表!$48:$60,'2026年4月'!$A34,FALSE)),IF($C$30=料金比較表!$C$5,(HLOOKUP('2026年4月'!AC$29,料金比較表!$61:$71,'2026年4月'!$A34,FALSE)),IF($C$30=料金比較表!$C$6,(HLOOKUP('2026年4月'!AC$29,料金比較表!$74:$84,'2026年4月'!$A34,FALSE))))))))</f>
        <v/>
      </c>
      <c r="AD34" s="187" t="str">
        <f ca="1">IF($C$30=料金比較表!$C$1,(HLOOKUP('2026年4月'!AD$29,料金比較表!$10:$20,'2026年4月'!$A34,FALSE)),IF($C$30=料金比較表!$C$2,(HLOOKUP('2026年4月'!AD$29,料金比較表!$23:$33,'2026年4月'!$A34,FALSE)),IF($C$30=料金比較表!$C$3,(HLOOKUP('2026年4月'!AD$29,料金比較表!$36:$46,'2026年4月'!$A34,FALSE)),IF($C$30=料金比較表!$C$4,(HLOOKUP('2026年4月'!AD$29,料金比較表!$48:$60,'2026年4月'!$A34,FALSE)),IF($C$30=料金比較表!$C$5,(HLOOKUP('2026年4月'!AD$29,料金比較表!$61:$71,'2026年4月'!$A34,FALSE)),IF($C$30=料金比較表!$C$6,(HLOOKUP('2026年4月'!AD$29,料金比較表!$74:$84,'2026年4月'!$A34,FALSE))))))))</f>
        <v/>
      </c>
      <c r="AE34" s="187" t="str">
        <f ca="1">IF($C$30=料金比較表!$C$1,(HLOOKUP('2026年4月'!AE$29,料金比較表!$10:$20,'2026年4月'!$A34,FALSE)),IF($C$30=料金比較表!$C$2,(HLOOKUP('2026年4月'!AE$29,料金比較表!$23:$33,'2026年4月'!$A34,FALSE)),IF($C$30=料金比較表!$C$3,(HLOOKUP('2026年4月'!AE$29,料金比較表!$36:$46,'2026年4月'!$A34,FALSE)),IF($C$30=料金比較表!$C$4,(HLOOKUP('2026年4月'!AE$29,料金比較表!$48:$60,'2026年4月'!$A34,FALSE)),IF($C$30=料金比較表!$C$5,(HLOOKUP('2026年4月'!AE$29,料金比較表!$61:$71,'2026年4月'!$A34,FALSE)),IF($C$30=料金比較表!$C$6,(HLOOKUP('2026年4月'!AE$29,料金比較表!$74:$84,'2026年4月'!$A34,FALSE))))))))</f>
        <v/>
      </c>
      <c r="AF34" s="187" t="str">
        <f ca="1">IF($C$30=料金比較表!$C$1,(HLOOKUP('2026年4月'!AF$29,料金比較表!$10:$20,'2026年4月'!$A34,FALSE)),IF($C$30=料金比較表!$C$2,(HLOOKUP('2026年4月'!AF$29,料金比較表!$23:$33,'2026年4月'!$A34,FALSE)),IF($C$30=料金比較表!$C$3,(HLOOKUP('2026年4月'!AF$29,料金比較表!$36:$46,'2026年4月'!$A34,FALSE)),IF($C$30=料金比較表!$C$4,(HLOOKUP('2026年4月'!AF$29,料金比較表!$48:$60,'2026年4月'!$A34,FALSE)),IF($C$30=料金比較表!$C$5,(HLOOKUP('2026年4月'!AF$29,料金比較表!$61:$71,'2026年4月'!$A34,FALSE)),IF($C$30=料金比較表!$C$6,(HLOOKUP('2026年4月'!AF$29,料金比較表!$74:$84,'2026年4月'!$A34,FALSE))))))))</f>
        <v/>
      </c>
      <c r="AG34" s="187" t="str">
        <f ca="1">IF($C$30=料金比較表!$C$1,(HLOOKUP('2026年4月'!AG$29,料金比較表!$10:$20,'2026年4月'!$A34,FALSE)),IF($C$30=料金比較表!$C$2,(HLOOKUP('2026年4月'!AG$29,料金比較表!$23:$33,'2026年4月'!$A34,FALSE)),IF($C$30=料金比較表!$C$3,(HLOOKUP('2026年4月'!AG$29,料金比較表!$36:$46,'2026年4月'!$A34,FALSE)),IF($C$30=料金比較表!$C$4,(HLOOKUP('2026年4月'!AG$29,料金比較表!$48:$60,'2026年4月'!$A34,FALSE)),IF($C$30=料金比較表!$C$5,(HLOOKUP('2026年4月'!AG$29,料金比較表!$61:$71,'2026年4月'!$A34,FALSE)),IF($C$30=料金比較表!$C$6,(HLOOKUP('2026年4月'!AG$29,料金比較表!$74:$84,'2026年4月'!$A34,FALSE))))))))</f>
        <v/>
      </c>
      <c r="AH34" s="192"/>
    </row>
    <row r="35" spans="1:35" x14ac:dyDescent="0.2">
      <c r="A35" s="4">
        <f t="shared" si="1"/>
        <v>7</v>
      </c>
      <c r="B35" s="311" t="str">
        <f>料金比較表!C16</f>
        <v>プールヴィラ　今泊　ｂｙ　コルディオプレミアム</v>
      </c>
      <c r="C35" s="326"/>
      <c r="D35" s="62" t="str">
        <f ca="1">IF($C$30=料金比較表!$C$1,(HLOOKUP('2026年4月'!D$29,料金比較表!$10:$20,'2026年4月'!$A35,FALSE)),IF($C$30=料金比較表!$C$2,(HLOOKUP('2026年4月'!D$29,料金比較表!$23:$33,'2026年4月'!$A35,FALSE)),IF($C$30=料金比較表!$C$3,(HLOOKUP('2026年4月'!D$29,料金比較表!$36:$46,'2026年4月'!$A35,FALSE)),IF($C$30=料金比較表!$C$4,(HLOOKUP('2026年4月'!D$29,料金比較表!$48:$60,'2026年4月'!$A35,FALSE)),IF($C$30=料金比較表!$C$5,(HLOOKUP('2026年4月'!D$29,料金比較表!$61:$71,'2026年4月'!$A35,FALSE)),IF($C$30=料金比較表!$C$6,(HLOOKUP('2026年4月'!D$29,料金比較表!$74:$84,'2026年4月'!$A35,FALSE))))))))</f>
        <v/>
      </c>
      <c r="E35" s="63" t="str">
        <f ca="1">IF($C$30=料金比較表!$C$1,(HLOOKUP('2026年4月'!E$29,料金比較表!$10:$20,'2026年4月'!$A35,FALSE)),IF($C$30=料金比較表!$C$2,(HLOOKUP('2026年4月'!E$29,料金比較表!$23:$33,'2026年4月'!$A35,FALSE)),IF($C$30=料金比較表!$C$3,(HLOOKUP('2026年4月'!E$29,料金比較表!$36:$46,'2026年4月'!$A35,FALSE)),IF($C$30=料金比較表!$C$4,(HLOOKUP('2026年4月'!E$29,料金比較表!$48:$60,'2026年4月'!$A35,FALSE)),IF($C$30=料金比較表!$C$5,(HLOOKUP('2026年4月'!E$29,料金比較表!$61:$71,'2026年4月'!$A35,FALSE)),IF($C$30=料金比較表!$C$6,(HLOOKUP('2026年4月'!E$29,料金比較表!$74:$84,'2026年4月'!$A35,FALSE))))))))</f>
        <v/>
      </c>
      <c r="F35" s="63" t="str">
        <f ca="1">IF($C$30=料金比較表!$C$1,(HLOOKUP('2026年4月'!F$29,料金比較表!$10:$20,'2026年4月'!$A35,FALSE)),IF($C$30=料金比較表!$C$2,(HLOOKUP('2026年4月'!F$29,料金比較表!$23:$33,'2026年4月'!$A35,FALSE)),IF($C$30=料金比較表!$C$3,(HLOOKUP('2026年4月'!F$29,料金比較表!$36:$46,'2026年4月'!$A35,FALSE)),IF($C$30=料金比較表!$C$4,(HLOOKUP('2026年4月'!F$29,料金比較表!$48:$60,'2026年4月'!$A35,FALSE)),IF($C$30=料金比較表!$C$5,(HLOOKUP('2026年4月'!F$29,料金比較表!$61:$71,'2026年4月'!$A35,FALSE)),IF($C$30=料金比較表!$C$6,(HLOOKUP('2026年4月'!F$29,料金比較表!$74:$84,'2026年4月'!$A35,FALSE))))))))</f>
        <v/>
      </c>
      <c r="G35" s="63" t="str">
        <f ca="1">IF($C$30=料金比較表!$C$1,(HLOOKUP('2026年4月'!G$29,料金比較表!$10:$20,'2026年4月'!$A35,FALSE)),IF($C$30=料金比較表!$C$2,(HLOOKUP('2026年4月'!G$29,料金比較表!$23:$33,'2026年4月'!$A35,FALSE)),IF($C$30=料金比較表!$C$3,(HLOOKUP('2026年4月'!G$29,料金比較表!$36:$46,'2026年4月'!$A35,FALSE)),IF($C$30=料金比較表!$C$4,(HLOOKUP('2026年4月'!G$29,料金比較表!$48:$60,'2026年4月'!$A35,FALSE)),IF($C$30=料金比較表!$C$5,(HLOOKUP('2026年4月'!G$29,料金比較表!$61:$71,'2026年4月'!$A35,FALSE)),IF($C$30=料金比較表!$C$6,(HLOOKUP('2026年4月'!G$29,料金比較表!$74:$84,'2026年4月'!$A35,FALSE))))))))</f>
        <v/>
      </c>
      <c r="H35" s="63" t="str">
        <f ca="1">IF($C$30=料金比較表!$C$1,(HLOOKUP('2026年4月'!H$29,料金比較表!$10:$20,'2026年4月'!$A35,FALSE)),IF($C$30=料金比較表!$C$2,(HLOOKUP('2026年4月'!H$29,料金比較表!$23:$33,'2026年4月'!$A35,FALSE)),IF($C$30=料金比較表!$C$3,(HLOOKUP('2026年4月'!H$29,料金比較表!$36:$46,'2026年4月'!$A35,FALSE)),IF($C$30=料金比較表!$C$4,(HLOOKUP('2026年4月'!H$29,料金比較表!$48:$60,'2026年4月'!$A35,FALSE)),IF($C$30=料金比較表!$C$5,(HLOOKUP('2026年4月'!H$29,料金比較表!$61:$71,'2026年4月'!$A35,FALSE)),IF($C$30=料金比較表!$C$6,(HLOOKUP('2026年4月'!H$29,料金比較表!$74:$84,'2026年4月'!$A35,FALSE))))))))</f>
        <v/>
      </c>
      <c r="I35" s="63" t="str">
        <f ca="1">IF($C$30=料金比較表!$C$1,(HLOOKUP('2026年4月'!I$29,料金比較表!$10:$20,'2026年4月'!$A35,FALSE)),IF($C$30=料金比較表!$C$2,(HLOOKUP('2026年4月'!I$29,料金比較表!$23:$33,'2026年4月'!$A35,FALSE)),IF($C$30=料金比較表!$C$3,(HLOOKUP('2026年4月'!I$29,料金比較表!$36:$46,'2026年4月'!$A35,FALSE)),IF($C$30=料金比較表!$C$4,(HLOOKUP('2026年4月'!I$29,料金比較表!$48:$60,'2026年4月'!$A35,FALSE)),IF($C$30=料金比較表!$C$5,(HLOOKUP('2026年4月'!I$29,料金比較表!$61:$71,'2026年4月'!$A35,FALSE)),IF($C$30=料金比較表!$C$6,(HLOOKUP('2026年4月'!I$29,料金比較表!$74:$84,'2026年4月'!$A35,FALSE))))))))</f>
        <v/>
      </c>
      <c r="J35" s="63" t="str">
        <f ca="1">IF($C$30=料金比較表!$C$1,(HLOOKUP('2026年4月'!J$29,料金比較表!$10:$20,'2026年4月'!$A35,FALSE)),IF($C$30=料金比較表!$C$2,(HLOOKUP('2026年4月'!J$29,料金比較表!$23:$33,'2026年4月'!$A35,FALSE)),IF($C$30=料金比較表!$C$3,(HLOOKUP('2026年4月'!J$29,料金比較表!$36:$46,'2026年4月'!$A35,FALSE)),IF($C$30=料金比較表!$C$4,(HLOOKUP('2026年4月'!J$29,料金比較表!$48:$60,'2026年4月'!$A35,FALSE)),IF($C$30=料金比較表!$C$5,(HLOOKUP('2026年4月'!J$29,料金比較表!$61:$71,'2026年4月'!$A35,FALSE)),IF($C$30=料金比較表!$C$6,(HLOOKUP('2026年4月'!J$29,料金比較表!$74:$84,'2026年4月'!$A35,FALSE))))))))</f>
        <v/>
      </c>
      <c r="K35" s="63" t="str">
        <f ca="1">IF($C$30=料金比較表!$C$1,(HLOOKUP('2026年4月'!K$29,料金比較表!$10:$20,'2026年4月'!$A35,FALSE)),IF($C$30=料金比較表!$C$2,(HLOOKUP('2026年4月'!K$29,料金比較表!$23:$33,'2026年4月'!$A35,FALSE)),IF($C$30=料金比較表!$C$3,(HLOOKUP('2026年4月'!K$29,料金比較表!$36:$46,'2026年4月'!$A35,FALSE)),IF($C$30=料金比較表!$C$4,(HLOOKUP('2026年4月'!K$29,料金比較表!$48:$60,'2026年4月'!$A35,FALSE)),IF($C$30=料金比較表!$C$5,(HLOOKUP('2026年4月'!K$29,料金比較表!$61:$71,'2026年4月'!$A35,FALSE)),IF($C$30=料金比較表!$C$6,(HLOOKUP('2026年4月'!K$29,料金比較表!$74:$84,'2026年4月'!$A35,FALSE))))))))</f>
        <v/>
      </c>
      <c r="L35" s="63" t="str">
        <f ca="1">IF($C$30=料金比較表!$C$1,(HLOOKUP('2026年4月'!L$29,料金比較表!$10:$20,'2026年4月'!$A35,FALSE)),IF($C$30=料金比較表!$C$2,(HLOOKUP('2026年4月'!L$29,料金比較表!$23:$33,'2026年4月'!$A35,FALSE)),IF($C$30=料金比較表!$C$3,(HLOOKUP('2026年4月'!L$29,料金比較表!$36:$46,'2026年4月'!$A35,FALSE)),IF($C$30=料金比較表!$C$4,(HLOOKUP('2026年4月'!L$29,料金比較表!$48:$60,'2026年4月'!$A35,FALSE)),IF($C$30=料金比較表!$C$5,(HLOOKUP('2026年4月'!L$29,料金比較表!$61:$71,'2026年4月'!$A35,FALSE)),IF($C$30=料金比較表!$C$6,(HLOOKUP('2026年4月'!L$29,料金比較表!$74:$84,'2026年4月'!$A35,FALSE))))))))</f>
        <v/>
      </c>
      <c r="M35" s="63" t="str">
        <f ca="1">IF($C$30=料金比較表!$C$1,(HLOOKUP('2026年4月'!M$29,料金比較表!$10:$20,'2026年4月'!$A35,FALSE)),IF($C$30=料金比較表!$C$2,(HLOOKUP('2026年4月'!M$29,料金比較表!$23:$33,'2026年4月'!$A35,FALSE)),IF($C$30=料金比較表!$C$3,(HLOOKUP('2026年4月'!M$29,料金比較表!$36:$46,'2026年4月'!$A35,FALSE)),IF($C$30=料金比較表!$C$4,(HLOOKUP('2026年4月'!M$29,料金比較表!$48:$60,'2026年4月'!$A35,FALSE)),IF($C$30=料金比較表!$C$5,(HLOOKUP('2026年4月'!M$29,料金比較表!$61:$71,'2026年4月'!$A35,FALSE)),IF($C$30=料金比較表!$C$6,(HLOOKUP('2026年4月'!M$29,料金比較表!$74:$84,'2026年4月'!$A35,FALSE))))))))</f>
        <v/>
      </c>
      <c r="N35" s="63" t="str">
        <f ca="1">IF($C$30=料金比較表!$C$1,(HLOOKUP('2026年4月'!N$29,料金比較表!$10:$20,'2026年4月'!$A35,FALSE)),IF($C$30=料金比較表!$C$2,(HLOOKUP('2026年4月'!N$29,料金比較表!$23:$33,'2026年4月'!$A35,FALSE)),IF($C$30=料金比較表!$C$3,(HLOOKUP('2026年4月'!N$29,料金比較表!$36:$46,'2026年4月'!$A35,FALSE)),IF($C$30=料金比較表!$C$4,(HLOOKUP('2026年4月'!N$29,料金比較表!$48:$60,'2026年4月'!$A35,FALSE)),IF($C$30=料金比較表!$C$5,(HLOOKUP('2026年4月'!N$29,料金比較表!$61:$71,'2026年4月'!$A35,FALSE)),IF($C$30=料金比較表!$C$6,(HLOOKUP('2026年4月'!N$29,料金比較表!$74:$84,'2026年4月'!$A35,FALSE))))))))</f>
        <v/>
      </c>
      <c r="O35" s="63" t="str">
        <f ca="1">IF($C$30=料金比較表!$C$1,(HLOOKUP('2026年4月'!O$29,料金比較表!$10:$20,'2026年4月'!$A35,FALSE)),IF($C$30=料金比較表!$C$2,(HLOOKUP('2026年4月'!O$29,料金比較表!$23:$33,'2026年4月'!$A35,FALSE)),IF($C$30=料金比較表!$C$3,(HLOOKUP('2026年4月'!O$29,料金比較表!$36:$46,'2026年4月'!$A35,FALSE)),IF($C$30=料金比較表!$C$4,(HLOOKUP('2026年4月'!O$29,料金比較表!$48:$60,'2026年4月'!$A35,FALSE)),IF($C$30=料金比較表!$C$5,(HLOOKUP('2026年4月'!O$29,料金比較表!$61:$71,'2026年4月'!$A35,FALSE)),IF($C$30=料金比較表!$C$6,(HLOOKUP('2026年4月'!O$29,料金比較表!$74:$84,'2026年4月'!$A35,FALSE))))))))</f>
        <v/>
      </c>
      <c r="P35" s="63" t="str">
        <f ca="1">IF($C$30=料金比較表!$C$1,(HLOOKUP('2026年4月'!P$29,料金比較表!$10:$20,'2026年4月'!$A35,FALSE)),IF($C$30=料金比較表!$C$2,(HLOOKUP('2026年4月'!P$29,料金比較表!$23:$33,'2026年4月'!$A35,FALSE)),IF($C$30=料金比較表!$C$3,(HLOOKUP('2026年4月'!P$29,料金比較表!$36:$46,'2026年4月'!$A35,FALSE)),IF($C$30=料金比較表!$C$4,(HLOOKUP('2026年4月'!P$29,料金比較表!$48:$60,'2026年4月'!$A35,FALSE)),IF($C$30=料金比較表!$C$5,(HLOOKUP('2026年4月'!P$29,料金比較表!$61:$71,'2026年4月'!$A35,FALSE)),IF($C$30=料金比較表!$C$6,(HLOOKUP('2026年4月'!P$29,料金比較表!$74:$84,'2026年4月'!$A35,FALSE))))))))</f>
        <v/>
      </c>
      <c r="Q35" s="63" t="str">
        <f ca="1">IF($C$30=料金比較表!$C$1,(HLOOKUP('2026年4月'!Q$29,料金比較表!$10:$20,'2026年4月'!$A35,FALSE)),IF($C$30=料金比較表!$C$2,(HLOOKUP('2026年4月'!Q$29,料金比較表!$23:$33,'2026年4月'!$A35,FALSE)),IF($C$30=料金比較表!$C$3,(HLOOKUP('2026年4月'!Q$29,料金比較表!$36:$46,'2026年4月'!$A35,FALSE)),IF($C$30=料金比較表!$C$4,(HLOOKUP('2026年4月'!Q$29,料金比較表!$48:$60,'2026年4月'!$A35,FALSE)),IF($C$30=料金比較表!$C$5,(HLOOKUP('2026年4月'!Q$29,料金比較表!$61:$71,'2026年4月'!$A35,FALSE)),IF($C$30=料金比較表!$C$6,(HLOOKUP('2026年4月'!Q$29,料金比較表!$74:$84,'2026年4月'!$A35,FALSE))))))))</f>
        <v/>
      </c>
      <c r="R35" s="63" t="str">
        <f ca="1">IF($C$30=料金比較表!$C$1,(HLOOKUP('2026年4月'!R$29,料金比較表!$10:$20,'2026年4月'!$A35,FALSE)),IF($C$30=料金比較表!$C$2,(HLOOKUP('2026年4月'!R$29,料金比較表!$23:$33,'2026年4月'!$A35,FALSE)),IF($C$30=料金比較表!$C$3,(HLOOKUP('2026年4月'!R$29,料金比較表!$36:$46,'2026年4月'!$A35,FALSE)),IF($C$30=料金比較表!$C$4,(HLOOKUP('2026年4月'!R$29,料金比較表!$48:$60,'2026年4月'!$A35,FALSE)),IF($C$30=料金比較表!$C$5,(HLOOKUP('2026年4月'!R$29,料金比較表!$61:$71,'2026年4月'!$A35,FALSE)),IF($C$30=料金比較表!$C$6,(HLOOKUP('2026年4月'!R$29,料金比較表!$74:$84,'2026年4月'!$A35,FALSE))))))))</f>
        <v/>
      </c>
      <c r="S35" s="63" t="str">
        <f ca="1">IF($C$30=料金比較表!$C$1,(HLOOKUP('2026年4月'!S$29,料金比較表!$10:$20,'2026年4月'!$A35,FALSE)),IF($C$30=料金比較表!$C$2,(HLOOKUP('2026年4月'!S$29,料金比較表!$23:$33,'2026年4月'!$A35,FALSE)),IF($C$30=料金比較表!$C$3,(HLOOKUP('2026年4月'!S$29,料金比較表!$36:$46,'2026年4月'!$A35,FALSE)),IF($C$30=料金比較表!$C$4,(HLOOKUP('2026年4月'!S$29,料金比較表!$48:$60,'2026年4月'!$A35,FALSE)),IF($C$30=料金比較表!$C$5,(HLOOKUP('2026年4月'!S$29,料金比較表!$61:$71,'2026年4月'!$A35,FALSE)),IF($C$30=料金比較表!$C$6,(HLOOKUP('2026年4月'!S$29,料金比較表!$74:$84,'2026年4月'!$A35,FALSE))))))))</f>
        <v/>
      </c>
      <c r="T35" s="63" t="str">
        <f ca="1">IF($C$30=料金比較表!$C$1,(HLOOKUP('2026年4月'!T$29,料金比較表!$10:$20,'2026年4月'!$A35,FALSE)),IF($C$30=料金比較表!$C$2,(HLOOKUP('2026年4月'!T$29,料金比較表!$23:$33,'2026年4月'!$A35,FALSE)),IF($C$30=料金比較表!$C$3,(HLOOKUP('2026年4月'!T$29,料金比較表!$36:$46,'2026年4月'!$A35,FALSE)),IF($C$30=料金比較表!$C$4,(HLOOKUP('2026年4月'!T$29,料金比較表!$48:$60,'2026年4月'!$A35,FALSE)),IF($C$30=料金比較表!$C$5,(HLOOKUP('2026年4月'!T$29,料金比較表!$61:$71,'2026年4月'!$A35,FALSE)),IF($C$30=料金比較表!$C$6,(HLOOKUP('2026年4月'!T$29,料金比較表!$74:$84,'2026年4月'!$A35,FALSE))))))))</f>
        <v/>
      </c>
      <c r="U35" s="63" t="str">
        <f ca="1">IF($C$30=料金比較表!$C$1,(HLOOKUP('2026年4月'!U$29,料金比較表!$10:$20,'2026年4月'!$A35,FALSE)),IF($C$30=料金比較表!$C$2,(HLOOKUP('2026年4月'!U$29,料金比較表!$23:$33,'2026年4月'!$A35,FALSE)),IF($C$30=料金比較表!$C$3,(HLOOKUP('2026年4月'!U$29,料金比較表!$36:$46,'2026年4月'!$A35,FALSE)),IF($C$30=料金比較表!$C$4,(HLOOKUP('2026年4月'!U$29,料金比較表!$48:$60,'2026年4月'!$A35,FALSE)),IF($C$30=料金比較表!$C$5,(HLOOKUP('2026年4月'!U$29,料金比較表!$61:$71,'2026年4月'!$A35,FALSE)),IF($C$30=料金比較表!$C$6,(HLOOKUP('2026年4月'!U$29,料金比較表!$74:$84,'2026年4月'!$A35,FALSE))))))))</f>
        <v/>
      </c>
      <c r="V35" s="63" t="str">
        <f ca="1">IF($C$30=料金比較表!$C$1,(HLOOKUP('2026年4月'!V$29,料金比較表!$10:$20,'2026年4月'!$A35,FALSE)),IF($C$30=料金比較表!$C$2,(HLOOKUP('2026年4月'!V$29,料金比較表!$23:$33,'2026年4月'!$A35,FALSE)),IF($C$30=料金比較表!$C$3,(HLOOKUP('2026年4月'!V$29,料金比較表!$36:$46,'2026年4月'!$A35,FALSE)),IF($C$30=料金比較表!$C$4,(HLOOKUP('2026年4月'!V$29,料金比較表!$48:$60,'2026年4月'!$A35,FALSE)),IF($C$30=料金比較表!$C$5,(HLOOKUP('2026年4月'!V$29,料金比較表!$61:$71,'2026年4月'!$A35,FALSE)),IF($C$30=料金比較表!$C$6,(HLOOKUP('2026年4月'!V$29,料金比較表!$74:$84,'2026年4月'!$A35,FALSE))))))))</f>
        <v/>
      </c>
      <c r="W35" s="63" t="str">
        <f ca="1">IF($C$30=料金比較表!$C$1,(HLOOKUP('2026年4月'!W$29,料金比較表!$10:$20,'2026年4月'!$A35,FALSE)),IF($C$30=料金比較表!$C$2,(HLOOKUP('2026年4月'!W$29,料金比較表!$23:$33,'2026年4月'!$A35,FALSE)),IF($C$30=料金比較表!$C$3,(HLOOKUP('2026年4月'!W$29,料金比較表!$36:$46,'2026年4月'!$A35,FALSE)),IF($C$30=料金比較表!$C$4,(HLOOKUP('2026年4月'!W$29,料金比較表!$48:$60,'2026年4月'!$A35,FALSE)),IF($C$30=料金比較表!$C$5,(HLOOKUP('2026年4月'!W$29,料金比較表!$61:$71,'2026年4月'!$A35,FALSE)),IF($C$30=料金比較表!$C$6,(HLOOKUP('2026年4月'!W$29,料金比較表!$74:$84,'2026年4月'!$A35,FALSE))))))))</f>
        <v/>
      </c>
      <c r="X35" s="63" t="str">
        <f ca="1">IF($C$30=料金比較表!$C$1,(HLOOKUP('2026年4月'!X$29,料金比較表!$10:$20,'2026年4月'!$A35,FALSE)),IF($C$30=料金比較表!$C$2,(HLOOKUP('2026年4月'!X$29,料金比較表!$23:$33,'2026年4月'!$A35,FALSE)),IF($C$30=料金比較表!$C$3,(HLOOKUP('2026年4月'!X$29,料金比較表!$36:$46,'2026年4月'!$A35,FALSE)),IF($C$30=料金比較表!$C$4,(HLOOKUP('2026年4月'!X$29,料金比較表!$48:$60,'2026年4月'!$A35,FALSE)),IF($C$30=料金比較表!$C$5,(HLOOKUP('2026年4月'!X$29,料金比較表!$61:$71,'2026年4月'!$A35,FALSE)),IF($C$30=料金比較表!$C$6,(HLOOKUP('2026年4月'!X$29,料金比較表!$74:$84,'2026年4月'!$A35,FALSE))))))))</f>
        <v/>
      </c>
      <c r="Y35" s="63" t="str">
        <f ca="1">IF($C$30=料金比較表!$C$1,(HLOOKUP('2026年4月'!Y$29,料金比較表!$10:$20,'2026年4月'!$A35,FALSE)),IF($C$30=料金比較表!$C$2,(HLOOKUP('2026年4月'!Y$29,料金比較表!$23:$33,'2026年4月'!$A35,FALSE)),IF($C$30=料金比較表!$C$3,(HLOOKUP('2026年4月'!Y$29,料金比較表!$36:$46,'2026年4月'!$A35,FALSE)),IF($C$30=料金比較表!$C$4,(HLOOKUP('2026年4月'!Y$29,料金比較表!$48:$60,'2026年4月'!$A35,FALSE)),IF($C$30=料金比較表!$C$5,(HLOOKUP('2026年4月'!Y$29,料金比較表!$61:$71,'2026年4月'!$A35,FALSE)),IF($C$30=料金比較表!$C$6,(HLOOKUP('2026年4月'!Y$29,料金比較表!$74:$84,'2026年4月'!$A35,FALSE))))))))</f>
        <v/>
      </c>
      <c r="Z35" s="63" t="str">
        <f ca="1">IF($C$30=料金比較表!$C$1,(HLOOKUP('2026年4月'!Z$29,料金比較表!$10:$20,'2026年4月'!$A35,FALSE)),IF($C$30=料金比較表!$C$2,(HLOOKUP('2026年4月'!Z$29,料金比較表!$23:$33,'2026年4月'!$A35,FALSE)),IF($C$30=料金比較表!$C$3,(HLOOKUP('2026年4月'!Z$29,料金比較表!$36:$46,'2026年4月'!$A35,FALSE)),IF($C$30=料金比較表!$C$4,(HLOOKUP('2026年4月'!Z$29,料金比較表!$48:$60,'2026年4月'!$A35,FALSE)),IF($C$30=料金比較表!$C$5,(HLOOKUP('2026年4月'!Z$29,料金比較表!$61:$71,'2026年4月'!$A35,FALSE)),IF($C$30=料金比較表!$C$6,(HLOOKUP('2026年4月'!Z$29,料金比較表!$74:$84,'2026年4月'!$A35,FALSE))))))))</f>
        <v/>
      </c>
      <c r="AA35" s="63" t="str">
        <f ca="1">IF($C$30=料金比較表!$C$1,(HLOOKUP('2026年4月'!AA$29,料金比較表!$10:$20,'2026年4月'!$A35,FALSE)),IF($C$30=料金比較表!$C$2,(HLOOKUP('2026年4月'!AA$29,料金比較表!$23:$33,'2026年4月'!$A35,FALSE)),IF($C$30=料金比較表!$C$3,(HLOOKUP('2026年4月'!AA$29,料金比較表!$36:$46,'2026年4月'!$A35,FALSE)),IF($C$30=料金比較表!$C$4,(HLOOKUP('2026年4月'!AA$29,料金比較表!$48:$60,'2026年4月'!$A35,FALSE)),IF($C$30=料金比較表!$C$5,(HLOOKUP('2026年4月'!AA$29,料金比較表!$61:$71,'2026年4月'!$A35,FALSE)),IF($C$30=料金比較表!$C$6,(HLOOKUP('2026年4月'!AA$29,料金比較表!$74:$84,'2026年4月'!$A35,FALSE))))))))</f>
        <v/>
      </c>
      <c r="AB35" s="63" t="str">
        <f ca="1">IF($C$30=料金比較表!$C$1,(HLOOKUP('2026年4月'!AB$29,料金比較表!$10:$20,'2026年4月'!$A35,FALSE)),IF($C$30=料金比較表!$C$2,(HLOOKUP('2026年4月'!AB$29,料金比較表!$23:$33,'2026年4月'!$A35,FALSE)),IF($C$30=料金比較表!$C$3,(HLOOKUP('2026年4月'!AB$29,料金比較表!$36:$46,'2026年4月'!$A35,FALSE)),IF($C$30=料金比較表!$C$4,(HLOOKUP('2026年4月'!AB$29,料金比較表!$48:$60,'2026年4月'!$A35,FALSE)),IF($C$30=料金比較表!$C$5,(HLOOKUP('2026年4月'!AB$29,料金比較表!$61:$71,'2026年4月'!$A35,FALSE)),IF($C$30=料金比較表!$C$6,(HLOOKUP('2026年4月'!AB$29,料金比較表!$74:$84,'2026年4月'!$A35,FALSE))))))))</f>
        <v/>
      </c>
      <c r="AC35" s="63" t="str">
        <f ca="1">IF($C$30=料金比較表!$C$1,(HLOOKUP('2026年4月'!AC$29,料金比較表!$10:$20,'2026年4月'!$A35,FALSE)),IF($C$30=料金比較表!$C$2,(HLOOKUP('2026年4月'!AC$29,料金比較表!$23:$33,'2026年4月'!$A35,FALSE)),IF($C$30=料金比較表!$C$3,(HLOOKUP('2026年4月'!AC$29,料金比較表!$36:$46,'2026年4月'!$A35,FALSE)),IF($C$30=料金比較表!$C$4,(HLOOKUP('2026年4月'!AC$29,料金比較表!$48:$60,'2026年4月'!$A35,FALSE)),IF($C$30=料金比較表!$C$5,(HLOOKUP('2026年4月'!AC$29,料金比較表!$61:$71,'2026年4月'!$A35,FALSE)),IF($C$30=料金比較表!$C$6,(HLOOKUP('2026年4月'!AC$29,料金比較表!$74:$84,'2026年4月'!$A35,FALSE))))))))</f>
        <v/>
      </c>
      <c r="AD35" s="63" t="str">
        <f ca="1">IF($C$30=料金比較表!$C$1,(HLOOKUP('2026年4月'!AD$29,料金比較表!$10:$20,'2026年4月'!$A35,FALSE)),IF($C$30=料金比較表!$C$2,(HLOOKUP('2026年4月'!AD$29,料金比較表!$23:$33,'2026年4月'!$A35,FALSE)),IF($C$30=料金比較表!$C$3,(HLOOKUP('2026年4月'!AD$29,料金比較表!$36:$46,'2026年4月'!$A35,FALSE)),IF($C$30=料金比較表!$C$4,(HLOOKUP('2026年4月'!AD$29,料金比較表!$48:$60,'2026年4月'!$A35,FALSE)),IF($C$30=料金比較表!$C$5,(HLOOKUP('2026年4月'!AD$29,料金比較表!$61:$71,'2026年4月'!$A35,FALSE)),IF($C$30=料金比較表!$C$6,(HLOOKUP('2026年4月'!AD$29,料金比較表!$74:$84,'2026年4月'!$A35,FALSE))))))))</f>
        <v/>
      </c>
      <c r="AE35" s="63" t="str">
        <f ca="1">IF($C$30=料金比較表!$C$1,(HLOOKUP('2026年4月'!AE$29,料金比較表!$10:$20,'2026年4月'!$A35,FALSE)),IF($C$30=料金比較表!$C$2,(HLOOKUP('2026年4月'!AE$29,料金比較表!$23:$33,'2026年4月'!$A35,FALSE)),IF($C$30=料金比較表!$C$3,(HLOOKUP('2026年4月'!AE$29,料金比較表!$36:$46,'2026年4月'!$A35,FALSE)),IF($C$30=料金比較表!$C$4,(HLOOKUP('2026年4月'!AE$29,料金比較表!$48:$60,'2026年4月'!$A35,FALSE)),IF($C$30=料金比較表!$C$5,(HLOOKUP('2026年4月'!AE$29,料金比較表!$61:$71,'2026年4月'!$A35,FALSE)),IF($C$30=料金比較表!$C$6,(HLOOKUP('2026年4月'!AE$29,料金比較表!$74:$84,'2026年4月'!$A35,FALSE))))))))</f>
        <v/>
      </c>
      <c r="AF35" s="63" t="str">
        <f ca="1">IF($C$30=料金比較表!$C$1,(HLOOKUP('2026年4月'!AF$29,料金比較表!$10:$20,'2026年4月'!$A35,FALSE)),IF($C$30=料金比較表!$C$2,(HLOOKUP('2026年4月'!AF$29,料金比較表!$23:$33,'2026年4月'!$A35,FALSE)),IF($C$30=料金比較表!$C$3,(HLOOKUP('2026年4月'!AF$29,料金比較表!$36:$46,'2026年4月'!$A35,FALSE)),IF($C$30=料金比較表!$C$4,(HLOOKUP('2026年4月'!AF$29,料金比較表!$48:$60,'2026年4月'!$A35,FALSE)),IF($C$30=料金比較表!$C$5,(HLOOKUP('2026年4月'!AF$29,料金比較表!$61:$71,'2026年4月'!$A35,FALSE)),IF($C$30=料金比較表!$C$6,(HLOOKUP('2026年4月'!AF$29,料金比較表!$74:$84,'2026年4月'!$A35,FALSE))))))))</f>
        <v/>
      </c>
      <c r="AG35" s="63" t="str">
        <f ca="1">IF($C$30=料金比較表!$C$1,(HLOOKUP('2026年4月'!AG$29,料金比較表!$10:$20,'2026年4月'!$A35,FALSE)),IF($C$30=料金比較表!$C$2,(HLOOKUP('2026年4月'!AG$29,料金比較表!$23:$33,'2026年4月'!$A35,FALSE)),IF($C$30=料金比較表!$C$3,(HLOOKUP('2026年4月'!AG$29,料金比較表!$36:$46,'2026年4月'!$A35,FALSE)),IF($C$30=料金比較表!$C$4,(HLOOKUP('2026年4月'!AG$29,料金比較表!$48:$60,'2026年4月'!$A35,FALSE)),IF($C$30=料金比較表!$C$5,(HLOOKUP('2026年4月'!AG$29,料金比較表!$61:$71,'2026年4月'!$A35,FALSE)),IF($C$30=料金比較表!$C$6,(HLOOKUP('2026年4月'!AG$29,料金比較表!$74:$84,'2026年4月'!$A35,FALSE))))))))</f>
        <v/>
      </c>
      <c r="AH35" s="191"/>
    </row>
    <row r="36" spans="1:35" ht="18" thickBot="1" x14ac:dyDescent="0.25">
      <c r="A36" s="4">
        <f t="shared" si="1"/>
        <v>8</v>
      </c>
      <c r="B36" s="312" t="str">
        <f>料金比較表!C17</f>
        <v>プールヴィラ　屋我地島　ｂｙ　コルディオプレミアム</v>
      </c>
      <c r="C36" s="326"/>
      <c r="D36" s="62" t="str">
        <f ca="1">IF($C$30=料金比較表!$C$1,(HLOOKUP('2026年4月'!D$29,料金比較表!$10:$20,'2026年4月'!$A36,FALSE)),IF($C$30=料金比較表!$C$2,(HLOOKUP('2026年4月'!D$29,料金比較表!$23:$33,'2026年4月'!$A36,FALSE)),IF($C$30=料金比較表!$C$3,(HLOOKUP('2026年4月'!D$29,料金比較表!$36:$46,'2026年4月'!$A36,FALSE)),IF($C$30=料金比較表!$C$4,(HLOOKUP('2026年4月'!D$29,料金比較表!$48:$60,'2026年4月'!$A36,FALSE)),IF($C$30=料金比較表!$C$5,(HLOOKUP('2026年4月'!D$29,料金比較表!$61:$71,'2026年4月'!$A36,FALSE)),IF($C$30=料金比較表!$C$6,(HLOOKUP('2026年4月'!D$29,料金比較表!$74:$84,'2026年4月'!$A36,FALSE))))))))</f>
        <v/>
      </c>
      <c r="E36" s="63" t="str">
        <f ca="1">IF($C$30=料金比較表!$C$1,(HLOOKUP('2026年4月'!E$29,料金比較表!$10:$20,'2026年4月'!$A36,FALSE)),IF($C$30=料金比較表!$C$2,(HLOOKUP('2026年4月'!E$29,料金比較表!$23:$33,'2026年4月'!$A36,FALSE)),IF($C$30=料金比較表!$C$3,(HLOOKUP('2026年4月'!E$29,料金比較表!$36:$46,'2026年4月'!$A36,FALSE)),IF($C$30=料金比較表!$C$4,(HLOOKUP('2026年4月'!E$29,料金比較表!$48:$60,'2026年4月'!$A36,FALSE)),IF($C$30=料金比較表!$C$5,(HLOOKUP('2026年4月'!E$29,料金比較表!$61:$71,'2026年4月'!$A36,FALSE)),IF($C$30=料金比較表!$C$6,(HLOOKUP('2026年4月'!E$29,料金比較表!$74:$84,'2026年4月'!$A36,FALSE))))))))</f>
        <v/>
      </c>
      <c r="F36" s="63" t="str">
        <f ca="1">IF($C$30=料金比較表!$C$1,(HLOOKUP('2026年4月'!F$29,料金比較表!$10:$20,'2026年4月'!$A36,FALSE)),IF($C$30=料金比較表!$C$2,(HLOOKUP('2026年4月'!F$29,料金比較表!$23:$33,'2026年4月'!$A36,FALSE)),IF($C$30=料金比較表!$C$3,(HLOOKUP('2026年4月'!F$29,料金比較表!$36:$46,'2026年4月'!$A36,FALSE)),IF($C$30=料金比較表!$C$4,(HLOOKUP('2026年4月'!F$29,料金比較表!$48:$60,'2026年4月'!$A36,FALSE)),IF($C$30=料金比較表!$C$5,(HLOOKUP('2026年4月'!F$29,料金比較表!$61:$71,'2026年4月'!$A36,FALSE)),IF($C$30=料金比較表!$C$6,(HLOOKUP('2026年4月'!F$29,料金比較表!$74:$84,'2026年4月'!$A36,FALSE))))))))</f>
        <v/>
      </c>
      <c r="G36" s="63" t="str">
        <f ca="1">IF($C$30=料金比較表!$C$1,(HLOOKUP('2026年4月'!G$29,料金比較表!$10:$20,'2026年4月'!$A36,FALSE)),IF($C$30=料金比較表!$C$2,(HLOOKUP('2026年4月'!G$29,料金比較表!$23:$33,'2026年4月'!$A36,FALSE)),IF($C$30=料金比較表!$C$3,(HLOOKUP('2026年4月'!G$29,料金比較表!$36:$46,'2026年4月'!$A36,FALSE)),IF($C$30=料金比較表!$C$4,(HLOOKUP('2026年4月'!G$29,料金比較表!$48:$60,'2026年4月'!$A36,FALSE)),IF($C$30=料金比較表!$C$5,(HLOOKUP('2026年4月'!G$29,料金比較表!$61:$71,'2026年4月'!$A36,FALSE)),IF($C$30=料金比較表!$C$6,(HLOOKUP('2026年4月'!G$29,料金比較表!$74:$84,'2026年4月'!$A36,FALSE))))))))</f>
        <v/>
      </c>
      <c r="H36" s="63" t="str">
        <f ca="1">IF($C$30=料金比較表!$C$1,(HLOOKUP('2026年4月'!H$29,料金比較表!$10:$20,'2026年4月'!$A36,FALSE)),IF($C$30=料金比較表!$C$2,(HLOOKUP('2026年4月'!H$29,料金比較表!$23:$33,'2026年4月'!$A36,FALSE)),IF($C$30=料金比較表!$C$3,(HLOOKUP('2026年4月'!H$29,料金比較表!$36:$46,'2026年4月'!$A36,FALSE)),IF($C$30=料金比較表!$C$4,(HLOOKUP('2026年4月'!H$29,料金比較表!$48:$60,'2026年4月'!$A36,FALSE)),IF($C$30=料金比較表!$C$5,(HLOOKUP('2026年4月'!H$29,料金比較表!$61:$71,'2026年4月'!$A36,FALSE)),IF($C$30=料金比較表!$C$6,(HLOOKUP('2026年4月'!H$29,料金比較表!$74:$84,'2026年4月'!$A36,FALSE))))))))</f>
        <v/>
      </c>
      <c r="I36" s="63" t="str">
        <f ca="1">IF($C$30=料金比較表!$C$1,(HLOOKUP('2026年4月'!I$29,料金比較表!$10:$20,'2026年4月'!$A36,FALSE)),IF($C$30=料金比較表!$C$2,(HLOOKUP('2026年4月'!I$29,料金比較表!$23:$33,'2026年4月'!$A36,FALSE)),IF($C$30=料金比較表!$C$3,(HLOOKUP('2026年4月'!I$29,料金比較表!$36:$46,'2026年4月'!$A36,FALSE)),IF($C$30=料金比較表!$C$4,(HLOOKUP('2026年4月'!I$29,料金比較表!$48:$60,'2026年4月'!$A36,FALSE)),IF($C$30=料金比較表!$C$5,(HLOOKUP('2026年4月'!I$29,料金比較表!$61:$71,'2026年4月'!$A36,FALSE)),IF($C$30=料金比較表!$C$6,(HLOOKUP('2026年4月'!I$29,料金比較表!$74:$84,'2026年4月'!$A36,FALSE))))))))</f>
        <v/>
      </c>
      <c r="J36" s="63" t="str">
        <f ca="1">IF($C$30=料金比較表!$C$1,(HLOOKUP('2026年4月'!J$29,料金比較表!$10:$20,'2026年4月'!$A36,FALSE)),IF($C$30=料金比較表!$C$2,(HLOOKUP('2026年4月'!J$29,料金比較表!$23:$33,'2026年4月'!$A36,FALSE)),IF($C$30=料金比較表!$C$3,(HLOOKUP('2026年4月'!J$29,料金比較表!$36:$46,'2026年4月'!$A36,FALSE)),IF($C$30=料金比較表!$C$4,(HLOOKUP('2026年4月'!J$29,料金比較表!$48:$60,'2026年4月'!$A36,FALSE)),IF($C$30=料金比較表!$C$5,(HLOOKUP('2026年4月'!J$29,料金比較表!$61:$71,'2026年4月'!$A36,FALSE)),IF($C$30=料金比較表!$C$6,(HLOOKUP('2026年4月'!J$29,料金比較表!$74:$84,'2026年4月'!$A36,FALSE))))))))</f>
        <v/>
      </c>
      <c r="K36" s="63" t="str">
        <f ca="1">IF($C$30=料金比較表!$C$1,(HLOOKUP('2026年4月'!K$29,料金比較表!$10:$20,'2026年4月'!$A36,FALSE)),IF($C$30=料金比較表!$C$2,(HLOOKUP('2026年4月'!K$29,料金比較表!$23:$33,'2026年4月'!$A36,FALSE)),IF($C$30=料金比較表!$C$3,(HLOOKUP('2026年4月'!K$29,料金比較表!$36:$46,'2026年4月'!$A36,FALSE)),IF($C$30=料金比較表!$C$4,(HLOOKUP('2026年4月'!K$29,料金比較表!$48:$60,'2026年4月'!$A36,FALSE)),IF($C$30=料金比較表!$C$5,(HLOOKUP('2026年4月'!K$29,料金比較表!$61:$71,'2026年4月'!$A36,FALSE)),IF($C$30=料金比較表!$C$6,(HLOOKUP('2026年4月'!K$29,料金比較表!$74:$84,'2026年4月'!$A36,FALSE))))))))</f>
        <v/>
      </c>
      <c r="L36" s="63" t="str">
        <f ca="1">IF($C$30=料金比較表!$C$1,(HLOOKUP('2026年4月'!L$29,料金比較表!$10:$20,'2026年4月'!$A36,FALSE)),IF($C$30=料金比較表!$C$2,(HLOOKUP('2026年4月'!L$29,料金比較表!$23:$33,'2026年4月'!$A36,FALSE)),IF($C$30=料金比較表!$C$3,(HLOOKUP('2026年4月'!L$29,料金比較表!$36:$46,'2026年4月'!$A36,FALSE)),IF($C$30=料金比較表!$C$4,(HLOOKUP('2026年4月'!L$29,料金比較表!$48:$60,'2026年4月'!$A36,FALSE)),IF($C$30=料金比較表!$C$5,(HLOOKUP('2026年4月'!L$29,料金比較表!$61:$71,'2026年4月'!$A36,FALSE)),IF($C$30=料金比較表!$C$6,(HLOOKUP('2026年4月'!L$29,料金比較表!$74:$84,'2026年4月'!$A36,FALSE))))))))</f>
        <v/>
      </c>
      <c r="M36" s="63" t="str">
        <f ca="1">IF($C$30=料金比較表!$C$1,(HLOOKUP('2026年4月'!M$29,料金比較表!$10:$20,'2026年4月'!$A36,FALSE)),IF($C$30=料金比較表!$C$2,(HLOOKUP('2026年4月'!M$29,料金比較表!$23:$33,'2026年4月'!$A36,FALSE)),IF($C$30=料金比較表!$C$3,(HLOOKUP('2026年4月'!M$29,料金比較表!$36:$46,'2026年4月'!$A36,FALSE)),IF($C$30=料金比較表!$C$4,(HLOOKUP('2026年4月'!M$29,料金比較表!$48:$60,'2026年4月'!$A36,FALSE)),IF($C$30=料金比較表!$C$5,(HLOOKUP('2026年4月'!M$29,料金比較表!$61:$71,'2026年4月'!$A36,FALSE)),IF($C$30=料金比較表!$C$6,(HLOOKUP('2026年4月'!M$29,料金比較表!$74:$84,'2026年4月'!$A36,FALSE))))))))</f>
        <v/>
      </c>
      <c r="N36" s="63" t="str">
        <f ca="1">IF($C$30=料金比較表!$C$1,(HLOOKUP('2026年4月'!N$29,料金比較表!$10:$20,'2026年4月'!$A36,FALSE)),IF($C$30=料金比較表!$C$2,(HLOOKUP('2026年4月'!N$29,料金比較表!$23:$33,'2026年4月'!$A36,FALSE)),IF($C$30=料金比較表!$C$3,(HLOOKUP('2026年4月'!N$29,料金比較表!$36:$46,'2026年4月'!$A36,FALSE)),IF($C$30=料金比較表!$C$4,(HLOOKUP('2026年4月'!N$29,料金比較表!$48:$60,'2026年4月'!$A36,FALSE)),IF($C$30=料金比較表!$C$5,(HLOOKUP('2026年4月'!N$29,料金比較表!$61:$71,'2026年4月'!$A36,FALSE)),IF($C$30=料金比較表!$C$6,(HLOOKUP('2026年4月'!N$29,料金比較表!$74:$84,'2026年4月'!$A36,FALSE))))))))</f>
        <v/>
      </c>
      <c r="O36" s="63" t="str">
        <f ca="1">IF($C$30=料金比較表!$C$1,(HLOOKUP('2026年4月'!O$29,料金比較表!$10:$20,'2026年4月'!$A36,FALSE)),IF($C$30=料金比較表!$C$2,(HLOOKUP('2026年4月'!O$29,料金比較表!$23:$33,'2026年4月'!$A36,FALSE)),IF($C$30=料金比較表!$C$3,(HLOOKUP('2026年4月'!O$29,料金比較表!$36:$46,'2026年4月'!$A36,FALSE)),IF($C$30=料金比較表!$C$4,(HLOOKUP('2026年4月'!O$29,料金比較表!$48:$60,'2026年4月'!$A36,FALSE)),IF($C$30=料金比較表!$C$5,(HLOOKUP('2026年4月'!O$29,料金比較表!$61:$71,'2026年4月'!$A36,FALSE)),IF($C$30=料金比較表!$C$6,(HLOOKUP('2026年4月'!O$29,料金比較表!$74:$84,'2026年4月'!$A36,FALSE))))))))</f>
        <v/>
      </c>
      <c r="P36" s="63" t="str">
        <f ca="1">IF($C$30=料金比較表!$C$1,(HLOOKUP('2026年4月'!P$29,料金比較表!$10:$20,'2026年4月'!$A36,FALSE)),IF($C$30=料金比較表!$C$2,(HLOOKUP('2026年4月'!P$29,料金比較表!$23:$33,'2026年4月'!$A36,FALSE)),IF($C$30=料金比較表!$C$3,(HLOOKUP('2026年4月'!P$29,料金比較表!$36:$46,'2026年4月'!$A36,FALSE)),IF($C$30=料金比較表!$C$4,(HLOOKUP('2026年4月'!P$29,料金比較表!$48:$60,'2026年4月'!$A36,FALSE)),IF($C$30=料金比較表!$C$5,(HLOOKUP('2026年4月'!P$29,料金比較表!$61:$71,'2026年4月'!$A36,FALSE)),IF($C$30=料金比較表!$C$6,(HLOOKUP('2026年4月'!P$29,料金比較表!$74:$84,'2026年4月'!$A36,FALSE))))))))</f>
        <v/>
      </c>
      <c r="Q36" s="63" t="str">
        <f ca="1">IF($C$30=料金比較表!$C$1,(HLOOKUP('2026年4月'!Q$29,料金比較表!$10:$20,'2026年4月'!$A36,FALSE)),IF($C$30=料金比較表!$C$2,(HLOOKUP('2026年4月'!Q$29,料金比較表!$23:$33,'2026年4月'!$A36,FALSE)),IF($C$30=料金比較表!$C$3,(HLOOKUP('2026年4月'!Q$29,料金比較表!$36:$46,'2026年4月'!$A36,FALSE)),IF($C$30=料金比較表!$C$4,(HLOOKUP('2026年4月'!Q$29,料金比較表!$48:$60,'2026年4月'!$A36,FALSE)),IF($C$30=料金比較表!$C$5,(HLOOKUP('2026年4月'!Q$29,料金比較表!$61:$71,'2026年4月'!$A36,FALSE)),IF($C$30=料金比較表!$C$6,(HLOOKUP('2026年4月'!Q$29,料金比較表!$74:$84,'2026年4月'!$A36,FALSE))))))))</f>
        <v/>
      </c>
      <c r="R36" s="63" t="str">
        <f ca="1">IF($C$30=料金比較表!$C$1,(HLOOKUP('2026年4月'!R$29,料金比較表!$10:$20,'2026年4月'!$A36,FALSE)),IF($C$30=料金比較表!$C$2,(HLOOKUP('2026年4月'!R$29,料金比較表!$23:$33,'2026年4月'!$A36,FALSE)),IF($C$30=料金比較表!$C$3,(HLOOKUP('2026年4月'!R$29,料金比較表!$36:$46,'2026年4月'!$A36,FALSE)),IF($C$30=料金比較表!$C$4,(HLOOKUP('2026年4月'!R$29,料金比較表!$48:$60,'2026年4月'!$A36,FALSE)),IF($C$30=料金比較表!$C$5,(HLOOKUP('2026年4月'!R$29,料金比較表!$61:$71,'2026年4月'!$A36,FALSE)),IF($C$30=料金比較表!$C$6,(HLOOKUP('2026年4月'!R$29,料金比較表!$74:$84,'2026年4月'!$A36,FALSE))))))))</f>
        <v/>
      </c>
      <c r="S36" s="63" t="str">
        <f ca="1">IF($C$30=料金比較表!$C$1,(HLOOKUP('2026年4月'!S$29,料金比較表!$10:$20,'2026年4月'!$A36,FALSE)),IF($C$30=料金比較表!$C$2,(HLOOKUP('2026年4月'!S$29,料金比較表!$23:$33,'2026年4月'!$A36,FALSE)),IF($C$30=料金比較表!$C$3,(HLOOKUP('2026年4月'!S$29,料金比較表!$36:$46,'2026年4月'!$A36,FALSE)),IF($C$30=料金比較表!$C$4,(HLOOKUP('2026年4月'!S$29,料金比較表!$48:$60,'2026年4月'!$A36,FALSE)),IF($C$30=料金比較表!$C$5,(HLOOKUP('2026年4月'!S$29,料金比較表!$61:$71,'2026年4月'!$A36,FALSE)),IF($C$30=料金比較表!$C$6,(HLOOKUP('2026年4月'!S$29,料金比較表!$74:$84,'2026年4月'!$A36,FALSE))))))))</f>
        <v/>
      </c>
      <c r="T36" s="63" t="str">
        <f ca="1">IF($C$30=料金比較表!$C$1,(HLOOKUP('2026年4月'!T$29,料金比較表!$10:$20,'2026年4月'!$A36,FALSE)),IF($C$30=料金比較表!$C$2,(HLOOKUP('2026年4月'!T$29,料金比較表!$23:$33,'2026年4月'!$A36,FALSE)),IF($C$30=料金比較表!$C$3,(HLOOKUP('2026年4月'!T$29,料金比較表!$36:$46,'2026年4月'!$A36,FALSE)),IF($C$30=料金比較表!$C$4,(HLOOKUP('2026年4月'!T$29,料金比較表!$48:$60,'2026年4月'!$A36,FALSE)),IF($C$30=料金比較表!$C$5,(HLOOKUP('2026年4月'!T$29,料金比較表!$61:$71,'2026年4月'!$A36,FALSE)),IF($C$30=料金比較表!$C$6,(HLOOKUP('2026年4月'!T$29,料金比較表!$74:$84,'2026年4月'!$A36,FALSE))))))))</f>
        <v/>
      </c>
      <c r="U36" s="63" t="str">
        <f ca="1">IF($C$30=料金比較表!$C$1,(HLOOKUP('2026年4月'!U$29,料金比較表!$10:$20,'2026年4月'!$A36,FALSE)),IF($C$30=料金比較表!$C$2,(HLOOKUP('2026年4月'!U$29,料金比較表!$23:$33,'2026年4月'!$A36,FALSE)),IF($C$30=料金比較表!$C$3,(HLOOKUP('2026年4月'!U$29,料金比較表!$36:$46,'2026年4月'!$A36,FALSE)),IF($C$30=料金比較表!$C$4,(HLOOKUP('2026年4月'!U$29,料金比較表!$48:$60,'2026年4月'!$A36,FALSE)),IF($C$30=料金比較表!$C$5,(HLOOKUP('2026年4月'!U$29,料金比較表!$61:$71,'2026年4月'!$A36,FALSE)),IF($C$30=料金比較表!$C$6,(HLOOKUP('2026年4月'!U$29,料金比較表!$74:$84,'2026年4月'!$A36,FALSE))))))))</f>
        <v/>
      </c>
      <c r="V36" s="63" t="str">
        <f ca="1">IF($C$30=料金比較表!$C$1,(HLOOKUP('2026年4月'!V$29,料金比較表!$10:$20,'2026年4月'!$A36,FALSE)),IF($C$30=料金比較表!$C$2,(HLOOKUP('2026年4月'!V$29,料金比較表!$23:$33,'2026年4月'!$A36,FALSE)),IF($C$30=料金比較表!$C$3,(HLOOKUP('2026年4月'!V$29,料金比較表!$36:$46,'2026年4月'!$A36,FALSE)),IF($C$30=料金比較表!$C$4,(HLOOKUP('2026年4月'!V$29,料金比較表!$48:$60,'2026年4月'!$A36,FALSE)),IF($C$30=料金比較表!$C$5,(HLOOKUP('2026年4月'!V$29,料金比較表!$61:$71,'2026年4月'!$A36,FALSE)),IF($C$30=料金比較表!$C$6,(HLOOKUP('2026年4月'!V$29,料金比較表!$74:$84,'2026年4月'!$A36,FALSE))))))))</f>
        <v/>
      </c>
      <c r="W36" s="63" t="str">
        <f ca="1">IF($C$30=料金比較表!$C$1,(HLOOKUP('2026年4月'!W$29,料金比較表!$10:$20,'2026年4月'!$A36,FALSE)),IF($C$30=料金比較表!$C$2,(HLOOKUP('2026年4月'!W$29,料金比較表!$23:$33,'2026年4月'!$A36,FALSE)),IF($C$30=料金比較表!$C$3,(HLOOKUP('2026年4月'!W$29,料金比較表!$36:$46,'2026年4月'!$A36,FALSE)),IF($C$30=料金比較表!$C$4,(HLOOKUP('2026年4月'!W$29,料金比較表!$48:$60,'2026年4月'!$A36,FALSE)),IF($C$30=料金比較表!$C$5,(HLOOKUP('2026年4月'!W$29,料金比較表!$61:$71,'2026年4月'!$A36,FALSE)),IF($C$30=料金比較表!$C$6,(HLOOKUP('2026年4月'!W$29,料金比較表!$74:$84,'2026年4月'!$A36,FALSE))))))))</f>
        <v/>
      </c>
      <c r="X36" s="63" t="str">
        <f ca="1">IF($C$30=料金比較表!$C$1,(HLOOKUP('2026年4月'!X$29,料金比較表!$10:$20,'2026年4月'!$A36,FALSE)),IF($C$30=料金比較表!$C$2,(HLOOKUP('2026年4月'!X$29,料金比較表!$23:$33,'2026年4月'!$A36,FALSE)),IF($C$30=料金比較表!$C$3,(HLOOKUP('2026年4月'!X$29,料金比較表!$36:$46,'2026年4月'!$A36,FALSE)),IF($C$30=料金比較表!$C$4,(HLOOKUP('2026年4月'!X$29,料金比較表!$48:$60,'2026年4月'!$A36,FALSE)),IF($C$30=料金比較表!$C$5,(HLOOKUP('2026年4月'!X$29,料金比較表!$61:$71,'2026年4月'!$A36,FALSE)),IF($C$30=料金比較表!$C$6,(HLOOKUP('2026年4月'!X$29,料金比較表!$74:$84,'2026年4月'!$A36,FALSE))))))))</f>
        <v/>
      </c>
      <c r="Y36" s="63" t="str">
        <f ca="1">IF($C$30=料金比較表!$C$1,(HLOOKUP('2026年4月'!Y$29,料金比較表!$10:$20,'2026年4月'!$A36,FALSE)),IF($C$30=料金比較表!$C$2,(HLOOKUP('2026年4月'!Y$29,料金比較表!$23:$33,'2026年4月'!$A36,FALSE)),IF($C$30=料金比較表!$C$3,(HLOOKUP('2026年4月'!Y$29,料金比較表!$36:$46,'2026年4月'!$A36,FALSE)),IF($C$30=料金比較表!$C$4,(HLOOKUP('2026年4月'!Y$29,料金比較表!$48:$60,'2026年4月'!$A36,FALSE)),IF($C$30=料金比較表!$C$5,(HLOOKUP('2026年4月'!Y$29,料金比較表!$61:$71,'2026年4月'!$A36,FALSE)),IF($C$30=料金比較表!$C$6,(HLOOKUP('2026年4月'!Y$29,料金比較表!$74:$84,'2026年4月'!$A36,FALSE))))))))</f>
        <v/>
      </c>
      <c r="Z36" s="63" t="str">
        <f ca="1">IF($C$30=料金比較表!$C$1,(HLOOKUP('2026年4月'!Z$29,料金比較表!$10:$20,'2026年4月'!$A36,FALSE)),IF($C$30=料金比較表!$C$2,(HLOOKUP('2026年4月'!Z$29,料金比較表!$23:$33,'2026年4月'!$A36,FALSE)),IF($C$30=料金比較表!$C$3,(HLOOKUP('2026年4月'!Z$29,料金比較表!$36:$46,'2026年4月'!$A36,FALSE)),IF($C$30=料金比較表!$C$4,(HLOOKUP('2026年4月'!Z$29,料金比較表!$48:$60,'2026年4月'!$A36,FALSE)),IF($C$30=料金比較表!$C$5,(HLOOKUP('2026年4月'!Z$29,料金比較表!$61:$71,'2026年4月'!$A36,FALSE)),IF($C$30=料金比較表!$C$6,(HLOOKUP('2026年4月'!Z$29,料金比較表!$74:$84,'2026年4月'!$A36,FALSE))))))))</f>
        <v/>
      </c>
      <c r="AA36" s="63" t="str">
        <f ca="1">IF($C$30=料金比較表!$C$1,(HLOOKUP('2026年4月'!AA$29,料金比較表!$10:$20,'2026年4月'!$A36,FALSE)),IF($C$30=料金比較表!$C$2,(HLOOKUP('2026年4月'!AA$29,料金比較表!$23:$33,'2026年4月'!$A36,FALSE)),IF($C$30=料金比較表!$C$3,(HLOOKUP('2026年4月'!AA$29,料金比較表!$36:$46,'2026年4月'!$A36,FALSE)),IF($C$30=料金比較表!$C$4,(HLOOKUP('2026年4月'!AA$29,料金比較表!$48:$60,'2026年4月'!$A36,FALSE)),IF($C$30=料金比較表!$C$5,(HLOOKUP('2026年4月'!AA$29,料金比較表!$61:$71,'2026年4月'!$A36,FALSE)),IF($C$30=料金比較表!$C$6,(HLOOKUP('2026年4月'!AA$29,料金比較表!$74:$84,'2026年4月'!$A36,FALSE))))))))</f>
        <v/>
      </c>
      <c r="AB36" s="63" t="str">
        <f ca="1">IF($C$30=料金比較表!$C$1,(HLOOKUP('2026年4月'!AB$29,料金比較表!$10:$20,'2026年4月'!$A36,FALSE)),IF($C$30=料金比較表!$C$2,(HLOOKUP('2026年4月'!AB$29,料金比較表!$23:$33,'2026年4月'!$A36,FALSE)),IF($C$30=料金比較表!$C$3,(HLOOKUP('2026年4月'!AB$29,料金比較表!$36:$46,'2026年4月'!$A36,FALSE)),IF($C$30=料金比較表!$C$4,(HLOOKUP('2026年4月'!AB$29,料金比較表!$48:$60,'2026年4月'!$A36,FALSE)),IF($C$30=料金比較表!$C$5,(HLOOKUP('2026年4月'!AB$29,料金比較表!$61:$71,'2026年4月'!$A36,FALSE)),IF($C$30=料金比較表!$C$6,(HLOOKUP('2026年4月'!AB$29,料金比較表!$74:$84,'2026年4月'!$A36,FALSE))))))))</f>
        <v/>
      </c>
      <c r="AC36" s="63" t="str">
        <f ca="1">IF($C$30=料金比較表!$C$1,(HLOOKUP('2026年4月'!AC$29,料金比較表!$10:$20,'2026年4月'!$A36,FALSE)),IF($C$30=料金比較表!$C$2,(HLOOKUP('2026年4月'!AC$29,料金比較表!$23:$33,'2026年4月'!$A36,FALSE)),IF($C$30=料金比較表!$C$3,(HLOOKUP('2026年4月'!AC$29,料金比較表!$36:$46,'2026年4月'!$A36,FALSE)),IF($C$30=料金比較表!$C$4,(HLOOKUP('2026年4月'!AC$29,料金比較表!$48:$60,'2026年4月'!$A36,FALSE)),IF($C$30=料金比較表!$C$5,(HLOOKUP('2026年4月'!AC$29,料金比較表!$61:$71,'2026年4月'!$A36,FALSE)),IF($C$30=料金比較表!$C$6,(HLOOKUP('2026年4月'!AC$29,料金比較表!$74:$84,'2026年4月'!$A36,FALSE))))))))</f>
        <v/>
      </c>
      <c r="AD36" s="63" t="str">
        <f ca="1">IF($C$30=料金比較表!$C$1,(HLOOKUP('2026年4月'!AD$29,料金比較表!$10:$20,'2026年4月'!$A36,FALSE)),IF($C$30=料金比較表!$C$2,(HLOOKUP('2026年4月'!AD$29,料金比較表!$23:$33,'2026年4月'!$A36,FALSE)),IF($C$30=料金比較表!$C$3,(HLOOKUP('2026年4月'!AD$29,料金比較表!$36:$46,'2026年4月'!$A36,FALSE)),IF($C$30=料金比較表!$C$4,(HLOOKUP('2026年4月'!AD$29,料金比較表!$48:$60,'2026年4月'!$A36,FALSE)),IF($C$30=料金比較表!$C$5,(HLOOKUP('2026年4月'!AD$29,料金比較表!$61:$71,'2026年4月'!$A36,FALSE)),IF($C$30=料金比較表!$C$6,(HLOOKUP('2026年4月'!AD$29,料金比較表!$74:$84,'2026年4月'!$A36,FALSE))))))))</f>
        <v/>
      </c>
      <c r="AE36" s="63" t="str">
        <f ca="1">IF($C$30=料金比較表!$C$1,(HLOOKUP('2026年4月'!AE$29,料金比較表!$10:$20,'2026年4月'!$A36,FALSE)),IF($C$30=料金比較表!$C$2,(HLOOKUP('2026年4月'!AE$29,料金比較表!$23:$33,'2026年4月'!$A36,FALSE)),IF($C$30=料金比較表!$C$3,(HLOOKUP('2026年4月'!AE$29,料金比較表!$36:$46,'2026年4月'!$A36,FALSE)),IF($C$30=料金比較表!$C$4,(HLOOKUP('2026年4月'!AE$29,料金比較表!$48:$60,'2026年4月'!$A36,FALSE)),IF($C$30=料金比較表!$C$5,(HLOOKUP('2026年4月'!AE$29,料金比較表!$61:$71,'2026年4月'!$A36,FALSE)),IF($C$30=料金比較表!$C$6,(HLOOKUP('2026年4月'!AE$29,料金比較表!$74:$84,'2026年4月'!$A36,FALSE))))))))</f>
        <v/>
      </c>
      <c r="AF36" s="63" t="str">
        <f ca="1">IF($C$30=料金比較表!$C$1,(HLOOKUP('2026年4月'!AF$29,料金比較表!$10:$20,'2026年4月'!$A36,FALSE)),IF($C$30=料金比較表!$C$2,(HLOOKUP('2026年4月'!AF$29,料金比較表!$23:$33,'2026年4月'!$A36,FALSE)),IF($C$30=料金比較表!$C$3,(HLOOKUP('2026年4月'!AF$29,料金比較表!$36:$46,'2026年4月'!$A36,FALSE)),IF($C$30=料金比較表!$C$4,(HLOOKUP('2026年4月'!AF$29,料金比較表!$48:$60,'2026年4月'!$A36,FALSE)),IF($C$30=料金比較表!$C$5,(HLOOKUP('2026年4月'!AF$29,料金比較表!$61:$71,'2026年4月'!$A36,FALSE)),IF($C$30=料金比較表!$C$6,(HLOOKUP('2026年4月'!AF$29,料金比較表!$74:$84,'2026年4月'!$A36,FALSE))))))))</f>
        <v/>
      </c>
      <c r="AG36" s="63" t="str">
        <f ca="1">IF($C$30=料金比較表!$C$1,(HLOOKUP('2026年4月'!AG$29,料金比較表!$10:$20,'2026年4月'!$A36,FALSE)),IF($C$30=料金比較表!$C$2,(HLOOKUP('2026年4月'!AG$29,料金比較表!$23:$33,'2026年4月'!$A36,FALSE)),IF($C$30=料金比較表!$C$3,(HLOOKUP('2026年4月'!AG$29,料金比較表!$36:$46,'2026年4月'!$A36,FALSE)),IF($C$30=料金比較表!$C$4,(HLOOKUP('2026年4月'!AG$29,料金比較表!$48:$60,'2026年4月'!$A36,FALSE)),IF($C$30=料金比較表!$C$5,(HLOOKUP('2026年4月'!AG$29,料金比較表!$61:$71,'2026年4月'!$A36,FALSE)),IF($C$30=料金比較表!$C$6,(HLOOKUP('2026年4月'!AG$29,料金比較表!$74:$84,'2026年4月'!$A36,FALSE))))))))</f>
        <v/>
      </c>
      <c r="AH36" s="191"/>
    </row>
    <row r="37" spans="1:35" ht="18" hidden="1" thickBot="1" x14ac:dyDescent="0.25">
      <c r="A37" s="4">
        <f t="shared" si="1"/>
        <v>9</v>
      </c>
      <c r="B37" s="213">
        <f>料金比較表!C18</f>
        <v>0</v>
      </c>
      <c r="C37" s="326"/>
      <c r="D37" s="65" t="str">
        <f ca="1">IF($C$30=料金比較表!$C$1,(HLOOKUP('2026年4月'!D$29,料金比較表!$10:$20,'2026年4月'!$A37,FALSE)),IF($C$30=料金比較表!$C$2,(HLOOKUP('2026年4月'!D$29,料金比較表!$23:$33,'2026年4月'!$A37,FALSE)),IF($C$30=料金比較表!$C$3,(HLOOKUP('2026年4月'!D$29,料金比較表!$36:$46,'2026年4月'!$A37,FALSE)),IF($C$30=料金比較表!$C$4,(HLOOKUP('2026年4月'!D$29,料金比較表!$48:$60,'2026年4月'!$A37,FALSE)),IF($C$30=料金比較表!$C$5,(HLOOKUP('2026年4月'!D$29,料金比較表!$61:$71,'2026年4月'!$A37,FALSE)),IF($C$30=料金比較表!$C$6,(HLOOKUP('2026年4月'!D$29,料金比較表!$74:$84,'2026年4月'!$A37,FALSE))))))))</f>
        <v/>
      </c>
      <c r="E37" s="66" t="str">
        <f ca="1">IF($C$30=料金比較表!$C$1,(HLOOKUP('2026年4月'!E$29,料金比較表!$10:$20,'2026年4月'!$A37,FALSE)),IF($C$30=料金比較表!$C$2,(HLOOKUP('2026年4月'!E$29,料金比較表!$23:$33,'2026年4月'!$A37,FALSE)),IF($C$30=料金比較表!$C$3,(HLOOKUP('2026年4月'!E$29,料金比較表!$36:$46,'2026年4月'!$A37,FALSE)),IF($C$30=料金比較表!$C$4,(HLOOKUP('2026年4月'!E$29,料金比較表!$48:$60,'2026年4月'!$A37,FALSE)),IF($C$30=料金比較表!$C$5,(HLOOKUP('2026年4月'!E$29,料金比較表!$61:$71,'2026年4月'!$A37,FALSE)),IF($C$30=料金比較表!$C$6,(HLOOKUP('2026年4月'!E$29,料金比較表!$74:$84,'2026年4月'!$A37,FALSE))))))))</f>
        <v/>
      </c>
      <c r="F37" s="66" t="str">
        <f ca="1">IF($C$30=料金比較表!$C$1,(HLOOKUP('2026年4月'!F$29,料金比較表!$10:$20,'2026年4月'!$A37,FALSE)),IF($C$30=料金比較表!$C$2,(HLOOKUP('2026年4月'!F$29,料金比較表!$23:$33,'2026年4月'!$A37,FALSE)),IF($C$30=料金比較表!$C$3,(HLOOKUP('2026年4月'!F$29,料金比較表!$36:$46,'2026年4月'!$A37,FALSE)),IF($C$30=料金比較表!$C$4,(HLOOKUP('2026年4月'!F$29,料金比較表!$48:$60,'2026年4月'!$A37,FALSE)),IF($C$30=料金比較表!$C$5,(HLOOKUP('2026年4月'!F$29,料金比較表!$61:$71,'2026年4月'!$A37,FALSE)),IF($C$30=料金比較表!$C$6,(HLOOKUP('2026年4月'!F$29,料金比較表!$74:$84,'2026年4月'!$A37,FALSE))))))))</f>
        <v/>
      </c>
      <c r="G37" s="66" t="str">
        <f ca="1">IF($C$30=料金比較表!$C$1,(HLOOKUP('2026年4月'!G$29,料金比較表!$10:$20,'2026年4月'!$A37,FALSE)),IF($C$30=料金比較表!$C$2,(HLOOKUP('2026年4月'!G$29,料金比較表!$23:$33,'2026年4月'!$A37,FALSE)),IF($C$30=料金比較表!$C$3,(HLOOKUP('2026年4月'!G$29,料金比較表!$36:$46,'2026年4月'!$A37,FALSE)),IF($C$30=料金比較表!$C$4,(HLOOKUP('2026年4月'!G$29,料金比較表!$48:$60,'2026年4月'!$A37,FALSE)),IF($C$30=料金比較表!$C$5,(HLOOKUP('2026年4月'!G$29,料金比較表!$61:$71,'2026年4月'!$A37,FALSE)),IF($C$30=料金比較表!$C$6,(HLOOKUP('2026年4月'!G$29,料金比較表!$74:$84,'2026年4月'!$A37,FALSE))))))))</f>
        <v/>
      </c>
      <c r="H37" s="66" t="str">
        <f ca="1">IF($C$30=料金比較表!$C$1,(HLOOKUP('2026年4月'!H$29,料金比較表!$10:$20,'2026年4月'!$A37,FALSE)),IF($C$30=料金比較表!$C$2,(HLOOKUP('2026年4月'!H$29,料金比較表!$23:$33,'2026年4月'!$A37,FALSE)),IF($C$30=料金比較表!$C$3,(HLOOKUP('2026年4月'!H$29,料金比較表!$36:$46,'2026年4月'!$A37,FALSE)),IF($C$30=料金比較表!$C$4,(HLOOKUP('2026年4月'!H$29,料金比較表!$48:$60,'2026年4月'!$A37,FALSE)),IF($C$30=料金比較表!$C$5,(HLOOKUP('2026年4月'!H$29,料金比較表!$61:$71,'2026年4月'!$A37,FALSE)),IF($C$30=料金比較表!$C$6,(HLOOKUP('2026年4月'!H$29,料金比較表!$74:$84,'2026年4月'!$A37,FALSE))))))))</f>
        <v/>
      </c>
      <c r="I37" s="66" t="str">
        <f ca="1">IF($C$30=料金比較表!$C$1,(HLOOKUP('2026年4月'!I$29,料金比較表!$10:$20,'2026年4月'!$A37,FALSE)),IF($C$30=料金比較表!$C$2,(HLOOKUP('2026年4月'!I$29,料金比較表!$23:$33,'2026年4月'!$A37,FALSE)),IF($C$30=料金比較表!$C$3,(HLOOKUP('2026年4月'!I$29,料金比較表!$36:$46,'2026年4月'!$A37,FALSE)),IF($C$30=料金比較表!$C$4,(HLOOKUP('2026年4月'!I$29,料金比較表!$48:$60,'2026年4月'!$A37,FALSE)),IF($C$30=料金比較表!$C$5,(HLOOKUP('2026年4月'!I$29,料金比較表!$61:$71,'2026年4月'!$A37,FALSE)),IF($C$30=料金比較表!$C$6,(HLOOKUP('2026年4月'!I$29,料金比較表!$74:$84,'2026年4月'!$A37,FALSE))))))))</f>
        <v/>
      </c>
      <c r="J37" s="66" t="str">
        <f ca="1">IF($C$30=料金比較表!$C$1,(HLOOKUP('2026年4月'!J$29,料金比較表!$10:$20,'2026年4月'!$A37,FALSE)),IF($C$30=料金比較表!$C$2,(HLOOKUP('2026年4月'!J$29,料金比較表!$23:$33,'2026年4月'!$A37,FALSE)),IF($C$30=料金比較表!$C$3,(HLOOKUP('2026年4月'!J$29,料金比較表!$36:$46,'2026年4月'!$A37,FALSE)),IF($C$30=料金比較表!$C$4,(HLOOKUP('2026年4月'!J$29,料金比較表!$48:$60,'2026年4月'!$A37,FALSE)),IF($C$30=料金比較表!$C$5,(HLOOKUP('2026年4月'!J$29,料金比較表!$61:$71,'2026年4月'!$A37,FALSE)),IF($C$30=料金比較表!$C$6,(HLOOKUP('2026年4月'!J$29,料金比較表!$74:$84,'2026年4月'!$A37,FALSE))))))))</f>
        <v/>
      </c>
      <c r="K37" s="66" t="str">
        <f ca="1">IF($C$30=料金比較表!$C$1,(HLOOKUP('2026年4月'!K$29,料金比較表!$10:$20,'2026年4月'!$A37,FALSE)),IF($C$30=料金比較表!$C$2,(HLOOKUP('2026年4月'!K$29,料金比較表!$23:$33,'2026年4月'!$A37,FALSE)),IF($C$30=料金比較表!$C$3,(HLOOKUP('2026年4月'!K$29,料金比較表!$36:$46,'2026年4月'!$A37,FALSE)),IF($C$30=料金比較表!$C$4,(HLOOKUP('2026年4月'!K$29,料金比較表!$48:$60,'2026年4月'!$A37,FALSE)),IF($C$30=料金比較表!$C$5,(HLOOKUP('2026年4月'!K$29,料金比較表!$61:$71,'2026年4月'!$A37,FALSE)),IF($C$30=料金比較表!$C$6,(HLOOKUP('2026年4月'!K$29,料金比較表!$74:$84,'2026年4月'!$A37,FALSE))))))))</f>
        <v/>
      </c>
      <c r="L37" s="66" t="str">
        <f ca="1">IF($C$30=料金比較表!$C$1,(HLOOKUP('2026年4月'!L$29,料金比較表!$10:$20,'2026年4月'!$A37,FALSE)),IF($C$30=料金比較表!$C$2,(HLOOKUP('2026年4月'!L$29,料金比較表!$23:$33,'2026年4月'!$A37,FALSE)),IF($C$30=料金比較表!$C$3,(HLOOKUP('2026年4月'!L$29,料金比較表!$36:$46,'2026年4月'!$A37,FALSE)),IF($C$30=料金比較表!$C$4,(HLOOKUP('2026年4月'!L$29,料金比較表!$48:$60,'2026年4月'!$A37,FALSE)),IF($C$30=料金比較表!$C$5,(HLOOKUP('2026年4月'!L$29,料金比較表!$61:$71,'2026年4月'!$A37,FALSE)),IF($C$30=料金比較表!$C$6,(HLOOKUP('2026年4月'!L$29,料金比較表!$74:$84,'2026年4月'!$A37,FALSE))))))))</f>
        <v/>
      </c>
      <c r="M37" s="66" t="str">
        <f ca="1">IF($C$30=料金比較表!$C$1,(HLOOKUP('2026年4月'!M$29,料金比較表!$10:$20,'2026年4月'!$A37,FALSE)),IF($C$30=料金比較表!$C$2,(HLOOKUP('2026年4月'!M$29,料金比較表!$23:$33,'2026年4月'!$A37,FALSE)),IF($C$30=料金比較表!$C$3,(HLOOKUP('2026年4月'!M$29,料金比較表!$36:$46,'2026年4月'!$A37,FALSE)),IF($C$30=料金比較表!$C$4,(HLOOKUP('2026年4月'!M$29,料金比較表!$48:$60,'2026年4月'!$A37,FALSE)),IF($C$30=料金比較表!$C$5,(HLOOKUP('2026年4月'!M$29,料金比較表!$61:$71,'2026年4月'!$A37,FALSE)),IF($C$30=料金比較表!$C$6,(HLOOKUP('2026年4月'!M$29,料金比較表!$74:$84,'2026年4月'!$A37,FALSE))))))))</f>
        <v/>
      </c>
      <c r="N37" s="66" t="str">
        <f ca="1">IF($C$30=料金比較表!$C$1,(HLOOKUP('2026年4月'!N$29,料金比較表!$10:$20,'2026年4月'!$A37,FALSE)),IF($C$30=料金比較表!$C$2,(HLOOKUP('2026年4月'!N$29,料金比較表!$23:$33,'2026年4月'!$A37,FALSE)),IF($C$30=料金比較表!$C$3,(HLOOKUP('2026年4月'!N$29,料金比較表!$36:$46,'2026年4月'!$A37,FALSE)),IF($C$30=料金比較表!$C$4,(HLOOKUP('2026年4月'!N$29,料金比較表!$48:$60,'2026年4月'!$A37,FALSE)),IF($C$30=料金比較表!$C$5,(HLOOKUP('2026年4月'!N$29,料金比較表!$61:$71,'2026年4月'!$A37,FALSE)),IF($C$30=料金比較表!$C$6,(HLOOKUP('2026年4月'!N$29,料金比較表!$74:$84,'2026年4月'!$A37,FALSE))))))))</f>
        <v/>
      </c>
      <c r="O37" s="66" t="str">
        <f ca="1">IF($C$30=料金比較表!$C$1,(HLOOKUP('2026年4月'!O$29,料金比較表!$10:$20,'2026年4月'!$A37,FALSE)),IF($C$30=料金比較表!$C$2,(HLOOKUP('2026年4月'!O$29,料金比較表!$23:$33,'2026年4月'!$A37,FALSE)),IF($C$30=料金比較表!$C$3,(HLOOKUP('2026年4月'!O$29,料金比較表!$36:$46,'2026年4月'!$A37,FALSE)),IF($C$30=料金比較表!$C$4,(HLOOKUP('2026年4月'!O$29,料金比較表!$48:$60,'2026年4月'!$A37,FALSE)),IF($C$30=料金比較表!$C$5,(HLOOKUP('2026年4月'!O$29,料金比較表!$61:$71,'2026年4月'!$A37,FALSE)),IF($C$30=料金比較表!$C$6,(HLOOKUP('2026年4月'!O$29,料金比較表!$74:$84,'2026年4月'!$A37,FALSE))))))))</f>
        <v/>
      </c>
      <c r="P37" s="66" t="str">
        <f ca="1">IF($C$30=料金比較表!$C$1,(HLOOKUP('2026年4月'!P$29,料金比較表!$10:$20,'2026年4月'!$A37,FALSE)),IF($C$30=料金比較表!$C$2,(HLOOKUP('2026年4月'!P$29,料金比較表!$23:$33,'2026年4月'!$A37,FALSE)),IF($C$30=料金比較表!$C$3,(HLOOKUP('2026年4月'!P$29,料金比較表!$36:$46,'2026年4月'!$A37,FALSE)),IF($C$30=料金比較表!$C$4,(HLOOKUP('2026年4月'!P$29,料金比較表!$48:$60,'2026年4月'!$A37,FALSE)),IF($C$30=料金比較表!$C$5,(HLOOKUP('2026年4月'!P$29,料金比較表!$61:$71,'2026年4月'!$A37,FALSE)),IF($C$30=料金比較表!$C$6,(HLOOKUP('2026年4月'!P$29,料金比較表!$74:$84,'2026年4月'!$A37,FALSE))))))))</f>
        <v/>
      </c>
      <c r="Q37" s="66" t="str">
        <f ca="1">IF($C$30=料金比較表!$C$1,(HLOOKUP('2026年4月'!Q$29,料金比較表!$10:$20,'2026年4月'!$A37,FALSE)),IF($C$30=料金比較表!$C$2,(HLOOKUP('2026年4月'!Q$29,料金比較表!$23:$33,'2026年4月'!$A37,FALSE)),IF($C$30=料金比較表!$C$3,(HLOOKUP('2026年4月'!Q$29,料金比較表!$36:$46,'2026年4月'!$A37,FALSE)),IF($C$30=料金比較表!$C$4,(HLOOKUP('2026年4月'!Q$29,料金比較表!$48:$60,'2026年4月'!$A37,FALSE)),IF($C$30=料金比較表!$C$5,(HLOOKUP('2026年4月'!Q$29,料金比較表!$61:$71,'2026年4月'!$A37,FALSE)),IF($C$30=料金比較表!$C$6,(HLOOKUP('2026年4月'!Q$29,料金比較表!$74:$84,'2026年4月'!$A37,FALSE))))))))</f>
        <v/>
      </c>
      <c r="R37" s="66" t="str">
        <f ca="1">IF($C$30=料金比較表!$C$1,(HLOOKUP('2026年4月'!R$29,料金比較表!$10:$20,'2026年4月'!$A37,FALSE)),IF($C$30=料金比較表!$C$2,(HLOOKUP('2026年4月'!R$29,料金比較表!$23:$33,'2026年4月'!$A37,FALSE)),IF($C$30=料金比較表!$C$3,(HLOOKUP('2026年4月'!R$29,料金比較表!$36:$46,'2026年4月'!$A37,FALSE)),IF($C$30=料金比較表!$C$4,(HLOOKUP('2026年4月'!R$29,料金比較表!$48:$60,'2026年4月'!$A37,FALSE)),IF($C$30=料金比較表!$C$5,(HLOOKUP('2026年4月'!R$29,料金比較表!$61:$71,'2026年4月'!$A37,FALSE)),IF($C$30=料金比較表!$C$6,(HLOOKUP('2026年4月'!R$29,料金比較表!$74:$84,'2026年4月'!$A37,FALSE))))))))</f>
        <v/>
      </c>
      <c r="S37" s="66" t="str">
        <f ca="1">IF($C$30=料金比較表!$C$1,(HLOOKUP('2026年4月'!S$29,料金比較表!$10:$20,'2026年4月'!$A37,FALSE)),IF($C$30=料金比較表!$C$2,(HLOOKUP('2026年4月'!S$29,料金比較表!$23:$33,'2026年4月'!$A37,FALSE)),IF($C$30=料金比較表!$C$3,(HLOOKUP('2026年4月'!S$29,料金比較表!$36:$46,'2026年4月'!$A37,FALSE)),IF($C$30=料金比較表!$C$4,(HLOOKUP('2026年4月'!S$29,料金比較表!$48:$60,'2026年4月'!$A37,FALSE)),IF($C$30=料金比較表!$C$5,(HLOOKUP('2026年4月'!S$29,料金比較表!$61:$71,'2026年4月'!$A37,FALSE)),IF($C$30=料金比較表!$C$6,(HLOOKUP('2026年4月'!S$29,料金比較表!$74:$84,'2026年4月'!$A37,FALSE))))))))</f>
        <v/>
      </c>
      <c r="T37" s="66" t="str">
        <f ca="1">IF($C$30=料金比較表!$C$1,(HLOOKUP('2026年4月'!T$29,料金比較表!$10:$20,'2026年4月'!$A37,FALSE)),IF($C$30=料金比較表!$C$2,(HLOOKUP('2026年4月'!T$29,料金比較表!$23:$33,'2026年4月'!$A37,FALSE)),IF($C$30=料金比較表!$C$3,(HLOOKUP('2026年4月'!T$29,料金比較表!$36:$46,'2026年4月'!$A37,FALSE)),IF($C$30=料金比較表!$C$4,(HLOOKUP('2026年4月'!T$29,料金比較表!$48:$60,'2026年4月'!$A37,FALSE)),IF($C$30=料金比較表!$C$5,(HLOOKUP('2026年4月'!T$29,料金比較表!$61:$71,'2026年4月'!$A37,FALSE)),IF($C$30=料金比較表!$C$6,(HLOOKUP('2026年4月'!T$29,料金比較表!$74:$84,'2026年4月'!$A37,FALSE))))))))</f>
        <v/>
      </c>
      <c r="U37" s="66" t="str">
        <f ca="1">IF($C$30=料金比較表!$C$1,(HLOOKUP('2026年4月'!U$29,料金比較表!$10:$20,'2026年4月'!$A37,FALSE)),IF($C$30=料金比較表!$C$2,(HLOOKUP('2026年4月'!U$29,料金比較表!$23:$33,'2026年4月'!$A37,FALSE)),IF($C$30=料金比較表!$C$3,(HLOOKUP('2026年4月'!U$29,料金比較表!$36:$46,'2026年4月'!$A37,FALSE)),IF($C$30=料金比較表!$C$4,(HLOOKUP('2026年4月'!U$29,料金比較表!$48:$60,'2026年4月'!$A37,FALSE)),IF($C$30=料金比較表!$C$5,(HLOOKUP('2026年4月'!U$29,料金比較表!$61:$71,'2026年4月'!$A37,FALSE)),IF($C$30=料金比較表!$C$6,(HLOOKUP('2026年4月'!U$29,料金比較表!$74:$84,'2026年4月'!$A37,FALSE))))))))</f>
        <v/>
      </c>
      <c r="V37" s="66" t="str">
        <f ca="1">IF($C$30=料金比較表!$C$1,(HLOOKUP('2026年4月'!V$29,料金比較表!$10:$20,'2026年4月'!$A37,FALSE)),IF($C$30=料金比較表!$C$2,(HLOOKUP('2026年4月'!V$29,料金比較表!$23:$33,'2026年4月'!$A37,FALSE)),IF($C$30=料金比較表!$C$3,(HLOOKUP('2026年4月'!V$29,料金比較表!$36:$46,'2026年4月'!$A37,FALSE)),IF($C$30=料金比較表!$C$4,(HLOOKUP('2026年4月'!V$29,料金比較表!$48:$60,'2026年4月'!$A37,FALSE)),IF($C$30=料金比較表!$C$5,(HLOOKUP('2026年4月'!V$29,料金比較表!$61:$71,'2026年4月'!$A37,FALSE)),IF($C$30=料金比較表!$C$6,(HLOOKUP('2026年4月'!V$29,料金比較表!$74:$84,'2026年4月'!$A37,FALSE))))))))</f>
        <v/>
      </c>
      <c r="W37" s="66" t="str">
        <f ca="1">IF($C$30=料金比較表!$C$1,(HLOOKUP('2026年4月'!W$29,料金比較表!$10:$20,'2026年4月'!$A37,FALSE)),IF($C$30=料金比較表!$C$2,(HLOOKUP('2026年4月'!W$29,料金比較表!$23:$33,'2026年4月'!$A37,FALSE)),IF($C$30=料金比較表!$C$3,(HLOOKUP('2026年4月'!W$29,料金比較表!$36:$46,'2026年4月'!$A37,FALSE)),IF($C$30=料金比較表!$C$4,(HLOOKUP('2026年4月'!W$29,料金比較表!$48:$60,'2026年4月'!$A37,FALSE)),IF($C$30=料金比較表!$C$5,(HLOOKUP('2026年4月'!W$29,料金比較表!$61:$71,'2026年4月'!$A37,FALSE)),IF($C$30=料金比較表!$C$6,(HLOOKUP('2026年4月'!W$29,料金比較表!$74:$84,'2026年4月'!$A37,FALSE))))))))</f>
        <v/>
      </c>
      <c r="X37" s="66" t="str">
        <f ca="1">IF($C$30=料金比較表!$C$1,(HLOOKUP('2026年4月'!X$29,料金比較表!$10:$20,'2026年4月'!$A37,FALSE)),IF($C$30=料金比較表!$C$2,(HLOOKUP('2026年4月'!X$29,料金比較表!$23:$33,'2026年4月'!$A37,FALSE)),IF($C$30=料金比較表!$C$3,(HLOOKUP('2026年4月'!X$29,料金比較表!$36:$46,'2026年4月'!$A37,FALSE)),IF($C$30=料金比較表!$C$4,(HLOOKUP('2026年4月'!X$29,料金比較表!$48:$60,'2026年4月'!$A37,FALSE)),IF($C$30=料金比較表!$C$5,(HLOOKUP('2026年4月'!X$29,料金比較表!$61:$71,'2026年4月'!$A37,FALSE)),IF($C$30=料金比較表!$C$6,(HLOOKUP('2026年4月'!X$29,料金比較表!$74:$84,'2026年4月'!$A37,FALSE))))))))</f>
        <v/>
      </c>
      <c r="Y37" s="66" t="str">
        <f ca="1">IF($C$30=料金比較表!$C$1,(HLOOKUP('2026年4月'!Y$29,料金比較表!$10:$20,'2026年4月'!$A37,FALSE)),IF($C$30=料金比較表!$C$2,(HLOOKUP('2026年4月'!Y$29,料金比較表!$23:$33,'2026年4月'!$A37,FALSE)),IF($C$30=料金比較表!$C$3,(HLOOKUP('2026年4月'!Y$29,料金比較表!$36:$46,'2026年4月'!$A37,FALSE)),IF($C$30=料金比較表!$C$4,(HLOOKUP('2026年4月'!Y$29,料金比較表!$48:$60,'2026年4月'!$A37,FALSE)),IF($C$30=料金比較表!$C$5,(HLOOKUP('2026年4月'!Y$29,料金比較表!$61:$71,'2026年4月'!$A37,FALSE)),IF($C$30=料金比較表!$C$6,(HLOOKUP('2026年4月'!Y$29,料金比較表!$74:$84,'2026年4月'!$A37,FALSE))))))))</f>
        <v/>
      </c>
      <c r="Z37" s="66" t="str">
        <f ca="1">IF($C$30=料金比較表!$C$1,(HLOOKUP('2026年4月'!Z$29,料金比較表!$10:$20,'2026年4月'!$A37,FALSE)),IF($C$30=料金比較表!$C$2,(HLOOKUP('2026年4月'!Z$29,料金比較表!$23:$33,'2026年4月'!$A37,FALSE)),IF($C$30=料金比較表!$C$3,(HLOOKUP('2026年4月'!Z$29,料金比較表!$36:$46,'2026年4月'!$A37,FALSE)),IF($C$30=料金比較表!$C$4,(HLOOKUP('2026年4月'!Z$29,料金比較表!$48:$60,'2026年4月'!$A37,FALSE)),IF($C$30=料金比較表!$C$5,(HLOOKUP('2026年4月'!Z$29,料金比較表!$61:$71,'2026年4月'!$A37,FALSE)),IF($C$30=料金比較表!$C$6,(HLOOKUP('2026年4月'!Z$29,料金比較表!$74:$84,'2026年4月'!$A37,FALSE))))))))</f>
        <v/>
      </c>
      <c r="AA37" s="66" t="str">
        <f ca="1">IF($C$30=料金比較表!$C$1,(HLOOKUP('2026年4月'!AA$29,料金比較表!$10:$20,'2026年4月'!$A37,FALSE)),IF($C$30=料金比較表!$C$2,(HLOOKUP('2026年4月'!AA$29,料金比較表!$23:$33,'2026年4月'!$A37,FALSE)),IF($C$30=料金比較表!$C$3,(HLOOKUP('2026年4月'!AA$29,料金比較表!$36:$46,'2026年4月'!$A37,FALSE)),IF($C$30=料金比較表!$C$4,(HLOOKUP('2026年4月'!AA$29,料金比較表!$48:$60,'2026年4月'!$A37,FALSE)),IF($C$30=料金比較表!$C$5,(HLOOKUP('2026年4月'!AA$29,料金比較表!$61:$71,'2026年4月'!$A37,FALSE)),IF($C$30=料金比較表!$C$6,(HLOOKUP('2026年4月'!AA$29,料金比較表!$74:$84,'2026年4月'!$A37,FALSE))))))))</f>
        <v/>
      </c>
      <c r="AB37" s="66" t="str">
        <f ca="1">IF($C$30=料金比較表!$C$1,(HLOOKUP('2026年4月'!AB$29,料金比較表!$10:$20,'2026年4月'!$A37,FALSE)),IF($C$30=料金比較表!$C$2,(HLOOKUP('2026年4月'!AB$29,料金比較表!$23:$33,'2026年4月'!$A37,FALSE)),IF($C$30=料金比較表!$C$3,(HLOOKUP('2026年4月'!AB$29,料金比較表!$36:$46,'2026年4月'!$A37,FALSE)),IF($C$30=料金比較表!$C$4,(HLOOKUP('2026年4月'!AB$29,料金比較表!$48:$60,'2026年4月'!$A37,FALSE)),IF($C$30=料金比較表!$C$5,(HLOOKUP('2026年4月'!AB$29,料金比較表!$61:$71,'2026年4月'!$A37,FALSE)),IF($C$30=料金比較表!$C$6,(HLOOKUP('2026年4月'!AB$29,料金比較表!$74:$84,'2026年4月'!$A37,FALSE))))))))</f>
        <v/>
      </c>
      <c r="AC37" s="66" t="str">
        <f ca="1">IF($C$30=料金比較表!$C$1,(HLOOKUP('2026年4月'!AC$29,料金比較表!$10:$20,'2026年4月'!$A37,FALSE)),IF($C$30=料金比較表!$C$2,(HLOOKUP('2026年4月'!AC$29,料金比較表!$23:$33,'2026年4月'!$A37,FALSE)),IF($C$30=料金比較表!$C$3,(HLOOKUP('2026年4月'!AC$29,料金比較表!$36:$46,'2026年4月'!$A37,FALSE)),IF($C$30=料金比較表!$C$4,(HLOOKUP('2026年4月'!AC$29,料金比較表!$48:$60,'2026年4月'!$A37,FALSE)),IF($C$30=料金比較表!$C$5,(HLOOKUP('2026年4月'!AC$29,料金比較表!$61:$71,'2026年4月'!$A37,FALSE)),IF($C$30=料金比較表!$C$6,(HLOOKUP('2026年4月'!AC$29,料金比較表!$74:$84,'2026年4月'!$A37,FALSE))))))))</f>
        <v/>
      </c>
      <c r="AD37" s="66" t="str">
        <f ca="1">IF($C$30=料金比較表!$C$1,(HLOOKUP('2026年4月'!AD$29,料金比較表!$10:$20,'2026年4月'!$A37,FALSE)),IF($C$30=料金比較表!$C$2,(HLOOKUP('2026年4月'!AD$29,料金比較表!$23:$33,'2026年4月'!$A37,FALSE)),IF($C$30=料金比較表!$C$3,(HLOOKUP('2026年4月'!AD$29,料金比較表!$36:$46,'2026年4月'!$A37,FALSE)),IF($C$30=料金比較表!$C$4,(HLOOKUP('2026年4月'!AD$29,料金比較表!$48:$60,'2026年4月'!$A37,FALSE)),IF($C$30=料金比較表!$C$5,(HLOOKUP('2026年4月'!AD$29,料金比較表!$61:$71,'2026年4月'!$A37,FALSE)),IF($C$30=料金比較表!$C$6,(HLOOKUP('2026年4月'!AD$29,料金比較表!$74:$84,'2026年4月'!$A37,FALSE))))))))</f>
        <v/>
      </c>
      <c r="AE37" s="66" t="str">
        <f ca="1">IF($C$30=料金比較表!$C$1,(HLOOKUP('2026年4月'!AE$29,料金比較表!$10:$20,'2026年4月'!$A37,FALSE)),IF($C$30=料金比較表!$C$2,(HLOOKUP('2026年4月'!AE$29,料金比較表!$23:$33,'2026年4月'!$A37,FALSE)),IF($C$30=料金比較表!$C$3,(HLOOKUP('2026年4月'!AE$29,料金比較表!$36:$46,'2026年4月'!$A37,FALSE)),IF($C$30=料金比較表!$C$4,(HLOOKUP('2026年4月'!AE$29,料金比較表!$48:$60,'2026年4月'!$A37,FALSE)),IF($C$30=料金比較表!$C$5,(HLOOKUP('2026年4月'!AE$29,料金比較表!$61:$71,'2026年4月'!$A37,FALSE)),IF($C$30=料金比較表!$C$6,(HLOOKUP('2026年4月'!AE$29,料金比較表!$74:$84,'2026年4月'!$A37,FALSE))))))))</f>
        <v/>
      </c>
      <c r="AF37" s="66" t="str">
        <f ca="1">IF($C$30=料金比較表!$C$1,(HLOOKUP('2026年4月'!AF$29,料金比較表!$10:$20,'2026年4月'!$A37,FALSE)),IF($C$30=料金比較表!$C$2,(HLOOKUP('2026年4月'!AF$29,料金比較表!$23:$33,'2026年4月'!$A37,FALSE)),IF($C$30=料金比較表!$C$3,(HLOOKUP('2026年4月'!AF$29,料金比較表!$36:$46,'2026年4月'!$A37,FALSE)),IF($C$30=料金比較表!$C$4,(HLOOKUP('2026年4月'!AF$29,料金比較表!$48:$60,'2026年4月'!$A37,FALSE)),IF($C$30=料金比較表!$C$5,(HLOOKUP('2026年4月'!AF$29,料金比較表!$61:$71,'2026年4月'!$A37,FALSE)),IF($C$30=料金比較表!$C$6,(HLOOKUP('2026年4月'!AF$29,料金比較表!$74:$84,'2026年4月'!$A37,FALSE))))))))</f>
        <v/>
      </c>
      <c r="AG37" s="66" t="str">
        <f ca="1">IF($C$30=料金比較表!$C$1,(HLOOKUP('2026年4月'!AG$29,料金比較表!$10:$20,'2026年4月'!$A37,FALSE)),IF($C$30=料金比較表!$C$2,(HLOOKUP('2026年4月'!AG$29,料金比較表!$23:$33,'2026年4月'!$A37,FALSE)),IF($C$30=料金比較表!$C$3,(HLOOKUP('2026年4月'!AG$29,料金比較表!$36:$46,'2026年4月'!$A37,FALSE)),IF($C$30=料金比較表!$C$4,(HLOOKUP('2026年4月'!AG$29,料金比較表!$48:$60,'2026年4月'!$A37,FALSE)),IF($C$30=料金比較表!$C$5,(HLOOKUP('2026年4月'!AG$29,料金比較表!$61:$71,'2026年4月'!$A37,FALSE)),IF($C$30=料金比較表!$C$6,(HLOOKUP('2026年4月'!AG$29,料金比較表!$74:$84,'2026年4月'!$A37,FALSE))))))))</f>
        <v/>
      </c>
      <c r="AH37" s="193"/>
    </row>
    <row r="38" spans="1:35" ht="18" thickBot="1" x14ac:dyDescent="0.25">
      <c r="A38" s="4">
        <f t="shared" si="1"/>
        <v>10</v>
      </c>
      <c r="B38" s="138" t="str">
        <f>料金比較表!C19</f>
        <v>プールヴィラ　古宇利島　ｂｙ　コルディオスマートリゾート</v>
      </c>
      <c r="C38" s="214" t="s">
        <v>60</v>
      </c>
      <c r="D38" s="140" t="str">
        <f ca="1">IF($C$30=料金比較表!$C$1,(HLOOKUP('2026年4月'!D$29,料金比較表!$10:$20,'2026年4月'!$A38,FALSE)),IF($C$30=料金比較表!$C$2,(HLOOKUP('2026年4月'!D$29,料金比較表!$23:$33,'2026年4月'!$A38,FALSE)),IF($C$30=料金比較表!$C$3,(HLOOKUP('2026年4月'!D$29,料金比較表!$36:$46,'2026年4月'!$A38,FALSE)),IF($C$30=料金比較表!$C$4,(HLOOKUP('2026年4月'!D$29,料金比較表!$48:$60,'2026年4月'!$A38,FALSE)),IF($C$30=料金比較表!$C$5,(HLOOKUP('2026年4月'!D$29,料金比較表!$61:$71,'2026年4月'!$A38,FALSE)),IF($C$30=料金比較表!$C$6,(HLOOKUP('2026年4月'!D$29,料金比較表!$74:$84,'2026年4月'!$A38,FALSE))))))))</f>
        <v/>
      </c>
      <c r="E38" s="141" t="str">
        <f ca="1">IF($C$30=料金比較表!$C$1,(HLOOKUP('2026年4月'!E$29,料金比較表!$10:$20,'2026年4月'!$A38,FALSE)),IF($C$30=料金比較表!$C$2,(HLOOKUP('2026年4月'!E$29,料金比較表!$23:$33,'2026年4月'!$A38,FALSE)),IF($C$30=料金比較表!$C$3,(HLOOKUP('2026年4月'!E$29,料金比較表!$36:$46,'2026年4月'!$A38,FALSE)),IF($C$30=料金比較表!$C$4,(HLOOKUP('2026年4月'!E$29,料金比較表!$48:$60,'2026年4月'!$A38,FALSE)),IF($C$30=料金比較表!$C$5,(HLOOKUP('2026年4月'!E$29,料金比較表!$61:$71,'2026年4月'!$A38,FALSE)),IF($C$30=料金比較表!$C$6,(HLOOKUP('2026年4月'!E$29,料金比較表!$74:$84,'2026年4月'!$A38,FALSE))))))))</f>
        <v/>
      </c>
      <c r="F38" s="141" t="str">
        <f ca="1">IF($C$30=料金比較表!$C$1,(HLOOKUP('2026年4月'!F$29,料金比較表!$10:$20,'2026年4月'!$A38,FALSE)),IF($C$30=料金比較表!$C$2,(HLOOKUP('2026年4月'!F$29,料金比較表!$23:$33,'2026年4月'!$A38,FALSE)),IF($C$30=料金比較表!$C$3,(HLOOKUP('2026年4月'!F$29,料金比較表!$36:$46,'2026年4月'!$A38,FALSE)),IF($C$30=料金比較表!$C$4,(HLOOKUP('2026年4月'!F$29,料金比較表!$48:$60,'2026年4月'!$A38,FALSE)),IF($C$30=料金比較表!$C$5,(HLOOKUP('2026年4月'!F$29,料金比較表!$61:$71,'2026年4月'!$A38,FALSE)),IF($C$30=料金比較表!$C$6,(HLOOKUP('2026年4月'!F$29,料金比較表!$74:$84,'2026年4月'!$A38,FALSE))))))))</f>
        <v/>
      </c>
      <c r="G38" s="141" t="str">
        <f ca="1">IF($C$30=料金比較表!$C$1,(HLOOKUP('2026年4月'!G$29,料金比較表!$10:$20,'2026年4月'!$A38,FALSE)),IF($C$30=料金比較表!$C$2,(HLOOKUP('2026年4月'!G$29,料金比較表!$23:$33,'2026年4月'!$A38,FALSE)),IF($C$30=料金比較表!$C$3,(HLOOKUP('2026年4月'!G$29,料金比較表!$36:$46,'2026年4月'!$A38,FALSE)),IF($C$30=料金比較表!$C$4,(HLOOKUP('2026年4月'!G$29,料金比較表!$48:$60,'2026年4月'!$A38,FALSE)),IF($C$30=料金比較表!$C$5,(HLOOKUP('2026年4月'!G$29,料金比較表!$61:$71,'2026年4月'!$A38,FALSE)),IF($C$30=料金比較表!$C$6,(HLOOKUP('2026年4月'!G$29,料金比較表!$74:$84,'2026年4月'!$A38,FALSE))))))))</f>
        <v/>
      </c>
      <c r="H38" s="141" t="str">
        <f ca="1">IF($C$30=料金比較表!$C$1,(HLOOKUP('2026年4月'!H$29,料金比較表!$10:$20,'2026年4月'!$A38,FALSE)),IF($C$30=料金比較表!$C$2,(HLOOKUP('2026年4月'!H$29,料金比較表!$23:$33,'2026年4月'!$A38,FALSE)),IF($C$30=料金比較表!$C$3,(HLOOKUP('2026年4月'!H$29,料金比較表!$36:$46,'2026年4月'!$A38,FALSE)),IF($C$30=料金比較表!$C$4,(HLOOKUP('2026年4月'!H$29,料金比較表!$48:$60,'2026年4月'!$A38,FALSE)),IF($C$30=料金比較表!$C$5,(HLOOKUP('2026年4月'!H$29,料金比較表!$61:$71,'2026年4月'!$A38,FALSE)),IF($C$30=料金比較表!$C$6,(HLOOKUP('2026年4月'!H$29,料金比較表!$74:$84,'2026年4月'!$A38,FALSE))))))))</f>
        <v/>
      </c>
      <c r="I38" s="141" t="str">
        <f ca="1">IF($C$30=料金比較表!$C$1,(HLOOKUP('2026年4月'!I$29,料金比較表!$10:$20,'2026年4月'!$A38,FALSE)),IF($C$30=料金比較表!$C$2,(HLOOKUP('2026年4月'!I$29,料金比較表!$23:$33,'2026年4月'!$A38,FALSE)),IF($C$30=料金比較表!$C$3,(HLOOKUP('2026年4月'!I$29,料金比較表!$36:$46,'2026年4月'!$A38,FALSE)),IF($C$30=料金比較表!$C$4,(HLOOKUP('2026年4月'!I$29,料金比較表!$48:$60,'2026年4月'!$A38,FALSE)),IF($C$30=料金比較表!$C$5,(HLOOKUP('2026年4月'!I$29,料金比較表!$61:$71,'2026年4月'!$A38,FALSE)),IF($C$30=料金比較表!$C$6,(HLOOKUP('2026年4月'!I$29,料金比較表!$74:$84,'2026年4月'!$A38,FALSE))))))))</f>
        <v/>
      </c>
      <c r="J38" s="141" t="str">
        <f ca="1">IF($C$30=料金比較表!$C$1,(HLOOKUP('2026年4月'!J$29,料金比較表!$10:$20,'2026年4月'!$A38,FALSE)),IF($C$30=料金比較表!$C$2,(HLOOKUP('2026年4月'!J$29,料金比較表!$23:$33,'2026年4月'!$A38,FALSE)),IF($C$30=料金比較表!$C$3,(HLOOKUP('2026年4月'!J$29,料金比較表!$36:$46,'2026年4月'!$A38,FALSE)),IF($C$30=料金比較表!$C$4,(HLOOKUP('2026年4月'!J$29,料金比較表!$48:$60,'2026年4月'!$A38,FALSE)),IF($C$30=料金比較表!$C$5,(HLOOKUP('2026年4月'!J$29,料金比較表!$61:$71,'2026年4月'!$A38,FALSE)),IF($C$30=料金比較表!$C$6,(HLOOKUP('2026年4月'!J$29,料金比較表!$74:$84,'2026年4月'!$A38,FALSE))))))))</f>
        <v/>
      </c>
      <c r="K38" s="141" t="str">
        <f ca="1">IF($C$30=料金比較表!$C$1,(HLOOKUP('2026年4月'!K$29,料金比較表!$10:$20,'2026年4月'!$A38,FALSE)),IF($C$30=料金比較表!$C$2,(HLOOKUP('2026年4月'!K$29,料金比較表!$23:$33,'2026年4月'!$A38,FALSE)),IF($C$30=料金比較表!$C$3,(HLOOKUP('2026年4月'!K$29,料金比較表!$36:$46,'2026年4月'!$A38,FALSE)),IF($C$30=料金比較表!$C$4,(HLOOKUP('2026年4月'!K$29,料金比較表!$48:$60,'2026年4月'!$A38,FALSE)),IF($C$30=料金比較表!$C$5,(HLOOKUP('2026年4月'!K$29,料金比較表!$61:$71,'2026年4月'!$A38,FALSE)),IF($C$30=料金比較表!$C$6,(HLOOKUP('2026年4月'!K$29,料金比較表!$74:$84,'2026年4月'!$A38,FALSE))))))))</f>
        <v/>
      </c>
      <c r="L38" s="141" t="str">
        <f ca="1">IF($C$30=料金比較表!$C$1,(HLOOKUP('2026年4月'!L$29,料金比較表!$10:$20,'2026年4月'!$A38,FALSE)),IF($C$30=料金比較表!$C$2,(HLOOKUP('2026年4月'!L$29,料金比較表!$23:$33,'2026年4月'!$A38,FALSE)),IF($C$30=料金比較表!$C$3,(HLOOKUP('2026年4月'!L$29,料金比較表!$36:$46,'2026年4月'!$A38,FALSE)),IF($C$30=料金比較表!$C$4,(HLOOKUP('2026年4月'!L$29,料金比較表!$48:$60,'2026年4月'!$A38,FALSE)),IF($C$30=料金比較表!$C$5,(HLOOKUP('2026年4月'!L$29,料金比較表!$61:$71,'2026年4月'!$A38,FALSE)),IF($C$30=料金比較表!$C$6,(HLOOKUP('2026年4月'!L$29,料金比較表!$74:$84,'2026年4月'!$A38,FALSE))))))))</f>
        <v/>
      </c>
      <c r="M38" s="141" t="str">
        <f ca="1">IF($C$30=料金比較表!$C$1,(HLOOKUP('2026年4月'!M$29,料金比較表!$10:$20,'2026年4月'!$A38,FALSE)),IF($C$30=料金比較表!$C$2,(HLOOKUP('2026年4月'!M$29,料金比較表!$23:$33,'2026年4月'!$A38,FALSE)),IF($C$30=料金比較表!$C$3,(HLOOKUP('2026年4月'!M$29,料金比較表!$36:$46,'2026年4月'!$A38,FALSE)),IF($C$30=料金比較表!$C$4,(HLOOKUP('2026年4月'!M$29,料金比較表!$48:$60,'2026年4月'!$A38,FALSE)),IF($C$30=料金比較表!$C$5,(HLOOKUP('2026年4月'!M$29,料金比較表!$61:$71,'2026年4月'!$A38,FALSE)),IF($C$30=料金比較表!$C$6,(HLOOKUP('2026年4月'!M$29,料金比較表!$74:$84,'2026年4月'!$A38,FALSE))))))))</f>
        <v/>
      </c>
      <c r="N38" s="141" t="str">
        <f ca="1">IF($C$30=料金比較表!$C$1,(HLOOKUP('2026年4月'!N$29,料金比較表!$10:$20,'2026年4月'!$A38,FALSE)),IF($C$30=料金比較表!$C$2,(HLOOKUP('2026年4月'!N$29,料金比較表!$23:$33,'2026年4月'!$A38,FALSE)),IF($C$30=料金比較表!$C$3,(HLOOKUP('2026年4月'!N$29,料金比較表!$36:$46,'2026年4月'!$A38,FALSE)),IF($C$30=料金比較表!$C$4,(HLOOKUP('2026年4月'!N$29,料金比較表!$48:$60,'2026年4月'!$A38,FALSE)),IF($C$30=料金比較表!$C$5,(HLOOKUP('2026年4月'!N$29,料金比較表!$61:$71,'2026年4月'!$A38,FALSE)),IF($C$30=料金比較表!$C$6,(HLOOKUP('2026年4月'!N$29,料金比較表!$74:$84,'2026年4月'!$A38,FALSE))))))))</f>
        <v/>
      </c>
      <c r="O38" s="141" t="str">
        <f ca="1">IF($C$30=料金比較表!$C$1,(HLOOKUP('2026年4月'!O$29,料金比較表!$10:$20,'2026年4月'!$A38,FALSE)),IF($C$30=料金比較表!$C$2,(HLOOKUP('2026年4月'!O$29,料金比較表!$23:$33,'2026年4月'!$A38,FALSE)),IF($C$30=料金比較表!$C$3,(HLOOKUP('2026年4月'!O$29,料金比較表!$36:$46,'2026年4月'!$A38,FALSE)),IF($C$30=料金比較表!$C$4,(HLOOKUP('2026年4月'!O$29,料金比較表!$48:$60,'2026年4月'!$A38,FALSE)),IF($C$30=料金比較表!$C$5,(HLOOKUP('2026年4月'!O$29,料金比較表!$61:$71,'2026年4月'!$A38,FALSE)),IF($C$30=料金比較表!$C$6,(HLOOKUP('2026年4月'!O$29,料金比較表!$74:$84,'2026年4月'!$A38,FALSE))))))))</f>
        <v/>
      </c>
      <c r="P38" s="141" t="str">
        <f ca="1">IF($C$30=料金比較表!$C$1,(HLOOKUP('2026年4月'!P$29,料金比較表!$10:$20,'2026年4月'!$A38,FALSE)),IF($C$30=料金比較表!$C$2,(HLOOKUP('2026年4月'!P$29,料金比較表!$23:$33,'2026年4月'!$A38,FALSE)),IF($C$30=料金比較表!$C$3,(HLOOKUP('2026年4月'!P$29,料金比較表!$36:$46,'2026年4月'!$A38,FALSE)),IF($C$30=料金比較表!$C$4,(HLOOKUP('2026年4月'!P$29,料金比較表!$48:$60,'2026年4月'!$A38,FALSE)),IF($C$30=料金比較表!$C$5,(HLOOKUP('2026年4月'!P$29,料金比較表!$61:$71,'2026年4月'!$A38,FALSE)),IF($C$30=料金比較表!$C$6,(HLOOKUP('2026年4月'!P$29,料金比較表!$74:$84,'2026年4月'!$A38,FALSE))))))))</f>
        <v/>
      </c>
      <c r="Q38" s="141" t="str">
        <f ca="1">IF($C$30=料金比較表!$C$1,(HLOOKUP('2026年4月'!Q$29,料金比較表!$10:$20,'2026年4月'!$A38,FALSE)),IF($C$30=料金比較表!$C$2,(HLOOKUP('2026年4月'!Q$29,料金比較表!$23:$33,'2026年4月'!$A38,FALSE)),IF($C$30=料金比較表!$C$3,(HLOOKUP('2026年4月'!Q$29,料金比較表!$36:$46,'2026年4月'!$A38,FALSE)),IF($C$30=料金比較表!$C$4,(HLOOKUP('2026年4月'!Q$29,料金比較表!$48:$60,'2026年4月'!$A38,FALSE)),IF($C$30=料金比較表!$C$5,(HLOOKUP('2026年4月'!Q$29,料金比較表!$61:$71,'2026年4月'!$A38,FALSE)),IF($C$30=料金比較表!$C$6,(HLOOKUP('2026年4月'!Q$29,料金比較表!$74:$84,'2026年4月'!$A38,FALSE))))))))</f>
        <v/>
      </c>
      <c r="R38" s="141" t="str">
        <f ca="1">IF($C$30=料金比較表!$C$1,(HLOOKUP('2026年4月'!R$29,料金比較表!$10:$20,'2026年4月'!$A38,FALSE)),IF($C$30=料金比較表!$C$2,(HLOOKUP('2026年4月'!R$29,料金比較表!$23:$33,'2026年4月'!$A38,FALSE)),IF($C$30=料金比較表!$C$3,(HLOOKUP('2026年4月'!R$29,料金比較表!$36:$46,'2026年4月'!$A38,FALSE)),IF($C$30=料金比較表!$C$4,(HLOOKUP('2026年4月'!R$29,料金比較表!$48:$60,'2026年4月'!$A38,FALSE)),IF($C$30=料金比較表!$C$5,(HLOOKUP('2026年4月'!R$29,料金比較表!$61:$71,'2026年4月'!$A38,FALSE)),IF($C$30=料金比較表!$C$6,(HLOOKUP('2026年4月'!R$29,料金比較表!$74:$84,'2026年4月'!$A38,FALSE))))))))</f>
        <v/>
      </c>
      <c r="S38" s="141" t="str">
        <f ca="1">IF($C$30=料金比較表!$C$1,(HLOOKUP('2026年4月'!S$29,料金比較表!$10:$20,'2026年4月'!$A38,FALSE)),IF($C$30=料金比較表!$C$2,(HLOOKUP('2026年4月'!S$29,料金比較表!$23:$33,'2026年4月'!$A38,FALSE)),IF($C$30=料金比較表!$C$3,(HLOOKUP('2026年4月'!S$29,料金比較表!$36:$46,'2026年4月'!$A38,FALSE)),IF($C$30=料金比較表!$C$4,(HLOOKUP('2026年4月'!S$29,料金比較表!$48:$60,'2026年4月'!$A38,FALSE)),IF($C$30=料金比較表!$C$5,(HLOOKUP('2026年4月'!S$29,料金比較表!$61:$71,'2026年4月'!$A38,FALSE)),IF($C$30=料金比較表!$C$6,(HLOOKUP('2026年4月'!S$29,料金比較表!$74:$84,'2026年4月'!$A38,FALSE))))))))</f>
        <v/>
      </c>
      <c r="T38" s="141" t="str">
        <f ca="1">IF($C$30=料金比較表!$C$1,(HLOOKUP('2026年4月'!T$29,料金比較表!$10:$20,'2026年4月'!$A38,FALSE)),IF($C$30=料金比較表!$C$2,(HLOOKUP('2026年4月'!T$29,料金比較表!$23:$33,'2026年4月'!$A38,FALSE)),IF($C$30=料金比較表!$C$3,(HLOOKUP('2026年4月'!T$29,料金比較表!$36:$46,'2026年4月'!$A38,FALSE)),IF($C$30=料金比較表!$C$4,(HLOOKUP('2026年4月'!T$29,料金比較表!$48:$60,'2026年4月'!$A38,FALSE)),IF($C$30=料金比較表!$C$5,(HLOOKUP('2026年4月'!T$29,料金比較表!$61:$71,'2026年4月'!$A38,FALSE)),IF($C$30=料金比較表!$C$6,(HLOOKUP('2026年4月'!T$29,料金比較表!$74:$84,'2026年4月'!$A38,FALSE))))))))</f>
        <v/>
      </c>
      <c r="U38" s="141" t="str">
        <f ca="1">IF($C$30=料金比較表!$C$1,(HLOOKUP('2026年4月'!U$29,料金比較表!$10:$20,'2026年4月'!$A38,FALSE)),IF($C$30=料金比較表!$C$2,(HLOOKUP('2026年4月'!U$29,料金比較表!$23:$33,'2026年4月'!$A38,FALSE)),IF($C$30=料金比較表!$C$3,(HLOOKUP('2026年4月'!U$29,料金比較表!$36:$46,'2026年4月'!$A38,FALSE)),IF($C$30=料金比較表!$C$4,(HLOOKUP('2026年4月'!U$29,料金比較表!$48:$60,'2026年4月'!$A38,FALSE)),IF($C$30=料金比較表!$C$5,(HLOOKUP('2026年4月'!U$29,料金比較表!$61:$71,'2026年4月'!$A38,FALSE)),IF($C$30=料金比較表!$C$6,(HLOOKUP('2026年4月'!U$29,料金比較表!$74:$84,'2026年4月'!$A38,FALSE))))))))</f>
        <v/>
      </c>
      <c r="V38" s="141" t="str">
        <f ca="1">IF($C$30=料金比較表!$C$1,(HLOOKUP('2026年4月'!V$29,料金比較表!$10:$20,'2026年4月'!$A38,FALSE)),IF($C$30=料金比較表!$C$2,(HLOOKUP('2026年4月'!V$29,料金比較表!$23:$33,'2026年4月'!$A38,FALSE)),IF($C$30=料金比較表!$C$3,(HLOOKUP('2026年4月'!V$29,料金比較表!$36:$46,'2026年4月'!$A38,FALSE)),IF($C$30=料金比較表!$C$4,(HLOOKUP('2026年4月'!V$29,料金比較表!$48:$60,'2026年4月'!$A38,FALSE)),IF($C$30=料金比較表!$C$5,(HLOOKUP('2026年4月'!V$29,料金比較表!$61:$71,'2026年4月'!$A38,FALSE)),IF($C$30=料金比較表!$C$6,(HLOOKUP('2026年4月'!V$29,料金比較表!$74:$84,'2026年4月'!$A38,FALSE))))))))</f>
        <v/>
      </c>
      <c r="W38" s="141" t="str">
        <f ca="1">IF($C$30=料金比較表!$C$1,(HLOOKUP('2026年4月'!W$29,料金比較表!$10:$20,'2026年4月'!$A38,FALSE)),IF($C$30=料金比較表!$C$2,(HLOOKUP('2026年4月'!W$29,料金比較表!$23:$33,'2026年4月'!$A38,FALSE)),IF($C$30=料金比較表!$C$3,(HLOOKUP('2026年4月'!W$29,料金比較表!$36:$46,'2026年4月'!$A38,FALSE)),IF($C$30=料金比較表!$C$4,(HLOOKUP('2026年4月'!W$29,料金比較表!$48:$60,'2026年4月'!$A38,FALSE)),IF($C$30=料金比較表!$C$5,(HLOOKUP('2026年4月'!W$29,料金比較表!$61:$71,'2026年4月'!$A38,FALSE)),IF($C$30=料金比較表!$C$6,(HLOOKUP('2026年4月'!W$29,料金比較表!$74:$84,'2026年4月'!$A38,FALSE))))))))</f>
        <v/>
      </c>
      <c r="X38" s="141" t="str">
        <f ca="1">IF($C$30=料金比較表!$C$1,(HLOOKUP('2026年4月'!X$29,料金比較表!$10:$20,'2026年4月'!$A38,FALSE)),IF($C$30=料金比較表!$C$2,(HLOOKUP('2026年4月'!X$29,料金比較表!$23:$33,'2026年4月'!$A38,FALSE)),IF($C$30=料金比較表!$C$3,(HLOOKUP('2026年4月'!X$29,料金比較表!$36:$46,'2026年4月'!$A38,FALSE)),IF($C$30=料金比較表!$C$4,(HLOOKUP('2026年4月'!X$29,料金比較表!$48:$60,'2026年4月'!$A38,FALSE)),IF($C$30=料金比較表!$C$5,(HLOOKUP('2026年4月'!X$29,料金比較表!$61:$71,'2026年4月'!$A38,FALSE)),IF($C$30=料金比較表!$C$6,(HLOOKUP('2026年4月'!X$29,料金比較表!$74:$84,'2026年4月'!$A38,FALSE))))))))</f>
        <v/>
      </c>
      <c r="Y38" s="141" t="str">
        <f ca="1">IF($C$30=料金比較表!$C$1,(HLOOKUP('2026年4月'!Y$29,料金比較表!$10:$20,'2026年4月'!$A38,FALSE)),IF($C$30=料金比較表!$C$2,(HLOOKUP('2026年4月'!Y$29,料金比較表!$23:$33,'2026年4月'!$A38,FALSE)),IF($C$30=料金比較表!$C$3,(HLOOKUP('2026年4月'!Y$29,料金比較表!$36:$46,'2026年4月'!$A38,FALSE)),IF($C$30=料金比較表!$C$4,(HLOOKUP('2026年4月'!Y$29,料金比較表!$48:$60,'2026年4月'!$A38,FALSE)),IF($C$30=料金比較表!$C$5,(HLOOKUP('2026年4月'!Y$29,料金比較表!$61:$71,'2026年4月'!$A38,FALSE)),IF($C$30=料金比較表!$C$6,(HLOOKUP('2026年4月'!Y$29,料金比較表!$74:$84,'2026年4月'!$A38,FALSE))))))))</f>
        <v/>
      </c>
      <c r="Z38" s="141" t="str">
        <f ca="1">IF($C$30=料金比較表!$C$1,(HLOOKUP('2026年4月'!Z$29,料金比較表!$10:$20,'2026年4月'!$A38,FALSE)),IF($C$30=料金比較表!$C$2,(HLOOKUP('2026年4月'!Z$29,料金比較表!$23:$33,'2026年4月'!$A38,FALSE)),IF($C$30=料金比較表!$C$3,(HLOOKUP('2026年4月'!Z$29,料金比較表!$36:$46,'2026年4月'!$A38,FALSE)),IF($C$30=料金比較表!$C$4,(HLOOKUP('2026年4月'!Z$29,料金比較表!$48:$60,'2026年4月'!$A38,FALSE)),IF($C$30=料金比較表!$C$5,(HLOOKUP('2026年4月'!Z$29,料金比較表!$61:$71,'2026年4月'!$A38,FALSE)),IF($C$30=料金比較表!$C$6,(HLOOKUP('2026年4月'!Z$29,料金比較表!$74:$84,'2026年4月'!$A38,FALSE))))))))</f>
        <v/>
      </c>
      <c r="AA38" s="141" t="str">
        <f ca="1">IF($C$30=料金比較表!$C$1,(HLOOKUP('2026年4月'!AA$29,料金比較表!$10:$20,'2026年4月'!$A38,FALSE)),IF($C$30=料金比較表!$C$2,(HLOOKUP('2026年4月'!AA$29,料金比較表!$23:$33,'2026年4月'!$A38,FALSE)),IF($C$30=料金比較表!$C$3,(HLOOKUP('2026年4月'!AA$29,料金比較表!$36:$46,'2026年4月'!$A38,FALSE)),IF($C$30=料金比較表!$C$4,(HLOOKUP('2026年4月'!AA$29,料金比較表!$48:$60,'2026年4月'!$A38,FALSE)),IF($C$30=料金比較表!$C$5,(HLOOKUP('2026年4月'!AA$29,料金比較表!$61:$71,'2026年4月'!$A38,FALSE)),IF($C$30=料金比較表!$C$6,(HLOOKUP('2026年4月'!AA$29,料金比較表!$74:$84,'2026年4月'!$A38,FALSE))))))))</f>
        <v/>
      </c>
      <c r="AB38" s="141" t="str">
        <f ca="1">IF($C$30=料金比較表!$C$1,(HLOOKUP('2026年4月'!AB$29,料金比較表!$10:$20,'2026年4月'!$A38,FALSE)),IF($C$30=料金比較表!$C$2,(HLOOKUP('2026年4月'!AB$29,料金比較表!$23:$33,'2026年4月'!$A38,FALSE)),IF($C$30=料金比較表!$C$3,(HLOOKUP('2026年4月'!AB$29,料金比較表!$36:$46,'2026年4月'!$A38,FALSE)),IF($C$30=料金比較表!$C$4,(HLOOKUP('2026年4月'!AB$29,料金比較表!$48:$60,'2026年4月'!$A38,FALSE)),IF($C$30=料金比較表!$C$5,(HLOOKUP('2026年4月'!AB$29,料金比較表!$61:$71,'2026年4月'!$A38,FALSE)),IF($C$30=料金比較表!$C$6,(HLOOKUP('2026年4月'!AB$29,料金比較表!$74:$84,'2026年4月'!$A38,FALSE))))))))</f>
        <v/>
      </c>
      <c r="AC38" s="141" t="str">
        <f ca="1">IF($C$30=料金比較表!$C$1,(HLOOKUP('2026年4月'!AC$29,料金比較表!$10:$20,'2026年4月'!$A38,FALSE)),IF($C$30=料金比較表!$C$2,(HLOOKUP('2026年4月'!AC$29,料金比較表!$23:$33,'2026年4月'!$A38,FALSE)),IF($C$30=料金比較表!$C$3,(HLOOKUP('2026年4月'!AC$29,料金比較表!$36:$46,'2026年4月'!$A38,FALSE)),IF($C$30=料金比較表!$C$4,(HLOOKUP('2026年4月'!AC$29,料金比較表!$48:$60,'2026年4月'!$A38,FALSE)),IF($C$30=料金比較表!$C$5,(HLOOKUP('2026年4月'!AC$29,料金比較表!$61:$71,'2026年4月'!$A38,FALSE)),IF($C$30=料金比較表!$C$6,(HLOOKUP('2026年4月'!AC$29,料金比較表!$74:$84,'2026年4月'!$A38,FALSE))))))))</f>
        <v/>
      </c>
      <c r="AD38" s="141" t="str">
        <f ca="1">IF($C$30=料金比較表!$C$1,(HLOOKUP('2026年4月'!AD$29,料金比較表!$10:$20,'2026年4月'!$A38,FALSE)),IF($C$30=料金比較表!$C$2,(HLOOKUP('2026年4月'!AD$29,料金比較表!$23:$33,'2026年4月'!$A38,FALSE)),IF($C$30=料金比較表!$C$3,(HLOOKUP('2026年4月'!AD$29,料金比較表!$36:$46,'2026年4月'!$A38,FALSE)),IF($C$30=料金比較表!$C$4,(HLOOKUP('2026年4月'!AD$29,料金比較表!$48:$60,'2026年4月'!$A38,FALSE)),IF($C$30=料金比較表!$C$5,(HLOOKUP('2026年4月'!AD$29,料金比較表!$61:$71,'2026年4月'!$A38,FALSE)),IF($C$30=料金比較表!$C$6,(HLOOKUP('2026年4月'!AD$29,料金比較表!$74:$84,'2026年4月'!$A38,FALSE))))))))</f>
        <v/>
      </c>
      <c r="AE38" s="141" t="str">
        <f ca="1">IF($C$30=料金比較表!$C$1,(HLOOKUP('2026年4月'!AE$29,料金比較表!$10:$20,'2026年4月'!$A38,FALSE)),IF($C$30=料金比較表!$C$2,(HLOOKUP('2026年4月'!AE$29,料金比較表!$23:$33,'2026年4月'!$A38,FALSE)),IF($C$30=料金比較表!$C$3,(HLOOKUP('2026年4月'!AE$29,料金比較表!$36:$46,'2026年4月'!$A38,FALSE)),IF($C$30=料金比較表!$C$4,(HLOOKUP('2026年4月'!AE$29,料金比較表!$48:$60,'2026年4月'!$A38,FALSE)),IF($C$30=料金比較表!$C$5,(HLOOKUP('2026年4月'!AE$29,料金比較表!$61:$71,'2026年4月'!$A38,FALSE)),IF($C$30=料金比較表!$C$6,(HLOOKUP('2026年4月'!AE$29,料金比較表!$74:$84,'2026年4月'!$A38,FALSE))))))))</f>
        <v/>
      </c>
      <c r="AF38" s="141" t="str">
        <f ca="1">IF($C$30=料金比較表!$C$1,(HLOOKUP('2026年4月'!AF$29,料金比較表!$10:$20,'2026年4月'!$A38,FALSE)),IF($C$30=料金比較表!$C$2,(HLOOKUP('2026年4月'!AF$29,料金比較表!$23:$33,'2026年4月'!$A38,FALSE)),IF($C$30=料金比較表!$C$3,(HLOOKUP('2026年4月'!AF$29,料金比較表!$36:$46,'2026年4月'!$A38,FALSE)),IF($C$30=料金比較表!$C$4,(HLOOKUP('2026年4月'!AF$29,料金比較表!$48:$60,'2026年4月'!$A38,FALSE)),IF($C$30=料金比較表!$C$5,(HLOOKUP('2026年4月'!AF$29,料金比較表!$61:$71,'2026年4月'!$A38,FALSE)),IF($C$30=料金比較表!$C$6,(HLOOKUP('2026年4月'!AF$29,料金比較表!$74:$84,'2026年4月'!$A38,FALSE))))))))</f>
        <v/>
      </c>
      <c r="AG38" s="141" t="str">
        <f ca="1">IF($C$30=料金比較表!$C$1,(HLOOKUP('2026年4月'!AG$29,料金比較表!$10:$20,'2026年4月'!$A38,FALSE)),IF($C$30=料金比較表!$C$2,(HLOOKUP('2026年4月'!AG$29,料金比較表!$23:$33,'2026年4月'!$A38,FALSE)),IF($C$30=料金比較表!$C$3,(HLOOKUP('2026年4月'!AG$29,料金比較表!$36:$46,'2026年4月'!$A38,FALSE)),IF($C$30=料金比較表!$C$4,(HLOOKUP('2026年4月'!AG$29,料金比較表!$48:$60,'2026年4月'!$A38,FALSE)),IF($C$30=料金比較表!$C$5,(HLOOKUP('2026年4月'!AG$29,料金比較表!$61:$71,'2026年4月'!$A38,FALSE)),IF($C$30=料金比較表!$C$6,(HLOOKUP('2026年4月'!AG$29,料金比較表!$74:$84,'2026年4月'!$A38,FALSE))))))))</f>
        <v/>
      </c>
      <c r="AH38" s="194"/>
    </row>
    <row r="39" spans="1:35" ht="18.75" customHeight="1" x14ac:dyDescent="0.2">
      <c r="B39" s="320" t="str">
        <f>B38</f>
        <v>プールヴィラ　古宇利島　ｂｙ　コルディオスマートリゾート</v>
      </c>
      <c r="C39" s="209" t="str">
        <f>$B$3&amp;"(単泊)"</f>
        <v>ラグジュアリープールヴィラ(単泊)</v>
      </c>
      <c r="D39" s="115" t="s">
        <v>182</v>
      </c>
      <c r="E39" s="116" t="s">
        <v>182</v>
      </c>
      <c r="F39" s="116" t="s">
        <v>215</v>
      </c>
      <c r="G39" s="116" t="s">
        <v>205</v>
      </c>
      <c r="H39" s="116" t="s">
        <v>182</v>
      </c>
      <c r="I39" s="116" t="s">
        <v>182</v>
      </c>
      <c r="J39" s="116" t="s">
        <v>182</v>
      </c>
      <c r="K39" s="116" t="s">
        <v>182</v>
      </c>
      <c r="L39" s="116" t="s">
        <v>182</v>
      </c>
      <c r="M39" s="116" t="s">
        <v>215</v>
      </c>
      <c r="N39" s="116" t="s">
        <v>205</v>
      </c>
      <c r="O39" s="116" t="s">
        <v>182</v>
      </c>
      <c r="P39" s="116" t="s">
        <v>182</v>
      </c>
      <c r="Q39" s="116" t="s">
        <v>182</v>
      </c>
      <c r="R39" s="116" t="s">
        <v>182</v>
      </c>
      <c r="S39" s="116" t="s">
        <v>182</v>
      </c>
      <c r="T39" s="116" t="s">
        <v>215</v>
      </c>
      <c r="U39" s="116" t="s">
        <v>205</v>
      </c>
      <c r="V39" s="116" t="s">
        <v>182</v>
      </c>
      <c r="W39" s="116" t="s">
        <v>182</v>
      </c>
      <c r="X39" s="116" t="s">
        <v>182</v>
      </c>
      <c r="Y39" s="116" t="s">
        <v>182</v>
      </c>
      <c r="Z39" s="116" t="s">
        <v>182</v>
      </c>
      <c r="AA39" s="116" t="s">
        <v>215</v>
      </c>
      <c r="AB39" s="116" t="s">
        <v>68</v>
      </c>
      <c r="AC39" s="116" t="s">
        <v>68</v>
      </c>
      <c r="AD39" s="116" t="s">
        <v>68</v>
      </c>
      <c r="AE39" s="116" t="s">
        <v>68</v>
      </c>
      <c r="AF39" s="116" t="s">
        <v>68</v>
      </c>
      <c r="AG39" s="116" t="s">
        <v>68</v>
      </c>
      <c r="AH39" s="195"/>
      <c r="AI39" s="13"/>
    </row>
    <row r="40" spans="1:35" x14ac:dyDescent="0.2">
      <c r="B40" s="320"/>
      <c r="C40" s="210" t="str">
        <f>$F$1</f>
        <v>WEB割</v>
      </c>
      <c r="D40" s="44">
        <f ca="1">IFERROR(IF(D64=0,"Close",(IFERROR(HLOOKUP(D39,$D$2:$BC$3,2,FALSE),""))),"")</f>
        <v>64500</v>
      </c>
      <c r="E40" s="44">
        <f t="shared" ref="E40:AG40" ca="1" si="2">IFERROR(IF(E64=0,"Close",(IFERROR(HLOOKUP(E39,$D$2:$BC$3,2,FALSE),""))),"")</f>
        <v>64500</v>
      </c>
      <c r="F40" s="44">
        <f t="shared" ca="1" si="2"/>
        <v>75000</v>
      </c>
      <c r="G40" s="44">
        <f t="shared" ca="1" si="2"/>
        <v>80700</v>
      </c>
      <c r="H40" s="44">
        <f t="shared" ca="1" si="2"/>
        <v>64500</v>
      </c>
      <c r="I40" s="44">
        <f t="shared" ca="1" si="2"/>
        <v>64500</v>
      </c>
      <c r="J40" s="44">
        <f t="shared" ca="1" si="2"/>
        <v>64500</v>
      </c>
      <c r="K40" s="44">
        <f t="shared" ca="1" si="2"/>
        <v>64500</v>
      </c>
      <c r="L40" s="44">
        <f t="shared" ca="1" si="2"/>
        <v>64500</v>
      </c>
      <c r="M40" s="44">
        <f t="shared" ca="1" si="2"/>
        <v>75000</v>
      </c>
      <c r="N40" s="44">
        <f t="shared" ca="1" si="2"/>
        <v>80700</v>
      </c>
      <c r="O40" s="44">
        <f t="shared" ca="1" si="2"/>
        <v>64500</v>
      </c>
      <c r="P40" s="44">
        <f t="shared" ca="1" si="2"/>
        <v>64500</v>
      </c>
      <c r="Q40" s="44">
        <f t="shared" ca="1" si="2"/>
        <v>64500</v>
      </c>
      <c r="R40" s="44">
        <f t="shared" ca="1" si="2"/>
        <v>64500</v>
      </c>
      <c r="S40" s="44">
        <f t="shared" ca="1" si="2"/>
        <v>64500</v>
      </c>
      <c r="T40" s="44">
        <f t="shared" ca="1" si="2"/>
        <v>75000</v>
      </c>
      <c r="U40" s="44">
        <f t="shared" ca="1" si="2"/>
        <v>80700</v>
      </c>
      <c r="V40" s="44">
        <f t="shared" ca="1" si="2"/>
        <v>64500</v>
      </c>
      <c r="W40" s="44">
        <f t="shared" ca="1" si="2"/>
        <v>64500</v>
      </c>
      <c r="X40" s="44">
        <f t="shared" ca="1" si="2"/>
        <v>64500</v>
      </c>
      <c r="Y40" s="44">
        <f t="shared" ca="1" si="2"/>
        <v>64500</v>
      </c>
      <c r="Z40" s="44">
        <f t="shared" ca="1" si="2"/>
        <v>64500</v>
      </c>
      <c r="AA40" s="44">
        <f t="shared" ca="1" si="2"/>
        <v>75000</v>
      </c>
      <c r="AB40" s="44">
        <f t="shared" ca="1" si="2"/>
        <v>105000</v>
      </c>
      <c r="AC40" s="44">
        <f t="shared" ca="1" si="2"/>
        <v>105000</v>
      </c>
      <c r="AD40" s="44">
        <f t="shared" ca="1" si="2"/>
        <v>105000</v>
      </c>
      <c r="AE40" s="44">
        <f t="shared" ca="1" si="2"/>
        <v>105000</v>
      </c>
      <c r="AF40" s="44">
        <f t="shared" ca="1" si="2"/>
        <v>105000</v>
      </c>
      <c r="AG40" s="44">
        <f t="shared" ca="1" si="2"/>
        <v>105000</v>
      </c>
      <c r="AH40" s="196"/>
      <c r="AI40" s="13"/>
    </row>
    <row r="41" spans="1:35" x14ac:dyDescent="0.2">
      <c r="B41" s="320"/>
      <c r="C41" s="210" t="str">
        <f>$B$3&amp;"(連泊)"</f>
        <v>ラグジュアリープールヴィラ(連泊)</v>
      </c>
      <c r="D41" s="45" t="str">
        <f>IF(ISBLANK(D$39),"",D$39)</f>
        <v>K</v>
      </c>
      <c r="E41" s="46" t="str">
        <f t="shared" ref="E41:AG41" si="3">IF(ISBLANK(E$39),"",E$39)</f>
        <v>K</v>
      </c>
      <c r="F41" s="46" t="str">
        <f t="shared" si="3"/>
        <v>O</v>
      </c>
      <c r="G41" s="46" t="str">
        <f t="shared" si="3"/>
        <v>Q</v>
      </c>
      <c r="H41" s="46" t="str">
        <f t="shared" si="3"/>
        <v>K</v>
      </c>
      <c r="I41" s="46" t="str">
        <f t="shared" si="3"/>
        <v>K</v>
      </c>
      <c r="J41" s="46" t="str">
        <f t="shared" si="3"/>
        <v>K</v>
      </c>
      <c r="K41" s="46" t="str">
        <f t="shared" si="3"/>
        <v>K</v>
      </c>
      <c r="L41" s="46" t="str">
        <f t="shared" si="3"/>
        <v>K</v>
      </c>
      <c r="M41" s="46" t="str">
        <f t="shared" si="3"/>
        <v>O</v>
      </c>
      <c r="N41" s="46" t="str">
        <f t="shared" si="3"/>
        <v>Q</v>
      </c>
      <c r="O41" s="46" t="str">
        <f t="shared" si="3"/>
        <v>K</v>
      </c>
      <c r="P41" s="46" t="str">
        <f t="shared" si="3"/>
        <v>K</v>
      </c>
      <c r="Q41" s="46" t="str">
        <f t="shared" si="3"/>
        <v>K</v>
      </c>
      <c r="R41" s="46" t="str">
        <f t="shared" si="3"/>
        <v>K</v>
      </c>
      <c r="S41" s="46" t="str">
        <f t="shared" si="3"/>
        <v>K</v>
      </c>
      <c r="T41" s="46" t="str">
        <f t="shared" si="3"/>
        <v>O</v>
      </c>
      <c r="U41" s="46" t="str">
        <f t="shared" si="3"/>
        <v>Q</v>
      </c>
      <c r="V41" s="46" t="str">
        <f t="shared" si="3"/>
        <v>K</v>
      </c>
      <c r="W41" s="46" t="str">
        <f t="shared" si="3"/>
        <v>K</v>
      </c>
      <c r="X41" s="46" t="str">
        <f t="shared" si="3"/>
        <v>K</v>
      </c>
      <c r="Y41" s="46" t="str">
        <f t="shared" si="3"/>
        <v>K</v>
      </c>
      <c r="Z41" s="46" t="str">
        <f t="shared" si="3"/>
        <v>K</v>
      </c>
      <c r="AA41" s="46" t="str">
        <f t="shared" si="3"/>
        <v>O</v>
      </c>
      <c r="AB41" s="46" t="str">
        <f t="shared" si="3"/>
        <v>U</v>
      </c>
      <c r="AC41" s="46" t="str">
        <f t="shared" si="3"/>
        <v>U</v>
      </c>
      <c r="AD41" s="46" t="str">
        <f t="shared" si="3"/>
        <v>U</v>
      </c>
      <c r="AE41" s="46" t="str">
        <f t="shared" si="3"/>
        <v>U</v>
      </c>
      <c r="AF41" s="46" t="str">
        <f t="shared" si="3"/>
        <v>U</v>
      </c>
      <c r="AG41" s="46" t="str">
        <f t="shared" si="3"/>
        <v>U</v>
      </c>
      <c r="AH41" s="197"/>
    </row>
    <row r="42" spans="1:35" ht="18" thickBot="1" x14ac:dyDescent="0.25">
      <c r="B42" s="320"/>
      <c r="C42" s="215" t="str">
        <f>$F$10</f>
        <v>連泊</v>
      </c>
      <c r="D42" s="122">
        <f ca="1">IFERROR(IF(D64=0,"Close",(IFERROR(HLOOKUP(D41,$D$11:$BC$12,2,FALSE),""))),"")</f>
        <v>58050</v>
      </c>
      <c r="E42" s="123">
        <f t="shared" ref="E42:AG42" ca="1" si="4">IFERROR(IF(E64=0,"Close",(IFERROR(HLOOKUP(E41,$D$11:$BC$12,2,FALSE),""))),"")</f>
        <v>58050</v>
      </c>
      <c r="F42" s="123">
        <f t="shared" ref="F42:AB42" ca="1" si="5">IFERROR(IF(F64=0,"Close",(IFERROR(HLOOKUP(F41,$D$11:$BC$12,2,FALSE),""))),"")</f>
        <v>67500</v>
      </c>
      <c r="G42" s="123">
        <f t="shared" ca="1" si="5"/>
        <v>72630</v>
      </c>
      <c r="H42" s="123">
        <f t="shared" ca="1" si="5"/>
        <v>58050</v>
      </c>
      <c r="I42" s="123">
        <f t="shared" ca="1" si="5"/>
        <v>58050</v>
      </c>
      <c r="J42" s="123">
        <f t="shared" ca="1" si="5"/>
        <v>58050</v>
      </c>
      <c r="K42" s="123">
        <f t="shared" ca="1" si="5"/>
        <v>58050</v>
      </c>
      <c r="L42" s="123">
        <f t="shared" ca="1" si="5"/>
        <v>58050</v>
      </c>
      <c r="M42" s="123">
        <f t="shared" ca="1" si="5"/>
        <v>67500</v>
      </c>
      <c r="N42" s="123">
        <f t="shared" ca="1" si="5"/>
        <v>72630</v>
      </c>
      <c r="O42" s="123">
        <f t="shared" ca="1" si="5"/>
        <v>58050</v>
      </c>
      <c r="P42" s="123">
        <f t="shared" ca="1" si="5"/>
        <v>58050</v>
      </c>
      <c r="Q42" s="123">
        <f t="shared" ca="1" si="5"/>
        <v>58050</v>
      </c>
      <c r="R42" s="123">
        <f t="shared" ca="1" si="5"/>
        <v>58050</v>
      </c>
      <c r="S42" s="123">
        <f t="shared" ca="1" si="5"/>
        <v>58050</v>
      </c>
      <c r="T42" s="123">
        <f t="shared" ca="1" si="5"/>
        <v>67500</v>
      </c>
      <c r="U42" s="123">
        <f t="shared" ca="1" si="5"/>
        <v>72630</v>
      </c>
      <c r="V42" s="123">
        <f t="shared" ca="1" si="5"/>
        <v>58050</v>
      </c>
      <c r="W42" s="123">
        <f t="shared" ca="1" si="5"/>
        <v>58050</v>
      </c>
      <c r="X42" s="123">
        <f t="shared" ca="1" si="5"/>
        <v>58050</v>
      </c>
      <c r="Y42" s="123">
        <f t="shared" ca="1" si="5"/>
        <v>58050</v>
      </c>
      <c r="Z42" s="123">
        <f t="shared" ca="1" si="5"/>
        <v>58050</v>
      </c>
      <c r="AA42" s="123">
        <f t="shared" ca="1" si="5"/>
        <v>67500</v>
      </c>
      <c r="AB42" s="123">
        <f t="shared" ca="1" si="5"/>
        <v>94500</v>
      </c>
      <c r="AC42" s="123">
        <f t="shared" ca="1" si="4"/>
        <v>94500</v>
      </c>
      <c r="AD42" s="123">
        <f t="shared" ca="1" si="4"/>
        <v>94500</v>
      </c>
      <c r="AE42" s="123">
        <f t="shared" ca="1" si="4"/>
        <v>94500</v>
      </c>
      <c r="AF42" s="123">
        <f t="shared" ca="1" si="4"/>
        <v>94500</v>
      </c>
      <c r="AG42" s="123">
        <f t="shared" ca="1" si="4"/>
        <v>94500</v>
      </c>
      <c r="AH42" s="199"/>
    </row>
    <row r="43" spans="1:35" x14ac:dyDescent="0.2">
      <c r="B43" s="320"/>
      <c r="C43" s="209" t="str">
        <f>$B$4&amp;"(単泊)"</f>
        <v>with SAUNA(単泊)</v>
      </c>
      <c r="D43" s="226" t="str">
        <f>IF(ISBLANK(D$39),"",D$39)</f>
        <v>K</v>
      </c>
      <c r="E43" s="116" t="str">
        <f t="shared" ref="E43:AG43" si="6">IF(ISBLANK(E$39),"",E$39)</f>
        <v>K</v>
      </c>
      <c r="F43" s="116" t="str">
        <f t="shared" si="6"/>
        <v>O</v>
      </c>
      <c r="G43" s="116" t="str">
        <f t="shared" si="6"/>
        <v>Q</v>
      </c>
      <c r="H43" s="116" t="str">
        <f t="shared" si="6"/>
        <v>K</v>
      </c>
      <c r="I43" s="116" t="str">
        <f t="shared" si="6"/>
        <v>K</v>
      </c>
      <c r="J43" s="116" t="str">
        <f t="shared" si="6"/>
        <v>K</v>
      </c>
      <c r="K43" s="116" t="str">
        <f t="shared" si="6"/>
        <v>K</v>
      </c>
      <c r="L43" s="116" t="str">
        <f t="shared" si="6"/>
        <v>K</v>
      </c>
      <c r="M43" s="116" t="str">
        <f t="shared" si="6"/>
        <v>O</v>
      </c>
      <c r="N43" s="116" t="str">
        <f t="shared" si="6"/>
        <v>Q</v>
      </c>
      <c r="O43" s="116" t="str">
        <f t="shared" si="6"/>
        <v>K</v>
      </c>
      <c r="P43" s="116" t="str">
        <f t="shared" si="6"/>
        <v>K</v>
      </c>
      <c r="Q43" s="116" t="str">
        <f t="shared" si="6"/>
        <v>K</v>
      </c>
      <c r="R43" s="116" t="str">
        <f t="shared" si="6"/>
        <v>K</v>
      </c>
      <c r="S43" s="116" t="str">
        <f t="shared" si="6"/>
        <v>K</v>
      </c>
      <c r="T43" s="116" t="str">
        <f t="shared" si="6"/>
        <v>O</v>
      </c>
      <c r="U43" s="116" t="str">
        <f t="shared" si="6"/>
        <v>Q</v>
      </c>
      <c r="V43" s="116" t="str">
        <f t="shared" si="6"/>
        <v>K</v>
      </c>
      <c r="W43" s="116" t="str">
        <f t="shared" si="6"/>
        <v>K</v>
      </c>
      <c r="X43" s="116" t="str">
        <f t="shared" si="6"/>
        <v>K</v>
      </c>
      <c r="Y43" s="116" t="str">
        <f t="shared" si="6"/>
        <v>K</v>
      </c>
      <c r="Z43" s="116" t="str">
        <f t="shared" si="6"/>
        <v>K</v>
      </c>
      <c r="AA43" s="116" t="str">
        <f t="shared" si="6"/>
        <v>O</v>
      </c>
      <c r="AB43" s="116" t="str">
        <f t="shared" si="6"/>
        <v>U</v>
      </c>
      <c r="AC43" s="116" t="str">
        <f t="shared" si="6"/>
        <v>U</v>
      </c>
      <c r="AD43" s="116" t="str">
        <f t="shared" si="6"/>
        <v>U</v>
      </c>
      <c r="AE43" s="116" t="str">
        <f t="shared" si="6"/>
        <v>U</v>
      </c>
      <c r="AF43" s="116" t="str">
        <f t="shared" si="6"/>
        <v>U</v>
      </c>
      <c r="AG43" s="116" t="str">
        <f t="shared" si="6"/>
        <v>U</v>
      </c>
      <c r="AH43" s="195"/>
      <c r="AI43" s="13"/>
    </row>
    <row r="44" spans="1:35" x14ac:dyDescent="0.2">
      <c r="B44" s="320"/>
      <c r="C44" s="210" t="str">
        <f>$F$1</f>
        <v>WEB割</v>
      </c>
      <c r="D44" s="44" t="str">
        <f ca="1">IFERROR(IF(D65=0,"Close",(IFERROR(HLOOKUP(D43,$D$2:$BC$4,3,FALSE),""))),"")</f>
        <v>Close</v>
      </c>
      <c r="E44" s="44" t="str">
        <f t="shared" ref="E44:AG44" ca="1" si="7">IFERROR(IF(E65=0,"Close",(IFERROR(HLOOKUP(E43,$D$2:$BC$4,3,FALSE),""))),"")</f>
        <v>Close</v>
      </c>
      <c r="F44" s="44" t="str">
        <f t="shared" ref="F44:AB44" ca="1" si="8">IFERROR(IF(F65=0,"Close",(IFERROR(HLOOKUP(F43,$D$2:$BC$4,3,FALSE),""))),"")</f>
        <v>Close</v>
      </c>
      <c r="G44" s="44">
        <f t="shared" ca="1" si="8"/>
        <v>90700</v>
      </c>
      <c r="H44" s="44">
        <f t="shared" ca="1" si="8"/>
        <v>74500</v>
      </c>
      <c r="I44" s="44">
        <f t="shared" ca="1" si="8"/>
        <v>74500</v>
      </c>
      <c r="J44" s="44">
        <f t="shared" ca="1" si="8"/>
        <v>74500</v>
      </c>
      <c r="K44" s="44">
        <f t="shared" ca="1" si="8"/>
        <v>74500</v>
      </c>
      <c r="L44" s="44">
        <f t="shared" ca="1" si="8"/>
        <v>74500</v>
      </c>
      <c r="M44" s="44">
        <f t="shared" ca="1" si="8"/>
        <v>85000</v>
      </c>
      <c r="N44" s="44">
        <f t="shared" ca="1" si="8"/>
        <v>90700</v>
      </c>
      <c r="O44" s="44">
        <f t="shared" ca="1" si="8"/>
        <v>74500</v>
      </c>
      <c r="P44" s="44">
        <f t="shared" ca="1" si="8"/>
        <v>74500</v>
      </c>
      <c r="Q44" s="44">
        <f t="shared" ca="1" si="8"/>
        <v>74500</v>
      </c>
      <c r="R44" s="44">
        <f t="shared" ca="1" si="8"/>
        <v>74500</v>
      </c>
      <c r="S44" s="44">
        <f t="shared" ca="1" si="8"/>
        <v>74500</v>
      </c>
      <c r="T44" s="44">
        <f t="shared" ca="1" si="8"/>
        <v>85000</v>
      </c>
      <c r="U44" s="44">
        <f t="shared" ca="1" si="8"/>
        <v>90700</v>
      </c>
      <c r="V44" s="44">
        <f t="shared" ca="1" si="8"/>
        <v>74500</v>
      </c>
      <c r="W44" s="44">
        <f t="shared" ca="1" si="8"/>
        <v>74500</v>
      </c>
      <c r="X44" s="44">
        <f t="shared" ca="1" si="8"/>
        <v>74500</v>
      </c>
      <c r="Y44" s="44">
        <f t="shared" ca="1" si="8"/>
        <v>74500</v>
      </c>
      <c r="Z44" s="44">
        <f t="shared" ca="1" si="8"/>
        <v>74500</v>
      </c>
      <c r="AA44" s="44">
        <f t="shared" ca="1" si="8"/>
        <v>85000</v>
      </c>
      <c r="AB44" s="44">
        <f t="shared" ca="1" si="8"/>
        <v>115000</v>
      </c>
      <c r="AC44" s="44">
        <f t="shared" ca="1" si="7"/>
        <v>115000</v>
      </c>
      <c r="AD44" s="44">
        <f t="shared" ca="1" si="7"/>
        <v>115000</v>
      </c>
      <c r="AE44" s="44">
        <f t="shared" ca="1" si="7"/>
        <v>115000</v>
      </c>
      <c r="AF44" s="44">
        <f t="shared" ca="1" si="7"/>
        <v>115000</v>
      </c>
      <c r="AG44" s="44">
        <f t="shared" ca="1" si="7"/>
        <v>115000</v>
      </c>
      <c r="AH44" s="196"/>
      <c r="AI44" s="13"/>
    </row>
    <row r="45" spans="1:35" x14ac:dyDescent="0.2">
      <c r="B45" s="320"/>
      <c r="C45" s="210" t="str">
        <f>$B$4&amp;"(連泊)"</f>
        <v>with SAUNA(連泊)</v>
      </c>
      <c r="D45" s="45" t="str">
        <f>IF(ISBLANK(D$41),"",D$41)</f>
        <v>K</v>
      </c>
      <c r="E45" s="46" t="str">
        <f t="shared" ref="E45:AG45" si="9">IF(ISBLANK(E$41),"",E$41)</f>
        <v>K</v>
      </c>
      <c r="F45" s="46" t="str">
        <f t="shared" si="9"/>
        <v>O</v>
      </c>
      <c r="G45" s="46" t="str">
        <f t="shared" si="9"/>
        <v>Q</v>
      </c>
      <c r="H45" s="46" t="str">
        <f t="shared" si="9"/>
        <v>K</v>
      </c>
      <c r="I45" s="46" t="str">
        <f t="shared" si="9"/>
        <v>K</v>
      </c>
      <c r="J45" s="46" t="str">
        <f t="shared" si="9"/>
        <v>K</v>
      </c>
      <c r="K45" s="46" t="str">
        <f t="shared" si="9"/>
        <v>K</v>
      </c>
      <c r="L45" s="46" t="str">
        <f t="shared" si="9"/>
        <v>K</v>
      </c>
      <c r="M45" s="46" t="str">
        <f t="shared" si="9"/>
        <v>O</v>
      </c>
      <c r="N45" s="46" t="str">
        <f t="shared" si="9"/>
        <v>Q</v>
      </c>
      <c r="O45" s="46" t="str">
        <f t="shared" si="9"/>
        <v>K</v>
      </c>
      <c r="P45" s="46" t="str">
        <f t="shared" si="9"/>
        <v>K</v>
      </c>
      <c r="Q45" s="46" t="str">
        <f t="shared" si="9"/>
        <v>K</v>
      </c>
      <c r="R45" s="46" t="str">
        <f t="shared" si="9"/>
        <v>K</v>
      </c>
      <c r="S45" s="46" t="str">
        <f t="shared" si="9"/>
        <v>K</v>
      </c>
      <c r="T45" s="46" t="str">
        <f t="shared" si="9"/>
        <v>O</v>
      </c>
      <c r="U45" s="46" t="str">
        <f t="shared" si="9"/>
        <v>Q</v>
      </c>
      <c r="V45" s="46" t="str">
        <f t="shared" si="9"/>
        <v>K</v>
      </c>
      <c r="W45" s="46" t="str">
        <f t="shared" si="9"/>
        <v>K</v>
      </c>
      <c r="X45" s="46" t="str">
        <f t="shared" si="9"/>
        <v>K</v>
      </c>
      <c r="Y45" s="46" t="str">
        <f t="shared" si="9"/>
        <v>K</v>
      </c>
      <c r="Z45" s="46" t="str">
        <f t="shared" si="9"/>
        <v>K</v>
      </c>
      <c r="AA45" s="46" t="str">
        <f t="shared" si="9"/>
        <v>O</v>
      </c>
      <c r="AB45" s="46" t="str">
        <f t="shared" si="9"/>
        <v>U</v>
      </c>
      <c r="AC45" s="46" t="str">
        <f t="shared" si="9"/>
        <v>U</v>
      </c>
      <c r="AD45" s="46" t="str">
        <f t="shared" si="9"/>
        <v>U</v>
      </c>
      <c r="AE45" s="46" t="str">
        <f t="shared" si="9"/>
        <v>U</v>
      </c>
      <c r="AF45" s="46" t="str">
        <f t="shared" si="9"/>
        <v>U</v>
      </c>
      <c r="AG45" s="46" t="str">
        <f t="shared" si="9"/>
        <v>U</v>
      </c>
      <c r="AH45" s="197"/>
    </row>
    <row r="46" spans="1:35" ht="18" thickBot="1" x14ac:dyDescent="0.25">
      <c r="B46" s="320"/>
      <c r="C46" s="215" t="str">
        <f>$F$10</f>
        <v>連泊</v>
      </c>
      <c r="D46" s="120" t="str">
        <f ca="1">IFERROR(IF(D65=0,"Close",(IFERROR(HLOOKUP(D45,$D$11:$BC$14,3,FALSE),""))),"")</f>
        <v>Close</v>
      </c>
      <c r="E46" s="120" t="str">
        <f t="shared" ref="E46:AG46" ca="1" si="10">IFERROR(IF(E65=0,"Close",(IFERROR(HLOOKUP(E45,$D$11:$BC$14,3,FALSE),""))),"")</f>
        <v>Close</v>
      </c>
      <c r="F46" s="120" t="str">
        <f t="shared" ca="1" si="10"/>
        <v>Close</v>
      </c>
      <c r="G46" s="120">
        <f t="shared" ca="1" si="10"/>
        <v>81630</v>
      </c>
      <c r="H46" s="120">
        <f t="shared" ca="1" si="10"/>
        <v>67050</v>
      </c>
      <c r="I46" s="120">
        <f t="shared" ca="1" si="10"/>
        <v>67050</v>
      </c>
      <c r="J46" s="120">
        <f t="shared" ca="1" si="10"/>
        <v>67050</v>
      </c>
      <c r="K46" s="120">
        <f t="shared" ca="1" si="10"/>
        <v>67050</v>
      </c>
      <c r="L46" s="120">
        <f t="shared" ca="1" si="10"/>
        <v>67050</v>
      </c>
      <c r="M46" s="120">
        <f t="shared" ca="1" si="10"/>
        <v>76500</v>
      </c>
      <c r="N46" s="120">
        <f t="shared" ca="1" si="10"/>
        <v>81630</v>
      </c>
      <c r="O46" s="120">
        <f t="shared" ca="1" si="10"/>
        <v>67050</v>
      </c>
      <c r="P46" s="120">
        <f t="shared" ca="1" si="10"/>
        <v>67050</v>
      </c>
      <c r="Q46" s="120">
        <f t="shared" ca="1" si="10"/>
        <v>67050</v>
      </c>
      <c r="R46" s="120">
        <f t="shared" ca="1" si="10"/>
        <v>67050</v>
      </c>
      <c r="S46" s="120">
        <f t="shared" ca="1" si="10"/>
        <v>67050</v>
      </c>
      <c r="T46" s="120">
        <f t="shared" ca="1" si="10"/>
        <v>76500</v>
      </c>
      <c r="U46" s="120">
        <f t="shared" ca="1" si="10"/>
        <v>81630</v>
      </c>
      <c r="V46" s="120">
        <f t="shared" ca="1" si="10"/>
        <v>67050</v>
      </c>
      <c r="W46" s="120">
        <f t="shared" ca="1" si="10"/>
        <v>67050</v>
      </c>
      <c r="X46" s="120">
        <f t="shared" ca="1" si="10"/>
        <v>67050</v>
      </c>
      <c r="Y46" s="120">
        <f t="shared" ca="1" si="10"/>
        <v>67050</v>
      </c>
      <c r="Z46" s="120">
        <f t="shared" ca="1" si="10"/>
        <v>67050</v>
      </c>
      <c r="AA46" s="120">
        <f t="shared" ca="1" si="10"/>
        <v>76500</v>
      </c>
      <c r="AB46" s="120">
        <f t="shared" ca="1" si="10"/>
        <v>103500</v>
      </c>
      <c r="AC46" s="120">
        <f t="shared" ca="1" si="10"/>
        <v>103500</v>
      </c>
      <c r="AD46" s="120">
        <f t="shared" ca="1" si="10"/>
        <v>103500</v>
      </c>
      <c r="AE46" s="120">
        <f t="shared" ca="1" si="10"/>
        <v>103500</v>
      </c>
      <c r="AF46" s="120">
        <f t="shared" ca="1" si="10"/>
        <v>103500</v>
      </c>
      <c r="AG46" s="120">
        <f t="shared" ca="1" si="10"/>
        <v>103500</v>
      </c>
      <c r="AH46" s="198"/>
    </row>
    <row r="47" spans="1:35" ht="18" hidden="1" thickBot="1" x14ac:dyDescent="0.25">
      <c r="B47" s="320"/>
      <c r="C47" s="209" t="str">
        <f>$B$5&amp;"(単泊)"</f>
        <v>0(単泊)</v>
      </c>
      <c r="D47" s="45" t="str">
        <f>IF(ISBLANK(D$39),"",D$39)</f>
        <v>K</v>
      </c>
      <c r="E47" s="46" t="str">
        <f t="shared" ref="E47:AG47" si="11">IF(ISBLANK(E$39),"",E$39)</f>
        <v>K</v>
      </c>
      <c r="F47" s="46" t="str">
        <f t="shared" si="11"/>
        <v>O</v>
      </c>
      <c r="G47" s="46" t="str">
        <f t="shared" si="11"/>
        <v>Q</v>
      </c>
      <c r="H47" s="46" t="str">
        <f t="shared" si="11"/>
        <v>K</v>
      </c>
      <c r="I47" s="46" t="str">
        <f t="shared" si="11"/>
        <v>K</v>
      </c>
      <c r="J47" s="46" t="str">
        <f t="shared" si="11"/>
        <v>K</v>
      </c>
      <c r="K47" s="46" t="str">
        <f t="shared" si="11"/>
        <v>K</v>
      </c>
      <c r="L47" s="46" t="str">
        <f t="shared" si="11"/>
        <v>K</v>
      </c>
      <c r="M47" s="46" t="str">
        <f t="shared" si="11"/>
        <v>O</v>
      </c>
      <c r="N47" s="46" t="str">
        <f t="shared" si="11"/>
        <v>Q</v>
      </c>
      <c r="O47" s="46" t="str">
        <f t="shared" si="11"/>
        <v>K</v>
      </c>
      <c r="P47" s="46" t="str">
        <f t="shared" si="11"/>
        <v>K</v>
      </c>
      <c r="Q47" s="46" t="str">
        <f t="shared" si="11"/>
        <v>K</v>
      </c>
      <c r="R47" s="46" t="str">
        <f t="shared" si="11"/>
        <v>K</v>
      </c>
      <c r="S47" s="46" t="str">
        <f t="shared" si="11"/>
        <v>K</v>
      </c>
      <c r="T47" s="46" t="str">
        <f t="shared" si="11"/>
        <v>O</v>
      </c>
      <c r="U47" s="46" t="str">
        <f t="shared" si="11"/>
        <v>Q</v>
      </c>
      <c r="V47" s="46" t="str">
        <f t="shared" si="11"/>
        <v>K</v>
      </c>
      <c r="W47" s="46" t="str">
        <f t="shared" si="11"/>
        <v>K</v>
      </c>
      <c r="X47" s="46" t="str">
        <f t="shared" si="11"/>
        <v>K</v>
      </c>
      <c r="Y47" s="46" t="str">
        <f t="shared" si="11"/>
        <v>K</v>
      </c>
      <c r="Z47" s="46" t="str">
        <f t="shared" si="11"/>
        <v>K</v>
      </c>
      <c r="AA47" s="46" t="str">
        <f t="shared" si="11"/>
        <v>O</v>
      </c>
      <c r="AB47" s="46" t="str">
        <f t="shared" si="11"/>
        <v>U</v>
      </c>
      <c r="AC47" s="46" t="str">
        <f t="shared" si="11"/>
        <v>U</v>
      </c>
      <c r="AD47" s="46" t="str">
        <f t="shared" si="11"/>
        <v>U</v>
      </c>
      <c r="AE47" s="46" t="str">
        <f t="shared" si="11"/>
        <v>U</v>
      </c>
      <c r="AF47" s="46" t="str">
        <f t="shared" si="11"/>
        <v>U</v>
      </c>
      <c r="AG47" s="46" t="str">
        <f t="shared" si="11"/>
        <v>U</v>
      </c>
      <c r="AH47" s="197"/>
      <c r="AI47" s="13"/>
    </row>
    <row r="48" spans="1:35" ht="18" hidden="1" thickBot="1" x14ac:dyDescent="0.25">
      <c r="B48" s="320"/>
      <c r="C48" s="210" t="str">
        <f>$F$1</f>
        <v>WEB割</v>
      </c>
      <c r="D48" s="44">
        <f ca="1">IFERROR(IF(D66=0,"Close",(IFERROR(HLOOKUP(D47,$D$2:$BC$5,4,FALSE),""))),"")</f>
        <v>0</v>
      </c>
      <c r="E48" s="44">
        <f t="shared" ref="E48:AG48" ca="1" si="12">IFERROR(IF(E66=0,"Close",(IFERROR(HLOOKUP(E47,$D$2:$BC$5,4,FALSE),""))),"")</f>
        <v>0</v>
      </c>
      <c r="F48" s="44">
        <f t="shared" ca="1" si="12"/>
        <v>0</v>
      </c>
      <c r="G48" s="44">
        <f t="shared" ca="1" si="12"/>
        <v>0</v>
      </c>
      <c r="H48" s="44">
        <f t="shared" ca="1" si="12"/>
        <v>0</v>
      </c>
      <c r="I48" s="44">
        <f t="shared" ca="1" si="12"/>
        <v>0</v>
      </c>
      <c r="J48" s="44">
        <f t="shared" ca="1" si="12"/>
        <v>0</v>
      </c>
      <c r="K48" s="44">
        <f t="shared" ca="1" si="12"/>
        <v>0</v>
      </c>
      <c r="L48" s="44">
        <f t="shared" ca="1" si="12"/>
        <v>0</v>
      </c>
      <c r="M48" s="44">
        <f t="shared" ca="1" si="12"/>
        <v>0</v>
      </c>
      <c r="N48" s="44">
        <f t="shared" ca="1" si="12"/>
        <v>0</v>
      </c>
      <c r="O48" s="44">
        <f t="shared" ca="1" si="12"/>
        <v>0</v>
      </c>
      <c r="P48" s="44">
        <f t="shared" ca="1" si="12"/>
        <v>0</v>
      </c>
      <c r="Q48" s="44">
        <f t="shared" ca="1" si="12"/>
        <v>0</v>
      </c>
      <c r="R48" s="44">
        <f t="shared" ca="1" si="12"/>
        <v>0</v>
      </c>
      <c r="S48" s="44">
        <f t="shared" ca="1" si="12"/>
        <v>0</v>
      </c>
      <c r="T48" s="44">
        <f t="shared" ca="1" si="12"/>
        <v>0</v>
      </c>
      <c r="U48" s="44">
        <f t="shared" ca="1" si="12"/>
        <v>0</v>
      </c>
      <c r="V48" s="44">
        <f t="shared" ca="1" si="12"/>
        <v>0</v>
      </c>
      <c r="W48" s="44">
        <f t="shared" ca="1" si="12"/>
        <v>0</v>
      </c>
      <c r="X48" s="44">
        <f t="shared" ca="1" si="12"/>
        <v>0</v>
      </c>
      <c r="Y48" s="44">
        <f t="shared" ca="1" si="12"/>
        <v>0</v>
      </c>
      <c r="Z48" s="44">
        <f t="shared" ca="1" si="12"/>
        <v>0</v>
      </c>
      <c r="AA48" s="44">
        <f t="shared" ca="1" si="12"/>
        <v>0</v>
      </c>
      <c r="AB48" s="44">
        <f t="shared" ca="1" si="12"/>
        <v>0</v>
      </c>
      <c r="AC48" s="44">
        <f t="shared" ca="1" si="12"/>
        <v>0</v>
      </c>
      <c r="AD48" s="44">
        <f t="shared" ca="1" si="12"/>
        <v>0</v>
      </c>
      <c r="AE48" s="44">
        <f t="shared" ca="1" si="12"/>
        <v>0</v>
      </c>
      <c r="AF48" s="44">
        <f t="shared" ca="1" si="12"/>
        <v>0</v>
      </c>
      <c r="AG48" s="44">
        <f t="shared" ca="1" si="12"/>
        <v>0</v>
      </c>
      <c r="AH48" s="196"/>
      <c r="AI48" s="13"/>
    </row>
    <row r="49" spans="1:41" ht="18" hidden="1" thickBot="1" x14ac:dyDescent="0.25">
      <c r="B49" s="320"/>
      <c r="C49" s="210" t="str">
        <f>$B$5&amp;"(連泊)"</f>
        <v>0(連泊)</v>
      </c>
      <c r="D49" s="45" t="str">
        <f>IF(ISBLANK(D$41),"",D$41)</f>
        <v>K</v>
      </c>
      <c r="E49" s="46" t="str">
        <f t="shared" ref="E49:AG49" si="13">IF(ISBLANK(E$41),"",E$41)</f>
        <v>K</v>
      </c>
      <c r="F49" s="46" t="str">
        <f t="shared" si="13"/>
        <v>O</v>
      </c>
      <c r="G49" s="46" t="str">
        <f t="shared" si="13"/>
        <v>Q</v>
      </c>
      <c r="H49" s="46" t="str">
        <f t="shared" si="13"/>
        <v>K</v>
      </c>
      <c r="I49" s="46" t="str">
        <f t="shared" si="13"/>
        <v>K</v>
      </c>
      <c r="J49" s="46" t="str">
        <f t="shared" si="13"/>
        <v>K</v>
      </c>
      <c r="K49" s="46" t="str">
        <f t="shared" si="13"/>
        <v>K</v>
      </c>
      <c r="L49" s="46" t="str">
        <f t="shared" si="13"/>
        <v>K</v>
      </c>
      <c r="M49" s="46" t="str">
        <f t="shared" si="13"/>
        <v>O</v>
      </c>
      <c r="N49" s="46" t="str">
        <f t="shared" si="13"/>
        <v>Q</v>
      </c>
      <c r="O49" s="46" t="str">
        <f t="shared" si="13"/>
        <v>K</v>
      </c>
      <c r="P49" s="46" t="str">
        <f t="shared" si="13"/>
        <v>K</v>
      </c>
      <c r="Q49" s="46" t="str">
        <f t="shared" si="13"/>
        <v>K</v>
      </c>
      <c r="R49" s="46" t="str">
        <f t="shared" si="13"/>
        <v>K</v>
      </c>
      <c r="S49" s="46" t="str">
        <f t="shared" si="13"/>
        <v>K</v>
      </c>
      <c r="T49" s="46" t="str">
        <f t="shared" si="13"/>
        <v>O</v>
      </c>
      <c r="U49" s="46" t="str">
        <f t="shared" si="13"/>
        <v>Q</v>
      </c>
      <c r="V49" s="46" t="str">
        <f t="shared" si="13"/>
        <v>K</v>
      </c>
      <c r="W49" s="46" t="str">
        <f t="shared" si="13"/>
        <v>K</v>
      </c>
      <c r="X49" s="46" t="str">
        <f t="shared" si="13"/>
        <v>K</v>
      </c>
      <c r="Y49" s="46" t="str">
        <f t="shared" si="13"/>
        <v>K</v>
      </c>
      <c r="Z49" s="46" t="str">
        <f t="shared" si="13"/>
        <v>K</v>
      </c>
      <c r="AA49" s="46" t="str">
        <f t="shared" si="13"/>
        <v>O</v>
      </c>
      <c r="AB49" s="46" t="str">
        <f t="shared" si="13"/>
        <v>U</v>
      </c>
      <c r="AC49" s="46" t="str">
        <f t="shared" si="13"/>
        <v>U</v>
      </c>
      <c r="AD49" s="46" t="str">
        <f t="shared" si="13"/>
        <v>U</v>
      </c>
      <c r="AE49" s="46" t="str">
        <f t="shared" si="13"/>
        <v>U</v>
      </c>
      <c r="AF49" s="46" t="str">
        <f t="shared" si="13"/>
        <v>U</v>
      </c>
      <c r="AG49" s="46" t="str">
        <f t="shared" si="13"/>
        <v>U</v>
      </c>
      <c r="AH49" s="197"/>
    </row>
    <row r="50" spans="1:41" ht="18" hidden="1" thickBot="1" x14ac:dyDescent="0.25">
      <c r="B50" s="320"/>
      <c r="C50" s="215" t="str">
        <f>$F$10</f>
        <v>連泊</v>
      </c>
      <c r="D50" s="120">
        <f ca="1">IFERROR(IF(D66=0,"Close",(IFERROR(HLOOKUP(D49,$D$11:$BC$14,4,FALSE),""))),"")</f>
        <v>0</v>
      </c>
      <c r="E50" s="120">
        <f t="shared" ref="E50:AG50" ca="1" si="14">IFERROR(IF(E66=0,"Close",(IFERROR(HLOOKUP(E49,$D$11:$BC$14,4,FALSE),""))),"")</f>
        <v>0</v>
      </c>
      <c r="F50" s="120">
        <f t="shared" ca="1" si="14"/>
        <v>0</v>
      </c>
      <c r="G50" s="120">
        <f t="shared" ca="1" si="14"/>
        <v>0</v>
      </c>
      <c r="H50" s="120">
        <f t="shared" ca="1" si="14"/>
        <v>0</v>
      </c>
      <c r="I50" s="120">
        <f t="shared" ca="1" si="14"/>
        <v>0</v>
      </c>
      <c r="J50" s="120">
        <f t="shared" ca="1" si="14"/>
        <v>0</v>
      </c>
      <c r="K50" s="120">
        <f t="shared" ca="1" si="14"/>
        <v>0</v>
      </c>
      <c r="L50" s="120">
        <f t="shared" ca="1" si="14"/>
        <v>0</v>
      </c>
      <c r="M50" s="120">
        <f t="shared" ca="1" si="14"/>
        <v>0</v>
      </c>
      <c r="N50" s="120">
        <f t="shared" ca="1" si="14"/>
        <v>0</v>
      </c>
      <c r="O50" s="120">
        <f t="shared" ca="1" si="14"/>
        <v>0</v>
      </c>
      <c r="P50" s="120">
        <f t="shared" ca="1" si="14"/>
        <v>0</v>
      </c>
      <c r="Q50" s="120">
        <f t="shared" ca="1" si="14"/>
        <v>0</v>
      </c>
      <c r="R50" s="120">
        <f t="shared" ca="1" si="14"/>
        <v>0</v>
      </c>
      <c r="S50" s="120">
        <f t="shared" ca="1" si="14"/>
        <v>0</v>
      </c>
      <c r="T50" s="120">
        <f t="shared" ca="1" si="14"/>
        <v>0</v>
      </c>
      <c r="U50" s="120">
        <f t="shared" ca="1" si="14"/>
        <v>0</v>
      </c>
      <c r="V50" s="120">
        <f t="shared" ca="1" si="14"/>
        <v>0</v>
      </c>
      <c r="W50" s="120">
        <f t="shared" ca="1" si="14"/>
        <v>0</v>
      </c>
      <c r="X50" s="120">
        <f t="shared" ca="1" si="14"/>
        <v>0</v>
      </c>
      <c r="Y50" s="120">
        <f t="shared" ca="1" si="14"/>
        <v>0</v>
      </c>
      <c r="Z50" s="120">
        <f t="shared" ca="1" si="14"/>
        <v>0</v>
      </c>
      <c r="AA50" s="120">
        <f t="shared" ca="1" si="14"/>
        <v>0</v>
      </c>
      <c r="AB50" s="120">
        <f t="shared" ca="1" si="14"/>
        <v>0</v>
      </c>
      <c r="AC50" s="120">
        <f t="shared" ca="1" si="14"/>
        <v>0</v>
      </c>
      <c r="AD50" s="120">
        <f t="shared" ca="1" si="14"/>
        <v>0</v>
      </c>
      <c r="AE50" s="120">
        <f t="shared" ca="1" si="14"/>
        <v>0</v>
      </c>
      <c r="AF50" s="120">
        <f t="shared" ca="1" si="14"/>
        <v>0</v>
      </c>
      <c r="AG50" s="120">
        <f t="shared" ca="1" si="14"/>
        <v>0</v>
      </c>
      <c r="AH50" s="198"/>
    </row>
    <row r="51" spans="1:41" ht="18" hidden="1" thickBot="1" x14ac:dyDescent="0.25">
      <c r="B51" s="320"/>
      <c r="C51" s="209" t="str">
        <f>$B$6&amp;"(単泊)"</f>
        <v>0(単泊)</v>
      </c>
      <c r="D51" s="45" t="str">
        <f>IF(ISBLANK(D$39),"",D$39)</f>
        <v>K</v>
      </c>
      <c r="E51" s="46" t="str">
        <f t="shared" ref="E51:AG51" si="15">IF(ISBLANK(E$39),"",E$39)</f>
        <v>K</v>
      </c>
      <c r="F51" s="46" t="str">
        <f t="shared" si="15"/>
        <v>O</v>
      </c>
      <c r="G51" s="46" t="str">
        <f t="shared" si="15"/>
        <v>Q</v>
      </c>
      <c r="H51" s="46" t="str">
        <f t="shared" si="15"/>
        <v>K</v>
      </c>
      <c r="I51" s="46" t="str">
        <f t="shared" si="15"/>
        <v>K</v>
      </c>
      <c r="J51" s="46" t="str">
        <f t="shared" si="15"/>
        <v>K</v>
      </c>
      <c r="K51" s="46" t="str">
        <f t="shared" si="15"/>
        <v>K</v>
      </c>
      <c r="L51" s="46" t="str">
        <f t="shared" si="15"/>
        <v>K</v>
      </c>
      <c r="M51" s="46" t="str">
        <f t="shared" si="15"/>
        <v>O</v>
      </c>
      <c r="N51" s="46" t="str">
        <f t="shared" si="15"/>
        <v>Q</v>
      </c>
      <c r="O51" s="46" t="str">
        <f t="shared" si="15"/>
        <v>K</v>
      </c>
      <c r="P51" s="46" t="str">
        <f t="shared" si="15"/>
        <v>K</v>
      </c>
      <c r="Q51" s="46" t="str">
        <f t="shared" si="15"/>
        <v>K</v>
      </c>
      <c r="R51" s="46" t="str">
        <f t="shared" si="15"/>
        <v>K</v>
      </c>
      <c r="S51" s="46" t="str">
        <f t="shared" si="15"/>
        <v>K</v>
      </c>
      <c r="T51" s="46" t="str">
        <f t="shared" si="15"/>
        <v>O</v>
      </c>
      <c r="U51" s="46" t="str">
        <f t="shared" si="15"/>
        <v>Q</v>
      </c>
      <c r="V51" s="46" t="str">
        <f t="shared" si="15"/>
        <v>K</v>
      </c>
      <c r="W51" s="46" t="str">
        <f t="shared" si="15"/>
        <v>K</v>
      </c>
      <c r="X51" s="46" t="str">
        <f t="shared" si="15"/>
        <v>K</v>
      </c>
      <c r="Y51" s="46" t="str">
        <f t="shared" si="15"/>
        <v>K</v>
      </c>
      <c r="Z51" s="46" t="str">
        <f t="shared" si="15"/>
        <v>K</v>
      </c>
      <c r="AA51" s="46" t="str">
        <f t="shared" si="15"/>
        <v>O</v>
      </c>
      <c r="AB51" s="46" t="str">
        <f t="shared" si="15"/>
        <v>U</v>
      </c>
      <c r="AC51" s="46" t="str">
        <f t="shared" si="15"/>
        <v>U</v>
      </c>
      <c r="AD51" s="46" t="str">
        <f t="shared" si="15"/>
        <v>U</v>
      </c>
      <c r="AE51" s="46" t="str">
        <f t="shared" si="15"/>
        <v>U</v>
      </c>
      <c r="AF51" s="46" t="str">
        <f t="shared" si="15"/>
        <v>U</v>
      </c>
      <c r="AG51" s="46" t="str">
        <f t="shared" si="15"/>
        <v>U</v>
      </c>
      <c r="AH51" s="197"/>
      <c r="AI51" s="13"/>
    </row>
    <row r="52" spans="1:41" ht="18" hidden="1" thickBot="1" x14ac:dyDescent="0.25">
      <c r="B52" s="320"/>
      <c r="C52" s="210" t="str">
        <f>$F$1</f>
        <v>WEB割</v>
      </c>
      <c r="D52" s="44">
        <f ca="1">IFERROR(IF(D67=0,"Close",(IFERROR(HLOOKUP(D51,$D$2:$BC$6,5,FALSE),""))),"")</f>
        <v>0</v>
      </c>
      <c r="E52" s="44">
        <f t="shared" ref="E52:AG52" ca="1" si="16">IFERROR(IF(E67=0,"Close",(IFERROR(HLOOKUP(E51,$D$2:$BC$6,5,FALSE),""))),"")</f>
        <v>0</v>
      </c>
      <c r="F52" s="44">
        <f t="shared" ca="1" si="16"/>
        <v>0</v>
      </c>
      <c r="G52" s="44">
        <f t="shared" ca="1" si="16"/>
        <v>0</v>
      </c>
      <c r="H52" s="44">
        <f t="shared" ca="1" si="16"/>
        <v>0</v>
      </c>
      <c r="I52" s="44">
        <f t="shared" ca="1" si="16"/>
        <v>0</v>
      </c>
      <c r="J52" s="44">
        <f t="shared" ca="1" si="16"/>
        <v>0</v>
      </c>
      <c r="K52" s="44">
        <f t="shared" ca="1" si="16"/>
        <v>0</v>
      </c>
      <c r="L52" s="44">
        <f t="shared" ca="1" si="16"/>
        <v>0</v>
      </c>
      <c r="M52" s="44">
        <f t="shared" ca="1" si="16"/>
        <v>0</v>
      </c>
      <c r="N52" s="44">
        <f t="shared" ca="1" si="16"/>
        <v>0</v>
      </c>
      <c r="O52" s="44">
        <f t="shared" ca="1" si="16"/>
        <v>0</v>
      </c>
      <c r="P52" s="44">
        <f t="shared" ca="1" si="16"/>
        <v>0</v>
      </c>
      <c r="Q52" s="44">
        <f t="shared" ca="1" si="16"/>
        <v>0</v>
      </c>
      <c r="R52" s="44">
        <f t="shared" ca="1" si="16"/>
        <v>0</v>
      </c>
      <c r="S52" s="44">
        <f t="shared" ca="1" si="16"/>
        <v>0</v>
      </c>
      <c r="T52" s="44">
        <f t="shared" ca="1" si="16"/>
        <v>0</v>
      </c>
      <c r="U52" s="44">
        <f t="shared" ca="1" si="16"/>
        <v>0</v>
      </c>
      <c r="V52" s="44">
        <f t="shared" ca="1" si="16"/>
        <v>0</v>
      </c>
      <c r="W52" s="44">
        <f t="shared" ca="1" si="16"/>
        <v>0</v>
      </c>
      <c r="X52" s="44">
        <f t="shared" ca="1" si="16"/>
        <v>0</v>
      </c>
      <c r="Y52" s="44">
        <f t="shared" ca="1" si="16"/>
        <v>0</v>
      </c>
      <c r="Z52" s="44">
        <f t="shared" ca="1" si="16"/>
        <v>0</v>
      </c>
      <c r="AA52" s="44">
        <f t="shared" ca="1" si="16"/>
        <v>0</v>
      </c>
      <c r="AB52" s="44">
        <f t="shared" ca="1" si="16"/>
        <v>0</v>
      </c>
      <c r="AC52" s="44">
        <f t="shared" ca="1" si="16"/>
        <v>0</v>
      </c>
      <c r="AD52" s="44">
        <f t="shared" ca="1" si="16"/>
        <v>0</v>
      </c>
      <c r="AE52" s="44">
        <f t="shared" ca="1" si="16"/>
        <v>0</v>
      </c>
      <c r="AF52" s="44">
        <f t="shared" ca="1" si="16"/>
        <v>0</v>
      </c>
      <c r="AG52" s="44">
        <f t="shared" ca="1" si="16"/>
        <v>0</v>
      </c>
      <c r="AH52" s="196"/>
      <c r="AI52" s="13"/>
    </row>
    <row r="53" spans="1:41" ht="18" hidden="1" thickBot="1" x14ac:dyDescent="0.25">
      <c r="B53" s="320"/>
      <c r="C53" s="210" t="str">
        <f>$B$6&amp;"(連泊)"</f>
        <v>0(連泊)</v>
      </c>
      <c r="D53" s="45" t="str">
        <f>IF(ISBLANK(D$41),"",D$41)</f>
        <v>K</v>
      </c>
      <c r="E53" s="46" t="str">
        <f t="shared" ref="E53:AG53" si="17">IF(ISBLANK(E$41),"",E$41)</f>
        <v>K</v>
      </c>
      <c r="F53" s="46" t="str">
        <f t="shared" si="17"/>
        <v>O</v>
      </c>
      <c r="G53" s="46" t="str">
        <f t="shared" si="17"/>
        <v>Q</v>
      </c>
      <c r="H53" s="46" t="str">
        <f t="shared" si="17"/>
        <v>K</v>
      </c>
      <c r="I53" s="46" t="str">
        <f t="shared" si="17"/>
        <v>K</v>
      </c>
      <c r="J53" s="46" t="str">
        <f t="shared" si="17"/>
        <v>K</v>
      </c>
      <c r="K53" s="46" t="str">
        <f t="shared" si="17"/>
        <v>K</v>
      </c>
      <c r="L53" s="46" t="str">
        <f t="shared" si="17"/>
        <v>K</v>
      </c>
      <c r="M53" s="46" t="str">
        <f t="shared" si="17"/>
        <v>O</v>
      </c>
      <c r="N53" s="46" t="str">
        <f t="shared" si="17"/>
        <v>Q</v>
      </c>
      <c r="O53" s="46" t="str">
        <f t="shared" si="17"/>
        <v>K</v>
      </c>
      <c r="P53" s="46" t="str">
        <f t="shared" si="17"/>
        <v>K</v>
      </c>
      <c r="Q53" s="46" t="str">
        <f t="shared" si="17"/>
        <v>K</v>
      </c>
      <c r="R53" s="46" t="str">
        <f t="shared" si="17"/>
        <v>K</v>
      </c>
      <c r="S53" s="46" t="str">
        <f t="shared" si="17"/>
        <v>K</v>
      </c>
      <c r="T53" s="46" t="str">
        <f t="shared" si="17"/>
        <v>O</v>
      </c>
      <c r="U53" s="46" t="str">
        <f t="shared" si="17"/>
        <v>Q</v>
      </c>
      <c r="V53" s="46" t="str">
        <f t="shared" si="17"/>
        <v>K</v>
      </c>
      <c r="W53" s="46" t="str">
        <f t="shared" si="17"/>
        <v>K</v>
      </c>
      <c r="X53" s="46" t="str">
        <f t="shared" si="17"/>
        <v>K</v>
      </c>
      <c r="Y53" s="46" t="str">
        <f t="shared" si="17"/>
        <v>K</v>
      </c>
      <c r="Z53" s="46" t="str">
        <f t="shared" si="17"/>
        <v>K</v>
      </c>
      <c r="AA53" s="46" t="str">
        <f t="shared" si="17"/>
        <v>O</v>
      </c>
      <c r="AB53" s="46" t="str">
        <f t="shared" si="17"/>
        <v>U</v>
      </c>
      <c r="AC53" s="46" t="str">
        <f t="shared" si="17"/>
        <v>U</v>
      </c>
      <c r="AD53" s="46" t="str">
        <f t="shared" si="17"/>
        <v>U</v>
      </c>
      <c r="AE53" s="46" t="str">
        <f t="shared" si="17"/>
        <v>U</v>
      </c>
      <c r="AF53" s="46" t="str">
        <f t="shared" si="17"/>
        <v>U</v>
      </c>
      <c r="AG53" s="46" t="str">
        <f t="shared" si="17"/>
        <v>U</v>
      </c>
      <c r="AH53" s="197"/>
    </row>
    <row r="54" spans="1:41" ht="18" hidden="1" thickBot="1" x14ac:dyDescent="0.25">
      <c r="B54" s="320"/>
      <c r="C54" s="215" t="str">
        <f>$F$10</f>
        <v>連泊</v>
      </c>
      <c r="D54" s="122">
        <f ca="1">IFERROR(IF(D67=0,"Close",(IFERROR(HLOOKUP(D53,$D$11:$BC$15,5,FALSE),""))),"")</f>
        <v>0</v>
      </c>
      <c r="E54" s="123">
        <f t="shared" ref="E54:AG54" ca="1" si="18">IFERROR(IF(E67=0,"Close",(IFERROR(HLOOKUP(E53,$D$11:$BC$15,5,FALSE),""))),"")</f>
        <v>0</v>
      </c>
      <c r="F54" s="123">
        <f t="shared" ca="1" si="18"/>
        <v>0</v>
      </c>
      <c r="G54" s="123">
        <f t="shared" ca="1" si="18"/>
        <v>0</v>
      </c>
      <c r="H54" s="123">
        <f t="shared" ca="1" si="18"/>
        <v>0</v>
      </c>
      <c r="I54" s="123">
        <f t="shared" ca="1" si="18"/>
        <v>0</v>
      </c>
      <c r="J54" s="123">
        <f t="shared" ca="1" si="18"/>
        <v>0</v>
      </c>
      <c r="K54" s="123">
        <f t="shared" ca="1" si="18"/>
        <v>0</v>
      </c>
      <c r="L54" s="123">
        <f t="shared" ca="1" si="18"/>
        <v>0</v>
      </c>
      <c r="M54" s="123">
        <f t="shared" ca="1" si="18"/>
        <v>0</v>
      </c>
      <c r="N54" s="123">
        <f t="shared" ca="1" si="18"/>
        <v>0</v>
      </c>
      <c r="O54" s="123">
        <f t="shared" ca="1" si="18"/>
        <v>0</v>
      </c>
      <c r="P54" s="123">
        <f t="shared" ca="1" si="18"/>
        <v>0</v>
      </c>
      <c r="Q54" s="123">
        <f t="shared" ca="1" si="18"/>
        <v>0</v>
      </c>
      <c r="R54" s="123">
        <f t="shared" ca="1" si="18"/>
        <v>0</v>
      </c>
      <c r="S54" s="123">
        <f t="shared" ca="1" si="18"/>
        <v>0</v>
      </c>
      <c r="T54" s="123">
        <f t="shared" ca="1" si="18"/>
        <v>0</v>
      </c>
      <c r="U54" s="123">
        <f t="shared" ca="1" si="18"/>
        <v>0</v>
      </c>
      <c r="V54" s="123">
        <f t="shared" ca="1" si="18"/>
        <v>0</v>
      </c>
      <c r="W54" s="123">
        <f t="shared" ca="1" si="18"/>
        <v>0</v>
      </c>
      <c r="X54" s="123">
        <f t="shared" ca="1" si="18"/>
        <v>0</v>
      </c>
      <c r="Y54" s="123">
        <f t="shared" ca="1" si="18"/>
        <v>0</v>
      </c>
      <c r="Z54" s="123">
        <f t="shared" ca="1" si="18"/>
        <v>0</v>
      </c>
      <c r="AA54" s="123">
        <f t="shared" ca="1" si="18"/>
        <v>0</v>
      </c>
      <c r="AB54" s="123">
        <f t="shared" ca="1" si="18"/>
        <v>0</v>
      </c>
      <c r="AC54" s="123">
        <f t="shared" ca="1" si="18"/>
        <v>0</v>
      </c>
      <c r="AD54" s="123">
        <f t="shared" ca="1" si="18"/>
        <v>0</v>
      </c>
      <c r="AE54" s="123">
        <f t="shared" ca="1" si="18"/>
        <v>0</v>
      </c>
      <c r="AF54" s="123">
        <f t="shared" ca="1" si="18"/>
        <v>0</v>
      </c>
      <c r="AG54" s="123">
        <f t="shared" ca="1" si="18"/>
        <v>0</v>
      </c>
      <c r="AH54" s="199"/>
    </row>
    <row r="55" spans="1:41" ht="18" hidden="1" thickBot="1" x14ac:dyDescent="0.25">
      <c r="B55" s="320"/>
      <c r="C55" s="209" t="str">
        <f>$B$7&amp;"(単泊)"</f>
        <v>0(単泊)</v>
      </c>
      <c r="D55" s="45" t="str">
        <f>IF(ISBLANK(D$39),"",D$39)</f>
        <v>K</v>
      </c>
      <c r="E55" s="46" t="str">
        <f t="shared" ref="E55:AG55" si="19">IF(ISBLANK(E$39),"",E$39)</f>
        <v>K</v>
      </c>
      <c r="F55" s="46" t="str">
        <f t="shared" si="19"/>
        <v>O</v>
      </c>
      <c r="G55" s="46" t="str">
        <f t="shared" si="19"/>
        <v>Q</v>
      </c>
      <c r="H55" s="46" t="str">
        <f t="shared" si="19"/>
        <v>K</v>
      </c>
      <c r="I55" s="46" t="str">
        <f t="shared" si="19"/>
        <v>K</v>
      </c>
      <c r="J55" s="46" t="str">
        <f t="shared" si="19"/>
        <v>K</v>
      </c>
      <c r="K55" s="46" t="str">
        <f t="shared" si="19"/>
        <v>K</v>
      </c>
      <c r="L55" s="46" t="str">
        <f t="shared" si="19"/>
        <v>K</v>
      </c>
      <c r="M55" s="46" t="str">
        <f t="shared" si="19"/>
        <v>O</v>
      </c>
      <c r="N55" s="46" t="str">
        <f t="shared" si="19"/>
        <v>Q</v>
      </c>
      <c r="O55" s="46" t="str">
        <f t="shared" si="19"/>
        <v>K</v>
      </c>
      <c r="P55" s="46" t="str">
        <f t="shared" si="19"/>
        <v>K</v>
      </c>
      <c r="Q55" s="46" t="str">
        <f t="shared" si="19"/>
        <v>K</v>
      </c>
      <c r="R55" s="46" t="str">
        <f t="shared" si="19"/>
        <v>K</v>
      </c>
      <c r="S55" s="46" t="str">
        <f t="shared" si="19"/>
        <v>K</v>
      </c>
      <c r="T55" s="46" t="str">
        <f t="shared" si="19"/>
        <v>O</v>
      </c>
      <c r="U55" s="46" t="str">
        <f t="shared" si="19"/>
        <v>Q</v>
      </c>
      <c r="V55" s="46" t="str">
        <f t="shared" si="19"/>
        <v>K</v>
      </c>
      <c r="W55" s="46" t="str">
        <f t="shared" si="19"/>
        <v>K</v>
      </c>
      <c r="X55" s="46" t="str">
        <f t="shared" si="19"/>
        <v>K</v>
      </c>
      <c r="Y55" s="46" t="str">
        <f t="shared" si="19"/>
        <v>K</v>
      </c>
      <c r="Z55" s="46" t="str">
        <f t="shared" si="19"/>
        <v>K</v>
      </c>
      <c r="AA55" s="46" t="str">
        <f t="shared" si="19"/>
        <v>O</v>
      </c>
      <c r="AB55" s="46" t="str">
        <f t="shared" si="19"/>
        <v>U</v>
      </c>
      <c r="AC55" s="46" t="str">
        <f t="shared" si="19"/>
        <v>U</v>
      </c>
      <c r="AD55" s="46" t="str">
        <f t="shared" si="19"/>
        <v>U</v>
      </c>
      <c r="AE55" s="46" t="str">
        <f t="shared" si="19"/>
        <v>U</v>
      </c>
      <c r="AF55" s="46" t="str">
        <f t="shared" si="19"/>
        <v>U</v>
      </c>
      <c r="AG55" s="46" t="str">
        <f t="shared" si="19"/>
        <v>U</v>
      </c>
      <c r="AH55" s="197"/>
      <c r="AI55" s="13"/>
    </row>
    <row r="56" spans="1:41" ht="18" hidden="1" thickBot="1" x14ac:dyDescent="0.25">
      <c r="B56" s="320"/>
      <c r="C56" s="210" t="str">
        <f>$F$1</f>
        <v>WEB割</v>
      </c>
      <c r="D56" s="44">
        <f ca="1">IFERROR(IF(D68=0,"Close",(IFERROR(HLOOKUP(D55,$D$2:$BC$8,6,FALSE),""))),"")</f>
        <v>0</v>
      </c>
      <c r="E56" s="44">
        <f t="shared" ref="E56:AG56" ca="1" si="20">IFERROR(IF(E68=0,"Close",(IFERROR(HLOOKUP(E55,$D$2:$BC$8,6,FALSE),""))),"")</f>
        <v>0</v>
      </c>
      <c r="F56" s="44">
        <f t="shared" ca="1" si="20"/>
        <v>0</v>
      </c>
      <c r="G56" s="44">
        <f t="shared" ca="1" si="20"/>
        <v>0</v>
      </c>
      <c r="H56" s="44">
        <f t="shared" ca="1" si="20"/>
        <v>0</v>
      </c>
      <c r="I56" s="44">
        <f t="shared" ca="1" si="20"/>
        <v>0</v>
      </c>
      <c r="J56" s="44">
        <f t="shared" ca="1" si="20"/>
        <v>0</v>
      </c>
      <c r="K56" s="44">
        <f t="shared" ca="1" si="20"/>
        <v>0</v>
      </c>
      <c r="L56" s="44">
        <f t="shared" ca="1" si="20"/>
        <v>0</v>
      </c>
      <c r="M56" s="44">
        <f t="shared" ca="1" si="20"/>
        <v>0</v>
      </c>
      <c r="N56" s="44">
        <f t="shared" ca="1" si="20"/>
        <v>0</v>
      </c>
      <c r="O56" s="44">
        <f t="shared" ca="1" si="20"/>
        <v>0</v>
      </c>
      <c r="P56" s="44">
        <f t="shared" ca="1" si="20"/>
        <v>0</v>
      </c>
      <c r="Q56" s="44">
        <f t="shared" ca="1" si="20"/>
        <v>0</v>
      </c>
      <c r="R56" s="44">
        <f t="shared" ca="1" si="20"/>
        <v>0</v>
      </c>
      <c r="S56" s="44">
        <f t="shared" ca="1" si="20"/>
        <v>0</v>
      </c>
      <c r="T56" s="44">
        <f t="shared" ca="1" si="20"/>
        <v>0</v>
      </c>
      <c r="U56" s="44">
        <f t="shared" ca="1" si="20"/>
        <v>0</v>
      </c>
      <c r="V56" s="44">
        <f t="shared" ca="1" si="20"/>
        <v>0</v>
      </c>
      <c r="W56" s="44">
        <f t="shared" ca="1" si="20"/>
        <v>0</v>
      </c>
      <c r="X56" s="44">
        <f t="shared" ca="1" si="20"/>
        <v>0</v>
      </c>
      <c r="Y56" s="44">
        <f t="shared" ca="1" si="20"/>
        <v>0</v>
      </c>
      <c r="Z56" s="44">
        <f t="shared" ca="1" si="20"/>
        <v>0</v>
      </c>
      <c r="AA56" s="44">
        <f t="shared" ca="1" si="20"/>
        <v>0</v>
      </c>
      <c r="AB56" s="44">
        <f t="shared" ca="1" si="20"/>
        <v>0</v>
      </c>
      <c r="AC56" s="44">
        <f t="shared" ca="1" si="20"/>
        <v>0</v>
      </c>
      <c r="AD56" s="44">
        <f t="shared" ca="1" si="20"/>
        <v>0</v>
      </c>
      <c r="AE56" s="44">
        <f t="shared" ca="1" si="20"/>
        <v>0</v>
      </c>
      <c r="AF56" s="44">
        <f t="shared" ca="1" si="20"/>
        <v>0</v>
      </c>
      <c r="AG56" s="44">
        <f t="shared" ca="1" si="20"/>
        <v>0</v>
      </c>
      <c r="AH56" s="196"/>
      <c r="AI56" s="13"/>
    </row>
    <row r="57" spans="1:41" ht="18" hidden="1" thickBot="1" x14ac:dyDescent="0.25">
      <c r="B57" s="320"/>
      <c r="C57" s="210" t="str">
        <f>$B$7&amp;"(連泊)"</f>
        <v>0(連泊)</v>
      </c>
      <c r="D57" s="45" t="str">
        <f>IF(ISBLANK(D$41),"",D$41)</f>
        <v>K</v>
      </c>
      <c r="E57" s="46" t="str">
        <f t="shared" ref="E57:AG57" si="21">IF(ISBLANK(E$41),"",E$41)</f>
        <v>K</v>
      </c>
      <c r="F57" s="46" t="str">
        <f t="shared" si="21"/>
        <v>O</v>
      </c>
      <c r="G57" s="46" t="str">
        <f t="shared" si="21"/>
        <v>Q</v>
      </c>
      <c r="H57" s="46" t="str">
        <f t="shared" si="21"/>
        <v>K</v>
      </c>
      <c r="I57" s="46" t="str">
        <f t="shared" si="21"/>
        <v>K</v>
      </c>
      <c r="J57" s="46" t="str">
        <f t="shared" si="21"/>
        <v>K</v>
      </c>
      <c r="K57" s="46" t="str">
        <f t="shared" si="21"/>
        <v>K</v>
      </c>
      <c r="L57" s="46" t="str">
        <f t="shared" si="21"/>
        <v>K</v>
      </c>
      <c r="M57" s="46" t="str">
        <f t="shared" si="21"/>
        <v>O</v>
      </c>
      <c r="N57" s="46" t="str">
        <f t="shared" si="21"/>
        <v>Q</v>
      </c>
      <c r="O57" s="46" t="str">
        <f t="shared" si="21"/>
        <v>K</v>
      </c>
      <c r="P57" s="46" t="str">
        <f t="shared" si="21"/>
        <v>K</v>
      </c>
      <c r="Q57" s="46" t="str">
        <f t="shared" si="21"/>
        <v>K</v>
      </c>
      <c r="R57" s="46" t="str">
        <f t="shared" si="21"/>
        <v>K</v>
      </c>
      <c r="S57" s="46" t="str">
        <f t="shared" si="21"/>
        <v>K</v>
      </c>
      <c r="T57" s="46" t="str">
        <f t="shared" si="21"/>
        <v>O</v>
      </c>
      <c r="U57" s="46" t="str">
        <f t="shared" si="21"/>
        <v>Q</v>
      </c>
      <c r="V57" s="46" t="str">
        <f t="shared" si="21"/>
        <v>K</v>
      </c>
      <c r="W57" s="46" t="str">
        <f t="shared" si="21"/>
        <v>K</v>
      </c>
      <c r="X57" s="46" t="str">
        <f t="shared" si="21"/>
        <v>K</v>
      </c>
      <c r="Y57" s="46" t="str">
        <f t="shared" si="21"/>
        <v>K</v>
      </c>
      <c r="Z57" s="46" t="str">
        <f t="shared" si="21"/>
        <v>K</v>
      </c>
      <c r="AA57" s="46" t="str">
        <f t="shared" si="21"/>
        <v>O</v>
      </c>
      <c r="AB57" s="46" t="str">
        <f t="shared" si="21"/>
        <v>U</v>
      </c>
      <c r="AC57" s="46" t="str">
        <f t="shared" si="21"/>
        <v>U</v>
      </c>
      <c r="AD57" s="46" t="str">
        <f t="shared" si="21"/>
        <v>U</v>
      </c>
      <c r="AE57" s="46" t="str">
        <f t="shared" si="21"/>
        <v>U</v>
      </c>
      <c r="AF57" s="46" t="str">
        <f t="shared" si="21"/>
        <v>U</v>
      </c>
      <c r="AG57" s="46" t="str">
        <f t="shared" si="21"/>
        <v>U</v>
      </c>
      <c r="AH57" s="197"/>
    </row>
    <row r="58" spans="1:41" ht="18" hidden="1" thickBot="1" x14ac:dyDescent="0.25">
      <c r="B58" s="320"/>
      <c r="C58" s="215" t="str">
        <f>$F$10</f>
        <v>連泊</v>
      </c>
      <c r="D58" s="122">
        <f ca="1">IFERROR(IF(D68=0,"Close",(IFERROR(HLOOKUP(D57,$D$11:$BC$17,6,FALSE),""))),"")</f>
        <v>0</v>
      </c>
      <c r="E58" s="123">
        <f t="shared" ref="E58:AG58" ca="1" si="22">IFERROR(IF(E68=0,"Close",(IFERROR(HLOOKUP(E57,$D$11:$BC$17,6,FALSE),""))),"")</f>
        <v>0</v>
      </c>
      <c r="F58" s="123">
        <f t="shared" ca="1" si="22"/>
        <v>0</v>
      </c>
      <c r="G58" s="123">
        <f t="shared" ca="1" si="22"/>
        <v>0</v>
      </c>
      <c r="H58" s="123">
        <f t="shared" ca="1" si="22"/>
        <v>0</v>
      </c>
      <c r="I58" s="123">
        <f t="shared" ca="1" si="22"/>
        <v>0</v>
      </c>
      <c r="J58" s="123">
        <f t="shared" ca="1" si="22"/>
        <v>0</v>
      </c>
      <c r="K58" s="123">
        <f t="shared" ca="1" si="22"/>
        <v>0</v>
      </c>
      <c r="L58" s="123">
        <f t="shared" ca="1" si="22"/>
        <v>0</v>
      </c>
      <c r="M58" s="123">
        <f t="shared" ca="1" si="22"/>
        <v>0</v>
      </c>
      <c r="N58" s="123">
        <f t="shared" ca="1" si="22"/>
        <v>0</v>
      </c>
      <c r="O58" s="123">
        <f t="shared" ca="1" si="22"/>
        <v>0</v>
      </c>
      <c r="P58" s="123">
        <f t="shared" ca="1" si="22"/>
        <v>0</v>
      </c>
      <c r="Q58" s="123">
        <f t="shared" ca="1" si="22"/>
        <v>0</v>
      </c>
      <c r="R58" s="123">
        <f t="shared" ca="1" si="22"/>
        <v>0</v>
      </c>
      <c r="S58" s="123">
        <f t="shared" ca="1" si="22"/>
        <v>0</v>
      </c>
      <c r="T58" s="123">
        <f t="shared" ca="1" si="22"/>
        <v>0</v>
      </c>
      <c r="U58" s="123">
        <f t="shared" ca="1" si="22"/>
        <v>0</v>
      </c>
      <c r="V58" s="123">
        <f t="shared" ca="1" si="22"/>
        <v>0</v>
      </c>
      <c r="W58" s="123">
        <f t="shared" ca="1" si="22"/>
        <v>0</v>
      </c>
      <c r="X58" s="123">
        <f t="shared" ca="1" si="22"/>
        <v>0</v>
      </c>
      <c r="Y58" s="123">
        <f t="shared" ca="1" si="22"/>
        <v>0</v>
      </c>
      <c r="Z58" s="123">
        <f t="shared" ca="1" si="22"/>
        <v>0</v>
      </c>
      <c r="AA58" s="123">
        <f t="shared" ca="1" si="22"/>
        <v>0</v>
      </c>
      <c r="AB58" s="123">
        <f t="shared" ca="1" si="22"/>
        <v>0</v>
      </c>
      <c r="AC58" s="123">
        <f t="shared" ca="1" si="22"/>
        <v>0</v>
      </c>
      <c r="AD58" s="123">
        <f t="shared" ca="1" si="22"/>
        <v>0</v>
      </c>
      <c r="AE58" s="123">
        <f t="shared" ca="1" si="22"/>
        <v>0</v>
      </c>
      <c r="AF58" s="123">
        <f t="shared" ca="1" si="22"/>
        <v>0</v>
      </c>
      <c r="AG58" s="123">
        <f t="shared" ca="1" si="22"/>
        <v>0</v>
      </c>
      <c r="AH58" s="199"/>
    </row>
    <row r="59" spans="1:41" ht="18" hidden="1" thickBot="1" x14ac:dyDescent="0.25">
      <c r="B59" s="320"/>
      <c r="C59" s="209" t="str">
        <f>$B$8&amp;"(単泊)"</f>
        <v>0(単泊)</v>
      </c>
      <c r="D59" s="115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95"/>
      <c r="AI59" s="13"/>
    </row>
    <row r="60" spans="1:41" ht="18" hidden="1" thickBot="1" x14ac:dyDescent="0.25">
      <c r="B60" s="320"/>
      <c r="C60" s="210" t="str">
        <f>$F$1</f>
        <v>WEB割</v>
      </c>
      <c r="D60" s="44" t="str">
        <f ca="1">IFERROR(IF(D69=0,"Close",(IFERROR(HLOOKUP(D59,$D$2:$BC$8,7,FALSE),""))),"")</f>
        <v/>
      </c>
      <c r="E60" s="44" t="str">
        <f t="shared" ref="E60:AG60" ca="1" si="23">IFERROR(IF(E69=0,"Close",(IFERROR(HLOOKUP(E59,$D$2:$BC$8,7,FALSE),""))),"")</f>
        <v/>
      </c>
      <c r="F60" s="44" t="str">
        <f t="shared" ca="1" si="23"/>
        <v/>
      </c>
      <c r="G60" s="44" t="str">
        <f t="shared" ca="1" si="23"/>
        <v/>
      </c>
      <c r="H60" s="44" t="str">
        <f t="shared" ca="1" si="23"/>
        <v/>
      </c>
      <c r="I60" s="44" t="str">
        <f t="shared" ca="1" si="23"/>
        <v/>
      </c>
      <c r="J60" s="44" t="str">
        <f t="shared" ca="1" si="23"/>
        <v/>
      </c>
      <c r="K60" s="44" t="str">
        <f t="shared" ca="1" si="23"/>
        <v/>
      </c>
      <c r="L60" s="44" t="str">
        <f t="shared" ca="1" si="23"/>
        <v/>
      </c>
      <c r="M60" s="44" t="str">
        <f t="shared" ca="1" si="23"/>
        <v/>
      </c>
      <c r="N60" s="44" t="str">
        <f t="shared" ca="1" si="23"/>
        <v/>
      </c>
      <c r="O60" s="44" t="str">
        <f t="shared" ca="1" si="23"/>
        <v/>
      </c>
      <c r="P60" s="44" t="str">
        <f t="shared" ca="1" si="23"/>
        <v/>
      </c>
      <c r="Q60" s="44" t="str">
        <f t="shared" ca="1" si="23"/>
        <v/>
      </c>
      <c r="R60" s="44" t="str">
        <f t="shared" ca="1" si="23"/>
        <v/>
      </c>
      <c r="S60" s="44" t="str">
        <f t="shared" ca="1" si="23"/>
        <v/>
      </c>
      <c r="T60" s="44" t="str">
        <f t="shared" ca="1" si="23"/>
        <v/>
      </c>
      <c r="U60" s="44" t="str">
        <f t="shared" ca="1" si="23"/>
        <v/>
      </c>
      <c r="V60" s="44" t="str">
        <f t="shared" ca="1" si="23"/>
        <v/>
      </c>
      <c r="W60" s="44" t="str">
        <f t="shared" ca="1" si="23"/>
        <v/>
      </c>
      <c r="X60" s="44" t="str">
        <f t="shared" ca="1" si="23"/>
        <v/>
      </c>
      <c r="Y60" s="44" t="str">
        <f t="shared" ca="1" si="23"/>
        <v/>
      </c>
      <c r="Z60" s="44" t="str">
        <f t="shared" ca="1" si="23"/>
        <v/>
      </c>
      <c r="AA60" s="44" t="str">
        <f t="shared" ca="1" si="23"/>
        <v/>
      </c>
      <c r="AB60" s="44" t="str">
        <f t="shared" ca="1" si="23"/>
        <v/>
      </c>
      <c r="AC60" s="44" t="str">
        <f t="shared" ca="1" si="23"/>
        <v/>
      </c>
      <c r="AD60" s="44" t="str">
        <f t="shared" ca="1" si="23"/>
        <v/>
      </c>
      <c r="AE60" s="44" t="str">
        <f t="shared" ca="1" si="23"/>
        <v/>
      </c>
      <c r="AF60" s="44" t="str">
        <f t="shared" ca="1" si="23"/>
        <v/>
      </c>
      <c r="AG60" s="44" t="str">
        <f t="shared" ca="1" si="23"/>
        <v/>
      </c>
      <c r="AH60" s="196"/>
      <c r="AI60" s="13"/>
    </row>
    <row r="61" spans="1:41" ht="18" hidden="1" thickBot="1" x14ac:dyDescent="0.25">
      <c r="B61" s="320"/>
      <c r="C61" s="210" t="str">
        <f>$B$8&amp;"(連泊)"</f>
        <v>0(連泊)</v>
      </c>
      <c r="D61" s="45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197"/>
    </row>
    <row r="62" spans="1:41" ht="18" hidden="1" thickBot="1" x14ac:dyDescent="0.25">
      <c r="B62" s="320"/>
      <c r="C62" s="216" t="str">
        <f>$F$10</f>
        <v>連泊</v>
      </c>
      <c r="D62" s="122" t="str">
        <f ca="1">IFERROR(IF(D69=0,"Close",(IFERROR(HLOOKUP(D61,$D$11:$BC$17,7,FALSE),""))),"")</f>
        <v/>
      </c>
      <c r="E62" s="123" t="str">
        <f t="shared" ref="E62:AG62" ca="1" si="24">IFERROR(IF(E69=0,"Close",(IFERROR(HLOOKUP(E61,$D$11:$BC$17,7,FALSE),""))),"")</f>
        <v/>
      </c>
      <c r="F62" s="123" t="str">
        <f t="shared" ca="1" si="24"/>
        <v/>
      </c>
      <c r="G62" s="123" t="str">
        <f t="shared" ca="1" si="24"/>
        <v/>
      </c>
      <c r="H62" s="123" t="str">
        <f t="shared" ca="1" si="24"/>
        <v/>
      </c>
      <c r="I62" s="123" t="str">
        <f t="shared" ca="1" si="24"/>
        <v/>
      </c>
      <c r="J62" s="123" t="str">
        <f t="shared" ca="1" si="24"/>
        <v/>
      </c>
      <c r="K62" s="123" t="str">
        <f t="shared" ca="1" si="24"/>
        <v/>
      </c>
      <c r="L62" s="123" t="str">
        <f t="shared" ca="1" si="24"/>
        <v/>
      </c>
      <c r="M62" s="123" t="str">
        <f t="shared" ca="1" si="24"/>
        <v/>
      </c>
      <c r="N62" s="123" t="str">
        <f t="shared" ca="1" si="24"/>
        <v/>
      </c>
      <c r="O62" s="123" t="str">
        <f t="shared" ca="1" si="24"/>
        <v/>
      </c>
      <c r="P62" s="123" t="str">
        <f t="shared" ca="1" si="24"/>
        <v/>
      </c>
      <c r="Q62" s="123" t="str">
        <f t="shared" ca="1" si="24"/>
        <v/>
      </c>
      <c r="R62" s="123" t="str">
        <f t="shared" ca="1" si="24"/>
        <v/>
      </c>
      <c r="S62" s="123" t="str">
        <f t="shared" ca="1" si="24"/>
        <v/>
      </c>
      <c r="T62" s="123" t="str">
        <f t="shared" ca="1" si="24"/>
        <v/>
      </c>
      <c r="U62" s="123" t="str">
        <f t="shared" ca="1" si="24"/>
        <v/>
      </c>
      <c r="V62" s="123" t="str">
        <f t="shared" ca="1" si="24"/>
        <v/>
      </c>
      <c r="W62" s="123" t="str">
        <f t="shared" ca="1" si="24"/>
        <v/>
      </c>
      <c r="X62" s="123" t="str">
        <f t="shared" ca="1" si="24"/>
        <v/>
      </c>
      <c r="Y62" s="123" t="str">
        <f t="shared" ca="1" si="24"/>
        <v/>
      </c>
      <c r="Z62" s="123" t="str">
        <f t="shared" ca="1" si="24"/>
        <v/>
      </c>
      <c r="AA62" s="123" t="str">
        <f t="shared" ca="1" si="24"/>
        <v/>
      </c>
      <c r="AB62" s="123" t="str">
        <f t="shared" ca="1" si="24"/>
        <v/>
      </c>
      <c r="AC62" s="123" t="str">
        <f t="shared" ca="1" si="24"/>
        <v/>
      </c>
      <c r="AD62" s="123" t="str">
        <f t="shared" ca="1" si="24"/>
        <v/>
      </c>
      <c r="AE62" s="123" t="str">
        <f t="shared" ca="1" si="24"/>
        <v/>
      </c>
      <c r="AF62" s="123" t="str">
        <f t="shared" ca="1" si="24"/>
        <v/>
      </c>
      <c r="AG62" s="123" t="str">
        <f t="shared" ca="1" si="24"/>
        <v/>
      </c>
      <c r="AH62" s="199"/>
    </row>
    <row r="63" spans="1:41" x14ac:dyDescent="0.2">
      <c r="B63" s="320"/>
      <c r="C63" s="223" t="s">
        <v>61</v>
      </c>
      <c r="D63" s="224">
        <f ca="1">IFERROR(D77/(D77+D70),0)</f>
        <v>0.2857142857142857</v>
      </c>
      <c r="E63" s="224">
        <f t="shared" ref="E63:AG63" ca="1" si="25">IFERROR(E77/(E77+E70),0)</f>
        <v>0.21428571428571427</v>
      </c>
      <c r="F63" s="224">
        <f t="shared" ca="1" si="25"/>
        <v>0.21428571428571427</v>
      </c>
      <c r="G63" s="224">
        <f t="shared" ca="1" si="25"/>
        <v>7.1428571428571425E-2</v>
      </c>
      <c r="H63" s="224">
        <f t="shared" ca="1" si="25"/>
        <v>0.14285714285714285</v>
      </c>
      <c r="I63" s="224">
        <f t="shared" ca="1" si="25"/>
        <v>0.14285714285714285</v>
      </c>
      <c r="J63" s="224">
        <f t="shared" ca="1" si="25"/>
        <v>7.1428571428571425E-2</v>
      </c>
      <c r="K63" s="224">
        <f t="shared" ca="1" si="25"/>
        <v>7.1428571428571425E-2</v>
      </c>
      <c r="L63" s="224">
        <f t="shared" ca="1" si="25"/>
        <v>7.1428571428571425E-2</v>
      </c>
      <c r="M63" s="224">
        <f t="shared" ca="1" si="25"/>
        <v>7.1428571428571425E-2</v>
      </c>
      <c r="N63" s="224">
        <f t="shared" ca="1" si="25"/>
        <v>0</v>
      </c>
      <c r="O63" s="224">
        <f t="shared" ca="1" si="25"/>
        <v>7.1428571428571425E-2</v>
      </c>
      <c r="P63" s="224">
        <f t="shared" ca="1" si="25"/>
        <v>7.1428571428571425E-2</v>
      </c>
      <c r="Q63" s="224">
        <f t="shared" ca="1" si="25"/>
        <v>0</v>
      </c>
      <c r="R63" s="224">
        <f t="shared" ca="1" si="25"/>
        <v>0</v>
      </c>
      <c r="S63" s="224">
        <f t="shared" ca="1" si="25"/>
        <v>7.1428571428571425E-2</v>
      </c>
      <c r="T63" s="224">
        <f t="shared" ca="1" si="25"/>
        <v>7.1428571428571425E-2</v>
      </c>
      <c r="U63" s="224">
        <f t="shared" ca="1" si="25"/>
        <v>7.1428571428571425E-2</v>
      </c>
      <c r="V63" s="224">
        <f t="shared" ca="1" si="25"/>
        <v>7.1428571428571425E-2</v>
      </c>
      <c r="W63" s="224">
        <f t="shared" ca="1" si="25"/>
        <v>0</v>
      </c>
      <c r="X63" s="224">
        <f t="shared" ca="1" si="25"/>
        <v>0</v>
      </c>
      <c r="Y63" s="224">
        <f t="shared" ca="1" si="25"/>
        <v>0</v>
      </c>
      <c r="Z63" s="224">
        <f t="shared" ca="1" si="25"/>
        <v>0</v>
      </c>
      <c r="AA63" s="224">
        <f t="shared" ca="1" si="25"/>
        <v>0</v>
      </c>
      <c r="AB63" s="224">
        <f t="shared" ca="1" si="25"/>
        <v>0</v>
      </c>
      <c r="AC63" s="224">
        <f t="shared" ca="1" si="25"/>
        <v>0</v>
      </c>
      <c r="AD63" s="224">
        <f t="shared" ca="1" si="25"/>
        <v>6.6666666666666666E-2</v>
      </c>
      <c r="AE63" s="224">
        <f t="shared" ca="1" si="25"/>
        <v>7.1428571428571425E-2</v>
      </c>
      <c r="AF63" s="224">
        <f t="shared" ca="1" si="25"/>
        <v>0</v>
      </c>
      <c r="AG63" s="224">
        <f t="shared" ca="1" si="25"/>
        <v>0</v>
      </c>
      <c r="AH63" s="230"/>
      <c r="AI63" s="80">
        <f t="shared" ref="AI63" ca="1" si="26">AI77/(AI77+AI70)</f>
        <v>6.413301662707839E-2</v>
      </c>
      <c r="AJ63" s="4" t="s">
        <v>131</v>
      </c>
      <c r="AL63" s="4" t="s">
        <v>102</v>
      </c>
      <c r="AM63" s="13">
        <v>0</v>
      </c>
    </row>
    <row r="64" spans="1:41" ht="18" customHeight="1" collapsed="1" x14ac:dyDescent="0.2">
      <c r="A64" s="4">
        <v>2</v>
      </c>
      <c r="B64" s="320"/>
      <c r="C64" s="217" t="str">
        <f>B3&amp;"(残室数)"</f>
        <v>ラグジュアリープールヴィラ(残室数)</v>
      </c>
      <c r="D64" s="103">
        <f ca="1">IFERROR(IF(D$19&lt;2,"",VLOOKUP($C64,在庫!$B$4:$SS$16,D$19,0)),"")</f>
        <v>10</v>
      </c>
      <c r="E64" s="104">
        <f ca="1">IFERROR(IF(E$19&lt;2,"",VLOOKUP($C64,在庫!$B$4:$SS$16,E$19,0)),"")</f>
        <v>11</v>
      </c>
      <c r="F64" s="104">
        <f ca="1">IFERROR(IF(F$19&lt;2,"",VLOOKUP($C64,在庫!$B$4:$SS$16,F$19,0)),"")</f>
        <v>11</v>
      </c>
      <c r="G64" s="104">
        <f ca="1">IFERROR(IF(G$19&lt;2,"",VLOOKUP($C64,在庫!$B$4:$SS$16,G$19,0)),"")</f>
        <v>12</v>
      </c>
      <c r="H64" s="104">
        <f ca="1">IFERROR(IF(H$19&lt;2,"",VLOOKUP($C64,在庫!$B$4:$SS$16,H$19,0)),"")</f>
        <v>11</v>
      </c>
      <c r="I64" s="104">
        <f ca="1">IFERROR(IF(I$19&lt;2,"",VLOOKUP($C64,在庫!$B$4:$SS$16,I$19,0)),"")</f>
        <v>11</v>
      </c>
      <c r="J64" s="104">
        <f ca="1">IFERROR(IF(J$19&lt;2,"",VLOOKUP($C64,在庫!$B$4:$SS$16,J$19,0)),"")</f>
        <v>12</v>
      </c>
      <c r="K64" s="104">
        <f ca="1">IFERROR(IF(K$19&lt;2,"",VLOOKUP($C64,在庫!$B$4:$SS$16,K$19,0)),"")</f>
        <v>12</v>
      </c>
      <c r="L64" s="104">
        <f ca="1">IFERROR(IF(L$19&lt;2,"",VLOOKUP($C64,在庫!$B$4:$SS$16,L$19,0)),"")</f>
        <v>12</v>
      </c>
      <c r="M64" s="104">
        <f ca="1">IFERROR(IF(M$19&lt;2,"",VLOOKUP($C64,在庫!$B$4:$SS$16,M$19,0)),"")</f>
        <v>12</v>
      </c>
      <c r="N64" s="104">
        <f ca="1">IFERROR(IF(N$19&lt;2,"",VLOOKUP($C64,在庫!$B$4:$SS$16,N$19,0)),"")</f>
        <v>13</v>
      </c>
      <c r="O64" s="104">
        <f ca="1">IFERROR(IF(O$19&lt;2,"",VLOOKUP($C64,在庫!$B$4:$SS$16,O$19,0)),"")</f>
        <v>12</v>
      </c>
      <c r="P64" s="104">
        <f ca="1">IFERROR(IF(P$19&lt;2,"",VLOOKUP($C64,在庫!$B$4:$SS$16,P$19,0)),"")</f>
        <v>12</v>
      </c>
      <c r="Q64" s="104">
        <f ca="1">IFERROR(IF(Q$19&lt;2,"",VLOOKUP($C64,在庫!$B$4:$SS$16,Q$19,0)),"")</f>
        <v>13</v>
      </c>
      <c r="R64" s="104">
        <f ca="1">IFERROR(IF(R$19&lt;2,"",VLOOKUP($C64,在庫!$B$4:$SS$16,R$19,0)),"")</f>
        <v>13</v>
      </c>
      <c r="S64" s="104">
        <f ca="1">IFERROR(IF(S$19&lt;2,"",VLOOKUP($C64,在庫!$B$4:$SS$16,S$19,0)),"")</f>
        <v>12</v>
      </c>
      <c r="T64" s="104">
        <f ca="1">IFERROR(IF(T$19&lt;2,"",VLOOKUP($C64,在庫!$B$4:$SS$16,T$19,0)),"")</f>
        <v>12</v>
      </c>
      <c r="U64" s="104">
        <f ca="1">IFERROR(IF(U$19&lt;2,"",VLOOKUP($C64,在庫!$B$4:$SS$16,U$19,0)),"")</f>
        <v>12</v>
      </c>
      <c r="V64" s="104">
        <f ca="1">IFERROR(IF(V$19&lt;2,"",VLOOKUP($C64,在庫!$B$4:$SS$16,V$19,0)),"")</f>
        <v>12</v>
      </c>
      <c r="W64" s="104">
        <f ca="1">IFERROR(IF(W$19&lt;2,"",VLOOKUP($C64,在庫!$B$4:$SS$16,W$19,0)),"")</f>
        <v>13</v>
      </c>
      <c r="X64" s="104">
        <f ca="1">IFERROR(IF(X$19&lt;2,"",VLOOKUP($C64,在庫!$B$4:$SS$16,X$19,0)),"")</f>
        <v>13</v>
      </c>
      <c r="Y64" s="104">
        <f ca="1">IFERROR(IF(Y$19&lt;2,"",VLOOKUP($C64,在庫!$B$4:$SS$16,Y$19,0)),"")</f>
        <v>13</v>
      </c>
      <c r="Z64" s="104">
        <f ca="1">IFERROR(IF(Z$19&lt;2,"",VLOOKUP($C64,在庫!$B$4:$SS$16,Z$19,0)),"")</f>
        <v>13</v>
      </c>
      <c r="AA64" s="104">
        <f ca="1">IFERROR(IF(AA$19&lt;2,"",VLOOKUP($C64,在庫!$B$4:$SS$16,AA$19,0)),"")</f>
        <v>13</v>
      </c>
      <c r="AB64" s="104">
        <f ca="1">IFERROR(IF(AB$19&lt;2,"",VLOOKUP($C64,在庫!$B$4:$SS$16,AB$19,0)),"")</f>
        <v>13</v>
      </c>
      <c r="AC64" s="104">
        <f ca="1">IFERROR(IF(AC$19&lt;2,"",VLOOKUP($C64,在庫!$B$4:$SS$16,AC$19,0)),"")</f>
        <v>13</v>
      </c>
      <c r="AD64" s="104">
        <f ca="1">IFERROR(IF(AD$19&lt;2,"",VLOOKUP($C64,在庫!$B$4:$SS$16,AD$19,0)),"")</f>
        <v>13</v>
      </c>
      <c r="AE64" s="104">
        <f ca="1">IFERROR(IF(AE$19&lt;2,"",VLOOKUP($C64,在庫!$B$4:$SS$16,AE$19,0)),"")</f>
        <v>12</v>
      </c>
      <c r="AF64" s="104">
        <f ca="1">IFERROR(IF(AF$19&lt;2,"",VLOOKUP($C64,在庫!$B$4:$SS$16,AF$19,0)),"")</f>
        <v>13</v>
      </c>
      <c r="AG64" s="104">
        <f ca="1">IFERROR(IF(AG$19&lt;2,"",VLOOKUP($C64,在庫!$B$4:$SS$16,AG$19,0)),"")</f>
        <v>13</v>
      </c>
      <c r="AH64" s="200"/>
      <c r="AI64" s="59">
        <f t="shared" ref="AI64:AI70" ca="1" si="27">SUM(D64:AH64)</f>
        <v>367</v>
      </c>
      <c r="AJ64" s="13">
        <f ca="1">IFERROR(AI71/(AI71+AI64),"")</f>
        <v>6.1381074168797956E-2</v>
      </c>
      <c r="AL64" s="4" t="s">
        <v>103</v>
      </c>
      <c r="AM64" s="13">
        <v>0</v>
      </c>
      <c r="AN64" s="4" t="s">
        <v>145</v>
      </c>
      <c r="AO64" s="4" t="s">
        <v>146</v>
      </c>
    </row>
    <row r="65" spans="1:41" ht="18" customHeight="1" x14ac:dyDescent="0.2">
      <c r="B65" s="320"/>
      <c r="C65" s="217" t="str">
        <f t="shared" ref="C65:C69" si="28">B4&amp;"(残室数)"</f>
        <v>with SAUNA(残室数)</v>
      </c>
      <c r="D65" s="103">
        <f ca="1">IFERROR(IF(D$19&lt;2,"",VLOOKUP($C65,在庫!$B$4:$SS$16,D$19,0)),"")</f>
        <v>0</v>
      </c>
      <c r="E65" s="104">
        <f ca="1">IFERROR(IF(E$19&lt;2,"",VLOOKUP($C65,在庫!$B$4:$SS$16,E$19,0)),"")</f>
        <v>0</v>
      </c>
      <c r="F65" s="104">
        <f ca="1">IFERROR(IF(F$19&lt;2,"",VLOOKUP($C65,在庫!$B$4:$SS$16,F$19,0)),"")</f>
        <v>0</v>
      </c>
      <c r="G65" s="104">
        <f ca="1">IFERROR(IF(G$19&lt;2,"",VLOOKUP($C65,在庫!$B$4:$SS$16,G$19,0)),"")</f>
        <v>1</v>
      </c>
      <c r="H65" s="104">
        <f ca="1">IFERROR(IF(H$19&lt;2,"",VLOOKUP($C65,在庫!$B$4:$SS$16,H$19,0)),"")</f>
        <v>1</v>
      </c>
      <c r="I65" s="104">
        <f ca="1">IFERROR(IF(I$19&lt;2,"",VLOOKUP($C65,在庫!$B$4:$SS$16,I$19,0)),"")</f>
        <v>1</v>
      </c>
      <c r="J65" s="104">
        <f ca="1">IFERROR(IF(J$19&lt;2,"",VLOOKUP($C65,在庫!$B$4:$SS$16,J$19,0)),"")</f>
        <v>1</v>
      </c>
      <c r="K65" s="104">
        <f ca="1">IFERROR(IF(K$19&lt;2,"",VLOOKUP($C65,在庫!$B$4:$SS$16,K$19,0)),"")</f>
        <v>1</v>
      </c>
      <c r="L65" s="104">
        <f ca="1">IFERROR(IF(L$19&lt;2,"",VLOOKUP($C65,在庫!$B$4:$SS$16,L$19,0)),"")</f>
        <v>1</v>
      </c>
      <c r="M65" s="104">
        <f ca="1">IFERROR(IF(M$19&lt;2,"",VLOOKUP($C65,在庫!$B$4:$SS$16,M$19,0)),"")</f>
        <v>1</v>
      </c>
      <c r="N65" s="104">
        <f ca="1">IFERROR(IF(N$19&lt;2,"",VLOOKUP($C65,在庫!$B$4:$SS$16,N$19,0)),"")</f>
        <v>1</v>
      </c>
      <c r="O65" s="104">
        <f ca="1">IFERROR(IF(O$19&lt;2,"",VLOOKUP($C65,在庫!$B$4:$SS$16,O$19,0)),"")</f>
        <v>1</v>
      </c>
      <c r="P65" s="104">
        <f ca="1">IFERROR(IF(P$19&lt;2,"",VLOOKUP($C65,在庫!$B$4:$SS$16,P$19,0)),"")</f>
        <v>1</v>
      </c>
      <c r="Q65" s="104">
        <f ca="1">IFERROR(IF(Q$19&lt;2,"",VLOOKUP($C65,在庫!$B$4:$SS$16,Q$19,0)),"")</f>
        <v>1</v>
      </c>
      <c r="R65" s="104">
        <f ca="1">IFERROR(IF(R$19&lt;2,"",VLOOKUP($C65,在庫!$B$4:$SS$16,R$19,0)),"")</f>
        <v>1</v>
      </c>
      <c r="S65" s="104">
        <f ca="1">IFERROR(IF(S$19&lt;2,"",VLOOKUP($C65,在庫!$B$4:$SS$16,S$19,0)),"")</f>
        <v>1</v>
      </c>
      <c r="T65" s="104">
        <f ca="1">IFERROR(IF(T$19&lt;2,"",VLOOKUP($C65,在庫!$B$4:$SS$16,T$19,0)),"")</f>
        <v>1</v>
      </c>
      <c r="U65" s="104">
        <f ca="1">IFERROR(IF(U$19&lt;2,"",VLOOKUP($C65,在庫!$B$4:$SS$16,U$19,0)),"")</f>
        <v>1</v>
      </c>
      <c r="V65" s="104">
        <f ca="1">IFERROR(IF(V$19&lt;2,"",VLOOKUP($C65,在庫!$B$4:$SS$16,V$19,0)),"")</f>
        <v>1</v>
      </c>
      <c r="W65" s="104">
        <f ca="1">IFERROR(IF(W$19&lt;2,"",VLOOKUP($C65,在庫!$B$4:$SS$16,W$19,0)),"")</f>
        <v>1</v>
      </c>
      <c r="X65" s="104">
        <f ca="1">IFERROR(IF(X$19&lt;2,"",VLOOKUP($C65,在庫!$B$4:$SS$16,X$19,0)),"")</f>
        <v>1</v>
      </c>
      <c r="Y65" s="104">
        <f ca="1">IFERROR(IF(Y$19&lt;2,"",VLOOKUP($C65,在庫!$B$4:$SS$16,Y$19,0)),"")</f>
        <v>1</v>
      </c>
      <c r="Z65" s="104">
        <f ca="1">IFERROR(IF(Z$19&lt;2,"",VLOOKUP($C65,在庫!$B$4:$SS$16,Z$19,0)),"")</f>
        <v>1</v>
      </c>
      <c r="AA65" s="104">
        <f ca="1">IFERROR(IF(AA$19&lt;2,"",VLOOKUP($C65,在庫!$B$4:$SS$16,AA$19,0)),"")</f>
        <v>1</v>
      </c>
      <c r="AB65" s="104">
        <f ca="1">IFERROR(IF(AB$19&lt;2,"",VLOOKUP($C65,在庫!$B$4:$SS$16,AB$19,0)),"")</f>
        <v>1</v>
      </c>
      <c r="AC65" s="104">
        <f ca="1">IFERROR(IF(AC$19&lt;2,"",VLOOKUP($C65,在庫!$B$4:$SS$16,AC$19,0)),"")</f>
        <v>1</v>
      </c>
      <c r="AD65" s="104">
        <f ca="1">IFERROR(IF(AD$19&lt;2,"",VLOOKUP($C65,在庫!$B$4:$SS$16,AD$19,0)),"")</f>
        <v>1</v>
      </c>
      <c r="AE65" s="104">
        <f ca="1">IFERROR(IF(AE$19&lt;2,"",VLOOKUP($C65,在庫!$B$4:$SS$16,AE$19,0)),"")</f>
        <v>1</v>
      </c>
      <c r="AF65" s="104">
        <f ca="1">IFERROR(IF(AF$19&lt;2,"",VLOOKUP($C65,在庫!$B$4:$SS$16,AF$19,0)),"")</f>
        <v>1</v>
      </c>
      <c r="AG65" s="104">
        <f ca="1">IFERROR(IF(AG$19&lt;2,"",VLOOKUP($C65,在庫!$B$4:$SS$16,AG$19,0)),"")</f>
        <v>1</v>
      </c>
      <c r="AH65" s="200"/>
      <c r="AI65" s="59">
        <f ca="1">SUM(D65:AH65)</f>
        <v>27</v>
      </c>
      <c r="AJ65" s="13">
        <f ca="1">IFERROR(AI72/(AI72+AI65),"")</f>
        <v>0.1</v>
      </c>
      <c r="AL65" s="4" t="s">
        <v>104</v>
      </c>
      <c r="AM65" s="178">
        <v>0</v>
      </c>
      <c r="AN65" s="178">
        <f ca="1">AM65/AI77</f>
        <v>0</v>
      </c>
      <c r="AO65" s="178">
        <f ca="1">IFERROR((AM65/AM64)/(AI77/AM63),0)</f>
        <v>0</v>
      </c>
    </row>
    <row r="66" spans="1:41" ht="18" hidden="1" customHeight="1" x14ac:dyDescent="0.2">
      <c r="B66" s="320"/>
      <c r="C66" s="217" t="str">
        <f t="shared" si="28"/>
        <v>0(残室数)</v>
      </c>
      <c r="D66" s="103" t="str">
        <f ca="1">IFERROR(IF(D$19&lt;2,"",VLOOKUP($C66,在庫!$B$4:$SS$16,D$19,0)),"")</f>
        <v/>
      </c>
      <c r="E66" s="104" t="str">
        <f ca="1">IFERROR(IF(E$19&lt;2,"",VLOOKUP($C66,在庫!$B$4:$SS$16,E$19,0)),"")</f>
        <v/>
      </c>
      <c r="F66" s="104" t="str">
        <f ca="1">IFERROR(IF(F$19&lt;2,"",VLOOKUP($C66,在庫!$B$4:$SS$16,F$19,0)),"")</f>
        <v/>
      </c>
      <c r="G66" s="104" t="str">
        <f ca="1">IFERROR(IF(G$19&lt;2,"",VLOOKUP($C66,在庫!$B$4:$SS$16,G$19,0)),"")</f>
        <v/>
      </c>
      <c r="H66" s="104" t="str">
        <f ca="1">IFERROR(IF(H$19&lt;2,"",VLOOKUP($C66,在庫!$B$4:$SS$16,H$19,0)),"")</f>
        <v/>
      </c>
      <c r="I66" s="104" t="str">
        <f ca="1">IFERROR(IF(I$19&lt;2,"",VLOOKUP($C66,在庫!$B$4:$SS$16,I$19,0)),"")</f>
        <v/>
      </c>
      <c r="J66" s="104" t="str">
        <f ca="1">IFERROR(IF(J$19&lt;2,"",VLOOKUP($C66,在庫!$B$4:$SS$16,J$19,0)),"")</f>
        <v/>
      </c>
      <c r="K66" s="104" t="str">
        <f ca="1">IFERROR(IF(K$19&lt;2,"",VLOOKUP($C66,在庫!$B$4:$SS$16,K$19,0)),"")</f>
        <v/>
      </c>
      <c r="L66" s="104" t="str">
        <f ca="1">IFERROR(IF(L$19&lt;2,"",VLOOKUP($C66,在庫!$B$4:$SS$16,L$19,0)),"")</f>
        <v/>
      </c>
      <c r="M66" s="104" t="str">
        <f ca="1">IFERROR(IF(M$19&lt;2,"",VLOOKUP($C66,在庫!$B$4:$SS$16,M$19,0)),"")</f>
        <v/>
      </c>
      <c r="N66" s="104" t="str">
        <f ca="1">IFERROR(IF(N$19&lt;2,"",VLOOKUP($C66,在庫!$B$4:$SS$16,N$19,0)),"")</f>
        <v/>
      </c>
      <c r="O66" s="104" t="str">
        <f ca="1">IFERROR(IF(O$19&lt;2,"",VLOOKUP($C66,在庫!$B$4:$SS$16,O$19,0)),"")</f>
        <v/>
      </c>
      <c r="P66" s="104" t="str">
        <f ca="1">IFERROR(IF(P$19&lt;2,"",VLOOKUP($C66,在庫!$B$4:$SS$16,P$19,0)),"")</f>
        <v/>
      </c>
      <c r="Q66" s="104" t="str">
        <f ca="1">IFERROR(IF(Q$19&lt;2,"",VLOOKUP($C66,在庫!$B$4:$SS$16,Q$19,0)),"")</f>
        <v/>
      </c>
      <c r="R66" s="104" t="str">
        <f ca="1">IFERROR(IF(R$19&lt;2,"",VLOOKUP($C66,在庫!$B$4:$SS$16,R$19,0)),"")</f>
        <v/>
      </c>
      <c r="S66" s="104" t="str">
        <f ca="1">IFERROR(IF(S$19&lt;2,"",VLOOKUP($C66,在庫!$B$4:$SS$16,S$19,0)),"")</f>
        <v/>
      </c>
      <c r="T66" s="104" t="str">
        <f ca="1">IFERROR(IF(T$19&lt;2,"",VLOOKUP($C66,在庫!$B$4:$SS$16,T$19,0)),"")</f>
        <v/>
      </c>
      <c r="U66" s="104" t="str">
        <f ca="1">IFERROR(IF(U$19&lt;2,"",VLOOKUP($C66,在庫!$B$4:$SS$16,U$19,0)),"")</f>
        <v/>
      </c>
      <c r="V66" s="104" t="str">
        <f ca="1">IFERROR(IF(V$19&lt;2,"",VLOOKUP($C66,在庫!$B$4:$SS$16,V$19,0)),"")</f>
        <v/>
      </c>
      <c r="W66" s="104" t="str">
        <f ca="1">IFERROR(IF(W$19&lt;2,"",VLOOKUP($C66,在庫!$B$4:$SS$16,W$19,0)),"")</f>
        <v/>
      </c>
      <c r="X66" s="104" t="str">
        <f ca="1">IFERROR(IF(X$19&lt;2,"",VLOOKUP($C66,在庫!$B$4:$SS$16,X$19,0)),"")</f>
        <v/>
      </c>
      <c r="Y66" s="104" t="str">
        <f ca="1">IFERROR(IF(Y$19&lt;2,"",VLOOKUP($C66,在庫!$B$4:$SS$16,Y$19,0)),"")</f>
        <v/>
      </c>
      <c r="Z66" s="104" t="str">
        <f ca="1">IFERROR(IF(Z$19&lt;2,"",VLOOKUP($C66,在庫!$B$4:$SS$16,Z$19,0)),"")</f>
        <v/>
      </c>
      <c r="AA66" s="104" t="str">
        <f ca="1">IFERROR(IF(AA$19&lt;2,"",VLOOKUP($C66,在庫!$B$4:$SS$16,AA$19,0)),"")</f>
        <v/>
      </c>
      <c r="AB66" s="104" t="str">
        <f ca="1">IFERROR(IF(AB$19&lt;2,"",VLOOKUP($C66,在庫!$B$4:$SS$16,AB$19,0)),"")</f>
        <v/>
      </c>
      <c r="AC66" s="104" t="str">
        <f ca="1">IFERROR(IF(AC$19&lt;2,"",VLOOKUP($C66,在庫!$B$4:$SS$16,AC$19,0)),"")</f>
        <v/>
      </c>
      <c r="AD66" s="104" t="str">
        <f ca="1">IFERROR(IF(AD$19&lt;2,"",VLOOKUP($C66,在庫!$B$4:$SS$16,AD$19,0)),"")</f>
        <v/>
      </c>
      <c r="AE66" s="104" t="str">
        <f ca="1">IFERROR(IF(AE$19&lt;2,"",VLOOKUP($C66,在庫!$B$4:$SS$16,AE$19,0)),"")</f>
        <v/>
      </c>
      <c r="AF66" s="104" t="str">
        <f ca="1">IFERROR(IF(AF$19&lt;2,"",VLOOKUP($C66,在庫!$B$4:$SS$16,AF$19,0)),"")</f>
        <v/>
      </c>
      <c r="AG66" s="104" t="str">
        <f ca="1">IFERROR(IF(AG$19&lt;2,"",VLOOKUP($C66,在庫!$B$4:$SS$16,AG$19,0)),"")</f>
        <v/>
      </c>
      <c r="AH66" s="200"/>
      <c r="AI66" s="59">
        <f ca="1">SUM(D66:AH66)</f>
        <v>0</v>
      </c>
      <c r="AJ66" s="13" t="str">
        <f ca="1">IFERROR(AI73/(AI73+AI66),"")</f>
        <v/>
      </c>
    </row>
    <row r="67" spans="1:41" ht="18" hidden="1" customHeight="1" x14ac:dyDescent="0.2">
      <c r="B67" s="320"/>
      <c r="C67" s="217" t="str">
        <f t="shared" si="28"/>
        <v>0(残室数)</v>
      </c>
      <c r="D67" s="103" t="str">
        <f ca="1">IFERROR(IF(D$19&lt;2,"",VLOOKUP($C67,在庫!$B$4:$SS$16,D$19,0)),"")</f>
        <v/>
      </c>
      <c r="E67" s="104" t="str">
        <f ca="1">IFERROR(IF(E$19&lt;2,"",VLOOKUP($C67,在庫!$B$4:$SS$16,E$19,0)),"")</f>
        <v/>
      </c>
      <c r="F67" s="104" t="str">
        <f ca="1">IFERROR(IF(F$19&lt;2,"",VLOOKUP($C67,在庫!$B$4:$SS$16,F$19,0)),"")</f>
        <v/>
      </c>
      <c r="G67" s="104" t="str">
        <f ca="1">IFERROR(IF(G$19&lt;2,"",VLOOKUP($C67,在庫!$B$4:$SS$16,G$19,0)),"")</f>
        <v/>
      </c>
      <c r="H67" s="104" t="str">
        <f ca="1">IFERROR(IF(H$19&lt;2,"",VLOOKUP($C67,在庫!$B$4:$SS$16,H$19,0)),"")</f>
        <v/>
      </c>
      <c r="I67" s="104" t="str">
        <f ca="1">IFERROR(IF(I$19&lt;2,"",VLOOKUP($C67,在庫!$B$4:$SS$16,I$19,0)),"")</f>
        <v/>
      </c>
      <c r="J67" s="104" t="str">
        <f ca="1">IFERROR(IF(J$19&lt;2,"",VLOOKUP($C67,在庫!$B$4:$SS$16,J$19,0)),"")</f>
        <v/>
      </c>
      <c r="K67" s="104" t="str">
        <f ca="1">IFERROR(IF(K$19&lt;2,"",VLOOKUP($C67,在庫!$B$4:$SS$16,K$19,0)),"")</f>
        <v/>
      </c>
      <c r="L67" s="104" t="str">
        <f ca="1">IFERROR(IF(L$19&lt;2,"",VLOOKUP($C67,在庫!$B$4:$SS$16,L$19,0)),"")</f>
        <v/>
      </c>
      <c r="M67" s="104" t="str">
        <f ca="1">IFERROR(IF(M$19&lt;2,"",VLOOKUP($C67,在庫!$B$4:$SS$16,M$19,0)),"")</f>
        <v/>
      </c>
      <c r="N67" s="104" t="str">
        <f ca="1">IFERROR(IF(N$19&lt;2,"",VLOOKUP($C67,在庫!$B$4:$SS$16,N$19,0)),"")</f>
        <v/>
      </c>
      <c r="O67" s="104" t="str">
        <f ca="1">IFERROR(IF(O$19&lt;2,"",VLOOKUP($C67,在庫!$B$4:$SS$16,O$19,0)),"")</f>
        <v/>
      </c>
      <c r="P67" s="104" t="str">
        <f ca="1">IFERROR(IF(P$19&lt;2,"",VLOOKUP($C67,在庫!$B$4:$SS$16,P$19,0)),"")</f>
        <v/>
      </c>
      <c r="Q67" s="104" t="str">
        <f ca="1">IFERROR(IF(Q$19&lt;2,"",VLOOKUP($C67,在庫!$B$4:$SS$16,Q$19,0)),"")</f>
        <v/>
      </c>
      <c r="R67" s="104" t="str">
        <f ca="1">IFERROR(IF(R$19&lt;2,"",VLOOKUP($C67,在庫!$B$4:$SS$16,R$19,0)),"")</f>
        <v/>
      </c>
      <c r="S67" s="104" t="str">
        <f ca="1">IFERROR(IF(S$19&lt;2,"",VLOOKUP($C67,在庫!$B$4:$SS$16,S$19,0)),"")</f>
        <v/>
      </c>
      <c r="T67" s="104" t="str">
        <f ca="1">IFERROR(IF(T$19&lt;2,"",VLOOKUP($C67,在庫!$B$4:$SS$16,T$19,0)),"")</f>
        <v/>
      </c>
      <c r="U67" s="104" t="str">
        <f ca="1">IFERROR(IF(U$19&lt;2,"",VLOOKUP($C67,在庫!$B$4:$SS$16,U$19,0)),"")</f>
        <v/>
      </c>
      <c r="V67" s="104" t="str">
        <f ca="1">IFERROR(IF(V$19&lt;2,"",VLOOKUP($C67,在庫!$B$4:$SS$16,V$19,0)),"")</f>
        <v/>
      </c>
      <c r="W67" s="104" t="str">
        <f ca="1">IFERROR(IF(W$19&lt;2,"",VLOOKUP($C67,在庫!$B$4:$SS$16,W$19,0)),"")</f>
        <v/>
      </c>
      <c r="X67" s="104" t="str">
        <f ca="1">IFERROR(IF(X$19&lt;2,"",VLOOKUP($C67,在庫!$B$4:$SS$16,X$19,0)),"")</f>
        <v/>
      </c>
      <c r="Y67" s="104" t="str">
        <f ca="1">IFERROR(IF(Y$19&lt;2,"",VLOOKUP($C67,在庫!$B$4:$SS$16,Y$19,0)),"")</f>
        <v/>
      </c>
      <c r="Z67" s="104" t="str">
        <f ca="1">IFERROR(IF(Z$19&lt;2,"",VLOOKUP($C67,在庫!$B$4:$SS$16,Z$19,0)),"")</f>
        <v/>
      </c>
      <c r="AA67" s="104" t="str">
        <f ca="1">IFERROR(IF(AA$19&lt;2,"",VLOOKUP($C67,在庫!$B$4:$SS$16,AA$19,0)),"")</f>
        <v/>
      </c>
      <c r="AB67" s="104" t="str">
        <f ca="1">IFERROR(IF(AB$19&lt;2,"",VLOOKUP($C67,在庫!$B$4:$SS$16,AB$19,0)),"")</f>
        <v/>
      </c>
      <c r="AC67" s="104" t="str">
        <f ca="1">IFERROR(IF(AC$19&lt;2,"",VLOOKUP($C67,在庫!$B$4:$SS$16,AC$19,0)),"")</f>
        <v/>
      </c>
      <c r="AD67" s="104" t="str">
        <f ca="1">IFERROR(IF(AD$19&lt;2,"",VLOOKUP($C67,在庫!$B$4:$SS$16,AD$19,0)),"")</f>
        <v/>
      </c>
      <c r="AE67" s="104" t="str">
        <f ca="1">IFERROR(IF(AE$19&lt;2,"",VLOOKUP($C67,在庫!$B$4:$SS$16,AE$19,0)),"")</f>
        <v/>
      </c>
      <c r="AF67" s="104" t="str">
        <f ca="1">IFERROR(IF(AF$19&lt;2,"",VLOOKUP($C67,在庫!$B$4:$SS$16,AF$19,0)),"")</f>
        <v/>
      </c>
      <c r="AG67" s="104" t="str">
        <f ca="1">IFERROR(IF(AG$19&lt;2,"",VLOOKUP($C67,在庫!$B$4:$SS$16,AG$19,0)),"")</f>
        <v/>
      </c>
      <c r="AH67" s="200"/>
      <c r="AI67" s="59">
        <f t="shared" ca="1" si="27"/>
        <v>0</v>
      </c>
      <c r="AJ67" s="13" t="str">
        <f ca="1">IFERROR(AI74/(AI74+AI67),"")</f>
        <v/>
      </c>
    </row>
    <row r="68" spans="1:41" ht="18" hidden="1" customHeight="1" x14ac:dyDescent="0.2">
      <c r="B68" s="320"/>
      <c r="C68" s="217" t="str">
        <f t="shared" si="28"/>
        <v>0(残室数)</v>
      </c>
      <c r="D68" s="103" t="str">
        <f ca="1">IFERROR(IF(D$19&lt;2,"",VLOOKUP($C68,在庫!$B$4:$SS$16,D$19,0)),"")</f>
        <v/>
      </c>
      <c r="E68" s="104" t="str">
        <f ca="1">IFERROR(IF(E$19&lt;2,"",VLOOKUP($C68,在庫!$B$4:$SS$16,E$19,0)),"")</f>
        <v/>
      </c>
      <c r="F68" s="104" t="str">
        <f ca="1">IFERROR(IF(F$19&lt;2,"",VLOOKUP($C68,在庫!$B$4:$SS$16,F$19,0)),"")</f>
        <v/>
      </c>
      <c r="G68" s="104" t="str">
        <f ca="1">IFERROR(IF(G$19&lt;2,"",VLOOKUP($C68,在庫!$B$4:$SS$16,G$19,0)),"")</f>
        <v/>
      </c>
      <c r="H68" s="104" t="str">
        <f ca="1">IFERROR(IF(H$19&lt;2,"",VLOOKUP($C68,在庫!$B$4:$SS$16,H$19,0)),"")</f>
        <v/>
      </c>
      <c r="I68" s="104" t="str">
        <f ca="1">IFERROR(IF(I$19&lt;2,"",VLOOKUP($C68,在庫!$B$4:$SS$16,I$19,0)),"")</f>
        <v/>
      </c>
      <c r="J68" s="104" t="str">
        <f ca="1">IFERROR(IF(J$19&lt;2,"",VLOOKUP($C68,在庫!$B$4:$SS$16,J$19,0)),"")</f>
        <v/>
      </c>
      <c r="K68" s="104" t="str">
        <f ca="1">IFERROR(IF(K$19&lt;2,"",VLOOKUP($C68,在庫!$B$4:$SS$16,K$19,0)),"")</f>
        <v/>
      </c>
      <c r="L68" s="104" t="str">
        <f ca="1">IFERROR(IF(L$19&lt;2,"",VLOOKUP($C68,在庫!$B$4:$SS$16,L$19,0)),"")</f>
        <v/>
      </c>
      <c r="M68" s="104" t="str">
        <f ca="1">IFERROR(IF(M$19&lt;2,"",VLOOKUP($C68,在庫!$B$4:$SS$16,M$19,0)),"")</f>
        <v/>
      </c>
      <c r="N68" s="104" t="str">
        <f ca="1">IFERROR(IF(N$19&lt;2,"",VLOOKUP($C68,在庫!$B$4:$SS$16,N$19,0)),"")</f>
        <v/>
      </c>
      <c r="O68" s="104" t="str">
        <f ca="1">IFERROR(IF(O$19&lt;2,"",VLOOKUP($C68,在庫!$B$4:$SS$16,O$19,0)),"")</f>
        <v/>
      </c>
      <c r="P68" s="104" t="str">
        <f ca="1">IFERROR(IF(P$19&lt;2,"",VLOOKUP($C68,在庫!$B$4:$SS$16,P$19,0)),"")</f>
        <v/>
      </c>
      <c r="Q68" s="104" t="str">
        <f ca="1">IFERROR(IF(Q$19&lt;2,"",VLOOKUP($C68,在庫!$B$4:$SS$16,Q$19,0)),"")</f>
        <v/>
      </c>
      <c r="R68" s="104" t="str">
        <f ca="1">IFERROR(IF(R$19&lt;2,"",VLOOKUP($C68,在庫!$B$4:$SS$16,R$19,0)),"")</f>
        <v/>
      </c>
      <c r="S68" s="104" t="str">
        <f ca="1">IFERROR(IF(S$19&lt;2,"",VLOOKUP($C68,在庫!$B$4:$SS$16,S$19,0)),"")</f>
        <v/>
      </c>
      <c r="T68" s="104" t="str">
        <f ca="1">IFERROR(IF(T$19&lt;2,"",VLOOKUP($C68,在庫!$B$4:$SS$16,T$19,0)),"")</f>
        <v/>
      </c>
      <c r="U68" s="104" t="str">
        <f ca="1">IFERROR(IF(U$19&lt;2,"",VLOOKUP($C68,在庫!$B$4:$SS$16,U$19,0)),"")</f>
        <v/>
      </c>
      <c r="V68" s="104" t="str">
        <f ca="1">IFERROR(IF(V$19&lt;2,"",VLOOKUP($C68,在庫!$B$4:$SS$16,V$19,0)),"")</f>
        <v/>
      </c>
      <c r="W68" s="104" t="str">
        <f ca="1">IFERROR(IF(W$19&lt;2,"",VLOOKUP($C68,在庫!$B$4:$SS$16,W$19,0)),"")</f>
        <v/>
      </c>
      <c r="X68" s="104" t="str">
        <f ca="1">IFERROR(IF(X$19&lt;2,"",VLOOKUP($C68,在庫!$B$4:$SS$16,X$19,0)),"")</f>
        <v/>
      </c>
      <c r="Y68" s="104" t="str">
        <f ca="1">IFERROR(IF(Y$19&lt;2,"",VLOOKUP($C68,在庫!$B$4:$SS$16,Y$19,0)),"")</f>
        <v/>
      </c>
      <c r="Z68" s="104" t="str">
        <f ca="1">IFERROR(IF(Z$19&lt;2,"",VLOOKUP($C68,在庫!$B$4:$SS$16,Z$19,0)),"")</f>
        <v/>
      </c>
      <c r="AA68" s="104" t="str">
        <f ca="1">IFERROR(IF(AA$19&lt;2,"",VLOOKUP($C68,在庫!$B$4:$SS$16,AA$19,0)),"")</f>
        <v/>
      </c>
      <c r="AB68" s="104" t="str">
        <f ca="1">IFERROR(IF(AB$19&lt;2,"",VLOOKUP($C68,在庫!$B$4:$SS$16,AB$19,0)),"")</f>
        <v/>
      </c>
      <c r="AC68" s="104" t="str">
        <f ca="1">IFERROR(IF(AC$19&lt;2,"",VLOOKUP($C68,在庫!$B$4:$SS$16,AC$19,0)),"")</f>
        <v/>
      </c>
      <c r="AD68" s="104" t="str">
        <f ca="1">IFERROR(IF(AD$19&lt;2,"",VLOOKUP($C68,在庫!$B$4:$SS$16,AD$19,0)),"")</f>
        <v/>
      </c>
      <c r="AE68" s="104" t="str">
        <f ca="1">IFERROR(IF(AE$19&lt;2,"",VLOOKUP($C68,在庫!$B$4:$SS$16,AE$19,0)),"")</f>
        <v/>
      </c>
      <c r="AF68" s="104" t="str">
        <f ca="1">IFERROR(IF(AF$19&lt;2,"",VLOOKUP($C68,在庫!$B$4:$SS$16,AF$19,0)),"")</f>
        <v/>
      </c>
      <c r="AG68" s="104" t="str">
        <f ca="1">IFERROR(IF(AG$19&lt;2,"",VLOOKUP($C68,在庫!$B$4:$SS$16,AG$19,0)),"")</f>
        <v/>
      </c>
      <c r="AH68" s="200"/>
      <c r="AI68" s="59">
        <f t="shared" ca="1" si="27"/>
        <v>0</v>
      </c>
      <c r="AJ68" s="13" t="str">
        <f ca="1">IFERROR(AI75/(AI75+AI68),"")</f>
        <v/>
      </c>
    </row>
    <row r="69" spans="1:41" ht="18" hidden="1" customHeight="1" x14ac:dyDescent="0.2">
      <c r="A69" s="4">
        <v>7</v>
      </c>
      <c r="B69" s="320"/>
      <c r="C69" s="217" t="str">
        <f t="shared" si="28"/>
        <v>0(残室数)</v>
      </c>
      <c r="D69" s="103" t="str">
        <f ca="1">IFERROR(IF(D$19&lt;2,"",VLOOKUP($C69,在庫!$B$4:$SS$16,D$19,0)),"")</f>
        <v/>
      </c>
      <c r="E69" s="104" t="str">
        <f ca="1">IFERROR(IF(E$19&lt;2,"",VLOOKUP($C69,在庫!$B$4:$SS$16,E$19,0)),"")</f>
        <v/>
      </c>
      <c r="F69" s="104" t="str">
        <f ca="1">IFERROR(IF(F$19&lt;2,"",VLOOKUP($C69,在庫!$B$4:$SS$16,F$19,0)),"")</f>
        <v/>
      </c>
      <c r="G69" s="104" t="str">
        <f ca="1">IFERROR(IF(G$19&lt;2,"",VLOOKUP($C69,在庫!$B$4:$SS$16,G$19,0)),"")</f>
        <v/>
      </c>
      <c r="H69" s="104" t="str">
        <f ca="1">IFERROR(IF(H$19&lt;2,"",VLOOKUP($C69,在庫!$B$4:$SS$16,H$19,0)),"")</f>
        <v/>
      </c>
      <c r="I69" s="104" t="str">
        <f ca="1">IFERROR(IF(I$19&lt;2,"",VLOOKUP($C69,在庫!$B$4:$SS$16,I$19,0)),"")</f>
        <v/>
      </c>
      <c r="J69" s="104" t="str">
        <f ca="1">IFERROR(IF(J$19&lt;2,"",VLOOKUP($C69,在庫!$B$4:$SS$16,J$19,0)),"")</f>
        <v/>
      </c>
      <c r="K69" s="104" t="str">
        <f ca="1">IFERROR(IF(K$19&lt;2,"",VLOOKUP($C69,在庫!$B$4:$SS$16,K$19,0)),"")</f>
        <v/>
      </c>
      <c r="L69" s="104" t="str">
        <f ca="1">IFERROR(IF(L$19&lt;2,"",VLOOKUP($C69,在庫!$B$4:$SS$16,L$19,0)),"")</f>
        <v/>
      </c>
      <c r="M69" s="104" t="str">
        <f ca="1">IFERROR(IF(M$19&lt;2,"",VLOOKUP($C69,在庫!$B$4:$SS$16,M$19,0)),"")</f>
        <v/>
      </c>
      <c r="N69" s="104" t="str">
        <f ca="1">IFERROR(IF(N$19&lt;2,"",VLOOKUP($C69,在庫!$B$4:$SS$16,N$19,0)),"")</f>
        <v/>
      </c>
      <c r="O69" s="104" t="str">
        <f ca="1">IFERROR(IF(O$19&lt;2,"",VLOOKUP($C69,在庫!$B$4:$SS$16,O$19,0)),"")</f>
        <v/>
      </c>
      <c r="P69" s="104" t="str">
        <f ca="1">IFERROR(IF(P$19&lt;2,"",VLOOKUP($C69,在庫!$B$4:$SS$16,P$19,0)),"")</f>
        <v/>
      </c>
      <c r="Q69" s="104" t="str">
        <f ca="1">IFERROR(IF(Q$19&lt;2,"",VLOOKUP($C69,在庫!$B$4:$SS$16,Q$19,0)),"")</f>
        <v/>
      </c>
      <c r="R69" s="104" t="str">
        <f ca="1">IFERROR(IF(R$19&lt;2,"",VLOOKUP($C69,在庫!$B$4:$SS$16,R$19,0)),"")</f>
        <v/>
      </c>
      <c r="S69" s="104" t="str">
        <f ca="1">IFERROR(IF(S$19&lt;2,"",VLOOKUP($C69,在庫!$B$4:$SS$16,S$19,0)),"")</f>
        <v/>
      </c>
      <c r="T69" s="104" t="str">
        <f ca="1">IFERROR(IF(T$19&lt;2,"",VLOOKUP($C69,在庫!$B$4:$SS$16,T$19,0)),"")</f>
        <v/>
      </c>
      <c r="U69" s="104" t="str">
        <f ca="1">IFERROR(IF(U$19&lt;2,"",VLOOKUP($C69,在庫!$B$4:$SS$16,U$19,0)),"")</f>
        <v/>
      </c>
      <c r="V69" s="104" t="str">
        <f ca="1">IFERROR(IF(V$19&lt;2,"",VLOOKUP($C69,在庫!$B$4:$SS$16,V$19,0)),"")</f>
        <v/>
      </c>
      <c r="W69" s="104" t="str">
        <f ca="1">IFERROR(IF(W$19&lt;2,"",VLOOKUP($C69,在庫!$B$4:$SS$16,W$19,0)),"")</f>
        <v/>
      </c>
      <c r="X69" s="104" t="str">
        <f ca="1">IFERROR(IF(X$19&lt;2,"",VLOOKUP($C69,在庫!$B$4:$SS$16,X$19,0)),"")</f>
        <v/>
      </c>
      <c r="Y69" s="104" t="str">
        <f ca="1">IFERROR(IF(Y$19&lt;2,"",VLOOKUP($C69,在庫!$B$4:$SS$16,Y$19,0)),"")</f>
        <v/>
      </c>
      <c r="Z69" s="104" t="str">
        <f ca="1">IFERROR(IF(Z$19&lt;2,"",VLOOKUP($C69,在庫!$B$4:$SS$16,Z$19,0)),"")</f>
        <v/>
      </c>
      <c r="AA69" s="104" t="str">
        <f ca="1">IFERROR(IF(AA$19&lt;2,"",VLOOKUP($C69,在庫!$B$4:$SS$16,AA$19,0)),"")</f>
        <v/>
      </c>
      <c r="AB69" s="104" t="str">
        <f ca="1">IFERROR(IF(AB$19&lt;2,"",VLOOKUP($C69,在庫!$B$4:$SS$16,AB$19,0)),"")</f>
        <v/>
      </c>
      <c r="AC69" s="104" t="str">
        <f ca="1">IFERROR(IF(AC$19&lt;2,"",VLOOKUP($C69,在庫!$B$4:$SS$16,AC$19,0)),"")</f>
        <v/>
      </c>
      <c r="AD69" s="104" t="str">
        <f ca="1">IFERROR(IF(AD$19&lt;2,"",VLOOKUP($C69,在庫!$B$4:$SS$16,AD$19,0)),"")</f>
        <v/>
      </c>
      <c r="AE69" s="104" t="str">
        <f ca="1">IFERROR(IF(AE$19&lt;2,"",VLOOKUP($C69,在庫!$B$4:$SS$16,AE$19,0)),"")</f>
        <v/>
      </c>
      <c r="AF69" s="104" t="str">
        <f ca="1">IFERROR(IF(AF$19&lt;2,"",VLOOKUP($C69,在庫!$B$4:$SS$16,AF$19,0)),"")</f>
        <v/>
      </c>
      <c r="AG69" s="104" t="str">
        <f ca="1">IFERROR(IF(AG$19&lt;2,"",VLOOKUP($C69,在庫!$B$4:$SS$16,AG$19,0)),"")</f>
        <v/>
      </c>
      <c r="AH69" s="200"/>
      <c r="AI69" s="59">
        <f t="shared" ca="1" si="27"/>
        <v>0</v>
      </c>
      <c r="AJ69" s="13" t="str">
        <f t="shared" ref="AJ69" ca="1" si="29">IFERROR(AI76/(AI76+AI69),"")</f>
        <v/>
      </c>
    </row>
    <row r="70" spans="1:41" collapsed="1" x14ac:dyDescent="0.2">
      <c r="A70" s="4">
        <v>14</v>
      </c>
      <c r="B70" s="320"/>
      <c r="C70" s="217" t="s">
        <v>62</v>
      </c>
      <c r="D70" s="20">
        <f t="shared" ref="D70:AG70" ca="1" si="30">SUM(D64:D69)</f>
        <v>10</v>
      </c>
      <c r="E70" s="19">
        <f t="shared" ca="1" si="30"/>
        <v>11</v>
      </c>
      <c r="F70" s="19">
        <f t="shared" ca="1" si="30"/>
        <v>11</v>
      </c>
      <c r="G70" s="19">
        <f t="shared" ca="1" si="30"/>
        <v>13</v>
      </c>
      <c r="H70" s="19">
        <f t="shared" ca="1" si="30"/>
        <v>12</v>
      </c>
      <c r="I70" s="19">
        <f t="shared" ca="1" si="30"/>
        <v>12</v>
      </c>
      <c r="J70" s="19">
        <f t="shared" ca="1" si="30"/>
        <v>13</v>
      </c>
      <c r="K70" s="19">
        <f t="shared" ca="1" si="30"/>
        <v>13</v>
      </c>
      <c r="L70" s="19">
        <f t="shared" ca="1" si="30"/>
        <v>13</v>
      </c>
      <c r="M70" s="19">
        <f t="shared" ca="1" si="30"/>
        <v>13</v>
      </c>
      <c r="N70" s="19">
        <f t="shared" ca="1" si="30"/>
        <v>14</v>
      </c>
      <c r="O70" s="19">
        <f t="shared" ca="1" si="30"/>
        <v>13</v>
      </c>
      <c r="P70" s="19">
        <f t="shared" ca="1" si="30"/>
        <v>13</v>
      </c>
      <c r="Q70" s="19">
        <f t="shared" ca="1" si="30"/>
        <v>14</v>
      </c>
      <c r="R70" s="19">
        <f t="shared" ca="1" si="30"/>
        <v>14</v>
      </c>
      <c r="S70" s="19">
        <f t="shared" ca="1" si="30"/>
        <v>13</v>
      </c>
      <c r="T70" s="19">
        <f t="shared" ca="1" si="30"/>
        <v>13</v>
      </c>
      <c r="U70" s="19">
        <f t="shared" ca="1" si="30"/>
        <v>13</v>
      </c>
      <c r="V70" s="19">
        <f t="shared" ca="1" si="30"/>
        <v>13</v>
      </c>
      <c r="W70" s="19">
        <f t="shared" ca="1" si="30"/>
        <v>14</v>
      </c>
      <c r="X70" s="19">
        <f t="shared" ca="1" si="30"/>
        <v>14</v>
      </c>
      <c r="Y70" s="19">
        <f t="shared" ca="1" si="30"/>
        <v>14</v>
      </c>
      <c r="Z70" s="19">
        <f t="shared" ca="1" si="30"/>
        <v>14</v>
      </c>
      <c r="AA70" s="19">
        <f t="shared" ca="1" si="30"/>
        <v>14</v>
      </c>
      <c r="AB70" s="19">
        <f t="shared" ca="1" si="30"/>
        <v>14</v>
      </c>
      <c r="AC70" s="19">
        <f t="shared" ca="1" si="30"/>
        <v>14</v>
      </c>
      <c r="AD70" s="19">
        <f t="shared" ca="1" si="30"/>
        <v>14</v>
      </c>
      <c r="AE70" s="19">
        <f t="shared" ca="1" si="30"/>
        <v>13</v>
      </c>
      <c r="AF70" s="19">
        <f t="shared" ca="1" si="30"/>
        <v>14</v>
      </c>
      <c r="AG70" s="19">
        <f t="shared" ca="1" si="30"/>
        <v>14</v>
      </c>
      <c r="AH70" s="201"/>
      <c r="AI70" s="59">
        <f t="shared" ca="1" si="27"/>
        <v>394</v>
      </c>
    </row>
    <row r="71" spans="1:41" ht="18" customHeight="1" x14ac:dyDescent="0.2">
      <c r="A71" s="4">
        <v>9</v>
      </c>
      <c r="B71" s="320"/>
      <c r="C71" s="217" t="str">
        <f>B3&amp;"(販売室数)"</f>
        <v>ラグジュアリープールヴィラ(販売室数)</v>
      </c>
      <c r="D71" s="101">
        <f ca="1">IFERROR(IF(D$19&lt;2,"",VLOOKUP($C71,在庫!$B$4:$SS$16,D$19,0)),"")</f>
        <v>3</v>
      </c>
      <c r="E71" s="102">
        <f ca="1">IFERROR(IF(E$19&lt;2,"",VLOOKUP($C71,在庫!$B$4:$SS$16,E$19,0)),"")</f>
        <v>2</v>
      </c>
      <c r="F71" s="102">
        <f ca="1">IFERROR(IF(F$19&lt;2,"",VLOOKUP($C71,在庫!$B$4:$SS$16,F$19,0)),"")</f>
        <v>2</v>
      </c>
      <c r="G71" s="102">
        <f ca="1">IFERROR(IF(G$19&lt;2,"",VLOOKUP($C71,在庫!$B$4:$SS$16,G$19,0)),"")</f>
        <v>1</v>
      </c>
      <c r="H71" s="102">
        <f ca="1">IFERROR(IF(H$19&lt;2,"",VLOOKUP($C71,在庫!$B$4:$SS$16,H$19,0)),"")</f>
        <v>2</v>
      </c>
      <c r="I71" s="102">
        <f ca="1">IFERROR(IF(I$19&lt;2,"",VLOOKUP($C71,在庫!$B$4:$SS$16,I$19,0)),"")</f>
        <v>2</v>
      </c>
      <c r="J71" s="102">
        <f ca="1">IFERROR(IF(J$19&lt;2,"",VLOOKUP($C71,在庫!$B$4:$SS$16,J$19,0)),"")</f>
        <v>1</v>
      </c>
      <c r="K71" s="102">
        <f ca="1">IFERROR(IF(K$19&lt;2,"",VLOOKUP($C71,在庫!$B$4:$SS$16,K$19,0)),"")</f>
        <v>1</v>
      </c>
      <c r="L71" s="102">
        <f ca="1">IFERROR(IF(L$19&lt;2,"",VLOOKUP($C71,在庫!$B$4:$SS$16,L$19,0)),"")</f>
        <v>1</v>
      </c>
      <c r="M71" s="102">
        <f ca="1">IFERROR(IF(M$19&lt;2,"",VLOOKUP($C71,在庫!$B$4:$SS$16,M$19,0)),"")</f>
        <v>1</v>
      </c>
      <c r="N71" s="102">
        <f ca="1">IFERROR(IF(N$19&lt;2,"",VLOOKUP($C71,在庫!$B$4:$SS$16,N$19,0)),"")</f>
        <v>0</v>
      </c>
      <c r="O71" s="102">
        <f ca="1">IFERROR(IF(O$19&lt;2,"",VLOOKUP($C71,在庫!$B$4:$SS$16,O$19,0)),"")</f>
        <v>1</v>
      </c>
      <c r="P71" s="102">
        <f ca="1">IFERROR(IF(P$19&lt;2,"",VLOOKUP($C71,在庫!$B$4:$SS$16,P$19,0)),"")</f>
        <v>1</v>
      </c>
      <c r="Q71" s="102">
        <f ca="1">IFERROR(IF(Q$19&lt;2,"",VLOOKUP($C71,在庫!$B$4:$SS$16,Q$19,0)),"")</f>
        <v>0</v>
      </c>
      <c r="R71" s="102">
        <f ca="1">IFERROR(IF(R$19&lt;2,"",VLOOKUP($C71,在庫!$B$4:$SS$16,R$19,0)),"")</f>
        <v>0</v>
      </c>
      <c r="S71" s="102">
        <f ca="1">IFERROR(IF(S$19&lt;2,"",VLOOKUP($C71,在庫!$B$4:$SS$16,S$19,0)),"")</f>
        <v>1</v>
      </c>
      <c r="T71" s="102">
        <f ca="1">IFERROR(IF(T$19&lt;2,"",VLOOKUP($C71,在庫!$B$4:$SS$16,T$19,0)),"")</f>
        <v>1</v>
      </c>
      <c r="U71" s="102">
        <f ca="1">IFERROR(IF(U$19&lt;2,"",VLOOKUP($C71,在庫!$B$4:$SS$16,U$19,0)),"")</f>
        <v>1</v>
      </c>
      <c r="V71" s="102">
        <f ca="1">IFERROR(IF(V$19&lt;2,"",VLOOKUP($C71,在庫!$B$4:$SS$16,V$19,0)),"")</f>
        <v>1</v>
      </c>
      <c r="W71" s="102">
        <f ca="1">IFERROR(IF(W$19&lt;2,"",VLOOKUP($C71,在庫!$B$4:$SS$16,W$19,0)),"")</f>
        <v>0</v>
      </c>
      <c r="X71" s="102">
        <f ca="1">IFERROR(IF(X$19&lt;2,"",VLOOKUP($C71,在庫!$B$4:$SS$16,X$19,0)),"")</f>
        <v>0</v>
      </c>
      <c r="Y71" s="102">
        <f ca="1">IFERROR(IF(Y$19&lt;2,"",VLOOKUP($C71,在庫!$B$4:$SS$16,Y$19,0)),"")</f>
        <v>0</v>
      </c>
      <c r="Z71" s="102">
        <f ca="1">IFERROR(IF(Z$19&lt;2,"",VLOOKUP($C71,在庫!$B$4:$SS$16,Z$19,0)),"")</f>
        <v>0</v>
      </c>
      <c r="AA71" s="102">
        <f ca="1">IFERROR(IF(AA$19&lt;2,"",VLOOKUP($C71,在庫!$B$4:$SS$16,AA$19,0)),"")</f>
        <v>0</v>
      </c>
      <c r="AB71" s="102">
        <f ca="1">IFERROR(IF(AB$19&lt;2,"",VLOOKUP($C71,在庫!$B$4:$SS$16,AB$19,0)),"")</f>
        <v>0</v>
      </c>
      <c r="AC71" s="102">
        <f ca="1">IFERROR(IF(AC$19&lt;2,"",VLOOKUP($C71,在庫!$B$4:$SS$16,AC$19,0)),"")</f>
        <v>0</v>
      </c>
      <c r="AD71" s="102">
        <f ca="1">IFERROR(IF(AD$19&lt;2,"",VLOOKUP($C71,在庫!$B$4:$SS$16,AD$19,0)),"")</f>
        <v>1</v>
      </c>
      <c r="AE71" s="102">
        <f ca="1">IFERROR(IF(AE$19&lt;2,"",VLOOKUP($C71,在庫!$B$4:$SS$16,AE$19,0)),"")</f>
        <v>1</v>
      </c>
      <c r="AF71" s="102">
        <f ca="1">IFERROR(IF(AF$19&lt;2,"",VLOOKUP($C71,在庫!$B$4:$SS$16,AF$19,0)),"")</f>
        <v>0</v>
      </c>
      <c r="AG71" s="102">
        <f ca="1">IFERROR(IF(AG$19&lt;2,"",VLOOKUP($C71,在庫!$B$4:$SS$16,AG$19,0)),"")</f>
        <v>0</v>
      </c>
      <c r="AH71" s="202"/>
      <c r="AI71" s="59">
        <f ca="1">SUM(D71:AH71)</f>
        <v>24</v>
      </c>
      <c r="AL71" s="4" t="s">
        <v>209</v>
      </c>
      <c r="AM71" s="178">
        <v>7896305</v>
      </c>
    </row>
    <row r="72" spans="1:41" ht="18" customHeight="1" x14ac:dyDescent="0.2">
      <c r="B72" s="320"/>
      <c r="C72" s="217" t="str">
        <f t="shared" ref="C72:C76" si="31">B4&amp;"(販売室数)"</f>
        <v>with SAUNA(販売室数)</v>
      </c>
      <c r="D72" s="101">
        <f ca="1">IFERROR(IF(D$19&lt;2,"",VLOOKUP($C72,在庫!$B$4:$SS$16,D$19,0)),"")</f>
        <v>1</v>
      </c>
      <c r="E72" s="102">
        <f ca="1">IFERROR(IF(E$19&lt;2,"",VLOOKUP($C72,在庫!$B$4:$SS$16,E$19,0)),"")</f>
        <v>1</v>
      </c>
      <c r="F72" s="102">
        <f ca="1">IFERROR(IF(F$19&lt;2,"",VLOOKUP($C72,在庫!$B$4:$SS$16,F$19,0)),"")</f>
        <v>1</v>
      </c>
      <c r="G72" s="102">
        <f ca="1">IFERROR(IF(G$19&lt;2,"",VLOOKUP($C72,在庫!$B$4:$SS$16,G$19,0)),"")</f>
        <v>0</v>
      </c>
      <c r="H72" s="102">
        <f ca="1">IFERROR(IF(H$19&lt;2,"",VLOOKUP($C72,在庫!$B$4:$SS$16,H$19,0)),"")</f>
        <v>0</v>
      </c>
      <c r="I72" s="102">
        <f ca="1">IFERROR(IF(I$19&lt;2,"",VLOOKUP($C72,在庫!$B$4:$SS$16,I$19,0)),"")</f>
        <v>0</v>
      </c>
      <c r="J72" s="102">
        <f ca="1">IFERROR(IF(J$19&lt;2,"",VLOOKUP($C72,在庫!$B$4:$SS$16,J$19,0)),"")</f>
        <v>0</v>
      </c>
      <c r="K72" s="102">
        <f ca="1">IFERROR(IF(K$19&lt;2,"",VLOOKUP($C72,在庫!$B$4:$SS$16,K$19,0)),"")</f>
        <v>0</v>
      </c>
      <c r="L72" s="102">
        <f ca="1">IFERROR(IF(L$19&lt;2,"",VLOOKUP($C72,在庫!$B$4:$SS$16,L$19,0)),"")</f>
        <v>0</v>
      </c>
      <c r="M72" s="102">
        <f ca="1">IFERROR(IF(M$19&lt;2,"",VLOOKUP($C72,在庫!$B$4:$SS$16,M$19,0)),"")</f>
        <v>0</v>
      </c>
      <c r="N72" s="102">
        <f ca="1">IFERROR(IF(N$19&lt;2,"",VLOOKUP($C72,在庫!$B$4:$SS$16,N$19,0)),"")</f>
        <v>0</v>
      </c>
      <c r="O72" s="102">
        <f ca="1">IFERROR(IF(O$19&lt;2,"",VLOOKUP($C72,在庫!$B$4:$SS$16,O$19,0)),"")</f>
        <v>0</v>
      </c>
      <c r="P72" s="102">
        <f ca="1">IFERROR(IF(P$19&lt;2,"",VLOOKUP($C72,在庫!$B$4:$SS$16,P$19,0)),"")</f>
        <v>0</v>
      </c>
      <c r="Q72" s="102">
        <f ca="1">IFERROR(IF(Q$19&lt;2,"",VLOOKUP($C72,在庫!$B$4:$SS$16,Q$19,0)),"")</f>
        <v>0</v>
      </c>
      <c r="R72" s="102">
        <f ca="1">IFERROR(IF(R$19&lt;2,"",VLOOKUP($C72,在庫!$B$4:$SS$16,R$19,0)),"")</f>
        <v>0</v>
      </c>
      <c r="S72" s="102">
        <f ca="1">IFERROR(IF(S$19&lt;2,"",VLOOKUP($C72,在庫!$B$4:$SS$16,S$19,0)),"")</f>
        <v>0</v>
      </c>
      <c r="T72" s="102">
        <f ca="1">IFERROR(IF(T$19&lt;2,"",VLOOKUP($C72,在庫!$B$4:$SS$16,T$19,0)),"")</f>
        <v>0</v>
      </c>
      <c r="U72" s="102">
        <f ca="1">IFERROR(IF(U$19&lt;2,"",VLOOKUP($C72,在庫!$B$4:$SS$16,U$19,0)),"")</f>
        <v>0</v>
      </c>
      <c r="V72" s="102">
        <f ca="1">IFERROR(IF(V$19&lt;2,"",VLOOKUP($C72,在庫!$B$4:$SS$16,V$19,0)),"")</f>
        <v>0</v>
      </c>
      <c r="W72" s="102">
        <f ca="1">IFERROR(IF(W$19&lt;2,"",VLOOKUP($C72,在庫!$B$4:$SS$16,W$19,0)),"")</f>
        <v>0</v>
      </c>
      <c r="X72" s="102">
        <f ca="1">IFERROR(IF(X$19&lt;2,"",VLOOKUP($C72,在庫!$B$4:$SS$16,X$19,0)),"")</f>
        <v>0</v>
      </c>
      <c r="Y72" s="102">
        <f ca="1">IFERROR(IF(Y$19&lt;2,"",VLOOKUP($C72,在庫!$B$4:$SS$16,Y$19,0)),"")</f>
        <v>0</v>
      </c>
      <c r="Z72" s="102">
        <f ca="1">IFERROR(IF(Z$19&lt;2,"",VLOOKUP($C72,在庫!$B$4:$SS$16,Z$19,0)),"")</f>
        <v>0</v>
      </c>
      <c r="AA72" s="102">
        <f ca="1">IFERROR(IF(AA$19&lt;2,"",VLOOKUP($C72,在庫!$B$4:$SS$16,AA$19,0)),"")</f>
        <v>0</v>
      </c>
      <c r="AB72" s="102">
        <f ca="1">IFERROR(IF(AB$19&lt;2,"",VLOOKUP($C72,在庫!$B$4:$SS$16,AB$19,0)),"")</f>
        <v>0</v>
      </c>
      <c r="AC72" s="102">
        <f ca="1">IFERROR(IF(AC$19&lt;2,"",VLOOKUP($C72,在庫!$B$4:$SS$16,AC$19,0)),"")</f>
        <v>0</v>
      </c>
      <c r="AD72" s="102">
        <f ca="1">IFERROR(IF(AD$19&lt;2,"",VLOOKUP($C72,在庫!$B$4:$SS$16,AD$19,0)),"")</f>
        <v>0</v>
      </c>
      <c r="AE72" s="102">
        <f ca="1">IFERROR(IF(AE$19&lt;2,"",VLOOKUP($C72,在庫!$B$4:$SS$16,AE$19,0)),"")</f>
        <v>0</v>
      </c>
      <c r="AF72" s="102">
        <f ca="1">IFERROR(IF(AF$19&lt;2,"",VLOOKUP($C72,在庫!$B$4:$SS$16,AF$19,0)),"")</f>
        <v>0</v>
      </c>
      <c r="AG72" s="102">
        <f ca="1">IFERROR(IF(AG$19&lt;2,"",VLOOKUP($C72,在庫!$B$4:$SS$16,AG$19,0)),"")</f>
        <v>0</v>
      </c>
      <c r="AH72" s="202"/>
      <c r="AI72" s="59">
        <f ca="1">SUM(D72:AH72)</f>
        <v>3</v>
      </c>
      <c r="AL72" s="4" t="s">
        <v>210</v>
      </c>
      <c r="AM72" s="178">
        <v>15000000</v>
      </c>
    </row>
    <row r="73" spans="1:41" ht="18" hidden="1" customHeight="1" x14ac:dyDescent="0.2">
      <c r="B73" s="320"/>
      <c r="C73" s="217" t="str">
        <f t="shared" si="31"/>
        <v>0(販売室数)</v>
      </c>
      <c r="D73" s="101" t="str">
        <f ca="1">IFERROR(IF(D$19&lt;2,"",VLOOKUP($C73,在庫!$B$4:$SS$16,D$19,0)),"")</f>
        <v/>
      </c>
      <c r="E73" s="102" t="str">
        <f ca="1">IFERROR(IF(E$19&lt;2,"",VLOOKUP($C73,在庫!$B$4:$SS$16,E$19,0)),"")</f>
        <v/>
      </c>
      <c r="F73" s="102" t="str">
        <f ca="1">IFERROR(IF(F$19&lt;2,"",VLOOKUP($C73,在庫!$B$4:$SS$16,F$19,0)),"")</f>
        <v/>
      </c>
      <c r="G73" s="102" t="str">
        <f ca="1">IFERROR(IF(G$19&lt;2,"",VLOOKUP($C73,在庫!$B$4:$SS$16,G$19,0)),"")</f>
        <v/>
      </c>
      <c r="H73" s="102" t="str">
        <f ca="1">IFERROR(IF(H$19&lt;2,"",VLOOKUP($C73,在庫!$B$4:$SS$16,H$19,0)),"")</f>
        <v/>
      </c>
      <c r="I73" s="102" t="str">
        <f ca="1">IFERROR(IF(I$19&lt;2,"",VLOOKUP($C73,在庫!$B$4:$SS$16,I$19,0)),"")</f>
        <v/>
      </c>
      <c r="J73" s="102" t="str">
        <f ca="1">IFERROR(IF(J$19&lt;2,"",VLOOKUP($C73,在庫!$B$4:$SS$16,J$19,0)),"")</f>
        <v/>
      </c>
      <c r="K73" s="102" t="str">
        <f ca="1">IFERROR(IF(K$19&lt;2,"",VLOOKUP($C73,在庫!$B$4:$SS$16,K$19,0)),"")</f>
        <v/>
      </c>
      <c r="L73" s="102" t="str">
        <f ca="1">IFERROR(IF(L$19&lt;2,"",VLOOKUP($C73,在庫!$B$4:$SS$16,L$19,0)),"")</f>
        <v/>
      </c>
      <c r="M73" s="102" t="str">
        <f ca="1">IFERROR(IF(M$19&lt;2,"",VLOOKUP($C73,在庫!$B$4:$SS$16,M$19,0)),"")</f>
        <v/>
      </c>
      <c r="N73" s="102" t="str">
        <f ca="1">IFERROR(IF(N$19&lt;2,"",VLOOKUP($C73,在庫!$B$4:$SS$16,N$19,0)),"")</f>
        <v/>
      </c>
      <c r="O73" s="102" t="str">
        <f ca="1">IFERROR(IF(O$19&lt;2,"",VLOOKUP($C73,在庫!$B$4:$SS$16,O$19,0)),"")</f>
        <v/>
      </c>
      <c r="P73" s="102" t="str">
        <f ca="1">IFERROR(IF(P$19&lt;2,"",VLOOKUP($C73,在庫!$B$4:$SS$16,P$19,0)),"")</f>
        <v/>
      </c>
      <c r="Q73" s="102" t="str">
        <f ca="1">IFERROR(IF(Q$19&lt;2,"",VLOOKUP($C73,在庫!$B$4:$SS$16,Q$19,0)),"")</f>
        <v/>
      </c>
      <c r="R73" s="102" t="str">
        <f ca="1">IFERROR(IF(R$19&lt;2,"",VLOOKUP($C73,在庫!$B$4:$SS$16,R$19,0)),"")</f>
        <v/>
      </c>
      <c r="S73" s="102" t="str">
        <f ca="1">IFERROR(IF(S$19&lt;2,"",VLOOKUP($C73,在庫!$B$4:$SS$16,S$19,0)),"")</f>
        <v/>
      </c>
      <c r="T73" s="102" t="str">
        <f ca="1">IFERROR(IF(T$19&lt;2,"",VLOOKUP($C73,在庫!$B$4:$SS$16,T$19,0)),"")</f>
        <v/>
      </c>
      <c r="U73" s="102" t="str">
        <f ca="1">IFERROR(IF(U$19&lt;2,"",VLOOKUP($C73,在庫!$B$4:$SS$16,U$19,0)),"")</f>
        <v/>
      </c>
      <c r="V73" s="102" t="str">
        <f ca="1">IFERROR(IF(V$19&lt;2,"",VLOOKUP($C73,在庫!$B$4:$SS$16,V$19,0)),"")</f>
        <v/>
      </c>
      <c r="W73" s="102" t="str">
        <f ca="1">IFERROR(IF(W$19&lt;2,"",VLOOKUP($C73,在庫!$B$4:$SS$16,W$19,0)),"")</f>
        <v/>
      </c>
      <c r="X73" s="102" t="str">
        <f ca="1">IFERROR(IF(X$19&lt;2,"",VLOOKUP($C73,在庫!$B$4:$SS$16,X$19,0)),"")</f>
        <v/>
      </c>
      <c r="Y73" s="102" t="str">
        <f ca="1">IFERROR(IF(Y$19&lt;2,"",VLOOKUP($C73,在庫!$B$4:$SS$16,Y$19,0)),"")</f>
        <v/>
      </c>
      <c r="Z73" s="102" t="str">
        <f ca="1">IFERROR(IF(Z$19&lt;2,"",VLOOKUP($C73,在庫!$B$4:$SS$16,Z$19,0)),"")</f>
        <v/>
      </c>
      <c r="AA73" s="102" t="str">
        <f ca="1">IFERROR(IF(AA$19&lt;2,"",VLOOKUP($C73,在庫!$B$4:$SS$16,AA$19,0)),"")</f>
        <v/>
      </c>
      <c r="AB73" s="102" t="str">
        <f ca="1">IFERROR(IF(AB$19&lt;2,"",VLOOKUP($C73,在庫!$B$4:$SS$16,AB$19,0)),"")</f>
        <v/>
      </c>
      <c r="AC73" s="102" t="str">
        <f ca="1">IFERROR(IF(AC$19&lt;2,"",VLOOKUP($C73,在庫!$B$4:$SS$16,AC$19,0)),"")</f>
        <v/>
      </c>
      <c r="AD73" s="102" t="str">
        <f ca="1">IFERROR(IF(AD$19&lt;2,"",VLOOKUP($C73,在庫!$B$4:$SS$16,AD$19,0)),"")</f>
        <v/>
      </c>
      <c r="AE73" s="102" t="str">
        <f ca="1">IFERROR(IF(AE$19&lt;2,"",VLOOKUP($C73,在庫!$B$4:$SS$16,AE$19,0)),"")</f>
        <v/>
      </c>
      <c r="AF73" s="102" t="str">
        <f ca="1">IFERROR(IF(AF$19&lt;2,"",VLOOKUP($C73,在庫!$B$4:$SS$16,AF$19,0)),"")</f>
        <v/>
      </c>
      <c r="AG73" s="102" t="str">
        <f ca="1">IFERROR(IF(AG$19&lt;2,"",VLOOKUP($C73,在庫!$B$4:$SS$16,AG$19,0)),"")</f>
        <v/>
      </c>
      <c r="AH73" s="202"/>
      <c r="AI73" s="59">
        <f ca="1">SUM(D73:AH73)</f>
        <v>0</v>
      </c>
      <c r="AM73" s="178"/>
    </row>
    <row r="74" spans="1:41" ht="18" hidden="1" customHeight="1" x14ac:dyDescent="0.2">
      <c r="B74" s="320"/>
      <c r="C74" s="217" t="str">
        <f t="shared" si="31"/>
        <v>0(販売室数)</v>
      </c>
      <c r="D74" s="101" t="str">
        <f ca="1">IFERROR(IF(D$19&lt;2,"",VLOOKUP($C74,在庫!$B$4:$SS$16,D$19,0)),"")</f>
        <v/>
      </c>
      <c r="E74" s="102" t="str">
        <f ca="1">IFERROR(IF(E$19&lt;2,"",VLOOKUP($C74,在庫!$B$4:$SS$16,E$19,0)),"")</f>
        <v/>
      </c>
      <c r="F74" s="102" t="str">
        <f ca="1">IFERROR(IF(F$19&lt;2,"",VLOOKUP($C74,在庫!$B$4:$SS$16,F$19,0)),"")</f>
        <v/>
      </c>
      <c r="G74" s="102" t="str">
        <f ca="1">IFERROR(IF(G$19&lt;2,"",VLOOKUP($C74,在庫!$B$4:$SS$16,G$19,0)),"")</f>
        <v/>
      </c>
      <c r="H74" s="102" t="str">
        <f ca="1">IFERROR(IF(H$19&lt;2,"",VLOOKUP($C74,在庫!$B$4:$SS$16,H$19,0)),"")</f>
        <v/>
      </c>
      <c r="I74" s="102" t="str">
        <f ca="1">IFERROR(IF(I$19&lt;2,"",VLOOKUP($C74,在庫!$B$4:$SS$16,I$19,0)),"")</f>
        <v/>
      </c>
      <c r="J74" s="102" t="str">
        <f ca="1">IFERROR(IF(J$19&lt;2,"",VLOOKUP($C74,在庫!$B$4:$SS$16,J$19,0)),"")</f>
        <v/>
      </c>
      <c r="K74" s="102" t="str">
        <f ca="1">IFERROR(IF(K$19&lt;2,"",VLOOKUP($C74,在庫!$B$4:$SS$16,K$19,0)),"")</f>
        <v/>
      </c>
      <c r="L74" s="102" t="str">
        <f ca="1">IFERROR(IF(L$19&lt;2,"",VLOOKUP($C74,在庫!$B$4:$SS$16,L$19,0)),"")</f>
        <v/>
      </c>
      <c r="M74" s="102" t="str">
        <f ca="1">IFERROR(IF(M$19&lt;2,"",VLOOKUP($C74,在庫!$B$4:$SS$16,M$19,0)),"")</f>
        <v/>
      </c>
      <c r="N74" s="102" t="str">
        <f ca="1">IFERROR(IF(N$19&lt;2,"",VLOOKUP($C74,在庫!$B$4:$SS$16,N$19,0)),"")</f>
        <v/>
      </c>
      <c r="O74" s="102" t="str">
        <f ca="1">IFERROR(IF(O$19&lt;2,"",VLOOKUP($C74,在庫!$B$4:$SS$16,O$19,0)),"")</f>
        <v/>
      </c>
      <c r="P74" s="102" t="str">
        <f ca="1">IFERROR(IF(P$19&lt;2,"",VLOOKUP($C74,在庫!$B$4:$SS$16,P$19,0)),"")</f>
        <v/>
      </c>
      <c r="Q74" s="102" t="str">
        <f ca="1">IFERROR(IF(Q$19&lt;2,"",VLOOKUP($C74,在庫!$B$4:$SS$16,Q$19,0)),"")</f>
        <v/>
      </c>
      <c r="R74" s="102" t="str">
        <f ca="1">IFERROR(IF(R$19&lt;2,"",VLOOKUP($C74,在庫!$B$4:$SS$16,R$19,0)),"")</f>
        <v/>
      </c>
      <c r="S74" s="102" t="str">
        <f ca="1">IFERROR(IF(S$19&lt;2,"",VLOOKUP($C74,在庫!$B$4:$SS$16,S$19,0)),"")</f>
        <v/>
      </c>
      <c r="T74" s="102" t="str">
        <f ca="1">IFERROR(IF(T$19&lt;2,"",VLOOKUP($C74,在庫!$B$4:$SS$16,T$19,0)),"")</f>
        <v/>
      </c>
      <c r="U74" s="102" t="str">
        <f ca="1">IFERROR(IF(U$19&lt;2,"",VLOOKUP($C74,在庫!$B$4:$SS$16,U$19,0)),"")</f>
        <v/>
      </c>
      <c r="V74" s="102" t="str">
        <f ca="1">IFERROR(IF(V$19&lt;2,"",VLOOKUP($C74,在庫!$B$4:$SS$16,V$19,0)),"")</f>
        <v/>
      </c>
      <c r="W74" s="102" t="str">
        <f ca="1">IFERROR(IF(W$19&lt;2,"",VLOOKUP($C74,在庫!$B$4:$SS$16,W$19,0)),"")</f>
        <v/>
      </c>
      <c r="X74" s="102" t="str">
        <f ca="1">IFERROR(IF(X$19&lt;2,"",VLOOKUP($C74,在庫!$B$4:$SS$16,X$19,0)),"")</f>
        <v/>
      </c>
      <c r="Y74" s="102" t="str">
        <f ca="1">IFERROR(IF(Y$19&lt;2,"",VLOOKUP($C74,在庫!$B$4:$SS$16,Y$19,0)),"")</f>
        <v/>
      </c>
      <c r="Z74" s="102" t="str">
        <f ca="1">IFERROR(IF(Z$19&lt;2,"",VLOOKUP($C74,在庫!$B$4:$SS$16,Z$19,0)),"")</f>
        <v/>
      </c>
      <c r="AA74" s="102" t="str">
        <f ca="1">IFERROR(IF(AA$19&lt;2,"",VLOOKUP($C74,在庫!$B$4:$SS$16,AA$19,0)),"")</f>
        <v/>
      </c>
      <c r="AB74" s="102" t="str">
        <f ca="1">IFERROR(IF(AB$19&lt;2,"",VLOOKUP($C74,在庫!$B$4:$SS$16,AB$19,0)),"")</f>
        <v/>
      </c>
      <c r="AC74" s="102" t="str">
        <f ca="1">IFERROR(IF(AC$19&lt;2,"",VLOOKUP($C74,在庫!$B$4:$SS$16,AC$19,0)),"")</f>
        <v/>
      </c>
      <c r="AD74" s="102" t="str">
        <f ca="1">IFERROR(IF(AD$19&lt;2,"",VLOOKUP($C74,在庫!$B$4:$SS$16,AD$19,0)),"")</f>
        <v/>
      </c>
      <c r="AE74" s="102" t="str">
        <f ca="1">IFERROR(IF(AE$19&lt;2,"",VLOOKUP($C74,在庫!$B$4:$SS$16,AE$19,0)),"")</f>
        <v/>
      </c>
      <c r="AF74" s="102" t="str">
        <f ca="1">IFERROR(IF(AF$19&lt;2,"",VLOOKUP($C74,在庫!$B$4:$SS$16,AF$19,0)),"")</f>
        <v/>
      </c>
      <c r="AG74" s="102" t="str">
        <f ca="1">IFERROR(IF(AG$19&lt;2,"",VLOOKUP($C74,在庫!$B$4:$SS$16,AG$19,0)),"")</f>
        <v/>
      </c>
      <c r="AH74" s="202"/>
      <c r="AI74" s="59">
        <f t="shared" ref="AI74:AI78" ca="1" si="32">SUM(D74:AH74)</f>
        <v>0</v>
      </c>
      <c r="AM74" s="178"/>
    </row>
    <row r="75" spans="1:41" ht="18" hidden="1" customHeight="1" x14ac:dyDescent="0.2">
      <c r="B75" s="320"/>
      <c r="C75" s="217" t="str">
        <f t="shared" si="31"/>
        <v>0(販売室数)</v>
      </c>
      <c r="D75" s="101" t="str">
        <f ca="1">IFERROR(IF(D$19&lt;2,"",VLOOKUP($C75,在庫!$B$4:$SS$16,D$19,0)),"")</f>
        <v/>
      </c>
      <c r="E75" s="102" t="str">
        <f ca="1">IFERROR(IF(E$19&lt;2,"",VLOOKUP($C75,在庫!$B$4:$SS$16,E$19,0)),"")</f>
        <v/>
      </c>
      <c r="F75" s="102" t="str">
        <f ca="1">IFERROR(IF(F$19&lt;2,"",VLOOKUP($C75,在庫!$B$4:$SS$16,F$19,0)),"")</f>
        <v/>
      </c>
      <c r="G75" s="102" t="str">
        <f ca="1">IFERROR(IF(G$19&lt;2,"",VLOOKUP($C75,在庫!$B$4:$SS$16,G$19,0)),"")</f>
        <v/>
      </c>
      <c r="H75" s="102" t="str">
        <f ca="1">IFERROR(IF(H$19&lt;2,"",VLOOKUP($C75,在庫!$B$4:$SS$16,H$19,0)),"")</f>
        <v/>
      </c>
      <c r="I75" s="102" t="str">
        <f ca="1">IFERROR(IF(I$19&lt;2,"",VLOOKUP($C75,在庫!$B$4:$SS$16,I$19,0)),"")</f>
        <v/>
      </c>
      <c r="J75" s="102" t="str">
        <f ca="1">IFERROR(IF(J$19&lt;2,"",VLOOKUP($C75,在庫!$B$4:$SS$16,J$19,0)),"")</f>
        <v/>
      </c>
      <c r="K75" s="102" t="str">
        <f ca="1">IFERROR(IF(K$19&lt;2,"",VLOOKUP($C75,在庫!$B$4:$SS$16,K$19,0)),"")</f>
        <v/>
      </c>
      <c r="L75" s="102" t="str">
        <f ca="1">IFERROR(IF(L$19&lt;2,"",VLOOKUP($C75,在庫!$B$4:$SS$16,L$19,0)),"")</f>
        <v/>
      </c>
      <c r="M75" s="102" t="str">
        <f ca="1">IFERROR(IF(M$19&lt;2,"",VLOOKUP($C75,在庫!$B$4:$SS$16,M$19,0)),"")</f>
        <v/>
      </c>
      <c r="N75" s="102" t="str">
        <f ca="1">IFERROR(IF(N$19&lt;2,"",VLOOKUP($C75,在庫!$B$4:$SS$16,N$19,0)),"")</f>
        <v/>
      </c>
      <c r="O75" s="102" t="str">
        <f ca="1">IFERROR(IF(O$19&lt;2,"",VLOOKUP($C75,在庫!$B$4:$SS$16,O$19,0)),"")</f>
        <v/>
      </c>
      <c r="P75" s="102" t="str">
        <f ca="1">IFERROR(IF(P$19&lt;2,"",VLOOKUP($C75,在庫!$B$4:$SS$16,P$19,0)),"")</f>
        <v/>
      </c>
      <c r="Q75" s="102" t="str">
        <f ca="1">IFERROR(IF(Q$19&lt;2,"",VLOOKUP($C75,在庫!$B$4:$SS$16,Q$19,0)),"")</f>
        <v/>
      </c>
      <c r="R75" s="102" t="str">
        <f ca="1">IFERROR(IF(R$19&lt;2,"",VLOOKUP($C75,在庫!$B$4:$SS$16,R$19,0)),"")</f>
        <v/>
      </c>
      <c r="S75" s="102" t="str">
        <f ca="1">IFERROR(IF(S$19&lt;2,"",VLOOKUP($C75,在庫!$B$4:$SS$16,S$19,0)),"")</f>
        <v/>
      </c>
      <c r="T75" s="102" t="str">
        <f ca="1">IFERROR(IF(T$19&lt;2,"",VLOOKUP($C75,在庫!$B$4:$SS$16,T$19,0)),"")</f>
        <v/>
      </c>
      <c r="U75" s="102" t="str">
        <f ca="1">IFERROR(IF(U$19&lt;2,"",VLOOKUP($C75,在庫!$B$4:$SS$16,U$19,0)),"")</f>
        <v/>
      </c>
      <c r="V75" s="102" t="str">
        <f ca="1">IFERROR(IF(V$19&lt;2,"",VLOOKUP($C75,在庫!$B$4:$SS$16,V$19,0)),"")</f>
        <v/>
      </c>
      <c r="W75" s="102" t="str">
        <f ca="1">IFERROR(IF(W$19&lt;2,"",VLOOKUP($C75,在庫!$B$4:$SS$16,W$19,0)),"")</f>
        <v/>
      </c>
      <c r="X75" s="102" t="str">
        <f ca="1">IFERROR(IF(X$19&lt;2,"",VLOOKUP($C75,在庫!$B$4:$SS$16,X$19,0)),"")</f>
        <v/>
      </c>
      <c r="Y75" s="102" t="str">
        <f ca="1">IFERROR(IF(Y$19&lt;2,"",VLOOKUP($C75,在庫!$B$4:$SS$16,Y$19,0)),"")</f>
        <v/>
      </c>
      <c r="Z75" s="102" t="str">
        <f ca="1">IFERROR(IF(Z$19&lt;2,"",VLOOKUP($C75,在庫!$B$4:$SS$16,Z$19,0)),"")</f>
        <v/>
      </c>
      <c r="AA75" s="102" t="str">
        <f ca="1">IFERROR(IF(AA$19&lt;2,"",VLOOKUP($C75,在庫!$B$4:$SS$16,AA$19,0)),"")</f>
        <v/>
      </c>
      <c r="AB75" s="102" t="str">
        <f ca="1">IFERROR(IF(AB$19&lt;2,"",VLOOKUP($C75,在庫!$B$4:$SS$16,AB$19,0)),"")</f>
        <v/>
      </c>
      <c r="AC75" s="102" t="str">
        <f ca="1">IFERROR(IF(AC$19&lt;2,"",VLOOKUP($C75,在庫!$B$4:$SS$16,AC$19,0)),"")</f>
        <v/>
      </c>
      <c r="AD75" s="102" t="str">
        <f ca="1">IFERROR(IF(AD$19&lt;2,"",VLOOKUP($C75,在庫!$B$4:$SS$16,AD$19,0)),"")</f>
        <v/>
      </c>
      <c r="AE75" s="102" t="str">
        <f ca="1">IFERROR(IF(AE$19&lt;2,"",VLOOKUP($C75,在庫!$B$4:$SS$16,AE$19,0)),"")</f>
        <v/>
      </c>
      <c r="AF75" s="102" t="str">
        <f ca="1">IFERROR(IF(AF$19&lt;2,"",VLOOKUP($C75,在庫!$B$4:$SS$16,AF$19,0)),"")</f>
        <v/>
      </c>
      <c r="AG75" s="102" t="str">
        <f ca="1">IFERROR(IF(AG$19&lt;2,"",VLOOKUP($C75,在庫!$B$4:$SS$16,AG$19,0)),"")</f>
        <v/>
      </c>
      <c r="AH75" s="202"/>
      <c r="AI75" s="59">
        <f t="shared" ca="1" si="32"/>
        <v>0</v>
      </c>
      <c r="AM75" s="178"/>
    </row>
    <row r="76" spans="1:41" ht="18" hidden="1" customHeight="1" x14ac:dyDescent="0.2">
      <c r="A76" s="4">
        <v>14</v>
      </c>
      <c r="B76" s="320"/>
      <c r="C76" s="217" t="str">
        <f t="shared" si="31"/>
        <v>0(販売室数)</v>
      </c>
      <c r="D76" s="101" t="str">
        <f ca="1">IFERROR(IF(D$19&lt;2,"",VLOOKUP($C76,在庫!$B$4:$SS$16,D$19,0)),"")</f>
        <v/>
      </c>
      <c r="E76" s="102" t="str">
        <f ca="1">IFERROR(IF(E$19&lt;2,"",VLOOKUP($C76,在庫!$B$4:$SS$16,E$19,0)),"")</f>
        <v/>
      </c>
      <c r="F76" s="102" t="str">
        <f ca="1">IFERROR(IF(F$19&lt;2,"",VLOOKUP($C76,在庫!$B$4:$SS$16,F$19,0)),"")</f>
        <v/>
      </c>
      <c r="G76" s="102" t="str">
        <f ca="1">IFERROR(IF(G$19&lt;2,"",VLOOKUP($C76,在庫!$B$4:$SS$16,G$19,0)),"")</f>
        <v/>
      </c>
      <c r="H76" s="102" t="str">
        <f ca="1">IFERROR(IF(H$19&lt;2,"",VLOOKUP($C76,在庫!$B$4:$SS$16,H$19,0)),"")</f>
        <v/>
      </c>
      <c r="I76" s="102" t="str">
        <f ca="1">IFERROR(IF(I$19&lt;2,"",VLOOKUP($C76,在庫!$B$4:$SS$16,I$19,0)),"")</f>
        <v/>
      </c>
      <c r="J76" s="102" t="str">
        <f ca="1">IFERROR(IF(J$19&lt;2,"",VLOOKUP($C76,在庫!$B$4:$SS$16,J$19,0)),"")</f>
        <v/>
      </c>
      <c r="K76" s="102" t="str">
        <f ca="1">IFERROR(IF(K$19&lt;2,"",VLOOKUP($C76,在庫!$B$4:$SS$16,K$19,0)),"")</f>
        <v/>
      </c>
      <c r="L76" s="102" t="str">
        <f ca="1">IFERROR(IF(L$19&lt;2,"",VLOOKUP($C76,在庫!$B$4:$SS$16,L$19,0)),"")</f>
        <v/>
      </c>
      <c r="M76" s="102" t="str">
        <f ca="1">IFERROR(IF(M$19&lt;2,"",VLOOKUP($C76,在庫!$B$4:$SS$16,M$19,0)),"")</f>
        <v/>
      </c>
      <c r="N76" s="102" t="str">
        <f ca="1">IFERROR(IF(N$19&lt;2,"",VLOOKUP($C76,在庫!$B$4:$SS$16,N$19,0)),"")</f>
        <v/>
      </c>
      <c r="O76" s="102" t="str">
        <f ca="1">IFERROR(IF(O$19&lt;2,"",VLOOKUP($C76,在庫!$B$4:$SS$16,O$19,0)),"")</f>
        <v/>
      </c>
      <c r="P76" s="102" t="str">
        <f ca="1">IFERROR(IF(P$19&lt;2,"",VLOOKUP($C76,在庫!$B$4:$SS$16,P$19,0)),"")</f>
        <v/>
      </c>
      <c r="Q76" s="102" t="str">
        <f ca="1">IFERROR(IF(Q$19&lt;2,"",VLOOKUP($C76,在庫!$B$4:$SS$16,Q$19,0)),"")</f>
        <v/>
      </c>
      <c r="R76" s="102" t="str">
        <f ca="1">IFERROR(IF(R$19&lt;2,"",VLOOKUP($C76,在庫!$B$4:$SS$16,R$19,0)),"")</f>
        <v/>
      </c>
      <c r="S76" s="102" t="str">
        <f ca="1">IFERROR(IF(S$19&lt;2,"",VLOOKUP($C76,在庫!$B$4:$SS$16,S$19,0)),"")</f>
        <v/>
      </c>
      <c r="T76" s="102" t="str">
        <f ca="1">IFERROR(IF(T$19&lt;2,"",VLOOKUP($C76,在庫!$B$4:$SS$16,T$19,0)),"")</f>
        <v/>
      </c>
      <c r="U76" s="102" t="str">
        <f ca="1">IFERROR(IF(U$19&lt;2,"",VLOOKUP($C76,在庫!$B$4:$SS$16,U$19,0)),"")</f>
        <v/>
      </c>
      <c r="V76" s="102" t="str">
        <f ca="1">IFERROR(IF(V$19&lt;2,"",VLOOKUP($C76,在庫!$B$4:$SS$16,V$19,0)),"")</f>
        <v/>
      </c>
      <c r="W76" s="102" t="str">
        <f ca="1">IFERROR(IF(W$19&lt;2,"",VLOOKUP($C76,在庫!$B$4:$SS$16,W$19,0)),"")</f>
        <v/>
      </c>
      <c r="X76" s="102" t="str">
        <f ca="1">IFERROR(IF(X$19&lt;2,"",VLOOKUP($C76,在庫!$B$4:$SS$16,X$19,0)),"")</f>
        <v/>
      </c>
      <c r="Y76" s="102" t="str">
        <f ca="1">IFERROR(IF(Y$19&lt;2,"",VLOOKUP($C76,在庫!$B$4:$SS$16,Y$19,0)),"")</f>
        <v/>
      </c>
      <c r="Z76" s="102" t="str">
        <f ca="1">IFERROR(IF(Z$19&lt;2,"",VLOOKUP($C76,在庫!$B$4:$SS$16,Z$19,0)),"")</f>
        <v/>
      </c>
      <c r="AA76" s="102" t="str">
        <f ca="1">IFERROR(IF(AA$19&lt;2,"",VLOOKUP($C76,在庫!$B$4:$SS$16,AA$19,0)),"")</f>
        <v/>
      </c>
      <c r="AB76" s="102" t="str">
        <f ca="1">IFERROR(IF(AB$19&lt;2,"",VLOOKUP($C76,在庫!$B$4:$SS$16,AB$19,0)),"")</f>
        <v/>
      </c>
      <c r="AC76" s="102" t="str">
        <f ca="1">IFERROR(IF(AC$19&lt;2,"",VLOOKUP($C76,在庫!$B$4:$SS$16,AC$19,0)),"")</f>
        <v/>
      </c>
      <c r="AD76" s="102" t="str">
        <f ca="1">IFERROR(IF(AD$19&lt;2,"",VLOOKUP($C76,在庫!$B$4:$SS$16,AD$19,0)),"")</f>
        <v/>
      </c>
      <c r="AE76" s="102" t="str">
        <f ca="1">IFERROR(IF(AE$19&lt;2,"",VLOOKUP($C76,在庫!$B$4:$SS$16,AE$19,0)),"")</f>
        <v/>
      </c>
      <c r="AF76" s="102" t="str">
        <f ca="1">IFERROR(IF(AF$19&lt;2,"",VLOOKUP($C76,在庫!$B$4:$SS$16,AF$19,0)),"")</f>
        <v/>
      </c>
      <c r="AG76" s="102" t="str">
        <f ca="1">IFERROR(IF(AG$19&lt;2,"",VLOOKUP($C76,在庫!$B$4:$SS$16,AG$19,0)),"")</f>
        <v/>
      </c>
      <c r="AH76" s="202"/>
      <c r="AI76" s="59">
        <f t="shared" ca="1" si="32"/>
        <v>0</v>
      </c>
      <c r="AM76" s="178"/>
    </row>
    <row r="77" spans="1:41" collapsed="1" x14ac:dyDescent="0.2">
      <c r="A77" s="4">
        <v>15</v>
      </c>
      <c r="B77" s="320"/>
      <c r="C77" s="217" t="s">
        <v>63</v>
      </c>
      <c r="D77" s="20">
        <f t="shared" ref="D77:AG77" ca="1" si="33">SUM(D71:D76)</f>
        <v>4</v>
      </c>
      <c r="E77" s="19">
        <f t="shared" ca="1" si="33"/>
        <v>3</v>
      </c>
      <c r="F77" s="19">
        <f t="shared" ca="1" si="33"/>
        <v>3</v>
      </c>
      <c r="G77" s="19">
        <f t="shared" ca="1" si="33"/>
        <v>1</v>
      </c>
      <c r="H77" s="19">
        <f t="shared" ca="1" si="33"/>
        <v>2</v>
      </c>
      <c r="I77" s="19">
        <f t="shared" ca="1" si="33"/>
        <v>2</v>
      </c>
      <c r="J77" s="19">
        <f t="shared" ca="1" si="33"/>
        <v>1</v>
      </c>
      <c r="K77" s="19">
        <f t="shared" ca="1" si="33"/>
        <v>1</v>
      </c>
      <c r="L77" s="19">
        <f t="shared" ca="1" si="33"/>
        <v>1</v>
      </c>
      <c r="M77" s="19">
        <f t="shared" ca="1" si="33"/>
        <v>1</v>
      </c>
      <c r="N77" s="19">
        <f t="shared" ca="1" si="33"/>
        <v>0</v>
      </c>
      <c r="O77" s="19">
        <f t="shared" ca="1" si="33"/>
        <v>1</v>
      </c>
      <c r="P77" s="19">
        <f t="shared" ca="1" si="33"/>
        <v>1</v>
      </c>
      <c r="Q77" s="19">
        <f t="shared" ca="1" si="33"/>
        <v>0</v>
      </c>
      <c r="R77" s="19">
        <f t="shared" ca="1" si="33"/>
        <v>0</v>
      </c>
      <c r="S77" s="19">
        <f t="shared" ca="1" si="33"/>
        <v>1</v>
      </c>
      <c r="T77" s="19">
        <f t="shared" ca="1" si="33"/>
        <v>1</v>
      </c>
      <c r="U77" s="19">
        <f t="shared" ca="1" si="33"/>
        <v>1</v>
      </c>
      <c r="V77" s="19">
        <f t="shared" ca="1" si="33"/>
        <v>1</v>
      </c>
      <c r="W77" s="19">
        <f t="shared" ca="1" si="33"/>
        <v>0</v>
      </c>
      <c r="X77" s="19">
        <f t="shared" ca="1" si="33"/>
        <v>0</v>
      </c>
      <c r="Y77" s="19">
        <f t="shared" ca="1" si="33"/>
        <v>0</v>
      </c>
      <c r="Z77" s="19">
        <f t="shared" ca="1" si="33"/>
        <v>0</v>
      </c>
      <c r="AA77" s="19">
        <f t="shared" ca="1" si="33"/>
        <v>0</v>
      </c>
      <c r="AB77" s="19">
        <f t="shared" ca="1" si="33"/>
        <v>0</v>
      </c>
      <c r="AC77" s="19">
        <f t="shared" ca="1" si="33"/>
        <v>0</v>
      </c>
      <c r="AD77" s="19">
        <f t="shared" ca="1" si="33"/>
        <v>1</v>
      </c>
      <c r="AE77" s="19">
        <f t="shared" ca="1" si="33"/>
        <v>1</v>
      </c>
      <c r="AF77" s="19">
        <f t="shared" ca="1" si="33"/>
        <v>0</v>
      </c>
      <c r="AG77" s="19">
        <f t="shared" ca="1" si="33"/>
        <v>0</v>
      </c>
      <c r="AH77" s="201"/>
      <c r="AI77" s="59">
        <f t="shared" ca="1" si="32"/>
        <v>27</v>
      </c>
      <c r="AL77" s="4" t="s">
        <v>211</v>
      </c>
      <c r="AM77" s="178">
        <f>AM72-AM71</f>
        <v>7103695</v>
      </c>
    </row>
    <row r="78" spans="1:41" ht="17.25" customHeight="1" x14ac:dyDescent="0.2">
      <c r="A78" s="4">
        <v>9</v>
      </c>
      <c r="B78" s="320"/>
      <c r="C78" s="217" t="str">
        <f>B3&amp;"(販売室数)"</f>
        <v>ラグジュアリープールヴィラ(販売室数)</v>
      </c>
      <c r="D78" s="60">
        <f ca="1">IFERROR(IF(D$19&lt;2,"",VLOOKUP($C78,在庫!$B$34:$LY$46,D$19,)),"")</f>
        <v>0</v>
      </c>
      <c r="E78" s="61">
        <f ca="1">IFERROR(IF(E$19&lt;2,"",VLOOKUP($C78,在庫!$B$34:$LY$46,E$19,)),"")</f>
        <v>0</v>
      </c>
      <c r="F78" s="61">
        <f ca="1">IFERROR(IF(F$19&lt;2,"",VLOOKUP($C78,在庫!$B$34:$LY$46,F$19,)),"")</f>
        <v>0</v>
      </c>
      <c r="G78" s="61">
        <f ca="1">IFERROR(IF(G$19&lt;2,"",VLOOKUP($C78,在庫!$B$34:$LY$46,G$19,)),"")</f>
        <v>-1</v>
      </c>
      <c r="H78" s="61">
        <f ca="1">IFERROR(IF(H$19&lt;2,"",VLOOKUP($C78,在庫!$B$34:$LY$46,H$19,)),"")</f>
        <v>0</v>
      </c>
      <c r="I78" s="61">
        <f ca="1">IFERROR(IF(I$19&lt;2,"",VLOOKUP($C78,在庫!$B$34:$LY$46,I$19,)),"")</f>
        <v>0</v>
      </c>
      <c r="J78" s="61">
        <f ca="1">IFERROR(IF(J$19&lt;2,"",VLOOKUP($C78,在庫!$B$34:$LY$46,J$19,)),"")</f>
        <v>0</v>
      </c>
      <c r="K78" s="61">
        <f ca="1">IFERROR(IF(K$19&lt;2,"",VLOOKUP($C78,在庫!$B$34:$LY$46,K$19,)),"")</f>
        <v>0</v>
      </c>
      <c r="L78" s="61">
        <f ca="1">IFERROR(IF(L$19&lt;2,"",VLOOKUP($C78,在庫!$B$34:$LY$46,L$19,)),"")</f>
        <v>0</v>
      </c>
      <c r="M78" s="61">
        <f ca="1">IFERROR(IF(M$19&lt;2,"",VLOOKUP($C78,在庫!$B$34:$LY$46,M$19,)),"")</f>
        <v>0</v>
      </c>
      <c r="N78" s="61">
        <f ca="1">IFERROR(IF(N$19&lt;2,"",VLOOKUP($C78,在庫!$B$34:$LY$46,N$19,)),"")</f>
        <v>0</v>
      </c>
      <c r="O78" s="61">
        <f ca="1">IFERROR(IF(O$19&lt;2,"",VLOOKUP($C78,在庫!$B$34:$LY$46,O$19,)),"")</f>
        <v>0</v>
      </c>
      <c r="P78" s="61">
        <f ca="1">IFERROR(IF(P$19&lt;2,"",VLOOKUP($C78,在庫!$B$34:$LY$46,P$19,)),"")</f>
        <v>0</v>
      </c>
      <c r="Q78" s="61">
        <f ca="1">IFERROR(IF(Q$19&lt;2,"",VLOOKUP($C78,在庫!$B$34:$LY$46,Q$19,)),"")</f>
        <v>0</v>
      </c>
      <c r="R78" s="61">
        <f ca="1">IFERROR(IF(R$19&lt;2,"",VLOOKUP($C78,在庫!$B$34:$LY$46,R$19,)),"")</f>
        <v>0</v>
      </c>
      <c r="S78" s="61">
        <f ca="1">IFERROR(IF(S$19&lt;2,"",VLOOKUP($C78,在庫!$B$34:$LY$46,S$19,)),"")</f>
        <v>0</v>
      </c>
      <c r="T78" s="61">
        <f ca="1">IFERROR(IF(T$19&lt;2,"",VLOOKUP($C78,在庫!$B$34:$LY$46,T$19,)),"")</f>
        <v>0</v>
      </c>
      <c r="U78" s="61">
        <f ca="1">IFERROR(IF(U$19&lt;2,"",VLOOKUP($C78,在庫!$B$34:$LY$46,U$19,)),"")</f>
        <v>0</v>
      </c>
      <c r="V78" s="61">
        <f ca="1">IFERROR(IF(V$19&lt;2,"",VLOOKUP($C78,在庫!$B$34:$LY$46,V$19,)),"")</f>
        <v>0</v>
      </c>
      <c r="W78" s="61">
        <f ca="1">IFERROR(IF(W$19&lt;2,"",VLOOKUP($C78,在庫!$B$34:$LY$46,W$19,)),"")</f>
        <v>0</v>
      </c>
      <c r="X78" s="61">
        <f ca="1">IFERROR(IF(X$19&lt;2,"",VLOOKUP($C78,在庫!$B$34:$LY$46,X$19,)),"")</f>
        <v>0</v>
      </c>
      <c r="Y78" s="61">
        <f ca="1">IFERROR(IF(Y$19&lt;2,"",VLOOKUP($C78,在庫!$B$34:$LY$46,Y$19,)),"")</f>
        <v>0</v>
      </c>
      <c r="Z78" s="61">
        <f ca="1">IFERROR(IF(Z$19&lt;2,"",VLOOKUP($C78,在庫!$B$34:$LY$46,Z$19,)),"")</f>
        <v>0</v>
      </c>
      <c r="AA78" s="61">
        <f ca="1">IFERROR(IF(AA$19&lt;2,"",VLOOKUP($C78,在庫!$B$34:$LY$46,AA$19,)),"")</f>
        <v>0</v>
      </c>
      <c r="AB78" s="61">
        <f ca="1">IFERROR(IF(AB$19&lt;2,"",VLOOKUP($C78,在庫!$B$34:$LY$46,AB$19,)),"")</f>
        <v>0</v>
      </c>
      <c r="AC78" s="61">
        <f ca="1">IFERROR(IF(AC$19&lt;2,"",VLOOKUP($C78,在庫!$B$34:$LY$46,AC$19,)),"")</f>
        <v>0</v>
      </c>
      <c r="AD78" s="61">
        <f ca="1">IFERROR(IF(AD$19&lt;2,"",VLOOKUP($C78,在庫!$B$34:$LY$46,AD$19,)),"")</f>
        <v>0</v>
      </c>
      <c r="AE78" s="61">
        <f ca="1">IFERROR(IF(AE$19&lt;2,"",VLOOKUP($C78,在庫!$B$34:$LY$46,AE$19,)),"")</f>
        <v>0</v>
      </c>
      <c r="AF78" s="61">
        <f ca="1">IFERROR(IF(AF$19&lt;2,"",VLOOKUP($C78,在庫!$B$34:$LY$46,AF$19,)),"")</f>
        <v>0</v>
      </c>
      <c r="AG78" s="61">
        <f ca="1">IFERROR(IF(AG$19&lt;2,"",VLOOKUP($C78,在庫!$B$34:$LY$46,AG$19,)),"")</f>
        <v>0</v>
      </c>
      <c r="AH78" s="203"/>
      <c r="AI78" s="59">
        <f t="shared" ca="1" si="32"/>
        <v>-1</v>
      </c>
    </row>
    <row r="79" spans="1:41" ht="17.25" customHeight="1" x14ac:dyDescent="0.2">
      <c r="B79" s="320"/>
      <c r="C79" s="217" t="str">
        <f t="shared" ref="C79:C83" si="34">B4&amp;"(販売室数)"</f>
        <v>with SAUNA(販売室数)</v>
      </c>
      <c r="D79" s="60">
        <f ca="1">IFERROR(IF(D$19&lt;2,"",VLOOKUP($C79,在庫!$B$34:$LY$46,D$19,)),"")</f>
        <v>0</v>
      </c>
      <c r="E79" s="61">
        <f ca="1">IFERROR(IF(E$19&lt;2,"",VLOOKUP($C79,在庫!$B$34:$LY$46,E$19,)),"")</f>
        <v>0</v>
      </c>
      <c r="F79" s="61">
        <f ca="1">IFERROR(IF(F$19&lt;2,"",VLOOKUP($C79,在庫!$B$34:$LY$46,F$19,)),"")</f>
        <v>0</v>
      </c>
      <c r="G79" s="61">
        <f ca="1">IFERROR(IF(G$19&lt;2,"",VLOOKUP($C79,在庫!$B$34:$LY$46,G$19,)),"")</f>
        <v>0</v>
      </c>
      <c r="H79" s="61">
        <f ca="1">IFERROR(IF(H$19&lt;2,"",VLOOKUP($C79,在庫!$B$34:$LY$46,H$19,)),"")</f>
        <v>0</v>
      </c>
      <c r="I79" s="61">
        <f ca="1">IFERROR(IF(I$19&lt;2,"",VLOOKUP($C79,在庫!$B$34:$LY$46,I$19,)),"")</f>
        <v>0</v>
      </c>
      <c r="J79" s="61">
        <f ca="1">IFERROR(IF(J$19&lt;2,"",VLOOKUP($C79,在庫!$B$34:$LY$46,J$19,)),"")</f>
        <v>0</v>
      </c>
      <c r="K79" s="61">
        <f ca="1">IFERROR(IF(K$19&lt;2,"",VLOOKUP($C79,在庫!$B$34:$LY$46,K$19,)),"")</f>
        <v>0</v>
      </c>
      <c r="L79" s="61">
        <f ca="1">IFERROR(IF(L$19&lt;2,"",VLOOKUP($C79,在庫!$B$34:$LY$46,L$19,)),"")</f>
        <v>0</v>
      </c>
      <c r="M79" s="61">
        <f ca="1">IFERROR(IF(M$19&lt;2,"",VLOOKUP($C79,在庫!$B$34:$LY$46,M$19,)),"")</f>
        <v>0</v>
      </c>
      <c r="N79" s="61">
        <f ca="1">IFERROR(IF(N$19&lt;2,"",VLOOKUP($C79,在庫!$B$34:$LY$46,N$19,)),"")</f>
        <v>0</v>
      </c>
      <c r="O79" s="61">
        <f ca="1">IFERROR(IF(O$19&lt;2,"",VLOOKUP($C79,在庫!$B$34:$LY$46,O$19,)),"")</f>
        <v>0</v>
      </c>
      <c r="P79" s="61">
        <f ca="1">IFERROR(IF(P$19&lt;2,"",VLOOKUP($C79,在庫!$B$34:$LY$46,P$19,)),"")</f>
        <v>0</v>
      </c>
      <c r="Q79" s="61">
        <f ca="1">IFERROR(IF(Q$19&lt;2,"",VLOOKUP($C79,在庫!$B$34:$LY$46,Q$19,)),"")</f>
        <v>0</v>
      </c>
      <c r="R79" s="61">
        <f ca="1">IFERROR(IF(R$19&lt;2,"",VLOOKUP($C79,在庫!$B$34:$LY$46,R$19,)),"")</f>
        <v>0</v>
      </c>
      <c r="S79" s="61">
        <f ca="1">IFERROR(IF(S$19&lt;2,"",VLOOKUP($C79,在庫!$B$34:$LY$46,S$19,)),"")</f>
        <v>0</v>
      </c>
      <c r="T79" s="61">
        <f ca="1">IFERROR(IF(T$19&lt;2,"",VLOOKUP($C79,在庫!$B$34:$LY$46,T$19,)),"")</f>
        <v>0</v>
      </c>
      <c r="U79" s="61">
        <f ca="1">IFERROR(IF(U$19&lt;2,"",VLOOKUP($C79,在庫!$B$34:$LY$46,U$19,)),"")</f>
        <v>0</v>
      </c>
      <c r="V79" s="61">
        <f ca="1">IFERROR(IF(V$19&lt;2,"",VLOOKUP($C79,在庫!$B$34:$LY$46,V$19,)),"")</f>
        <v>0</v>
      </c>
      <c r="W79" s="61">
        <f ca="1">IFERROR(IF(W$19&lt;2,"",VLOOKUP($C79,在庫!$B$34:$LY$46,W$19,)),"")</f>
        <v>0</v>
      </c>
      <c r="X79" s="61">
        <f ca="1">IFERROR(IF(X$19&lt;2,"",VLOOKUP($C79,在庫!$B$34:$LY$46,X$19,)),"")</f>
        <v>0</v>
      </c>
      <c r="Y79" s="61">
        <f ca="1">IFERROR(IF(Y$19&lt;2,"",VLOOKUP($C79,在庫!$B$34:$LY$46,Y$19,)),"")</f>
        <v>0</v>
      </c>
      <c r="Z79" s="61">
        <f ca="1">IFERROR(IF(Z$19&lt;2,"",VLOOKUP($C79,在庫!$B$34:$LY$46,Z$19,)),"")</f>
        <v>0</v>
      </c>
      <c r="AA79" s="61">
        <f ca="1">IFERROR(IF(AA$19&lt;2,"",VLOOKUP($C79,在庫!$B$34:$LY$46,AA$19,)),"")</f>
        <v>0</v>
      </c>
      <c r="AB79" s="61">
        <f ca="1">IFERROR(IF(AB$19&lt;2,"",VLOOKUP($C79,在庫!$B$34:$LY$46,AB$19,)),"")</f>
        <v>0</v>
      </c>
      <c r="AC79" s="61">
        <f ca="1">IFERROR(IF(AC$19&lt;2,"",VLOOKUP($C79,在庫!$B$34:$LY$46,AC$19,)),"")</f>
        <v>0</v>
      </c>
      <c r="AD79" s="61">
        <f ca="1">IFERROR(IF(AD$19&lt;2,"",VLOOKUP($C79,在庫!$B$34:$LY$46,AD$19,)),"")</f>
        <v>0</v>
      </c>
      <c r="AE79" s="61">
        <f ca="1">IFERROR(IF(AE$19&lt;2,"",VLOOKUP($C79,在庫!$B$34:$LY$46,AE$19,)),"")</f>
        <v>0</v>
      </c>
      <c r="AF79" s="61">
        <f ca="1">IFERROR(IF(AF$19&lt;2,"",VLOOKUP($C79,在庫!$B$34:$LY$46,AF$19,)),"")</f>
        <v>0</v>
      </c>
      <c r="AG79" s="61">
        <f ca="1">IFERROR(IF(AG$19&lt;2,"",VLOOKUP($C79,在庫!$B$34:$LY$46,AG$19,)),"")</f>
        <v>0</v>
      </c>
      <c r="AH79" s="203"/>
      <c r="AI79" s="59">
        <f ca="1">SUM(D79:AH79)</f>
        <v>0</v>
      </c>
      <c r="AL79" s="4" t="s">
        <v>212</v>
      </c>
      <c r="AM79" s="4">
        <f ca="1">AI70*AN79</f>
        <v>197</v>
      </c>
      <c r="AN79" s="185">
        <v>0.5</v>
      </c>
    </row>
    <row r="80" spans="1:41" ht="17.25" hidden="1" customHeight="1" x14ac:dyDescent="0.2">
      <c r="B80" s="320"/>
      <c r="C80" s="217" t="str">
        <f t="shared" si="34"/>
        <v>0(販売室数)</v>
      </c>
      <c r="D80" s="60" t="str">
        <f ca="1">IFERROR(IF(D$19&lt;2,"",VLOOKUP($C80,在庫!$B$34:$LY$46,D$19,)),"")</f>
        <v/>
      </c>
      <c r="E80" s="61" t="str">
        <f ca="1">IFERROR(IF(E$19&lt;2,"",VLOOKUP($C80,在庫!$B$34:$LY$46,E$19,)),"")</f>
        <v/>
      </c>
      <c r="F80" s="61" t="str">
        <f ca="1">IFERROR(IF(F$19&lt;2,"",VLOOKUP($C80,在庫!$B$34:$LY$46,F$19,)),"")</f>
        <v/>
      </c>
      <c r="G80" s="61" t="str">
        <f ca="1">IFERROR(IF(G$19&lt;2,"",VLOOKUP($C80,在庫!$B$34:$LY$46,G$19,)),"")</f>
        <v/>
      </c>
      <c r="H80" s="61" t="str">
        <f ca="1">IFERROR(IF(H$19&lt;2,"",VLOOKUP($C80,在庫!$B$34:$LY$46,H$19,)),"")</f>
        <v/>
      </c>
      <c r="I80" s="61" t="str">
        <f ca="1">IFERROR(IF(I$19&lt;2,"",VLOOKUP($C80,在庫!$B$34:$LY$46,I$19,)),"")</f>
        <v/>
      </c>
      <c r="J80" s="61" t="str">
        <f ca="1">IFERROR(IF(J$19&lt;2,"",VLOOKUP($C80,在庫!$B$34:$LY$46,J$19,)),"")</f>
        <v/>
      </c>
      <c r="K80" s="61" t="str">
        <f ca="1">IFERROR(IF(K$19&lt;2,"",VLOOKUP($C80,在庫!$B$34:$LY$46,K$19,)),"")</f>
        <v/>
      </c>
      <c r="L80" s="61" t="str">
        <f ca="1">IFERROR(IF(L$19&lt;2,"",VLOOKUP($C80,在庫!$B$34:$LY$46,L$19,)),"")</f>
        <v/>
      </c>
      <c r="M80" s="61" t="str">
        <f ca="1">IFERROR(IF(M$19&lt;2,"",VLOOKUP($C80,在庫!$B$34:$LY$46,M$19,)),"")</f>
        <v/>
      </c>
      <c r="N80" s="61" t="str">
        <f ca="1">IFERROR(IF(N$19&lt;2,"",VLOOKUP($C80,在庫!$B$34:$LY$46,N$19,)),"")</f>
        <v/>
      </c>
      <c r="O80" s="61" t="str">
        <f ca="1">IFERROR(IF(O$19&lt;2,"",VLOOKUP($C80,在庫!$B$34:$LY$46,O$19,)),"")</f>
        <v/>
      </c>
      <c r="P80" s="61" t="str">
        <f ca="1">IFERROR(IF(P$19&lt;2,"",VLOOKUP($C80,在庫!$B$34:$LY$46,P$19,)),"")</f>
        <v/>
      </c>
      <c r="Q80" s="61" t="str">
        <f ca="1">IFERROR(IF(Q$19&lt;2,"",VLOOKUP($C80,在庫!$B$34:$LY$46,Q$19,)),"")</f>
        <v/>
      </c>
      <c r="R80" s="61" t="str">
        <f ca="1">IFERROR(IF(R$19&lt;2,"",VLOOKUP($C80,在庫!$B$34:$LY$46,R$19,)),"")</f>
        <v/>
      </c>
      <c r="S80" s="61" t="str">
        <f ca="1">IFERROR(IF(S$19&lt;2,"",VLOOKUP($C80,在庫!$B$34:$LY$46,S$19,)),"")</f>
        <v/>
      </c>
      <c r="T80" s="61" t="str">
        <f ca="1">IFERROR(IF(T$19&lt;2,"",VLOOKUP($C80,在庫!$B$34:$LY$46,T$19,)),"")</f>
        <v/>
      </c>
      <c r="U80" s="61" t="str">
        <f ca="1">IFERROR(IF(U$19&lt;2,"",VLOOKUP($C80,在庫!$B$34:$LY$46,U$19,)),"")</f>
        <v/>
      </c>
      <c r="V80" s="61" t="str">
        <f ca="1">IFERROR(IF(V$19&lt;2,"",VLOOKUP($C80,在庫!$B$34:$LY$46,V$19,)),"")</f>
        <v/>
      </c>
      <c r="W80" s="61" t="str">
        <f ca="1">IFERROR(IF(W$19&lt;2,"",VLOOKUP($C80,在庫!$B$34:$LY$46,W$19,)),"")</f>
        <v/>
      </c>
      <c r="X80" s="61" t="str">
        <f ca="1">IFERROR(IF(X$19&lt;2,"",VLOOKUP($C80,在庫!$B$34:$LY$46,X$19,)),"")</f>
        <v/>
      </c>
      <c r="Y80" s="61" t="str">
        <f ca="1">IFERROR(IF(Y$19&lt;2,"",VLOOKUP($C80,在庫!$B$34:$LY$46,Y$19,)),"")</f>
        <v/>
      </c>
      <c r="Z80" s="61" t="str">
        <f ca="1">IFERROR(IF(Z$19&lt;2,"",VLOOKUP($C80,在庫!$B$34:$LY$46,Z$19,)),"")</f>
        <v/>
      </c>
      <c r="AA80" s="61" t="str">
        <f ca="1">IFERROR(IF(AA$19&lt;2,"",VLOOKUP($C80,在庫!$B$34:$LY$46,AA$19,)),"")</f>
        <v/>
      </c>
      <c r="AB80" s="61" t="str">
        <f ca="1">IFERROR(IF(AB$19&lt;2,"",VLOOKUP($C80,在庫!$B$34:$LY$46,AB$19,)),"")</f>
        <v/>
      </c>
      <c r="AC80" s="61" t="str">
        <f ca="1">IFERROR(IF(AC$19&lt;2,"",VLOOKUP($C80,在庫!$B$34:$LY$46,AC$19,)),"")</f>
        <v/>
      </c>
      <c r="AD80" s="61" t="str">
        <f ca="1">IFERROR(IF(AD$19&lt;2,"",VLOOKUP($C80,在庫!$B$34:$LY$46,AD$19,)),"")</f>
        <v/>
      </c>
      <c r="AE80" s="61" t="str">
        <f ca="1">IFERROR(IF(AE$19&lt;2,"",VLOOKUP($C80,在庫!$B$34:$LY$46,AE$19,)),"")</f>
        <v/>
      </c>
      <c r="AF80" s="61" t="str">
        <f ca="1">IFERROR(IF(AF$19&lt;2,"",VLOOKUP($C80,在庫!$B$34:$LY$46,AF$19,)),"")</f>
        <v/>
      </c>
      <c r="AG80" s="61" t="str">
        <f ca="1">IFERROR(IF(AG$19&lt;2,"",VLOOKUP($C80,在庫!$B$34:$LY$46,AG$19,)),"")</f>
        <v/>
      </c>
      <c r="AH80" s="203"/>
      <c r="AI80" s="59">
        <f ca="1">SUM(D80:AH80)</f>
        <v>0</v>
      </c>
    </row>
    <row r="81" spans="1:39" ht="17.25" hidden="1" customHeight="1" x14ac:dyDescent="0.2">
      <c r="B81" s="320"/>
      <c r="C81" s="217" t="str">
        <f t="shared" si="34"/>
        <v>0(販売室数)</v>
      </c>
      <c r="D81" s="60" t="str">
        <f ca="1">IFERROR(IF(D$19&lt;2,"",VLOOKUP($C81,在庫!$B$34:$LY$46,D$19,)),"")</f>
        <v/>
      </c>
      <c r="E81" s="61" t="str">
        <f ca="1">IFERROR(IF(E$19&lt;2,"",VLOOKUP($C81,在庫!$B$34:$LY$46,E$19,)),"")</f>
        <v/>
      </c>
      <c r="F81" s="61" t="str">
        <f ca="1">IFERROR(IF(F$19&lt;2,"",VLOOKUP($C81,在庫!$B$34:$LY$46,F$19,)),"")</f>
        <v/>
      </c>
      <c r="G81" s="61" t="str">
        <f ca="1">IFERROR(IF(G$19&lt;2,"",VLOOKUP($C81,在庫!$B$34:$LY$46,G$19,)),"")</f>
        <v/>
      </c>
      <c r="H81" s="61" t="str">
        <f ca="1">IFERROR(IF(H$19&lt;2,"",VLOOKUP($C81,在庫!$B$34:$LY$46,H$19,)),"")</f>
        <v/>
      </c>
      <c r="I81" s="61" t="str">
        <f ca="1">IFERROR(IF(I$19&lt;2,"",VLOOKUP($C81,在庫!$B$34:$LY$46,I$19,)),"")</f>
        <v/>
      </c>
      <c r="J81" s="61" t="str">
        <f ca="1">IFERROR(IF(J$19&lt;2,"",VLOOKUP($C81,在庫!$B$34:$LY$46,J$19,)),"")</f>
        <v/>
      </c>
      <c r="K81" s="61" t="str">
        <f ca="1">IFERROR(IF(K$19&lt;2,"",VLOOKUP($C81,在庫!$B$34:$LY$46,K$19,)),"")</f>
        <v/>
      </c>
      <c r="L81" s="61" t="str">
        <f ca="1">IFERROR(IF(L$19&lt;2,"",VLOOKUP($C81,在庫!$B$34:$LY$46,L$19,)),"")</f>
        <v/>
      </c>
      <c r="M81" s="61" t="str">
        <f ca="1">IFERROR(IF(M$19&lt;2,"",VLOOKUP($C81,在庫!$B$34:$LY$46,M$19,)),"")</f>
        <v/>
      </c>
      <c r="N81" s="61" t="str">
        <f ca="1">IFERROR(IF(N$19&lt;2,"",VLOOKUP($C81,在庫!$B$34:$LY$46,N$19,)),"")</f>
        <v/>
      </c>
      <c r="O81" s="61" t="str">
        <f ca="1">IFERROR(IF(O$19&lt;2,"",VLOOKUP($C81,在庫!$B$34:$LY$46,O$19,)),"")</f>
        <v/>
      </c>
      <c r="P81" s="61" t="str">
        <f ca="1">IFERROR(IF(P$19&lt;2,"",VLOOKUP($C81,在庫!$B$34:$LY$46,P$19,)),"")</f>
        <v/>
      </c>
      <c r="Q81" s="61" t="str">
        <f ca="1">IFERROR(IF(Q$19&lt;2,"",VLOOKUP($C81,在庫!$B$34:$LY$46,Q$19,)),"")</f>
        <v/>
      </c>
      <c r="R81" s="61" t="str">
        <f ca="1">IFERROR(IF(R$19&lt;2,"",VLOOKUP($C81,在庫!$B$34:$LY$46,R$19,)),"")</f>
        <v/>
      </c>
      <c r="S81" s="61" t="str">
        <f ca="1">IFERROR(IF(S$19&lt;2,"",VLOOKUP($C81,在庫!$B$34:$LY$46,S$19,)),"")</f>
        <v/>
      </c>
      <c r="T81" s="61" t="str">
        <f ca="1">IFERROR(IF(T$19&lt;2,"",VLOOKUP($C81,在庫!$B$34:$LY$46,T$19,)),"")</f>
        <v/>
      </c>
      <c r="U81" s="61" t="str">
        <f ca="1">IFERROR(IF(U$19&lt;2,"",VLOOKUP($C81,在庫!$B$34:$LY$46,U$19,)),"")</f>
        <v/>
      </c>
      <c r="V81" s="61" t="str">
        <f ca="1">IFERROR(IF(V$19&lt;2,"",VLOOKUP($C81,在庫!$B$34:$LY$46,V$19,)),"")</f>
        <v/>
      </c>
      <c r="W81" s="61" t="str">
        <f ca="1">IFERROR(IF(W$19&lt;2,"",VLOOKUP($C81,在庫!$B$34:$LY$46,W$19,)),"")</f>
        <v/>
      </c>
      <c r="X81" s="61" t="str">
        <f ca="1">IFERROR(IF(X$19&lt;2,"",VLOOKUP($C81,在庫!$B$34:$LY$46,X$19,)),"")</f>
        <v/>
      </c>
      <c r="Y81" s="61" t="str">
        <f ca="1">IFERROR(IF(Y$19&lt;2,"",VLOOKUP($C81,在庫!$B$34:$LY$46,Y$19,)),"")</f>
        <v/>
      </c>
      <c r="Z81" s="61" t="str">
        <f ca="1">IFERROR(IF(Z$19&lt;2,"",VLOOKUP($C81,在庫!$B$34:$LY$46,Z$19,)),"")</f>
        <v/>
      </c>
      <c r="AA81" s="61" t="str">
        <f ca="1">IFERROR(IF(AA$19&lt;2,"",VLOOKUP($C81,在庫!$B$34:$LY$46,AA$19,)),"")</f>
        <v/>
      </c>
      <c r="AB81" s="61" t="str">
        <f ca="1">IFERROR(IF(AB$19&lt;2,"",VLOOKUP($C81,在庫!$B$34:$LY$46,AB$19,)),"")</f>
        <v/>
      </c>
      <c r="AC81" s="61" t="str">
        <f ca="1">IFERROR(IF(AC$19&lt;2,"",VLOOKUP($C81,在庫!$B$34:$LY$46,AC$19,)),"")</f>
        <v/>
      </c>
      <c r="AD81" s="61" t="str">
        <f ca="1">IFERROR(IF(AD$19&lt;2,"",VLOOKUP($C81,在庫!$B$34:$LY$46,AD$19,)),"")</f>
        <v/>
      </c>
      <c r="AE81" s="61" t="str">
        <f ca="1">IFERROR(IF(AE$19&lt;2,"",VLOOKUP($C81,在庫!$B$34:$LY$46,AE$19,)),"")</f>
        <v/>
      </c>
      <c r="AF81" s="61" t="str">
        <f ca="1">IFERROR(IF(AF$19&lt;2,"",VLOOKUP($C81,在庫!$B$34:$LY$46,AF$19,)),"")</f>
        <v/>
      </c>
      <c r="AG81" s="61" t="str">
        <f ca="1">IFERROR(IF(AG$19&lt;2,"",VLOOKUP($C81,在庫!$B$34:$LY$46,AG$19,)),"")</f>
        <v/>
      </c>
      <c r="AH81" s="203"/>
      <c r="AI81" s="59">
        <f t="shared" ref="AI81:AI84" ca="1" si="35">SUM(D81:AH81)</f>
        <v>0</v>
      </c>
    </row>
    <row r="82" spans="1:39" ht="17.25" hidden="1" customHeight="1" x14ac:dyDescent="0.2">
      <c r="B82" s="320"/>
      <c r="C82" s="217" t="str">
        <f t="shared" si="34"/>
        <v>0(販売室数)</v>
      </c>
      <c r="D82" s="60" t="str">
        <f ca="1">IFERROR(IF(D$19&lt;2,"",VLOOKUP($C82,在庫!$B$34:$LY$46,D$19,)),"")</f>
        <v/>
      </c>
      <c r="E82" s="61" t="str">
        <f ca="1">IFERROR(IF(E$19&lt;2,"",VLOOKUP($C82,在庫!$B$34:$LY$46,E$19,)),"")</f>
        <v/>
      </c>
      <c r="F82" s="61" t="str">
        <f ca="1">IFERROR(IF(F$19&lt;2,"",VLOOKUP($C82,在庫!$B$34:$LY$46,F$19,)),"")</f>
        <v/>
      </c>
      <c r="G82" s="61" t="str">
        <f ca="1">IFERROR(IF(G$19&lt;2,"",VLOOKUP($C82,在庫!$B$34:$LY$46,G$19,)),"")</f>
        <v/>
      </c>
      <c r="H82" s="61" t="str">
        <f ca="1">IFERROR(IF(H$19&lt;2,"",VLOOKUP($C82,在庫!$B$34:$LY$46,H$19,)),"")</f>
        <v/>
      </c>
      <c r="I82" s="61" t="str">
        <f ca="1">IFERROR(IF(I$19&lt;2,"",VLOOKUP($C82,在庫!$B$34:$LY$46,I$19,)),"")</f>
        <v/>
      </c>
      <c r="J82" s="61" t="str">
        <f ca="1">IFERROR(IF(J$19&lt;2,"",VLOOKUP($C82,在庫!$B$34:$LY$46,J$19,)),"")</f>
        <v/>
      </c>
      <c r="K82" s="61" t="str">
        <f ca="1">IFERROR(IF(K$19&lt;2,"",VLOOKUP($C82,在庫!$B$34:$LY$46,K$19,)),"")</f>
        <v/>
      </c>
      <c r="L82" s="61" t="str">
        <f ca="1">IFERROR(IF(L$19&lt;2,"",VLOOKUP($C82,在庫!$B$34:$LY$46,L$19,)),"")</f>
        <v/>
      </c>
      <c r="M82" s="61" t="str">
        <f ca="1">IFERROR(IF(M$19&lt;2,"",VLOOKUP($C82,在庫!$B$34:$LY$46,M$19,)),"")</f>
        <v/>
      </c>
      <c r="N82" s="61" t="str">
        <f ca="1">IFERROR(IF(N$19&lt;2,"",VLOOKUP($C82,在庫!$B$34:$LY$46,N$19,)),"")</f>
        <v/>
      </c>
      <c r="O82" s="61" t="str">
        <f ca="1">IFERROR(IF(O$19&lt;2,"",VLOOKUP($C82,在庫!$B$34:$LY$46,O$19,)),"")</f>
        <v/>
      </c>
      <c r="P82" s="61" t="str">
        <f ca="1">IFERROR(IF(P$19&lt;2,"",VLOOKUP($C82,在庫!$B$34:$LY$46,P$19,)),"")</f>
        <v/>
      </c>
      <c r="Q82" s="61" t="str">
        <f ca="1">IFERROR(IF(Q$19&lt;2,"",VLOOKUP($C82,在庫!$B$34:$LY$46,Q$19,)),"")</f>
        <v/>
      </c>
      <c r="R82" s="61" t="str">
        <f ca="1">IFERROR(IF(R$19&lt;2,"",VLOOKUP($C82,在庫!$B$34:$LY$46,R$19,)),"")</f>
        <v/>
      </c>
      <c r="S82" s="61" t="str">
        <f ca="1">IFERROR(IF(S$19&lt;2,"",VLOOKUP($C82,在庫!$B$34:$LY$46,S$19,)),"")</f>
        <v/>
      </c>
      <c r="T82" s="61" t="str">
        <f ca="1">IFERROR(IF(T$19&lt;2,"",VLOOKUP($C82,在庫!$B$34:$LY$46,T$19,)),"")</f>
        <v/>
      </c>
      <c r="U82" s="61" t="str">
        <f ca="1">IFERROR(IF(U$19&lt;2,"",VLOOKUP($C82,在庫!$B$34:$LY$46,U$19,)),"")</f>
        <v/>
      </c>
      <c r="V82" s="61" t="str">
        <f ca="1">IFERROR(IF(V$19&lt;2,"",VLOOKUP($C82,在庫!$B$34:$LY$46,V$19,)),"")</f>
        <v/>
      </c>
      <c r="W82" s="61" t="str">
        <f ca="1">IFERROR(IF(W$19&lt;2,"",VLOOKUP($C82,在庫!$B$34:$LY$46,W$19,)),"")</f>
        <v/>
      </c>
      <c r="X82" s="61" t="str">
        <f ca="1">IFERROR(IF(X$19&lt;2,"",VLOOKUP($C82,在庫!$B$34:$LY$46,X$19,)),"")</f>
        <v/>
      </c>
      <c r="Y82" s="61" t="str">
        <f ca="1">IFERROR(IF(Y$19&lt;2,"",VLOOKUP($C82,在庫!$B$34:$LY$46,Y$19,)),"")</f>
        <v/>
      </c>
      <c r="Z82" s="61" t="str">
        <f ca="1">IFERROR(IF(Z$19&lt;2,"",VLOOKUP($C82,在庫!$B$34:$LY$46,Z$19,)),"")</f>
        <v/>
      </c>
      <c r="AA82" s="61" t="str">
        <f ca="1">IFERROR(IF(AA$19&lt;2,"",VLOOKUP($C82,在庫!$B$34:$LY$46,AA$19,)),"")</f>
        <v/>
      </c>
      <c r="AB82" s="61" t="str">
        <f ca="1">IFERROR(IF(AB$19&lt;2,"",VLOOKUP($C82,在庫!$B$34:$LY$46,AB$19,)),"")</f>
        <v/>
      </c>
      <c r="AC82" s="61" t="str">
        <f ca="1">IFERROR(IF(AC$19&lt;2,"",VLOOKUP($C82,在庫!$B$34:$LY$46,AC$19,)),"")</f>
        <v/>
      </c>
      <c r="AD82" s="61" t="str">
        <f ca="1">IFERROR(IF(AD$19&lt;2,"",VLOOKUP($C82,在庫!$B$34:$LY$46,AD$19,)),"")</f>
        <v/>
      </c>
      <c r="AE82" s="61" t="str">
        <f ca="1">IFERROR(IF(AE$19&lt;2,"",VLOOKUP($C82,在庫!$B$34:$LY$46,AE$19,)),"")</f>
        <v/>
      </c>
      <c r="AF82" s="61" t="str">
        <f ca="1">IFERROR(IF(AF$19&lt;2,"",VLOOKUP($C82,在庫!$B$34:$LY$46,AF$19,)),"")</f>
        <v/>
      </c>
      <c r="AG82" s="61" t="str">
        <f ca="1">IFERROR(IF(AG$19&lt;2,"",VLOOKUP($C82,在庫!$B$34:$LY$46,AG$19,)),"")</f>
        <v/>
      </c>
      <c r="AH82" s="203"/>
      <c r="AI82" s="59">
        <f t="shared" ca="1" si="35"/>
        <v>0</v>
      </c>
    </row>
    <row r="83" spans="1:39" ht="18" hidden="1" customHeight="1" x14ac:dyDescent="0.2">
      <c r="A83" s="4">
        <v>14</v>
      </c>
      <c r="B83" s="320"/>
      <c r="C83" s="217" t="str">
        <f t="shared" si="34"/>
        <v>0(販売室数)</v>
      </c>
      <c r="D83" s="60" t="str">
        <f ca="1">IFERROR(IF(D$19&lt;2,"",VLOOKUP($C83,在庫!$B$34:$LY$46,D$19,)),"")</f>
        <v/>
      </c>
      <c r="E83" s="61" t="str">
        <f ca="1">IFERROR(IF(E$19&lt;2,"",VLOOKUP($C83,在庫!$B$34:$LY$46,E$19,)),"")</f>
        <v/>
      </c>
      <c r="F83" s="61" t="str">
        <f ca="1">IFERROR(IF(F$19&lt;2,"",VLOOKUP($C83,在庫!$B$34:$LY$46,F$19,)),"")</f>
        <v/>
      </c>
      <c r="G83" s="61" t="str">
        <f ca="1">IFERROR(IF(G$19&lt;2,"",VLOOKUP($C83,在庫!$B$34:$LY$46,G$19,)),"")</f>
        <v/>
      </c>
      <c r="H83" s="61" t="str">
        <f ca="1">IFERROR(IF(H$19&lt;2,"",VLOOKUP($C83,在庫!$B$34:$LY$46,H$19,)),"")</f>
        <v/>
      </c>
      <c r="I83" s="61" t="str">
        <f ca="1">IFERROR(IF(I$19&lt;2,"",VLOOKUP($C83,在庫!$B$34:$LY$46,I$19,)),"")</f>
        <v/>
      </c>
      <c r="J83" s="61" t="str">
        <f ca="1">IFERROR(IF(J$19&lt;2,"",VLOOKUP($C83,在庫!$B$34:$LY$46,J$19,)),"")</f>
        <v/>
      </c>
      <c r="K83" s="61" t="str">
        <f ca="1">IFERROR(IF(K$19&lt;2,"",VLOOKUP($C83,在庫!$B$34:$LY$46,K$19,)),"")</f>
        <v/>
      </c>
      <c r="L83" s="61" t="str">
        <f ca="1">IFERROR(IF(L$19&lt;2,"",VLOOKUP($C83,在庫!$B$34:$LY$46,L$19,)),"")</f>
        <v/>
      </c>
      <c r="M83" s="61" t="str">
        <f ca="1">IFERROR(IF(M$19&lt;2,"",VLOOKUP($C83,在庫!$B$34:$LY$46,M$19,)),"")</f>
        <v/>
      </c>
      <c r="N83" s="61" t="str">
        <f ca="1">IFERROR(IF(N$19&lt;2,"",VLOOKUP($C83,在庫!$B$34:$LY$46,N$19,)),"")</f>
        <v/>
      </c>
      <c r="O83" s="61" t="str">
        <f ca="1">IFERROR(IF(O$19&lt;2,"",VLOOKUP($C83,在庫!$B$34:$LY$46,O$19,)),"")</f>
        <v/>
      </c>
      <c r="P83" s="61" t="str">
        <f ca="1">IFERROR(IF(P$19&lt;2,"",VLOOKUP($C83,在庫!$B$34:$LY$46,P$19,)),"")</f>
        <v/>
      </c>
      <c r="Q83" s="61" t="str">
        <f ca="1">IFERROR(IF(Q$19&lt;2,"",VLOOKUP($C83,在庫!$B$34:$LY$46,Q$19,)),"")</f>
        <v/>
      </c>
      <c r="R83" s="61" t="str">
        <f ca="1">IFERROR(IF(R$19&lt;2,"",VLOOKUP($C83,在庫!$B$34:$LY$46,R$19,)),"")</f>
        <v/>
      </c>
      <c r="S83" s="61" t="str">
        <f ca="1">IFERROR(IF(S$19&lt;2,"",VLOOKUP($C83,在庫!$B$34:$LY$46,S$19,)),"")</f>
        <v/>
      </c>
      <c r="T83" s="61" t="str">
        <f ca="1">IFERROR(IF(T$19&lt;2,"",VLOOKUP($C83,在庫!$B$34:$LY$46,T$19,)),"")</f>
        <v/>
      </c>
      <c r="U83" s="61" t="str">
        <f ca="1">IFERROR(IF(U$19&lt;2,"",VLOOKUP($C83,在庫!$B$34:$LY$46,U$19,)),"")</f>
        <v/>
      </c>
      <c r="V83" s="61" t="str">
        <f ca="1">IFERROR(IF(V$19&lt;2,"",VLOOKUP($C83,在庫!$B$34:$LY$46,V$19,)),"")</f>
        <v/>
      </c>
      <c r="W83" s="61" t="str">
        <f ca="1">IFERROR(IF(W$19&lt;2,"",VLOOKUP($C83,在庫!$B$34:$LY$46,W$19,)),"")</f>
        <v/>
      </c>
      <c r="X83" s="61" t="str">
        <f ca="1">IFERROR(IF(X$19&lt;2,"",VLOOKUP($C83,在庫!$B$34:$LY$46,X$19,)),"")</f>
        <v/>
      </c>
      <c r="Y83" s="61" t="str">
        <f ca="1">IFERROR(IF(Y$19&lt;2,"",VLOOKUP($C83,在庫!$B$34:$LY$46,Y$19,)),"")</f>
        <v/>
      </c>
      <c r="Z83" s="61" t="str">
        <f ca="1">IFERROR(IF(Z$19&lt;2,"",VLOOKUP($C83,在庫!$B$34:$LY$46,Z$19,)),"")</f>
        <v/>
      </c>
      <c r="AA83" s="61" t="str">
        <f ca="1">IFERROR(IF(AA$19&lt;2,"",VLOOKUP($C83,在庫!$B$34:$LY$46,AA$19,)),"")</f>
        <v/>
      </c>
      <c r="AB83" s="61" t="str">
        <f ca="1">IFERROR(IF(AB$19&lt;2,"",VLOOKUP($C83,在庫!$B$34:$LY$46,AB$19,)),"")</f>
        <v/>
      </c>
      <c r="AC83" s="61" t="str">
        <f ca="1">IFERROR(IF(AC$19&lt;2,"",VLOOKUP($C83,在庫!$B$34:$LY$46,AC$19,)),"")</f>
        <v/>
      </c>
      <c r="AD83" s="61" t="str">
        <f ca="1">IFERROR(IF(AD$19&lt;2,"",VLOOKUP($C83,在庫!$B$34:$LY$46,AD$19,)),"")</f>
        <v/>
      </c>
      <c r="AE83" s="61" t="str">
        <f ca="1">IFERROR(IF(AE$19&lt;2,"",VLOOKUP($C83,在庫!$B$34:$LY$46,AE$19,)),"")</f>
        <v/>
      </c>
      <c r="AF83" s="61" t="str">
        <f ca="1">IFERROR(IF(AF$19&lt;2,"",VLOOKUP($C83,在庫!$B$34:$LY$46,AF$19,)),"")</f>
        <v/>
      </c>
      <c r="AG83" s="61" t="str">
        <f ca="1">IFERROR(IF(AG$19&lt;2,"",VLOOKUP($C83,在庫!$B$34:$LY$46,AG$19,)),"")</f>
        <v/>
      </c>
      <c r="AH83" s="203"/>
      <c r="AI83" s="59">
        <f t="shared" ca="1" si="35"/>
        <v>0</v>
      </c>
    </row>
    <row r="84" spans="1:39" ht="18" collapsed="1" thickBot="1" x14ac:dyDescent="0.25">
      <c r="B84" s="321"/>
      <c r="C84" s="218" t="s">
        <v>64</v>
      </c>
      <c r="D84" s="105">
        <f t="shared" ref="D84:AG84" ca="1" si="36">SUM(D78:D83)</f>
        <v>0</v>
      </c>
      <c r="E84" s="106">
        <f t="shared" ca="1" si="36"/>
        <v>0</v>
      </c>
      <c r="F84" s="106">
        <f t="shared" ca="1" si="36"/>
        <v>0</v>
      </c>
      <c r="G84" s="106">
        <f t="shared" ca="1" si="36"/>
        <v>-1</v>
      </c>
      <c r="H84" s="106">
        <f t="shared" ca="1" si="36"/>
        <v>0</v>
      </c>
      <c r="I84" s="106">
        <f t="shared" ca="1" si="36"/>
        <v>0</v>
      </c>
      <c r="J84" s="106">
        <f t="shared" ca="1" si="36"/>
        <v>0</v>
      </c>
      <c r="K84" s="106">
        <f t="shared" ca="1" si="36"/>
        <v>0</v>
      </c>
      <c r="L84" s="106">
        <f t="shared" ca="1" si="36"/>
        <v>0</v>
      </c>
      <c r="M84" s="106">
        <f t="shared" ca="1" si="36"/>
        <v>0</v>
      </c>
      <c r="N84" s="106">
        <f t="shared" ca="1" si="36"/>
        <v>0</v>
      </c>
      <c r="O84" s="106">
        <f t="shared" ca="1" si="36"/>
        <v>0</v>
      </c>
      <c r="P84" s="106">
        <f t="shared" ca="1" si="36"/>
        <v>0</v>
      </c>
      <c r="Q84" s="106">
        <f t="shared" ca="1" si="36"/>
        <v>0</v>
      </c>
      <c r="R84" s="106">
        <f t="shared" ca="1" si="36"/>
        <v>0</v>
      </c>
      <c r="S84" s="106">
        <f t="shared" ca="1" si="36"/>
        <v>0</v>
      </c>
      <c r="T84" s="106">
        <f t="shared" ca="1" si="36"/>
        <v>0</v>
      </c>
      <c r="U84" s="106">
        <f t="shared" ca="1" si="36"/>
        <v>0</v>
      </c>
      <c r="V84" s="106">
        <f t="shared" ca="1" si="36"/>
        <v>0</v>
      </c>
      <c r="W84" s="106">
        <f t="shared" ca="1" si="36"/>
        <v>0</v>
      </c>
      <c r="X84" s="106">
        <f t="shared" ca="1" si="36"/>
        <v>0</v>
      </c>
      <c r="Y84" s="106">
        <f t="shared" ca="1" si="36"/>
        <v>0</v>
      </c>
      <c r="Z84" s="106">
        <f t="shared" ca="1" si="36"/>
        <v>0</v>
      </c>
      <c r="AA84" s="106">
        <f t="shared" ca="1" si="36"/>
        <v>0</v>
      </c>
      <c r="AB84" s="106">
        <f t="shared" ca="1" si="36"/>
        <v>0</v>
      </c>
      <c r="AC84" s="106">
        <f t="shared" ca="1" si="36"/>
        <v>0</v>
      </c>
      <c r="AD84" s="106">
        <f t="shared" ca="1" si="36"/>
        <v>0</v>
      </c>
      <c r="AE84" s="106">
        <f t="shared" ca="1" si="36"/>
        <v>0</v>
      </c>
      <c r="AF84" s="106">
        <f t="shared" ca="1" si="36"/>
        <v>0</v>
      </c>
      <c r="AG84" s="106">
        <f t="shared" ca="1" si="36"/>
        <v>0</v>
      </c>
      <c r="AH84" s="204"/>
      <c r="AI84" s="59">
        <f t="shared" ca="1" si="35"/>
        <v>-1</v>
      </c>
      <c r="AJ84" s="178">
        <f ca="1">INDEX(予算!$K$3:$K$54,MATCH($D$29,予算!$B$3:$B$54,0),1)/AI84</f>
        <v>0</v>
      </c>
      <c r="AL84" s="4" t="s">
        <v>213</v>
      </c>
      <c r="AM84" s="178">
        <f ca="1">AM77/AM79</f>
        <v>36059.365482233501</v>
      </c>
    </row>
    <row r="85" spans="1:39" x14ac:dyDescent="0.2">
      <c r="B85" s="322" t="s">
        <v>65</v>
      </c>
      <c r="C85" s="219" t="str">
        <f>$B$3&amp;"(単泊)"</f>
        <v>ラグジュアリープールヴィラ(単泊)</v>
      </c>
      <c r="D85" s="133"/>
      <c r="E85" s="136"/>
      <c r="F85" s="134"/>
      <c r="G85" s="136"/>
      <c r="H85" s="134"/>
      <c r="I85" s="136"/>
      <c r="J85" s="134"/>
      <c r="K85" s="136"/>
      <c r="L85" s="136"/>
      <c r="M85" s="136"/>
      <c r="N85" s="136"/>
      <c r="O85" s="136"/>
      <c r="P85" s="134"/>
      <c r="Q85" s="134"/>
      <c r="R85" s="134"/>
      <c r="S85" s="134"/>
      <c r="T85" s="134"/>
      <c r="U85" s="134"/>
      <c r="V85" s="134"/>
      <c r="W85" s="134"/>
      <c r="X85" s="136"/>
      <c r="Y85" s="136"/>
      <c r="Z85" s="136"/>
      <c r="AA85" s="134"/>
      <c r="AB85" s="134"/>
      <c r="AC85" s="134"/>
      <c r="AD85" s="134"/>
      <c r="AE85" s="134"/>
      <c r="AF85" s="134"/>
      <c r="AG85" s="134"/>
      <c r="AH85" s="205"/>
    </row>
    <row r="86" spans="1:39" x14ac:dyDescent="0.2">
      <c r="B86" s="323"/>
      <c r="C86" s="220" t="str">
        <f>$F$1</f>
        <v>WEB割</v>
      </c>
      <c r="D86" s="147" t="str">
        <f ca="1">IF(D64=0,"Close",(IFERROR(HLOOKUP(D85,$D$2:$BC$3,2,FALSE),"")))</f>
        <v/>
      </c>
      <c r="E86" s="148" t="str">
        <f t="shared" ref="E86:AG86" ca="1" si="37">IF(E64=0,"Close",(IFERROR(HLOOKUP(E85,$D$2:$BC$3,2,FALSE),"")))</f>
        <v/>
      </c>
      <c r="F86" s="149" t="str">
        <f t="shared" ca="1" si="37"/>
        <v/>
      </c>
      <c r="G86" s="148" t="str">
        <f t="shared" ca="1" si="37"/>
        <v/>
      </c>
      <c r="H86" s="149" t="str">
        <f t="shared" ca="1" si="37"/>
        <v/>
      </c>
      <c r="I86" s="148" t="str">
        <f t="shared" ca="1" si="37"/>
        <v/>
      </c>
      <c r="J86" s="149" t="str">
        <f t="shared" ca="1" si="37"/>
        <v/>
      </c>
      <c r="K86" s="148" t="str">
        <f t="shared" ca="1" si="37"/>
        <v/>
      </c>
      <c r="L86" s="149" t="str">
        <f t="shared" ca="1" si="37"/>
        <v/>
      </c>
      <c r="M86" s="148" t="str">
        <f t="shared" ca="1" si="37"/>
        <v/>
      </c>
      <c r="N86" s="149" t="str">
        <f t="shared" ca="1" si="37"/>
        <v/>
      </c>
      <c r="O86" s="148" t="str">
        <f t="shared" ca="1" si="37"/>
        <v/>
      </c>
      <c r="P86" s="149" t="str">
        <f t="shared" ca="1" si="37"/>
        <v/>
      </c>
      <c r="Q86" s="148" t="str">
        <f t="shared" ca="1" si="37"/>
        <v/>
      </c>
      <c r="R86" s="149" t="str">
        <f t="shared" ca="1" si="37"/>
        <v/>
      </c>
      <c r="S86" s="148" t="str">
        <f t="shared" ca="1" si="37"/>
        <v/>
      </c>
      <c r="T86" s="149" t="str">
        <f t="shared" ca="1" si="37"/>
        <v/>
      </c>
      <c r="U86" s="148" t="str">
        <f t="shared" ca="1" si="37"/>
        <v/>
      </c>
      <c r="V86" s="149" t="str">
        <f t="shared" ca="1" si="37"/>
        <v/>
      </c>
      <c r="W86" s="148" t="str">
        <f t="shared" ca="1" si="37"/>
        <v/>
      </c>
      <c r="X86" s="149" t="str">
        <f t="shared" ca="1" si="37"/>
        <v/>
      </c>
      <c r="Y86" s="148" t="str">
        <f t="shared" ca="1" si="37"/>
        <v/>
      </c>
      <c r="Z86" s="149" t="str">
        <f t="shared" ca="1" si="37"/>
        <v/>
      </c>
      <c r="AA86" s="148" t="str">
        <f t="shared" ca="1" si="37"/>
        <v/>
      </c>
      <c r="AB86" s="149" t="str">
        <f t="shared" ca="1" si="37"/>
        <v/>
      </c>
      <c r="AC86" s="148" t="str">
        <f t="shared" ca="1" si="37"/>
        <v/>
      </c>
      <c r="AD86" s="149" t="str">
        <f t="shared" ca="1" si="37"/>
        <v/>
      </c>
      <c r="AE86" s="148" t="str">
        <f t="shared" ca="1" si="37"/>
        <v/>
      </c>
      <c r="AF86" s="149" t="str">
        <f t="shared" ca="1" si="37"/>
        <v/>
      </c>
      <c r="AG86" s="148" t="str">
        <f t="shared" ca="1" si="37"/>
        <v/>
      </c>
      <c r="AH86" s="206"/>
    </row>
    <row r="87" spans="1:39" x14ac:dyDescent="0.2">
      <c r="B87" s="323"/>
      <c r="C87" s="220" t="str">
        <f>$B$3&amp;"(連泊)"</f>
        <v>ラグジュアリープールヴィラ(連泊)</v>
      </c>
      <c r="D87" s="143" t="str">
        <f>IF(D$85="","",D$85)</f>
        <v/>
      </c>
      <c r="E87" s="144" t="str">
        <f t="shared" ref="E87:AG87" si="38">IF(E$85="","",E$85)</f>
        <v/>
      </c>
      <c r="F87" s="144" t="str">
        <f t="shared" si="38"/>
        <v/>
      </c>
      <c r="G87" s="144" t="str">
        <f t="shared" si="38"/>
        <v/>
      </c>
      <c r="H87" s="144" t="str">
        <f t="shared" si="38"/>
        <v/>
      </c>
      <c r="I87" s="144" t="str">
        <f t="shared" si="38"/>
        <v/>
      </c>
      <c r="J87" s="144" t="str">
        <f t="shared" si="38"/>
        <v/>
      </c>
      <c r="K87" s="144" t="str">
        <f t="shared" si="38"/>
        <v/>
      </c>
      <c r="L87" s="144" t="str">
        <f t="shared" si="38"/>
        <v/>
      </c>
      <c r="M87" s="144" t="str">
        <f t="shared" si="38"/>
        <v/>
      </c>
      <c r="N87" s="144" t="str">
        <f t="shared" si="38"/>
        <v/>
      </c>
      <c r="O87" s="144" t="str">
        <f t="shared" si="38"/>
        <v/>
      </c>
      <c r="P87" s="144" t="str">
        <f t="shared" si="38"/>
        <v/>
      </c>
      <c r="Q87" s="144" t="str">
        <f t="shared" si="38"/>
        <v/>
      </c>
      <c r="R87" s="144" t="str">
        <f t="shared" si="38"/>
        <v/>
      </c>
      <c r="S87" s="144" t="str">
        <f t="shared" si="38"/>
        <v/>
      </c>
      <c r="T87" s="144" t="str">
        <f t="shared" si="38"/>
        <v/>
      </c>
      <c r="U87" s="144" t="str">
        <f t="shared" si="38"/>
        <v/>
      </c>
      <c r="V87" s="144" t="str">
        <f t="shared" si="38"/>
        <v/>
      </c>
      <c r="W87" s="144" t="str">
        <f t="shared" si="38"/>
        <v/>
      </c>
      <c r="X87" s="144" t="str">
        <f t="shared" si="38"/>
        <v/>
      </c>
      <c r="Y87" s="144" t="str">
        <f t="shared" si="38"/>
        <v/>
      </c>
      <c r="Z87" s="144" t="str">
        <f t="shared" si="38"/>
        <v/>
      </c>
      <c r="AA87" s="144" t="str">
        <f t="shared" si="38"/>
        <v/>
      </c>
      <c r="AB87" s="144" t="str">
        <f t="shared" si="38"/>
        <v/>
      </c>
      <c r="AC87" s="144" t="str">
        <f t="shared" si="38"/>
        <v/>
      </c>
      <c r="AD87" s="144" t="str">
        <f t="shared" si="38"/>
        <v/>
      </c>
      <c r="AE87" s="144" t="str">
        <f t="shared" si="38"/>
        <v/>
      </c>
      <c r="AF87" s="144" t="str">
        <f t="shared" si="38"/>
        <v/>
      </c>
      <c r="AG87" s="144" t="str">
        <f t="shared" si="38"/>
        <v/>
      </c>
      <c r="AH87" s="207"/>
    </row>
    <row r="88" spans="1:39" ht="18" thickBot="1" x14ac:dyDescent="0.25">
      <c r="B88" s="323"/>
      <c r="C88" s="221" t="str">
        <f>$F$10</f>
        <v>連泊</v>
      </c>
      <c r="D88" s="127" t="str">
        <f ca="1">IF(D64=0,"Close",(IFERROR(HLOOKUP(D87,$D$11:$BC$12,2,FALSE),"")))</f>
        <v/>
      </c>
      <c r="E88" s="131" t="str">
        <f t="shared" ref="E88:AG88" ca="1" si="39">IF(E64=0,"Close",(IFERROR(HLOOKUP(E87,$D$11:$BC$12,2,FALSE),"")))</f>
        <v/>
      </c>
      <c r="F88" s="131" t="str">
        <f t="shared" ca="1" si="39"/>
        <v/>
      </c>
      <c r="G88" s="131" t="str">
        <f t="shared" ca="1" si="39"/>
        <v/>
      </c>
      <c r="H88" s="131" t="str">
        <f t="shared" ca="1" si="39"/>
        <v/>
      </c>
      <c r="I88" s="131" t="str">
        <f t="shared" ca="1" si="39"/>
        <v/>
      </c>
      <c r="J88" s="131" t="str">
        <f t="shared" ca="1" si="39"/>
        <v/>
      </c>
      <c r="K88" s="131" t="str">
        <f t="shared" ca="1" si="39"/>
        <v/>
      </c>
      <c r="L88" s="131" t="str">
        <f t="shared" ca="1" si="39"/>
        <v/>
      </c>
      <c r="M88" s="131" t="str">
        <f t="shared" ca="1" si="39"/>
        <v/>
      </c>
      <c r="N88" s="131" t="str">
        <f t="shared" ca="1" si="39"/>
        <v/>
      </c>
      <c r="O88" s="131" t="str">
        <f t="shared" ca="1" si="39"/>
        <v/>
      </c>
      <c r="P88" s="131" t="str">
        <f t="shared" ca="1" si="39"/>
        <v/>
      </c>
      <c r="Q88" s="131" t="str">
        <f t="shared" ca="1" si="39"/>
        <v/>
      </c>
      <c r="R88" s="131" t="str">
        <f t="shared" ca="1" si="39"/>
        <v/>
      </c>
      <c r="S88" s="131" t="str">
        <f t="shared" ca="1" si="39"/>
        <v/>
      </c>
      <c r="T88" s="131" t="str">
        <f t="shared" ca="1" si="39"/>
        <v/>
      </c>
      <c r="U88" s="131" t="str">
        <f t="shared" ca="1" si="39"/>
        <v/>
      </c>
      <c r="V88" s="131" t="str">
        <f t="shared" ca="1" si="39"/>
        <v/>
      </c>
      <c r="W88" s="131" t="str">
        <f t="shared" ca="1" si="39"/>
        <v/>
      </c>
      <c r="X88" s="131" t="str">
        <f t="shared" ca="1" si="39"/>
        <v/>
      </c>
      <c r="Y88" s="131" t="str">
        <f t="shared" ca="1" si="39"/>
        <v/>
      </c>
      <c r="Z88" s="131" t="str">
        <f t="shared" ca="1" si="39"/>
        <v/>
      </c>
      <c r="AA88" s="131" t="str">
        <f t="shared" ca="1" si="39"/>
        <v/>
      </c>
      <c r="AB88" s="131" t="str">
        <f t="shared" ca="1" si="39"/>
        <v/>
      </c>
      <c r="AC88" s="131" t="str">
        <f t="shared" ca="1" si="39"/>
        <v/>
      </c>
      <c r="AD88" s="131" t="str">
        <f t="shared" ca="1" si="39"/>
        <v/>
      </c>
      <c r="AE88" s="131" t="str">
        <f t="shared" ca="1" si="39"/>
        <v/>
      </c>
      <c r="AF88" s="131" t="str">
        <f t="shared" ca="1" si="39"/>
        <v/>
      </c>
      <c r="AG88" s="131" t="str">
        <f t="shared" ca="1" si="39"/>
        <v/>
      </c>
      <c r="AH88" s="208"/>
    </row>
    <row r="89" spans="1:39" x14ac:dyDescent="0.2">
      <c r="B89" s="323"/>
      <c r="C89" s="219" t="str">
        <f>$B$4&amp;"(単泊)"</f>
        <v>with SAUNA(単泊)</v>
      </c>
      <c r="D89" s="133" t="str">
        <f>IF(D$85="","",D$85)</f>
        <v/>
      </c>
      <c r="E89" s="136" t="str">
        <f t="shared" ref="E89:AG89" si="40">IF(E$85="","",E$85)</f>
        <v/>
      </c>
      <c r="F89" s="136" t="str">
        <f t="shared" si="40"/>
        <v/>
      </c>
      <c r="G89" s="136" t="str">
        <f t="shared" si="40"/>
        <v/>
      </c>
      <c r="H89" s="136" t="str">
        <f t="shared" si="40"/>
        <v/>
      </c>
      <c r="I89" s="136" t="str">
        <f t="shared" si="40"/>
        <v/>
      </c>
      <c r="J89" s="136" t="str">
        <f t="shared" si="40"/>
        <v/>
      </c>
      <c r="K89" s="136" t="str">
        <f t="shared" si="40"/>
        <v/>
      </c>
      <c r="L89" s="136" t="str">
        <f t="shared" si="40"/>
        <v/>
      </c>
      <c r="M89" s="136" t="str">
        <f t="shared" si="40"/>
        <v/>
      </c>
      <c r="N89" s="136" t="str">
        <f t="shared" si="40"/>
        <v/>
      </c>
      <c r="O89" s="136" t="str">
        <f t="shared" si="40"/>
        <v/>
      </c>
      <c r="P89" s="136" t="str">
        <f t="shared" si="40"/>
        <v/>
      </c>
      <c r="Q89" s="136" t="str">
        <f t="shared" si="40"/>
        <v/>
      </c>
      <c r="R89" s="136" t="str">
        <f t="shared" si="40"/>
        <v/>
      </c>
      <c r="S89" s="136" t="str">
        <f t="shared" si="40"/>
        <v/>
      </c>
      <c r="T89" s="136" t="str">
        <f t="shared" si="40"/>
        <v/>
      </c>
      <c r="U89" s="136" t="str">
        <f t="shared" si="40"/>
        <v/>
      </c>
      <c r="V89" s="136" t="str">
        <f t="shared" si="40"/>
        <v/>
      </c>
      <c r="W89" s="136" t="str">
        <f t="shared" si="40"/>
        <v/>
      </c>
      <c r="X89" s="136" t="str">
        <f t="shared" si="40"/>
        <v/>
      </c>
      <c r="Y89" s="136" t="str">
        <f t="shared" si="40"/>
        <v/>
      </c>
      <c r="Z89" s="136" t="str">
        <f t="shared" si="40"/>
        <v/>
      </c>
      <c r="AA89" s="136" t="str">
        <f t="shared" si="40"/>
        <v/>
      </c>
      <c r="AB89" s="136" t="str">
        <f t="shared" si="40"/>
        <v/>
      </c>
      <c r="AC89" s="136" t="str">
        <f t="shared" si="40"/>
        <v/>
      </c>
      <c r="AD89" s="136" t="str">
        <f t="shared" si="40"/>
        <v/>
      </c>
      <c r="AE89" s="136" t="str">
        <f t="shared" si="40"/>
        <v/>
      </c>
      <c r="AF89" s="136" t="str">
        <f t="shared" si="40"/>
        <v/>
      </c>
      <c r="AG89" s="136" t="str">
        <f t="shared" si="40"/>
        <v/>
      </c>
      <c r="AH89" s="205"/>
    </row>
    <row r="90" spans="1:39" x14ac:dyDescent="0.2">
      <c r="B90" s="323"/>
      <c r="C90" s="220" t="str">
        <f>$F$1</f>
        <v>WEB割</v>
      </c>
      <c r="D90" s="147" t="str">
        <f ca="1">IF(D65=0,"Close",(IFERROR(HLOOKUP(D89,$D$2:$BC$4,3,FALSE),"")))</f>
        <v>Close</v>
      </c>
      <c r="E90" s="148" t="str">
        <f t="shared" ref="E90:AG90" ca="1" si="41">IF(E65=0,"Close",(IFERROR(HLOOKUP(E89,$D$2:$BC$4,3,FALSE),"")))</f>
        <v>Close</v>
      </c>
      <c r="F90" s="148" t="str">
        <f t="shared" ca="1" si="41"/>
        <v>Close</v>
      </c>
      <c r="G90" s="148" t="str">
        <f t="shared" ca="1" si="41"/>
        <v/>
      </c>
      <c r="H90" s="148" t="str">
        <f t="shared" ca="1" si="41"/>
        <v/>
      </c>
      <c r="I90" s="148" t="str">
        <f t="shared" ca="1" si="41"/>
        <v/>
      </c>
      <c r="J90" s="148" t="str">
        <f t="shared" ca="1" si="41"/>
        <v/>
      </c>
      <c r="K90" s="148" t="str">
        <f t="shared" ca="1" si="41"/>
        <v/>
      </c>
      <c r="L90" s="148" t="str">
        <f t="shared" ca="1" si="41"/>
        <v/>
      </c>
      <c r="M90" s="148" t="str">
        <f t="shared" ca="1" si="41"/>
        <v/>
      </c>
      <c r="N90" s="148" t="str">
        <f t="shared" ca="1" si="41"/>
        <v/>
      </c>
      <c r="O90" s="148" t="str">
        <f t="shared" ca="1" si="41"/>
        <v/>
      </c>
      <c r="P90" s="148" t="str">
        <f t="shared" ca="1" si="41"/>
        <v/>
      </c>
      <c r="Q90" s="148" t="str">
        <f t="shared" ca="1" si="41"/>
        <v/>
      </c>
      <c r="R90" s="148" t="str">
        <f t="shared" ca="1" si="41"/>
        <v/>
      </c>
      <c r="S90" s="148" t="str">
        <f t="shared" ca="1" si="41"/>
        <v/>
      </c>
      <c r="T90" s="148" t="str">
        <f t="shared" ca="1" si="41"/>
        <v/>
      </c>
      <c r="U90" s="148" t="str">
        <f t="shared" ca="1" si="41"/>
        <v/>
      </c>
      <c r="V90" s="148" t="str">
        <f t="shared" ca="1" si="41"/>
        <v/>
      </c>
      <c r="W90" s="148" t="str">
        <f t="shared" ca="1" si="41"/>
        <v/>
      </c>
      <c r="X90" s="148" t="str">
        <f t="shared" ca="1" si="41"/>
        <v/>
      </c>
      <c r="Y90" s="148" t="str">
        <f t="shared" ca="1" si="41"/>
        <v/>
      </c>
      <c r="Z90" s="148" t="str">
        <f t="shared" ca="1" si="41"/>
        <v/>
      </c>
      <c r="AA90" s="148" t="str">
        <f t="shared" ca="1" si="41"/>
        <v/>
      </c>
      <c r="AB90" s="148" t="str">
        <f t="shared" ca="1" si="41"/>
        <v/>
      </c>
      <c r="AC90" s="148" t="str">
        <f t="shared" ca="1" si="41"/>
        <v/>
      </c>
      <c r="AD90" s="148" t="str">
        <f t="shared" ca="1" si="41"/>
        <v/>
      </c>
      <c r="AE90" s="148" t="str">
        <f t="shared" ca="1" si="41"/>
        <v/>
      </c>
      <c r="AF90" s="148" t="str">
        <f t="shared" ca="1" si="41"/>
        <v/>
      </c>
      <c r="AG90" s="148" t="str">
        <f t="shared" ca="1" si="41"/>
        <v/>
      </c>
      <c r="AH90" s="206"/>
    </row>
    <row r="91" spans="1:39" x14ac:dyDescent="0.2">
      <c r="B91" s="323"/>
      <c r="C91" s="220" t="str">
        <f>$B$4&amp;"(連泊)"</f>
        <v>with SAUNA(連泊)</v>
      </c>
      <c r="D91" s="143" t="str">
        <f>IF(D$87="","",D$87)</f>
        <v/>
      </c>
      <c r="E91" s="144" t="str">
        <f t="shared" ref="E91:AG91" si="42">IF(E$87="","",E$87)</f>
        <v/>
      </c>
      <c r="F91" s="144" t="str">
        <f t="shared" si="42"/>
        <v/>
      </c>
      <c r="G91" s="144" t="str">
        <f t="shared" si="42"/>
        <v/>
      </c>
      <c r="H91" s="144" t="str">
        <f t="shared" si="42"/>
        <v/>
      </c>
      <c r="I91" s="144" t="str">
        <f t="shared" si="42"/>
        <v/>
      </c>
      <c r="J91" s="144" t="str">
        <f t="shared" si="42"/>
        <v/>
      </c>
      <c r="K91" s="144" t="str">
        <f t="shared" si="42"/>
        <v/>
      </c>
      <c r="L91" s="144" t="str">
        <f t="shared" si="42"/>
        <v/>
      </c>
      <c r="M91" s="144" t="str">
        <f t="shared" si="42"/>
        <v/>
      </c>
      <c r="N91" s="144" t="str">
        <f t="shared" si="42"/>
        <v/>
      </c>
      <c r="O91" s="144" t="str">
        <f t="shared" si="42"/>
        <v/>
      </c>
      <c r="P91" s="144" t="str">
        <f t="shared" si="42"/>
        <v/>
      </c>
      <c r="Q91" s="144" t="str">
        <f t="shared" si="42"/>
        <v/>
      </c>
      <c r="R91" s="144" t="str">
        <f t="shared" si="42"/>
        <v/>
      </c>
      <c r="S91" s="144" t="str">
        <f t="shared" si="42"/>
        <v/>
      </c>
      <c r="T91" s="144" t="str">
        <f t="shared" si="42"/>
        <v/>
      </c>
      <c r="U91" s="144" t="str">
        <f t="shared" si="42"/>
        <v/>
      </c>
      <c r="V91" s="144" t="str">
        <f t="shared" si="42"/>
        <v/>
      </c>
      <c r="W91" s="144" t="str">
        <f t="shared" si="42"/>
        <v/>
      </c>
      <c r="X91" s="144" t="str">
        <f t="shared" si="42"/>
        <v/>
      </c>
      <c r="Y91" s="144" t="str">
        <f t="shared" si="42"/>
        <v/>
      </c>
      <c r="Z91" s="144" t="str">
        <f t="shared" si="42"/>
        <v/>
      </c>
      <c r="AA91" s="144" t="str">
        <f t="shared" si="42"/>
        <v/>
      </c>
      <c r="AB91" s="144" t="str">
        <f t="shared" si="42"/>
        <v/>
      </c>
      <c r="AC91" s="144" t="str">
        <f t="shared" si="42"/>
        <v/>
      </c>
      <c r="AD91" s="144" t="str">
        <f t="shared" si="42"/>
        <v/>
      </c>
      <c r="AE91" s="144" t="str">
        <f t="shared" si="42"/>
        <v/>
      </c>
      <c r="AF91" s="144" t="str">
        <f t="shared" si="42"/>
        <v/>
      </c>
      <c r="AG91" s="144" t="str">
        <f t="shared" si="42"/>
        <v/>
      </c>
      <c r="AH91" s="207"/>
    </row>
    <row r="92" spans="1:39" ht="18" thickBot="1" x14ac:dyDescent="0.25">
      <c r="B92" s="323"/>
      <c r="C92" s="221" t="str">
        <f>$F$10</f>
        <v>連泊</v>
      </c>
      <c r="D92" s="127" t="str">
        <f ca="1">IF(D65=0,"Close",(IFERROR(HLOOKUP(D91,$D$11:$BC$13,3,FALSE),"")))</f>
        <v>Close</v>
      </c>
      <c r="E92" s="131" t="str">
        <f t="shared" ref="E92:AG92" ca="1" si="43">IF(E65=0,"Close",(IFERROR(HLOOKUP(E91,$D$11:$BC$13,3,FALSE),"")))</f>
        <v>Close</v>
      </c>
      <c r="F92" s="131" t="str">
        <f t="shared" ca="1" si="43"/>
        <v>Close</v>
      </c>
      <c r="G92" s="131" t="str">
        <f t="shared" ca="1" si="43"/>
        <v/>
      </c>
      <c r="H92" s="131" t="str">
        <f t="shared" ca="1" si="43"/>
        <v/>
      </c>
      <c r="I92" s="131" t="str">
        <f t="shared" ca="1" si="43"/>
        <v/>
      </c>
      <c r="J92" s="131" t="str">
        <f t="shared" ca="1" si="43"/>
        <v/>
      </c>
      <c r="K92" s="131" t="str">
        <f t="shared" ca="1" si="43"/>
        <v/>
      </c>
      <c r="L92" s="131" t="str">
        <f t="shared" ca="1" si="43"/>
        <v/>
      </c>
      <c r="M92" s="131" t="str">
        <f t="shared" ca="1" si="43"/>
        <v/>
      </c>
      <c r="N92" s="131" t="str">
        <f t="shared" ca="1" si="43"/>
        <v/>
      </c>
      <c r="O92" s="131" t="str">
        <f t="shared" ca="1" si="43"/>
        <v/>
      </c>
      <c r="P92" s="131" t="str">
        <f t="shared" ca="1" si="43"/>
        <v/>
      </c>
      <c r="Q92" s="131" t="str">
        <f t="shared" ca="1" si="43"/>
        <v/>
      </c>
      <c r="R92" s="131" t="str">
        <f t="shared" ca="1" si="43"/>
        <v/>
      </c>
      <c r="S92" s="131" t="str">
        <f t="shared" ca="1" si="43"/>
        <v/>
      </c>
      <c r="T92" s="131" t="str">
        <f t="shared" ca="1" si="43"/>
        <v/>
      </c>
      <c r="U92" s="131" t="str">
        <f t="shared" ca="1" si="43"/>
        <v/>
      </c>
      <c r="V92" s="131" t="str">
        <f t="shared" ca="1" si="43"/>
        <v/>
      </c>
      <c r="W92" s="131" t="str">
        <f t="shared" ca="1" si="43"/>
        <v/>
      </c>
      <c r="X92" s="131" t="str">
        <f t="shared" ca="1" si="43"/>
        <v/>
      </c>
      <c r="Y92" s="131" t="str">
        <f t="shared" ca="1" si="43"/>
        <v/>
      </c>
      <c r="Z92" s="131" t="str">
        <f t="shared" ca="1" si="43"/>
        <v/>
      </c>
      <c r="AA92" s="131" t="str">
        <f t="shared" ca="1" si="43"/>
        <v/>
      </c>
      <c r="AB92" s="131" t="str">
        <f t="shared" ca="1" si="43"/>
        <v/>
      </c>
      <c r="AC92" s="131" t="str">
        <f t="shared" ca="1" si="43"/>
        <v/>
      </c>
      <c r="AD92" s="131" t="str">
        <f t="shared" ca="1" si="43"/>
        <v/>
      </c>
      <c r="AE92" s="131" t="str">
        <f t="shared" ca="1" si="43"/>
        <v/>
      </c>
      <c r="AF92" s="131" t="str">
        <f t="shared" ca="1" si="43"/>
        <v/>
      </c>
      <c r="AG92" s="131" t="str">
        <f t="shared" ca="1" si="43"/>
        <v/>
      </c>
      <c r="AH92" s="208"/>
    </row>
    <row r="93" spans="1:39" ht="18" hidden="1" thickBot="1" x14ac:dyDescent="0.25">
      <c r="B93" s="323"/>
      <c r="C93" s="219" t="str">
        <f>$B$5&amp;"(単泊)"</f>
        <v>0(単泊)</v>
      </c>
      <c r="D93" s="133" t="str">
        <f>IF(D$85="","",D$85)</f>
        <v/>
      </c>
      <c r="E93" s="136" t="str">
        <f t="shared" ref="E93:AG93" si="44">IF(E$85="","",E$85)</f>
        <v/>
      </c>
      <c r="F93" s="134" t="str">
        <f t="shared" si="44"/>
        <v/>
      </c>
      <c r="G93" s="136" t="str">
        <f t="shared" si="44"/>
        <v/>
      </c>
      <c r="H93" s="134" t="str">
        <f t="shared" si="44"/>
        <v/>
      </c>
      <c r="I93" s="136" t="str">
        <f t="shared" si="44"/>
        <v/>
      </c>
      <c r="J93" s="134" t="str">
        <f t="shared" si="44"/>
        <v/>
      </c>
      <c r="K93" s="136" t="str">
        <f t="shared" si="44"/>
        <v/>
      </c>
      <c r="L93" s="134" t="str">
        <f t="shared" si="44"/>
        <v/>
      </c>
      <c r="M93" s="136" t="str">
        <f t="shared" si="44"/>
        <v/>
      </c>
      <c r="N93" s="134" t="str">
        <f t="shared" si="44"/>
        <v/>
      </c>
      <c r="O93" s="136" t="str">
        <f t="shared" si="44"/>
        <v/>
      </c>
      <c r="P93" s="134" t="str">
        <f t="shared" si="44"/>
        <v/>
      </c>
      <c r="Q93" s="136" t="str">
        <f t="shared" si="44"/>
        <v/>
      </c>
      <c r="R93" s="134" t="str">
        <f t="shared" si="44"/>
        <v/>
      </c>
      <c r="S93" s="136" t="str">
        <f t="shared" si="44"/>
        <v/>
      </c>
      <c r="T93" s="134" t="str">
        <f t="shared" si="44"/>
        <v/>
      </c>
      <c r="U93" s="136" t="str">
        <f t="shared" si="44"/>
        <v/>
      </c>
      <c r="V93" s="134" t="str">
        <f t="shared" si="44"/>
        <v/>
      </c>
      <c r="W93" s="136" t="str">
        <f t="shared" si="44"/>
        <v/>
      </c>
      <c r="X93" s="134" t="str">
        <f t="shared" si="44"/>
        <v/>
      </c>
      <c r="Y93" s="136" t="str">
        <f t="shared" si="44"/>
        <v/>
      </c>
      <c r="Z93" s="134" t="str">
        <f t="shared" si="44"/>
        <v/>
      </c>
      <c r="AA93" s="136" t="str">
        <f t="shared" si="44"/>
        <v/>
      </c>
      <c r="AB93" s="134" t="str">
        <f t="shared" si="44"/>
        <v/>
      </c>
      <c r="AC93" s="136" t="str">
        <f t="shared" si="44"/>
        <v/>
      </c>
      <c r="AD93" s="134" t="str">
        <f t="shared" si="44"/>
        <v/>
      </c>
      <c r="AE93" s="136" t="str">
        <f t="shared" si="44"/>
        <v/>
      </c>
      <c r="AF93" s="134" t="str">
        <f t="shared" si="44"/>
        <v/>
      </c>
      <c r="AG93" s="136" t="str">
        <f t="shared" si="44"/>
        <v/>
      </c>
      <c r="AH93" s="135"/>
    </row>
    <row r="94" spans="1:39" ht="18" hidden="1" thickBot="1" x14ac:dyDescent="0.25">
      <c r="B94" s="323"/>
      <c r="C94" s="220" t="str">
        <f>$F$1</f>
        <v>WEB割</v>
      </c>
      <c r="D94" s="147" t="str">
        <f ca="1">IF(D66=0,"Close",(IFERROR(HLOOKUP(D93,$D$2:$BC$6,4,FALSE),"")))</f>
        <v/>
      </c>
      <c r="E94" s="148" t="str">
        <f t="shared" ref="E94:AG94" ca="1" si="45">IF(E66=0,"Close",(IFERROR(HLOOKUP(E93,$D$2:$BC$6,4,FALSE),"")))</f>
        <v/>
      </c>
      <c r="F94" s="149" t="str">
        <f t="shared" ca="1" si="45"/>
        <v/>
      </c>
      <c r="G94" s="148" t="str">
        <f t="shared" ca="1" si="45"/>
        <v/>
      </c>
      <c r="H94" s="149" t="str">
        <f t="shared" ca="1" si="45"/>
        <v/>
      </c>
      <c r="I94" s="148" t="str">
        <f t="shared" ca="1" si="45"/>
        <v/>
      </c>
      <c r="J94" s="149" t="str">
        <f t="shared" ca="1" si="45"/>
        <v/>
      </c>
      <c r="K94" s="148" t="str">
        <f t="shared" ca="1" si="45"/>
        <v/>
      </c>
      <c r="L94" s="149" t="str">
        <f t="shared" ca="1" si="45"/>
        <v/>
      </c>
      <c r="M94" s="148" t="str">
        <f t="shared" ca="1" si="45"/>
        <v/>
      </c>
      <c r="N94" s="149" t="str">
        <f t="shared" ca="1" si="45"/>
        <v/>
      </c>
      <c r="O94" s="148" t="str">
        <f t="shared" ca="1" si="45"/>
        <v/>
      </c>
      <c r="P94" s="149" t="str">
        <f t="shared" ca="1" si="45"/>
        <v/>
      </c>
      <c r="Q94" s="148" t="str">
        <f t="shared" ca="1" si="45"/>
        <v/>
      </c>
      <c r="R94" s="149" t="str">
        <f t="shared" ca="1" si="45"/>
        <v/>
      </c>
      <c r="S94" s="148" t="str">
        <f t="shared" ca="1" si="45"/>
        <v/>
      </c>
      <c r="T94" s="149" t="str">
        <f t="shared" ca="1" si="45"/>
        <v/>
      </c>
      <c r="U94" s="148" t="str">
        <f t="shared" ca="1" si="45"/>
        <v/>
      </c>
      <c r="V94" s="149" t="str">
        <f t="shared" ca="1" si="45"/>
        <v/>
      </c>
      <c r="W94" s="148" t="str">
        <f t="shared" ca="1" si="45"/>
        <v/>
      </c>
      <c r="X94" s="149" t="str">
        <f t="shared" ca="1" si="45"/>
        <v/>
      </c>
      <c r="Y94" s="148" t="str">
        <f t="shared" ca="1" si="45"/>
        <v/>
      </c>
      <c r="Z94" s="149" t="str">
        <f t="shared" ca="1" si="45"/>
        <v/>
      </c>
      <c r="AA94" s="148" t="str">
        <f t="shared" ca="1" si="45"/>
        <v/>
      </c>
      <c r="AB94" s="149" t="str">
        <f t="shared" ca="1" si="45"/>
        <v/>
      </c>
      <c r="AC94" s="148" t="str">
        <f t="shared" ca="1" si="45"/>
        <v/>
      </c>
      <c r="AD94" s="149" t="str">
        <f t="shared" ca="1" si="45"/>
        <v/>
      </c>
      <c r="AE94" s="148" t="str">
        <f t="shared" ca="1" si="45"/>
        <v/>
      </c>
      <c r="AF94" s="149" t="str">
        <f t="shared" ca="1" si="45"/>
        <v/>
      </c>
      <c r="AG94" s="148" t="str">
        <f t="shared" ca="1" si="45"/>
        <v/>
      </c>
      <c r="AH94" s="150"/>
    </row>
    <row r="95" spans="1:39" ht="18" hidden="1" thickBot="1" x14ac:dyDescent="0.25">
      <c r="B95" s="323"/>
      <c r="C95" s="220" t="str">
        <f>$B$5&amp;"(連泊)"</f>
        <v>0(連泊)</v>
      </c>
      <c r="D95" s="143" t="str">
        <f>IF(D$87="","",D$87)</f>
        <v/>
      </c>
      <c r="E95" s="144" t="str">
        <f t="shared" ref="E95:AG95" si="46">IF(E$87="","",E$87)</f>
        <v/>
      </c>
      <c r="F95" s="145" t="str">
        <f t="shared" si="46"/>
        <v/>
      </c>
      <c r="G95" s="144" t="str">
        <f t="shared" si="46"/>
        <v/>
      </c>
      <c r="H95" s="145" t="str">
        <f t="shared" si="46"/>
        <v/>
      </c>
      <c r="I95" s="144" t="str">
        <f t="shared" si="46"/>
        <v/>
      </c>
      <c r="J95" s="145" t="str">
        <f t="shared" si="46"/>
        <v/>
      </c>
      <c r="K95" s="144" t="str">
        <f t="shared" si="46"/>
        <v/>
      </c>
      <c r="L95" s="145" t="str">
        <f t="shared" si="46"/>
        <v/>
      </c>
      <c r="M95" s="144" t="str">
        <f t="shared" si="46"/>
        <v/>
      </c>
      <c r="N95" s="145" t="str">
        <f t="shared" si="46"/>
        <v/>
      </c>
      <c r="O95" s="144" t="str">
        <f t="shared" si="46"/>
        <v/>
      </c>
      <c r="P95" s="145" t="str">
        <f t="shared" si="46"/>
        <v/>
      </c>
      <c r="Q95" s="144" t="str">
        <f t="shared" si="46"/>
        <v/>
      </c>
      <c r="R95" s="145" t="str">
        <f t="shared" si="46"/>
        <v/>
      </c>
      <c r="S95" s="144" t="str">
        <f t="shared" si="46"/>
        <v/>
      </c>
      <c r="T95" s="145" t="str">
        <f t="shared" si="46"/>
        <v/>
      </c>
      <c r="U95" s="144" t="str">
        <f t="shared" si="46"/>
        <v/>
      </c>
      <c r="V95" s="145" t="str">
        <f t="shared" si="46"/>
        <v/>
      </c>
      <c r="W95" s="144" t="str">
        <f t="shared" si="46"/>
        <v/>
      </c>
      <c r="X95" s="145" t="str">
        <f t="shared" si="46"/>
        <v/>
      </c>
      <c r="Y95" s="144" t="str">
        <f t="shared" si="46"/>
        <v/>
      </c>
      <c r="Z95" s="145" t="str">
        <f t="shared" si="46"/>
        <v/>
      </c>
      <c r="AA95" s="144" t="str">
        <f t="shared" si="46"/>
        <v/>
      </c>
      <c r="AB95" s="145" t="str">
        <f t="shared" si="46"/>
        <v/>
      </c>
      <c r="AC95" s="144" t="str">
        <f t="shared" si="46"/>
        <v/>
      </c>
      <c r="AD95" s="145" t="str">
        <f t="shared" si="46"/>
        <v/>
      </c>
      <c r="AE95" s="144" t="str">
        <f t="shared" si="46"/>
        <v/>
      </c>
      <c r="AF95" s="145" t="str">
        <f t="shared" si="46"/>
        <v/>
      </c>
      <c r="AG95" s="144" t="str">
        <f t="shared" si="46"/>
        <v/>
      </c>
      <c r="AH95" s="146"/>
    </row>
    <row r="96" spans="1:39" ht="18" hidden="1" thickBot="1" x14ac:dyDescent="0.25">
      <c r="B96" s="323"/>
      <c r="C96" s="221" t="str">
        <f>$F$10</f>
        <v>連泊</v>
      </c>
      <c r="D96" s="127" t="str">
        <f ca="1">IF(D66=0,"Close",(IFERROR(HLOOKUP(D95,$D$11:$BC$14,4,FALSE),"")))</f>
        <v/>
      </c>
      <c r="E96" s="131" t="str">
        <f t="shared" ref="E96:AG96" ca="1" si="47">IF(E66=0,"Close",(IFERROR(HLOOKUP(E95,$D$11:$BC$14,4,FALSE),"")))</f>
        <v/>
      </c>
      <c r="F96" s="131" t="str">
        <f t="shared" ca="1" si="47"/>
        <v/>
      </c>
      <c r="G96" s="131" t="str">
        <f t="shared" ca="1" si="47"/>
        <v/>
      </c>
      <c r="H96" s="131" t="str">
        <f t="shared" ca="1" si="47"/>
        <v/>
      </c>
      <c r="I96" s="131" t="str">
        <f t="shared" ca="1" si="47"/>
        <v/>
      </c>
      <c r="J96" s="131" t="str">
        <f t="shared" ca="1" si="47"/>
        <v/>
      </c>
      <c r="K96" s="131" t="str">
        <f t="shared" ca="1" si="47"/>
        <v/>
      </c>
      <c r="L96" s="131" t="str">
        <f t="shared" ca="1" si="47"/>
        <v/>
      </c>
      <c r="M96" s="131" t="str">
        <f t="shared" ca="1" si="47"/>
        <v/>
      </c>
      <c r="N96" s="131" t="str">
        <f t="shared" ca="1" si="47"/>
        <v/>
      </c>
      <c r="O96" s="131" t="str">
        <f t="shared" ca="1" si="47"/>
        <v/>
      </c>
      <c r="P96" s="131" t="str">
        <f t="shared" ca="1" si="47"/>
        <v/>
      </c>
      <c r="Q96" s="131" t="str">
        <f t="shared" ca="1" si="47"/>
        <v/>
      </c>
      <c r="R96" s="131" t="str">
        <f t="shared" ca="1" si="47"/>
        <v/>
      </c>
      <c r="S96" s="131" t="str">
        <f t="shared" ca="1" si="47"/>
        <v/>
      </c>
      <c r="T96" s="131" t="str">
        <f t="shared" ca="1" si="47"/>
        <v/>
      </c>
      <c r="U96" s="131" t="str">
        <f t="shared" ca="1" si="47"/>
        <v/>
      </c>
      <c r="V96" s="131" t="str">
        <f t="shared" ca="1" si="47"/>
        <v/>
      </c>
      <c r="W96" s="131" t="str">
        <f t="shared" ca="1" si="47"/>
        <v/>
      </c>
      <c r="X96" s="131" t="str">
        <f t="shared" ca="1" si="47"/>
        <v/>
      </c>
      <c r="Y96" s="131" t="str">
        <f t="shared" ca="1" si="47"/>
        <v/>
      </c>
      <c r="Z96" s="131" t="str">
        <f t="shared" ca="1" si="47"/>
        <v/>
      </c>
      <c r="AA96" s="131" t="str">
        <f t="shared" ca="1" si="47"/>
        <v/>
      </c>
      <c r="AB96" s="131" t="str">
        <f t="shared" ca="1" si="47"/>
        <v/>
      </c>
      <c r="AC96" s="131" t="str">
        <f t="shared" ca="1" si="47"/>
        <v/>
      </c>
      <c r="AD96" s="131" t="str">
        <f t="shared" ca="1" si="47"/>
        <v/>
      </c>
      <c r="AE96" s="131" t="str">
        <f t="shared" ca="1" si="47"/>
        <v/>
      </c>
      <c r="AF96" s="131" t="str">
        <f t="shared" ca="1" si="47"/>
        <v/>
      </c>
      <c r="AG96" s="131" t="str">
        <f t="shared" ca="1" si="47"/>
        <v/>
      </c>
      <c r="AH96" s="109"/>
    </row>
    <row r="97" spans="2:34" ht="18" hidden="1" thickBot="1" x14ac:dyDescent="0.25">
      <c r="B97" s="323"/>
      <c r="C97" s="219" t="str">
        <f>$B$6&amp;"(単泊)"</f>
        <v>0(単泊)</v>
      </c>
      <c r="D97" s="133" t="str">
        <f>IF(D$85="","",D$85)</f>
        <v/>
      </c>
      <c r="E97" s="136" t="str">
        <f t="shared" ref="E97:AG97" si="48">IF(E$85="","",E$85)</f>
        <v/>
      </c>
      <c r="F97" s="134" t="str">
        <f t="shared" si="48"/>
        <v/>
      </c>
      <c r="G97" s="136" t="str">
        <f t="shared" si="48"/>
        <v/>
      </c>
      <c r="H97" s="134" t="str">
        <f t="shared" si="48"/>
        <v/>
      </c>
      <c r="I97" s="136" t="str">
        <f t="shared" si="48"/>
        <v/>
      </c>
      <c r="J97" s="134" t="str">
        <f t="shared" si="48"/>
        <v/>
      </c>
      <c r="K97" s="136" t="str">
        <f t="shared" si="48"/>
        <v/>
      </c>
      <c r="L97" s="134" t="str">
        <f t="shared" si="48"/>
        <v/>
      </c>
      <c r="M97" s="136" t="str">
        <f t="shared" si="48"/>
        <v/>
      </c>
      <c r="N97" s="134" t="str">
        <f t="shared" si="48"/>
        <v/>
      </c>
      <c r="O97" s="136" t="str">
        <f t="shared" si="48"/>
        <v/>
      </c>
      <c r="P97" s="134" t="str">
        <f t="shared" si="48"/>
        <v/>
      </c>
      <c r="Q97" s="136" t="str">
        <f t="shared" si="48"/>
        <v/>
      </c>
      <c r="R97" s="134" t="str">
        <f t="shared" si="48"/>
        <v/>
      </c>
      <c r="S97" s="136" t="str">
        <f t="shared" si="48"/>
        <v/>
      </c>
      <c r="T97" s="134" t="str">
        <f t="shared" si="48"/>
        <v/>
      </c>
      <c r="U97" s="136" t="str">
        <f t="shared" si="48"/>
        <v/>
      </c>
      <c r="V97" s="134" t="str">
        <f t="shared" si="48"/>
        <v/>
      </c>
      <c r="W97" s="136" t="str">
        <f t="shared" si="48"/>
        <v/>
      </c>
      <c r="X97" s="134" t="str">
        <f t="shared" si="48"/>
        <v/>
      </c>
      <c r="Y97" s="136" t="str">
        <f t="shared" si="48"/>
        <v/>
      </c>
      <c r="Z97" s="134" t="str">
        <f t="shared" si="48"/>
        <v/>
      </c>
      <c r="AA97" s="136" t="str">
        <f t="shared" si="48"/>
        <v/>
      </c>
      <c r="AB97" s="134" t="str">
        <f t="shared" si="48"/>
        <v/>
      </c>
      <c r="AC97" s="136" t="str">
        <f t="shared" si="48"/>
        <v/>
      </c>
      <c r="AD97" s="134" t="str">
        <f t="shared" si="48"/>
        <v/>
      </c>
      <c r="AE97" s="136" t="str">
        <f t="shared" si="48"/>
        <v/>
      </c>
      <c r="AF97" s="134" t="str">
        <f t="shared" si="48"/>
        <v/>
      </c>
      <c r="AG97" s="136" t="str">
        <f t="shared" si="48"/>
        <v/>
      </c>
      <c r="AH97" s="135"/>
    </row>
    <row r="98" spans="2:34" ht="18" hidden="1" thickBot="1" x14ac:dyDescent="0.25">
      <c r="B98" s="323"/>
      <c r="C98" s="220" t="str">
        <f>$F$1</f>
        <v>WEB割</v>
      </c>
      <c r="D98" s="147" t="str">
        <f ca="1">IF(D67=0,"Close",(IFERROR(HLOOKUP(D97,$D$2:$BC$6,5,FALSE),"")))</f>
        <v/>
      </c>
      <c r="E98" s="148" t="str">
        <f t="shared" ref="E98:AG98" ca="1" si="49">IF(E67=0,"Close",(IFERROR(HLOOKUP(E97,$D$2:$BC$6,5,FALSE),"")))</f>
        <v/>
      </c>
      <c r="F98" s="149" t="str">
        <f t="shared" ca="1" si="49"/>
        <v/>
      </c>
      <c r="G98" s="148" t="str">
        <f t="shared" ca="1" si="49"/>
        <v/>
      </c>
      <c r="H98" s="149" t="str">
        <f t="shared" ca="1" si="49"/>
        <v/>
      </c>
      <c r="I98" s="148" t="str">
        <f t="shared" ca="1" si="49"/>
        <v/>
      </c>
      <c r="J98" s="149" t="str">
        <f t="shared" ca="1" si="49"/>
        <v/>
      </c>
      <c r="K98" s="148" t="str">
        <f t="shared" ca="1" si="49"/>
        <v/>
      </c>
      <c r="L98" s="149" t="str">
        <f t="shared" ca="1" si="49"/>
        <v/>
      </c>
      <c r="M98" s="148" t="str">
        <f t="shared" ca="1" si="49"/>
        <v/>
      </c>
      <c r="N98" s="149" t="str">
        <f t="shared" ca="1" si="49"/>
        <v/>
      </c>
      <c r="O98" s="148" t="str">
        <f t="shared" ca="1" si="49"/>
        <v/>
      </c>
      <c r="P98" s="149" t="str">
        <f t="shared" ca="1" si="49"/>
        <v/>
      </c>
      <c r="Q98" s="148" t="str">
        <f t="shared" ca="1" si="49"/>
        <v/>
      </c>
      <c r="R98" s="149" t="str">
        <f t="shared" ca="1" si="49"/>
        <v/>
      </c>
      <c r="S98" s="148" t="str">
        <f t="shared" ca="1" si="49"/>
        <v/>
      </c>
      <c r="T98" s="149" t="str">
        <f t="shared" ca="1" si="49"/>
        <v/>
      </c>
      <c r="U98" s="148" t="str">
        <f t="shared" ca="1" si="49"/>
        <v/>
      </c>
      <c r="V98" s="149" t="str">
        <f t="shared" ca="1" si="49"/>
        <v/>
      </c>
      <c r="W98" s="148" t="str">
        <f t="shared" ca="1" si="49"/>
        <v/>
      </c>
      <c r="X98" s="149" t="str">
        <f t="shared" ca="1" si="49"/>
        <v/>
      </c>
      <c r="Y98" s="148" t="str">
        <f t="shared" ca="1" si="49"/>
        <v/>
      </c>
      <c r="Z98" s="149" t="str">
        <f t="shared" ca="1" si="49"/>
        <v/>
      </c>
      <c r="AA98" s="148" t="str">
        <f t="shared" ca="1" si="49"/>
        <v/>
      </c>
      <c r="AB98" s="149" t="str">
        <f t="shared" ca="1" si="49"/>
        <v/>
      </c>
      <c r="AC98" s="148" t="str">
        <f t="shared" ca="1" si="49"/>
        <v/>
      </c>
      <c r="AD98" s="149" t="str">
        <f t="shared" ca="1" si="49"/>
        <v/>
      </c>
      <c r="AE98" s="148" t="str">
        <f t="shared" ca="1" si="49"/>
        <v/>
      </c>
      <c r="AF98" s="149" t="str">
        <f t="shared" ca="1" si="49"/>
        <v/>
      </c>
      <c r="AG98" s="148" t="str">
        <f t="shared" ca="1" si="49"/>
        <v/>
      </c>
      <c r="AH98" s="150"/>
    </row>
    <row r="99" spans="2:34" ht="18" hidden="1" thickBot="1" x14ac:dyDescent="0.25">
      <c r="B99" s="323"/>
      <c r="C99" s="220" t="str">
        <f>$B$6&amp;"(連泊)"</f>
        <v>0(連泊)</v>
      </c>
      <c r="D99" s="143" t="str">
        <f>IF(D$87="","",D$87)</f>
        <v/>
      </c>
      <c r="E99" s="144" t="str">
        <f t="shared" ref="E99:AG99" si="50">IF(E$87="","",E$87)</f>
        <v/>
      </c>
      <c r="F99" s="145" t="str">
        <f t="shared" si="50"/>
        <v/>
      </c>
      <c r="G99" s="144" t="str">
        <f t="shared" si="50"/>
        <v/>
      </c>
      <c r="H99" s="145" t="str">
        <f t="shared" si="50"/>
        <v/>
      </c>
      <c r="I99" s="144" t="str">
        <f t="shared" si="50"/>
        <v/>
      </c>
      <c r="J99" s="145" t="str">
        <f t="shared" si="50"/>
        <v/>
      </c>
      <c r="K99" s="144" t="str">
        <f t="shared" si="50"/>
        <v/>
      </c>
      <c r="L99" s="145" t="str">
        <f t="shared" si="50"/>
        <v/>
      </c>
      <c r="M99" s="144" t="str">
        <f t="shared" si="50"/>
        <v/>
      </c>
      <c r="N99" s="145" t="str">
        <f t="shared" si="50"/>
        <v/>
      </c>
      <c r="O99" s="144" t="str">
        <f t="shared" si="50"/>
        <v/>
      </c>
      <c r="P99" s="145" t="str">
        <f t="shared" si="50"/>
        <v/>
      </c>
      <c r="Q99" s="144" t="str">
        <f t="shared" si="50"/>
        <v/>
      </c>
      <c r="R99" s="145" t="str">
        <f t="shared" si="50"/>
        <v/>
      </c>
      <c r="S99" s="144" t="str">
        <f t="shared" si="50"/>
        <v/>
      </c>
      <c r="T99" s="145" t="str">
        <f t="shared" si="50"/>
        <v/>
      </c>
      <c r="U99" s="144" t="str">
        <f t="shared" si="50"/>
        <v/>
      </c>
      <c r="V99" s="145" t="str">
        <f t="shared" si="50"/>
        <v/>
      </c>
      <c r="W99" s="144" t="str">
        <f t="shared" si="50"/>
        <v/>
      </c>
      <c r="X99" s="145" t="str">
        <f t="shared" si="50"/>
        <v/>
      </c>
      <c r="Y99" s="144" t="str">
        <f t="shared" si="50"/>
        <v/>
      </c>
      <c r="Z99" s="145" t="str">
        <f t="shared" si="50"/>
        <v/>
      </c>
      <c r="AA99" s="144" t="str">
        <f t="shared" si="50"/>
        <v/>
      </c>
      <c r="AB99" s="145" t="str">
        <f t="shared" si="50"/>
        <v/>
      </c>
      <c r="AC99" s="144" t="str">
        <f t="shared" si="50"/>
        <v/>
      </c>
      <c r="AD99" s="145" t="str">
        <f t="shared" si="50"/>
        <v/>
      </c>
      <c r="AE99" s="144" t="str">
        <f t="shared" si="50"/>
        <v/>
      </c>
      <c r="AF99" s="145" t="str">
        <f t="shared" si="50"/>
        <v/>
      </c>
      <c r="AG99" s="144" t="str">
        <f t="shared" si="50"/>
        <v/>
      </c>
      <c r="AH99" s="146"/>
    </row>
    <row r="100" spans="2:34" ht="18" hidden="1" thickBot="1" x14ac:dyDescent="0.25">
      <c r="B100" s="323"/>
      <c r="C100" s="222" t="str">
        <f>$F$10</f>
        <v>連泊</v>
      </c>
      <c r="D100" s="127" t="str">
        <f ca="1">IF(D67=0,"Close",(IFERROR(HLOOKUP(D99,$D$11:$BC$15,5,FALSE),"")))</f>
        <v/>
      </c>
      <c r="E100" s="131" t="str">
        <f t="shared" ref="E100:AG100" ca="1" si="51">IF(E67=0,"Close",(IFERROR(HLOOKUP(E99,$D$11:$BC$15,5,FALSE),"")))</f>
        <v/>
      </c>
      <c r="F100" s="129" t="str">
        <f t="shared" ca="1" si="51"/>
        <v/>
      </c>
      <c r="G100" s="131" t="str">
        <f t="shared" ca="1" si="51"/>
        <v/>
      </c>
      <c r="H100" s="129" t="str">
        <f t="shared" ca="1" si="51"/>
        <v/>
      </c>
      <c r="I100" s="131" t="str">
        <f t="shared" ca="1" si="51"/>
        <v/>
      </c>
      <c r="J100" s="129" t="str">
        <f t="shared" ca="1" si="51"/>
        <v/>
      </c>
      <c r="K100" s="131" t="str">
        <f t="shared" ca="1" si="51"/>
        <v/>
      </c>
      <c r="L100" s="129" t="str">
        <f t="shared" ca="1" si="51"/>
        <v/>
      </c>
      <c r="M100" s="131" t="str">
        <f t="shared" ca="1" si="51"/>
        <v/>
      </c>
      <c r="N100" s="129" t="str">
        <f t="shared" ca="1" si="51"/>
        <v/>
      </c>
      <c r="O100" s="131" t="str">
        <f t="shared" ca="1" si="51"/>
        <v/>
      </c>
      <c r="P100" s="129" t="str">
        <f t="shared" ca="1" si="51"/>
        <v/>
      </c>
      <c r="Q100" s="131" t="str">
        <f t="shared" ca="1" si="51"/>
        <v/>
      </c>
      <c r="R100" s="129" t="str">
        <f t="shared" ca="1" si="51"/>
        <v/>
      </c>
      <c r="S100" s="131" t="str">
        <f t="shared" ca="1" si="51"/>
        <v/>
      </c>
      <c r="T100" s="129" t="str">
        <f t="shared" ca="1" si="51"/>
        <v/>
      </c>
      <c r="U100" s="131" t="str">
        <f t="shared" ca="1" si="51"/>
        <v/>
      </c>
      <c r="V100" s="129" t="str">
        <f t="shared" ca="1" si="51"/>
        <v/>
      </c>
      <c r="W100" s="131" t="str">
        <f t="shared" ca="1" si="51"/>
        <v/>
      </c>
      <c r="X100" s="129" t="str">
        <f t="shared" ca="1" si="51"/>
        <v/>
      </c>
      <c r="Y100" s="131" t="str">
        <f t="shared" ca="1" si="51"/>
        <v/>
      </c>
      <c r="Z100" s="129" t="str">
        <f t="shared" ca="1" si="51"/>
        <v/>
      </c>
      <c r="AA100" s="131" t="str">
        <f t="shared" ca="1" si="51"/>
        <v/>
      </c>
      <c r="AB100" s="129" t="str">
        <f t="shared" ca="1" si="51"/>
        <v/>
      </c>
      <c r="AC100" s="131" t="str">
        <f t="shared" ca="1" si="51"/>
        <v/>
      </c>
      <c r="AD100" s="129" t="str">
        <f t="shared" ca="1" si="51"/>
        <v/>
      </c>
      <c r="AE100" s="131" t="str">
        <f t="shared" ca="1" si="51"/>
        <v/>
      </c>
      <c r="AF100" s="129" t="str">
        <f t="shared" ca="1" si="51"/>
        <v/>
      </c>
      <c r="AG100" s="131" t="str">
        <f t="shared" ca="1" si="51"/>
        <v/>
      </c>
      <c r="AH100" s="150"/>
    </row>
    <row r="101" spans="2:34" ht="18" hidden="1" thickBot="1" x14ac:dyDescent="0.25">
      <c r="B101" s="323"/>
      <c r="C101" s="219" t="str">
        <f>$B$7&amp;"(単泊)"</f>
        <v>0(単泊)</v>
      </c>
      <c r="D101" s="133" t="str">
        <f>IF(D$85="","",D$85)</f>
        <v/>
      </c>
      <c r="E101" s="136" t="str">
        <f t="shared" ref="E101:AG101" si="52">IF(E$85="","",E$85)</f>
        <v/>
      </c>
      <c r="F101" s="134" t="str">
        <f t="shared" si="52"/>
        <v/>
      </c>
      <c r="G101" s="136" t="str">
        <f t="shared" si="52"/>
        <v/>
      </c>
      <c r="H101" s="134" t="str">
        <f t="shared" si="52"/>
        <v/>
      </c>
      <c r="I101" s="136" t="str">
        <f t="shared" si="52"/>
        <v/>
      </c>
      <c r="J101" s="134" t="str">
        <f t="shared" si="52"/>
        <v/>
      </c>
      <c r="K101" s="136" t="str">
        <f t="shared" si="52"/>
        <v/>
      </c>
      <c r="L101" s="134" t="str">
        <f t="shared" si="52"/>
        <v/>
      </c>
      <c r="M101" s="136" t="str">
        <f t="shared" si="52"/>
        <v/>
      </c>
      <c r="N101" s="134" t="str">
        <f t="shared" si="52"/>
        <v/>
      </c>
      <c r="O101" s="136" t="str">
        <f t="shared" si="52"/>
        <v/>
      </c>
      <c r="P101" s="134" t="str">
        <f t="shared" si="52"/>
        <v/>
      </c>
      <c r="Q101" s="136" t="str">
        <f t="shared" si="52"/>
        <v/>
      </c>
      <c r="R101" s="134" t="str">
        <f t="shared" si="52"/>
        <v/>
      </c>
      <c r="S101" s="136" t="str">
        <f t="shared" si="52"/>
        <v/>
      </c>
      <c r="T101" s="134" t="str">
        <f t="shared" si="52"/>
        <v/>
      </c>
      <c r="U101" s="136" t="str">
        <f t="shared" si="52"/>
        <v/>
      </c>
      <c r="V101" s="134" t="str">
        <f t="shared" si="52"/>
        <v/>
      </c>
      <c r="W101" s="136" t="str">
        <f t="shared" si="52"/>
        <v/>
      </c>
      <c r="X101" s="134" t="str">
        <f t="shared" si="52"/>
        <v/>
      </c>
      <c r="Y101" s="136" t="str">
        <f t="shared" si="52"/>
        <v/>
      </c>
      <c r="Z101" s="134" t="str">
        <f t="shared" si="52"/>
        <v/>
      </c>
      <c r="AA101" s="136" t="str">
        <f t="shared" si="52"/>
        <v/>
      </c>
      <c r="AB101" s="134" t="str">
        <f t="shared" si="52"/>
        <v/>
      </c>
      <c r="AC101" s="136" t="str">
        <f t="shared" si="52"/>
        <v/>
      </c>
      <c r="AD101" s="134" t="str">
        <f t="shared" si="52"/>
        <v/>
      </c>
      <c r="AE101" s="136" t="str">
        <f t="shared" si="52"/>
        <v/>
      </c>
      <c r="AF101" s="134" t="str">
        <f t="shared" si="52"/>
        <v/>
      </c>
      <c r="AG101" s="136" t="str">
        <f t="shared" si="52"/>
        <v/>
      </c>
      <c r="AH101" s="135"/>
    </row>
    <row r="102" spans="2:34" ht="18" hidden="1" thickBot="1" x14ac:dyDescent="0.25">
      <c r="B102" s="323"/>
      <c r="C102" s="220" t="str">
        <f>$F$1</f>
        <v>WEB割</v>
      </c>
      <c r="D102" s="147" t="str">
        <f ca="1">IF(D68=0,"Close",(IFERROR(HLOOKUP(D101,$D$2:$BC$9,6,FALSE),"")))</f>
        <v/>
      </c>
      <c r="E102" s="148" t="str">
        <f t="shared" ref="E102:AG102" ca="1" si="53">IF(E68=0,"Close",(IFERROR(HLOOKUP(E101,$D$2:$BC$9,6,FALSE),"")))</f>
        <v/>
      </c>
      <c r="F102" s="149" t="str">
        <f t="shared" ca="1" si="53"/>
        <v/>
      </c>
      <c r="G102" s="148" t="str">
        <f t="shared" ca="1" si="53"/>
        <v/>
      </c>
      <c r="H102" s="149" t="str">
        <f t="shared" ca="1" si="53"/>
        <v/>
      </c>
      <c r="I102" s="148" t="str">
        <f t="shared" ca="1" si="53"/>
        <v/>
      </c>
      <c r="J102" s="149" t="str">
        <f t="shared" ca="1" si="53"/>
        <v/>
      </c>
      <c r="K102" s="148" t="str">
        <f t="shared" ca="1" si="53"/>
        <v/>
      </c>
      <c r="L102" s="149" t="str">
        <f t="shared" ca="1" si="53"/>
        <v/>
      </c>
      <c r="M102" s="148" t="str">
        <f t="shared" ca="1" si="53"/>
        <v/>
      </c>
      <c r="N102" s="149" t="str">
        <f t="shared" ca="1" si="53"/>
        <v/>
      </c>
      <c r="O102" s="148" t="str">
        <f t="shared" ca="1" si="53"/>
        <v/>
      </c>
      <c r="P102" s="149" t="str">
        <f t="shared" ca="1" si="53"/>
        <v/>
      </c>
      <c r="Q102" s="148" t="str">
        <f t="shared" ca="1" si="53"/>
        <v/>
      </c>
      <c r="R102" s="149" t="str">
        <f t="shared" ca="1" si="53"/>
        <v/>
      </c>
      <c r="S102" s="148" t="str">
        <f t="shared" ca="1" si="53"/>
        <v/>
      </c>
      <c r="T102" s="149" t="str">
        <f t="shared" ca="1" si="53"/>
        <v/>
      </c>
      <c r="U102" s="148" t="str">
        <f t="shared" ca="1" si="53"/>
        <v/>
      </c>
      <c r="V102" s="149" t="str">
        <f t="shared" ca="1" si="53"/>
        <v/>
      </c>
      <c r="W102" s="148" t="str">
        <f t="shared" ca="1" si="53"/>
        <v/>
      </c>
      <c r="X102" s="149" t="str">
        <f t="shared" ca="1" si="53"/>
        <v/>
      </c>
      <c r="Y102" s="148" t="str">
        <f t="shared" ca="1" si="53"/>
        <v/>
      </c>
      <c r="Z102" s="149" t="str">
        <f t="shared" ca="1" si="53"/>
        <v/>
      </c>
      <c r="AA102" s="148" t="str">
        <f t="shared" ca="1" si="53"/>
        <v/>
      </c>
      <c r="AB102" s="149" t="str">
        <f t="shared" ca="1" si="53"/>
        <v/>
      </c>
      <c r="AC102" s="148" t="str">
        <f t="shared" ca="1" si="53"/>
        <v/>
      </c>
      <c r="AD102" s="149" t="str">
        <f t="shared" ca="1" si="53"/>
        <v/>
      </c>
      <c r="AE102" s="148" t="str">
        <f t="shared" ca="1" si="53"/>
        <v/>
      </c>
      <c r="AF102" s="149" t="str">
        <f t="shared" ca="1" si="53"/>
        <v/>
      </c>
      <c r="AG102" s="148" t="str">
        <f t="shared" ca="1" si="53"/>
        <v/>
      </c>
      <c r="AH102" s="150"/>
    </row>
    <row r="103" spans="2:34" ht="18" hidden="1" thickBot="1" x14ac:dyDescent="0.25">
      <c r="B103" s="323"/>
      <c r="C103" s="220" t="str">
        <f>$B$7&amp;"(連泊)"</f>
        <v>0(連泊)</v>
      </c>
      <c r="D103" s="143" t="str">
        <f>IF(D$87="","",D$87)</f>
        <v/>
      </c>
      <c r="E103" s="144" t="str">
        <f t="shared" ref="E103:AG103" si="54">IF(E$87="","",E$87)</f>
        <v/>
      </c>
      <c r="F103" s="145" t="str">
        <f t="shared" si="54"/>
        <v/>
      </c>
      <c r="G103" s="144" t="str">
        <f t="shared" si="54"/>
        <v/>
      </c>
      <c r="H103" s="145" t="str">
        <f t="shared" si="54"/>
        <v/>
      </c>
      <c r="I103" s="144" t="str">
        <f t="shared" si="54"/>
        <v/>
      </c>
      <c r="J103" s="145" t="str">
        <f t="shared" si="54"/>
        <v/>
      </c>
      <c r="K103" s="144" t="str">
        <f t="shared" si="54"/>
        <v/>
      </c>
      <c r="L103" s="145" t="str">
        <f t="shared" si="54"/>
        <v/>
      </c>
      <c r="M103" s="144" t="str">
        <f t="shared" si="54"/>
        <v/>
      </c>
      <c r="N103" s="145" t="str">
        <f t="shared" si="54"/>
        <v/>
      </c>
      <c r="O103" s="144" t="str">
        <f t="shared" si="54"/>
        <v/>
      </c>
      <c r="P103" s="145" t="str">
        <f t="shared" si="54"/>
        <v/>
      </c>
      <c r="Q103" s="144" t="str">
        <f t="shared" si="54"/>
        <v/>
      </c>
      <c r="R103" s="145" t="str">
        <f t="shared" si="54"/>
        <v/>
      </c>
      <c r="S103" s="144" t="str">
        <f t="shared" si="54"/>
        <v/>
      </c>
      <c r="T103" s="145" t="str">
        <f t="shared" si="54"/>
        <v/>
      </c>
      <c r="U103" s="144" t="str">
        <f t="shared" si="54"/>
        <v/>
      </c>
      <c r="V103" s="145" t="str">
        <f t="shared" si="54"/>
        <v/>
      </c>
      <c r="W103" s="144" t="str">
        <f t="shared" si="54"/>
        <v/>
      </c>
      <c r="X103" s="145" t="str">
        <f t="shared" si="54"/>
        <v/>
      </c>
      <c r="Y103" s="144" t="str">
        <f t="shared" si="54"/>
        <v/>
      </c>
      <c r="Z103" s="145" t="str">
        <f t="shared" si="54"/>
        <v/>
      </c>
      <c r="AA103" s="144" t="str">
        <f t="shared" si="54"/>
        <v/>
      </c>
      <c r="AB103" s="145" t="str">
        <f t="shared" si="54"/>
        <v/>
      </c>
      <c r="AC103" s="144" t="str">
        <f t="shared" si="54"/>
        <v/>
      </c>
      <c r="AD103" s="145" t="str">
        <f t="shared" si="54"/>
        <v/>
      </c>
      <c r="AE103" s="144" t="str">
        <f t="shared" si="54"/>
        <v/>
      </c>
      <c r="AF103" s="145" t="str">
        <f t="shared" si="54"/>
        <v/>
      </c>
      <c r="AG103" s="144" t="str">
        <f t="shared" si="54"/>
        <v/>
      </c>
      <c r="AH103" s="146"/>
    </row>
    <row r="104" spans="2:34" ht="18" hidden="1" thickBot="1" x14ac:dyDescent="0.25">
      <c r="B104" s="323"/>
      <c r="C104" s="222" t="str">
        <f>$F$10</f>
        <v>連泊</v>
      </c>
      <c r="D104" s="128" t="str">
        <f ca="1">IF(D68=0,"Close",(IFERROR(HLOOKUP(D103,$D$11:$BC$17,6,FALSE),"")))</f>
        <v/>
      </c>
      <c r="E104" s="132" t="str">
        <f t="shared" ref="E104:AG104" ca="1" si="55">IF(E68=0,"Close",(IFERROR(HLOOKUP(E103,$D$11:$BC$17,6,FALSE),"")))</f>
        <v/>
      </c>
      <c r="F104" s="130" t="str">
        <f t="shared" ca="1" si="55"/>
        <v/>
      </c>
      <c r="G104" s="132" t="str">
        <f t="shared" ca="1" si="55"/>
        <v/>
      </c>
      <c r="H104" s="130" t="str">
        <f t="shared" ca="1" si="55"/>
        <v/>
      </c>
      <c r="I104" s="132" t="str">
        <f t="shared" ca="1" si="55"/>
        <v/>
      </c>
      <c r="J104" s="130" t="str">
        <f t="shared" ca="1" si="55"/>
        <v/>
      </c>
      <c r="K104" s="132" t="str">
        <f t="shared" ca="1" si="55"/>
        <v/>
      </c>
      <c r="L104" s="130" t="str">
        <f t="shared" ca="1" si="55"/>
        <v/>
      </c>
      <c r="M104" s="132" t="str">
        <f t="shared" ca="1" si="55"/>
        <v/>
      </c>
      <c r="N104" s="130" t="str">
        <f t="shared" ca="1" si="55"/>
        <v/>
      </c>
      <c r="O104" s="132" t="str">
        <f t="shared" ca="1" si="55"/>
        <v/>
      </c>
      <c r="P104" s="130" t="str">
        <f t="shared" ca="1" si="55"/>
        <v/>
      </c>
      <c r="Q104" s="132" t="str">
        <f t="shared" ca="1" si="55"/>
        <v/>
      </c>
      <c r="R104" s="130" t="str">
        <f t="shared" ca="1" si="55"/>
        <v/>
      </c>
      <c r="S104" s="132" t="str">
        <f t="shared" ca="1" si="55"/>
        <v/>
      </c>
      <c r="T104" s="130" t="str">
        <f t="shared" ca="1" si="55"/>
        <v/>
      </c>
      <c r="U104" s="132" t="str">
        <f t="shared" ca="1" si="55"/>
        <v/>
      </c>
      <c r="V104" s="130" t="str">
        <f t="shared" ca="1" si="55"/>
        <v/>
      </c>
      <c r="W104" s="132" t="str">
        <f t="shared" ca="1" si="55"/>
        <v/>
      </c>
      <c r="X104" s="130" t="str">
        <f t="shared" ca="1" si="55"/>
        <v/>
      </c>
      <c r="Y104" s="132" t="str">
        <f t="shared" ca="1" si="55"/>
        <v/>
      </c>
      <c r="Z104" s="130" t="str">
        <f t="shared" ca="1" si="55"/>
        <v/>
      </c>
      <c r="AA104" s="132" t="str">
        <f t="shared" ca="1" si="55"/>
        <v/>
      </c>
      <c r="AB104" s="130" t="str">
        <f t="shared" ca="1" si="55"/>
        <v/>
      </c>
      <c r="AC104" s="132" t="str">
        <f t="shared" ca="1" si="55"/>
        <v/>
      </c>
      <c r="AD104" s="130" t="str">
        <f t="shared" ca="1" si="55"/>
        <v/>
      </c>
      <c r="AE104" s="132" t="str">
        <f t="shared" ca="1" si="55"/>
        <v/>
      </c>
      <c r="AF104" s="130" t="str">
        <f t="shared" ca="1" si="55"/>
        <v/>
      </c>
      <c r="AG104" s="132" t="str">
        <f t="shared" ca="1" si="55"/>
        <v/>
      </c>
      <c r="AH104" s="126"/>
    </row>
    <row r="105" spans="2:34" ht="18" hidden="1" thickBot="1" x14ac:dyDescent="0.25">
      <c r="B105" s="323"/>
      <c r="C105" s="219" t="str">
        <f>$B$8&amp;"(単泊)"</f>
        <v>0(単泊)</v>
      </c>
      <c r="D105" s="133"/>
      <c r="E105" s="136"/>
      <c r="F105" s="134"/>
      <c r="G105" s="136"/>
      <c r="H105" s="134"/>
      <c r="I105" s="136"/>
      <c r="J105" s="134"/>
      <c r="K105" s="136"/>
      <c r="L105" s="134"/>
      <c r="M105" s="136"/>
      <c r="N105" s="134"/>
      <c r="O105" s="136"/>
      <c r="P105" s="134"/>
      <c r="Q105" s="136"/>
      <c r="R105" s="134"/>
      <c r="S105" s="136"/>
      <c r="T105" s="134"/>
      <c r="U105" s="136"/>
      <c r="V105" s="134"/>
      <c r="W105" s="136"/>
      <c r="X105" s="134"/>
      <c r="Y105" s="136"/>
      <c r="Z105" s="134"/>
      <c r="AA105" s="136"/>
      <c r="AB105" s="134"/>
      <c r="AC105" s="136"/>
      <c r="AD105" s="134"/>
      <c r="AE105" s="136"/>
      <c r="AF105" s="134"/>
      <c r="AG105" s="136"/>
      <c r="AH105" s="146"/>
    </row>
    <row r="106" spans="2:34" ht="18" hidden="1" thickBot="1" x14ac:dyDescent="0.25">
      <c r="B106" s="323"/>
      <c r="C106" s="220" t="str">
        <f>$F$1</f>
        <v>WEB割</v>
      </c>
      <c r="D106" s="147" t="str">
        <f ca="1">IF(D69=0,"Close",(IFERROR(HLOOKUP(D105,$D$2:$BC$9,6,FALSE),"")))</f>
        <v/>
      </c>
      <c r="E106" s="148" t="str">
        <f t="shared" ref="E106:AG106" ca="1" si="56">IF(E69=0,"Close",(IFERROR(HLOOKUP(E105,$D$2:$BC$9,6,FALSE),"")))</f>
        <v/>
      </c>
      <c r="F106" s="149" t="str">
        <f t="shared" ca="1" si="56"/>
        <v/>
      </c>
      <c r="G106" s="148" t="str">
        <f t="shared" ca="1" si="56"/>
        <v/>
      </c>
      <c r="H106" s="149" t="str">
        <f t="shared" ca="1" si="56"/>
        <v/>
      </c>
      <c r="I106" s="148" t="str">
        <f t="shared" ca="1" si="56"/>
        <v/>
      </c>
      <c r="J106" s="149" t="str">
        <f t="shared" ca="1" si="56"/>
        <v/>
      </c>
      <c r="K106" s="148" t="str">
        <f t="shared" ca="1" si="56"/>
        <v/>
      </c>
      <c r="L106" s="149" t="str">
        <f t="shared" ca="1" si="56"/>
        <v/>
      </c>
      <c r="M106" s="148" t="str">
        <f t="shared" ca="1" si="56"/>
        <v/>
      </c>
      <c r="N106" s="149" t="str">
        <f t="shared" ca="1" si="56"/>
        <v/>
      </c>
      <c r="O106" s="148" t="str">
        <f t="shared" ca="1" si="56"/>
        <v/>
      </c>
      <c r="P106" s="149" t="str">
        <f t="shared" ca="1" si="56"/>
        <v/>
      </c>
      <c r="Q106" s="148" t="str">
        <f t="shared" ca="1" si="56"/>
        <v/>
      </c>
      <c r="R106" s="149" t="str">
        <f t="shared" ca="1" si="56"/>
        <v/>
      </c>
      <c r="S106" s="148" t="str">
        <f t="shared" ca="1" si="56"/>
        <v/>
      </c>
      <c r="T106" s="149" t="str">
        <f t="shared" ca="1" si="56"/>
        <v/>
      </c>
      <c r="U106" s="148" t="str">
        <f t="shared" ca="1" si="56"/>
        <v/>
      </c>
      <c r="V106" s="149" t="str">
        <f t="shared" ca="1" si="56"/>
        <v/>
      </c>
      <c r="W106" s="148" t="str">
        <f t="shared" ca="1" si="56"/>
        <v/>
      </c>
      <c r="X106" s="149" t="str">
        <f t="shared" ca="1" si="56"/>
        <v/>
      </c>
      <c r="Y106" s="148" t="str">
        <f t="shared" ca="1" si="56"/>
        <v/>
      </c>
      <c r="Z106" s="149" t="str">
        <f t="shared" ca="1" si="56"/>
        <v/>
      </c>
      <c r="AA106" s="148" t="str">
        <f t="shared" ca="1" si="56"/>
        <v/>
      </c>
      <c r="AB106" s="149" t="str">
        <f t="shared" ca="1" si="56"/>
        <v/>
      </c>
      <c r="AC106" s="148" t="str">
        <f t="shared" ca="1" si="56"/>
        <v/>
      </c>
      <c r="AD106" s="149" t="str">
        <f t="shared" ca="1" si="56"/>
        <v/>
      </c>
      <c r="AE106" s="148" t="str">
        <f t="shared" ca="1" si="56"/>
        <v/>
      </c>
      <c r="AF106" s="149" t="str">
        <f t="shared" ca="1" si="56"/>
        <v/>
      </c>
      <c r="AG106" s="148" t="str">
        <f t="shared" ca="1" si="56"/>
        <v/>
      </c>
      <c r="AH106" s="150"/>
    </row>
    <row r="107" spans="2:34" ht="18" hidden="1" thickBot="1" x14ac:dyDescent="0.25">
      <c r="B107" s="323"/>
      <c r="C107" s="220" t="str">
        <f>$B$8&amp;"(連泊)"</f>
        <v>0(連泊)</v>
      </c>
      <c r="D107" s="143" t="s">
        <v>76</v>
      </c>
      <c r="E107" s="144" t="s">
        <v>76</v>
      </c>
      <c r="F107" s="145" t="s">
        <v>76</v>
      </c>
      <c r="G107" s="144" t="s">
        <v>76</v>
      </c>
      <c r="H107" s="145" t="s">
        <v>76</v>
      </c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44"/>
      <c r="T107" s="145"/>
      <c r="U107" s="144"/>
      <c r="V107" s="145"/>
      <c r="W107" s="144"/>
      <c r="X107" s="145"/>
      <c r="Y107" s="144"/>
      <c r="Z107" s="145"/>
      <c r="AA107" s="144"/>
      <c r="AB107" s="145"/>
      <c r="AC107" s="144"/>
      <c r="AD107" s="145"/>
      <c r="AE107" s="144"/>
      <c r="AF107" s="145"/>
      <c r="AG107" s="144"/>
      <c r="AH107" s="146"/>
    </row>
    <row r="108" spans="2:34" ht="18" hidden="1" thickBot="1" x14ac:dyDescent="0.25">
      <c r="B108" s="324"/>
      <c r="C108" s="222" t="str">
        <f>$F$10</f>
        <v>連泊</v>
      </c>
      <c r="D108" s="128" t="str">
        <f ca="1">IF(D69=0,"Close",(IFERROR(HLOOKUP(D107,$D$11:$BC$17,6,FALSE),"")))</f>
        <v/>
      </c>
      <c r="E108" s="132" t="str">
        <f t="shared" ref="E108:AG108" ca="1" si="57">IF(E69=0,"Close",(IFERROR(HLOOKUP(E107,$D$11:$BC$17,6,FALSE),"")))</f>
        <v/>
      </c>
      <c r="F108" s="130" t="str">
        <f t="shared" ca="1" si="57"/>
        <v/>
      </c>
      <c r="G108" s="132" t="str">
        <f t="shared" ca="1" si="57"/>
        <v/>
      </c>
      <c r="H108" s="130" t="str">
        <f t="shared" ca="1" si="57"/>
        <v/>
      </c>
      <c r="I108" s="132" t="str">
        <f t="shared" ca="1" si="57"/>
        <v/>
      </c>
      <c r="J108" s="130" t="str">
        <f t="shared" ca="1" si="57"/>
        <v/>
      </c>
      <c r="K108" s="132" t="str">
        <f t="shared" ca="1" si="57"/>
        <v/>
      </c>
      <c r="L108" s="130" t="str">
        <f t="shared" ca="1" si="57"/>
        <v/>
      </c>
      <c r="M108" s="132" t="str">
        <f t="shared" ca="1" si="57"/>
        <v/>
      </c>
      <c r="N108" s="130" t="str">
        <f t="shared" ca="1" si="57"/>
        <v/>
      </c>
      <c r="O108" s="132" t="str">
        <f t="shared" ca="1" si="57"/>
        <v/>
      </c>
      <c r="P108" s="130" t="str">
        <f t="shared" ca="1" si="57"/>
        <v/>
      </c>
      <c r="Q108" s="132" t="str">
        <f t="shared" ca="1" si="57"/>
        <v/>
      </c>
      <c r="R108" s="130" t="str">
        <f t="shared" ca="1" si="57"/>
        <v/>
      </c>
      <c r="S108" s="132" t="str">
        <f t="shared" ca="1" si="57"/>
        <v/>
      </c>
      <c r="T108" s="130" t="str">
        <f t="shared" ca="1" si="57"/>
        <v/>
      </c>
      <c r="U108" s="132" t="str">
        <f t="shared" ca="1" si="57"/>
        <v/>
      </c>
      <c r="V108" s="130" t="str">
        <f t="shared" ca="1" si="57"/>
        <v/>
      </c>
      <c r="W108" s="132" t="str">
        <f t="shared" ca="1" si="57"/>
        <v/>
      </c>
      <c r="X108" s="130" t="str">
        <f t="shared" ca="1" si="57"/>
        <v/>
      </c>
      <c r="Y108" s="132" t="str">
        <f t="shared" ca="1" si="57"/>
        <v/>
      </c>
      <c r="Z108" s="130" t="str">
        <f t="shared" ca="1" si="57"/>
        <v/>
      </c>
      <c r="AA108" s="132" t="str">
        <f t="shared" ca="1" si="57"/>
        <v/>
      </c>
      <c r="AB108" s="130" t="str">
        <f t="shared" ca="1" si="57"/>
        <v/>
      </c>
      <c r="AC108" s="132" t="str">
        <f t="shared" ca="1" si="57"/>
        <v/>
      </c>
      <c r="AD108" s="130" t="str">
        <f t="shared" ca="1" si="57"/>
        <v/>
      </c>
      <c r="AE108" s="132" t="str">
        <f t="shared" ca="1" si="57"/>
        <v/>
      </c>
      <c r="AF108" s="130" t="str">
        <f t="shared" ca="1" si="57"/>
        <v/>
      </c>
      <c r="AG108" s="132" t="str">
        <f t="shared" ca="1" si="57"/>
        <v/>
      </c>
      <c r="AH108" s="126"/>
    </row>
    <row r="109" spans="2:34" collapsed="1" x14ac:dyDescent="0.2">
      <c r="B109" s="227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2:34" x14ac:dyDescent="0.2">
      <c r="C110" s="183"/>
      <c r="D110" s="242" t="str">
        <f>IF(ISBLANK(D85),D39,D85)</f>
        <v>K</v>
      </c>
      <c r="E110" s="242" t="str">
        <f t="shared" ref="E110:AH110" si="58">IF(ISBLANK(E85),E39,E85)</f>
        <v>K</v>
      </c>
      <c r="F110" s="242" t="str">
        <f t="shared" si="58"/>
        <v>O</v>
      </c>
      <c r="G110" s="242" t="str">
        <f t="shared" si="58"/>
        <v>Q</v>
      </c>
      <c r="H110" s="242" t="str">
        <f t="shared" si="58"/>
        <v>K</v>
      </c>
      <c r="I110" s="242" t="str">
        <f t="shared" si="58"/>
        <v>K</v>
      </c>
      <c r="J110" s="242" t="str">
        <f t="shared" si="58"/>
        <v>K</v>
      </c>
      <c r="K110" s="242" t="str">
        <f t="shared" si="58"/>
        <v>K</v>
      </c>
      <c r="L110" s="242" t="str">
        <f t="shared" si="58"/>
        <v>K</v>
      </c>
      <c r="M110" s="242" t="str">
        <f t="shared" si="58"/>
        <v>O</v>
      </c>
      <c r="N110" s="242" t="str">
        <f t="shared" si="58"/>
        <v>Q</v>
      </c>
      <c r="O110" s="242" t="str">
        <f t="shared" si="58"/>
        <v>K</v>
      </c>
      <c r="P110" s="242" t="str">
        <f t="shared" si="58"/>
        <v>K</v>
      </c>
      <c r="Q110" s="242" t="str">
        <f t="shared" si="58"/>
        <v>K</v>
      </c>
      <c r="R110" s="242" t="str">
        <f t="shared" si="58"/>
        <v>K</v>
      </c>
      <c r="S110" s="242" t="str">
        <f t="shared" si="58"/>
        <v>K</v>
      </c>
      <c r="T110" s="242" t="str">
        <f t="shared" si="58"/>
        <v>O</v>
      </c>
      <c r="U110" s="242" t="str">
        <f t="shared" si="58"/>
        <v>Q</v>
      </c>
      <c r="V110" s="242" t="str">
        <f t="shared" si="58"/>
        <v>K</v>
      </c>
      <c r="W110" s="242" t="str">
        <f t="shared" si="58"/>
        <v>K</v>
      </c>
      <c r="X110" s="242" t="str">
        <f t="shared" si="58"/>
        <v>K</v>
      </c>
      <c r="Y110" s="242" t="str">
        <f t="shared" si="58"/>
        <v>K</v>
      </c>
      <c r="Z110" s="242" t="str">
        <f t="shared" si="58"/>
        <v>K</v>
      </c>
      <c r="AA110" s="242" t="str">
        <f t="shared" si="58"/>
        <v>O</v>
      </c>
      <c r="AB110" s="242" t="str">
        <f t="shared" si="58"/>
        <v>U</v>
      </c>
      <c r="AC110" s="242" t="str">
        <f t="shared" si="58"/>
        <v>U</v>
      </c>
      <c r="AD110" s="242" t="str">
        <f t="shared" si="58"/>
        <v>U</v>
      </c>
      <c r="AE110" s="242" t="str">
        <f t="shared" si="58"/>
        <v>U</v>
      </c>
      <c r="AF110" s="242" t="str">
        <f t="shared" si="58"/>
        <v>U</v>
      </c>
      <c r="AG110" s="242" t="str">
        <f t="shared" si="58"/>
        <v>U</v>
      </c>
      <c r="AH110" s="242">
        <f t="shared" si="58"/>
        <v>0</v>
      </c>
    </row>
    <row r="111" spans="2:34" x14ac:dyDescent="0.2">
      <c r="C111" s="185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</row>
    <row r="112" spans="2:34" x14ac:dyDescent="0.2"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</row>
    <row r="114" spans="3:34" x14ac:dyDescent="0.2">
      <c r="C114" s="183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</row>
    <row r="115" spans="3:34" x14ac:dyDescent="0.2">
      <c r="C115" s="185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</row>
    <row r="116" spans="3:34" x14ac:dyDescent="0.2"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</row>
    <row r="118" spans="3:34" x14ac:dyDescent="0.2">
      <c r="C118" s="183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</row>
    <row r="119" spans="3:34" x14ac:dyDescent="0.2">
      <c r="C119" s="185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</row>
    <row r="120" spans="3:34" x14ac:dyDescent="0.2"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</row>
    <row r="122" spans="3:34" x14ac:dyDescent="0.2">
      <c r="C122" s="183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</row>
    <row r="123" spans="3:34" x14ac:dyDescent="0.2">
      <c r="C123" s="185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</row>
    <row r="124" spans="3:34" x14ac:dyDescent="0.2"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</row>
  </sheetData>
  <sheetProtection selectLockedCells="1"/>
  <mergeCells count="8">
    <mergeCell ref="B39:B84"/>
    <mergeCell ref="B85:B108"/>
    <mergeCell ref="D1:E1"/>
    <mergeCell ref="F1:H1"/>
    <mergeCell ref="D10:E10"/>
    <mergeCell ref="F10:H10"/>
    <mergeCell ref="B20:B28"/>
    <mergeCell ref="C30:C37"/>
  </mergeCells>
  <phoneticPr fontId="5"/>
  <conditionalFormatting sqref="D29:AG29">
    <cfRule type="expression" dxfId="1831" priority="1">
      <formula>WEEKDAY(D29)=7</formula>
    </cfRule>
    <cfRule type="expression" dxfId="1830" priority="2">
      <formula>WEEKDAY(D29)=1</formula>
    </cfRule>
    <cfRule type="expression" dxfId="1829" priority="3">
      <formula>D$22&lt;&gt;""</formula>
    </cfRule>
  </conditionalFormatting>
  <conditionalFormatting sqref="D30:AG30">
    <cfRule type="cellIs" dxfId="1828" priority="637" operator="equal">
      <formula>"Close"</formula>
    </cfRule>
  </conditionalFormatting>
  <conditionalFormatting sqref="D20:AH20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{FD869811-7498-4DC9-AC35-14CFFB925A0A}</x14:id>
        </ext>
      </extLst>
    </cfRule>
  </conditionalFormatting>
  <conditionalFormatting sqref="D21:AH21">
    <cfRule type="dataBar" priority="26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{2DE55ED2-7F1D-4F0A-923B-60113D4EC344}</x14:id>
        </ext>
      </extLst>
    </cfRule>
  </conditionalFormatting>
  <conditionalFormatting sqref="D22:AH23">
    <cfRule type="notContainsBlanks" dxfId="1807" priority="4">
      <formula>LEN(TRIM(D22))&gt;0</formula>
    </cfRule>
  </conditionalFormatting>
  <conditionalFormatting sqref="D31:AH38">
    <cfRule type="cellIs" dxfId="1806" priority="334" operator="equal">
      <formula>"Close"</formula>
    </cfRule>
  </conditionalFormatting>
  <conditionalFormatting sqref="D86:AH86 D88:AH88 D90:AH90 D92:AH92 D94:AH94 D96:AH96 D98:AH98 D100:AH100 D102:AH102 D104:AH104 D106:AH106 D108:AH108">
    <cfRule type="cellIs" dxfId="1433" priority="593" operator="equal">
      <formula>"Close"</formula>
    </cfRule>
  </conditionalFormatting>
  <conditionalFormatting sqref="AH29">
    <cfRule type="cellIs" dxfId="1372" priority="569" operator="equal">
      <formula>"E"</formula>
    </cfRule>
    <cfRule type="cellIs" dxfId="1371" priority="570" operator="equal">
      <formula>"Ｄ"</formula>
    </cfRule>
    <cfRule type="cellIs" dxfId="1370" priority="557" operator="equal">
      <formula>"Q"</formula>
    </cfRule>
    <cfRule type="cellIs" dxfId="1369" priority="558" operator="equal">
      <formula>"P"</formula>
    </cfRule>
    <cfRule type="cellIs" dxfId="1368" priority="559" operator="equal">
      <formula>"O"</formula>
    </cfRule>
    <cfRule type="cellIs" dxfId="1367" priority="560" operator="equal">
      <formula>"N"</formula>
    </cfRule>
    <cfRule type="cellIs" dxfId="1366" priority="561" operator="equal">
      <formula>"M"</formula>
    </cfRule>
    <cfRule type="cellIs" dxfId="1365" priority="562" operator="equal">
      <formula>"L"</formula>
    </cfRule>
    <cfRule type="cellIs" dxfId="1364" priority="573" operator="equal">
      <formula>"A"</formula>
    </cfRule>
    <cfRule type="cellIs" dxfId="1363" priority="563" operator="equal">
      <formula>"K"</formula>
    </cfRule>
    <cfRule type="cellIs" dxfId="1362" priority="568" operator="equal">
      <formula>"F"</formula>
    </cfRule>
    <cfRule type="cellIs" dxfId="1361" priority="564" operator="equal">
      <formula>"J"</formula>
    </cfRule>
    <cfRule type="cellIs" dxfId="1360" priority="565" operator="equal">
      <formula>"I"</formula>
    </cfRule>
    <cfRule type="cellIs" dxfId="1359" priority="555" operator="equal">
      <formula>"S"</formula>
    </cfRule>
    <cfRule type="cellIs" dxfId="1358" priority="556" operator="equal">
      <formula>"R"</formula>
    </cfRule>
    <cfRule type="cellIs" dxfId="1357" priority="592" operator="equal">
      <formula>"Ａ"</formula>
    </cfRule>
    <cfRule type="cellIs" dxfId="1356" priority="567" operator="equal">
      <formula>"G"</formula>
    </cfRule>
    <cfRule type="cellIs" dxfId="1355" priority="591" operator="equal">
      <formula>"Ｂ"</formula>
    </cfRule>
    <cfRule type="cellIs" dxfId="1354" priority="590" operator="equal">
      <formula>"Ｆ"</formula>
    </cfRule>
    <cfRule type="cellIs" dxfId="1353" priority="589" operator="equal">
      <formula>"Ｆ"</formula>
    </cfRule>
    <cfRule type="cellIs" dxfId="1352" priority="588" operator="equal">
      <formula>"Ｇ"</formula>
    </cfRule>
    <cfRule type="cellIs" dxfId="1351" priority="587" operator="equal">
      <formula>"Ｈ"</formula>
    </cfRule>
    <cfRule type="cellIs" dxfId="1350" priority="586" operator="equal">
      <formula>"Ｉ"</formula>
    </cfRule>
    <cfRule type="cellIs" dxfId="1349" priority="585" operator="equal">
      <formula>"Ｊ"</formula>
    </cfRule>
    <cfRule type="cellIs" dxfId="1348" priority="584" operator="equal">
      <formula>"Ｋ"</formula>
    </cfRule>
    <cfRule type="cellIs" dxfId="1347" priority="583" operator="equal">
      <formula>"Ｌ"</formula>
    </cfRule>
    <cfRule type="cellIs" dxfId="1346" priority="582" operator="equal">
      <formula>"Ｍ"</formula>
    </cfRule>
    <cfRule type="cellIs" dxfId="1345" priority="581" operator="equal">
      <formula>"Ｎ"</formula>
    </cfRule>
    <cfRule type="cellIs" dxfId="1344" priority="580" operator="equal">
      <formula>"Ｏ"</formula>
    </cfRule>
    <cfRule type="cellIs" dxfId="1343" priority="579" operator="equal">
      <formula>"Ｐ"</formula>
    </cfRule>
    <cfRule type="cellIs" dxfId="1342" priority="578" operator="equal">
      <formula>"Ｑ"</formula>
    </cfRule>
    <cfRule type="cellIs" dxfId="1341" priority="577" operator="equal">
      <formula>"Ｒ"</formula>
    </cfRule>
    <cfRule type="cellIs" dxfId="1340" priority="576" operator="equal">
      <formula>"Ｓ"</formula>
    </cfRule>
    <cfRule type="cellIs" dxfId="1339" priority="575" operator="equal">
      <formula>"Ｔ"</formula>
    </cfRule>
    <cfRule type="cellIs" dxfId="1338" priority="574" operator="equal">
      <formula>"C"</formula>
    </cfRule>
    <cfRule type="cellIs" dxfId="1337" priority="566" operator="equal">
      <formula>"H"</formula>
    </cfRule>
    <cfRule type="cellIs" dxfId="1336" priority="572" operator="equal">
      <formula>"B"</formula>
    </cfRule>
    <cfRule type="cellIs" dxfId="1335" priority="571" operator="equal">
      <formula>"Ｃ"</formula>
    </cfRule>
    <cfRule type="cellIs" dxfId="1334" priority="542" operator="equal">
      <formula>"Close"</formula>
    </cfRule>
    <cfRule type="expression" dxfId="1333" priority="543">
      <formula>MONTH(#REF!)-MONTH(#REF!)&lt;&gt;0</formula>
    </cfRule>
    <cfRule type="expression" dxfId="1332" priority="544">
      <formula>WEEKDAY(AH29)=7</formula>
    </cfRule>
    <cfRule type="expression" dxfId="1331" priority="545">
      <formula>WEEKDAY(AH29)=1</formula>
    </cfRule>
    <cfRule type="cellIs" dxfId="1330" priority="546" operator="equal">
      <formula>"Close"</formula>
    </cfRule>
    <cfRule type="expression" dxfId="1329" priority="547">
      <formula>WEEKDAY(AH29)=7</formula>
    </cfRule>
    <cfRule type="expression" dxfId="1328" priority="548">
      <formula>WEEKDAY(AH29)=1</formula>
    </cfRule>
    <cfRule type="expression" dxfId="1327" priority="550">
      <formula>WEEKDAY(AH29)=7</formula>
    </cfRule>
    <cfRule type="expression" dxfId="1326" priority="551">
      <formula>WEEKDAY(AH29)=1</formula>
    </cfRule>
    <cfRule type="cellIs" dxfId="1325" priority="552" operator="equal">
      <formula>"Ｅ"</formula>
    </cfRule>
    <cfRule type="cellIs" dxfId="1324" priority="553" operator="lessThan">
      <formula>0</formula>
    </cfRule>
    <cfRule type="cellIs" dxfId="1323" priority="554" operator="equal">
      <formula>"T"</formula>
    </cfRule>
  </conditionalFormatting>
  <conditionalFormatting sqref="AH29:AH30">
    <cfRule type="cellIs" dxfId="1322" priority="549" operator="equal">
      <formula>"Close"</formula>
    </cfRule>
  </conditionalFormatting>
  <pageMargins left="0.25" right="0.25" top="0.75" bottom="0.75" header="0.3" footer="0.3"/>
  <pageSetup paperSize="8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23" operator="containsText" id="{549D4FEE-BF7B-4601-A545-708CC18B2AC1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31" operator="containsText" id="{193E0F81-5A16-403F-BACD-FC8AAA1FEFAD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33" operator="containsText" id="{50129421-FF13-4A21-9158-7A1DE6F86E0C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15" operator="containsText" id="{4A9936FD-CFDA-4F79-9B36-02B8011DCF82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614" operator="containsText" id="{1EE196BE-9A92-4756-99AC-48FB937EE833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21" operator="containsText" id="{77250BF6-9EC5-4ADE-A652-A3EA7558F573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27" operator="containsText" id="{8B0AD2D7-0C70-41D0-A922-952BE943586A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beginsWith" priority="632" operator="beginsWith" id="{E8934E38-C0FF-4D2D-A12A-5D52457EBADF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30" operator="containsText" id="{C90CD5BF-7935-4665-AC69-6374CA885164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29" operator="endsWith" id="{EBDF3EDD-EB48-4184-85AC-40448B26137C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28" operator="containsText" id="{1F1CCE3A-1D9E-4514-98E6-6584DF9D661C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26" operator="containsText" id="{ED06073B-9D22-48C1-8609-88858745695B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25" operator="containsText" id="{FCC3390D-E3B1-461A-8F59-D6054119BEA0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24" operator="containsText" id="{4B9C4C40-E32A-4235-85B2-413A8B38E989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22" operator="containsText" id="{08646D74-F35D-451C-A467-322EC27830FD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20" operator="containsText" id="{4CA542AD-3820-4BDA-8CFA-9F8DC53888D0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19" operator="containsText" id="{1741713A-4057-4F39-BC51-27212086921D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18" operator="containsText" id="{8D67BF3E-909B-4C67-BCA5-3CE1DA6E58BF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17" operator="containsText" id="{F978053F-4747-4918-AD8F-DD7D139429F8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16" operator="containsText" id="{C1945D9C-4161-4E9D-8628-E941272A068B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D2:AF2</xm:sqref>
        </x14:conditionalFormatting>
        <x14:conditionalFormatting xmlns:xm="http://schemas.microsoft.com/office/excel/2006/main">
          <x14:cfRule type="containsText" priority="220" operator="containsText" id="{6B514D13-6BDF-475C-8A28-34B403C439CD}">
            <xm:f>NOT(ISERROR(SEARCH("F",D11)))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21" operator="endsWith" id="{21962062-26EA-4F16-99CE-559FD1DA69BF}">
            <xm:f>RIGHT(D11,LEN("E"))="E"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06" operator="containsText" id="{187008C0-9477-4F5B-88E1-4CF8F8E0D4AD}">
            <xm:f>NOT(ISERROR(SEARCH("T",D11)))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23" operator="containsText" id="{B3809120-C5F4-4C1D-BC5F-DF71D1E942CB}">
            <xm:f>NOT(ISERROR(SEARCH("C",D11)))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24" operator="beginsWith" id="{D421164C-7FFC-477E-B705-EA6BF94FAE3D}">
            <xm:f>LEFT(D11,LEN("B"))="B"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22" operator="containsText" id="{83D341DF-39D3-4370-BCAF-DE0A3EEEE879}">
            <xm:f>NOT(ISERROR(SEARCH("D",D11)))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07" operator="containsText" id="{94B758C7-0A94-4605-B972-BECBAB91B9B2}">
            <xm:f>NOT(ISERROR(SEARCH("S",D11)))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08" operator="containsText" id="{09424F1E-3EED-4044-A7E1-2F447C8D9690}">
            <xm:f>NOT(ISERROR(SEARCH("R",D11)))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09" operator="containsText" id="{F8DBBF41-3BDF-41D7-8249-7188C8A758C1}">
            <xm:f>NOT(ISERROR(SEARCH("Q",D11)))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25" operator="containsText" id="{74FB0A45-EE6A-4059-9F7F-91E49D5B1CE1}">
            <xm:f>NOT(ISERROR(SEARCH("A",D11)))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10" operator="containsText" id="{C7EFDCCF-729E-45B3-A022-681080FA2629}">
            <xm:f>NOT(ISERROR(SEARCH("P",D11)))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11" operator="containsText" id="{42E28934-3AC7-4B02-9C9D-8D42B8D21D3D}">
            <xm:f>NOT(ISERROR(SEARCH("O",D11)))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12" operator="containsText" id="{66113164-C390-4E8E-8CA1-2087AA533263}">
            <xm:f>NOT(ISERROR(SEARCH("N",D11)))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13" operator="containsText" id="{CBDDD741-C723-4BAC-B306-9879A7D5F467}">
            <xm:f>NOT(ISERROR(SEARCH("M",D11)))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17" operator="containsText" id="{0310CFFF-7170-45A3-87FE-245F473674E1}">
            <xm:f>NOT(ISERROR(SEARCH("I",D11)))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14" operator="containsText" id="{A73F45FF-982F-4AE8-BBCB-8F860D9445F4}">
            <xm:f>NOT(ISERROR(SEARCH("L",D11)))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15" operator="containsText" id="{01565CF4-CF0F-4817-B6C1-76178CF36BA1}">
            <xm:f>NOT(ISERROR(SEARCH("K",D11)))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16" operator="containsText" id="{84183CBC-D859-42C9-86D1-67ED71AC325D}">
            <xm:f>NOT(ISERROR(SEARCH("J",D11)))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18" operator="containsText" id="{CFA00DCD-367C-4CE5-A6CF-798BAC8F54F7}">
            <xm:f>NOT(ISERROR(SEARCH("H",D11)))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19" operator="containsText" id="{BF205EE9-79EF-46E0-AE1A-CD18C15245DD}">
            <xm:f>NOT(ISERROR(SEARCH("G",D11)))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D11:AF11</xm:sqref>
        </x14:conditionalFormatting>
        <x14:conditionalFormatting xmlns:xm="http://schemas.microsoft.com/office/excel/2006/main">
          <x14:cfRule type="containsText" priority="595" operator="containsText" id="{CBB2348A-BF98-418A-A638-F13D99A6246C}">
            <xm:f>NOT(ISERROR(SEARCH("S",D58)))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94" operator="containsText" id="{4CA5AF4D-2469-45A3-ACD3-3E65D92DB49B}">
            <xm:f>NOT(ISERROR(SEARCH("T",D58)))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13" operator="containsText" id="{59AE0D15-03B1-4B64-B7B3-22877BBE1A58}">
            <xm:f>NOT(ISERROR(SEARCH("A",D58)))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612" operator="beginsWith" id="{7BE62B3F-307B-4913-94B2-1435C3801FF1}">
            <xm:f>LEFT(D58,LEN("B"))="B"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11" operator="containsText" id="{9AAFF4B7-5C91-4D09-8336-F8887C6F803F}">
            <xm:f>NOT(ISERROR(SEARCH("C",D58)))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10" operator="containsText" id="{28B99666-7253-4BE2-AFDF-12B089AAA433}">
            <xm:f>NOT(ISERROR(SEARCH("D",D58)))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609" operator="endsWith" id="{6CC0C4FE-B5CF-4E3E-B38D-3529512B4697}">
            <xm:f>RIGHT(D58,LEN("E"))="E"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608" operator="containsText" id="{581AF586-D64A-4F0A-B25D-4921D18EBE8E}">
            <xm:f>NOT(ISERROR(SEARCH("F",D58)))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07" operator="containsText" id="{0A7532B0-F3CF-4FDD-8B7C-C449A609CEE8}">
            <xm:f>NOT(ISERROR(SEARCH("G",D58)))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606" operator="containsText" id="{252A0951-198D-4C3F-A08F-AAAECC22617F}">
            <xm:f>NOT(ISERROR(SEARCH("H",D58)))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605" operator="containsText" id="{EA5BDD6B-9F98-468C-B8DD-0588CCDD75BC}">
            <xm:f>NOT(ISERROR(SEARCH("I",D58)))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04" operator="containsText" id="{168F18A4-719B-4665-953E-E6F3751A44AF}">
            <xm:f>NOT(ISERROR(SEARCH("J",D58)))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603" operator="containsText" id="{0A893AE2-993B-447E-9A63-5F6F628CAA66}">
            <xm:f>NOT(ISERROR(SEARCH("K",D58)))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02" operator="containsText" id="{D2B0E5FC-67A7-4363-B30F-04256A4D1324}">
            <xm:f>NOT(ISERROR(SEARCH("L",D58)))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601" operator="containsText" id="{C75C3935-A158-4646-A9A1-C40937167F7E}">
            <xm:f>NOT(ISERROR(SEARCH("M",D58)))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00" operator="containsText" id="{FD661463-C466-466B-9B7B-8962BF2FEA97}">
            <xm:f>NOT(ISERROR(SEARCH("N",D58)))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99" operator="containsText" id="{BE29A30E-BD2A-41C4-879D-7B5F4B22EC80}">
            <xm:f>NOT(ISERROR(SEARCH("O",D58)))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98" operator="containsText" id="{FADEC10D-3161-4A81-9DF4-B1449D2476A1}">
            <xm:f>NOT(ISERROR(SEARCH("P",D58)))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97" operator="containsText" id="{9B1CE476-B478-48B6-9767-F0356C1C2FC0}">
            <xm:f>NOT(ISERROR(SEARCH("Q",D58)))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96" operator="containsText" id="{153B9AC8-6893-4E45-BDAD-4206475B68A4}">
            <xm:f>NOT(ISERROR(SEARCH("R",D58)))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D58:AG63</xm:sqref>
        </x14:conditionalFormatting>
        <x14:conditionalFormatting xmlns:xm="http://schemas.microsoft.com/office/excel/2006/main">
          <x14:cfRule type="dataBar" id="{FD869811-7498-4DC9-AC35-14CFFB925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D20:AH20</xm:sqref>
        </x14:conditionalFormatting>
        <x14:conditionalFormatting xmlns:xm="http://schemas.microsoft.com/office/excel/2006/main">
          <x14:cfRule type="dataBar" id="{2DE55ED2-7F1D-4F0A-923B-60113D4EC34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D21:AH21</xm:sqref>
        </x14:conditionalFormatting>
        <x14:conditionalFormatting xmlns:xm="http://schemas.microsoft.com/office/excel/2006/main">
          <x14:cfRule type="containsText" priority="503" operator="containsText" id="{C8D536A7-696E-41EF-9839-6898DAD48CB6}">
            <xm:f>NOT(ISERROR(SEARCH("S",D39)))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21" operator="containsText" id="{D54701A2-5835-483C-9214-ED4F7DCA4386}">
            <xm:f>NOT(ISERROR(SEARCH("A",D39)))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20" operator="beginsWith" id="{4F69C67C-81B3-4389-B80E-4D2D6CE1343D}">
            <xm:f>LEFT(D39,LEN("B"))="B"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19" operator="containsText" id="{61ECD60A-D39C-44E3-8D72-CFF4337C3534}">
            <xm:f>NOT(ISERROR(SEARCH("C",D39)))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18" operator="containsText" id="{25DAD430-7444-4234-BBB6-4DD2E59DA5CD}">
            <xm:f>NOT(ISERROR(SEARCH("D",D39)))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17" operator="endsWith" id="{3B0E548C-D406-4F0C-93B9-07907E4E5BA4}">
            <xm:f>RIGHT(D39,LEN("E"))="E"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16" operator="containsText" id="{5243F60F-67BC-4986-A4ED-D542F8C1E526}">
            <xm:f>NOT(ISERROR(SEARCH("F",D39)))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15" operator="containsText" id="{2E888EE2-EBA0-4BD5-B10B-8C29493D8EF7}">
            <xm:f>NOT(ISERROR(SEARCH("G",D39)))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14" operator="containsText" id="{67C5768B-4495-4924-8F2D-814230C70B4D}">
            <xm:f>NOT(ISERROR(SEARCH("H",D39)))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13" operator="containsText" id="{8927ACEA-457F-498E-9889-41EDBBB7E215}">
            <xm:f>NOT(ISERROR(SEARCH("I",D39)))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12" operator="containsText" id="{CA57E285-A67E-43BF-B950-9FEC6990D523}">
            <xm:f>NOT(ISERROR(SEARCH("J",D39)))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11" operator="containsText" id="{CE3D3857-2B56-4FA9-BCF9-E0937000BC4B}">
            <xm:f>NOT(ISERROR(SEARCH("K",D39)))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10" operator="containsText" id="{96F07FE4-4D3A-48E8-9ED2-3D48AE6F9FA1}">
            <xm:f>NOT(ISERROR(SEARCH("L",D39)))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09" operator="containsText" id="{CACDCE95-F367-4CC0-99C6-BB10926EE725}">
            <xm:f>NOT(ISERROR(SEARCH("M",D39)))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04" operator="containsText" id="{007926CE-CDE0-4E9D-A92B-1AD4436FE98D}">
            <xm:f>NOT(ISERROR(SEARCH("R",D39)))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08" operator="containsText" id="{3C4EEBCF-BCC4-4EA9-A64C-7194EFFBD061}">
            <xm:f>NOT(ISERROR(SEARCH("N",D39)))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07" operator="containsText" id="{0537C139-941B-4359-8D9F-FFF5312D57AC}">
            <xm:f>NOT(ISERROR(SEARCH("O",D39)))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06" operator="containsText" id="{77976AB0-B1A3-4B36-AB7B-B90119F659FE}">
            <xm:f>NOT(ISERROR(SEARCH("P",D39)))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05" operator="containsText" id="{4EF449BD-AEE3-4067-8989-DF5C717D7A05}">
            <xm:f>NOT(ISERROR(SEARCH("Q",D39)))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02" operator="containsText" id="{69F79028-7707-4637-A347-E4DF0F13D8DB}">
            <xm:f>NOT(ISERROR(SEARCH("T",D39)))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D39:AH40</xm:sqref>
        </x14:conditionalFormatting>
        <x14:conditionalFormatting xmlns:xm="http://schemas.microsoft.com/office/excel/2006/main">
          <x14:cfRule type="containsText" priority="501" operator="containsText" id="{42163F4B-A129-491B-B225-22CC6E70BD46}">
            <xm:f>NOT(ISERROR(SEARCH("Close",D40)))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D40:AH40</xm:sqref>
        </x14:conditionalFormatting>
        <x14:conditionalFormatting xmlns:xm="http://schemas.microsoft.com/office/excel/2006/main">
          <x14:cfRule type="containsText" priority="481" operator="containsText" id="{A38B0C8A-8BF1-41FF-AA04-211DC2E7753E}">
            <xm:f>NOT(ISERROR(SEARCH("T",D41)))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82" operator="containsText" id="{64B2CAD4-5F18-49D1-915E-78C4B36EA56A}">
            <xm:f>NOT(ISERROR(SEARCH("S",D41)))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83" operator="containsText" id="{4A8566E1-A14D-4224-822F-E69FB01D02B2}">
            <xm:f>NOT(ISERROR(SEARCH("R",D41)))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00" operator="containsText" id="{73D27D0D-BE09-4F3E-A10E-E11B41E8E45E}">
            <xm:f>NOT(ISERROR(SEARCH("A",D41)))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94" operator="containsText" id="{3FE1613D-1622-4872-8EFC-938DFE62D0BC}">
            <xm:f>NOT(ISERROR(SEARCH("G",D41)))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84" operator="containsText" id="{ABE5C4F3-B9AC-4595-9E72-74B101AC1BA2}">
            <xm:f>NOT(ISERROR(SEARCH("Q",D41)))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499" operator="beginsWith" id="{BEB70684-D53A-46E8-BD66-8396B872348A}">
            <xm:f>LEFT(D41,LEN("B"))="B"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98" operator="containsText" id="{D35DB86D-89ED-446F-9282-D1F1EBD26022}">
            <xm:f>NOT(ISERROR(SEARCH("C",D41)))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97" operator="containsText" id="{64B1D8C1-F067-4210-9567-4214F3B41101}">
            <xm:f>NOT(ISERROR(SEARCH("D",D41)))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96" operator="endsWith" id="{D7107757-8A2B-4827-A427-CCF6D3A13E42}">
            <xm:f>RIGHT(D41,LEN("E"))="E"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95" operator="containsText" id="{3EBFC2AA-3D27-4360-84A8-C14D137CC2B7}">
            <xm:f>NOT(ISERROR(SEARCH("F",D41)))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93" operator="containsText" id="{CE9A74AC-8367-413D-A999-AA165341395F}">
            <xm:f>NOT(ISERROR(SEARCH("H",D41)))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92" operator="containsText" id="{9639A8BF-F55D-45CB-9019-13F4E93904AD}">
            <xm:f>NOT(ISERROR(SEARCH("I",D41)))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91" operator="containsText" id="{572AB641-8F88-4B47-8446-1AAB29837AAD}">
            <xm:f>NOT(ISERROR(SEARCH("J",D41)))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90" operator="containsText" id="{5BB40EFB-491A-4F23-93B4-722B60D4EEED}">
            <xm:f>NOT(ISERROR(SEARCH("K",D41)))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89" operator="containsText" id="{866EF5DC-5A04-4BCF-81AB-DE108D780F59}">
            <xm:f>NOT(ISERROR(SEARCH("L",D41)))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88" operator="containsText" id="{04B78754-4789-40FD-910A-00CB5816E1DB}">
            <xm:f>NOT(ISERROR(SEARCH("M",D41)))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87" operator="containsText" id="{01ABDD91-27BA-435D-9948-B4BD0763B851}">
            <xm:f>NOT(ISERROR(SEARCH("N",D41)))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86" operator="containsText" id="{88BABCF8-95C6-49AE-859E-FE07C6FB1D47}">
            <xm:f>NOT(ISERROR(SEARCH("O",D41)))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85" operator="containsText" id="{83FC15E8-8A50-4698-B53A-97917C107D7B}">
            <xm:f>NOT(ISERROR(SEARCH("P",D41)))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D41:AH42</xm:sqref>
        </x14:conditionalFormatting>
        <x14:conditionalFormatting xmlns:xm="http://schemas.microsoft.com/office/excel/2006/main">
          <x14:cfRule type="containsText" priority="480" operator="containsText" id="{D28C771F-B3A1-4550-BF7E-B09CD5707901}">
            <xm:f>NOT(ISERROR(SEARCH("Close",D42)))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D42:AH42</xm:sqref>
        </x14:conditionalFormatting>
        <x14:conditionalFormatting xmlns:xm="http://schemas.microsoft.com/office/excel/2006/main">
          <x14:cfRule type="containsText" priority="188" operator="containsText" id="{935E46D4-C0E2-4C54-BFFB-EA23A140DB1E}">
            <xm:f>NOT(ISERROR(SEARCH("Q",D43)))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85" operator="containsText" id="{ABE68A9E-96F6-4B3A-80B1-82B2C39ACF9C}">
            <xm:f>NOT(ISERROR(SEARCH("T",D43)))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86" operator="containsText" id="{B1206E34-16CD-4092-BB29-C115E0F304DD}">
            <xm:f>NOT(ISERROR(SEARCH("S",D43)))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87" operator="containsText" id="{20CD2624-8B0D-420A-97A8-9F1635D26CE0}">
            <xm:f>NOT(ISERROR(SEARCH("R",D43)))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92" operator="containsText" id="{50A732DE-9660-49C0-96E8-319ABBB64DD9}">
            <xm:f>NOT(ISERROR(SEARCH("M",D43)))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89" operator="containsText" id="{CCD98712-1835-42D9-AADE-CDE526E7F55F}">
            <xm:f>NOT(ISERROR(SEARCH("P",D43)))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90" operator="containsText" id="{E8523870-8066-4CD2-BF18-73E41EEC06C6}">
            <xm:f>NOT(ISERROR(SEARCH("O",D43)))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94" operator="containsText" id="{DD5638D9-3017-4DF2-ABE4-36B3F78AD174}">
            <xm:f>NOT(ISERROR(SEARCH("K",D43)))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95" operator="containsText" id="{D92919A9-95B6-442C-AB09-B27CF93E296A}">
            <xm:f>NOT(ISERROR(SEARCH("J",D43)))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96" operator="containsText" id="{2E092BAC-E158-44D7-BF9E-2AB600555310}">
            <xm:f>NOT(ISERROR(SEARCH("I",D43)))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97" operator="containsText" id="{323C621F-7F00-435D-AD26-449FC05B846D}">
            <xm:f>NOT(ISERROR(SEARCH("H",D43)))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91" operator="containsText" id="{C975A9C5-F785-4FF3-84C5-B8B3082963BE}">
            <xm:f>NOT(ISERROR(SEARCH("N",D43)))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93" operator="containsText" id="{BCF4E1FD-AAAF-4953-BC09-DECEAF4D6E0E}">
            <xm:f>NOT(ISERROR(SEARCH("L",D43)))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endsWith" priority="200" operator="endsWith" id="{EC310E31-7C39-4FF1-965B-9DD4862AA90A}">
            <xm:f>RIGHT(D43,LEN("E"))="E"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98" operator="containsText" id="{B79C3CAD-D16C-4C73-9EA6-36EFB64A6230}">
            <xm:f>NOT(ISERROR(SEARCH("G",D43)))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99" operator="containsText" id="{CEBDD9E6-5C5E-49EE-A3CE-7398CE8E09A9}">
            <xm:f>NOT(ISERROR(SEARCH("F",D43)))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04" operator="containsText" id="{E5E6CB5E-A784-4CCF-A249-77C0A3BF0B8B}">
            <xm:f>NOT(ISERROR(SEARCH("A",D43)))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03" operator="beginsWith" id="{BE366D5B-D65F-4CED-99AD-8DC34C50BFA6}">
            <xm:f>LEFT(D43,LEN("B"))="B"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02" operator="containsText" id="{D2DDF313-E772-41C0-9EB7-2698CF8541B9}">
            <xm:f>NOT(ISERROR(SEARCH("C",D43)))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01" operator="containsText" id="{5C11A78F-A353-4665-8023-FCC3075E13B3}">
            <xm:f>NOT(ISERROR(SEARCH("D",D43)))</xm:f>
            <xm:f>"D"</xm:f>
            <x14:dxf>
              <fill>
                <patternFill>
                  <bgColor rgb="FF66FF99"/>
                </patternFill>
              </fill>
            </x14:dxf>
          </x14:cfRule>
          <xm:sqref>D43:AH43</xm:sqref>
        </x14:conditionalFormatting>
        <x14:conditionalFormatting xmlns:xm="http://schemas.microsoft.com/office/excel/2006/main">
          <x14:cfRule type="containsText" priority="373" operator="containsText" id="{E7353826-3222-4BE4-866D-D0110058B305}">
            <xm:f>NOT(ISERROR(SEARCH("C",D44)))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72" operator="containsText" id="{84B17AAB-FC0F-46DF-BA07-F38759A66656}">
            <xm:f>NOT(ISERROR(SEARCH("D",D44)))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71" operator="endsWith" id="{DB59E5B8-0992-42C3-9AAD-1A2BC16A36F0}">
            <xm:f>RIGHT(D44,LEN("E"))="E"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70" operator="containsText" id="{F277238B-4F5B-473A-A8F1-DEC998DDDAA3}">
            <xm:f>NOT(ISERROR(SEARCH("F",D44)))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69" operator="containsText" id="{A9983ABD-AA5F-44C6-808D-0B679BBA87D9}">
            <xm:f>NOT(ISERROR(SEARCH("G",D44)))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68" operator="containsText" id="{339EADC0-A468-401B-8375-A08E5C25C07C}">
            <xm:f>NOT(ISERROR(SEARCH("H",D44)))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67" operator="containsText" id="{CE4E7662-9DCA-433C-93FF-987E0D28D64D}">
            <xm:f>NOT(ISERROR(SEARCH("I",D44)))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66" operator="containsText" id="{356F544A-ACC5-4A75-948B-04604B604D45}">
            <xm:f>NOT(ISERROR(SEARCH("J",D44)))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65" operator="containsText" id="{34EEE2A5-BF25-4F85-A30B-89CF43B5B18C}">
            <xm:f>NOT(ISERROR(SEARCH("K",D44)))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64" operator="containsText" id="{66EA8C5C-0271-4CEF-9563-E9A38E0872C7}">
            <xm:f>NOT(ISERROR(SEARCH("L",D44)))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63" operator="containsText" id="{123A8205-CB83-4B2E-A948-A21016EC6F7D}">
            <xm:f>NOT(ISERROR(SEARCH("M",D44)))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62" operator="containsText" id="{896283B4-2045-437B-99CA-2CDB542773B9}">
            <xm:f>NOT(ISERROR(SEARCH("N",D44)))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61" operator="containsText" id="{1DFEBF0C-D9ED-4C13-A28C-87DD44E81F4F}">
            <xm:f>NOT(ISERROR(SEARCH("O",D44)))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60" operator="containsText" id="{999177B7-BA52-4641-9DFD-36DBA04196D7}">
            <xm:f>NOT(ISERROR(SEARCH("P",D44)))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59" operator="containsText" id="{1DDD4521-F389-4ECB-8E44-AF97C6C19C0B}">
            <xm:f>NOT(ISERROR(SEARCH("Q",D44)))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58" operator="containsText" id="{5E2F3B3C-2681-4506-8F6E-6DD8794772C8}">
            <xm:f>NOT(ISERROR(SEARCH("R",D44)))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57" operator="containsText" id="{1DC28072-66D0-45A9-A9BF-CB82405C8D82}">
            <xm:f>NOT(ISERROR(SEARCH("S",D44)))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56" operator="containsText" id="{D34EADE5-3B0A-4A6C-8D14-7C5A5470DEA4}">
            <xm:f>NOT(ISERROR(SEARCH("T",D44)))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05" operator="containsText" id="{DFB9E776-F1E0-4E96-9F8D-CD007150FB6C}">
            <xm:f>NOT(ISERROR(SEARCH("Close",D44)))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75" operator="containsText" id="{CE8D775E-6AB4-4924-B930-FCD1BC0DC1D3}">
            <xm:f>NOT(ISERROR(SEARCH("A",D44)))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74" operator="beginsWith" id="{648F4BDF-C8B8-4645-B7DF-F2D576D0D31C}">
            <xm:f>LEFT(D44,LEN("B"))="B"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D44:AH44</xm:sqref>
        </x14:conditionalFormatting>
        <x14:conditionalFormatting xmlns:xm="http://schemas.microsoft.com/office/excel/2006/main">
          <x14:cfRule type="containsText" priority="169" operator="containsText" id="{8AE76002-E66D-4554-8C86-3E687D957CE7}">
            <xm:f>NOT(ISERROR(SEARCH("P",D45)))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67" operator="containsText" id="{89AB0F0D-ADDF-4A8D-A238-C132AA9361E1}">
            <xm:f>NOT(ISERROR(SEARCH("R",D45)))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73" operator="containsText" id="{3F05957F-45F2-4030-8B2D-F73283120E85}">
            <xm:f>NOT(ISERROR(SEARCH("L",D45)))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74" operator="containsText" id="{8983C0DB-9A94-4EE1-B68F-B050756C5E48}">
            <xm:f>NOT(ISERROR(SEARCH("K",D45)))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75" operator="containsText" id="{2FEC58B7-2169-44E0-9AF7-D4990FC42CFA}">
            <xm:f>NOT(ISERROR(SEARCH("J",D45)))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76" operator="containsText" id="{4F0BFB2C-4E41-4671-A415-FAEA7975C222}">
            <xm:f>NOT(ISERROR(SEARCH("I",D45)))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77" operator="containsText" id="{44357177-C0F5-4037-B0A0-D8C83D61AF81}">
            <xm:f>NOT(ISERROR(SEARCH("H",D45)))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78" operator="containsText" id="{D6107EAC-232C-4982-B8F1-5A34063EF3F4}">
            <xm:f>NOT(ISERROR(SEARCH("G",D45)))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79" operator="containsText" id="{B24E24F0-1AD5-4BCF-AC8E-B99435889112}">
            <xm:f>NOT(ISERROR(SEARCH("F",D45)))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80" operator="endsWith" id="{B08173BB-8EFD-4ABA-AFA0-381D943E9344}">
            <xm:f>RIGHT(D45,LEN("E"))="E"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72" operator="containsText" id="{1760B84E-6B79-4633-A46E-78E11A75048A}">
            <xm:f>NOT(ISERROR(SEARCH("M",D45)))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81" operator="containsText" id="{6F959A51-57EF-4528-B03D-919FC13375AB}">
            <xm:f>NOT(ISERROR(SEARCH("D",D45)))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82" operator="containsText" id="{C21C07B7-9F3D-4DC7-8B59-63AED88FC5E8}">
            <xm:f>NOT(ISERROR(SEARCH("C",D45)))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83" operator="beginsWith" id="{68F86812-99EB-4C57-845B-930AB7495A1A}">
            <xm:f>LEFT(D45,LEN("B"))="B"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66" operator="containsText" id="{A9DE27E3-2BA9-4E11-96CE-5666C8E2D8AE}">
            <xm:f>NOT(ISERROR(SEARCH("S",D45)))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65" operator="containsText" id="{8C3F0285-BA6B-49CC-B657-BA5C0F14AF90}">
            <xm:f>NOT(ISERROR(SEARCH("T",D45)))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68" operator="containsText" id="{0BB24486-A6CA-48CE-9986-DC351FF4BC8E}">
            <xm:f>NOT(ISERROR(SEARCH("Q",D45)))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84" operator="containsText" id="{69C32621-B17B-46DB-ABF6-8B678BF3DF9F}">
            <xm:f>NOT(ISERROR(SEARCH("A",D45)))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70" operator="containsText" id="{8E3F0880-B94D-45B8-88B1-F723506B86C6}">
            <xm:f>NOT(ISERROR(SEARCH("O",D45)))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71" operator="containsText" id="{BF918FA9-23A2-41F5-AEE1-27E1766B97AD}">
            <xm:f>NOT(ISERROR(SEARCH("N",D45)))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D45:AH45</xm:sqref>
        </x14:conditionalFormatting>
        <x14:conditionalFormatting xmlns:xm="http://schemas.microsoft.com/office/excel/2006/main">
          <x14:cfRule type="beginsWith" priority="354" operator="beginsWith" id="{A104E2CB-FA26-4427-A5AF-BC0F4DC91034}">
            <xm:f>LEFT(D46,LEN("B"))="B"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53" operator="containsText" id="{BB979CE7-B308-4FE0-9318-1268DB6E0546}">
            <xm:f>NOT(ISERROR(SEARCH("C",D46)))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52" operator="containsText" id="{295151F3-9AB2-4006-9ED7-1D9D07B7613E}">
            <xm:f>NOT(ISERROR(SEARCH("D",D46)))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51" operator="endsWith" id="{89436A32-5D57-436F-8E2C-0DE26F3F1A6E}">
            <xm:f>RIGHT(D46,LEN("E"))="E"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50" operator="containsText" id="{EE3DB0F3-57C7-4DF5-B9A5-2DB8F20188C5}">
            <xm:f>NOT(ISERROR(SEARCH("F",D46)))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49" operator="containsText" id="{8D77DD45-F1FE-44EF-9BE1-57ED9CC32D81}">
            <xm:f>NOT(ISERROR(SEARCH("G",D46)))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48" operator="containsText" id="{170E4B37-5709-4B02-B50A-09EE6D1779E6}">
            <xm:f>NOT(ISERROR(SEARCH("H",D46)))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47" operator="containsText" id="{1C7FEE88-987B-42B5-AAA0-A205AECEE685}">
            <xm:f>NOT(ISERROR(SEARCH("I",D46)))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46" operator="containsText" id="{6B8CEB06-A084-4B9D-BB4B-BCF0846A55BC}">
            <xm:f>NOT(ISERROR(SEARCH("J",D46)))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44" operator="containsText" id="{7A71F635-03D4-4A22-B0F8-3C51F9C9112E}">
            <xm:f>NOT(ISERROR(SEARCH("L",D46)))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43" operator="containsText" id="{F4CDFC89-7631-4F06-84A8-AB0BBE8B11E1}">
            <xm:f>NOT(ISERROR(SEARCH("M",D46)))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42" operator="containsText" id="{C07B6704-4DB3-48C9-BA91-031933E69356}">
            <xm:f>NOT(ISERROR(SEARCH("N",D46)))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41" operator="containsText" id="{52BE8590-0166-49BB-A61A-93A1D41CDA0C}">
            <xm:f>NOT(ISERROR(SEARCH("O",D46)))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40" operator="containsText" id="{B7073DD5-E000-43B0-B797-A27D40BB66F4}">
            <xm:f>NOT(ISERROR(SEARCH("P",D46)))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39" operator="containsText" id="{A27DCDA6-BE49-426A-92CF-65DA54BD7119}">
            <xm:f>NOT(ISERROR(SEARCH("Q",D46)))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55" operator="containsText" id="{432AD6FC-9512-4009-A591-57C0936FA15D}">
            <xm:f>NOT(ISERROR(SEARCH("A",D46)))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45" operator="containsText" id="{8E97A435-E4B4-4A8F-899B-BA8FFB0BDF64}">
            <xm:f>NOT(ISERROR(SEARCH("K",D46)))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36" operator="containsText" id="{6B08A914-D787-4C23-AB31-E9797B80158B}">
            <xm:f>NOT(ISERROR(SEARCH("T",D46)))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35" operator="containsText" id="{46754316-B60D-44C6-916D-ABB59CFDFB39}">
            <xm:f>NOT(ISERROR(SEARCH("Close",D46)))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37" operator="containsText" id="{742DB36D-A0E7-4A38-AD3B-E7A511225103}">
            <xm:f>NOT(ISERROR(SEARCH("S",D46)))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38" operator="containsText" id="{6E4657BA-5E83-437A-95DE-9DF8B0DD968A}">
            <xm:f>NOT(ISERROR(SEARCH("R",D46)))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D46:AH46</xm:sqref>
        </x14:conditionalFormatting>
        <x14:conditionalFormatting xmlns:xm="http://schemas.microsoft.com/office/excel/2006/main">
          <x14:cfRule type="containsText" priority="148" operator="containsText" id="{4B4BD422-62A4-4D1F-83C3-5BF145D03435}">
            <xm:f>NOT(ISERROR(SEARCH("Q",D47)))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46" operator="containsText" id="{9E455342-9FAB-459F-BD47-5AA2A8C27402}">
            <xm:f>NOT(ISERROR(SEARCH("S",D47)))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45" operator="containsText" id="{188DB478-A718-4780-99A6-35AF3B9620C7}">
            <xm:f>NOT(ISERROR(SEARCH("T",D47)))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58" operator="containsText" id="{8719742C-1F96-4BE1-9C7A-F8751A6115E2}">
            <xm:f>NOT(ISERROR(SEARCH("G",D47)))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50" operator="containsText" id="{697F5BB1-D91D-491C-B442-B74CFE165532}">
            <xm:f>NOT(ISERROR(SEARCH("O",D47)))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51" operator="containsText" id="{14E5A4FE-A7B8-451D-A5CD-1173535244AB}">
            <xm:f>NOT(ISERROR(SEARCH("N",D47)))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53" operator="containsText" id="{9B126A54-4167-4816-8A60-6D4376A94EC8}">
            <xm:f>NOT(ISERROR(SEARCH("L",D47)))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54" operator="containsText" id="{4B912485-165A-4412-85BB-38324394F9EB}">
            <xm:f>NOT(ISERROR(SEARCH("K",D47)))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55" operator="containsText" id="{29A6D351-CD97-43F5-A0F4-F70F22ECF2EC}">
            <xm:f>NOT(ISERROR(SEARCH("J",D47)))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56" operator="containsText" id="{12BB0DB0-8BE4-432C-AF5F-F829D925BBF4}">
            <xm:f>NOT(ISERROR(SEARCH("I",D47)))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57" operator="containsText" id="{D2BAE64A-249B-42FF-A046-B8845618AABD}">
            <xm:f>NOT(ISERROR(SEARCH("H",D47)))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52" operator="containsText" id="{AAAFA64C-37B7-4528-B039-6CF33E20C853}">
            <xm:f>NOT(ISERROR(SEARCH("M",D47)))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49" operator="containsText" id="{EA6FA050-4B01-4F7C-A4CD-E05EFCBCAB40}">
            <xm:f>NOT(ISERROR(SEARCH("P",D47)))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7" operator="containsText" id="{F219935C-88BF-4DA9-8E1D-8338D32D8124}">
            <xm:f>NOT(ISERROR(SEARCH("R",D47)))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59" operator="containsText" id="{B9EAC4FC-30C3-48F5-9994-F843DB7A209A}">
            <xm:f>NOT(ISERROR(SEARCH("F",D47)))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60" operator="endsWith" id="{1B3F8A13-19F7-4D5B-90E5-890360487AFE}">
            <xm:f>RIGHT(D47,LEN("E"))="E"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61" operator="containsText" id="{1E1B203C-D59C-4ECB-B27C-F08F6FA3F9ED}">
            <xm:f>NOT(ISERROR(SEARCH("D",D47)))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62" operator="containsText" id="{40C169B9-5BED-4FFB-9CC0-968964AFF7C1}">
            <xm:f>NOT(ISERROR(SEARCH("C",D47)))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63" operator="beginsWith" id="{3E1EA48F-B9CD-4CC2-8A61-C71FC841FAE0}">
            <xm:f>LEFT(D47,LEN("B"))="B"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64" operator="containsText" id="{B512A4A0-3170-42AE-8921-A3ECCB7F608C}">
            <xm:f>NOT(ISERROR(SEARCH("A",D47)))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D47:AH47</xm:sqref>
        </x14:conditionalFormatting>
        <x14:conditionalFormatting xmlns:xm="http://schemas.microsoft.com/office/excel/2006/main">
          <x14:cfRule type="containsText" priority="402" operator="containsText" id="{1B67AC5A-076A-4668-A89D-4DDF1CA86E17}">
            <xm:f>NOT(ISERROR(SEARCH("P",D48)))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12" operator="containsText" id="{3D63A6A1-2DF1-4A5C-ABF7-5784E7BE2574}">
            <xm:f>NOT(ISERROR(SEARCH("F",D48)))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13" operator="endsWith" id="{42CE82A2-CF89-4D77-AB27-18215C7640A3}">
            <xm:f>RIGHT(D48,LEN("E"))="E"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14" operator="containsText" id="{FF27A833-F264-4BE4-8F45-A7C17D130542}">
            <xm:f>NOT(ISERROR(SEARCH("D",D48)))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15" operator="containsText" id="{3A32D657-2027-414A-8C2A-787434572A9F}">
            <xm:f>NOT(ISERROR(SEARCH("C",D48)))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16" operator="beginsWith" id="{8306E81D-873C-4A5E-9E75-55F644DAB897}">
            <xm:f>LEFT(D48,LEN("B"))="B"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17" operator="containsText" id="{060624CF-9875-472E-A4E8-C5A4AF45788D}">
            <xm:f>NOT(ISERROR(SEARCH("A",D48)))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08" operator="containsText" id="{09FF50C0-FC67-4820-8C4A-BEA628F44A49}">
            <xm:f>NOT(ISERROR(SEARCH("J",D48)))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10" operator="containsText" id="{B4048A34-72EA-4E4C-9F7A-F465883BA8B7}">
            <xm:f>NOT(ISERROR(SEARCH("H",D48)))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09" operator="containsText" id="{6E872B7B-BC30-4324-AFC6-962230166504}">
            <xm:f>NOT(ISERROR(SEARCH("I",D48)))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01" operator="containsText" id="{C4A33B43-46BE-4DC6-803B-5439E1625334}">
            <xm:f>NOT(ISERROR(SEARCH("Q",D48)))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00" operator="containsText" id="{816C11E5-52A3-4AD6-ADD0-7FAFFA154167}">
            <xm:f>NOT(ISERROR(SEARCH("R",D48)))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99" operator="containsText" id="{44328884-D436-49E4-B12D-ECEFE87E5FB1}">
            <xm:f>NOT(ISERROR(SEARCH("S",D48)))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97" operator="containsText" id="{FF11BEC2-C54B-4AC5-BC83-F4E7116A4FA0}">
            <xm:f>NOT(ISERROR(SEARCH("Close",D48)))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07" operator="containsText" id="{B8D15308-A9FD-4121-A33D-33C37145ED8A}">
            <xm:f>NOT(ISERROR(SEARCH("K",D48)))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98" operator="containsText" id="{DF1BD5F0-59DD-48E0-9890-BB3A066EAED9}">
            <xm:f>NOT(ISERROR(SEARCH("T",D48)))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11" operator="containsText" id="{20CA14FD-EAFF-4655-83D4-69847D8C019C}">
            <xm:f>NOT(ISERROR(SEARCH("G",D48)))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05" operator="containsText" id="{3068A4BC-058D-4A43-AF87-A252A6AF5867}">
            <xm:f>NOT(ISERROR(SEARCH("M",D48)))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04" operator="containsText" id="{36DA2DE1-77A2-41E2-93FB-A4316C5F275C}">
            <xm:f>NOT(ISERROR(SEARCH("N",D48)))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03" operator="containsText" id="{1CAD7588-BA11-4C04-98C3-53F605C9BAC8}">
            <xm:f>NOT(ISERROR(SEARCH("O",D48)))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06" operator="containsText" id="{C1601F63-EA89-427C-826A-2E5E69F06E77}">
            <xm:f>NOT(ISERROR(SEARCH("L",D48)))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D48:AH48</xm:sqref>
        </x14:conditionalFormatting>
        <x14:conditionalFormatting xmlns:xm="http://schemas.microsoft.com/office/excel/2006/main">
          <x14:cfRule type="containsText" priority="98" operator="containsText" id="{FBF5AE45-6585-403B-88A2-F4CDE93571B1}">
            <xm:f>NOT(ISERROR(SEARCH("G",D49)))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97" operator="containsText" id="{8F422593-3E1C-48AC-B492-519F1FFDA13F}">
            <xm:f>NOT(ISERROR(SEARCH("H",D49)))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6" operator="containsText" id="{50E47417-A289-4AEE-854B-6931ABCF2D2C}">
            <xm:f>NOT(ISERROR(SEARCH("I",D49)))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95" operator="containsText" id="{9C26231F-988F-4EA6-809B-76FE5F66DDA8}">
            <xm:f>NOT(ISERROR(SEARCH("J",D49)))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94" operator="containsText" id="{69183E2C-C59E-44A6-A9B1-02C6894621E6}">
            <xm:f>NOT(ISERROR(SEARCH("K",D49)))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93" operator="containsText" id="{C910A773-3212-4A2C-987F-3B4D62DEC039}">
            <xm:f>NOT(ISERROR(SEARCH("L",D49)))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92" operator="containsText" id="{ED7721F2-FC9E-4095-8735-C6E3B530CB8F}">
            <xm:f>NOT(ISERROR(SEARCH("M",D49)))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91" operator="containsText" id="{F69D801F-B4DD-4CA7-9F02-AFACB97DEB6C}">
            <xm:f>NOT(ISERROR(SEARCH("N",D49)))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0" operator="containsText" id="{20FDFAD7-ED3D-4929-8C69-9D9B95B37737}">
            <xm:f>NOT(ISERROR(SEARCH("O",D49)))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9" operator="containsText" id="{F6E4F19C-DDCD-46CA-85FF-4AC35247C5FC}">
            <xm:f>NOT(ISERROR(SEARCH("P",D49)))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8" operator="containsText" id="{65AE9479-0F37-4600-9139-112D857B90A8}">
            <xm:f>NOT(ISERROR(SEARCH("Q",D49)))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7" operator="containsText" id="{63B36C0B-E7B4-4374-905B-92DA07DB31A3}">
            <xm:f>NOT(ISERROR(SEARCH("R",D49)))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6" operator="containsText" id="{1F069D48-50D5-495C-8C0F-6E693DD0CA3D}">
            <xm:f>NOT(ISERROR(SEARCH("S",D49)))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85" operator="containsText" id="{9B702EC5-1BC2-448C-A15F-FE3C738A3375}">
            <xm:f>NOT(ISERROR(SEARCH("T",D49)))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4" operator="containsText" id="{97AB49DB-E8D9-4F10-846B-9ADE8CB5F678}">
            <xm:f>NOT(ISERROR(SEARCH("A",D49)))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03" operator="beginsWith" id="{EFD98A10-DCC3-4021-B1D1-36D3D4090EF7}">
            <xm:f>LEFT(D49,LEN("B"))="B"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02" operator="containsText" id="{18160D10-B387-4E15-968D-B2DE1FEC80AD}">
            <xm:f>NOT(ISERROR(SEARCH("C",D49)))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01" operator="containsText" id="{BB84487C-3C5E-4451-AF05-0EA9E4F2BA1F}">
            <xm:f>NOT(ISERROR(SEARCH("D",D49)))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00" operator="endsWith" id="{7B79A27E-AEC8-4D57-8F5E-D60E53799B0F}">
            <xm:f>RIGHT(D49,LEN("E"))="E"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9" operator="containsText" id="{E1F6ADBE-FCEB-4DD9-AC77-B7A0BB75C090}">
            <xm:f>NOT(ISERROR(SEARCH("F",D49)))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D49:AH49</xm:sqref>
        </x14:conditionalFormatting>
        <x14:conditionalFormatting xmlns:xm="http://schemas.microsoft.com/office/excel/2006/main">
          <x14:cfRule type="containsText" priority="394" operator="containsText" id="{092D68FA-11AE-47B5-8405-30F58B65A34B}">
            <xm:f>NOT(ISERROR(SEARCH("C",D50)))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93" operator="containsText" id="{D2C4D682-DD8E-4A9D-8AE7-BD5BFBFFAD60}">
            <xm:f>NOT(ISERROR(SEARCH("D",D50)))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92" operator="endsWith" id="{96018D53-A776-4E1A-A772-B856E01EAE93}">
            <xm:f>RIGHT(D50,LEN("E"))="E"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91" operator="containsText" id="{AA447A9F-0B8A-4385-8376-B7FAC30395E2}">
            <xm:f>NOT(ISERROR(SEARCH("F",D50)))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88" operator="containsText" id="{7348C68A-4E2B-40F7-9481-3B3D6C822644}">
            <xm:f>NOT(ISERROR(SEARCH("I",D50)))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89" operator="containsText" id="{26419685-8EFC-4C59-A128-87A1AEA6B64B}">
            <xm:f>NOT(ISERROR(SEARCH("H",D50)))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96" operator="containsText" id="{256E6B11-0BA7-451D-8E6F-87A682969ADD}">
            <xm:f>NOT(ISERROR(SEARCH("A",D50)))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87" operator="containsText" id="{90C386F4-761D-4C85-8FF0-639CC452AA29}">
            <xm:f>NOT(ISERROR(SEARCH("J",D50)))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86" operator="containsText" id="{3302B009-9864-447E-9EFC-A5F2807CF639}">
            <xm:f>NOT(ISERROR(SEARCH("K",D50)))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85" operator="containsText" id="{49D8B052-6656-4CF3-B1CB-1358C327410B}">
            <xm:f>NOT(ISERROR(SEARCH("L",D50)))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84" operator="containsText" id="{9FFC3F7A-D756-463F-98C9-FD304FFB5F2B}">
            <xm:f>NOT(ISERROR(SEARCH("M",D50)))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83" operator="containsText" id="{9C14E012-AC9C-4185-AA4F-D3059534DED8}">
            <xm:f>NOT(ISERROR(SEARCH("N",D50)))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82" operator="containsText" id="{C3237E9A-2399-4081-87A6-089AC0BF5D6E}">
            <xm:f>NOT(ISERROR(SEARCH("O",D50)))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81" operator="containsText" id="{66E59999-DFD2-4713-8F06-20BF1C5103A3}">
            <xm:f>NOT(ISERROR(SEARCH("P",D50)))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beginsWith" priority="395" operator="beginsWith" id="{0F9DAC11-C7E2-41C0-80E1-64125658DE77}">
            <xm:f>LEFT(D50,LEN("B"))="B"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90" operator="containsText" id="{FCB26711-7236-4196-8F15-6A6296992320}">
            <xm:f>NOT(ISERROR(SEARCH("G",D50)))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80" operator="containsText" id="{1F1050F4-1F2B-4678-A419-0638AAFCD769}">
            <xm:f>NOT(ISERROR(SEARCH("Q",D50)))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79" operator="containsText" id="{F865A1D2-531D-4D2D-967E-14522871E319}">
            <xm:f>NOT(ISERROR(SEARCH("R",D50)))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78" operator="containsText" id="{B2DD5F82-49FF-4290-AAE8-CEB1F1032EC2}">
            <xm:f>NOT(ISERROR(SEARCH("S",D50)))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77" operator="containsText" id="{7CEEEEB0-CFF8-4937-9F3C-8F9B6A966D34}">
            <xm:f>NOT(ISERROR(SEARCH("T",D50)))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76" operator="containsText" id="{AE99CCA3-09BD-474A-9E41-1BA4159C822F}">
            <xm:f>NOT(ISERROR(SEARCH("Close",D50)))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D50:AH50</xm:sqref>
        </x14:conditionalFormatting>
        <x14:conditionalFormatting xmlns:xm="http://schemas.microsoft.com/office/excel/2006/main">
          <x14:cfRule type="containsText" priority="130" operator="containsText" id="{490B1AF9-69E8-4CE1-8453-BA67E17070EC}">
            <xm:f>NOT(ISERROR(SEARCH("O",D51)))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31" operator="containsText" id="{D17DAF2A-0286-43F3-BACC-8BFF9DA168D6}">
            <xm:f>NOT(ISERROR(SEARCH("N",D51)))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32" operator="containsText" id="{A2A714B8-F0DC-4C24-9196-B0FB7AC6B389}">
            <xm:f>NOT(ISERROR(SEARCH("M",D51)))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33" operator="containsText" id="{8FDEEC8E-F1AF-471B-9796-157DF5C869D2}">
            <xm:f>NOT(ISERROR(SEARCH("L",D51)))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37" operator="containsText" id="{D8C0F980-15F7-4F07-A93C-437B2BC3AFB9}">
            <xm:f>NOT(ISERROR(SEARCH("H",D51)))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26" operator="containsText" id="{24C7AC99-A3FB-44E2-81E2-1EEFF91B0760}">
            <xm:f>NOT(ISERROR(SEARCH("S",D51)))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38" operator="containsText" id="{B0C33012-1F1B-4807-A1EE-61E8992CC4C2}">
            <xm:f>NOT(ISERROR(SEARCH("G",D51)))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39" operator="containsText" id="{284798B1-B733-4996-8A3E-2A724B406349}">
            <xm:f>NOT(ISERROR(SEARCH("F",D51)))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40" operator="endsWith" id="{B28FED86-02A2-485C-8DB7-6E58B8B0EFEA}">
            <xm:f>RIGHT(D51,LEN("E"))="E"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41" operator="containsText" id="{DBEFD45A-8614-44FD-9053-6B3E39F384FB}">
            <xm:f>NOT(ISERROR(SEARCH("D",D51)))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42" operator="containsText" id="{2EC43103-8728-4B8C-829F-72A47161FB49}">
            <xm:f>NOT(ISERROR(SEARCH("C",D51)))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43" operator="beginsWith" id="{86BF6F96-C182-43D1-BC46-393885750C03}">
            <xm:f>LEFT(D51,LEN("B"))="B"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44" operator="containsText" id="{CFB7CFE5-DFF5-45E7-A1B0-0F2D773D5A49}">
            <xm:f>NOT(ISERROR(SEARCH("A",D51)))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25" operator="containsText" id="{AD0597DD-7B49-4DA6-80EF-1C7C9C33C197}">
            <xm:f>NOT(ISERROR(SEARCH("T",D51)))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27" operator="containsText" id="{F7A87FAB-3AF4-4139-8DBF-B0D12C51ED0A}">
            <xm:f>NOT(ISERROR(SEARCH("R",D51)))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28" operator="containsText" id="{D4E33D0B-941D-4ADC-942D-573F042FE611}">
            <xm:f>NOT(ISERROR(SEARCH("Q",D51)))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9" operator="containsText" id="{74ECB8D7-7D7A-42A0-B878-122C2820D93B}">
            <xm:f>NOT(ISERROR(SEARCH("P",D51)))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5" operator="containsText" id="{494820F8-CB28-47BF-8B80-20A9FA9E67D6}">
            <xm:f>NOT(ISERROR(SEARCH("J",D51)))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34" operator="containsText" id="{F9728754-1E0F-4430-9DC7-DD5C92BF0E79}">
            <xm:f>NOT(ISERROR(SEARCH("K",D51)))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36" operator="containsText" id="{AC931AEB-DAC7-4CA4-BAD8-E087D7BB9651}">
            <xm:f>NOT(ISERROR(SEARCH("I",D51)))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D51:AH51</xm:sqref>
        </x14:conditionalFormatting>
        <x14:conditionalFormatting xmlns:xm="http://schemas.microsoft.com/office/excel/2006/main">
          <x14:cfRule type="containsText" priority="479" operator="containsText" id="{B0F85FCE-232C-4395-A008-277F1284C8A9}">
            <xm:f>NOT(ISERROR(SEARCH("A",D52)))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76" operator="containsText" id="{F2AACFAC-1531-409B-9D03-EF4981048A98}">
            <xm:f>NOT(ISERROR(SEARCH("D",D52)))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59" operator="containsText" id="{2C366F71-5612-4A2B-8E1C-6892FD4A0157}">
            <xm:f>NOT(ISERROR(SEARCH("Close",D52)))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60" operator="containsText" id="{CB478589-53FB-4A7E-A765-51FB02237A0B}">
            <xm:f>NOT(ISERROR(SEARCH("T",D52)))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61" operator="containsText" id="{4B1B34A6-47BE-432A-BE38-3BE3E5099230}">
            <xm:f>NOT(ISERROR(SEARCH("S",D52)))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62" operator="containsText" id="{D2114810-F591-462D-9C59-06E9DBB6B95D}">
            <xm:f>NOT(ISERROR(SEARCH("R",D52)))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63" operator="containsText" id="{64ED9BD3-2816-46B1-A85B-07D34E5C3C2B}">
            <xm:f>NOT(ISERROR(SEARCH("Q",D52)))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64" operator="containsText" id="{7CD13A30-87E0-41C5-98C0-F86B461EB799}">
            <xm:f>NOT(ISERROR(SEARCH("P",D52)))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65" operator="containsText" id="{5F714046-D061-4C3F-93B5-E205768A4D0F}">
            <xm:f>NOT(ISERROR(SEARCH("O",D52)))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66" operator="containsText" id="{D0E469DC-9934-460B-9A2B-D9CEADA2FB67}">
            <xm:f>NOT(ISERROR(SEARCH("N",D52)))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67" operator="containsText" id="{49ED04E4-1095-4A2B-8CF8-B6F6F5775B67}">
            <xm:f>NOT(ISERROR(SEARCH("M",D52)))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68" operator="containsText" id="{0DCDC9A4-8419-47F2-8546-7FC395396048}">
            <xm:f>NOT(ISERROR(SEARCH("L",D52)))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69" operator="containsText" id="{0D281A7D-BF29-4F8F-8839-B51C6FAB90F8}">
            <xm:f>NOT(ISERROR(SEARCH("K",D52)))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70" operator="containsText" id="{E187E338-B8AF-4B85-A55A-CB97ED6DBC27}">
            <xm:f>NOT(ISERROR(SEARCH("J",D52)))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71" operator="containsText" id="{47D0E470-4854-4D7D-8740-5045B77C3987}">
            <xm:f>NOT(ISERROR(SEARCH("I",D52)))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72" operator="containsText" id="{4EBC6E66-B0CC-4E7E-B99D-AF005E87182F}">
            <xm:f>NOT(ISERROR(SEARCH("H",D52)))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73" operator="containsText" id="{A869B1D8-AE34-469A-9823-C8735717D2D3}">
            <xm:f>NOT(ISERROR(SEARCH("G",D52)))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74" operator="containsText" id="{44B4224E-117C-49C5-91D5-F01E5772D958}">
            <xm:f>NOT(ISERROR(SEARCH("F",D52)))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75" operator="endsWith" id="{27E81AAB-AC8C-48F3-A03E-106E8CF49E1F}">
            <xm:f>RIGHT(D52,LEN("E"))="E"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77" operator="containsText" id="{0C0836CF-FD38-4052-8F05-20C7D14EE4F9}">
            <xm:f>NOT(ISERROR(SEARCH("C",D52)))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78" operator="beginsWith" id="{61FAA0A7-9851-4D09-8786-E8B1454E91B6}">
            <xm:f>LEFT(D52,LEN("B"))="B"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D52:AH52</xm:sqref>
        </x14:conditionalFormatting>
        <x14:conditionalFormatting xmlns:xm="http://schemas.microsoft.com/office/excel/2006/main">
          <x14:cfRule type="containsText" priority="70" operator="containsText" id="{AA452B0C-74C1-4BF3-8F54-D1C7985C6F2C}">
            <xm:f>NOT(ISERROR(SEARCH("O",D53)))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74" operator="containsText" id="{76F96950-273C-44A2-84BE-A4AB60547509}">
            <xm:f>NOT(ISERROR(SEARCH("K",D53)))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72" operator="containsText" id="{14DBEAE6-9300-4031-B263-B8C080CC5755}">
            <xm:f>NOT(ISERROR(SEARCH("M",D53)))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78" operator="containsText" id="{3FF8A696-1513-47C7-BA96-5A875B196B05}">
            <xm:f>NOT(ISERROR(SEARCH("G",D53)))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9" operator="containsText" id="{FDE44C76-AC91-4530-B88C-39E45E75347A}">
            <xm:f>NOT(ISERROR(SEARCH("F",D53)))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81" operator="containsText" id="{3C1185F9-66EA-4B27-B155-ABCB87E6B30B}">
            <xm:f>NOT(ISERROR(SEARCH("D",D53)))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82" operator="containsText" id="{1AD6733C-3A41-4880-AD61-39D51C0A9FF8}">
            <xm:f>NOT(ISERROR(SEARCH("C",D53)))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8" operator="containsText" id="{EDC4EAC8-1C0C-4EF4-A903-1B1C414ADEE9}">
            <xm:f>NOT(ISERROR(SEARCH("Q",D53)))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beginsWith" priority="83" operator="beginsWith" id="{DFF61EDD-C5CA-4802-BBA0-A33818E2AF92}">
            <xm:f>LEFT(D53,LEN("B"))="B"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84" operator="containsText" id="{CBF4A78A-2527-46B8-A19A-D1F9C570F78A}">
            <xm:f>NOT(ISERROR(SEARCH("A",D53)))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3" operator="containsText" id="{993FA7E3-831F-4714-BF94-77B1CDCAC2CF}">
            <xm:f>NOT(ISERROR(SEARCH("L",D53)))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7" operator="containsText" id="{120A49DD-5E01-404B-9D62-A6BD45ED785B}">
            <xm:f>NOT(ISERROR(SEARCH("H",D53)))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1" operator="containsText" id="{A32D2445-9B1B-4CB1-948C-045DB7F3EDC6}">
            <xm:f>NOT(ISERROR(SEARCH("N",D53)))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69" operator="containsText" id="{9B526D8F-A7AA-4BA7-BAEA-5EC62B684A7F}">
            <xm:f>NOT(ISERROR(SEARCH("P",D53)))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7" operator="containsText" id="{0947C0F0-C1DF-47D1-B77F-F3193BC0EA2E}">
            <xm:f>NOT(ISERROR(SEARCH("R",D53)))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5" operator="containsText" id="{9B0922C3-BB48-41A9-9032-ADDA32ACC133}">
            <xm:f>NOT(ISERROR(SEARCH("T",D53)))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6" operator="containsText" id="{CCEC3993-9725-42FB-B9BC-48EB8619BC32}">
            <xm:f>NOT(ISERROR(SEARCH("S",D53)))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endsWith" priority="80" operator="endsWith" id="{7E3C6500-2DE3-4202-BDAA-430B96AC6A08}">
            <xm:f>RIGHT(D53,LEN("E"))="E"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6" operator="containsText" id="{1CFA1261-5C4F-43F8-B3C0-FC2C0621149F}">
            <xm:f>NOT(ISERROR(SEARCH("I",D53)))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75" operator="containsText" id="{508E6479-B9EC-4068-8BC1-A8143C719A79}">
            <xm:f>NOT(ISERROR(SEARCH("J",D53)))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D53:AH53</xm:sqref>
        </x14:conditionalFormatting>
        <x14:conditionalFormatting xmlns:xm="http://schemas.microsoft.com/office/excel/2006/main">
          <x14:cfRule type="beginsWith" priority="457" operator="beginsWith" id="{1A8191D2-572F-4A75-B911-E97C7CC100B2}">
            <xm:f>LEFT(D54,LEN("B"))="B"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58" operator="containsText" id="{EF011F17-64FD-4FA8-96B5-3BE86B5C13F2}">
            <xm:f>NOT(ISERROR(SEARCH("A",D54)))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55" operator="containsText" id="{2150641F-E13C-4BFA-925A-0F3E5D3E7E78}">
            <xm:f>NOT(ISERROR(SEARCH("D",D54)))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56" operator="containsText" id="{DAABE561-D80C-439B-967D-77C6023F3901}">
            <xm:f>NOT(ISERROR(SEARCH("C",D54)))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454" operator="endsWith" id="{A958D84F-769F-4EE7-A23F-57E128C3241F}">
            <xm:f>RIGHT(D54,LEN("E"))="E"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53" operator="containsText" id="{3CE39C1F-7833-4CD6-9CB4-867357D36476}">
            <xm:f>NOT(ISERROR(SEARCH("F",D54)))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52" operator="containsText" id="{77096D5C-AFF0-4FAD-A4E7-04CA92A2547B}">
            <xm:f>NOT(ISERROR(SEARCH("G",D54)))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51" operator="containsText" id="{9F797FDC-8352-4B4D-8C89-E5B47E1CD416}">
            <xm:f>NOT(ISERROR(SEARCH("H",D54)))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50" operator="containsText" id="{109E4E1E-B5EA-48E5-A093-0B7261AFD106}">
            <xm:f>NOT(ISERROR(SEARCH("I",D54)))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49" operator="containsText" id="{F88E87E0-921F-4021-88CA-90083BB906EF}">
            <xm:f>NOT(ISERROR(SEARCH("J",D54)))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38" operator="containsText" id="{B03155E0-F74D-461E-889A-DEC32F244E73}">
            <xm:f>NOT(ISERROR(SEARCH("Close",D54)))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47" operator="containsText" id="{A3AD88B7-FB71-486C-9DF1-3605A0B9E3BE}">
            <xm:f>NOT(ISERROR(SEARCH("L",D54)))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46" operator="containsText" id="{E171DDE1-5E95-4C2B-A86E-FC463CE45051}">
            <xm:f>NOT(ISERROR(SEARCH("M",D54)))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45" operator="containsText" id="{4ACF1390-4EB9-4B7E-9631-8857ED2461F3}">
            <xm:f>NOT(ISERROR(SEARCH("N",D54)))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48" operator="containsText" id="{1DFAA432-5281-4D59-A341-6786F880DC94}">
            <xm:f>NOT(ISERROR(SEARCH("K",D54)))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44" operator="containsText" id="{CA211E7B-ACA1-4E8D-9913-1FA74AE4E70A}">
            <xm:f>NOT(ISERROR(SEARCH("O",D54)))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43" operator="containsText" id="{E5E81837-B696-44F8-9E5E-6C75B163BA6C}">
            <xm:f>NOT(ISERROR(SEARCH("P",D54)))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42" operator="containsText" id="{7892EDD2-8D81-49BA-9428-2C33F7BDA4B2}">
            <xm:f>NOT(ISERROR(SEARCH("Q",D54)))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41" operator="containsText" id="{B71844A5-3164-41EC-B001-FBB1E40C0942}">
            <xm:f>NOT(ISERROR(SEARCH("R",D54)))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40" operator="containsText" id="{B649ACD7-D533-452F-85C4-EFEE85D99398}">
            <xm:f>NOT(ISERROR(SEARCH("S",D54)))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39" operator="containsText" id="{D84C3EFB-1518-456F-A964-E38D536B0111}">
            <xm:f>NOT(ISERROR(SEARCH("T",D54)))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D54:AH54</xm:sqref>
        </x14:conditionalFormatting>
        <x14:conditionalFormatting xmlns:xm="http://schemas.microsoft.com/office/excel/2006/main">
          <x14:cfRule type="endsWith" priority="120" operator="endsWith" id="{79A0E3CD-2EF4-454F-AFF4-2C8974F5EF04}">
            <xm:f>RIGHT(D55,LEN("E"))="E"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24" operator="containsText" id="{26672D6F-B223-4CBB-B6DF-A92CDF511AB8}">
            <xm:f>NOT(ISERROR(SEARCH("A",D55)))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21" operator="containsText" id="{00E5D363-5101-45EA-A7DA-B6815F4F8012}">
            <xm:f>NOT(ISERROR(SEARCH("D",D55)))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123" operator="beginsWith" id="{46FDD9D3-B2B1-44C4-AE80-E5077A197778}">
            <xm:f>LEFT(D55,LEN("B"))="B"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22" operator="containsText" id="{7A638939-B909-4D1C-80ED-7DAB011CBB3F}">
            <xm:f>NOT(ISERROR(SEARCH("C",D55)))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19" operator="containsText" id="{90E42887-313F-4E6D-9BAA-67346B2EB6E1}">
            <xm:f>NOT(ISERROR(SEARCH("F",D55)))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18" operator="containsText" id="{B4102BFC-9148-4685-AC0C-71ABC78F0F16}">
            <xm:f>NOT(ISERROR(SEARCH("G",D55)))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10" operator="containsText" id="{54694856-91E8-4640-B364-23A01E1D2545}">
            <xm:f>NOT(ISERROR(SEARCH("O",D55)))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09" operator="containsText" id="{F529EDD1-40DA-41D1-A15C-F869C1670FD2}">
            <xm:f>NOT(ISERROR(SEARCH("P",D55)))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8" operator="containsText" id="{3B00A8D8-A65B-4C6F-8F62-3387FA0B5A11}">
            <xm:f>NOT(ISERROR(SEARCH("Q",D55)))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07" operator="containsText" id="{917C1CE5-0320-4BE6-ACC1-0A4E1AF40473}">
            <xm:f>NOT(ISERROR(SEARCH("R",D55)))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6" operator="containsText" id="{713B9186-8D3D-40B3-A293-CAE1BAD10BC2}">
            <xm:f>NOT(ISERROR(SEARCH("S",D55)))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15" operator="containsText" id="{181923CF-7B84-4B4E-BAE9-2AC4C8571EEE}">
            <xm:f>NOT(ISERROR(SEARCH("J",D55)))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17" operator="containsText" id="{7E4F5084-A796-4972-84AC-21D38EFC4974}">
            <xm:f>NOT(ISERROR(SEARCH("H",D55)))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16" operator="containsText" id="{B83A2521-DCD1-44AB-B38F-FA9BE33EC4F2}">
            <xm:f>NOT(ISERROR(SEARCH("I",D55)))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14" operator="containsText" id="{DFEDD208-90D1-40A9-A020-79D1A6D86586}">
            <xm:f>NOT(ISERROR(SEARCH("K",D55)))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13" operator="containsText" id="{5BBBE948-1F2A-40FC-9B8A-4EE65F090BB9}">
            <xm:f>NOT(ISERROR(SEARCH("L",D55)))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12" operator="containsText" id="{EC7030FC-4919-48BB-85D2-6A87127BD7F8}">
            <xm:f>NOT(ISERROR(SEARCH("M",D55)))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11" operator="containsText" id="{CD4458D8-29BB-4592-94F9-2E528D1F0B14}">
            <xm:f>NOT(ISERROR(SEARCH("N",D55)))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5" operator="containsText" id="{47E577C4-5AF0-4412-93C4-1DC22590DF07}">
            <xm:f>NOT(ISERROR(SEARCH("T",D55)))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m:sqref>D55:AH55</xm:sqref>
        </x14:conditionalFormatting>
        <x14:conditionalFormatting xmlns:xm="http://schemas.microsoft.com/office/excel/2006/main">
          <x14:cfRule type="containsText" priority="249" operator="containsText" id="{03EFDEBE-2EDC-4537-B3B8-7D3238FECD8E}">
            <xm:f>NOT(ISERROR(SEARCH("S",D56)))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48" operator="containsText" id="{D16D88CD-2EDA-4AE2-89AA-57031730CFC3}">
            <xm:f>NOT(ISERROR(SEARCH("T",D56)))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52" operator="containsText" id="{5C28A5D0-409F-4932-84BC-B6C8DB421CC5}">
            <xm:f>NOT(ISERROR(SEARCH("P",D56)))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47" operator="containsText" id="{4D601B58-2E86-495D-9CDF-76E3FCEF76AD}">
            <xm:f>NOT(ISERROR(SEARCH("Close",D56)))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267" operator="containsText" id="{D7EBD810-FC17-45D1-9305-E1649B6A7A4A}">
            <xm:f>NOT(ISERROR(SEARCH("A",D56)))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66" operator="beginsWith" id="{15DC48D2-69D9-442E-8803-16B739D54B7C}">
            <xm:f>LEFT(D56,LEN("B"))="B"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65" operator="containsText" id="{6120F71D-D2C5-4495-9B5C-34585DF7D08A}">
            <xm:f>NOT(ISERROR(SEARCH("C",D56)))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64" operator="containsText" id="{E67D446A-8A14-45CC-B339-C5770BD97A20}">
            <xm:f>NOT(ISERROR(SEARCH("D",D56)))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63" operator="endsWith" id="{F8412F18-050F-4D15-9758-1DB96FD75DE7}">
            <xm:f>RIGHT(D56,LEN("E"))="E"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62" operator="containsText" id="{04EBC3B5-EA36-4A4C-BD7E-9C65DF0D40CE}">
            <xm:f>NOT(ISERROR(SEARCH("F",D56)))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61" operator="containsText" id="{9BEB4140-D389-40D3-8470-939F401EBFEF}">
            <xm:f>NOT(ISERROR(SEARCH("G",D56)))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60" operator="containsText" id="{C7168C5F-C5CF-42F2-B9CC-97A5EF62D514}">
            <xm:f>NOT(ISERROR(SEARCH("H",D56)))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59" operator="containsText" id="{9B32E871-018E-4397-BBC8-218A079D1BF2}">
            <xm:f>NOT(ISERROR(SEARCH("I",D56)))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58" operator="containsText" id="{40EF6182-9FDA-463D-9526-2A5C92EDE44B}">
            <xm:f>NOT(ISERROR(SEARCH("J",D56)))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57" operator="containsText" id="{0A787C61-2B37-40C2-8AD5-81DA1C4468C1}">
            <xm:f>NOT(ISERROR(SEARCH("K",D56)))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56" operator="containsText" id="{483E8AD6-DD1D-4B37-8DC2-4A02965B7D79}">
            <xm:f>NOT(ISERROR(SEARCH("L",D56)))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55" operator="containsText" id="{3DD7D824-6427-4127-9490-961DED029B9B}">
            <xm:f>NOT(ISERROR(SEARCH("M",D56)))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54" operator="containsText" id="{2E3A23EC-C769-42DF-9959-35F7C80EEB3B}">
            <xm:f>NOT(ISERROR(SEARCH("N",D56)))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53" operator="containsText" id="{40AA42CA-5675-46D1-9E91-9D40540F40F5}">
            <xm:f>NOT(ISERROR(SEARCH("O",D56)))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51" operator="containsText" id="{DAB2014A-5D4F-4E6F-B55B-8176AEF3794F}">
            <xm:f>NOT(ISERROR(SEARCH("Q",D56)))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50" operator="containsText" id="{F790621D-815E-452C-B65C-8BAD36D1289F}">
            <xm:f>NOT(ISERROR(SEARCH("R",D56)))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D56:AH56</xm:sqref>
        </x14:conditionalFormatting>
        <x14:conditionalFormatting xmlns:xm="http://schemas.microsoft.com/office/excel/2006/main">
          <x14:cfRule type="beginsWith" priority="63" operator="beginsWith" id="{BCAA38C5-C8F8-4E4B-AC98-9DEB78DC7A7B}">
            <xm:f>LEFT(D57,LEN("B"))="B"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4" operator="containsText" id="{A677773C-F477-49B8-8933-23C6CD271098}">
            <xm:f>NOT(ISERROR(SEARCH("A",D57)))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5" operator="containsText" id="{EC0D5ADC-9764-472B-A7A4-EB40EFF274FD}">
            <xm:f>NOT(ISERROR(SEARCH("T",D57)))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6" operator="containsText" id="{EAABFADC-C5CE-494F-825C-1122D1059647}">
            <xm:f>NOT(ISERROR(SEARCH("S",D57)))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7" operator="containsText" id="{E722718B-D5D3-423F-A550-56C7C928DF92}">
            <xm:f>NOT(ISERROR(SEARCH("R",D57)))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8" operator="containsText" id="{9CBE1562-889D-4253-92B9-5EE154CCE472}">
            <xm:f>NOT(ISERROR(SEARCH("Q",D57)))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9" operator="containsText" id="{A41C301D-28D6-40CA-9B8A-BB06AB9AD7B9}">
            <xm:f>NOT(ISERROR(SEARCH("P",D57)))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0" operator="containsText" id="{78CA6906-8EF8-4A7B-8C11-D73141E13334}">
            <xm:f>NOT(ISERROR(SEARCH("O",D57)))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1" operator="containsText" id="{686F63F0-3BAA-49FA-9B2E-93066677418B}">
            <xm:f>NOT(ISERROR(SEARCH("N",D57)))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2" operator="containsText" id="{6EC20BD4-BF08-4652-9228-40C257E83178}">
            <xm:f>NOT(ISERROR(SEARCH("M",D57)))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3" operator="containsText" id="{0B9DF311-7A06-4DE3-AFA7-CC4057F109D3}">
            <xm:f>NOT(ISERROR(SEARCH("L",D57)))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4" operator="containsText" id="{60FB2C15-7873-40ED-B01C-5FB478EEEAAE}">
            <xm:f>NOT(ISERROR(SEARCH("K",D57)))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5" operator="containsText" id="{99911D88-7BAC-4356-8E03-641F6B492251}">
            <xm:f>NOT(ISERROR(SEARCH("J",D57)))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6" operator="containsText" id="{2D97BC8D-2EB3-4370-BEFC-AA1485D514F9}">
            <xm:f>NOT(ISERROR(SEARCH("I",D57)))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7" operator="containsText" id="{B3685D7B-DE07-4B8C-8C16-0569443A7297}">
            <xm:f>NOT(ISERROR(SEARCH("H",D57)))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endsWith" priority="60" operator="endsWith" id="{ECCF5C13-7BB0-4CED-B04D-CCC6C4E9D253}">
            <xm:f>RIGHT(D57,LEN("E"))="E"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8" operator="containsText" id="{82C165A5-4E8F-49C0-A285-D43988D5FE73}">
            <xm:f>NOT(ISERROR(SEARCH("G",D57)))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9" operator="containsText" id="{771E7287-208C-4A51-A5AD-1765C45ADB15}">
            <xm:f>NOT(ISERROR(SEARCH("F",D57)))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61" operator="containsText" id="{41A6468C-CA42-4E28-A176-6724941C7C87}">
            <xm:f>NOT(ISERROR(SEARCH("D",D57)))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62" operator="containsText" id="{C71BE3FB-62E0-4903-938B-3E7421849DE2}">
            <xm:f>NOT(ISERROR(SEARCH("C",D57)))</xm:f>
            <xm:f>"C"</xm:f>
            <x14:dxf>
              <fill>
                <patternFill>
                  <bgColor rgb="FFAEFEEF"/>
                </patternFill>
              </fill>
            </x14:dxf>
          </x14:cfRule>
          <xm:sqref>D57:AH57</xm:sqref>
        </x14:conditionalFormatting>
        <x14:conditionalFormatting xmlns:xm="http://schemas.microsoft.com/office/excel/2006/main">
          <x14:cfRule type="containsText" priority="226" operator="containsText" id="{0BD5AEC3-A30E-4DAF-9708-64A6F08B81C8}">
            <xm:f>NOT(ISERROR(SEARCH("Close",D58)))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D58:AH58</xm:sqref>
        </x14:conditionalFormatting>
        <x14:conditionalFormatting xmlns:xm="http://schemas.microsoft.com/office/excel/2006/main">
          <x14:cfRule type="containsText" priority="313" operator="containsText" id="{5CD6A1FD-F6A4-4046-872E-D836CE96C991}">
            <xm:f>NOT(ISERROR(SEARCH("Close",D60)))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D60:AH60</xm:sqref>
        </x14:conditionalFormatting>
        <x14:conditionalFormatting xmlns:xm="http://schemas.microsoft.com/office/excel/2006/main">
          <x14:cfRule type="containsText" priority="292" operator="containsText" id="{AB07F391-3802-45A8-BD98-2BBBEA9E4691}">
            <xm:f>NOT(ISERROR(SEARCH("Close",D62)))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D62:AH62</xm:sqref>
        </x14:conditionalFormatting>
        <x14:conditionalFormatting xmlns:xm="http://schemas.microsoft.com/office/excel/2006/main">
          <x14:cfRule type="containsText" priority="437" operator="containsText" id="{6B4E0857-856E-44B2-BA9E-F743B2E018E5}">
            <xm:f>NOT(ISERROR(SEARCH("A",D85)))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32" operator="containsText" id="{972D14E4-C04C-4341-920D-F97D05ADEC60}">
            <xm:f>NOT(ISERROR(SEARCH("F",D85)))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18" operator="containsText" id="{A22D12F1-D469-486F-B763-CBE924EB0290}">
            <xm:f>NOT(ISERROR(SEARCH("T",D85)))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19" operator="containsText" id="{A750A025-A0AF-4338-A9C3-5CC51DF18B2C}">
            <xm:f>NOT(ISERROR(SEARCH("S",D85)))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21" operator="containsText" id="{DA9095C8-A74E-4FA9-95D4-318F5C5A9E1F}">
            <xm:f>NOT(ISERROR(SEARCH("Q",D85)))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22" operator="containsText" id="{CDD27000-EF78-4D13-A169-BE4C883419BF}">
            <xm:f>NOT(ISERROR(SEARCH("P",D85)))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23" operator="containsText" id="{9F0488A2-4223-4C76-A1AE-FFA63D8A83E2}">
            <xm:f>NOT(ISERROR(SEARCH("O",D85)))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24" operator="containsText" id="{9EE638E8-4B2D-461D-B65B-4F9A2E16EDC0}">
            <xm:f>NOT(ISERROR(SEARCH("N",D85)))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25" operator="containsText" id="{70E42146-3606-4D8A-A9F7-E2835276BEF4}">
            <xm:f>NOT(ISERROR(SEARCH("M",D85)))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26" operator="containsText" id="{045FB901-F15F-4DAA-9AC6-E2EE5EEF761F}">
            <xm:f>NOT(ISERROR(SEARCH("L",D85)))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27" operator="containsText" id="{202A864A-5659-4A0E-921E-3C20C9625ADC}">
            <xm:f>NOT(ISERROR(SEARCH("K",D85)))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28" operator="containsText" id="{56D2C16B-1C7B-487C-A854-386951BD86CC}">
            <xm:f>NOT(ISERROR(SEARCH("J",D85)))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29" operator="containsText" id="{0BEA93CA-DA8F-420F-A98F-5B1C84758DF6}">
            <xm:f>NOT(ISERROR(SEARCH("I",D85)))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30" operator="containsText" id="{4D47C1E2-A94D-4F3F-B412-EDCA02DEF4F1}">
            <xm:f>NOT(ISERROR(SEARCH("H",D85)))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31" operator="containsText" id="{BCB6051C-4AC7-4B83-90EE-584BECA4A0B1}">
            <xm:f>NOT(ISERROR(SEARCH("G",D85)))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endsWith" priority="433" operator="endsWith" id="{B7D4E2B3-DAEA-4C25-87A9-7BF9AB8EF843}">
            <xm:f>RIGHT(D85,LEN("E"))="E"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34" operator="containsText" id="{1F2D632F-400A-4084-BCE3-8A4F931A408E}">
            <xm:f>NOT(ISERROR(SEARCH("D",D85)))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35" operator="containsText" id="{4D2E7320-0A2D-4487-8D69-AED88CEE9529}">
            <xm:f>NOT(ISERROR(SEARCH("C",D85)))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36" operator="beginsWith" id="{54F81880-7C74-4436-BE06-10CDE5C9F48D}">
            <xm:f>LEFT(D85,LEN("B"))="B"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20" operator="containsText" id="{613607F8-39EB-48AE-834C-FD81A5F488FF}">
            <xm:f>NOT(ISERROR(SEARCH("R",D85)))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D85:AH85</xm:sqref>
        </x14:conditionalFormatting>
        <x14:conditionalFormatting xmlns:xm="http://schemas.microsoft.com/office/excel/2006/main">
          <x14:cfRule type="containsText" priority="275" operator="containsText" id="{13695D40-B62E-4DE1-918E-66FF2A0885BC}">
            <xm:f>NOT(ISERROR(SEARCH("Q",D87)))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72" operator="containsText" id="{5E5E9FD4-519D-43C2-B444-FE6DC33ADA9E}">
            <xm:f>NOT(ISERROR(SEARCH("T",D87)))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91" operator="containsText" id="{5939BE85-D386-46C7-B93E-F4E7F063C2FF}">
            <xm:f>NOT(ISERROR(SEARCH("A",D87)))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290" operator="beginsWith" id="{9ED2CFE5-429A-426C-B5E4-59C24A9B1691}">
            <xm:f>LEFT(D87,LEN("B"))="B"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89" operator="containsText" id="{10EE04CB-3C42-494C-BA1B-4348BD9322E7}">
            <xm:f>NOT(ISERROR(SEARCH("C",D87)))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88" operator="containsText" id="{FA8AC82A-4DD7-474A-AC44-762DC410A399}">
            <xm:f>NOT(ISERROR(SEARCH("D",D87)))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287" operator="endsWith" id="{DDA698B5-2CD1-4398-AF33-AE2ABF8F3E75}">
            <xm:f>RIGHT(D87,LEN("E"))="E"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79" operator="containsText" id="{33F1A194-7FA8-48DD-B299-F9B822F09655}">
            <xm:f>NOT(ISERROR(SEARCH("M",D87)))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76" operator="containsText" id="{82F5D85F-EEE2-4130-8271-449C55E456BA}">
            <xm:f>NOT(ISERROR(SEARCH("P",D87)))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86" operator="containsText" id="{3B46B36D-C8BB-46A8-B903-E6BE7321A492}">
            <xm:f>NOT(ISERROR(SEARCH("F",D87)))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85" operator="containsText" id="{543EAE4B-0EFD-4E5A-82E5-917F898C8B96}">
            <xm:f>NOT(ISERROR(SEARCH("G",D87)))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84" operator="containsText" id="{CA21AA4B-B6BD-41BF-AC7E-E0A3CF75F814}">
            <xm:f>NOT(ISERROR(SEARCH("H",D87)))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83" operator="containsText" id="{2E8CD897-CE9B-4B2C-AC02-095CA889336B}">
            <xm:f>NOT(ISERROR(SEARCH("I",D87)))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82" operator="containsText" id="{6030349A-060D-4FF0-BC0F-A8494AA01B35}">
            <xm:f>NOT(ISERROR(SEARCH("J",D87)))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81" operator="containsText" id="{F0CA9E13-4E37-4EDA-A995-A872F444F91C}">
            <xm:f>NOT(ISERROR(SEARCH("K",D87)))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80" operator="containsText" id="{46F97424-0597-4600-A67B-177CFD1B2912}">
            <xm:f>NOT(ISERROR(SEARCH("L",D87)))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78" operator="containsText" id="{B9911D2A-D36C-4CC4-AAF7-94B7FAD7F337}">
            <xm:f>NOT(ISERROR(SEARCH("N",D87)))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77" operator="containsText" id="{4356128D-A097-45DF-A1EE-FC5178D6FF6F}">
            <xm:f>NOT(ISERROR(SEARCH("O",D87)))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74" operator="containsText" id="{31BF2407-258C-4E69-826B-2DED5BFF93FC}">
            <xm:f>NOT(ISERROR(SEARCH("R",D87)))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73" operator="containsText" id="{19B3AD51-7803-41B0-BB17-82A4CEF2C67F}">
            <xm:f>NOT(ISERROR(SEARCH("S",D87)))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D87:AH87 D89:AH89 D91:AH91 D93:AH93 D95:AH95 D97:AH97 D99:AH99 D105:AH105 D107:AH107</xm:sqref>
        </x14:conditionalFormatting>
        <x14:conditionalFormatting xmlns:xm="http://schemas.microsoft.com/office/excel/2006/main">
          <x14:cfRule type="containsText" priority="25" operator="containsText" id="{54148EF5-ED13-49F1-B850-545759E0E2F1}">
            <xm:f>NOT(ISERROR(SEARCH("T",D101)))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6" operator="containsText" id="{35EA73FF-C770-4232-8663-7CF0C972ED9A}">
            <xm:f>NOT(ISERROR(SEARCH("S",D101)))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4" operator="containsText" id="{CA9E4318-76C4-4BB4-9BD8-A7E8FC0482FF}">
            <xm:f>NOT(ISERROR(SEARCH("A",D101)))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3" operator="beginsWith" id="{C893006B-B496-48D4-B8BF-53F284054C6E}">
            <xm:f>LEFT(D101,LEN("B"))="B"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2" operator="containsText" id="{40EC3E97-7365-4918-98E4-D14608BFDC3C}">
            <xm:f>NOT(ISERROR(SEARCH("C",D101)))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1" operator="containsText" id="{4B6B8177-EC62-42C0-BB56-689EA0CDA07B}">
            <xm:f>NOT(ISERROR(SEARCH("D",D101)))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0" operator="endsWith" id="{64A8FD9B-78AD-4429-9936-83D9DF10B254}">
            <xm:f>RIGHT(D101,LEN("E"))="E"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9" operator="containsText" id="{7672AE54-374D-4632-8315-62989B26B6DB}">
            <xm:f>NOT(ISERROR(SEARCH("F",D101)))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8" operator="containsText" id="{69E40649-0CAA-4758-94F8-7B7DA5A29081}">
            <xm:f>NOT(ISERROR(SEARCH("G",D101)))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7" operator="containsText" id="{96ABE08C-8F86-4936-A467-501AD302FAC4}">
            <xm:f>NOT(ISERROR(SEARCH("H",D101)))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6" operator="containsText" id="{8A975D39-8E32-427D-A4E9-7B7A3036286B}">
            <xm:f>NOT(ISERROR(SEARCH("I",D101)))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5" operator="containsText" id="{1CC4CB10-7A37-49C1-BEAE-03FE0319FAE8}">
            <xm:f>NOT(ISERROR(SEARCH("J",D101)))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4" operator="containsText" id="{4FC43C54-3498-4C56-B411-FDDD06F7D99F}">
            <xm:f>NOT(ISERROR(SEARCH("K",D101)))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3" operator="containsText" id="{75F444EE-218F-43AA-947D-93FD37936EE1}">
            <xm:f>NOT(ISERROR(SEARCH("L",D101)))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2" operator="containsText" id="{3CC21649-6C77-4893-A8B2-2D5C71561C5F}">
            <xm:f>NOT(ISERROR(SEARCH("M",D101)))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1" operator="containsText" id="{A86A2D7D-B9F6-4BB1-9FEE-10499C2C811F}">
            <xm:f>NOT(ISERROR(SEARCH("N",D101)))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0" operator="containsText" id="{09E3D97F-383A-430B-B444-F7FDC98A685A}">
            <xm:f>NOT(ISERROR(SEARCH("O",D101)))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9" operator="containsText" id="{F979B50C-F8B0-4EC0-B5CF-85464819C47A}">
            <xm:f>NOT(ISERROR(SEARCH("P",D101)))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8" operator="containsText" id="{9074CB65-C78B-4021-8B55-276AD1A89729}">
            <xm:f>NOT(ISERROR(SEARCH("Q",D101)))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7" operator="containsText" id="{A8A2760C-0CD1-4585-9FB9-5F6925986407}">
            <xm:f>NOT(ISERROR(SEARCH("R",D101)))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D101:AH101</xm:sqref>
        </x14:conditionalFormatting>
        <x14:conditionalFormatting xmlns:xm="http://schemas.microsoft.com/office/excel/2006/main">
          <x14:cfRule type="containsText" priority="13" operator="containsText" id="{722D48D5-3566-40AF-9E06-4EAA28A5BED1}">
            <xm:f>NOT(ISERROR(SEARCH("L",D103)))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4" operator="containsText" id="{DE8DA59A-1A27-4AA5-8FAB-22E68BCF35F5}">
            <xm:f>NOT(ISERROR(SEARCH("K",D103)))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5" operator="containsText" id="{C4A47149-DF57-40A7-91E5-39C1B9B68212}">
            <xm:f>NOT(ISERROR(SEARCH("J",D103)))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6" operator="containsText" id="{F2DD79A9-A58E-45A1-81EE-F962D6612BD2}">
            <xm:f>NOT(ISERROR(SEARCH("I",D103)))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7" operator="containsText" id="{02F31584-5FBE-41E9-BAA0-20FDBF0B07C1}">
            <xm:f>NOT(ISERROR(SEARCH("H",D103)))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8" operator="containsText" id="{CE5757C0-78F6-4C64-84BE-1208F7D27841}">
            <xm:f>NOT(ISERROR(SEARCH("G",D103)))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9" operator="containsText" id="{45ACBFF5-38ED-4606-959A-77DFAD52D5F7}">
            <xm:f>NOT(ISERROR(SEARCH("F",D103)))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0" operator="endsWith" id="{D3A7A0A6-A979-4A1A-A0AF-B3184AE98B51}">
            <xm:f>RIGHT(D103,LEN("E"))="E"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1" operator="containsText" id="{C8D58D75-DF68-4AAD-AC18-393CD576C4BC}">
            <xm:f>NOT(ISERROR(SEARCH("D",D103)))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2" operator="containsText" id="{3D446BA2-0E5F-45AA-9856-A77B1D0FBC9F}">
            <xm:f>NOT(ISERROR(SEARCH("C",D103)))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3" operator="beginsWith" id="{5D08EF92-C50C-4705-84E2-D6061B11610C}">
            <xm:f>LEFT(D103,LEN("B"))="B"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4" operator="containsText" id="{CB07B5C3-FDC5-45D3-A54A-7A34F88209D2}">
            <xm:f>NOT(ISERROR(SEARCH("A",D103)))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" operator="containsText" id="{481B5A46-B0A9-4CC3-8256-EF6E450D6F7E}">
            <xm:f>NOT(ISERROR(SEARCH("T",D103)))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6" operator="containsText" id="{4E1C5826-147F-41C4-BDFF-84DF45979D77}">
            <xm:f>NOT(ISERROR(SEARCH("S",D103)))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" operator="containsText" id="{B0216BD9-23EB-4FD3-B1E5-B6A321805A60}">
            <xm:f>NOT(ISERROR(SEARCH("R",D103)))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" operator="containsText" id="{86079FAC-0A45-460B-804C-3B72AC820BC8}">
            <xm:f>NOT(ISERROR(SEARCH("Q",D103)))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" operator="containsText" id="{BA58327C-02EF-4EE0-868B-F55B9C92D0EC}">
            <xm:f>NOT(ISERROR(SEARCH("P",D103)))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" operator="containsText" id="{33A25221-42E8-4984-B06E-7269470B5D56}">
            <xm:f>NOT(ISERROR(SEARCH("O",D103)))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1" operator="containsText" id="{3B994E85-E1E8-405C-ABA3-2C9D2FE2B028}">
            <xm:f>NOT(ISERROR(SEARCH("N",D103)))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2" operator="containsText" id="{BA407EA5-E588-4119-BDFE-F84B8275EA39}">
            <xm:f>NOT(ISERROR(SEARCH("M",D103)))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D103:AH103</xm:sqref>
        </x14:conditionalFormatting>
        <x14:conditionalFormatting xmlns:xm="http://schemas.microsoft.com/office/excel/2006/main">
          <x14:cfRule type="containsText" priority="237" operator="containsText" id="{DA5AEB44-5FF3-4F19-9E4D-C1AD1E52BD3E}">
            <xm:f>NOT(ISERROR(SEARCH("J",AH58)))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39" operator="containsText" id="{D39BF384-A481-43AE-BBD2-BE5B71033A30}">
            <xm:f>NOT(ISERROR(SEARCH("H",AH58)))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40" operator="containsText" id="{33E1F842-D319-4707-BFBC-1CD7C8F37ADE}">
            <xm:f>NOT(ISERROR(SEARCH("G",AH58)))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41" operator="containsText" id="{7F9CC042-ACF7-4B2C-AE83-D7AD71277627}">
            <xm:f>NOT(ISERROR(SEARCH("F",AH58)))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42" operator="endsWith" id="{D58AEAA7-E91D-4A07-8C06-FCB13D94E907}">
            <xm:f>RIGHT(AH58,LEN("E"))="E"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43" operator="containsText" id="{B19D3BB7-D3A1-4C1E-9E69-C1B6E8016672}">
            <xm:f>NOT(ISERROR(SEARCH("D",AH58)))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44" operator="containsText" id="{5503C288-84EC-4444-81CA-FA5AE4DF32D8}">
            <xm:f>NOT(ISERROR(SEARCH("C",AH58)))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246" operator="containsText" id="{689564FB-A8E8-4CDC-A2D0-9822ED79B8F3}">
            <xm:f>NOT(ISERROR(SEARCH("A",AH58)))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30" operator="containsText" id="{FADC31DF-1A8A-477F-BC21-5255612C650A}">
            <xm:f>NOT(ISERROR(SEARCH("Q",AH58)))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29" operator="containsText" id="{E62BF9DF-ACFA-46A9-A5B2-B7AEB89FF51A}">
            <xm:f>NOT(ISERROR(SEARCH("R",AH58)))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beginsWith" priority="245" operator="beginsWith" id="{89051CFD-1E06-4203-89F6-32A869552C29}">
            <xm:f>LEFT(AH58,LEN("B"))="B"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38" operator="containsText" id="{671E081C-25FA-4E72-BA59-7F79EB83D0F6}">
            <xm:f>NOT(ISERROR(SEARCH("I",AH58)))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36" operator="containsText" id="{A38805BC-FD4C-4079-AC92-4F1B9A4147DD}">
            <xm:f>NOT(ISERROR(SEARCH("K",AH58)))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28" operator="containsText" id="{C45B5A43-1199-4E30-B700-0A433A82DECE}">
            <xm:f>NOT(ISERROR(SEARCH("S",AH58)))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27" operator="containsText" id="{DC6128CC-19D2-4E06-BD1B-6DE0D2C3BF44}">
            <xm:f>NOT(ISERROR(SEARCH("T",AH58)))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31" operator="containsText" id="{C0A4D101-B982-4BA1-AE4F-2C47E982D142}">
            <xm:f>NOT(ISERROR(SEARCH("P",AH58)))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32" operator="containsText" id="{9BDA8A99-D96E-4BF0-B8D0-A167BF597867}">
            <xm:f>NOT(ISERROR(SEARCH("O",AH58)))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33" operator="containsText" id="{AC2FF96E-DA9C-43C7-806D-2740963B054F}">
            <xm:f>NOT(ISERROR(SEARCH("N",AH58)))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34" operator="containsText" id="{6C651F9F-5F50-47A9-B934-AE51C8DD27D4}">
            <xm:f>NOT(ISERROR(SEARCH("M",AH58)))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35" operator="containsText" id="{E87C11B0-1B4D-444D-9505-469E6932C1BA}">
            <xm:f>NOT(ISERROR(SEARCH("L",AH58)))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AH58</xm:sqref>
        </x14:conditionalFormatting>
        <x14:conditionalFormatting xmlns:xm="http://schemas.microsoft.com/office/excel/2006/main">
          <x14:cfRule type="containsText" priority="317" operator="containsText" id="{5ADDCB67-60B6-498B-9353-2616EF1296A4}">
            <xm:f>NOT(ISERROR(SEARCH("Q",AH59)))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18" operator="containsText" id="{69E6D9FF-5966-4AA7-B3DF-0CEA062BDE74}">
            <xm:f>NOT(ISERROR(SEARCH("P",AH59)))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33" operator="containsText" id="{4A6E2C0F-D456-4433-B584-5FDF05298BE6}">
            <xm:f>NOT(ISERROR(SEARCH("A",AH59)))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32" operator="beginsWith" id="{CA1F819B-20B3-4CF6-8BCC-4E1F6669D4E6}">
            <xm:f>LEFT(AH59,LEN("B"))="B"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31" operator="containsText" id="{918DDB04-CCBE-43B7-A6B4-81A114D48444}">
            <xm:f>NOT(ISERROR(SEARCH("C",AH59)))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329" operator="endsWith" id="{42C22889-731A-42DC-95D6-B6B9F7224FEA}">
            <xm:f>RIGHT(AH59,LEN("E"))="E"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28" operator="containsText" id="{3A015093-8EA4-4EC4-A41F-E40F21B7422C}">
            <xm:f>NOT(ISERROR(SEARCH("F",AH59)))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27" operator="containsText" id="{EF9460C3-CD32-4331-AEBA-08053AD71432}">
            <xm:f>NOT(ISERROR(SEARCH("G",AH59)))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26" operator="containsText" id="{476DA247-7EEA-4773-979F-C3D13F2F9BA7}">
            <xm:f>NOT(ISERROR(SEARCH("H",AH59)))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25" operator="containsText" id="{6171E357-9DA6-41F8-A36C-BE6B2D8462E2}">
            <xm:f>NOT(ISERROR(SEARCH("I",AH59)))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24" operator="containsText" id="{847F97D5-9325-4339-87E3-0D77630724BE}">
            <xm:f>NOT(ISERROR(SEARCH("J",AH59)))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23" operator="containsText" id="{F06605D0-8B88-4618-949A-D20E4950797F}">
            <xm:f>NOT(ISERROR(SEARCH("K",AH59)))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22" operator="containsText" id="{1653420E-A304-4471-8BF6-4133E55BB1C2}">
            <xm:f>NOT(ISERROR(SEARCH("L",AH59)))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21" operator="containsText" id="{5D1AF20F-3C47-45A6-AEBE-9D74E5177FEC}">
            <xm:f>NOT(ISERROR(SEARCH("M",AH59)))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20" operator="containsText" id="{FCFA4CD3-4F0A-4787-A46B-02B32C2B2760}">
            <xm:f>NOT(ISERROR(SEARCH("N",AH59)))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15" operator="containsText" id="{5E4A0173-8EE4-4A95-A0CA-97C3F0D3D1C3}">
            <xm:f>NOT(ISERROR(SEARCH("S",AH59)))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14" operator="containsText" id="{21A8BFBC-DF17-4772-B718-D834193FDFF0}">
            <xm:f>NOT(ISERROR(SEARCH("T",AH59)))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16" operator="containsText" id="{02BE791C-9DDC-413D-8020-183FA1FF2A8A}">
            <xm:f>NOT(ISERROR(SEARCH("R",AH59)))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19" operator="containsText" id="{21CF739A-C076-4BF4-829D-0C7A9A36ECB7}">
            <xm:f>NOT(ISERROR(SEARCH("O",AH59)))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30" operator="containsText" id="{00966D42-6852-443A-99FD-DCB5B34EF0AF}">
            <xm:f>NOT(ISERROR(SEARCH("D",AH59)))</xm:f>
            <xm:f>"D"</xm:f>
            <x14:dxf>
              <fill>
                <patternFill>
                  <bgColor rgb="FF66FF99"/>
                </patternFill>
              </fill>
            </x14:dxf>
          </x14:cfRule>
          <xm:sqref>AH59:AH61</xm:sqref>
        </x14:conditionalFormatting>
        <x14:conditionalFormatting xmlns:xm="http://schemas.microsoft.com/office/excel/2006/main">
          <x14:cfRule type="containsText" priority="294" operator="containsText" id="{CA5779A6-53E6-4C53-ADFD-8638A84DFC29}">
            <xm:f>NOT(ISERROR(SEARCH("S",AH62)))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02" operator="containsText" id="{34CDA45C-DA10-4585-89ED-6EB29B975821}">
            <xm:f>NOT(ISERROR(SEARCH("K",AH62)))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03" operator="containsText" id="{1ACABC4E-77BF-4264-A19E-8DE40D61FEAD}">
            <xm:f>NOT(ISERROR(SEARCH("J",AH62)))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04" operator="containsText" id="{BA448BD1-B644-4485-9E10-DBB0EBE3AFE7}">
            <xm:f>NOT(ISERROR(SEARCH("I",AH62)))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05" operator="containsText" id="{A6759EB8-87FC-448A-9BCF-DF877A8552B5}">
            <xm:f>NOT(ISERROR(SEARCH("H",AH62)))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06" operator="containsText" id="{5277C679-37D6-4F09-B4D1-7ED9AF4AE122}">
            <xm:f>NOT(ISERROR(SEARCH("G",AH62)))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07" operator="containsText" id="{6D8E5D43-3460-41C5-B3E0-121CC1541723}">
            <xm:f>NOT(ISERROR(SEARCH("F",AH62)))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93" operator="containsText" id="{B53311A5-6F5D-4808-912F-37253C0562BB}">
            <xm:f>NOT(ISERROR(SEARCH("T",AH62)))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09" operator="containsText" id="{F6DA1479-D89C-4F53-A095-E3AB700DDB4F}">
            <xm:f>NOT(ISERROR(SEARCH("D",AH62)))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10" operator="containsText" id="{3FAB4F1F-A9F9-4EC4-B8F2-EE9A2E31D53C}">
            <xm:f>NOT(ISERROR(SEARCH("C",AH62)))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311" operator="beginsWith" id="{BD30F03F-16C6-41F7-ADEA-5B4D9A08591A}">
            <xm:f>LEFT(AH62,LEN("B"))="B"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12" operator="containsText" id="{2AE25A6C-BBFD-452F-8F22-5F0DE078A808}">
            <xm:f>NOT(ISERROR(SEARCH("A",AH62)))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99" operator="containsText" id="{508B50FF-1AB5-4837-8B66-E02801603642}">
            <xm:f>NOT(ISERROR(SEARCH("N",AH62)))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ndsWith" priority="308" operator="endsWith" id="{0FFD3772-7970-41E2-828D-6A262901829A}">
            <xm:f>RIGHT(AH62,LEN("E"))="E"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97" operator="containsText" id="{37D64525-E794-425C-B412-81814BC0B4A9}">
            <xm:f>NOT(ISERROR(SEARCH("P",AH62)))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95" operator="containsText" id="{19314998-1E59-45ED-82EA-93E08FA735C3}">
            <xm:f>NOT(ISERROR(SEARCH("R",AH62)))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98" operator="containsText" id="{84B3134B-7478-4FA5-83B6-D612A2A9BF60}">
            <xm:f>NOT(ISERROR(SEARCH("O",AH62)))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96" operator="containsText" id="{36CE0660-4301-4AF1-8E2F-81238006727C}">
            <xm:f>NOT(ISERROR(SEARCH("Q",AH62)))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00" operator="containsText" id="{B6C09FDD-4C7D-4F9E-A4CB-17F66809107C}">
            <xm:f>NOT(ISERROR(SEARCH("M",AH62)))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01" operator="containsText" id="{F2E74BDF-7E0B-4284-A9AA-BE39E6FF351E}">
            <xm:f>NOT(ISERROR(SEARCH("L",AH62)))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m:sqref>AH62</xm:sqref>
        </x14:conditionalFormatting>
        <x14:conditionalFormatting xmlns:xm="http://schemas.microsoft.com/office/excel/2006/main">
          <x14:cfRule type="containsText" priority="541" operator="containsText" id="{F58F4184-8CDA-43BB-BA9C-42E47713E664}">
            <xm:f>NOT(ISERROR(SEARCH("A",AH63)))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40" operator="beginsWith" id="{E440F324-B0B9-45ED-851B-65F7135D4B6A}">
            <xm:f>LEFT(AH63,LEN("B"))="B"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39" operator="containsText" id="{7E8AE6BB-D84C-45D9-9087-3122EB06334E}">
            <xm:f>NOT(ISERROR(SEARCH("C",AH63)))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38" operator="containsText" id="{8C59508F-3941-41B0-B607-EA0618331603}">
            <xm:f>NOT(ISERROR(SEARCH("D",AH63)))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37" operator="endsWith" id="{20B16534-B6E1-4390-9B8C-568C00DCF315}">
            <xm:f>RIGHT(AH63,LEN("E"))="E"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36" operator="containsText" id="{6867A6CB-994B-4A0E-AF7C-AE0814AEF2B8}">
            <xm:f>NOT(ISERROR(SEARCH("F",AH63)))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30" operator="containsText" id="{D849A9C1-FE09-4CFB-80C4-F125E9DA562A}">
            <xm:f>NOT(ISERROR(SEARCH("L",AH63)))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29" operator="containsText" id="{D5F476E2-B53C-4A63-8216-AA4160B861F9}">
            <xm:f>NOT(ISERROR(SEARCH("M",AH63)))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28" operator="containsText" id="{2F310CFC-7132-42A2-80A9-D566AF686468}">
            <xm:f>NOT(ISERROR(SEARCH("N",AH63)))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27" operator="containsText" id="{24308629-C453-4EAD-B01A-9C13D25D597F}">
            <xm:f>NOT(ISERROR(SEARCH("O",AH63)))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26" operator="containsText" id="{863D9E67-E332-4A03-82D9-801ABBA7A697}">
            <xm:f>NOT(ISERROR(SEARCH("P",AH63)))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25" operator="containsText" id="{23B6642B-8380-45E7-ADC1-36C4AA84092D}">
            <xm:f>NOT(ISERROR(SEARCH("Q",AH63)))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24" operator="containsText" id="{82FD306B-9FD3-4878-87E1-405646451522}">
            <xm:f>NOT(ISERROR(SEARCH("R",AH63)))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23" operator="containsText" id="{E7FBE419-A929-44D0-9B11-60EAFB00AA34}">
            <xm:f>NOT(ISERROR(SEARCH("S",AH63)))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22" operator="containsText" id="{3F4F85F3-AB53-4C39-B76B-6B2863923716}">
            <xm:f>NOT(ISERROR(SEARCH("T",AH63)))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33" operator="containsText" id="{7EDAA192-7AB1-4B76-AD63-BB6B14C8432B}">
            <xm:f>NOT(ISERROR(SEARCH("I",AH63)))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34" operator="containsText" id="{7861F541-A546-4274-B471-B6D074A482C3}">
            <xm:f>NOT(ISERROR(SEARCH("H",AH63)))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32" operator="containsText" id="{6C559295-D63D-49F0-89A7-302724770A05}">
            <xm:f>NOT(ISERROR(SEARCH("J",AH63)))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31" operator="containsText" id="{2AEDE0DE-C011-466F-B95C-A10E747CB9F5}">
            <xm:f>NOT(ISERROR(SEARCH("K",AH63)))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35" operator="containsText" id="{786222C4-0C66-481E-8914-167F4B7DF738}">
            <xm:f>NOT(ISERROR(SEARCH("G",AH63)))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AH63:AI63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E5F51EA-A00E-465F-A52D-EE07B10C8072}">
          <x14:formula1>
            <xm:f>料金元データ!$C$3:$C$12</xm:f>
          </x14:formula1>
          <xm:sqref>C110 C114 C118 C122</xm:sqref>
        </x14:dataValidation>
        <x14:dataValidation type="list" allowBlank="1" showInputMessage="1" showErrorMessage="1" xr:uid="{CBAAED30-64EC-409A-A1C8-CC5CBFC1B0E2}">
          <x14:formula1>
            <xm:f>料金元データ!$B$2:$B$16</xm:f>
          </x14:formula1>
          <xm:sqref>F1:H1 F10:H10</xm:sqref>
        </x14:dataValidation>
        <x14:dataValidation type="list" allowBlank="1" showInputMessage="1" showErrorMessage="1" xr:uid="{1617E7D5-F090-4D3B-A851-CFF69486C2A4}">
          <x14:formula1>
            <xm:f>料金比較表!$C$1:$C$6</xm:f>
          </x14:formula1>
          <xm:sqref>C30:C37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28E6-1101-4439-9215-A1750DC2ADE4}">
  <sheetPr codeName="Sheet17">
    <tabColor rgb="FF00B0F0"/>
    <pageSetUpPr fitToPage="1"/>
  </sheetPr>
  <dimension ref="A1:BC124"/>
  <sheetViews>
    <sheetView zoomScale="70" zoomScaleNormal="70" workbookViewId="0">
      <pane xSplit="3" ySplit="29" topLeftCell="D36" activePane="bottomRight" state="frozen"/>
      <selection pane="topRight" activeCell="D1" sqref="D1"/>
      <selection pane="bottomLeft" activeCell="A28" sqref="A28"/>
      <selection pane="bottomRight" activeCell="B30" sqref="B30:B36"/>
    </sheetView>
  </sheetViews>
  <sheetFormatPr defaultColWidth="9" defaultRowHeight="17.5" outlineLevelRow="1" x14ac:dyDescent="0.2"/>
  <cols>
    <col min="1" max="1" width="1.453125" style="4" customWidth="1"/>
    <col min="2" max="2" width="27.08984375" style="4" customWidth="1"/>
    <col min="3" max="3" width="20" style="4" customWidth="1"/>
    <col min="4" max="34" width="11.36328125" style="5" customWidth="1"/>
    <col min="35" max="35" width="8" style="4" customWidth="1"/>
    <col min="36" max="36" width="9" style="4"/>
    <col min="37" max="38" width="10.90625" style="4" bestFit="1" customWidth="1"/>
    <col min="39" max="39" width="13.36328125" style="4" bestFit="1" customWidth="1"/>
    <col min="40" max="40" width="8.90625" style="4" bestFit="1" customWidth="1"/>
    <col min="41" max="41" width="8.6328125" style="4" bestFit="1" customWidth="1"/>
    <col min="42" max="16384" width="9" style="4"/>
  </cols>
  <sheetData>
    <row r="1" spans="2:55" s="10" customFormat="1" ht="14.25" customHeight="1" x14ac:dyDescent="0.2">
      <c r="B1" s="23" t="str">
        <f ca="1">RIGHT(CELL("filename",A1),LEN(CELL("filename",A1))-FIND("]",CELL("filename",A1)))</f>
        <v>2026年5月</v>
      </c>
      <c r="C1" s="22">
        <f ca="1">B1-1</f>
        <v>46142</v>
      </c>
      <c r="D1" s="325" t="s">
        <v>0</v>
      </c>
      <c r="E1" s="325"/>
      <c r="F1" s="315" t="s">
        <v>84</v>
      </c>
      <c r="G1" s="316"/>
      <c r="H1" s="317"/>
      <c r="I1" s="43" t="s">
        <v>1</v>
      </c>
      <c r="J1" s="81">
        <f>VLOOKUP(F1,料金元データ!$B$2:$C$17,2,FALSE)</f>
        <v>0</v>
      </c>
    </row>
    <row r="2" spans="2:55" s="10" customFormat="1" ht="14.25" customHeight="1" x14ac:dyDescent="0.2">
      <c r="B2" s="14" t="s">
        <v>2</v>
      </c>
      <c r="C2" s="15" t="s">
        <v>3</v>
      </c>
      <c r="D2" s="72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66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71" t="s">
        <v>23</v>
      </c>
      <c r="X2" s="72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07" t="s">
        <v>29</v>
      </c>
      <c r="AD2" s="11" t="s">
        <v>137</v>
      </c>
      <c r="AE2" s="11" t="s">
        <v>138</v>
      </c>
      <c r="AF2" s="107" t="s">
        <v>139</v>
      </c>
    </row>
    <row r="3" spans="2:55" s="10" customFormat="1" ht="14.25" customHeight="1" x14ac:dyDescent="0.2">
      <c r="B3" s="82" t="str">
        <f>カレンダー!B3</f>
        <v>ラグジュアリープールヴィラ</v>
      </c>
      <c r="C3" s="83">
        <v>2</v>
      </c>
      <c r="D3" s="84">
        <f>ROUNDDOWN(IF($C3=1,料金元データ!D19,IF($C3=2,料金元データ!D26,IF($C3=3,料金元データ!D33,IF($C3=4,料金元データ!D40,IF($C3=5,料金元データ!D47,IF($C3=6,料金元データ!D54))))))*(1-$J$1),-1)</f>
        <v>30500</v>
      </c>
      <c r="E3" s="84">
        <f>ROUNDDOWN(IF($C3=1,料金元データ!E19,IF($C3=2,料金元データ!E26,IF($C3=3,料金元データ!E33,IF($C3=4,料金元データ!E40,IF($C3=5,料金元データ!E47,IF($C3=6,料金元データ!E54))))))*(1-$J$1),-1)</f>
        <v>39500</v>
      </c>
      <c r="F3" s="84">
        <f>ROUNDDOWN(IF($C3=1,料金元データ!F19,IF($C3=2,料金元データ!F26,IF($C3=3,料金元データ!F33,IF($C3=4,料金元データ!F40,IF($C3=5,料金元データ!F47,IF($C3=6,料金元データ!F54))))))*(1-$J$1),-1)</f>
        <v>42000</v>
      </c>
      <c r="G3" s="84">
        <f>ROUNDDOWN(IF($C3=1,料金元データ!G19,IF($C3=2,料金元データ!G26,IF($C3=3,料金元データ!G33,IF($C3=4,料金元データ!G40,IF($C3=5,料金元データ!G47,IF($C3=6,料金元データ!G54))))))*(1-$J$1),-1)</f>
        <v>44800</v>
      </c>
      <c r="H3" s="84">
        <f>ROUNDDOWN(IF($C3=1,料金元データ!H19,IF($C3=2,料金元データ!H26,IF($C3=3,料金元データ!H33,IF($C3=4,料金元データ!H40,IF($C3=5,料金元データ!H47,IF($C3=6,料金元データ!H54))))))*(1-$J$1),-1)</f>
        <v>48000</v>
      </c>
      <c r="I3" s="84">
        <f>ROUNDDOWN(IF($C3=1,料金元データ!I19,IF($C3=2,料金元データ!I26,IF($C3=3,料金元データ!I33,IF($C3=4,料金元データ!I40,IF($C3=5,料金元データ!I47,IF($C3=6,料金元データ!I54))))))*(1-$J$1),-1)</f>
        <v>52500</v>
      </c>
      <c r="J3" s="84">
        <f>ROUNDDOWN(IF($C3=1,料金元データ!J19,IF($C3=2,料金元データ!J26,IF($C3=3,料金元データ!J33,IF($C3=4,料金元データ!J40,IF($C3=5,料金元データ!J47,IF($C3=6,料金元データ!J54))))))*(1-$J$1),-1)</f>
        <v>54000</v>
      </c>
      <c r="K3" s="84">
        <f>ROUNDDOWN(IF($C3=1,料金元データ!K19,IF($C3=2,料金元データ!K26,IF($C3=3,料金元データ!K33,IF($C3=4,料金元データ!K40,IF($C3=5,料金元データ!K47,IF($C3=6,料金元データ!K54))))))*(1-$J$1),-1)</f>
        <v>56500</v>
      </c>
      <c r="L3" s="84">
        <f>ROUNDDOWN(IF($C3=1,料金元データ!L19,IF($C3=2,料金元データ!L26,IF($C3=3,料金元データ!L33,IF($C3=4,料金元データ!L40,IF($C3=5,料金元データ!L47,IF($C3=6,料金元データ!L54))))))*(1-$J$1),-1)</f>
        <v>59800</v>
      </c>
      <c r="M3" s="84">
        <f>ROUNDDOWN(IF($C3=1,料金元データ!M19,IF($C3=2,料金元データ!M26,IF($C3=3,料金元データ!M33,IF($C3=4,料金元データ!M40,IF($C3=5,料金元データ!M47,IF($C3=6,料金元データ!M54))))))*(1-$J$1),-1)</f>
        <v>62500</v>
      </c>
      <c r="N3" s="84">
        <f>ROUNDDOWN(IF($C3=1,料金元データ!N19,IF($C3=2,料金元データ!N26,IF($C3=3,料金元データ!N33,IF($C3=4,料金元データ!N40,IF($C3=5,料金元データ!N47,IF($C3=6,料金元データ!N54))))))*(1-$J$1),-1)</f>
        <v>64500</v>
      </c>
      <c r="O3" s="84">
        <f>ROUNDDOWN(IF($C3=1,料金元データ!O19,IF($C3=2,料金元データ!O26,IF($C3=3,料金元データ!O33,IF($C3=4,料金元データ!O40,IF($C3=5,料金元データ!O47,IF($C3=6,料金元データ!O54))))))*(1-$J$1),-1)</f>
        <v>67000</v>
      </c>
      <c r="P3" s="84">
        <f>ROUNDDOWN(IF($C3=1,料金元データ!P19,IF($C3=2,料金元データ!P26,IF($C3=3,料金元データ!P33,IF($C3=4,料金元データ!P40,IF($C3=5,料金元データ!P47,IF($C3=6,料金元データ!P54))))))*(1-$J$1),-1)</f>
        <v>70500</v>
      </c>
      <c r="Q3" s="84">
        <f>ROUNDDOWN(IF($C3=1,料金元データ!Q19,IF($C3=2,料金元データ!Q26,IF($C3=3,料金元データ!Q33,IF($C3=4,料金元データ!Q40,IF($C3=5,料金元データ!Q47,IF($C3=6,料金元データ!Q54))))))*(1-$J$1),-1)</f>
        <v>73000</v>
      </c>
      <c r="R3" s="84">
        <f>ROUNDDOWN(IF($C3=1,料金元データ!R19,IF($C3=2,料金元データ!R26,IF($C3=3,料金元データ!R33,IF($C3=4,料金元データ!R40,IF($C3=5,料金元データ!R47,IF($C3=6,料金元データ!R54))))))*(1-$J$1),-1)</f>
        <v>75000</v>
      </c>
      <c r="S3" s="84">
        <f>ROUNDDOWN(IF($C3=1,料金元データ!S19,IF($C3=2,料金元データ!S26,IF($C3=3,料金元データ!S33,IF($C3=4,料金元データ!S40,IF($C3=5,料金元データ!S47,IF($C3=6,料金元データ!S54))))))*(1-$J$1),-1)</f>
        <v>76500</v>
      </c>
      <c r="T3" s="84">
        <f>ROUNDDOWN(IF($C3=1,料金元データ!T19,IF($C3=2,料金元データ!T26,IF($C3=3,料金元データ!T33,IF($C3=4,料金元データ!T40,IF($C3=5,料金元データ!T47,IF($C3=6,料金元データ!T54))))))*(1-$J$1),-1)</f>
        <v>80700</v>
      </c>
      <c r="U3" s="84">
        <f>ROUNDDOWN(IF($C3=1,料金元データ!U19,IF($C3=2,料金元データ!U26,IF($C3=3,料金元データ!U33,IF($C3=4,料金元データ!U40,IF($C3=5,料金元データ!U47,IF($C3=6,料金元データ!U54))))))*(1-$J$1),-1)</f>
        <v>85600</v>
      </c>
      <c r="V3" s="84">
        <f>ROUNDDOWN(IF($C3=1,料金元データ!V19,IF($C3=2,料金元データ!V26,IF($C3=3,料金元データ!V33,IF($C3=4,料金元データ!V40,IF($C3=5,料金元データ!V47,IF($C3=6,料金元データ!V54))))))*(1-$J$1),-1)</f>
        <v>92000</v>
      </c>
      <c r="W3" s="84">
        <f>ROUNDDOWN(IF($C3=1,料金元データ!W19,IF($C3=2,料金元データ!W26,IF($C3=3,料金元データ!W33,IF($C3=4,料金元データ!W40,IF($C3=5,料金元データ!W47,IF($C3=6,料金元データ!W54))))))*(1-$J$1),-1)</f>
        <v>95000</v>
      </c>
      <c r="X3" s="84">
        <f>ROUNDDOWN(IF($C3=1,料金元データ!X19,IF($C3=2,料金元データ!X26,IF($C3=3,料金元データ!X33,IF($C3=4,料金元データ!X40,IF($C3=5,料金元データ!X47,IF($C3=6,料金元データ!X54))))))*(1-$J$1),-1)</f>
        <v>105000</v>
      </c>
      <c r="Y3" s="84">
        <f>ROUNDDOWN(IF($C3=1,料金元データ!Y19,IF($C3=2,料金元データ!Y26,IF($C3=3,料金元データ!Y33,IF($C3=4,料金元データ!Y40,IF($C3=5,料金元データ!Y47,IF($C3=6,料金元データ!Y54))))))*(1-$J$1),-1)</f>
        <v>117000</v>
      </c>
      <c r="Z3" s="84">
        <f>ROUNDDOWN(IF($C3=1,料金元データ!Z19,IF($C3=2,料金元データ!Z26,IF($C3=3,料金元データ!Z33,IF($C3=4,料金元データ!Z40,IF($C3=5,料金元データ!Z47,IF($C3=6,料金元データ!Z54))))))*(1-$J$1),-1)</f>
        <v>132000</v>
      </c>
      <c r="AA3" s="84">
        <f>ROUNDDOWN(IF($C3=1,料金元データ!AA19,IF($C3=2,料金元データ!AA26,IF($C3=3,料金元データ!AA33,IF($C3=4,料金元データ!AA40,IF($C3=5,料金元データ!AA47,IF($C3=6,料金元データ!AA54))))))*(1-$J$1),-1)</f>
        <v>152000</v>
      </c>
      <c r="AB3" s="84">
        <f>ROUNDDOWN(IF($C3=1,料金元データ!AB19,IF($C3=2,料金元データ!AB26,IF($C3=3,料金元データ!AB33,IF($C3=4,料金元データ!AB40,IF($C3=5,料金元データ!AB47,IF($C3=6,料金元データ!AB54))))))*(1-$J$1),-1)</f>
        <v>181000</v>
      </c>
      <c r="AC3" s="108">
        <f>ROUNDDOWN(IF($C3=1,料金元データ!AC19,IF($C3=2,料金元データ!AC26,IF($C3=3,料金元データ!AC33,IF($C3=4,料金元データ!AC40,IF($C3=5,料金元データ!AC47,IF($C3=6,料金元データ!AC54))))))*(1-$J$1),-1)</f>
        <v>225000</v>
      </c>
      <c r="AD3" s="84">
        <f>ROUNDDOWN(IF($C3=1,料金元データ!AD19,IF($C3=2,料金元データ!AD26,IF($C3=3,料金元データ!AD33,IF($C3=4,料金元データ!AD40,IF($C3=5,料金元データ!AD47,IF($C3=6,料金元データ!AD54))))))*(1-$J$1),-1)</f>
        <v>0</v>
      </c>
      <c r="AE3" s="84">
        <f>ROUNDDOWN(IF($C3=1,料金元データ!AE19,IF($C3=2,料金元データ!AE26,IF($C3=3,料金元データ!AE33,IF($C3=4,料金元データ!AE40,IF($C3=5,料金元データ!AE47,IF($C3=6,料金元データ!AE54))))))*(1-$J$1),-1)</f>
        <v>0</v>
      </c>
      <c r="AF3" s="108">
        <f>ROUNDDOWN(IF($C3=1,料金元データ!AF19,IF($C3=2,料金元データ!AF26,IF($C3=3,料金元データ!AF33,IF($C3=4,料金元データ!AF40,IF($C3=5,料金元データ!AF47,IF($C3=6,料金元データ!AF54))))))*(1-$J$1),-1)</f>
        <v>0</v>
      </c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</row>
    <row r="4" spans="2:55" s="10" customFormat="1" ht="14.25" customHeight="1" x14ac:dyDescent="0.2">
      <c r="B4" s="82" t="str">
        <f>カレンダー!B4</f>
        <v>with SAUNA</v>
      </c>
      <c r="C4" s="83">
        <v>2</v>
      </c>
      <c r="D4" s="84">
        <f>ROUNDDOWN(IF($C4=1,料金元データ!D20,IF($C4=2,料金元データ!D27,IF($C4=3,料金元データ!D34,IF($C4=4,料金元データ!D41,IF($C4=5,料金元データ!D48,IF($C4=6,料金元データ!D55))))))*(1-$J$1),-1)</f>
        <v>40500</v>
      </c>
      <c r="E4" s="84">
        <f>ROUNDDOWN(IF($C4=1,料金元データ!E20,IF($C4=2,料金元データ!E27,IF($C4=3,料金元データ!E34,IF($C4=4,料金元データ!E41,IF($C4=5,料金元データ!E48,IF($C4=6,料金元データ!E55))))))*(1-$J$1),-1)</f>
        <v>49500</v>
      </c>
      <c r="F4" s="84">
        <f>ROUNDDOWN(IF($C4=1,料金元データ!F20,IF($C4=2,料金元データ!F27,IF($C4=3,料金元データ!F34,IF($C4=4,料金元データ!F41,IF($C4=5,料金元データ!F48,IF($C4=6,料金元データ!F55))))))*(1-$J$1),-1)</f>
        <v>52000</v>
      </c>
      <c r="G4" s="84">
        <f>ROUNDDOWN(IF($C4=1,料金元データ!G20,IF($C4=2,料金元データ!G27,IF($C4=3,料金元データ!G34,IF($C4=4,料金元データ!G41,IF($C4=5,料金元データ!G48,IF($C4=6,料金元データ!G55))))))*(1-$J$1),-1)</f>
        <v>54800</v>
      </c>
      <c r="H4" s="84">
        <f>ROUNDDOWN(IF($C4=1,料金元データ!H20,IF($C4=2,料金元データ!H27,IF($C4=3,料金元データ!H34,IF($C4=4,料金元データ!H41,IF($C4=5,料金元データ!H48,IF($C4=6,料金元データ!H55))))))*(1-$J$1),-1)</f>
        <v>58000</v>
      </c>
      <c r="I4" s="84">
        <f>ROUNDDOWN(IF($C4=1,料金元データ!I20,IF($C4=2,料金元データ!I27,IF($C4=3,料金元データ!I34,IF($C4=4,料金元データ!I41,IF($C4=5,料金元データ!I48,IF($C4=6,料金元データ!I55))))))*(1-$J$1),-1)</f>
        <v>62500</v>
      </c>
      <c r="J4" s="84">
        <f>ROUNDDOWN(IF($C4=1,料金元データ!J20,IF($C4=2,料金元データ!J27,IF($C4=3,料金元データ!J34,IF($C4=4,料金元データ!J41,IF($C4=5,料金元データ!J48,IF($C4=6,料金元データ!J55))))))*(1-$J$1),-1)</f>
        <v>64000</v>
      </c>
      <c r="K4" s="84">
        <f>ROUNDDOWN(IF($C4=1,料金元データ!K20,IF($C4=2,料金元データ!K27,IF($C4=3,料金元データ!K34,IF($C4=4,料金元データ!K41,IF($C4=5,料金元データ!K48,IF($C4=6,料金元データ!K55))))))*(1-$J$1),-1)</f>
        <v>66500</v>
      </c>
      <c r="L4" s="84">
        <f>ROUNDDOWN(IF($C4=1,料金元データ!L20,IF($C4=2,料金元データ!L27,IF($C4=3,料金元データ!L34,IF($C4=4,料金元データ!L41,IF($C4=5,料金元データ!L48,IF($C4=6,料金元データ!L55))))))*(1-$J$1),-1)</f>
        <v>69800</v>
      </c>
      <c r="M4" s="84">
        <f>ROUNDDOWN(IF($C4=1,料金元データ!M20,IF($C4=2,料金元データ!M27,IF($C4=3,料金元データ!M34,IF($C4=4,料金元データ!M41,IF($C4=5,料金元データ!M48,IF($C4=6,料金元データ!M55))))))*(1-$J$1),-1)</f>
        <v>72500</v>
      </c>
      <c r="N4" s="84">
        <f>ROUNDDOWN(IF($C4=1,料金元データ!N20,IF($C4=2,料金元データ!N27,IF($C4=3,料金元データ!N34,IF($C4=4,料金元データ!N41,IF($C4=5,料金元データ!N48,IF($C4=6,料金元データ!N55))))))*(1-$J$1),-1)</f>
        <v>74500</v>
      </c>
      <c r="O4" s="84">
        <f>ROUNDDOWN(IF($C4=1,料金元データ!O20,IF($C4=2,料金元データ!O27,IF($C4=3,料金元データ!O34,IF($C4=4,料金元データ!O41,IF($C4=5,料金元データ!O48,IF($C4=6,料金元データ!O55))))))*(1-$J$1),-1)</f>
        <v>77000</v>
      </c>
      <c r="P4" s="84">
        <f>ROUNDDOWN(IF($C4=1,料金元データ!P20,IF($C4=2,料金元データ!P27,IF($C4=3,料金元データ!P34,IF($C4=4,料金元データ!P41,IF($C4=5,料金元データ!P48,IF($C4=6,料金元データ!P55))))))*(1-$J$1),-1)</f>
        <v>80500</v>
      </c>
      <c r="Q4" s="84">
        <f>ROUNDDOWN(IF($C4=1,料金元データ!Q20,IF($C4=2,料金元データ!Q27,IF($C4=3,料金元データ!Q34,IF($C4=4,料金元データ!Q41,IF($C4=5,料金元データ!Q48,IF($C4=6,料金元データ!Q55))))))*(1-$J$1),-1)</f>
        <v>83000</v>
      </c>
      <c r="R4" s="84">
        <f>ROUNDDOWN(IF($C4=1,料金元データ!R20,IF($C4=2,料金元データ!R27,IF($C4=3,料金元データ!R34,IF($C4=4,料金元データ!R41,IF($C4=5,料金元データ!R48,IF($C4=6,料金元データ!R55))))))*(1-$J$1),-1)</f>
        <v>85000</v>
      </c>
      <c r="S4" s="84">
        <f>ROUNDDOWN(IF($C4=1,料金元データ!S20,IF($C4=2,料金元データ!S27,IF($C4=3,料金元データ!S34,IF($C4=4,料金元データ!S41,IF($C4=5,料金元データ!S48,IF($C4=6,料金元データ!S55))))))*(1-$J$1),-1)</f>
        <v>86500</v>
      </c>
      <c r="T4" s="84">
        <f>ROUNDDOWN(IF($C4=1,料金元データ!T20,IF($C4=2,料金元データ!T27,IF($C4=3,料金元データ!T34,IF($C4=4,料金元データ!T41,IF($C4=5,料金元データ!T48,IF($C4=6,料金元データ!T55))))))*(1-$J$1),-1)</f>
        <v>90700</v>
      </c>
      <c r="U4" s="84">
        <f>ROUNDDOWN(IF($C4=1,料金元データ!U20,IF($C4=2,料金元データ!U27,IF($C4=3,料金元データ!U34,IF($C4=4,料金元データ!U41,IF($C4=5,料金元データ!U48,IF($C4=6,料金元データ!U55))))))*(1-$J$1),-1)</f>
        <v>95600</v>
      </c>
      <c r="V4" s="84">
        <f>ROUNDDOWN(IF($C4=1,料金元データ!V20,IF($C4=2,料金元データ!V27,IF($C4=3,料金元データ!V34,IF($C4=4,料金元データ!V41,IF($C4=5,料金元データ!V48,IF($C4=6,料金元データ!V55))))))*(1-$J$1),-1)</f>
        <v>102000</v>
      </c>
      <c r="W4" s="84">
        <f>ROUNDDOWN(IF($C4=1,料金元データ!W20,IF($C4=2,料金元データ!W27,IF($C4=3,料金元データ!W34,IF($C4=4,料金元データ!W41,IF($C4=5,料金元データ!W48,IF($C4=6,料金元データ!W55))))))*(1-$J$1),-1)</f>
        <v>105000</v>
      </c>
      <c r="X4" s="84">
        <f>ROUNDDOWN(IF($C4=1,料金元データ!X20,IF($C4=2,料金元データ!X27,IF($C4=3,料金元データ!X34,IF($C4=4,料金元データ!X41,IF($C4=5,料金元データ!X48,IF($C4=6,料金元データ!X55))))))*(1-$J$1),-1)</f>
        <v>115000</v>
      </c>
      <c r="Y4" s="84">
        <f>ROUNDDOWN(IF($C4=1,料金元データ!Y20,IF($C4=2,料金元データ!Y27,IF($C4=3,料金元データ!Y34,IF($C4=4,料金元データ!Y41,IF($C4=5,料金元データ!Y48,IF($C4=6,料金元データ!Y55))))))*(1-$J$1),-1)</f>
        <v>127000</v>
      </c>
      <c r="Z4" s="84">
        <f>ROUNDDOWN(IF($C4=1,料金元データ!Z20,IF($C4=2,料金元データ!Z27,IF($C4=3,料金元データ!Z34,IF($C4=4,料金元データ!Z41,IF($C4=5,料金元データ!Z48,IF($C4=6,料金元データ!Z55))))))*(1-$J$1),-1)</f>
        <v>142000</v>
      </c>
      <c r="AA4" s="84">
        <f>ROUNDDOWN(IF($C4=1,料金元データ!AA20,IF($C4=2,料金元データ!AA27,IF($C4=3,料金元データ!AA34,IF($C4=4,料金元データ!AA41,IF($C4=5,料金元データ!AA48,IF($C4=6,料金元データ!AA55))))))*(1-$J$1),-1)</f>
        <v>162000</v>
      </c>
      <c r="AB4" s="84">
        <f>ROUNDDOWN(IF($C4=1,料金元データ!AB20,IF($C4=2,料金元データ!AB27,IF($C4=3,料金元データ!AB34,IF($C4=4,料金元データ!AB41,IF($C4=5,料金元データ!AB48,IF($C4=6,料金元データ!AB55))))))*(1-$J$1),-1)</f>
        <v>191000</v>
      </c>
      <c r="AC4" s="108">
        <f>ROUNDDOWN(IF($C4=1,料金元データ!AC20,IF($C4=2,料金元データ!AC27,IF($C4=3,料金元データ!AC34,IF($C4=4,料金元データ!AC41,IF($C4=5,料金元データ!AC48,IF($C4=6,料金元データ!AC55))))))*(1-$J$1),-1)</f>
        <v>235000</v>
      </c>
      <c r="AD4" s="84">
        <f>ROUNDDOWN(IF($C4=1,料金元データ!AD20,IF($C4=2,料金元データ!AD27,IF($C4=3,料金元データ!AD34,IF($C4=4,料金元データ!AD41,IF($C4=5,料金元データ!AD48,IF($C4=6,料金元データ!AD55))))))*(1-$J$1),-1)</f>
        <v>0</v>
      </c>
      <c r="AE4" s="84">
        <f>ROUNDDOWN(IF($C4=1,料金元データ!AE20,IF($C4=2,料金元データ!AE27,IF($C4=3,料金元データ!AE34,IF($C4=4,料金元データ!AE41,IF($C4=5,料金元データ!AE48,IF($C4=6,料金元データ!AE55))))))*(1-$J$1),-1)</f>
        <v>0</v>
      </c>
      <c r="AF4" s="108">
        <f>ROUNDDOWN(IF($C4=1,料金元データ!AF20,IF($C4=2,料金元データ!AF27,IF($C4=3,料金元データ!AF34,IF($C4=4,料金元データ!AF41,IF($C4=5,料金元データ!AF48,IF($C4=6,料金元データ!AF55))))))*(1-$J$1),-1)</f>
        <v>0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2:55" s="10" customFormat="1" ht="14.25" hidden="1" customHeight="1" x14ac:dyDescent="0.2">
      <c r="B5" s="82">
        <f>カレンダー!B5</f>
        <v>0</v>
      </c>
      <c r="C5" s="83">
        <v>2</v>
      </c>
      <c r="D5" s="84">
        <f>ROUNDDOWN(IF($C5=1,料金元データ!D21,IF($C5=2,料金元データ!D28,IF($C5=3,料金元データ!D35,IF($C5=4,料金元データ!D42,IF($C5=5,料金元データ!D49,IF($C5=6,料金元データ!D56))))))*(1-$J$1),-1)</f>
        <v>0</v>
      </c>
      <c r="E5" s="84">
        <f>ROUNDDOWN(IF($C5=1,料金元データ!E21,IF($C5=2,料金元データ!E28,IF($C5=3,料金元データ!E35,IF($C5=4,料金元データ!E42,IF($C5=5,料金元データ!E49,IF($C5=6,料金元データ!E56))))))*(1-$J$1),-1)</f>
        <v>0</v>
      </c>
      <c r="F5" s="84">
        <f>ROUNDDOWN(IF($C5=1,料金元データ!F21,IF($C5=2,料金元データ!F28,IF($C5=3,料金元データ!F35,IF($C5=4,料金元データ!F42,IF($C5=5,料金元データ!F49,IF($C5=6,料金元データ!F56))))))*(1-$J$1),-1)</f>
        <v>0</v>
      </c>
      <c r="G5" s="84">
        <f>ROUNDDOWN(IF($C5=1,料金元データ!G21,IF($C5=2,料金元データ!G28,IF($C5=3,料金元データ!G35,IF($C5=4,料金元データ!G42,IF($C5=5,料金元データ!G49,IF($C5=6,料金元データ!G56))))))*(1-$J$1),-1)</f>
        <v>0</v>
      </c>
      <c r="H5" s="84">
        <f>ROUNDDOWN(IF($C5=1,料金元データ!H21,IF($C5=2,料金元データ!H28,IF($C5=3,料金元データ!H35,IF($C5=4,料金元データ!H42,IF($C5=5,料金元データ!H49,IF($C5=6,料金元データ!H56))))))*(1-$J$1),-1)</f>
        <v>0</v>
      </c>
      <c r="I5" s="84">
        <f>ROUNDDOWN(IF($C5=1,料金元データ!I21,IF($C5=2,料金元データ!I28,IF($C5=3,料金元データ!I35,IF($C5=4,料金元データ!I42,IF($C5=5,料金元データ!I49,IF($C5=6,料金元データ!I56))))))*(1-$J$1),-1)</f>
        <v>0</v>
      </c>
      <c r="J5" s="84">
        <f>ROUNDDOWN(IF($C5=1,料金元データ!J21,IF($C5=2,料金元データ!J28,IF($C5=3,料金元データ!J35,IF($C5=4,料金元データ!J42,IF($C5=5,料金元データ!J49,IF($C5=6,料金元データ!J56))))))*(1-$J$1),-1)</f>
        <v>0</v>
      </c>
      <c r="K5" s="84">
        <f>ROUNDDOWN(IF($C5=1,料金元データ!K21,IF($C5=2,料金元データ!K28,IF($C5=3,料金元データ!K35,IF($C5=4,料金元データ!K42,IF($C5=5,料金元データ!K49,IF($C5=6,料金元データ!K56))))))*(1-$J$1),-1)</f>
        <v>0</v>
      </c>
      <c r="L5" s="84">
        <f>ROUNDDOWN(IF($C5=1,料金元データ!L21,IF($C5=2,料金元データ!L28,IF($C5=3,料金元データ!L35,IF($C5=4,料金元データ!L42,IF($C5=5,料金元データ!L49,IF($C5=6,料金元データ!L56))))))*(1-$J$1),-1)</f>
        <v>0</v>
      </c>
      <c r="M5" s="84">
        <f>ROUNDDOWN(IF($C5=1,料金元データ!M21,IF($C5=2,料金元データ!M28,IF($C5=3,料金元データ!M35,IF($C5=4,料金元データ!M42,IF($C5=5,料金元データ!M49,IF($C5=6,料金元データ!M56))))))*(1-$J$1),-1)</f>
        <v>0</v>
      </c>
      <c r="N5" s="84">
        <f>ROUNDDOWN(IF($C5=1,料金元データ!N21,IF($C5=2,料金元データ!N28,IF($C5=3,料金元データ!N35,IF($C5=4,料金元データ!N42,IF($C5=5,料金元データ!N49,IF($C5=6,料金元データ!N56))))))*(1-$J$1),-1)</f>
        <v>0</v>
      </c>
      <c r="O5" s="84">
        <f>ROUNDDOWN(IF($C5=1,料金元データ!O21,IF($C5=2,料金元データ!O28,IF($C5=3,料金元データ!O35,IF($C5=4,料金元データ!O42,IF($C5=5,料金元データ!O49,IF($C5=6,料金元データ!O56))))))*(1-$J$1),-1)</f>
        <v>0</v>
      </c>
      <c r="P5" s="84">
        <f>ROUNDDOWN(IF($C5=1,料金元データ!P21,IF($C5=2,料金元データ!P28,IF($C5=3,料金元データ!P35,IF($C5=4,料金元データ!P42,IF($C5=5,料金元データ!P49,IF($C5=6,料金元データ!P56))))))*(1-$J$1),-1)</f>
        <v>0</v>
      </c>
      <c r="Q5" s="84">
        <f>ROUNDDOWN(IF($C5=1,料金元データ!Q21,IF($C5=2,料金元データ!Q28,IF($C5=3,料金元データ!Q35,IF($C5=4,料金元データ!Q42,IF($C5=5,料金元データ!Q49,IF($C5=6,料金元データ!Q56))))))*(1-$J$1),-1)</f>
        <v>0</v>
      </c>
      <c r="R5" s="84">
        <f>ROUNDDOWN(IF($C5=1,料金元データ!R21,IF($C5=2,料金元データ!R28,IF($C5=3,料金元データ!R35,IF($C5=4,料金元データ!R42,IF($C5=5,料金元データ!R49,IF($C5=6,料金元データ!R56))))))*(1-$J$1),-1)</f>
        <v>0</v>
      </c>
      <c r="S5" s="84">
        <f>ROUNDDOWN(IF($C5=1,料金元データ!S21,IF($C5=2,料金元データ!S28,IF($C5=3,料金元データ!S35,IF($C5=4,料金元データ!S42,IF($C5=5,料金元データ!S49,IF($C5=6,料金元データ!S56))))))*(1-$J$1),-1)</f>
        <v>0</v>
      </c>
      <c r="T5" s="84">
        <f>ROUNDDOWN(IF($C5=1,料金元データ!T21,IF($C5=2,料金元データ!T28,IF($C5=3,料金元データ!T35,IF($C5=4,料金元データ!T42,IF($C5=5,料金元データ!T49,IF($C5=6,料金元データ!T56))))))*(1-$J$1),-1)</f>
        <v>0</v>
      </c>
      <c r="U5" s="84">
        <f>ROUNDDOWN(IF($C5=1,料金元データ!U21,IF($C5=2,料金元データ!U28,IF($C5=3,料金元データ!U35,IF($C5=4,料金元データ!U42,IF($C5=5,料金元データ!U49,IF($C5=6,料金元データ!U56))))))*(1-$J$1),-1)</f>
        <v>0</v>
      </c>
      <c r="V5" s="84">
        <f>ROUNDDOWN(IF($C5=1,料金元データ!V21,IF($C5=2,料金元データ!V28,IF($C5=3,料金元データ!V35,IF($C5=4,料金元データ!V42,IF($C5=5,料金元データ!V49,IF($C5=6,料金元データ!V56))))))*(1-$J$1),-1)</f>
        <v>0</v>
      </c>
      <c r="W5" s="84">
        <f>ROUNDDOWN(IF($C5=1,料金元データ!W21,IF($C5=2,料金元データ!W28,IF($C5=3,料金元データ!W35,IF($C5=4,料金元データ!W42,IF($C5=5,料金元データ!W49,IF($C5=6,料金元データ!W56))))))*(1-$J$1),-1)</f>
        <v>0</v>
      </c>
      <c r="X5" s="84">
        <f>ROUNDDOWN(IF($C5=1,料金元データ!X21,IF($C5=2,料金元データ!X28,IF($C5=3,料金元データ!X35,IF($C5=4,料金元データ!X42,IF($C5=5,料金元データ!X49,IF($C5=6,料金元データ!X56))))))*(1-$J$1),-1)</f>
        <v>0</v>
      </c>
      <c r="Y5" s="84">
        <f>ROUNDDOWN(IF($C5=1,料金元データ!Y21,IF($C5=2,料金元データ!Y28,IF($C5=3,料金元データ!Y35,IF($C5=4,料金元データ!Y42,IF($C5=5,料金元データ!Y49,IF($C5=6,料金元データ!Y56))))))*(1-$J$1),-1)</f>
        <v>0</v>
      </c>
      <c r="Z5" s="84">
        <f>ROUNDDOWN(IF($C5=1,料金元データ!Z21,IF($C5=2,料金元データ!Z28,IF($C5=3,料金元データ!Z35,IF($C5=4,料金元データ!Z42,IF($C5=5,料金元データ!Z49,IF($C5=6,料金元データ!Z56))))))*(1-$J$1),-1)</f>
        <v>0</v>
      </c>
      <c r="AA5" s="84">
        <f>ROUNDDOWN(IF($C5=1,料金元データ!AA21,IF($C5=2,料金元データ!AA28,IF($C5=3,料金元データ!AA35,IF($C5=4,料金元データ!AA42,IF($C5=5,料金元データ!AA49,IF($C5=6,料金元データ!AA56))))))*(1-$J$1),-1)</f>
        <v>0</v>
      </c>
      <c r="AB5" s="84">
        <f>ROUNDDOWN(IF($C5=1,料金元データ!AB21,IF($C5=2,料金元データ!AB28,IF($C5=3,料金元データ!AB35,IF($C5=4,料金元データ!AB42,IF($C5=5,料金元データ!AB49,IF($C5=6,料金元データ!AB56))))))*(1-$J$1),-1)</f>
        <v>0</v>
      </c>
      <c r="AC5" s="108">
        <f>ROUNDDOWN(IF($C5=1,料金元データ!AC21,IF($C5=2,料金元データ!AC28,IF($C5=3,料金元データ!AC35,IF($C5=4,料金元データ!AC42,IF($C5=5,料金元データ!AC49,IF($C5=6,料金元データ!AC56))))))*(1-$J$1),-1)</f>
        <v>0</v>
      </c>
      <c r="AD5" s="84">
        <f>ROUNDDOWN(IF($C5=1,料金元データ!AD21,IF($C5=2,料金元データ!AD28,IF($C5=3,料金元データ!AD35,IF($C5=4,料金元データ!AD42,IF($C5=5,料金元データ!AD49,IF($C5=6,料金元データ!AD56))))))*(1-$J$1),-1)</f>
        <v>0</v>
      </c>
      <c r="AE5" s="84">
        <f>ROUNDDOWN(IF($C5=1,料金元データ!AE21,IF($C5=2,料金元データ!AE28,IF($C5=3,料金元データ!AE35,IF($C5=4,料金元データ!AE42,IF($C5=5,料金元データ!AE49,IF($C5=6,料金元データ!AE56))))))*(1-$J$1),-1)</f>
        <v>0</v>
      </c>
      <c r="AF5" s="108">
        <f>ROUNDDOWN(IF($C5=1,料金元データ!AF21,IF($C5=2,料金元データ!AF28,IF($C5=3,料金元データ!AF35,IF($C5=4,料金元データ!AF42,IF($C5=5,料金元データ!AF49,IF($C5=6,料金元データ!AF56))))))*(1-$J$1),-1)</f>
        <v>0</v>
      </c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</row>
    <row r="6" spans="2:55" s="10" customFormat="1" ht="14.25" hidden="1" customHeight="1" x14ac:dyDescent="0.2">
      <c r="B6" s="82">
        <f>カレンダー!B6</f>
        <v>0</v>
      </c>
      <c r="C6" s="83">
        <v>2</v>
      </c>
      <c r="D6" s="84">
        <f>ROUNDDOWN(IF($C6=1,料金元データ!D22,IF($C6=2,料金元データ!D29,IF($C6=3,料金元データ!D36,IF($C6=4,料金元データ!D43,IF($C6=5,料金元データ!D50,IF($C6=6,料金元データ!D57))))))*(1-$J$1),-1)</f>
        <v>0</v>
      </c>
      <c r="E6" s="84">
        <f>ROUNDDOWN(IF($C6=1,料金元データ!E22,IF($C6=2,料金元データ!E29,IF($C6=3,料金元データ!E36,IF($C6=4,料金元データ!E43,IF($C6=5,料金元データ!E50,IF($C6=6,料金元データ!E57))))))*(1-$J$1),-1)</f>
        <v>0</v>
      </c>
      <c r="F6" s="84">
        <f>ROUNDDOWN(IF($C6=1,料金元データ!F22,IF($C6=2,料金元データ!F29,IF($C6=3,料金元データ!F36,IF($C6=4,料金元データ!F43,IF($C6=5,料金元データ!F50,IF($C6=6,料金元データ!F57))))))*(1-$J$1),-1)</f>
        <v>0</v>
      </c>
      <c r="G6" s="84">
        <f>ROUNDDOWN(IF($C6=1,料金元データ!G22,IF($C6=2,料金元データ!G29,IF($C6=3,料金元データ!G36,IF($C6=4,料金元データ!G43,IF($C6=5,料金元データ!G50,IF($C6=6,料金元データ!G57))))))*(1-$J$1),-1)</f>
        <v>0</v>
      </c>
      <c r="H6" s="84">
        <f>ROUNDDOWN(IF($C6=1,料金元データ!H22,IF($C6=2,料金元データ!H29,IF($C6=3,料金元データ!H36,IF($C6=4,料金元データ!H43,IF($C6=5,料金元データ!H50,IF($C6=6,料金元データ!H57))))))*(1-$J$1),-1)</f>
        <v>0</v>
      </c>
      <c r="I6" s="84">
        <f>ROUNDDOWN(IF($C6=1,料金元データ!I22,IF($C6=2,料金元データ!I29,IF($C6=3,料金元データ!I36,IF($C6=4,料金元データ!I43,IF($C6=5,料金元データ!I50,IF($C6=6,料金元データ!I57))))))*(1-$J$1),-1)</f>
        <v>0</v>
      </c>
      <c r="J6" s="84">
        <f>ROUNDDOWN(IF($C6=1,料金元データ!J22,IF($C6=2,料金元データ!J29,IF($C6=3,料金元データ!J36,IF($C6=4,料金元データ!J43,IF($C6=5,料金元データ!J50,IF($C6=6,料金元データ!J57))))))*(1-$J$1),-1)</f>
        <v>0</v>
      </c>
      <c r="K6" s="84">
        <f>ROUNDDOWN(IF($C6=1,料金元データ!K22,IF($C6=2,料金元データ!K29,IF($C6=3,料金元データ!K36,IF($C6=4,料金元データ!K43,IF($C6=5,料金元データ!K50,IF($C6=6,料金元データ!K57))))))*(1-$J$1),-1)</f>
        <v>0</v>
      </c>
      <c r="L6" s="84">
        <f>ROUNDDOWN(IF($C6=1,料金元データ!L22,IF($C6=2,料金元データ!L29,IF($C6=3,料金元データ!L36,IF($C6=4,料金元データ!L43,IF($C6=5,料金元データ!L50,IF($C6=6,料金元データ!L57))))))*(1-$J$1),-1)</f>
        <v>0</v>
      </c>
      <c r="M6" s="84">
        <f>ROUNDDOWN(IF($C6=1,料金元データ!M22,IF($C6=2,料金元データ!M29,IF($C6=3,料金元データ!M36,IF($C6=4,料金元データ!M43,IF($C6=5,料金元データ!M50,IF($C6=6,料金元データ!M57))))))*(1-$J$1),-1)</f>
        <v>0</v>
      </c>
      <c r="N6" s="84">
        <f>ROUNDDOWN(IF($C6=1,料金元データ!N22,IF($C6=2,料金元データ!N29,IF($C6=3,料金元データ!N36,IF($C6=4,料金元データ!N43,IF($C6=5,料金元データ!N50,IF($C6=6,料金元データ!N57))))))*(1-$J$1),-1)</f>
        <v>0</v>
      </c>
      <c r="O6" s="84">
        <f>ROUNDDOWN(IF($C6=1,料金元データ!O22,IF($C6=2,料金元データ!O29,IF($C6=3,料金元データ!O36,IF($C6=4,料金元データ!O43,IF($C6=5,料金元データ!O50,IF($C6=6,料金元データ!O57))))))*(1-$J$1),-1)</f>
        <v>0</v>
      </c>
      <c r="P6" s="84">
        <f>ROUNDDOWN(IF($C6=1,料金元データ!P22,IF($C6=2,料金元データ!P29,IF($C6=3,料金元データ!P36,IF($C6=4,料金元データ!P43,IF($C6=5,料金元データ!P50,IF($C6=6,料金元データ!P57))))))*(1-$J$1),-1)</f>
        <v>0</v>
      </c>
      <c r="Q6" s="84">
        <f>ROUNDDOWN(IF($C6=1,料金元データ!Q22,IF($C6=2,料金元データ!Q29,IF($C6=3,料金元データ!Q36,IF($C6=4,料金元データ!Q43,IF($C6=5,料金元データ!Q50,IF($C6=6,料金元データ!Q57))))))*(1-$J$1),-1)</f>
        <v>0</v>
      </c>
      <c r="R6" s="84">
        <f>ROUNDDOWN(IF($C6=1,料金元データ!R22,IF($C6=2,料金元データ!R29,IF($C6=3,料金元データ!R36,IF($C6=4,料金元データ!R43,IF($C6=5,料金元データ!R50,IF($C6=6,料金元データ!R57))))))*(1-$J$1),-1)</f>
        <v>0</v>
      </c>
      <c r="S6" s="84">
        <f>ROUNDDOWN(IF($C6=1,料金元データ!S22,IF($C6=2,料金元データ!S29,IF($C6=3,料金元データ!S36,IF($C6=4,料金元データ!S43,IF($C6=5,料金元データ!S50,IF($C6=6,料金元データ!S57))))))*(1-$J$1),-1)</f>
        <v>0</v>
      </c>
      <c r="T6" s="84">
        <f>ROUNDDOWN(IF($C6=1,料金元データ!T22,IF($C6=2,料金元データ!T29,IF($C6=3,料金元データ!T36,IF($C6=4,料金元データ!T43,IF($C6=5,料金元データ!T50,IF($C6=6,料金元データ!T57))))))*(1-$J$1),-1)</f>
        <v>0</v>
      </c>
      <c r="U6" s="84">
        <f>ROUNDDOWN(IF($C6=1,料金元データ!U22,IF($C6=2,料金元データ!U29,IF($C6=3,料金元データ!U36,IF($C6=4,料金元データ!U43,IF($C6=5,料金元データ!U50,IF($C6=6,料金元データ!U57))))))*(1-$J$1),-1)</f>
        <v>0</v>
      </c>
      <c r="V6" s="84">
        <f>ROUNDDOWN(IF($C6=1,料金元データ!V22,IF($C6=2,料金元データ!V29,IF($C6=3,料金元データ!V36,IF($C6=4,料金元データ!V43,IF($C6=5,料金元データ!V50,IF($C6=6,料金元データ!V57))))))*(1-$J$1),-1)</f>
        <v>0</v>
      </c>
      <c r="W6" s="84">
        <f>ROUNDDOWN(IF($C6=1,料金元データ!W22,IF($C6=2,料金元データ!W29,IF($C6=3,料金元データ!W36,IF($C6=4,料金元データ!W43,IF($C6=5,料金元データ!W50,IF($C6=6,料金元データ!W57))))))*(1-$J$1),-1)</f>
        <v>0</v>
      </c>
      <c r="X6" s="84">
        <f>ROUNDDOWN(IF($C6=1,料金元データ!X22,IF($C6=2,料金元データ!X29,IF($C6=3,料金元データ!X36,IF($C6=4,料金元データ!X43,IF($C6=5,料金元データ!X50,IF($C6=6,料金元データ!X57))))))*(1-$J$1),-1)</f>
        <v>0</v>
      </c>
      <c r="Y6" s="84">
        <f>ROUNDDOWN(IF($C6=1,料金元データ!Y22,IF($C6=2,料金元データ!Y29,IF($C6=3,料金元データ!Y36,IF($C6=4,料金元データ!Y43,IF($C6=5,料金元データ!Y50,IF($C6=6,料金元データ!Y57))))))*(1-$J$1),-1)</f>
        <v>0</v>
      </c>
      <c r="Z6" s="84">
        <f>ROUNDDOWN(IF($C6=1,料金元データ!Z22,IF($C6=2,料金元データ!Z29,IF($C6=3,料金元データ!Z36,IF($C6=4,料金元データ!Z43,IF($C6=5,料金元データ!Z50,IF($C6=6,料金元データ!Z57))))))*(1-$J$1),-1)</f>
        <v>0</v>
      </c>
      <c r="AA6" s="84">
        <f>ROUNDDOWN(IF($C6=1,料金元データ!AA22,IF($C6=2,料金元データ!AA29,IF($C6=3,料金元データ!AA36,IF($C6=4,料金元データ!AA43,IF($C6=5,料金元データ!AA50,IF($C6=6,料金元データ!AA57))))))*(1-$J$1),-1)</f>
        <v>0</v>
      </c>
      <c r="AB6" s="84">
        <f>ROUNDDOWN(IF($C6=1,料金元データ!AB22,IF($C6=2,料金元データ!AB29,IF($C6=3,料金元データ!AB36,IF($C6=4,料金元データ!AB43,IF($C6=5,料金元データ!AB50,IF($C6=6,料金元データ!AB57))))))*(1-$J$1),-1)</f>
        <v>0</v>
      </c>
      <c r="AC6" s="108">
        <f>ROUNDDOWN(IF($C6=1,料金元データ!AC22,IF($C6=2,料金元データ!AC29,IF($C6=3,料金元データ!AC36,IF($C6=4,料金元データ!AC43,IF($C6=5,料金元データ!AC50,IF($C6=6,料金元データ!AC57))))))*(1-$J$1),-1)</f>
        <v>0</v>
      </c>
      <c r="AD6" s="84">
        <f>ROUNDDOWN(IF($C6=1,料金元データ!AD22,IF($C6=2,料金元データ!AD29,IF($C6=3,料金元データ!AD36,IF($C6=4,料金元データ!AD43,IF($C6=5,料金元データ!AD50,IF($C6=6,料金元データ!AD57))))))*(1-$J$1),-1)</f>
        <v>0</v>
      </c>
      <c r="AE6" s="84">
        <f>ROUNDDOWN(IF($C6=1,料金元データ!AE22,IF($C6=2,料金元データ!AE29,IF($C6=3,料金元データ!AE36,IF($C6=4,料金元データ!AE43,IF($C6=5,料金元データ!AE50,IF($C6=6,料金元データ!AE57))))))*(1-$J$1),-1)</f>
        <v>0</v>
      </c>
      <c r="AF6" s="108">
        <f>ROUNDDOWN(IF($C6=1,料金元データ!AF22,IF($C6=2,料金元データ!AF29,IF($C6=3,料金元データ!AF36,IF($C6=4,料金元データ!AF43,IF($C6=5,料金元データ!AF50,IF($C6=6,料金元データ!AF57))))))*(1-$J$1),-1)</f>
        <v>0</v>
      </c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</row>
    <row r="7" spans="2:55" s="10" customFormat="1" ht="14.25" hidden="1" customHeight="1" x14ac:dyDescent="0.2">
      <c r="B7" s="82">
        <f>カレンダー!B7</f>
        <v>0</v>
      </c>
      <c r="C7" s="83">
        <v>3</v>
      </c>
      <c r="D7" s="84">
        <f>ROUNDDOWN(IF($C7=1,料金元データ!D23,IF($C7=2,料金元データ!D30,IF($C7=3,料金元データ!D37,IF($C7=4,料金元データ!D44,IF($C7=5,料金元データ!D51,IF($C7=6,料金元データ!D58))))))*(1-$J$1),-1)</f>
        <v>0</v>
      </c>
      <c r="E7" s="84">
        <f>ROUNDDOWN(IF($C7=1,料金元データ!E23,IF($C7=2,料金元データ!E30,IF($C7=3,料金元データ!E37,IF($C7=4,料金元データ!E44,IF($C7=5,料金元データ!E51,IF($C7=6,料金元データ!E58))))))*(1-$J$1),-1)</f>
        <v>0</v>
      </c>
      <c r="F7" s="84">
        <f>ROUNDDOWN(IF($C7=1,料金元データ!F23,IF($C7=2,料金元データ!F30,IF($C7=3,料金元データ!F37,IF($C7=4,料金元データ!F44,IF($C7=5,料金元データ!F51,IF($C7=6,料金元データ!F58))))))*(1-$J$1),-1)</f>
        <v>0</v>
      </c>
      <c r="G7" s="84">
        <f>ROUNDDOWN(IF($C7=1,料金元データ!G23,IF($C7=2,料金元データ!G30,IF($C7=3,料金元データ!G37,IF($C7=4,料金元データ!G44,IF($C7=5,料金元データ!G51,IF($C7=6,料金元データ!G58))))))*(1-$J$1),-1)</f>
        <v>0</v>
      </c>
      <c r="H7" s="84">
        <f>ROUNDDOWN(IF($C7=1,料金元データ!H23,IF($C7=2,料金元データ!H30,IF($C7=3,料金元データ!H37,IF($C7=4,料金元データ!H44,IF($C7=5,料金元データ!H51,IF($C7=6,料金元データ!H58))))))*(1-$J$1),-1)</f>
        <v>0</v>
      </c>
      <c r="I7" s="84">
        <f>ROUNDDOWN(IF($C7=1,料金元データ!I23,IF($C7=2,料金元データ!I30,IF($C7=3,料金元データ!I37,IF($C7=4,料金元データ!I44,IF($C7=5,料金元データ!I51,IF($C7=6,料金元データ!I58))))))*(1-$J$1),-1)</f>
        <v>0</v>
      </c>
      <c r="J7" s="84">
        <f>ROUNDDOWN(IF($C7=1,料金元データ!J23,IF($C7=2,料金元データ!J30,IF($C7=3,料金元データ!J37,IF($C7=4,料金元データ!J44,IF($C7=5,料金元データ!J51,IF($C7=6,料金元データ!J58))))))*(1-$J$1),-1)</f>
        <v>0</v>
      </c>
      <c r="K7" s="84">
        <f>ROUNDDOWN(IF($C7=1,料金元データ!K23,IF($C7=2,料金元データ!K30,IF($C7=3,料金元データ!K37,IF($C7=4,料金元データ!K44,IF($C7=5,料金元データ!K51,IF($C7=6,料金元データ!K58))))))*(1-$J$1),-1)</f>
        <v>0</v>
      </c>
      <c r="L7" s="84">
        <f>ROUNDDOWN(IF($C7=1,料金元データ!L23,IF($C7=2,料金元データ!L30,IF($C7=3,料金元データ!L37,IF($C7=4,料金元データ!L44,IF($C7=5,料金元データ!L51,IF($C7=6,料金元データ!L58))))))*(1-$J$1),-1)</f>
        <v>0</v>
      </c>
      <c r="M7" s="84">
        <f>ROUNDDOWN(IF($C7=1,料金元データ!M23,IF($C7=2,料金元データ!M30,IF($C7=3,料金元データ!M37,IF($C7=4,料金元データ!M44,IF($C7=5,料金元データ!M51,IF($C7=6,料金元データ!M58))))))*(1-$J$1),-1)</f>
        <v>0</v>
      </c>
      <c r="N7" s="84">
        <f>ROUNDDOWN(IF($C7=1,料金元データ!N23,IF($C7=2,料金元データ!N30,IF($C7=3,料金元データ!N37,IF($C7=4,料金元データ!N44,IF($C7=5,料金元データ!N51,IF($C7=6,料金元データ!N58))))))*(1-$J$1),-1)</f>
        <v>0</v>
      </c>
      <c r="O7" s="84">
        <f>ROUNDDOWN(IF($C7=1,料金元データ!O23,IF($C7=2,料金元データ!O30,IF($C7=3,料金元データ!O37,IF($C7=4,料金元データ!O44,IF($C7=5,料金元データ!O51,IF($C7=6,料金元データ!O58))))))*(1-$J$1),-1)</f>
        <v>0</v>
      </c>
      <c r="P7" s="84">
        <f>ROUNDDOWN(IF($C7=1,料金元データ!P23,IF($C7=2,料金元データ!P30,IF($C7=3,料金元データ!P37,IF($C7=4,料金元データ!P44,IF($C7=5,料金元データ!P51,IF($C7=6,料金元データ!P58))))))*(1-$J$1),-1)</f>
        <v>0</v>
      </c>
      <c r="Q7" s="84">
        <f>ROUNDDOWN(IF($C7=1,料金元データ!Q23,IF($C7=2,料金元データ!Q30,IF($C7=3,料金元データ!Q37,IF($C7=4,料金元データ!Q44,IF($C7=5,料金元データ!Q51,IF($C7=6,料金元データ!Q58))))))*(1-$J$1),-1)</f>
        <v>0</v>
      </c>
      <c r="R7" s="84">
        <f>ROUNDDOWN(IF($C7=1,料金元データ!R23,IF($C7=2,料金元データ!R30,IF($C7=3,料金元データ!R37,IF($C7=4,料金元データ!R44,IF($C7=5,料金元データ!R51,IF($C7=6,料金元データ!R58))))))*(1-$J$1),-1)</f>
        <v>0</v>
      </c>
      <c r="S7" s="84">
        <f>ROUNDDOWN(IF($C7=1,料金元データ!S23,IF($C7=2,料金元データ!S30,IF($C7=3,料金元データ!S37,IF($C7=4,料金元データ!S44,IF($C7=5,料金元データ!S51,IF($C7=6,料金元データ!S58))))))*(1-$J$1),-1)</f>
        <v>0</v>
      </c>
      <c r="T7" s="84">
        <f>ROUNDDOWN(IF($C7=1,料金元データ!T23,IF($C7=2,料金元データ!T30,IF($C7=3,料金元データ!T37,IF($C7=4,料金元データ!T44,IF($C7=5,料金元データ!T51,IF($C7=6,料金元データ!T58))))))*(1-$J$1),-1)</f>
        <v>0</v>
      </c>
      <c r="U7" s="84">
        <f>ROUNDDOWN(IF($C7=1,料金元データ!U23,IF($C7=2,料金元データ!U30,IF($C7=3,料金元データ!U37,IF($C7=4,料金元データ!U44,IF($C7=5,料金元データ!U51,IF($C7=6,料金元データ!U58))))))*(1-$J$1),-1)</f>
        <v>0</v>
      </c>
      <c r="V7" s="84">
        <f>ROUNDDOWN(IF($C7=1,料金元データ!V23,IF($C7=2,料金元データ!V30,IF($C7=3,料金元データ!V37,IF($C7=4,料金元データ!V44,IF($C7=5,料金元データ!V51,IF($C7=6,料金元データ!V58))))))*(1-$J$1),-1)</f>
        <v>0</v>
      </c>
      <c r="W7" s="84">
        <f>ROUNDDOWN(IF($C7=1,料金元データ!W23,IF($C7=2,料金元データ!W30,IF($C7=3,料金元データ!W37,IF($C7=4,料金元データ!W44,IF($C7=5,料金元データ!W51,IF($C7=6,料金元データ!W58))))))*(1-$J$1),-1)</f>
        <v>0</v>
      </c>
      <c r="X7" s="84">
        <f>ROUNDDOWN(IF($C7=1,料金元データ!X23,IF($C7=2,料金元データ!X30,IF($C7=3,料金元データ!X37,IF($C7=4,料金元データ!X44,IF($C7=5,料金元データ!X51,IF($C7=6,料金元データ!X58))))))*(1-$J$1),-1)</f>
        <v>0</v>
      </c>
      <c r="Y7" s="84">
        <f>ROUNDDOWN(IF($C7=1,料金元データ!Y23,IF($C7=2,料金元データ!Y30,IF($C7=3,料金元データ!Y37,IF($C7=4,料金元データ!Y44,IF($C7=5,料金元データ!Y51,IF($C7=6,料金元データ!Y58))))))*(1-$J$1),-1)</f>
        <v>0</v>
      </c>
      <c r="Z7" s="84">
        <f>ROUNDDOWN(IF($C7=1,料金元データ!Z23,IF($C7=2,料金元データ!Z30,IF($C7=3,料金元データ!Z37,IF($C7=4,料金元データ!Z44,IF($C7=5,料金元データ!Z51,IF($C7=6,料金元データ!Z58))))))*(1-$J$1),-1)</f>
        <v>0</v>
      </c>
      <c r="AA7" s="84">
        <f>ROUNDDOWN(IF($C7=1,料金元データ!AA23,IF($C7=2,料金元データ!AA30,IF($C7=3,料金元データ!AA37,IF($C7=4,料金元データ!AA44,IF($C7=5,料金元データ!AA51,IF($C7=6,料金元データ!AA58))))))*(1-$J$1),-1)</f>
        <v>0</v>
      </c>
      <c r="AB7" s="84">
        <f>ROUNDDOWN(IF($C7=1,料金元データ!AB23,IF($C7=2,料金元データ!AB30,IF($C7=3,料金元データ!AB37,IF($C7=4,料金元データ!AB44,IF($C7=5,料金元データ!AB51,IF($C7=6,料金元データ!AB58))))))*(1-$J$1),-1)</f>
        <v>0</v>
      </c>
      <c r="AC7" s="108">
        <f>ROUNDDOWN(IF($C7=1,料金元データ!AC23,IF($C7=2,料金元データ!AC30,IF($C7=3,料金元データ!AC37,IF($C7=4,料金元データ!AC44,IF($C7=5,料金元データ!AC51,IF($C7=6,料金元データ!AC58))))))*(1-$J$1),-1)</f>
        <v>0</v>
      </c>
      <c r="AD7" s="84">
        <f>ROUNDDOWN(IF($C7=1,料金元データ!AD23,IF($C7=2,料金元データ!AD30,IF($C7=3,料金元データ!AD37,IF($C7=4,料金元データ!AD44,IF($C7=5,料金元データ!AD51,IF($C7=6,料金元データ!AD58))))))*(1-$J$1),-1)</f>
        <v>0</v>
      </c>
      <c r="AE7" s="84">
        <f>ROUNDDOWN(IF($C7=1,料金元データ!AE23,IF($C7=2,料金元データ!AE30,IF($C7=3,料金元データ!AE37,IF($C7=4,料金元データ!AE44,IF($C7=5,料金元データ!AE51,IF($C7=6,料金元データ!AE58))))))*(1-$J$1),-1)</f>
        <v>0</v>
      </c>
      <c r="AF7" s="108">
        <f>ROUNDDOWN(IF($C7=1,料金元データ!AF23,IF($C7=2,料金元データ!AF30,IF($C7=3,料金元データ!AF37,IF($C7=4,料金元データ!AF44,IF($C7=5,料金元データ!AF51,IF($C7=6,料金元データ!AF58))))))*(1-$J$1),-1)</f>
        <v>0</v>
      </c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</row>
    <row r="8" spans="2:55" s="10" customFormat="1" ht="14" hidden="1" customHeight="1" x14ac:dyDescent="0.2">
      <c r="B8" s="82">
        <f>カレンダー!B8</f>
        <v>0</v>
      </c>
      <c r="C8" s="83">
        <v>4</v>
      </c>
      <c r="D8" s="84">
        <f>ROUNDDOWN(IF($C8=1,料金元データ!D24,IF($C8=2,料金元データ!D31,IF($C8=3,料金元データ!D38,IF($C8=4,料金元データ!D45,IF($C8=5,料金元データ!D52,IF($C8=6,料金元データ!D59))))))*(1-$J$1),-1)</f>
        <v>0</v>
      </c>
      <c r="E8" s="84">
        <f>ROUNDDOWN(IF($C8=1,料金元データ!E24,IF($C8=2,料金元データ!E31,IF($C8=3,料金元データ!E38,IF($C8=4,料金元データ!E45,IF($C8=5,料金元データ!E52,IF($C8=6,料金元データ!E59))))))*(1-$J$1),-1)</f>
        <v>0</v>
      </c>
      <c r="F8" s="84">
        <f>ROUNDDOWN(IF($C8=1,料金元データ!F24,IF($C8=2,料金元データ!F31,IF($C8=3,料金元データ!F38,IF($C8=4,料金元データ!F45,IF($C8=5,料金元データ!F52,IF($C8=6,料金元データ!F59))))))*(1-$J$1),-1)</f>
        <v>0</v>
      </c>
      <c r="G8" s="84">
        <f>ROUNDDOWN(IF($C8=1,料金元データ!G24,IF($C8=2,料金元データ!G31,IF($C8=3,料金元データ!G38,IF($C8=4,料金元データ!G45,IF($C8=5,料金元データ!G52,IF($C8=6,料金元データ!G59))))))*(1-$J$1),-1)</f>
        <v>0</v>
      </c>
      <c r="H8" s="84">
        <f>ROUNDDOWN(IF($C8=1,料金元データ!H24,IF($C8=2,料金元データ!H31,IF($C8=3,料金元データ!H38,IF($C8=4,料金元データ!H45,IF($C8=5,料金元データ!H52,IF($C8=6,料金元データ!H59))))))*(1-$J$1),-1)</f>
        <v>0</v>
      </c>
      <c r="I8" s="84">
        <f>ROUNDDOWN(IF($C8=1,料金元データ!I24,IF($C8=2,料金元データ!I31,IF($C8=3,料金元データ!I38,IF($C8=4,料金元データ!I45,IF($C8=5,料金元データ!I52,IF($C8=6,料金元データ!I59))))))*(1-$J$1),-1)</f>
        <v>0</v>
      </c>
      <c r="J8" s="84">
        <f>ROUNDDOWN(IF($C8=1,料金元データ!J24,IF($C8=2,料金元データ!J31,IF($C8=3,料金元データ!J38,IF($C8=4,料金元データ!J45,IF($C8=5,料金元データ!J52,IF($C8=6,料金元データ!J59))))))*(1-$J$1),-1)</f>
        <v>0</v>
      </c>
      <c r="K8" s="84">
        <f>ROUNDDOWN(IF($C8=1,料金元データ!K24,IF($C8=2,料金元データ!K31,IF($C8=3,料金元データ!K38,IF($C8=4,料金元データ!K45,IF($C8=5,料金元データ!K52,IF($C8=6,料金元データ!K59))))))*(1-$J$1),-1)</f>
        <v>0</v>
      </c>
      <c r="L8" s="84">
        <f>ROUNDDOWN(IF($C8=1,料金元データ!L24,IF($C8=2,料金元データ!L31,IF($C8=3,料金元データ!L38,IF($C8=4,料金元データ!L45,IF($C8=5,料金元データ!L52,IF($C8=6,料金元データ!L59))))))*(1-$J$1),-1)</f>
        <v>0</v>
      </c>
      <c r="M8" s="84">
        <f>ROUNDDOWN(IF($C8=1,料金元データ!M24,IF($C8=2,料金元データ!M31,IF($C8=3,料金元データ!M38,IF($C8=4,料金元データ!M45,IF($C8=5,料金元データ!M52,IF($C8=6,料金元データ!M59))))))*(1-$J$1),-1)</f>
        <v>0</v>
      </c>
      <c r="N8" s="84">
        <f>ROUNDDOWN(IF($C8=1,料金元データ!N24,IF($C8=2,料金元データ!N31,IF($C8=3,料金元データ!N38,IF($C8=4,料金元データ!N45,IF($C8=5,料金元データ!N52,IF($C8=6,料金元データ!N59))))))*(1-$J$1),-1)</f>
        <v>0</v>
      </c>
      <c r="O8" s="84">
        <f>ROUNDDOWN(IF($C8=1,料金元データ!O24,IF($C8=2,料金元データ!O31,IF($C8=3,料金元データ!O38,IF($C8=4,料金元データ!O45,IF($C8=5,料金元データ!O52,IF($C8=6,料金元データ!O59))))))*(1-$J$1),-1)</f>
        <v>0</v>
      </c>
      <c r="P8" s="84">
        <f>ROUNDDOWN(IF($C8=1,料金元データ!P24,IF($C8=2,料金元データ!P31,IF($C8=3,料金元データ!P38,IF($C8=4,料金元データ!P45,IF($C8=5,料金元データ!P52,IF($C8=6,料金元データ!P59))))))*(1-$J$1),-1)</f>
        <v>0</v>
      </c>
      <c r="Q8" s="84">
        <f>ROUNDDOWN(IF($C8=1,料金元データ!Q24,IF($C8=2,料金元データ!Q31,IF($C8=3,料金元データ!Q38,IF($C8=4,料金元データ!Q45,IF($C8=5,料金元データ!Q52,IF($C8=6,料金元データ!Q59))))))*(1-$J$1),-1)</f>
        <v>0</v>
      </c>
      <c r="R8" s="84">
        <f>ROUNDDOWN(IF($C8=1,料金元データ!R24,IF($C8=2,料金元データ!R31,IF($C8=3,料金元データ!R38,IF($C8=4,料金元データ!R45,IF($C8=5,料金元データ!R52,IF($C8=6,料金元データ!R59))))))*(1-$J$1),-1)</f>
        <v>0</v>
      </c>
      <c r="S8" s="84">
        <f>ROUNDDOWN(IF($C8=1,料金元データ!S24,IF($C8=2,料金元データ!S31,IF($C8=3,料金元データ!S38,IF($C8=4,料金元データ!S45,IF($C8=5,料金元データ!S52,IF($C8=6,料金元データ!S59))))))*(1-$J$1),-1)</f>
        <v>0</v>
      </c>
      <c r="T8" s="84">
        <f>ROUNDDOWN(IF($C8=1,料金元データ!T24,IF($C8=2,料金元データ!T31,IF($C8=3,料金元データ!T38,IF($C8=4,料金元データ!T45,IF($C8=5,料金元データ!T52,IF($C8=6,料金元データ!T59))))))*(1-$J$1),-1)</f>
        <v>0</v>
      </c>
      <c r="U8" s="84">
        <f>ROUNDDOWN(IF($C8=1,料金元データ!U24,IF($C8=2,料金元データ!U31,IF($C8=3,料金元データ!U38,IF($C8=4,料金元データ!U45,IF($C8=5,料金元データ!U52,IF($C8=6,料金元データ!U59))))))*(1-$J$1),-1)</f>
        <v>0</v>
      </c>
      <c r="V8" s="84">
        <f>ROUNDDOWN(IF($C8=1,料金元データ!V24,IF($C8=2,料金元データ!V31,IF($C8=3,料金元データ!V38,IF($C8=4,料金元データ!V45,IF($C8=5,料金元データ!V52,IF($C8=6,料金元データ!V59))))))*(1-$J$1),-1)</f>
        <v>0</v>
      </c>
      <c r="W8" s="84">
        <f>ROUNDDOWN(IF($C8=1,料金元データ!W24,IF($C8=2,料金元データ!W31,IF($C8=3,料金元データ!W38,IF($C8=4,料金元データ!W45,IF($C8=5,料金元データ!W52,IF($C8=6,料金元データ!W59))))))*(1-$J$1),-1)</f>
        <v>0</v>
      </c>
      <c r="X8" s="84">
        <f>ROUNDDOWN(IF($C8=1,料金元データ!X24,IF($C8=2,料金元データ!X31,IF($C8=3,料金元データ!X38,IF($C8=4,料金元データ!X45,IF($C8=5,料金元データ!X52,IF($C8=6,料金元データ!X59))))))*(1-$J$1),-1)</f>
        <v>0</v>
      </c>
      <c r="Y8" s="84">
        <f>ROUNDDOWN(IF($C8=1,料金元データ!Y24,IF($C8=2,料金元データ!Y31,IF($C8=3,料金元データ!Y38,IF($C8=4,料金元データ!Y45,IF($C8=5,料金元データ!Y52,IF($C8=6,料金元データ!Y59))))))*(1-$J$1),-1)</f>
        <v>0</v>
      </c>
      <c r="Z8" s="84">
        <f>ROUNDDOWN(IF($C8=1,料金元データ!Z24,IF($C8=2,料金元データ!Z31,IF($C8=3,料金元データ!Z38,IF($C8=4,料金元データ!Z45,IF($C8=5,料金元データ!Z52,IF($C8=6,料金元データ!Z59))))))*(1-$J$1),-1)</f>
        <v>0</v>
      </c>
      <c r="AA8" s="84">
        <f>ROUNDDOWN(IF($C8=1,料金元データ!AA24,IF($C8=2,料金元データ!AA31,IF($C8=3,料金元データ!AA38,IF($C8=4,料金元データ!AA45,IF($C8=5,料金元データ!AA52,IF($C8=6,料金元データ!AA59))))))*(1-$J$1),-1)</f>
        <v>0</v>
      </c>
      <c r="AB8" s="84">
        <f>ROUNDDOWN(IF($C8=1,料金元データ!AB24,IF($C8=2,料金元データ!AB31,IF($C8=3,料金元データ!AB38,IF($C8=4,料金元データ!AB45,IF($C8=5,料金元データ!AB52,IF($C8=6,料金元データ!AB59))))))*(1-$J$1),-1)</f>
        <v>0</v>
      </c>
      <c r="AC8" s="84">
        <f>ROUNDDOWN(IF($C8=1,料金元データ!AC24,IF($C8=2,料金元データ!AC31,IF($C8=3,料金元データ!AC38,IF($C8=4,料金元データ!AC45,IF($C8=5,料金元データ!AC52,IF($C8=6,料金元データ!AC59))))))*(1-$J$1),-1)</f>
        <v>0</v>
      </c>
      <c r="AD8" s="84">
        <f>ROUNDDOWN(IF($C8=1,料金元データ!AD24,IF($C8=2,料金元データ!AD31,IF($C8=3,料金元データ!AD38,IF($C8=4,料金元データ!AD45,IF($C8=5,料金元データ!AD52,IF($C8=6,料金元データ!AD59))))))*(1-$J$1),-1)</f>
        <v>0</v>
      </c>
      <c r="AE8" s="84">
        <f>ROUNDDOWN(IF($C8=1,料金元データ!AE24,IF($C8=2,料金元データ!AE31,IF($C8=3,料金元データ!AE38,IF($C8=4,料金元データ!AE45,IF($C8=5,料金元データ!AE52,IF($C8=6,料金元データ!AE59))))))*(1-$J$1),-1)</f>
        <v>0</v>
      </c>
      <c r="AF8" s="84">
        <f>ROUNDDOWN(IF($C8=1,料金元データ!AF24,IF($C8=2,料金元データ!AF31,IF($C8=3,料金元データ!AF38,IF($C8=4,料金元データ!AF45,IF($C8=5,料金元データ!AF52,IF($C8=6,料金元データ!AF59))))))*(1-$J$1),-1)</f>
        <v>0</v>
      </c>
      <c r="AG8" s="19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</row>
    <row r="9" spans="2:55" s="10" customFormat="1" ht="14.25" customHeight="1" thickBot="1" x14ac:dyDescent="0.25">
      <c r="B9" s="68"/>
      <c r="C9" s="69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2:55" s="10" customFormat="1" ht="14.25" customHeight="1" thickBot="1" x14ac:dyDescent="0.25">
      <c r="B10" s="68"/>
      <c r="C10" s="22">
        <f>B10-1</f>
        <v>-1</v>
      </c>
      <c r="D10" s="325" t="s">
        <v>56</v>
      </c>
      <c r="E10" s="325"/>
      <c r="F10" s="315" t="s">
        <v>141</v>
      </c>
      <c r="G10" s="316"/>
      <c r="H10" s="317"/>
      <c r="I10" s="43" t="s">
        <v>1</v>
      </c>
      <c r="J10" s="86">
        <f>VLOOKUP(F10,料金元データ!$B$2:$C$17,2,FALSE)</f>
        <v>0.1</v>
      </c>
    </row>
    <row r="11" spans="2:55" s="10" customFormat="1" ht="14.25" customHeight="1" x14ac:dyDescent="0.2">
      <c r="B11" s="14" t="s">
        <v>2</v>
      </c>
      <c r="C11" s="15" t="s">
        <v>3</v>
      </c>
      <c r="D11" s="72" t="s">
        <v>4</v>
      </c>
      <c r="E11" s="11" t="s">
        <v>5</v>
      </c>
      <c r="F11" s="12" t="s">
        <v>6</v>
      </c>
      <c r="G11" s="12" t="s">
        <v>7</v>
      </c>
      <c r="H11" s="12" t="s">
        <v>8</v>
      </c>
      <c r="I11" s="11" t="s">
        <v>9</v>
      </c>
      <c r="J11" s="12" t="s">
        <v>10</v>
      </c>
      <c r="K11" s="11" t="s">
        <v>11</v>
      </c>
      <c r="L11" s="11" t="s">
        <v>12</v>
      </c>
      <c r="M11" s="11" t="s">
        <v>13</v>
      </c>
      <c r="N11" s="11" t="s">
        <v>14</v>
      </c>
      <c r="O11" s="11" t="s">
        <v>15</v>
      </c>
      <c r="P11" s="11" t="s">
        <v>16</v>
      </c>
      <c r="Q11" s="11" t="s">
        <v>17</v>
      </c>
      <c r="R11" s="11" t="s">
        <v>18</v>
      </c>
      <c r="S11" s="11" t="s">
        <v>19</v>
      </c>
      <c r="T11" s="11" t="s">
        <v>20</v>
      </c>
      <c r="U11" s="11" t="s">
        <v>21</v>
      </c>
      <c r="V11" s="11" t="s">
        <v>22</v>
      </c>
      <c r="W11" s="71" t="s">
        <v>23</v>
      </c>
      <c r="X11" s="72" t="s">
        <v>24</v>
      </c>
      <c r="Y11" s="11" t="s">
        <v>25</v>
      </c>
      <c r="Z11" s="11" t="s">
        <v>26</v>
      </c>
      <c r="AA11" s="11" t="s">
        <v>27</v>
      </c>
      <c r="AB11" s="11" t="s">
        <v>28</v>
      </c>
      <c r="AC11" s="107" t="s">
        <v>29</v>
      </c>
      <c r="AD11" s="11" t="s">
        <v>137</v>
      </c>
      <c r="AE11" s="11" t="s">
        <v>138</v>
      </c>
      <c r="AF11" s="107" t="s">
        <v>139</v>
      </c>
    </row>
    <row r="12" spans="2:55" s="10" customFormat="1" ht="14.25" customHeight="1" x14ac:dyDescent="0.2">
      <c r="B12" s="82" t="str">
        <f>カレンダー!B3</f>
        <v>ラグジュアリープールヴィラ</v>
      </c>
      <c r="C12" s="83">
        <v>2</v>
      </c>
      <c r="D12" s="85">
        <f>ROUNDDOWN(IF($C12=1,料金元データ!D19,IF($C12=2,料金元データ!D26,IF($C12=3,料金元データ!D33,IF($C12=4,料金元データ!D40,IF($C12=5,料金元データ!D47,IF($C12=6,料金元データ!D54))))))*(1-$J$10),-1)</f>
        <v>27450</v>
      </c>
      <c r="E12" s="85">
        <f>ROUNDDOWN(IF($C12=1,料金元データ!E19,IF($C12=2,料金元データ!E26,IF($C12=3,料金元データ!E33,IF($C12=4,料金元データ!E40,IF($C12=5,料金元データ!E47,IF($C12=6,料金元データ!E54))))))*(1-$J$10),-1)</f>
        <v>35550</v>
      </c>
      <c r="F12" s="85">
        <f>ROUNDDOWN(IF($C12=1,料金元データ!F19,IF($C12=2,料金元データ!F26,IF($C12=3,料金元データ!F33,IF($C12=4,料金元データ!F40,IF($C12=5,料金元データ!F47,IF($C12=6,料金元データ!F54))))))*(1-$J$10),-1)</f>
        <v>37800</v>
      </c>
      <c r="G12" s="85">
        <f>ROUNDDOWN(IF($C12=1,料金元データ!G19,IF($C12=2,料金元データ!G26,IF($C12=3,料金元データ!G33,IF($C12=4,料金元データ!G40,IF($C12=5,料金元データ!G47,IF($C12=6,料金元データ!G54))))))*(1-$J$10),-1)</f>
        <v>40320</v>
      </c>
      <c r="H12" s="85">
        <f>ROUNDDOWN(IF($C12=1,料金元データ!H19,IF($C12=2,料金元データ!H26,IF($C12=3,料金元データ!H33,IF($C12=4,料金元データ!H40,IF($C12=5,料金元データ!H47,IF($C12=6,料金元データ!H54))))))*(1-$J$10),-1)</f>
        <v>43200</v>
      </c>
      <c r="I12" s="85">
        <f>ROUNDDOWN(IF($C12=1,料金元データ!I19,IF($C12=2,料金元データ!I26,IF($C12=3,料金元データ!I33,IF($C12=4,料金元データ!I40,IF($C12=5,料金元データ!I47,IF($C12=6,料金元データ!I54))))))*(1-$J$10),-1)</f>
        <v>47250</v>
      </c>
      <c r="J12" s="85">
        <f>ROUNDDOWN(IF($C12=1,料金元データ!J19,IF($C12=2,料金元データ!J26,IF($C12=3,料金元データ!J33,IF($C12=4,料金元データ!J40,IF($C12=5,料金元データ!J47,IF($C12=6,料金元データ!J54))))))*(1-$J$10),-1)</f>
        <v>48600</v>
      </c>
      <c r="K12" s="85">
        <f>ROUNDDOWN(IF($C12=1,料金元データ!K19,IF($C12=2,料金元データ!K26,IF($C12=3,料金元データ!K33,IF($C12=4,料金元データ!K40,IF($C12=5,料金元データ!K47,IF($C12=6,料金元データ!K54))))))*(1-$J$10),-1)</f>
        <v>50850</v>
      </c>
      <c r="L12" s="85">
        <f>ROUNDDOWN(IF($C12=1,料金元データ!L19,IF($C12=2,料金元データ!L26,IF($C12=3,料金元データ!L33,IF($C12=4,料金元データ!L40,IF($C12=5,料金元データ!L47,IF($C12=6,料金元データ!L54))))))*(1-$J$10),-1)</f>
        <v>53820</v>
      </c>
      <c r="M12" s="85">
        <f>ROUNDDOWN(IF($C12=1,料金元データ!M19,IF($C12=2,料金元データ!M26,IF($C12=3,料金元データ!M33,IF($C12=4,料金元データ!M40,IF($C12=5,料金元データ!M47,IF($C12=6,料金元データ!M54))))))*(1-$J$10),-1)</f>
        <v>56250</v>
      </c>
      <c r="N12" s="85">
        <f>ROUNDDOWN(IF($C12=1,料金元データ!N19,IF($C12=2,料金元データ!N26,IF($C12=3,料金元データ!N33,IF($C12=4,料金元データ!N40,IF($C12=5,料金元データ!N47,IF($C12=6,料金元データ!N54))))))*(1-$J$10),-1)</f>
        <v>58050</v>
      </c>
      <c r="O12" s="85">
        <f>ROUNDDOWN(IF($C12=1,料金元データ!O19,IF($C12=2,料金元データ!O26,IF($C12=3,料金元データ!O33,IF($C12=4,料金元データ!O40,IF($C12=5,料金元データ!O47,IF($C12=6,料金元データ!O54))))))*(1-$J$10),-1)</f>
        <v>60300</v>
      </c>
      <c r="P12" s="85">
        <f>ROUNDDOWN(IF($C12=1,料金元データ!P19,IF($C12=2,料金元データ!P26,IF($C12=3,料金元データ!P33,IF($C12=4,料金元データ!P40,IF($C12=5,料金元データ!P47,IF($C12=6,料金元データ!P54))))))*(1-$J$10),-1)</f>
        <v>63450</v>
      </c>
      <c r="Q12" s="85">
        <f>ROUNDDOWN(IF($C12=1,料金元データ!Q19,IF($C12=2,料金元データ!Q26,IF($C12=3,料金元データ!Q33,IF($C12=4,料金元データ!Q40,IF($C12=5,料金元データ!Q47,IF($C12=6,料金元データ!Q54))))))*(1-$J$10),-1)</f>
        <v>65700</v>
      </c>
      <c r="R12" s="85">
        <f>ROUNDDOWN(IF($C12=1,料金元データ!R19,IF($C12=2,料金元データ!R26,IF($C12=3,料金元データ!R33,IF($C12=4,料金元データ!R40,IF($C12=5,料金元データ!R47,IF($C12=6,料金元データ!R54))))))*(1-$J$10),-1)</f>
        <v>67500</v>
      </c>
      <c r="S12" s="85">
        <f>ROUNDDOWN(IF($C12=1,料金元データ!S19,IF($C12=2,料金元データ!S26,IF($C12=3,料金元データ!S33,IF($C12=4,料金元データ!S40,IF($C12=5,料金元データ!S47,IF($C12=6,料金元データ!S54))))))*(1-$J$10),-1)</f>
        <v>68850</v>
      </c>
      <c r="T12" s="85">
        <f>ROUNDDOWN(IF($C12=1,料金元データ!T19,IF($C12=2,料金元データ!T26,IF($C12=3,料金元データ!T33,IF($C12=4,料金元データ!T40,IF($C12=5,料金元データ!T47,IF($C12=6,料金元データ!T54))))))*(1-$J$10),-1)</f>
        <v>72630</v>
      </c>
      <c r="U12" s="85">
        <f>ROUNDDOWN(IF($C12=1,料金元データ!U19,IF($C12=2,料金元データ!U26,IF($C12=3,料金元データ!U33,IF($C12=4,料金元データ!U40,IF($C12=5,料金元データ!U47,IF($C12=6,料金元データ!U54))))))*(1-$J$10),-1)</f>
        <v>77040</v>
      </c>
      <c r="V12" s="85">
        <f>ROUNDDOWN(IF($C12=1,料金元データ!V19,IF($C12=2,料金元データ!V26,IF($C12=3,料金元データ!V33,IF($C12=4,料金元データ!V40,IF($C12=5,料金元データ!V47,IF($C12=6,料金元データ!V54))))))*(1-$J$10),-1)</f>
        <v>82800</v>
      </c>
      <c r="W12" s="85">
        <f>ROUNDDOWN(IF($C12=1,料金元データ!W19,IF($C12=2,料金元データ!W26,IF($C12=3,料金元データ!W33,IF($C12=4,料金元データ!W40,IF($C12=5,料金元データ!W47,IF($C12=6,料金元データ!W54))))))*(1-$J$10),-1)</f>
        <v>85500</v>
      </c>
      <c r="X12" s="85">
        <f>ROUNDDOWN(IF($C12=1,料金元データ!X19,IF($C12=2,料金元データ!X26,IF($C12=3,料金元データ!X33,IF($C12=4,料金元データ!X40,IF($C12=5,料金元データ!X47,IF($C12=6,料金元データ!X54))))))*(1-$J$10),-1)</f>
        <v>94500</v>
      </c>
      <c r="Y12" s="85">
        <f>ROUNDDOWN(IF($C12=1,料金元データ!Y19,IF($C12=2,料金元データ!Y26,IF($C12=3,料金元データ!Y33,IF($C12=4,料金元データ!Y40,IF($C12=5,料金元データ!Y47,IF($C12=6,料金元データ!Y54))))))*(1-$J$10),-1)</f>
        <v>105300</v>
      </c>
      <c r="Z12" s="85">
        <f>ROUNDDOWN(IF($C12=1,料金元データ!Z19,IF($C12=2,料金元データ!Z26,IF($C12=3,料金元データ!Z33,IF($C12=4,料金元データ!Z40,IF($C12=5,料金元データ!Z47,IF($C12=6,料金元データ!Z54))))))*(1-$J$10),-1)</f>
        <v>118800</v>
      </c>
      <c r="AA12" s="85">
        <f>ROUNDDOWN(IF($C12=1,料金元データ!AA19,IF($C12=2,料金元データ!AA26,IF($C12=3,料金元データ!AA33,IF($C12=4,料金元データ!AA40,IF($C12=5,料金元データ!AA47,IF($C12=6,料金元データ!AA54))))))*(1-$J$10),-1)</f>
        <v>136800</v>
      </c>
      <c r="AB12" s="85">
        <f>ROUNDDOWN(IF($C12=1,料金元データ!AB19,IF($C12=2,料金元データ!AB26,IF($C12=3,料金元データ!AB33,IF($C12=4,料金元データ!AB40,IF($C12=5,料金元データ!AB47,IF($C12=6,料金元データ!AB54))))))*(1-$J$10),-1)</f>
        <v>162900</v>
      </c>
      <c r="AC12" s="85">
        <f>ROUNDDOWN(IF($C12=1,料金元データ!AC19,IF($C12=2,料金元データ!AC26,IF($C12=3,料金元データ!AC33,IF($C12=4,料金元データ!AC40,IF($C12=5,料金元データ!AC47,IF($C12=6,料金元データ!AC54))))))*(1-$J$10),-1)</f>
        <v>202500</v>
      </c>
      <c r="AD12" s="85">
        <f>ROUNDDOWN(IF($C12=1,料金元データ!AD19,IF($C12=2,料金元データ!AD26,IF($C12=3,料金元データ!AD33,IF($C12=4,料金元データ!AD40,IF($C12=5,料金元データ!AD47,IF($C12=6,料金元データ!AD54))))))*(1-$J$10),-1)</f>
        <v>0</v>
      </c>
      <c r="AE12" s="85">
        <f>ROUNDDOWN(IF($C12=1,料金元データ!AE19,IF($C12=2,料金元データ!AE26,IF($C12=3,料金元データ!AE33,IF($C12=4,料金元データ!AE40,IF($C12=5,料金元データ!AE47,IF($C12=6,料金元データ!AE54))))))*(1-$J$10),-1)</f>
        <v>0</v>
      </c>
      <c r="AF12" s="85">
        <f>ROUNDDOWN(IF($C12=1,料金元データ!AF19,IF($C12=2,料金元データ!AF26,IF($C12=3,料金元データ!AF33,IF($C12=4,料金元データ!AF40,IF($C12=5,料金元データ!AF47,IF($C12=6,料金元データ!AF54))))))*(1-$J$10),-1)</f>
        <v>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</row>
    <row r="13" spans="2:55" s="10" customFormat="1" ht="14.25" customHeight="1" x14ac:dyDescent="0.2">
      <c r="B13" s="82" t="str">
        <f>カレンダー!B4</f>
        <v>with SAUNA</v>
      </c>
      <c r="C13" s="83">
        <v>2</v>
      </c>
      <c r="D13" s="85">
        <f>ROUNDDOWN(IF($C13=1,料金元データ!D20,IF($C13=2,料金元データ!D27,IF($C13=3,料金元データ!D34,IF($C13=4,料金元データ!D41,IF($C13=5,料金元データ!D48,IF($C13=6,料金元データ!D55))))))*(1-$J$10),-1)</f>
        <v>36450</v>
      </c>
      <c r="E13" s="85">
        <f>ROUNDDOWN(IF($C13=1,料金元データ!E20,IF($C13=2,料金元データ!E27,IF($C13=3,料金元データ!E34,IF($C13=4,料金元データ!E41,IF($C13=5,料金元データ!E48,IF($C13=6,料金元データ!E55))))))*(1-$J$10),-1)</f>
        <v>44550</v>
      </c>
      <c r="F13" s="85">
        <f>ROUNDDOWN(IF($C13=1,料金元データ!F20,IF($C13=2,料金元データ!F27,IF($C13=3,料金元データ!F34,IF($C13=4,料金元データ!F41,IF($C13=5,料金元データ!F48,IF($C13=6,料金元データ!F55))))))*(1-$J$10),-1)</f>
        <v>46800</v>
      </c>
      <c r="G13" s="85">
        <f>ROUNDDOWN(IF($C13=1,料金元データ!G20,IF($C13=2,料金元データ!G27,IF($C13=3,料金元データ!G34,IF($C13=4,料金元データ!G41,IF($C13=5,料金元データ!G48,IF($C13=6,料金元データ!G55))))))*(1-$J$10),-1)</f>
        <v>49320</v>
      </c>
      <c r="H13" s="85">
        <f>ROUNDDOWN(IF($C13=1,料金元データ!H20,IF($C13=2,料金元データ!H27,IF($C13=3,料金元データ!H34,IF($C13=4,料金元データ!H41,IF($C13=5,料金元データ!H48,IF($C13=6,料金元データ!H55))))))*(1-$J$10),-1)</f>
        <v>52200</v>
      </c>
      <c r="I13" s="85">
        <f>ROUNDDOWN(IF($C13=1,料金元データ!I20,IF($C13=2,料金元データ!I27,IF($C13=3,料金元データ!I34,IF($C13=4,料金元データ!I41,IF($C13=5,料金元データ!I48,IF($C13=6,料金元データ!I55))))))*(1-$J$10),-1)</f>
        <v>56250</v>
      </c>
      <c r="J13" s="85">
        <f>ROUNDDOWN(IF($C13=1,料金元データ!J20,IF($C13=2,料金元データ!J27,IF($C13=3,料金元データ!J34,IF($C13=4,料金元データ!J41,IF($C13=5,料金元データ!J48,IF($C13=6,料金元データ!J55))))))*(1-$J$10),-1)</f>
        <v>57600</v>
      </c>
      <c r="K13" s="85">
        <f>ROUNDDOWN(IF($C13=1,料金元データ!K20,IF($C13=2,料金元データ!K27,IF($C13=3,料金元データ!K34,IF($C13=4,料金元データ!K41,IF($C13=5,料金元データ!K48,IF($C13=6,料金元データ!K55))))))*(1-$J$10),-1)</f>
        <v>59850</v>
      </c>
      <c r="L13" s="85">
        <f>ROUNDDOWN(IF($C13=1,料金元データ!L20,IF($C13=2,料金元データ!L27,IF($C13=3,料金元データ!L34,IF($C13=4,料金元データ!L41,IF($C13=5,料金元データ!L48,IF($C13=6,料金元データ!L55))))))*(1-$J$10),-1)</f>
        <v>62820</v>
      </c>
      <c r="M13" s="85">
        <f>ROUNDDOWN(IF($C13=1,料金元データ!M20,IF($C13=2,料金元データ!M27,IF($C13=3,料金元データ!M34,IF($C13=4,料金元データ!M41,IF($C13=5,料金元データ!M48,IF($C13=6,料金元データ!M55))))))*(1-$J$10),-1)</f>
        <v>65250</v>
      </c>
      <c r="N13" s="85">
        <f>ROUNDDOWN(IF($C13=1,料金元データ!N20,IF($C13=2,料金元データ!N27,IF($C13=3,料金元データ!N34,IF($C13=4,料金元データ!N41,IF($C13=5,料金元データ!N48,IF($C13=6,料金元データ!N55))))))*(1-$J$10),-1)</f>
        <v>67050</v>
      </c>
      <c r="O13" s="85">
        <f>ROUNDDOWN(IF($C13=1,料金元データ!O20,IF($C13=2,料金元データ!O27,IF($C13=3,料金元データ!O34,IF($C13=4,料金元データ!O41,IF($C13=5,料金元データ!O48,IF($C13=6,料金元データ!O55))))))*(1-$J$10),-1)</f>
        <v>69300</v>
      </c>
      <c r="P13" s="85">
        <f>ROUNDDOWN(IF($C13=1,料金元データ!P20,IF($C13=2,料金元データ!P27,IF($C13=3,料金元データ!P34,IF($C13=4,料金元データ!P41,IF($C13=5,料金元データ!P48,IF($C13=6,料金元データ!P55))))))*(1-$J$10),-1)</f>
        <v>72450</v>
      </c>
      <c r="Q13" s="85">
        <f>ROUNDDOWN(IF($C13=1,料金元データ!Q20,IF($C13=2,料金元データ!Q27,IF($C13=3,料金元データ!Q34,IF($C13=4,料金元データ!Q41,IF($C13=5,料金元データ!Q48,IF($C13=6,料金元データ!Q55))))))*(1-$J$10),-1)</f>
        <v>74700</v>
      </c>
      <c r="R13" s="85">
        <f>ROUNDDOWN(IF($C13=1,料金元データ!R20,IF($C13=2,料金元データ!R27,IF($C13=3,料金元データ!R34,IF($C13=4,料金元データ!R41,IF($C13=5,料金元データ!R48,IF($C13=6,料金元データ!R55))))))*(1-$J$10),-1)</f>
        <v>76500</v>
      </c>
      <c r="S13" s="85">
        <f>ROUNDDOWN(IF($C13=1,料金元データ!S20,IF($C13=2,料金元データ!S27,IF($C13=3,料金元データ!S34,IF($C13=4,料金元データ!S41,IF($C13=5,料金元データ!S48,IF($C13=6,料金元データ!S55))))))*(1-$J$10),-1)</f>
        <v>77850</v>
      </c>
      <c r="T13" s="85">
        <f>ROUNDDOWN(IF($C13=1,料金元データ!T20,IF($C13=2,料金元データ!T27,IF($C13=3,料金元データ!T34,IF($C13=4,料金元データ!T41,IF($C13=5,料金元データ!T48,IF($C13=6,料金元データ!T55))))))*(1-$J$10),-1)</f>
        <v>81630</v>
      </c>
      <c r="U13" s="85">
        <f>ROUNDDOWN(IF($C13=1,料金元データ!U20,IF($C13=2,料金元データ!U27,IF($C13=3,料金元データ!U34,IF($C13=4,料金元データ!U41,IF($C13=5,料金元データ!U48,IF($C13=6,料金元データ!U55))))))*(1-$J$10),-1)</f>
        <v>86040</v>
      </c>
      <c r="V13" s="85">
        <f>ROUNDDOWN(IF($C13=1,料金元データ!V20,IF($C13=2,料金元データ!V27,IF($C13=3,料金元データ!V34,IF($C13=4,料金元データ!V41,IF($C13=5,料金元データ!V48,IF($C13=6,料金元データ!V55))))))*(1-$J$10),-1)</f>
        <v>91800</v>
      </c>
      <c r="W13" s="85">
        <f>ROUNDDOWN(IF($C13=1,料金元データ!W20,IF($C13=2,料金元データ!W27,IF($C13=3,料金元データ!W34,IF($C13=4,料金元データ!W41,IF($C13=5,料金元データ!W48,IF($C13=6,料金元データ!W55))))))*(1-$J$10),-1)</f>
        <v>94500</v>
      </c>
      <c r="X13" s="85">
        <f>ROUNDDOWN(IF($C13=1,料金元データ!X20,IF($C13=2,料金元データ!X27,IF($C13=3,料金元データ!X34,IF($C13=4,料金元データ!X41,IF($C13=5,料金元データ!X48,IF($C13=6,料金元データ!X55))))))*(1-$J$10),-1)</f>
        <v>103500</v>
      </c>
      <c r="Y13" s="85">
        <f>ROUNDDOWN(IF($C13=1,料金元データ!Y20,IF($C13=2,料金元データ!Y27,IF($C13=3,料金元データ!Y34,IF($C13=4,料金元データ!Y41,IF($C13=5,料金元データ!Y48,IF($C13=6,料金元データ!Y55))))))*(1-$J$10),-1)</f>
        <v>114300</v>
      </c>
      <c r="Z13" s="85">
        <f>ROUNDDOWN(IF($C13=1,料金元データ!Z20,IF($C13=2,料金元データ!Z27,IF($C13=3,料金元データ!Z34,IF($C13=4,料金元データ!Z41,IF($C13=5,料金元データ!Z48,IF($C13=6,料金元データ!Z55))))))*(1-$J$10),-1)</f>
        <v>127800</v>
      </c>
      <c r="AA13" s="85">
        <f>ROUNDDOWN(IF($C13=1,料金元データ!AA20,IF($C13=2,料金元データ!AA27,IF($C13=3,料金元データ!AA34,IF($C13=4,料金元データ!AA41,IF($C13=5,料金元データ!AA48,IF($C13=6,料金元データ!AA55))))))*(1-$J$10),-1)</f>
        <v>145800</v>
      </c>
      <c r="AB13" s="85">
        <f>ROUNDDOWN(IF($C13=1,料金元データ!AB20,IF($C13=2,料金元データ!AB27,IF($C13=3,料金元データ!AB34,IF($C13=4,料金元データ!AB41,IF($C13=5,料金元データ!AB48,IF($C13=6,料金元データ!AB55))))))*(1-$J$10),-1)</f>
        <v>171900</v>
      </c>
      <c r="AC13" s="85">
        <f>ROUNDDOWN(IF($C13=1,料金元データ!AC20,IF($C13=2,料金元データ!AC27,IF($C13=3,料金元データ!AC34,IF($C13=4,料金元データ!AC41,IF($C13=5,料金元データ!AC48,IF($C13=6,料金元データ!AC55))))))*(1-$J$10),-1)</f>
        <v>211500</v>
      </c>
      <c r="AD13" s="85">
        <f>ROUNDDOWN(IF($C13=1,料金元データ!AD20,IF($C13=2,料金元データ!AD27,IF($C13=3,料金元データ!AD34,IF($C13=4,料金元データ!AD41,IF($C13=5,料金元データ!AD48,IF($C13=6,料金元データ!AD55))))))*(1-$J$10),-1)</f>
        <v>0</v>
      </c>
      <c r="AE13" s="85">
        <f>ROUNDDOWN(IF($C13=1,料金元データ!AE20,IF($C13=2,料金元データ!AE27,IF($C13=3,料金元データ!AE34,IF($C13=4,料金元データ!AE41,IF($C13=5,料金元データ!AE48,IF($C13=6,料金元データ!AE55))))))*(1-$J$10),-1)</f>
        <v>0</v>
      </c>
      <c r="AF13" s="85">
        <f>ROUNDDOWN(IF($C13=1,料金元データ!AF20,IF($C13=2,料金元データ!AF27,IF($C13=3,料金元データ!AF34,IF($C13=4,料金元データ!AF41,IF($C13=5,料金元データ!AF48,IF($C13=6,料金元データ!AF55))))))*(1-$J$10),-1)</f>
        <v>0</v>
      </c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</row>
    <row r="14" spans="2:55" s="10" customFormat="1" ht="14.25" hidden="1" customHeight="1" x14ac:dyDescent="0.2">
      <c r="B14" s="82">
        <f>カレンダー!B5</f>
        <v>0</v>
      </c>
      <c r="C14" s="83">
        <v>2</v>
      </c>
      <c r="D14" s="85">
        <f>ROUNDDOWN(IF($C14=1,料金元データ!D21,IF($C14=2,料金元データ!D28,IF($C14=3,料金元データ!D35,IF($C14=4,料金元データ!D42,IF($C14=5,料金元データ!D49,IF($C14=6,料金元データ!D56))))))*(1-$J$10),-1)</f>
        <v>0</v>
      </c>
      <c r="E14" s="85">
        <f>ROUNDDOWN(IF($C14=1,料金元データ!E21,IF($C14=2,料金元データ!E28,IF($C14=3,料金元データ!E35,IF($C14=4,料金元データ!E42,IF($C14=5,料金元データ!E49,IF($C14=6,料金元データ!E56))))))*(1-$J$10),-1)</f>
        <v>0</v>
      </c>
      <c r="F14" s="85">
        <f>ROUNDDOWN(IF($C14=1,料金元データ!F21,IF($C14=2,料金元データ!F28,IF($C14=3,料金元データ!F35,IF($C14=4,料金元データ!F42,IF($C14=5,料金元データ!F49,IF($C14=6,料金元データ!F56))))))*(1-$J$10),-1)</f>
        <v>0</v>
      </c>
      <c r="G14" s="85">
        <f>ROUNDDOWN(IF($C14=1,料金元データ!G21,IF($C14=2,料金元データ!G28,IF($C14=3,料金元データ!G35,IF($C14=4,料金元データ!G42,IF($C14=5,料金元データ!G49,IF($C14=6,料金元データ!G56))))))*(1-$J$10),-1)</f>
        <v>0</v>
      </c>
      <c r="H14" s="85">
        <f>ROUNDDOWN(IF($C14=1,料金元データ!H21,IF($C14=2,料金元データ!H28,IF($C14=3,料金元データ!H35,IF($C14=4,料金元データ!H42,IF($C14=5,料金元データ!H49,IF($C14=6,料金元データ!H56))))))*(1-$J$10),-1)</f>
        <v>0</v>
      </c>
      <c r="I14" s="85">
        <f>ROUNDDOWN(IF($C14=1,料金元データ!I21,IF($C14=2,料金元データ!I28,IF($C14=3,料金元データ!I35,IF($C14=4,料金元データ!I42,IF($C14=5,料金元データ!I49,IF($C14=6,料金元データ!I56))))))*(1-$J$10),-1)</f>
        <v>0</v>
      </c>
      <c r="J14" s="85">
        <f>ROUNDDOWN(IF($C14=1,料金元データ!J21,IF($C14=2,料金元データ!J28,IF($C14=3,料金元データ!J35,IF($C14=4,料金元データ!J42,IF($C14=5,料金元データ!J49,IF($C14=6,料金元データ!J56))))))*(1-$J$10),-1)</f>
        <v>0</v>
      </c>
      <c r="K14" s="85">
        <f>ROUNDDOWN(IF($C14=1,料金元データ!K21,IF($C14=2,料金元データ!K28,IF($C14=3,料金元データ!K35,IF($C14=4,料金元データ!K42,IF($C14=5,料金元データ!K49,IF($C14=6,料金元データ!K56))))))*(1-$J$10),-1)</f>
        <v>0</v>
      </c>
      <c r="L14" s="85">
        <f>ROUNDDOWN(IF($C14=1,料金元データ!L21,IF($C14=2,料金元データ!L28,IF($C14=3,料金元データ!L35,IF($C14=4,料金元データ!L42,IF($C14=5,料金元データ!L49,IF($C14=6,料金元データ!L56))))))*(1-$J$10),-1)</f>
        <v>0</v>
      </c>
      <c r="M14" s="85">
        <f>ROUNDDOWN(IF($C14=1,料金元データ!M21,IF($C14=2,料金元データ!M28,IF($C14=3,料金元データ!M35,IF($C14=4,料金元データ!M42,IF($C14=5,料金元データ!M49,IF($C14=6,料金元データ!M56))))))*(1-$J$10),-1)</f>
        <v>0</v>
      </c>
      <c r="N14" s="85">
        <f>ROUNDDOWN(IF($C14=1,料金元データ!N21,IF($C14=2,料金元データ!N28,IF($C14=3,料金元データ!N35,IF($C14=4,料金元データ!N42,IF($C14=5,料金元データ!N49,IF($C14=6,料金元データ!N56))))))*(1-$J$10),-1)</f>
        <v>0</v>
      </c>
      <c r="O14" s="85">
        <f>ROUNDDOWN(IF($C14=1,料金元データ!O21,IF($C14=2,料金元データ!O28,IF($C14=3,料金元データ!O35,IF($C14=4,料金元データ!O42,IF($C14=5,料金元データ!O49,IF($C14=6,料金元データ!O56))))))*(1-$J$10),-1)</f>
        <v>0</v>
      </c>
      <c r="P14" s="85">
        <f>ROUNDDOWN(IF($C14=1,料金元データ!P21,IF($C14=2,料金元データ!P28,IF($C14=3,料金元データ!P35,IF($C14=4,料金元データ!P42,IF($C14=5,料金元データ!P49,IF($C14=6,料金元データ!P56))))))*(1-$J$10),-1)</f>
        <v>0</v>
      </c>
      <c r="Q14" s="85">
        <f>ROUNDDOWN(IF($C14=1,料金元データ!Q21,IF($C14=2,料金元データ!Q28,IF($C14=3,料金元データ!Q35,IF($C14=4,料金元データ!Q42,IF($C14=5,料金元データ!Q49,IF($C14=6,料金元データ!Q56))))))*(1-$J$10),-1)</f>
        <v>0</v>
      </c>
      <c r="R14" s="85">
        <f>ROUNDDOWN(IF($C14=1,料金元データ!R21,IF($C14=2,料金元データ!R28,IF($C14=3,料金元データ!R35,IF($C14=4,料金元データ!R42,IF($C14=5,料金元データ!R49,IF($C14=6,料金元データ!R56))))))*(1-$J$10),-1)</f>
        <v>0</v>
      </c>
      <c r="S14" s="85">
        <f>ROUNDDOWN(IF($C14=1,料金元データ!S21,IF($C14=2,料金元データ!S28,IF($C14=3,料金元データ!S35,IF($C14=4,料金元データ!S42,IF($C14=5,料金元データ!S49,IF($C14=6,料金元データ!S56))))))*(1-$J$10),-1)</f>
        <v>0</v>
      </c>
      <c r="T14" s="85">
        <f>ROUNDDOWN(IF($C14=1,料金元データ!T21,IF($C14=2,料金元データ!T28,IF($C14=3,料金元データ!T35,IF($C14=4,料金元データ!T42,IF($C14=5,料金元データ!T49,IF($C14=6,料金元データ!T56))))))*(1-$J$10),-1)</f>
        <v>0</v>
      </c>
      <c r="U14" s="85">
        <f>ROUNDDOWN(IF($C14=1,料金元データ!U21,IF($C14=2,料金元データ!U28,IF($C14=3,料金元データ!U35,IF($C14=4,料金元データ!U42,IF($C14=5,料金元データ!U49,IF($C14=6,料金元データ!U56))))))*(1-$J$10),-1)</f>
        <v>0</v>
      </c>
      <c r="V14" s="85">
        <f>ROUNDDOWN(IF($C14=1,料金元データ!V21,IF($C14=2,料金元データ!V28,IF($C14=3,料金元データ!V35,IF($C14=4,料金元データ!V42,IF($C14=5,料金元データ!V49,IF($C14=6,料金元データ!V56))))))*(1-$J$10),-1)</f>
        <v>0</v>
      </c>
      <c r="W14" s="85">
        <f>ROUNDDOWN(IF($C14=1,料金元データ!W21,IF($C14=2,料金元データ!W28,IF($C14=3,料金元データ!W35,IF($C14=4,料金元データ!W42,IF($C14=5,料金元データ!W49,IF($C14=6,料金元データ!W56))))))*(1-$J$10),-1)</f>
        <v>0</v>
      </c>
      <c r="X14" s="85">
        <f>ROUNDDOWN(IF($C14=1,料金元データ!X21,IF($C14=2,料金元データ!X28,IF($C14=3,料金元データ!X35,IF($C14=4,料金元データ!X42,IF($C14=5,料金元データ!X49,IF($C14=6,料金元データ!X56))))))*(1-$J$10),-1)</f>
        <v>0</v>
      </c>
      <c r="Y14" s="85">
        <f>ROUNDDOWN(IF($C14=1,料金元データ!Y21,IF($C14=2,料金元データ!Y28,IF($C14=3,料金元データ!Y35,IF($C14=4,料金元データ!Y42,IF($C14=5,料金元データ!Y49,IF($C14=6,料金元データ!Y56))))))*(1-$J$10),-1)</f>
        <v>0</v>
      </c>
      <c r="Z14" s="85">
        <f>ROUNDDOWN(IF($C14=1,料金元データ!Z21,IF($C14=2,料金元データ!Z28,IF($C14=3,料金元データ!Z35,IF($C14=4,料金元データ!Z42,IF($C14=5,料金元データ!Z49,IF($C14=6,料金元データ!Z56))))))*(1-$J$10),-1)</f>
        <v>0</v>
      </c>
      <c r="AA14" s="85">
        <f>ROUNDDOWN(IF($C14=1,料金元データ!AA21,IF($C14=2,料金元データ!AA28,IF($C14=3,料金元データ!AA35,IF($C14=4,料金元データ!AA42,IF($C14=5,料金元データ!AA49,IF($C14=6,料金元データ!AA56))))))*(1-$J$10),-1)</f>
        <v>0</v>
      </c>
      <c r="AB14" s="85">
        <f>ROUNDDOWN(IF($C14=1,料金元データ!AB21,IF($C14=2,料金元データ!AB28,IF($C14=3,料金元データ!AB35,IF($C14=4,料金元データ!AB42,IF($C14=5,料金元データ!AB49,IF($C14=6,料金元データ!AB56))))))*(1-$J$10),-1)</f>
        <v>0</v>
      </c>
      <c r="AC14" s="85">
        <f>ROUNDDOWN(IF($C14=1,料金元データ!AC21,IF($C14=2,料金元データ!AC28,IF($C14=3,料金元データ!AC35,IF($C14=4,料金元データ!AC42,IF($C14=5,料金元データ!AC49,IF($C14=6,料金元データ!AC56))))))*(1-$J$10),-1)</f>
        <v>0</v>
      </c>
      <c r="AD14" s="85">
        <f>ROUNDDOWN(IF($C14=1,料金元データ!AD21,IF($C14=2,料金元データ!AD28,IF($C14=3,料金元データ!AD35,IF($C14=4,料金元データ!AD42,IF($C14=5,料金元データ!AD49,IF($C14=6,料金元データ!AD56))))))*(1-$J$10),-1)</f>
        <v>0</v>
      </c>
      <c r="AE14" s="85">
        <f>ROUNDDOWN(IF($C14=1,料金元データ!AE21,IF($C14=2,料金元データ!AE28,IF($C14=3,料金元データ!AE35,IF($C14=4,料金元データ!AE42,IF($C14=5,料金元データ!AE49,IF($C14=6,料金元データ!AE56))))))*(1-$J$10),-1)</f>
        <v>0</v>
      </c>
      <c r="AF14" s="85">
        <f>ROUNDDOWN(IF($C14=1,料金元データ!AF21,IF($C14=2,料金元データ!AF28,IF($C14=3,料金元データ!AF35,IF($C14=4,料金元データ!AF42,IF($C14=5,料金元データ!AF49,IF($C14=6,料金元データ!AF56))))))*(1-$J$10),-1)</f>
        <v>0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</row>
    <row r="15" spans="2:55" s="10" customFormat="1" ht="14.25" hidden="1" customHeight="1" x14ac:dyDescent="0.2">
      <c r="B15" s="82">
        <f>カレンダー!B6</f>
        <v>0</v>
      </c>
      <c r="C15" s="83">
        <v>2</v>
      </c>
      <c r="D15" s="85">
        <f>ROUNDDOWN(IF($C15=1,料金元データ!D22,IF($C15=2,料金元データ!D29,IF($C15=3,料金元データ!D36,IF($C15=4,料金元データ!D43,IF($C15=5,料金元データ!D50,IF($C15=6,料金元データ!D57))))))*(1-$J$10),-1)</f>
        <v>0</v>
      </c>
      <c r="E15" s="85">
        <f>ROUNDDOWN(IF($C15=1,料金元データ!E22,IF($C15=2,料金元データ!E29,IF($C15=3,料金元データ!E36,IF($C15=4,料金元データ!E43,IF($C15=5,料金元データ!E50,IF($C15=6,料金元データ!E57))))))*(1-$J$10),-1)</f>
        <v>0</v>
      </c>
      <c r="F15" s="85">
        <f>ROUNDDOWN(IF($C15=1,料金元データ!F22,IF($C15=2,料金元データ!F29,IF($C15=3,料金元データ!F36,IF($C15=4,料金元データ!F43,IF($C15=5,料金元データ!F50,IF($C15=6,料金元データ!F57))))))*(1-$J$10),-1)</f>
        <v>0</v>
      </c>
      <c r="G15" s="85">
        <f>ROUNDDOWN(IF($C15=1,料金元データ!G22,IF($C15=2,料金元データ!G29,IF($C15=3,料金元データ!G36,IF($C15=4,料金元データ!G43,IF($C15=5,料金元データ!G50,IF($C15=6,料金元データ!G57))))))*(1-$J$10),-1)</f>
        <v>0</v>
      </c>
      <c r="H15" s="85">
        <f>ROUNDDOWN(IF($C15=1,料金元データ!H22,IF($C15=2,料金元データ!H29,IF($C15=3,料金元データ!H36,IF($C15=4,料金元データ!H43,IF($C15=5,料金元データ!H50,IF($C15=6,料金元データ!H57))))))*(1-$J$10),-1)</f>
        <v>0</v>
      </c>
      <c r="I15" s="85">
        <f>ROUNDDOWN(IF($C15=1,料金元データ!I22,IF($C15=2,料金元データ!I29,IF($C15=3,料金元データ!I36,IF($C15=4,料金元データ!I43,IF($C15=5,料金元データ!I50,IF($C15=6,料金元データ!I57))))))*(1-$J$10),-1)</f>
        <v>0</v>
      </c>
      <c r="J15" s="85">
        <f>ROUNDDOWN(IF($C15=1,料金元データ!J22,IF($C15=2,料金元データ!J29,IF($C15=3,料金元データ!J36,IF($C15=4,料金元データ!J43,IF($C15=5,料金元データ!J50,IF($C15=6,料金元データ!J57))))))*(1-$J$10),-1)</f>
        <v>0</v>
      </c>
      <c r="K15" s="85">
        <f>ROUNDDOWN(IF($C15=1,料金元データ!K22,IF($C15=2,料金元データ!K29,IF($C15=3,料金元データ!K36,IF($C15=4,料金元データ!K43,IF($C15=5,料金元データ!K50,IF($C15=6,料金元データ!K57))))))*(1-$J$10),-1)</f>
        <v>0</v>
      </c>
      <c r="L15" s="85">
        <f>ROUNDDOWN(IF($C15=1,料金元データ!L22,IF($C15=2,料金元データ!L29,IF($C15=3,料金元データ!L36,IF($C15=4,料金元データ!L43,IF($C15=5,料金元データ!L50,IF($C15=6,料金元データ!L57))))))*(1-$J$10),-1)</f>
        <v>0</v>
      </c>
      <c r="M15" s="85">
        <f>ROUNDDOWN(IF($C15=1,料金元データ!M22,IF($C15=2,料金元データ!M29,IF($C15=3,料金元データ!M36,IF($C15=4,料金元データ!M43,IF($C15=5,料金元データ!M50,IF($C15=6,料金元データ!M57))))))*(1-$J$10),-1)</f>
        <v>0</v>
      </c>
      <c r="N15" s="85">
        <f>ROUNDDOWN(IF($C15=1,料金元データ!N22,IF($C15=2,料金元データ!N29,IF($C15=3,料金元データ!N36,IF($C15=4,料金元データ!N43,IF($C15=5,料金元データ!N50,IF($C15=6,料金元データ!N57))))))*(1-$J$10),-1)</f>
        <v>0</v>
      </c>
      <c r="O15" s="85">
        <f>ROUNDDOWN(IF($C15=1,料金元データ!O22,IF($C15=2,料金元データ!O29,IF($C15=3,料金元データ!O36,IF($C15=4,料金元データ!O43,IF($C15=5,料金元データ!O50,IF($C15=6,料金元データ!O57))))))*(1-$J$10),-1)</f>
        <v>0</v>
      </c>
      <c r="P15" s="85">
        <f>ROUNDDOWN(IF($C15=1,料金元データ!P22,IF($C15=2,料金元データ!P29,IF($C15=3,料金元データ!P36,IF($C15=4,料金元データ!P43,IF($C15=5,料金元データ!P50,IF($C15=6,料金元データ!P57))))))*(1-$J$10),-1)</f>
        <v>0</v>
      </c>
      <c r="Q15" s="85">
        <f>ROUNDDOWN(IF($C15=1,料金元データ!Q22,IF($C15=2,料金元データ!Q29,IF($C15=3,料金元データ!Q36,IF($C15=4,料金元データ!Q43,IF($C15=5,料金元データ!Q50,IF($C15=6,料金元データ!Q57))))))*(1-$J$10),-1)</f>
        <v>0</v>
      </c>
      <c r="R15" s="85">
        <f>ROUNDDOWN(IF($C15=1,料金元データ!R22,IF($C15=2,料金元データ!R29,IF($C15=3,料金元データ!R36,IF($C15=4,料金元データ!R43,IF($C15=5,料金元データ!R50,IF($C15=6,料金元データ!R57))))))*(1-$J$10),-1)</f>
        <v>0</v>
      </c>
      <c r="S15" s="85">
        <f>ROUNDDOWN(IF($C15=1,料金元データ!S22,IF($C15=2,料金元データ!S29,IF($C15=3,料金元データ!S36,IF($C15=4,料金元データ!S43,IF($C15=5,料金元データ!S50,IF($C15=6,料金元データ!S57))))))*(1-$J$10),-1)</f>
        <v>0</v>
      </c>
      <c r="T15" s="85">
        <f>ROUNDDOWN(IF($C15=1,料金元データ!T22,IF($C15=2,料金元データ!T29,IF($C15=3,料金元データ!T36,IF($C15=4,料金元データ!T43,IF($C15=5,料金元データ!T50,IF($C15=6,料金元データ!T57))))))*(1-$J$10),-1)</f>
        <v>0</v>
      </c>
      <c r="U15" s="85">
        <f>ROUNDDOWN(IF($C15=1,料金元データ!U22,IF($C15=2,料金元データ!U29,IF($C15=3,料金元データ!U36,IF($C15=4,料金元データ!U43,IF($C15=5,料金元データ!U50,IF($C15=6,料金元データ!U57))))))*(1-$J$10),-1)</f>
        <v>0</v>
      </c>
      <c r="V15" s="85">
        <f>ROUNDDOWN(IF($C15=1,料金元データ!V22,IF($C15=2,料金元データ!V29,IF($C15=3,料金元データ!V36,IF($C15=4,料金元データ!V43,IF($C15=5,料金元データ!V50,IF($C15=6,料金元データ!V57))))))*(1-$J$10),-1)</f>
        <v>0</v>
      </c>
      <c r="W15" s="85">
        <f>ROUNDDOWN(IF($C15=1,料金元データ!W22,IF($C15=2,料金元データ!W29,IF($C15=3,料金元データ!W36,IF($C15=4,料金元データ!W43,IF($C15=5,料金元データ!W50,IF($C15=6,料金元データ!W57))))))*(1-$J$10),-1)</f>
        <v>0</v>
      </c>
      <c r="X15" s="85">
        <f>ROUNDDOWN(IF($C15=1,料金元データ!X22,IF($C15=2,料金元データ!X29,IF($C15=3,料金元データ!X36,IF($C15=4,料金元データ!X43,IF($C15=5,料金元データ!X50,IF($C15=6,料金元データ!X57))))))*(1-$J$10),-1)</f>
        <v>0</v>
      </c>
      <c r="Y15" s="85">
        <f>ROUNDDOWN(IF($C15=1,料金元データ!Y22,IF($C15=2,料金元データ!Y29,IF($C15=3,料金元データ!Y36,IF($C15=4,料金元データ!Y43,IF($C15=5,料金元データ!Y50,IF($C15=6,料金元データ!Y57))))))*(1-$J$10),-1)</f>
        <v>0</v>
      </c>
      <c r="Z15" s="85">
        <f>ROUNDDOWN(IF($C15=1,料金元データ!Z22,IF($C15=2,料金元データ!Z29,IF($C15=3,料金元データ!Z36,IF($C15=4,料金元データ!Z43,IF($C15=5,料金元データ!Z50,IF($C15=6,料金元データ!Z57))))))*(1-$J$10),-1)</f>
        <v>0</v>
      </c>
      <c r="AA15" s="85">
        <f>ROUNDDOWN(IF($C15=1,料金元データ!AA22,IF($C15=2,料金元データ!AA29,IF($C15=3,料金元データ!AA36,IF($C15=4,料金元データ!AA43,IF($C15=5,料金元データ!AA50,IF($C15=6,料金元データ!AA57))))))*(1-$J$10),-1)</f>
        <v>0</v>
      </c>
      <c r="AB15" s="85">
        <f>ROUNDDOWN(IF($C15=1,料金元データ!AB22,IF($C15=2,料金元データ!AB29,IF($C15=3,料金元データ!AB36,IF($C15=4,料金元データ!AB43,IF($C15=5,料金元データ!AB50,IF($C15=6,料金元データ!AB57))))))*(1-$J$10),-1)</f>
        <v>0</v>
      </c>
      <c r="AC15" s="85">
        <f>ROUNDDOWN(IF($C15=1,料金元データ!AC22,IF($C15=2,料金元データ!AC29,IF($C15=3,料金元データ!AC36,IF($C15=4,料金元データ!AC43,IF($C15=5,料金元データ!AC50,IF($C15=6,料金元データ!AC57))))))*(1-$J$10),-1)</f>
        <v>0</v>
      </c>
      <c r="AD15" s="85">
        <f>ROUNDDOWN(IF($C15=1,料金元データ!AD22,IF($C15=2,料金元データ!AD29,IF($C15=3,料金元データ!AD36,IF($C15=4,料金元データ!AD43,IF($C15=5,料金元データ!AD50,IF($C15=6,料金元データ!AD57))))))*(1-$J$10),-1)</f>
        <v>0</v>
      </c>
      <c r="AE15" s="85">
        <f>ROUNDDOWN(IF($C15=1,料金元データ!AE22,IF($C15=2,料金元データ!AE29,IF($C15=3,料金元データ!AE36,IF($C15=4,料金元データ!AE43,IF($C15=5,料金元データ!AE50,IF($C15=6,料金元データ!AE57))))))*(1-$J$10),-1)</f>
        <v>0</v>
      </c>
      <c r="AF15" s="85">
        <f>ROUNDDOWN(IF($C15=1,料金元データ!AF22,IF($C15=2,料金元データ!AF29,IF($C15=3,料金元データ!AF36,IF($C15=4,料金元データ!AF43,IF($C15=5,料金元データ!AF50,IF($C15=6,料金元データ!AF57))))))*(1-$J$10),-1)</f>
        <v>0</v>
      </c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</row>
    <row r="16" spans="2:55" s="10" customFormat="1" ht="14.25" hidden="1" customHeight="1" x14ac:dyDescent="0.2">
      <c r="B16" s="82">
        <f>カレンダー!B7</f>
        <v>0</v>
      </c>
      <c r="C16" s="83">
        <v>3</v>
      </c>
      <c r="D16" s="85">
        <f>ROUNDDOWN(IF($C16=1,料金元データ!D23,IF($C16=2,料金元データ!D30,IF($C16=3,料金元データ!D37,IF($C16=4,料金元データ!D44,IF($C16=5,料金元データ!D51,IF($C16=6,料金元データ!D58))))))*(1-$J$10),-1)</f>
        <v>0</v>
      </c>
      <c r="E16" s="85">
        <f>ROUNDDOWN(IF($C16=1,料金元データ!E23,IF($C16=2,料金元データ!E30,IF($C16=3,料金元データ!E37,IF($C16=4,料金元データ!E44,IF($C16=5,料金元データ!E51,IF($C16=6,料金元データ!E58))))))*(1-$J$10),-1)</f>
        <v>0</v>
      </c>
      <c r="F16" s="85">
        <f>ROUNDDOWN(IF($C16=1,料金元データ!F23,IF($C16=2,料金元データ!F30,IF($C16=3,料金元データ!F37,IF($C16=4,料金元データ!F44,IF($C16=5,料金元データ!F51,IF($C16=6,料金元データ!F58))))))*(1-$J$10),-1)</f>
        <v>0</v>
      </c>
      <c r="G16" s="85">
        <f>ROUNDDOWN(IF($C16=1,料金元データ!G23,IF($C16=2,料金元データ!G30,IF($C16=3,料金元データ!G37,IF($C16=4,料金元データ!G44,IF($C16=5,料金元データ!G51,IF($C16=6,料金元データ!G58))))))*(1-$J$10),-1)</f>
        <v>0</v>
      </c>
      <c r="H16" s="85">
        <f>ROUNDDOWN(IF($C16=1,料金元データ!H23,IF($C16=2,料金元データ!H30,IF($C16=3,料金元データ!H37,IF($C16=4,料金元データ!H44,IF($C16=5,料金元データ!H51,IF($C16=6,料金元データ!H58))))))*(1-$J$10),-1)</f>
        <v>0</v>
      </c>
      <c r="I16" s="85">
        <f>ROUNDDOWN(IF($C16=1,料金元データ!I23,IF($C16=2,料金元データ!I30,IF($C16=3,料金元データ!I37,IF($C16=4,料金元データ!I44,IF($C16=5,料金元データ!I51,IF($C16=6,料金元データ!I58))))))*(1-$J$10),-1)</f>
        <v>0</v>
      </c>
      <c r="J16" s="85">
        <f>ROUNDDOWN(IF($C16=1,料金元データ!J23,IF($C16=2,料金元データ!J30,IF($C16=3,料金元データ!J37,IF($C16=4,料金元データ!J44,IF($C16=5,料金元データ!J51,IF($C16=6,料金元データ!J58))))))*(1-$J$10),-1)</f>
        <v>0</v>
      </c>
      <c r="K16" s="85">
        <f>ROUNDDOWN(IF($C16=1,料金元データ!K23,IF($C16=2,料金元データ!K30,IF($C16=3,料金元データ!K37,IF($C16=4,料金元データ!K44,IF($C16=5,料金元データ!K51,IF($C16=6,料金元データ!K58))))))*(1-$J$10),-1)</f>
        <v>0</v>
      </c>
      <c r="L16" s="85">
        <f>ROUNDDOWN(IF($C16=1,料金元データ!L23,IF($C16=2,料金元データ!L30,IF($C16=3,料金元データ!L37,IF($C16=4,料金元データ!L44,IF($C16=5,料金元データ!L51,IF($C16=6,料金元データ!L58))))))*(1-$J$10),-1)</f>
        <v>0</v>
      </c>
      <c r="M16" s="85">
        <f>ROUNDDOWN(IF($C16=1,料金元データ!M23,IF($C16=2,料金元データ!M30,IF($C16=3,料金元データ!M37,IF($C16=4,料金元データ!M44,IF($C16=5,料金元データ!M51,IF($C16=6,料金元データ!M58))))))*(1-$J$10),-1)</f>
        <v>0</v>
      </c>
      <c r="N16" s="85">
        <f>ROUNDDOWN(IF($C16=1,料金元データ!N23,IF($C16=2,料金元データ!N30,IF($C16=3,料金元データ!N37,IF($C16=4,料金元データ!N44,IF($C16=5,料金元データ!N51,IF($C16=6,料金元データ!N58))))))*(1-$J$10),-1)</f>
        <v>0</v>
      </c>
      <c r="O16" s="85">
        <f>ROUNDDOWN(IF($C16=1,料金元データ!O23,IF($C16=2,料金元データ!O30,IF($C16=3,料金元データ!O37,IF($C16=4,料金元データ!O44,IF($C16=5,料金元データ!O51,IF($C16=6,料金元データ!O58))))))*(1-$J$10),-1)</f>
        <v>0</v>
      </c>
      <c r="P16" s="85">
        <f>ROUNDDOWN(IF($C16=1,料金元データ!P23,IF($C16=2,料金元データ!P30,IF($C16=3,料金元データ!P37,IF($C16=4,料金元データ!P44,IF($C16=5,料金元データ!P51,IF($C16=6,料金元データ!P58))))))*(1-$J$10),-1)</f>
        <v>0</v>
      </c>
      <c r="Q16" s="85">
        <f>ROUNDDOWN(IF($C16=1,料金元データ!Q23,IF($C16=2,料金元データ!Q30,IF($C16=3,料金元データ!Q37,IF($C16=4,料金元データ!Q44,IF($C16=5,料金元データ!Q51,IF($C16=6,料金元データ!Q58))))))*(1-$J$10),-1)</f>
        <v>0</v>
      </c>
      <c r="R16" s="85">
        <f>ROUNDDOWN(IF($C16=1,料金元データ!R23,IF($C16=2,料金元データ!R30,IF($C16=3,料金元データ!R37,IF($C16=4,料金元データ!R44,IF($C16=5,料金元データ!R51,IF($C16=6,料金元データ!R58))))))*(1-$J$10),-1)</f>
        <v>0</v>
      </c>
      <c r="S16" s="85">
        <f>ROUNDDOWN(IF($C16=1,料金元データ!S23,IF($C16=2,料金元データ!S30,IF($C16=3,料金元データ!S37,IF($C16=4,料金元データ!S44,IF($C16=5,料金元データ!S51,IF($C16=6,料金元データ!S58))))))*(1-$J$10),-1)</f>
        <v>0</v>
      </c>
      <c r="T16" s="85">
        <f>ROUNDDOWN(IF($C16=1,料金元データ!T23,IF($C16=2,料金元データ!T30,IF($C16=3,料金元データ!T37,IF($C16=4,料金元データ!T44,IF($C16=5,料金元データ!T51,IF($C16=6,料金元データ!T58))))))*(1-$J$10),-1)</f>
        <v>0</v>
      </c>
      <c r="U16" s="85">
        <f>ROUNDDOWN(IF($C16=1,料金元データ!U23,IF($C16=2,料金元データ!U30,IF($C16=3,料金元データ!U37,IF($C16=4,料金元データ!U44,IF($C16=5,料金元データ!U51,IF($C16=6,料金元データ!U58))))))*(1-$J$10),-1)</f>
        <v>0</v>
      </c>
      <c r="V16" s="85">
        <f>ROUNDDOWN(IF($C16=1,料金元データ!V23,IF($C16=2,料金元データ!V30,IF($C16=3,料金元データ!V37,IF($C16=4,料金元データ!V44,IF($C16=5,料金元データ!V51,IF($C16=6,料金元データ!V58))))))*(1-$J$10),-1)</f>
        <v>0</v>
      </c>
      <c r="W16" s="85">
        <f>ROUNDDOWN(IF($C16=1,料金元データ!W23,IF($C16=2,料金元データ!W30,IF($C16=3,料金元データ!W37,IF($C16=4,料金元データ!W44,IF($C16=5,料金元データ!W51,IF($C16=6,料金元データ!W58))))))*(1-$J$10),-1)</f>
        <v>0</v>
      </c>
      <c r="X16" s="85">
        <f>ROUNDDOWN(IF($C16=1,料金元データ!X23,IF($C16=2,料金元データ!X30,IF($C16=3,料金元データ!X37,IF($C16=4,料金元データ!X44,IF($C16=5,料金元データ!X51,IF($C16=6,料金元データ!X58))))))*(1-$J$10),-1)</f>
        <v>0</v>
      </c>
      <c r="Y16" s="85">
        <f>ROUNDDOWN(IF($C16=1,料金元データ!Y23,IF($C16=2,料金元データ!Y30,IF($C16=3,料金元データ!Y37,IF($C16=4,料金元データ!Y44,IF($C16=5,料金元データ!Y51,IF($C16=6,料金元データ!Y58))))))*(1-$J$10),-1)</f>
        <v>0</v>
      </c>
      <c r="Z16" s="85">
        <f>ROUNDDOWN(IF($C16=1,料金元データ!Z23,IF($C16=2,料金元データ!Z30,IF($C16=3,料金元データ!Z37,IF($C16=4,料金元データ!Z44,IF($C16=5,料金元データ!Z51,IF($C16=6,料金元データ!Z58))))))*(1-$J$10),-1)</f>
        <v>0</v>
      </c>
      <c r="AA16" s="85">
        <f>ROUNDDOWN(IF($C16=1,料金元データ!AA23,IF($C16=2,料金元データ!AA30,IF($C16=3,料金元データ!AA37,IF($C16=4,料金元データ!AA44,IF($C16=5,料金元データ!AA51,IF($C16=6,料金元データ!AA58))))))*(1-$J$10),-1)</f>
        <v>0</v>
      </c>
      <c r="AB16" s="85">
        <f>ROUNDDOWN(IF($C16=1,料金元データ!AB23,IF($C16=2,料金元データ!AB30,IF($C16=3,料金元データ!AB37,IF($C16=4,料金元データ!AB44,IF($C16=5,料金元データ!AB51,IF($C16=6,料金元データ!AB58))))))*(1-$J$10),-1)</f>
        <v>0</v>
      </c>
      <c r="AC16" s="85">
        <f>ROUNDDOWN(IF($C16=1,料金元データ!AC23,IF($C16=2,料金元データ!AC30,IF($C16=3,料金元データ!AC37,IF($C16=4,料金元データ!AC44,IF($C16=5,料金元データ!AC51,IF($C16=6,料金元データ!AC58))))))*(1-$J$10),-1)</f>
        <v>0</v>
      </c>
      <c r="AD16" s="85">
        <f>ROUNDDOWN(IF($C16=1,料金元データ!AD23,IF($C16=2,料金元データ!AD30,IF($C16=3,料金元データ!AD37,IF($C16=4,料金元データ!AD44,IF($C16=5,料金元データ!AD51,IF($C16=6,料金元データ!AD58))))))*(1-$J$10),-1)</f>
        <v>0</v>
      </c>
      <c r="AE16" s="85">
        <f>ROUNDDOWN(IF($C16=1,料金元データ!AE23,IF($C16=2,料金元データ!AE30,IF($C16=3,料金元データ!AE37,IF($C16=4,料金元データ!AE44,IF($C16=5,料金元データ!AE51,IF($C16=6,料金元データ!AE58))))))*(1-$J$10),-1)</f>
        <v>0</v>
      </c>
      <c r="AF16" s="85">
        <f>ROUNDDOWN(IF($C16=1,料金元データ!AF23,IF($C16=2,料金元データ!AF30,IF($C16=3,料金元データ!AF37,IF($C16=4,料金元データ!AF44,IF($C16=5,料金元データ!AF51,IF($C16=6,料金元データ!AF58))))))*(1-$J$10),-1)</f>
        <v>0</v>
      </c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</row>
    <row r="17" spans="1:55" s="10" customFormat="1" ht="14.25" hidden="1" customHeight="1" x14ac:dyDescent="0.2">
      <c r="B17" s="82">
        <f>カレンダー!B8</f>
        <v>0</v>
      </c>
      <c r="C17" s="83">
        <v>4</v>
      </c>
      <c r="D17" s="85">
        <f>ROUNDDOWN(IF($C17=1,料金元データ!D24,IF($C17=2,料金元データ!D31,IF($C17=3,料金元データ!D38,IF($C17=4,料金元データ!D45,IF($C17=5,料金元データ!D52,IF($C17=6,料金元データ!D59))))))*(1-$J$10),-1)</f>
        <v>0</v>
      </c>
      <c r="E17" s="85">
        <f>ROUNDDOWN(IF($C17=1,料金元データ!E24,IF($C17=2,料金元データ!E31,IF($C17=3,料金元データ!E38,IF($C17=4,料金元データ!E45,IF($C17=5,料金元データ!E52,IF($C17=6,料金元データ!E59))))))*(1-$J$10),-1)</f>
        <v>0</v>
      </c>
      <c r="F17" s="85">
        <f>ROUNDDOWN(IF($C17=1,料金元データ!F24,IF($C17=2,料金元データ!F31,IF($C17=3,料金元データ!F38,IF($C17=4,料金元データ!F45,IF($C17=5,料金元データ!F52,IF($C17=6,料金元データ!F59))))))*(1-$J$10),-1)</f>
        <v>0</v>
      </c>
      <c r="G17" s="85">
        <f>ROUNDDOWN(IF($C17=1,料金元データ!G24,IF($C17=2,料金元データ!G31,IF($C17=3,料金元データ!G38,IF($C17=4,料金元データ!G45,IF($C17=5,料金元データ!G52,IF($C17=6,料金元データ!G59))))))*(1-$J$10),-1)</f>
        <v>0</v>
      </c>
      <c r="H17" s="85">
        <f>ROUNDDOWN(IF($C17=1,料金元データ!H24,IF($C17=2,料金元データ!H31,IF($C17=3,料金元データ!H38,IF($C17=4,料金元データ!H45,IF($C17=5,料金元データ!H52,IF($C17=6,料金元データ!H59))))))*(1-$J$10),-1)</f>
        <v>0</v>
      </c>
      <c r="I17" s="85">
        <f>ROUNDDOWN(IF($C17=1,料金元データ!I24,IF($C17=2,料金元データ!I31,IF($C17=3,料金元データ!I38,IF($C17=4,料金元データ!I45,IF($C17=5,料金元データ!I52,IF($C17=6,料金元データ!I59))))))*(1-$J$10),-1)</f>
        <v>0</v>
      </c>
      <c r="J17" s="85">
        <f>ROUNDDOWN(IF($C17=1,料金元データ!J24,IF($C17=2,料金元データ!J31,IF($C17=3,料金元データ!J38,IF($C17=4,料金元データ!J45,IF($C17=5,料金元データ!J52,IF($C17=6,料金元データ!J59))))))*(1-$J$10),-1)</f>
        <v>0</v>
      </c>
      <c r="K17" s="85">
        <f>ROUNDDOWN(IF($C17=1,料金元データ!K24,IF($C17=2,料金元データ!K31,IF($C17=3,料金元データ!K38,IF($C17=4,料金元データ!K45,IF($C17=5,料金元データ!K52,IF($C17=6,料金元データ!K59))))))*(1-$J$10),-1)</f>
        <v>0</v>
      </c>
      <c r="L17" s="85">
        <f>ROUNDDOWN(IF($C17=1,料金元データ!L24,IF($C17=2,料金元データ!L31,IF($C17=3,料金元データ!L38,IF($C17=4,料金元データ!L45,IF($C17=5,料金元データ!L52,IF($C17=6,料金元データ!L59))))))*(1-$J$10),-1)</f>
        <v>0</v>
      </c>
      <c r="M17" s="85">
        <f>ROUNDDOWN(IF($C17=1,料金元データ!M24,IF($C17=2,料金元データ!M31,IF($C17=3,料金元データ!M38,IF($C17=4,料金元データ!M45,IF($C17=5,料金元データ!M52,IF($C17=6,料金元データ!M59))))))*(1-$J$10),-1)</f>
        <v>0</v>
      </c>
      <c r="N17" s="85">
        <f>ROUNDDOWN(IF($C17=1,料金元データ!N24,IF($C17=2,料金元データ!N31,IF($C17=3,料金元データ!N38,IF($C17=4,料金元データ!N45,IF($C17=5,料金元データ!N52,IF($C17=6,料金元データ!N59))))))*(1-$J$10),-1)</f>
        <v>0</v>
      </c>
      <c r="O17" s="85">
        <f>ROUNDDOWN(IF($C17=1,料金元データ!O24,IF($C17=2,料金元データ!O31,IF($C17=3,料金元データ!O38,IF($C17=4,料金元データ!O45,IF($C17=5,料金元データ!O52,IF($C17=6,料金元データ!O59))))))*(1-$J$10),-1)</f>
        <v>0</v>
      </c>
      <c r="P17" s="85">
        <f>ROUNDDOWN(IF($C17=1,料金元データ!P24,IF($C17=2,料金元データ!P31,IF($C17=3,料金元データ!P38,IF($C17=4,料金元データ!P45,IF($C17=5,料金元データ!P52,IF($C17=6,料金元データ!P59))))))*(1-$J$10),-1)</f>
        <v>0</v>
      </c>
      <c r="Q17" s="85">
        <f>ROUNDDOWN(IF($C17=1,料金元データ!Q24,IF($C17=2,料金元データ!Q31,IF($C17=3,料金元データ!Q38,IF($C17=4,料金元データ!Q45,IF($C17=5,料金元データ!Q52,IF($C17=6,料金元データ!Q59))))))*(1-$J$10),-1)</f>
        <v>0</v>
      </c>
      <c r="R17" s="85">
        <f>ROUNDDOWN(IF($C17=1,料金元データ!R24,IF($C17=2,料金元データ!R31,IF($C17=3,料金元データ!R38,IF($C17=4,料金元データ!R45,IF($C17=5,料金元データ!R52,IF($C17=6,料金元データ!R59))))))*(1-$J$10),-1)</f>
        <v>0</v>
      </c>
      <c r="S17" s="85">
        <f>ROUNDDOWN(IF($C17=1,料金元データ!S24,IF($C17=2,料金元データ!S31,IF($C17=3,料金元データ!S38,IF($C17=4,料金元データ!S45,IF($C17=5,料金元データ!S52,IF($C17=6,料金元データ!S59))))))*(1-$J$10),-1)</f>
        <v>0</v>
      </c>
      <c r="T17" s="85">
        <f>ROUNDDOWN(IF($C17=1,料金元データ!T24,IF($C17=2,料金元データ!T31,IF($C17=3,料金元データ!T38,IF($C17=4,料金元データ!T45,IF($C17=5,料金元データ!T52,IF($C17=6,料金元データ!T59))))))*(1-$J$10),-1)</f>
        <v>0</v>
      </c>
      <c r="U17" s="85">
        <f>ROUNDDOWN(IF($C17=1,料金元データ!U24,IF($C17=2,料金元データ!U31,IF($C17=3,料金元データ!U38,IF($C17=4,料金元データ!U45,IF($C17=5,料金元データ!U52,IF($C17=6,料金元データ!U59))))))*(1-$J$10),-1)</f>
        <v>0</v>
      </c>
      <c r="V17" s="85">
        <f>ROUNDDOWN(IF($C17=1,料金元データ!V24,IF($C17=2,料金元データ!V31,IF($C17=3,料金元データ!V38,IF($C17=4,料金元データ!V45,IF($C17=5,料金元データ!V52,IF($C17=6,料金元データ!V59))))))*(1-$J$10),-1)</f>
        <v>0</v>
      </c>
      <c r="W17" s="85">
        <f>ROUNDDOWN(IF($C17=1,料金元データ!W24,IF($C17=2,料金元データ!W31,IF($C17=3,料金元データ!W38,IF($C17=4,料金元データ!W45,IF($C17=5,料金元データ!W52,IF($C17=6,料金元データ!W59))))))*(1-$J$10),-1)</f>
        <v>0</v>
      </c>
      <c r="X17" s="85">
        <f>ROUNDDOWN(IF($C17=1,料金元データ!X24,IF($C17=2,料金元データ!X31,IF($C17=3,料金元データ!X38,IF($C17=4,料金元データ!X45,IF($C17=5,料金元データ!X52,IF($C17=6,料金元データ!X59))))))*(1-$J$10),-1)</f>
        <v>0</v>
      </c>
      <c r="Y17" s="85">
        <f>ROUNDDOWN(IF($C17=1,料金元データ!Y24,IF($C17=2,料金元データ!Y31,IF($C17=3,料金元データ!Y38,IF($C17=4,料金元データ!Y45,IF($C17=5,料金元データ!Y52,IF($C17=6,料金元データ!Y59))))))*(1-$J$10),-1)</f>
        <v>0</v>
      </c>
      <c r="Z17" s="85">
        <f>ROUNDDOWN(IF($C17=1,料金元データ!Z24,IF($C17=2,料金元データ!Z31,IF($C17=3,料金元データ!Z38,IF($C17=4,料金元データ!Z45,IF($C17=5,料金元データ!Z52,IF($C17=6,料金元データ!Z59))))))*(1-$J$10),-1)</f>
        <v>0</v>
      </c>
      <c r="AA17" s="85">
        <f>ROUNDDOWN(IF($C17=1,料金元データ!AA24,IF($C17=2,料金元データ!AA31,IF($C17=3,料金元データ!AA38,IF($C17=4,料金元データ!AA45,IF($C17=5,料金元データ!AA52,IF($C17=6,料金元データ!AA59))))))*(1-$J$10),-1)</f>
        <v>0</v>
      </c>
      <c r="AB17" s="85">
        <f>ROUNDDOWN(IF($C17=1,料金元データ!AB24,IF($C17=2,料金元データ!AB31,IF($C17=3,料金元データ!AB38,IF($C17=4,料金元データ!AB45,IF($C17=5,料金元データ!AB52,IF($C17=6,料金元データ!AB59))))))*(1-$J$10),-1)</f>
        <v>0</v>
      </c>
      <c r="AC17" s="85">
        <f>ROUNDDOWN(IF($C17=1,料金元データ!AC24,IF($C17=2,料金元データ!AC31,IF($C17=3,料金元データ!AC38,IF($C17=4,料金元データ!AC45,IF($C17=5,料金元データ!AC52,IF($C17=6,料金元データ!AC59))))))*(1-$J$10),-1)</f>
        <v>0</v>
      </c>
      <c r="AD17" s="85">
        <f>ROUNDDOWN(IF($C17=1,料金元データ!AD24,IF($C17=2,料金元データ!AD31,IF($C17=3,料金元データ!AD38,IF($C17=4,料金元データ!AD45,IF($C17=5,料金元データ!AD52,IF($C17=6,料金元データ!AD59))))))*(1-$J$10),-1)</f>
        <v>0</v>
      </c>
      <c r="AE17" s="85">
        <f>ROUNDDOWN(IF($C17=1,料金元データ!AE24,IF($C17=2,料金元データ!AE31,IF($C17=3,料金元データ!AE38,IF($C17=4,料金元データ!AE45,IF($C17=5,料金元データ!AE52,IF($C17=6,料金元データ!AE59))))))*(1-$J$10),-1)</f>
        <v>0</v>
      </c>
      <c r="AF17" s="85">
        <f>ROUNDDOWN(IF($C17=1,料金元データ!AF24,IF($C17=2,料金元データ!AF31,IF($C17=3,料金元データ!AF38,IF($C17=4,料金元データ!AF45,IF($C17=5,料金元データ!AF52,IF($C17=6,料金元データ!AF59))))))*(1-$J$10),-1)</f>
        <v>0</v>
      </c>
      <c r="AG17" s="19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</row>
    <row r="18" spans="1:55" x14ac:dyDescent="0.2">
      <c r="B18" s="68"/>
      <c r="C18" s="69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1:55" ht="18" hidden="1" thickBot="1" x14ac:dyDescent="0.25">
      <c r="B19" s="77"/>
      <c r="C19" s="78" t="s">
        <v>57</v>
      </c>
      <c r="D19" s="79">
        <f ca="1">IFERROR(IF((D29-在庫!$B$1+1)&lt;0,0,(D29-在庫!$B$1)+2),"")</f>
        <v>183</v>
      </c>
      <c r="E19" s="79">
        <f ca="1">IFERROR(IF((E29-在庫!$B$1+1)&lt;0,0,(E29-在庫!$B$1)+2),"")</f>
        <v>184</v>
      </c>
      <c r="F19" s="79">
        <f ca="1">IFERROR(IF((F29-在庫!$B$1+1)&lt;0,0,(F29-在庫!$B$1)+2),"")</f>
        <v>185</v>
      </c>
      <c r="G19" s="79">
        <f ca="1">IFERROR(IF((G29-在庫!$B$1+1)&lt;0,0,(G29-在庫!$B$1)+2),"")</f>
        <v>186</v>
      </c>
      <c r="H19" s="79">
        <f ca="1">IFERROR(IF((H29-在庫!$B$1+1)&lt;0,0,(H29-在庫!$B$1)+2),"")</f>
        <v>187</v>
      </c>
      <c r="I19" s="79">
        <f ca="1">IFERROR(IF((I29-在庫!$B$1+1)&lt;0,0,(I29-在庫!$B$1)+2),"")</f>
        <v>188</v>
      </c>
      <c r="J19" s="79">
        <f ca="1">IFERROR(IF((J29-在庫!$B$1+1)&lt;0,0,(J29-在庫!$B$1)+2),"")</f>
        <v>189</v>
      </c>
      <c r="K19" s="79">
        <f ca="1">IFERROR(IF((K29-在庫!$B$1+1)&lt;0,0,(K29-在庫!$B$1)+2),"")</f>
        <v>190</v>
      </c>
      <c r="L19" s="79">
        <f ca="1">IFERROR(IF((L29-在庫!$B$1+1)&lt;0,0,(L29-在庫!$B$1)+2),"")</f>
        <v>191</v>
      </c>
      <c r="M19" s="79">
        <f ca="1">IFERROR(IF((M29-在庫!$B$1+1)&lt;0,0,(M29-在庫!$B$1)+2),"")</f>
        <v>192</v>
      </c>
      <c r="N19" s="79">
        <f ca="1">IFERROR(IF((N29-在庫!$B$1+1)&lt;0,0,(N29-在庫!$B$1)+2),"")</f>
        <v>193</v>
      </c>
      <c r="O19" s="79">
        <f ca="1">IFERROR(IF((O29-在庫!$B$1+1)&lt;0,0,(O29-在庫!$B$1)+2),"")</f>
        <v>194</v>
      </c>
      <c r="P19" s="79">
        <f ca="1">IFERROR(IF((P29-在庫!$B$1+1)&lt;0,0,(P29-在庫!$B$1)+2),"")</f>
        <v>195</v>
      </c>
      <c r="Q19" s="79">
        <f ca="1">IFERROR(IF((Q29-在庫!$B$1+1)&lt;0,0,(Q29-在庫!$B$1)+2),"")</f>
        <v>196</v>
      </c>
      <c r="R19" s="79">
        <f ca="1">IFERROR(IF((R29-在庫!$B$1+1)&lt;0,0,(R29-在庫!$B$1)+2),"")</f>
        <v>197</v>
      </c>
      <c r="S19" s="79">
        <f ca="1">IFERROR(IF((S29-在庫!$B$1+1)&lt;0,0,(S29-在庫!$B$1)+2),"")</f>
        <v>198</v>
      </c>
      <c r="T19" s="79">
        <f ca="1">IFERROR(IF((T29-在庫!$B$1+1)&lt;0,0,(T29-在庫!$B$1)+2),"")</f>
        <v>199</v>
      </c>
      <c r="U19" s="79">
        <f ca="1">IFERROR(IF((U29-在庫!$B$1+1)&lt;0,0,(U29-在庫!$B$1)+2),"")</f>
        <v>200</v>
      </c>
      <c r="V19" s="79">
        <f ca="1">IFERROR(IF((V29-在庫!$B$1+1)&lt;0,0,(V29-在庫!$B$1)+2),"")</f>
        <v>201</v>
      </c>
      <c r="W19" s="79">
        <f ca="1">IFERROR(IF((W29-在庫!$B$1+1)&lt;0,0,(W29-在庫!$B$1)+2),"")</f>
        <v>202</v>
      </c>
      <c r="X19" s="79">
        <f ca="1">IFERROR(IF((X29-在庫!$B$1+1)&lt;0,0,(X29-在庫!$B$1)+2),"")</f>
        <v>203</v>
      </c>
      <c r="Y19" s="79">
        <f ca="1">IFERROR(IF((Y29-在庫!$B$1+1)&lt;0,0,(Y29-在庫!$B$1)+2),"")</f>
        <v>204</v>
      </c>
      <c r="Z19" s="79">
        <f ca="1">IFERROR(IF((Z29-在庫!$B$1+1)&lt;0,0,(Z29-在庫!$B$1)+2),"")</f>
        <v>205</v>
      </c>
      <c r="AA19" s="79">
        <f ca="1">IFERROR(IF((AA29-在庫!$B$1+1)&lt;0,0,(AA29-在庫!$B$1)+2),"")</f>
        <v>206</v>
      </c>
      <c r="AB19" s="79">
        <f ca="1">IFERROR(IF((AB29-在庫!$B$1+1)&lt;0,0,(AB29-在庫!$B$1)+2),"")</f>
        <v>207</v>
      </c>
      <c r="AC19" s="79">
        <f ca="1">IFERROR(IF((AC29-在庫!$B$1+1)&lt;0,0,(AC29-在庫!$B$1)+2),"")</f>
        <v>208</v>
      </c>
      <c r="AD19" s="79">
        <f ca="1">IFERROR(IF((AD29-在庫!$B$1+1)&lt;0,0,(AD29-在庫!$B$1)+2),"")</f>
        <v>209</v>
      </c>
      <c r="AE19" s="79">
        <f ca="1">IFERROR(IF((AE29-在庫!$B$1+1)&lt;0,0,(AE29-在庫!$B$1)+2),"")</f>
        <v>210</v>
      </c>
      <c r="AF19" s="79">
        <f ca="1">IFERROR(IF((AF29-在庫!$B$1+1)&lt;0,0,(AF29-在庫!$B$1)+2),"")</f>
        <v>211</v>
      </c>
      <c r="AG19" s="79">
        <f ca="1">IFERROR(IF((AG29-在庫!$B$1+1)&lt;0,0,(AG29-在庫!$B$1)+2),"")</f>
        <v>212</v>
      </c>
      <c r="AH19" s="79">
        <f ca="1">IFERROR(IF((AH29-在庫!$B$1+1)&lt;0,0,(AH29-在庫!$B$1)+2),"")</f>
        <v>213</v>
      </c>
    </row>
    <row r="20" spans="1:55" ht="17.5" customHeight="1" x14ac:dyDescent="0.2">
      <c r="B20" s="327" t="str">
        <f ca="1">RIGHT(CELL("filename",A1),LEN(CELL("filename",A1))-FIND("]",CELL("filename",A1)))</f>
        <v>2026年5月</v>
      </c>
      <c r="C20" s="180" t="s">
        <v>130</v>
      </c>
      <c r="D20" s="181">
        <f ca="1">IFERROR(INDEX(カレンダーデータ!$I$4:$K$2000,MATCH(D$29,カレンダーデータ!$H$4:$H$2000,0),MATCH($C$20,カレンダーデータ!$I$3:$K$3,0)),"No Data")</f>
        <v>0</v>
      </c>
      <c r="E20" s="181">
        <f ca="1">IFERROR(INDEX(カレンダーデータ!$I$4:$K$2000,MATCH(E$29,カレンダーデータ!$H$4:$H$2000,0),MATCH($C$20,カレンダーデータ!$I$3:$K$3,0)),"No Data")</f>
        <v>0</v>
      </c>
      <c r="F20" s="181">
        <f ca="1">IFERROR(INDEX(カレンダーデータ!$I$4:$K$2000,MATCH(F$29,カレンダーデータ!$H$4:$H$2000,0),MATCH($C$20,カレンダーデータ!$I$3:$K$3,0)),"No Data")</f>
        <v>0</v>
      </c>
      <c r="G20" s="181">
        <f ca="1">IFERROR(INDEX(カレンダーデータ!$I$4:$K$2000,MATCH(G$29,カレンダーデータ!$H$4:$H$2000,0),MATCH($C$20,カレンダーデータ!$I$3:$K$3,0)),"No Data")</f>
        <v>0</v>
      </c>
      <c r="H20" s="181">
        <f ca="1">IFERROR(INDEX(カレンダーデータ!$I$4:$K$2000,MATCH(H$29,カレンダーデータ!$H$4:$H$2000,0),MATCH($C$20,カレンダーデータ!$I$3:$K$3,0)),"No Data")</f>
        <v>0</v>
      </c>
      <c r="I20" s="181">
        <f ca="1">IFERROR(INDEX(カレンダーデータ!$I$4:$K$2000,MATCH(I$29,カレンダーデータ!$H$4:$H$2000,0),MATCH($C$20,カレンダーデータ!$I$3:$K$3,0)),"No Data")</f>
        <v>0</v>
      </c>
      <c r="J20" s="181">
        <f ca="1">IFERROR(INDEX(カレンダーデータ!$I$4:$K$2000,MATCH(J$29,カレンダーデータ!$H$4:$H$2000,0),MATCH($C$20,カレンダーデータ!$I$3:$K$3,0)),"No Data")</f>
        <v>0</v>
      </c>
      <c r="K20" s="181">
        <f ca="1">IFERROR(INDEX(カレンダーデータ!$I$4:$K$2000,MATCH(K$29,カレンダーデータ!$H$4:$H$2000,0),MATCH($C$20,カレンダーデータ!$I$3:$K$3,0)),"No Data")</f>
        <v>0</v>
      </c>
      <c r="L20" s="181">
        <f ca="1">IFERROR(INDEX(カレンダーデータ!$I$4:$K$2000,MATCH(L$29,カレンダーデータ!$H$4:$H$2000,0),MATCH($C$20,カレンダーデータ!$I$3:$K$3,0)),"No Data")</f>
        <v>0</v>
      </c>
      <c r="M20" s="181">
        <f ca="1">IFERROR(INDEX(カレンダーデータ!$I$4:$K$2000,MATCH(M$29,カレンダーデータ!$H$4:$H$2000,0),MATCH($C$20,カレンダーデータ!$I$3:$K$3,0)),"No Data")</f>
        <v>0</v>
      </c>
      <c r="N20" s="181">
        <f ca="1">IFERROR(INDEX(カレンダーデータ!$I$4:$K$2000,MATCH(N$29,カレンダーデータ!$H$4:$H$2000,0),MATCH($C$20,カレンダーデータ!$I$3:$K$3,0)),"No Data")</f>
        <v>0</v>
      </c>
      <c r="O20" s="181">
        <f ca="1">IFERROR(INDEX(カレンダーデータ!$I$4:$K$2000,MATCH(O$29,カレンダーデータ!$H$4:$H$2000,0),MATCH($C$20,カレンダーデータ!$I$3:$K$3,0)),"No Data")</f>
        <v>0</v>
      </c>
      <c r="P20" s="181">
        <f ca="1">IFERROR(INDEX(カレンダーデータ!$I$4:$K$2000,MATCH(P$29,カレンダーデータ!$H$4:$H$2000,0),MATCH($C$20,カレンダーデータ!$I$3:$K$3,0)),"No Data")</f>
        <v>0</v>
      </c>
      <c r="Q20" s="181">
        <f ca="1">IFERROR(INDEX(カレンダーデータ!$I$4:$K$2000,MATCH(Q$29,カレンダーデータ!$H$4:$H$2000,0),MATCH($C$20,カレンダーデータ!$I$3:$K$3,0)),"No Data")</f>
        <v>0</v>
      </c>
      <c r="R20" s="181">
        <f ca="1">IFERROR(INDEX(カレンダーデータ!$I$4:$K$2000,MATCH(R$29,カレンダーデータ!$H$4:$H$2000,0),MATCH($C$20,カレンダーデータ!$I$3:$K$3,0)),"No Data")</f>
        <v>0</v>
      </c>
      <c r="S20" s="181">
        <f ca="1">IFERROR(INDEX(カレンダーデータ!$I$4:$K$2000,MATCH(S$29,カレンダーデータ!$H$4:$H$2000,0),MATCH($C$20,カレンダーデータ!$I$3:$K$3,0)),"No Data")</f>
        <v>0</v>
      </c>
      <c r="T20" s="181">
        <f ca="1">IFERROR(INDEX(カレンダーデータ!$I$4:$K$2000,MATCH(T$29,カレンダーデータ!$H$4:$H$2000,0),MATCH($C$20,カレンダーデータ!$I$3:$K$3,0)),"No Data")</f>
        <v>0</v>
      </c>
      <c r="U20" s="181">
        <f ca="1">IFERROR(INDEX(カレンダーデータ!$I$4:$K$2000,MATCH(U$29,カレンダーデータ!$H$4:$H$2000,0),MATCH($C$20,カレンダーデータ!$I$3:$K$3,0)),"No Data")</f>
        <v>0</v>
      </c>
      <c r="V20" s="181">
        <f ca="1">IFERROR(INDEX(カレンダーデータ!$I$4:$K$2000,MATCH(V$29,カレンダーデータ!$H$4:$H$2000,0),MATCH($C$20,カレンダーデータ!$I$3:$K$3,0)),"No Data")</f>
        <v>0</v>
      </c>
      <c r="W20" s="181">
        <f ca="1">IFERROR(INDEX(カレンダーデータ!$I$4:$K$2000,MATCH(W$29,カレンダーデータ!$H$4:$H$2000,0),MATCH($C$20,カレンダーデータ!$I$3:$K$3,0)),"No Data")</f>
        <v>0</v>
      </c>
      <c r="X20" s="181">
        <f ca="1">IFERROR(INDEX(カレンダーデータ!$I$4:$K$2000,MATCH(X$29,カレンダーデータ!$H$4:$H$2000,0),MATCH($C$20,カレンダーデータ!$I$3:$K$3,0)),"No Data")</f>
        <v>0</v>
      </c>
      <c r="Y20" s="181">
        <f ca="1">IFERROR(INDEX(カレンダーデータ!$I$4:$K$2000,MATCH(Y$29,カレンダーデータ!$H$4:$H$2000,0),MATCH($C$20,カレンダーデータ!$I$3:$K$3,0)),"No Data")</f>
        <v>0</v>
      </c>
      <c r="Z20" s="181">
        <f ca="1">IFERROR(INDEX(カレンダーデータ!$I$4:$K$2000,MATCH(Z$29,カレンダーデータ!$H$4:$H$2000,0),MATCH($C$20,カレンダーデータ!$I$3:$K$3,0)),"No Data")</f>
        <v>0</v>
      </c>
      <c r="AA20" s="181">
        <f ca="1">IFERROR(INDEX(カレンダーデータ!$I$4:$K$2000,MATCH(AA$29,カレンダーデータ!$H$4:$H$2000,0),MATCH($C$20,カレンダーデータ!$I$3:$K$3,0)),"No Data")</f>
        <v>0</v>
      </c>
      <c r="AB20" s="181">
        <f ca="1">IFERROR(INDEX(カレンダーデータ!$I$4:$K$2000,MATCH(AB$29,カレンダーデータ!$H$4:$H$2000,0),MATCH($C$20,カレンダーデータ!$I$3:$K$3,0)),"No Data")</f>
        <v>0</v>
      </c>
      <c r="AC20" s="181">
        <f ca="1">IFERROR(INDEX(カレンダーデータ!$I$4:$K$2000,MATCH(AC$29,カレンダーデータ!$H$4:$H$2000,0),MATCH($C$20,カレンダーデータ!$I$3:$K$3,0)),"No Data")</f>
        <v>0</v>
      </c>
      <c r="AD20" s="181">
        <f ca="1">IFERROR(INDEX(カレンダーデータ!$I$4:$K$2000,MATCH(AD$29,カレンダーデータ!$H$4:$H$2000,0),MATCH($C$20,カレンダーデータ!$I$3:$K$3,0)),"No Data")</f>
        <v>0</v>
      </c>
      <c r="AE20" s="181">
        <f ca="1">IFERROR(INDEX(カレンダーデータ!$I$4:$K$2000,MATCH(AE$29,カレンダーデータ!$H$4:$H$2000,0),MATCH($C$20,カレンダーデータ!$I$3:$K$3,0)),"No Data")</f>
        <v>0</v>
      </c>
      <c r="AF20" s="181">
        <f ca="1">IFERROR(INDEX(カレンダーデータ!$I$4:$K$2000,MATCH(AF$29,カレンダーデータ!$H$4:$H$2000,0),MATCH($C$20,カレンダーデータ!$I$3:$K$3,0)),"No Data")</f>
        <v>0</v>
      </c>
      <c r="AG20" s="181">
        <f ca="1">IFERROR(INDEX(カレンダーデータ!$I$4:$K$2000,MATCH(AG$29,カレンダーデータ!$H$4:$H$2000,0),MATCH($C$20,カレンダーデータ!$I$3:$K$3,0)),"No Data")</f>
        <v>0</v>
      </c>
      <c r="AH20" s="181">
        <f ca="1">IFERROR(INDEX(カレンダーデータ!$I$4:$K$2000,MATCH(AH$29,カレンダーデータ!$H$4:$H$2000,0),MATCH($C$20,カレンダーデータ!$I$3:$K$3,0)),"No Data")</f>
        <v>0</v>
      </c>
      <c r="AI20" s="9"/>
      <c r="AJ20" s="9"/>
      <c r="AK20" s="9"/>
    </row>
    <row r="21" spans="1:55" ht="17.5" customHeight="1" x14ac:dyDescent="0.2">
      <c r="B21" s="327"/>
      <c r="C21" s="180" t="s">
        <v>110</v>
      </c>
      <c r="D21" s="182">
        <f ca="1">IFERROR(INDEX(カレンダーデータ!$I$4:$K$2000,MATCH(D$29,カレンダーデータ!$H$4:$H$2000,0),MATCH($C$21,カレンダーデータ!$I$3:$K$3,0)),"No Data")</f>
        <v>0</v>
      </c>
      <c r="E21" s="182">
        <f ca="1">IFERROR(INDEX(カレンダーデータ!$I$4:$K$2000,MATCH(E$29,カレンダーデータ!$H$4:$H$2000,0),MATCH($C$21,カレンダーデータ!$I$3:$K$3,0)),"No Data")</f>
        <v>0</v>
      </c>
      <c r="F21" s="182">
        <f ca="1">IFERROR(INDEX(カレンダーデータ!$I$4:$K$2000,MATCH(F$29,カレンダーデータ!$H$4:$H$2000,0),MATCH($C$21,カレンダーデータ!$I$3:$K$3,0)),"No Data")</f>
        <v>0</v>
      </c>
      <c r="G21" s="182">
        <f ca="1">IFERROR(INDEX(カレンダーデータ!$I$4:$K$2000,MATCH(G$29,カレンダーデータ!$H$4:$H$2000,0),MATCH($C$21,カレンダーデータ!$I$3:$K$3,0)),"No Data")</f>
        <v>0</v>
      </c>
      <c r="H21" s="182">
        <f ca="1">IFERROR(INDEX(カレンダーデータ!$I$4:$K$2000,MATCH(H$29,カレンダーデータ!$H$4:$H$2000,0),MATCH($C$21,カレンダーデータ!$I$3:$K$3,0)),"No Data")</f>
        <v>0</v>
      </c>
      <c r="I21" s="182">
        <f ca="1">IFERROR(INDEX(カレンダーデータ!$I$4:$K$2000,MATCH(I$29,カレンダーデータ!$H$4:$H$2000,0),MATCH($C$21,カレンダーデータ!$I$3:$K$3,0)),"No Data")</f>
        <v>0</v>
      </c>
      <c r="J21" s="182">
        <f ca="1">IFERROR(INDEX(カレンダーデータ!$I$4:$K$2000,MATCH(J$29,カレンダーデータ!$H$4:$H$2000,0),MATCH($C$21,カレンダーデータ!$I$3:$K$3,0)),"No Data")</f>
        <v>0</v>
      </c>
      <c r="K21" s="182">
        <f ca="1">IFERROR(INDEX(カレンダーデータ!$I$4:$K$2000,MATCH(K$29,カレンダーデータ!$H$4:$H$2000,0),MATCH($C$21,カレンダーデータ!$I$3:$K$3,0)),"No Data")</f>
        <v>0</v>
      </c>
      <c r="L21" s="182">
        <f ca="1">IFERROR(INDEX(カレンダーデータ!$I$4:$K$2000,MATCH(L$29,カレンダーデータ!$H$4:$H$2000,0),MATCH($C$21,カレンダーデータ!$I$3:$K$3,0)),"No Data")</f>
        <v>0</v>
      </c>
      <c r="M21" s="182">
        <f ca="1">IFERROR(INDEX(カレンダーデータ!$I$4:$K$2000,MATCH(M$29,カレンダーデータ!$H$4:$H$2000,0),MATCH($C$21,カレンダーデータ!$I$3:$K$3,0)),"No Data")</f>
        <v>0</v>
      </c>
      <c r="N21" s="182">
        <f ca="1">IFERROR(INDEX(カレンダーデータ!$I$4:$K$2000,MATCH(N$29,カレンダーデータ!$H$4:$H$2000,0),MATCH($C$21,カレンダーデータ!$I$3:$K$3,0)),"No Data")</f>
        <v>0</v>
      </c>
      <c r="O21" s="182">
        <f ca="1">IFERROR(INDEX(カレンダーデータ!$I$4:$K$2000,MATCH(O$29,カレンダーデータ!$H$4:$H$2000,0),MATCH($C$21,カレンダーデータ!$I$3:$K$3,0)),"No Data")</f>
        <v>0</v>
      </c>
      <c r="P21" s="182">
        <f ca="1">IFERROR(INDEX(カレンダーデータ!$I$4:$K$2000,MATCH(P$29,カレンダーデータ!$H$4:$H$2000,0),MATCH($C$21,カレンダーデータ!$I$3:$K$3,0)),"No Data")</f>
        <v>0</v>
      </c>
      <c r="Q21" s="182">
        <f ca="1">IFERROR(INDEX(カレンダーデータ!$I$4:$K$2000,MATCH(Q$29,カレンダーデータ!$H$4:$H$2000,0),MATCH($C$21,カレンダーデータ!$I$3:$K$3,0)),"No Data")</f>
        <v>0</v>
      </c>
      <c r="R21" s="182">
        <f ca="1">IFERROR(INDEX(カレンダーデータ!$I$4:$K$2000,MATCH(R$29,カレンダーデータ!$H$4:$H$2000,0),MATCH($C$21,カレンダーデータ!$I$3:$K$3,0)),"No Data")</f>
        <v>0</v>
      </c>
      <c r="S21" s="182">
        <f ca="1">IFERROR(INDEX(カレンダーデータ!$I$4:$K$2000,MATCH(S$29,カレンダーデータ!$H$4:$H$2000,0),MATCH($C$21,カレンダーデータ!$I$3:$K$3,0)),"No Data")</f>
        <v>0</v>
      </c>
      <c r="T21" s="182">
        <f ca="1">IFERROR(INDEX(カレンダーデータ!$I$4:$K$2000,MATCH(T$29,カレンダーデータ!$H$4:$H$2000,0),MATCH($C$21,カレンダーデータ!$I$3:$K$3,0)),"No Data")</f>
        <v>0</v>
      </c>
      <c r="U21" s="182">
        <f ca="1">IFERROR(INDEX(カレンダーデータ!$I$4:$K$2000,MATCH(U$29,カレンダーデータ!$H$4:$H$2000,0),MATCH($C$21,カレンダーデータ!$I$3:$K$3,0)),"No Data")</f>
        <v>0</v>
      </c>
      <c r="V21" s="182">
        <f ca="1">IFERROR(INDEX(カレンダーデータ!$I$4:$K$2000,MATCH(V$29,カレンダーデータ!$H$4:$H$2000,0),MATCH($C$21,カレンダーデータ!$I$3:$K$3,0)),"No Data")</f>
        <v>0</v>
      </c>
      <c r="W21" s="182">
        <f ca="1">IFERROR(INDEX(カレンダーデータ!$I$4:$K$2000,MATCH(W$29,カレンダーデータ!$H$4:$H$2000,0),MATCH($C$21,カレンダーデータ!$I$3:$K$3,0)),"No Data")</f>
        <v>0</v>
      </c>
      <c r="X21" s="182">
        <f ca="1">IFERROR(INDEX(カレンダーデータ!$I$4:$K$2000,MATCH(X$29,カレンダーデータ!$H$4:$H$2000,0),MATCH($C$21,カレンダーデータ!$I$3:$K$3,0)),"No Data")</f>
        <v>0</v>
      </c>
      <c r="Y21" s="182">
        <f ca="1">IFERROR(INDEX(カレンダーデータ!$I$4:$K$2000,MATCH(Y$29,カレンダーデータ!$H$4:$H$2000,0),MATCH($C$21,カレンダーデータ!$I$3:$K$3,0)),"No Data")</f>
        <v>0</v>
      </c>
      <c r="Z21" s="182">
        <f ca="1">IFERROR(INDEX(カレンダーデータ!$I$4:$K$2000,MATCH(Z$29,カレンダーデータ!$H$4:$H$2000,0),MATCH($C$21,カレンダーデータ!$I$3:$K$3,0)),"No Data")</f>
        <v>0</v>
      </c>
      <c r="AA21" s="182">
        <f ca="1">IFERROR(INDEX(カレンダーデータ!$I$4:$K$2000,MATCH(AA$29,カレンダーデータ!$H$4:$H$2000,0),MATCH($C$21,カレンダーデータ!$I$3:$K$3,0)),"No Data")</f>
        <v>0</v>
      </c>
      <c r="AB21" s="182">
        <f ca="1">IFERROR(INDEX(カレンダーデータ!$I$4:$K$2000,MATCH(AB$29,カレンダーデータ!$H$4:$H$2000,0),MATCH($C$21,カレンダーデータ!$I$3:$K$3,0)),"No Data")</f>
        <v>0</v>
      </c>
      <c r="AC21" s="182">
        <f ca="1">IFERROR(INDEX(カレンダーデータ!$I$4:$K$2000,MATCH(AC$29,カレンダーデータ!$H$4:$H$2000,0),MATCH($C$21,カレンダーデータ!$I$3:$K$3,0)),"No Data")</f>
        <v>0</v>
      </c>
      <c r="AD21" s="182">
        <f ca="1">IFERROR(INDEX(カレンダーデータ!$I$4:$K$2000,MATCH(AD$29,カレンダーデータ!$H$4:$H$2000,0),MATCH($C$21,カレンダーデータ!$I$3:$K$3,0)),"No Data")</f>
        <v>0</v>
      </c>
      <c r="AE21" s="182">
        <f ca="1">IFERROR(INDEX(カレンダーデータ!$I$4:$K$2000,MATCH(AE$29,カレンダーデータ!$H$4:$H$2000,0),MATCH($C$21,カレンダーデータ!$I$3:$K$3,0)),"No Data")</f>
        <v>0</v>
      </c>
      <c r="AF21" s="182">
        <f ca="1">IFERROR(INDEX(カレンダーデータ!$I$4:$K$2000,MATCH(AF$29,カレンダーデータ!$H$4:$H$2000,0),MATCH($C$21,カレンダーデータ!$I$3:$K$3,0)),"No Data")</f>
        <v>0</v>
      </c>
      <c r="AG21" s="182">
        <f ca="1">IFERROR(INDEX(カレンダーデータ!$I$4:$K$2000,MATCH(AG$29,カレンダーデータ!$H$4:$H$2000,0),MATCH($C$21,カレンダーデータ!$I$3:$K$3,0)),"No Data")</f>
        <v>0</v>
      </c>
      <c r="AH21" s="182">
        <f ca="1">IFERROR(INDEX(カレンダーデータ!$I$4:$K$2000,MATCH(AH$29,カレンダーデータ!$H$4:$H$2000,0),MATCH($C$21,カレンダーデータ!$I$3:$K$3,0)),"No Data")</f>
        <v>0</v>
      </c>
      <c r="AI21" s="9"/>
      <c r="AJ21" s="9"/>
      <c r="AK21" s="9"/>
    </row>
    <row r="22" spans="1:55" ht="17.5" customHeight="1" x14ac:dyDescent="0.2">
      <c r="B22" s="327"/>
      <c r="C22" s="180" t="s">
        <v>105</v>
      </c>
      <c r="D22" s="5" t="str">
        <f ca="1">IFERROR(INDEX(カレンダーデータ!$C$4:$C$2000,MATCH(D$29,カレンダーデータ!$B$4:$B$2000,0),MATCH($C$22,カレンダーデータ!$C$3,0)),"")</f>
        <v/>
      </c>
      <c r="E22" s="5" t="str">
        <f ca="1">IFERROR(INDEX(カレンダーデータ!$C$4:$C$2000,MATCH(E$29,カレンダーデータ!$B$4:$B$2000,0),MATCH($C$22,カレンダーデータ!$C$3,0)),"")</f>
        <v/>
      </c>
      <c r="F22" s="5" t="str">
        <f ca="1">IFERROR(INDEX(カレンダーデータ!$C$4:$C$2000,MATCH(F$29,カレンダーデータ!$B$4:$B$2000,0),MATCH($C$22,カレンダーデータ!$C$3,0)),"")</f>
        <v>憲法記念日</v>
      </c>
      <c r="G22" s="5" t="str">
        <f ca="1">IFERROR(INDEX(カレンダーデータ!$C$4:$C$2000,MATCH(G$29,カレンダーデータ!$B$4:$B$2000,0),MATCH($C$22,カレンダーデータ!$C$3,0)),"")</f>
        <v>みどりの日</v>
      </c>
      <c r="H22" s="5" t="str">
        <f ca="1">IFERROR(INDEX(カレンダーデータ!$C$4:$C$2000,MATCH(H$29,カレンダーデータ!$B$4:$B$2000,0),MATCH($C$22,カレンダーデータ!$C$3,0)),"")</f>
        <v>こどもの日</v>
      </c>
      <c r="I22" s="5" t="str">
        <f ca="1">IFERROR(INDEX(カレンダーデータ!$C$4:$C$2000,MATCH(I$29,カレンダーデータ!$B$4:$B$2000,0),MATCH($C$22,カレンダーデータ!$C$3,0)),"")</f>
        <v>振替休日</v>
      </c>
      <c r="J22" s="5" t="str">
        <f ca="1">IFERROR(INDEX(カレンダーデータ!$C$4:$C$2000,MATCH(J$29,カレンダーデータ!$B$4:$B$2000,0),MATCH($C$22,カレンダーデータ!$C$3,0)),"")</f>
        <v/>
      </c>
      <c r="K22" s="5" t="str">
        <f ca="1">IFERROR(INDEX(カレンダーデータ!$C$4:$C$2000,MATCH(K$29,カレンダーデータ!$B$4:$B$2000,0),MATCH($C$22,カレンダーデータ!$C$3,0)),"")</f>
        <v/>
      </c>
      <c r="L22" s="5" t="str">
        <f ca="1">IFERROR(INDEX(カレンダーデータ!$C$4:$C$2000,MATCH(L$29,カレンダーデータ!$B$4:$B$2000,0),MATCH($C$22,カレンダーデータ!$C$3,0)),"")</f>
        <v/>
      </c>
      <c r="M22" s="5" t="str">
        <f ca="1">IFERROR(INDEX(カレンダーデータ!$C$4:$C$2000,MATCH(M$29,カレンダーデータ!$B$4:$B$2000,0),MATCH($C$22,カレンダーデータ!$C$3,0)),"")</f>
        <v/>
      </c>
      <c r="N22" s="5" t="str">
        <f ca="1">IFERROR(INDEX(カレンダーデータ!$C$4:$C$2000,MATCH(N$29,カレンダーデータ!$B$4:$B$2000,0),MATCH($C$22,カレンダーデータ!$C$3,0)),"")</f>
        <v/>
      </c>
      <c r="O22" s="5" t="str">
        <f ca="1">IFERROR(INDEX(カレンダーデータ!$C$4:$C$2000,MATCH(O$29,カレンダーデータ!$B$4:$B$2000,0),MATCH($C$22,カレンダーデータ!$C$3,0)),"")</f>
        <v/>
      </c>
      <c r="P22" s="5" t="str">
        <f ca="1">IFERROR(INDEX(カレンダーデータ!$C$4:$C$2000,MATCH(P$29,カレンダーデータ!$B$4:$B$2000,0),MATCH($C$22,カレンダーデータ!$C$3,0)),"")</f>
        <v/>
      </c>
      <c r="Q22" s="5" t="str">
        <f ca="1">IFERROR(INDEX(カレンダーデータ!$C$4:$C$2000,MATCH(Q$29,カレンダーデータ!$B$4:$B$2000,0),MATCH($C$22,カレンダーデータ!$C$3,0)),"")</f>
        <v/>
      </c>
      <c r="R22" s="5" t="str">
        <f ca="1">IFERROR(INDEX(カレンダーデータ!$C$4:$C$2000,MATCH(R$29,カレンダーデータ!$B$4:$B$2000,0),MATCH($C$22,カレンダーデータ!$C$3,0)),"")</f>
        <v/>
      </c>
      <c r="S22" s="5" t="str">
        <f ca="1">IFERROR(INDEX(カレンダーデータ!$C$4:$C$2000,MATCH(S$29,カレンダーデータ!$B$4:$B$2000,0),MATCH($C$22,カレンダーデータ!$C$3,0)),"")</f>
        <v/>
      </c>
      <c r="T22" s="5" t="str">
        <f ca="1">IFERROR(INDEX(カレンダーデータ!$C$4:$C$2000,MATCH(T$29,カレンダーデータ!$B$4:$B$2000,0),MATCH($C$22,カレンダーデータ!$C$3,0)),"")</f>
        <v/>
      </c>
      <c r="U22" s="5" t="str">
        <f ca="1">IFERROR(INDEX(カレンダーデータ!$C$4:$C$2000,MATCH(U$29,カレンダーデータ!$B$4:$B$2000,0),MATCH($C$22,カレンダーデータ!$C$3,0)),"")</f>
        <v/>
      </c>
      <c r="V22" s="5" t="str">
        <f ca="1">IFERROR(INDEX(カレンダーデータ!$C$4:$C$2000,MATCH(V$29,カレンダーデータ!$B$4:$B$2000,0),MATCH($C$22,カレンダーデータ!$C$3,0)),"")</f>
        <v/>
      </c>
      <c r="W22" s="5" t="str">
        <f ca="1">IFERROR(INDEX(カレンダーデータ!$C$4:$C$2000,MATCH(W$29,カレンダーデータ!$B$4:$B$2000,0),MATCH($C$22,カレンダーデータ!$C$3,0)),"")</f>
        <v/>
      </c>
      <c r="X22" s="5" t="str">
        <f ca="1">IFERROR(INDEX(カレンダーデータ!$C$4:$C$2000,MATCH(X$29,カレンダーデータ!$B$4:$B$2000,0),MATCH($C$22,カレンダーデータ!$C$3,0)),"")</f>
        <v/>
      </c>
      <c r="Y22" s="5" t="str">
        <f ca="1">IFERROR(INDEX(カレンダーデータ!$C$4:$C$2000,MATCH(Y$29,カレンダーデータ!$B$4:$B$2000,0),MATCH($C$22,カレンダーデータ!$C$3,0)),"")</f>
        <v/>
      </c>
      <c r="Z22" s="5" t="str">
        <f ca="1">IFERROR(INDEX(カレンダーデータ!$C$4:$C$2000,MATCH(Z$29,カレンダーデータ!$B$4:$B$2000,0),MATCH($C$22,カレンダーデータ!$C$3,0)),"")</f>
        <v/>
      </c>
      <c r="AA22" s="5" t="str">
        <f ca="1">IFERROR(INDEX(カレンダーデータ!$C$4:$C$2000,MATCH(AA$29,カレンダーデータ!$B$4:$B$2000,0),MATCH($C$22,カレンダーデータ!$C$3,0)),"")</f>
        <v/>
      </c>
      <c r="AB22" s="5" t="str">
        <f ca="1">IFERROR(INDEX(カレンダーデータ!$C$4:$C$2000,MATCH(AB$29,カレンダーデータ!$B$4:$B$2000,0),MATCH($C$22,カレンダーデータ!$C$3,0)),"")</f>
        <v/>
      </c>
      <c r="AC22" s="5" t="str">
        <f ca="1">IFERROR(INDEX(カレンダーデータ!$C$4:$C$2000,MATCH(AC$29,カレンダーデータ!$B$4:$B$2000,0),MATCH($C$22,カレンダーデータ!$C$3,0)),"")</f>
        <v/>
      </c>
      <c r="AD22" s="5" t="str">
        <f ca="1">IFERROR(INDEX(カレンダーデータ!$C$4:$C$2000,MATCH(AD$29,カレンダーデータ!$B$4:$B$2000,0),MATCH($C$22,カレンダーデータ!$C$3,0)),"")</f>
        <v/>
      </c>
      <c r="AE22" s="5" t="str">
        <f ca="1">IFERROR(INDEX(カレンダーデータ!$C$4:$C$2000,MATCH(AE$29,カレンダーデータ!$B$4:$B$2000,0),MATCH($C$22,カレンダーデータ!$C$3,0)),"")</f>
        <v/>
      </c>
      <c r="AF22" s="5" t="str">
        <f ca="1">IFERROR(INDEX(カレンダーデータ!$C$4:$C$2000,MATCH(AF$29,カレンダーデータ!$B$4:$B$2000,0),MATCH($C$22,カレンダーデータ!$C$3,0)),"")</f>
        <v/>
      </c>
      <c r="AG22" s="5" t="str">
        <f ca="1">IFERROR(INDEX(カレンダーデータ!$C$4:$C$2000,MATCH(AG$29,カレンダーデータ!$B$4:$B$2000,0),MATCH($C$22,カレンダーデータ!$C$3,0)),"")</f>
        <v/>
      </c>
      <c r="AH22" s="5" t="str">
        <f ca="1">IFERROR(INDEX(カレンダーデータ!$C$4:$C$2000,MATCH(AH$29,カレンダーデータ!$B$4:$B$2000,0),MATCH($C$22,カレンダーデータ!$C$3,0)),"")</f>
        <v/>
      </c>
      <c r="AI22" s="9"/>
      <c r="AJ22" s="9"/>
      <c r="AK22" s="9"/>
    </row>
    <row r="23" spans="1:55" ht="17.5" customHeight="1" x14ac:dyDescent="0.2">
      <c r="B23" s="327"/>
      <c r="C23" s="180" t="s">
        <v>106</v>
      </c>
      <c r="D23" s="5" t="str">
        <f ca="1">IFERROR(INDEX(カレンダーデータ!$F$4:$F$2000,MATCH(D$29,カレンダーデータ!$E$4:$E$2000,0),MATCH($C$23,カレンダーデータ!$F$3,0)),"")</f>
        <v>祝日</v>
      </c>
      <c r="E23" s="5" t="str">
        <f ca="1">IFERROR(INDEX(カレンダーデータ!$F$4:$F$2000,MATCH(E$29,カレンダーデータ!$E$4:$E$2000,0),MATCH($C$23,カレンダーデータ!$F$3,0)),"")</f>
        <v/>
      </c>
      <c r="F23" s="5" t="str">
        <f ca="1">IFERROR(INDEX(カレンダーデータ!$F$4:$F$2000,MATCH(F$29,カレンダーデータ!$E$4:$E$2000,0),MATCH($C$23,カレンダーデータ!$F$3,0)),"")</f>
        <v/>
      </c>
      <c r="G23" s="5" t="str">
        <f ca="1">IFERROR(INDEX(カレンダーデータ!$F$4:$F$2000,MATCH(G$29,カレンダーデータ!$E$4:$E$2000,0),MATCH($C$23,カレンダーデータ!$F$3,0)),"")</f>
        <v/>
      </c>
      <c r="H23" s="5" t="str">
        <f ca="1">IFERROR(INDEX(カレンダーデータ!$F$4:$F$2000,MATCH(H$29,カレンダーデータ!$E$4:$E$2000,0),MATCH($C$23,カレンダーデータ!$F$3,0)),"")</f>
        <v>祝日</v>
      </c>
      <c r="I23" s="5" t="str">
        <f ca="1">IFERROR(INDEX(カレンダーデータ!$F$4:$F$2000,MATCH(I$29,カレンダーデータ!$E$4:$E$2000,0),MATCH($C$23,カレンダーデータ!$F$3,0)),"")</f>
        <v/>
      </c>
      <c r="J23" s="5" t="str">
        <f ca="1">IFERROR(INDEX(カレンダーデータ!$F$4:$F$2000,MATCH(J$29,カレンダーデータ!$E$4:$E$2000,0),MATCH($C$23,カレンダーデータ!$F$3,0)),"")</f>
        <v/>
      </c>
      <c r="K23" s="5" t="str">
        <f ca="1">IFERROR(INDEX(カレンダーデータ!$F$4:$F$2000,MATCH(K$29,カレンダーデータ!$E$4:$E$2000,0),MATCH($C$23,カレンダーデータ!$F$3,0)),"")</f>
        <v/>
      </c>
      <c r="L23" s="5" t="str">
        <f ca="1">IFERROR(INDEX(カレンダーデータ!$F$4:$F$2000,MATCH(L$29,カレンダーデータ!$E$4:$E$2000,0),MATCH($C$23,カレンダーデータ!$F$3,0)),"")</f>
        <v/>
      </c>
      <c r="M23" s="5" t="str">
        <f ca="1">IFERROR(INDEX(カレンダーデータ!$F$4:$F$2000,MATCH(M$29,カレンダーデータ!$E$4:$E$2000,0),MATCH($C$23,カレンダーデータ!$F$3,0)),"")</f>
        <v/>
      </c>
      <c r="N23" s="5" t="str">
        <f ca="1">IFERROR(INDEX(カレンダーデータ!$F$4:$F$2000,MATCH(N$29,カレンダーデータ!$E$4:$E$2000,0),MATCH($C$23,カレンダーデータ!$F$3,0)),"")</f>
        <v/>
      </c>
      <c r="O23" s="5" t="str">
        <f ca="1">IFERROR(INDEX(カレンダーデータ!$F$4:$F$2000,MATCH(O$29,カレンダーデータ!$E$4:$E$2000,0),MATCH($C$23,カレンダーデータ!$F$3,0)),"")</f>
        <v/>
      </c>
      <c r="P23" s="5" t="str">
        <f ca="1">IFERROR(INDEX(カレンダーデータ!$F$4:$F$2000,MATCH(P$29,カレンダーデータ!$E$4:$E$2000,0),MATCH($C$23,カレンダーデータ!$F$3,0)),"")</f>
        <v/>
      </c>
      <c r="Q23" s="5" t="str">
        <f ca="1">IFERROR(INDEX(カレンダーデータ!$F$4:$F$2000,MATCH(Q$29,カレンダーデータ!$E$4:$E$2000,0),MATCH($C$23,カレンダーデータ!$F$3,0)),"")</f>
        <v/>
      </c>
      <c r="R23" s="5" t="str">
        <f ca="1">IFERROR(INDEX(カレンダーデータ!$F$4:$F$2000,MATCH(R$29,カレンダーデータ!$E$4:$E$2000,0),MATCH($C$23,カレンダーデータ!$F$3,0)),"")</f>
        <v/>
      </c>
      <c r="S23" s="5" t="str">
        <f ca="1">IFERROR(INDEX(カレンダーデータ!$F$4:$F$2000,MATCH(S$29,カレンダーデータ!$E$4:$E$2000,0),MATCH($C$23,カレンダーデータ!$F$3,0)),"")</f>
        <v/>
      </c>
      <c r="T23" s="5" t="str">
        <f ca="1">IFERROR(INDEX(カレンダーデータ!$F$4:$F$2000,MATCH(T$29,カレンダーデータ!$E$4:$E$2000,0),MATCH($C$23,カレンダーデータ!$F$3,0)),"")</f>
        <v/>
      </c>
      <c r="U23" s="5" t="str">
        <f ca="1">IFERROR(INDEX(カレンダーデータ!$F$4:$F$2000,MATCH(U$29,カレンダーデータ!$E$4:$E$2000,0),MATCH($C$23,カレンダーデータ!$F$3,0)),"")</f>
        <v/>
      </c>
      <c r="V23" s="5" t="str">
        <f ca="1">IFERROR(INDEX(カレンダーデータ!$F$4:$F$2000,MATCH(V$29,カレンダーデータ!$E$4:$E$2000,0),MATCH($C$23,カレンダーデータ!$F$3,0)),"")</f>
        <v/>
      </c>
      <c r="W23" s="5" t="str">
        <f ca="1">IFERROR(INDEX(カレンダーデータ!$F$4:$F$2000,MATCH(W$29,カレンダーデータ!$E$4:$E$2000,0),MATCH($C$23,カレンダーデータ!$F$3,0)),"")</f>
        <v/>
      </c>
      <c r="X23" s="5" t="str">
        <f ca="1">IFERROR(INDEX(カレンダーデータ!$F$4:$F$2000,MATCH(X$29,カレンダーデータ!$E$4:$E$2000,0),MATCH($C$23,カレンダーデータ!$F$3,0)),"")</f>
        <v/>
      </c>
      <c r="Y23" s="5" t="str">
        <f ca="1">IFERROR(INDEX(カレンダーデータ!$F$4:$F$2000,MATCH(Y$29,カレンダーデータ!$E$4:$E$2000,0),MATCH($C$23,カレンダーデータ!$F$3,0)),"")</f>
        <v/>
      </c>
      <c r="Z23" s="5" t="str">
        <f ca="1">IFERROR(INDEX(カレンダーデータ!$F$4:$F$2000,MATCH(Z$29,カレンダーデータ!$E$4:$E$2000,0),MATCH($C$23,カレンダーデータ!$F$3,0)),"")</f>
        <v/>
      </c>
      <c r="AA23" s="5" t="str">
        <f ca="1">IFERROR(INDEX(カレンダーデータ!$F$4:$F$2000,MATCH(AA$29,カレンダーデータ!$E$4:$E$2000,0),MATCH($C$23,カレンダーデータ!$F$3,0)),"")</f>
        <v>祝日</v>
      </c>
      <c r="AB23" s="5" t="str">
        <f ca="1">IFERROR(INDEX(カレンダーデータ!$F$4:$F$2000,MATCH(AB$29,カレンダーデータ!$E$4:$E$2000,0),MATCH($C$23,カレンダーデータ!$F$3,0)),"")</f>
        <v>祝日</v>
      </c>
      <c r="AC23" s="5" t="str">
        <f ca="1">IFERROR(INDEX(カレンダーデータ!$F$4:$F$2000,MATCH(AC$29,カレンダーデータ!$E$4:$E$2000,0),MATCH($C$23,カレンダーデータ!$F$3,0)),"")</f>
        <v/>
      </c>
      <c r="AD23" s="5" t="str">
        <f ca="1">IFERROR(INDEX(カレンダーデータ!$F$4:$F$2000,MATCH(AD$29,カレンダーデータ!$E$4:$E$2000,0),MATCH($C$23,カレンダーデータ!$F$3,0)),"")</f>
        <v/>
      </c>
      <c r="AE23" s="5" t="str">
        <f ca="1">IFERROR(INDEX(カレンダーデータ!$F$4:$F$2000,MATCH(AE$29,カレンダーデータ!$E$4:$E$2000,0),MATCH($C$23,カレンダーデータ!$F$3,0)),"")</f>
        <v/>
      </c>
      <c r="AF23" s="5" t="str">
        <f ca="1">IFERROR(INDEX(カレンダーデータ!$F$4:$F$2000,MATCH(AF$29,カレンダーデータ!$E$4:$E$2000,0),MATCH($C$23,カレンダーデータ!$F$3,0)),"")</f>
        <v/>
      </c>
      <c r="AG23" s="5" t="str">
        <f ca="1">IFERROR(INDEX(カレンダーデータ!$F$4:$F$2000,MATCH(AG$29,カレンダーデータ!$E$4:$E$2000,0),MATCH($C$23,カレンダーデータ!$F$3,0)),"")</f>
        <v/>
      </c>
      <c r="AH23" s="5" t="str">
        <f ca="1">IFERROR(INDEX(カレンダーデータ!$F$4:$F$2000,MATCH(AH$29,カレンダーデータ!$E$4:$E$2000,0),MATCH($C$23,カレンダーデータ!$F$3,0)),"")</f>
        <v/>
      </c>
      <c r="AI23" s="9"/>
      <c r="AJ23" s="9"/>
      <c r="AK23" s="9"/>
    </row>
    <row r="24" spans="1:55" ht="17.5" customHeight="1" outlineLevel="1" x14ac:dyDescent="0.2">
      <c r="B24" s="327"/>
      <c r="C24" s="180" t="s">
        <v>175</v>
      </c>
      <c r="D24" s="5" t="str">
        <f ca="1">IFERROR(IF(ISBLANK(INDEX(カレンダーデータ!$N$4:$R$2000,MATCH(D$29,カレンダーデータ!$M$4:$M$2000,0),MATCH($C24,カレンダーデータ!$N$3:$R$3,0))),"",INDEX(カレンダーデータ!$N$4:$R$2000,MATCH(D$29,カレンダーデータ!$M$4:$M$2000,0),MATCH($C24,カレンダーデータ!$N$3:$R$3,0))),"")</f>
        <v/>
      </c>
      <c r="E24" s="5" t="str">
        <f ca="1">IFERROR(IF(ISBLANK(INDEX(カレンダーデータ!$N$4:$R$2000,MATCH(E$29,カレンダーデータ!$M$4:$M$2000,0),MATCH($C24,カレンダーデータ!$N$3:$R$3,0))),"",INDEX(カレンダーデータ!$N$4:$R$2000,MATCH(E$29,カレンダーデータ!$M$4:$M$2000,0),MATCH($C24,カレンダーデータ!$N$3:$R$3,0))),"")</f>
        <v/>
      </c>
      <c r="F24" s="5" t="str">
        <f ca="1">IFERROR(IF(ISBLANK(INDEX(カレンダーデータ!$N$4:$R$2000,MATCH(F$29,カレンダーデータ!$M$4:$M$2000,0),MATCH($C24,カレンダーデータ!$N$3:$R$3,0))),"",INDEX(カレンダーデータ!$N$4:$R$2000,MATCH(F$29,カレンダーデータ!$M$4:$M$2000,0),MATCH($C24,カレンダーデータ!$N$3:$R$3,0))),"")</f>
        <v/>
      </c>
      <c r="G24" s="5" t="str">
        <f ca="1">IFERROR(IF(ISBLANK(INDEX(カレンダーデータ!$N$4:$R$2000,MATCH(G$29,カレンダーデータ!$M$4:$M$2000,0),MATCH($C24,カレンダーデータ!$N$3:$R$3,0))),"",INDEX(カレンダーデータ!$N$4:$R$2000,MATCH(G$29,カレンダーデータ!$M$4:$M$2000,0),MATCH($C24,カレンダーデータ!$N$3:$R$3,0))),"")</f>
        <v/>
      </c>
      <c r="H24" s="5" t="str">
        <f ca="1">IFERROR(IF(ISBLANK(INDEX(カレンダーデータ!$N$4:$R$2000,MATCH(H$29,カレンダーデータ!$M$4:$M$2000,0),MATCH($C24,カレンダーデータ!$N$3:$R$3,0))),"",INDEX(カレンダーデータ!$N$4:$R$2000,MATCH(H$29,カレンダーデータ!$M$4:$M$2000,0),MATCH($C24,カレンダーデータ!$N$3:$R$3,0))),"")</f>
        <v/>
      </c>
      <c r="I24" s="5" t="str">
        <f ca="1">IFERROR(IF(ISBLANK(INDEX(カレンダーデータ!$N$4:$R$2000,MATCH(I$29,カレンダーデータ!$M$4:$M$2000,0),MATCH($C24,カレンダーデータ!$N$3:$R$3,0))),"",INDEX(カレンダーデータ!$N$4:$R$2000,MATCH(I$29,カレンダーデータ!$M$4:$M$2000,0),MATCH($C24,カレンダーデータ!$N$3:$R$3,0))),"")</f>
        <v/>
      </c>
      <c r="J24" s="5" t="str">
        <f ca="1">IFERROR(IF(ISBLANK(INDEX(カレンダーデータ!$N$4:$R$2000,MATCH(J$29,カレンダーデータ!$M$4:$M$2000,0),MATCH($C24,カレンダーデータ!$N$3:$R$3,0))),"",INDEX(カレンダーデータ!$N$4:$R$2000,MATCH(J$29,カレンダーデータ!$M$4:$M$2000,0),MATCH($C24,カレンダーデータ!$N$3:$R$3,0))),"")</f>
        <v/>
      </c>
      <c r="K24" s="5" t="str">
        <f ca="1">IFERROR(IF(ISBLANK(INDEX(カレンダーデータ!$N$4:$R$2000,MATCH(K$29,カレンダーデータ!$M$4:$M$2000,0),MATCH($C24,カレンダーデータ!$N$3:$R$3,0))),"",INDEX(カレンダーデータ!$N$4:$R$2000,MATCH(K$29,カレンダーデータ!$M$4:$M$2000,0),MATCH($C24,カレンダーデータ!$N$3:$R$3,0))),"")</f>
        <v/>
      </c>
      <c r="L24" s="5" t="str">
        <f ca="1">IFERROR(IF(ISBLANK(INDEX(カレンダーデータ!$N$4:$R$2000,MATCH(L$29,カレンダーデータ!$M$4:$M$2000,0),MATCH($C24,カレンダーデータ!$N$3:$R$3,0))),"",INDEX(カレンダーデータ!$N$4:$R$2000,MATCH(L$29,カレンダーデータ!$M$4:$M$2000,0),MATCH($C24,カレンダーデータ!$N$3:$R$3,0))),"")</f>
        <v/>
      </c>
      <c r="M24" s="5" t="str">
        <f ca="1">IFERROR(IF(ISBLANK(INDEX(カレンダーデータ!$N$4:$R$2000,MATCH(M$29,カレンダーデータ!$M$4:$M$2000,0),MATCH($C24,カレンダーデータ!$N$3:$R$3,0))),"",INDEX(カレンダーデータ!$N$4:$R$2000,MATCH(M$29,カレンダーデータ!$M$4:$M$2000,0),MATCH($C24,カレンダーデータ!$N$3:$R$3,0))),"")</f>
        <v/>
      </c>
      <c r="N24" s="5" t="str">
        <f ca="1">IFERROR(IF(ISBLANK(INDEX(カレンダーデータ!$N$4:$R$2000,MATCH(N$29,カレンダーデータ!$M$4:$M$2000,0),MATCH($C24,カレンダーデータ!$N$3:$R$3,0))),"",INDEX(カレンダーデータ!$N$4:$R$2000,MATCH(N$29,カレンダーデータ!$M$4:$M$2000,0),MATCH($C24,カレンダーデータ!$N$3:$R$3,0))),"")</f>
        <v/>
      </c>
      <c r="O24" s="5" t="str">
        <f ca="1">IFERROR(IF(ISBLANK(INDEX(カレンダーデータ!$N$4:$R$2000,MATCH(O$29,カレンダーデータ!$M$4:$M$2000,0),MATCH($C24,カレンダーデータ!$N$3:$R$3,0))),"",INDEX(カレンダーデータ!$N$4:$R$2000,MATCH(O$29,カレンダーデータ!$M$4:$M$2000,0),MATCH($C24,カレンダーデータ!$N$3:$R$3,0))),"")</f>
        <v/>
      </c>
      <c r="P24" s="5" t="str">
        <f ca="1">IFERROR(IF(ISBLANK(INDEX(カレンダーデータ!$N$4:$R$2000,MATCH(P$29,カレンダーデータ!$M$4:$M$2000,0),MATCH($C24,カレンダーデータ!$N$3:$R$3,0))),"",INDEX(カレンダーデータ!$N$4:$R$2000,MATCH(P$29,カレンダーデータ!$M$4:$M$2000,0),MATCH($C24,カレンダーデータ!$N$3:$R$3,0))),"")</f>
        <v/>
      </c>
      <c r="Q24" s="5" t="str">
        <f ca="1">IFERROR(IF(ISBLANK(INDEX(カレンダーデータ!$N$4:$R$2000,MATCH(Q$29,カレンダーデータ!$M$4:$M$2000,0),MATCH($C24,カレンダーデータ!$N$3:$R$3,0))),"",INDEX(カレンダーデータ!$N$4:$R$2000,MATCH(Q$29,カレンダーデータ!$M$4:$M$2000,0),MATCH($C24,カレンダーデータ!$N$3:$R$3,0))),"")</f>
        <v/>
      </c>
      <c r="R24" s="5" t="str">
        <f ca="1">IFERROR(IF(ISBLANK(INDEX(カレンダーデータ!$N$4:$R$2000,MATCH(R$29,カレンダーデータ!$M$4:$M$2000,0),MATCH($C24,カレンダーデータ!$N$3:$R$3,0))),"",INDEX(カレンダーデータ!$N$4:$R$2000,MATCH(R$29,カレンダーデータ!$M$4:$M$2000,0),MATCH($C24,カレンダーデータ!$N$3:$R$3,0))),"")</f>
        <v/>
      </c>
      <c r="S24" s="5" t="str">
        <f ca="1">IFERROR(IF(ISBLANK(INDEX(カレンダーデータ!$N$4:$R$2000,MATCH(S$29,カレンダーデータ!$M$4:$M$2000,0),MATCH($C24,カレンダーデータ!$N$3:$R$3,0))),"",INDEX(カレンダーデータ!$N$4:$R$2000,MATCH(S$29,カレンダーデータ!$M$4:$M$2000,0),MATCH($C24,カレンダーデータ!$N$3:$R$3,0))),"")</f>
        <v/>
      </c>
      <c r="T24" s="5" t="str">
        <f ca="1">IFERROR(IF(ISBLANK(INDEX(カレンダーデータ!$N$4:$R$2000,MATCH(T$29,カレンダーデータ!$M$4:$M$2000,0),MATCH($C24,カレンダーデータ!$N$3:$R$3,0))),"",INDEX(カレンダーデータ!$N$4:$R$2000,MATCH(T$29,カレンダーデータ!$M$4:$M$2000,0),MATCH($C24,カレンダーデータ!$N$3:$R$3,0))),"")</f>
        <v/>
      </c>
      <c r="U24" s="5" t="str">
        <f ca="1">IFERROR(IF(ISBLANK(INDEX(カレンダーデータ!$N$4:$R$2000,MATCH(U$29,カレンダーデータ!$M$4:$M$2000,0),MATCH($C24,カレンダーデータ!$N$3:$R$3,0))),"",INDEX(カレンダーデータ!$N$4:$R$2000,MATCH(U$29,カレンダーデータ!$M$4:$M$2000,0),MATCH($C24,カレンダーデータ!$N$3:$R$3,0))),"")</f>
        <v/>
      </c>
      <c r="V24" s="5" t="str">
        <f ca="1">IFERROR(IF(ISBLANK(INDEX(カレンダーデータ!$N$4:$R$2000,MATCH(V$29,カレンダーデータ!$M$4:$M$2000,0),MATCH($C24,カレンダーデータ!$N$3:$R$3,0))),"",INDEX(カレンダーデータ!$N$4:$R$2000,MATCH(V$29,カレンダーデータ!$M$4:$M$2000,0),MATCH($C24,カレンダーデータ!$N$3:$R$3,0))),"")</f>
        <v/>
      </c>
      <c r="W24" s="5" t="str">
        <f ca="1">IFERROR(IF(ISBLANK(INDEX(カレンダーデータ!$N$4:$R$2000,MATCH(W$29,カレンダーデータ!$M$4:$M$2000,0),MATCH($C24,カレンダーデータ!$N$3:$R$3,0))),"",INDEX(カレンダーデータ!$N$4:$R$2000,MATCH(W$29,カレンダーデータ!$M$4:$M$2000,0),MATCH($C24,カレンダーデータ!$N$3:$R$3,0))),"")</f>
        <v/>
      </c>
      <c r="X24" s="5" t="str">
        <f ca="1">IFERROR(IF(ISBLANK(INDEX(カレンダーデータ!$N$4:$R$2000,MATCH(X$29,カレンダーデータ!$M$4:$M$2000,0),MATCH($C24,カレンダーデータ!$N$3:$R$3,0))),"",INDEX(カレンダーデータ!$N$4:$R$2000,MATCH(X$29,カレンダーデータ!$M$4:$M$2000,0),MATCH($C24,カレンダーデータ!$N$3:$R$3,0))),"")</f>
        <v/>
      </c>
      <c r="Y24" s="5" t="str">
        <f ca="1">IFERROR(IF(ISBLANK(INDEX(カレンダーデータ!$N$4:$R$2000,MATCH(Y$29,カレンダーデータ!$M$4:$M$2000,0),MATCH($C24,カレンダーデータ!$N$3:$R$3,0))),"",INDEX(カレンダーデータ!$N$4:$R$2000,MATCH(Y$29,カレンダーデータ!$M$4:$M$2000,0),MATCH($C24,カレンダーデータ!$N$3:$R$3,0))),"")</f>
        <v/>
      </c>
      <c r="Z24" s="5" t="str">
        <f ca="1">IFERROR(IF(ISBLANK(INDEX(カレンダーデータ!$N$4:$R$2000,MATCH(Z$29,カレンダーデータ!$M$4:$M$2000,0),MATCH($C24,カレンダーデータ!$N$3:$R$3,0))),"",INDEX(カレンダーデータ!$N$4:$R$2000,MATCH(Z$29,カレンダーデータ!$M$4:$M$2000,0),MATCH($C24,カレンダーデータ!$N$3:$R$3,0))),"")</f>
        <v/>
      </c>
      <c r="AA24" s="5" t="str">
        <f ca="1">IFERROR(IF(ISBLANK(INDEX(カレンダーデータ!$N$4:$R$2000,MATCH(AA$29,カレンダーデータ!$M$4:$M$2000,0),MATCH($C24,カレンダーデータ!$N$3:$R$3,0))),"",INDEX(カレンダーデータ!$N$4:$R$2000,MATCH(AA$29,カレンダーデータ!$M$4:$M$2000,0),MATCH($C24,カレンダーデータ!$N$3:$R$3,0))),"")</f>
        <v/>
      </c>
      <c r="AB24" s="5" t="str">
        <f ca="1">IFERROR(IF(ISBLANK(INDEX(カレンダーデータ!$N$4:$R$2000,MATCH(AB$29,カレンダーデータ!$M$4:$M$2000,0),MATCH($C24,カレンダーデータ!$N$3:$R$3,0))),"",INDEX(カレンダーデータ!$N$4:$R$2000,MATCH(AB$29,カレンダーデータ!$M$4:$M$2000,0),MATCH($C24,カレンダーデータ!$N$3:$R$3,0))),"")</f>
        <v/>
      </c>
      <c r="AC24" s="5" t="str">
        <f ca="1">IFERROR(IF(ISBLANK(INDEX(カレンダーデータ!$N$4:$R$2000,MATCH(AC$29,カレンダーデータ!$M$4:$M$2000,0),MATCH($C24,カレンダーデータ!$N$3:$R$3,0))),"",INDEX(カレンダーデータ!$N$4:$R$2000,MATCH(AC$29,カレンダーデータ!$M$4:$M$2000,0),MATCH($C24,カレンダーデータ!$N$3:$R$3,0))),"")</f>
        <v/>
      </c>
      <c r="AD24" s="5" t="str">
        <f ca="1">IFERROR(IF(ISBLANK(INDEX(カレンダーデータ!$N$4:$R$2000,MATCH(AD$29,カレンダーデータ!$M$4:$M$2000,0),MATCH($C24,カレンダーデータ!$N$3:$R$3,0))),"",INDEX(カレンダーデータ!$N$4:$R$2000,MATCH(AD$29,カレンダーデータ!$M$4:$M$2000,0),MATCH($C24,カレンダーデータ!$N$3:$R$3,0))),"")</f>
        <v/>
      </c>
      <c r="AE24" s="5" t="str">
        <f ca="1">IFERROR(IF(ISBLANK(INDEX(カレンダーデータ!$N$4:$R$2000,MATCH(AE$29,カレンダーデータ!$M$4:$M$2000,0),MATCH($C24,カレンダーデータ!$N$3:$R$3,0))),"",INDEX(カレンダーデータ!$N$4:$R$2000,MATCH(AE$29,カレンダーデータ!$M$4:$M$2000,0),MATCH($C24,カレンダーデータ!$N$3:$R$3,0))),"")</f>
        <v/>
      </c>
      <c r="AF24" s="5" t="str">
        <f ca="1">IFERROR(IF(ISBLANK(INDEX(カレンダーデータ!$N$4:$R$2000,MATCH(AF$29,カレンダーデータ!$M$4:$M$2000,0),MATCH($C24,カレンダーデータ!$N$3:$R$3,0))),"",INDEX(カレンダーデータ!$N$4:$R$2000,MATCH(AF$29,カレンダーデータ!$M$4:$M$2000,0),MATCH($C24,カレンダーデータ!$N$3:$R$3,0))),"")</f>
        <v/>
      </c>
      <c r="AG24" s="5" t="str">
        <f ca="1">IFERROR(IF(ISBLANK(INDEX(カレンダーデータ!$N$4:$R$2000,MATCH(AG$29,カレンダーデータ!$M$4:$M$2000,0),MATCH($C24,カレンダーデータ!$N$3:$R$3,0))),"",INDEX(カレンダーデータ!$N$4:$R$2000,MATCH(AG$29,カレンダーデータ!$M$4:$M$2000,0),MATCH($C24,カレンダーデータ!$N$3:$R$3,0))),"")</f>
        <v/>
      </c>
      <c r="AH24" s="5" t="str">
        <f ca="1">IFERROR(IF(ISBLANK(INDEX(カレンダーデータ!$N$4:$R$2000,MATCH(AH$29,カレンダーデータ!$M$4:$M$2000,0),MATCH($C24,カレンダーデータ!$N$3:$R$3,0))),"",INDEX(カレンダーデータ!$N$4:$R$2000,MATCH(AH$29,カレンダーデータ!$M$4:$M$2000,0),MATCH($C24,カレンダーデータ!$N$3:$R$3,0))),"")</f>
        <v/>
      </c>
      <c r="AI24" s="9"/>
      <c r="AJ24" s="9"/>
      <c r="AK24" s="9"/>
    </row>
    <row r="25" spans="1:55" ht="17.5" customHeight="1" outlineLevel="1" x14ac:dyDescent="0.2">
      <c r="B25" s="327"/>
      <c r="C25" s="180" t="s">
        <v>176</v>
      </c>
      <c r="D25" s="5" t="str">
        <f ca="1">IFERROR(IF(ISBLANK(INDEX(カレンダーデータ!$N$4:$R$2000,MATCH(D$29,カレンダーデータ!$M$4:$M$2000,0),MATCH($C25,カレンダーデータ!$N$3:$R$3,0))),"",INDEX(カレンダーデータ!$N$4:$R$2000,MATCH(D$29,カレンダーデータ!$M$4:$M$2000,0),MATCH($C25,カレンダーデータ!$N$3:$R$3,0))),"")</f>
        <v/>
      </c>
      <c r="E25" s="5" t="str">
        <f ca="1">IFERROR(IF(ISBLANK(INDEX(カレンダーデータ!$N$4:$R$2000,MATCH(E$29,カレンダーデータ!$M$4:$M$2000,0),MATCH($C25,カレンダーデータ!$N$3:$R$3,0))),"",INDEX(カレンダーデータ!$N$4:$R$2000,MATCH(E$29,カレンダーデータ!$M$4:$M$2000,0),MATCH($C25,カレンダーデータ!$N$3:$R$3,0))),"")</f>
        <v/>
      </c>
      <c r="F25" s="5" t="str">
        <f ca="1">IFERROR(IF(ISBLANK(INDEX(カレンダーデータ!$N$4:$R$2000,MATCH(F$29,カレンダーデータ!$M$4:$M$2000,0),MATCH($C25,カレンダーデータ!$N$3:$R$3,0))),"",INDEX(カレンダーデータ!$N$4:$R$2000,MATCH(F$29,カレンダーデータ!$M$4:$M$2000,0),MATCH($C25,カレンダーデータ!$N$3:$R$3,0))),"")</f>
        <v/>
      </c>
      <c r="G25" s="5" t="str">
        <f ca="1">IFERROR(IF(ISBLANK(INDEX(カレンダーデータ!$N$4:$R$2000,MATCH(G$29,カレンダーデータ!$M$4:$M$2000,0),MATCH($C25,カレンダーデータ!$N$3:$R$3,0))),"",INDEX(カレンダーデータ!$N$4:$R$2000,MATCH(G$29,カレンダーデータ!$M$4:$M$2000,0),MATCH($C25,カレンダーデータ!$N$3:$R$3,0))),"")</f>
        <v/>
      </c>
      <c r="H25" s="5" t="str">
        <f ca="1">IFERROR(IF(ISBLANK(INDEX(カレンダーデータ!$N$4:$R$2000,MATCH(H$29,カレンダーデータ!$M$4:$M$2000,0),MATCH($C25,カレンダーデータ!$N$3:$R$3,0))),"",INDEX(カレンダーデータ!$N$4:$R$2000,MATCH(H$29,カレンダーデータ!$M$4:$M$2000,0),MATCH($C25,カレンダーデータ!$N$3:$R$3,0))),"")</f>
        <v/>
      </c>
      <c r="I25" s="5" t="str">
        <f ca="1">IFERROR(IF(ISBLANK(INDEX(カレンダーデータ!$N$4:$R$2000,MATCH(I$29,カレンダーデータ!$M$4:$M$2000,0),MATCH($C25,カレンダーデータ!$N$3:$R$3,0))),"",INDEX(カレンダーデータ!$N$4:$R$2000,MATCH(I$29,カレンダーデータ!$M$4:$M$2000,0),MATCH($C25,カレンダーデータ!$N$3:$R$3,0))),"")</f>
        <v/>
      </c>
      <c r="J25" s="5" t="str">
        <f ca="1">IFERROR(IF(ISBLANK(INDEX(カレンダーデータ!$N$4:$R$2000,MATCH(J$29,カレンダーデータ!$M$4:$M$2000,0),MATCH($C25,カレンダーデータ!$N$3:$R$3,0))),"",INDEX(カレンダーデータ!$N$4:$R$2000,MATCH(J$29,カレンダーデータ!$M$4:$M$2000,0),MATCH($C25,カレンダーデータ!$N$3:$R$3,0))),"")</f>
        <v/>
      </c>
      <c r="K25" s="5" t="str">
        <f ca="1">IFERROR(IF(ISBLANK(INDEX(カレンダーデータ!$N$4:$R$2000,MATCH(K$29,カレンダーデータ!$M$4:$M$2000,0),MATCH($C25,カレンダーデータ!$N$3:$R$3,0))),"",INDEX(カレンダーデータ!$N$4:$R$2000,MATCH(K$29,カレンダーデータ!$M$4:$M$2000,0),MATCH($C25,カレンダーデータ!$N$3:$R$3,0))),"")</f>
        <v/>
      </c>
      <c r="L25" s="5" t="str">
        <f ca="1">IFERROR(IF(ISBLANK(INDEX(カレンダーデータ!$N$4:$R$2000,MATCH(L$29,カレンダーデータ!$M$4:$M$2000,0),MATCH($C25,カレンダーデータ!$N$3:$R$3,0))),"",INDEX(カレンダーデータ!$N$4:$R$2000,MATCH(L$29,カレンダーデータ!$M$4:$M$2000,0),MATCH($C25,カレンダーデータ!$N$3:$R$3,0))),"")</f>
        <v/>
      </c>
      <c r="M25" s="5" t="str">
        <f ca="1">IFERROR(IF(ISBLANK(INDEX(カレンダーデータ!$N$4:$R$2000,MATCH(M$29,カレンダーデータ!$M$4:$M$2000,0),MATCH($C25,カレンダーデータ!$N$3:$R$3,0))),"",INDEX(カレンダーデータ!$N$4:$R$2000,MATCH(M$29,カレンダーデータ!$M$4:$M$2000,0),MATCH($C25,カレンダーデータ!$N$3:$R$3,0))),"")</f>
        <v/>
      </c>
      <c r="N25" s="5" t="str">
        <f ca="1">IFERROR(IF(ISBLANK(INDEX(カレンダーデータ!$N$4:$R$2000,MATCH(N$29,カレンダーデータ!$M$4:$M$2000,0),MATCH($C25,カレンダーデータ!$N$3:$R$3,0))),"",INDEX(カレンダーデータ!$N$4:$R$2000,MATCH(N$29,カレンダーデータ!$M$4:$M$2000,0),MATCH($C25,カレンダーデータ!$N$3:$R$3,0))),"")</f>
        <v/>
      </c>
      <c r="O25" s="5" t="str">
        <f ca="1">IFERROR(IF(ISBLANK(INDEX(カレンダーデータ!$N$4:$R$2000,MATCH(O$29,カレンダーデータ!$M$4:$M$2000,0),MATCH($C25,カレンダーデータ!$N$3:$R$3,0))),"",INDEX(カレンダーデータ!$N$4:$R$2000,MATCH(O$29,カレンダーデータ!$M$4:$M$2000,0),MATCH($C25,カレンダーデータ!$N$3:$R$3,0))),"")</f>
        <v/>
      </c>
      <c r="P25" s="5" t="str">
        <f ca="1">IFERROR(IF(ISBLANK(INDEX(カレンダーデータ!$N$4:$R$2000,MATCH(P$29,カレンダーデータ!$M$4:$M$2000,0),MATCH($C25,カレンダーデータ!$N$3:$R$3,0))),"",INDEX(カレンダーデータ!$N$4:$R$2000,MATCH(P$29,カレンダーデータ!$M$4:$M$2000,0),MATCH($C25,カレンダーデータ!$N$3:$R$3,0))),"")</f>
        <v/>
      </c>
      <c r="Q25" s="5" t="str">
        <f ca="1">IFERROR(IF(ISBLANK(INDEX(カレンダーデータ!$N$4:$R$2000,MATCH(Q$29,カレンダーデータ!$M$4:$M$2000,0),MATCH($C25,カレンダーデータ!$N$3:$R$3,0))),"",INDEX(カレンダーデータ!$N$4:$R$2000,MATCH(Q$29,カレンダーデータ!$M$4:$M$2000,0),MATCH($C25,カレンダーデータ!$N$3:$R$3,0))),"")</f>
        <v/>
      </c>
      <c r="R25" s="5" t="str">
        <f ca="1">IFERROR(IF(ISBLANK(INDEX(カレンダーデータ!$N$4:$R$2000,MATCH(R$29,カレンダーデータ!$M$4:$M$2000,0),MATCH($C25,カレンダーデータ!$N$3:$R$3,0))),"",INDEX(カレンダーデータ!$N$4:$R$2000,MATCH(R$29,カレンダーデータ!$M$4:$M$2000,0),MATCH($C25,カレンダーデータ!$N$3:$R$3,0))),"")</f>
        <v/>
      </c>
      <c r="S25" s="5" t="str">
        <f ca="1">IFERROR(IF(ISBLANK(INDEX(カレンダーデータ!$N$4:$R$2000,MATCH(S$29,カレンダーデータ!$M$4:$M$2000,0),MATCH($C25,カレンダーデータ!$N$3:$R$3,0))),"",INDEX(カレンダーデータ!$N$4:$R$2000,MATCH(S$29,カレンダーデータ!$M$4:$M$2000,0),MATCH($C25,カレンダーデータ!$N$3:$R$3,0))),"")</f>
        <v/>
      </c>
      <c r="T25" s="5" t="str">
        <f ca="1">IFERROR(IF(ISBLANK(INDEX(カレンダーデータ!$N$4:$R$2000,MATCH(T$29,カレンダーデータ!$M$4:$M$2000,0),MATCH($C25,カレンダーデータ!$N$3:$R$3,0))),"",INDEX(カレンダーデータ!$N$4:$R$2000,MATCH(T$29,カレンダーデータ!$M$4:$M$2000,0),MATCH($C25,カレンダーデータ!$N$3:$R$3,0))),"")</f>
        <v/>
      </c>
      <c r="U25" s="5" t="str">
        <f ca="1">IFERROR(IF(ISBLANK(INDEX(カレンダーデータ!$N$4:$R$2000,MATCH(U$29,カレンダーデータ!$M$4:$M$2000,0),MATCH($C25,カレンダーデータ!$N$3:$R$3,0))),"",INDEX(カレンダーデータ!$N$4:$R$2000,MATCH(U$29,カレンダーデータ!$M$4:$M$2000,0),MATCH($C25,カレンダーデータ!$N$3:$R$3,0))),"")</f>
        <v/>
      </c>
      <c r="V25" s="5" t="str">
        <f ca="1">IFERROR(IF(ISBLANK(INDEX(カレンダーデータ!$N$4:$R$2000,MATCH(V$29,カレンダーデータ!$M$4:$M$2000,0),MATCH($C25,カレンダーデータ!$N$3:$R$3,0))),"",INDEX(カレンダーデータ!$N$4:$R$2000,MATCH(V$29,カレンダーデータ!$M$4:$M$2000,0),MATCH($C25,カレンダーデータ!$N$3:$R$3,0))),"")</f>
        <v/>
      </c>
      <c r="W25" s="5" t="str">
        <f ca="1">IFERROR(IF(ISBLANK(INDEX(カレンダーデータ!$N$4:$R$2000,MATCH(W$29,カレンダーデータ!$M$4:$M$2000,0),MATCH($C25,カレンダーデータ!$N$3:$R$3,0))),"",INDEX(カレンダーデータ!$N$4:$R$2000,MATCH(W$29,カレンダーデータ!$M$4:$M$2000,0),MATCH($C25,カレンダーデータ!$N$3:$R$3,0))),"")</f>
        <v/>
      </c>
      <c r="X25" s="5" t="str">
        <f ca="1">IFERROR(IF(ISBLANK(INDEX(カレンダーデータ!$N$4:$R$2000,MATCH(X$29,カレンダーデータ!$M$4:$M$2000,0),MATCH($C25,カレンダーデータ!$N$3:$R$3,0))),"",INDEX(カレンダーデータ!$N$4:$R$2000,MATCH(X$29,カレンダーデータ!$M$4:$M$2000,0),MATCH($C25,カレンダーデータ!$N$3:$R$3,0))),"")</f>
        <v/>
      </c>
      <c r="Y25" s="5" t="str">
        <f ca="1">IFERROR(IF(ISBLANK(INDEX(カレンダーデータ!$N$4:$R$2000,MATCH(Y$29,カレンダーデータ!$M$4:$M$2000,0),MATCH($C25,カレンダーデータ!$N$3:$R$3,0))),"",INDEX(カレンダーデータ!$N$4:$R$2000,MATCH(Y$29,カレンダーデータ!$M$4:$M$2000,0),MATCH($C25,カレンダーデータ!$N$3:$R$3,0))),"")</f>
        <v/>
      </c>
      <c r="Z25" s="5" t="str">
        <f ca="1">IFERROR(IF(ISBLANK(INDEX(カレンダーデータ!$N$4:$R$2000,MATCH(Z$29,カレンダーデータ!$M$4:$M$2000,0),MATCH($C25,カレンダーデータ!$N$3:$R$3,0))),"",INDEX(カレンダーデータ!$N$4:$R$2000,MATCH(Z$29,カレンダーデータ!$M$4:$M$2000,0),MATCH($C25,カレンダーデータ!$N$3:$R$3,0))),"")</f>
        <v/>
      </c>
      <c r="AA25" s="5" t="str">
        <f ca="1">IFERROR(IF(ISBLANK(INDEX(カレンダーデータ!$N$4:$R$2000,MATCH(AA$29,カレンダーデータ!$M$4:$M$2000,0),MATCH($C25,カレンダーデータ!$N$3:$R$3,0))),"",INDEX(カレンダーデータ!$N$4:$R$2000,MATCH(AA$29,カレンダーデータ!$M$4:$M$2000,0),MATCH($C25,カレンダーデータ!$N$3:$R$3,0))),"")</f>
        <v/>
      </c>
      <c r="AB25" s="5" t="str">
        <f ca="1">IFERROR(IF(ISBLANK(INDEX(カレンダーデータ!$N$4:$R$2000,MATCH(AB$29,カレンダーデータ!$M$4:$M$2000,0),MATCH($C25,カレンダーデータ!$N$3:$R$3,0))),"",INDEX(カレンダーデータ!$N$4:$R$2000,MATCH(AB$29,カレンダーデータ!$M$4:$M$2000,0),MATCH($C25,カレンダーデータ!$N$3:$R$3,0))),"")</f>
        <v/>
      </c>
      <c r="AC25" s="5" t="str">
        <f ca="1">IFERROR(IF(ISBLANK(INDEX(カレンダーデータ!$N$4:$R$2000,MATCH(AC$29,カレンダーデータ!$M$4:$M$2000,0),MATCH($C25,カレンダーデータ!$N$3:$R$3,0))),"",INDEX(カレンダーデータ!$N$4:$R$2000,MATCH(AC$29,カレンダーデータ!$M$4:$M$2000,0),MATCH($C25,カレンダーデータ!$N$3:$R$3,0))),"")</f>
        <v/>
      </c>
      <c r="AD25" s="5" t="str">
        <f ca="1">IFERROR(IF(ISBLANK(INDEX(カレンダーデータ!$N$4:$R$2000,MATCH(AD$29,カレンダーデータ!$M$4:$M$2000,0),MATCH($C25,カレンダーデータ!$N$3:$R$3,0))),"",INDEX(カレンダーデータ!$N$4:$R$2000,MATCH(AD$29,カレンダーデータ!$M$4:$M$2000,0),MATCH($C25,カレンダーデータ!$N$3:$R$3,0))),"")</f>
        <v/>
      </c>
      <c r="AE25" s="5" t="str">
        <f ca="1">IFERROR(IF(ISBLANK(INDEX(カレンダーデータ!$N$4:$R$2000,MATCH(AE$29,カレンダーデータ!$M$4:$M$2000,0),MATCH($C25,カレンダーデータ!$N$3:$R$3,0))),"",INDEX(カレンダーデータ!$N$4:$R$2000,MATCH(AE$29,カレンダーデータ!$M$4:$M$2000,0),MATCH($C25,カレンダーデータ!$N$3:$R$3,0))),"")</f>
        <v/>
      </c>
      <c r="AF25" s="5" t="str">
        <f ca="1">IFERROR(IF(ISBLANK(INDEX(カレンダーデータ!$N$4:$R$2000,MATCH(AF$29,カレンダーデータ!$M$4:$M$2000,0),MATCH($C25,カレンダーデータ!$N$3:$R$3,0))),"",INDEX(カレンダーデータ!$N$4:$R$2000,MATCH(AF$29,カレンダーデータ!$M$4:$M$2000,0),MATCH($C25,カレンダーデータ!$N$3:$R$3,0))),"")</f>
        <v/>
      </c>
      <c r="AG25" s="5" t="str">
        <f ca="1">IFERROR(IF(ISBLANK(INDEX(カレンダーデータ!$N$4:$R$2000,MATCH(AG$29,カレンダーデータ!$M$4:$M$2000,0),MATCH($C25,カレンダーデータ!$N$3:$R$3,0))),"",INDEX(カレンダーデータ!$N$4:$R$2000,MATCH(AG$29,カレンダーデータ!$M$4:$M$2000,0),MATCH($C25,カレンダーデータ!$N$3:$R$3,0))),"")</f>
        <v/>
      </c>
      <c r="AH25" s="5" t="str">
        <f ca="1">IFERROR(IF(ISBLANK(INDEX(カレンダーデータ!$N$4:$R$2000,MATCH(AH$29,カレンダーデータ!$M$4:$M$2000,0),MATCH($C25,カレンダーデータ!$N$3:$R$3,0))),"",INDEX(カレンダーデータ!$N$4:$R$2000,MATCH(AH$29,カレンダーデータ!$M$4:$M$2000,0),MATCH($C25,カレンダーデータ!$N$3:$R$3,0))),"")</f>
        <v/>
      </c>
      <c r="AI25" s="9"/>
      <c r="AJ25" s="9"/>
      <c r="AK25" s="9"/>
    </row>
    <row r="26" spans="1:55" ht="17.5" customHeight="1" outlineLevel="1" x14ac:dyDescent="0.2">
      <c r="B26" s="327"/>
      <c r="C26" s="180" t="s">
        <v>177</v>
      </c>
      <c r="D26" s="5" t="str">
        <f ca="1">IFERROR(IF(ISBLANK(INDEX(カレンダーデータ!$N$4:$R$2000,MATCH(D$29,カレンダーデータ!$M$4:$M$2000,0),MATCH($C26,カレンダーデータ!$N$3:$R$3,0))),"",INDEX(カレンダーデータ!$N$4:$R$2000,MATCH(D$29,カレンダーデータ!$M$4:$M$2000,0),MATCH($C26,カレンダーデータ!$N$3:$R$3,0))),"")</f>
        <v/>
      </c>
      <c r="E26" s="5" t="str">
        <f ca="1">IFERROR(IF(ISBLANK(INDEX(カレンダーデータ!$N$4:$R$2000,MATCH(E$29,カレンダーデータ!$M$4:$M$2000,0),MATCH($C26,カレンダーデータ!$N$3:$R$3,0))),"",INDEX(カレンダーデータ!$N$4:$R$2000,MATCH(E$29,カレンダーデータ!$M$4:$M$2000,0),MATCH($C26,カレンダーデータ!$N$3:$R$3,0))),"")</f>
        <v/>
      </c>
      <c r="F26" s="5" t="str">
        <f ca="1">IFERROR(IF(ISBLANK(INDEX(カレンダーデータ!$N$4:$R$2000,MATCH(F$29,カレンダーデータ!$M$4:$M$2000,0),MATCH($C26,カレンダーデータ!$N$3:$R$3,0))),"",INDEX(カレンダーデータ!$N$4:$R$2000,MATCH(F$29,カレンダーデータ!$M$4:$M$2000,0),MATCH($C26,カレンダーデータ!$N$3:$R$3,0))),"")</f>
        <v/>
      </c>
      <c r="G26" s="5" t="str">
        <f ca="1">IFERROR(IF(ISBLANK(INDEX(カレンダーデータ!$N$4:$R$2000,MATCH(G$29,カレンダーデータ!$M$4:$M$2000,0),MATCH($C26,カレンダーデータ!$N$3:$R$3,0))),"",INDEX(カレンダーデータ!$N$4:$R$2000,MATCH(G$29,カレンダーデータ!$M$4:$M$2000,0),MATCH($C26,カレンダーデータ!$N$3:$R$3,0))),"")</f>
        <v/>
      </c>
      <c r="H26" s="5" t="str">
        <f ca="1">IFERROR(IF(ISBLANK(INDEX(カレンダーデータ!$N$4:$R$2000,MATCH(H$29,カレンダーデータ!$M$4:$M$2000,0),MATCH($C26,カレンダーデータ!$N$3:$R$3,0))),"",INDEX(カレンダーデータ!$N$4:$R$2000,MATCH(H$29,カレンダーデータ!$M$4:$M$2000,0),MATCH($C26,カレンダーデータ!$N$3:$R$3,0))),"")</f>
        <v/>
      </c>
      <c r="I26" s="5" t="str">
        <f ca="1">IFERROR(IF(ISBLANK(INDEX(カレンダーデータ!$N$4:$R$2000,MATCH(I$29,カレンダーデータ!$M$4:$M$2000,0),MATCH($C26,カレンダーデータ!$N$3:$R$3,0))),"",INDEX(カレンダーデータ!$N$4:$R$2000,MATCH(I$29,カレンダーデータ!$M$4:$M$2000,0),MATCH($C26,カレンダーデータ!$N$3:$R$3,0))),"")</f>
        <v/>
      </c>
      <c r="J26" s="5" t="str">
        <f ca="1">IFERROR(IF(ISBLANK(INDEX(カレンダーデータ!$N$4:$R$2000,MATCH(J$29,カレンダーデータ!$M$4:$M$2000,0),MATCH($C26,カレンダーデータ!$N$3:$R$3,0))),"",INDEX(カレンダーデータ!$N$4:$R$2000,MATCH(J$29,カレンダーデータ!$M$4:$M$2000,0),MATCH($C26,カレンダーデータ!$N$3:$R$3,0))),"")</f>
        <v/>
      </c>
      <c r="K26" s="5" t="str">
        <f ca="1">IFERROR(IF(ISBLANK(INDEX(カレンダーデータ!$N$4:$R$2000,MATCH(K$29,カレンダーデータ!$M$4:$M$2000,0),MATCH($C26,カレンダーデータ!$N$3:$R$3,0))),"",INDEX(カレンダーデータ!$N$4:$R$2000,MATCH(K$29,カレンダーデータ!$M$4:$M$2000,0),MATCH($C26,カレンダーデータ!$N$3:$R$3,0))),"")</f>
        <v/>
      </c>
      <c r="L26" s="5" t="str">
        <f ca="1">IFERROR(IF(ISBLANK(INDEX(カレンダーデータ!$N$4:$R$2000,MATCH(L$29,カレンダーデータ!$M$4:$M$2000,0),MATCH($C26,カレンダーデータ!$N$3:$R$3,0))),"",INDEX(カレンダーデータ!$N$4:$R$2000,MATCH(L$29,カレンダーデータ!$M$4:$M$2000,0),MATCH($C26,カレンダーデータ!$N$3:$R$3,0))),"")</f>
        <v/>
      </c>
      <c r="M26" s="5" t="str">
        <f ca="1">IFERROR(IF(ISBLANK(INDEX(カレンダーデータ!$N$4:$R$2000,MATCH(M$29,カレンダーデータ!$M$4:$M$2000,0),MATCH($C26,カレンダーデータ!$N$3:$R$3,0))),"",INDEX(カレンダーデータ!$N$4:$R$2000,MATCH(M$29,カレンダーデータ!$M$4:$M$2000,0),MATCH($C26,カレンダーデータ!$N$3:$R$3,0))),"")</f>
        <v/>
      </c>
      <c r="N26" s="5" t="str">
        <f ca="1">IFERROR(IF(ISBLANK(INDEX(カレンダーデータ!$N$4:$R$2000,MATCH(N$29,カレンダーデータ!$M$4:$M$2000,0),MATCH($C26,カレンダーデータ!$N$3:$R$3,0))),"",INDEX(カレンダーデータ!$N$4:$R$2000,MATCH(N$29,カレンダーデータ!$M$4:$M$2000,0),MATCH($C26,カレンダーデータ!$N$3:$R$3,0))),"")</f>
        <v/>
      </c>
      <c r="O26" s="5" t="str">
        <f ca="1">IFERROR(IF(ISBLANK(INDEX(カレンダーデータ!$N$4:$R$2000,MATCH(O$29,カレンダーデータ!$M$4:$M$2000,0),MATCH($C26,カレンダーデータ!$N$3:$R$3,0))),"",INDEX(カレンダーデータ!$N$4:$R$2000,MATCH(O$29,カレンダーデータ!$M$4:$M$2000,0),MATCH($C26,カレンダーデータ!$N$3:$R$3,0))),"")</f>
        <v/>
      </c>
      <c r="P26" s="5" t="str">
        <f ca="1">IFERROR(IF(ISBLANK(INDEX(カレンダーデータ!$N$4:$R$2000,MATCH(P$29,カレンダーデータ!$M$4:$M$2000,0),MATCH($C26,カレンダーデータ!$N$3:$R$3,0))),"",INDEX(カレンダーデータ!$N$4:$R$2000,MATCH(P$29,カレンダーデータ!$M$4:$M$2000,0),MATCH($C26,カレンダーデータ!$N$3:$R$3,0))),"")</f>
        <v/>
      </c>
      <c r="Q26" s="5" t="str">
        <f ca="1">IFERROR(IF(ISBLANK(INDEX(カレンダーデータ!$N$4:$R$2000,MATCH(Q$29,カレンダーデータ!$M$4:$M$2000,0),MATCH($C26,カレンダーデータ!$N$3:$R$3,0))),"",INDEX(カレンダーデータ!$N$4:$R$2000,MATCH(Q$29,カレンダーデータ!$M$4:$M$2000,0),MATCH($C26,カレンダーデータ!$N$3:$R$3,0))),"")</f>
        <v/>
      </c>
      <c r="R26" s="5" t="str">
        <f ca="1">IFERROR(IF(ISBLANK(INDEX(カレンダーデータ!$N$4:$R$2000,MATCH(R$29,カレンダーデータ!$M$4:$M$2000,0),MATCH($C26,カレンダーデータ!$N$3:$R$3,0))),"",INDEX(カレンダーデータ!$N$4:$R$2000,MATCH(R$29,カレンダーデータ!$M$4:$M$2000,0),MATCH($C26,カレンダーデータ!$N$3:$R$3,0))),"")</f>
        <v/>
      </c>
      <c r="S26" s="5" t="str">
        <f ca="1">IFERROR(IF(ISBLANK(INDEX(カレンダーデータ!$N$4:$R$2000,MATCH(S$29,カレンダーデータ!$M$4:$M$2000,0),MATCH($C26,カレンダーデータ!$N$3:$R$3,0))),"",INDEX(カレンダーデータ!$N$4:$R$2000,MATCH(S$29,カレンダーデータ!$M$4:$M$2000,0),MATCH($C26,カレンダーデータ!$N$3:$R$3,0))),"")</f>
        <v/>
      </c>
      <c r="T26" s="5" t="str">
        <f ca="1">IFERROR(IF(ISBLANK(INDEX(カレンダーデータ!$N$4:$R$2000,MATCH(T$29,カレンダーデータ!$M$4:$M$2000,0),MATCH($C26,カレンダーデータ!$N$3:$R$3,0))),"",INDEX(カレンダーデータ!$N$4:$R$2000,MATCH(T$29,カレンダーデータ!$M$4:$M$2000,0),MATCH($C26,カレンダーデータ!$N$3:$R$3,0))),"")</f>
        <v/>
      </c>
      <c r="U26" s="5" t="str">
        <f ca="1">IFERROR(IF(ISBLANK(INDEX(カレンダーデータ!$N$4:$R$2000,MATCH(U$29,カレンダーデータ!$M$4:$M$2000,0),MATCH($C26,カレンダーデータ!$N$3:$R$3,0))),"",INDEX(カレンダーデータ!$N$4:$R$2000,MATCH(U$29,カレンダーデータ!$M$4:$M$2000,0),MATCH($C26,カレンダーデータ!$N$3:$R$3,0))),"")</f>
        <v/>
      </c>
      <c r="V26" s="5" t="str">
        <f ca="1">IFERROR(IF(ISBLANK(INDEX(カレンダーデータ!$N$4:$R$2000,MATCH(V$29,カレンダーデータ!$M$4:$M$2000,0),MATCH($C26,カレンダーデータ!$N$3:$R$3,0))),"",INDEX(カレンダーデータ!$N$4:$R$2000,MATCH(V$29,カレンダーデータ!$M$4:$M$2000,0),MATCH($C26,カレンダーデータ!$N$3:$R$3,0))),"")</f>
        <v/>
      </c>
      <c r="W26" s="5" t="str">
        <f ca="1">IFERROR(IF(ISBLANK(INDEX(カレンダーデータ!$N$4:$R$2000,MATCH(W$29,カレンダーデータ!$M$4:$M$2000,0),MATCH($C26,カレンダーデータ!$N$3:$R$3,0))),"",INDEX(カレンダーデータ!$N$4:$R$2000,MATCH(W$29,カレンダーデータ!$M$4:$M$2000,0),MATCH($C26,カレンダーデータ!$N$3:$R$3,0))),"")</f>
        <v/>
      </c>
      <c r="X26" s="5" t="str">
        <f ca="1">IFERROR(IF(ISBLANK(INDEX(カレンダーデータ!$N$4:$R$2000,MATCH(X$29,カレンダーデータ!$M$4:$M$2000,0),MATCH($C26,カレンダーデータ!$N$3:$R$3,0))),"",INDEX(カレンダーデータ!$N$4:$R$2000,MATCH(X$29,カレンダーデータ!$M$4:$M$2000,0),MATCH($C26,カレンダーデータ!$N$3:$R$3,0))),"")</f>
        <v/>
      </c>
      <c r="Y26" s="5" t="str">
        <f ca="1">IFERROR(IF(ISBLANK(INDEX(カレンダーデータ!$N$4:$R$2000,MATCH(Y$29,カレンダーデータ!$M$4:$M$2000,0),MATCH($C26,カレンダーデータ!$N$3:$R$3,0))),"",INDEX(カレンダーデータ!$N$4:$R$2000,MATCH(Y$29,カレンダーデータ!$M$4:$M$2000,0),MATCH($C26,カレンダーデータ!$N$3:$R$3,0))),"")</f>
        <v/>
      </c>
      <c r="Z26" s="5" t="str">
        <f ca="1">IFERROR(IF(ISBLANK(INDEX(カレンダーデータ!$N$4:$R$2000,MATCH(Z$29,カレンダーデータ!$M$4:$M$2000,0),MATCH($C26,カレンダーデータ!$N$3:$R$3,0))),"",INDEX(カレンダーデータ!$N$4:$R$2000,MATCH(Z$29,カレンダーデータ!$M$4:$M$2000,0),MATCH($C26,カレンダーデータ!$N$3:$R$3,0))),"")</f>
        <v/>
      </c>
      <c r="AA26" s="5" t="str">
        <f ca="1">IFERROR(IF(ISBLANK(INDEX(カレンダーデータ!$N$4:$R$2000,MATCH(AA$29,カレンダーデータ!$M$4:$M$2000,0),MATCH($C26,カレンダーデータ!$N$3:$R$3,0))),"",INDEX(カレンダーデータ!$N$4:$R$2000,MATCH(AA$29,カレンダーデータ!$M$4:$M$2000,0),MATCH($C26,カレンダーデータ!$N$3:$R$3,0))),"")</f>
        <v/>
      </c>
      <c r="AB26" s="5" t="str">
        <f ca="1">IFERROR(IF(ISBLANK(INDEX(カレンダーデータ!$N$4:$R$2000,MATCH(AB$29,カレンダーデータ!$M$4:$M$2000,0),MATCH($C26,カレンダーデータ!$N$3:$R$3,0))),"",INDEX(カレンダーデータ!$N$4:$R$2000,MATCH(AB$29,カレンダーデータ!$M$4:$M$2000,0),MATCH($C26,カレンダーデータ!$N$3:$R$3,0))),"")</f>
        <v/>
      </c>
      <c r="AC26" s="5" t="str">
        <f ca="1">IFERROR(IF(ISBLANK(INDEX(カレンダーデータ!$N$4:$R$2000,MATCH(AC$29,カレンダーデータ!$M$4:$M$2000,0),MATCH($C26,カレンダーデータ!$N$3:$R$3,0))),"",INDEX(カレンダーデータ!$N$4:$R$2000,MATCH(AC$29,カレンダーデータ!$M$4:$M$2000,0),MATCH($C26,カレンダーデータ!$N$3:$R$3,0))),"")</f>
        <v/>
      </c>
      <c r="AD26" s="5" t="str">
        <f ca="1">IFERROR(IF(ISBLANK(INDEX(カレンダーデータ!$N$4:$R$2000,MATCH(AD$29,カレンダーデータ!$M$4:$M$2000,0),MATCH($C26,カレンダーデータ!$N$3:$R$3,0))),"",INDEX(カレンダーデータ!$N$4:$R$2000,MATCH(AD$29,カレンダーデータ!$M$4:$M$2000,0),MATCH($C26,カレンダーデータ!$N$3:$R$3,0))),"")</f>
        <v/>
      </c>
      <c r="AE26" s="5" t="str">
        <f ca="1">IFERROR(IF(ISBLANK(INDEX(カレンダーデータ!$N$4:$R$2000,MATCH(AE$29,カレンダーデータ!$M$4:$M$2000,0),MATCH($C26,カレンダーデータ!$N$3:$R$3,0))),"",INDEX(カレンダーデータ!$N$4:$R$2000,MATCH(AE$29,カレンダーデータ!$M$4:$M$2000,0),MATCH($C26,カレンダーデータ!$N$3:$R$3,0))),"")</f>
        <v/>
      </c>
      <c r="AF26" s="5" t="str">
        <f ca="1">IFERROR(IF(ISBLANK(INDEX(カレンダーデータ!$N$4:$R$2000,MATCH(AF$29,カレンダーデータ!$M$4:$M$2000,0),MATCH($C26,カレンダーデータ!$N$3:$R$3,0))),"",INDEX(カレンダーデータ!$N$4:$R$2000,MATCH(AF$29,カレンダーデータ!$M$4:$M$2000,0),MATCH($C26,カレンダーデータ!$N$3:$R$3,0))),"")</f>
        <v/>
      </c>
      <c r="AG26" s="5" t="str">
        <f ca="1">IFERROR(IF(ISBLANK(INDEX(カレンダーデータ!$N$4:$R$2000,MATCH(AG$29,カレンダーデータ!$M$4:$M$2000,0),MATCH($C26,カレンダーデータ!$N$3:$R$3,0))),"",INDEX(カレンダーデータ!$N$4:$R$2000,MATCH(AG$29,カレンダーデータ!$M$4:$M$2000,0),MATCH($C26,カレンダーデータ!$N$3:$R$3,0))),"")</f>
        <v/>
      </c>
      <c r="AH26" s="5" t="str">
        <f ca="1">IFERROR(IF(ISBLANK(INDEX(カレンダーデータ!$N$4:$R$2000,MATCH(AH$29,カレンダーデータ!$M$4:$M$2000,0),MATCH($C26,カレンダーデータ!$N$3:$R$3,0))),"",INDEX(カレンダーデータ!$N$4:$R$2000,MATCH(AH$29,カレンダーデータ!$M$4:$M$2000,0),MATCH($C26,カレンダーデータ!$N$3:$R$3,0))),"")</f>
        <v/>
      </c>
      <c r="AI26" s="9"/>
      <c r="AJ26" s="9"/>
      <c r="AK26" s="9"/>
    </row>
    <row r="27" spans="1:55" ht="17.5" customHeight="1" outlineLevel="1" x14ac:dyDescent="0.2">
      <c r="B27" s="327"/>
      <c r="C27" s="180" t="s">
        <v>178</v>
      </c>
      <c r="D27" s="5" t="str">
        <f ca="1">IFERROR(IF(ISBLANK(INDEX(カレンダーデータ!$N$4:$R$2000,MATCH(D$29,カレンダーデータ!$M$4:$M$2000,0),MATCH($C27,カレンダーデータ!$N$3:$R$3,0))),"",INDEX(カレンダーデータ!$N$4:$R$2000,MATCH(D$29,カレンダーデータ!$M$4:$M$2000,0),MATCH($C27,カレンダーデータ!$N$3:$R$3,0))),"")</f>
        <v/>
      </c>
      <c r="E27" s="5" t="str">
        <f ca="1">IFERROR(IF(ISBLANK(INDEX(カレンダーデータ!$N$4:$R$2000,MATCH(E$29,カレンダーデータ!$M$4:$M$2000,0),MATCH($C27,カレンダーデータ!$N$3:$R$3,0))),"",INDEX(カレンダーデータ!$N$4:$R$2000,MATCH(E$29,カレンダーデータ!$M$4:$M$2000,0),MATCH($C27,カレンダーデータ!$N$3:$R$3,0))),"")</f>
        <v/>
      </c>
      <c r="F27" s="5" t="str">
        <f ca="1">IFERROR(IF(ISBLANK(INDEX(カレンダーデータ!$N$4:$R$2000,MATCH(F$29,カレンダーデータ!$M$4:$M$2000,0),MATCH($C27,カレンダーデータ!$N$3:$R$3,0))),"",INDEX(カレンダーデータ!$N$4:$R$2000,MATCH(F$29,カレンダーデータ!$M$4:$M$2000,0),MATCH($C27,カレンダーデータ!$N$3:$R$3,0))),"")</f>
        <v/>
      </c>
      <c r="G27" s="5" t="str">
        <f ca="1">IFERROR(IF(ISBLANK(INDEX(カレンダーデータ!$N$4:$R$2000,MATCH(G$29,カレンダーデータ!$M$4:$M$2000,0),MATCH($C27,カレンダーデータ!$N$3:$R$3,0))),"",INDEX(カレンダーデータ!$N$4:$R$2000,MATCH(G$29,カレンダーデータ!$M$4:$M$2000,0),MATCH($C27,カレンダーデータ!$N$3:$R$3,0))),"")</f>
        <v/>
      </c>
      <c r="H27" s="5" t="str">
        <f ca="1">IFERROR(IF(ISBLANK(INDEX(カレンダーデータ!$N$4:$R$2000,MATCH(H$29,カレンダーデータ!$M$4:$M$2000,0),MATCH($C27,カレンダーデータ!$N$3:$R$3,0))),"",INDEX(カレンダーデータ!$N$4:$R$2000,MATCH(H$29,カレンダーデータ!$M$4:$M$2000,0),MATCH($C27,カレンダーデータ!$N$3:$R$3,0))),"")</f>
        <v/>
      </c>
      <c r="I27" s="5" t="str">
        <f ca="1">IFERROR(IF(ISBLANK(INDEX(カレンダーデータ!$N$4:$R$2000,MATCH(I$29,カレンダーデータ!$M$4:$M$2000,0),MATCH($C27,カレンダーデータ!$N$3:$R$3,0))),"",INDEX(カレンダーデータ!$N$4:$R$2000,MATCH(I$29,カレンダーデータ!$M$4:$M$2000,0),MATCH($C27,カレンダーデータ!$N$3:$R$3,0))),"")</f>
        <v/>
      </c>
      <c r="J27" s="5" t="str">
        <f ca="1">IFERROR(IF(ISBLANK(INDEX(カレンダーデータ!$N$4:$R$2000,MATCH(J$29,カレンダーデータ!$M$4:$M$2000,0),MATCH($C27,カレンダーデータ!$N$3:$R$3,0))),"",INDEX(カレンダーデータ!$N$4:$R$2000,MATCH(J$29,カレンダーデータ!$M$4:$M$2000,0),MATCH($C27,カレンダーデータ!$N$3:$R$3,0))),"")</f>
        <v/>
      </c>
      <c r="K27" s="5" t="str">
        <f ca="1">IFERROR(IF(ISBLANK(INDEX(カレンダーデータ!$N$4:$R$2000,MATCH(K$29,カレンダーデータ!$M$4:$M$2000,0),MATCH($C27,カレンダーデータ!$N$3:$R$3,0))),"",INDEX(カレンダーデータ!$N$4:$R$2000,MATCH(K$29,カレンダーデータ!$M$4:$M$2000,0),MATCH($C27,カレンダーデータ!$N$3:$R$3,0))),"")</f>
        <v/>
      </c>
      <c r="L27" s="5" t="str">
        <f ca="1">IFERROR(IF(ISBLANK(INDEX(カレンダーデータ!$N$4:$R$2000,MATCH(L$29,カレンダーデータ!$M$4:$M$2000,0),MATCH($C27,カレンダーデータ!$N$3:$R$3,0))),"",INDEX(カレンダーデータ!$N$4:$R$2000,MATCH(L$29,カレンダーデータ!$M$4:$M$2000,0),MATCH($C27,カレンダーデータ!$N$3:$R$3,0))),"")</f>
        <v/>
      </c>
      <c r="M27" s="5" t="str">
        <f ca="1">IFERROR(IF(ISBLANK(INDEX(カレンダーデータ!$N$4:$R$2000,MATCH(M$29,カレンダーデータ!$M$4:$M$2000,0),MATCH($C27,カレンダーデータ!$N$3:$R$3,0))),"",INDEX(カレンダーデータ!$N$4:$R$2000,MATCH(M$29,カレンダーデータ!$M$4:$M$2000,0),MATCH($C27,カレンダーデータ!$N$3:$R$3,0))),"")</f>
        <v/>
      </c>
      <c r="N27" s="5" t="str">
        <f ca="1">IFERROR(IF(ISBLANK(INDEX(カレンダーデータ!$N$4:$R$2000,MATCH(N$29,カレンダーデータ!$M$4:$M$2000,0),MATCH($C27,カレンダーデータ!$N$3:$R$3,0))),"",INDEX(カレンダーデータ!$N$4:$R$2000,MATCH(N$29,カレンダーデータ!$M$4:$M$2000,0),MATCH($C27,カレンダーデータ!$N$3:$R$3,0))),"")</f>
        <v/>
      </c>
      <c r="O27" s="5" t="str">
        <f ca="1">IFERROR(IF(ISBLANK(INDEX(カレンダーデータ!$N$4:$R$2000,MATCH(O$29,カレンダーデータ!$M$4:$M$2000,0),MATCH($C27,カレンダーデータ!$N$3:$R$3,0))),"",INDEX(カレンダーデータ!$N$4:$R$2000,MATCH(O$29,カレンダーデータ!$M$4:$M$2000,0),MATCH($C27,カレンダーデータ!$N$3:$R$3,0))),"")</f>
        <v/>
      </c>
      <c r="P27" s="5" t="str">
        <f ca="1">IFERROR(IF(ISBLANK(INDEX(カレンダーデータ!$N$4:$R$2000,MATCH(P$29,カレンダーデータ!$M$4:$M$2000,0),MATCH($C27,カレンダーデータ!$N$3:$R$3,0))),"",INDEX(カレンダーデータ!$N$4:$R$2000,MATCH(P$29,カレンダーデータ!$M$4:$M$2000,0),MATCH($C27,カレンダーデータ!$N$3:$R$3,0))),"")</f>
        <v/>
      </c>
      <c r="Q27" s="5" t="str">
        <f ca="1">IFERROR(IF(ISBLANK(INDEX(カレンダーデータ!$N$4:$R$2000,MATCH(Q$29,カレンダーデータ!$M$4:$M$2000,0),MATCH($C27,カレンダーデータ!$N$3:$R$3,0))),"",INDEX(カレンダーデータ!$N$4:$R$2000,MATCH(Q$29,カレンダーデータ!$M$4:$M$2000,0),MATCH($C27,カレンダーデータ!$N$3:$R$3,0))),"")</f>
        <v/>
      </c>
      <c r="R27" s="5" t="str">
        <f ca="1">IFERROR(IF(ISBLANK(INDEX(カレンダーデータ!$N$4:$R$2000,MATCH(R$29,カレンダーデータ!$M$4:$M$2000,0),MATCH($C27,カレンダーデータ!$N$3:$R$3,0))),"",INDEX(カレンダーデータ!$N$4:$R$2000,MATCH(R$29,カレンダーデータ!$M$4:$M$2000,0),MATCH($C27,カレンダーデータ!$N$3:$R$3,0))),"")</f>
        <v/>
      </c>
      <c r="S27" s="5" t="str">
        <f ca="1">IFERROR(IF(ISBLANK(INDEX(カレンダーデータ!$N$4:$R$2000,MATCH(S$29,カレンダーデータ!$M$4:$M$2000,0),MATCH($C27,カレンダーデータ!$N$3:$R$3,0))),"",INDEX(カレンダーデータ!$N$4:$R$2000,MATCH(S$29,カレンダーデータ!$M$4:$M$2000,0),MATCH($C27,カレンダーデータ!$N$3:$R$3,0))),"")</f>
        <v/>
      </c>
      <c r="T27" s="5" t="str">
        <f ca="1">IFERROR(IF(ISBLANK(INDEX(カレンダーデータ!$N$4:$R$2000,MATCH(T$29,カレンダーデータ!$M$4:$M$2000,0),MATCH($C27,カレンダーデータ!$N$3:$R$3,0))),"",INDEX(カレンダーデータ!$N$4:$R$2000,MATCH(T$29,カレンダーデータ!$M$4:$M$2000,0),MATCH($C27,カレンダーデータ!$N$3:$R$3,0))),"")</f>
        <v/>
      </c>
      <c r="U27" s="5" t="str">
        <f ca="1">IFERROR(IF(ISBLANK(INDEX(カレンダーデータ!$N$4:$R$2000,MATCH(U$29,カレンダーデータ!$M$4:$M$2000,0),MATCH($C27,カレンダーデータ!$N$3:$R$3,0))),"",INDEX(カレンダーデータ!$N$4:$R$2000,MATCH(U$29,カレンダーデータ!$M$4:$M$2000,0),MATCH($C27,カレンダーデータ!$N$3:$R$3,0))),"")</f>
        <v/>
      </c>
      <c r="V27" s="5" t="str">
        <f ca="1">IFERROR(IF(ISBLANK(INDEX(カレンダーデータ!$N$4:$R$2000,MATCH(V$29,カレンダーデータ!$M$4:$M$2000,0),MATCH($C27,カレンダーデータ!$N$3:$R$3,0))),"",INDEX(カレンダーデータ!$N$4:$R$2000,MATCH(V$29,カレンダーデータ!$M$4:$M$2000,0),MATCH($C27,カレンダーデータ!$N$3:$R$3,0))),"")</f>
        <v/>
      </c>
      <c r="W27" s="5" t="str">
        <f ca="1">IFERROR(IF(ISBLANK(INDEX(カレンダーデータ!$N$4:$R$2000,MATCH(W$29,カレンダーデータ!$M$4:$M$2000,0),MATCH($C27,カレンダーデータ!$N$3:$R$3,0))),"",INDEX(カレンダーデータ!$N$4:$R$2000,MATCH(W$29,カレンダーデータ!$M$4:$M$2000,0),MATCH($C27,カレンダーデータ!$N$3:$R$3,0))),"")</f>
        <v/>
      </c>
      <c r="X27" s="5" t="str">
        <f ca="1">IFERROR(IF(ISBLANK(INDEX(カレンダーデータ!$N$4:$R$2000,MATCH(X$29,カレンダーデータ!$M$4:$M$2000,0),MATCH($C27,カレンダーデータ!$N$3:$R$3,0))),"",INDEX(カレンダーデータ!$N$4:$R$2000,MATCH(X$29,カレンダーデータ!$M$4:$M$2000,0),MATCH($C27,カレンダーデータ!$N$3:$R$3,0))),"")</f>
        <v/>
      </c>
      <c r="Y27" s="5" t="str">
        <f ca="1">IFERROR(IF(ISBLANK(INDEX(カレンダーデータ!$N$4:$R$2000,MATCH(Y$29,カレンダーデータ!$M$4:$M$2000,0),MATCH($C27,カレンダーデータ!$N$3:$R$3,0))),"",INDEX(カレンダーデータ!$N$4:$R$2000,MATCH(Y$29,カレンダーデータ!$M$4:$M$2000,0),MATCH($C27,カレンダーデータ!$N$3:$R$3,0))),"")</f>
        <v/>
      </c>
      <c r="Z27" s="5" t="str">
        <f ca="1">IFERROR(IF(ISBLANK(INDEX(カレンダーデータ!$N$4:$R$2000,MATCH(Z$29,カレンダーデータ!$M$4:$M$2000,0),MATCH($C27,カレンダーデータ!$N$3:$R$3,0))),"",INDEX(カレンダーデータ!$N$4:$R$2000,MATCH(Z$29,カレンダーデータ!$M$4:$M$2000,0),MATCH($C27,カレンダーデータ!$N$3:$R$3,0))),"")</f>
        <v/>
      </c>
      <c r="AA27" s="5" t="str">
        <f ca="1">IFERROR(IF(ISBLANK(INDEX(カレンダーデータ!$N$4:$R$2000,MATCH(AA$29,カレンダーデータ!$M$4:$M$2000,0),MATCH($C27,カレンダーデータ!$N$3:$R$3,0))),"",INDEX(カレンダーデータ!$N$4:$R$2000,MATCH(AA$29,カレンダーデータ!$M$4:$M$2000,0),MATCH($C27,カレンダーデータ!$N$3:$R$3,0))),"")</f>
        <v/>
      </c>
      <c r="AB27" s="5" t="str">
        <f ca="1">IFERROR(IF(ISBLANK(INDEX(カレンダーデータ!$N$4:$R$2000,MATCH(AB$29,カレンダーデータ!$M$4:$M$2000,0),MATCH($C27,カレンダーデータ!$N$3:$R$3,0))),"",INDEX(カレンダーデータ!$N$4:$R$2000,MATCH(AB$29,カレンダーデータ!$M$4:$M$2000,0),MATCH($C27,カレンダーデータ!$N$3:$R$3,0))),"")</f>
        <v/>
      </c>
      <c r="AC27" s="5" t="str">
        <f ca="1">IFERROR(IF(ISBLANK(INDEX(カレンダーデータ!$N$4:$R$2000,MATCH(AC$29,カレンダーデータ!$M$4:$M$2000,0),MATCH($C27,カレンダーデータ!$N$3:$R$3,0))),"",INDEX(カレンダーデータ!$N$4:$R$2000,MATCH(AC$29,カレンダーデータ!$M$4:$M$2000,0),MATCH($C27,カレンダーデータ!$N$3:$R$3,0))),"")</f>
        <v/>
      </c>
      <c r="AD27" s="5" t="str">
        <f ca="1">IFERROR(IF(ISBLANK(INDEX(カレンダーデータ!$N$4:$R$2000,MATCH(AD$29,カレンダーデータ!$M$4:$M$2000,0),MATCH($C27,カレンダーデータ!$N$3:$R$3,0))),"",INDEX(カレンダーデータ!$N$4:$R$2000,MATCH(AD$29,カレンダーデータ!$M$4:$M$2000,0),MATCH($C27,カレンダーデータ!$N$3:$R$3,0))),"")</f>
        <v/>
      </c>
      <c r="AE27" s="5" t="str">
        <f ca="1">IFERROR(IF(ISBLANK(INDEX(カレンダーデータ!$N$4:$R$2000,MATCH(AE$29,カレンダーデータ!$M$4:$M$2000,0),MATCH($C27,カレンダーデータ!$N$3:$R$3,0))),"",INDEX(カレンダーデータ!$N$4:$R$2000,MATCH(AE$29,カレンダーデータ!$M$4:$M$2000,0),MATCH($C27,カレンダーデータ!$N$3:$R$3,0))),"")</f>
        <v/>
      </c>
      <c r="AF27" s="5" t="str">
        <f ca="1">IFERROR(IF(ISBLANK(INDEX(カレンダーデータ!$N$4:$R$2000,MATCH(AF$29,カレンダーデータ!$M$4:$M$2000,0),MATCH($C27,カレンダーデータ!$N$3:$R$3,0))),"",INDEX(カレンダーデータ!$N$4:$R$2000,MATCH(AF$29,カレンダーデータ!$M$4:$M$2000,0),MATCH($C27,カレンダーデータ!$N$3:$R$3,0))),"")</f>
        <v/>
      </c>
      <c r="AG27" s="5" t="str">
        <f ca="1">IFERROR(IF(ISBLANK(INDEX(カレンダーデータ!$N$4:$R$2000,MATCH(AG$29,カレンダーデータ!$M$4:$M$2000,0),MATCH($C27,カレンダーデータ!$N$3:$R$3,0))),"",INDEX(カレンダーデータ!$N$4:$R$2000,MATCH(AG$29,カレンダーデータ!$M$4:$M$2000,0),MATCH($C27,カレンダーデータ!$N$3:$R$3,0))),"")</f>
        <v/>
      </c>
      <c r="AH27" s="5" t="str">
        <f ca="1">IFERROR(IF(ISBLANK(INDEX(カレンダーデータ!$N$4:$R$2000,MATCH(AH$29,カレンダーデータ!$M$4:$M$2000,0),MATCH($C27,カレンダーデータ!$N$3:$R$3,0))),"",INDEX(カレンダーデータ!$N$4:$R$2000,MATCH(AH$29,カレンダーデータ!$M$4:$M$2000,0),MATCH($C27,カレンダーデータ!$N$3:$R$3,0))),"")</f>
        <v/>
      </c>
      <c r="AI27" s="9"/>
      <c r="AJ27" s="9"/>
      <c r="AK27" s="9"/>
    </row>
    <row r="28" spans="1:55" ht="18" customHeight="1" outlineLevel="1" thickBot="1" x14ac:dyDescent="0.25">
      <c r="B28" s="328"/>
      <c r="C28" s="180" t="s">
        <v>179</v>
      </c>
      <c r="D28" s="5" t="str">
        <f ca="1">IFERROR(IF(ISBLANK(INDEX(カレンダーデータ!$N$4:$R$2000,MATCH(D$29,カレンダーデータ!$M$4:$M$2000,0),MATCH($C28,カレンダーデータ!$N$3:$R$3,0))),"",INDEX(カレンダーデータ!$N$4:$R$2000,MATCH(D$29,カレンダーデータ!$M$4:$M$2000,0),MATCH($C28,カレンダーデータ!$N$3:$R$3,0))),"")</f>
        <v/>
      </c>
      <c r="E28" s="5" t="str">
        <f ca="1">IFERROR(IF(ISBLANK(INDEX(カレンダーデータ!$N$4:$R$2000,MATCH(E$29,カレンダーデータ!$M$4:$M$2000,0),MATCH($C28,カレンダーデータ!$N$3:$R$3,0))),"",INDEX(カレンダーデータ!$N$4:$R$2000,MATCH(E$29,カレンダーデータ!$M$4:$M$2000,0),MATCH($C28,カレンダーデータ!$N$3:$R$3,0))),"")</f>
        <v/>
      </c>
      <c r="F28" s="5" t="str">
        <f ca="1">IFERROR(IF(ISBLANK(INDEX(カレンダーデータ!$N$4:$R$2000,MATCH(F$29,カレンダーデータ!$M$4:$M$2000,0),MATCH($C28,カレンダーデータ!$N$3:$R$3,0))),"",INDEX(カレンダーデータ!$N$4:$R$2000,MATCH(F$29,カレンダーデータ!$M$4:$M$2000,0),MATCH($C28,カレンダーデータ!$N$3:$R$3,0))),"")</f>
        <v/>
      </c>
      <c r="G28" s="5" t="str">
        <f ca="1">IFERROR(IF(ISBLANK(INDEX(カレンダーデータ!$N$4:$R$2000,MATCH(G$29,カレンダーデータ!$M$4:$M$2000,0),MATCH($C28,カレンダーデータ!$N$3:$R$3,0))),"",INDEX(カレンダーデータ!$N$4:$R$2000,MATCH(G$29,カレンダーデータ!$M$4:$M$2000,0),MATCH($C28,カレンダーデータ!$N$3:$R$3,0))),"")</f>
        <v/>
      </c>
      <c r="H28" s="5" t="str">
        <f ca="1">IFERROR(IF(ISBLANK(INDEX(カレンダーデータ!$N$4:$R$2000,MATCH(H$29,カレンダーデータ!$M$4:$M$2000,0),MATCH($C28,カレンダーデータ!$N$3:$R$3,0))),"",INDEX(カレンダーデータ!$N$4:$R$2000,MATCH(H$29,カレンダーデータ!$M$4:$M$2000,0),MATCH($C28,カレンダーデータ!$N$3:$R$3,0))),"")</f>
        <v/>
      </c>
      <c r="I28" s="5" t="str">
        <f ca="1">IFERROR(IF(ISBLANK(INDEX(カレンダーデータ!$N$4:$R$2000,MATCH(I$29,カレンダーデータ!$M$4:$M$2000,0),MATCH($C28,カレンダーデータ!$N$3:$R$3,0))),"",INDEX(カレンダーデータ!$N$4:$R$2000,MATCH(I$29,カレンダーデータ!$M$4:$M$2000,0),MATCH($C28,カレンダーデータ!$N$3:$R$3,0))),"")</f>
        <v/>
      </c>
      <c r="J28" s="5" t="str">
        <f ca="1">IFERROR(IF(ISBLANK(INDEX(カレンダーデータ!$N$4:$R$2000,MATCH(J$29,カレンダーデータ!$M$4:$M$2000,0),MATCH($C28,カレンダーデータ!$N$3:$R$3,0))),"",INDEX(カレンダーデータ!$N$4:$R$2000,MATCH(J$29,カレンダーデータ!$M$4:$M$2000,0),MATCH($C28,カレンダーデータ!$N$3:$R$3,0))),"")</f>
        <v/>
      </c>
      <c r="K28" s="5" t="str">
        <f ca="1">IFERROR(IF(ISBLANK(INDEX(カレンダーデータ!$N$4:$R$2000,MATCH(K$29,カレンダーデータ!$M$4:$M$2000,0),MATCH($C28,カレンダーデータ!$N$3:$R$3,0))),"",INDEX(カレンダーデータ!$N$4:$R$2000,MATCH(K$29,カレンダーデータ!$M$4:$M$2000,0),MATCH($C28,カレンダーデータ!$N$3:$R$3,0))),"")</f>
        <v/>
      </c>
      <c r="L28" s="5" t="str">
        <f ca="1">IFERROR(IF(ISBLANK(INDEX(カレンダーデータ!$N$4:$R$2000,MATCH(L$29,カレンダーデータ!$M$4:$M$2000,0),MATCH($C28,カレンダーデータ!$N$3:$R$3,0))),"",INDEX(カレンダーデータ!$N$4:$R$2000,MATCH(L$29,カレンダーデータ!$M$4:$M$2000,0),MATCH($C28,カレンダーデータ!$N$3:$R$3,0))),"")</f>
        <v/>
      </c>
      <c r="M28" s="5" t="str">
        <f ca="1">IFERROR(IF(ISBLANK(INDEX(カレンダーデータ!$N$4:$R$2000,MATCH(M$29,カレンダーデータ!$M$4:$M$2000,0),MATCH($C28,カレンダーデータ!$N$3:$R$3,0))),"",INDEX(カレンダーデータ!$N$4:$R$2000,MATCH(M$29,カレンダーデータ!$M$4:$M$2000,0),MATCH($C28,カレンダーデータ!$N$3:$R$3,0))),"")</f>
        <v/>
      </c>
      <c r="N28" s="5" t="str">
        <f ca="1">IFERROR(IF(ISBLANK(INDEX(カレンダーデータ!$N$4:$R$2000,MATCH(N$29,カレンダーデータ!$M$4:$M$2000,0),MATCH($C28,カレンダーデータ!$N$3:$R$3,0))),"",INDEX(カレンダーデータ!$N$4:$R$2000,MATCH(N$29,カレンダーデータ!$M$4:$M$2000,0),MATCH($C28,カレンダーデータ!$N$3:$R$3,0))),"")</f>
        <v/>
      </c>
      <c r="O28" s="5" t="str">
        <f ca="1">IFERROR(IF(ISBLANK(INDEX(カレンダーデータ!$N$4:$R$2000,MATCH(O$29,カレンダーデータ!$M$4:$M$2000,0),MATCH($C28,カレンダーデータ!$N$3:$R$3,0))),"",INDEX(カレンダーデータ!$N$4:$R$2000,MATCH(O$29,カレンダーデータ!$M$4:$M$2000,0),MATCH($C28,カレンダーデータ!$N$3:$R$3,0))),"")</f>
        <v/>
      </c>
      <c r="P28" s="5" t="str">
        <f ca="1">IFERROR(IF(ISBLANK(INDEX(カレンダーデータ!$N$4:$R$2000,MATCH(P$29,カレンダーデータ!$M$4:$M$2000,0),MATCH($C28,カレンダーデータ!$N$3:$R$3,0))),"",INDEX(カレンダーデータ!$N$4:$R$2000,MATCH(P$29,カレンダーデータ!$M$4:$M$2000,0),MATCH($C28,カレンダーデータ!$N$3:$R$3,0))),"")</f>
        <v/>
      </c>
      <c r="Q28" s="5" t="str">
        <f ca="1">IFERROR(IF(ISBLANK(INDEX(カレンダーデータ!$N$4:$R$2000,MATCH(Q$29,カレンダーデータ!$M$4:$M$2000,0),MATCH($C28,カレンダーデータ!$N$3:$R$3,0))),"",INDEX(カレンダーデータ!$N$4:$R$2000,MATCH(Q$29,カレンダーデータ!$M$4:$M$2000,0),MATCH($C28,カレンダーデータ!$N$3:$R$3,0))),"")</f>
        <v/>
      </c>
      <c r="R28" s="5" t="str">
        <f ca="1">IFERROR(IF(ISBLANK(INDEX(カレンダーデータ!$N$4:$R$2000,MATCH(R$29,カレンダーデータ!$M$4:$M$2000,0),MATCH($C28,カレンダーデータ!$N$3:$R$3,0))),"",INDEX(カレンダーデータ!$N$4:$R$2000,MATCH(R$29,カレンダーデータ!$M$4:$M$2000,0),MATCH($C28,カレンダーデータ!$N$3:$R$3,0))),"")</f>
        <v/>
      </c>
      <c r="S28" s="5" t="str">
        <f ca="1">IFERROR(IF(ISBLANK(INDEX(カレンダーデータ!$N$4:$R$2000,MATCH(S$29,カレンダーデータ!$M$4:$M$2000,0),MATCH($C28,カレンダーデータ!$N$3:$R$3,0))),"",INDEX(カレンダーデータ!$N$4:$R$2000,MATCH(S$29,カレンダーデータ!$M$4:$M$2000,0),MATCH($C28,カレンダーデータ!$N$3:$R$3,0))),"")</f>
        <v/>
      </c>
      <c r="T28" s="5" t="str">
        <f ca="1">IFERROR(IF(ISBLANK(INDEX(カレンダーデータ!$N$4:$R$2000,MATCH(T$29,カレンダーデータ!$M$4:$M$2000,0),MATCH($C28,カレンダーデータ!$N$3:$R$3,0))),"",INDEX(カレンダーデータ!$N$4:$R$2000,MATCH(T$29,カレンダーデータ!$M$4:$M$2000,0),MATCH($C28,カレンダーデータ!$N$3:$R$3,0))),"")</f>
        <v/>
      </c>
      <c r="U28" s="5" t="str">
        <f ca="1">IFERROR(IF(ISBLANK(INDEX(カレンダーデータ!$N$4:$R$2000,MATCH(U$29,カレンダーデータ!$M$4:$M$2000,0),MATCH($C28,カレンダーデータ!$N$3:$R$3,0))),"",INDEX(カレンダーデータ!$N$4:$R$2000,MATCH(U$29,カレンダーデータ!$M$4:$M$2000,0),MATCH($C28,カレンダーデータ!$N$3:$R$3,0))),"")</f>
        <v/>
      </c>
      <c r="V28" s="5" t="str">
        <f ca="1">IFERROR(IF(ISBLANK(INDEX(カレンダーデータ!$N$4:$R$2000,MATCH(V$29,カレンダーデータ!$M$4:$M$2000,0),MATCH($C28,カレンダーデータ!$N$3:$R$3,0))),"",INDEX(カレンダーデータ!$N$4:$R$2000,MATCH(V$29,カレンダーデータ!$M$4:$M$2000,0),MATCH($C28,カレンダーデータ!$N$3:$R$3,0))),"")</f>
        <v/>
      </c>
      <c r="W28" s="5" t="str">
        <f ca="1">IFERROR(IF(ISBLANK(INDEX(カレンダーデータ!$N$4:$R$2000,MATCH(W$29,カレンダーデータ!$M$4:$M$2000,0),MATCH($C28,カレンダーデータ!$N$3:$R$3,0))),"",INDEX(カレンダーデータ!$N$4:$R$2000,MATCH(W$29,カレンダーデータ!$M$4:$M$2000,0),MATCH($C28,カレンダーデータ!$N$3:$R$3,0))),"")</f>
        <v/>
      </c>
      <c r="X28" s="5" t="str">
        <f ca="1">IFERROR(IF(ISBLANK(INDEX(カレンダーデータ!$N$4:$R$2000,MATCH(X$29,カレンダーデータ!$M$4:$M$2000,0),MATCH($C28,カレンダーデータ!$N$3:$R$3,0))),"",INDEX(カレンダーデータ!$N$4:$R$2000,MATCH(X$29,カレンダーデータ!$M$4:$M$2000,0),MATCH($C28,カレンダーデータ!$N$3:$R$3,0))),"")</f>
        <v/>
      </c>
      <c r="Y28" s="5" t="str">
        <f ca="1">IFERROR(IF(ISBLANK(INDEX(カレンダーデータ!$N$4:$R$2000,MATCH(Y$29,カレンダーデータ!$M$4:$M$2000,0),MATCH($C28,カレンダーデータ!$N$3:$R$3,0))),"",INDEX(カレンダーデータ!$N$4:$R$2000,MATCH(Y$29,カレンダーデータ!$M$4:$M$2000,0),MATCH($C28,カレンダーデータ!$N$3:$R$3,0))),"")</f>
        <v/>
      </c>
      <c r="Z28" s="5" t="str">
        <f ca="1">IFERROR(IF(ISBLANK(INDEX(カレンダーデータ!$N$4:$R$2000,MATCH(Z$29,カレンダーデータ!$M$4:$M$2000,0),MATCH($C28,カレンダーデータ!$N$3:$R$3,0))),"",INDEX(カレンダーデータ!$N$4:$R$2000,MATCH(Z$29,カレンダーデータ!$M$4:$M$2000,0),MATCH($C28,カレンダーデータ!$N$3:$R$3,0))),"")</f>
        <v/>
      </c>
      <c r="AA28" s="5" t="str">
        <f ca="1">IFERROR(IF(ISBLANK(INDEX(カレンダーデータ!$N$4:$R$2000,MATCH(AA$29,カレンダーデータ!$M$4:$M$2000,0),MATCH($C28,カレンダーデータ!$N$3:$R$3,0))),"",INDEX(カレンダーデータ!$N$4:$R$2000,MATCH(AA$29,カレンダーデータ!$M$4:$M$2000,0),MATCH($C28,カレンダーデータ!$N$3:$R$3,0))),"")</f>
        <v/>
      </c>
      <c r="AB28" s="5" t="str">
        <f ca="1">IFERROR(IF(ISBLANK(INDEX(カレンダーデータ!$N$4:$R$2000,MATCH(AB$29,カレンダーデータ!$M$4:$M$2000,0),MATCH($C28,カレンダーデータ!$N$3:$R$3,0))),"",INDEX(カレンダーデータ!$N$4:$R$2000,MATCH(AB$29,カレンダーデータ!$M$4:$M$2000,0),MATCH($C28,カレンダーデータ!$N$3:$R$3,0))),"")</f>
        <v/>
      </c>
      <c r="AC28" s="5" t="str">
        <f ca="1">IFERROR(IF(ISBLANK(INDEX(カレンダーデータ!$N$4:$R$2000,MATCH(AC$29,カレンダーデータ!$M$4:$M$2000,0),MATCH($C28,カレンダーデータ!$N$3:$R$3,0))),"",INDEX(カレンダーデータ!$N$4:$R$2000,MATCH(AC$29,カレンダーデータ!$M$4:$M$2000,0),MATCH($C28,カレンダーデータ!$N$3:$R$3,0))),"")</f>
        <v/>
      </c>
      <c r="AD28" s="5" t="str">
        <f ca="1">IFERROR(IF(ISBLANK(INDEX(カレンダーデータ!$N$4:$R$2000,MATCH(AD$29,カレンダーデータ!$M$4:$M$2000,0),MATCH($C28,カレンダーデータ!$N$3:$R$3,0))),"",INDEX(カレンダーデータ!$N$4:$R$2000,MATCH(AD$29,カレンダーデータ!$M$4:$M$2000,0),MATCH($C28,カレンダーデータ!$N$3:$R$3,0))),"")</f>
        <v/>
      </c>
      <c r="AE28" s="5" t="str">
        <f ca="1">IFERROR(IF(ISBLANK(INDEX(カレンダーデータ!$N$4:$R$2000,MATCH(AE$29,カレンダーデータ!$M$4:$M$2000,0),MATCH($C28,カレンダーデータ!$N$3:$R$3,0))),"",INDEX(カレンダーデータ!$N$4:$R$2000,MATCH(AE$29,カレンダーデータ!$M$4:$M$2000,0),MATCH($C28,カレンダーデータ!$N$3:$R$3,0))),"")</f>
        <v/>
      </c>
      <c r="AF28" s="5" t="str">
        <f ca="1">IFERROR(IF(ISBLANK(INDEX(カレンダーデータ!$N$4:$R$2000,MATCH(AF$29,カレンダーデータ!$M$4:$M$2000,0),MATCH($C28,カレンダーデータ!$N$3:$R$3,0))),"",INDEX(カレンダーデータ!$N$4:$R$2000,MATCH(AF$29,カレンダーデータ!$M$4:$M$2000,0),MATCH($C28,カレンダーデータ!$N$3:$R$3,0))),"")</f>
        <v/>
      </c>
      <c r="AG28" s="5" t="str">
        <f ca="1">IFERROR(IF(ISBLANK(INDEX(カレンダーデータ!$N$4:$R$2000,MATCH(AG$29,カレンダーデータ!$M$4:$M$2000,0),MATCH($C28,カレンダーデータ!$N$3:$R$3,0))),"",INDEX(カレンダーデータ!$N$4:$R$2000,MATCH(AG$29,カレンダーデータ!$M$4:$M$2000,0),MATCH($C28,カレンダーデータ!$N$3:$R$3,0))),"")</f>
        <v/>
      </c>
      <c r="AH28" s="5" t="str">
        <f ca="1">IFERROR(IF(ISBLANK(INDEX(カレンダーデータ!$N$4:$R$2000,MATCH(AH$29,カレンダーデータ!$M$4:$M$2000,0),MATCH($C28,カレンダーデータ!$N$3:$R$3,0))),"",INDEX(カレンダーデータ!$N$4:$R$2000,MATCH(AH$29,カレンダーデータ!$M$4:$M$2000,0),MATCH($C28,カレンダーデータ!$N$3:$R$3,0))),"")</f>
        <v/>
      </c>
      <c r="AI28" s="9"/>
      <c r="AJ28" s="9"/>
      <c r="AK28" s="9"/>
    </row>
    <row r="29" spans="1:55" s="6" customFormat="1" ht="15" thickBot="1" x14ac:dyDescent="0.25">
      <c r="B29" s="7" t="s">
        <v>58</v>
      </c>
      <c r="C29" s="245"/>
      <c r="D29" s="16">
        <f ca="1">C1+1</f>
        <v>46143</v>
      </c>
      <c r="E29" s="17">
        <f ca="1">D29+1</f>
        <v>46144</v>
      </c>
      <c r="F29" s="17">
        <f t="shared" ref="F29:AG29" ca="1" si="0">E29+1</f>
        <v>46145</v>
      </c>
      <c r="G29" s="17">
        <f t="shared" ca="1" si="0"/>
        <v>46146</v>
      </c>
      <c r="H29" s="17">
        <f t="shared" ca="1" si="0"/>
        <v>46147</v>
      </c>
      <c r="I29" s="17">
        <f t="shared" ca="1" si="0"/>
        <v>46148</v>
      </c>
      <c r="J29" s="17">
        <f t="shared" ca="1" si="0"/>
        <v>46149</v>
      </c>
      <c r="K29" s="17">
        <f t="shared" ca="1" si="0"/>
        <v>46150</v>
      </c>
      <c r="L29" s="17">
        <f t="shared" ca="1" si="0"/>
        <v>46151</v>
      </c>
      <c r="M29" s="17">
        <f t="shared" ca="1" si="0"/>
        <v>46152</v>
      </c>
      <c r="N29" s="17">
        <f t="shared" ca="1" si="0"/>
        <v>46153</v>
      </c>
      <c r="O29" s="17">
        <f t="shared" ca="1" si="0"/>
        <v>46154</v>
      </c>
      <c r="P29" s="17">
        <f t="shared" ca="1" si="0"/>
        <v>46155</v>
      </c>
      <c r="Q29" s="17">
        <f t="shared" ca="1" si="0"/>
        <v>46156</v>
      </c>
      <c r="R29" s="17">
        <f t="shared" ca="1" si="0"/>
        <v>46157</v>
      </c>
      <c r="S29" s="17">
        <f t="shared" ca="1" si="0"/>
        <v>46158</v>
      </c>
      <c r="T29" s="17">
        <f t="shared" ca="1" si="0"/>
        <v>46159</v>
      </c>
      <c r="U29" s="17">
        <f t="shared" ca="1" si="0"/>
        <v>46160</v>
      </c>
      <c r="V29" s="17">
        <f t="shared" ca="1" si="0"/>
        <v>46161</v>
      </c>
      <c r="W29" s="17">
        <f t="shared" ca="1" si="0"/>
        <v>46162</v>
      </c>
      <c r="X29" s="17">
        <f t="shared" ca="1" si="0"/>
        <v>46163</v>
      </c>
      <c r="Y29" s="17">
        <f t="shared" ca="1" si="0"/>
        <v>46164</v>
      </c>
      <c r="Z29" s="17">
        <f t="shared" ca="1" si="0"/>
        <v>46165</v>
      </c>
      <c r="AA29" s="17">
        <f t="shared" ca="1" si="0"/>
        <v>46166</v>
      </c>
      <c r="AB29" s="17">
        <f t="shared" ca="1" si="0"/>
        <v>46167</v>
      </c>
      <c r="AC29" s="17">
        <f t="shared" ca="1" si="0"/>
        <v>46168</v>
      </c>
      <c r="AD29" s="17">
        <f t="shared" ca="1" si="0"/>
        <v>46169</v>
      </c>
      <c r="AE29" s="17">
        <f t="shared" ca="1" si="0"/>
        <v>46170</v>
      </c>
      <c r="AF29" s="17">
        <f t="shared" ca="1" si="0"/>
        <v>46171</v>
      </c>
      <c r="AG29" s="17">
        <f t="shared" ca="1" si="0"/>
        <v>46172</v>
      </c>
      <c r="AH29" s="18">
        <f ca="1">AG29+1</f>
        <v>46173</v>
      </c>
    </row>
    <row r="30" spans="1:55" x14ac:dyDescent="0.2">
      <c r="A30" s="4">
        <v>2</v>
      </c>
      <c r="B30" s="311" t="str">
        <f>料金比較表!C11</f>
        <v>アーマン　スイート　ヴィラ　スムイデ</v>
      </c>
      <c r="C30" s="329" t="s">
        <v>59</v>
      </c>
      <c r="D30" s="254" t="str">
        <f ca="1">IF($C$30=料金比較表!$C$1,(HLOOKUP('2026年5月'!D$29,料金比較表!$10:$20,'2026年5月'!$A30,FALSE)),IF($C$30=料金比較表!$C$2,(HLOOKUP('2026年5月'!D$29,料金比較表!$23:$33,'2026年5月'!$A30,FALSE)),IF($C$30=料金比較表!$C$3,(HLOOKUP('2026年5月'!D$29,料金比較表!$36:$46,'2026年5月'!$A30,FALSE)),IF($C$30=料金比較表!$C$4,(HLOOKUP('2026年5月'!D$29,料金比較表!$48:$60,'2026年5月'!$A30,FALSE)),IF($C$30=料金比較表!$C$5,(HLOOKUP('2026年5月'!D$29,料金比較表!$61:$71,'2026年5月'!$A30,FALSE)),IF($C$30=料金比較表!$C$6,(HLOOKUP('2026年5月'!D$29,料金比較表!$74:$84,'2026年5月'!$A30,FALSE))))))))</f>
        <v/>
      </c>
      <c r="E30" s="63" t="str">
        <f ca="1">IF($C$30=料金比較表!$C$1,(HLOOKUP('2026年5月'!E$29,料金比較表!$10:$20,'2026年5月'!$A30,FALSE)),IF($C$30=料金比較表!$C$2,(HLOOKUP('2026年5月'!E$29,料金比較表!$23:$33,'2026年5月'!$A30,FALSE)),IF($C$30=料金比較表!$C$3,(HLOOKUP('2026年5月'!E$29,料金比較表!$36:$46,'2026年5月'!$A30,FALSE)),IF($C$30=料金比較表!$C$4,(HLOOKUP('2026年5月'!E$29,料金比較表!$48:$60,'2026年5月'!$A30,FALSE)),IF($C$30=料金比較表!$C$5,(HLOOKUP('2026年5月'!E$29,料金比較表!$61:$71,'2026年5月'!$A30,FALSE)),IF($C$30=料金比較表!$C$6,(HLOOKUP('2026年5月'!E$29,料金比較表!$74:$84,'2026年5月'!$A30,FALSE))))))))</f>
        <v/>
      </c>
      <c r="F30" s="63" t="str">
        <f ca="1">IF($C$30=料金比較表!$C$1,(HLOOKUP('2026年5月'!F$29,料金比較表!$10:$20,'2026年5月'!$A30,FALSE)),IF($C$30=料金比較表!$C$2,(HLOOKUP('2026年5月'!F$29,料金比較表!$23:$33,'2026年5月'!$A30,FALSE)),IF($C$30=料金比較表!$C$3,(HLOOKUP('2026年5月'!F$29,料金比較表!$36:$46,'2026年5月'!$A30,FALSE)),IF($C$30=料金比較表!$C$4,(HLOOKUP('2026年5月'!F$29,料金比較表!$48:$60,'2026年5月'!$A30,FALSE)),IF($C$30=料金比較表!$C$5,(HLOOKUP('2026年5月'!F$29,料金比較表!$61:$71,'2026年5月'!$A30,FALSE)),IF($C$30=料金比較表!$C$6,(HLOOKUP('2026年5月'!F$29,料金比較表!$74:$84,'2026年5月'!$A30,FALSE))))))))</f>
        <v/>
      </c>
      <c r="G30" s="63" t="str">
        <f ca="1">IF($C$30=料金比較表!$C$1,(HLOOKUP('2026年5月'!G$29,料金比較表!$10:$20,'2026年5月'!$A30,FALSE)),IF($C$30=料金比較表!$C$2,(HLOOKUP('2026年5月'!G$29,料金比較表!$23:$33,'2026年5月'!$A30,FALSE)),IF($C$30=料金比較表!$C$3,(HLOOKUP('2026年5月'!G$29,料金比較表!$36:$46,'2026年5月'!$A30,FALSE)),IF($C$30=料金比較表!$C$4,(HLOOKUP('2026年5月'!G$29,料金比較表!$48:$60,'2026年5月'!$A30,FALSE)),IF($C$30=料金比較表!$C$5,(HLOOKUP('2026年5月'!G$29,料金比較表!$61:$71,'2026年5月'!$A30,FALSE)),IF($C$30=料金比較表!$C$6,(HLOOKUP('2026年5月'!G$29,料金比較表!$74:$84,'2026年5月'!$A30,FALSE))))))))</f>
        <v/>
      </c>
      <c r="H30" s="63" t="str">
        <f ca="1">IF($C$30=料金比較表!$C$1,(HLOOKUP('2026年5月'!H$29,料金比較表!$10:$20,'2026年5月'!$A30,FALSE)),IF($C$30=料金比較表!$C$2,(HLOOKUP('2026年5月'!H$29,料金比較表!$23:$33,'2026年5月'!$A30,FALSE)),IF($C$30=料金比較表!$C$3,(HLOOKUP('2026年5月'!H$29,料金比較表!$36:$46,'2026年5月'!$A30,FALSE)),IF($C$30=料金比較表!$C$4,(HLOOKUP('2026年5月'!H$29,料金比較表!$48:$60,'2026年5月'!$A30,FALSE)),IF($C$30=料金比較表!$C$5,(HLOOKUP('2026年5月'!H$29,料金比較表!$61:$71,'2026年5月'!$A30,FALSE)),IF($C$30=料金比較表!$C$6,(HLOOKUP('2026年5月'!H$29,料金比較表!$74:$84,'2026年5月'!$A30,FALSE))))))))</f>
        <v/>
      </c>
      <c r="I30" s="63" t="str">
        <f ca="1">IF($C$30=料金比較表!$C$1,(HLOOKUP('2026年5月'!I$29,料金比較表!$10:$20,'2026年5月'!$A30,FALSE)),IF($C$30=料金比較表!$C$2,(HLOOKUP('2026年5月'!I$29,料金比較表!$23:$33,'2026年5月'!$A30,FALSE)),IF($C$30=料金比較表!$C$3,(HLOOKUP('2026年5月'!I$29,料金比較表!$36:$46,'2026年5月'!$A30,FALSE)),IF($C$30=料金比較表!$C$4,(HLOOKUP('2026年5月'!I$29,料金比較表!$48:$60,'2026年5月'!$A30,FALSE)),IF($C$30=料金比較表!$C$5,(HLOOKUP('2026年5月'!I$29,料金比較表!$61:$71,'2026年5月'!$A30,FALSE)),IF($C$30=料金比較表!$C$6,(HLOOKUP('2026年5月'!I$29,料金比較表!$74:$84,'2026年5月'!$A30,FALSE))))))))</f>
        <v/>
      </c>
      <c r="J30" s="63" t="str">
        <f ca="1">IF($C$30=料金比較表!$C$1,(HLOOKUP('2026年5月'!J$29,料金比較表!$10:$20,'2026年5月'!$A30,FALSE)),IF($C$30=料金比較表!$C$2,(HLOOKUP('2026年5月'!J$29,料金比較表!$23:$33,'2026年5月'!$A30,FALSE)),IF($C$30=料金比較表!$C$3,(HLOOKUP('2026年5月'!J$29,料金比較表!$36:$46,'2026年5月'!$A30,FALSE)),IF($C$30=料金比較表!$C$4,(HLOOKUP('2026年5月'!J$29,料金比較表!$48:$60,'2026年5月'!$A30,FALSE)),IF($C$30=料金比較表!$C$5,(HLOOKUP('2026年5月'!J$29,料金比較表!$61:$71,'2026年5月'!$A30,FALSE)),IF($C$30=料金比較表!$C$6,(HLOOKUP('2026年5月'!J$29,料金比較表!$74:$84,'2026年5月'!$A30,FALSE))))))))</f>
        <v/>
      </c>
      <c r="K30" s="63" t="str">
        <f ca="1">IF($C$30=料金比較表!$C$1,(HLOOKUP('2026年5月'!K$29,料金比較表!$10:$20,'2026年5月'!$A30,FALSE)),IF($C$30=料金比較表!$C$2,(HLOOKUP('2026年5月'!K$29,料金比較表!$23:$33,'2026年5月'!$A30,FALSE)),IF($C$30=料金比較表!$C$3,(HLOOKUP('2026年5月'!K$29,料金比較表!$36:$46,'2026年5月'!$A30,FALSE)),IF($C$30=料金比較表!$C$4,(HLOOKUP('2026年5月'!K$29,料金比較表!$48:$60,'2026年5月'!$A30,FALSE)),IF($C$30=料金比較表!$C$5,(HLOOKUP('2026年5月'!K$29,料金比較表!$61:$71,'2026年5月'!$A30,FALSE)),IF($C$30=料金比較表!$C$6,(HLOOKUP('2026年5月'!K$29,料金比較表!$74:$84,'2026年5月'!$A30,FALSE))))))))</f>
        <v/>
      </c>
      <c r="L30" s="63" t="str">
        <f ca="1">IF($C$30=料金比較表!$C$1,(HLOOKUP('2026年5月'!L$29,料金比較表!$10:$20,'2026年5月'!$A30,FALSE)),IF($C$30=料金比較表!$C$2,(HLOOKUP('2026年5月'!L$29,料金比較表!$23:$33,'2026年5月'!$A30,FALSE)),IF($C$30=料金比較表!$C$3,(HLOOKUP('2026年5月'!L$29,料金比較表!$36:$46,'2026年5月'!$A30,FALSE)),IF($C$30=料金比較表!$C$4,(HLOOKUP('2026年5月'!L$29,料金比較表!$48:$60,'2026年5月'!$A30,FALSE)),IF($C$30=料金比較表!$C$5,(HLOOKUP('2026年5月'!L$29,料金比較表!$61:$71,'2026年5月'!$A30,FALSE)),IF($C$30=料金比較表!$C$6,(HLOOKUP('2026年5月'!L$29,料金比較表!$74:$84,'2026年5月'!$A30,FALSE))))))))</f>
        <v/>
      </c>
      <c r="M30" s="63" t="str">
        <f ca="1">IF($C$30=料金比較表!$C$1,(HLOOKUP('2026年5月'!M$29,料金比較表!$10:$20,'2026年5月'!$A30,FALSE)),IF($C$30=料金比較表!$C$2,(HLOOKUP('2026年5月'!M$29,料金比較表!$23:$33,'2026年5月'!$A30,FALSE)),IF($C$30=料金比較表!$C$3,(HLOOKUP('2026年5月'!M$29,料金比較表!$36:$46,'2026年5月'!$A30,FALSE)),IF($C$30=料金比較表!$C$4,(HLOOKUP('2026年5月'!M$29,料金比較表!$48:$60,'2026年5月'!$A30,FALSE)),IF($C$30=料金比較表!$C$5,(HLOOKUP('2026年5月'!M$29,料金比較表!$61:$71,'2026年5月'!$A30,FALSE)),IF($C$30=料金比較表!$C$6,(HLOOKUP('2026年5月'!M$29,料金比較表!$74:$84,'2026年5月'!$A30,FALSE))))))))</f>
        <v/>
      </c>
      <c r="N30" s="63" t="str">
        <f ca="1">IF($C$30=料金比較表!$C$1,(HLOOKUP('2026年5月'!N$29,料金比較表!$10:$20,'2026年5月'!$A30,FALSE)),IF($C$30=料金比較表!$C$2,(HLOOKUP('2026年5月'!N$29,料金比較表!$23:$33,'2026年5月'!$A30,FALSE)),IF($C$30=料金比較表!$C$3,(HLOOKUP('2026年5月'!N$29,料金比較表!$36:$46,'2026年5月'!$A30,FALSE)),IF($C$30=料金比較表!$C$4,(HLOOKUP('2026年5月'!N$29,料金比較表!$48:$60,'2026年5月'!$A30,FALSE)),IF($C$30=料金比較表!$C$5,(HLOOKUP('2026年5月'!N$29,料金比較表!$61:$71,'2026年5月'!$A30,FALSE)),IF($C$30=料金比較表!$C$6,(HLOOKUP('2026年5月'!N$29,料金比較表!$74:$84,'2026年5月'!$A30,FALSE))))))))</f>
        <v/>
      </c>
      <c r="O30" s="63" t="str">
        <f ca="1">IF($C$30=料金比較表!$C$1,(HLOOKUP('2026年5月'!O$29,料金比較表!$10:$20,'2026年5月'!$A30,FALSE)),IF($C$30=料金比較表!$C$2,(HLOOKUP('2026年5月'!O$29,料金比較表!$23:$33,'2026年5月'!$A30,FALSE)),IF($C$30=料金比較表!$C$3,(HLOOKUP('2026年5月'!O$29,料金比較表!$36:$46,'2026年5月'!$A30,FALSE)),IF($C$30=料金比較表!$C$4,(HLOOKUP('2026年5月'!O$29,料金比較表!$48:$60,'2026年5月'!$A30,FALSE)),IF($C$30=料金比較表!$C$5,(HLOOKUP('2026年5月'!O$29,料金比較表!$61:$71,'2026年5月'!$A30,FALSE)),IF($C$30=料金比較表!$C$6,(HLOOKUP('2026年5月'!O$29,料金比較表!$74:$84,'2026年5月'!$A30,FALSE))))))))</f>
        <v/>
      </c>
      <c r="P30" s="63" t="str">
        <f ca="1">IF($C$30=料金比較表!$C$1,(HLOOKUP('2026年5月'!P$29,料金比較表!$10:$20,'2026年5月'!$A30,FALSE)),IF($C$30=料金比較表!$C$2,(HLOOKUP('2026年5月'!P$29,料金比較表!$23:$33,'2026年5月'!$A30,FALSE)),IF($C$30=料金比較表!$C$3,(HLOOKUP('2026年5月'!P$29,料金比較表!$36:$46,'2026年5月'!$A30,FALSE)),IF($C$30=料金比較表!$C$4,(HLOOKUP('2026年5月'!P$29,料金比較表!$48:$60,'2026年5月'!$A30,FALSE)),IF($C$30=料金比較表!$C$5,(HLOOKUP('2026年5月'!P$29,料金比較表!$61:$71,'2026年5月'!$A30,FALSE)),IF($C$30=料金比較表!$C$6,(HLOOKUP('2026年5月'!P$29,料金比較表!$74:$84,'2026年5月'!$A30,FALSE))))))))</f>
        <v/>
      </c>
      <c r="Q30" s="63" t="str">
        <f ca="1">IF($C$30=料金比較表!$C$1,(HLOOKUP('2026年5月'!Q$29,料金比較表!$10:$20,'2026年5月'!$A30,FALSE)),IF($C$30=料金比較表!$C$2,(HLOOKUP('2026年5月'!Q$29,料金比較表!$23:$33,'2026年5月'!$A30,FALSE)),IF($C$30=料金比較表!$C$3,(HLOOKUP('2026年5月'!Q$29,料金比較表!$36:$46,'2026年5月'!$A30,FALSE)),IF($C$30=料金比較表!$C$4,(HLOOKUP('2026年5月'!Q$29,料金比較表!$48:$60,'2026年5月'!$A30,FALSE)),IF($C$30=料金比較表!$C$5,(HLOOKUP('2026年5月'!Q$29,料金比較表!$61:$71,'2026年5月'!$A30,FALSE)),IF($C$30=料金比較表!$C$6,(HLOOKUP('2026年5月'!Q$29,料金比較表!$74:$84,'2026年5月'!$A30,FALSE))))))))</f>
        <v/>
      </c>
      <c r="R30" s="63" t="str">
        <f ca="1">IF($C$30=料金比較表!$C$1,(HLOOKUP('2026年5月'!R$29,料金比較表!$10:$20,'2026年5月'!$A30,FALSE)),IF($C$30=料金比較表!$C$2,(HLOOKUP('2026年5月'!R$29,料金比較表!$23:$33,'2026年5月'!$A30,FALSE)),IF($C$30=料金比較表!$C$3,(HLOOKUP('2026年5月'!R$29,料金比較表!$36:$46,'2026年5月'!$A30,FALSE)),IF($C$30=料金比較表!$C$4,(HLOOKUP('2026年5月'!R$29,料金比較表!$48:$60,'2026年5月'!$A30,FALSE)),IF($C$30=料金比較表!$C$5,(HLOOKUP('2026年5月'!R$29,料金比較表!$61:$71,'2026年5月'!$A30,FALSE)),IF($C$30=料金比較表!$C$6,(HLOOKUP('2026年5月'!R$29,料金比較表!$74:$84,'2026年5月'!$A30,FALSE))))))))</f>
        <v/>
      </c>
      <c r="S30" s="63" t="str">
        <f ca="1">IF($C$30=料金比較表!$C$1,(HLOOKUP('2026年5月'!S$29,料金比較表!$10:$20,'2026年5月'!$A30,FALSE)),IF($C$30=料金比較表!$C$2,(HLOOKUP('2026年5月'!S$29,料金比較表!$23:$33,'2026年5月'!$A30,FALSE)),IF($C$30=料金比較表!$C$3,(HLOOKUP('2026年5月'!S$29,料金比較表!$36:$46,'2026年5月'!$A30,FALSE)),IF($C$30=料金比較表!$C$4,(HLOOKUP('2026年5月'!S$29,料金比較表!$48:$60,'2026年5月'!$A30,FALSE)),IF($C$30=料金比較表!$C$5,(HLOOKUP('2026年5月'!S$29,料金比較表!$61:$71,'2026年5月'!$A30,FALSE)),IF($C$30=料金比較表!$C$6,(HLOOKUP('2026年5月'!S$29,料金比較表!$74:$84,'2026年5月'!$A30,FALSE))))))))</f>
        <v/>
      </c>
      <c r="T30" s="63" t="str">
        <f ca="1">IF($C$30=料金比較表!$C$1,(HLOOKUP('2026年5月'!T$29,料金比較表!$10:$20,'2026年5月'!$A30,FALSE)),IF($C$30=料金比較表!$C$2,(HLOOKUP('2026年5月'!T$29,料金比較表!$23:$33,'2026年5月'!$A30,FALSE)),IF($C$30=料金比較表!$C$3,(HLOOKUP('2026年5月'!T$29,料金比較表!$36:$46,'2026年5月'!$A30,FALSE)),IF($C$30=料金比較表!$C$4,(HLOOKUP('2026年5月'!T$29,料金比較表!$48:$60,'2026年5月'!$A30,FALSE)),IF($C$30=料金比較表!$C$5,(HLOOKUP('2026年5月'!T$29,料金比較表!$61:$71,'2026年5月'!$A30,FALSE)),IF($C$30=料金比較表!$C$6,(HLOOKUP('2026年5月'!T$29,料金比較表!$74:$84,'2026年5月'!$A30,FALSE))))))))</f>
        <v/>
      </c>
      <c r="U30" s="63" t="str">
        <f ca="1">IF($C$30=料金比較表!$C$1,(HLOOKUP('2026年5月'!U$29,料金比較表!$10:$20,'2026年5月'!$A30,FALSE)),IF($C$30=料金比較表!$C$2,(HLOOKUP('2026年5月'!U$29,料金比較表!$23:$33,'2026年5月'!$A30,FALSE)),IF($C$30=料金比較表!$C$3,(HLOOKUP('2026年5月'!U$29,料金比較表!$36:$46,'2026年5月'!$A30,FALSE)),IF($C$30=料金比較表!$C$4,(HLOOKUP('2026年5月'!U$29,料金比較表!$48:$60,'2026年5月'!$A30,FALSE)),IF($C$30=料金比較表!$C$5,(HLOOKUP('2026年5月'!U$29,料金比較表!$61:$71,'2026年5月'!$A30,FALSE)),IF($C$30=料金比較表!$C$6,(HLOOKUP('2026年5月'!U$29,料金比較表!$74:$84,'2026年5月'!$A30,FALSE))))))))</f>
        <v/>
      </c>
      <c r="V30" s="63" t="str">
        <f ca="1">IF($C$30=料金比較表!$C$1,(HLOOKUP('2026年5月'!V$29,料金比較表!$10:$20,'2026年5月'!$A30,FALSE)),IF($C$30=料金比較表!$C$2,(HLOOKUP('2026年5月'!V$29,料金比較表!$23:$33,'2026年5月'!$A30,FALSE)),IF($C$30=料金比較表!$C$3,(HLOOKUP('2026年5月'!V$29,料金比較表!$36:$46,'2026年5月'!$A30,FALSE)),IF($C$30=料金比較表!$C$4,(HLOOKUP('2026年5月'!V$29,料金比較表!$48:$60,'2026年5月'!$A30,FALSE)),IF($C$30=料金比較表!$C$5,(HLOOKUP('2026年5月'!V$29,料金比較表!$61:$71,'2026年5月'!$A30,FALSE)),IF($C$30=料金比較表!$C$6,(HLOOKUP('2026年5月'!V$29,料金比較表!$74:$84,'2026年5月'!$A30,FALSE))))))))</f>
        <v/>
      </c>
      <c r="W30" s="63" t="str">
        <f ca="1">IF($C$30=料金比較表!$C$1,(HLOOKUP('2026年5月'!W$29,料金比較表!$10:$20,'2026年5月'!$A30,FALSE)),IF($C$30=料金比較表!$C$2,(HLOOKUP('2026年5月'!W$29,料金比較表!$23:$33,'2026年5月'!$A30,FALSE)),IF($C$30=料金比較表!$C$3,(HLOOKUP('2026年5月'!W$29,料金比較表!$36:$46,'2026年5月'!$A30,FALSE)),IF($C$30=料金比較表!$C$4,(HLOOKUP('2026年5月'!W$29,料金比較表!$48:$60,'2026年5月'!$A30,FALSE)),IF($C$30=料金比較表!$C$5,(HLOOKUP('2026年5月'!W$29,料金比較表!$61:$71,'2026年5月'!$A30,FALSE)),IF($C$30=料金比較表!$C$6,(HLOOKUP('2026年5月'!W$29,料金比較表!$74:$84,'2026年5月'!$A30,FALSE))))))))</f>
        <v/>
      </c>
      <c r="X30" s="63" t="str">
        <f ca="1">IF($C$30=料金比較表!$C$1,(HLOOKUP('2026年5月'!X$29,料金比較表!$10:$20,'2026年5月'!$A30,FALSE)),IF($C$30=料金比較表!$C$2,(HLOOKUP('2026年5月'!X$29,料金比較表!$23:$33,'2026年5月'!$A30,FALSE)),IF($C$30=料金比較表!$C$3,(HLOOKUP('2026年5月'!X$29,料金比較表!$36:$46,'2026年5月'!$A30,FALSE)),IF($C$30=料金比較表!$C$4,(HLOOKUP('2026年5月'!X$29,料金比較表!$48:$60,'2026年5月'!$A30,FALSE)),IF($C$30=料金比較表!$C$5,(HLOOKUP('2026年5月'!X$29,料金比較表!$61:$71,'2026年5月'!$A30,FALSE)),IF($C$30=料金比較表!$C$6,(HLOOKUP('2026年5月'!X$29,料金比較表!$74:$84,'2026年5月'!$A30,FALSE))))))))</f>
        <v/>
      </c>
      <c r="Y30" s="63" t="str">
        <f ca="1">IF($C$30=料金比較表!$C$1,(HLOOKUP('2026年5月'!Y$29,料金比較表!$10:$20,'2026年5月'!$A30,FALSE)),IF($C$30=料金比較表!$C$2,(HLOOKUP('2026年5月'!Y$29,料金比較表!$23:$33,'2026年5月'!$A30,FALSE)),IF($C$30=料金比較表!$C$3,(HLOOKUP('2026年5月'!Y$29,料金比較表!$36:$46,'2026年5月'!$A30,FALSE)),IF($C$30=料金比較表!$C$4,(HLOOKUP('2026年5月'!Y$29,料金比較表!$48:$60,'2026年5月'!$A30,FALSE)),IF($C$30=料金比較表!$C$5,(HLOOKUP('2026年5月'!Y$29,料金比較表!$61:$71,'2026年5月'!$A30,FALSE)),IF($C$30=料金比較表!$C$6,(HLOOKUP('2026年5月'!Y$29,料金比較表!$74:$84,'2026年5月'!$A30,FALSE))))))))</f>
        <v/>
      </c>
      <c r="Z30" s="63" t="str">
        <f ca="1">IF($C$30=料金比較表!$C$1,(HLOOKUP('2026年5月'!Z$29,料金比較表!$10:$20,'2026年5月'!$A30,FALSE)),IF($C$30=料金比較表!$C$2,(HLOOKUP('2026年5月'!Z$29,料金比較表!$23:$33,'2026年5月'!$A30,FALSE)),IF($C$30=料金比較表!$C$3,(HLOOKUP('2026年5月'!Z$29,料金比較表!$36:$46,'2026年5月'!$A30,FALSE)),IF($C$30=料金比較表!$C$4,(HLOOKUP('2026年5月'!Z$29,料金比較表!$48:$60,'2026年5月'!$A30,FALSE)),IF($C$30=料金比較表!$C$5,(HLOOKUP('2026年5月'!Z$29,料金比較表!$61:$71,'2026年5月'!$A30,FALSE)),IF($C$30=料金比較表!$C$6,(HLOOKUP('2026年5月'!Z$29,料金比較表!$74:$84,'2026年5月'!$A30,FALSE))))))))</f>
        <v/>
      </c>
      <c r="AA30" s="63" t="str">
        <f ca="1">IF($C$30=料金比較表!$C$1,(HLOOKUP('2026年5月'!AA$29,料金比較表!$10:$20,'2026年5月'!$A30,FALSE)),IF($C$30=料金比較表!$C$2,(HLOOKUP('2026年5月'!AA$29,料金比較表!$23:$33,'2026年5月'!$A30,FALSE)),IF($C$30=料金比較表!$C$3,(HLOOKUP('2026年5月'!AA$29,料金比較表!$36:$46,'2026年5月'!$A30,FALSE)),IF($C$30=料金比較表!$C$4,(HLOOKUP('2026年5月'!AA$29,料金比較表!$48:$60,'2026年5月'!$A30,FALSE)),IF($C$30=料金比較表!$C$5,(HLOOKUP('2026年5月'!AA$29,料金比較表!$61:$71,'2026年5月'!$A30,FALSE)),IF($C$30=料金比較表!$C$6,(HLOOKUP('2026年5月'!AA$29,料金比較表!$74:$84,'2026年5月'!$A30,FALSE))))))))</f>
        <v/>
      </c>
      <c r="AB30" s="63" t="str">
        <f ca="1">IF($C$30=料金比較表!$C$1,(HLOOKUP('2026年5月'!AB$29,料金比較表!$10:$20,'2026年5月'!$A30,FALSE)),IF($C$30=料金比較表!$C$2,(HLOOKUP('2026年5月'!AB$29,料金比較表!$23:$33,'2026年5月'!$A30,FALSE)),IF($C$30=料金比較表!$C$3,(HLOOKUP('2026年5月'!AB$29,料金比較表!$36:$46,'2026年5月'!$A30,FALSE)),IF($C$30=料金比較表!$C$4,(HLOOKUP('2026年5月'!AB$29,料金比較表!$48:$60,'2026年5月'!$A30,FALSE)),IF($C$30=料金比較表!$C$5,(HLOOKUP('2026年5月'!AB$29,料金比較表!$61:$71,'2026年5月'!$A30,FALSE)),IF($C$30=料金比較表!$C$6,(HLOOKUP('2026年5月'!AB$29,料金比較表!$74:$84,'2026年5月'!$A30,FALSE))))))))</f>
        <v/>
      </c>
      <c r="AC30" s="63" t="str">
        <f ca="1">IF($C$30=料金比較表!$C$1,(HLOOKUP('2026年5月'!AC$29,料金比較表!$10:$20,'2026年5月'!$A30,FALSE)),IF($C$30=料金比較表!$C$2,(HLOOKUP('2026年5月'!AC$29,料金比較表!$23:$33,'2026年5月'!$A30,FALSE)),IF($C$30=料金比較表!$C$3,(HLOOKUP('2026年5月'!AC$29,料金比較表!$36:$46,'2026年5月'!$A30,FALSE)),IF($C$30=料金比較表!$C$4,(HLOOKUP('2026年5月'!AC$29,料金比較表!$48:$60,'2026年5月'!$A30,FALSE)),IF($C$30=料金比較表!$C$5,(HLOOKUP('2026年5月'!AC$29,料金比較表!$61:$71,'2026年5月'!$A30,FALSE)),IF($C$30=料金比較表!$C$6,(HLOOKUP('2026年5月'!AC$29,料金比較表!$74:$84,'2026年5月'!$A30,FALSE))))))))</f>
        <v/>
      </c>
      <c r="AD30" s="63" t="str">
        <f ca="1">IF($C$30=料金比較表!$C$1,(HLOOKUP('2026年5月'!AD$29,料金比較表!$10:$20,'2026年5月'!$A30,FALSE)),IF($C$30=料金比較表!$C$2,(HLOOKUP('2026年5月'!AD$29,料金比較表!$23:$33,'2026年5月'!$A30,FALSE)),IF($C$30=料金比較表!$C$3,(HLOOKUP('2026年5月'!AD$29,料金比較表!$36:$46,'2026年5月'!$A30,FALSE)),IF($C$30=料金比較表!$C$4,(HLOOKUP('2026年5月'!AD$29,料金比較表!$48:$60,'2026年5月'!$A30,FALSE)),IF($C$30=料金比較表!$C$5,(HLOOKUP('2026年5月'!AD$29,料金比較表!$61:$71,'2026年5月'!$A30,FALSE)),IF($C$30=料金比較表!$C$6,(HLOOKUP('2026年5月'!AD$29,料金比較表!$74:$84,'2026年5月'!$A30,FALSE))))))))</f>
        <v/>
      </c>
      <c r="AE30" s="63" t="str">
        <f ca="1">IF($C$30=料金比較表!$C$1,(HLOOKUP('2026年5月'!AE$29,料金比較表!$10:$20,'2026年5月'!$A30,FALSE)),IF($C$30=料金比較表!$C$2,(HLOOKUP('2026年5月'!AE$29,料金比較表!$23:$33,'2026年5月'!$A30,FALSE)),IF($C$30=料金比較表!$C$3,(HLOOKUP('2026年5月'!AE$29,料金比較表!$36:$46,'2026年5月'!$A30,FALSE)),IF($C$30=料金比較表!$C$4,(HLOOKUP('2026年5月'!AE$29,料金比較表!$48:$60,'2026年5月'!$A30,FALSE)),IF($C$30=料金比較表!$C$5,(HLOOKUP('2026年5月'!AE$29,料金比較表!$61:$71,'2026年5月'!$A30,FALSE)),IF($C$30=料金比較表!$C$6,(HLOOKUP('2026年5月'!AE$29,料金比較表!$74:$84,'2026年5月'!$A30,FALSE))))))))</f>
        <v/>
      </c>
      <c r="AF30" s="63" t="str">
        <f ca="1">IF($C$30=料金比較表!$C$1,(HLOOKUP('2026年5月'!AF$29,料金比較表!$10:$20,'2026年5月'!$A30,FALSE)),IF($C$30=料金比較表!$C$2,(HLOOKUP('2026年5月'!AF$29,料金比較表!$23:$33,'2026年5月'!$A30,FALSE)),IF($C$30=料金比較表!$C$3,(HLOOKUP('2026年5月'!AF$29,料金比較表!$36:$46,'2026年5月'!$A30,FALSE)),IF($C$30=料金比較表!$C$4,(HLOOKUP('2026年5月'!AF$29,料金比較表!$48:$60,'2026年5月'!$A30,FALSE)),IF($C$30=料金比較表!$C$5,(HLOOKUP('2026年5月'!AF$29,料金比較表!$61:$71,'2026年5月'!$A30,FALSE)),IF($C$30=料金比較表!$C$6,(HLOOKUP('2026年5月'!AF$29,料金比較表!$74:$84,'2026年5月'!$A30,FALSE))))))))</f>
        <v/>
      </c>
      <c r="AG30" s="63" t="str">
        <f ca="1">IF($C$30=料金比較表!$C$1,(HLOOKUP('2026年5月'!AG$29,料金比較表!$10:$20,'2026年5月'!$A30,FALSE)),IF($C$30=料金比較表!$C$2,(HLOOKUP('2026年5月'!AG$29,料金比較表!$23:$33,'2026年5月'!$A30,FALSE)),IF($C$30=料金比較表!$C$3,(HLOOKUP('2026年5月'!AG$29,料金比較表!$36:$46,'2026年5月'!$A30,FALSE)),IF($C$30=料金比較表!$C$4,(HLOOKUP('2026年5月'!AG$29,料金比較表!$48:$60,'2026年5月'!$A30,FALSE)),IF($C$30=料金比較表!$C$5,(HLOOKUP('2026年5月'!AG$29,料金比較表!$61:$71,'2026年5月'!$A30,FALSE)),IF($C$30=料金比較表!$C$6,(HLOOKUP('2026年5月'!AG$29,料金比較表!$74:$84,'2026年5月'!$A30,FALSE))))))))</f>
        <v/>
      </c>
      <c r="AH30" s="255" t="str">
        <f ca="1">IF($C$30=料金比較表!$C$1,(HLOOKUP('2026年5月'!AH$29,料金比較表!$10:$20,'2026年5月'!$A30,FALSE)),IF($C$30=料金比較表!$C$2,(HLOOKUP('2026年5月'!AH$29,料金比較表!$23:$33,'2026年5月'!$A30,FALSE)),IF($C$30=料金比較表!$C$3,(HLOOKUP('2026年5月'!AH$29,料金比較表!$36:$46,'2026年5月'!$A30,FALSE)),IF($C$30=料金比較表!$C$4,(HLOOKUP('2026年5月'!AH$29,料金比較表!$48:$60,'2026年5月'!$A30,FALSE)),IF($C$30=料金比較表!$C$5,(HLOOKUP('2026年5月'!AH$29,料金比較表!$61:$71,'2026年5月'!$A30,FALSE)),IF($C$30=料金比較表!$C$6,(HLOOKUP('2026年5月'!AH$29,料金比較表!$74:$84,'2026年5月'!$A30,FALSE))))))))</f>
        <v/>
      </c>
    </row>
    <row r="31" spans="1:55" x14ac:dyDescent="0.2">
      <c r="A31" s="4">
        <f>A30+1</f>
        <v>3</v>
      </c>
      <c r="B31" s="311" t="str">
        <f>料金比較表!C12</f>
        <v>Ｏｎｅ　Ｓｕｉｔｅ　ＴＨＥ　ＴＥＲＲＡＣＥ＜古宇利島＞</v>
      </c>
      <c r="C31" s="329"/>
      <c r="D31" s="254" t="str">
        <f ca="1">IF($C$30=料金比較表!$C$1,(HLOOKUP('2026年5月'!D$29,料金比較表!$10:$20,'2026年5月'!$A31,FALSE)),IF($C$30=料金比較表!$C$2,(HLOOKUP('2026年5月'!D$29,料金比較表!$23:$33,'2026年5月'!$A31,FALSE)),IF($C$30=料金比較表!$C$3,(HLOOKUP('2026年5月'!D$29,料金比較表!$36:$46,'2026年5月'!$A31,FALSE)),IF($C$30=料金比較表!$C$4,(HLOOKUP('2026年5月'!D$29,料金比較表!$48:$60,'2026年5月'!$A31,FALSE)),IF($C$30=料金比較表!$C$5,(HLOOKUP('2026年5月'!D$29,料金比較表!$61:$71,'2026年5月'!$A31,FALSE)),IF($C$30=料金比較表!$C$6,(HLOOKUP('2026年5月'!D$29,料金比較表!$74:$84,'2026年5月'!$A31,FALSE))))))))</f>
        <v/>
      </c>
      <c r="E31" s="63" t="str">
        <f ca="1">IF($C$30=料金比較表!$C$1,(HLOOKUP('2026年5月'!E$29,料金比較表!$10:$20,'2026年5月'!$A31,FALSE)),IF($C$30=料金比較表!$C$2,(HLOOKUP('2026年5月'!E$29,料金比較表!$23:$33,'2026年5月'!$A31,FALSE)),IF($C$30=料金比較表!$C$3,(HLOOKUP('2026年5月'!E$29,料金比較表!$36:$46,'2026年5月'!$A31,FALSE)),IF($C$30=料金比較表!$C$4,(HLOOKUP('2026年5月'!E$29,料金比較表!$48:$60,'2026年5月'!$A31,FALSE)),IF($C$30=料金比較表!$C$5,(HLOOKUP('2026年5月'!E$29,料金比較表!$61:$71,'2026年5月'!$A31,FALSE)),IF($C$30=料金比較表!$C$6,(HLOOKUP('2026年5月'!E$29,料金比較表!$74:$84,'2026年5月'!$A31,FALSE))))))))</f>
        <v/>
      </c>
      <c r="F31" s="63" t="str">
        <f ca="1">IF($C$30=料金比較表!$C$1,(HLOOKUP('2026年5月'!F$29,料金比較表!$10:$20,'2026年5月'!$A31,FALSE)),IF($C$30=料金比較表!$C$2,(HLOOKUP('2026年5月'!F$29,料金比較表!$23:$33,'2026年5月'!$A31,FALSE)),IF($C$30=料金比較表!$C$3,(HLOOKUP('2026年5月'!F$29,料金比較表!$36:$46,'2026年5月'!$A31,FALSE)),IF($C$30=料金比較表!$C$4,(HLOOKUP('2026年5月'!F$29,料金比較表!$48:$60,'2026年5月'!$A31,FALSE)),IF($C$30=料金比較表!$C$5,(HLOOKUP('2026年5月'!F$29,料金比較表!$61:$71,'2026年5月'!$A31,FALSE)),IF($C$30=料金比較表!$C$6,(HLOOKUP('2026年5月'!F$29,料金比較表!$74:$84,'2026年5月'!$A31,FALSE))))))))</f>
        <v/>
      </c>
      <c r="G31" s="63" t="str">
        <f ca="1">IF($C$30=料金比較表!$C$1,(HLOOKUP('2026年5月'!G$29,料金比較表!$10:$20,'2026年5月'!$A31,FALSE)),IF($C$30=料金比較表!$C$2,(HLOOKUP('2026年5月'!G$29,料金比較表!$23:$33,'2026年5月'!$A31,FALSE)),IF($C$30=料金比較表!$C$3,(HLOOKUP('2026年5月'!G$29,料金比較表!$36:$46,'2026年5月'!$A31,FALSE)),IF($C$30=料金比較表!$C$4,(HLOOKUP('2026年5月'!G$29,料金比較表!$48:$60,'2026年5月'!$A31,FALSE)),IF($C$30=料金比較表!$C$5,(HLOOKUP('2026年5月'!G$29,料金比較表!$61:$71,'2026年5月'!$A31,FALSE)),IF($C$30=料金比較表!$C$6,(HLOOKUP('2026年5月'!G$29,料金比較表!$74:$84,'2026年5月'!$A31,FALSE))))))))</f>
        <v/>
      </c>
      <c r="H31" s="63" t="str">
        <f ca="1">IF($C$30=料金比較表!$C$1,(HLOOKUP('2026年5月'!H$29,料金比較表!$10:$20,'2026年5月'!$A31,FALSE)),IF($C$30=料金比較表!$C$2,(HLOOKUP('2026年5月'!H$29,料金比較表!$23:$33,'2026年5月'!$A31,FALSE)),IF($C$30=料金比較表!$C$3,(HLOOKUP('2026年5月'!H$29,料金比較表!$36:$46,'2026年5月'!$A31,FALSE)),IF($C$30=料金比較表!$C$4,(HLOOKUP('2026年5月'!H$29,料金比較表!$48:$60,'2026年5月'!$A31,FALSE)),IF($C$30=料金比較表!$C$5,(HLOOKUP('2026年5月'!H$29,料金比較表!$61:$71,'2026年5月'!$A31,FALSE)),IF($C$30=料金比較表!$C$6,(HLOOKUP('2026年5月'!H$29,料金比較表!$74:$84,'2026年5月'!$A31,FALSE))))))))</f>
        <v/>
      </c>
      <c r="I31" s="63" t="str">
        <f ca="1">IF($C$30=料金比較表!$C$1,(HLOOKUP('2026年5月'!I$29,料金比較表!$10:$20,'2026年5月'!$A31,FALSE)),IF($C$30=料金比較表!$C$2,(HLOOKUP('2026年5月'!I$29,料金比較表!$23:$33,'2026年5月'!$A31,FALSE)),IF($C$30=料金比較表!$C$3,(HLOOKUP('2026年5月'!I$29,料金比較表!$36:$46,'2026年5月'!$A31,FALSE)),IF($C$30=料金比較表!$C$4,(HLOOKUP('2026年5月'!I$29,料金比較表!$48:$60,'2026年5月'!$A31,FALSE)),IF($C$30=料金比較表!$C$5,(HLOOKUP('2026年5月'!I$29,料金比較表!$61:$71,'2026年5月'!$A31,FALSE)),IF($C$30=料金比較表!$C$6,(HLOOKUP('2026年5月'!I$29,料金比較表!$74:$84,'2026年5月'!$A31,FALSE))))))))</f>
        <v/>
      </c>
      <c r="J31" s="63" t="str">
        <f ca="1">IF($C$30=料金比較表!$C$1,(HLOOKUP('2026年5月'!J$29,料金比較表!$10:$20,'2026年5月'!$A31,FALSE)),IF($C$30=料金比較表!$C$2,(HLOOKUP('2026年5月'!J$29,料金比較表!$23:$33,'2026年5月'!$A31,FALSE)),IF($C$30=料金比較表!$C$3,(HLOOKUP('2026年5月'!J$29,料金比較表!$36:$46,'2026年5月'!$A31,FALSE)),IF($C$30=料金比較表!$C$4,(HLOOKUP('2026年5月'!J$29,料金比較表!$48:$60,'2026年5月'!$A31,FALSE)),IF($C$30=料金比較表!$C$5,(HLOOKUP('2026年5月'!J$29,料金比較表!$61:$71,'2026年5月'!$A31,FALSE)),IF($C$30=料金比較表!$C$6,(HLOOKUP('2026年5月'!J$29,料金比較表!$74:$84,'2026年5月'!$A31,FALSE))))))))</f>
        <v/>
      </c>
      <c r="K31" s="63" t="str">
        <f ca="1">IF($C$30=料金比較表!$C$1,(HLOOKUP('2026年5月'!K$29,料金比較表!$10:$20,'2026年5月'!$A31,FALSE)),IF($C$30=料金比較表!$C$2,(HLOOKUP('2026年5月'!K$29,料金比較表!$23:$33,'2026年5月'!$A31,FALSE)),IF($C$30=料金比較表!$C$3,(HLOOKUP('2026年5月'!K$29,料金比較表!$36:$46,'2026年5月'!$A31,FALSE)),IF($C$30=料金比較表!$C$4,(HLOOKUP('2026年5月'!K$29,料金比較表!$48:$60,'2026年5月'!$A31,FALSE)),IF($C$30=料金比較表!$C$5,(HLOOKUP('2026年5月'!K$29,料金比較表!$61:$71,'2026年5月'!$A31,FALSE)),IF($C$30=料金比較表!$C$6,(HLOOKUP('2026年5月'!K$29,料金比較表!$74:$84,'2026年5月'!$A31,FALSE))))))))</f>
        <v/>
      </c>
      <c r="L31" s="63" t="str">
        <f ca="1">IF($C$30=料金比較表!$C$1,(HLOOKUP('2026年5月'!L$29,料金比較表!$10:$20,'2026年5月'!$A31,FALSE)),IF($C$30=料金比較表!$C$2,(HLOOKUP('2026年5月'!L$29,料金比較表!$23:$33,'2026年5月'!$A31,FALSE)),IF($C$30=料金比較表!$C$3,(HLOOKUP('2026年5月'!L$29,料金比較表!$36:$46,'2026年5月'!$A31,FALSE)),IF($C$30=料金比較表!$C$4,(HLOOKUP('2026年5月'!L$29,料金比較表!$48:$60,'2026年5月'!$A31,FALSE)),IF($C$30=料金比較表!$C$5,(HLOOKUP('2026年5月'!L$29,料金比較表!$61:$71,'2026年5月'!$A31,FALSE)),IF($C$30=料金比較表!$C$6,(HLOOKUP('2026年5月'!L$29,料金比較表!$74:$84,'2026年5月'!$A31,FALSE))))))))</f>
        <v/>
      </c>
      <c r="M31" s="63" t="str">
        <f ca="1">IF($C$30=料金比較表!$C$1,(HLOOKUP('2026年5月'!M$29,料金比較表!$10:$20,'2026年5月'!$A31,FALSE)),IF($C$30=料金比較表!$C$2,(HLOOKUP('2026年5月'!M$29,料金比較表!$23:$33,'2026年5月'!$A31,FALSE)),IF($C$30=料金比較表!$C$3,(HLOOKUP('2026年5月'!M$29,料金比較表!$36:$46,'2026年5月'!$A31,FALSE)),IF($C$30=料金比較表!$C$4,(HLOOKUP('2026年5月'!M$29,料金比較表!$48:$60,'2026年5月'!$A31,FALSE)),IF($C$30=料金比較表!$C$5,(HLOOKUP('2026年5月'!M$29,料金比較表!$61:$71,'2026年5月'!$A31,FALSE)),IF($C$30=料金比較表!$C$6,(HLOOKUP('2026年5月'!M$29,料金比較表!$74:$84,'2026年5月'!$A31,FALSE))))))))</f>
        <v/>
      </c>
      <c r="N31" s="63" t="str">
        <f ca="1">IF($C$30=料金比較表!$C$1,(HLOOKUP('2026年5月'!N$29,料金比較表!$10:$20,'2026年5月'!$A31,FALSE)),IF($C$30=料金比較表!$C$2,(HLOOKUP('2026年5月'!N$29,料金比較表!$23:$33,'2026年5月'!$A31,FALSE)),IF($C$30=料金比較表!$C$3,(HLOOKUP('2026年5月'!N$29,料金比較表!$36:$46,'2026年5月'!$A31,FALSE)),IF($C$30=料金比較表!$C$4,(HLOOKUP('2026年5月'!N$29,料金比較表!$48:$60,'2026年5月'!$A31,FALSE)),IF($C$30=料金比較表!$C$5,(HLOOKUP('2026年5月'!N$29,料金比較表!$61:$71,'2026年5月'!$A31,FALSE)),IF($C$30=料金比較表!$C$6,(HLOOKUP('2026年5月'!N$29,料金比較表!$74:$84,'2026年5月'!$A31,FALSE))))))))</f>
        <v/>
      </c>
      <c r="O31" s="63" t="str">
        <f ca="1">IF($C$30=料金比較表!$C$1,(HLOOKUP('2026年5月'!O$29,料金比較表!$10:$20,'2026年5月'!$A31,FALSE)),IF($C$30=料金比較表!$C$2,(HLOOKUP('2026年5月'!O$29,料金比較表!$23:$33,'2026年5月'!$A31,FALSE)),IF($C$30=料金比較表!$C$3,(HLOOKUP('2026年5月'!O$29,料金比較表!$36:$46,'2026年5月'!$A31,FALSE)),IF($C$30=料金比較表!$C$4,(HLOOKUP('2026年5月'!O$29,料金比較表!$48:$60,'2026年5月'!$A31,FALSE)),IF($C$30=料金比較表!$C$5,(HLOOKUP('2026年5月'!O$29,料金比較表!$61:$71,'2026年5月'!$A31,FALSE)),IF($C$30=料金比較表!$C$6,(HLOOKUP('2026年5月'!O$29,料金比較表!$74:$84,'2026年5月'!$A31,FALSE))))))))</f>
        <v/>
      </c>
      <c r="P31" s="63" t="str">
        <f ca="1">IF($C$30=料金比較表!$C$1,(HLOOKUP('2026年5月'!P$29,料金比較表!$10:$20,'2026年5月'!$A31,FALSE)),IF($C$30=料金比較表!$C$2,(HLOOKUP('2026年5月'!P$29,料金比較表!$23:$33,'2026年5月'!$A31,FALSE)),IF($C$30=料金比較表!$C$3,(HLOOKUP('2026年5月'!P$29,料金比較表!$36:$46,'2026年5月'!$A31,FALSE)),IF($C$30=料金比較表!$C$4,(HLOOKUP('2026年5月'!P$29,料金比較表!$48:$60,'2026年5月'!$A31,FALSE)),IF($C$30=料金比較表!$C$5,(HLOOKUP('2026年5月'!P$29,料金比較表!$61:$71,'2026年5月'!$A31,FALSE)),IF($C$30=料金比較表!$C$6,(HLOOKUP('2026年5月'!P$29,料金比較表!$74:$84,'2026年5月'!$A31,FALSE))))))))</f>
        <v/>
      </c>
      <c r="Q31" s="63" t="str">
        <f ca="1">IF($C$30=料金比較表!$C$1,(HLOOKUP('2026年5月'!Q$29,料金比較表!$10:$20,'2026年5月'!$A31,FALSE)),IF($C$30=料金比較表!$C$2,(HLOOKUP('2026年5月'!Q$29,料金比較表!$23:$33,'2026年5月'!$A31,FALSE)),IF($C$30=料金比較表!$C$3,(HLOOKUP('2026年5月'!Q$29,料金比較表!$36:$46,'2026年5月'!$A31,FALSE)),IF($C$30=料金比較表!$C$4,(HLOOKUP('2026年5月'!Q$29,料金比較表!$48:$60,'2026年5月'!$A31,FALSE)),IF($C$30=料金比較表!$C$5,(HLOOKUP('2026年5月'!Q$29,料金比較表!$61:$71,'2026年5月'!$A31,FALSE)),IF($C$30=料金比較表!$C$6,(HLOOKUP('2026年5月'!Q$29,料金比較表!$74:$84,'2026年5月'!$A31,FALSE))))))))</f>
        <v/>
      </c>
      <c r="R31" s="63" t="str">
        <f ca="1">IF($C$30=料金比較表!$C$1,(HLOOKUP('2026年5月'!R$29,料金比較表!$10:$20,'2026年5月'!$A31,FALSE)),IF($C$30=料金比較表!$C$2,(HLOOKUP('2026年5月'!R$29,料金比較表!$23:$33,'2026年5月'!$A31,FALSE)),IF($C$30=料金比較表!$C$3,(HLOOKUP('2026年5月'!R$29,料金比較表!$36:$46,'2026年5月'!$A31,FALSE)),IF($C$30=料金比較表!$C$4,(HLOOKUP('2026年5月'!R$29,料金比較表!$48:$60,'2026年5月'!$A31,FALSE)),IF($C$30=料金比較表!$C$5,(HLOOKUP('2026年5月'!R$29,料金比較表!$61:$71,'2026年5月'!$A31,FALSE)),IF($C$30=料金比較表!$C$6,(HLOOKUP('2026年5月'!R$29,料金比較表!$74:$84,'2026年5月'!$A31,FALSE))))))))</f>
        <v/>
      </c>
      <c r="S31" s="63" t="str">
        <f ca="1">IF($C$30=料金比較表!$C$1,(HLOOKUP('2026年5月'!S$29,料金比較表!$10:$20,'2026年5月'!$A31,FALSE)),IF($C$30=料金比較表!$C$2,(HLOOKUP('2026年5月'!S$29,料金比較表!$23:$33,'2026年5月'!$A31,FALSE)),IF($C$30=料金比較表!$C$3,(HLOOKUP('2026年5月'!S$29,料金比較表!$36:$46,'2026年5月'!$A31,FALSE)),IF($C$30=料金比較表!$C$4,(HLOOKUP('2026年5月'!S$29,料金比較表!$48:$60,'2026年5月'!$A31,FALSE)),IF($C$30=料金比較表!$C$5,(HLOOKUP('2026年5月'!S$29,料金比較表!$61:$71,'2026年5月'!$A31,FALSE)),IF($C$30=料金比較表!$C$6,(HLOOKUP('2026年5月'!S$29,料金比較表!$74:$84,'2026年5月'!$A31,FALSE))))))))</f>
        <v/>
      </c>
      <c r="T31" s="63" t="str">
        <f ca="1">IF($C$30=料金比較表!$C$1,(HLOOKUP('2026年5月'!T$29,料金比較表!$10:$20,'2026年5月'!$A31,FALSE)),IF($C$30=料金比較表!$C$2,(HLOOKUP('2026年5月'!T$29,料金比較表!$23:$33,'2026年5月'!$A31,FALSE)),IF($C$30=料金比較表!$C$3,(HLOOKUP('2026年5月'!T$29,料金比較表!$36:$46,'2026年5月'!$A31,FALSE)),IF($C$30=料金比較表!$C$4,(HLOOKUP('2026年5月'!T$29,料金比較表!$48:$60,'2026年5月'!$A31,FALSE)),IF($C$30=料金比較表!$C$5,(HLOOKUP('2026年5月'!T$29,料金比較表!$61:$71,'2026年5月'!$A31,FALSE)),IF($C$30=料金比較表!$C$6,(HLOOKUP('2026年5月'!T$29,料金比較表!$74:$84,'2026年5月'!$A31,FALSE))))))))</f>
        <v/>
      </c>
      <c r="U31" s="63" t="str">
        <f ca="1">IF($C$30=料金比較表!$C$1,(HLOOKUP('2026年5月'!U$29,料金比較表!$10:$20,'2026年5月'!$A31,FALSE)),IF($C$30=料金比較表!$C$2,(HLOOKUP('2026年5月'!U$29,料金比較表!$23:$33,'2026年5月'!$A31,FALSE)),IF($C$30=料金比較表!$C$3,(HLOOKUP('2026年5月'!U$29,料金比較表!$36:$46,'2026年5月'!$A31,FALSE)),IF($C$30=料金比較表!$C$4,(HLOOKUP('2026年5月'!U$29,料金比較表!$48:$60,'2026年5月'!$A31,FALSE)),IF($C$30=料金比較表!$C$5,(HLOOKUP('2026年5月'!U$29,料金比較表!$61:$71,'2026年5月'!$A31,FALSE)),IF($C$30=料金比較表!$C$6,(HLOOKUP('2026年5月'!U$29,料金比較表!$74:$84,'2026年5月'!$A31,FALSE))))))))</f>
        <v/>
      </c>
      <c r="V31" s="63" t="str">
        <f ca="1">IF($C$30=料金比較表!$C$1,(HLOOKUP('2026年5月'!V$29,料金比較表!$10:$20,'2026年5月'!$A31,FALSE)),IF($C$30=料金比較表!$C$2,(HLOOKUP('2026年5月'!V$29,料金比較表!$23:$33,'2026年5月'!$A31,FALSE)),IF($C$30=料金比較表!$C$3,(HLOOKUP('2026年5月'!V$29,料金比較表!$36:$46,'2026年5月'!$A31,FALSE)),IF($C$30=料金比較表!$C$4,(HLOOKUP('2026年5月'!V$29,料金比較表!$48:$60,'2026年5月'!$A31,FALSE)),IF($C$30=料金比較表!$C$5,(HLOOKUP('2026年5月'!V$29,料金比較表!$61:$71,'2026年5月'!$A31,FALSE)),IF($C$30=料金比較表!$C$6,(HLOOKUP('2026年5月'!V$29,料金比較表!$74:$84,'2026年5月'!$A31,FALSE))))))))</f>
        <v/>
      </c>
      <c r="W31" s="63" t="str">
        <f ca="1">IF($C$30=料金比較表!$C$1,(HLOOKUP('2026年5月'!W$29,料金比較表!$10:$20,'2026年5月'!$A31,FALSE)),IF($C$30=料金比較表!$C$2,(HLOOKUP('2026年5月'!W$29,料金比較表!$23:$33,'2026年5月'!$A31,FALSE)),IF($C$30=料金比較表!$C$3,(HLOOKUP('2026年5月'!W$29,料金比較表!$36:$46,'2026年5月'!$A31,FALSE)),IF($C$30=料金比較表!$C$4,(HLOOKUP('2026年5月'!W$29,料金比較表!$48:$60,'2026年5月'!$A31,FALSE)),IF($C$30=料金比較表!$C$5,(HLOOKUP('2026年5月'!W$29,料金比較表!$61:$71,'2026年5月'!$A31,FALSE)),IF($C$30=料金比較表!$C$6,(HLOOKUP('2026年5月'!W$29,料金比較表!$74:$84,'2026年5月'!$A31,FALSE))))))))</f>
        <v/>
      </c>
      <c r="X31" s="63" t="str">
        <f ca="1">IF($C$30=料金比較表!$C$1,(HLOOKUP('2026年5月'!X$29,料金比較表!$10:$20,'2026年5月'!$A31,FALSE)),IF($C$30=料金比較表!$C$2,(HLOOKUP('2026年5月'!X$29,料金比較表!$23:$33,'2026年5月'!$A31,FALSE)),IF($C$30=料金比較表!$C$3,(HLOOKUP('2026年5月'!X$29,料金比較表!$36:$46,'2026年5月'!$A31,FALSE)),IF($C$30=料金比較表!$C$4,(HLOOKUP('2026年5月'!X$29,料金比較表!$48:$60,'2026年5月'!$A31,FALSE)),IF($C$30=料金比較表!$C$5,(HLOOKUP('2026年5月'!X$29,料金比較表!$61:$71,'2026年5月'!$A31,FALSE)),IF($C$30=料金比較表!$C$6,(HLOOKUP('2026年5月'!X$29,料金比較表!$74:$84,'2026年5月'!$A31,FALSE))))))))</f>
        <v/>
      </c>
      <c r="Y31" s="63" t="str">
        <f ca="1">IF($C$30=料金比較表!$C$1,(HLOOKUP('2026年5月'!Y$29,料金比較表!$10:$20,'2026年5月'!$A31,FALSE)),IF($C$30=料金比較表!$C$2,(HLOOKUP('2026年5月'!Y$29,料金比較表!$23:$33,'2026年5月'!$A31,FALSE)),IF($C$30=料金比較表!$C$3,(HLOOKUP('2026年5月'!Y$29,料金比較表!$36:$46,'2026年5月'!$A31,FALSE)),IF($C$30=料金比較表!$C$4,(HLOOKUP('2026年5月'!Y$29,料金比較表!$48:$60,'2026年5月'!$A31,FALSE)),IF($C$30=料金比較表!$C$5,(HLOOKUP('2026年5月'!Y$29,料金比較表!$61:$71,'2026年5月'!$A31,FALSE)),IF($C$30=料金比較表!$C$6,(HLOOKUP('2026年5月'!Y$29,料金比較表!$74:$84,'2026年5月'!$A31,FALSE))))))))</f>
        <v/>
      </c>
      <c r="Z31" s="63" t="str">
        <f ca="1">IF($C$30=料金比較表!$C$1,(HLOOKUP('2026年5月'!Z$29,料金比較表!$10:$20,'2026年5月'!$A31,FALSE)),IF($C$30=料金比較表!$C$2,(HLOOKUP('2026年5月'!Z$29,料金比較表!$23:$33,'2026年5月'!$A31,FALSE)),IF($C$30=料金比較表!$C$3,(HLOOKUP('2026年5月'!Z$29,料金比較表!$36:$46,'2026年5月'!$A31,FALSE)),IF($C$30=料金比較表!$C$4,(HLOOKUP('2026年5月'!Z$29,料金比較表!$48:$60,'2026年5月'!$A31,FALSE)),IF($C$30=料金比較表!$C$5,(HLOOKUP('2026年5月'!Z$29,料金比較表!$61:$71,'2026年5月'!$A31,FALSE)),IF($C$30=料金比較表!$C$6,(HLOOKUP('2026年5月'!Z$29,料金比較表!$74:$84,'2026年5月'!$A31,FALSE))))))))</f>
        <v/>
      </c>
      <c r="AA31" s="63" t="str">
        <f ca="1">IF($C$30=料金比較表!$C$1,(HLOOKUP('2026年5月'!AA$29,料金比較表!$10:$20,'2026年5月'!$A31,FALSE)),IF($C$30=料金比較表!$C$2,(HLOOKUP('2026年5月'!AA$29,料金比較表!$23:$33,'2026年5月'!$A31,FALSE)),IF($C$30=料金比較表!$C$3,(HLOOKUP('2026年5月'!AA$29,料金比較表!$36:$46,'2026年5月'!$A31,FALSE)),IF($C$30=料金比較表!$C$4,(HLOOKUP('2026年5月'!AA$29,料金比較表!$48:$60,'2026年5月'!$A31,FALSE)),IF($C$30=料金比較表!$C$5,(HLOOKUP('2026年5月'!AA$29,料金比較表!$61:$71,'2026年5月'!$A31,FALSE)),IF($C$30=料金比較表!$C$6,(HLOOKUP('2026年5月'!AA$29,料金比較表!$74:$84,'2026年5月'!$A31,FALSE))))))))</f>
        <v/>
      </c>
      <c r="AB31" s="63" t="str">
        <f ca="1">IF($C$30=料金比較表!$C$1,(HLOOKUP('2026年5月'!AB$29,料金比較表!$10:$20,'2026年5月'!$A31,FALSE)),IF($C$30=料金比較表!$C$2,(HLOOKUP('2026年5月'!AB$29,料金比較表!$23:$33,'2026年5月'!$A31,FALSE)),IF($C$30=料金比較表!$C$3,(HLOOKUP('2026年5月'!AB$29,料金比較表!$36:$46,'2026年5月'!$A31,FALSE)),IF($C$30=料金比較表!$C$4,(HLOOKUP('2026年5月'!AB$29,料金比較表!$48:$60,'2026年5月'!$A31,FALSE)),IF($C$30=料金比較表!$C$5,(HLOOKUP('2026年5月'!AB$29,料金比較表!$61:$71,'2026年5月'!$A31,FALSE)),IF($C$30=料金比較表!$C$6,(HLOOKUP('2026年5月'!AB$29,料金比較表!$74:$84,'2026年5月'!$A31,FALSE))))))))</f>
        <v/>
      </c>
      <c r="AC31" s="63" t="str">
        <f ca="1">IF($C$30=料金比較表!$C$1,(HLOOKUP('2026年5月'!AC$29,料金比較表!$10:$20,'2026年5月'!$A31,FALSE)),IF($C$30=料金比較表!$C$2,(HLOOKUP('2026年5月'!AC$29,料金比較表!$23:$33,'2026年5月'!$A31,FALSE)),IF($C$30=料金比較表!$C$3,(HLOOKUP('2026年5月'!AC$29,料金比較表!$36:$46,'2026年5月'!$A31,FALSE)),IF($C$30=料金比較表!$C$4,(HLOOKUP('2026年5月'!AC$29,料金比較表!$48:$60,'2026年5月'!$A31,FALSE)),IF($C$30=料金比較表!$C$5,(HLOOKUP('2026年5月'!AC$29,料金比較表!$61:$71,'2026年5月'!$A31,FALSE)),IF($C$30=料金比較表!$C$6,(HLOOKUP('2026年5月'!AC$29,料金比較表!$74:$84,'2026年5月'!$A31,FALSE))))))))</f>
        <v/>
      </c>
      <c r="AD31" s="63" t="str">
        <f ca="1">IF($C$30=料金比較表!$C$1,(HLOOKUP('2026年5月'!AD$29,料金比較表!$10:$20,'2026年5月'!$A31,FALSE)),IF($C$30=料金比較表!$C$2,(HLOOKUP('2026年5月'!AD$29,料金比較表!$23:$33,'2026年5月'!$A31,FALSE)),IF($C$30=料金比較表!$C$3,(HLOOKUP('2026年5月'!AD$29,料金比較表!$36:$46,'2026年5月'!$A31,FALSE)),IF($C$30=料金比較表!$C$4,(HLOOKUP('2026年5月'!AD$29,料金比較表!$48:$60,'2026年5月'!$A31,FALSE)),IF($C$30=料金比較表!$C$5,(HLOOKUP('2026年5月'!AD$29,料金比較表!$61:$71,'2026年5月'!$A31,FALSE)),IF($C$30=料金比較表!$C$6,(HLOOKUP('2026年5月'!AD$29,料金比較表!$74:$84,'2026年5月'!$A31,FALSE))))))))</f>
        <v/>
      </c>
      <c r="AE31" s="63" t="str">
        <f ca="1">IF($C$30=料金比較表!$C$1,(HLOOKUP('2026年5月'!AE$29,料金比較表!$10:$20,'2026年5月'!$A31,FALSE)),IF($C$30=料金比較表!$C$2,(HLOOKUP('2026年5月'!AE$29,料金比較表!$23:$33,'2026年5月'!$A31,FALSE)),IF($C$30=料金比較表!$C$3,(HLOOKUP('2026年5月'!AE$29,料金比較表!$36:$46,'2026年5月'!$A31,FALSE)),IF($C$30=料金比較表!$C$4,(HLOOKUP('2026年5月'!AE$29,料金比較表!$48:$60,'2026年5月'!$A31,FALSE)),IF($C$30=料金比較表!$C$5,(HLOOKUP('2026年5月'!AE$29,料金比較表!$61:$71,'2026年5月'!$A31,FALSE)),IF($C$30=料金比較表!$C$6,(HLOOKUP('2026年5月'!AE$29,料金比較表!$74:$84,'2026年5月'!$A31,FALSE))))))))</f>
        <v/>
      </c>
      <c r="AF31" s="63" t="str">
        <f ca="1">IF($C$30=料金比較表!$C$1,(HLOOKUP('2026年5月'!AF$29,料金比較表!$10:$20,'2026年5月'!$A31,FALSE)),IF($C$30=料金比較表!$C$2,(HLOOKUP('2026年5月'!AF$29,料金比較表!$23:$33,'2026年5月'!$A31,FALSE)),IF($C$30=料金比較表!$C$3,(HLOOKUP('2026年5月'!AF$29,料金比較表!$36:$46,'2026年5月'!$A31,FALSE)),IF($C$30=料金比較表!$C$4,(HLOOKUP('2026年5月'!AF$29,料金比較表!$48:$60,'2026年5月'!$A31,FALSE)),IF($C$30=料金比較表!$C$5,(HLOOKUP('2026年5月'!AF$29,料金比較表!$61:$71,'2026年5月'!$A31,FALSE)),IF($C$30=料金比較表!$C$6,(HLOOKUP('2026年5月'!AF$29,料金比較表!$74:$84,'2026年5月'!$A31,FALSE))))))))</f>
        <v/>
      </c>
      <c r="AG31" s="63" t="str">
        <f ca="1">IF($C$30=料金比較表!$C$1,(HLOOKUP('2026年5月'!AG$29,料金比較表!$10:$20,'2026年5月'!$A31,FALSE)),IF($C$30=料金比較表!$C$2,(HLOOKUP('2026年5月'!AG$29,料金比較表!$23:$33,'2026年5月'!$A31,FALSE)),IF($C$30=料金比較表!$C$3,(HLOOKUP('2026年5月'!AG$29,料金比較表!$36:$46,'2026年5月'!$A31,FALSE)),IF($C$30=料金比較表!$C$4,(HLOOKUP('2026年5月'!AG$29,料金比較表!$48:$60,'2026年5月'!$A31,FALSE)),IF($C$30=料金比較表!$C$5,(HLOOKUP('2026年5月'!AG$29,料金比較表!$61:$71,'2026年5月'!$A31,FALSE)),IF($C$30=料金比較表!$C$6,(HLOOKUP('2026年5月'!AG$29,料金比較表!$74:$84,'2026年5月'!$A31,FALSE))))))))</f>
        <v/>
      </c>
      <c r="AH31" s="255" t="str">
        <f ca="1">IF($C$30=料金比較表!$C$1,(HLOOKUP('2026年5月'!AH$29,料金比較表!$10:$20,'2026年5月'!$A31,FALSE)),IF($C$30=料金比較表!$C$2,(HLOOKUP('2026年5月'!AH$29,料金比較表!$23:$33,'2026年5月'!$A31,FALSE)),IF($C$30=料金比較表!$C$3,(HLOOKUP('2026年5月'!AH$29,料金比較表!$36:$46,'2026年5月'!$A31,FALSE)),IF($C$30=料金比較表!$C$4,(HLOOKUP('2026年5月'!AH$29,料金比較表!$48:$60,'2026年5月'!$A31,FALSE)),IF($C$30=料金比較表!$C$5,(HLOOKUP('2026年5月'!AH$29,料金比較表!$61:$71,'2026年5月'!$A31,FALSE)),IF($C$30=料金比較表!$C$6,(HLOOKUP('2026年5月'!AH$29,料金比較表!$74:$84,'2026年5月'!$A31,FALSE))))))))</f>
        <v/>
      </c>
    </row>
    <row r="32" spans="1:55" x14ac:dyDescent="0.2">
      <c r="A32" s="4">
        <f t="shared" ref="A32:A38" si="1">A31+1</f>
        <v>4</v>
      </c>
      <c r="B32" s="312" t="str">
        <f>料金比較表!C13</f>
        <v>Ｏｎｅ　Ｓｕｉｔｅ　ＴＨＥ　ＧＲＡＮＤ（ワンスイート　ザ・グランド）＜古宇利島＞</v>
      </c>
      <c r="C32" s="329"/>
      <c r="D32" s="254" t="str">
        <f ca="1">IF($C$30=料金比較表!$C$1,(HLOOKUP('2026年5月'!D$29,料金比較表!$10:$20,'2026年5月'!$A32,FALSE)),IF($C$30=料金比較表!$C$2,(HLOOKUP('2026年5月'!D$29,料金比較表!$23:$33,'2026年5月'!$A32,FALSE)),IF($C$30=料金比較表!$C$3,(HLOOKUP('2026年5月'!D$29,料金比較表!$36:$46,'2026年5月'!$A32,FALSE)),IF($C$30=料金比較表!$C$4,(HLOOKUP('2026年5月'!D$29,料金比較表!$48:$60,'2026年5月'!$A32,FALSE)),IF($C$30=料金比較表!$C$5,(HLOOKUP('2026年5月'!D$29,料金比較表!$61:$71,'2026年5月'!$A32,FALSE)),IF($C$30=料金比較表!$C$6,(HLOOKUP('2026年5月'!D$29,料金比較表!$74:$84,'2026年5月'!$A32,FALSE))))))))</f>
        <v/>
      </c>
      <c r="E32" s="63" t="str">
        <f ca="1">IF($C$30=料金比較表!$C$1,(HLOOKUP('2026年5月'!E$29,料金比較表!$10:$20,'2026年5月'!$A32,FALSE)),IF($C$30=料金比較表!$C$2,(HLOOKUP('2026年5月'!E$29,料金比較表!$23:$33,'2026年5月'!$A32,FALSE)),IF($C$30=料金比較表!$C$3,(HLOOKUP('2026年5月'!E$29,料金比較表!$36:$46,'2026年5月'!$A32,FALSE)),IF($C$30=料金比較表!$C$4,(HLOOKUP('2026年5月'!E$29,料金比較表!$48:$60,'2026年5月'!$A32,FALSE)),IF($C$30=料金比較表!$C$5,(HLOOKUP('2026年5月'!E$29,料金比較表!$61:$71,'2026年5月'!$A32,FALSE)),IF($C$30=料金比較表!$C$6,(HLOOKUP('2026年5月'!E$29,料金比較表!$74:$84,'2026年5月'!$A32,FALSE))))))))</f>
        <v/>
      </c>
      <c r="F32" s="63" t="str">
        <f ca="1">IF($C$30=料金比較表!$C$1,(HLOOKUP('2026年5月'!F$29,料金比較表!$10:$20,'2026年5月'!$A32,FALSE)),IF($C$30=料金比較表!$C$2,(HLOOKUP('2026年5月'!F$29,料金比較表!$23:$33,'2026年5月'!$A32,FALSE)),IF($C$30=料金比較表!$C$3,(HLOOKUP('2026年5月'!F$29,料金比較表!$36:$46,'2026年5月'!$A32,FALSE)),IF($C$30=料金比較表!$C$4,(HLOOKUP('2026年5月'!F$29,料金比較表!$48:$60,'2026年5月'!$A32,FALSE)),IF($C$30=料金比較表!$C$5,(HLOOKUP('2026年5月'!F$29,料金比較表!$61:$71,'2026年5月'!$A32,FALSE)),IF($C$30=料金比較表!$C$6,(HLOOKUP('2026年5月'!F$29,料金比較表!$74:$84,'2026年5月'!$A32,FALSE))))))))</f>
        <v/>
      </c>
      <c r="G32" s="63" t="str">
        <f ca="1">IF($C$30=料金比較表!$C$1,(HLOOKUP('2026年5月'!G$29,料金比較表!$10:$20,'2026年5月'!$A32,FALSE)),IF($C$30=料金比較表!$C$2,(HLOOKUP('2026年5月'!G$29,料金比較表!$23:$33,'2026年5月'!$A32,FALSE)),IF($C$30=料金比較表!$C$3,(HLOOKUP('2026年5月'!G$29,料金比較表!$36:$46,'2026年5月'!$A32,FALSE)),IF($C$30=料金比較表!$C$4,(HLOOKUP('2026年5月'!G$29,料金比較表!$48:$60,'2026年5月'!$A32,FALSE)),IF($C$30=料金比較表!$C$5,(HLOOKUP('2026年5月'!G$29,料金比較表!$61:$71,'2026年5月'!$A32,FALSE)),IF($C$30=料金比較表!$C$6,(HLOOKUP('2026年5月'!G$29,料金比較表!$74:$84,'2026年5月'!$A32,FALSE))))))))</f>
        <v/>
      </c>
      <c r="H32" s="63" t="str">
        <f ca="1">IF($C$30=料金比較表!$C$1,(HLOOKUP('2026年5月'!H$29,料金比較表!$10:$20,'2026年5月'!$A32,FALSE)),IF($C$30=料金比較表!$C$2,(HLOOKUP('2026年5月'!H$29,料金比較表!$23:$33,'2026年5月'!$A32,FALSE)),IF($C$30=料金比較表!$C$3,(HLOOKUP('2026年5月'!H$29,料金比較表!$36:$46,'2026年5月'!$A32,FALSE)),IF($C$30=料金比較表!$C$4,(HLOOKUP('2026年5月'!H$29,料金比較表!$48:$60,'2026年5月'!$A32,FALSE)),IF($C$30=料金比較表!$C$5,(HLOOKUP('2026年5月'!H$29,料金比較表!$61:$71,'2026年5月'!$A32,FALSE)),IF($C$30=料金比較表!$C$6,(HLOOKUP('2026年5月'!H$29,料金比較表!$74:$84,'2026年5月'!$A32,FALSE))))))))</f>
        <v/>
      </c>
      <c r="I32" s="63" t="str">
        <f ca="1">IF($C$30=料金比較表!$C$1,(HLOOKUP('2026年5月'!I$29,料金比較表!$10:$20,'2026年5月'!$A32,FALSE)),IF($C$30=料金比較表!$C$2,(HLOOKUP('2026年5月'!I$29,料金比較表!$23:$33,'2026年5月'!$A32,FALSE)),IF($C$30=料金比較表!$C$3,(HLOOKUP('2026年5月'!I$29,料金比較表!$36:$46,'2026年5月'!$A32,FALSE)),IF($C$30=料金比較表!$C$4,(HLOOKUP('2026年5月'!I$29,料金比較表!$48:$60,'2026年5月'!$A32,FALSE)),IF($C$30=料金比較表!$C$5,(HLOOKUP('2026年5月'!I$29,料金比較表!$61:$71,'2026年5月'!$A32,FALSE)),IF($C$30=料金比較表!$C$6,(HLOOKUP('2026年5月'!I$29,料金比較表!$74:$84,'2026年5月'!$A32,FALSE))))))))</f>
        <v/>
      </c>
      <c r="J32" s="63" t="str">
        <f ca="1">IF($C$30=料金比較表!$C$1,(HLOOKUP('2026年5月'!J$29,料金比較表!$10:$20,'2026年5月'!$A32,FALSE)),IF($C$30=料金比較表!$C$2,(HLOOKUP('2026年5月'!J$29,料金比較表!$23:$33,'2026年5月'!$A32,FALSE)),IF($C$30=料金比較表!$C$3,(HLOOKUP('2026年5月'!J$29,料金比較表!$36:$46,'2026年5月'!$A32,FALSE)),IF($C$30=料金比較表!$C$4,(HLOOKUP('2026年5月'!J$29,料金比較表!$48:$60,'2026年5月'!$A32,FALSE)),IF($C$30=料金比較表!$C$5,(HLOOKUP('2026年5月'!J$29,料金比較表!$61:$71,'2026年5月'!$A32,FALSE)),IF($C$30=料金比較表!$C$6,(HLOOKUP('2026年5月'!J$29,料金比較表!$74:$84,'2026年5月'!$A32,FALSE))))))))</f>
        <v/>
      </c>
      <c r="K32" s="63" t="str">
        <f ca="1">IF($C$30=料金比較表!$C$1,(HLOOKUP('2026年5月'!K$29,料金比較表!$10:$20,'2026年5月'!$A32,FALSE)),IF($C$30=料金比較表!$C$2,(HLOOKUP('2026年5月'!K$29,料金比較表!$23:$33,'2026年5月'!$A32,FALSE)),IF($C$30=料金比較表!$C$3,(HLOOKUP('2026年5月'!K$29,料金比較表!$36:$46,'2026年5月'!$A32,FALSE)),IF($C$30=料金比較表!$C$4,(HLOOKUP('2026年5月'!K$29,料金比較表!$48:$60,'2026年5月'!$A32,FALSE)),IF($C$30=料金比較表!$C$5,(HLOOKUP('2026年5月'!K$29,料金比較表!$61:$71,'2026年5月'!$A32,FALSE)),IF($C$30=料金比較表!$C$6,(HLOOKUP('2026年5月'!K$29,料金比較表!$74:$84,'2026年5月'!$A32,FALSE))))))))</f>
        <v/>
      </c>
      <c r="L32" s="63" t="str">
        <f ca="1">IF($C$30=料金比較表!$C$1,(HLOOKUP('2026年5月'!L$29,料金比較表!$10:$20,'2026年5月'!$A32,FALSE)),IF($C$30=料金比較表!$C$2,(HLOOKUP('2026年5月'!L$29,料金比較表!$23:$33,'2026年5月'!$A32,FALSE)),IF($C$30=料金比較表!$C$3,(HLOOKUP('2026年5月'!L$29,料金比較表!$36:$46,'2026年5月'!$A32,FALSE)),IF($C$30=料金比較表!$C$4,(HLOOKUP('2026年5月'!L$29,料金比較表!$48:$60,'2026年5月'!$A32,FALSE)),IF($C$30=料金比較表!$C$5,(HLOOKUP('2026年5月'!L$29,料金比較表!$61:$71,'2026年5月'!$A32,FALSE)),IF($C$30=料金比較表!$C$6,(HLOOKUP('2026年5月'!L$29,料金比較表!$74:$84,'2026年5月'!$A32,FALSE))))))))</f>
        <v/>
      </c>
      <c r="M32" s="63" t="str">
        <f ca="1">IF($C$30=料金比較表!$C$1,(HLOOKUP('2026年5月'!M$29,料金比較表!$10:$20,'2026年5月'!$A32,FALSE)),IF($C$30=料金比較表!$C$2,(HLOOKUP('2026年5月'!M$29,料金比較表!$23:$33,'2026年5月'!$A32,FALSE)),IF($C$30=料金比較表!$C$3,(HLOOKUP('2026年5月'!M$29,料金比較表!$36:$46,'2026年5月'!$A32,FALSE)),IF($C$30=料金比較表!$C$4,(HLOOKUP('2026年5月'!M$29,料金比較表!$48:$60,'2026年5月'!$A32,FALSE)),IF($C$30=料金比較表!$C$5,(HLOOKUP('2026年5月'!M$29,料金比較表!$61:$71,'2026年5月'!$A32,FALSE)),IF($C$30=料金比較表!$C$6,(HLOOKUP('2026年5月'!M$29,料金比較表!$74:$84,'2026年5月'!$A32,FALSE))))))))</f>
        <v/>
      </c>
      <c r="N32" s="63" t="str">
        <f ca="1">IF($C$30=料金比較表!$C$1,(HLOOKUP('2026年5月'!N$29,料金比較表!$10:$20,'2026年5月'!$A32,FALSE)),IF($C$30=料金比較表!$C$2,(HLOOKUP('2026年5月'!N$29,料金比較表!$23:$33,'2026年5月'!$A32,FALSE)),IF($C$30=料金比較表!$C$3,(HLOOKUP('2026年5月'!N$29,料金比較表!$36:$46,'2026年5月'!$A32,FALSE)),IF($C$30=料金比較表!$C$4,(HLOOKUP('2026年5月'!N$29,料金比較表!$48:$60,'2026年5月'!$A32,FALSE)),IF($C$30=料金比較表!$C$5,(HLOOKUP('2026年5月'!N$29,料金比較表!$61:$71,'2026年5月'!$A32,FALSE)),IF($C$30=料金比較表!$C$6,(HLOOKUP('2026年5月'!N$29,料金比較表!$74:$84,'2026年5月'!$A32,FALSE))))))))</f>
        <v/>
      </c>
      <c r="O32" s="63" t="str">
        <f ca="1">IF($C$30=料金比較表!$C$1,(HLOOKUP('2026年5月'!O$29,料金比較表!$10:$20,'2026年5月'!$A32,FALSE)),IF($C$30=料金比較表!$C$2,(HLOOKUP('2026年5月'!O$29,料金比較表!$23:$33,'2026年5月'!$A32,FALSE)),IF($C$30=料金比較表!$C$3,(HLOOKUP('2026年5月'!O$29,料金比較表!$36:$46,'2026年5月'!$A32,FALSE)),IF($C$30=料金比較表!$C$4,(HLOOKUP('2026年5月'!O$29,料金比較表!$48:$60,'2026年5月'!$A32,FALSE)),IF($C$30=料金比較表!$C$5,(HLOOKUP('2026年5月'!O$29,料金比較表!$61:$71,'2026年5月'!$A32,FALSE)),IF($C$30=料金比較表!$C$6,(HLOOKUP('2026年5月'!O$29,料金比較表!$74:$84,'2026年5月'!$A32,FALSE))))))))</f>
        <v/>
      </c>
      <c r="P32" s="63" t="str">
        <f ca="1">IF($C$30=料金比較表!$C$1,(HLOOKUP('2026年5月'!P$29,料金比較表!$10:$20,'2026年5月'!$A32,FALSE)),IF($C$30=料金比較表!$C$2,(HLOOKUP('2026年5月'!P$29,料金比較表!$23:$33,'2026年5月'!$A32,FALSE)),IF($C$30=料金比較表!$C$3,(HLOOKUP('2026年5月'!P$29,料金比較表!$36:$46,'2026年5月'!$A32,FALSE)),IF($C$30=料金比較表!$C$4,(HLOOKUP('2026年5月'!P$29,料金比較表!$48:$60,'2026年5月'!$A32,FALSE)),IF($C$30=料金比較表!$C$5,(HLOOKUP('2026年5月'!P$29,料金比較表!$61:$71,'2026年5月'!$A32,FALSE)),IF($C$30=料金比較表!$C$6,(HLOOKUP('2026年5月'!P$29,料金比較表!$74:$84,'2026年5月'!$A32,FALSE))))))))</f>
        <v/>
      </c>
      <c r="Q32" s="63" t="str">
        <f ca="1">IF($C$30=料金比較表!$C$1,(HLOOKUP('2026年5月'!Q$29,料金比較表!$10:$20,'2026年5月'!$A32,FALSE)),IF($C$30=料金比較表!$C$2,(HLOOKUP('2026年5月'!Q$29,料金比較表!$23:$33,'2026年5月'!$A32,FALSE)),IF($C$30=料金比較表!$C$3,(HLOOKUP('2026年5月'!Q$29,料金比較表!$36:$46,'2026年5月'!$A32,FALSE)),IF($C$30=料金比較表!$C$4,(HLOOKUP('2026年5月'!Q$29,料金比較表!$48:$60,'2026年5月'!$A32,FALSE)),IF($C$30=料金比較表!$C$5,(HLOOKUP('2026年5月'!Q$29,料金比較表!$61:$71,'2026年5月'!$A32,FALSE)),IF($C$30=料金比較表!$C$6,(HLOOKUP('2026年5月'!Q$29,料金比較表!$74:$84,'2026年5月'!$A32,FALSE))))))))</f>
        <v/>
      </c>
      <c r="R32" s="63" t="str">
        <f ca="1">IF($C$30=料金比較表!$C$1,(HLOOKUP('2026年5月'!R$29,料金比較表!$10:$20,'2026年5月'!$A32,FALSE)),IF($C$30=料金比較表!$C$2,(HLOOKUP('2026年5月'!R$29,料金比較表!$23:$33,'2026年5月'!$A32,FALSE)),IF($C$30=料金比較表!$C$3,(HLOOKUP('2026年5月'!R$29,料金比較表!$36:$46,'2026年5月'!$A32,FALSE)),IF($C$30=料金比較表!$C$4,(HLOOKUP('2026年5月'!R$29,料金比較表!$48:$60,'2026年5月'!$A32,FALSE)),IF($C$30=料金比較表!$C$5,(HLOOKUP('2026年5月'!R$29,料金比較表!$61:$71,'2026年5月'!$A32,FALSE)),IF($C$30=料金比較表!$C$6,(HLOOKUP('2026年5月'!R$29,料金比較表!$74:$84,'2026年5月'!$A32,FALSE))))))))</f>
        <v/>
      </c>
      <c r="S32" s="63" t="str">
        <f ca="1">IF($C$30=料金比較表!$C$1,(HLOOKUP('2026年5月'!S$29,料金比較表!$10:$20,'2026年5月'!$A32,FALSE)),IF($C$30=料金比較表!$C$2,(HLOOKUP('2026年5月'!S$29,料金比較表!$23:$33,'2026年5月'!$A32,FALSE)),IF($C$30=料金比較表!$C$3,(HLOOKUP('2026年5月'!S$29,料金比較表!$36:$46,'2026年5月'!$A32,FALSE)),IF($C$30=料金比較表!$C$4,(HLOOKUP('2026年5月'!S$29,料金比較表!$48:$60,'2026年5月'!$A32,FALSE)),IF($C$30=料金比較表!$C$5,(HLOOKUP('2026年5月'!S$29,料金比較表!$61:$71,'2026年5月'!$A32,FALSE)),IF($C$30=料金比較表!$C$6,(HLOOKUP('2026年5月'!S$29,料金比較表!$74:$84,'2026年5月'!$A32,FALSE))))))))</f>
        <v/>
      </c>
      <c r="T32" s="63" t="str">
        <f ca="1">IF($C$30=料金比較表!$C$1,(HLOOKUP('2026年5月'!T$29,料金比較表!$10:$20,'2026年5月'!$A32,FALSE)),IF($C$30=料金比較表!$C$2,(HLOOKUP('2026年5月'!T$29,料金比較表!$23:$33,'2026年5月'!$A32,FALSE)),IF($C$30=料金比較表!$C$3,(HLOOKUP('2026年5月'!T$29,料金比較表!$36:$46,'2026年5月'!$A32,FALSE)),IF($C$30=料金比較表!$C$4,(HLOOKUP('2026年5月'!T$29,料金比較表!$48:$60,'2026年5月'!$A32,FALSE)),IF($C$30=料金比較表!$C$5,(HLOOKUP('2026年5月'!T$29,料金比較表!$61:$71,'2026年5月'!$A32,FALSE)),IF($C$30=料金比較表!$C$6,(HLOOKUP('2026年5月'!T$29,料金比較表!$74:$84,'2026年5月'!$A32,FALSE))))))))</f>
        <v/>
      </c>
      <c r="U32" s="63" t="str">
        <f ca="1">IF($C$30=料金比較表!$C$1,(HLOOKUP('2026年5月'!U$29,料金比較表!$10:$20,'2026年5月'!$A32,FALSE)),IF($C$30=料金比較表!$C$2,(HLOOKUP('2026年5月'!U$29,料金比較表!$23:$33,'2026年5月'!$A32,FALSE)),IF($C$30=料金比較表!$C$3,(HLOOKUP('2026年5月'!U$29,料金比較表!$36:$46,'2026年5月'!$A32,FALSE)),IF($C$30=料金比較表!$C$4,(HLOOKUP('2026年5月'!U$29,料金比較表!$48:$60,'2026年5月'!$A32,FALSE)),IF($C$30=料金比較表!$C$5,(HLOOKUP('2026年5月'!U$29,料金比較表!$61:$71,'2026年5月'!$A32,FALSE)),IF($C$30=料金比較表!$C$6,(HLOOKUP('2026年5月'!U$29,料金比較表!$74:$84,'2026年5月'!$A32,FALSE))))))))</f>
        <v/>
      </c>
      <c r="V32" s="63" t="str">
        <f ca="1">IF($C$30=料金比較表!$C$1,(HLOOKUP('2026年5月'!V$29,料金比較表!$10:$20,'2026年5月'!$A32,FALSE)),IF($C$30=料金比較表!$C$2,(HLOOKUP('2026年5月'!V$29,料金比較表!$23:$33,'2026年5月'!$A32,FALSE)),IF($C$30=料金比較表!$C$3,(HLOOKUP('2026年5月'!V$29,料金比較表!$36:$46,'2026年5月'!$A32,FALSE)),IF($C$30=料金比較表!$C$4,(HLOOKUP('2026年5月'!V$29,料金比較表!$48:$60,'2026年5月'!$A32,FALSE)),IF($C$30=料金比較表!$C$5,(HLOOKUP('2026年5月'!V$29,料金比較表!$61:$71,'2026年5月'!$A32,FALSE)),IF($C$30=料金比較表!$C$6,(HLOOKUP('2026年5月'!V$29,料金比較表!$74:$84,'2026年5月'!$A32,FALSE))))))))</f>
        <v/>
      </c>
      <c r="W32" s="63" t="str">
        <f ca="1">IF($C$30=料金比較表!$C$1,(HLOOKUP('2026年5月'!W$29,料金比較表!$10:$20,'2026年5月'!$A32,FALSE)),IF($C$30=料金比較表!$C$2,(HLOOKUP('2026年5月'!W$29,料金比較表!$23:$33,'2026年5月'!$A32,FALSE)),IF($C$30=料金比較表!$C$3,(HLOOKUP('2026年5月'!W$29,料金比較表!$36:$46,'2026年5月'!$A32,FALSE)),IF($C$30=料金比較表!$C$4,(HLOOKUP('2026年5月'!W$29,料金比較表!$48:$60,'2026年5月'!$A32,FALSE)),IF($C$30=料金比較表!$C$5,(HLOOKUP('2026年5月'!W$29,料金比較表!$61:$71,'2026年5月'!$A32,FALSE)),IF($C$30=料金比較表!$C$6,(HLOOKUP('2026年5月'!W$29,料金比較表!$74:$84,'2026年5月'!$A32,FALSE))))))))</f>
        <v/>
      </c>
      <c r="X32" s="63" t="str">
        <f ca="1">IF($C$30=料金比較表!$C$1,(HLOOKUP('2026年5月'!X$29,料金比較表!$10:$20,'2026年5月'!$A32,FALSE)),IF($C$30=料金比較表!$C$2,(HLOOKUP('2026年5月'!X$29,料金比較表!$23:$33,'2026年5月'!$A32,FALSE)),IF($C$30=料金比較表!$C$3,(HLOOKUP('2026年5月'!X$29,料金比較表!$36:$46,'2026年5月'!$A32,FALSE)),IF($C$30=料金比較表!$C$4,(HLOOKUP('2026年5月'!X$29,料金比較表!$48:$60,'2026年5月'!$A32,FALSE)),IF($C$30=料金比較表!$C$5,(HLOOKUP('2026年5月'!X$29,料金比較表!$61:$71,'2026年5月'!$A32,FALSE)),IF($C$30=料金比較表!$C$6,(HLOOKUP('2026年5月'!X$29,料金比較表!$74:$84,'2026年5月'!$A32,FALSE))))))))</f>
        <v/>
      </c>
      <c r="Y32" s="63" t="str">
        <f ca="1">IF($C$30=料金比較表!$C$1,(HLOOKUP('2026年5月'!Y$29,料金比較表!$10:$20,'2026年5月'!$A32,FALSE)),IF($C$30=料金比較表!$C$2,(HLOOKUP('2026年5月'!Y$29,料金比較表!$23:$33,'2026年5月'!$A32,FALSE)),IF($C$30=料金比較表!$C$3,(HLOOKUP('2026年5月'!Y$29,料金比較表!$36:$46,'2026年5月'!$A32,FALSE)),IF($C$30=料金比較表!$C$4,(HLOOKUP('2026年5月'!Y$29,料金比較表!$48:$60,'2026年5月'!$A32,FALSE)),IF($C$30=料金比較表!$C$5,(HLOOKUP('2026年5月'!Y$29,料金比較表!$61:$71,'2026年5月'!$A32,FALSE)),IF($C$30=料金比較表!$C$6,(HLOOKUP('2026年5月'!Y$29,料金比較表!$74:$84,'2026年5月'!$A32,FALSE))))))))</f>
        <v/>
      </c>
      <c r="Z32" s="63" t="str">
        <f ca="1">IF($C$30=料金比較表!$C$1,(HLOOKUP('2026年5月'!Z$29,料金比較表!$10:$20,'2026年5月'!$A32,FALSE)),IF($C$30=料金比較表!$C$2,(HLOOKUP('2026年5月'!Z$29,料金比較表!$23:$33,'2026年5月'!$A32,FALSE)),IF($C$30=料金比較表!$C$3,(HLOOKUP('2026年5月'!Z$29,料金比較表!$36:$46,'2026年5月'!$A32,FALSE)),IF($C$30=料金比較表!$C$4,(HLOOKUP('2026年5月'!Z$29,料金比較表!$48:$60,'2026年5月'!$A32,FALSE)),IF($C$30=料金比較表!$C$5,(HLOOKUP('2026年5月'!Z$29,料金比較表!$61:$71,'2026年5月'!$A32,FALSE)),IF($C$30=料金比較表!$C$6,(HLOOKUP('2026年5月'!Z$29,料金比較表!$74:$84,'2026年5月'!$A32,FALSE))))))))</f>
        <v/>
      </c>
      <c r="AA32" s="63" t="str">
        <f ca="1">IF($C$30=料金比較表!$C$1,(HLOOKUP('2026年5月'!AA$29,料金比較表!$10:$20,'2026年5月'!$A32,FALSE)),IF($C$30=料金比較表!$C$2,(HLOOKUP('2026年5月'!AA$29,料金比較表!$23:$33,'2026年5月'!$A32,FALSE)),IF($C$30=料金比較表!$C$3,(HLOOKUP('2026年5月'!AA$29,料金比較表!$36:$46,'2026年5月'!$A32,FALSE)),IF($C$30=料金比較表!$C$4,(HLOOKUP('2026年5月'!AA$29,料金比較表!$48:$60,'2026年5月'!$A32,FALSE)),IF($C$30=料金比較表!$C$5,(HLOOKUP('2026年5月'!AA$29,料金比較表!$61:$71,'2026年5月'!$A32,FALSE)),IF($C$30=料金比較表!$C$6,(HLOOKUP('2026年5月'!AA$29,料金比較表!$74:$84,'2026年5月'!$A32,FALSE))))))))</f>
        <v/>
      </c>
      <c r="AB32" s="63" t="str">
        <f ca="1">IF($C$30=料金比較表!$C$1,(HLOOKUP('2026年5月'!AB$29,料金比較表!$10:$20,'2026年5月'!$A32,FALSE)),IF($C$30=料金比較表!$C$2,(HLOOKUP('2026年5月'!AB$29,料金比較表!$23:$33,'2026年5月'!$A32,FALSE)),IF($C$30=料金比較表!$C$3,(HLOOKUP('2026年5月'!AB$29,料金比較表!$36:$46,'2026年5月'!$A32,FALSE)),IF($C$30=料金比較表!$C$4,(HLOOKUP('2026年5月'!AB$29,料金比較表!$48:$60,'2026年5月'!$A32,FALSE)),IF($C$30=料金比較表!$C$5,(HLOOKUP('2026年5月'!AB$29,料金比較表!$61:$71,'2026年5月'!$A32,FALSE)),IF($C$30=料金比較表!$C$6,(HLOOKUP('2026年5月'!AB$29,料金比較表!$74:$84,'2026年5月'!$A32,FALSE))))))))</f>
        <v/>
      </c>
      <c r="AC32" s="63" t="str">
        <f ca="1">IF($C$30=料金比較表!$C$1,(HLOOKUP('2026年5月'!AC$29,料金比較表!$10:$20,'2026年5月'!$A32,FALSE)),IF($C$30=料金比較表!$C$2,(HLOOKUP('2026年5月'!AC$29,料金比較表!$23:$33,'2026年5月'!$A32,FALSE)),IF($C$30=料金比較表!$C$3,(HLOOKUP('2026年5月'!AC$29,料金比較表!$36:$46,'2026年5月'!$A32,FALSE)),IF($C$30=料金比較表!$C$4,(HLOOKUP('2026年5月'!AC$29,料金比較表!$48:$60,'2026年5月'!$A32,FALSE)),IF($C$30=料金比較表!$C$5,(HLOOKUP('2026年5月'!AC$29,料金比較表!$61:$71,'2026年5月'!$A32,FALSE)),IF($C$30=料金比較表!$C$6,(HLOOKUP('2026年5月'!AC$29,料金比較表!$74:$84,'2026年5月'!$A32,FALSE))))))))</f>
        <v/>
      </c>
      <c r="AD32" s="63" t="str">
        <f ca="1">IF($C$30=料金比較表!$C$1,(HLOOKUP('2026年5月'!AD$29,料金比較表!$10:$20,'2026年5月'!$A32,FALSE)),IF($C$30=料金比較表!$C$2,(HLOOKUP('2026年5月'!AD$29,料金比較表!$23:$33,'2026年5月'!$A32,FALSE)),IF($C$30=料金比較表!$C$3,(HLOOKUP('2026年5月'!AD$29,料金比較表!$36:$46,'2026年5月'!$A32,FALSE)),IF($C$30=料金比較表!$C$4,(HLOOKUP('2026年5月'!AD$29,料金比較表!$48:$60,'2026年5月'!$A32,FALSE)),IF($C$30=料金比較表!$C$5,(HLOOKUP('2026年5月'!AD$29,料金比較表!$61:$71,'2026年5月'!$A32,FALSE)),IF($C$30=料金比較表!$C$6,(HLOOKUP('2026年5月'!AD$29,料金比較表!$74:$84,'2026年5月'!$A32,FALSE))))))))</f>
        <v/>
      </c>
      <c r="AE32" s="63" t="str">
        <f ca="1">IF($C$30=料金比較表!$C$1,(HLOOKUP('2026年5月'!AE$29,料金比較表!$10:$20,'2026年5月'!$A32,FALSE)),IF($C$30=料金比較表!$C$2,(HLOOKUP('2026年5月'!AE$29,料金比較表!$23:$33,'2026年5月'!$A32,FALSE)),IF($C$30=料金比較表!$C$3,(HLOOKUP('2026年5月'!AE$29,料金比較表!$36:$46,'2026年5月'!$A32,FALSE)),IF($C$30=料金比較表!$C$4,(HLOOKUP('2026年5月'!AE$29,料金比較表!$48:$60,'2026年5月'!$A32,FALSE)),IF($C$30=料金比較表!$C$5,(HLOOKUP('2026年5月'!AE$29,料金比較表!$61:$71,'2026年5月'!$A32,FALSE)),IF($C$30=料金比較表!$C$6,(HLOOKUP('2026年5月'!AE$29,料金比較表!$74:$84,'2026年5月'!$A32,FALSE))))))))</f>
        <v/>
      </c>
      <c r="AF32" s="63" t="str">
        <f ca="1">IF($C$30=料金比較表!$C$1,(HLOOKUP('2026年5月'!AF$29,料金比較表!$10:$20,'2026年5月'!$A32,FALSE)),IF($C$30=料金比較表!$C$2,(HLOOKUP('2026年5月'!AF$29,料金比較表!$23:$33,'2026年5月'!$A32,FALSE)),IF($C$30=料金比較表!$C$3,(HLOOKUP('2026年5月'!AF$29,料金比較表!$36:$46,'2026年5月'!$A32,FALSE)),IF($C$30=料金比較表!$C$4,(HLOOKUP('2026年5月'!AF$29,料金比較表!$48:$60,'2026年5月'!$A32,FALSE)),IF($C$30=料金比較表!$C$5,(HLOOKUP('2026年5月'!AF$29,料金比較表!$61:$71,'2026年5月'!$A32,FALSE)),IF($C$30=料金比較表!$C$6,(HLOOKUP('2026年5月'!AF$29,料金比較表!$74:$84,'2026年5月'!$A32,FALSE))))))))</f>
        <v/>
      </c>
      <c r="AG32" s="63" t="str">
        <f ca="1">IF($C$30=料金比較表!$C$1,(HLOOKUP('2026年5月'!AG$29,料金比較表!$10:$20,'2026年5月'!$A32,FALSE)),IF($C$30=料金比較表!$C$2,(HLOOKUP('2026年5月'!AG$29,料金比較表!$23:$33,'2026年5月'!$A32,FALSE)),IF($C$30=料金比較表!$C$3,(HLOOKUP('2026年5月'!AG$29,料金比較表!$36:$46,'2026年5月'!$A32,FALSE)),IF($C$30=料金比較表!$C$4,(HLOOKUP('2026年5月'!AG$29,料金比較表!$48:$60,'2026年5月'!$A32,FALSE)),IF($C$30=料金比較表!$C$5,(HLOOKUP('2026年5月'!AG$29,料金比較表!$61:$71,'2026年5月'!$A32,FALSE)),IF($C$30=料金比較表!$C$6,(HLOOKUP('2026年5月'!AG$29,料金比較表!$74:$84,'2026年5月'!$A32,FALSE))))))))</f>
        <v/>
      </c>
      <c r="AH32" s="255" t="str">
        <f ca="1">IF($C$30=料金比較表!$C$1,(HLOOKUP('2026年5月'!AH$29,料金比較表!$10:$20,'2026年5月'!$A32,FALSE)),IF($C$30=料金比較表!$C$2,(HLOOKUP('2026年5月'!AH$29,料金比較表!$23:$33,'2026年5月'!$A32,FALSE)),IF($C$30=料金比較表!$C$3,(HLOOKUP('2026年5月'!AH$29,料金比較表!$36:$46,'2026年5月'!$A32,FALSE)),IF($C$30=料金比較表!$C$4,(HLOOKUP('2026年5月'!AH$29,料金比較表!$48:$60,'2026年5月'!$A32,FALSE)),IF($C$30=料金比較表!$C$5,(HLOOKUP('2026年5月'!AH$29,料金比較表!$61:$71,'2026年5月'!$A32,FALSE)),IF($C$30=料金比較表!$C$6,(HLOOKUP('2026年5月'!AH$29,料金比較表!$74:$84,'2026年5月'!$A32,FALSE))))))))</f>
        <v/>
      </c>
    </row>
    <row r="33" spans="1:35" x14ac:dyDescent="0.2">
      <c r="A33" s="4">
        <f t="shared" si="1"/>
        <v>5</v>
      </c>
      <c r="B33" s="311" t="str">
        <f>料金比較表!C14</f>
        <v>Ｙｕｋｉ　Ｓｕｉｔｅ　Ｋｏｕｒｉｊｉｍａ＜古宇利島＞</v>
      </c>
      <c r="C33" s="329"/>
      <c r="D33" s="254" t="str">
        <f ca="1">IF($C$30=料金比較表!$C$1,(HLOOKUP('2026年5月'!D$29,料金比較表!$10:$20,'2026年5月'!$A33,FALSE)),IF($C$30=料金比較表!$C$2,(HLOOKUP('2026年5月'!D$29,料金比較表!$23:$33,'2026年5月'!$A33,FALSE)),IF($C$30=料金比較表!$C$3,(HLOOKUP('2026年5月'!D$29,料金比較表!$36:$46,'2026年5月'!$A33,FALSE)),IF($C$30=料金比較表!$C$4,(HLOOKUP('2026年5月'!D$29,料金比較表!$48:$60,'2026年5月'!$A33,FALSE)),IF($C$30=料金比較表!$C$5,(HLOOKUP('2026年5月'!D$29,料金比較表!$61:$71,'2026年5月'!$A33,FALSE)),IF($C$30=料金比較表!$C$6,(HLOOKUP('2026年5月'!D$29,料金比較表!$74:$84,'2026年5月'!$A33,FALSE))))))))</f>
        <v/>
      </c>
      <c r="E33" s="63" t="str">
        <f ca="1">IF($C$30=料金比較表!$C$1,(HLOOKUP('2026年5月'!E$29,料金比較表!$10:$20,'2026年5月'!$A33,FALSE)),IF($C$30=料金比較表!$C$2,(HLOOKUP('2026年5月'!E$29,料金比較表!$23:$33,'2026年5月'!$A33,FALSE)),IF($C$30=料金比較表!$C$3,(HLOOKUP('2026年5月'!E$29,料金比較表!$36:$46,'2026年5月'!$A33,FALSE)),IF($C$30=料金比較表!$C$4,(HLOOKUP('2026年5月'!E$29,料金比較表!$48:$60,'2026年5月'!$A33,FALSE)),IF($C$30=料金比較表!$C$5,(HLOOKUP('2026年5月'!E$29,料金比較表!$61:$71,'2026年5月'!$A33,FALSE)),IF($C$30=料金比較表!$C$6,(HLOOKUP('2026年5月'!E$29,料金比較表!$74:$84,'2026年5月'!$A33,FALSE))))))))</f>
        <v/>
      </c>
      <c r="F33" s="63" t="str">
        <f ca="1">IF($C$30=料金比較表!$C$1,(HLOOKUP('2026年5月'!F$29,料金比較表!$10:$20,'2026年5月'!$A33,FALSE)),IF($C$30=料金比較表!$C$2,(HLOOKUP('2026年5月'!F$29,料金比較表!$23:$33,'2026年5月'!$A33,FALSE)),IF($C$30=料金比較表!$C$3,(HLOOKUP('2026年5月'!F$29,料金比較表!$36:$46,'2026年5月'!$A33,FALSE)),IF($C$30=料金比較表!$C$4,(HLOOKUP('2026年5月'!F$29,料金比較表!$48:$60,'2026年5月'!$A33,FALSE)),IF($C$30=料金比較表!$C$5,(HLOOKUP('2026年5月'!F$29,料金比較表!$61:$71,'2026年5月'!$A33,FALSE)),IF($C$30=料金比較表!$C$6,(HLOOKUP('2026年5月'!F$29,料金比較表!$74:$84,'2026年5月'!$A33,FALSE))))))))</f>
        <v/>
      </c>
      <c r="G33" s="63" t="str">
        <f ca="1">IF($C$30=料金比較表!$C$1,(HLOOKUP('2026年5月'!G$29,料金比較表!$10:$20,'2026年5月'!$A33,FALSE)),IF($C$30=料金比較表!$C$2,(HLOOKUP('2026年5月'!G$29,料金比較表!$23:$33,'2026年5月'!$A33,FALSE)),IF($C$30=料金比較表!$C$3,(HLOOKUP('2026年5月'!G$29,料金比較表!$36:$46,'2026年5月'!$A33,FALSE)),IF($C$30=料金比較表!$C$4,(HLOOKUP('2026年5月'!G$29,料金比較表!$48:$60,'2026年5月'!$A33,FALSE)),IF($C$30=料金比較表!$C$5,(HLOOKUP('2026年5月'!G$29,料金比較表!$61:$71,'2026年5月'!$A33,FALSE)),IF($C$30=料金比較表!$C$6,(HLOOKUP('2026年5月'!G$29,料金比較表!$74:$84,'2026年5月'!$A33,FALSE))))))))</f>
        <v/>
      </c>
      <c r="H33" s="63" t="str">
        <f ca="1">IF($C$30=料金比較表!$C$1,(HLOOKUP('2026年5月'!H$29,料金比較表!$10:$20,'2026年5月'!$A33,FALSE)),IF($C$30=料金比較表!$C$2,(HLOOKUP('2026年5月'!H$29,料金比較表!$23:$33,'2026年5月'!$A33,FALSE)),IF($C$30=料金比較表!$C$3,(HLOOKUP('2026年5月'!H$29,料金比較表!$36:$46,'2026年5月'!$A33,FALSE)),IF($C$30=料金比較表!$C$4,(HLOOKUP('2026年5月'!H$29,料金比較表!$48:$60,'2026年5月'!$A33,FALSE)),IF($C$30=料金比較表!$C$5,(HLOOKUP('2026年5月'!H$29,料金比較表!$61:$71,'2026年5月'!$A33,FALSE)),IF($C$30=料金比較表!$C$6,(HLOOKUP('2026年5月'!H$29,料金比較表!$74:$84,'2026年5月'!$A33,FALSE))))))))</f>
        <v/>
      </c>
      <c r="I33" s="63" t="str">
        <f ca="1">IF($C$30=料金比較表!$C$1,(HLOOKUP('2026年5月'!I$29,料金比較表!$10:$20,'2026年5月'!$A33,FALSE)),IF($C$30=料金比較表!$C$2,(HLOOKUP('2026年5月'!I$29,料金比較表!$23:$33,'2026年5月'!$A33,FALSE)),IF($C$30=料金比較表!$C$3,(HLOOKUP('2026年5月'!I$29,料金比較表!$36:$46,'2026年5月'!$A33,FALSE)),IF($C$30=料金比較表!$C$4,(HLOOKUP('2026年5月'!I$29,料金比較表!$48:$60,'2026年5月'!$A33,FALSE)),IF($C$30=料金比較表!$C$5,(HLOOKUP('2026年5月'!I$29,料金比較表!$61:$71,'2026年5月'!$A33,FALSE)),IF($C$30=料金比較表!$C$6,(HLOOKUP('2026年5月'!I$29,料金比較表!$74:$84,'2026年5月'!$A33,FALSE))))))))</f>
        <v/>
      </c>
      <c r="J33" s="63" t="str">
        <f ca="1">IF($C$30=料金比較表!$C$1,(HLOOKUP('2026年5月'!J$29,料金比較表!$10:$20,'2026年5月'!$A33,FALSE)),IF($C$30=料金比較表!$C$2,(HLOOKUP('2026年5月'!J$29,料金比較表!$23:$33,'2026年5月'!$A33,FALSE)),IF($C$30=料金比較表!$C$3,(HLOOKUP('2026年5月'!J$29,料金比較表!$36:$46,'2026年5月'!$A33,FALSE)),IF($C$30=料金比較表!$C$4,(HLOOKUP('2026年5月'!J$29,料金比較表!$48:$60,'2026年5月'!$A33,FALSE)),IF($C$30=料金比較表!$C$5,(HLOOKUP('2026年5月'!J$29,料金比較表!$61:$71,'2026年5月'!$A33,FALSE)),IF($C$30=料金比較表!$C$6,(HLOOKUP('2026年5月'!J$29,料金比較表!$74:$84,'2026年5月'!$A33,FALSE))))))))</f>
        <v/>
      </c>
      <c r="K33" s="63" t="str">
        <f ca="1">IF($C$30=料金比較表!$C$1,(HLOOKUP('2026年5月'!K$29,料金比較表!$10:$20,'2026年5月'!$A33,FALSE)),IF($C$30=料金比較表!$C$2,(HLOOKUP('2026年5月'!K$29,料金比較表!$23:$33,'2026年5月'!$A33,FALSE)),IF($C$30=料金比較表!$C$3,(HLOOKUP('2026年5月'!K$29,料金比較表!$36:$46,'2026年5月'!$A33,FALSE)),IF($C$30=料金比較表!$C$4,(HLOOKUP('2026年5月'!K$29,料金比較表!$48:$60,'2026年5月'!$A33,FALSE)),IF($C$30=料金比較表!$C$5,(HLOOKUP('2026年5月'!K$29,料金比較表!$61:$71,'2026年5月'!$A33,FALSE)),IF($C$30=料金比較表!$C$6,(HLOOKUP('2026年5月'!K$29,料金比較表!$74:$84,'2026年5月'!$A33,FALSE))))))))</f>
        <v/>
      </c>
      <c r="L33" s="63" t="str">
        <f ca="1">IF($C$30=料金比較表!$C$1,(HLOOKUP('2026年5月'!L$29,料金比較表!$10:$20,'2026年5月'!$A33,FALSE)),IF($C$30=料金比較表!$C$2,(HLOOKUP('2026年5月'!L$29,料金比較表!$23:$33,'2026年5月'!$A33,FALSE)),IF($C$30=料金比較表!$C$3,(HLOOKUP('2026年5月'!L$29,料金比較表!$36:$46,'2026年5月'!$A33,FALSE)),IF($C$30=料金比較表!$C$4,(HLOOKUP('2026年5月'!L$29,料金比較表!$48:$60,'2026年5月'!$A33,FALSE)),IF($C$30=料金比較表!$C$5,(HLOOKUP('2026年5月'!L$29,料金比較表!$61:$71,'2026年5月'!$A33,FALSE)),IF($C$30=料金比較表!$C$6,(HLOOKUP('2026年5月'!L$29,料金比較表!$74:$84,'2026年5月'!$A33,FALSE))))))))</f>
        <v/>
      </c>
      <c r="M33" s="63" t="str">
        <f ca="1">IF($C$30=料金比較表!$C$1,(HLOOKUP('2026年5月'!M$29,料金比較表!$10:$20,'2026年5月'!$A33,FALSE)),IF($C$30=料金比較表!$C$2,(HLOOKUP('2026年5月'!M$29,料金比較表!$23:$33,'2026年5月'!$A33,FALSE)),IF($C$30=料金比較表!$C$3,(HLOOKUP('2026年5月'!M$29,料金比較表!$36:$46,'2026年5月'!$A33,FALSE)),IF($C$30=料金比較表!$C$4,(HLOOKUP('2026年5月'!M$29,料金比較表!$48:$60,'2026年5月'!$A33,FALSE)),IF($C$30=料金比較表!$C$5,(HLOOKUP('2026年5月'!M$29,料金比較表!$61:$71,'2026年5月'!$A33,FALSE)),IF($C$30=料金比較表!$C$6,(HLOOKUP('2026年5月'!M$29,料金比較表!$74:$84,'2026年5月'!$A33,FALSE))))))))</f>
        <v/>
      </c>
      <c r="N33" s="63" t="str">
        <f ca="1">IF($C$30=料金比較表!$C$1,(HLOOKUP('2026年5月'!N$29,料金比較表!$10:$20,'2026年5月'!$A33,FALSE)),IF($C$30=料金比較表!$C$2,(HLOOKUP('2026年5月'!N$29,料金比較表!$23:$33,'2026年5月'!$A33,FALSE)),IF($C$30=料金比較表!$C$3,(HLOOKUP('2026年5月'!N$29,料金比較表!$36:$46,'2026年5月'!$A33,FALSE)),IF($C$30=料金比較表!$C$4,(HLOOKUP('2026年5月'!N$29,料金比較表!$48:$60,'2026年5月'!$A33,FALSE)),IF($C$30=料金比較表!$C$5,(HLOOKUP('2026年5月'!N$29,料金比較表!$61:$71,'2026年5月'!$A33,FALSE)),IF($C$30=料金比較表!$C$6,(HLOOKUP('2026年5月'!N$29,料金比較表!$74:$84,'2026年5月'!$A33,FALSE))))))))</f>
        <v/>
      </c>
      <c r="O33" s="63" t="str">
        <f ca="1">IF($C$30=料金比較表!$C$1,(HLOOKUP('2026年5月'!O$29,料金比較表!$10:$20,'2026年5月'!$A33,FALSE)),IF($C$30=料金比較表!$C$2,(HLOOKUP('2026年5月'!O$29,料金比較表!$23:$33,'2026年5月'!$A33,FALSE)),IF($C$30=料金比較表!$C$3,(HLOOKUP('2026年5月'!O$29,料金比較表!$36:$46,'2026年5月'!$A33,FALSE)),IF($C$30=料金比較表!$C$4,(HLOOKUP('2026年5月'!O$29,料金比較表!$48:$60,'2026年5月'!$A33,FALSE)),IF($C$30=料金比較表!$C$5,(HLOOKUP('2026年5月'!O$29,料金比較表!$61:$71,'2026年5月'!$A33,FALSE)),IF($C$30=料金比較表!$C$6,(HLOOKUP('2026年5月'!O$29,料金比較表!$74:$84,'2026年5月'!$A33,FALSE))))))))</f>
        <v/>
      </c>
      <c r="P33" s="63" t="str">
        <f ca="1">IF($C$30=料金比較表!$C$1,(HLOOKUP('2026年5月'!P$29,料金比較表!$10:$20,'2026年5月'!$A33,FALSE)),IF($C$30=料金比較表!$C$2,(HLOOKUP('2026年5月'!P$29,料金比較表!$23:$33,'2026年5月'!$A33,FALSE)),IF($C$30=料金比較表!$C$3,(HLOOKUP('2026年5月'!P$29,料金比較表!$36:$46,'2026年5月'!$A33,FALSE)),IF($C$30=料金比較表!$C$4,(HLOOKUP('2026年5月'!P$29,料金比較表!$48:$60,'2026年5月'!$A33,FALSE)),IF($C$30=料金比較表!$C$5,(HLOOKUP('2026年5月'!P$29,料金比較表!$61:$71,'2026年5月'!$A33,FALSE)),IF($C$30=料金比較表!$C$6,(HLOOKUP('2026年5月'!P$29,料金比較表!$74:$84,'2026年5月'!$A33,FALSE))))))))</f>
        <v/>
      </c>
      <c r="Q33" s="63" t="str">
        <f ca="1">IF($C$30=料金比較表!$C$1,(HLOOKUP('2026年5月'!Q$29,料金比較表!$10:$20,'2026年5月'!$A33,FALSE)),IF($C$30=料金比較表!$C$2,(HLOOKUP('2026年5月'!Q$29,料金比較表!$23:$33,'2026年5月'!$A33,FALSE)),IF($C$30=料金比較表!$C$3,(HLOOKUP('2026年5月'!Q$29,料金比較表!$36:$46,'2026年5月'!$A33,FALSE)),IF($C$30=料金比較表!$C$4,(HLOOKUP('2026年5月'!Q$29,料金比較表!$48:$60,'2026年5月'!$A33,FALSE)),IF($C$30=料金比較表!$C$5,(HLOOKUP('2026年5月'!Q$29,料金比較表!$61:$71,'2026年5月'!$A33,FALSE)),IF($C$30=料金比較表!$C$6,(HLOOKUP('2026年5月'!Q$29,料金比較表!$74:$84,'2026年5月'!$A33,FALSE))))))))</f>
        <v/>
      </c>
      <c r="R33" s="63" t="str">
        <f ca="1">IF($C$30=料金比較表!$C$1,(HLOOKUP('2026年5月'!R$29,料金比較表!$10:$20,'2026年5月'!$A33,FALSE)),IF($C$30=料金比較表!$C$2,(HLOOKUP('2026年5月'!R$29,料金比較表!$23:$33,'2026年5月'!$A33,FALSE)),IF($C$30=料金比較表!$C$3,(HLOOKUP('2026年5月'!R$29,料金比較表!$36:$46,'2026年5月'!$A33,FALSE)),IF($C$30=料金比較表!$C$4,(HLOOKUP('2026年5月'!R$29,料金比較表!$48:$60,'2026年5月'!$A33,FALSE)),IF($C$30=料金比較表!$C$5,(HLOOKUP('2026年5月'!R$29,料金比較表!$61:$71,'2026年5月'!$A33,FALSE)),IF($C$30=料金比較表!$C$6,(HLOOKUP('2026年5月'!R$29,料金比較表!$74:$84,'2026年5月'!$A33,FALSE))))))))</f>
        <v/>
      </c>
      <c r="S33" s="63" t="str">
        <f ca="1">IF($C$30=料金比較表!$C$1,(HLOOKUP('2026年5月'!S$29,料金比較表!$10:$20,'2026年5月'!$A33,FALSE)),IF($C$30=料金比較表!$C$2,(HLOOKUP('2026年5月'!S$29,料金比較表!$23:$33,'2026年5月'!$A33,FALSE)),IF($C$30=料金比較表!$C$3,(HLOOKUP('2026年5月'!S$29,料金比較表!$36:$46,'2026年5月'!$A33,FALSE)),IF($C$30=料金比較表!$C$4,(HLOOKUP('2026年5月'!S$29,料金比較表!$48:$60,'2026年5月'!$A33,FALSE)),IF($C$30=料金比較表!$C$5,(HLOOKUP('2026年5月'!S$29,料金比較表!$61:$71,'2026年5月'!$A33,FALSE)),IF($C$30=料金比較表!$C$6,(HLOOKUP('2026年5月'!S$29,料金比較表!$74:$84,'2026年5月'!$A33,FALSE))))))))</f>
        <v/>
      </c>
      <c r="T33" s="63" t="str">
        <f ca="1">IF($C$30=料金比較表!$C$1,(HLOOKUP('2026年5月'!T$29,料金比較表!$10:$20,'2026年5月'!$A33,FALSE)),IF($C$30=料金比較表!$C$2,(HLOOKUP('2026年5月'!T$29,料金比較表!$23:$33,'2026年5月'!$A33,FALSE)),IF($C$30=料金比較表!$C$3,(HLOOKUP('2026年5月'!T$29,料金比較表!$36:$46,'2026年5月'!$A33,FALSE)),IF($C$30=料金比較表!$C$4,(HLOOKUP('2026年5月'!T$29,料金比較表!$48:$60,'2026年5月'!$A33,FALSE)),IF($C$30=料金比較表!$C$5,(HLOOKUP('2026年5月'!T$29,料金比較表!$61:$71,'2026年5月'!$A33,FALSE)),IF($C$30=料金比較表!$C$6,(HLOOKUP('2026年5月'!T$29,料金比較表!$74:$84,'2026年5月'!$A33,FALSE))))))))</f>
        <v/>
      </c>
      <c r="U33" s="63" t="str">
        <f ca="1">IF($C$30=料金比較表!$C$1,(HLOOKUP('2026年5月'!U$29,料金比較表!$10:$20,'2026年5月'!$A33,FALSE)),IF($C$30=料金比較表!$C$2,(HLOOKUP('2026年5月'!U$29,料金比較表!$23:$33,'2026年5月'!$A33,FALSE)),IF($C$30=料金比較表!$C$3,(HLOOKUP('2026年5月'!U$29,料金比較表!$36:$46,'2026年5月'!$A33,FALSE)),IF($C$30=料金比較表!$C$4,(HLOOKUP('2026年5月'!U$29,料金比較表!$48:$60,'2026年5月'!$A33,FALSE)),IF($C$30=料金比較表!$C$5,(HLOOKUP('2026年5月'!U$29,料金比較表!$61:$71,'2026年5月'!$A33,FALSE)),IF($C$30=料金比較表!$C$6,(HLOOKUP('2026年5月'!U$29,料金比較表!$74:$84,'2026年5月'!$A33,FALSE))))))))</f>
        <v/>
      </c>
      <c r="V33" s="63" t="str">
        <f ca="1">IF($C$30=料金比較表!$C$1,(HLOOKUP('2026年5月'!V$29,料金比較表!$10:$20,'2026年5月'!$A33,FALSE)),IF($C$30=料金比較表!$C$2,(HLOOKUP('2026年5月'!V$29,料金比較表!$23:$33,'2026年5月'!$A33,FALSE)),IF($C$30=料金比較表!$C$3,(HLOOKUP('2026年5月'!V$29,料金比較表!$36:$46,'2026年5月'!$A33,FALSE)),IF($C$30=料金比較表!$C$4,(HLOOKUP('2026年5月'!V$29,料金比較表!$48:$60,'2026年5月'!$A33,FALSE)),IF($C$30=料金比較表!$C$5,(HLOOKUP('2026年5月'!V$29,料金比較表!$61:$71,'2026年5月'!$A33,FALSE)),IF($C$30=料金比較表!$C$6,(HLOOKUP('2026年5月'!V$29,料金比較表!$74:$84,'2026年5月'!$A33,FALSE))))))))</f>
        <v/>
      </c>
      <c r="W33" s="63" t="str">
        <f ca="1">IF($C$30=料金比較表!$C$1,(HLOOKUP('2026年5月'!W$29,料金比較表!$10:$20,'2026年5月'!$A33,FALSE)),IF($C$30=料金比較表!$C$2,(HLOOKUP('2026年5月'!W$29,料金比較表!$23:$33,'2026年5月'!$A33,FALSE)),IF($C$30=料金比較表!$C$3,(HLOOKUP('2026年5月'!W$29,料金比較表!$36:$46,'2026年5月'!$A33,FALSE)),IF($C$30=料金比較表!$C$4,(HLOOKUP('2026年5月'!W$29,料金比較表!$48:$60,'2026年5月'!$A33,FALSE)),IF($C$30=料金比較表!$C$5,(HLOOKUP('2026年5月'!W$29,料金比較表!$61:$71,'2026年5月'!$A33,FALSE)),IF($C$30=料金比較表!$C$6,(HLOOKUP('2026年5月'!W$29,料金比較表!$74:$84,'2026年5月'!$A33,FALSE))))))))</f>
        <v/>
      </c>
      <c r="X33" s="63" t="str">
        <f ca="1">IF($C$30=料金比較表!$C$1,(HLOOKUP('2026年5月'!X$29,料金比較表!$10:$20,'2026年5月'!$A33,FALSE)),IF($C$30=料金比較表!$C$2,(HLOOKUP('2026年5月'!X$29,料金比較表!$23:$33,'2026年5月'!$A33,FALSE)),IF($C$30=料金比較表!$C$3,(HLOOKUP('2026年5月'!X$29,料金比較表!$36:$46,'2026年5月'!$A33,FALSE)),IF($C$30=料金比較表!$C$4,(HLOOKUP('2026年5月'!X$29,料金比較表!$48:$60,'2026年5月'!$A33,FALSE)),IF($C$30=料金比較表!$C$5,(HLOOKUP('2026年5月'!X$29,料金比較表!$61:$71,'2026年5月'!$A33,FALSE)),IF($C$30=料金比較表!$C$6,(HLOOKUP('2026年5月'!X$29,料金比較表!$74:$84,'2026年5月'!$A33,FALSE))))))))</f>
        <v/>
      </c>
      <c r="Y33" s="63" t="str">
        <f ca="1">IF($C$30=料金比較表!$C$1,(HLOOKUP('2026年5月'!Y$29,料金比較表!$10:$20,'2026年5月'!$A33,FALSE)),IF($C$30=料金比較表!$C$2,(HLOOKUP('2026年5月'!Y$29,料金比較表!$23:$33,'2026年5月'!$A33,FALSE)),IF($C$30=料金比較表!$C$3,(HLOOKUP('2026年5月'!Y$29,料金比較表!$36:$46,'2026年5月'!$A33,FALSE)),IF($C$30=料金比較表!$C$4,(HLOOKUP('2026年5月'!Y$29,料金比較表!$48:$60,'2026年5月'!$A33,FALSE)),IF($C$30=料金比較表!$C$5,(HLOOKUP('2026年5月'!Y$29,料金比較表!$61:$71,'2026年5月'!$A33,FALSE)),IF($C$30=料金比較表!$C$6,(HLOOKUP('2026年5月'!Y$29,料金比較表!$74:$84,'2026年5月'!$A33,FALSE))))))))</f>
        <v/>
      </c>
      <c r="Z33" s="63" t="str">
        <f ca="1">IF($C$30=料金比較表!$C$1,(HLOOKUP('2026年5月'!Z$29,料金比較表!$10:$20,'2026年5月'!$A33,FALSE)),IF($C$30=料金比較表!$C$2,(HLOOKUP('2026年5月'!Z$29,料金比較表!$23:$33,'2026年5月'!$A33,FALSE)),IF($C$30=料金比較表!$C$3,(HLOOKUP('2026年5月'!Z$29,料金比較表!$36:$46,'2026年5月'!$A33,FALSE)),IF($C$30=料金比較表!$C$4,(HLOOKUP('2026年5月'!Z$29,料金比較表!$48:$60,'2026年5月'!$A33,FALSE)),IF($C$30=料金比較表!$C$5,(HLOOKUP('2026年5月'!Z$29,料金比較表!$61:$71,'2026年5月'!$A33,FALSE)),IF($C$30=料金比較表!$C$6,(HLOOKUP('2026年5月'!Z$29,料金比較表!$74:$84,'2026年5月'!$A33,FALSE))))))))</f>
        <v/>
      </c>
      <c r="AA33" s="63" t="str">
        <f ca="1">IF($C$30=料金比較表!$C$1,(HLOOKUP('2026年5月'!AA$29,料金比較表!$10:$20,'2026年5月'!$A33,FALSE)),IF($C$30=料金比較表!$C$2,(HLOOKUP('2026年5月'!AA$29,料金比較表!$23:$33,'2026年5月'!$A33,FALSE)),IF($C$30=料金比較表!$C$3,(HLOOKUP('2026年5月'!AA$29,料金比較表!$36:$46,'2026年5月'!$A33,FALSE)),IF($C$30=料金比較表!$C$4,(HLOOKUP('2026年5月'!AA$29,料金比較表!$48:$60,'2026年5月'!$A33,FALSE)),IF($C$30=料金比較表!$C$5,(HLOOKUP('2026年5月'!AA$29,料金比較表!$61:$71,'2026年5月'!$A33,FALSE)),IF($C$30=料金比較表!$C$6,(HLOOKUP('2026年5月'!AA$29,料金比較表!$74:$84,'2026年5月'!$A33,FALSE))))))))</f>
        <v/>
      </c>
      <c r="AB33" s="63" t="str">
        <f ca="1">IF($C$30=料金比較表!$C$1,(HLOOKUP('2026年5月'!AB$29,料金比較表!$10:$20,'2026年5月'!$A33,FALSE)),IF($C$30=料金比較表!$C$2,(HLOOKUP('2026年5月'!AB$29,料金比較表!$23:$33,'2026年5月'!$A33,FALSE)),IF($C$30=料金比較表!$C$3,(HLOOKUP('2026年5月'!AB$29,料金比較表!$36:$46,'2026年5月'!$A33,FALSE)),IF($C$30=料金比較表!$C$4,(HLOOKUP('2026年5月'!AB$29,料金比較表!$48:$60,'2026年5月'!$A33,FALSE)),IF($C$30=料金比較表!$C$5,(HLOOKUP('2026年5月'!AB$29,料金比較表!$61:$71,'2026年5月'!$A33,FALSE)),IF($C$30=料金比較表!$C$6,(HLOOKUP('2026年5月'!AB$29,料金比較表!$74:$84,'2026年5月'!$A33,FALSE))))))))</f>
        <v/>
      </c>
      <c r="AC33" s="63" t="str">
        <f ca="1">IF($C$30=料金比較表!$C$1,(HLOOKUP('2026年5月'!AC$29,料金比較表!$10:$20,'2026年5月'!$A33,FALSE)),IF($C$30=料金比較表!$C$2,(HLOOKUP('2026年5月'!AC$29,料金比較表!$23:$33,'2026年5月'!$A33,FALSE)),IF($C$30=料金比較表!$C$3,(HLOOKUP('2026年5月'!AC$29,料金比較表!$36:$46,'2026年5月'!$A33,FALSE)),IF($C$30=料金比較表!$C$4,(HLOOKUP('2026年5月'!AC$29,料金比較表!$48:$60,'2026年5月'!$A33,FALSE)),IF($C$30=料金比較表!$C$5,(HLOOKUP('2026年5月'!AC$29,料金比較表!$61:$71,'2026年5月'!$A33,FALSE)),IF($C$30=料金比較表!$C$6,(HLOOKUP('2026年5月'!AC$29,料金比較表!$74:$84,'2026年5月'!$A33,FALSE))))))))</f>
        <v/>
      </c>
      <c r="AD33" s="63" t="str">
        <f ca="1">IF($C$30=料金比較表!$C$1,(HLOOKUP('2026年5月'!AD$29,料金比較表!$10:$20,'2026年5月'!$A33,FALSE)),IF($C$30=料金比較表!$C$2,(HLOOKUP('2026年5月'!AD$29,料金比較表!$23:$33,'2026年5月'!$A33,FALSE)),IF($C$30=料金比較表!$C$3,(HLOOKUP('2026年5月'!AD$29,料金比較表!$36:$46,'2026年5月'!$A33,FALSE)),IF($C$30=料金比較表!$C$4,(HLOOKUP('2026年5月'!AD$29,料金比較表!$48:$60,'2026年5月'!$A33,FALSE)),IF($C$30=料金比較表!$C$5,(HLOOKUP('2026年5月'!AD$29,料金比較表!$61:$71,'2026年5月'!$A33,FALSE)),IF($C$30=料金比較表!$C$6,(HLOOKUP('2026年5月'!AD$29,料金比較表!$74:$84,'2026年5月'!$A33,FALSE))))))))</f>
        <v/>
      </c>
      <c r="AE33" s="63" t="str">
        <f ca="1">IF($C$30=料金比較表!$C$1,(HLOOKUP('2026年5月'!AE$29,料金比較表!$10:$20,'2026年5月'!$A33,FALSE)),IF($C$30=料金比較表!$C$2,(HLOOKUP('2026年5月'!AE$29,料金比較表!$23:$33,'2026年5月'!$A33,FALSE)),IF($C$30=料金比較表!$C$3,(HLOOKUP('2026年5月'!AE$29,料金比較表!$36:$46,'2026年5月'!$A33,FALSE)),IF($C$30=料金比較表!$C$4,(HLOOKUP('2026年5月'!AE$29,料金比較表!$48:$60,'2026年5月'!$A33,FALSE)),IF($C$30=料金比較表!$C$5,(HLOOKUP('2026年5月'!AE$29,料金比較表!$61:$71,'2026年5月'!$A33,FALSE)),IF($C$30=料金比較表!$C$6,(HLOOKUP('2026年5月'!AE$29,料金比較表!$74:$84,'2026年5月'!$A33,FALSE))))))))</f>
        <v/>
      </c>
      <c r="AF33" s="63" t="str">
        <f ca="1">IF($C$30=料金比較表!$C$1,(HLOOKUP('2026年5月'!AF$29,料金比較表!$10:$20,'2026年5月'!$A33,FALSE)),IF($C$30=料金比較表!$C$2,(HLOOKUP('2026年5月'!AF$29,料金比較表!$23:$33,'2026年5月'!$A33,FALSE)),IF($C$30=料金比較表!$C$3,(HLOOKUP('2026年5月'!AF$29,料金比較表!$36:$46,'2026年5月'!$A33,FALSE)),IF($C$30=料金比較表!$C$4,(HLOOKUP('2026年5月'!AF$29,料金比較表!$48:$60,'2026年5月'!$A33,FALSE)),IF($C$30=料金比較表!$C$5,(HLOOKUP('2026年5月'!AF$29,料金比較表!$61:$71,'2026年5月'!$A33,FALSE)),IF($C$30=料金比較表!$C$6,(HLOOKUP('2026年5月'!AF$29,料金比較表!$74:$84,'2026年5月'!$A33,FALSE))))))))</f>
        <v/>
      </c>
      <c r="AG33" s="63" t="str">
        <f ca="1">IF($C$30=料金比較表!$C$1,(HLOOKUP('2026年5月'!AG$29,料金比較表!$10:$20,'2026年5月'!$A33,FALSE)),IF($C$30=料金比較表!$C$2,(HLOOKUP('2026年5月'!AG$29,料金比較表!$23:$33,'2026年5月'!$A33,FALSE)),IF($C$30=料金比較表!$C$3,(HLOOKUP('2026年5月'!AG$29,料金比較表!$36:$46,'2026年5月'!$A33,FALSE)),IF($C$30=料金比較表!$C$4,(HLOOKUP('2026年5月'!AG$29,料金比較表!$48:$60,'2026年5月'!$A33,FALSE)),IF($C$30=料金比較表!$C$5,(HLOOKUP('2026年5月'!AG$29,料金比較表!$61:$71,'2026年5月'!$A33,FALSE)),IF($C$30=料金比較表!$C$6,(HLOOKUP('2026年5月'!AG$29,料金比較表!$74:$84,'2026年5月'!$A33,FALSE))))))))</f>
        <v/>
      </c>
      <c r="AH33" s="255" t="str">
        <f ca="1">IF($C$30=料金比較表!$C$1,(HLOOKUP('2026年5月'!AH$29,料金比較表!$10:$20,'2026年5月'!$A33,FALSE)),IF($C$30=料金比較表!$C$2,(HLOOKUP('2026年5月'!AH$29,料金比較表!$23:$33,'2026年5月'!$A33,FALSE)),IF($C$30=料金比較表!$C$3,(HLOOKUP('2026年5月'!AH$29,料金比較表!$36:$46,'2026年5月'!$A33,FALSE)),IF($C$30=料金比較表!$C$4,(HLOOKUP('2026年5月'!AH$29,料金比較表!$48:$60,'2026年5月'!$A33,FALSE)),IF($C$30=料金比較表!$C$5,(HLOOKUP('2026年5月'!AH$29,料金比較表!$61:$71,'2026年5月'!$A33,FALSE)),IF($C$30=料金比較表!$C$6,(HLOOKUP('2026年5月'!AH$29,料金比較表!$74:$84,'2026年5月'!$A33,FALSE))))))))</f>
        <v/>
      </c>
    </row>
    <row r="34" spans="1:35" x14ac:dyDescent="0.2">
      <c r="A34" s="4">
        <f t="shared" si="1"/>
        <v>6</v>
      </c>
      <c r="B34" s="312" t="str">
        <f>料金比較表!C15</f>
        <v>ＢＡＴＯＮ　ＳＵＩＴＥ　沖縄古宇利島</v>
      </c>
      <c r="C34" s="329"/>
      <c r="D34" s="256" t="str">
        <f ca="1">IF($C$30=料金比較表!$C$1,(HLOOKUP('2026年5月'!D$29,料金比較表!$10:$20,'2026年5月'!$A34,FALSE)),IF($C$30=料金比較表!$C$2,(HLOOKUP('2026年5月'!D$29,料金比較表!$23:$33,'2026年5月'!$A34,FALSE)),IF($C$30=料金比較表!$C$3,(HLOOKUP('2026年5月'!D$29,料金比較表!$36:$46,'2026年5月'!$A34,FALSE)),IF($C$30=料金比較表!$C$4,(HLOOKUP('2026年5月'!D$29,料金比較表!$48:$60,'2026年5月'!$A34,FALSE)),IF($C$30=料金比較表!$C$5,(HLOOKUP('2026年5月'!D$29,料金比較表!$61:$71,'2026年5月'!$A34,FALSE)),IF($C$30=料金比較表!$C$6,(HLOOKUP('2026年5月'!D$29,料金比較表!$74:$84,'2026年5月'!$A34,FALSE))))))))</f>
        <v/>
      </c>
      <c r="E34" s="187" t="str">
        <f ca="1">IF($C$30=料金比較表!$C$1,(HLOOKUP('2026年5月'!E$29,料金比較表!$10:$20,'2026年5月'!$A34,FALSE)),IF($C$30=料金比較表!$C$2,(HLOOKUP('2026年5月'!E$29,料金比較表!$23:$33,'2026年5月'!$A34,FALSE)),IF($C$30=料金比較表!$C$3,(HLOOKUP('2026年5月'!E$29,料金比較表!$36:$46,'2026年5月'!$A34,FALSE)),IF($C$30=料金比較表!$C$4,(HLOOKUP('2026年5月'!E$29,料金比較表!$48:$60,'2026年5月'!$A34,FALSE)),IF($C$30=料金比較表!$C$5,(HLOOKUP('2026年5月'!E$29,料金比較表!$61:$71,'2026年5月'!$A34,FALSE)),IF($C$30=料金比較表!$C$6,(HLOOKUP('2026年5月'!E$29,料金比較表!$74:$84,'2026年5月'!$A34,FALSE))))))))</f>
        <v/>
      </c>
      <c r="F34" s="187" t="str">
        <f ca="1">IF($C$30=料金比較表!$C$1,(HLOOKUP('2026年5月'!F$29,料金比較表!$10:$20,'2026年5月'!$A34,FALSE)),IF($C$30=料金比較表!$C$2,(HLOOKUP('2026年5月'!F$29,料金比較表!$23:$33,'2026年5月'!$A34,FALSE)),IF($C$30=料金比較表!$C$3,(HLOOKUP('2026年5月'!F$29,料金比較表!$36:$46,'2026年5月'!$A34,FALSE)),IF($C$30=料金比較表!$C$4,(HLOOKUP('2026年5月'!F$29,料金比較表!$48:$60,'2026年5月'!$A34,FALSE)),IF($C$30=料金比較表!$C$5,(HLOOKUP('2026年5月'!F$29,料金比較表!$61:$71,'2026年5月'!$A34,FALSE)),IF($C$30=料金比較表!$C$6,(HLOOKUP('2026年5月'!F$29,料金比較表!$74:$84,'2026年5月'!$A34,FALSE))))))))</f>
        <v/>
      </c>
      <c r="G34" s="187" t="str">
        <f ca="1">IF($C$30=料金比較表!$C$1,(HLOOKUP('2026年5月'!G$29,料金比較表!$10:$20,'2026年5月'!$A34,FALSE)),IF($C$30=料金比較表!$C$2,(HLOOKUP('2026年5月'!G$29,料金比較表!$23:$33,'2026年5月'!$A34,FALSE)),IF($C$30=料金比較表!$C$3,(HLOOKUP('2026年5月'!G$29,料金比較表!$36:$46,'2026年5月'!$A34,FALSE)),IF($C$30=料金比較表!$C$4,(HLOOKUP('2026年5月'!G$29,料金比較表!$48:$60,'2026年5月'!$A34,FALSE)),IF($C$30=料金比較表!$C$5,(HLOOKUP('2026年5月'!G$29,料金比較表!$61:$71,'2026年5月'!$A34,FALSE)),IF($C$30=料金比較表!$C$6,(HLOOKUP('2026年5月'!G$29,料金比較表!$74:$84,'2026年5月'!$A34,FALSE))))))))</f>
        <v/>
      </c>
      <c r="H34" s="187" t="str">
        <f ca="1">IF($C$30=料金比較表!$C$1,(HLOOKUP('2026年5月'!H$29,料金比較表!$10:$20,'2026年5月'!$A34,FALSE)),IF($C$30=料金比較表!$C$2,(HLOOKUP('2026年5月'!H$29,料金比較表!$23:$33,'2026年5月'!$A34,FALSE)),IF($C$30=料金比較表!$C$3,(HLOOKUP('2026年5月'!H$29,料金比較表!$36:$46,'2026年5月'!$A34,FALSE)),IF($C$30=料金比較表!$C$4,(HLOOKUP('2026年5月'!H$29,料金比較表!$48:$60,'2026年5月'!$A34,FALSE)),IF($C$30=料金比較表!$C$5,(HLOOKUP('2026年5月'!H$29,料金比較表!$61:$71,'2026年5月'!$A34,FALSE)),IF($C$30=料金比較表!$C$6,(HLOOKUP('2026年5月'!H$29,料金比較表!$74:$84,'2026年5月'!$A34,FALSE))))))))</f>
        <v/>
      </c>
      <c r="I34" s="187" t="str">
        <f ca="1">IF($C$30=料金比較表!$C$1,(HLOOKUP('2026年5月'!I$29,料金比較表!$10:$20,'2026年5月'!$A34,FALSE)),IF($C$30=料金比較表!$C$2,(HLOOKUP('2026年5月'!I$29,料金比較表!$23:$33,'2026年5月'!$A34,FALSE)),IF($C$30=料金比較表!$C$3,(HLOOKUP('2026年5月'!I$29,料金比較表!$36:$46,'2026年5月'!$A34,FALSE)),IF($C$30=料金比較表!$C$4,(HLOOKUP('2026年5月'!I$29,料金比較表!$48:$60,'2026年5月'!$A34,FALSE)),IF($C$30=料金比較表!$C$5,(HLOOKUP('2026年5月'!I$29,料金比較表!$61:$71,'2026年5月'!$A34,FALSE)),IF($C$30=料金比較表!$C$6,(HLOOKUP('2026年5月'!I$29,料金比較表!$74:$84,'2026年5月'!$A34,FALSE))))))))</f>
        <v/>
      </c>
      <c r="J34" s="187" t="str">
        <f ca="1">IF($C$30=料金比較表!$C$1,(HLOOKUP('2026年5月'!J$29,料金比較表!$10:$20,'2026年5月'!$A34,FALSE)),IF($C$30=料金比較表!$C$2,(HLOOKUP('2026年5月'!J$29,料金比較表!$23:$33,'2026年5月'!$A34,FALSE)),IF($C$30=料金比較表!$C$3,(HLOOKUP('2026年5月'!J$29,料金比較表!$36:$46,'2026年5月'!$A34,FALSE)),IF($C$30=料金比較表!$C$4,(HLOOKUP('2026年5月'!J$29,料金比較表!$48:$60,'2026年5月'!$A34,FALSE)),IF($C$30=料金比較表!$C$5,(HLOOKUP('2026年5月'!J$29,料金比較表!$61:$71,'2026年5月'!$A34,FALSE)),IF($C$30=料金比較表!$C$6,(HLOOKUP('2026年5月'!J$29,料金比較表!$74:$84,'2026年5月'!$A34,FALSE))))))))</f>
        <v/>
      </c>
      <c r="K34" s="187" t="str">
        <f ca="1">IF($C$30=料金比較表!$C$1,(HLOOKUP('2026年5月'!K$29,料金比較表!$10:$20,'2026年5月'!$A34,FALSE)),IF($C$30=料金比較表!$C$2,(HLOOKUP('2026年5月'!K$29,料金比較表!$23:$33,'2026年5月'!$A34,FALSE)),IF($C$30=料金比較表!$C$3,(HLOOKUP('2026年5月'!K$29,料金比較表!$36:$46,'2026年5月'!$A34,FALSE)),IF($C$30=料金比較表!$C$4,(HLOOKUP('2026年5月'!K$29,料金比較表!$48:$60,'2026年5月'!$A34,FALSE)),IF($C$30=料金比較表!$C$5,(HLOOKUP('2026年5月'!K$29,料金比較表!$61:$71,'2026年5月'!$A34,FALSE)),IF($C$30=料金比較表!$C$6,(HLOOKUP('2026年5月'!K$29,料金比較表!$74:$84,'2026年5月'!$A34,FALSE))))))))</f>
        <v/>
      </c>
      <c r="L34" s="187" t="str">
        <f ca="1">IF($C$30=料金比較表!$C$1,(HLOOKUP('2026年5月'!L$29,料金比較表!$10:$20,'2026年5月'!$A34,FALSE)),IF($C$30=料金比較表!$C$2,(HLOOKUP('2026年5月'!L$29,料金比較表!$23:$33,'2026年5月'!$A34,FALSE)),IF($C$30=料金比較表!$C$3,(HLOOKUP('2026年5月'!L$29,料金比較表!$36:$46,'2026年5月'!$A34,FALSE)),IF($C$30=料金比較表!$C$4,(HLOOKUP('2026年5月'!L$29,料金比較表!$48:$60,'2026年5月'!$A34,FALSE)),IF($C$30=料金比較表!$C$5,(HLOOKUP('2026年5月'!L$29,料金比較表!$61:$71,'2026年5月'!$A34,FALSE)),IF($C$30=料金比較表!$C$6,(HLOOKUP('2026年5月'!L$29,料金比較表!$74:$84,'2026年5月'!$A34,FALSE))))))))</f>
        <v/>
      </c>
      <c r="M34" s="187" t="str">
        <f ca="1">IF($C$30=料金比較表!$C$1,(HLOOKUP('2026年5月'!M$29,料金比較表!$10:$20,'2026年5月'!$A34,FALSE)),IF($C$30=料金比較表!$C$2,(HLOOKUP('2026年5月'!M$29,料金比較表!$23:$33,'2026年5月'!$A34,FALSE)),IF($C$30=料金比較表!$C$3,(HLOOKUP('2026年5月'!M$29,料金比較表!$36:$46,'2026年5月'!$A34,FALSE)),IF($C$30=料金比較表!$C$4,(HLOOKUP('2026年5月'!M$29,料金比較表!$48:$60,'2026年5月'!$A34,FALSE)),IF($C$30=料金比較表!$C$5,(HLOOKUP('2026年5月'!M$29,料金比較表!$61:$71,'2026年5月'!$A34,FALSE)),IF($C$30=料金比較表!$C$6,(HLOOKUP('2026年5月'!M$29,料金比較表!$74:$84,'2026年5月'!$A34,FALSE))))))))</f>
        <v/>
      </c>
      <c r="N34" s="187" t="str">
        <f ca="1">IF($C$30=料金比較表!$C$1,(HLOOKUP('2026年5月'!N$29,料金比較表!$10:$20,'2026年5月'!$A34,FALSE)),IF($C$30=料金比較表!$C$2,(HLOOKUP('2026年5月'!N$29,料金比較表!$23:$33,'2026年5月'!$A34,FALSE)),IF($C$30=料金比較表!$C$3,(HLOOKUP('2026年5月'!N$29,料金比較表!$36:$46,'2026年5月'!$A34,FALSE)),IF($C$30=料金比較表!$C$4,(HLOOKUP('2026年5月'!N$29,料金比較表!$48:$60,'2026年5月'!$A34,FALSE)),IF($C$30=料金比較表!$C$5,(HLOOKUP('2026年5月'!N$29,料金比較表!$61:$71,'2026年5月'!$A34,FALSE)),IF($C$30=料金比較表!$C$6,(HLOOKUP('2026年5月'!N$29,料金比較表!$74:$84,'2026年5月'!$A34,FALSE))))))))</f>
        <v/>
      </c>
      <c r="O34" s="187" t="str">
        <f ca="1">IF($C$30=料金比較表!$C$1,(HLOOKUP('2026年5月'!O$29,料金比較表!$10:$20,'2026年5月'!$A34,FALSE)),IF($C$30=料金比較表!$C$2,(HLOOKUP('2026年5月'!O$29,料金比較表!$23:$33,'2026年5月'!$A34,FALSE)),IF($C$30=料金比較表!$C$3,(HLOOKUP('2026年5月'!O$29,料金比較表!$36:$46,'2026年5月'!$A34,FALSE)),IF($C$30=料金比較表!$C$4,(HLOOKUP('2026年5月'!O$29,料金比較表!$48:$60,'2026年5月'!$A34,FALSE)),IF($C$30=料金比較表!$C$5,(HLOOKUP('2026年5月'!O$29,料金比較表!$61:$71,'2026年5月'!$A34,FALSE)),IF($C$30=料金比較表!$C$6,(HLOOKUP('2026年5月'!O$29,料金比較表!$74:$84,'2026年5月'!$A34,FALSE))))))))</f>
        <v/>
      </c>
      <c r="P34" s="187" t="str">
        <f ca="1">IF($C$30=料金比較表!$C$1,(HLOOKUP('2026年5月'!P$29,料金比較表!$10:$20,'2026年5月'!$A34,FALSE)),IF($C$30=料金比較表!$C$2,(HLOOKUP('2026年5月'!P$29,料金比較表!$23:$33,'2026年5月'!$A34,FALSE)),IF($C$30=料金比較表!$C$3,(HLOOKUP('2026年5月'!P$29,料金比較表!$36:$46,'2026年5月'!$A34,FALSE)),IF($C$30=料金比較表!$C$4,(HLOOKUP('2026年5月'!P$29,料金比較表!$48:$60,'2026年5月'!$A34,FALSE)),IF($C$30=料金比較表!$C$5,(HLOOKUP('2026年5月'!P$29,料金比較表!$61:$71,'2026年5月'!$A34,FALSE)),IF($C$30=料金比較表!$C$6,(HLOOKUP('2026年5月'!P$29,料金比較表!$74:$84,'2026年5月'!$A34,FALSE))))))))</f>
        <v/>
      </c>
      <c r="Q34" s="187" t="str">
        <f ca="1">IF($C$30=料金比較表!$C$1,(HLOOKUP('2026年5月'!Q$29,料金比較表!$10:$20,'2026年5月'!$A34,FALSE)),IF($C$30=料金比較表!$C$2,(HLOOKUP('2026年5月'!Q$29,料金比較表!$23:$33,'2026年5月'!$A34,FALSE)),IF($C$30=料金比較表!$C$3,(HLOOKUP('2026年5月'!Q$29,料金比較表!$36:$46,'2026年5月'!$A34,FALSE)),IF($C$30=料金比較表!$C$4,(HLOOKUP('2026年5月'!Q$29,料金比較表!$48:$60,'2026年5月'!$A34,FALSE)),IF($C$30=料金比較表!$C$5,(HLOOKUP('2026年5月'!Q$29,料金比較表!$61:$71,'2026年5月'!$A34,FALSE)),IF($C$30=料金比較表!$C$6,(HLOOKUP('2026年5月'!Q$29,料金比較表!$74:$84,'2026年5月'!$A34,FALSE))))))))</f>
        <v/>
      </c>
      <c r="R34" s="187" t="str">
        <f ca="1">IF($C$30=料金比較表!$C$1,(HLOOKUP('2026年5月'!R$29,料金比較表!$10:$20,'2026年5月'!$A34,FALSE)),IF($C$30=料金比較表!$C$2,(HLOOKUP('2026年5月'!R$29,料金比較表!$23:$33,'2026年5月'!$A34,FALSE)),IF($C$30=料金比較表!$C$3,(HLOOKUP('2026年5月'!R$29,料金比較表!$36:$46,'2026年5月'!$A34,FALSE)),IF($C$30=料金比較表!$C$4,(HLOOKUP('2026年5月'!R$29,料金比較表!$48:$60,'2026年5月'!$A34,FALSE)),IF($C$30=料金比較表!$C$5,(HLOOKUP('2026年5月'!R$29,料金比較表!$61:$71,'2026年5月'!$A34,FALSE)),IF($C$30=料金比較表!$C$6,(HLOOKUP('2026年5月'!R$29,料金比較表!$74:$84,'2026年5月'!$A34,FALSE))))))))</f>
        <v/>
      </c>
      <c r="S34" s="187" t="str">
        <f ca="1">IF($C$30=料金比較表!$C$1,(HLOOKUP('2026年5月'!S$29,料金比較表!$10:$20,'2026年5月'!$A34,FALSE)),IF($C$30=料金比較表!$C$2,(HLOOKUP('2026年5月'!S$29,料金比較表!$23:$33,'2026年5月'!$A34,FALSE)),IF($C$30=料金比較表!$C$3,(HLOOKUP('2026年5月'!S$29,料金比較表!$36:$46,'2026年5月'!$A34,FALSE)),IF($C$30=料金比較表!$C$4,(HLOOKUP('2026年5月'!S$29,料金比較表!$48:$60,'2026年5月'!$A34,FALSE)),IF($C$30=料金比較表!$C$5,(HLOOKUP('2026年5月'!S$29,料金比較表!$61:$71,'2026年5月'!$A34,FALSE)),IF($C$30=料金比較表!$C$6,(HLOOKUP('2026年5月'!S$29,料金比較表!$74:$84,'2026年5月'!$A34,FALSE))))))))</f>
        <v/>
      </c>
      <c r="T34" s="187" t="str">
        <f ca="1">IF($C$30=料金比較表!$C$1,(HLOOKUP('2026年5月'!T$29,料金比較表!$10:$20,'2026年5月'!$A34,FALSE)),IF($C$30=料金比較表!$C$2,(HLOOKUP('2026年5月'!T$29,料金比較表!$23:$33,'2026年5月'!$A34,FALSE)),IF($C$30=料金比較表!$C$3,(HLOOKUP('2026年5月'!T$29,料金比較表!$36:$46,'2026年5月'!$A34,FALSE)),IF($C$30=料金比較表!$C$4,(HLOOKUP('2026年5月'!T$29,料金比較表!$48:$60,'2026年5月'!$A34,FALSE)),IF($C$30=料金比較表!$C$5,(HLOOKUP('2026年5月'!T$29,料金比較表!$61:$71,'2026年5月'!$A34,FALSE)),IF($C$30=料金比較表!$C$6,(HLOOKUP('2026年5月'!T$29,料金比較表!$74:$84,'2026年5月'!$A34,FALSE))))))))</f>
        <v/>
      </c>
      <c r="U34" s="187" t="str">
        <f ca="1">IF($C$30=料金比較表!$C$1,(HLOOKUP('2026年5月'!U$29,料金比較表!$10:$20,'2026年5月'!$A34,FALSE)),IF($C$30=料金比較表!$C$2,(HLOOKUP('2026年5月'!U$29,料金比較表!$23:$33,'2026年5月'!$A34,FALSE)),IF($C$30=料金比較表!$C$3,(HLOOKUP('2026年5月'!U$29,料金比較表!$36:$46,'2026年5月'!$A34,FALSE)),IF($C$30=料金比較表!$C$4,(HLOOKUP('2026年5月'!U$29,料金比較表!$48:$60,'2026年5月'!$A34,FALSE)),IF($C$30=料金比較表!$C$5,(HLOOKUP('2026年5月'!U$29,料金比較表!$61:$71,'2026年5月'!$A34,FALSE)),IF($C$30=料金比較表!$C$6,(HLOOKUP('2026年5月'!U$29,料金比較表!$74:$84,'2026年5月'!$A34,FALSE))))))))</f>
        <v/>
      </c>
      <c r="V34" s="187" t="str">
        <f ca="1">IF($C$30=料金比較表!$C$1,(HLOOKUP('2026年5月'!V$29,料金比較表!$10:$20,'2026年5月'!$A34,FALSE)),IF($C$30=料金比較表!$C$2,(HLOOKUP('2026年5月'!V$29,料金比較表!$23:$33,'2026年5月'!$A34,FALSE)),IF($C$30=料金比較表!$C$3,(HLOOKUP('2026年5月'!V$29,料金比較表!$36:$46,'2026年5月'!$A34,FALSE)),IF($C$30=料金比較表!$C$4,(HLOOKUP('2026年5月'!V$29,料金比較表!$48:$60,'2026年5月'!$A34,FALSE)),IF($C$30=料金比較表!$C$5,(HLOOKUP('2026年5月'!V$29,料金比較表!$61:$71,'2026年5月'!$A34,FALSE)),IF($C$30=料金比較表!$C$6,(HLOOKUP('2026年5月'!V$29,料金比較表!$74:$84,'2026年5月'!$A34,FALSE))))))))</f>
        <v/>
      </c>
      <c r="W34" s="187" t="str">
        <f ca="1">IF($C$30=料金比較表!$C$1,(HLOOKUP('2026年5月'!W$29,料金比較表!$10:$20,'2026年5月'!$A34,FALSE)),IF($C$30=料金比較表!$C$2,(HLOOKUP('2026年5月'!W$29,料金比較表!$23:$33,'2026年5月'!$A34,FALSE)),IF($C$30=料金比較表!$C$3,(HLOOKUP('2026年5月'!W$29,料金比較表!$36:$46,'2026年5月'!$A34,FALSE)),IF($C$30=料金比較表!$C$4,(HLOOKUP('2026年5月'!W$29,料金比較表!$48:$60,'2026年5月'!$A34,FALSE)),IF($C$30=料金比較表!$C$5,(HLOOKUP('2026年5月'!W$29,料金比較表!$61:$71,'2026年5月'!$A34,FALSE)),IF($C$30=料金比較表!$C$6,(HLOOKUP('2026年5月'!W$29,料金比較表!$74:$84,'2026年5月'!$A34,FALSE))))))))</f>
        <v/>
      </c>
      <c r="X34" s="187" t="str">
        <f ca="1">IF($C$30=料金比較表!$C$1,(HLOOKUP('2026年5月'!X$29,料金比較表!$10:$20,'2026年5月'!$A34,FALSE)),IF($C$30=料金比較表!$C$2,(HLOOKUP('2026年5月'!X$29,料金比較表!$23:$33,'2026年5月'!$A34,FALSE)),IF($C$30=料金比較表!$C$3,(HLOOKUP('2026年5月'!X$29,料金比較表!$36:$46,'2026年5月'!$A34,FALSE)),IF($C$30=料金比較表!$C$4,(HLOOKUP('2026年5月'!X$29,料金比較表!$48:$60,'2026年5月'!$A34,FALSE)),IF($C$30=料金比較表!$C$5,(HLOOKUP('2026年5月'!X$29,料金比較表!$61:$71,'2026年5月'!$A34,FALSE)),IF($C$30=料金比較表!$C$6,(HLOOKUP('2026年5月'!X$29,料金比較表!$74:$84,'2026年5月'!$A34,FALSE))))))))</f>
        <v/>
      </c>
      <c r="Y34" s="187" t="str">
        <f ca="1">IF($C$30=料金比較表!$C$1,(HLOOKUP('2026年5月'!Y$29,料金比較表!$10:$20,'2026年5月'!$A34,FALSE)),IF($C$30=料金比較表!$C$2,(HLOOKUP('2026年5月'!Y$29,料金比較表!$23:$33,'2026年5月'!$A34,FALSE)),IF($C$30=料金比較表!$C$3,(HLOOKUP('2026年5月'!Y$29,料金比較表!$36:$46,'2026年5月'!$A34,FALSE)),IF($C$30=料金比較表!$C$4,(HLOOKUP('2026年5月'!Y$29,料金比較表!$48:$60,'2026年5月'!$A34,FALSE)),IF($C$30=料金比較表!$C$5,(HLOOKUP('2026年5月'!Y$29,料金比較表!$61:$71,'2026年5月'!$A34,FALSE)),IF($C$30=料金比較表!$C$6,(HLOOKUP('2026年5月'!Y$29,料金比較表!$74:$84,'2026年5月'!$A34,FALSE))))))))</f>
        <v/>
      </c>
      <c r="Z34" s="187" t="str">
        <f ca="1">IF($C$30=料金比較表!$C$1,(HLOOKUP('2026年5月'!Z$29,料金比較表!$10:$20,'2026年5月'!$A34,FALSE)),IF($C$30=料金比較表!$C$2,(HLOOKUP('2026年5月'!Z$29,料金比較表!$23:$33,'2026年5月'!$A34,FALSE)),IF($C$30=料金比較表!$C$3,(HLOOKUP('2026年5月'!Z$29,料金比較表!$36:$46,'2026年5月'!$A34,FALSE)),IF($C$30=料金比較表!$C$4,(HLOOKUP('2026年5月'!Z$29,料金比較表!$48:$60,'2026年5月'!$A34,FALSE)),IF($C$30=料金比較表!$C$5,(HLOOKUP('2026年5月'!Z$29,料金比較表!$61:$71,'2026年5月'!$A34,FALSE)),IF($C$30=料金比較表!$C$6,(HLOOKUP('2026年5月'!Z$29,料金比較表!$74:$84,'2026年5月'!$A34,FALSE))))))))</f>
        <v/>
      </c>
      <c r="AA34" s="187" t="str">
        <f ca="1">IF($C$30=料金比較表!$C$1,(HLOOKUP('2026年5月'!AA$29,料金比較表!$10:$20,'2026年5月'!$A34,FALSE)),IF($C$30=料金比較表!$C$2,(HLOOKUP('2026年5月'!AA$29,料金比較表!$23:$33,'2026年5月'!$A34,FALSE)),IF($C$30=料金比較表!$C$3,(HLOOKUP('2026年5月'!AA$29,料金比較表!$36:$46,'2026年5月'!$A34,FALSE)),IF($C$30=料金比較表!$C$4,(HLOOKUP('2026年5月'!AA$29,料金比較表!$48:$60,'2026年5月'!$A34,FALSE)),IF($C$30=料金比較表!$C$5,(HLOOKUP('2026年5月'!AA$29,料金比較表!$61:$71,'2026年5月'!$A34,FALSE)),IF($C$30=料金比較表!$C$6,(HLOOKUP('2026年5月'!AA$29,料金比較表!$74:$84,'2026年5月'!$A34,FALSE))))))))</f>
        <v/>
      </c>
      <c r="AB34" s="187" t="str">
        <f ca="1">IF($C$30=料金比較表!$C$1,(HLOOKUP('2026年5月'!AB$29,料金比較表!$10:$20,'2026年5月'!$A34,FALSE)),IF($C$30=料金比較表!$C$2,(HLOOKUP('2026年5月'!AB$29,料金比較表!$23:$33,'2026年5月'!$A34,FALSE)),IF($C$30=料金比較表!$C$3,(HLOOKUP('2026年5月'!AB$29,料金比較表!$36:$46,'2026年5月'!$A34,FALSE)),IF($C$30=料金比較表!$C$4,(HLOOKUP('2026年5月'!AB$29,料金比較表!$48:$60,'2026年5月'!$A34,FALSE)),IF($C$30=料金比較表!$C$5,(HLOOKUP('2026年5月'!AB$29,料金比較表!$61:$71,'2026年5月'!$A34,FALSE)),IF($C$30=料金比較表!$C$6,(HLOOKUP('2026年5月'!AB$29,料金比較表!$74:$84,'2026年5月'!$A34,FALSE))))))))</f>
        <v/>
      </c>
      <c r="AC34" s="187" t="str">
        <f ca="1">IF($C$30=料金比較表!$C$1,(HLOOKUP('2026年5月'!AC$29,料金比較表!$10:$20,'2026年5月'!$A34,FALSE)),IF($C$30=料金比較表!$C$2,(HLOOKUP('2026年5月'!AC$29,料金比較表!$23:$33,'2026年5月'!$A34,FALSE)),IF($C$30=料金比較表!$C$3,(HLOOKUP('2026年5月'!AC$29,料金比較表!$36:$46,'2026年5月'!$A34,FALSE)),IF($C$30=料金比較表!$C$4,(HLOOKUP('2026年5月'!AC$29,料金比較表!$48:$60,'2026年5月'!$A34,FALSE)),IF($C$30=料金比較表!$C$5,(HLOOKUP('2026年5月'!AC$29,料金比較表!$61:$71,'2026年5月'!$A34,FALSE)),IF($C$30=料金比較表!$C$6,(HLOOKUP('2026年5月'!AC$29,料金比較表!$74:$84,'2026年5月'!$A34,FALSE))))))))</f>
        <v/>
      </c>
      <c r="AD34" s="187" t="str">
        <f ca="1">IF($C$30=料金比較表!$C$1,(HLOOKUP('2026年5月'!AD$29,料金比較表!$10:$20,'2026年5月'!$A34,FALSE)),IF($C$30=料金比較表!$C$2,(HLOOKUP('2026年5月'!AD$29,料金比較表!$23:$33,'2026年5月'!$A34,FALSE)),IF($C$30=料金比較表!$C$3,(HLOOKUP('2026年5月'!AD$29,料金比較表!$36:$46,'2026年5月'!$A34,FALSE)),IF($C$30=料金比較表!$C$4,(HLOOKUP('2026年5月'!AD$29,料金比較表!$48:$60,'2026年5月'!$A34,FALSE)),IF($C$30=料金比較表!$C$5,(HLOOKUP('2026年5月'!AD$29,料金比較表!$61:$71,'2026年5月'!$A34,FALSE)),IF($C$30=料金比較表!$C$6,(HLOOKUP('2026年5月'!AD$29,料金比較表!$74:$84,'2026年5月'!$A34,FALSE))))))))</f>
        <v/>
      </c>
      <c r="AE34" s="187" t="str">
        <f ca="1">IF($C$30=料金比較表!$C$1,(HLOOKUP('2026年5月'!AE$29,料金比較表!$10:$20,'2026年5月'!$A34,FALSE)),IF($C$30=料金比較表!$C$2,(HLOOKUP('2026年5月'!AE$29,料金比較表!$23:$33,'2026年5月'!$A34,FALSE)),IF($C$30=料金比較表!$C$3,(HLOOKUP('2026年5月'!AE$29,料金比較表!$36:$46,'2026年5月'!$A34,FALSE)),IF($C$30=料金比較表!$C$4,(HLOOKUP('2026年5月'!AE$29,料金比較表!$48:$60,'2026年5月'!$A34,FALSE)),IF($C$30=料金比較表!$C$5,(HLOOKUP('2026年5月'!AE$29,料金比較表!$61:$71,'2026年5月'!$A34,FALSE)),IF($C$30=料金比較表!$C$6,(HLOOKUP('2026年5月'!AE$29,料金比較表!$74:$84,'2026年5月'!$A34,FALSE))))))))</f>
        <v/>
      </c>
      <c r="AF34" s="187" t="str">
        <f ca="1">IF($C$30=料金比較表!$C$1,(HLOOKUP('2026年5月'!AF$29,料金比較表!$10:$20,'2026年5月'!$A34,FALSE)),IF($C$30=料金比較表!$C$2,(HLOOKUP('2026年5月'!AF$29,料金比較表!$23:$33,'2026年5月'!$A34,FALSE)),IF($C$30=料金比較表!$C$3,(HLOOKUP('2026年5月'!AF$29,料金比較表!$36:$46,'2026年5月'!$A34,FALSE)),IF($C$30=料金比較表!$C$4,(HLOOKUP('2026年5月'!AF$29,料金比較表!$48:$60,'2026年5月'!$A34,FALSE)),IF($C$30=料金比較表!$C$5,(HLOOKUP('2026年5月'!AF$29,料金比較表!$61:$71,'2026年5月'!$A34,FALSE)),IF($C$30=料金比較表!$C$6,(HLOOKUP('2026年5月'!AF$29,料金比較表!$74:$84,'2026年5月'!$A34,FALSE))))))))</f>
        <v/>
      </c>
      <c r="AG34" s="187" t="str">
        <f ca="1">IF($C$30=料金比較表!$C$1,(HLOOKUP('2026年5月'!AG$29,料金比較表!$10:$20,'2026年5月'!$A34,FALSE)),IF($C$30=料金比較表!$C$2,(HLOOKUP('2026年5月'!AG$29,料金比較表!$23:$33,'2026年5月'!$A34,FALSE)),IF($C$30=料金比較表!$C$3,(HLOOKUP('2026年5月'!AG$29,料金比較表!$36:$46,'2026年5月'!$A34,FALSE)),IF($C$30=料金比較表!$C$4,(HLOOKUP('2026年5月'!AG$29,料金比較表!$48:$60,'2026年5月'!$A34,FALSE)),IF($C$30=料金比較表!$C$5,(HLOOKUP('2026年5月'!AG$29,料金比較表!$61:$71,'2026年5月'!$A34,FALSE)),IF($C$30=料金比較表!$C$6,(HLOOKUP('2026年5月'!AG$29,料金比較表!$74:$84,'2026年5月'!$A34,FALSE))))))))</f>
        <v/>
      </c>
      <c r="AH34" s="257" t="str">
        <f ca="1">IF($C$30=料金比較表!$C$1,(HLOOKUP('2026年5月'!AH$29,料金比較表!$10:$20,'2026年5月'!$A34,FALSE)),IF($C$30=料金比較表!$C$2,(HLOOKUP('2026年5月'!AH$29,料金比較表!$23:$33,'2026年5月'!$A34,FALSE)),IF($C$30=料金比較表!$C$3,(HLOOKUP('2026年5月'!AH$29,料金比較表!$36:$46,'2026年5月'!$A34,FALSE)),IF($C$30=料金比較表!$C$4,(HLOOKUP('2026年5月'!AH$29,料金比較表!$48:$60,'2026年5月'!$A34,FALSE)),IF($C$30=料金比較表!$C$5,(HLOOKUP('2026年5月'!AH$29,料金比較表!$61:$71,'2026年5月'!$A34,FALSE)),IF($C$30=料金比較表!$C$6,(HLOOKUP('2026年5月'!AH$29,料金比較表!$74:$84,'2026年5月'!$A34,FALSE))))))))</f>
        <v/>
      </c>
    </row>
    <row r="35" spans="1:35" x14ac:dyDescent="0.2">
      <c r="A35" s="4">
        <f t="shared" si="1"/>
        <v>7</v>
      </c>
      <c r="B35" s="311" t="str">
        <f>料金比較表!C16</f>
        <v>プールヴィラ　今泊　ｂｙ　コルディオプレミアム</v>
      </c>
      <c r="C35" s="329"/>
      <c r="D35" s="254" t="str">
        <f ca="1">IF($C$30=料金比較表!$C$1,(HLOOKUP('2026年5月'!D$29,料金比較表!$10:$20,'2026年5月'!$A35,FALSE)),IF($C$30=料金比較表!$C$2,(HLOOKUP('2026年5月'!D$29,料金比較表!$23:$33,'2026年5月'!$A35,FALSE)),IF($C$30=料金比較表!$C$3,(HLOOKUP('2026年5月'!D$29,料金比較表!$36:$46,'2026年5月'!$A35,FALSE)),IF($C$30=料金比較表!$C$4,(HLOOKUP('2026年5月'!D$29,料金比較表!$48:$60,'2026年5月'!$A35,FALSE)),IF($C$30=料金比較表!$C$5,(HLOOKUP('2026年5月'!D$29,料金比較表!$61:$71,'2026年5月'!$A35,FALSE)),IF($C$30=料金比較表!$C$6,(HLOOKUP('2026年5月'!D$29,料金比較表!$74:$84,'2026年5月'!$A35,FALSE))))))))</f>
        <v/>
      </c>
      <c r="E35" s="63" t="str">
        <f ca="1">IF($C$30=料金比較表!$C$1,(HLOOKUP('2026年5月'!E$29,料金比較表!$10:$20,'2026年5月'!$A35,FALSE)),IF($C$30=料金比較表!$C$2,(HLOOKUP('2026年5月'!E$29,料金比較表!$23:$33,'2026年5月'!$A35,FALSE)),IF($C$30=料金比較表!$C$3,(HLOOKUP('2026年5月'!E$29,料金比較表!$36:$46,'2026年5月'!$A35,FALSE)),IF($C$30=料金比較表!$C$4,(HLOOKUP('2026年5月'!E$29,料金比較表!$48:$60,'2026年5月'!$A35,FALSE)),IF($C$30=料金比較表!$C$5,(HLOOKUP('2026年5月'!E$29,料金比較表!$61:$71,'2026年5月'!$A35,FALSE)),IF($C$30=料金比較表!$C$6,(HLOOKUP('2026年5月'!E$29,料金比較表!$74:$84,'2026年5月'!$A35,FALSE))))))))</f>
        <v/>
      </c>
      <c r="F35" s="63" t="str">
        <f ca="1">IF($C$30=料金比較表!$C$1,(HLOOKUP('2026年5月'!F$29,料金比較表!$10:$20,'2026年5月'!$A35,FALSE)),IF($C$30=料金比較表!$C$2,(HLOOKUP('2026年5月'!F$29,料金比較表!$23:$33,'2026年5月'!$A35,FALSE)),IF($C$30=料金比較表!$C$3,(HLOOKUP('2026年5月'!F$29,料金比較表!$36:$46,'2026年5月'!$A35,FALSE)),IF($C$30=料金比較表!$C$4,(HLOOKUP('2026年5月'!F$29,料金比較表!$48:$60,'2026年5月'!$A35,FALSE)),IF($C$30=料金比較表!$C$5,(HLOOKUP('2026年5月'!F$29,料金比較表!$61:$71,'2026年5月'!$A35,FALSE)),IF($C$30=料金比較表!$C$6,(HLOOKUP('2026年5月'!F$29,料金比較表!$74:$84,'2026年5月'!$A35,FALSE))))))))</f>
        <v/>
      </c>
      <c r="G35" s="63" t="str">
        <f ca="1">IF($C$30=料金比較表!$C$1,(HLOOKUP('2026年5月'!G$29,料金比較表!$10:$20,'2026年5月'!$A35,FALSE)),IF($C$30=料金比較表!$C$2,(HLOOKUP('2026年5月'!G$29,料金比較表!$23:$33,'2026年5月'!$A35,FALSE)),IF($C$30=料金比較表!$C$3,(HLOOKUP('2026年5月'!G$29,料金比較表!$36:$46,'2026年5月'!$A35,FALSE)),IF($C$30=料金比較表!$C$4,(HLOOKUP('2026年5月'!G$29,料金比較表!$48:$60,'2026年5月'!$A35,FALSE)),IF($C$30=料金比較表!$C$5,(HLOOKUP('2026年5月'!G$29,料金比較表!$61:$71,'2026年5月'!$A35,FALSE)),IF($C$30=料金比較表!$C$6,(HLOOKUP('2026年5月'!G$29,料金比較表!$74:$84,'2026年5月'!$A35,FALSE))))))))</f>
        <v/>
      </c>
      <c r="H35" s="63" t="str">
        <f ca="1">IF($C$30=料金比較表!$C$1,(HLOOKUP('2026年5月'!H$29,料金比較表!$10:$20,'2026年5月'!$A35,FALSE)),IF($C$30=料金比較表!$C$2,(HLOOKUP('2026年5月'!H$29,料金比較表!$23:$33,'2026年5月'!$A35,FALSE)),IF($C$30=料金比較表!$C$3,(HLOOKUP('2026年5月'!H$29,料金比較表!$36:$46,'2026年5月'!$A35,FALSE)),IF($C$30=料金比較表!$C$4,(HLOOKUP('2026年5月'!H$29,料金比較表!$48:$60,'2026年5月'!$A35,FALSE)),IF($C$30=料金比較表!$C$5,(HLOOKUP('2026年5月'!H$29,料金比較表!$61:$71,'2026年5月'!$A35,FALSE)),IF($C$30=料金比較表!$C$6,(HLOOKUP('2026年5月'!H$29,料金比較表!$74:$84,'2026年5月'!$A35,FALSE))))))))</f>
        <v/>
      </c>
      <c r="I35" s="63" t="str">
        <f ca="1">IF($C$30=料金比較表!$C$1,(HLOOKUP('2026年5月'!I$29,料金比較表!$10:$20,'2026年5月'!$A35,FALSE)),IF($C$30=料金比較表!$C$2,(HLOOKUP('2026年5月'!I$29,料金比較表!$23:$33,'2026年5月'!$A35,FALSE)),IF($C$30=料金比較表!$C$3,(HLOOKUP('2026年5月'!I$29,料金比較表!$36:$46,'2026年5月'!$A35,FALSE)),IF($C$30=料金比較表!$C$4,(HLOOKUP('2026年5月'!I$29,料金比較表!$48:$60,'2026年5月'!$A35,FALSE)),IF($C$30=料金比較表!$C$5,(HLOOKUP('2026年5月'!I$29,料金比較表!$61:$71,'2026年5月'!$A35,FALSE)),IF($C$30=料金比較表!$C$6,(HLOOKUP('2026年5月'!I$29,料金比較表!$74:$84,'2026年5月'!$A35,FALSE))))))))</f>
        <v/>
      </c>
      <c r="J35" s="63" t="str">
        <f ca="1">IF($C$30=料金比較表!$C$1,(HLOOKUP('2026年5月'!J$29,料金比較表!$10:$20,'2026年5月'!$A35,FALSE)),IF($C$30=料金比較表!$C$2,(HLOOKUP('2026年5月'!J$29,料金比較表!$23:$33,'2026年5月'!$A35,FALSE)),IF($C$30=料金比較表!$C$3,(HLOOKUP('2026年5月'!J$29,料金比較表!$36:$46,'2026年5月'!$A35,FALSE)),IF($C$30=料金比較表!$C$4,(HLOOKUP('2026年5月'!J$29,料金比較表!$48:$60,'2026年5月'!$A35,FALSE)),IF($C$30=料金比較表!$C$5,(HLOOKUP('2026年5月'!J$29,料金比較表!$61:$71,'2026年5月'!$A35,FALSE)),IF($C$30=料金比較表!$C$6,(HLOOKUP('2026年5月'!J$29,料金比較表!$74:$84,'2026年5月'!$A35,FALSE))))))))</f>
        <v/>
      </c>
      <c r="K35" s="63" t="str">
        <f ca="1">IF($C$30=料金比較表!$C$1,(HLOOKUP('2026年5月'!K$29,料金比較表!$10:$20,'2026年5月'!$A35,FALSE)),IF($C$30=料金比較表!$C$2,(HLOOKUP('2026年5月'!K$29,料金比較表!$23:$33,'2026年5月'!$A35,FALSE)),IF($C$30=料金比較表!$C$3,(HLOOKUP('2026年5月'!K$29,料金比較表!$36:$46,'2026年5月'!$A35,FALSE)),IF($C$30=料金比較表!$C$4,(HLOOKUP('2026年5月'!K$29,料金比較表!$48:$60,'2026年5月'!$A35,FALSE)),IF($C$30=料金比較表!$C$5,(HLOOKUP('2026年5月'!K$29,料金比較表!$61:$71,'2026年5月'!$A35,FALSE)),IF($C$30=料金比較表!$C$6,(HLOOKUP('2026年5月'!K$29,料金比較表!$74:$84,'2026年5月'!$A35,FALSE))))))))</f>
        <v/>
      </c>
      <c r="L35" s="63" t="str">
        <f ca="1">IF($C$30=料金比較表!$C$1,(HLOOKUP('2026年5月'!L$29,料金比較表!$10:$20,'2026年5月'!$A35,FALSE)),IF($C$30=料金比較表!$C$2,(HLOOKUP('2026年5月'!L$29,料金比較表!$23:$33,'2026年5月'!$A35,FALSE)),IF($C$30=料金比較表!$C$3,(HLOOKUP('2026年5月'!L$29,料金比較表!$36:$46,'2026年5月'!$A35,FALSE)),IF($C$30=料金比較表!$C$4,(HLOOKUP('2026年5月'!L$29,料金比較表!$48:$60,'2026年5月'!$A35,FALSE)),IF($C$30=料金比較表!$C$5,(HLOOKUP('2026年5月'!L$29,料金比較表!$61:$71,'2026年5月'!$A35,FALSE)),IF($C$30=料金比較表!$C$6,(HLOOKUP('2026年5月'!L$29,料金比較表!$74:$84,'2026年5月'!$A35,FALSE))))))))</f>
        <v/>
      </c>
      <c r="M35" s="63" t="str">
        <f ca="1">IF($C$30=料金比較表!$C$1,(HLOOKUP('2026年5月'!M$29,料金比較表!$10:$20,'2026年5月'!$A35,FALSE)),IF($C$30=料金比較表!$C$2,(HLOOKUP('2026年5月'!M$29,料金比較表!$23:$33,'2026年5月'!$A35,FALSE)),IF($C$30=料金比較表!$C$3,(HLOOKUP('2026年5月'!M$29,料金比較表!$36:$46,'2026年5月'!$A35,FALSE)),IF($C$30=料金比較表!$C$4,(HLOOKUP('2026年5月'!M$29,料金比較表!$48:$60,'2026年5月'!$A35,FALSE)),IF($C$30=料金比較表!$C$5,(HLOOKUP('2026年5月'!M$29,料金比較表!$61:$71,'2026年5月'!$A35,FALSE)),IF($C$30=料金比較表!$C$6,(HLOOKUP('2026年5月'!M$29,料金比較表!$74:$84,'2026年5月'!$A35,FALSE))))))))</f>
        <v/>
      </c>
      <c r="N35" s="63" t="str">
        <f ca="1">IF($C$30=料金比較表!$C$1,(HLOOKUP('2026年5月'!N$29,料金比較表!$10:$20,'2026年5月'!$A35,FALSE)),IF($C$30=料金比較表!$C$2,(HLOOKUP('2026年5月'!N$29,料金比較表!$23:$33,'2026年5月'!$A35,FALSE)),IF($C$30=料金比較表!$C$3,(HLOOKUP('2026年5月'!N$29,料金比較表!$36:$46,'2026年5月'!$A35,FALSE)),IF($C$30=料金比較表!$C$4,(HLOOKUP('2026年5月'!N$29,料金比較表!$48:$60,'2026年5月'!$A35,FALSE)),IF($C$30=料金比較表!$C$5,(HLOOKUP('2026年5月'!N$29,料金比較表!$61:$71,'2026年5月'!$A35,FALSE)),IF($C$30=料金比較表!$C$6,(HLOOKUP('2026年5月'!N$29,料金比較表!$74:$84,'2026年5月'!$A35,FALSE))))))))</f>
        <v/>
      </c>
      <c r="O35" s="63" t="str">
        <f ca="1">IF($C$30=料金比較表!$C$1,(HLOOKUP('2026年5月'!O$29,料金比較表!$10:$20,'2026年5月'!$A35,FALSE)),IF($C$30=料金比較表!$C$2,(HLOOKUP('2026年5月'!O$29,料金比較表!$23:$33,'2026年5月'!$A35,FALSE)),IF($C$30=料金比較表!$C$3,(HLOOKUP('2026年5月'!O$29,料金比較表!$36:$46,'2026年5月'!$A35,FALSE)),IF($C$30=料金比較表!$C$4,(HLOOKUP('2026年5月'!O$29,料金比較表!$48:$60,'2026年5月'!$A35,FALSE)),IF($C$30=料金比較表!$C$5,(HLOOKUP('2026年5月'!O$29,料金比較表!$61:$71,'2026年5月'!$A35,FALSE)),IF($C$30=料金比較表!$C$6,(HLOOKUP('2026年5月'!O$29,料金比較表!$74:$84,'2026年5月'!$A35,FALSE))))))))</f>
        <v/>
      </c>
      <c r="P35" s="63" t="str">
        <f ca="1">IF($C$30=料金比較表!$C$1,(HLOOKUP('2026年5月'!P$29,料金比較表!$10:$20,'2026年5月'!$A35,FALSE)),IF($C$30=料金比較表!$C$2,(HLOOKUP('2026年5月'!P$29,料金比較表!$23:$33,'2026年5月'!$A35,FALSE)),IF($C$30=料金比較表!$C$3,(HLOOKUP('2026年5月'!P$29,料金比較表!$36:$46,'2026年5月'!$A35,FALSE)),IF($C$30=料金比較表!$C$4,(HLOOKUP('2026年5月'!P$29,料金比較表!$48:$60,'2026年5月'!$A35,FALSE)),IF($C$30=料金比較表!$C$5,(HLOOKUP('2026年5月'!P$29,料金比較表!$61:$71,'2026年5月'!$A35,FALSE)),IF($C$30=料金比較表!$C$6,(HLOOKUP('2026年5月'!P$29,料金比較表!$74:$84,'2026年5月'!$A35,FALSE))))))))</f>
        <v/>
      </c>
      <c r="Q35" s="63" t="str">
        <f ca="1">IF($C$30=料金比較表!$C$1,(HLOOKUP('2026年5月'!Q$29,料金比較表!$10:$20,'2026年5月'!$A35,FALSE)),IF($C$30=料金比較表!$C$2,(HLOOKUP('2026年5月'!Q$29,料金比較表!$23:$33,'2026年5月'!$A35,FALSE)),IF($C$30=料金比較表!$C$3,(HLOOKUP('2026年5月'!Q$29,料金比較表!$36:$46,'2026年5月'!$A35,FALSE)),IF($C$30=料金比較表!$C$4,(HLOOKUP('2026年5月'!Q$29,料金比較表!$48:$60,'2026年5月'!$A35,FALSE)),IF($C$30=料金比較表!$C$5,(HLOOKUP('2026年5月'!Q$29,料金比較表!$61:$71,'2026年5月'!$A35,FALSE)),IF($C$30=料金比較表!$C$6,(HLOOKUP('2026年5月'!Q$29,料金比較表!$74:$84,'2026年5月'!$A35,FALSE))))))))</f>
        <v/>
      </c>
      <c r="R35" s="63" t="str">
        <f ca="1">IF($C$30=料金比較表!$C$1,(HLOOKUP('2026年5月'!R$29,料金比較表!$10:$20,'2026年5月'!$A35,FALSE)),IF($C$30=料金比較表!$C$2,(HLOOKUP('2026年5月'!R$29,料金比較表!$23:$33,'2026年5月'!$A35,FALSE)),IF($C$30=料金比較表!$C$3,(HLOOKUP('2026年5月'!R$29,料金比較表!$36:$46,'2026年5月'!$A35,FALSE)),IF($C$30=料金比較表!$C$4,(HLOOKUP('2026年5月'!R$29,料金比較表!$48:$60,'2026年5月'!$A35,FALSE)),IF($C$30=料金比較表!$C$5,(HLOOKUP('2026年5月'!R$29,料金比較表!$61:$71,'2026年5月'!$A35,FALSE)),IF($C$30=料金比較表!$C$6,(HLOOKUP('2026年5月'!R$29,料金比較表!$74:$84,'2026年5月'!$A35,FALSE))))))))</f>
        <v/>
      </c>
      <c r="S35" s="63" t="str">
        <f ca="1">IF($C$30=料金比較表!$C$1,(HLOOKUP('2026年5月'!S$29,料金比較表!$10:$20,'2026年5月'!$A35,FALSE)),IF($C$30=料金比較表!$C$2,(HLOOKUP('2026年5月'!S$29,料金比較表!$23:$33,'2026年5月'!$A35,FALSE)),IF($C$30=料金比較表!$C$3,(HLOOKUP('2026年5月'!S$29,料金比較表!$36:$46,'2026年5月'!$A35,FALSE)),IF($C$30=料金比較表!$C$4,(HLOOKUP('2026年5月'!S$29,料金比較表!$48:$60,'2026年5月'!$A35,FALSE)),IF($C$30=料金比較表!$C$5,(HLOOKUP('2026年5月'!S$29,料金比較表!$61:$71,'2026年5月'!$A35,FALSE)),IF($C$30=料金比較表!$C$6,(HLOOKUP('2026年5月'!S$29,料金比較表!$74:$84,'2026年5月'!$A35,FALSE))))))))</f>
        <v/>
      </c>
      <c r="T35" s="63" t="str">
        <f ca="1">IF($C$30=料金比較表!$C$1,(HLOOKUP('2026年5月'!T$29,料金比較表!$10:$20,'2026年5月'!$A35,FALSE)),IF($C$30=料金比較表!$C$2,(HLOOKUP('2026年5月'!T$29,料金比較表!$23:$33,'2026年5月'!$A35,FALSE)),IF($C$30=料金比較表!$C$3,(HLOOKUP('2026年5月'!T$29,料金比較表!$36:$46,'2026年5月'!$A35,FALSE)),IF($C$30=料金比較表!$C$4,(HLOOKUP('2026年5月'!T$29,料金比較表!$48:$60,'2026年5月'!$A35,FALSE)),IF($C$30=料金比較表!$C$5,(HLOOKUP('2026年5月'!T$29,料金比較表!$61:$71,'2026年5月'!$A35,FALSE)),IF($C$30=料金比較表!$C$6,(HLOOKUP('2026年5月'!T$29,料金比較表!$74:$84,'2026年5月'!$A35,FALSE))))))))</f>
        <v/>
      </c>
      <c r="U35" s="63" t="str">
        <f ca="1">IF($C$30=料金比較表!$C$1,(HLOOKUP('2026年5月'!U$29,料金比較表!$10:$20,'2026年5月'!$A35,FALSE)),IF($C$30=料金比較表!$C$2,(HLOOKUP('2026年5月'!U$29,料金比較表!$23:$33,'2026年5月'!$A35,FALSE)),IF($C$30=料金比較表!$C$3,(HLOOKUP('2026年5月'!U$29,料金比較表!$36:$46,'2026年5月'!$A35,FALSE)),IF($C$30=料金比較表!$C$4,(HLOOKUP('2026年5月'!U$29,料金比較表!$48:$60,'2026年5月'!$A35,FALSE)),IF($C$30=料金比較表!$C$5,(HLOOKUP('2026年5月'!U$29,料金比較表!$61:$71,'2026年5月'!$A35,FALSE)),IF($C$30=料金比較表!$C$6,(HLOOKUP('2026年5月'!U$29,料金比較表!$74:$84,'2026年5月'!$A35,FALSE))))))))</f>
        <v/>
      </c>
      <c r="V35" s="63" t="str">
        <f ca="1">IF($C$30=料金比較表!$C$1,(HLOOKUP('2026年5月'!V$29,料金比較表!$10:$20,'2026年5月'!$A35,FALSE)),IF($C$30=料金比較表!$C$2,(HLOOKUP('2026年5月'!V$29,料金比較表!$23:$33,'2026年5月'!$A35,FALSE)),IF($C$30=料金比較表!$C$3,(HLOOKUP('2026年5月'!V$29,料金比較表!$36:$46,'2026年5月'!$A35,FALSE)),IF($C$30=料金比較表!$C$4,(HLOOKUP('2026年5月'!V$29,料金比較表!$48:$60,'2026年5月'!$A35,FALSE)),IF($C$30=料金比較表!$C$5,(HLOOKUP('2026年5月'!V$29,料金比較表!$61:$71,'2026年5月'!$A35,FALSE)),IF($C$30=料金比較表!$C$6,(HLOOKUP('2026年5月'!V$29,料金比較表!$74:$84,'2026年5月'!$A35,FALSE))))))))</f>
        <v/>
      </c>
      <c r="W35" s="63" t="str">
        <f ca="1">IF($C$30=料金比較表!$C$1,(HLOOKUP('2026年5月'!W$29,料金比較表!$10:$20,'2026年5月'!$A35,FALSE)),IF($C$30=料金比較表!$C$2,(HLOOKUP('2026年5月'!W$29,料金比較表!$23:$33,'2026年5月'!$A35,FALSE)),IF($C$30=料金比較表!$C$3,(HLOOKUP('2026年5月'!W$29,料金比較表!$36:$46,'2026年5月'!$A35,FALSE)),IF($C$30=料金比較表!$C$4,(HLOOKUP('2026年5月'!W$29,料金比較表!$48:$60,'2026年5月'!$A35,FALSE)),IF($C$30=料金比較表!$C$5,(HLOOKUP('2026年5月'!W$29,料金比較表!$61:$71,'2026年5月'!$A35,FALSE)),IF($C$30=料金比較表!$C$6,(HLOOKUP('2026年5月'!W$29,料金比較表!$74:$84,'2026年5月'!$A35,FALSE))))))))</f>
        <v/>
      </c>
      <c r="X35" s="63" t="str">
        <f ca="1">IF($C$30=料金比較表!$C$1,(HLOOKUP('2026年5月'!X$29,料金比較表!$10:$20,'2026年5月'!$A35,FALSE)),IF($C$30=料金比較表!$C$2,(HLOOKUP('2026年5月'!X$29,料金比較表!$23:$33,'2026年5月'!$A35,FALSE)),IF($C$30=料金比較表!$C$3,(HLOOKUP('2026年5月'!X$29,料金比較表!$36:$46,'2026年5月'!$A35,FALSE)),IF($C$30=料金比較表!$C$4,(HLOOKUP('2026年5月'!X$29,料金比較表!$48:$60,'2026年5月'!$A35,FALSE)),IF($C$30=料金比較表!$C$5,(HLOOKUP('2026年5月'!X$29,料金比較表!$61:$71,'2026年5月'!$A35,FALSE)),IF($C$30=料金比較表!$C$6,(HLOOKUP('2026年5月'!X$29,料金比較表!$74:$84,'2026年5月'!$A35,FALSE))))))))</f>
        <v/>
      </c>
      <c r="Y35" s="63" t="str">
        <f ca="1">IF($C$30=料金比較表!$C$1,(HLOOKUP('2026年5月'!Y$29,料金比較表!$10:$20,'2026年5月'!$A35,FALSE)),IF($C$30=料金比較表!$C$2,(HLOOKUP('2026年5月'!Y$29,料金比較表!$23:$33,'2026年5月'!$A35,FALSE)),IF($C$30=料金比較表!$C$3,(HLOOKUP('2026年5月'!Y$29,料金比較表!$36:$46,'2026年5月'!$A35,FALSE)),IF($C$30=料金比較表!$C$4,(HLOOKUP('2026年5月'!Y$29,料金比較表!$48:$60,'2026年5月'!$A35,FALSE)),IF($C$30=料金比較表!$C$5,(HLOOKUP('2026年5月'!Y$29,料金比較表!$61:$71,'2026年5月'!$A35,FALSE)),IF($C$30=料金比較表!$C$6,(HLOOKUP('2026年5月'!Y$29,料金比較表!$74:$84,'2026年5月'!$A35,FALSE))))))))</f>
        <v/>
      </c>
      <c r="Z35" s="63" t="str">
        <f ca="1">IF($C$30=料金比較表!$C$1,(HLOOKUP('2026年5月'!Z$29,料金比較表!$10:$20,'2026年5月'!$A35,FALSE)),IF($C$30=料金比較表!$C$2,(HLOOKUP('2026年5月'!Z$29,料金比較表!$23:$33,'2026年5月'!$A35,FALSE)),IF($C$30=料金比較表!$C$3,(HLOOKUP('2026年5月'!Z$29,料金比較表!$36:$46,'2026年5月'!$A35,FALSE)),IF($C$30=料金比較表!$C$4,(HLOOKUP('2026年5月'!Z$29,料金比較表!$48:$60,'2026年5月'!$A35,FALSE)),IF($C$30=料金比較表!$C$5,(HLOOKUP('2026年5月'!Z$29,料金比較表!$61:$71,'2026年5月'!$A35,FALSE)),IF($C$30=料金比較表!$C$6,(HLOOKUP('2026年5月'!Z$29,料金比較表!$74:$84,'2026年5月'!$A35,FALSE))))))))</f>
        <v/>
      </c>
      <c r="AA35" s="63" t="str">
        <f ca="1">IF($C$30=料金比較表!$C$1,(HLOOKUP('2026年5月'!AA$29,料金比較表!$10:$20,'2026年5月'!$A35,FALSE)),IF($C$30=料金比較表!$C$2,(HLOOKUP('2026年5月'!AA$29,料金比較表!$23:$33,'2026年5月'!$A35,FALSE)),IF($C$30=料金比較表!$C$3,(HLOOKUP('2026年5月'!AA$29,料金比較表!$36:$46,'2026年5月'!$A35,FALSE)),IF($C$30=料金比較表!$C$4,(HLOOKUP('2026年5月'!AA$29,料金比較表!$48:$60,'2026年5月'!$A35,FALSE)),IF($C$30=料金比較表!$C$5,(HLOOKUP('2026年5月'!AA$29,料金比較表!$61:$71,'2026年5月'!$A35,FALSE)),IF($C$30=料金比較表!$C$6,(HLOOKUP('2026年5月'!AA$29,料金比較表!$74:$84,'2026年5月'!$A35,FALSE))))))))</f>
        <v/>
      </c>
      <c r="AB35" s="63" t="str">
        <f ca="1">IF($C$30=料金比較表!$C$1,(HLOOKUP('2026年5月'!AB$29,料金比較表!$10:$20,'2026年5月'!$A35,FALSE)),IF($C$30=料金比較表!$C$2,(HLOOKUP('2026年5月'!AB$29,料金比較表!$23:$33,'2026年5月'!$A35,FALSE)),IF($C$30=料金比較表!$C$3,(HLOOKUP('2026年5月'!AB$29,料金比較表!$36:$46,'2026年5月'!$A35,FALSE)),IF($C$30=料金比較表!$C$4,(HLOOKUP('2026年5月'!AB$29,料金比較表!$48:$60,'2026年5月'!$A35,FALSE)),IF($C$30=料金比較表!$C$5,(HLOOKUP('2026年5月'!AB$29,料金比較表!$61:$71,'2026年5月'!$A35,FALSE)),IF($C$30=料金比較表!$C$6,(HLOOKUP('2026年5月'!AB$29,料金比較表!$74:$84,'2026年5月'!$A35,FALSE))))))))</f>
        <v/>
      </c>
      <c r="AC35" s="63" t="str">
        <f ca="1">IF($C$30=料金比較表!$C$1,(HLOOKUP('2026年5月'!AC$29,料金比較表!$10:$20,'2026年5月'!$A35,FALSE)),IF($C$30=料金比較表!$C$2,(HLOOKUP('2026年5月'!AC$29,料金比較表!$23:$33,'2026年5月'!$A35,FALSE)),IF($C$30=料金比較表!$C$3,(HLOOKUP('2026年5月'!AC$29,料金比較表!$36:$46,'2026年5月'!$A35,FALSE)),IF($C$30=料金比較表!$C$4,(HLOOKUP('2026年5月'!AC$29,料金比較表!$48:$60,'2026年5月'!$A35,FALSE)),IF($C$30=料金比較表!$C$5,(HLOOKUP('2026年5月'!AC$29,料金比較表!$61:$71,'2026年5月'!$A35,FALSE)),IF($C$30=料金比較表!$C$6,(HLOOKUP('2026年5月'!AC$29,料金比較表!$74:$84,'2026年5月'!$A35,FALSE))))))))</f>
        <v/>
      </c>
      <c r="AD35" s="63" t="str">
        <f ca="1">IF($C$30=料金比較表!$C$1,(HLOOKUP('2026年5月'!AD$29,料金比較表!$10:$20,'2026年5月'!$A35,FALSE)),IF($C$30=料金比較表!$C$2,(HLOOKUP('2026年5月'!AD$29,料金比較表!$23:$33,'2026年5月'!$A35,FALSE)),IF($C$30=料金比較表!$C$3,(HLOOKUP('2026年5月'!AD$29,料金比較表!$36:$46,'2026年5月'!$A35,FALSE)),IF($C$30=料金比較表!$C$4,(HLOOKUP('2026年5月'!AD$29,料金比較表!$48:$60,'2026年5月'!$A35,FALSE)),IF($C$30=料金比較表!$C$5,(HLOOKUP('2026年5月'!AD$29,料金比較表!$61:$71,'2026年5月'!$A35,FALSE)),IF($C$30=料金比較表!$C$6,(HLOOKUP('2026年5月'!AD$29,料金比較表!$74:$84,'2026年5月'!$A35,FALSE))))))))</f>
        <v/>
      </c>
      <c r="AE35" s="63" t="str">
        <f ca="1">IF($C$30=料金比較表!$C$1,(HLOOKUP('2026年5月'!AE$29,料金比較表!$10:$20,'2026年5月'!$A35,FALSE)),IF($C$30=料金比較表!$C$2,(HLOOKUP('2026年5月'!AE$29,料金比較表!$23:$33,'2026年5月'!$A35,FALSE)),IF($C$30=料金比較表!$C$3,(HLOOKUP('2026年5月'!AE$29,料金比較表!$36:$46,'2026年5月'!$A35,FALSE)),IF($C$30=料金比較表!$C$4,(HLOOKUP('2026年5月'!AE$29,料金比較表!$48:$60,'2026年5月'!$A35,FALSE)),IF($C$30=料金比較表!$C$5,(HLOOKUP('2026年5月'!AE$29,料金比較表!$61:$71,'2026年5月'!$A35,FALSE)),IF($C$30=料金比較表!$C$6,(HLOOKUP('2026年5月'!AE$29,料金比較表!$74:$84,'2026年5月'!$A35,FALSE))))))))</f>
        <v/>
      </c>
      <c r="AF35" s="63" t="str">
        <f ca="1">IF($C$30=料金比較表!$C$1,(HLOOKUP('2026年5月'!AF$29,料金比較表!$10:$20,'2026年5月'!$A35,FALSE)),IF($C$30=料金比較表!$C$2,(HLOOKUP('2026年5月'!AF$29,料金比較表!$23:$33,'2026年5月'!$A35,FALSE)),IF($C$30=料金比較表!$C$3,(HLOOKUP('2026年5月'!AF$29,料金比較表!$36:$46,'2026年5月'!$A35,FALSE)),IF($C$30=料金比較表!$C$4,(HLOOKUP('2026年5月'!AF$29,料金比較表!$48:$60,'2026年5月'!$A35,FALSE)),IF($C$30=料金比較表!$C$5,(HLOOKUP('2026年5月'!AF$29,料金比較表!$61:$71,'2026年5月'!$A35,FALSE)),IF($C$30=料金比較表!$C$6,(HLOOKUP('2026年5月'!AF$29,料金比較表!$74:$84,'2026年5月'!$A35,FALSE))))))))</f>
        <v/>
      </c>
      <c r="AG35" s="63" t="str">
        <f ca="1">IF($C$30=料金比較表!$C$1,(HLOOKUP('2026年5月'!AG$29,料金比較表!$10:$20,'2026年5月'!$A35,FALSE)),IF($C$30=料金比較表!$C$2,(HLOOKUP('2026年5月'!AG$29,料金比較表!$23:$33,'2026年5月'!$A35,FALSE)),IF($C$30=料金比較表!$C$3,(HLOOKUP('2026年5月'!AG$29,料金比較表!$36:$46,'2026年5月'!$A35,FALSE)),IF($C$30=料金比較表!$C$4,(HLOOKUP('2026年5月'!AG$29,料金比較表!$48:$60,'2026年5月'!$A35,FALSE)),IF($C$30=料金比較表!$C$5,(HLOOKUP('2026年5月'!AG$29,料金比較表!$61:$71,'2026年5月'!$A35,FALSE)),IF($C$30=料金比較表!$C$6,(HLOOKUP('2026年5月'!AG$29,料金比較表!$74:$84,'2026年5月'!$A35,FALSE))))))))</f>
        <v/>
      </c>
      <c r="AH35" s="255" t="str">
        <f ca="1">IF($C$30=料金比較表!$C$1,(HLOOKUP('2026年5月'!AH$29,料金比較表!$10:$20,'2026年5月'!$A35,FALSE)),IF($C$30=料金比較表!$C$2,(HLOOKUP('2026年5月'!AH$29,料金比較表!$23:$33,'2026年5月'!$A35,FALSE)),IF($C$30=料金比較表!$C$3,(HLOOKUP('2026年5月'!AH$29,料金比較表!$36:$46,'2026年5月'!$A35,FALSE)),IF($C$30=料金比較表!$C$4,(HLOOKUP('2026年5月'!AH$29,料金比較表!$48:$60,'2026年5月'!$A35,FALSE)),IF($C$30=料金比較表!$C$5,(HLOOKUP('2026年5月'!AH$29,料金比較表!$61:$71,'2026年5月'!$A35,FALSE)),IF($C$30=料金比較表!$C$6,(HLOOKUP('2026年5月'!AH$29,料金比較表!$74:$84,'2026年5月'!$A35,FALSE))))))))</f>
        <v/>
      </c>
    </row>
    <row r="36" spans="1:35" ht="18" thickBot="1" x14ac:dyDescent="0.25">
      <c r="A36" s="4">
        <f t="shared" si="1"/>
        <v>8</v>
      </c>
      <c r="B36" s="312" t="str">
        <f>料金比較表!C17</f>
        <v>プールヴィラ　屋我地島　ｂｙ　コルディオプレミアム</v>
      </c>
      <c r="C36" s="329"/>
      <c r="D36" s="254" t="str">
        <f ca="1">IF($C$30=料金比較表!$C$1,(HLOOKUP('2026年5月'!D$29,料金比較表!$10:$20,'2026年5月'!$A36,FALSE)),IF($C$30=料金比較表!$C$2,(HLOOKUP('2026年5月'!D$29,料金比較表!$23:$33,'2026年5月'!$A36,FALSE)),IF($C$30=料金比較表!$C$3,(HLOOKUP('2026年5月'!D$29,料金比較表!$36:$46,'2026年5月'!$A36,FALSE)),IF($C$30=料金比較表!$C$4,(HLOOKUP('2026年5月'!D$29,料金比較表!$48:$60,'2026年5月'!$A36,FALSE)),IF($C$30=料金比較表!$C$5,(HLOOKUP('2026年5月'!D$29,料金比較表!$61:$71,'2026年5月'!$A36,FALSE)),IF($C$30=料金比較表!$C$6,(HLOOKUP('2026年5月'!D$29,料金比較表!$74:$84,'2026年5月'!$A36,FALSE))))))))</f>
        <v/>
      </c>
      <c r="E36" s="63" t="str">
        <f ca="1">IF($C$30=料金比較表!$C$1,(HLOOKUP('2026年5月'!E$29,料金比較表!$10:$20,'2026年5月'!$A36,FALSE)),IF($C$30=料金比較表!$C$2,(HLOOKUP('2026年5月'!E$29,料金比較表!$23:$33,'2026年5月'!$A36,FALSE)),IF($C$30=料金比較表!$C$3,(HLOOKUP('2026年5月'!E$29,料金比較表!$36:$46,'2026年5月'!$A36,FALSE)),IF($C$30=料金比較表!$C$4,(HLOOKUP('2026年5月'!E$29,料金比較表!$48:$60,'2026年5月'!$A36,FALSE)),IF($C$30=料金比較表!$C$5,(HLOOKUP('2026年5月'!E$29,料金比較表!$61:$71,'2026年5月'!$A36,FALSE)),IF($C$30=料金比較表!$C$6,(HLOOKUP('2026年5月'!E$29,料金比較表!$74:$84,'2026年5月'!$A36,FALSE))))))))</f>
        <v/>
      </c>
      <c r="F36" s="63" t="str">
        <f ca="1">IF($C$30=料金比較表!$C$1,(HLOOKUP('2026年5月'!F$29,料金比較表!$10:$20,'2026年5月'!$A36,FALSE)),IF($C$30=料金比較表!$C$2,(HLOOKUP('2026年5月'!F$29,料金比較表!$23:$33,'2026年5月'!$A36,FALSE)),IF($C$30=料金比較表!$C$3,(HLOOKUP('2026年5月'!F$29,料金比較表!$36:$46,'2026年5月'!$A36,FALSE)),IF($C$30=料金比較表!$C$4,(HLOOKUP('2026年5月'!F$29,料金比較表!$48:$60,'2026年5月'!$A36,FALSE)),IF($C$30=料金比較表!$C$5,(HLOOKUP('2026年5月'!F$29,料金比較表!$61:$71,'2026年5月'!$A36,FALSE)),IF($C$30=料金比較表!$C$6,(HLOOKUP('2026年5月'!F$29,料金比較表!$74:$84,'2026年5月'!$A36,FALSE))))))))</f>
        <v/>
      </c>
      <c r="G36" s="63" t="str">
        <f ca="1">IF($C$30=料金比較表!$C$1,(HLOOKUP('2026年5月'!G$29,料金比較表!$10:$20,'2026年5月'!$A36,FALSE)),IF($C$30=料金比較表!$C$2,(HLOOKUP('2026年5月'!G$29,料金比較表!$23:$33,'2026年5月'!$A36,FALSE)),IF($C$30=料金比較表!$C$3,(HLOOKUP('2026年5月'!G$29,料金比較表!$36:$46,'2026年5月'!$A36,FALSE)),IF($C$30=料金比較表!$C$4,(HLOOKUP('2026年5月'!G$29,料金比較表!$48:$60,'2026年5月'!$A36,FALSE)),IF($C$30=料金比較表!$C$5,(HLOOKUP('2026年5月'!G$29,料金比較表!$61:$71,'2026年5月'!$A36,FALSE)),IF($C$30=料金比較表!$C$6,(HLOOKUP('2026年5月'!G$29,料金比較表!$74:$84,'2026年5月'!$A36,FALSE))))))))</f>
        <v/>
      </c>
      <c r="H36" s="63" t="str">
        <f ca="1">IF($C$30=料金比較表!$C$1,(HLOOKUP('2026年5月'!H$29,料金比較表!$10:$20,'2026年5月'!$A36,FALSE)),IF($C$30=料金比較表!$C$2,(HLOOKUP('2026年5月'!H$29,料金比較表!$23:$33,'2026年5月'!$A36,FALSE)),IF($C$30=料金比較表!$C$3,(HLOOKUP('2026年5月'!H$29,料金比較表!$36:$46,'2026年5月'!$A36,FALSE)),IF($C$30=料金比較表!$C$4,(HLOOKUP('2026年5月'!H$29,料金比較表!$48:$60,'2026年5月'!$A36,FALSE)),IF($C$30=料金比較表!$C$5,(HLOOKUP('2026年5月'!H$29,料金比較表!$61:$71,'2026年5月'!$A36,FALSE)),IF($C$30=料金比較表!$C$6,(HLOOKUP('2026年5月'!H$29,料金比較表!$74:$84,'2026年5月'!$A36,FALSE))))))))</f>
        <v/>
      </c>
      <c r="I36" s="63" t="str">
        <f ca="1">IF($C$30=料金比較表!$C$1,(HLOOKUP('2026年5月'!I$29,料金比較表!$10:$20,'2026年5月'!$A36,FALSE)),IF($C$30=料金比較表!$C$2,(HLOOKUP('2026年5月'!I$29,料金比較表!$23:$33,'2026年5月'!$A36,FALSE)),IF($C$30=料金比較表!$C$3,(HLOOKUP('2026年5月'!I$29,料金比較表!$36:$46,'2026年5月'!$A36,FALSE)),IF($C$30=料金比較表!$C$4,(HLOOKUP('2026年5月'!I$29,料金比較表!$48:$60,'2026年5月'!$A36,FALSE)),IF($C$30=料金比較表!$C$5,(HLOOKUP('2026年5月'!I$29,料金比較表!$61:$71,'2026年5月'!$A36,FALSE)),IF($C$30=料金比較表!$C$6,(HLOOKUP('2026年5月'!I$29,料金比較表!$74:$84,'2026年5月'!$A36,FALSE))))))))</f>
        <v/>
      </c>
      <c r="J36" s="63" t="str">
        <f ca="1">IF($C$30=料金比較表!$C$1,(HLOOKUP('2026年5月'!J$29,料金比較表!$10:$20,'2026年5月'!$A36,FALSE)),IF($C$30=料金比較表!$C$2,(HLOOKUP('2026年5月'!J$29,料金比較表!$23:$33,'2026年5月'!$A36,FALSE)),IF($C$30=料金比較表!$C$3,(HLOOKUP('2026年5月'!J$29,料金比較表!$36:$46,'2026年5月'!$A36,FALSE)),IF($C$30=料金比較表!$C$4,(HLOOKUP('2026年5月'!J$29,料金比較表!$48:$60,'2026年5月'!$A36,FALSE)),IF($C$30=料金比較表!$C$5,(HLOOKUP('2026年5月'!J$29,料金比較表!$61:$71,'2026年5月'!$A36,FALSE)),IF($C$30=料金比較表!$C$6,(HLOOKUP('2026年5月'!J$29,料金比較表!$74:$84,'2026年5月'!$A36,FALSE))))))))</f>
        <v/>
      </c>
      <c r="K36" s="63" t="str">
        <f ca="1">IF($C$30=料金比較表!$C$1,(HLOOKUP('2026年5月'!K$29,料金比較表!$10:$20,'2026年5月'!$A36,FALSE)),IF($C$30=料金比較表!$C$2,(HLOOKUP('2026年5月'!K$29,料金比較表!$23:$33,'2026年5月'!$A36,FALSE)),IF($C$30=料金比較表!$C$3,(HLOOKUP('2026年5月'!K$29,料金比較表!$36:$46,'2026年5月'!$A36,FALSE)),IF($C$30=料金比較表!$C$4,(HLOOKUP('2026年5月'!K$29,料金比較表!$48:$60,'2026年5月'!$A36,FALSE)),IF($C$30=料金比較表!$C$5,(HLOOKUP('2026年5月'!K$29,料金比較表!$61:$71,'2026年5月'!$A36,FALSE)),IF($C$30=料金比較表!$C$6,(HLOOKUP('2026年5月'!K$29,料金比較表!$74:$84,'2026年5月'!$A36,FALSE))))))))</f>
        <v/>
      </c>
      <c r="L36" s="63" t="str">
        <f ca="1">IF($C$30=料金比較表!$C$1,(HLOOKUP('2026年5月'!L$29,料金比較表!$10:$20,'2026年5月'!$A36,FALSE)),IF($C$30=料金比較表!$C$2,(HLOOKUP('2026年5月'!L$29,料金比較表!$23:$33,'2026年5月'!$A36,FALSE)),IF($C$30=料金比較表!$C$3,(HLOOKUP('2026年5月'!L$29,料金比較表!$36:$46,'2026年5月'!$A36,FALSE)),IF($C$30=料金比較表!$C$4,(HLOOKUP('2026年5月'!L$29,料金比較表!$48:$60,'2026年5月'!$A36,FALSE)),IF($C$30=料金比較表!$C$5,(HLOOKUP('2026年5月'!L$29,料金比較表!$61:$71,'2026年5月'!$A36,FALSE)),IF($C$30=料金比較表!$C$6,(HLOOKUP('2026年5月'!L$29,料金比較表!$74:$84,'2026年5月'!$A36,FALSE))))))))</f>
        <v/>
      </c>
      <c r="M36" s="63" t="str">
        <f ca="1">IF($C$30=料金比較表!$C$1,(HLOOKUP('2026年5月'!M$29,料金比較表!$10:$20,'2026年5月'!$A36,FALSE)),IF($C$30=料金比較表!$C$2,(HLOOKUP('2026年5月'!M$29,料金比較表!$23:$33,'2026年5月'!$A36,FALSE)),IF($C$30=料金比較表!$C$3,(HLOOKUP('2026年5月'!M$29,料金比較表!$36:$46,'2026年5月'!$A36,FALSE)),IF($C$30=料金比較表!$C$4,(HLOOKUP('2026年5月'!M$29,料金比較表!$48:$60,'2026年5月'!$A36,FALSE)),IF($C$30=料金比較表!$C$5,(HLOOKUP('2026年5月'!M$29,料金比較表!$61:$71,'2026年5月'!$A36,FALSE)),IF($C$30=料金比較表!$C$6,(HLOOKUP('2026年5月'!M$29,料金比較表!$74:$84,'2026年5月'!$A36,FALSE))))))))</f>
        <v/>
      </c>
      <c r="N36" s="63" t="str">
        <f ca="1">IF($C$30=料金比較表!$C$1,(HLOOKUP('2026年5月'!N$29,料金比較表!$10:$20,'2026年5月'!$A36,FALSE)),IF($C$30=料金比較表!$C$2,(HLOOKUP('2026年5月'!N$29,料金比較表!$23:$33,'2026年5月'!$A36,FALSE)),IF($C$30=料金比較表!$C$3,(HLOOKUP('2026年5月'!N$29,料金比較表!$36:$46,'2026年5月'!$A36,FALSE)),IF($C$30=料金比較表!$C$4,(HLOOKUP('2026年5月'!N$29,料金比較表!$48:$60,'2026年5月'!$A36,FALSE)),IF($C$30=料金比較表!$C$5,(HLOOKUP('2026年5月'!N$29,料金比較表!$61:$71,'2026年5月'!$A36,FALSE)),IF($C$30=料金比較表!$C$6,(HLOOKUP('2026年5月'!N$29,料金比較表!$74:$84,'2026年5月'!$A36,FALSE))))))))</f>
        <v/>
      </c>
      <c r="O36" s="63" t="str">
        <f ca="1">IF($C$30=料金比較表!$C$1,(HLOOKUP('2026年5月'!O$29,料金比較表!$10:$20,'2026年5月'!$A36,FALSE)),IF($C$30=料金比較表!$C$2,(HLOOKUP('2026年5月'!O$29,料金比較表!$23:$33,'2026年5月'!$A36,FALSE)),IF($C$30=料金比較表!$C$3,(HLOOKUP('2026年5月'!O$29,料金比較表!$36:$46,'2026年5月'!$A36,FALSE)),IF($C$30=料金比較表!$C$4,(HLOOKUP('2026年5月'!O$29,料金比較表!$48:$60,'2026年5月'!$A36,FALSE)),IF($C$30=料金比較表!$C$5,(HLOOKUP('2026年5月'!O$29,料金比較表!$61:$71,'2026年5月'!$A36,FALSE)),IF($C$30=料金比較表!$C$6,(HLOOKUP('2026年5月'!O$29,料金比較表!$74:$84,'2026年5月'!$A36,FALSE))))))))</f>
        <v/>
      </c>
      <c r="P36" s="63" t="str">
        <f ca="1">IF($C$30=料金比較表!$C$1,(HLOOKUP('2026年5月'!P$29,料金比較表!$10:$20,'2026年5月'!$A36,FALSE)),IF($C$30=料金比較表!$C$2,(HLOOKUP('2026年5月'!P$29,料金比較表!$23:$33,'2026年5月'!$A36,FALSE)),IF($C$30=料金比較表!$C$3,(HLOOKUP('2026年5月'!P$29,料金比較表!$36:$46,'2026年5月'!$A36,FALSE)),IF($C$30=料金比較表!$C$4,(HLOOKUP('2026年5月'!P$29,料金比較表!$48:$60,'2026年5月'!$A36,FALSE)),IF($C$30=料金比較表!$C$5,(HLOOKUP('2026年5月'!P$29,料金比較表!$61:$71,'2026年5月'!$A36,FALSE)),IF($C$30=料金比較表!$C$6,(HLOOKUP('2026年5月'!P$29,料金比較表!$74:$84,'2026年5月'!$A36,FALSE))))))))</f>
        <v/>
      </c>
      <c r="Q36" s="63" t="str">
        <f ca="1">IF($C$30=料金比較表!$C$1,(HLOOKUP('2026年5月'!Q$29,料金比較表!$10:$20,'2026年5月'!$A36,FALSE)),IF($C$30=料金比較表!$C$2,(HLOOKUP('2026年5月'!Q$29,料金比較表!$23:$33,'2026年5月'!$A36,FALSE)),IF($C$30=料金比較表!$C$3,(HLOOKUP('2026年5月'!Q$29,料金比較表!$36:$46,'2026年5月'!$A36,FALSE)),IF($C$30=料金比較表!$C$4,(HLOOKUP('2026年5月'!Q$29,料金比較表!$48:$60,'2026年5月'!$A36,FALSE)),IF($C$30=料金比較表!$C$5,(HLOOKUP('2026年5月'!Q$29,料金比較表!$61:$71,'2026年5月'!$A36,FALSE)),IF($C$30=料金比較表!$C$6,(HLOOKUP('2026年5月'!Q$29,料金比較表!$74:$84,'2026年5月'!$A36,FALSE))))))))</f>
        <v/>
      </c>
      <c r="R36" s="63" t="str">
        <f ca="1">IF($C$30=料金比較表!$C$1,(HLOOKUP('2026年5月'!R$29,料金比較表!$10:$20,'2026年5月'!$A36,FALSE)),IF($C$30=料金比較表!$C$2,(HLOOKUP('2026年5月'!R$29,料金比較表!$23:$33,'2026年5月'!$A36,FALSE)),IF($C$30=料金比較表!$C$3,(HLOOKUP('2026年5月'!R$29,料金比較表!$36:$46,'2026年5月'!$A36,FALSE)),IF($C$30=料金比較表!$C$4,(HLOOKUP('2026年5月'!R$29,料金比較表!$48:$60,'2026年5月'!$A36,FALSE)),IF($C$30=料金比較表!$C$5,(HLOOKUP('2026年5月'!R$29,料金比較表!$61:$71,'2026年5月'!$A36,FALSE)),IF($C$30=料金比較表!$C$6,(HLOOKUP('2026年5月'!R$29,料金比較表!$74:$84,'2026年5月'!$A36,FALSE))))))))</f>
        <v/>
      </c>
      <c r="S36" s="63" t="str">
        <f ca="1">IF($C$30=料金比較表!$C$1,(HLOOKUP('2026年5月'!S$29,料金比較表!$10:$20,'2026年5月'!$A36,FALSE)),IF($C$30=料金比較表!$C$2,(HLOOKUP('2026年5月'!S$29,料金比較表!$23:$33,'2026年5月'!$A36,FALSE)),IF($C$30=料金比較表!$C$3,(HLOOKUP('2026年5月'!S$29,料金比較表!$36:$46,'2026年5月'!$A36,FALSE)),IF($C$30=料金比較表!$C$4,(HLOOKUP('2026年5月'!S$29,料金比較表!$48:$60,'2026年5月'!$A36,FALSE)),IF($C$30=料金比較表!$C$5,(HLOOKUP('2026年5月'!S$29,料金比較表!$61:$71,'2026年5月'!$A36,FALSE)),IF($C$30=料金比較表!$C$6,(HLOOKUP('2026年5月'!S$29,料金比較表!$74:$84,'2026年5月'!$A36,FALSE))))))))</f>
        <v/>
      </c>
      <c r="T36" s="63" t="str">
        <f ca="1">IF($C$30=料金比較表!$C$1,(HLOOKUP('2026年5月'!T$29,料金比較表!$10:$20,'2026年5月'!$A36,FALSE)),IF($C$30=料金比較表!$C$2,(HLOOKUP('2026年5月'!T$29,料金比較表!$23:$33,'2026年5月'!$A36,FALSE)),IF($C$30=料金比較表!$C$3,(HLOOKUP('2026年5月'!T$29,料金比較表!$36:$46,'2026年5月'!$A36,FALSE)),IF($C$30=料金比較表!$C$4,(HLOOKUP('2026年5月'!T$29,料金比較表!$48:$60,'2026年5月'!$A36,FALSE)),IF($C$30=料金比較表!$C$5,(HLOOKUP('2026年5月'!T$29,料金比較表!$61:$71,'2026年5月'!$A36,FALSE)),IF($C$30=料金比較表!$C$6,(HLOOKUP('2026年5月'!T$29,料金比較表!$74:$84,'2026年5月'!$A36,FALSE))))))))</f>
        <v/>
      </c>
      <c r="U36" s="63" t="str">
        <f ca="1">IF($C$30=料金比較表!$C$1,(HLOOKUP('2026年5月'!U$29,料金比較表!$10:$20,'2026年5月'!$A36,FALSE)),IF($C$30=料金比較表!$C$2,(HLOOKUP('2026年5月'!U$29,料金比較表!$23:$33,'2026年5月'!$A36,FALSE)),IF($C$30=料金比較表!$C$3,(HLOOKUP('2026年5月'!U$29,料金比較表!$36:$46,'2026年5月'!$A36,FALSE)),IF($C$30=料金比較表!$C$4,(HLOOKUP('2026年5月'!U$29,料金比較表!$48:$60,'2026年5月'!$A36,FALSE)),IF($C$30=料金比較表!$C$5,(HLOOKUP('2026年5月'!U$29,料金比較表!$61:$71,'2026年5月'!$A36,FALSE)),IF($C$30=料金比較表!$C$6,(HLOOKUP('2026年5月'!U$29,料金比較表!$74:$84,'2026年5月'!$A36,FALSE))))))))</f>
        <v/>
      </c>
      <c r="V36" s="63" t="str">
        <f ca="1">IF($C$30=料金比較表!$C$1,(HLOOKUP('2026年5月'!V$29,料金比較表!$10:$20,'2026年5月'!$A36,FALSE)),IF($C$30=料金比較表!$C$2,(HLOOKUP('2026年5月'!V$29,料金比較表!$23:$33,'2026年5月'!$A36,FALSE)),IF($C$30=料金比較表!$C$3,(HLOOKUP('2026年5月'!V$29,料金比較表!$36:$46,'2026年5月'!$A36,FALSE)),IF($C$30=料金比較表!$C$4,(HLOOKUP('2026年5月'!V$29,料金比較表!$48:$60,'2026年5月'!$A36,FALSE)),IF($C$30=料金比較表!$C$5,(HLOOKUP('2026年5月'!V$29,料金比較表!$61:$71,'2026年5月'!$A36,FALSE)),IF($C$30=料金比較表!$C$6,(HLOOKUP('2026年5月'!V$29,料金比較表!$74:$84,'2026年5月'!$A36,FALSE))))))))</f>
        <v/>
      </c>
      <c r="W36" s="63" t="str">
        <f ca="1">IF($C$30=料金比較表!$C$1,(HLOOKUP('2026年5月'!W$29,料金比較表!$10:$20,'2026年5月'!$A36,FALSE)),IF($C$30=料金比較表!$C$2,(HLOOKUP('2026年5月'!W$29,料金比較表!$23:$33,'2026年5月'!$A36,FALSE)),IF($C$30=料金比較表!$C$3,(HLOOKUP('2026年5月'!W$29,料金比較表!$36:$46,'2026年5月'!$A36,FALSE)),IF($C$30=料金比較表!$C$4,(HLOOKUP('2026年5月'!W$29,料金比較表!$48:$60,'2026年5月'!$A36,FALSE)),IF($C$30=料金比較表!$C$5,(HLOOKUP('2026年5月'!W$29,料金比較表!$61:$71,'2026年5月'!$A36,FALSE)),IF($C$30=料金比較表!$C$6,(HLOOKUP('2026年5月'!W$29,料金比較表!$74:$84,'2026年5月'!$A36,FALSE))))))))</f>
        <v/>
      </c>
      <c r="X36" s="63" t="str">
        <f ca="1">IF($C$30=料金比較表!$C$1,(HLOOKUP('2026年5月'!X$29,料金比較表!$10:$20,'2026年5月'!$A36,FALSE)),IF($C$30=料金比較表!$C$2,(HLOOKUP('2026年5月'!X$29,料金比較表!$23:$33,'2026年5月'!$A36,FALSE)),IF($C$30=料金比較表!$C$3,(HLOOKUP('2026年5月'!X$29,料金比較表!$36:$46,'2026年5月'!$A36,FALSE)),IF($C$30=料金比較表!$C$4,(HLOOKUP('2026年5月'!X$29,料金比較表!$48:$60,'2026年5月'!$A36,FALSE)),IF($C$30=料金比較表!$C$5,(HLOOKUP('2026年5月'!X$29,料金比較表!$61:$71,'2026年5月'!$A36,FALSE)),IF($C$30=料金比較表!$C$6,(HLOOKUP('2026年5月'!X$29,料金比較表!$74:$84,'2026年5月'!$A36,FALSE))))))))</f>
        <v/>
      </c>
      <c r="Y36" s="63" t="str">
        <f ca="1">IF($C$30=料金比較表!$C$1,(HLOOKUP('2026年5月'!Y$29,料金比較表!$10:$20,'2026年5月'!$A36,FALSE)),IF($C$30=料金比較表!$C$2,(HLOOKUP('2026年5月'!Y$29,料金比較表!$23:$33,'2026年5月'!$A36,FALSE)),IF($C$30=料金比較表!$C$3,(HLOOKUP('2026年5月'!Y$29,料金比較表!$36:$46,'2026年5月'!$A36,FALSE)),IF($C$30=料金比較表!$C$4,(HLOOKUP('2026年5月'!Y$29,料金比較表!$48:$60,'2026年5月'!$A36,FALSE)),IF($C$30=料金比較表!$C$5,(HLOOKUP('2026年5月'!Y$29,料金比較表!$61:$71,'2026年5月'!$A36,FALSE)),IF($C$30=料金比較表!$C$6,(HLOOKUP('2026年5月'!Y$29,料金比較表!$74:$84,'2026年5月'!$A36,FALSE))))))))</f>
        <v/>
      </c>
      <c r="Z36" s="63" t="str">
        <f ca="1">IF($C$30=料金比較表!$C$1,(HLOOKUP('2026年5月'!Z$29,料金比較表!$10:$20,'2026年5月'!$A36,FALSE)),IF($C$30=料金比較表!$C$2,(HLOOKUP('2026年5月'!Z$29,料金比較表!$23:$33,'2026年5月'!$A36,FALSE)),IF($C$30=料金比較表!$C$3,(HLOOKUP('2026年5月'!Z$29,料金比較表!$36:$46,'2026年5月'!$A36,FALSE)),IF($C$30=料金比較表!$C$4,(HLOOKUP('2026年5月'!Z$29,料金比較表!$48:$60,'2026年5月'!$A36,FALSE)),IF($C$30=料金比較表!$C$5,(HLOOKUP('2026年5月'!Z$29,料金比較表!$61:$71,'2026年5月'!$A36,FALSE)),IF($C$30=料金比較表!$C$6,(HLOOKUP('2026年5月'!Z$29,料金比較表!$74:$84,'2026年5月'!$A36,FALSE))))))))</f>
        <v/>
      </c>
      <c r="AA36" s="63" t="str">
        <f ca="1">IF($C$30=料金比較表!$C$1,(HLOOKUP('2026年5月'!AA$29,料金比較表!$10:$20,'2026年5月'!$A36,FALSE)),IF($C$30=料金比較表!$C$2,(HLOOKUP('2026年5月'!AA$29,料金比較表!$23:$33,'2026年5月'!$A36,FALSE)),IF($C$30=料金比較表!$C$3,(HLOOKUP('2026年5月'!AA$29,料金比較表!$36:$46,'2026年5月'!$A36,FALSE)),IF($C$30=料金比較表!$C$4,(HLOOKUP('2026年5月'!AA$29,料金比較表!$48:$60,'2026年5月'!$A36,FALSE)),IF($C$30=料金比較表!$C$5,(HLOOKUP('2026年5月'!AA$29,料金比較表!$61:$71,'2026年5月'!$A36,FALSE)),IF($C$30=料金比較表!$C$6,(HLOOKUP('2026年5月'!AA$29,料金比較表!$74:$84,'2026年5月'!$A36,FALSE))))))))</f>
        <v/>
      </c>
      <c r="AB36" s="63" t="str">
        <f ca="1">IF($C$30=料金比較表!$C$1,(HLOOKUP('2026年5月'!AB$29,料金比較表!$10:$20,'2026年5月'!$A36,FALSE)),IF($C$30=料金比較表!$C$2,(HLOOKUP('2026年5月'!AB$29,料金比較表!$23:$33,'2026年5月'!$A36,FALSE)),IF($C$30=料金比較表!$C$3,(HLOOKUP('2026年5月'!AB$29,料金比較表!$36:$46,'2026年5月'!$A36,FALSE)),IF($C$30=料金比較表!$C$4,(HLOOKUP('2026年5月'!AB$29,料金比較表!$48:$60,'2026年5月'!$A36,FALSE)),IF($C$30=料金比較表!$C$5,(HLOOKUP('2026年5月'!AB$29,料金比較表!$61:$71,'2026年5月'!$A36,FALSE)),IF($C$30=料金比較表!$C$6,(HLOOKUP('2026年5月'!AB$29,料金比較表!$74:$84,'2026年5月'!$A36,FALSE))))))))</f>
        <v/>
      </c>
      <c r="AC36" s="63" t="str">
        <f ca="1">IF($C$30=料金比較表!$C$1,(HLOOKUP('2026年5月'!AC$29,料金比較表!$10:$20,'2026年5月'!$A36,FALSE)),IF($C$30=料金比較表!$C$2,(HLOOKUP('2026年5月'!AC$29,料金比較表!$23:$33,'2026年5月'!$A36,FALSE)),IF($C$30=料金比較表!$C$3,(HLOOKUP('2026年5月'!AC$29,料金比較表!$36:$46,'2026年5月'!$A36,FALSE)),IF($C$30=料金比較表!$C$4,(HLOOKUP('2026年5月'!AC$29,料金比較表!$48:$60,'2026年5月'!$A36,FALSE)),IF($C$30=料金比較表!$C$5,(HLOOKUP('2026年5月'!AC$29,料金比較表!$61:$71,'2026年5月'!$A36,FALSE)),IF($C$30=料金比較表!$C$6,(HLOOKUP('2026年5月'!AC$29,料金比較表!$74:$84,'2026年5月'!$A36,FALSE))))))))</f>
        <v/>
      </c>
      <c r="AD36" s="63" t="str">
        <f ca="1">IF($C$30=料金比較表!$C$1,(HLOOKUP('2026年5月'!AD$29,料金比較表!$10:$20,'2026年5月'!$A36,FALSE)),IF($C$30=料金比較表!$C$2,(HLOOKUP('2026年5月'!AD$29,料金比較表!$23:$33,'2026年5月'!$A36,FALSE)),IF($C$30=料金比較表!$C$3,(HLOOKUP('2026年5月'!AD$29,料金比較表!$36:$46,'2026年5月'!$A36,FALSE)),IF($C$30=料金比較表!$C$4,(HLOOKUP('2026年5月'!AD$29,料金比較表!$48:$60,'2026年5月'!$A36,FALSE)),IF($C$30=料金比較表!$C$5,(HLOOKUP('2026年5月'!AD$29,料金比較表!$61:$71,'2026年5月'!$A36,FALSE)),IF($C$30=料金比較表!$C$6,(HLOOKUP('2026年5月'!AD$29,料金比較表!$74:$84,'2026年5月'!$A36,FALSE))))))))</f>
        <v/>
      </c>
      <c r="AE36" s="63" t="str">
        <f ca="1">IF($C$30=料金比較表!$C$1,(HLOOKUP('2026年5月'!AE$29,料金比較表!$10:$20,'2026年5月'!$A36,FALSE)),IF($C$30=料金比較表!$C$2,(HLOOKUP('2026年5月'!AE$29,料金比較表!$23:$33,'2026年5月'!$A36,FALSE)),IF($C$30=料金比較表!$C$3,(HLOOKUP('2026年5月'!AE$29,料金比較表!$36:$46,'2026年5月'!$A36,FALSE)),IF($C$30=料金比較表!$C$4,(HLOOKUP('2026年5月'!AE$29,料金比較表!$48:$60,'2026年5月'!$A36,FALSE)),IF($C$30=料金比較表!$C$5,(HLOOKUP('2026年5月'!AE$29,料金比較表!$61:$71,'2026年5月'!$A36,FALSE)),IF($C$30=料金比較表!$C$6,(HLOOKUP('2026年5月'!AE$29,料金比較表!$74:$84,'2026年5月'!$A36,FALSE))))))))</f>
        <v/>
      </c>
      <c r="AF36" s="63" t="str">
        <f ca="1">IF($C$30=料金比較表!$C$1,(HLOOKUP('2026年5月'!AF$29,料金比較表!$10:$20,'2026年5月'!$A36,FALSE)),IF($C$30=料金比較表!$C$2,(HLOOKUP('2026年5月'!AF$29,料金比較表!$23:$33,'2026年5月'!$A36,FALSE)),IF($C$30=料金比較表!$C$3,(HLOOKUP('2026年5月'!AF$29,料金比較表!$36:$46,'2026年5月'!$A36,FALSE)),IF($C$30=料金比較表!$C$4,(HLOOKUP('2026年5月'!AF$29,料金比較表!$48:$60,'2026年5月'!$A36,FALSE)),IF($C$30=料金比較表!$C$5,(HLOOKUP('2026年5月'!AF$29,料金比較表!$61:$71,'2026年5月'!$A36,FALSE)),IF($C$30=料金比較表!$C$6,(HLOOKUP('2026年5月'!AF$29,料金比較表!$74:$84,'2026年5月'!$A36,FALSE))))))))</f>
        <v/>
      </c>
      <c r="AG36" s="63" t="str">
        <f ca="1">IF($C$30=料金比較表!$C$1,(HLOOKUP('2026年5月'!AG$29,料金比較表!$10:$20,'2026年5月'!$A36,FALSE)),IF($C$30=料金比較表!$C$2,(HLOOKUP('2026年5月'!AG$29,料金比較表!$23:$33,'2026年5月'!$A36,FALSE)),IF($C$30=料金比較表!$C$3,(HLOOKUP('2026年5月'!AG$29,料金比較表!$36:$46,'2026年5月'!$A36,FALSE)),IF($C$30=料金比較表!$C$4,(HLOOKUP('2026年5月'!AG$29,料金比較表!$48:$60,'2026年5月'!$A36,FALSE)),IF($C$30=料金比較表!$C$5,(HLOOKUP('2026年5月'!AG$29,料金比較表!$61:$71,'2026年5月'!$A36,FALSE)),IF($C$30=料金比較表!$C$6,(HLOOKUP('2026年5月'!AG$29,料金比較表!$74:$84,'2026年5月'!$A36,FALSE))))))))</f>
        <v/>
      </c>
      <c r="AH36" s="255" t="str">
        <f ca="1">IF($C$30=料金比較表!$C$1,(HLOOKUP('2026年5月'!AH$29,料金比較表!$10:$20,'2026年5月'!$A36,FALSE)),IF($C$30=料金比較表!$C$2,(HLOOKUP('2026年5月'!AH$29,料金比較表!$23:$33,'2026年5月'!$A36,FALSE)),IF($C$30=料金比較表!$C$3,(HLOOKUP('2026年5月'!AH$29,料金比較表!$36:$46,'2026年5月'!$A36,FALSE)),IF($C$30=料金比較表!$C$4,(HLOOKUP('2026年5月'!AH$29,料金比較表!$48:$60,'2026年5月'!$A36,FALSE)),IF($C$30=料金比較表!$C$5,(HLOOKUP('2026年5月'!AH$29,料金比較表!$61:$71,'2026年5月'!$A36,FALSE)),IF($C$30=料金比較表!$C$6,(HLOOKUP('2026年5月'!AH$29,料金比較表!$74:$84,'2026年5月'!$A36,FALSE))))))))</f>
        <v/>
      </c>
    </row>
    <row r="37" spans="1:35" ht="18" hidden="1" thickBot="1" x14ac:dyDescent="0.25">
      <c r="A37" s="4">
        <f t="shared" si="1"/>
        <v>9</v>
      </c>
      <c r="B37" s="213">
        <f>料金比較表!C18</f>
        <v>0</v>
      </c>
      <c r="C37" s="329"/>
      <c r="D37" s="258" t="str">
        <f ca="1">IF($C$30=料金比較表!$C$1,(HLOOKUP('2026年5月'!D$29,料金比較表!$10:$20,'2026年5月'!$A37,FALSE)),IF($C$30=料金比較表!$C$2,(HLOOKUP('2026年5月'!D$29,料金比較表!$23:$33,'2026年5月'!$A37,FALSE)),IF($C$30=料金比較表!$C$3,(HLOOKUP('2026年5月'!D$29,料金比較表!$36:$46,'2026年5月'!$A37,FALSE)),IF($C$30=料金比較表!$C$4,(HLOOKUP('2026年5月'!D$29,料金比較表!$48:$60,'2026年5月'!$A37,FALSE)),IF($C$30=料金比較表!$C$5,(HLOOKUP('2026年5月'!D$29,料金比較表!$61:$71,'2026年5月'!$A37,FALSE)),IF($C$30=料金比較表!$C$6,(HLOOKUP('2026年5月'!D$29,料金比較表!$74:$84,'2026年5月'!$A37,FALSE))))))))</f>
        <v/>
      </c>
      <c r="E37" s="66" t="str">
        <f ca="1">IF($C$30=料金比較表!$C$1,(HLOOKUP('2026年5月'!E$29,料金比較表!$10:$20,'2026年5月'!$A37,FALSE)),IF($C$30=料金比較表!$C$2,(HLOOKUP('2026年5月'!E$29,料金比較表!$23:$33,'2026年5月'!$A37,FALSE)),IF($C$30=料金比較表!$C$3,(HLOOKUP('2026年5月'!E$29,料金比較表!$36:$46,'2026年5月'!$A37,FALSE)),IF($C$30=料金比較表!$C$4,(HLOOKUP('2026年5月'!E$29,料金比較表!$48:$60,'2026年5月'!$A37,FALSE)),IF($C$30=料金比較表!$C$5,(HLOOKUP('2026年5月'!E$29,料金比較表!$61:$71,'2026年5月'!$A37,FALSE)),IF($C$30=料金比較表!$C$6,(HLOOKUP('2026年5月'!E$29,料金比較表!$74:$84,'2026年5月'!$A37,FALSE))))))))</f>
        <v/>
      </c>
      <c r="F37" s="66" t="str">
        <f ca="1">IF($C$30=料金比較表!$C$1,(HLOOKUP('2026年5月'!F$29,料金比較表!$10:$20,'2026年5月'!$A37,FALSE)),IF($C$30=料金比較表!$C$2,(HLOOKUP('2026年5月'!F$29,料金比較表!$23:$33,'2026年5月'!$A37,FALSE)),IF($C$30=料金比較表!$C$3,(HLOOKUP('2026年5月'!F$29,料金比較表!$36:$46,'2026年5月'!$A37,FALSE)),IF($C$30=料金比較表!$C$4,(HLOOKUP('2026年5月'!F$29,料金比較表!$48:$60,'2026年5月'!$A37,FALSE)),IF($C$30=料金比較表!$C$5,(HLOOKUP('2026年5月'!F$29,料金比較表!$61:$71,'2026年5月'!$A37,FALSE)),IF($C$30=料金比較表!$C$6,(HLOOKUP('2026年5月'!F$29,料金比較表!$74:$84,'2026年5月'!$A37,FALSE))))))))</f>
        <v/>
      </c>
      <c r="G37" s="66" t="str">
        <f ca="1">IF($C$30=料金比較表!$C$1,(HLOOKUP('2026年5月'!G$29,料金比較表!$10:$20,'2026年5月'!$A37,FALSE)),IF($C$30=料金比較表!$C$2,(HLOOKUP('2026年5月'!G$29,料金比較表!$23:$33,'2026年5月'!$A37,FALSE)),IF($C$30=料金比較表!$C$3,(HLOOKUP('2026年5月'!G$29,料金比較表!$36:$46,'2026年5月'!$A37,FALSE)),IF($C$30=料金比較表!$C$4,(HLOOKUP('2026年5月'!G$29,料金比較表!$48:$60,'2026年5月'!$A37,FALSE)),IF($C$30=料金比較表!$C$5,(HLOOKUP('2026年5月'!G$29,料金比較表!$61:$71,'2026年5月'!$A37,FALSE)),IF($C$30=料金比較表!$C$6,(HLOOKUP('2026年5月'!G$29,料金比較表!$74:$84,'2026年5月'!$A37,FALSE))))))))</f>
        <v/>
      </c>
      <c r="H37" s="66" t="str">
        <f ca="1">IF($C$30=料金比較表!$C$1,(HLOOKUP('2026年5月'!H$29,料金比較表!$10:$20,'2026年5月'!$A37,FALSE)),IF($C$30=料金比較表!$C$2,(HLOOKUP('2026年5月'!H$29,料金比較表!$23:$33,'2026年5月'!$A37,FALSE)),IF($C$30=料金比較表!$C$3,(HLOOKUP('2026年5月'!H$29,料金比較表!$36:$46,'2026年5月'!$A37,FALSE)),IF($C$30=料金比較表!$C$4,(HLOOKUP('2026年5月'!H$29,料金比較表!$48:$60,'2026年5月'!$A37,FALSE)),IF($C$30=料金比較表!$C$5,(HLOOKUP('2026年5月'!H$29,料金比較表!$61:$71,'2026年5月'!$A37,FALSE)),IF($C$30=料金比較表!$C$6,(HLOOKUP('2026年5月'!H$29,料金比較表!$74:$84,'2026年5月'!$A37,FALSE))))))))</f>
        <v/>
      </c>
      <c r="I37" s="66" t="str">
        <f ca="1">IF($C$30=料金比較表!$C$1,(HLOOKUP('2026年5月'!I$29,料金比較表!$10:$20,'2026年5月'!$A37,FALSE)),IF($C$30=料金比較表!$C$2,(HLOOKUP('2026年5月'!I$29,料金比較表!$23:$33,'2026年5月'!$A37,FALSE)),IF($C$30=料金比較表!$C$3,(HLOOKUP('2026年5月'!I$29,料金比較表!$36:$46,'2026年5月'!$A37,FALSE)),IF($C$30=料金比較表!$C$4,(HLOOKUP('2026年5月'!I$29,料金比較表!$48:$60,'2026年5月'!$A37,FALSE)),IF($C$30=料金比較表!$C$5,(HLOOKUP('2026年5月'!I$29,料金比較表!$61:$71,'2026年5月'!$A37,FALSE)),IF($C$30=料金比較表!$C$6,(HLOOKUP('2026年5月'!I$29,料金比較表!$74:$84,'2026年5月'!$A37,FALSE))))))))</f>
        <v/>
      </c>
      <c r="J37" s="66" t="str">
        <f ca="1">IF($C$30=料金比較表!$C$1,(HLOOKUP('2026年5月'!J$29,料金比較表!$10:$20,'2026年5月'!$A37,FALSE)),IF($C$30=料金比較表!$C$2,(HLOOKUP('2026年5月'!J$29,料金比較表!$23:$33,'2026年5月'!$A37,FALSE)),IF($C$30=料金比較表!$C$3,(HLOOKUP('2026年5月'!J$29,料金比較表!$36:$46,'2026年5月'!$A37,FALSE)),IF($C$30=料金比較表!$C$4,(HLOOKUP('2026年5月'!J$29,料金比較表!$48:$60,'2026年5月'!$A37,FALSE)),IF($C$30=料金比較表!$C$5,(HLOOKUP('2026年5月'!J$29,料金比較表!$61:$71,'2026年5月'!$A37,FALSE)),IF($C$30=料金比較表!$C$6,(HLOOKUP('2026年5月'!J$29,料金比較表!$74:$84,'2026年5月'!$A37,FALSE))))))))</f>
        <v/>
      </c>
      <c r="K37" s="66" t="str">
        <f ca="1">IF($C$30=料金比較表!$C$1,(HLOOKUP('2026年5月'!K$29,料金比較表!$10:$20,'2026年5月'!$A37,FALSE)),IF($C$30=料金比較表!$C$2,(HLOOKUP('2026年5月'!K$29,料金比較表!$23:$33,'2026年5月'!$A37,FALSE)),IF($C$30=料金比較表!$C$3,(HLOOKUP('2026年5月'!K$29,料金比較表!$36:$46,'2026年5月'!$A37,FALSE)),IF($C$30=料金比較表!$C$4,(HLOOKUP('2026年5月'!K$29,料金比較表!$48:$60,'2026年5月'!$A37,FALSE)),IF($C$30=料金比較表!$C$5,(HLOOKUP('2026年5月'!K$29,料金比較表!$61:$71,'2026年5月'!$A37,FALSE)),IF($C$30=料金比較表!$C$6,(HLOOKUP('2026年5月'!K$29,料金比較表!$74:$84,'2026年5月'!$A37,FALSE))))))))</f>
        <v/>
      </c>
      <c r="L37" s="66" t="str">
        <f ca="1">IF($C$30=料金比較表!$C$1,(HLOOKUP('2026年5月'!L$29,料金比較表!$10:$20,'2026年5月'!$A37,FALSE)),IF($C$30=料金比較表!$C$2,(HLOOKUP('2026年5月'!L$29,料金比較表!$23:$33,'2026年5月'!$A37,FALSE)),IF($C$30=料金比較表!$C$3,(HLOOKUP('2026年5月'!L$29,料金比較表!$36:$46,'2026年5月'!$A37,FALSE)),IF($C$30=料金比較表!$C$4,(HLOOKUP('2026年5月'!L$29,料金比較表!$48:$60,'2026年5月'!$A37,FALSE)),IF($C$30=料金比較表!$C$5,(HLOOKUP('2026年5月'!L$29,料金比較表!$61:$71,'2026年5月'!$A37,FALSE)),IF($C$30=料金比較表!$C$6,(HLOOKUP('2026年5月'!L$29,料金比較表!$74:$84,'2026年5月'!$A37,FALSE))))))))</f>
        <v/>
      </c>
      <c r="M37" s="66" t="str">
        <f ca="1">IF($C$30=料金比較表!$C$1,(HLOOKUP('2026年5月'!M$29,料金比較表!$10:$20,'2026年5月'!$A37,FALSE)),IF($C$30=料金比較表!$C$2,(HLOOKUP('2026年5月'!M$29,料金比較表!$23:$33,'2026年5月'!$A37,FALSE)),IF($C$30=料金比較表!$C$3,(HLOOKUP('2026年5月'!M$29,料金比較表!$36:$46,'2026年5月'!$A37,FALSE)),IF($C$30=料金比較表!$C$4,(HLOOKUP('2026年5月'!M$29,料金比較表!$48:$60,'2026年5月'!$A37,FALSE)),IF($C$30=料金比較表!$C$5,(HLOOKUP('2026年5月'!M$29,料金比較表!$61:$71,'2026年5月'!$A37,FALSE)),IF($C$30=料金比較表!$C$6,(HLOOKUP('2026年5月'!M$29,料金比較表!$74:$84,'2026年5月'!$A37,FALSE))))))))</f>
        <v/>
      </c>
      <c r="N37" s="66" t="str">
        <f ca="1">IF($C$30=料金比較表!$C$1,(HLOOKUP('2026年5月'!N$29,料金比較表!$10:$20,'2026年5月'!$A37,FALSE)),IF($C$30=料金比較表!$C$2,(HLOOKUP('2026年5月'!N$29,料金比較表!$23:$33,'2026年5月'!$A37,FALSE)),IF($C$30=料金比較表!$C$3,(HLOOKUP('2026年5月'!N$29,料金比較表!$36:$46,'2026年5月'!$A37,FALSE)),IF($C$30=料金比較表!$C$4,(HLOOKUP('2026年5月'!N$29,料金比較表!$48:$60,'2026年5月'!$A37,FALSE)),IF($C$30=料金比較表!$C$5,(HLOOKUP('2026年5月'!N$29,料金比較表!$61:$71,'2026年5月'!$A37,FALSE)),IF($C$30=料金比較表!$C$6,(HLOOKUP('2026年5月'!N$29,料金比較表!$74:$84,'2026年5月'!$A37,FALSE))))))))</f>
        <v/>
      </c>
      <c r="O37" s="66" t="str">
        <f ca="1">IF($C$30=料金比較表!$C$1,(HLOOKUP('2026年5月'!O$29,料金比較表!$10:$20,'2026年5月'!$A37,FALSE)),IF($C$30=料金比較表!$C$2,(HLOOKUP('2026年5月'!O$29,料金比較表!$23:$33,'2026年5月'!$A37,FALSE)),IF($C$30=料金比較表!$C$3,(HLOOKUP('2026年5月'!O$29,料金比較表!$36:$46,'2026年5月'!$A37,FALSE)),IF($C$30=料金比較表!$C$4,(HLOOKUP('2026年5月'!O$29,料金比較表!$48:$60,'2026年5月'!$A37,FALSE)),IF($C$30=料金比較表!$C$5,(HLOOKUP('2026年5月'!O$29,料金比較表!$61:$71,'2026年5月'!$A37,FALSE)),IF($C$30=料金比較表!$C$6,(HLOOKUP('2026年5月'!O$29,料金比較表!$74:$84,'2026年5月'!$A37,FALSE))))))))</f>
        <v/>
      </c>
      <c r="P37" s="66" t="str">
        <f ca="1">IF($C$30=料金比較表!$C$1,(HLOOKUP('2026年5月'!P$29,料金比較表!$10:$20,'2026年5月'!$A37,FALSE)),IF($C$30=料金比較表!$C$2,(HLOOKUP('2026年5月'!P$29,料金比較表!$23:$33,'2026年5月'!$A37,FALSE)),IF($C$30=料金比較表!$C$3,(HLOOKUP('2026年5月'!P$29,料金比較表!$36:$46,'2026年5月'!$A37,FALSE)),IF($C$30=料金比較表!$C$4,(HLOOKUP('2026年5月'!P$29,料金比較表!$48:$60,'2026年5月'!$A37,FALSE)),IF($C$30=料金比較表!$C$5,(HLOOKUP('2026年5月'!P$29,料金比較表!$61:$71,'2026年5月'!$A37,FALSE)),IF($C$30=料金比較表!$C$6,(HLOOKUP('2026年5月'!P$29,料金比較表!$74:$84,'2026年5月'!$A37,FALSE))))))))</f>
        <v/>
      </c>
      <c r="Q37" s="66" t="str">
        <f ca="1">IF($C$30=料金比較表!$C$1,(HLOOKUP('2026年5月'!Q$29,料金比較表!$10:$20,'2026年5月'!$A37,FALSE)),IF($C$30=料金比較表!$C$2,(HLOOKUP('2026年5月'!Q$29,料金比較表!$23:$33,'2026年5月'!$A37,FALSE)),IF($C$30=料金比較表!$C$3,(HLOOKUP('2026年5月'!Q$29,料金比較表!$36:$46,'2026年5月'!$A37,FALSE)),IF($C$30=料金比較表!$C$4,(HLOOKUP('2026年5月'!Q$29,料金比較表!$48:$60,'2026年5月'!$A37,FALSE)),IF($C$30=料金比較表!$C$5,(HLOOKUP('2026年5月'!Q$29,料金比較表!$61:$71,'2026年5月'!$A37,FALSE)),IF($C$30=料金比較表!$C$6,(HLOOKUP('2026年5月'!Q$29,料金比較表!$74:$84,'2026年5月'!$A37,FALSE))))))))</f>
        <v/>
      </c>
      <c r="R37" s="66" t="str">
        <f ca="1">IF($C$30=料金比較表!$C$1,(HLOOKUP('2026年5月'!R$29,料金比較表!$10:$20,'2026年5月'!$A37,FALSE)),IF($C$30=料金比較表!$C$2,(HLOOKUP('2026年5月'!R$29,料金比較表!$23:$33,'2026年5月'!$A37,FALSE)),IF($C$30=料金比較表!$C$3,(HLOOKUP('2026年5月'!R$29,料金比較表!$36:$46,'2026年5月'!$A37,FALSE)),IF($C$30=料金比較表!$C$4,(HLOOKUP('2026年5月'!R$29,料金比較表!$48:$60,'2026年5月'!$A37,FALSE)),IF($C$30=料金比較表!$C$5,(HLOOKUP('2026年5月'!R$29,料金比較表!$61:$71,'2026年5月'!$A37,FALSE)),IF($C$30=料金比較表!$C$6,(HLOOKUP('2026年5月'!R$29,料金比較表!$74:$84,'2026年5月'!$A37,FALSE))))))))</f>
        <v/>
      </c>
      <c r="S37" s="66" t="str">
        <f ca="1">IF($C$30=料金比較表!$C$1,(HLOOKUP('2026年5月'!S$29,料金比較表!$10:$20,'2026年5月'!$A37,FALSE)),IF($C$30=料金比較表!$C$2,(HLOOKUP('2026年5月'!S$29,料金比較表!$23:$33,'2026年5月'!$A37,FALSE)),IF($C$30=料金比較表!$C$3,(HLOOKUP('2026年5月'!S$29,料金比較表!$36:$46,'2026年5月'!$A37,FALSE)),IF($C$30=料金比較表!$C$4,(HLOOKUP('2026年5月'!S$29,料金比較表!$48:$60,'2026年5月'!$A37,FALSE)),IF($C$30=料金比較表!$C$5,(HLOOKUP('2026年5月'!S$29,料金比較表!$61:$71,'2026年5月'!$A37,FALSE)),IF($C$30=料金比較表!$C$6,(HLOOKUP('2026年5月'!S$29,料金比較表!$74:$84,'2026年5月'!$A37,FALSE))))))))</f>
        <v/>
      </c>
      <c r="T37" s="66" t="str">
        <f ca="1">IF($C$30=料金比較表!$C$1,(HLOOKUP('2026年5月'!T$29,料金比較表!$10:$20,'2026年5月'!$A37,FALSE)),IF($C$30=料金比較表!$C$2,(HLOOKUP('2026年5月'!T$29,料金比較表!$23:$33,'2026年5月'!$A37,FALSE)),IF($C$30=料金比較表!$C$3,(HLOOKUP('2026年5月'!T$29,料金比較表!$36:$46,'2026年5月'!$A37,FALSE)),IF($C$30=料金比較表!$C$4,(HLOOKUP('2026年5月'!T$29,料金比較表!$48:$60,'2026年5月'!$A37,FALSE)),IF($C$30=料金比較表!$C$5,(HLOOKUP('2026年5月'!T$29,料金比較表!$61:$71,'2026年5月'!$A37,FALSE)),IF($C$30=料金比較表!$C$6,(HLOOKUP('2026年5月'!T$29,料金比較表!$74:$84,'2026年5月'!$A37,FALSE))))))))</f>
        <v/>
      </c>
      <c r="U37" s="66" t="str">
        <f ca="1">IF($C$30=料金比較表!$C$1,(HLOOKUP('2026年5月'!U$29,料金比較表!$10:$20,'2026年5月'!$A37,FALSE)),IF($C$30=料金比較表!$C$2,(HLOOKUP('2026年5月'!U$29,料金比較表!$23:$33,'2026年5月'!$A37,FALSE)),IF($C$30=料金比較表!$C$3,(HLOOKUP('2026年5月'!U$29,料金比較表!$36:$46,'2026年5月'!$A37,FALSE)),IF($C$30=料金比較表!$C$4,(HLOOKUP('2026年5月'!U$29,料金比較表!$48:$60,'2026年5月'!$A37,FALSE)),IF($C$30=料金比較表!$C$5,(HLOOKUP('2026年5月'!U$29,料金比較表!$61:$71,'2026年5月'!$A37,FALSE)),IF($C$30=料金比較表!$C$6,(HLOOKUP('2026年5月'!U$29,料金比較表!$74:$84,'2026年5月'!$A37,FALSE))))))))</f>
        <v/>
      </c>
      <c r="V37" s="66" t="str">
        <f ca="1">IF($C$30=料金比較表!$C$1,(HLOOKUP('2026年5月'!V$29,料金比較表!$10:$20,'2026年5月'!$A37,FALSE)),IF($C$30=料金比較表!$C$2,(HLOOKUP('2026年5月'!V$29,料金比較表!$23:$33,'2026年5月'!$A37,FALSE)),IF($C$30=料金比較表!$C$3,(HLOOKUP('2026年5月'!V$29,料金比較表!$36:$46,'2026年5月'!$A37,FALSE)),IF($C$30=料金比較表!$C$4,(HLOOKUP('2026年5月'!V$29,料金比較表!$48:$60,'2026年5月'!$A37,FALSE)),IF($C$30=料金比較表!$C$5,(HLOOKUP('2026年5月'!V$29,料金比較表!$61:$71,'2026年5月'!$A37,FALSE)),IF($C$30=料金比較表!$C$6,(HLOOKUP('2026年5月'!V$29,料金比較表!$74:$84,'2026年5月'!$A37,FALSE))))))))</f>
        <v/>
      </c>
      <c r="W37" s="66" t="str">
        <f ca="1">IF($C$30=料金比較表!$C$1,(HLOOKUP('2026年5月'!W$29,料金比較表!$10:$20,'2026年5月'!$A37,FALSE)),IF($C$30=料金比較表!$C$2,(HLOOKUP('2026年5月'!W$29,料金比較表!$23:$33,'2026年5月'!$A37,FALSE)),IF($C$30=料金比較表!$C$3,(HLOOKUP('2026年5月'!W$29,料金比較表!$36:$46,'2026年5月'!$A37,FALSE)),IF($C$30=料金比較表!$C$4,(HLOOKUP('2026年5月'!W$29,料金比較表!$48:$60,'2026年5月'!$A37,FALSE)),IF($C$30=料金比較表!$C$5,(HLOOKUP('2026年5月'!W$29,料金比較表!$61:$71,'2026年5月'!$A37,FALSE)),IF($C$30=料金比較表!$C$6,(HLOOKUP('2026年5月'!W$29,料金比較表!$74:$84,'2026年5月'!$A37,FALSE))))))))</f>
        <v/>
      </c>
      <c r="X37" s="66" t="str">
        <f ca="1">IF($C$30=料金比較表!$C$1,(HLOOKUP('2026年5月'!X$29,料金比較表!$10:$20,'2026年5月'!$A37,FALSE)),IF($C$30=料金比較表!$C$2,(HLOOKUP('2026年5月'!X$29,料金比較表!$23:$33,'2026年5月'!$A37,FALSE)),IF($C$30=料金比較表!$C$3,(HLOOKUP('2026年5月'!X$29,料金比較表!$36:$46,'2026年5月'!$A37,FALSE)),IF($C$30=料金比較表!$C$4,(HLOOKUP('2026年5月'!X$29,料金比較表!$48:$60,'2026年5月'!$A37,FALSE)),IF($C$30=料金比較表!$C$5,(HLOOKUP('2026年5月'!X$29,料金比較表!$61:$71,'2026年5月'!$A37,FALSE)),IF($C$30=料金比較表!$C$6,(HLOOKUP('2026年5月'!X$29,料金比較表!$74:$84,'2026年5月'!$A37,FALSE))))))))</f>
        <v/>
      </c>
      <c r="Y37" s="66" t="str">
        <f ca="1">IF($C$30=料金比較表!$C$1,(HLOOKUP('2026年5月'!Y$29,料金比較表!$10:$20,'2026年5月'!$A37,FALSE)),IF($C$30=料金比較表!$C$2,(HLOOKUP('2026年5月'!Y$29,料金比較表!$23:$33,'2026年5月'!$A37,FALSE)),IF($C$30=料金比較表!$C$3,(HLOOKUP('2026年5月'!Y$29,料金比較表!$36:$46,'2026年5月'!$A37,FALSE)),IF($C$30=料金比較表!$C$4,(HLOOKUP('2026年5月'!Y$29,料金比較表!$48:$60,'2026年5月'!$A37,FALSE)),IF($C$30=料金比較表!$C$5,(HLOOKUP('2026年5月'!Y$29,料金比較表!$61:$71,'2026年5月'!$A37,FALSE)),IF($C$30=料金比較表!$C$6,(HLOOKUP('2026年5月'!Y$29,料金比較表!$74:$84,'2026年5月'!$A37,FALSE))))))))</f>
        <v/>
      </c>
      <c r="Z37" s="66" t="str">
        <f ca="1">IF($C$30=料金比較表!$C$1,(HLOOKUP('2026年5月'!Z$29,料金比較表!$10:$20,'2026年5月'!$A37,FALSE)),IF($C$30=料金比較表!$C$2,(HLOOKUP('2026年5月'!Z$29,料金比較表!$23:$33,'2026年5月'!$A37,FALSE)),IF($C$30=料金比較表!$C$3,(HLOOKUP('2026年5月'!Z$29,料金比較表!$36:$46,'2026年5月'!$A37,FALSE)),IF($C$30=料金比較表!$C$4,(HLOOKUP('2026年5月'!Z$29,料金比較表!$48:$60,'2026年5月'!$A37,FALSE)),IF($C$30=料金比較表!$C$5,(HLOOKUP('2026年5月'!Z$29,料金比較表!$61:$71,'2026年5月'!$A37,FALSE)),IF($C$30=料金比較表!$C$6,(HLOOKUP('2026年5月'!Z$29,料金比較表!$74:$84,'2026年5月'!$A37,FALSE))))))))</f>
        <v/>
      </c>
      <c r="AA37" s="66" t="str">
        <f ca="1">IF($C$30=料金比較表!$C$1,(HLOOKUP('2026年5月'!AA$29,料金比較表!$10:$20,'2026年5月'!$A37,FALSE)),IF($C$30=料金比較表!$C$2,(HLOOKUP('2026年5月'!AA$29,料金比較表!$23:$33,'2026年5月'!$A37,FALSE)),IF($C$30=料金比較表!$C$3,(HLOOKUP('2026年5月'!AA$29,料金比較表!$36:$46,'2026年5月'!$A37,FALSE)),IF($C$30=料金比較表!$C$4,(HLOOKUP('2026年5月'!AA$29,料金比較表!$48:$60,'2026年5月'!$A37,FALSE)),IF($C$30=料金比較表!$C$5,(HLOOKUP('2026年5月'!AA$29,料金比較表!$61:$71,'2026年5月'!$A37,FALSE)),IF($C$30=料金比較表!$C$6,(HLOOKUP('2026年5月'!AA$29,料金比較表!$74:$84,'2026年5月'!$A37,FALSE))))))))</f>
        <v/>
      </c>
      <c r="AB37" s="66" t="str">
        <f ca="1">IF($C$30=料金比較表!$C$1,(HLOOKUP('2026年5月'!AB$29,料金比較表!$10:$20,'2026年5月'!$A37,FALSE)),IF($C$30=料金比較表!$C$2,(HLOOKUP('2026年5月'!AB$29,料金比較表!$23:$33,'2026年5月'!$A37,FALSE)),IF($C$30=料金比較表!$C$3,(HLOOKUP('2026年5月'!AB$29,料金比較表!$36:$46,'2026年5月'!$A37,FALSE)),IF($C$30=料金比較表!$C$4,(HLOOKUP('2026年5月'!AB$29,料金比較表!$48:$60,'2026年5月'!$A37,FALSE)),IF($C$30=料金比較表!$C$5,(HLOOKUP('2026年5月'!AB$29,料金比較表!$61:$71,'2026年5月'!$A37,FALSE)),IF($C$30=料金比較表!$C$6,(HLOOKUP('2026年5月'!AB$29,料金比較表!$74:$84,'2026年5月'!$A37,FALSE))))))))</f>
        <v/>
      </c>
      <c r="AC37" s="66" t="str">
        <f ca="1">IF($C$30=料金比較表!$C$1,(HLOOKUP('2026年5月'!AC$29,料金比較表!$10:$20,'2026年5月'!$A37,FALSE)),IF($C$30=料金比較表!$C$2,(HLOOKUP('2026年5月'!AC$29,料金比較表!$23:$33,'2026年5月'!$A37,FALSE)),IF($C$30=料金比較表!$C$3,(HLOOKUP('2026年5月'!AC$29,料金比較表!$36:$46,'2026年5月'!$A37,FALSE)),IF($C$30=料金比較表!$C$4,(HLOOKUP('2026年5月'!AC$29,料金比較表!$48:$60,'2026年5月'!$A37,FALSE)),IF($C$30=料金比較表!$C$5,(HLOOKUP('2026年5月'!AC$29,料金比較表!$61:$71,'2026年5月'!$A37,FALSE)),IF($C$30=料金比較表!$C$6,(HLOOKUP('2026年5月'!AC$29,料金比較表!$74:$84,'2026年5月'!$A37,FALSE))))))))</f>
        <v/>
      </c>
      <c r="AD37" s="66" t="str">
        <f ca="1">IF($C$30=料金比較表!$C$1,(HLOOKUP('2026年5月'!AD$29,料金比較表!$10:$20,'2026年5月'!$A37,FALSE)),IF($C$30=料金比較表!$C$2,(HLOOKUP('2026年5月'!AD$29,料金比較表!$23:$33,'2026年5月'!$A37,FALSE)),IF($C$30=料金比較表!$C$3,(HLOOKUP('2026年5月'!AD$29,料金比較表!$36:$46,'2026年5月'!$A37,FALSE)),IF($C$30=料金比較表!$C$4,(HLOOKUP('2026年5月'!AD$29,料金比較表!$48:$60,'2026年5月'!$A37,FALSE)),IF($C$30=料金比較表!$C$5,(HLOOKUP('2026年5月'!AD$29,料金比較表!$61:$71,'2026年5月'!$A37,FALSE)),IF($C$30=料金比較表!$C$6,(HLOOKUP('2026年5月'!AD$29,料金比較表!$74:$84,'2026年5月'!$A37,FALSE))))))))</f>
        <v/>
      </c>
      <c r="AE37" s="66" t="str">
        <f ca="1">IF($C$30=料金比較表!$C$1,(HLOOKUP('2026年5月'!AE$29,料金比較表!$10:$20,'2026年5月'!$A37,FALSE)),IF($C$30=料金比較表!$C$2,(HLOOKUP('2026年5月'!AE$29,料金比較表!$23:$33,'2026年5月'!$A37,FALSE)),IF($C$30=料金比較表!$C$3,(HLOOKUP('2026年5月'!AE$29,料金比較表!$36:$46,'2026年5月'!$A37,FALSE)),IF($C$30=料金比較表!$C$4,(HLOOKUP('2026年5月'!AE$29,料金比較表!$48:$60,'2026年5月'!$A37,FALSE)),IF($C$30=料金比較表!$C$5,(HLOOKUP('2026年5月'!AE$29,料金比較表!$61:$71,'2026年5月'!$A37,FALSE)),IF($C$30=料金比較表!$C$6,(HLOOKUP('2026年5月'!AE$29,料金比較表!$74:$84,'2026年5月'!$A37,FALSE))))))))</f>
        <v/>
      </c>
      <c r="AF37" s="66" t="str">
        <f ca="1">IF($C$30=料金比較表!$C$1,(HLOOKUP('2026年5月'!AF$29,料金比較表!$10:$20,'2026年5月'!$A37,FALSE)),IF($C$30=料金比較表!$C$2,(HLOOKUP('2026年5月'!AF$29,料金比較表!$23:$33,'2026年5月'!$A37,FALSE)),IF($C$30=料金比較表!$C$3,(HLOOKUP('2026年5月'!AF$29,料金比較表!$36:$46,'2026年5月'!$A37,FALSE)),IF($C$30=料金比較表!$C$4,(HLOOKUP('2026年5月'!AF$29,料金比較表!$48:$60,'2026年5月'!$A37,FALSE)),IF($C$30=料金比較表!$C$5,(HLOOKUP('2026年5月'!AF$29,料金比較表!$61:$71,'2026年5月'!$A37,FALSE)),IF($C$30=料金比較表!$C$6,(HLOOKUP('2026年5月'!AF$29,料金比較表!$74:$84,'2026年5月'!$A37,FALSE))))))))</f>
        <v/>
      </c>
      <c r="AG37" s="66" t="str">
        <f ca="1">IF($C$30=料金比較表!$C$1,(HLOOKUP('2026年5月'!AG$29,料金比較表!$10:$20,'2026年5月'!$A37,FALSE)),IF($C$30=料金比較表!$C$2,(HLOOKUP('2026年5月'!AG$29,料金比較表!$23:$33,'2026年5月'!$A37,FALSE)),IF($C$30=料金比較表!$C$3,(HLOOKUP('2026年5月'!AG$29,料金比較表!$36:$46,'2026年5月'!$A37,FALSE)),IF($C$30=料金比較表!$C$4,(HLOOKUP('2026年5月'!AG$29,料金比較表!$48:$60,'2026年5月'!$A37,FALSE)),IF($C$30=料金比較表!$C$5,(HLOOKUP('2026年5月'!AG$29,料金比較表!$61:$71,'2026年5月'!$A37,FALSE)),IF($C$30=料金比較表!$C$6,(HLOOKUP('2026年5月'!AG$29,料金比較表!$74:$84,'2026年5月'!$A37,FALSE))))))))</f>
        <v/>
      </c>
      <c r="AH37" s="259" t="str">
        <f ca="1">IF($C$30=料金比較表!$C$1,(HLOOKUP('2026年5月'!AH$29,料金比較表!$10:$20,'2026年5月'!$A37,FALSE)),IF($C$30=料金比較表!$C$2,(HLOOKUP('2026年5月'!AH$29,料金比較表!$23:$33,'2026年5月'!$A37,FALSE)),IF($C$30=料金比較表!$C$3,(HLOOKUP('2026年5月'!AH$29,料金比較表!$36:$46,'2026年5月'!$A37,FALSE)),IF($C$30=料金比較表!$C$4,(HLOOKUP('2026年5月'!AH$29,料金比較表!$48:$60,'2026年5月'!$A37,FALSE)),IF($C$30=料金比較表!$C$5,(HLOOKUP('2026年5月'!AH$29,料金比較表!$61:$71,'2026年5月'!$A37,FALSE)),IF($C$30=料金比較表!$C$6,(HLOOKUP('2026年5月'!AH$29,料金比較表!$74:$84,'2026年5月'!$A37,FALSE))))))))</f>
        <v/>
      </c>
    </row>
    <row r="38" spans="1:35" ht="18" thickBot="1" x14ac:dyDescent="0.25">
      <c r="A38" s="4">
        <f t="shared" si="1"/>
        <v>10</v>
      </c>
      <c r="B38" s="138" t="str">
        <f>料金比較表!C19</f>
        <v>プールヴィラ　古宇利島　ｂｙ　コルディオスマートリゾート</v>
      </c>
      <c r="C38" s="246" t="s">
        <v>60</v>
      </c>
      <c r="D38" s="260" t="str">
        <f ca="1">IF($C$30=料金比較表!$C$1,(HLOOKUP('2026年5月'!D$29,料金比較表!$10:$20,'2026年5月'!$A38,FALSE)),IF($C$30=料金比較表!$C$2,(HLOOKUP('2026年5月'!D$29,料金比較表!$23:$33,'2026年5月'!$A38,FALSE)),IF($C$30=料金比較表!$C$3,(HLOOKUP('2026年5月'!D$29,料金比較表!$36:$46,'2026年5月'!$A38,FALSE)),IF($C$30=料金比較表!$C$4,(HLOOKUP('2026年5月'!D$29,料金比較表!$48:$60,'2026年5月'!$A38,FALSE)),IF($C$30=料金比較表!$C$5,(HLOOKUP('2026年5月'!D$29,料金比較表!$61:$71,'2026年5月'!$A38,FALSE)),IF($C$30=料金比較表!$C$6,(HLOOKUP('2026年5月'!D$29,料金比較表!$74:$84,'2026年5月'!$A38,FALSE))))))))</f>
        <v/>
      </c>
      <c r="E38" s="141" t="str">
        <f ca="1">IF($C$30=料金比較表!$C$1,(HLOOKUP('2026年5月'!E$29,料金比較表!$10:$20,'2026年5月'!$A38,FALSE)),IF($C$30=料金比較表!$C$2,(HLOOKUP('2026年5月'!E$29,料金比較表!$23:$33,'2026年5月'!$A38,FALSE)),IF($C$30=料金比較表!$C$3,(HLOOKUP('2026年5月'!E$29,料金比較表!$36:$46,'2026年5月'!$A38,FALSE)),IF($C$30=料金比較表!$C$4,(HLOOKUP('2026年5月'!E$29,料金比較表!$48:$60,'2026年5月'!$A38,FALSE)),IF($C$30=料金比較表!$C$5,(HLOOKUP('2026年5月'!E$29,料金比較表!$61:$71,'2026年5月'!$A38,FALSE)),IF($C$30=料金比較表!$C$6,(HLOOKUP('2026年5月'!E$29,料金比較表!$74:$84,'2026年5月'!$A38,FALSE))))))))</f>
        <v/>
      </c>
      <c r="F38" s="141" t="str">
        <f ca="1">IF($C$30=料金比較表!$C$1,(HLOOKUP('2026年5月'!F$29,料金比較表!$10:$20,'2026年5月'!$A38,FALSE)),IF($C$30=料金比較表!$C$2,(HLOOKUP('2026年5月'!F$29,料金比較表!$23:$33,'2026年5月'!$A38,FALSE)),IF($C$30=料金比較表!$C$3,(HLOOKUP('2026年5月'!F$29,料金比較表!$36:$46,'2026年5月'!$A38,FALSE)),IF($C$30=料金比較表!$C$4,(HLOOKUP('2026年5月'!F$29,料金比較表!$48:$60,'2026年5月'!$A38,FALSE)),IF($C$30=料金比較表!$C$5,(HLOOKUP('2026年5月'!F$29,料金比較表!$61:$71,'2026年5月'!$A38,FALSE)),IF($C$30=料金比較表!$C$6,(HLOOKUP('2026年5月'!F$29,料金比較表!$74:$84,'2026年5月'!$A38,FALSE))))))))</f>
        <v/>
      </c>
      <c r="G38" s="141" t="str">
        <f ca="1">IF($C$30=料金比較表!$C$1,(HLOOKUP('2026年5月'!G$29,料金比較表!$10:$20,'2026年5月'!$A38,FALSE)),IF($C$30=料金比較表!$C$2,(HLOOKUP('2026年5月'!G$29,料金比較表!$23:$33,'2026年5月'!$A38,FALSE)),IF($C$30=料金比較表!$C$3,(HLOOKUP('2026年5月'!G$29,料金比較表!$36:$46,'2026年5月'!$A38,FALSE)),IF($C$30=料金比較表!$C$4,(HLOOKUP('2026年5月'!G$29,料金比較表!$48:$60,'2026年5月'!$A38,FALSE)),IF($C$30=料金比較表!$C$5,(HLOOKUP('2026年5月'!G$29,料金比較表!$61:$71,'2026年5月'!$A38,FALSE)),IF($C$30=料金比較表!$C$6,(HLOOKUP('2026年5月'!G$29,料金比較表!$74:$84,'2026年5月'!$A38,FALSE))))))))</f>
        <v/>
      </c>
      <c r="H38" s="141" t="str">
        <f ca="1">IF($C$30=料金比較表!$C$1,(HLOOKUP('2026年5月'!H$29,料金比較表!$10:$20,'2026年5月'!$A38,FALSE)),IF($C$30=料金比較表!$C$2,(HLOOKUP('2026年5月'!H$29,料金比較表!$23:$33,'2026年5月'!$A38,FALSE)),IF($C$30=料金比較表!$C$3,(HLOOKUP('2026年5月'!H$29,料金比較表!$36:$46,'2026年5月'!$A38,FALSE)),IF($C$30=料金比較表!$C$4,(HLOOKUP('2026年5月'!H$29,料金比較表!$48:$60,'2026年5月'!$A38,FALSE)),IF($C$30=料金比較表!$C$5,(HLOOKUP('2026年5月'!H$29,料金比較表!$61:$71,'2026年5月'!$A38,FALSE)),IF($C$30=料金比較表!$C$6,(HLOOKUP('2026年5月'!H$29,料金比較表!$74:$84,'2026年5月'!$A38,FALSE))))))))</f>
        <v/>
      </c>
      <c r="I38" s="141" t="str">
        <f ca="1">IF($C$30=料金比較表!$C$1,(HLOOKUP('2026年5月'!I$29,料金比較表!$10:$20,'2026年5月'!$A38,FALSE)),IF($C$30=料金比較表!$C$2,(HLOOKUP('2026年5月'!I$29,料金比較表!$23:$33,'2026年5月'!$A38,FALSE)),IF($C$30=料金比較表!$C$3,(HLOOKUP('2026年5月'!I$29,料金比較表!$36:$46,'2026年5月'!$A38,FALSE)),IF($C$30=料金比較表!$C$4,(HLOOKUP('2026年5月'!I$29,料金比較表!$48:$60,'2026年5月'!$A38,FALSE)),IF($C$30=料金比較表!$C$5,(HLOOKUP('2026年5月'!I$29,料金比較表!$61:$71,'2026年5月'!$A38,FALSE)),IF($C$30=料金比較表!$C$6,(HLOOKUP('2026年5月'!I$29,料金比較表!$74:$84,'2026年5月'!$A38,FALSE))))))))</f>
        <v/>
      </c>
      <c r="J38" s="141" t="str">
        <f ca="1">IF($C$30=料金比較表!$C$1,(HLOOKUP('2026年5月'!J$29,料金比較表!$10:$20,'2026年5月'!$A38,FALSE)),IF($C$30=料金比較表!$C$2,(HLOOKUP('2026年5月'!J$29,料金比較表!$23:$33,'2026年5月'!$A38,FALSE)),IF($C$30=料金比較表!$C$3,(HLOOKUP('2026年5月'!J$29,料金比較表!$36:$46,'2026年5月'!$A38,FALSE)),IF($C$30=料金比較表!$C$4,(HLOOKUP('2026年5月'!J$29,料金比較表!$48:$60,'2026年5月'!$A38,FALSE)),IF($C$30=料金比較表!$C$5,(HLOOKUP('2026年5月'!J$29,料金比較表!$61:$71,'2026年5月'!$A38,FALSE)),IF($C$30=料金比較表!$C$6,(HLOOKUP('2026年5月'!J$29,料金比較表!$74:$84,'2026年5月'!$A38,FALSE))))))))</f>
        <v/>
      </c>
      <c r="K38" s="141" t="str">
        <f ca="1">IF($C$30=料金比較表!$C$1,(HLOOKUP('2026年5月'!K$29,料金比較表!$10:$20,'2026年5月'!$A38,FALSE)),IF($C$30=料金比較表!$C$2,(HLOOKUP('2026年5月'!K$29,料金比較表!$23:$33,'2026年5月'!$A38,FALSE)),IF($C$30=料金比較表!$C$3,(HLOOKUP('2026年5月'!K$29,料金比較表!$36:$46,'2026年5月'!$A38,FALSE)),IF($C$30=料金比較表!$C$4,(HLOOKUP('2026年5月'!K$29,料金比較表!$48:$60,'2026年5月'!$A38,FALSE)),IF($C$30=料金比較表!$C$5,(HLOOKUP('2026年5月'!K$29,料金比較表!$61:$71,'2026年5月'!$A38,FALSE)),IF($C$30=料金比較表!$C$6,(HLOOKUP('2026年5月'!K$29,料金比較表!$74:$84,'2026年5月'!$A38,FALSE))))))))</f>
        <v/>
      </c>
      <c r="L38" s="141" t="str">
        <f ca="1">IF($C$30=料金比較表!$C$1,(HLOOKUP('2026年5月'!L$29,料金比較表!$10:$20,'2026年5月'!$A38,FALSE)),IF($C$30=料金比較表!$C$2,(HLOOKUP('2026年5月'!L$29,料金比較表!$23:$33,'2026年5月'!$A38,FALSE)),IF($C$30=料金比較表!$C$3,(HLOOKUP('2026年5月'!L$29,料金比較表!$36:$46,'2026年5月'!$A38,FALSE)),IF($C$30=料金比較表!$C$4,(HLOOKUP('2026年5月'!L$29,料金比較表!$48:$60,'2026年5月'!$A38,FALSE)),IF($C$30=料金比較表!$C$5,(HLOOKUP('2026年5月'!L$29,料金比較表!$61:$71,'2026年5月'!$A38,FALSE)),IF($C$30=料金比較表!$C$6,(HLOOKUP('2026年5月'!L$29,料金比較表!$74:$84,'2026年5月'!$A38,FALSE))))))))</f>
        <v/>
      </c>
      <c r="M38" s="141" t="str">
        <f ca="1">IF($C$30=料金比較表!$C$1,(HLOOKUP('2026年5月'!M$29,料金比較表!$10:$20,'2026年5月'!$A38,FALSE)),IF($C$30=料金比較表!$C$2,(HLOOKUP('2026年5月'!M$29,料金比較表!$23:$33,'2026年5月'!$A38,FALSE)),IF($C$30=料金比較表!$C$3,(HLOOKUP('2026年5月'!M$29,料金比較表!$36:$46,'2026年5月'!$A38,FALSE)),IF($C$30=料金比較表!$C$4,(HLOOKUP('2026年5月'!M$29,料金比較表!$48:$60,'2026年5月'!$A38,FALSE)),IF($C$30=料金比較表!$C$5,(HLOOKUP('2026年5月'!M$29,料金比較表!$61:$71,'2026年5月'!$A38,FALSE)),IF($C$30=料金比較表!$C$6,(HLOOKUP('2026年5月'!M$29,料金比較表!$74:$84,'2026年5月'!$A38,FALSE))))))))</f>
        <v/>
      </c>
      <c r="N38" s="141" t="str">
        <f ca="1">IF($C$30=料金比較表!$C$1,(HLOOKUP('2026年5月'!N$29,料金比較表!$10:$20,'2026年5月'!$A38,FALSE)),IF($C$30=料金比較表!$C$2,(HLOOKUP('2026年5月'!N$29,料金比較表!$23:$33,'2026年5月'!$A38,FALSE)),IF($C$30=料金比較表!$C$3,(HLOOKUP('2026年5月'!N$29,料金比較表!$36:$46,'2026年5月'!$A38,FALSE)),IF($C$30=料金比較表!$C$4,(HLOOKUP('2026年5月'!N$29,料金比較表!$48:$60,'2026年5月'!$A38,FALSE)),IF($C$30=料金比較表!$C$5,(HLOOKUP('2026年5月'!N$29,料金比較表!$61:$71,'2026年5月'!$A38,FALSE)),IF($C$30=料金比較表!$C$6,(HLOOKUP('2026年5月'!N$29,料金比較表!$74:$84,'2026年5月'!$A38,FALSE))))))))</f>
        <v/>
      </c>
      <c r="O38" s="141" t="str">
        <f ca="1">IF($C$30=料金比較表!$C$1,(HLOOKUP('2026年5月'!O$29,料金比較表!$10:$20,'2026年5月'!$A38,FALSE)),IF($C$30=料金比較表!$C$2,(HLOOKUP('2026年5月'!O$29,料金比較表!$23:$33,'2026年5月'!$A38,FALSE)),IF($C$30=料金比較表!$C$3,(HLOOKUP('2026年5月'!O$29,料金比較表!$36:$46,'2026年5月'!$A38,FALSE)),IF($C$30=料金比較表!$C$4,(HLOOKUP('2026年5月'!O$29,料金比較表!$48:$60,'2026年5月'!$A38,FALSE)),IF($C$30=料金比較表!$C$5,(HLOOKUP('2026年5月'!O$29,料金比較表!$61:$71,'2026年5月'!$A38,FALSE)),IF($C$30=料金比較表!$C$6,(HLOOKUP('2026年5月'!O$29,料金比較表!$74:$84,'2026年5月'!$A38,FALSE))))))))</f>
        <v/>
      </c>
      <c r="P38" s="141" t="str">
        <f ca="1">IF($C$30=料金比較表!$C$1,(HLOOKUP('2026年5月'!P$29,料金比較表!$10:$20,'2026年5月'!$A38,FALSE)),IF($C$30=料金比較表!$C$2,(HLOOKUP('2026年5月'!P$29,料金比較表!$23:$33,'2026年5月'!$A38,FALSE)),IF($C$30=料金比較表!$C$3,(HLOOKUP('2026年5月'!P$29,料金比較表!$36:$46,'2026年5月'!$A38,FALSE)),IF($C$30=料金比較表!$C$4,(HLOOKUP('2026年5月'!P$29,料金比較表!$48:$60,'2026年5月'!$A38,FALSE)),IF($C$30=料金比較表!$C$5,(HLOOKUP('2026年5月'!P$29,料金比較表!$61:$71,'2026年5月'!$A38,FALSE)),IF($C$30=料金比較表!$C$6,(HLOOKUP('2026年5月'!P$29,料金比較表!$74:$84,'2026年5月'!$A38,FALSE))))))))</f>
        <v/>
      </c>
      <c r="Q38" s="141" t="str">
        <f ca="1">IF($C$30=料金比較表!$C$1,(HLOOKUP('2026年5月'!Q$29,料金比較表!$10:$20,'2026年5月'!$A38,FALSE)),IF($C$30=料金比較表!$C$2,(HLOOKUP('2026年5月'!Q$29,料金比較表!$23:$33,'2026年5月'!$A38,FALSE)),IF($C$30=料金比較表!$C$3,(HLOOKUP('2026年5月'!Q$29,料金比較表!$36:$46,'2026年5月'!$A38,FALSE)),IF($C$30=料金比較表!$C$4,(HLOOKUP('2026年5月'!Q$29,料金比較表!$48:$60,'2026年5月'!$A38,FALSE)),IF($C$30=料金比較表!$C$5,(HLOOKUP('2026年5月'!Q$29,料金比較表!$61:$71,'2026年5月'!$A38,FALSE)),IF($C$30=料金比較表!$C$6,(HLOOKUP('2026年5月'!Q$29,料金比較表!$74:$84,'2026年5月'!$A38,FALSE))))))))</f>
        <v/>
      </c>
      <c r="R38" s="141" t="str">
        <f ca="1">IF($C$30=料金比較表!$C$1,(HLOOKUP('2026年5月'!R$29,料金比較表!$10:$20,'2026年5月'!$A38,FALSE)),IF($C$30=料金比較表!$C$2,(HLOOKUP('2026年5月'!R$29,料金比較表!$23:$33,'2026年5月'!$A38,FALSE)),IF($C$30=料金比較表!$C$3,(HLOOKUP('2026年5月'!R$29,料金比較表!$36:$46,'2026年5月'!$A38,FALSE)),IF($C$30=料金比較表!$C$4,(HLOOKUP('2026年5月'!R$29,料金比較表!$48:$60,'2026年5月'!$A38,FALSE)),IF($C$30=料金比較表!$C$5,(HLOOKUP('2026年5月'!R$29,料金比較表!$61:$71,'2026年5月'!$A38,FALSE)),IF($C$30=料金比較表!$C$6,(HLOOKUP('2026年5月'!R$29,料金比較表!$74:$84,'2026年5月'!$A38,FALSE))))))))</f>
        <v/>
      </c>
      <c r="S38" s="141" t="str">
        <f ca="1">IF($C$30=料金比較表!$C$1,(HLOOKUP('2026年5月'!S$29,料金比較表!$10:$20,'2026年5月'!$A38,FALSE)),IF($C$30=料金比較表!$C$2,(HLOOKUP('2026年5月'!S$29,料金比較表!$23:$33,'2026年5月'!$A38,FALSE)),IF($C$30=料金比較表!$C$3,(HLOOKUP('2026年5月'!S$29,料金比較表!$36:$46,'2026年5月'!$A38,FALSE)),IF($C$30=料金比較表!$C$4,(HLOOKUP('2026年5月'!S$29,料金比較表!$48:$60,'2026年5月'!$A38,FALSE)),IF($C$30=料金比較表!$C$5,(HLOOKUP('2026年5月'!S$29,料金比較表!$61:$71,'2026年5月'!$A38,FALSE)),IF($C$30=料金比較表!$C$6,(HLOOKUP('2026年5月'!S$29,料金比較表!$74:$84,'2026年5月'!$A38,FALSE))))))))</f>
        <v/>
      </c>
      <c r="T38" s="141" t="str">
        <f ca="1">IF($C$30=料金比較表!$C$1,(HLOOKUP('2026年5月'!T$29,料金比較表!$10:$20,'2026年5月'!$A38,FALSE)),IF($C$30=料金比較表!$C$2,(HLOOKUP('2026年5月'!T$29,料金比較表!$23:$33,'2026年5月'!$A38,FALSE)),IF($C$30=料金比較表!$C$3,(HLOOKUP('2026年5月'!T$29,料金比較表!$36:$46,'2026年5月'!$A38,FALSE)),IF($C$30=料金比較表!$C$4,(HLOOKUP('2026年5月'!T$29,料金比較表!$48:$60,'2026年5月'!$A38,FALSE)),IF($C$30=料金比較表!$C$5,(HLOOKUP('2026年5月'!T$29,料金比較表!$61:$71,'2026年5月'!$A38,FALSE)),IF($C$30=料金比較表!$C$6,(HLOOKUP('2026年5月'!T$29,料金比較表!$74:$84,'2026年5月'!$A38,FALSE))))))))</f>
        <v/>
      </c>
      <c r="U38" s="141" t="str">
        <f ca="1">IF($C$30=料金比較表!$C$1,(HLOOKUP('2026年5月'!U$29,料金比較表!$10:$20,'2026年5月'!$A38,FALSE)),IF($C$30=料金比較表!$C$2,(HLOOKUP('2026年5月'!U$29,料金比較表!$23:$33,'2026年5月'!$A38,FALSE)),IF($C$30=料金比較表!$C$3,(HLOOKUP('2026年5月'!U$29,料金比較表!$36:$46,'2026年5月'!$A38,FALSE)),IF($C$30=料金比較表!$C$4,(HLOOKUP('2026年5月'!U$29,料金比較表!$48:$60,'2026年5月'!$A38,FALSE)),IF($C$30=料金比較表!$C$5,(HLOOKUP('2026年5月'!U$29,料金比較表!$61:$71,'2026年5月'!$A38,FALSE)),IF($C$30=料金比較表!$C$6,(HLOOKUP('2026年5月'!U$29,料金比較表!$74:$84,'2026年5月'!$A38,FALSE))))))))</f>
        <v/>
      </c>
      <c r="V38" s="141" t="str">
        <f ca="1">IF($C$30=料金比較表!$C$1,(HLOOKUP('2026年5月'!V$29,料金比較表!$10:$20,'2026年5月'!$A38,FALSE)),IF($C$30=料金比較表!$C$2,(HLOOKUP('2026年5月'!V$29,料金比較表!$23:$33,'2026年5月'!$A38,FALSE)),IF($C$30=料金比較表!$C$3,(HLOOKUP('2026年5月'!V$29,料金比較表!$36:$46,'2026年5月'!$A38,FALSE)),IF($C$30=料金比較表!$C$4,(HLOOKUP('2026年5月'!V$29,料金比較表!$48:$60,'2026年5月'!$A38,FALSE)),IF($C$30=料金比較表!$C$5,(HLOOKUP('2026年5月'!V$29,料金比較表!$61:$71,'2026年5月'!$A38,FALSE)),IF($C$30=料金比較表!$C$6,(HLOOKUP('2026年5月'!V$29,料金比較表!$74:$84,'2026年5月'!$A38,FALSE))))))))</f>
        <v/>
      </c>
      <c r="W38" s="141" t="str">
        <f ca="1">IF($C$30=料金比較表!$C$1,(HLOOKUP('2026年5月'!W$29,料金比較表!$10:$20,'2026年5月'!$A38,FALSE)),IF($C$30=料金比較表!$C$2,(HLOOKUP('2026年5月'!W$29,料金比較表!$23:$33,'2026年5月'!$A38,FALSE)),IF($C$30=料金比較表!$C$3,(HLOOKUP('2026年5月'!W$29,料金比較表!$36:$46,'2026年5月'!$A38,FALSE)),IF($C$30=料金比較表!$C$4,(HLOOKUP('2026年5月'!W$29,料金比較表!$48:$60,'2026年5月'!$A38,FALSE)),IF($C$30=料金比較表!$C$5,(HLOOKUP('2026年5月'!W$29,料金比較表!$61:$71,'2026年5月'!$A38,FALSE)),IF($C$30=料金比較表!$C$6,(HLOOKUP('2026年5月'!W$29,料金比較表!$74:$84,'2026年5月'!$A38,FALSE))))))))</f>
        <v/>
      </c>
      <c r="X38" s="141" t="str">
        <f ca="1">IF($C$30=料金比較表!$C$1,(HLOOKUP('2026年5月'!X$29,料金比較表!$10:$20,'2026年5月'!$A38,FALSE)),IF($C$30=料金比較表!$C$2,(HLOOKUP('2026年5月'!X$29,料金比較表!$23:$33,'2026年5月'!$A38,FALSE)),IF($C$30=料金比較表!$C$3,(HLOOKUP('2026年5月'!X$29,料金比較表!$36:$46,'2026年5月'!$A38,FALSE)),IF($C$30=料金比較表!$C$4,(HLOOKUP('2026年5月'!X$29,料金比較表!$48:$60,'2026年5月'!$A38,FALSE)),IF($C$30=料金比較表!$C$5,(HLOOKUP('2026年5月'!X$29,料金比較表!$61:$71,'2026年5月'!$A38,FALSE)),IF($C$30=料金比較表!$C$6,(HLOOKUP('2026年5月'!X$29,料金比較表!$74:$84,'2026年5月'!$A38,FALSE))))))))</f>
        <v/>
      </c>
      <c r="Y38" s="141" t="str">
        <f ca="1">IF($C$30=料金比較表!$C$1,(HLOOKUP('2026年5月'!Y$29,料金比較表!$10:$20,'2026年5月'!$A38,FALSE)),IF($C$30=料金比較表!$C$2,(HLOOKUP('2026年5月'!Y$29,料金比較表!$23:$33,'2026年5月'!$A38,FALSE)),IF($C$30=料金比較表!$C$3,(HLOOKUP('2026年5月'!Y$29,料金比較表!$36:$46,'2026年5月'!$A38,FALSE)),IF($C$30=料金比較表!$C$4,(HLOOKUP('2026年5月'!Y$29,料金比較表!$48:$60,'2026年5月'!$A38,FALSE)),IF($C$30=料金比較表!$C$5,(HLOOKUP('2026年5月'!Y$29,料金比較表!$61:$71,'2026年5月'!$A38,FALSE)),IF($C$30=料金比較表!$C$6,(HLOOKUP('2026年5月'!Y$29,料金比較表!$74:$84,'2026年5月'!$A38,FALSE))))))))</f>
        <v/>
      </c>
      <c r="Z38" s="141" t="str">
        <f ca="1">IF($C$30=料金比較表!$C$1,(HLOOKUP('2026年5月'!Z$29,料金比較表!$10:$20,'2026年5月'!$A38,FALSE)),IF($C$30=料金比較表!$C$2,(HLOOKUP('2026年5月'!Z$29,料金比較表!$23:$33,'2026年5月'!$A38,FALSE)),IF($C$30=料金比較表!$C$3,(HLOOKUP('2026年5月'!Z$29,料金比較表!$36:$46,'2026年5月'!$A38,FALSE)),IF($C$30=料金比較表!$C$4,(HLOOKUP('2026年5月'!Z$29,料金比較表!$48:$60,'2026年5月'!$A38,FALSE)),IF($C$30=料金比較表!$C$5,(HLOOKUP('2026年5月'!Z$29,料金比較表!$61:$71,'2026年5月'!$A38,FALSE)),IF($C$30=料金比較表!$C$6,(HLOOKUP('2026年5月'!Z$29,料金比較表!$74:$84,'2026年5月'!$A38,FALSE))))))))</f>
        <v/>
      </c>
      <c r="AA38" s="141" t="str">
        <f ca="1">IF($C$30=料金比較表!$C$1,(HLOOKUP('2026年5月'!AA$29,料金比較表!$10:$20,'2026年5月'!$A38,FALSE)),IF($C$30=料金比較表!$C$2,(HLOOKUP('2026年5月'!AA$29,料金比較表!$23:$33,'2026年5月'!$A38,FALSE)),IF($C$30=料金比較表!$C$3,(HLOOKUP('2026年5月'!AA$29,料金比較表!$36:$46,'2026年5月'!$A38,FALSE)),IF($C$30=料金比較表!$C$4,(HLOOKUP('2026年5月'!AA$29,料金比較表!$48:$60,'2026年5月'!$A38,FALSE)),IF($C$30=料金比較表!$C$5,(HLOOKUP('2026年5月'!AA$29,料金比較表!$61:$71,'2026年5月'!$A38,FALSE)),IF($C$30=料金比較表!$C$6,(HLOOKUP('2026年5月'!AA$29,料金比較表!$74:$84,'2026年5月'!$A38,FALSE))))))))</f>
        <v/>
      </c>
      <c r="AB38" s="141" t="str">
        <f ca="1">IF($C$30=料金比較表!$C$1,(HLOOKUP('2026年5月'!AB$29,料金比較表!$10:$20,'2026年5月'!$A38,FALSE)),IF($C$30=料金比較表!$C$2,(HLOOKUP('2026年5月'!AB$29,料金比較表!$23:$33,'2026年5月'!$A38,FALSE)),IF($C$30=料金比較表!$C$3,(HLOOKUP('2026年5月'!AB$29,料金比較表!$36:$46,'2026年5月'!$A38,FALSE)),IF($C$30=料金比較表!$C$4,(HLOOKUP('2026年5月'!AB$29,料金比較表!$48:$60,'2026年5月'!$A38,FALSE)),IF($C$30=料金比較表!$C$5,(HLOOKUP('2026年5月'!AB$29,料金比較表!$61:$71,'2026年5月'!$A38,FALSE)),IF($C$30=料金比較表!$C$6,(HLOOKUP('2026年5月'!AB$29,料金比較表!$74:$84,'2026年5月'!$A38,FALSE))))))))</f>
        <v/>
      </c>
      <c r="AC38" s="141" t="str">
        <f ca="1">IF($C$30=料金比較表!$C$1,(HLOOKUP('2026年5月'!AC$29,料金比較表!$10:$20,'2026年5月'!$A38,FALSE)),IF($C$30=料金比較表!$C$2,(HLOOKUP('2026年5月'!AC$29,料金比較表!$23:$33,'2026年5月'!$A38,FALSE)),IF($C$30=料金比較表!$C$3,(HLOOKUP('2026年5月'!AC$29,料金比較表!$36:$46,'2026年5月'!$A38,FALSE)),IF($C$30=料金比較表!$C$4,(HLOOKUP('2026年5月'!AC$29,料金比較表!$48:$60,'2026年5月'!$A38,FALSE)),IF($C$30=料金比較表!$C$5,(HLOOKUP('2026年5月'!AC$29,料金比較表!$61:$71,'2026年5月'!$A38,FALSE)),IF($C$30=料金比較表!$C$6,(HLOOKUP('2026年5月'!AC$29,料金比較表!$74:$84,'2026年5月'!$A38,FALSE))))))))</f>
        <v/>
      </c>
      <c r="AD38" s="141" t="str">
        <f ca="1">IF($C$30=料金比較表!$C$1,(HLOOKUP('2026年5月'!AD$29,料金比較表!$10:$20,'2026年5月'!$A38,FALSE)),IF($C$30=料金比較表!$C$2,(HLOOKUP('2026年5月'!AD$29,料金比較表!$23:$33,'2026年5月'!$A38,FALSE)),IF($C$30=料金比較表!$C$3,(HLOOKUP('2026年5月'!AD$29,料金比較表!$36:$46,'2026年5月'!$A38,FALSE)),IF($C$30=料金比較表!$C$4,(HLOOKUP('2026年5月'!AD$29,料金比較表!$48:$60,'2026年5月'!$A38,FALSE)),IF($C$30=料金比較表!$C$5,(HLOOKUP('2026年5月'!AD$29,料金比較表!$61:$71,'2026年5月'!$A38,FALSE)),IF($C$30=料金比較表!$C$6,(HLOOKUP('2026年5月'!AD$29,料金比較表!$74:$84,'2026年5月'!$A38,FALSE))))))))</f>
        <v/>
      </c>
      <c r="AE38" s="141" t="str">
        <f ca="1">IF($C$30=料金比較表!$C$1,(HLOOKUP('2026年5月'!AE$29,料金比較表!$10:$20,'2026年5月'!$A38,FALSE)),IF($C$30=料金比較表!$C$2,(HLOOKUP('2026年5月'!AE$29,料金比較表!$23:$33,'2026年5月'!$A38,FALSE)),IF($C$30=料金比較表!$C$3,(HLOOKUP('2026年5月'!AE$29,料金比較表!$36:$46,'2026年5月'!$A38,FALSE)),IF($C$30=料金比較表!$C$4,(HLOOKUP('2026年5月'!AE$29,料金比較表!$48:$60,'2026年5月'!$A38,FALSE)),IF($C$30=料金比較表!$C$5,(HLOOKUP('2026年5月'!AE$29,料金比較表!$61:$71,'2026年5月'!$A38,FALSE)),IF($C$30=料金比較表!$C$6,(HLOOKUP('2026年5月'!AE$29,料金比較表!$74:$84,'2026年5月'!$A38,FALSE))))))))</f>
        <v/>
      </c>
      <c r="AF38" s="141" t="str">
        <f ca="1">IF($C$30=料金比較表!$C$1,(HLOOKUP('2026年5月'!AF$29,料金比較表!$10:$20,'2026年5月'!$A38,FALSE)),IF($C$30=料金比較表!$C$2,(HLOOKUP('2026年5月'!AF$29,料金比較表!$23:$33,'2026年5月'!$A38,FALSE)),IF($C$30=料金比較表!$C$3,(HLOOKUP('2026年5月'!AF$29,料金比較表!$36:$46,'2026年5月'!$A38,FALSE)),IF($C$30=料金比較表!$C$4,(HLOOKUP('2026年5月'!AF$29,料金比較表!$48:$60,'2026年5月'!$A38,FALSE)),IF($C$30=料金比較表!$C$5,(HLOOKUP('2026年5月'!AF$29,料金比較表!$61:$71,'2026年5月'!$A38,FALSE)),IF($C$30=料金比較表!$C$6,(HLOOKUP('2026年5月'!AF$29,料金比較表!$74:$84,'2026年5月'!$A38,FALSE))))))))</f>
        <v/>
      </c>
      <c r="AG38" s="141" t="str">
        <f ca="1">IF($C$30=料金比較表!$C$1,(HLOOKUP('2026年5月'!AG$29,料金比較表!$10:$20,'2026年5月'!$A38,FALSE)),IF($C$30=料金比較表!$C$2,(HLOOKUP('2026年5月'!AG$29,料金比較表!$23:$33,'2026年5月'!$A38,FALSE)),IF($C$30=料金比較表!$C$3,(HLOOKUP('2026年5月'!AG$29,料金比較表!$36:$46,'2026年5月'!$A38,FALSE)),IF($C$30=料金比較表!$C$4,(HLOOKUP('2026年5月'!AG$29,料金比較表!$48:$60,'2026年5月'!$A38,FALSE)),IF($C$30=料金比較表!$C$5,(HLOOKUP('2026年5月'!AG$29,料金比較表!$61:$71,'2026年5月'!$A38,FALSE)),IF($C$30=料金比較表!$C$6,(HLOOKUP('2026年5月'!AG$29,料金比較表!$74:$84,'2026年5月'!$A38,FALSE))))))))</f>
        <v/>
      </c>
      <c r="AH38" s="142" t="str">
        <f ca="1">IF($C$30=料金比較表!$C$1,(HLOOKUP('2026年5月'!AH$29,料金比較表!$10:$20,'2026年5月'!$A38,FALSE)),IF($C$30=料金比較表!$C$2,(HLOOKUP('2026年5月'!AH$29,料金比較表!$23:$33,'2026年5月'!$A38,FALSE)),IF($C$30=料金比較表!$C$3,(HLOOKUP('2026年5月'!AH$29,料金比較表!$36:$46,'2026年5月'!$A38,FALSE)),IF($C$30=料金比較表!$C$4,(HLOOKUP('2026年5月'!AH$29,料金比較表!$48:$60,'2026年5月'!$A38,FALSE)),IF($C$30=料金比較表!$C$5,(HLOOKUP('2026年5月'!AH$29,料金比較表!$61:$71,'2026年5月'!$A38,FALSE)),IF($C$30=料金比較表!$C$6,(HLOOKUP('2026年5月'!AH$29,料金比較表!$74:$84,'2026年5月'!$A38,FALSE))))))))</f>
        <v/>
      </c>
    </row>
    <row r="39" spans="1:35" ht="18.75" customHeight="1" x14ac:dyDescent="0.2">
      <c r="B39" s="320" t="str">
        <f>B38</f>
        <v>プールヴィラ　古宇利島　ｂｙ　コルディオスマートリゾート</v>
      </c>
      <c r="C39" s="247" t="str">
        <f>$B$3&amp;"(単泊)"</f>
        <v>ラグジュアリープールヴィラ(単泊)</v>
      </c>
      <c r="D39" s="261" t="s">
        <v>219</v>
      </c>
      <c r="E39" s="116" t="s">
        <v>219</v>
      </c>
      <c r="F39" s="116" t="s">
        <v>219</v>
      </c>
      <c r="G39" s="116" t="s">
        <v>219</v>
      </c>
      <c r="H39" s="116" t="s">
        <v>219</v>
      </c>
      <c r="I39" s="116" t="s">
        <v>219</v>
      </c>
      <c r="J39" s="116" t="s">
        <v>217</v>
      </c>
      <c r="K39" s="116" t="s">
        <v>206</v>
      </c>
      <c r="L39" s="116" t="s">
        <v>205</v>
      </c>
      <c r="M39" s="116" t="s">
        <v>217</v>
      </c>
      <c r="N39" s="116" t="s">
        <v>217</v>
      </c>
      <c r="O39" s="116" t="s">
        <v>217</v>
      </c>
      <c r="P39" s="116" t="s">
        <v>217</v>
      </c>
      <c r="Q39" s="116" t="s">
        <v>217</v>
      </c>
      <c r="R39" s="116" t="s">
        <v>206</v>
      </c>
      <c r="S39" s="116" t="s">
        <v>205</v>
      </c>
      <c r="T39" s="116" t="s">
        <v>217</v>
      </c>
      <c r="U39" s="116" t="s">
        <v>217</v>
      </c>
      <c r="V39" s="116" t="s">
        <v>217</v>
      </c>
      <c r="W39" s="116" t="s">
        <v>217</v>
      </c>
      <c r="X39" s="116" t="s">
        <v>217</v>
      </c>
      <c r="Y39" s="116" t="s">
        <v>206</v>
      </c>
      <c r="Z39" s="116" t="s">
        <v>205</v>
      </c>
      <c r="AA39" s="116" t="s">
        <v>217</v>
      </c>
      <c r="AB39" s="116" t="s">
        <v>217</v>
      </c>
      <c r="AC39" s="116" t="s">
        <v>217</v>
      </c>
      <c r="AD39" s="116" t="s">
        <v>217</v>
      </c>
      <c r="AE39" s="116" t="s">
        <v>217</v>
      </c>
      <c r="AF39" s="116" t="s">
        <v>206</v>
      </c>
      <c r="AG39" s="116" t="s">
        <v>205</v>
      </c>
      <c r="AH39" s="262" t="s">
        <v>217</v>
      </c>
      <c r="AI39" s="13"/>
    </row>
    <row r="40" spans="1:35" x14ac:dyDescent="0.2">
      <c r="B40" s="320"/>
      <c r="C40" s="248" t="str">
        <f>$F$1</f>
        <v>WEB割</v>
      </c>
      <c r="D40" s="263">
        <f ca="1">IFERROR(IF(D64=0,"Close",(IFERROR(HLOOKUP(D39,$D$2:$BC$3,2,FALSE),""))),"")</f>
        <v>225000</v>
      </c>
      <c r="E40" s="44">
        <f t="shared" ref="E40:AH40" ca="1" si="2">IFERROR(IF(E64=0,"Close",(IFERROR(HLOOKUP(E39,$D$2:$BC$3,2,FALSE),""))),"")</f>
        <v>225000</v>
      </c>
      <c r="F40" s="44">
        <f t="shared" ca="1" si="2"/>
        <v>225000</v>
      </c>
      <c r="G40" s="44">
        <f t="shared" ca="1" si="2"/>
        <v>225000</v>
      </c>
      <c r="H40" s="44">
        <f t="shared" ca="1" si="2"/>
        <v>225000</v>
      </c>
      <c r="I40" s="44">
        <f t="shared" ca="1" si="2"/>
        <v>225000</v>
      </c>
      <c r="J40" s="44">
        <f t="shared" ca="1" si="2"/>
        <v>67000</v>
      </c>
      <c r="K40" s="44">
        <f t="shared" ca="1" si="2"/>
        <v>76500</v>
      </c>
      <c r="L40" s="44">
        <f t="shared" ca="1" si="2"/>
        <v>80700</v>
      </c>
      <c r="M40" s="44">
        <f t="shared" ca="1" si="2"/>
        <v>67000</v>
      </c>
      <c r="N40" s="44">
        <f t="shared" ca="1" si="2"/>
        <v>67000</v>
      </c>
      <c r="O40" s="44">
        <f t="shared" ca="1" si="2"/>
        <v>67000</v>
      </c>
      <c r="P40" s="44">
        <f t="shared" ca="1" si="2"/>
        <v>67000</v>
      </c>
      <c r="Q40" s="44">
        <f t="shared" ca="1" si="2"/>
        <v>67000</v>
      </c>
      <c r="R40" s="44">
        <f t="shared" ca="1" si="2"/>
        <v>76500</v>
      </c>
      <c r="S40" s="44">
        <f t="shared" ca="1" si="2"/>
        <v>80700</v>
      </c>
      <c r="T40" s="44">
        <f t="shared" ca="1" si="2"/>
        <v>67000</v>
      </c>
      <c r="U40" s="44">
        <f t="shared" ca="1" si="2"/>
        <v>67000</v>
      </c>
      <c r="V40" s="44">
        <f t="shared" ca="1" si="2"/>
        <v>67000</v>
      </c>
      <c r="W40" s="44">
        <f t="shared" ca="1" si="2"/>
        <v>67000</v>
      </c>
      <c r="X40" s="44">
        <f t="shared" ca="1" si="2"/>
        <v>67000</v>
      </c>
      <c r="Y40" s="44">
        <f t="shared" ca="1" si="2"/>
        <v>76500</v>
      </c>
      <c r="Z40" s="44">
        <f t="shared" ca="1" si="2"/>
        <v>80700</v>
      </c>
      <c r="AA40" s="44">
        <f t="shared" ca="1" si="2"/>
        <v>67000</v>
      </c>
      <c r="AB40" s="44">
        <f t="shared" ca="1" si="2"/>
        <v>67000</v>
      </c>
      <c r="AC40" s="44">
        <f t="shared" ca="1" si="2"/>
        <v>67000</v>
      </c>
      <c r="AD40" s="44">
        <f t="shared" ca="1" si="2"/>
        <v>67000</v>
      </c>
      <c r="AE40" s="44">
        <f t="shared" ca="1" si="2"/>
        <v>67000</v>
      </c>
      <c r="AF40" s="44">
        <f t="shared" ca="1" si="2"/>
        <v>76500</v>
      </c>
      <c r="AG40" s="44">
        <f t="shared" ca="1" si="2"/>
        <v>80700</v>
      </c>
      <c r="AH40" s="109">
        <f t="shared" ca="1" si="2"/>
        <v>67000</v>
      </c>
      <c r="AI40" s="13"/>
    </row>
    <row r="41" spans="1:35" x14ac:dyDescent="0.2">
      <c r="B41" s="320"/>
      <c r="C41" s="248" t="str">
        <f>$B$3&amp;"(連泊)"</f>
        <v>ラグジュアリープールヴィラ(連泊)</v>
      </c>
      <c r="D41" s="264" t="str">
        <f>IF(ISBLANK(D$39),"",D$39)</f>
        <v>Z</v>
      </c>
      <c r="E41" s="46" t="str">
        <f t="shared" ref="E41:AH41" si="3">IF(ISBLANK(E$39),"",E$39)</f>
        <v>Z</v>
      </c>
      <c r="F41" s="46" t="str">
        <f t="shared" si="3"/>
        <v>Z</v>
      </c>
      <c r="G41" s="46" t="str">
        <f t="shared" si="3"/>
        <v>Z</v>
      </c>
      <c r="H41" s="46" t="str">
        <f t="shared" si="3"/>
        <v>Z</v>
      </c>
      <c r="I41" s="46" t="str">
        <f t="shared" si="3"/>
        <v>Z</v>
      </c>
      <c r="J41" s="46" t="str">
        <f t="shared" si="3"/>
        <v>L</v>
      </c>
      <c r="K41" s="46" t="str">
        <f t="shared" si="3"/>
        <v>P</v>
      </c>
      <c r="L41" s="46" t="str">
        <f t="shared" si="3"/>
        <v>Q</v>
      </c>
      <c r="M41" s="46" t="str">
        <f t="shared" si="3"/>
        <v>L</v>
      </c>
      <c r="N41" s="46" t="str">
        <f t="shared" si="3"/>
        <v>L</v>
      </c>
      <c r="O41" s="46" t="str">
        <f t="shared" si="3"/>
        <v>L</v>
      </c>
      <c r="P41" s="46" t="str">
        <f t="shared" si="3"/>
        <v>L</v>
      </c>
      <c r="Q41" s="46" t="str">
        <f t="shared" si="3"/>
        <v>L</v>
      </c>
      <c r="R41" s="46" t="str">
        <f t="shared" si="3"/>
        <v>P</v>
      </c>
      <c r="S41" s="46" t="str">
        <f t="shared" si="3"/>
        <v>Q</v>
      </c>
      <c r="T41" s="46" t="str">
        <f t="shared" si="3"/>
        <v>L</v>
      </c>
      <c r="U41" s="46" t="str">
        <f t="shared" si="3"/>
        <v>L</v>
      </c>
      <c r="V41" s="46" t="str">
        <f t="shared" si="3"/>
        <v>L</v>
      </c>
      <c r="W41" s="46" t="str">
        <f t="shared" si="3"/>
        <v>L</v>
      </c>
      <c r="X41" s="46" t="str">
        <f t="shared" si="3"/>
        <v>L</v>
      </c>
      <c r="Y41" s="46" t="str">
        <f t="shared" si="3"/>
        <v>P</v>
      </c>
      <c r="Z41" s="46" t="str">
        <f t="shared" si="3"/>
        <v>Q</v>
      </c>
      <c r="AA41" s="46" t="str">
        <f t="shared" si="3"/>
        <v>L</v>
      </c>
      <c r="AB41" s="46" t="str">
        <f t="shared" si="3"/>
        <v>L</v>
      </c>
      <c r="AC41" s="46" t="str">
        <f t="shared" si="3"/>
        <v>L</v>
      </c>
      <c r="AD41" s="46" t="str">
        <f t="shared" si="3"/>
        <v>L</v>
      </c>
      <c r="AE41" s="46" t="str">
        <f t="shared" si="3"/>
        <v>L</v>
      </c>
      <c r="AF41" s="46" t="str">
        <f t="shared" si="3"/>
        <v>P</v>
      </c>
      <c r="AG41" s="46" t="str">
        <f t="shared" si="3"/>
        <v>Q</v>
      </c>
      <c r="AH41" s="265" t="str">
        <f t="shared" si="3"/>
        <v>L</v>
      </c>
    </row>
    <row r="42" spans="1:35" ht="18" thickBot="1" x14ac:dyDescent="0.25">
      <c r="B42" s="320"/>
      <c r="C42" s="249" t="str">
        <f>$F$10</f>
        <v>連泊</v>
      </c>
      <c r="D42" s="266">
        <f ca="1">IFERROR(IF(D64=0,"Close",(IFERROR(HLOOKUP(D41,$D$11:$BC$12,2,FALSE),""))),"")</f>
        <v>202500</v>
      </c>
      <c r="E42" s="123">
        <f t="shared" ref="E42:AH42" ca="1" si="4">IFERROR(IF(E64=0,"Close",(IFERROR(HLOOKUP(E41,$D$11:$BC$12,2,FALSE),""))),"")</f>
        <v>202500</v>
      </c>
      <c r="F42" s="123">
        <f t="shared" ca="1" si="4"/>
        <v>202500</v>
      </c>
      <c r="G42" s="123">
        <f t="shared" ca="1" si="4"/>
        <v>202500</v>
      </c>
      <c r="H42" s="123">
        <f t="shared" ca="1" si="4"/>
        <v>202500</v>
      </c>
      <c r="I42" s="123">
        <f t="shared" ca="1" si="4"/>
        <v>202500</v>
      </c>
      <c r="J42" s="123">
        <f t="shared" ca="1" si="4"/>
        <v>60300</v>
      </c>
      <c r="K42" s="123">
        <f t="shared" ca="1" si="4"/>
        <v>68850</v>
      </c>
      <c r="L42" s="123">
        <f t="shared" ca="1" si="4"/>
        <v>72630</v>
      </c>
      <c r="M42" s="123">
        <f t="shared" ca="1" si="4"/>
        <v>60300</v>
      </c>
      <c r="N42" s="123">
        <f t="shared" ca="1" si="4"/>
        <v>60300</v>
      </c>
      <c r="O42" s="123">
        <f t="shared" ca="1" si="4"/>
        <v>60300</v>
      </c>
      <c r="P42" s="123">
        <f t="shared" ca="1" si="4"/>
        <v>60300</v>
      </c>
      <c r="Q42" s="123">
        <f t="shared" ca="1" si="4"/>
        <v>60300</v>
      </c>
      <c r="R42" s="123">
        <f t="shared" ca="1" si="4"/>
        <v>68850</v>
      </c>
      <c r="S42" s="123">
        <f t="shared" ca="1" si="4"/>
        <v>72630</v>
      </c>
      <c r="T42" s="123">
        <f t="shared" ca="1" si="4"/>
        <v>60300</v>
      </c>
      <c r="U42" s="123">
        <f t="shared" ca="1" si="4"/>
        <v>60300</v>
      </c>
      <c r="V42" s="123">
        <f t="shared" ca="1" si="4"/>
        <v>60300</v>
      </c>
      <c r="W42" s="123">
        <f t="shared" ca="1" si="4"/>
        <v>60300</v>
      </c>
      <c r="X42" s="123">
        <f t="shared" ca="1" si="4"/>
        <v>60300</v>
      </c>
      <c r="Y42" s="123">
        <f t="shared" ca="1" si="4"/>
        <v>68850</v>
      </c>
      <c r="Z42" s="123">
        <f t="shared" ca="1" si="4"/>
        <v>72630</v>
      </c>
      <c r="AA42" s="123">
        <f t="shared" ca="1" si="4"/>
        <v>60300</v>
      </c>
      <c r="AB42" s="123">
        <f t="shared" ca="1" si="4"/>
        <v>60300</v>
      </c>
      <c r="AC42" s="123">
        <f t="shared" ca="1" si="4"/>
        <v>60300</v>
      </c>
      <c r="AD42" s="123">
        <f t="shared" ca="1" si="4"/>
        <v>60300</v>
      </c>
      <c r="AE42" s="123">
        <f t="shared" ca="1" si="4"/>
        <v>60300</v>
      </c>
      <c r="AF42" s="123">
        <f t="shared" ca="1" si="4"/>
        <v>68850</v>
      </c>
      <c r="AG42" s="123">
        <f t="shared" ca="1" si="4"/>
        <v>72630</v>
      </c>
      <c r="AH42" s="267">
        <f t="shared" ca="1" si="4"/>
        <v>60300</v>
      </c>
    </row>
    <row r="43" spans="1:35" x14ac:dyDescent="0.2">
      <c r="B43" s="320"/>
      <c r="C43" s="247" t="str">
        <f>$B$4&amp;"(単泊)"</f>
        <v>with SAUNA(単泊)</v>
      </c>
      <c r="D43" s="261" t="str">
        <f>IF(ISBLANK(D$39),"",D$39)</f>
        <v>Z</v>
      </c>
      <c r="E43" s="116" t="str">
        <f t="shared" ref="E43:AH43" si="5">IF(ISBLANK(E$39),"",E$39)</f>
        <v>Z</v>
      </c>
      <c r="F43" s="116" t="str">
        <f t="shared" si="5"/>
        <v>Z</v>
      </c>
      <c r="G43" s="116" t="str">
        <f t="shared" si="5"/>
        <v>Z</v>
      </c>
      <c r="H43" s="116" t="str">
        <f t="shared" si="5"/>
        <v>Z</v>
      </c>
      <c r="I43" s="116" t="str">
        <f t="shared" si="5"/>
        <v>Z</v>
      </c>
      <c r="J43" s="116" t="str">
        <f t="shared" si="5"/>
        <v>L</v>
      </c>
      <c r="K43" s="116" t="str">
        <f t="shared" si="5"/>
        <v>P</v>
      </c>
      <c r="L43" s="116" t="str">
        <f t="shared" si="5"/>
        <v>Q</v>
      </c>
      <c r="M43" s="116" t="str">
        <f t="shared" si="5"/>
        <v>L</v>
      </c>
      <c r="N43" s="116" t="str">
        <f t="shared" si="5"/>
        <v>L</v>
      </c>
      <c r="O43" s="116" t="str">
        <f t="shared" si="5"/>
        <v>L</v>
      </c>
      <c r="P43" s="116" t="str">
        <f t="shared" si="5"/>
        <v>L</v>
      </c>
      <c r="Q43" s="116" t="str">
        <f t="shared" si="5"/>
        <v>L</v>
      </c>
      <c r="R43" s="116" t="str">
        <f t="shared" si="5"/>
        <v>P</v>
      </c>
      <c r="S43" s="116" t="str">
        <f t="shared" si="5"/>
        <v>Q</v>
      </c>
      <c r="T43" s="116" t="str">
        <f t="shared" si="5"/>
        <v>L</v>
      </c>
      <c r="U43" s="116" t="str">
        <f t="shared" si="5"/>
        <v>L</v>
      </c>
      <c r="V43" s="116" t="str">
        <f t="shared" si="5"/>
        <v>L</v>
      </c>
      <c r="W43" s="116" t="str">
        <f t="shared" si="5"/>
        <v>L</v>
      </c>
      <c r="X43" s="116" t="str">
        <f t="shared" si="5"/>
        <v>L</v>
      </c>
      <c r="Y43" s="116" t="str">
        <f t="shared" si="5"/>
        <v>P</v>
      </c>
      <c r="Z43" s="116" t="str">
        <f t="shared" si="5"/>
        <v>Q</v>
      </c>
      <c r="AA43" s="116" t="str">
        <f t="shared" si="5"/>
        <v>L</v>
      </c>
      <c r="AB43" s="116" t="str">
        <f t="shared" si="5"/>
        <v>L</v>
      </c>
      <c r="AC43" s="116" t="str">
        <f t="shared" si="5"/>
        <v>L</v>
      </c>
      <c r="AD43" s="116" t="str">
        <f t="shared" si="5"/>
        <v>L</v>
      </c>
      <c r="AE43" s="116" t="str">
        <f t="shared" si="5"/>
        <v>L</v>
      </c>
      <c r="AF43" s="116" t="str">
        <f t="shared" si="5"/>
        <v>P</v>
      </c>
      <c r="AG43" s="116" t="str">
        <f t="shared" si="5"/>
        <v>Q</v>
      </c>
      <c r="AH43" s="262" t="str">
        <f t="shared" si="5"/>
        <v>L</v>
      </c>
      <c r="AI43" s="13"/>
    </row>
    <row r="44" spans="1:35" x14ac:dyDescent="0.2">
      <c r="B44" s="320"/>
      <c r="C44" s="248" t="str">
        <f>$F$1</f>
        <v>WEB割</v>
      </c>
      <c r="D44" s="263">
        <f ca="1">IFERROR(IF(D65=0,"Close",(IFERROR(HLOOKUP(D43,$D$2:$BC$4,3,FALSE),""))),"")</f>
        <v>235000</v>
      </c>
      <c r="E44" s="44">
        <f t="shared" ref="E44:AH44" ca="1" si="6">IFERROR(IF(E65=0,"Close",(IFERROR(HLOOKUP(E43,$D$2:$BC$4,3,FALSE),""))),"")</f>
        <v>235000</v>
      </c>
      <c r="F44" s="44">
        <f t="shared" ca="1" si="6"/>
        <v>235000</v>
      </c>
      <c r="G44" s="44">
        <f t="shared" ca="1" si="6"/>
        <v>235000</v>
      </c>
      <c r="H44" s="44">
        <f t="shared" ca="1" si="6"/>
        <v>235000</v>
      </c>
      <c r="I44" s="44">
        <f t="shared" ca="1" si="6"/>
        <v>235000</v>
      </c>
      <c r="J44" s="44">
        <f t="shared" ca="1" si="6"/>
        <v>77000</v>
      </c>
      <c r="K44" s="44">
        <f t="shared" ca="1" si="6"/>
        <v>86500</v>
      </c>
      <c r="L44" s="44">
        <f t="shared" ca="1" si="6"/>
        <v>90700</v>
      </c>
      <c r="M44" s="44">
        <f t="shared" ca="1" si="6"/>
        <v>77000</v>
      </c>
      <c r="N44" s="44">
        <f t="shared" ca="1" si="6"/>
        <v>77000</v>
      </c>
      <c r="O44" s="44">
        <f t="shared" ca="1" si="6"/>
        <v>77000</v>
      </c>
      <c r="P44" s="44">
        <f t="shared" ca="1" si="6"/>
        <v>77000</v>
      </c>
      <c r="Q44" s="44">
        <f t="shared" ca="1" si="6"/>
        <v>77000</v>
      </c>
      <c r="R44" s="44">
        <f t="shared" ca="1" si="6"/>
        <v>86500</v>
      </c>
      <c r="S44" s="44">
        <f t="shared" ca="1" si="6"/>
        <v>90700</v>
      </c>
      <c r="T44" s="44">
        <f t="shared" ca="1" si="6"/>
        <v>77000</v>
      </c>
      <c r="U44" s="44">
        <f t="shared" ca="1" si="6"/>
        <v>77000</v>
      </c>
      <c r="V44" s="44">
        <f t="shared" ca="1" si="6"/>
        <v>77000</v>
      </c>
      <c r="W44" s="44">
        <f t="shared" ca="1" si="6"/>
        <v>77000</v>
      </c>
      <c r="X44" s="44">
        <f t="shared" ca="1" si="6"/>
        <v>77000</v>
      </c>
      <c r="Y44" s="44">
        <f t="shared" ca="1" si="6"/>
        <v>86500</v>
      </c>
      <c r="Z44" s="44">
        <f t="shared" ca="1" si="6"/>
        <v>90700</v>
      </c>
      <c r="AA44" s="44">
        <f t="shared" ca="1" si="6"/>
        <v>77000</v>
      </c>
      <c r="AB44" s="44">
        <f t="shared" ca="1" si="6"/>
        <v>77000</v>
      </c>
      <c r="AC44" s="44">
        <f t="shared" ca="1" si="6"/>
        <v>77000</v>
      </c>
      <c r="AD44" s="44">
        <f t="shared" ca="1" si="6"/>
        <v>77000</v>
      </c>
      <c r="AE44" s="44">
        <f t="shared" ca="1" si="6"/>
        <v>77000</v>
      </c>
      <c r="AF44" s="44">
        <f t="shared" ca="1" si="6"/>
        <v>86500</v>
      </c>
      <c r="AG44" s="44">
        <f t="shared" ca="1" si="6"/>
        <v>90700</v>
      </c>
      <c r="AH44" s="109">
        <f t="shared" ca="1" si="6"/>
        <v>77000</v>
      </c>
      <c r="AI44" s="13"/>
    </row>
    <row r="45" spans="1:35" x14ac:dyDescent="0.2">
      <c r="B45" s="320"/>
      <c r="C45" s="248" t="str">
        <f>$B$4&amp;"(連泊)"</f>
        <v>with SAUNA(連泊)</v>
      </c>
      <c r="D45" s="264" t="str">
        <f>IF(ISBLANK(D$41),"",D$41)</f>
        <v>Z</v>
      </c>
      <c r="E45" s="46" t="str">
        <f t="shared" ref="E45:AH45" si="7">IF(ISBLANK(E$41),"",E$41)</f>
        <v>Z</v>
      </c>
      <c r="F45" s="46" t="str">
        <f t="shared" si="7"/>
        <v>Z</v>
      </c>
      <c r="G45" s="46" t="str">
        <f t="shared" si="7"/>
        <v>Z</v>
      </c>
      <c r="H45" s="46" t="str">
        <f t="shared" si="7"/>
        <v>Z</v>
      </c>
      <c r="I45" s="46" t="str">
        <f t="shared" si="7"/>
        <v>Z</v>
      </c>
      <c r="J45" s="46" t="str">
        <f t="shared" si="7"/>
        <v>L</v>
      </c>
      <c r="K45" s="46" t="str">
        <f t="shared" si="7"/>
        <v>P</v>
      </c>
      <c r="L45" s="46" t="str">
        <f t="shared" si="7"/>
        <v>Q</v>
      </c>
      <c r="M45" s="46" t="str">
        <f t="shared" si="7"/>
        <v>L</v>
      </c>
      <c r="N45" s="46" t="str">
        <f t="shared" si="7"/>
        <v>L</v>
      </c>
      <c r="O45" s="46" t="str">
        <f t="shared" si="7"/>
        <v>L</v>
      </c>
      <c r="P45" s="46" t="str">
        <f t="shared" si="7"/>
        <v>L</v>
      </c>
      <c r="Q45" s="46" t="str">
        <f t="shared" si="7"/>
        <v>L</v>
      </c>
      <c r="R45" s="46" t="str">
        <f t="shared" si="7"/>
        <v>P</v>
      </c>
      <c r="S45" s="46" t="str">
        <f t="shared" si="7"/>
        <v>Q</v>
      </c>
      <c r="T45" s="46" t="str">
        <f t="shared" si="7"/>
        <v>L</v>
      </c>
      <c r="U45" s="46" t="str">
        <f t="shared" si="7"/>
        <v>L</v>
      </c>
      <c r="V45" s="46" t="str">
        <f t="shared" si="7"/>
        <v>L</v>
      </c>
      <c r="W45" s="46" t="str">
        <f t="shared" si="7"/>
        <v>L</v>
      </c>
      <c r="X45" s="46" t="str">
        <f t="shared" si="7"/>
        <v>L</v>
      </c>
      <c r="Y45" s="46" t="str">
        <f t="shared" si="7"/>
        <v>P</v>
      </c>
      <c r="Z45" s="46" t="str">
        <f t="shared" si="7"/>
        <v>Q</v>
      </c>
      <c r="AA45" s="46" t="str">
        <f t="shared" si="7"/>
        <v>L</v>
      </c>
      <c r="AB45" s="46" t="str">
        <f t="shared" si="7"/>
        <v>L</v>
      </c>
      <c r="AC45" s="46" t="str">
        <f t="shared" si="7"/>
        <v>L</v>
      </c>
      <c r="AD45" s="46" t="str">
        <f t="shared" si="7"/>
        <v>L</v>
      </c>
      <c r="AE45" s="46" t="str">
        <f t="shared" si="7"/>
        <v>L</v>
      </c>
      <c r="AF45" s="46" t="str">
        <f t="shared" si="7"/>
        <v>P</v>
      </c>
      <c r="AG45" s="46" t="str">
        <f t="shared" si="7"/>
        <v>Q</v>
      </c>
      <c r="AH45" s="265" t="str">
        <f t="shared" si="7"/>
        <v>L</v>
      </c>
    </row>
    <row r="46" spans="1:35" ht="18" thickBot="1" x14ac:dyDescent="0.25">
      <c r="B46" s="320"/>
      <c r="C46" s="249" t="str">
        <f>$F$10</f>
        <v>連泊</v>
      </c>
      <c r="D46" s="268">
        <f ca="1">IFERROR(IF(D65=0,"Close",(IFERROR(HLOOKUP(D45,$D$11:$BC$14,3,FALSE),""))),"")</f>
        <v>211500</v>
      </c>
      <c r="E46" s="120">
        <f t="shared" ref="E46:AH46" ca="1" si="8">IFERROR(IF(E65=0,"Close",(IFERROR(HLOOKUP(E45,$D$11:$BC$14,3,FALSE),""))),"")</f>
        <v>211500</v>
      </c>
      <c r="F46" s="120">
        <f t="shared" ca="1" si="8"/>
        <v>211500</v>
      </c>
      <c r="G46" s="120">
        <f t="shared" ca="1" si="8"/>
        <v>211500</v>
      </c>
      <c r="H46" s="120">
        <f t="shared" ca="1" si="8"/>
        <v>211500</v>
      </c>
      <c r="I46" s="120">
        <f t="shared" ca="1" si="8"/>
        <v>211500</v>
      </c>
      <c r="J46" s="120">
        <f t="shared" ca="1" si="8"/>
        <v>69300</v>
      </c>
      <c r="K46" s="120">
        <f t="shared" ca="1" si="8"/>
        <v>77850</v>
      </c>
      <c r="L46" s="120">
        <f t="shared" ca="1" si="8"/>
        <v>81630</v>
      </c>
      <c r="M46" s="120">
        <f t="shared" ca="1" si="8"/>
        <v>69300</v>
      </c>
      <c r="N46" s="120">
        <f t="shared" ca="1" si="8"/>
        <v>69300</v>
      </c>
      <c r="O46" s="120">
        <f t="shared" ca="1" si="8"/>
        <v>69300</v>
      </c>
      <c r="P46" s="120">
        <f t="shared" ca="1" si="8"/>
        <v>69300</v>
      </c>
      <c r="Q46" s="120">
        <f t="shared" ca="1" si="8"/>
        <v>69300</v>
      </c>
      <c r="R46" s="120">
        <f t="shared" ca="1" si="8"/>
        <v>77850</v>
      </c>
      <c r="S46" s="120">
        <f t="shared" ca="1" si="8"/>
        <v>81630</v>
      </c>
      <c r="T46" s="120">
        <f t="shared" ca="1" si="8"/>
        <v>69300</v>
      </c>
      <c r="U46" s="120">
        <f t="shared" ca="1" si="8"/>
        <v>69300</v>
      </c>
      <c r="V46" s="120">
        <f t="shared" ca="1" si="8"/>
        <v>69300</v>
      </c>
      <c r="W46" s="120">
        <f t="shared" ca="1" si="8"/>
        <v>69300</v>
      </c>
      <c r="X46" s="120">
        <f t="shared" ca="1" si="8"/>
        <v>69300</v>
      </c>
      <c r="Y46" s="120">
        <f t="shared" ca="1" si="8"/>
        <v>77850</v>
      </c>
      <c r="Z46" s="120">
        <f t="shared" ca="1" si="8"/>
        <v>81630</v>
      </c>
      <c r="AA46" s="120">
        <f t="shared" ca="1" si="8"/>
        <v>69300</v>
      </c>
      <c r="AB46" s="120">
        <f t="shared" ca="1" si="8"/>
        <v>69300</v>
      </c>
      <c r="AC46" s="120">
        <f t="shared" ca="1" si="8"/>
        <v>69300</v>
      </c>
      <c r="AD46" s="120">
        <f t="shared" ca="1" si="8"/>
        <v>69300</v>
      </c>
      <c r="AE46" s="120">
        <f t="shared" ca="1" si="8"/>
        <v>69300</v>
      </c>
      <c r="AF46" s="120">
        <f t="shared" ca="1" si="8"/>
        <v>77850</v>
      </c>
      <c r="AG46" s="120">
        <f t="shared" ca="1" si="8"/>
        <v>81630</v>
      </c>
      <c r="AH46" s="269">
        <f t="shared" ca="1" si="8"/>
        <v>69300</v>
      </c>
    </row>
    <row r="47" spans="1:35" ht="18" hidden="1" thickBot="1" x14ac:dyDescent="0.25">
      <c r="B47" s="320"/>
      <c r="C47" s="247" t="str">
        <f>$B$5&amp;"(単泊)"</f>
        <v>0(単泊)</v>
      </c>
      <c r="D47" s="264" t="str">
        <f>IF(ISBLANK(D$39),"",D$39)</f>
        <v>Z</v>
      </c>
      <c r="E47" s="46" t="str">
        <f t="shared" ref="E47:AH47" si="9">IF(ISBLANK(E$39),"",E$39)</f>
        <v>Z</v>
      </c>
      <c r="F47" s="46" t="str">
        <f t="shared" si="9"/>
        <v>Z</v>
      </c>
      <c r="G47" s="46" t="str">
        <f t="shared" si="9"/>
        <v>Z</v>
      </c>
      <c r="H47" s="46" t="str">
        <f t="shared" si="9"/>
        <v>Z</v>
      </c>
      <c r="I47" s="46" t="str">
        <f t="shared" si="9"/>
        <v>Z</v>
      </c>
      <c r="J47" s="46" t="str">
        <f t="shared" si="9"/>
        <v>L</v>
      </c>
      <c r="K47" s="46" t="str">
        <f t="shared" si="9"/>
        <v>P</v>
      </c>
      <c r="L47" s="46" t="str">
        <f t="shared" si="9"/>
        <v>Q</v>
      </c>
      <c r="M47" s="46" t="str">
        <f t="shared" si="9"/>
        <v>L</v>
      </c>
      <c r="N47" s="46" t="str">
        <f t="shared" si="9"/>
        <v>L</v>
      </c>
      <c r="O47" s="46" t="str">
        <f t="shared" si="9"/>
        <v>L</v>
      </c>
      <c r="P47" s="46" t="str">
        <f t="shared" si="9"/>
        <v>L</v>
      </c>
      <c r="Q47" s="46" t="str">
        <f t="shared" si="9"/>
        <v>L</v>
      </c>
      <c r="R47" s="46" t="str">
        <f t="shared" si="9"/>
        <v>P</v>
      </c>
      <c r="S47" s="46" t="str">
        <f t="shared" si="9"/>
        <v>Q</v>
      </c>
      <c r="T47" s="46" t="str">
        <f t="shared" si="9"/>
        <v>L</v>
      </c>
      <c r="U47" s="46" t="str">
        <f t="shared" si="9"/>
        <v>L</v>
      </c>
      <c r="V47" s="46" t="str">
        <f t="shared" si="9"/>
        <v>L</v>
      </c>
      <c r="W47" s="46" t="str">
        <f t="shared" si="9"/>
        <v>L</v>
      </c>
      <c r="X47" s="46" t="str">
        <f t="shared" si="9"/>
        <v>L</v>
      </c>
      <c r="Y47" s="46" t="str">
        <f t="shared" si="9"/>
        <v>P</v>
      </c>
      <c r="Z47" s="46" t="str">
        <f t="shared" si="9"/>
        <v>Q</v>
      </c>
      <c r="AA47" s="46" t="str">
        <f t="shared" si="9"/>
        <v>L</v>
      </c>
      <c r="AB47" s="46" t="str">
        <f t="shared" si="9"/>
        <v>L</v>
      </c>
      <c r="AC47" s="46" t="str">
        <f t="shared" si="9"/>
        <v>L</v>
      </c>
      <c r="AD47" s="46" t="str">
        <f t="shared" si="9"/>
        <v>L</v>
      </c>
      <c r="AE47" s="46" t="str">
        <f t="shared" si="9"/>
        <v>L</v>
      </c>
      <c r="AF47" s="46" t="str">
        <f t="shared" si="9"/>
        <v>P</v>
      </c>
      <c r="AG47" s="46" t="str">
        <f t="shared" si="9"/>
        <v>Q</v>
      </c>
      <c r="AH47" s="265" t="str">
        <f t="shared" si="9"/>
        <v>L</v>
      </c>
      <c r="AI47" s="13"/>
    </row>
    <row r="48" spans="1:35" ht="18" hidden="1" thickBot="1" x14ac:dyDescent="0.25">
      <c r="B48" s="320"/>
      <c r="C48" s="248" t="str">
        <f>$F$1</f>
        <v>WEB割</v>
      </c>
      <c r="D48" s="263">
        <f ca="1">IFERROR(IF(D66=0,"Close",(IFERROR(HLOOKUP(D47,$D$2:$BC$5,4,FALSE),""))),"")</f>
        <v>0</v>
      </c>
      <c r="E48" s="44">
        <f t="shared" ref="E48:AH48" ca="1" si="10">IFERROR(IF(E66=0,"Close",(IFERROR(HLOOKUP(E47,$D$2:$BC$5,4,FALSE),""))),"")</f>
        <v>0</v>
      </c>
      <c r="F48" s="44">
        <f t="shared" ca="1" si="10"/>
        <v>0</v>
      </c>
      <c r="G48" s="44">
        <f t="shared" ca="1" si="10"/>
        <v>0</v>
      </c>
      <c r="H48" s="44">
        <f t="shared" ca="1" si="10"/>
        <v>0</v>
      </c>
      <c r="I48" s="44">
        <f t="shared" ca="1" si="10"/>
        <v>0</v>
      </c>
      <c r="J48" s="44">
        <f t="shared" ca="1" si="10"/>
        <v>0</v>
      </c>
      <c r="K48" s="44">
        <f t="shared" ca="1" si="10"/>
        <v>0</v>
      </c>
      <c r="L48" s="44">
        <f t="shared" ca="1" si="10"/>
        <v>0</v>
      </c>
      <c r="M48" s="44">
        <f t="shared" ca="1" si="10"/>
        <v>0</v>
      </c>
      <c r="N48" s="44">
        <f t="shared" ca="1" si="10"/>
        <v>0</v>
      </c>
      <c r="O48" s="44">
        <f t="shared" ca="1" si="10"/>
        <v>0</v>
      </c>
      <c r="P48" s="44">
        <f t="shared" ca="1" si="10"/>
        <v>0</v>
      </c>
      <c r="Q48" s="44">
        <f t="shared" ca="1" si="10"/>
        <v>0</v>
      </c>
      <c r="R48" s="44">
        <f t="shared" ca="1" si="10"/>
        <v>0</v>
      </c>
      <c r="S48" s="44">
        <f t="shared" ca="1" si="10"/>
        <v>0</v>
      </c>
      <c r="T48" s="44">
        <f t="shared" ca="1" si="10"/>
        <v>0</v>
      </c>
      <c r="U48" s="44">
        <f t="shared" ca="1" si="10"/>
        <v>0</v>
      </c>
      <c r="V48" s="44">
        <f t="shared" ca="1" si="10"/>
        <v>0</v>
      </c>
      <c r="W48" s="44">
        <f t="shared" ca="1" si="10"/>
        <v>0</v>
      </c>
      <c r="X48" s="44">
        <f t="shared" ca="1" si="10"/>
        <v>0</v>
      </c>
      <c r="Y48" s="44">
        <f t="shared" ca="1" si="10"/>
        <v>0</v>
      </c>
      <c r="Z48" s="44">
        <f t="shared" ca="1" si="10"/>
        <v>0</v>
      </c>
      <c r="AA48" s="44">
        <f t="shared" ca="1" si="10"/>
        <v>0</v>
      </c>
      <c r="AB48" s="44">
        <f t="shared" ca="1" si="10"/>
        <v>0</v>
      </c>
      <c r="AC48" s="44">
        <f t="shared" ca="1" si="10"/>
        <v>0</v>
      </c>
      <c r="AD48" s="44">
        <f t="shared" ca="1" si="10"/>
        <v>0</v>
      </c>
      <c r="AE48" s="44">
        <f t="shared" ca="1" si="10"/>
        <v>0</v>
      </c>
      <c r="AF48" s="44">
        <f t="shared" ca="1" si="10"/>
        <v>0</v>
      </c>
      <c r="AG48" s="44">
        <f t="shared" ca="1" si="10"/>
        <v>0</v>
      </c>
      <c r="AH48" s="109">
        <f t="shared" ca="1" si="10"/>
        <v>0</v>
      </c>
      <c r="AI48" s="13"/>
    </row>
    <row r="49" spans="1:41" ht="18" hidden="1" thickBot="1" x14ac:dyDescent="0.25">
      <c r="B49" s="320"/>
      <c r="C49" s="248" t="str">
        <f>$B$5&amp;"(連泊)"</f>
        <v>0(連泊)</v>
      </c>
      <c r="D49" s="264" t="str">
        <f>IF(ISBLANK(D$41),"",D$41)</f>
        <v>Z</v>
      </c>
      <c r="E49" s="46" t="str">
        <f t="shared" ref="E49:AH49" si="11">IF(ISBLANK(E$41),"",E$41)</f>
        <v>Z</v>
      </c>
      <c r="F49" s="46" t="str">
        <f t="shared" si="11"/>
        <v>Z</v>
      </c>
      <c r="G49" s="46" t="str">
        <f t="shared" si="11"/>
        <v>Z</v>
      </c>
      <c r="H49" s="46" t="str">
        <f t="shared" si="11"/>
        <v>Z</v>
      </c>
      <c r="I49" s="46" t="str">
        <f t="shared" si="11"/>
        <v>Z</v>
      </c>
      <c r="J49" s="46" t="str">
        <f t="shared" si="11"/>
        <v>L</v>
      </c>
      <c r="K49" s="46" t="str">
        <f t="shared" si="11"/>
        <v>P</v>
      </c>
      <c r="L49" s="46" t="str">
        <f t="shared" si="11"/>
        <v>Q</v>
      </c>
      <c r="M49" s="46" t="str">
        <f t="shared" si="11"/>
        <v>L</v>
      </c>
      <c r="N49" s="46" t="str">
        <f t="shared" si="11"/>
        <v>L</v>
      </c>
      <c r="O49" s="46" t="str">
        <f t="shared" si="11"/>
        <v>L</v>
      </c>
      <c r="P49" s="46" t="str">
        <f t="shared" si="11"/>
        <v>L</v>
      </c>
      <c r="Q49" s="46" t="str">
        <f t="shared" si="11"/>
        <v>L</v>
      </c>
      <c r="R49" s="46" t="str">
        <f t="shared" si="11"/>
        <v>P</v>
      </c>
      <c r="S49" s="46" t="str">
        <f t="shared" si="11"/>
        <v>Q</v>
      </c>
      <c r="T49" s="46" t="str">
        <f t="shared" si="11"/>
        <v>L</v>
      </c>
      <c r="U49" s="46" t="str">
        <f t="shared" si="11"/>
        <v>L</v>
      </c>
      <c r="V49" s="46" t="str">
        <f t="shared" si="11"/>
        <v>L</v>
      </c>
      <c r="W49" s="46" t="str">
        <f t="shared" si="11"/>
        <v>L</v>
      </c>
      <c r="X49" s="46" t="str">
        <f t="shared" si="11"/>
        <v>L</v>
      </c>
      <c r="Y49" s="46" t="str">
        <f t="shared" si="11"/>
        <v>P</v>
      </c>
      <c r="Z49" s="46" t="str">
        <f t="shared" si="11"/>
        <v>Q</v>
      </c>
      <c r="AA49" s="46" t="str">
        <f t="shared" si="11"/>
        <v>L</v>
      </c>
      <c r="AB49" s="46" t="str">
        <f t="shared" si="11"/>
        <v>L</v>
      </c>
      <c r="AC49" s="46" t="str">
        <f t="shared" si="11"/>
        <v>L</v>
      </c>
      <c r="AD49" s="46" t="str">
        <f t="shared" si="11"/>
        <v>L</v>
      </c>
      <c r="AE49" s="46" t="str">
        <f t="shared" si="11"/>
        <v>L</v>
      </c>
      <c r="AF49" s="46" t="str">
        <f t="shared" si="11"/>
        <v>P</v>
      </c>
      <c r="AG49" s="46" t="str">
        <f t="shared" si="11"/>
        <v>Q</v>
      </c>
      <c r="AH49" s="265" t="str">
        <f t="shared" si="11"/>
        <v>L</v>
      </c>
    </row>
    <row r="50" spans="1:41" ht="18" hidden="1" thickBot="1" x14ac:dyDescent="0.25">
      <c r="B50" s="320"/>
      <c r="C50" s="249" t="str">
        <f>$F$10</f>
        <v>連泊</v>
      </c>
      <c r="D50" s="268">
        <f ca="1">IFERROR(IF(D66=0,"Close",(IFERROR(HLOOKUP(D49,$D$11:$BC$14,4,FALSE),""))),"")</f>
        <v>0</v>
      </c>
      <c r="E50" s="120">
        <f t="shared" ref="E50:AH50" ca="1" si="12">IFERROR(IF(E66=0,"Close",(IFERROR(HLOOKUP(E49,$D$11:$BC$14,4,FALSE),""))),"")</f>
        <v>0</v>
      </c>
      <c r="F50" s="120">
        <f t="shared" ca="1" si="12"/>
        <v>0</v>
      </c>
      <c r="G50" s="120">
        <f t="shared" ca="1" si="12"/>
        <v>0</v>
      </c>
      <c r="H50" s="120">
        <f t="shared" ca="1" si="12"/>
        <v>0</v>
      </c>
      <c r="I50" s="120">
        <f t="shared" ca="1" si="12"/>
        <v>0</v>
      </c>
      <c r="J50" s="120">
        <f t="shared" ca="1" si="12"/>
        <v>0</v>
      </c>
      <c r="K50" s="120">
        <f t="shared" ca="1" si="12"/>
        <v>0</v>
      </c>
      <c r="L50" s="120">
        <f t="shared" ca="1" si="12"/>
        <v>0</v>
      </c>
      <c r="M50" s="120">
        <f t="shared" ca="1" si="12"/>
        <v>0</v>
      </c>
      <c r="N50" s="120">
        <f t="shared" ca="1" si="12"/>
        <v>0</v>
      </c>
      <c r="O50" s="120">
        <f t="shared" ca="1" si="12"/>
        <v>0</v>
      </c>
      <c r="P50" s="120">
        <f t="shared" ca="1" si="12"/>
        <v>0</v>
      </c>
      <c r="Q50" s="120">
        <f t="shared" ca="1" si="12"/>
        <v>0</v>
      </c>
      <c r="R50" s="120">
        <f t="shared" ca="1" si="12"/>
        <v>0</v>
      </c>
      <c r="S50" s="120">
        <f t="shared" ca="1" si="12"/>
        <v>0</v>
      </c>
      <c r="T50" s="120">
        <f t="shared" ca="1" si="12"/>
        <v>0</v>
      </c>
      <c r="U50" s="120">
        <f t="shared" ca="1" si="12"/>
        <v>0</v>
      </c>
      <c r="V50" s="120">
        <f t="shared" ca="1" si="12"/>
        <v>0</v>
      </c>
      <c r="W50" s="120">
        <f t="shared" ca="1" si="12"/>
        <v>0</v>
      </c>
      <c r="X50" s="120">
        <f t="shared" ca="1" si="12"/>
        <v>0</v>
      </c>
      <c r="Y50" s="120">
        <f t="shared" ca="1" si="12"/>
        <v>0</v>
      </c>
      <c r="Z50" s="120">
        <f t="shared" ca="1" si="12"/>
        <v>0</v>
      </c>
      <c r="AA50" s="120">
        <f t="shared" ca="1" si="12"/>
        <v>0</v>
      </c>
      <c r="AB50" s="120">
        <f t="shared" ca="1" si="12"/>
        <v>0</v>
      </c>
      <c r="AC50" s="120">
        <f t="shared" ca="1" si="12"/>
        <v>0</v>
      </c>
      <c r="AD50" s="120">
        <f t="shared" ca="1" si="12"/>
        <v>0</v>
      </c>
      <c r="AE50" s="120">
        <f t="shared" ca="1" si="12"/>
        <v>0</v>
      </c>
      <c r="AF50" s="120">
        <f t="shared" ca="1" si="12"/>
        <v>0</v>
      </c>
      <c r="AG50" s="120">
        <f t="shared" ca="1" si="12"/>
        <v>0</v>
      </c>
      <c r="AH50" s="269">
        <f t="shared" ca="1" si="12"/>
        <v>0</v>
      </c>
    </row>
    <row r="51" spans="1:41" ht="18" hidden="1" thickBot="1" x14ac:dyDescent="0.25">
      <c r="B51" s="320"/>
      <c r="C51" s="247" t="str">
        <f>$B$6&amp;"(単泊)"</f>
        <v>0(単泊)</v>
      </c>
      <c r="D51" s="264" t="str">
        <f>IF(ISBLANK(D$39),"",D$39)</f>
        <v>Z</v>
      </c>
      <c r="E51" s="46" t="str">
        <f t="shared" ref="E51:AH51" si="13">IF(ISBLANK(E$39),"",E$39)</f>
        <v>Z</v>
      </c>
      <c r="F51" s="46" t="str">
        <f t="shared" si="13"/>
        <v>Z</v>
      </c>
      <c r="G51" s="46" t="str">
        <f t="shared" si="13"/>
        <v>Z</v>
      </c>
      <c r="H51" s="46" t="str">
        <f t="shared" si="13"/>
        <v>Z</v>
      </c>
      <c r="I51" s="46" t="str">
        <f t="shared" si="13"/>
        <v>Z</v>
      </c>
      <c r="J51" s="46" t="str">
        <f t="shared" si="13"/>
        <v>L</v>
      </c>
      <c r="K51" s="46" t="str">
        <f t="shared" si="13"/>
        <v>P</v>
      </c>
      <c r="L51" s="46" t="str">
        <f t="shared" si="13"/>
        <v>Q</v>
      </c>
      <c r="M51" s="46" t="str">
        <f t="shared" si="13"/>
        <v>L</v>
      </c>
      <c r="N51" s="46" t="str">
        <f t="shared" si="13"/>
        <v>L</v>
      </c>
      <c r="O51" s="46" t="str">
        <f t="shared" si="13"/>
        <v>L</v>
      </c>
      <c r="P51" s="46" t="str">
        <f t="shared" si="13"/>
        <v>L</v>
      </c>
      <c r="Q51" s="46" t="str">
        <f t="shared" si="13"/>
        <v>L</v>
      </c>
      <c r="R51" s="46" t="str">
        <f t="shared" si="13"/>
        <v>P</v>
      </c>
      <c r="S51" s="46" t="str">
        <f t="shared" si="13"/>
        <v>Q</v>
      </c>
      <c r="T51" s="46" t="str">
        <f t="shared" si="13"/>
        <v>L</v>
      </c>
      <c r="U51" s="46" t="str">
        <f t="shared" si="13"/>
        <v>L</v>
      </c>
      <c r="V51" s="46" t="str">
        <f t="shared" si="13"/>
        <v>L</v>
      </c>
      <c r="W51" s="46" t="str">
        <f t="shared" si="13"/>
        <v>L</v>
      </c>
      <c r="X51" s="46" t="str">
        <f t="shared" si="13"/>
        <v>L</v>
      </c>
      <c r="Y51" s="46" t="str">
        <f t="shared" si="13"/>
        <v>P</v>
      </c>
      <c r="Z51" s="46" t="str">
        <f t="shared" si="13"/>
        <v>Q</v>
      </c>
      <c r="AA51" s="46" t="str">
        <f t="shared" si="13"/>
        <v>L</v>
      </c>
      <c r="AB51" s="46" t="str">
        <f t="shared" si="13"/>
        <v>L</v>
      </c>
      <c r="AC51" s="46" t="str">
        <f t="shared" si="13"/>
        <v>L</v>
      </c>
      <c r="AD51" s="46" t="str">
        <f t="shared" si="13"/>
        <v>L</v>
      </c>
      <c r="AE51" s="46" t="str">
        <f t="shared" si="13"/>
        <v>L</v>
      </c>
      <c r="AF51" s="46" t="str">
        <f t="shared" si="13"/>
        <v>P</v>
      </c>
      <c r="AG51" s="46" t="str">
        <f t="shared" si="13"/>
        <v>Q</v>
      </c>
      <c r="AH51" s="265" t="str">
        <f t="shared" si="13"/>
        <v>L</v>
      </c>
      <c r="AI51" s="13"/>
    </row>
    <row r="52" spans="1:41" ht="18" hidden="1" thickBot="1" x14ac:dyDescent="0.25">
      <c r="B52" s="320"/>
      <c r="C52" s="248" t="str">
        <f>$F$1</f>
        <v>WEB割</v>
      </c>
      <c r="D52" s="263">
        <f ca="1">IFERROR(IF(D67=0,"Close",(IFERROR(HLOOKUP(D51,$D$2:$BC$6,5,FALSE),""))),"")</f>
        <v>0</v>
      </c>
      <c r="E52" s="44">
        <f t="shared" ref="E52:AH52" ca="1" si="14">IFERROR(IF(E67=0,"Close",(IFERROR(HLOOKUP(E51,$D$2:$BC$6,5,FALSE),""))),"")</f>
        <v>0</v>
      </c>
      <c r="F52" s="44">
        <f t="shared" ca="1" si="14"/>
        <v>0</v>
      </c>
      <c r="G52" s="44">
        <f t="shared" ca="1" si="14"/>
        <v>0</v>
      </c>
      <c r="H52" s="44">
        <f t="shared" ca="1" si="14"/>
        <v>0</v>
      </c>
      <c r="I52" s="44">
        <f t="shared" ca="1" si="14"/>
        <v>0</v>
      </c>
      <c r="J52" s="44">
        <f t="shared" ca="1" si="14"/>
        <v>0</v>
      </c>
      <c r="K52" s="44">
        <f t="shared" ca="1" si="14"/>
        <v>0</v>
      </c>
      <c r="L52" s="44">
        <f t="shared" ca="1" si="14"/>
        <v>0</v>
      </c>
      <c r="M52" s="44">
        <f t="shared" ca="1" si="14"/>
        <v>0</v>
      </c>
      <c r="N52" s="44">
        <f t="shared" ca="1" si="14"/>
        <v>0</v>
      </c>
      <c r="O52" s="44">
        <f t="shared" ca="1" si="14"/>
        <v>0</v>
      </c>
      <c r="P52" s="44">
        <f t="shared" ca="1" si="14"/>
        <v>0</v>
      </c>
      <c r="Q52" s="44">
        <f t="shared" ca="1" si="14"/>
        <v>0</v>
      </c>
      <c r="R52" s="44">
        <f t="shared" ca="1" si="14"/>
        <v>0</v>
      </c>
      <c r="S52" s="44">
        <f t="shared" ca="1" si="14"/>
        <v>0</v>
      </c>
      <c r="T52" s="44">
        <f t="shared" ca="1" si="14"/>
        <v>0</v>
      </c>
      <c r="U52" s="44">
        <f t="shared" ca="1" si="14"/>
        <v>0</v>
      </c>
      <c r="V52" s="44">
        <f t="shared" ca="1" si="14"/>
        <v>0</v>
      </c>
      <c r="W52" s="44">
        <f t="shared" ca="1" si="14"/>
        <v>0</v>
      </c>
      <c r="X52" s="44">
        <f t="shared" ca="1" si="14"/>
        <v>0</v>
      </c>
      <c r="Y52" s="44">
        <f t="shared" ca="1" si="14"/>
        <v>0</v>
      </c>
      <c r="Z52" s="44">
        <f t="shared" ca="1" si="14"/>
        <v>0</v>
      </c>
      <c r="AA52" s="44">
        <f t="shared" ca="1" si="14"/>
        <v>0</v>
      </c>
      <c r="AB52" s="44">
        <f t="shared" ca="1" si="14"/>
        <v>0</v>
      </c>
      <c r="AC52" s="44">
        <f t="shared" ca="1" si="14"/>
        <v>0</v>
      </c>
      <c r="AD52" s="44">
        <f t="shared" ca="1" si="14"/>
        <v>0</v>
      </c>
      <c r="AE52" s="44">
        <f t="shared" ca="1" si="14"/>
        <v>0</v>
      </c>
      <c r="AF52" s="44">
        <f t="shared" ca="1" si="14"/>
        <v>0</v>
      </c>
      <c r="AG52" s="44">
        <f t="shared" ca="1" si="14"/>
        <v>0</v>
      </c>
      <c r="AH52" s="109">
        <f t="shared" ca="1" si="14"/>
        <v>0</v>
      </c>
      <c r="AI52" s="13"/>
    </row>
    <row r="53" spans="1:41" ht="18" hidden="1" thickBot="1" x14ac:dyDescent="0.25">
      <c r="B53" s="320"/>
      <c r="C53" s="248" t="str">
        <f>$B$6&amp;"(連泊)"</f>
        <v>0(連泊)</v>
      </c>
      <c r="D53" s="264" t="str">
        <f>IF(ISBLANK(D$41),"",D$41)</f>
        <v>Z</v>
      </c>
      <c r="E53" s="46" t="str">
        <f t="shared" ref="E53:AH53" si="15">IF(ISBLANK(E$41),"",E$41)</f>
        <v>Z</v>
      </c>
      <c r="F53" s="46" t="str">
        <f t="shared" si="15"/>
        <v>Z</v>
      </c>
      <c r="G53" s="46" t="str">
        <f t="shared" si="15"/>
        <v>Z</v>
      </c>
      <c r="H53" s="46" t="str">
        <f t="shared" si="15"/>
        <v>Z</v>
      </c>
      <c r="I53" s="46" t="str">
        <f t="shared" si="15"/>
        <v>Z</v>
      </c>
      <c r="J53" s="46" t="str">
        <f t="shared" si="15"/>
        <v>L</v>
      </c>
      <c r="K53" s="46" t="str">
        <f t="shared" si="15"/>
        <v>P</v>
      </c>
      <c r="L53" s="46" t="str">
        <f t="shared" si="15"/>
        <v>Q</v>
      </c>
      <c r="M53" s="46" t="str">
        <f t="shared" si="15"/>
        <v>L</v>
      </c>
      <c r="N53" s="46" t="str">
        <f t="shared" si="15"/>
        <v>L</v>
      </c>
      <c r="O53" s="46" t="str">
        <f t="shared" si="15"/>
        <v>L</v>
      </c>
      <c r="P53" s="46" t="str">
        <f t="shared" si="15"/>
        <v>L</v>
      </c>
      <c r="Q53" s="46" t="str">
        <f t="shared" si="15"/>
        <v>L</v>
      </c>
      <c r="R53" s="46" t="str">
        <f t="shared" si="15"/>
        <v>P</v>
      </c>
      <c r="S53" s="46" t="str">
        <f t="shared" si="15"/>
        <v>Q</v>
      </c>
      <c r="T53" s="46" t="str">
        <f t="shared" si="15"/>
        <v>L</v>
      </c>
      <c r="U53" s="46" t="str">
        <f t="shared" si="15"/>
        <v>L</v>
      </c>
      <c r="V53" s="46" t="str">
        <f t="shared" si="15"/>
        <v>L</v>
      </c>
      <c r="W53" s="46" t="str">
        <f t="shared" si="15"/>
        <v>L</v>
      </c>
      <c r="X53" s="46" t="str">
        <f t="shared" si="15"/>
        <v>L</v>
      </c>
      <c r="Y53" s="46" t="str">
        <f t="shared" si="15"/>
        <v>P</v>
      </c>
      <c r="Z53" s="46" t="str">
        <f t="shared" si="15"/>
        <v>Q</v>
      </c>
      <c r="AA53" s="46" t="str">
        <f t="shared" si="15"/>
        <v>L</v>
      </c>
      <c r="AB53" s="46" t="str">
        <f t="shared" si="15"/>
        <v>L</v>
      </c>
      <c r="AC53" s="46" t="str">
        <f t="shared" si="15"/>
        <v>L</v>
      </c>
      <c r="AD53" s="46" t="str">
        <f t="shared" si="15"/>
        <v>L</v>
      </c>
      <c r="AE53" s="46" t="str">
        <f t="shared" si="15"/>
        <v>L</v>
      </c>
      <c r="AF53" s="46" t="str">
        <f t="shared" si="15"/>
        <v>P</v>
      </c>
      <c r="AG53" s="46" t="str">
        <f t="shared" si="15"/>
        <v>Q</v>
      </c>
      <c r="AH53" s="265" t="str">
        <f t="shared" si="15"/>
        <v>L</v>
      </c>
    </row>
    <row r="54" spans="1:41" ht="18" hidden="1" thickBot="1" x14ac:dyDescent="0.25">
      <c r="B54" s="320"/>
      <c r="C54" s="249" t="str">
        <f>$F$10</f>
        <v>連泊</v>
      </c>
      <c r="D54" s="266">
        <f ca="1">IFERROR(IF(D67=0,"Close",(IFERROR(HLOOKUP(D53,$D$11:$BC$15,5,FALSE),""))),"")</f>
        <v>0</v>
      </c>
      <c r="E54" s="123">
        <f t="shared" ref="E54:AH54" ca="1" si="16">IFERROR(IF(E67=0,"Close",(IFERROR(HLOOKUP(E53,$D$11:$BC$15,5,FALSE),""))),"")</f>
        <v>0</v>
      </c>
      <c r="F54" s="123">
        <f t="shared" ca="1" si="16"/>
        <v>0</v>
      </c>
      <c r="G54" s="123">
        <f t="shared" ca="1" si="16"/>
        <v>0</v>
      </c>
      <c r="H54" s="123">
        <f t="shared" ca="1" si="16"/>
        <v>0</v>
      </c>
      <c r="I54" s="123">
        <f t="shared" ca="1" si="16"/>
        <v>0</v>
      </c>
      <c r="J54" s="123">
        <f t="shared" ca="1" si="16"/>
        <v>0</v>
      </c>
      <c r="K54" s="123">
        <f t="shared" ca="1" si="16"/>
        <v>0</v>
      </c>
      <c r="L54" s="123">
        <f t="shared" ca="1" si="16"/>
        <v>0</v>
      </c>
      <c r="M54" s="123">
        <f t="shared" ca="1" si="16"/>
        <v>0</v>
      </c>
      <c r="N54" s="123">
        <f t="shared" ca="1" si="16"/>
        <v>0</v>
      </c>
      <c r="O54" s="123">
        <f t="shared" ca="1" si="16"/>
        <v>0</v>
      </c>
      <c r="P54" s="123">
        <f t="shared" ca="1" si="16"/>
        <v>0</v>
      </c>
      <c r="Q54" s="123">
        <f t="shared" ca="1" si="16"/>
        <v>0</v>
      </c>
      <c r="R54" s="123">
        <f t="shared" ca="1" si="16"/>
        <v>0</v>
      </c>
      <c r="S54" s="123">
        <f t="shared" ca="1" si="16"/>
        <v>0</v>
      </c>
      <c r="T54" s="123">
        <f t="shared" ca="1" si="16"/>
        <v>0</v>
      </c>
      <c r="U54" s="123">
        <f t="shared" ca="1" si="16"/>
        <v>0</v>
      </c>
      <c r="V54" s="123">
        <f t="shared" ca="1" si="16"/>
        <v>0</v>
      </c>
      <c r="W54" s="123">
        <f t="shared" ca="1" si="16"/>
        <v>0</v>
      </c>
      <c r="X54" s="123">
        <f t="shared" ca="1" si="16"/>
        <v>0</v>
      </c>
      <c r="Y54" s="123">
        <f t="shared" ca="1" si="16"/>
        <v>0</v>
      </c>
      <c r="Z54" s="123">
        <f t="shared" ca="1" si="16"/>
        <v>0</v>
      </c>
      <c r="AA54" s="123">
        <f t="shared" ca="1" si="16"/>
        <v>0</v>
      </c>
      <c r="AB54" s="123">
        <f t="shared" ca="1" si="16"/>
        <v>0</v>
      </c>
      <c r="AC54" s="123">
        <f t="shared" ca="1" si="16"/>
        <v>0</v>
      </c>
      <c r="AD54" s="123">
        <f t="shared" ca="1" si="16"/>
        <v>0</v>
      </c>
      <c r="AE54" s="123">
        <f t="shared" ca="1" si="16"/>
        <v>0</v>
      </c>
      <c r="AF54" s="123">
        <f t="shared" ca="1" si="16"/>
        <v>0</v>
      </c>
      <c r="AG54" s="123">
        <f t="shared" ca="1" si="16"/>
        <v>0</v>
      </c>
      <c r="AH54" s="267">
        <f t="shared" ca="1" si="16"/>
        <v>0</v>
      </c>
    </row>
    <row r="55" spans="1:41" ht="18" hidden="1" thickBot="1" x14ac:dyDescent="0.25">
      <c r="B55" s="320"/>
      <c r="C55" s="247" t="str">
        <f>$B$7&amp;"(単泊)"</f>
        <v>0(単泊)</v>
      </c>
      <c r="D55" s="264" t="str">
        <f>IF(ISBLANK(D$39),"",D$39)</f>
        <v>Z</v>
      </c>
      <c r="E55" s="46" t="str">
        <f t="shared" ref="E55:AH55" si="17">IF(ISBLANK(E$39),"",E$39)</f>
        <v>Z</v>
      </c>
      <c r="F55" s="46" t="str">
        <f t="shared" si="17"/>
        <v>Z</v>
      </c>
      <c r="G55" s="46" t="str">
        <f t="shared" si="17"/>
        <v>Z</v>
      </c>
      <c r="H55" s="46" t="str">
        <f t="shared" si="17"/>
        <v>Z</v>
      </c>
      <c r="I55" s="46" t="str">
        <f t="shared" si="17"/>
        <v>Z</v>
      </c>
      <c r="J55" s="46" t="str">
        <f t="shared" si="17"/>
        <v>L</v>
      </c>
      <c r="K55" s="46" t="str">
        <f t="shared" si="17"/>
        <v>P</v>
      </c>
      <c r="L55" s="46" t="str">
        <f t="shared" si="17"/>
        <v>Q</v>
      </c>
      <c r="M55" s="46" t="str">
        <f t="shared" si="17"/>
        <v>L</v>
      </c>
      <c r="N55" s="46" t="str">
        <f t="shared" si="17"/>
        <v>L</v>
      </c>
      <c r="O55" s="46" t="str">
        <f t="shared" si="17"/>
        <v>L</v>
      </c>
      <c r="P55" s="46" t="str">
        <f t="shared" si="17"/>
        <v>L</v>
      </c>
      <c r="Q55" s="46" t="str">
        <f t="shared" si="17"/>
        <v>L</v>
      </c>
      <c r="R55" s="46" t="str">
        <f t="shared" si="17"/>
        <v>P</v>
      </c>
      <c r="S55" s="46" t="str">
        <f t="shared" si="17"/>
        <v>Q</v>
      </c>
      <c r="T55" s="46" t="str">
        <f t="shared" si="17"/>
        <v>L</v>
      </c>
      <c r="U55" s="46" t="str">
        <f t="shared" si="17"/>
        <v>L</v>
      </c>
      <c r="V55" s="46" t="str">
        <f t="shared" si="17"/>
        <v>L</v>
      </c>
      <c r="W55" s="46" t="str">
        <f t="shared" si="17"/>
        <v>L</v>
      </c>
      <c r="X55" s="46" t="str">
        <f t="shared" si="17"/>
        <v>L</v>
      </c>
      <c r="Y55" s="46" t="str">
        <f t="shared" si="17"/>
        <v>P</v>
      </c>
      <c r="Z55" s="46" t="str">
        <f t="shared" si="17"/>
        <v>Q</v>
      </c>
      <c r="AA55" s="46" t="str">
        <f t="shared" si="17"/>
        <v>L</v>
      </c>
      <c r="AB55" s="46" t="str">
        <f t="shared" si="17"/>
        <v>L</v>
      </c>
      <c r="AC55" s="46" t="str">
        <f t="shared" si="17"/>
        <v>L</v>
      </c>
      <c r="AD55" s="46" t="str">
        <f t="shared" si="17"/>
        <v>L</v>
      </c>
      <c r="AE55" s="46" t="str">
        <f t="shared" si="17"/>
        <v>L</v>
      </c>
      <c r="AF55" s="46" t="str">
        <f t="shared" si="17"/>
        <v>P</v>
      </c>
      <c r="AG55" s="46" t="str">
        <f t="shared" si="17"/>
        <v>Q</v>
      </c>
      <c r="AH55" s="265" t="str">
        <f t="shared" si="17"/>
        <v>L</v>
      </c>
      <c r="AI55" s="13"/>
    </row>
    <row r="56" spans="1:41" ht="18" hidden="1" thickBot="1" x14ac:dyDescent="0.25">
      <c r="B56" s="320"/>
      <c r="C56" s="248" t="str">
        <f>$F$1</f>
        <v>WEB割</v>
      </c>
      <c r="D56" s="263">
        <f ca="1">IFERROR(IF(D68=0,"Close",(IFERROR(HLOOKUP(D55,$D$2:$BC$8,6,FALSE),""))),"")</f>
        <v>0</v>
      </c>
      <c r="E56" s="44">
        <f t="shared" ref="E56:AH56" ca="1" si="18">IFERROR(IF(E68=0,"Close",(IFERROR(HLOOKUP(E55,$D$2:$BC$8,6,FALSE),""))),"")</f>
        <v>0</v>
      </c>
      <c r="F56" s="44">
        <f t="shared" ca="1" si="18"/>
        <v>0</v>
      </c>
      <c r="G56" s="44">
        <f t="shared" ca="1" si="18"/>
        <v>0</v>
      </c>
      <c r="H56" s="44">
        <f t="shared" ca="1" si="18"/>
        <v>0</v>
      </c>
      <c r="I56" s="44">
        <f t="shared" ca="1" si="18"/>
        <v>0</v>
      </c>
      <c r="J56" s="44">
        <f t="shared" ca="1" si="18"/>
        <v>0</v>
      </c>
      <c r="K56" s="44">
        <f t="shared" ca="1" si="18"/>
        <v>0</v>
      </c>
      <c r="L56" s="44">
        <f t="shared" ca="1" si="18"/>
        <v>0</v>
      </c>
      <c r="M56" s="44">
        <f t="shared" ca="1" si="18"/>
        <v>0</v>
      </c>
      <c r="N56" s="44">
        <f t="shared" ca="1" si="18"/>
        <v>0</v>
      </c>
      <c r="O56" s="44">
        <f t="shared" ca="1" si="18"/>
        <v>0</v>
      </c>
      <c r="P56" s="44">
        <f t="shared" ca="1" si="18"/>
        <v>0</v>
      </c>
      <c r="Q56" s="44">
        <f t="shared" ca="1" si="18"/>
        <v>0</v>
      </c>
      <c r="R56" s="44">
        <f t="shared" ca="1" si="18"/>
        <v>0</v>
      </c>
      <c r="S56" s="44">
        <f t="shared" ca="1" si="18"/>
        <v>0</v>
      </c>
      <c r="T56" s="44">
        <f t="shared" ca="1" si="18"/>
        <v>0</v>
      </c>
      <c r="U56" s="44">
        <f t="shared" ca="1" si="18"/>
        <v>0</v>
      </c>
      <c r="V56" s="44">
        <f t="shared" ca="1" si="18"/>
        <v>0</v>
      </c>
      <c r="W56" s="44">
        <f t="shared" ca="1" si="18"/>
        <v>0</v>
      </c>
      <c r="X56" s="44">
        <f t="shared" ca="1" si="18"/>
        <v>0</v>
      </c>
      <c r="Y56" s="44">
        <f t="shared" ca="1" si="18"/>
        <v>0</v>
      </c>
      <c r="Z56" s="44">
        <f t="shared" ca="1" si="18"/>
        <v>0</v>
      </c>
      <c r="AA56" s="44">
        <f t="shared" ca="1" si="18"/>
        <v>0</v>
      </c>
      <c r="AB56" s="44">
        <f t="shared" ca="1" si="18"/>
        <v>0</v>
      </c>
      <c r="AC56" s="44">
        <f t="shared" ca="1" si="18"/>
        <v>0</v>
      </c>
      <c r="AD56" s="44">
        <f t="shared" ca="1" si="18"/>
        <v>0</v>
      </c>
      <c r="AE56" s="44">
        <f t="shared" ca="1" si="18"/>
        <v>0</v>
      </c>
      <c r="AF56" s="44">
        <f t="shared" ca="1" si="18"/>
        <v>0</v>
      </c>
      <c r="AG56" s="44">
        <f t="shared" ca="1" si="18"/>
        <v>0</v>
      </c>
      <c r="AH56" s="109">
        <f t="shared" ca="1" si="18"/>
        <v>0</v>
      </c>
      <c r="AI56" s="13"/>
    </row>
    <row r="57" spans="1:41" ht="18" hidden="1" thickBot="1" x14ac:dyDescent="0.25">
      <c r="B57" s="320"/>
      <c r="C57" s="248" t="str">
        <f>$B$7&amp;"(連泊)"</f>
        <v>0(連泊)</v>
      </c>
      <c r="D57" s="264" t="str">
        <f>IF(ISBLANK(D$41),"",D$41)</f>
        <v>Z</v>
      </c>
      <c r="E57" s="46" t="str">
        <f t="shared" ref="E57:AH57" si="19">IF(ISBLANK(E$41),"",E$41)</f>
        <v>Z</v>
      </c>
      <c r="F57" s="46" t="str">
        <f t="shared" si="19"/>
        <v>Z</v>
      </c>
      <c r="G57" s="46" t="str">
        <f t="shared" si="19"/>
        <v>Z</v>
      </c>
      <c r="H57" s="46" t="str">
        <f t="shared" si="19"/>
        <v>Z</v>
      </c>
      <c r="I57" s="46" t="str">
        <f t="shared" si="19"/>
        <v>Z</v>
      </c>
      <c r="J57" s="46" t="str">
        <f t="shared" si="19"/>
        <v>L</v>
      </c>
      <c r="K57" s="46" t="str">
        <f t="shared" si="19"/>
        <v>P</v>
      </c>
      <c r="L57" s="46" t="str">
        <f t="shared" si="19"/>
        <v>Q</v>
      </c>
      <c r="M57" s="46" t="str">
        <f t="shared" si="19"/>
        <v>L</v>
      </c>
      <c r="N57" s="46" t="str">
        <f t="shared" si="19"/>
        <v>L</v>
      </c>
      <c r="O57" s="46" t="str">
        <f t="shared" si="19"/>
        <v>L</v>
      </c>
      <c r="P57" s="46" t="str">
        <f t="shared" si="19"/>
        <v>L</v>
      </c>
      <c r="Q57" s="46" t="str">
        <f t="shared" si="19"/>
        <v>L</v>
      </c>
      <c r="R57" s="46" t="str">
        <f t="shared" si="19"/>
        <v>P</v>
      </c>
      <c r="S57" s="46" t="str">
        <f t="shared" si="19"/>
        <v>Q</v>
      </c>
      <c r="T57" s="46" t="str">
        <f t="shared" si="19"/>
        <v>L</v>
      </c>
      <c r="U57" s="46" t="str">
        <f t="shared" si="19"/>
        <v>L</v>
      </c>
      <c r="V57" s="46" t="str">
        <f t="shared" si="19"/>
        <v>L</v>
      </c>
      <c r="W57" s="46" t="str">
        <f t="shared" si="19"/>
        <v>L</v>
      </c>
      <c r="X57" s="46" t="str">
        <f t="shared" si="19"/>
        <v>L</v>
      </c>
      <c r="Y57" s="46" t="str">
        <f t="shared" si="19"/>
        <v>P</v>
      </c>
      <c r="Z57" s="46" t="str">
        <f t="shared" si="19"/>
        <v>Q</v>
      </c>
      <c r="AA57" s="46" t="str">
        <f t="shared" si="19"/>
        <v>L</v>
      </c>
      <c r="AB57" s="46" t="str">
        <f t="shared" si="19"/>
        <v>L</v>
      </c>
      <c r="AC57" s="46" t="str">
        <f t="shared" si="19"/>
        <v>L</v>
      </c>
      <c r="AD57" s="46" t="str">
        <f t="shared" si="19"/>
        <v>L</v>
      </c>
      <c r="AE57" s="46" t="str">
        <f t="shared" si="19"/>
        <v>L</v>
      </c>
      <c r="AF57" s="46" t="str">
        <f t="shared" si="19"/>
        <v>P</v>
      </c>
      <c r="AG57" s="46" t="str">
        <f t="shared" si="19"/>
        <v>Q</v>
      </c>
      <c r="AH57" s="265" t="str">
        <f t="shared" si="19"/>
        <v>L</v>
      </c>
    </row>
    <row r="58" spans="1:41" ht="18" hidden="1" thickBot="1" x14ac:dyDescent="0.25">
      <c r="B58" s="320"/>
      <c r="C58" s="249" t="str">
        <f>$F$10</f>
        <v>連泊</v>
      </c>
      <c r="D58" s="266">
        <f ca="1">IFERROR(IF(D68=0,"Close",(IFERROR(HLOOKUP(D57,$D$11:$BC$17,6,FALSE),""))),"")</f>
        <v>0</v>
      </c>
      <c r="E58" s="123">
        <f t="shared" ref="E58:AH58" ca="1" si="20">IFERROR(IF(E68=0,"Close",(IFERROR(HLOOKUP(E57,$D$11:$BC$17,6,FALSE),""))),"")</f>
        <v>0</v>
      </c>
      <c r="F58" s="123">
        <f t="shared" ca="1" si="20"/>
        <v>0</v>
      </c>
      <c r="G58" s="123">
        <f t="shared" ca="1" si="20"/>
        <v>0</v>
      </c>
      <c r="H58" s="123">
        <f t="shared" ca="1" si="20"/>
        <v>0</v>
      </c>
      <c r="I58" s="123">
        <f t="shared" ca="1" si="20"/>
        <v>0</v>
      </c>
      <c r="J58" s="123">
        <f t="shared" ca="1" si="20"/>
        <v>0</v>
      </c>
      <c r="K58" s="123">
        <f t="shared" ca="1" si="20"/>
        <v>0</v>
      </c>
      <c r="L58" s="123">
        <f t="shared" ca="1" si="20"/>
        <v>0</v>
      </c>
      <c r="M58" s="123">
        <f t="shared" ca="1" si="20"/>
        <v>0</v>
      </c>
      <c r="N58" s="123">
        <f t="shared" ca="1" si="20"/>
        <v>0</v>
      </c>
      <c r="O58" s="123">
        <f t="shared" ca="1" si="20"/>
        <v>0</v>
      </c>
      <c r="P58" s="123">
        <f t="shared" ca="1" si="20"/>
        <v>0</v>
      </c>
      <c r="Q58" s="123">
        <f t="shared" ca="1" si="20"/>
        <v>0</v>
      </c>
      <c r="R58" s="123">
        <f t="shared" ca="1" si="20"/>
        <v>0</v>
      </c>
      <c r="S58" s="123">
        <f t="shared" ca="1" si="20"/>
        <v>0</v>
      </c>
      <c r="T58" s="123">
        <f t="shared" ca="1" si="20"/>
        <v>0</v>
      </c>
      <c r="U58" s="123">
        <f t="shared" ca="1" si="20"/>
        <v>0</v>
      </c>
      <c r="V58" s="123">
        <f t="shared" ca="1" si="20"/>
        <v>0</v>
      </c>
      <c r="W58" s="123">
        <f t="shared" ca="1" si="20"/>
        <v>0</v>
      </c>
      <c r="X58" s="123">
        <f t="shared" ca="1" si="20"/>
        <v>0</v>
      </c>
      <c r="Y58" s="123">
        <f t="shared" ca="1" si="20"/>
        <v>0</v>
      </c>
      <c r="Z58" s="123">
        <f t="shared" ca="1" si="20"/>
        <v>0</v>
      </c>
      <c r="AA58" s="123">
        <f t="shared" ca="1" si="20"/>
        <v>0</v>
      </c>
      <c r="AB58" s="123">
        <f t="shared" ca="1" si="20"/>
        <v>0</v>
      </c>
      <c r="AC58" s="123">
        <f t="shared" ca="1" si="20"/>
        <v>0</v>
      </c>
      <c r="AD58" s="123">
        <f t="shared" ca="1" si="20"/>
        <v>0</v>
      </c>
      <c r="AE58" s="123">
        <f t="shared" ca="1" si="20"/>
        <v>0</v>
      </c>
      <c r="AF58" s="123">
        <f t="shared" ca="1" si="20"/>
        <v>0</v>
      </c>
      <c r="AG58" s="123">
        <f t="shared" ca="1" si="20"/>
        <v>0</v>
      </c>
      <c r="AH58" s="267">
        <f t="shared" ca="1" si="20"/>
        <v>0</v>
      </c>
    </row>
    <row r="59" spans="1:41" ht="18" hidden="1" thickBot="1" x14ac:dyDescent="0.25">
      <c r="B59" s="320"/>
      <c r="C59" s="247" t="str">
        <f>$B$8&amp;"(単泊)"</f>
        <v>0(単泊)</v>
      </c>
      <c r="D59" s="261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262"/>
      <c r="AI59" s="13"/>
    </row>
    <row r="60" spans="1:41" ht="18" hidden="1" thickBot="1" x14ac:dyDescent="0.25">
      <c r="B60" s="320"/>
      <c r="C60" s="248" t="str">
        <f>$F$1</f>
        <v>WEB割</v>
      </c>
      <c r="D60" s="263" t="str">
        <f ca="1">IFERROR(IF(D69=0,"Close",(IFERROR(HLOOKUP(D59,$D$2:$BC$8,7,FALSE),""))),"")</f>
        <v/>
      </c>
      <c r="E60" s="44" t="str">
        <f t="shared" ref="E60:AH60" ca="1" si="21">IFERROR(IF(E69=0,"Close",(IFERROR(HLOOKUP(E59,$D$2:$BC$8,7,FALSE),""))),"")</f>
        <v/>
      </c>
      <c r="F60" s="44" t="str">
        <f t="shared" ca="1" si="21"/>
        <v/>
      </c>
      <c r="G60" s="44" t="str">
        <f t="shared" ca="1" si="21"/>
        <v/>
      </c>
      <c r="H60" s="44" t="str">
        <f t="shared" ca="1" si="21"/>
        <v/>
      </c>
      <c r="I60" s="44" t="str">
        <f t="shared" ca="1" si="21"/>
        <v/>
      </c>
      <c r="J60" s="44" t="str">
        <f t="shared" ca="1" si="21"/>
        <v/>
      </c>
      <c r="K60" s="44" t="str">
        <f t="shared" ca="1" si="21"/>
        <v/>
      </c>
      <c r="L60" s="44" t="str">
        <f t="shared" ca="1" si="21"/>
        <v/>
      </c>
      <c r="M60" s="44" t="str">
        <f t="shared" ca="1" si="21"/>
        <v/>
      </c>
      <c r="N60" s="44" t="str">
        <f t="shared" ca="1" si="21"/>
        <v/>
      </c>
      <c r="O60" s="44" t="str">
        <f t="shared" ca="1" si="21"/>
        <v/>
      </c>
      <c r="P60" s="44" t="str">
        <f t="shared" ca="1" si="21"/>
        <v/>
      </c>
      <c r="Q60" s="44" t="str">
        <f t="shared" ca="1" si="21"/>
        <v/>
      </c>
      <c r="R60" s="44" t="str">
        <f t="shared" ca="1" si="21"/>
        <v/>
      </c>
      <c r="S60" s="44" t="str">
        <f t="shared" ca="1" si="21"/>
        <v/>
      </c>
      <c r="T60" s="44" t="str">
        <f t="shared" ca="1" si="21"/>
        <v/>
      </c>
      <c r="U60" s="44" t="str">
        <f t="shared" ca="1" si="21"/>
        <v/>
      </c>
      <c r="V60" s="44" t="str">
        <f t="shared" ca="1" si="21"/>
        <v/>
      </c>
      <c r="W60" s="44" t="str">
        <f t="shared" ca="1" si="21"/>
        <v/>
      </c>
      <c r="X60" s="44" t="str">
        <f t="shared" ca="1" si="21"/>
        <v/>
      </c>
      <c r="Y60" s="44" t="str">
        <f t="shared" ca="1" si="21"/>
        <v/>
      </c>
      <c r="Z60" s="44" t="str">
        <f t="shared" ca="1" si="21"/>
        <v/>
      </c>
      <c r="AA60" s="44" t="str">
        <f t="shared" ca="1" si="21"/>
        <v/>
      </c>
      <c r="AB60" s="44" t="str">
        <f t="shared" ca="1" si="21"/>
        <v/>
      </c>
      <c r="AC60" s="44" t="str">
        <f t="shared" ca="1" si="21"/>
        <v/>
      </c>
      <c r="AD60" s="44" t="str">
        <f t="shared" ca="1" si="21"/>
        <v/>
      </c>
      <c r="AE60" s="44" t="str">
        <f t="shared" ca="1" si="21"/>
        <v/>
      </c>
      <c r="AF60" s="44" t="str">
        <f t="shared" ca="1" si="21"/>
        <v/>
      </c>
      <c r="AG60" s="44" t="str">
        <f t="shared" ca="1" si="21"/>
        <v/>
      </c>
      <c r="AH60" s="109" t="str">
        <f t="shared" ca="1" si="21"/>
        <v/>
      </c>
      <c r="AI60" s="13"/>
    </row>
    <row r="61" spans="1:41" ht="18" hidden="1" thickBot="1" x14ac:dyDescent="0.25">
      <c r="B61" s="320"/>
      <c r="C61" s="248" t="str">
        <f>$B$8&amp;"(連泊)"</f>
        <v>0(連泊)</v>
      </c>
      <c r="D61" s="264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265"/>
    </row>
    <row r="62" spans="1:41" ht="18" hidden="1" thickBot="1" x14ac:dyDescent="0.25">
      <c r="B62" s="320"/>
      <c r="C62" s="250" t="str">
        <f>$F$10</f>
        <v>連泊</v>
      </c>
      <c r="D62" s="266" t="str">
        <f ca="1">IFERROR(IF(D69=0,"Close",(IFERROR(HLOOKUP(D61,$D$11:$BC$17,7,FALSE),""))),"")</f>
        <v/>
      </c>
      <c r="E62" s="123" t="str">
        <f t="shared" ref="E62:AH62" ca="1" si="22">IFERROR(IF(E69=0,"Close",(IFERROR(HLOOKUP(E61,$D$11:$BC$17,7,FALSE),""))),"")</f>
        <v/>
      </c>
      <c r="F62" s="123" t="str">
        <f t="shared" ca="1" si="22"/>
        <v/>
      </c>
      <c r="G62" s="123" t="str">
        <f t="shared" ca="1" si="22"/>
        <v/>
      </c>
      <c r="H62" s="123" t="str">
        <f t="shared" ca="1" si="22"/>
        <v/>
      </c>
      <c r="I62" s="123" t="str">
        <f t="shared" ca="1" si="22"/>
        <v/>
      </c>
      <c r="J62" s="123" t="str">
        <f t="shared" ca="1" si="22"/>
        <v/>
      </c>
      <c r="K62" s="123" t="str">
        <f t="shared" ca="1" si="22"/>
        <v/>
      </c>
      <c r="L62" s="123" t="str">
        <f t="shared" ca="1" si="22"/>
        <v/>
      </c>
      <c r="M62" s="123" t="str">
        <f t="shared" ca="1" si="22"/>
        <v/>
      </c>
      <c r="N62" s="123" t="str">
        <f t="shared" ca="1" si="22"/>
        <v/>
      </c>
      <c r="O62" s="123" t="str">
        <f t="shared" ca="1" si="22"/>
        <v/>
      </c>
      <c r="P62" s="123" t="str">
        <f t="shared" ca="1" si="22"/>
        <v/>
      </c>
      <c r="Q62" s="123" t="str">
        <f t="shared" ca="1" si="22"/>
        <v/>
      </c>
      <c r="R62" s="123" t="str">
        <f t="shared" ca="1" si="22"/>
        <v/>
      </c>
      <c r="S62" s="123" t="str">
        <f t="shared" ca="1" si="22"/>
        <v/>
      </c>
      <c r="T62" s="123" t="str">
        <f t="shared" ca="1" si="22"/>
        <v/>
      </c>
      <c r="U62" s="123" t="str">
        <f t="shared" ca="1" si="22"/>
        <v/>
      </c>
      <c r="V62" s="123" t="str">
        <f t="shared" ca="1" si="22"/>
        <v/>
      </c>
      <c r="W62" s="123" t="str">
        <f t="shared" ca="1" si="22"/>
        <v/>
      </c>
      <c r="X62" s="123" t="str">
        <f t="shared" ca="1" si="22"/>
        <v/>
      </c>
      <c r="Y62" s="123" t="str">
        <f t="shared" ca="1" si="22"/>
        <v/>
      </c>
      <c r="Z62" s="123" t="str">
        <f t="shared" ca="1" si="22"/>
        <v/>
      </c>
      <c r="AA62" s="123" t="str">
        <f t="shared" ca="1" si="22"/>
        <v/>
      </c>
      <c r="AB62" s="123" t="str">
        <f t="shared" ca="1" si="22"/>
        <v/>
      </c>
      <c r="AC62" s="123" t="str">
        <f t="shared" ca="1" si="22"/>
        <v/>
      </c>
      <c r="AD62" s="123" t="str">
        <f t="shared" ca="1" si="22"/>
        <v/>
      </c>
      <c r="AE62" s="123" t="str">
        <f t="shared" ca="1" si="22"/>
        <v/>
      </c>
      <c r="AF62" s="123" t="str">
        <f t="shared" ca="1" si="22"/>
        <v/>
      </c>
      <c r="AG62" s="123" t="str">
        <f t="shared" ca="1" si="22"/>
        <v/>
      </c>
      <c r="AH62" s="267" t="str">
        <f t="shared" ca="1" si="22"/>
        <v/>
      </c>
    </row>
    <row r="63" spans="1:41" x14ac:dyDescent="0.2">
      <c r="B63" s="320"/>
      <c r="C63" s="251" t="s">
        <v>61</v>
      </c>
      <c r="D63" s="270">
        <f ca="1">IFERROR(D77/(D77+D70),0)</f>
        <v>0</v>
      </c>
      <c r="E63" s="224">
        <f t="shared" ref="E63:AH63" ca="1" si="23">IFERROR(E77/(E77+E70),0)</f>
        <v>0</v>
      </c>
      <c r="F63" s="224">
        <f t="shared" ca="1" si="23"/>
        <v>0</v>
      </c>
      <c r="G63" s="224">
        <f t="shared" ca="1" si="23"/>
        <v>7.1428571428571425E-2</v>
      </c>
      <c r="H63" s="224">
        <f t="shared" ca="1" si="23"/>
        <v>0</v>
      </c>
      <c r="I63" s="224">
        <f t="shared" ca="1" si="23"/>
        <v>0</v>
      </c>
      <c r="J63" s="224">
        <f t="shared" ca="1" si="23"/>
        <v>0.2857142857142857</v>
      </c>
      <c r="K63" s="224">
        <f t="shared" ca="1" si="23"/>
        <v>0.35714285714285715</v>
      </c>
      <c r="L63" s="224">
        <f t="shared" ca="1" si="23"/>
        <v>0.35714285714285715</v>
      </c>
      <c r="M63" s="224">
        <f t="shared" ca="1" si="23"/>
        <v>0</v>
      </c>
      <c r="N63" s="224">
        <f t="shared" ca="1" si="23"/>
        <v>0</v>
      </c>
      <c r="O63" s="224">
        <f t="shared" ca="1" si="23"/>
        <v>0</v>
      </c>
      <c r="P63" s="224">
        <f t="shared" ca="1" si="23"/>
        <v>0</v>
      </c>
      <c r="Q63" s="224">
        <f t="shared" ca="1" si="23"/>
        <v>0</v>
      </c>
      <c r="R63" s="224">
        <f t="shared" ca="1" si="23"/>
        <v>0</v>
      </c>
      <c r="S63" s="224">
        <f t="shared" ca="1" si="23"/>
        <v>0</v>
      </c>
      <c r="T63" s="224">
        <f t="shared" ca="1" si="23"/>
        <v>0</v>
      </c>
      <c r="U63" s="224">
        <f t="shared" ca="1" si="23"/>
        <v>7.1428571428571425E-2</v>
      </c>
      <c r="V63" s="224">
        <f t="shared" ca="1" si="23"/>
        <v>7.1428571428571425E-2</v>
      </c>
      <c r="W63" s="224">
        <f t="shared" ca="1" si="23"/>
        <v>7.1428571428571425E-2</v>
      </c>
      <c r="X63" s="224">
        <f t="shared" ca="1" si="23"/>
        <v>0.14285714285714285</v>
      </c>
      <c r="Y63" s="224">
        <f t="shared" ca="1" si="23"/>
        <v>7.1428571428571425E-2</v>
      </c>
      <c r="Z63" s="224">
        <f t="shared" ca="1" si="23"/>
        <v>7.1428571428571425E-2</v>
      </c>
      <c r="AA63" s="224">
        <f t="shared" ca="1" si="23"/>
        <v>7.1428571428571425E-2</v>
      </c>
      <c r="AB63" s="224">
        <f t="shared" ca="1" si="23"/>
        <v>7.1428571428571425E-2</v>
      </c>
      <c r="AC63" s="224">
        <f t="shared" ca="1" si="23"/>
        <v>0</v>
      </c>
      <c r="AD63" s="224">
        <f t="shared" ca="1" si="23"/>
        <v>0</v>
      </c>
      <c r="AE63" s="224">
        <f t="shared" ca="1" si="23"/>
        <v>0</v>
      </c>
      <c r="AF63" s="224">
        <f t="shared" ca="1" si="23"/>
        <v>0</v>
      </c>
      <c r="AG63" s="224">
        <f t="shared" ca="1" si="23"/>
        <v>0</v>
      </c>
      <c r="AH63" s="225">
        <f t="shared" ca="1" si="23"/>
        <v>0</v>
      </c>
      <c r="AI63" s="80">
        <f t="shared" ref="AI63" ca="1" si="24">AI77/(AI77+AI70)</f>
        <v>5.5299539170506916E-2</v>
      </c>
      <c r="AJ63" s="4" t="s">
        <v>131</v>
      </c>
      <c r="AL63" s="4" t="s">
        <v>102</v>
      </c>
      <c r="AM63" s="13">
        <v>0</v>
      </c>
    </row>
    <row r="64" spans="1:41" ht="18" customHeight="1" collapsed="1" x14ac:dyDescent="0.2">
      <c r="A64" s="4">
        <v>2</v>
      </c>
      <c r="B64" s="320"/>
      <c r="C64" s="252" t="str">
        <f>B3&amp;"(残室数)"</f>
        <v>ラグジュアリープールヴィラ(残室数)</v>
      </c>
      <c r="D64" s="271">
        <f ca="1">IFERROR(IF(D$19&lt;2,"",VLOOKUP($C64,在庫!$B$4:$SS$16,D$19,0)),"")</f>
        <v>13</v>
      </c>
      <c r="E64" s="104">
        <f ca="1">IFERROR(IF(E$19&lt;2,"",VLOOKUP($C64,在庫!$B$4:$SS$16,E$19,0)),"")</f>
        <v>13</v>
      </c>
      <c r="F64" s="104">
        <f ca="1">IFERROR(IF(F$19&lt;2,"",VLOOKUP($C64,在庫!$B$4:$SS$16,F$19,0)),"")</f>
        <v>13</v>
      </c>
      <c r="G64" s="104">
        <f ca="1">IFERROR(IF(G$19&lt;2,"",VLOOKUP($C64,在庫!$B$4:$SS$16,G$19,0)),"")</f>
        <v>12</v>
      </c>
      <c r="H64" s="104">
        <f ca="1">IFERROR(IF(H$19&lt;2,"",VLOOKUP($C64,在庫!$B$4:$SS$16,H$19,0)),"")</f>
        <v>13</v>
      </c>
      <c r="I64" s="104">
        <f ca="1">IFERROR(IF(I$19&lt;2,"",VLOOKUP($C64,在庫!$B$4:$SS$16,I$19,0)),"")</f>
        <v>13</v>
      </c>
      <c r="J64" s="104">
        <f ca="1">IFERROR(IF(J$19&lt;2,"",VLOOKUP($C64,在庫!$B$4:$SS$16,J$19,0)),"")</f>
        <v>9</v>
      </c>
      <c r="K64" s="104">
        <f ca="1">IFERROR(IF(K$19&lt;2,"",VLOOKUP($C64,在庫!$B$4:$SS$16,K$19,0)),"")</f>
        <v>8</v>
      </c>
      <c r="L64" s="104">
        <f ca="1">IFERROR(IF(L$19&lt;2,"",VLOOKUP($C64,在庫!$B$4:$SS$16,L$19,0)),"")</f>
        <v>8</v>
      </c>
      <c r="M64" s="104">
        <f ca="1">IFERROR(IF(M$19&lt;2,"",VLOOKUP($C64,在庫!$B$4:$SS$16,M$19,0)),"")</f>
        <v>13</v>
      </c>
      <c r="N64" s="104">
        <f ca="1">IFERROR(IF(N$19&lt;2,"",VLOOKUP($C64,在庫!$B$4:$SS$16,N$19,0)),"")</f>
        <v>13</v>
      </c>
      <c r="O64" s="104">
        <f ca="1">IFERROR(IF(O$19&lt;2,"",VLOOKUP($C64,在庫!$B$4:$SS$16,O$19,0)),"")</f>
        <v>13</v>
      </c>
      <c r="P64" s="104">
        <f ca="1">IFERROR(IF(P$19&lt;2,"",VLOOKUP($C64,在庫!$B$4:$SS$16,P$19,0)),"")</f>
        <v>13</v>
      </c>
      <c r="Q64" s="104">
        <f ca="1">IFERROR(IF(Q$19&lt;2,"",VLOOKUP($C64,在庫!$B$4:$SS$16,Q$19,0)),"")</f>
        <v>13</v>
      </c>
      <c r="R64" s="104">
        <f ca="1">IFERROR(IF(R$19&lt;2,"",VLOOKUP($C64,在庫!$B$4:$SS$16,R$19,0)),"")</f>
        <v>13</v>
      </c>
      <c r="S64" s="104">
        <f ca="1">IFERROR(IF(S$19&lt;2,"",VLOOKUP($C64,在庫!$B$4:$SS$16,S$19,0)),"")</f>
        <v>13</v>
      </c>
      <c r="T64" s="104">
        <f ca="1">IFERROR(IF(T$19&lt;2,"",VLOOKUP($C64,在庫!$B$4:$SS$16,T$19,0)),"")</f>
        <v>13</v>
      </c>
      <c r="U64" s="104">
        <f ca="1">IFERROR(IF(U$19&lt;2,"",VLOOKUP($C64,在庫!$B$4:$SS$16,U$19,0)),"")</f>
        <v>12</v>
      </c>
      <c r="V64" s="104">
        <f ca="1">IFERROR(IF(V$19&lt;2,"",VLOOKUP($C64,在庫!$B$4:$SS$16,V$19,0)),"")</f>
        <v>12</v>
      </c>
      <c r="W64" s="104">
        <f ca="1">IFERROR(IF(W$19&lt;2,"",VLOOKUP($C64,在庫!$B$4:$SS$16,W$19,0)),"")</f>
        <v>12</v>
      </c>
      <c r="X64" s="104">
        <f ca="1">IFERROR(IF(X$19&lt;2,"",VLOOKUP($C64,在庫!$B$4:$SS$16,X$19,0)),"")</f>
        <v>11</v>
      </c>
      <c r="Y64" s="104">
        <f ca="1">IFERROR(IF(Y$19&lt;2,"",VLOOKUP($C64,在庫!$B$4:$SS$16,Y$19,0)),"")</f>
        <v>12</v>
      </c>
      <c r="Z64" s="104">
        <f ca="1">IFERROR(IF(Z$19&lt;2,"",VLOOKUP($C64,在庫!$B$4:$SS$16,Z$19,0)),"")</f>
        <v>12</v>
      </c>
      <c r="AA64" s="104">
        <f ca="1">IFERROR(IF(AA$19&lt;2,"",VLOOKUP($C64,在庫!$B$4:$SS$16,AA$19,0)),"")</f>
        <v>12</v>
      </c>
      <c r="AB64" s="104">
        <f ca="1">IFERROR(IF(AB$19&lt;2,"",VLOOKUP($C64,在庫!$B$4:$SS$16,AB$19,0)),"")</f>
        <v>12</v>
      </c>
      <c r="AC64" s="104">
        <f ca="1">IFERROR(IF(AC$19&lt;2,"",VLOOKUP($C64,在庫!$B$4:$SS$16,AC$19,0)),"")</f>
        <v>13</v>
      </c>
      <c r="AD64" s="104">
        <f ca="1">IFERROR(IF(AD$19&lt;2,"",VLOOKUP($C64,在庫!$B$4:$SS$16,AD$19,0)),"")</f>
        <v>13</v>
      </c>
      <c r="AE64" s="104">
        <f ca="1">IFERROR(IF(AE$19&lt;2,"",VLOOKUP($C64,在庫!$B$4:$SS$16,AE$19,0)),"")</f>
        <v>13</v>
      </c>
      <c r="AF64" s="104">
        <f ca="1">IFERROR(IF(AF$19&lt;2,"",VLOOKUP($C64,在庫!$B$4:$SS$16,AF$19,0)),"")</f>
        <v>13</v>
      </c>
      <c r="AG64" s="104">
        <f ca="1">IFERROR(IF(AG$19&lt;2,"",VLOOKUP($C64,在庫!$B$4:$SS$16,AG$19,0)),"")</f>
        <v>13</v>
      </c>
      <c r="AH64" s="110">
        <f ca="1">IFERROR(IF(AH$19&lt;2,"",VLOOKUP($C64,在庫!$B$4:$SS$16,AH$19,0)),"")</f>
        <v>13</v>
      </c>
      <c r="AI64" s="59">
        <f t="shared" ref="AI64:AI70" ca="1" si="25">SUM(D64:AH64)</f>
        <v>379</v>
      </c>
      <c r="AJ64" s="13">
        <f ca="1">IFERROR(AI71/(AI71+AI64),"")</f>
        <v>5.9553349875930521E-2</v>
      </c>
      <c r="AL64" s="4" t="s">
        <v>103</v>
      </c>
      <c r="AM64" s="13">
        <v>0</v>
      </c>
      <c r="AN64" s="4" t="s">
        <v>145</v>
      </c>
      <c r="AO64" s="4" t="s">
        <v>146</v>
      </c>
    </row>
    <row r="65" spans="1:41" ht="18" customHeight="1" x14ac:dyDescent="0.2">
      <c r="B65" s="320"/>
      <c r="C65" s="252" t="str">
        <f t="shared" ref="C65:C69" si="26">B4&amp;"(残室数)"</f>
        <v>with SAUNA(残室数)</v>
      </c>
      <c r="D65" s="271">
        <f ca="1">IFERROR(IF(D$19&lt;2,"",VLOOKUP($C65,在庫!$B$4:$SS$16,D$19,0)),"")</f>
        <v>1</v>
      </c>
      <c r="E65" s="104">
        <f ca="1">IFERROR(IF(E$19&lt;2,"",VLOOKUP($C65,在庫!$B$4:$SS$16,E$19,0)),"")</f>
        <v>1</v>
      </c>
      <c r="F65" s="104">
        <f ca="1">IFERROR(IF(F$19&lt;2,"",VLOOKUP($C65,在庫!$B$4:$SS$16,F$19,0)),"")</f>
        <v>1</v>
      </c>
      <c r="G65" s="104">
        <f ca="1">IFERROR(IF(G$19&lt;2,"",VLOOKUP($C65,在庫!$B$4:$SS$16,G$19,0)),"")</f>
        <v>1</v>
      </c>
      <c r="H65" s="104">
        <f ca="1">IFERROR(IF(H$19&lt;2,"",VLOOKUP($C65,在庫!$B$4:$SS$16,H$19,0)),"")</f>
        <v>1</v>
      </c>
      <c r="I65" s="104">
        <f ca="1">IFERROR(IF(I$19&lt;2,"",VLOOKUP($C65,在庫!$B$4:$SS$16,I$19,0)),"")</f>
        <v>1</v>
      </c>
      <c r="J65" s="104">
        <f ca="1">IFERROR(IF(J$19&lt;2,"",VLOOKUP($C65,在庫!$B$4:$SS$16,J$19,0)),"")</f>
        <v>1</v>
      </c>
      <c r="K65" s="104">
        <f ca="1">IFERROR(IF(K$19&lt;2,"",VLOOKUP($C65,在庫!$B$4:$SS$16,K$19,0)),"")</f>
        <v>1</v>
      </c>
      <c r="L65" s="104">
        <f ca="1">IFERROR(IF(L$19&lt;2,"",VLOOKUP($C65,在庫!$B$4:$SS$16,L$19,0)),"")</f>
        <v>1</v>
      </c>
      <c r="M65" s="104">
        <f ca="1">IFERROR(IF(M$19&lt;2,"",VLOOKUP($C65,在庫!$B$4:$SS$16,M$19,0)),"")</f>
        <v>1</v>
      </c>
      <c r="N65" s="104">
        <f ca="1">IFERROR(IF(N$19&lt;2,"",VLOOKUP($C65,在庫!$B$4:$SS$16,N$19,0)),"")</f>
        <v>1</v>
      </c>
      <c r="O65" s="104">
        <f ca="1">IFERROR(IF(O$19&lt;2,"",VLOOKUP($C65,在庫!$B$4:$SS$16,O$19,0)),"")</f>
        <v>1</v>
      </c>
      <c r="P65" s="104">
        <f ca="1">IFERROR(IF(P$19&lt;2,"",VLOOKUP($C65,在庫!$B$4:$SS$16,P$19,0)),"")</f>
        <v>1</v>
      </c>
      <c r="Q65" s="104">
        <f ca="1">IFERROR(IF(Q$19&lt;2,"",VLOOKUP($C65,在庫!$B$4:$SS$16,Q$19,0)),"")</f>
        <v>1</v>
      </c>
      <c r="R65" s="104">
        <f ca="1">IFERROR(IF(R$19&lt;2,"",VLOOKUP($C65,在庫!$B$4:$SS$16,R$19,0)),"")</f>
        <v>1</v>
      </c>
      <c r="S65" s="104">
        <f ca="1">IFERROR(IF(S$19&lt;2,"",VLOOKUP($C65,在庫!$B$4:$SS$16,S$19,0)),"")</f>
        <v>1</v>
      </c>
      <c r="T65" s="104">
        <f ca="1">IFERROR(IF(T$19&lt;2,"",VLOOKUP($C65,在庫!$B$4:$SS$16,T$19,0)),"")</f>
        <v>1</v>
      </c>
      <c r="U65" s="104">
        <f ca="1">IFERROR(IF(U$19&lt;2,"",VLOOKUP($C65,在庫!$B$4:$SS$16,U$19,0)),"")</f>
        <v>1</v>
      </c>
      <c r="V65" s="104">
        <f ca="1">IFERROR(IF(V$19&lt;2,"",VLOOKUP($C65,在庫!$B$4:$SS$16,V$19,0)),"")</f>
        <v>1</v>
      </c>
      <c r="W65" s="104">
        <f ca="1">IFERROR(IF(W$19&lt;2,"",VLOOKUP($C65,在庫!$B$4:$SS$16,W$19,0)),"")</f>
        <v>1</v>
      </c>
      <c r="X65" s="104">
        <f ca="1">IFERROR(IF(X$19&lt;2,"",VLOOKUP($C65,在庫!$B$4:$SS$16,X$19,0)),"")</f>
        <v>1</v>
      </c>
      <c r="Y65" s="104">
        <f ca="1">IFERROR(IF(Y$19&lt;2,"",VLOOKUP($C65,在庫!$B$4:$SS$16,Y$19,0)),"")</f>
        <v>1</v>
      </c>
      <c r="Z65" s="104">
        <f ca="1">IFERROR(IF(Z$19&lt;2,"",VLOOKUP($C65,在庫!$B$4:$SS$16,Z$19,0)),"")</f>
        <v>1</v>
      </c>
      <c r="AA65" s="104">
        <f ca="1">IFERROR(IF(AA$19&lt;2,"",VLOOKUP($C65,在庫!$B$4:$SS$16,AA$19,0)),"")</f>
        <v>1</v>
      </c>
      <c r="AB65" s="104">
        <f ca="1">IFERROR(IF(AB$19&lt;2,"",VLOOKUP($C65,在庫!$B$4:$SS$16,AB$19,0)),"")</f>
        <v>1</v>
      </c>
      <c r="AC65" s="104">
        <f ca="1">IFERROR(IF(AC$19&lt;2,"",VLOOKUP($C65,在庫!$B$4:$SS$16,AC$19,0)),"")</f>
        <v>1</v>
      </c>
      <c r="AD65" s="104">
        <f ca="1">IFERROR(IF(AD$19&lt;2,"",VLOOKUP($C65,在庫!$B$4:$SS$16,AD$19,0)),"")</f>
        <v>1</v>
      </c>
      <c r="AE65" s="104">
        <f ca="1">IFERROR(IF(AE$19&lt;2,"",VLOOKUP($C65,在庫!$B$4:$SS$16,AE$19,0)),"")</f>
        <v>1</v>
      </c>
      <c r="AF65" s="104">
        <f ca="1">IFERROR(IF(AF$19&lt;2,"",VLOOKUP($C65,在庫!$B$4:$SS$16,AF$19,0)),"")</f>
        <v>1</v>
      </c>
      <c r="AG65" s="104">
        <f ca="1">IFERROR(IF(AG$19&lt;2,"",VLOOKUP($C65,在庫!$B$4:$SS$16,AG$19,0)),"")</f>
        <v>1</v>
      </c>
      <c r="AH65" s="110">
        <f ca="1">IFERROR(IF(AH$19&lt;2,"",VLOOKUP($C65,在庫!$B$4:$SS$16,AH$19,0)),"")</f>
        <v>1</v>
      </c>
      <c r="AI65" s="59">
        <f ca="1">SUM(D65:AH65)</f>
        <v>31</v>
      </c>
      <c r="AJ65" s="13">
        <f ca="1">IFERROR(AI72/(AI72+AI65),"")</f>
        <v>0</v>
      </c>
      <c r="AL65" s="4" t="s">
        <v>104</v>
      </c>
      <c r="AM65" s="178">
        <v>0</v>
      </c>
      <c r="AN65" s="178">
        <f ca="1">AM65/AI77</f>
        <v>0</v>
      </c>
      <c r="AO65" s="178">
        <f ca="1">IFERROR((AM65/AM64)/(AI77/AM63),0)</f>
        <v>0</v>
      </c>
    </row>
    <row r="66" spans="1:41" ht="18" hidden="1" customHeight="1" x14ac:dyDescent="0.2">
      <c r="B66" s="320"/>
      <c r="C66" s="252" t="str">
        <f t="shared" si="26"/>
        <v>0(残室数)</v>
      </c>
      <c r="D66" s="271" t="str">
        <f ca="1">IFERROR(IF(D$19&lt;2,"",VLOOKUP($C66,在庫!$B$4:$SS$16,D$19,0)),"")</f>
        <v/>
      </c>
      <c r="E66" s="104" t="str">
        <f ca="1">IFERROR(IF(E$19&lt;2,"",VLOOKUP($C66,在庫!$B$4:$SS$16,E$19,0)),"")</f>
        <v/>
      </c>
      <c r="F66" s="104" t="str">
        <f ca="1">IFERROR(IF(F$19&lt;2,"",VLOOKUP($C66,在庫!$B$4:$SS$16,F$19,0)),"")</f>
        <v/>
      </c>
      <c r="G66" s="104" t="str">
        <f ca="1">IFERROR(IF(G$19&lt;2,"",VLOOKUP($C66,在庫!$B$4:$SS$16,G$19,0)),"")</f>
        <v/>
      </c>
      <c r="H66" s="104" t="str">
        <f ca="1">IFERROR(IF(H$19&lt;2,"",VLOOKUP($C66,在庫!$B$4:$SS$16,H$19,0)),"")</f>
        <v/>
      </c>
      <c r="I66" s="104" t="str">
        <f ca="1">IFERROR(IF(I$19&lt;2,"",VLOOKUP($C66,在庫!$B$4:$SS$16,I$19,0)),"")</f>
        <v/>
      </c>
      <c r="J66" s="104" t="str">
        <f ca="1">IFERROR(IF(J$19&lt;2,"",VLOOKUP($C66,在庫!$B$4:$SS$16,J$19,0)),"")</f>
        <v/>
      </c>
      <c r="K66" s="104" t="str">
        <f ca="1">IFERROR(IF(K$19&lt;2,"",VLOOKUP($C66,在庫!$B$4:$SS$16,K$19,0)),"")</f>
        <v/>
      </c>
      <c r="L66" s="104" t="str">
        <f ca="1">IFERROR(IF(L$19&lt;2,"",VLOOKUP($C66,在庫!$B$4:$SS$16,L$19,0)),"")</f>
        <v/>
      </c>
      <c r="M66" s="104" t="str">
        <f ca="1">IFERROR(IF(M$19&lt;2,"",VLOOKUP($C66,在庫!$B$4:$SS$16,M$19,0)),"")</f>
        <v/>
      </c>
      <c r="N66" s="104" t="str">
        <f ca="1">IFERROR(IF(N$19&lt;2,"",VLOOKUP($C66,在庫!$B$4:$SS$16,N$19,0)),"")</f>
        <v/>
      </c>
      <c r="O66" s="104" t="str">
        <f ca="1">IFERROR(IF(O$19&lt;2,"",VLOOKUP($C66,在庫!$B$4:$SS$16,O$19,0)),"")</f>
        <v/>
      </c>
      <c r="P66" s="104" t="str">
        <f ca="1">IFERROR(IF(P$19&lt;2,"",VLOOKUP($C66,在庫!$B$4:$SS$16,P$19,0)),"")</f>
        <v/>
      </c>
      <c r="Q66" s="104" t="str">
        <f ca="1">IFERROR(IF(Q$19&lt;2,"",VLOOKUP($C66,在庫!$B$4:$SS$16,Q$19,0)),"")</f>
        <v/>
      </c>
      <c r="R66" s="104" t="str">
        <f ca="1">IFERROR(IF(R$19&lt;2,"",VLOOKUP($C66,在庫!$B$4:$SS$16,R$19,0)),"")</f>
        <v/>
      </c>
      <c r="S66" s="104" t="str">
        <f ca="1">IFERROR(IF(S$19&lt;2,"",VLOOKUP($C66,在庫!$B$4:$SS$16,S$19,0)),"")</f>
        <v/>
      </c>
      <c r="T66" s="104" t="str">
        <f ca="1">IFERROR(IF(T$19&lt;2,"",VLOOKUP($C66,在庫!$B$4:$SS$16,T$19,0)),"")</f>
        <v/>
      </c>
      <c r="U66" s="104" t="str">
        <f ca="1">IFERROR(IF(U$19&lt;2,"",VLOOKUP($C66,在庫!$B$4:$SS$16,U$19,0)),"")</f>
        <v/>
      </c>
      <c r="V66" s="104" t="str">
        <f ca="1">IFERROR(IF(V$19&lt;2,"",VLOOKUP($C66,在庫!$B$4:$SS$16,V$19,0)),"")</f>
        <v/>
      </c>
      <c r="W66" s="104" t="str">
        <f ca="1">IFERROR(IF(W$19&lt;2,"",VLOOKUP($C66,在庫!$B$4:$SS$16,W$19,0)),"")</f>
        <v/>
      </c>
      <c r="X66" s="104" t="str">
        <f ca="1">IFERROR(IF(X$19&lt;2,"",VLOOKUP($C66,在庫!$B$4:$SS$16,X$19,0)),"")</f>
        <v/>
      </c>
      <c r="Y66" s="104" t="str">
        <f ca="1">IFERROR(IF(Y$19&lt;2,"",VLOOKUP($C66,在庫!$B$4:$SS$16,Y$19,0)),"")</f>
        <v/>
      </c>
      <c r="Z66" s="104" t="str">
        <f ca="1">IFERROR(IF(Z$19&lt;2,"",VLOOKUP($C66,在庫!$B$4:$SS$16,Z$19,0)),"")</f>
        <v/>
      </c>
      <c r="AA66" s="104" t="str">
        <f ca="1">IFERROR(IF(AA$19&lt;2,"",VLOOKUP($C66,在庫!$B$4:$SS$16,AA$19,0)),"")</f>
        <v/>
      </c>
      <c r="AB66" s="104" t="str">
        <f ca="1">IFERROR(IF(AB$19&lt;2,"",VLOOKUP($C66,在庫!$B$4:$SS$16,AB$19,0)),"")</f>
        <v/>
      </c>
      <c r="AC66" s="104" t="str">
        <f ca="1">IFERROR(IF(AC$19&lt;2,"",VLOOKUP($C66,在庫!$B$4:$SS$16,AC$19,0)),"")</f>
        <v/>
      </c>
      <c r="AD66" s="104" t="str">
        <f ca="1">IFERROR(IF(AD$19&lt;2,"",VLOOKUP($C66,在庫!$B$4:$SS$16,AD$19,0)),"")</f>
        <v/>
      </c>
      <c r="AE66" s="104" t="str">
        <f ca="1">IFERROR(IF(AE$19&lt;2,"",VLOOKUP($C66,在庫!$B$4:$SS$16,AE$19,0)),"")</f>
        <v/>
      </c>
      <c r="AF66" s="104" t="str">
        <f ca="1">IFERROR(IF(AF$19&lt;2,"",VLOOKUP($C66,在庫!$B$4:$SS$16,AF$19,0)),"")</f>
        <v/>
      </c>
      <c r="AG66" s="104" t="str">
        <f ca="1">IFERROR(IF(AG$19&lt;2,"",VLOOKUP($C66,在庫!$B$4:$SS$16,AG$19,0)),"")</f>
        <v/>
      </c>
      <c r="AH66" s="110" t="str">
        <f ca="1">IFERROR(IF(AH$19&lt;2,"",VLOOKUP($C66,在庫!$B$4:$SS$16,AH$19,0)),"")</f>
        <v/>
      </c>
      <c r="AI66" s="59">
        <f ca="1">SUM(D66:AH66)</f>
        <v>0</v>
      </c>
      <c r="AJ66" s="13" t="str">
        <f ca="1">IFERROR(AI73/(AI73+AI66),"")</f>
        <v/>
      </c>
    </row>
    <row r="67" spans="1:41" ht="18" hidden="1" customHeight="1" x14ac:dyDescent="0.2">
      <c r="B67" s="320"/>
      <c r="C67" s="252" t="str">
        <f t="shared" si="26"/>
        <v>0(残室数)</v>
      </c>
      <c r="D67" s="271" t="str">
        <f ca="1">IFERROR(IF(D$19&lt;2,"",VLOOKUP($C67,在庫!$B$4:$SS$16,D$19,0)),"")</f>
        <v/>
      </c>
      <c r="E67" s="104" t="str">
        <f ca="1">IFERROR(IF(E$19&lt;2,"",VLOOKUP($C67,在庫!$B$4:$SS$16,E$19,0)),"")</f>
        <v/>
      </c>
      <c r="F67" s="104" t="str">
        <f ca="1">IFERROR(IF(F$19&lt;2,"",VLOOKUP($C67,在庫!$B$4:$SS$16,F$19,0)),"")</f>
        <v/>
      </c>
      <c r="G67" s="104" t="str">
        <f ca="1">IFERROR(IF(G$19&lt;2,"",VLOOKUP($C67,在庫!$B$4:$SS$16,G$19,0)),"")</f>
        <v/>
      </c>
      <c r="H67" s="104" t="str">
        <f ca="1">IFERROR(IF(H$19&lt;2,"",VLOOKUP($C67,在庫!$B$4:$SS$16,H$19,0)),"")</f>
        <v/>
      </c>
      <c r="I67" s="104" t="str">
        <f ca="1">IFERROR(IF(I$19&lt;2,"",VLOOKUP($C67,在庫!$B$4:$SS$16,I$19,0)),"")</f>
        <v/>
      </c>
      <c r="J67" s="104" t="str">
        <f ca="1">IFERROR(IF(J$19&lt;2,"",VLOOKUP($C67,在庫!$B$4:$SS$16,J$19,0)),"")</f>
        <v/>
      </c>
      <c r="K67" s="104" t="str">
        <f ca="1">IFERROR(IF(K$19&lt;2,"",VLOOKUP($C67,在庫!$B$4:$SS$16,K$19,0)),"")</f>
        <v/>
      </c>
      <c r="L67" s="104" t="str">
        <f ca="1">IFERROR(IF(L$19&lt;2,"",VLOOKUP($C67,在庫!$B$4:$SS$16,L$19,0)),"")</f>
        <v/>
      </c>
      <c r="M67" s="104" t="str">
        <f ca="1">IFERROR(IF(M$19&lt;2,"",VLOOKUP($C67,在庫!$B$4:$SS$16,M$19,0)),"")</f>
        <v/>
      </c>
      <c r="N67" s="104" t="str">
        <f ca="1">IFERROR(IF(N$19&lt;2,"",VLOOKUP($C67,在庫!$B$4:$SS$16,N$19,0)),"")</f>
        <v/>
      </c>
      <c r="O67" s="104" t="str">
        <f ca="1">IFERROR(IF(O$19&lt;2,"",VLOOKUP($C67,在庫!$B$4:$SS$16,O$19,0)),"")</f>
        <v/>
      </c>
      <c r="P67" s="104" t="str">
        <f ca="1">IFERROR(IF(P$19&lt;2,"",VLOOKUP($C67,在庫!$B$4:$SS$16,P$19,0)),"")</f>
        <v/>
      </c>
      <c r="Q67" s="104" t="str">
        <f ca="1">IFERROR(IF(Q$19&lt;2,"",VLOOKUP($C67,在庫!$B$4:$SS$16,Q$19,0)),"")</f>
        <v/>
      </c>
      <c r="R67" s="104" t="str">
        <f ca="1">IFERROR(IF(R$19&lt;2,"",VLOOKUP($C67,在庫!$B$4:$SS$16,R$19,0)),"")</f>
        <v/>
      </c>
      <c r="S67" s="104" t="str">
        <f ca="1">IFERROR(IF(S$19&lt;2,"",VLOOKUP($C67,在庫!$B$4:$SS$16,S$19,0)),"")</f>
        <v/>
      </c>
      <c r="T67" s="104" t="str">
        <f ca="1">IFERROR(IF(T$19&lt;2,"",VLOOKUP($C67,在庫!$B$4:$SS$16,T$19,0)),"")</f>
        <v/>
      </c>
      <c r="U67" s="104" t="str">
        <f ca="1">IFERROR(IF(U$19&lt;2,"",VLOOKUP($C67,在庫!$B$4:$SS$16,U$19,0)),"")</f>
        <v/>
      </c>
      <c r="V67" s="104" t="str">
        <f ca="1">IFERROR(IF(V$19&lt;2,"",VLOOKUP($C67,在庫!$B$4:$SS$16,V$19,0)),"")</f>
        <v/>
      </c>
      <c r="W67" s="104" t="str">
        <f ca="1">IFERROR(IF(W$19&lt;2,"",VLOOKUP($C67,在庫!$B$4:$SS$16,W$19,0)),"")</f>
        <v/>
      </c>
      <c r="X67" s="104" t="str">
        <f ca="1">IFERROR(IF(X$19&lt;2,"",VLOOKUP($C67,在庫!$B$4:$SS$16,X$19,0)),"")</f>
        <v/>
      </c>
      <c r="Y67" s="104" t="str">
        <f ca="1">IFERROR(IF(Y$19&lt;2,"",VLOOKUP($C67,在庫!$B$4:$SS$16,Y$19,0)),"")</f>
        <v/>
      </c>
      <c r="Z67" s="104" t="str">
        <f ca="1">IFERROR(IF(Z$19&lt;2,"",VLOOKUP($C67,在庫!$B$4:$SS$16,Z$19,0)),"")</f>
        <v/>
      </c>
      <c r="AA67" s="104" t="str">
        <f ca="1">IFERROR(IF(AA$19&lt;2,"",VLOOKUP($C67,在庫!$B$4:$SS$16,AA$19,0)),"")</f>
        <v/>
      </c>
      <c r="AB67" s="104" t="str">
        <f ca="1">IFERROR(IF(AB$19&lt;2,"",VLOOKUP($C67,在庫!$B$4:$SS$16,AB$19,0)),"")</f>
        <v/>
      </c>
      <c r="AC67" s="104" t="str">
        <f ca="1">IFERROR(IF(AC$19&lt;2,"",VLOOKUP($C67,在庫!$B$4:$SS$16,AC$19,0)),"")</f>
        <v/>
      </c>
      <c r="AD67" s="104" t="str">
        <f ca="1">IFERROR(IF(AD$19&lt;2,"",VLOOKUP($C67,在庫!$B$4:$SS$16,AD$19,0)),"")</f>
        <v/>
      </c>
      <c r="AE67" s="104" t="str">
        <f ca="1">IFERROR(IF(AE$19&lt;2,"",VLOOKUP($C67,在庫!$B$4:$SS$16,AE$19,0)),"")</f>
        <v/>
      </c>
      <c r="AF67" s="104" t="str">
        <f ca="1">IFERROR(IF(AF$19&lt;2,"",VLOOKUP($C67,在庫!$B$4:$SS$16,AF$19,0)),"")</f>
        <v/>
      </c>
      <c r="AG67" s="104" t="str">
        <f ca="1">IFERROR(IF(AG$19&lt;2,"",VLOOKUP($C67,在庫!$B$4:$SS$16,AG$19,0)),"")</f>
        <v/>
      </c>
      <c r="AH67" s="110" t="str">
        <f ca="1">IFERROR(IF(AH$19&lt;2,"",VLOOKUP($C67,在庫!$B$4:$SS$16,AH$19,0)),"")</f>
        <v/>
      </c>
      <c r="AI67" s="59">
        <f t="shared" ca="1" si="25"/>
        <v>0</v>
      </c>
      <c r="AJ67" s="13" t="str">
        <f ca="1">IFERROR(AI74/(AI74+AI67),"")</f>
        <v/>
      </c>
    </row>
    <row r="68" spans="1:41" ht="18" hidden="1" customHeight="1" x14ac:dyDescent="0.2">
      <c r="B68" s="320"/>
      <c r="C68" s="252" t="str">
        <f t="shared" si="26"/>
        <v>0(残室数)</v>
      </c>
      <c r="D68" s="271" t="str">
        <f ca="1">IFERROR(IF(D$19&lt;2,"",VLOOKUP($C68,在庫!$B$4:$SS$16,D$19,0)),"")</f>
        <v/>
      </c>
      <c r="E68" s="104" t="str">
        <f ca="1">IFERROR(IF(E$19&lt;2,"",VLOOKUP($C68,在庫!$B$4:$SS$16,E$19,0)),"")</f>
        <v/>
      </c>
      <c r="F68" s="104" t="str">
        <f ca="1">IFERROR(IF(F$19&lt;2,"",VLOOKUP($C68,在庫!$B$4:$SS$16,F$19,0)),"")</f>
        <v/>
      </c>
      <c r="G68" s="104" t="str">
        <f ca="1">IFERROR(IF(G$19&lt;2,"",VLOOKUP($C68,在庫!$B$4:$SS$16,G$19,0)),"")</f>
        <v/>
      </c>
      <c r="H68" s="104" t="str">
        <f ca="1">IFERROR(IF(H$19&lt;2,"",VLOOKUP($C68,在庫!$B$4:$SS$16,H$19,0)),"")</f>
        <v/>
      </c>
      <c r="I68" s="104" t="str">
        <f ca="1">IFERROR(IF(I$19&lt;2,"",VLOOKUP($C68,在庫!$B$4:$SS$16,I$19,0)),"")</f>
        <v/>
      </c>
      <c r="J68" s="104" t="str">
        <f ca="1">IFERROR(IF(J$19&lt;2,"",VLOOKUP($C68,在庫!$B$4:$SS$16,J$19,0)),"")</f>
        <v/>
      </c>
      <c r="K68" s="104" t="str">
        <f ca="1">IFERROR(IF(K$19&lt;2,"",VLOOKUP($C68,在庫!$B$4:$SS$16,K$19,0)),"")</f>
        <v/>
      </c>
      <c r="L68" s="104" t="str">
        <f ca="1">IFERROR(IF(L$19&lt;2,"",VLOOKUP($C68,在庫!$B$4:$SS$16,L$19,0)),"")</f>
        <v/>
      </c>
      <c r="M68" s="104" t="str">
        <f ca="1">IFERROR(IF(M$19&lt;2,"",VLOOKUP($C68,在庫!$B$4:$SS$16,M$19,0)),"")</f>
        <v/>
      </c>
      <c r="N68" s="104" t="str">
        <f ca="1">IFERROR(IF(N$19&lt;2,"",VLOOKUP($C68,在庫!$B$4:$SS$16,N$19,0)),"")</f>
        <v/>
      </c>
      <c r="O68" s="104" t="str">
        <f ca="1">IFERROR(IF(O$19&lt;2,"",VLOOKUP($C68,在庫!$B$4:$SS$16,O$19,0)),"")</f>
        <v/>
      </c>
      <c r="P68" s="104" t="str">
        <f ca="1">IFERROR(IF(P$19&lt;2,"",VLOOKUP($C68,在庫!$B$4:$SS$16,P$19,0)),"")</f>
        <v/>
      </c>
      <c r="Q68" s="104" t="str">
        <f ca="1">IFERROR(IF(Q$19&lt;2,"",VLOOKUP($C68,在庫!$B$4:$SS$16,Q$19,0)),"")</f>
        <v/>
      </c>
      <c r="R68" s="104" t="str">
        <f ca="1">IFERROR(IF(R$19&lt;2,"",VLOOKUP($C68,在庫!$B$4:$SS$16,R$19,0)),"")</f>
        <v/>
      </c>
      <c r="S68" s="104" t="str">
        <f ca="1">IFERROR(IF(S$19&lt;2,"",VLOOKUP($C68,在庫!$B$4:$SS$16,S$19,0)),"")</f>
        <v/>
      </c>
      <c r="T68" s="104" t="str">
        <f ca="1">IFERROR(IF(T$19&lt;2,"",VLOOKUP($C68,在庫!$B$4:$SS$16,T$19,0)),"")</f>
        <v/>
      </c>
      <c r="U68" s="104" t="str">
        <f ca="1">IFERROR(IF(U$19&lt;2,"",VLOOKUP($C68,在庫!$B$4:$SS$16,U$19,0)),"")</f>
        <v/>
      </c>
      <c r="V68" s="104" t="str">
        <f ca="1">IFERROR(IF(V$19&lt;2,"",VLOOKUP($C68,在庫!$B$4:$SS$16,V$19,0)),"")</f>
        <v/>
      </c>
      <c r="W68" s="104" t="str">
        <f ca="1">IFERROR(IF(W$19&lt;2,"",VLOOKUP($C68,在庫!$B$4:$SS$16,W$19,0)),"")</f>
        <v/>
      </c>
      <c r="X68" s="104" t="str">
        <f ca="1">IFERROR(IF(X$19&lt;2,"",VLOOKUP($C68,在庫!$B$4:$SS$16,X$19,0)),"")</f>
        <v/>
      </c>
      <c r="Y68" s="104" t="str">
        <f ca="1">IFERROR(IF(Y$19&lt;2,"",VLOOKUP($C68,在庫!$B$4:$SS$16,Y$19,0)),"")</f>
        <v/>
      </c>
      <c r="Z68" s="104" t="str">
        <f ca="1">IFERROR(IF(Z$19&lt;2,"",VLOOKUP($C68,在庫!$B$4:$SS$16,Z$19,0)),"")</f>
        <v/>
      </c>
      <c r="AA68" s="104" t="str">
        <f ca="1">IFERROR(IF(AA$19&lt;2,"",VLOOKUP($C68,在庫!$B$4:$SS$16,AA$19,0)),"")</f>
        <v/>
      </c>
      <c r="AB68" s="104" t="str">
        <f ca="1">IFERROR(IF(AB$19&lt;2,"",VLOOKUP($C68,在庫!$B$4:$SS$16,AB$19,0)),"")</f>
        <v/>
      </c>
      <c r="AC68" s="104" t="str">
        <f ca="1">IFERROR(IF(AC$19&lt;2,"",VLOOKUP($C68,在庫!$B$4:$SS$16,AC$19,0)),"")</f>
        <v/>
      </c>
      <c r="AD68" s="104" t="str">
        <f ca="1">IFERROR(IF(AD$19&lt;2,"",VLOOKUP($C68,在庫!$B$4:$SS$16,AD$19,0)),"")</f>
        <v/>
      </c>
      <c r="AE68" s="104" t="str">
        <f ca="1">IFERROR(IF(AE$19&lt;2,"",VLOOKUP($C68,在庫!$B$4:$SS$16,AE$19,0)),"")</f>
        <v/>
      </c>
      <c r="AF68" s="104" t="str">
        <f ca="1">IFERROR(IF(AF$19&lt;2,"",VLOOKUP($C68,在庫!$B$4:$SS$16,AF$19,0)),"")</f>
        <v/>
      </c>
      <c r="AG68" s="104" t="str">
        <f ca="1">IFERROR(IF(AG$19&lt;2,"",VLOOKUP($C68,在庫!$B$4:$SS$16,AG$19,0)),"")</f>
        <v/>
      </c>
      <c r="AH68" s="110" t="str">
        <f ca="1">IFERROR(IF(AH$19&lt;2,"",VLOOKUP($C68,在庫!$B$4:$SS$16,AH$19,0)),"")</f>
        <v/>
      </c>
      <c r="AI68" s="59">
        <f t="shared" ca="1" si="25"/>
        <v>0</v>
      </c>
      <c r="AJ68" s="13" t="str">
        <f ca="1">IFERROR(AI75/(AI75+AI68),"")</f>
        <v/>
      </c>
    </row>
    <row r="69" spans="1:41" ht="18" hidden="1" customHeight="1" x14ac:dyDescent="0.2">
      <c r="A69" s="4">
        <v>7</v>
      </c>
      <c r="B69" s="320"/>
      <c r="C69" s="252" t="str">
        <f t="shared" si="26"/>
        <v>0(残室数)</v>
      </c>
      <c r="D69" s="271" t="str">
        <f ca="1">IFERROR(IF(D$19&lt;2,"",VLOOKUP($C69,在庫!$B$4:$SS$16,D$19,0)),"")</f>
        <v/>
      </c>
      <c r="E69" s="104" t="str">
        <f ca="1">IFERROR(IF(E$19&lt;2,"",VLOOKUP($C69,在庫!$B$4:$SS$16,E$19,0)),"")</f>
        <v/>
      </c>
      <c r="F69" s="104" t="str">
        <f ca="1">IFERROR(IF(F$19&lt;2,"",VLOOKUP($C69,在庫!$B$4:$SS$16,F$19,0)),"")</f>
        <v/>
      </c>
      <c r="G69" s="104" t="str">
        <f ca="1">IFERROR(IF(G$19&lt;2,"",VLOOKUP($C69,在庫!$B$4:$SS$16,G$19,0)),"")</f>
        <v/>
      </c>
      <c r="H69" s="104" t="str">
        <f ca="1">IFERROR(IF(H$19&lt;2,"",VLOOKUP($C69,在庫!$B$4:$SS$16,H$19,0)),"")</f>
        <v/>
      </c>
      <c r="I69" s="104" t="str">
        <f ca="1">IFERROR(IF(I$19&lt;2,"",VLOOKUP($C69,在庫!$B$4:$SS$16,I$19,0)),"")</f>
        <v/>
      </c>
      <c r="J69" s="104" t="str">
        <f ca="1">IFERROR(IF(J$19&lt;2,"",VLOOKUP($C69,在庫!$B$4:$SS$16,J$19,0)),"")</f>
        <v/>
      </c>
      <c r="K69" s="104" t="str">
        <f ca="1">IFERROR(IF(K$19&lt;2,"",VLOOKUP($C69,在庫!$B$4:$SS$16,K$19,0)),"")</f>
        <v/>
      </c>
      <c r="L69" s="104" t="str">
        <f ca="1">IFERROR(IF(L$19&lt;2,"",VLOOKUP($C69,在庫!$B$4:$SS$16,L$19,0)),"")</f>
        <v/>
      </c>
      <c r="M69" s="104" t="str">
        <f ca="1">IFERROR(IF(M$19&lt;2,"",VLOOKUP($C69,在庫!$B$4:$SS$16,M$19,0)),"")</f>
        <v/>
      </c>
      <c r="N69" s="104" t="str">
        <f ca="1">IFERROR(IF(N$19&lt;2,"",VLOOKUP($C69,在庫!$B$4:$SS$16,N$19,0)),"")</f>
        <v/>
      </c>
      <c r="O69" s="104" t="str">
        <f ca="1">IFERROR(IF(O$19&lt;2,"",VLOOKUP($C69,在庫!$B$4:$SS$16,O$19,0)),"")</f>
        <v/>
      </c>
      <c r="P69" s="104" t="str">
        <f ca="1">IFERROR(IF(P$19&lt;2,"",VLOOKUP($C69,在庫!$B$4:$SS$16,P$19,0)),"")</f>
        <v/>
      </c>
      <c r="Q69" s="104" t="str">
        <f ca="1">IFERROR(IF(Q$19&lt;2,"",VLOOKUP($C69,在庫!$B$4:$SS$16,Q$19,0)),"")</f>
        <v/>
      </c>
      <c r="R69" s="104" t="str">
        <f ca="1">IFERROR(IF(R$19&lt;2,"",VLOOKUP($C69,在庫!$B$4:$SS$16,R$19,0)),"")</f>
        <v/>
      </c>
      <c r="S69" s="104" t="str">
        <f ca="1">IFERROR(IF(S$19&lt;2,"",VLOOKUP($C69,在庫!$B$4:$SS$16,S$19,0)),"")</f>
        <v/>
      </c>
      <c r="T69" s="104" t="str">
        <f ca="1">IFERROR(IF(T$19&lt;2,"",VLOOKUP($C69,在庫!$B$4:$SS$16,T$19,0)),"")</f>
        <v/>
      </c>
      <c r="U69" s="104" t="str">
        <f ca="1">IFERROR(IF(U$19&lt;2,"",VLOOKUP($C69,在庫!$B$4:$SS$16,U$19,0)),"")</f>
        <v/>
      </c>
      <c r="V69" s="104" t="str">
        <f ca="1">IFERROR(IF(V$19&lt;2,"",VLOOKUP($C69,在庫!$B$4:$SS$16,V$19,0)),"")</f>
        <v/>
      </c>
      <c r="W69" s="104" t="str">
        <f ca="1">IFERROR(IF(W$19&lt;2,"",VLOOKUP($C69,在庫!$B$4:$SS$16,W$19,0)),"")</f>
        <v/>
      </c>
      <c r="X69" s="104" t="str">
        <f ca="1">IFERROR(IF(X$19&lt;2,"",VLOOKUP($C69,在庫!$B$4:$SS$16,X$19,0)),"")</f>
        <v/>
      </c>
      <c r="Y69" s="104" t="str">
        <f ca="1">IFERROR(IF(Y$19&lt;2,"",VLOOKUP($C69,在庫!$B$4:$SS$16,Y$19,0)),"")</f>
        <v/>
      </c>
      <c r="Z69" s="104" t="str">
        <f ca="1">IFERROR(IF(Z$19&lt;2,"",VLOOKUP($C69,在庫!$B$4:$SS$16,Z$19,0)),"")</f>
        <v/>
      </c>
      <c r="AA69" s="104" t="str">
        <f ca="1">IFERROR(IF(AA$19&lt;2,"",VLOOKUP($C69,在庫!$B$4:$SS$16,AA$19,0)),"")</f>
        <v/>
      </c>
      <c r="AB69" s="104" t="str">
        <f ca="1">IFERROR(IF(AB$19&lt;2,"",VLOOKUP($C69,在庫!$B$4:$SS$16,AB$19,0)),"")</f>
        <v/>
      </c>
      <c r="AC69" s="104" t="str">
        <f ca="1">IFERROR(IF(AC$19&lt;2,"",VLOOKUP($C69,在庫!$B$4:$SS$16,AC$19,0)),"")</f>
        <v/>
      </c>
      <c r="AD69" s="104" t="str">
        <f ca="1">IFERROR(IF(AD$19&lt;2,"",VLOOKUP($C69,在庫!$B$4:$SS$16,AD$19,0)),"")</f>
        <v/>
      </c>
      <c r="AE69" s="104" t="str">
        <f ca="1">IFERROR(IF(AE$19&lt;2,"",VLOOKUP($C69,在庫!$B$4:$SS$16,AE$19,0)),"")</f>
        <v/>
      </c>
      <c r="AF69" s="104" t="str">
        <f ca="1">IFERROR(IF(AF$19&lt;2,"",VLOOKUP($C69,在庫!$B$4:$SS$16,AF$19,0)),"")</f>
        <v/>
      </c>
      <c r="AG69" s="104" t="str">
        <f ca="1">IFERROR(IF(AG$19&lt;2,"",VLOOKUP($C69,在庫!$B$4:$SS$16,AG$19,0)),"")</f>
        <v/>
      </c>
      <c r="AH69" s="110" t="str">
        <f ca="1">IFERROR(IF(AH$19&lt;2,"",VLOOKUP($C69,在庫!$B$4:$SS$16,AH$19,0)),"")</f>
        <v/>
      </c>
      <c r="AI69" s="59">
        <f t="shared" ca="1" si="25"/>
        <v>0</v>
      </c>
      <c r="AJ69" s="13" t="str">
        <f t="shared" ref="AJ69" ca="1" si="27">IFERROR(AI76/(AI76+AI69),"")</f>
        <v/>
      </c>
    </row>
    <row r="70" spans="1:41" collapsed="1" x14ac:dyDescent="0.2">
      <c r="A70" s="4">
        <v>14</v>
      </c>
      <c r="B70" s="320"/>
      <c r="C70" s="252" t="s">
        <v>62</v>
      </c>
      <c r="D70" s="272">
        <f t="shared" ref="D70:AH70" ca="1" si="28">SUM(D64:D69)</f>
        <v>14</v>
      </c>
      <c r="E70" s="19">
        <f t="shared" ca="1" si="28"/>
        <v>14</v>
      </c>
      <c r="F70" s="19">
        <f t="shared" ca="1" si="28"/>
        <v>14</v>
      </c>
      <c r="G70" s="19">
        <f t="shared" ca="1" si="28"/>
        <v>13</v>
      </c>
      <c r="H70" s="19">
        <f t="shared" ca="1" si="28"/>
        <v>14</v>
      </c>
      <c r="I70" s="19">
        <f t="shared" ca="1" si="28"/>
        <v>14</v>
      </c>
      <c r="J70" s="19">
        <f t="shared" ca="1" si="28"/>
        <v>10</v>
      </c>
      <c r="K70" s="19">
        <f t="shared" ca="1" si="28"/>
        <v>9</v>
      </c>
      <c r="L70" s="19">
        <f t="shared" ca="1" si="28"/>
        <v>9</v>
      </c>
      <c r="M70" s="19">
        <f t="shared" ca="1" si="28"/>
        <v>14</v>
      </c>
      <c r="N70" s="19">
        <f t="shared" ca="1" si="28"/>
        <v>14</v>
      </c>
      <c r="O70" s="19">
        <f t="shared" ca="1" si="28"/>
        <v>14</v>
      </c>
      <c r="P70" s="19">
        <f t="shared" ca="1" si="28"/>
        <v>14</v>
      </c>
      <c r="Q70" s="19">
        <f t="shared" ca="1" si="28"/>
        <v>14</v>
      </c>
      <c r="R70" s="19">
        <f t="shared" ca="1" si="28"/>
        <v>14</v>
      </c>
      <c r="S70" s="19">
        <f t="shared" ca="1" si="28"/>
        <v>14</v>
      </c>
      <c r="T70" s="19">
        <f t="shared" ca="1" si="28"/>
        <v>14</v>
      </c>
      <c r="U70" s="19">
        <f t="shared" ca="1" si="28"/>
        <v>13</v>
      </c>
      <c r="V70" s="19">
        <f t="shared" ca="1" si="28"/>
        <v>13</v>
      </c>
      <c r="W70" s="19">
        <f t="shared" ca="1" si="28"/>
        <v>13</v>
      </c>
      <c r="X70" s="19">
        <f t="shared" ca="1" si="28"/>
        <v>12</v>
      </c>
      <c r="Y70" s="19">
        <f t="shared" ca="1" si="28"/>
        <v>13</v>
      </c>
      <c r="Z70" s="19">
        <f t="shared" ca="1" si="28"/>
        <v>13</v>
      </c>
      <c r="AA70" s="19">
        <f t="shared" ca="1" si="28"/>
        <v>13</v>
      </c>
      <c r="AB70" s="19">
        <f t="shared" ca="1" si="28"/>
        <v>13</v>
      </c>
      <c r="AC70" s="19">
        <f t="shared" ca="1" si="28"/>
        <v>14</v>
      </c>
      <c r="AD70" s="19">
        <f t="shared" ca="1" si="28"/>
        <v>14</v>
      </c>
      <c r="AE70" s="19">
        <f t="shared" ca="1" si="28"/>
        <v>14</v>
      </c>
      <c r="AF70" s="19">
        <f t="shared" ca="1" si="28"/>
        <v>14</v>
      </c>
      <c r="AG70" s="19">
        <f t="shared" ca="1" si="28"/>
        <v>14</v>
      </c>
      <c r="AH70" s="111">
        <f t="shared" ca="1" si="28"/>
        <v>14</v>
      </c>
      <c r="AI70" s="59">
        <f t="shared" ca="1" si="25"/>
        <v>410</v>
      </c>
    </row>
    <row r="71" spans="1:41" ht="18" customHeight="1" x14ac:dyDescent="0.2">
      <c r="A71" s="4">
        <v>9</v>
      </c>
      <c r="B71" s="320"/>
      <c r="C71" s="252" t="str">
        <f>B3&amp;"(販売室数)"</f>
        <v>ラグジュアリープールヴィラ(販売室数)</v>
      </c>
      <c r="D71" s="273">
        <f ca="1">IFERROR(IF(D$19&lt;2,"",VLOOKUP($C71,在庫!$B$4:$SS$16,D$19,0)),"")</f>
        <v>0</v>
      </c>
      <c r="E71" s="102">
        <f ca="1">IFERROR(IF(E$19&lt;2,"",VLOOKUP($C71,在庫!$B$4:$SS$16,E$19,0)),"")</f>
        <v>0</v>
      </c>
      <c r="F71" s="102">
        <f ca="1">IFERROR(IF(F$19&lt;2,"",VLOOKUP($C71,在庫!$B$4:$SS$16,F$19,0)),"")</f>
        <v>0</v>
      </c>
      <c r="G71" s="102">
        <f ca="1">IFERROR(IF(G$19&lt;2,"",VLOOKUP($C71,在庫!$B$4:$SS$16,G$19,0)),"")</f>
        <v>1</v>
      </c>
      <c r="H71" s="102">
        <f ca="1">IFERROR(IF(H$19&lt;2,"",VLOOKUP($C71,在庫!$B$4:$SS$16,H$19,0)),"")</f>
        <v>0</v>
      </c>
      <c r="I71" s="102">
        <f ca="1">IFERROR(IF(I$19&lt;2,"",VLOOKUP($C71,在庫!$B$4:$SS$16,I$19,0)),"")</f>
        <v>0</v>
      </c>
      <c r="J71" s="102">
        <f ca="1">IFERROR(IF(J$19&lt;2,"",VLOOKUP($C71,在庫!$B$4:$SS$16,J$19,0)),"")</f>
        <v>4</v>
      </c>
      <c r="K71" s="102">
        <f ca="1">IFERROR(IF(K$19&lt;2,"",VLOOKUP($C71,在庫!$B$4:$SS$16,K$19,0)),"")</f>
        <v>5</v>
      </c>
      <c r="L71" s="102">
        <f ca="1">IFERROR(IF(L$19&lt;2,"",VLOOKUP($C71,在庫!$B$4:$SS$16,L$19,0)),"")</f>
        <v>5</v>
      </c>
      <c r="M71" s="102">
        <f ca="1">IFERROR(IF(M$19&lt;2,"",VLOOKUP($C71,在庫!$B$4:$SS$16,M$19,0)),"")</f>
        <v>0</v>
      </c>
      <c r="N71" s="102">
        <f ca="1">IFERROR(IF(N$19&lt;2,"",VLOOKUP($C71,在庫!$B$4:$SS$16,N$19,0)),"")</f>
        <v>0</v>
      </c>
      <c r="O71" s="102">
        <f ca="1">IFERROR(IF(O$19&lt;2,"",VLOOKUP($C71,在庫!$B$4:$SS$16,O$19,0)),"")</f>
        <v>0</v>
      </c>
      <c r="P71" s="102">
        <f ca="1">IFERROR(IF(P$19&lt;2,"",VLOOKUP($C71,在庫!$B$4:$SS$16,P$19,0)),"")</f>
        <v>0</v>
      </c>
      <c r="Q71" s="102">
        <f ca="1">IFERROR(IF(Q$19&lt;2,"",VLOOKUP($C71,在庫!$B$4:$SS$16,Q$19,0)),"")</f>
        <v>0</v>
      </c>
      <c r="R71" s="102">
        <f ca="1">IFERROR(IF(R$19&lt;2,"",VLOOKUP($C71,在庫!$B$4:$SS$16,R$19,0)),"")</f>
        <v>0</v>
      </c>
      <c r="S71" s="102">
        <f ca="1">IFERROR(IF(S$19&lt;2,"",VLOOKUP($C71,在庫!$B$4:$SS$16,S$19,0)),"")</f>
        <v>0</v>
      </c>
      <c r="T71" s="102">
        <f ca="1">IFERROR(IF(T$19&lt;2,"",VLOOKUP($C71,在庫!$B$4:$SS$16,T$19,0)),"")</f>
        <v>0</v>
      </c>
      <c r="U71" s="102">
        <f ca="1">IFERROR(IF(U$19&lt;2,"",VLOOKUP($C71,在庫!$B$4:$SS$16,U$19,0)),"")</f>
        <v>1</v>
      </c>
      <c r="V71" s="102">
        <f ca="1">IFERROR(IF(V$19&lt;2,"",VLOOKUP($C71,在庫!$B$4:$SS$16,V$19,0)),"")</f>
        <v>1</v>
      </c>
      <c r="W71" s="102">
        <f ca="1">IFERROR(IF(W$19&lt;2,"",VLOOKUP($C71,在庫!$B$4:$SS$16,W$19,0)),"")</f>
        <v>1</v>
      </c>
      <c r="X71" s="102">
        <f ca="1">IFERROR(IF(X$19&lt;2,"",VLOOKUP($C71,在庫!$B$4:$SS$16,X$19,0)),"")</f>
        <v>2</v>
      </c>
      <c r="Y71" s="102">
        <f ca="1">IFERROR(IF(Y$19&lt;2,"",VLOOKUP($C71,在庫!$B$4:$SS$16,Y$19,0)),"")</f>
        <v>1</v>
      </c>
      <c r="Z71" s="102">
        <f ca="1">IFERROR(IF(Z$19&lt;2,"",VLOOKUP($C71,在庫!$B$4:$SS$16,Z$19,0)),"")</f>
        <v>1</v>
      </c>
      <c r="AA71" s="102">
        <f ca="1">IFERROR(IF(AA$19&lt;2,"",VLOOKUP($C71,在庫!$B$4:$SS$16,AA$19,0)),"")</f>
        <v>1</v>
      </c>
      <c r="AB71" s="102">
        <f ca="1">IFERROR(IF(AB$19&lt;2,"",VLOOKUP($C71,在庫!$B$4:$SS$16,AB$19,0)),"")</f>
        <v>1</v>
      </c>
      <c r="AC71" s="102">
        <f ca="1">IFERROR(IF(AC$19&lt;2,"",VLOOKUP($C71,在庫!$B$4:$SS$16,AC$19,0)),"")</f>
        <v>0</v>
      </c>
      <c r="AD71" s="102">
        <f ca="1">IFERROR(IF(AD$19&lt;2,"",VLOOKUP($C71,在庫!$B$4:$SS$16,AD$19,0)),"")</f>
        <v>0</v>
      </c>
      <c r="AE71" s="102">
        <f ca="1">IFERROR(IF(AE$19&lt;2,"",VLOOKUP($C71,在庫!$B$4:$SS$16,AE$19,0)),"")</f>
        <v>0</v>
      </c>
      <c r="AF71" s="102">
        <f ca="1">IFERROR(IF(AF$19&lt;2,"",VLOOKUP($C71,在庫!$B$4:$SS$16,AF$19,0)),"")</f>
        <v>0</v>
      </c>
      <c r="AG71" s="102">
        <f ca="1">IFERROR(IF(AG$19&lt;2,"",VLOOKUP($C71,在庫!$B$4:$SS$16,AG$19,0)),"")</f>
        <v>0</v>
      </c>
      <c r="AH71" s="112">
        <f ca="1">IFERROR(IF(AH$19&lt;2,"",VLOOKUP($C71,在庫!$B$4:$SS$16,AH$19,0)),"")</f>
        <v>0</v>
      </c>
      <c r="AI71" s="59">
        <f ca="1">SUM(D71:AH71)</f>
        <v>24</v>
      </c>
      <c r="AL71" s="4" t="s">
        <v>209</v>
      </c>
      <c r="AM71" s="178">
        <v>7896305</v>
      </c>
    </row>
    <row r="72" spans="1:41" ht="18" customHeight="1" x14ac:dyDescent="0.2">
      <c r="B72" s="320"/>
      <c r="C72" s="252" t="str">
        <f t="shared" ref="C72:C76" si="29">B4&amp;"(販売室数)"</f>
        <v>with SAUNA(販売室数)</v>
      </c>
      <c r="D72" s="273">
        <f ca="1">IFERROR(IF(D$19&lt;2,"",VLOOKUP($C72,在庫!$B$4:$SS$16,D$19,0)),"")</f>
        <v>0</v>
      </c>
      <c r="E72" s="102">
        <f ca="1">IFERROR(IF(E$19&lt;2,"",VLOOKUP($C72,在庫!$B$4:$SS$16,E$19,0)),"")</f>
        <v>0</v>
      </c>
      <c r="F72" s="102">
        <f ca="1">IFERROR(IF(F$19&lt;2,"",VLOOKUP($C72,在庫!$B$4:$SS$16,F$19,0)),"")</f>
        <v>0</v>
      </c>
      <c r="G72" s="102">
        <f ca="1">IFERROR(IF(G$19&lt;2,"",VLOOKUP($C72,在庫!$B$4:$SS$16,G$19,0)),"")</f>
        <v>0</v>
      </c>
      <c r="H72" s="102">
        <f ca="1">IFERROR(IF(H$19&lt;2,"",VLOOKUP($C72,在庫!$B$4:$SS$16,H$19,0)),"")</f>
        <v>0</v>
      </c>
      <c r="I72" s="102">
        <f ca="1">IFERROR(IF(I$19&lt;2,"",VLOOKUP($C72,在庫!$B$4:$SS$16,I$19,0)),"")</f>
        <v>0</v>
      </c>
      <c r="J72" s="102">
        <f ca="1">IFERROR(IF(J$19&lt;2,"",VLOOKUP($C72,在庫!$B$4:$SS$16,J$19,0)),"")</f>
        <v>0</v>
      </c>
      <c r="K72" s="102">
        <f ca="1">IFERROR(IF(K$19&lt;2,"",VLOOKUP($C72,在庫!$B$4:$SS$16,K$19,0)),"")</f>
        <v>0</v>
      </c>
      <c r="L72" s="102">
        <f ca="1">IFERROR(IF(L$19&lt;2,"",VLOOKUP($C72,在庫!$B$4:$SS$16,L$19,0)),"")</f>
        <v>0</v>
      </c>
      <c r="M72" s="102">
        <f ca="1">IFERROR(IF(M$19&lt;2,"",VLOOKUP($C72,在庫!$B$4:$SS$16,M$19,0)),"")</f>
        <v>0</v>
      </c>
      <c r="N72" s="102">
        <f ca="1">IFERROR(IF(N$19&lt;2,"",VLOOKUP($C72,在庫!$B$4:$SS$16,N$19,0)),"")</f>
        <v>0</v>
      </c>
      <c r="O72" s="102">
        <f ca="1">IFERROR(IF(O$19&lt;2,"",VLOOKUP($C72,在庫!$B$4:$SS$16,O$19,0)),"")</f>
        <v>0</v>
      </c>
      <c r="P72" s="102">
        <f ca="1">IFERROR(IF(P$19&lt;2,"",VLOOKUP($C72,在庫!$B$4:$SS$16,P$19,0)),"")</f>
        <v>0</v>
      </c>
      <c r="Q72" s="102">
        <f ca="1">IFERROR(IF(Q$19&lt;2,"",VLOOKUP($C72,在庫!$B$4:$SS$16,Q$19,0)),"")</f>
        <v>0</v>
      </c>
      <c r="R72" s="102">
        <f ca="1">IFERROR(IF(R$19&lt;2,"",VLOOKUP($C72,在庫!$B$4:$SS$16,R$19,0)),"")</f>
        <v>0</v>
      </c>
      <c r="S72" s="102">
        <f ca="1">IFERROR(IF(S$19&lt;2,"",VLOOKUP($C72,在庫!$B$4:$SS$16,S$19,0)),"")</f>
        <v>0</v>
      </c>
      <c r="T72" s="102">
        <f ca="1">IFERROR(IF(T$19&lt;2,"",VLOOKUP($C72,在庫!$B$4:$SS$16,T$19,0)),"")</f>
        <v>0</v>
      </c>
      <c r="U72" s="102">
        <f ca="1">IFERROR(IF(U$19&lt;2,"",VLOOKUP($C72,在庫!$B$4:$SS$16,U$19,0)),"")</f>
        <v>0</v>
      </c>
      <c r="V72" s="102">
        <f ca="1">IFERROR(IF(V$19&lt;2,"",VLOOKUP($C72,在庫!$B$4:$SS$16,V$19,0)),"")</f>
        <v>0</v>
      </c>
      <c r="W72" s="102">
        <f ca="1">IFERROR(IF(W$19&lt;2,"",VLOOKUP($C72,在庫!$B$4:$SS$16,W$19,0)),"")</f>
        <v>0</v>
      </c>
      <c r="X72" s="102">
        <f ca="1">IFERROR(IF(X$19&lt;2,"",VLOOKUP($C72,在庫!$B$4:$SS$16,X$19,0)),"")</f>
        <v>0</v>
      </c>
      <c r="Y72" s="102">
        <f ca="1">IFERROR(IF(Y$19&lt;2,"",VLOOKUP($C72,在庫!$B$4:$SS$16,Y$19,0)),"")</f>
        <v>0</v>
      </c>
      <c r="Z72" s="102">
        <f ca="1">IFERROR(IF(Z$19&lt;2,"",VLOOKUP($C72,在庫!$B$4:$SS$16,Z$19,0)),"")</f>
        <v>0</v>
      </c>
      <c r="AA72" s="102">
        <f ca="1">IFERROR(IF(AA$19&lt;2,"",VLOOKUP($C72,在庫!$B$4:$SS$16,AA$19,0)),"")</f>
        <v>0</v>
      </c>
      <c r="AB72" s="102">
        <f ca="1">IFERROR(IF(AB$19&lt;2,"",VLOOKUP($C72,在庫!$B$4:$SS$16,AB$19,0)),"")</f>
        <v>0</v>
      </c>
      <c r="AC72" s="102">
        <f ca="1">IFERROR(IF(AC$19&lt;2,"",VLOOKUP($C72,在庫!$B$4:$SS$16,AC$19,0)),"")</f>
        <v>0</v>
      </c>
      <c r="AD72" s="102">
        <f ca="1">IFERROR(IF(AD$19&lt;2,"",VLOOKUP($C72,在庫!$B$4:$SS$16,AD$19,0)),"")</f>
        <v>0</v>
      </c>
      <c r="AE72" s="102">
        <f ca="1">IFERROR(IF(AE$19&lt;2,"",VLOOKUP($C72,在庫!$B$4:$SS$16,AE$19,0)),"")</f>
        <v>0</v>
      </c>
      <c r="AF72" s="102">
        <f ca="1">IFERROR(IF(AF$19&lt;2,"",VLOOKUP($C72,在庫!$B$4:$SS$16,AF$19,0)),"")</f>
        <v>0</v>
      </c>
      <c r="AG72" s="102">
        <f ca="1">IFERROR(IF(AG$19&lt;2,"",VLOOKUP($C72,在庫!$B$4:$SS$16,AG$19,0)),"")</f>
        <v>0</v>
      </c>
      <c r="AH72" s="112">
        <f ca="1">IFERROR(IF(AH$19&lt;2,"",VLOOKUP($C72,在庫!$B$4:$SS$16,AH$19,0)),"")</f>
        <v>0</v>
      </c>
      <c r="AI72" s="59">
        <f ca="1">SUM(D72:AH72)</f>
        <v>0</v>
      </c>
      <c r="AL72" s="4" t="s">
        <v>210</v>
      </c>
      <c r="AM72" s="178">
        <v>15000000</v>
      </c>
    </row>
    <row r="73" spans="1:41" ht="18" hidden="1" customHeight="1" x14ac:dyDescent="0.2">
      <c r="B73" s="320"/>
      <c r="C73" s="252" t="str">
        <f t="shared" si="29"/>
        <v>0(販売室数)</v>
      </c>
      <c r="D73" s="273" t="str">
        <f ca="1">IFERROR(IF(D$19&lt;2,"",VLOOKUP($C73,在庫!$B$4:$SS$16,D$19,0)),"")</f>
        <v/>
      </c>
      <c r="E73" s="102" t="str">
        <f ca="1">IFERROR(IF(E$19&lt;2,"",VLOOKUP($C73,在庫!$B$4:$SS$16,E$19,0)),"")</f>
        <v/>
      </c>
      <c r="F73" s="102" t="str">
        <f ca="1">IFERROR(IF(F$19&lt;2,"",VLOOKUP($C73,在庫!$B$4:$SS$16,F$19,0)),"")</f>
        <v/>
      </c>
      <c r="G73" s="102" t="str">
        <f ca="1">IFERROR(IF(G$19&lt;2,"",VLOOKUP($C73,在庫!$B$4:$SS$16,G$19,0)),"")</f>
        <v/>
      </c>
      <c r="H73" s="102" t="str">
        <f ca="1">IFERROR(IF(H$19&lt;2,"",VLOOKUP($C73,在庫!$B$4:$SS$16,H$19,0)),"")</f>
        <v/>
      </c>
      <c r="I73" s="102" t="str">
        <f ca="1">IFERROR(IF(I$19&lt;2,"",VLOOKUP($C73,在庫!$B$4:$SS$16,I$19,0)),"")</f>
        <v/>
      </c>
      <c r="J73" s="102" t="str">
        <f ca="1">IFERROR(IF(J$19&lt;2,"",VLOOKUP($C73,在庫!$B$4:$SS$16,J$19,0)),"")</f>
        <v/>
      </c>
      <c r="K73" s="102" t="str">
        <f ca="1">IFERROR(IF(K$19&lt;2,"",VLOOKUP($C73,在庫!$B$4:$SS$16,K$19,0)),"")</f>
        <v/>
      </c>
      <c r="L73" s="102" t="str">
        <f ca="1">IFERROR(IF(L$19&lt;2,"",VLOOKUP($C73,在庫!$B$4:$SS$16,L$19,0)),"")</f>
        <v/>
      </c>
      <c r="M73" s="102" t="str">
        <f ca="1">IFERROR(IF(M$19&lt;2,"",VLOOKUP($C73,在庫!$B$4:$SS$16,M$19,0)),"")</f>
        <v/>
      </c>
      <c r="N73" s="102" t="str">
        <f ca="1">IFERROR(IF(N$19&lt;2,"",VLOOKUP($C73,在庫!$B$4:$SS$16,N$19,0)),"")</f>
        <v/>
      </c>
      <c r="O73" s="102" t="str">
        <f ca="1">IFERROR(IF(O$19&lt;2,"",VLOOKUP($C73,在庫!$B$4:$SS$16,O$19,0)),"")</f>
        <v/>
      </c>
      <c r="P73" s="102" t="str">
        <f ca="1">IFERROR(IF(P$19&lt;2,"",VLOOKUP($C73,在庫!$B$4:$SS$16,P$19,0)),"")</f>
        <v/>
      </c>
      <c r="Q73" s="102" t="str">
        <f ca="1">IFERROR(IF(Q$19&lt;2,"",VLOOKUP($C73,在庫!$B$4:$SS$16,Q$19,0)),"")</f>
        <v/>
      </c>
      <c r="R73" s="102" t="str">
        <f ca="1">IFERROR(IF(R$19&lt;2,"",VLOOKUP($C73,在庫!$B$4:$SS$16,R$19,0)),"")</f>
        <v/>
      </c>
      <c r="S73" s="102" t="str">
        <f ca="1">IFERROR(IF(S$19&lt;2,"",VLOOKUP($C73,在庫!$B$4:$SS$16,S$19,0)),"")</f>
        <v/>
      </c>
      <c r="T73" s="102" t="str">
        <f ca="1">IFERROR(IF(T$19&lt;2,"",VLOOKUP($C73,在庫!$B$4:$SS$16,T$19,0)),"")</f>
        <v/>
      </c>
      <c r="U73" s="102" t="str">
        <f ca="1">IFERROR(IF(U$19&lt;2,"",VLOOKUP($C73,在庫!$B$4:$SS$16,U$19,0)),"")</f>
        <v/>
      </c>
      <c r="V73" s="102" t="str">
        <f ca="1">IFERROR(IF(V$19&lt;2,"",VLOOKUP($C73,在庫!$B$4:$SS$16,V$19,0)),"")</f>
        <v/>
      </c>
      <c r="W73" s="102" t="str">
        <f ca="1">IFERROR(IF(W$19&lt;2,"",VLOOKUP($C73,在庫!$B$4:$SS$16,W$19,0)),"")</f>
        <v/>
      </c>
      <c r="X73" s="102" t="str">
        <f ca="1">IFERROR(IF(X$19&lt;2,"",VLOOKUP($C73,在庫!$B$4:$SS$16,X$19,0)),"")</f>
        <v/>
      </c>
      <c r="Y73" s="102" t="str">
        <f ca="1">IFERROR(IF(Y$19&lt;2,"",VLOOKUP($C73,在庫!$B$4:$SS$16,Y$19,0)),"")</f>
        <v/>
      </c>
      <c r="Z73" s="102" t="str">
        <f ca="1">IFERROR(IF(Z$19&lt;2,"",VLOOKUP($C73,在庫!$B$4:$SS$16,Z$19,0)),"")</f>
        <v/>
      </c>
      <c r="AA73" s="102" t="str">
        <f ca="1">IFERROR(IF(AA$19&lt;2,"",VLOOKUP($C73,在庫!$B$4:$SS$16,AA$19,0)),"")</f>
        <v/>
      </c>
      <c r="AB73" s="102" t="str">
        <f ca="1">IFERROR(IF(AB$19&lt;2,"",VLOOKUP($C73,在庫!$B$4:$SS$16,AB$19,0)),"")</f>
        <v/>
      </c>
      <c r="AC73" s="102" t="str">
        <f ca="1">IFERROR(IF(AC$19&lt;2,"",VLOOKUP($C73,在庫!$B$4:$SS$16,AC$19,0)),"")</f>
        <v/>
      </c>
      <c r="AD73" s="102" t="str">
        <f ca="1">IFERROR(IF(AD$19&lt;2,"",VLOOKUP($C73,在庫!$B$4:$SS$16,AD$19,0)),"")</f>
        <v/>
      </c>
      <c r="AE73" s="102" t="str">
        <f ca="1">IFERROR(IF(AE$19&lt;2,"",VLOOKUP($C73,在庫!$B$4:$SS$16,AE$19,0)),"")</f>
        <v/>
      </c>
      <c r="AF73" s="102" t="str">
        <f ca="1">IFERROR(IF(AF$19&lt;2,"",VLOOKUP($C73,在庫!$B$4:$SS$16,AF$19,0)),"")</f>
        <v/>
      </c>
      <c r="AG73" s="102" t="str">
        <f ca="1">IFERROR(IF(AG$19&lt;2,"",VLOOKUP($C73,在庫!$B$4:$SS$16,AG$19,0)),"")</f>
        <v/>
      </c>
      <c r="AH73" s="112" t="str">
        <f ca="1">IFERROR(IF(AH$19&lt;2,"",VLOOKUP($C73,在庫!$B$4:$SS$16,AH$19,0)),"")</f>
        <v/>
      </c>
      <c r="AI73" s="59">
        <f ca="1">SUM(D73:AH73)</f>
        <v>0</v>
      </c>
      <c r="AM73" s="178"/>
    </row>
    <row r="74" spans="1:41" ht="18" hidden="1" customHeight="1" x14ac:dyDescent="0.2">
      <c r="B74" s="320"/>
      <c r="C74" s="252" t="str">
        <f t="shared" si="29"/>
        <v>0(販売室数)</v>
      </c>
      <c r="D74" s="273" t="str">
        <f ca="1">IFERROR(IF(D$19&lt;2,"",VLOOKUP($C74,在庫!$B$4:$SS$16,D$19,0)),"")</f>
        <v/>
      </c>
      <c r="E74" s="102" t="str">
        <f ca="1">IFERROR(IF(E$19&lt;2,"",VLOOKUP($C74,在庫!$B$4:$SS$16,E$19,0)),"")</f>
        <v/>
      </c>
      <c r="F74" s="102" t="str">
        <f ca="1">IFERROR(IF(F$19&lt;2,"",VLOOKUP($C74,在庫!$B$4:$SS$16,F$19,0)),"")</f>
        <v/>
      </c>
      <c r="G74" s="102" t="str">
        <f ca="1">IFERROR(IF(G$19&lt;2,"",VLOOKUP($C74,在庫!$B$4:$SS$16,G$19,0)),"")</f>
        <v/>
      </c>
      <c r="H74" s="102" t="str">
        <f ca="1">IFERROR(IF(H$19&lt;2,"",VLOOKUP($C74,在庫!$B$4:$SS$16,H$19,0)),"")</f>
        <v/>
      </c>
      <c r="I74" s="102" t="str">
        <f ca="1">IFERROR(IF(I$19&lt;2,"",VLOOKUP($C74,在庫!$B$4:$SS$16,I$19,0)),"")</f>
        <v/>
      </c>
      <c r="J74" s="102" t="str">
        <f ca="1">IFERROR(IF(J$19&lt;2,"",VLOOKUP($C74,在庫!$B$4:$SS$16,J$19,0)),"")</f>
        <v/>
      </c>
      <c r="K74" s="102" t="str">
        <f ca="1">IFERROR(IF(K$19&lt;2,"",VLOOKUP($C74,在庫!$B$4:$SS$16,K$19,0)),"")</f>
        <v/>
      </c>
      <c r="L74" s="102" t="str">
        <f ca="1">IFERROR(IF(L$19&lt;2,"",VLOOKUP($C74,在庫!$B$4:$SS$16,L$19,0)),"")</f>
        <v/>
      </c>
      <c r="M74" s="102" t="str">
        <f ca="1">IFERROR(IF(M$19&lt;2,"",VLOOKUP($C74,在庫!$B$4:$SS$16,M$19,0)),"")</f>
        <v/>
      </c>
      <c r="N74" s="102" t="str">
        <f ca="1">IFERROR(IF(N$19&lt;2,"",VLOOKUP($C74,在庫!$B$4:$SS$16,N$19,0)),"")</f>
        <v/>
      </c>
      <c r="O74" s="102" t="str">
        <f ca="1">IFERROR(IF(O$19&lt;2,"",VLOOKUP($C74,在庫!$B$4:$SS$16,O$19,0)),"")</f>
        <v/>
      </c>
      <c r="P74" s="102" t="str">
        <f ca="1">IFERROR(IF(P$19&lt;2,"",VLOOKUP($C74,在庫!$B$4:$SS$16,P$19,0)),"")</f>
        <v/>
      </c>
      <c r="Q74" s="102" t="str">
        <f ca="1">IFERROR(IF(Q$19&lt;2,"",VLOOKUP($C74,在庫!$B$4:$SS$16,Q$19,0)),"")</f>
        <v/>
      </c>
      <c r="R74" s="102" t="str">
        <f ca="1">IFERROR(IF(R$19&lt;2,"",VLOOKUP($C74,在庫!$B$4:$SS$16,R$19,0)),"")</f>
        <v/>
      </c>
      <c r="S74" s="102" t="str">
        <f ca="1">IFERROR(IF(S$19&lt;2,"",VLOOKUP($C74,在庫!$B$4:$SS$16,S$19,0)),"")</f>
        <v/>
      </c>
      <c r="T74" s="102" t="str">
        <f ca="1">IFERROR(IF(T$19&lt;2,"",VLOOKUP($C74,在庫!$B$4:$SS$16,T$19,0)),"")</f>
        <v/>
      </c>
      <c r="U74" s="102" t="str">
        <f ca="1">IFERROR(IF(U$19&lt;2,"",VLOOKUP($C74,在庫!$B$4:$SS$16,U$19,0)),"")</f>
        <v/>
      </c>
      <c r="V74" s="102" t="str">
        <f ca="1">IFERROR(IF(V$19&lt;2,"",VLOOKUP($C74,在庫!$B$4:$SS$16,V$19,0)),"")</f>
        <v/>
      </c>
      <c r="W74" s="102" t="str">
        <f ca="1">IFERROR(IF(W$19&lt;2,"",VLOOKUP($C74,在庫!$B$4:$SS$16,W$19,0)),"")</f>
        <v/>
      </c>
      <c r="X74" s="102" t="str">
        <f ca="1">IFERROR(IF(X$19&lt;2,"",VLOOKUP($C74,在庫!$B$4:$SS$16,X$19,0)),"")</f>
        <v/>
      </c>
      <c r="Y74" s="102" t="str">
        <f ca="1">IFERROR(IF(Y$19&lt;2,"",VLOOKUP($C74,在庫!$B$4:$SS$16,Y$19,0)),"")</f>
        <v/>
      </c>
      <c r="Z74" s="102" t="str">
        <f ca="1">IFERROR(IF(Z$19&lt;2,"",VLOOKUP($C74,在庫!$B$4:$SS$16,Z$19,0)),"")</f>
        <v/>
      </c>
      <c r="AA74" s="102" t="str">
        <f ca="1">IFERROR(IF(AA$19&lt;2,"",VLOOKUP($C74,在庫!$B$4:$SS$16,AA$19,0)),"")</f>
        <v/>
      </c>
      <c r="AB74" s="102" t="str">
        <f ca="1">IFERROR(IF(AB$19&lt;2,"",VLOOKUP($C74,在庫!$B$4:$SS$16,AB$19,0)),"")</f>
        <v/>
      </c>
      <c r="AC74" s="102" t="str">
        <f ca="1">IFERROR(IF(AC$19&lt;2,"",VLOOKUP($C74,在庫!$B$4:$SS$16,AC$19,0)),"")</f>
        <v/>
      </c>
      <c r="AD74" s="102" t="str">
        <f ca="1">IFERROR(IF(AD$19&lt;2,"",VLOOKUP($C74,在庫!$B$4:$SS$16,AD$19,0)),"")</f>
        <v/>
      </c>
      <c r="AE74" s="102" t="str">
        <f ca="1">IFERROR(IF(AE$19&lt;2,"",VLOOKUP($C74,在庫!$B$4:$SS$16,AE$19,0)),"")</f>
        <v/>
      </c>
      <c r="AF74" s="102" t="str">
        <f ca="1">IFERROR(IF(AF$19&lt;2,"",VLOOKUP($C74,在庫!$B$4:$SS$16,AF$19,0)),"")</f>
        <v/>
      </c>
      <c r="AG74" s="102" t="str">
        <f ca="1">IFERROR(IF(AG$19&lt;2,"",VLOOKUP($C74,在庫!$B$4:$SS$16,AG$19,0)),"")</f>
        <v/>
      </c>
      <c r="AH74" s="112" t="str">
        <f ca="1">IFERROR(IF(AH$19&lt;2,"",VLOOKUP($C74,在庫!$B$4:$SS$16,AH$19,0)),"")</f>
        <v/>
      </c>
      <c r="AI74" s="59">
        <f t="shared" ref="AI74:AI78" ca="1" si="30">SUM(D74:AH74)</f>
        <v>0</v>
      </c>
      <c r="AM74" s="178"/>
    </row>
    <row r="75" spans="1:41" ht="18" hidden="1" customHeight="1" x14ac:dyDescent="0.2">
      <c r="B75" s="320"/>
      <c r="C75" s="252" t="str">
        <f t="shared" si="29"/>
        <v>0(販売室数)</v>
      </c>
      <c r="D75" s="273" t="str">
        <f ca="1">IFERROR(IF(D$19&lt;2,"",VLOOKUP($C75,在庫!$B$4:$SS$16,D$19,0)),"")</f>
        <v/>
      </c>
      <c r="E75" s="102" t="str">
        <f ca="1">IFERROR(IF(E$19&lt;2,"",VLOOKUP($C75,在庫!$B$4:$SS$16,E$19,0)),"")</f>
        <v/>
      </c>
      <c r="F75" s="102" t="str">
        <f ca="1">IFERROR(IF(F$19&lt;2,"",VLOOKUP($C75,在庫!$B$4:$SS$16,F$19,0)),"")</f>
        <v/>
      </c>
      <c r="G75" s="102" t="str">
        <f ca="1">IFERROR(IF(G$19&lt;2,"",VLOOKUP($C75,在庫!$B$4:$SS$16,G$19,0)),"")</f>
        <v/>
      </c>
      <c r="H75" s="102" t="str">
        <f ca="1">IFERROR(IF(H$19&lt;2,"",VLOOKUP($C75,在庫!$B$4:$SS$16,H$19,0)),"")</f>
        <v/>
      </c>
      <c r="I75" s="102" t="str">
        <f ca="1">IFERROR(IF(I$19&lt;2,"",VLOOKUP($C75,在庫!$B$4:$SS$16,I$19,0)),"")</f>
        <v/>
      </c>
      <c r="J75" s="102" t="str">
        <f ca="1">IFERROR(IF(J$19&lt;2,"",VLOOKUP($C75,在庫!$B$4:$SS$16,J$19,0)),"")</f>
        <v/>
      </c>
      <c r="K75" s="102" t="str">
        <f ca="1">IFERROR(IF(K$19&lt;2,"",VLOOKUP($C75,在庫!$B$4:$SS$16,K$19,0)),"")</f>
        <v/>
      </c>
      <c r="L75" s="102" t="str">
        <f ca="1">IFERROR(IF(L$19&lt;2,"",VLOOKUP($C75,在庫!$B$4:$SS$16,L$19,0)),"")</f>
        <v/>
      </c>
      <c r="M75" s="102" t="str">
        <f ca="1">IFERROR(IF(M$19&lt;2,"",VLOOKUP($C75,在庫!$B$4:$SS$16,M$19,0)),"")</f>
        <v/>
      </c>
      <c r="N75" s="102" t="str">
        <f ca="1">IFERROR(IF(N$19&lt;2,"",VLOOKUP($C75,在庫!$B$4:$SS$16,N$19,0)),"")</f>
        <v/>
      </c>
      <c r="O75" s="102" t="str">
        <f ca="1">IFERROR(IF(O$19&lt;2,"",VLOOKUP($C75,在庫!$B$4:$SS$16,O$19,0)),"")</f>
        <v/>
      </c>
      <c r="P75" s="102" t="str">
        <f ca="1">IFERROR(IF(P$19&lt;2,"",VLOOKUP($C75,在庫!$B$4:$SS$16,P$19,0)),"")</f>
        <v/>
      </c>
      <c r="Q75" s="102" t="str">
        <f ca="1">IFERROR(IF(Q$19&lt;2,"",VLOOKUP($C75,在庫!$B$4:$SS$16,Q$19,0)),"")</f>
        <v/>
      </c>
      <c r="R75" s="102" t="str">
        <f ca="1">IFERROR(IF(R$19&lt;2,"",VLOOKUP($C75,在庫!$B$4:$SS$16,R$19,0)),"")</f>
        <v/>
      </c>
      <c r="S75" s="102" t="str">
        <f ca="1">IFERROR(IF(S$19&lt;2,"",VLOOKUP($C75,在庫!$B$4:$SS$16,S$19,0)),"")</f>
        <v/>
      </c>
      <c r="T75" s="102" t="str">
        <f ca="1">IFERROR(IF(T$19&lt;2,"",VLOOKUP($C75,在庫!$B$4:$SS$16,T$19,0)),"")</f>
        <v/>
      </c>
      <c r="U75" s="102" t="str">
        <f ca="1">IFERROR(IF(U$19&lt;2,"",VLOOKUP($C75,在庫!$B$4:$SS$16,U$19,0)),"")</f>
        <v/>
      </c>
      <c r="V75" s="102" t="str">
        <f ca="1">IFERROR(IF(V$19&lt;2,"",VLOOKUP($C75,在庫!$B$4:$SS$16,V$19,0)),"")</f>
        <v/>
      </c>
      <c r="W75" s="102" t="str">
        <f ca="1">IFERROR(IF(W$19&lt;2,"",VLOOKUP($C75,在庫!$B$4:$SS$16,W$19,0)),"")</f>
        <v/>
      </c>
      <c r="X75" s="102" t="str">
        <f ca="1">IFERROR(IF(X$19&lt;2,"",VLOOKUP($C75,在庫!$B$4:$SS$16,X$19,0)),"")</f>
        <v/>
      </c>
      <c r="Y75" s="102" t="str">
        <f ca="1">IFERROR(IF(Y$19&lt;2,"",VLOOKUP($C75,在庫!$B$4:$SS$16,Y$19,0)),"")</f>
        <v/>
      </c>
      <c r="Z75" s="102" t="str">
        <f ca="1">IFERROR(IF(Z$19&lt;2,"",VLOOKUP($C75,在庫!$B$4:$SS$16,Z$19,0)),"")</f>
        <v/>
      </c>
      <c r="AA75" s="102" t="str">
        <f ca="1">IFERROR(IF(AA$19&lt;2,"",VLOOKUP($C75,在庫!$B$4:$SS$16,AA$19,0)),"")</f>
        <v/>
      </c>
      <c r="AB75" s="102" t="str">
        <f ca="1">IFERROR(IF(AB$19&lt;2,"",VLOOKUP($C75,在庫!$B$4:$SS$16,AB$19,0)),"")</f>
        <v/>
      </c>
      <c r="AC75" s="102" t="str">
        <f ca="1">IFERROR(IF(AC$19&lt;2,"",VLOOKUP($C75,在庫!$B$4:$SS$16,AC$19,0)),"")</f>
        <v/>
      </c>
      <c r="AD75" s="102" t="str">
        <f ca="1">IFERROR(IF(AD$19&lt;2,"",VLOOKUP($C75,在庫!$B$4:$SS$16,AD$19,0)),"")</f>
        <v/>
      </c>
      <c r="AE75" s="102" t="str">
        <f ca="1">IFERROR(IF(AE$19&lt;2,"",VLOOKUP($C75,在庫!$B$4:$SS$16,AE$19,0)),"")</f>
        <v/>
      </c>
      <c r="AF75" s="102" t="str">
        <f ca="1">IFERROR(IF(AF$19&lt;2,"",VLOOKUP($C75,在庫!$B$4:$SS$16,AF$19,0)),"")</f>
        <v/>
      </c>
      <c r="AG75" s="102" t="str">
        <f ca="1">IFERROR(IF(AG$19&lt;2,"",VLOOKUP($C75,在庫!$B$4:$SS$16,AG$19,0)),"")</f>
        <v/>
      </c>
      <c r="AH75" s="112" t="str">
        <f ca="1">IFERROR(IF(AH$19&lt;2,"",VLOOKUP($C75,在庫!$B$4:$SS$16,AH$19,0)),"")</f>
        <v/>
      </c>
      <c r="AI75" s="59">
        <f t="shared" ca="1" si="30"/>
        <v>0</v>
      </c>
      <c r="AM75" s="178"/>
    </row>
    <row r="76" spans="1:41" ht="18" hidden="1" customHeight="1" x14ac:dyDescent="0.2">
      <c r="A76" s="4">
        <v>14</v>
      </c>
      <c r="B76" s="320"/>
      <c r="C76" s="252" t="str">
        <f t="shared" si="29"/>
        <v>0(販売室数)</v>
      </c>
      <c r="D76" s="273" t="str">
        <f ca="1">IFERROR(IF(D$19&lt;2,"",VLOOKUP($C76,在庫!$B$4:$SS$16,D$19,0)),"")</f>
        <v/>
      </c>
      <c r="E76" s="102" t="str">
        <f ca="1">IFERROR(IF(E$19&lt;2,"",VLOOKUP($C76,在庫!$B$4:$SS$16,E$19,0)),"")</f>
        <v/>
      </c>
      <c r="F76" s="102" t="str">
        <f ca="1">IFERROR(IF(F$19&lt;2,"",VLOOKUP($C76,在庫!$B$4:$SS$16,F$19,0)),"")</f>
        <v/>
      </c>
      <c r="G76" s="102" t="str">
        <f ca="1">IFERROR(IF(G$19&lt;2,"",VLOOKUP($C76,在庫!$B$4:$SS$16,G$19,0)),"")</f>
        <v/>
      </c>
      <c r="H76" s="102" t="str">
        <f ca="1">IFERROR(IF(H$19&lt;2,"",VLOOKUP($C76,在庫!$B$4:$SS$16,H$19,0)),"")</f>
        <v/>
      </c>
      <c r="I76" s="102" t="str">
        <f ca="1">IFERROR(IF(I$19&lt;2,"",VLOOKUP($C76,在庫!$B$4:$SS$16,I$19,0)),"")</f>
        <v/>
      </c>
      <c r="J76" s="102" t="str">
        <f ca="1">IFERROR(IF(J$19&lt;2,"",VLOOKUP($C76,在庫!$B$4:$SS$16,J$19,0)),"")</f>
        <v/>
      </c>
      <c r="K76" s="102" t="str">
        <f ca="1">IFERROR(IF(K$19&lt;2,"",VLOOKUP($C76,在庫!$B$4:$SS$16,K$19,0)),"")</f>
        <v/>
      </c>
      <c r="L76" s="102" t="str">
        <f ca="1">IFERROR(IF(L$19&lt;2,"",VLOOKUP($C76,在庫!$B$4:$SS$16,L$19,0)),"")</f>
        <v/>
      </c>
      <c r="M76" s="102" t="str">
        <f ca="1">IFERROR(IF(M$19&lt;2,"",VLOOKUP($C76,在庫!$B$4:$SS$16,M$19,0)),"")</f>
        <v/>
      </c>
      <c r="N76" s="102" t="str">
        <f ca="1">IFERROR(IF(N$19&lt;2,"",VLOOKUP($C76,在庫!$B$4:$SS$16,N$19,0)),"")</f>
        <v/>
      </c>
      <c r="O76" s="102" t="str">
        <f ca="1">IFERROR(IF(O$19&lt;2,"",VLOOKUP($C76,在庫!$B$4:$SS$16,O$19,0)),"")</f>
        <v/>
      </c>
      <c r="P76" s="102" t="str">
        <f ca="1">IFERROR(IF(P$19&lt;2,"",VLOOKUP($C76,在庫!$B$4:$SS$16,P$19,0)),"")</f>
        <v/>
      </c>
      <c r="Q76" s="102" t="str">
        <f ca="1">IFERROR(IF(Q$19&lt;2,"",VLOOKUP($C76,在庫!$B$4:$SS$16,Q$19,0)),"")</f>
        <v/>
      </c>
      <c r="R76" s="102" t="str">
        <f ca="1">IFERROR(IF(R$19&lt;2,"",VLOOKUP($C76,在庫!$B$4:$SS$16,R$19,0)),"")</f>
        <v/>
      </c>
      <c r="S76" s="102" t="str">
        <f ca="1">IFERROR(IF(S$19&lt;2,"",VLOOKUP($C76,在庫!$B$4:$SS$16,S$19,0)),"")</f>
        <v/>
      </c>
      <c r="T76" s="102" t="str">
        <f ca="1">IFERROR(IF(T$19&lt;2,"",VLOOKUP($C76,在庫!$B$4:$SS$16,T$19,0)),"")</f>
        <v/>
      </c>
      <c r="U76" s="102" t="str">
        <f ca="1">IFERROR(IF(U$19&lt;2,"",VLOOKUP($C76,在庫!$B$4:$SS$16,U$19,0)),"")</f>
        <v/>
      </c>
      <c r="V76" s="102" t="str">
        <f ca="1">IFERROR(IF(V$19&lt;2,"",VLOOKUP($C76,在庫!$B$4:$SS$16,V$19,0)),"")</f>
        <v/>
      </c>
      <c r="W76" s="102" t="str">
        <f ca="1">IFERROR(IF(W$19&lt;2,"",VLOOKUP($C76,在庫!$B$4:$SS$16,W$19,0)),"")</f>
        <v/>
      </c>
      <c r="X76" s="102" t="str">
        <f ca="1">IFERROR(IF(X$19&lt;2,"",VLOOKUP($C76,在庫!$B$4:$SS$16,X$19,0)),"")</f>
        <v/>
      </c>
      <c r="Y76" s="102" t="str">
        <f ca="1">IFERROR(IF(Y$19&lt;2,"",VLOOKUP($C76,在庫!$B$4:$SS$16,Y$19,0)),"")</f>
        <v/>
      </c>
      <c r="Z76" s="102" t="str">
        <f ca="1">IFERROR(IF(Z$19&lt;2,"",VLOOKUP($C76,在庫!$B$4:$SS$16,Z$19,0)),"")</f>
        <v/>
      </c>
      <c r="AA76" s="102" t="str">
        <f ca="1">IFERROR(IF(AA$19&lt;2,"",VLOOKUP($C76,在庫!$B$4:$SS$16,AA$19,0)),"")</f>
        <v/>
      </c>
      <c r="AB76" s="102" t="str">
        <f ca="1">IFERROR(IF(AB$19&lt;2,"",VLOOKUP($C76,在庫!$B$4:$SS$16,AB$19,0)),"")</f>
        <v/>
      </c>
      <c r="AC76" s="102" t="str">
        <f ca="1">IFERROR(IF(AC$19&lt;2,"",VLOOKUP($C76,在庫!$B$4:$SS$16,AC$19,0)),"")</f>
        <v/>
      </c>
      <c r="AD76" s="102" t="str">
        <f ca="1">IFERROR(IF(AD$19&lt;2,"",VLOOKUP($C76,在庫!$B$4:$SS$16,AD$19,0)),"")</f>
        <v/>
      </c>
      <c r="AE76" s="102" t="str">
        <f ca="1">IFERROR(IF(AE$19&lt;2,"",VLOOKUP($C76,在庫!$B$4:$SS$16,AE$19,0)),"")</f>
        <v/>
      </c>
      <c r="AF76" s="102" t="str">
        <f ca="1">IFERROR(IF(AF$19&lt;2,"",VLOOKUP($C76,在庫!$B$4:$SS$16,AF$19,0)),"")</f>
        <v/>
      </c>
      <c r="AG76" s="102" t="str">
        <f ca="1">IFERROR(IF(AG$19&lt;2,"",VLOOKUP($C76,在庫!$B$4:$SS$16,AG$19,0)),"")</f>
        <v/>
      </c>
      <c r="AH76" s="112" t="str">
        <f ca="1">IFERROR(IF(AH$19&lt;2,"",VLOOKUP($C76,在庫!$B$4:$SS$16,AH$19,0)),"")</f>
        <v/>
      </c>
      <c r="AI76" s="59">
        <f t="shared" ca="1" si="30"/>
        <v>0</v>
      </c>
      <c r="AM76" s="178"/>
    </row>
    <row r="77" spans="1:41" collapsed="1" x14ac:dyDescent="0.2">
      <c r="A77" s="4">
        <v>15</v>
      </c>
      <c r="B77" s="320"/>
      <c r="C77" s="252" t="s">
        <v>63</v>
      </c>
      <c r="D77" s="272">
        <f t="shared" ref="D77:AH77" ca="1" si="31">SUM(D71:D76)</f>
        <v>0</v>
      </c>
      <c r="E77" s="19">
        <f t="shared" ca="1" si="31"/>
        <v>0</v>
      </c>
      <c r="F77" s="19">
        <f t="shared" ca="1" si="31"/>
        <v>0</v>
      </c>
      <c r="G77" s="19">
        <f t="shared" ca="1" si="31"/>
        <v>1</v>
      </c>
      <c r="H77" s="19">
        <f t="shared" ca="1" si="31"/>
        <v>0</v>
      </c>
      <c r="I77" s="19">
        <f t="shared" ca="1" si="31"/>
        <v>0</v>
      </c>
      <c r="J77" s="19">
        <f t="shared" ca="1" si="31"/>
        <v>4</v>
      </c>
      <c r="K77" s="19">
        <f t="shared" ca="1" si="31"/>
        <v>5</v>
      </c>
      <c r="L77" s="19">
        <f t="shared" ca="1" si="31"/>
        <v>5</v>
      </c>
      <c r="M77" s="19">
        <f t="shared" ca="1" si="31"/>
        <v>0</v>
      </c>
      <c r="N77" s="19">
        <f t="shared" ca="1" si="31"/>
        <v>0</v>
      </c>
      <c r="O77" s="19">
        <f t="shared" ca="1" si="31"/>
        <v>0</v>
      </c>
      <c r="P77" s="19">
        <f t="shared" ca="1" si="31"/>
        <v>0</v>
      </c>
      <c r="Q77" s="19">
        <f t="shared" ca="1" si="31"/>
        <v>0</v>
      </c>
      <c r="R77" s="19">
        <f t="shared" ca="1" si="31"/>
        <v>0</v>
      </c>
      <c r="S77" s="19">
        <f t="shared" ca="1" si="31"/>
        <v>0</v>
      </c>
      <c r="T77" s="19">
        <f t="shared" ca="1" si="31"/>
        <v>0</v>
      </c>
      <c r="U77" s="19">
        <f t="shared" ca="1" si="31"/>
        <v>1</v>
      </c>
      <c r="V77" s="19">
        <f t="shared" ca="1" si="31"/>
        <v>1</v>
      </c>
      <c r="W77" s="19">
        <f t="shared" ca="1" si="31"/>
        <v>1</v>
      </c>
      <c r="X77" s="19">
        <f t="shared" ca="1" si="31"/>
        <v>2</v>
      </c>
      <c r="Y77" s="19">
        <f t="shared" ca="1" si="31"/>
        <v>1</v>
      </c>
      <c r="Z77" s="19">
        <f t="shared" ca="1" si="31"/>
        <v>1</v>
      </c>
      <c r="AA77" s="19">
        <f t="shared" ca="1" si="31"/>
        <v>1</v>
      </c>
      <c r="AB77" s="19">
        <f t="shared" ca="1" si="31"/>
        <v>1</v>
      </c>
      <c r="AC77" s="19">
        <f t="shared" ca="1" si="31"/>
        <v>0</v>
      </c>
      <c r="AD77" s="19">
        <f t="shared" ca="1" si="31"/>
        <v>0</v>
      </c>
      <c r="AE77" s="19">
        <f t="shared" ca="1" si="31"/>
        <v>0</v>
      </c>
      <c r="AF77" s="19">
        <f t="shared" ca="1" si="31"/>
        <v>0</v>
      </c>
      <c r="AG77" s="19">
        <f t="shared" ca="1" si="31"/>
        <v>0</v>
      </c>
      <c r="AH77" s="111">
        <f t="shared" ca="1" si="31"/>
        <v>0</v>
      </c>
      <c r="AI77" s="59">
        <f t="shared" ca="1" si="30"/>
        <v>24</v>
      </c>
      <c r="AL77" s="4" t="s">
        <v>211</v>
      </c>
      <c r="AM77" s="178">
        <f>AM72-AM71</f>
        <v>7103695</v>
      </c>
    </row>
    <row r="78" spans="1:41" ht="17.25" customHeight="1" x14ac:dyDescent="0.2">
      <c r="A78" s="4">
        <v>9</v>
      </c>
      <c r="B78" s="320"/>
      <c r="C78" s="252" t="str">
        <f>B3&amp;"(販売室数)"</f>
        <v>ラグジュアリープールヴィラ(販売室数)</v>
      </c>
      <c r="D78" s="274">
        <f ca="1">IFERROR(IF(D$19&lt;2,"",VLOOKUP($C78,在庫!$B$34:$LY$46,D$19,)),"")</f>
        <v>0</v>
      </c>
      <c r="E78" s="61">
        <f ca="1">IFERROR(IF(E$19&lt;2,"",VLOOKUP($C78,在庫!$B$34:$LY$46,E$19,)),"")</f>
        <v>0</v>
      </c>
      <c r="F78" s="61">
        <f ca="1">IFERROR(IF(F$19&lt;2,"",VLOOKUP($C78,在庫!$B$34:$LY$46,F$19,)),"")</f>
        <v>0</v>
      </c>
      <c r="G78" s="61">
        <f ca="1">IFERROR(IF(G$19&lt;2,"",VLOOKUP($C78,在庫!$B$34:$LY$46,G$19,)),"")</f>
        <v>0</v>
      </c>
      <c r="H78" s="61">
        <f ca="1">IFERROR(IF(H$19&lt;2,"",VLOOKUP($C78,在庫!$B$34:$LY$46,H$19,)),"")</f>
        <v>0</v>
      </c>
      <c r="I78" s="61">
        <f ca="1">IFERROR(IF(I$19&lt;2,"",VLOOKUP($C78,在庫!$B$34:$LY$46,I$19,)),"")</f>
        <v>0</v>
      </c>
      <c r="J78" s="61">
        <f ca="1">IFERROR(IF(J$19&lt;2,"",VLOOKUP($C78,在庫!$B$34:$LY$46,J$19,)),"")</f>
        <v>0</v>
      </c>
      <c r="K78" s="61">
        <f ca="1">IFERROR(IF(K$19&lt;2,"",VLOOKUP($C78,在庫!$B$34:$LY$46,K$19,)),"")</f>
        <v>0</v>
      </c>
      <c r="L78" s="61">
        <f ca="1">IFERROR(IF(L$19&lt;2,"",VLOOKUP($C78,在庫!$B$34:$LY$46,L$19,)),"")</f>
        <v>0</v>
      </c>
      <c r="M78" s="61">
        <f ca="1">IFERROR(IF(M$19&lt;2,"",VLOOKUP($C78,在庫!$B$34:$LY$46,M$19,)),"")</f>
        <v>0</v>
      </c>
      <c r="N78" s="61">
        <f ca="1">IFERROR(IF(N$19&lt;2,"",VLOOKUP($C78,在庫!$B$34:$LY$46,N$19,)),"")</f>
        <v>0</v>
      </c>
      <c r="O78" s="61">
        <f ca="1">IFERROR(IF(O$19&lt;2,"",VLOOKUP($C78,在庫!$B$34:$LY$46,O$19,)),"")</f>
        <v>0</v>
      </c>
      <c r="P78" s="61">
        <f ca="1">IFERROR(IF(P$19&lt;2,"",VLOOKUP($C78,在庫!$B$34:$LY$46,P$19,)),"")</f>
        <v>0</v>
      </c>
      <c r="Q78" s="61">
        <f ca="1">IFERROR(IF(Q$19&lt;2,"",VLOOKUP($C78,在庫!$B$34:$LY$46,Q$19,)),"")</f>
        <v>0</v>
      </c>
      <c r="R78" s="61">
        <f ca="1">IFERROR(IF(R$19&lt;2,"",VLOOKUP($C78,在庫!$B$34:$LY$46,R$19,)),"")</f>
        <v>0</v>
      </c>
      <c r="S78" s="61">
        <f ca="1">IFERROR(IF(S$19&lt;2,"",VLOOKUP($C78,在庫!$B$34:$LY$46,S$19,)),"")</f>
        <v>0</v>
      </c>
      <c r="T78" s="61">
        <f ca="1">IFERROR(IF(T$19&lt;2,"",VLOOKUP($C78,在庫!$B$34:$LY$46,T$19,)),"")</f>
        <v>0</v>
      </c>
      <c r="U78" s="61">
        <f ca="1">IFERROR(IF(U$19&lt;2,"",VLOOKUP($C78,在庫!$B$34:$LY$46,U$19,)),"")</f>
        <v>0</v>
      </c>
      <c r="V78" s="61">
        <f ca="1">IFERROR(IF(V$19&lt;2,"",VLOOKUP($C78,在庫!$B$34:$LY$46,V$19,)),"")</f>
        <v>0</v>
      </c>
      <c r="W78" s="61">
        <f ca="1">IFERROR(IF(W$19&lt;2,"",VLOOKUP($C78,在庫!$B$34:$LY$46,W$19,)),"")</f>
        <v>0</v>
      </c>
      <c r="X78" s="61">
        <f ca="1">IFERROR(IF(X$19&lt;2,"",VLOOKUP($C78,在庫!$B$34:$LY$46,X$19,)),"")</f>
        <v>1</v>
      </c>
      <c r="Y78" s="61">
        <f ca="1">IFERROR(IF(Y$19&lt;2,"",VLOOKUP($C78,在庫!$B$34:$LY$46,Y$19,)),"")</f>
        <v>0</v>
      </c>
      <c r="Z78" s="61">
        <f ca="1">IFERROR(IF(Z$19&lt;2,"",VLOOKUP($C78,在庫!$B$34:$LY$46,Z$19,)),"")</f>
        <v>0</v>
      </c>
      <c r="AA78" s="61">
        <f ca="1">IFERROR(IF(AA$19&lt;2,"",VLOOKUP($C78,在庫!$B$34:$LY$46,AA$19,)),"")</f>
        <v>0</v>
      </c>
      <c r="AB78" s="61">
        <f ca="1">IFERROR(IF(AB$19&lt;2,"",VLOOKUP($C78,在庫!$B$34:$LY$46,AB$19,)),"")</f>
        <v>0</v>
      </c>
      <c r="AC78" s="61">
        <f ca="1">IFERROR(IF(AC$19&lt;2,"",VLOOKUP($C78,在庫!$B$34:$LY$46,AC$19,)),"")</f>
        <v>0</v>
      </c>
      <c r="AD78" s="61">
        <f ca="1">IFERROR(IF(AD$19&lt;2,"",VLOOKUP($C78,在庫!$B$34:$LY$46,AD$19,)),"")</f>
        <v>0</v>
      </c>
      <c r="AE78" s="61">
        <f ca="1">IFERROR(IF(AE$19&lt;2,"",VLOOKUP($C78,在庫!$B$34:$LY$46,AE$19,)),"")</f>
        <v>0</v>
      </c>
      <c r="AF78" s="61">
        <f ca="1">IFERROR(IF(AF$19&lt;2,"",VLOOKUP($C78,在庫!$B$34:$LY$46,AF$19,)),"")</f>
        <v>0</v>
      </c>
      <c r="AG78" s="61">
        <f ca="1">IFERROR(IF(AG$19&lt;2,"",VLOOKUP($C78,在庫!$B$34:$LY$46,AG$19,)),"")</f>
        <v>0</v>
      </c>
      <c r="AH78" s="113">
        <f ca="1">IFERROR(IF(AH$19&lt;2,"",VLOOKUP($C78,在庫!$B$34:$LY$46,AH$19,)),"")</f>
        <v>0</v>
      </c>
      <c r="AI78" s="59">
        <f t="shared" ca="1" si="30"/>
        <v>1</v>
      </c>
    </row>
    <row r="79" spans="1:41" ht="17.25" customHeight="1" x14ac:dyDescent="0.2">
      <c r="B79" s="320"/>
      <c r="C79" s="252" t="str">
        <f t="shared" ref="C79:C83" si="32">B4&amp;"(販売室数)"</f>
        <v>with SAUNA(販売室数)</v>
      </c>
      <c r="D79" s="274">
        <f ca="1">IFERROR(IF(D$19&lt;2,"",VLOOKUP($C79,在庫!$B$34:$LY$46,D$19,)),"")</f>
        <v>0</v>
      </c>
      <c r="E79" s="61">
        <f ca="1">IFERROR(IF(E$19&lt;2,"",VLOOKUP($C79,在庫!$B$34:$LY$46,E$19,)),"")</f>
        <v>0</v>
      </c>
      <c r="F79" s="61">
        <f ca="1">IFERROR(IF(F$19&lt;2,"",VLOOKUP($C79,在庫!$B$34:$LY$46,F$19,)),"")</f>
        <v>0</v>
      </c>
      <c r="G79" s="61">
        <f ca="1">IFERROR(IF(G$19&lt;2,"",VLOOKUP($C79,在庫!$B$34:$LY$46,G$19,)),"")</f>
        <v>0</v>
      </c>
      <c r="H79" s="61">
        <f ca="1">IFERROR(IF(H$19&lt;2,"",VLOOKUP($C79,在庫!$B$34:$LY$46,H$19,)),"")</f>
        <v>0</v>
      </c>
      <c r="I79" s="61">
        <f ca="1">IFERROR(IF(I$19&lt;2,"",VLOOKUP($C79,在庫!$B$34:$LY$46,I$19,)),"")</f>
        <v>0</v>
      </c>
      <c r="J79" s="61">
        <f ca="1">IFERROR(IF(J$19&lt;2,"",VLOOKUP($C79,在庫!$B$34:$LY$46,J$19,)),"")</f>
        <v>0</v>
      </c>
      <c r="K79" s="61">
        <f ca="1">IFERROR(IF(K$19&lt;2,"",VLOOKUP($C79,在庫!$B$34:$LY$46,K$19,)),"")</f>
        <v>0</v>
      </c>
      <c r="L79" s="61">
        <f ca="1">IFERROR(IF(L$19&lt;2,"",VLOOKUP($C79,在庫!$B$34:$LY$46,L$19,)),"")</f>
        <v>0</v>
      </c>
      <c r="M79" s="61">
        <f ca="1">IFERROR(IF(M$19&lt;2,"",VLOOKUP($C79,在庫!$B$34:$LY$46,M$19,)),"")</f>
        <v>0</v>
      </c>
      <c r="N79" s="61">
        <f ca="1">IFERROR(IF(N$19&lt;2,"",VLOOKUP($C79,在庫!$B$34:$LY$46,N$19,)),"")</f>
        <v>0</v>
      </c>
      <c r="O79" s="61">
        <f ca="1">IFERROR(IF(O$19&lt;2,"",VLOOKUP($C79,在庫!$B$34:$LY$46,O$19,)),"")</f>
        <v>0</v>
      </c>
      <c r="P79" s="61">
        <f ca="1">IFERROR(IF(P$19&lt;2,"",VLOOKUP($C79,在庫!$B$34:$LY$46,P$19,)),"")</f>
        <v>0</v>
      </c>
      <c r="Q79" s="61">
        <f ca="1">IFERROR(IF(Q$19&lt;2,"",VLOOKUP($C79,在庫!$B$34:$LY$46,Q$19,)),"")</f>
        <v>0</v>
      </c>
      <c r="R79" s="61">
        <f ca="1">IFERROR(IF(R$19&lt;2,"",VLOOKUP($C79,在庫!$B$34:$LY$46,R$19,)),"")</f>
        <v>0</v>
      </c>
      <c r="S79" s="61">
        <f ca="1">IFERROR(IF(S$19&lt;2,"",VLOOKUP($C79,在庫!$B$34:$LY$46,S$19,)),"")</f>
        <v>0</v>
      </c>
      <c r="T79" s="61">
        <f ca="1">IFERROR(IF(T$19&lt;2,"",VLOOKUP($C79,在庫!$B$34:$LY$46,T$19,)),"")</f>
        <v>0</v>
      </c>
      <c r="U79" s="61">
        <f ca="1">IFERROR(IF(U$19&lt;2,"",VLOOKUP($C79,在庫!$B$34:$LY$46,U$19,)),"")</f>
        <v>0</v>
      </c>
      <c r="V79" s="61">
        <f ca="1">IFERROR(IF(V$19&lt;2,"",VLOOKUP($C79,在庫!$B$34:$LY$46,V$19,)),"")</f>
        <v>0</v>
      </c>
      <c r="W79" s="61">
        <f ca="1">IFERROR(IF(W$19&lt;2,"",VLOOKUP($C79,在庫!$B$34:$LY$46,W$19,)),"")</f>
        <v>0</v>
      </c>
      <c r="X79" s="61">
        <f ca="1">IFERROR(IF(X$19&lt;2,"",VLOOKUP($C79,在庫!$B$34:$LY$46,X$19,)),"")</f>
        <v>0</v>
      </c>
      <c r="Y79" s="61">
        <f ca="1">IFERROR(IF(Y$19&lt;2,"",VLOOKUP($C79,在庫!$B$34:$LY$46,Y$19,)),"")</f>
        <v>0</v>
      </c>
      <c r="Z79" s="61">
        <f ca="1">IFERROR(IF(Z$19&lt;2,"",VLOOKUP($C79,在庫!$B$34:$LY$46,Z$19,)),"")</f>
        <v>0</v>
      </c>
      <c r="AA79" s="61">
        <f ca="1">IFERROR(IF(AA$19&lt;2,"",VLOOKUP($C79,在庫!$B$34:$LY$46,AA$19,)),"")</f>
        <v>0</v>
      </c>
      <c r="AB79" s="61">
        <f ca="1">IFERROR(IF(AB$19&lt;2,"",VLOOKUP($C79,在庫!$B$34:$LY$46,AB$19,)),"")</f>
        <v>0</v>
      </c>
      <c r="AC79" s="61">
        <f ca="1">IFERROR(IF(AC$19&lt;2,"",VLOOKUP($C79,在庫!$B$34:$LY$46,AC$19,)),"")</f>
        <v>0</v>
      </c>
      <c r="AD79" s="61">
        <f ca="1">IFERROR(IF(AD$19&lt;2,"",VLOOKUP($C79,在庫!$B$34:$LY$46,AD$19,)),"")</f>
        <v>0</v>
      </c>
      <c r="AE79" s="61">
        <f ca="1">IFERROR(IF(AE$19&lt;2,"",VLOOKUP($C79,在庫!$B$34:$LY$46,AE$19,)),"")</f>
        <v>0</v>
      </c>
      <c r="AF79" s="61">
        <f ca="1">IFERROR(IF(AF$19&lt;2,"",VLOOKUP($C79,在庫!$B$34:$LY$46,AF$19,)),"")</f>
        <v>0</v>
      </c>
      <c r="AG79" s="61">
        <f ca="1">IFERROR(IF(AG$19&lt;2,"",VLOOKUP($C79,在庫!$B$34:$LY$46,AG$19,)),"")</f>
        <v>0</v>
      </c>
      <c r="AH79" s="113">
        <f ca="1">IFERROR(IF(AH$19&lt;2,"",VLOOKUP($C79,在庫!$B$34:$LY$46,AH$19,)),"")</f>
        <v>0</v>
      </c>
      <c r="AI79" s="59">
        <f ca="1">SUM(D79:AH79)</f>
        <v>0</v>
      </c>
      <c r="AL79" s="4" t="s">
        <v>212</v>
      </c>
      <c r="AM79" s="4">
        <f ca="1">AI70*AN79</f>
        <v>205</v>
      </c>
      <c r="AN79" s="185">
        <v>0.5</v>
      </c>
    </row>
    <row r="80" spans="1:41" ht="17.25" hidden="1" customHeight="1" x14ac:dyDescent="0.2">
      <c r="B80" s="320"/>
      <c r="C80" s="252" t="str">
        <f t="shared" si="32"/>
        <v>0(販売室数)</v>
      </c>
      <c r="D80" s="274" t="str">
        <f ca="1">IFERROR(IF(D$19&lt;2,"",VLOOKUP($C80,在庫!$B$34:$LY$46,D$19,)),"")</f>
        <v/>
      </c>
      <c r="E80" s="61" t="str">
        <f ca="1">IFERROR(IF(E$19&lt;2,"",VLOOKUP($C80,在庫!$B$34:$LY$46,E$19,)),"")</f>
        <v/>
      </c>
      <c r="F80" s="61" t="str">
        <f ca="1">IFERROR(IF(F$19&lt;2,"",VLOOKUP($C80,在庫!$B$34:$LY$46,F$19,)),"")</f>
        <v/>
      </c>
      <c r="G80" s="61" t="str">
        <f ca="1">IFERROR(IF(G$19&lt;2,"",VLOOKUP($C80,在庫!$B$34:$LY$46,G$19,)),"")</f>
        <v/>
      </c>
      <c r="H80" s="61" t="str">
        <f ca="1">IFERROR(IF(H$19&lt;2,"",VLOOKUP($C80,在庫!$B$34:$LY$46,H$19,)),"")</f>
        <v/>
      </c>
      <c r="I80" s="61" t="str">
        <f ca="1">IFERROR(IF(I$19&lt;2,"",VLOOKUP($C80,在庫!$B$34:$LY$46,I$19,)),"")</f>
        <v/>
      </c>
      <c r="J80" s="61" t="str">
        <f ca="1">IFERROR(IF(J$19&lt;2,"",VLOOKUP($C80,在庫!$B$34:$LY$46,J$19,)),"")</f>
        <v/>
      </c>
      <c r="K80" s="61" t="str">
        <f ca="1">IFERROR(IF(K$19&lt;2,"",VLOOKUP($C80,在庫!$B$34:$LY$46,K$19,)),"")</f>
        <v/>
      </c>
      <c r="L80" s="61" t="str">
        <f ca="1">IFERROR(IF(L$19&lt;2,"",VLOOKUP($C80,在庫!$B$34:$LY$46,L$19,)),"")</f>
        <v/>
      </c>
      <c r="M80" s="61" t="str">
        <f ca="1">IFERROR(IF(M$19&lt;2,"",VLOOKUP($C80,在庫!$B$34:$LY$46,M$19,)),"")</f>
        <v/>
      </c>
      <c r="N80" s="61" t="str">
        <f ca="1">IFERROR(IF(N$19&lt;2,"",VLOOKUP($C80,在庫!$B$34:$LY$46,N$19,)),"")</f>
        <v/>
      </c>
      <c r="O80" s="61" t="str">
        <f ca="1">IFERROR(IF(O$19&lt;2,"",VLOOKUP($C80,在庫!$B$34:$LY$46,O$19,)),"")</f>
        <v/>
      </c>
      <c r="P80" s="61" t="str">
        <f ca="1">IFERROR(IF(P$19&lt;2,"",VLOOKUP($C80,在庫!$B$34:$LY$46,P$19,)),"")</f>
        <v/>
      </c>
      <c r="Q80" s="61" t="str">
        <f ca="1">IFERROR(IF(Q$19&lt;2,"",VLOOKUP($C80,在庫!$B$34:$LY$46,Q$19,)),"")</f>
        <v/>
      </c>
      <c r="R80" s="61" t="str">
        <f ca="1">IFERROR(IF(R$19&lt;2,"",VLOOKUP($C80,在庫!$B$34:$LY$46,R$19,)),"")</f>
        <v/>
      </c>
      <c r="S80" s="61" t="str">
        <f ca="1">IFERROR(IF(S$19&lt;2,"",VLOOKUP($C80,在庫!$B$34:$LY$46,S$19,)),"")</f>
        <v/>
      </c>
      <c r="T80" s="61" t="str">
        <f ca="1">IFERROR(IF(T$19&lt;2,"",VLOOKUP($C80,在庫!$B$34:$LY$46,T$19,)),"")</f>
        <v/>
      </c>
      <c r="U80" s="61" t="str">
        <f ca="1">IFERROR(IF(U$19&lt;2,"",VLOOKUP($C80,在庫!$B$34:$LY$46,U$19,)),"")</f>
        <v/>
      </c>
      <c r="V80" s="61" t="str">
        <f ca="1">IFERROR(IF(V$19&lt;2,"",VLOOKUP($C80,在庫!$B$34:$LY$46,V$19,)),"")</f>
        <v/>
      </c>
      <c r="W80" s="61" t="str">
        <f ca="1">IFERROR(IF(W$19&lt;2,"",VLOOKUP($C80,在庫!$B$34:$LY$46,W$19,)),"")</f>
        <v/>
      </c>
      <c r="X80" s="61" t="str">
        <f ca="1">IFERROR(IF(X$19&lt;2,"",VLOOKUP($C80,在庫!$B$34:$LY$46,X$19,)),"")</f>
        <v/>
      </c>
      <c r="Y80" s="61" t="str">
        <f ca="1">IFERROR(IF(Y$19&lt;2,"",VLOOKUP($C80,在庫!$B$34:$LY$46,Y$19,)),"")</f>
        <v/>
      </c>
      <c r="Z80" s="61" t="str">
        <f ca="1">IFERROR(IF(Z$19&lt;2,"",VLOOKUP($C80,在庫!$B$34:$LY$46,Z$19,)),"")</f>
        <v/>
      </c>
      <c r="AA80" s="61" t="str">
        <f ca="1">IFERROR(IF(AA$19&lt;2,"",VLOOKUP($C80,在庫!$B$34:$LY$46,AA$19,)),"")</f>
        <v/>
      </c>
      <c r="AB80" s="61" t="str">
        <f ca="1">IFERROR(IF(AB$19&lt;2,"",VLOOKUP($C80,在庫!$B$34:$LY$46,AB$19,)),"")</f>
        <v/>
      </c>
      <c r="AC80" s="61" t="str">
        <f ca="1">IFERROR(IF(AC$19&lt;2,"",VLOOKUP($C80,在庫!$B$34:$LY$46,AC$19,)),"")</f>
        <v/>
      </c>
      <c r="AD80" s="61" t="str">
        <f ca="1">IFERROR(IF(AD$19&lt;2,"",VLOOKUP($C80,在庫!$B$34:$LY$46,AD$19,)),"")</f>
        <v/>
      </c>
      <c r="AE80" s="61" t="str">
        <f ca="1">IFERROR(IF(AE$19&lt;2,"",VLOOKUP($C80,在庫!$B$34:$LY$46,AE$19,)),"")</f>
        <v/>
      </c>
      <c r="AF80" s="61" t="str">
        <f ca="1">IFERROR(IF(AF$19&lt;2,"",VLOOKUP($C80,在庫!$B$34:$LY$46,AF$19,)),"")</f>
        <v/>
      </c>
      <c r="AG80" s="61" t="str">
        <f ca="1">IFERROR(IF(AG$19&lt;2,"",VLOOKUP($C80,在庫!$B$34:$LY$46,AG$19,)),"")</f>
        <v/>
      </c>
      <c r="AH80" s="113" t="str">
        <f ca="1">IFERROR(IF(AH$19&lt;2,"",VLOOKUP($C80,在庫!$B$34:$LY$46,AH$19,)),"")</f>
        <v/>
      </c>
      <c r="AI80" s="59">
        <f ca="1">SUM(D80:AH80)</f>
        <v>0</v>
      </c>
    </row>
    <row r="81" spans="1:39" ht="17.25" hidden="1" customHeight="1" x14ac:dyDescent="0.2">
      <c r="B81" s="320"/>
      <c r="C81" s="252" t="str">
        <f t="shared" si="32"/>
        <v>0(販売室数)</v>
      </c>
      <c r="D81" s="274" t="str">
        <f ca="1">IFERROR(IF(D$19&lt;2,"",VLOOKUP($C81,在庫!$B$34:$LY$46,D$19,)),"")</f>
        <v/>
      </c>
      <c r="E81" s="61" t="str">
        <f ca="1">IFERROR(IF(E$19&lt;2,"",VLOOKUP($C81,在庫!$B$34:$LY$46,E$19,)),"")</f>
        <v/>
      </c>
      <c r="F81" s="61" t="str">
        <f ca="1">IFERROR(IF(F$19&lt;2,"",VLOOKUP($C81,在庫!$B$34:$LY$46,F$19,)),"")</f>
        <v/>
      </c>
      <c r="G81" s="61" t="str">
        <f ca="1">IFERROR(IF(G$19&lt;2,"",VLOOKUP($C81,在庫!$B$34:$LY$46,G$19,)),"")</f>
        <v/>
      </c>
      <c r="H81" s="61" t="str">
        <f ca="1">IFERROR(IF(H$19&lt;2,"",VLOOKUP($C81,在庫!$B$34:$LY$46,H$19,)),"")</f>
        <v/>
      </c>
      <c r="I81" s="61" t="str">
        <f ca="1">IFERROR(IF(I$19&lt;2,"",VLOOKUP($C81,在庫!$B$34:$LY$46,I$19,)),"")</f>
        <v/>
      </c>
      <c r="J81" s="61" t="str">
        <f ca="1">IFERROR(IF(J$19&lt;2,"",VLOOKUP($C81,在庫!$B$34:$LY$46,J$19,)),"")</f>
        <v/>
      </c>
      <c r="K81" s="61" t="str">
        <f ca="1">IFERROR(IF(K$19&lt;2,"",VLOOKUP($C81,在庫!$B$34:$LY$46,K$19,)),"")</f>
        <v/>
      </c>
      <c r="L81" s="61" t="str">
        <f ca="1">IFERROR(IF(L$19&lt;2,"",VLOOKUP($C81,在庫!$B$34:$LY$46,L$19,)),"")</f>
        <v/>
      </c>
      <c r="M81" s="61" t="str">
        <f ca="1">IFERROR(IF(M$19&lt;2,"",VLOOKUP($C81,在庫!$B$34:$LY$46,M$19,)),"")</f>
        <v/>
      </c>
      <c r="N81" s="61" t="str">
        <f ca="1">IFERROR(IF(N$19&lt;2,"",VLOOKUP($C81,在庫!$B$34:$LY$46,N$19,)),"")</f>
        <v/>
      </c>
      <c r="O81" s="61" t="str">
        <f ca="1">IFERROR(IF(O$19&lt;2,"",VLOOKUP($C81,在庫!$B$34:$LY$46,O$19,)),"")</f>
        <v/>
      </c>
      <c r="P81" s="61" t="str">
        <f ca="1">IFERROR(IF(P$19&lt;2,"",VLOOKUP($C81,在庫!$B$34:$LY$46,P$19,)),"")</f>
        <v/>
      </c>
      <c r="Q81" s="61" t="str">
        <f ca="1">IFERROR(IF(Q$19&lt;2,"",VLOOKUP($C81,在庫!$B$34:$LY$46,Q$19,)),"")</f>
        <v/>
      </c>
      <c r="R81" s="61" t="str">
        <f ca="1">IFERROR(IF(R$19&lt;2,"",VLOOKUP($C81,在庫!$B$34:$LY$46,R$19,)),"")</f>
        <v/>
      </c>
      <c r="S81" s="61" t="str">
        <f ca="1">IFERROR(IF(S$19&lt;2,"",VLOOKUP($C81,在庫!$B$34:$LY$46,S$19,)),"")</f>
        <v/>
      </c>
      <c r="T81" s="61" t="str">
        <f ca="1">IFERROR(IF(T$19&lt;2,"",VLOOKUP($C81,在庫!$B$34:$LY$46,T$19,)),"")</f>
        <v/>
      </c>
      <c r="U81" s="61" t="str">
        <f ca="1">IFERROR(IF(U$19&lt;2,"",VLOOKUP($C81,在庫!$B$34:$LY$46,U$19,)),"")</f>
        <v/>
      </c>
      <c r="V81" s="61" t="str">
        <f ca="1">IFERROR(IF(V$19&lt;2,"",VLOOKUP($C81,在庫!$B$34:$LY$46,V$19,)),"")</f>
        <v/>
      </c>
      <c r="W81" s="61" t="str">
        <f ca="1">IFERROR(IF(W$19&lt;2,"",VLOOKUP($C81,在庫!$B$34:$LY$46,W$19,)),"")</f>
        <v/>
      </c>
      <c r="X81" s="61" t="str">
        <f ca="1">IFERROR(IF(X$19&lt;2,"",VLOOKUP($C81,在庫!$B$34:$LY$46,X$19,)),"")</f>
        <v/>
      </c>
      <c r="Y81" s="61" t="str">
        <f ca="1">IFERROR(IF(Y$19&lt;2,"",VLOOKUP($C81,在庫!$B$34:$LY$46,Y$19,)),"")</f>
        <v/>
      </c>
      <c r="Z81" s="61" t="str">
        <f ca="1">IFERROR(IF(Z$19&lt;2,"",VLOOKUP($C81,在庫!$B$34:$LY$46,Z$19,)),"")</f>
        <v/>
      </c>
      <c r="AA81" s="61" t="str">
        <f ca="1">IFERROR(IF(AA$19&lt;2,"",VLOOKUP($C81,在庫!$B$34:$LY$46,AA$19,)),"")</f>
        <v/>
      </c>
      <c r="AB81" s="61" t="str">
        <f ca="1">IFERROR(IF(AB$19&lt;2,"",VLOOKUP($C81,在庫!$B$34:$LY$46,AB$19,)),"")</f>
        <v/>
      </c>
      <c r="AC81" s="61" t="str">
        <f ca="1">IFERROR(IF(AC$19&lt;2,"",VLOOKUP($C81,在庫!$B$34:$LY$46,AC$19,)),"")</f>
        <v/>
      </c>
      <c r="AD81" s="61" t="str">
        <f ca="1">IFERROR(IF(AD$19&lt;2,"",VLOOKUP($C81,在庫!$B$34:$LY$46,AD$19,)),"")</f>
        <v/>
      </c>
      <c r="AE81" s="61" t="str">
        <f ca="1">IFERROR(IF(AE$19&lt;2,"",VLOOKUP($C81,在庫!$B$34:$LY$46,AE$19,)),"")</f>
        <v/>
      </c>
      <c r="AF81" s="61" t="str">
        <f ca="1">IFERROR(IF(AF$19&lt;2,"",VLOOKUP($C81,在庫!$B$34:$LY$46,AF$19,)),"")</f>
        <v/>
      </c>
      <c r="AG81" s="61" t="str">
        <f ca="1">IFERROR(IF(AG$19&lt;2,"",VLOOKUP($C81,在庫!$B$34:$LY$46,AG$19,)),"")</f>
        <v/>
      </c>
      <c r="AH81" s="113" t="str">
        <f ca="1">IFERROR(IF(AH$19&lt;2,"",VLOOKUP($C81,在庫!$B$34:$LY$46,AH$19,)),"")</f>
        <v/>
      </c>
      <c r="AI81" s="59">
        <f t="shared" ref="AI81:AI84" ca="1" si="33">SUM(D81:AH81)</f>
        <v>0</v>
      </c>
    </row>
    <row r="82" spans="1:39" ht="17.25" hidden="1" customHeight="1" x14ac:dyDescent="0.2">
      <c r="B82" s="320"/>
      <c r="C82" s="252" t="str">
        <f t="shared" si="32"/>
        <v>0(販売室数)</v>
      </c>
      <c r="D82" s="274" t="str">
        <f ca="1">IFERROR(IF(D$19&lt;2,"",VLOOKUP($C82,在庫!$B$34:$LY$46,D$19,)),"")</f>
        <v/>
      </c>
      <c r="E82" s="61" t="str">
        <f ca="1">IFERROR(IF(E$19&lt;2,"",VLOOKUP($C82,在庫!$B$34:$LY$46,E$19,)),"")</f>
        <v/>
      </c>
      <c r="F82" s="61" t="str">
        <f ca="1">IFERROR(IF(F$19&lt;2,"",VLOOKUP($C82,在庫!$B$34:$LY$46,F$19,)),"")</f>
        <v/>
      </c>
      <c r="G82" s="61" t="str">
        <f ca="1">IFERROR(IF(G$19&lt;2,"",VLOOKUP($C82,在庫!$B$34:$LY$46,G$19,)),"")</f>
        <v/>
      </c>
      <c r="H82" s="61" t="str">
        <f ca="1">IFERROR(IF(H$19&lt;2,"",VLOOKUP($C82,在庫!$B$34:$LY$46,H$19,)),"")</f>
        <v/>
      </c>
      <c r="I82" s="61" t="str">
        <f ca="1">IFERROR(IF(I$19&lt;2,"",VLOOKUP($C82,在庫!$B$34:$LY$46,I$19,)),"")</f>
        <v/>
      </c>
      <c r="J82" s="61" t="str">
        <f ca="1">IFERROR(IF(J$19&lt;2,"",VLOOKUP($C82,在庫!$B$34:$LY$46,J$19,)),"")</f>
        <v/>
      </c>
      <c r="K82" s="61" t="str">
        <f ca="1">IFERROR(IF(K$19&lt;2,"",VLOOKUP($C82,在庫!$B$34:$LY$46,K$19,)),"")</f>
        <v/>
      </c>
      <c r="L82" s="61" t="str">
        <f ca="1">IFERROR(IF(L$19&lt;2,"",VLOOKUP($C82,在庫!$B$34:$LY$46,L$19,)),"")</f>
        <v/>
      </c>
      <c r="M82" s="61" t="str">
        <f ca="1">IFERROR(IF(M$19&lt;2,"",VLOOKUP($C82,在庫!$B$34:$LY$46,M$19,)),"")</f>
        <v/>
      </c>
      <c r="N82" s="61" t="str">
        <f ca="1">IFERROR(IF(N$19&lt;2,"",VLOOKUP($C82,在庫!$B$34:$LY$46,N$19,)),"")</f>
        <v/>
      </c>
      <c r="O82" s="61" t="str">
        <f ca="1">IFERROR(IF(O$19&lt;2,"",VLOOKUP($C82,在庫!$B$34:$LY$46,O$19,)),"")</f>
        <v/>
      </c>
      <c r="P82" s="61" t="str">
        <f ca="1">IFERROR(IF(P$19&lt;2,"",VLOOKUP($C82,在庫!$B$34:$LY$46,P$19,)),"")</f>
        <v/>
      </c>
      <c r="Q82" s="61" t="str">
        <f ca="1">IFERROR(IF(Q$19&lt;2,"",VLOOKUP($C82,在庫!$B$34:$LY$46,Q$19,)),"")</f>
        <v/>
      </c>
      <c r="R82" s="61" t="str">
        <f ca="1">IFERROR(IF(R$19&lt;2,"",VLOOKUP($C82,在庫!$B$34:$LY$46,R$19,)),"")</f>
        <v/>
      </c>
      <c r="S82" s="61" t="str">
        <f ca="1">IFERROR(IF(S$19&lt;2,"",VLOOKUP($C82,在庫!$B$34:$LY$46,S$19,)),"")</f>
        <v/>
      </c>
      <c r="T82" s="61" t="str">
        <f ca="1">IFERROR(IF(T$19&lt;2,"",VLOOKUP($C82,在庫!$B$34:$LY$46,T$19,)),"")</f>
        <v/>
      </c>
      <c r="U82" s="61" t="str">
        <f ca="1">IFERROR(IF(U$19&lt;2,"",VLOOKUP($C82,在庫!$B$34:$LY$46,U$19,)),"")</f>
        <v/>
      </c>
      <c r="V82" s="61" t="str">
        <f ca="1">IFERROR(IF(V$19&lt;2,"",VLOOKUP($C82,在庫!$B$34:$LY$46,V$19,)),"")</f>
        <v/>
      </c>
      <c r="W82" s="61" t="str">
        <f ca="1">IFERROR(IF(W$19&lt;2,"",VLOOKUP($C82,在庫!$B$34:$LY$46,W$19,)),"")</f>
        <v/>
      </c>
      <c r="X82" s="61" t="str">
        <f ca="1">IFERROR(IF(X$19&lt;2,"",VLOOKUP($C82,在庫!$B$34:$LY$46,X$19,)),"")</f>
        <v/>
      </c>
      <c r="Y82" s="61" t="str">
        <f ca="1">IFERROR(IF(Y$19&lt;2,"",VLOOKUP($C82,在庫!$B$34:$LY$46,Y$19,)),"")</f>
        <v/>
      </c>
      <c r="Z82" s="61" t="str">
        <f ca="1">IFERROR(IF(Z$19&lt;2,"",VLOOKUP($C82,在庫!$B$34:$LY$46,Z$19,)),"")</f>
        <v/>
      </c>
      <c r="AA82" s="61" t="str">
        <f ca="1">IFERROR(IF(AA$19&lt;2,"",VLOOKUP($C82,在庫!$B$34:$LY$46,AA$19,)),"")</f>
        <v/>
      </c>
      <c r="AB82" s="61" t="str">
        <f ca="1">IFERROR(IF(AB$19&lt;2,"",VLOOKUP($C82,在庫!$B$34:$LY$46,AB$19,)),"")</f>
        <v/>
      </c>
      <c r="AC82" s="61" t="str">
        <f ca="1">IFERROR(IF(AC$19&lt;2,"",VLOOKUP($C82,在庫!$B$34:$LY$46,AC$19,)),"")</f>
        <v/>
      </c>
      <c r="AD82" s="61" t="str">
        <f ca="1">IFERROR(IF(AD$19&lt;2,"",VLOOKUP($C82,在庫!$B$34:$LY$46,AD$19,)),"")</f>
        <v/>
      </c>
      <c r="AE82" s="61" t="str">
        <f ca="1">IFERROR(IF(AE$19&lt;2,"",VLOOKUP($C82,在庫!$B$34:$LY$46,AE$19,)),"")</f>
        <v/>
      </c>
      <c r="AF82" s="61" t="str">
        <f ca="1">IFERROR(IF(AF$19&lt;2,"",VLOOKUP($C82,在庫!$B$34:$LY$46,AF$19,)),"")</f>
        <v/>
      </c>
      <c r="AG82" s="61" t="str">
        <f ca="1">IFERROR(IF(AG$19&lt;2,"",VLOOKUP($C82,在庫!$B$34:$LY$46,AG$19,)),"")</f>
        <v/>
      </c>
      <c r="AH82" s="113" t="str">
        <f ca="1">IFERROR(IF(AH$19&lt;2,"",VLOOKUP($C82,在庫!$B$34:$LY$46,AH$19,)),"")</f>
        <v/>
      </c>
      <c r="AI82" s="59">
        <f t="shared" ca="1" si="33"/>
        <v>0</v>
      </c>
    </row>
    <row r="83" spans="1:39" ht="18" hidden="1" customHeight="1" x14ac:dyDescent="0.2">
      <c r="A83" s="4">
        <v>14</v>
      </c>
      <c r="B83" s="320"/>
      <c r="C83" s="252" t="str">
        <f t="shared" si="32"/>
        <v>0(販売室数)</v>
      </c>
      <c r="D83" s="274" t="str">
        <f ca="1">IFERROR(IF(D$19&lt;2,"",VLOOKUP($C83,在庫!$B$34:$LY$46,D$19,)),"")</f>
        <v/>
      </c>
      <c r="E83" s="61" t="str">
        <f ca="1">IFERROR(IF(E$19&lt;2,"",VLOOKUP($C83,在庫!$B$34:$LY$46,E$19,)),"")</f>
        <v/>
      </c>
      <c r="F83" s="61" t="str">
        <f ca="1">IFERROR(IF(F$19&lt;2,"",VLOOKUP($C83,在庫!$B$34:$LY$46,F$19,)),"")</f>
        <v/>
      </c>
      <c r="G83" s="61" t="str">
        <f ca="1">IFERROR(IF(G$19&lt;2,"",VLOOKUP($C83,在庫!$B$34:$LY$46,G$19,)),"")</f>
        <v/>
      </c>
      <c r="H83" s="61" t="str">
        <f ca="1">IFERROR(IF(H$19&lt;2,"",VLOOKUP($C83,在庫!$B$34:$LY$46,H$19,)),"")</f>
        <v/>
      </c>
      <c r="I83" s="61" t="str">
        <f ca="1">IFERROR(IF(I$19&lt;2,"",VLOOKUP($C83,在庫!$B$34:$LY$46,I$19,)),"")</f>
        <v/>
      </c>
      <c r="J83" s="61" t="str">
        <f ca="1">IFERROR(IF(J$19&lt;2,"",VLOOKUP($C83,在庫!$B$34:$LY$46,J$19,)),"")</f>
        <v/>
      </c>
      <c r="K83" s="61" t="str">
        <f ca="1">IFERROR(IF(K$19&lt;2,"",VLOOKUP($C83,在庫!$B$34:$LY$46,K$19,)),"")</f>
        <v/>
      </c>
      <c r="L83" s="61" t="str">
        <f ca="1">IFERROR(IF(L$19&lt;2,"",VLOOKUP($C83,在庫!$B$34:$LY$46,L$19,)),"")</f>
        <v/>
      </c>
      <c r="M83" s="61" t="str">
        <f ca="1">IFERROR(IF(M$19&lt;2,"",VLOOKUP($C83,在庫!$B$34:$LY$46,M$19,)),"")</f>
        <v/>
      </c>
      <c r="N83" s="61" t="str">
        <f ca="1">IFERROR(IF(N$19&lt;2,"",VLOOKUP($C83,在庫!$B$34:$LY$46,N$19,)),"")</f>
        <v/>
      </c>
      <c r="O83" s="61" t="str">
        <f ca="1">IFERROR(IF(O$19&lt;2,"",VLOOKUP($C83,在庫!$B$34:$LY$46,O$19,)),"")</f>
        <v/>
      </c>
      <c r="P83" s="61" t="str">
        <f ca="1">IFERROR(IF(P$19&lt;2,"",VLOOKUP($C83,在庫!$B$34:$LY$46,P$19,)),"")</f>
        <v/>
      </c>
      <c r="Q83" s="61" t="str">
        <f ca="1">IFERROR(IF(Q$19&lt;2,"",VLOOKUP($C83,在庫!$B$34:$LY$46,Q$19,)),"")</f>
        <v/>
      </c>
      <c r="R83" s="61" t="str">
        <f ca="1">IFERROR(IF(R$19&lt;2,"",VLOOKUP($C83,在庫!$B$34:$LY$46,R$19,)),"")</f>
        <v/>
      </c>
      <c r="S83" s="61" t="str">
        <f ca="1">IFERROR(IF(S$19&lt;2,"",VLOOKUP($C83,在庫!$B$34:$LY$46,S$19,)),"")</f>
        <v/>
      </c>
      <c r="T83" s="61" t="str">
        <f ca="1">IFERROR(IF(T$19&lt;2,"",VLOOKUP($C83,在庫!$B$34:$LY$46,T$19,)),"")</f>
        <v/>
      </c>
      <c r="U83" s="61" t="str">
        <f ca="1">IFERROR(IF(U$19&lt;2,"",VLOOKUP($C83,在庫!$B$34:$LY$46,U$19,)),"")</f>
        <v/>
      </c>
      <c r="V83" s="61" t="str">
        <f ca="1">IFERROR(IF(V$19&lt;2,"",VLOOKUP($C83,在庫!$B$34:$LY$46,V$19,)),"")</f>
        <v/>
      </c>
      <c r="W83" s="61" t="str">
        <f ca="1">IFERROR(IF(W$19&lt;2,"",VLOOKUP($C83,在庫!$B$34:$LY$46,W$19,)),"")</f>
        <v/>
      </c>
      <c r="X83" s="61" t="str">
        <f ca="1">IFERROR(IF(X$19&lt;2,"",VLOOKUP($C83,在庫!$B$34:$LY$46,X$19,)),"")</f>
        <v/>
      </c>
      <c r="Y83" s="61" t="str">
        <f ca="1">IFERROR(IF(Y$19&lt;2,"",VLOOKUP($C83,在庫!$B$34:$LY$46,Y$19,)),"")</f>
        <v/>
      </c>
      <c r="Z83" s="61" t="str">
        <f ca="1">IFERROR(IF(Z$19&lt;2,"",VLOOKUP($C83,在庫!$B$34:$LY$46,Z$19,)),"")</f>
        <v/>
      </c>
      <c r="AA83" s="61" t="str">
        <f ca="1">IFERROR(IF(AA$19&lt;2,"",VLOOKUP($C83,在庫!$B$34:$LY$46,AA$19,)),"")</f>
        <v/>
      </c>
      <c r="AB83" s="61" t="str">
        <f ca="1">IFERROR(IF(AB$19&lt;2,"",VLOOKUP($C83,在庫!$B$34:$LY$46,AB$19,)),"")</f>
        <v/>
      </c>
      <c r="AC83" s="61" t="str">
        <f ca="1">IFERROR(IF(AC$19&lt;2,"",VLOOKUP($C83,在庫!$B$34:$LY$46,AC$19,)),"")</f>
        <v/>
      </c>
      <c r="AD83" s="61" t="str">
        <f ca="1">IFERROR(IF(AD$19&lt;2,"",VLOOKUP($C83,在庫!$B$34:$LY$46,AD$19,)),"")</f>
        <v/>
      </c>
      <c r="AE83" s="61" t="str">
        <f ca="1">IFERROR(IF(AE$19&lt;2,"",VLOOKUP($C83,在庫!$B$34:$LY$46,AE$19,)),"")</f>
        <v/>
      </c>
      <c r="AF83" s="61" t="str">
        <f ca="1">IFERROR(IF(AF$19&lt;2,"",VLOOKUP($C83,在庫!$B$34:$LY$46,AF$19,)),"")</f>
        <v/>
      </c>
      <c r="AG83" s="61" t="str">
        <f ca="1">IFERROR(IF(AG$19&lt;2,"",VLOOKUP($C83,在庫!$B$34:$LY$46,AG$19,)),"")</f>
        <v/>
      </c>
      <c r="AH83" s="113" t="str">
        <f ca="1">IFERROR(IF(AH$19&lt;2,"",VLOOKUP($C83,在庫!$B$34:$LY$46,AH$19,)),"")</f>
        <v/>
      </c>
      <c r="AI83" s="59">
        <f t="shared" ca="1" si="33"/>
        <v>0</v>
      </c>
    </row>
    <row r="84" spans="1:39" ht="18" collapsed="1" thickBot="1" x14ac:dyDescent="0.25">
      <c r="B84" s="321"/>
      <c r="C84" s="253" t="s">
        <v>64</v>
      </c>
      <c r="D84" s="275">
        <f t="shared" ref="D84:AH84" ca="1" si="34">SUM(D78:D83)</f>
        <v>0</v>
      </c>
      <c r="E84" s="106">
        <f t="shared" ca="1" si="34"/>
        <v>0</v>
      </c>
      <c r="F84" s="106">
        <f t="shared" ca="1" si="34"/>
        <v>0</v>
      </c>
      <c r="G84" s="106">
        <f t="shared" ca="1" si="34"/>
        <v>0</v>
      </c>
      <c r="H84" s="106">
        <f t="shared" ca="1" si="34"/>
        <v>0</v>
      </c>
      <c r="I84" s="106">
        <f t="shared" ca="1" si="34"/>
        <v>0</v>
      </c>
      <c r="J84" s="106">
        <f t="shared" ca="1" si="34"/>
        <v>0</v>
      </c>
      <c r="K84" s="106">
        <f t="shared" ca="1" si="34"/>
        <v>0</v>
      </c>
      <c r="L84" s="106">
        <f t="shared" ca="1" si="34"/>
        <v>0</v>
      </c>
      <c r="M84" s="106">
        <f t="shared" ca="1" si="34"/>
        <v>0</v>
      </c>
      <c r="N84" s="106">
        <f t="shared" ca="1" si="34"/>
        <v>0</v>
      </c>
      <c r="O84" s="106">
        <f t="shared" ca="1" si="34"/>
        <v>0</v>
      </c>
      <c r="P84" s="106">
        <f t="shared" ca="1" si="34"/>
        <v>0</v>
      </c>
      <c r="Q84" s="106">
        <f t="shared" ca="1" si="34"/>
        <v>0</v>
      </c>
      <c r="R84" s="106">
        <f t="shared" ca="1" si="34"/>
        <v>0</v>
      </c>
      <c r="S84" s="106">
        <f t="shared" ca="1" si="34"/>
        <v>0</v>
      </c>
      <c r="T84" s="106">
        <f t="shared" ca="1" si="34"/>
        <v>0</v>
      </c>
      <c r="U84" s="106">
        <f t="shared" ca="1" si="34"/>
        <v>0</v>
      </c>
      <c r="V84" s="106">
        <f t="shared" ca="1" si="34"/>
        <v>0</v>
      </c>
      <c r="W84" s="106">
        <f t="shared" ca="1" si="34"/>
        <v>0</v>
      </c>
      <c r="X84" s="106">
        <f t="shared" ca="1" si="34"/>
        <v>1</v>
      </c>
      <c r="Y84" s="106">
        <f t="shared" ca="1" si="34"/>
        <v>0</v>
      </c>
      <c r="Z84" s="106">
        <f t="shared" ca="1" si="34"/>
        <v>0</v>
      </c>
      <c r="AA84" s="106">
        <f t="shared" ca="1" si="34"/>
        <v>0</v>
      </c>
      <c r="AB84" s="106">
        <f t="shared" ca="1" si="34"/>
        <v>0</v>
      </c>
      <c r="AC84" s="106">
        <f t="shared" ca="1" si="34"/>
        <v>0</v>
      </c>
      <c r="AD84" s="106">
        <f t="shared" ca="1" si="34"/>
        <v>0</v>
      </c>
      <c r="AE84" s="106">
        <f t="shared" ca="1" si="34"/>
        <v>0</v>
      </c>
      <c r="AF84" s="106">
        <f t="shared" ca="1" si="34"/>
        <v>0</v>
      </c>
      <c r="AG84" s="106">
        <f t="shared" ca="1" si="34"/>
        <v>0</v>
      </c>
      <c r="AH84" s="114">
        <f t="shared" ca="1" si="34"/>
        <v>0</v>
      </c>
      <c r="AI84" s="59">
        <f t="shared" ca="1" si="33"/>
        <v>1</v>
      </c>
      <c r="AJ84" s="178">
        <f ca="1">INDEX(予算!$K$3:$K$54,MATCH($D$29,予算!$B$3:$B$54,0),1)/AI84</f>
        <v>0</v>
      </c>
      <c r="AL84" s="4" t="s">
        <v>213</v>
      </c>
      <c r="AM84" s="178">
        <f ca="1">AM77/AM79</f>
        <v>34652.170731707316</v>
      </c>
    </row>
    <row r="85" spans="1:39" x14ac:dyDescent="0.2">
      <c r="B85" s="322" t="s">
        <v>65</v>
      </c>
      <c r="C85" s="219" t="str">
        <f>$B$3&amp;"(単泊)"</f>
        <v>ラグジュアリープールヴィラ(単泊)</v>
      </c>
      <c r="D85" s="133"/>
      <c r="E85" s="136"/>
      <c r="F85" s="134"/>
      <c r="G85" s="136"/>
      <c r="H85" s="134"/>
      <c r="I85" s="136"/>
      <c r="J85" s="134"/>
      <c r="K85" s="136"/>
      <c r="L85" s="136"/>
      <c r="M85" s="136"/>
      <c r="N85" s="136"/>
      <c r="O85" s="136"/>
      <c r="P85" s="134"/>
      <c r="Q85" s="134"/>
      <c r="R85" s="134"/>
      <c r="S85" s="134"/>
      <c r="T85" s="134"/>
      <c r="U85" s="134"/>
      <c r="V85" s="134"/>
      <c r="W85" s="134"/>
      <c r="X85" s="136"/>
      <c r="Y85" s="136"/>
      <c r="Z85" s="136"/>
      <c r="AA85" s="134"/>
      <c r="AB85" s="134"/>
      <c r="AC85" s="134"/>
      <c r="AD85" s="134"/>
      <c r="AE85" s="134"/>
      <c r="AF85" s="134"/>
      <c r="AG85" s="134"/>
      <c r="AH85" s="135"/>
    </row>
    <row r="86" spans="1:39" x14ac:dyDescent="0.2">
      <c r="B86" s="323"/>
      <c r="C86" s="220" t="str">
        <f>$F$1</f>
        <v>WEB割</v>
      </c>
      <c r="D86" s="147" t="str">
        <f ca="1">IF(D64=0,"Close",(IFERROR(HLOOKUP(D85,$D$2:$BC$3,2,FALSE),"")))</f>
        <v/>
      </c>
      <c r="E86" s="148" t="str">
        <f t="shared" ref="E86:AH86" ca="1" si="35">IF(E64=0,"Close",(IFERROR(HLOOKUP(E85,$D$2:$BC$3,2,FALSE),"")))</f>
        <v/>
      </c>
      <c r="F86" s="149" t="str">
        <f t="shared" ca="1" si="35"/>
        <v/>
      </c>
      <c r="G86" s="148" t="str">
        <f t="shared" ca="1" si="35"/>
        <v/>
      </c>
      <c r="H86" s="149" t="str">
        <f t="shared" ca="1" si="35"/>
        <v/>
      </c>
      <c r="I86" s="148" t="str">
        <f t="shared" ca="1" si="35"/>
        <v/>
      </c>
      <c r="J86" s="149" t="str">
        <f t="shared" ca="1" si="35"/>
        <v/>
      </c>
      <c r="K86" s="148" t="str">
        <f t="shared" ca="1" si="35"/>
        <v/>
      </c>
      <c r="L86" s="149" t="str">
        <f t="shared" ca="1" si="35"/>
        <v/>
      </c>
      <c r="M86" s="148" t="str">
        <f t="shared" ca="1" si="35"/>
        <v/>
      </c>
      <c r="N86" s="149" t="str">
        <f t="shared" ca="1" si="35"/>
        <v/>
      </c>
      <c r="O86" s="148" t="str">
        <f t="shared" ca="1" si="35"/>
        <v/>
      </c>
      <c r="P86" s="149" t="str">
        <f t="shared" ca="1" si="35"/>
        <v/>
      </c>
      <c r="Q86" s="148" t="str">
        <f t="shared" ca="1" si="35"/>
        <v/>
      </c>
      <c r="R86" s="149" t="str">
        <f t="shared" ca="1" si="35"/>
        <v/>
      </c>
      <c r="S86" s="148" t="str">
        <f t="shared" ca="1" si="35"/>
        <v/>
      </c>
      <c r="T86" s="149" t="str">
        <f t="shared" ca="1" si="35"/>
        <v/>
      </c>
      <c r="U86" s="148" t="str">
        <f t="shared" ca="1" si="35"/>
        <v/>
      </c>
      <c r="V86" s="149" t="str">
        <f t="shared" ca="1" si="35"/>
        <v/>
      </c>
      <c r="W86" s="148" t="str">
        <f t="shared" ca="1" si="35"/>
        <v/>
      </c>
      <c r="X86" s="149" t="str">
        <f t="shared" ca="1" si="35"/>
        <v/>
      </c>
      <c r="Y86" s="148" t="str">
        <f t="shared" ca="1" si="35"/>
        <v/>
      </c>
      <c r="Z86" s="149" t="str">
        <f t="shared" ca="1" si="35"/>
        <v/>
      </c>
      <c r="AA86" s="148" t="str">
        <f t="shared" ca="1" si="35"/>
        <v/>
      </c>
      <c r="AB86" s="149" t="str">
        <f t="shared" ca="1" si="35"/>
        <v/>
      </c>
      <c r="AC86" s="148" t="str">
        <f t="shared" ca="1" si="35"/>
        <v/>
      </c>
      <c r="AD86" s="149" t="str">
        <f t="shared" ca="1" si="35"/>
        <v/>
      </c>
      <c r="AE86" s="148" t="str">
        <f t="shared" ca="1" si="35"/>
        <v/>
      </c>
      <c r="AF86" s="149" t="str">
        <f t="shared" ca="1" si="35"/>
        <v/>
      </c>
      <c r="AG86" s="148" t="str">
        <f t="shared" ca="1" si="35"/>
        <v/>
      </c>
      <c r="AH86" s="276" t="str">
        <f t="shared" ca="1" si="35"/>
        <v/>
      </c>
    </row>
    <row r="87" spans="1:39" x14ac:dyDescent="0.2">
      <c r="B87" s="323"/>
      <c r="C87" s="220" t="str">
        <f>$B$3&amp;"(連泊)"</f>
        <v>ラグジュアリープールヴィラ(連泊)</v>
      </c>
      <c r="D87" s="143" t="str">
        <f>IF(D$85="","",D$85)</f>
        <v/>
      </c>
      <c r="E87" s="144" t="str">
        <f t="shared" ref="E87:AH87" si="36">IF(E$85="","",E$85)</f>
        <v/>
      </c>
      <c r="F87" s="144" t="str">
        <f t="shared" si="36"/>
        <v/>
      </c>
      <c r="G87" s="144" t="str">
        <f t="shared" si="36"/>
        <v/>
      </c>
      <c r="H87" s="144" t="str">
        <f t="shared" si="36"/>
        <v/>
      </c>
      <c r="I87" s="144" t="str">
        <f t="shared" si="36"/>
        <v/>
      </c>
      <c r="J87" s="144" t="str">
        <f t="shared" si="36"/>
        <v/>
      </c>
      <c r="K87" s="144" t="str">
        <f t="shared" si="36"/>
        <v/>
      </c>
      <c r="L87" s="144" t="str">
        <f t="shared" si="36"/>
        <v/>
      </c>
      <c r="M87" s="144" t="str">
        <f t="shared" si="36"/>
        <v/>
      </c>
      <c r="N87" s="144" t="str">
        <f t="shared" si="36"/>
        <v/>
      </c>
      <c r="O87" s="144" t="str">
        <f t="shared" si="36"/>
        <v/>
      </c>
      <c r="P87" s="144" t="str">
        <f t="shared" si="36"/>
        <v/>
      </c>
      <c r="Q87" s="144" t="str">
        <f t="shared" si="36"/>
        <v/>
      </c>
      <c r="R87" s="144" t="str">
        <f t="shared" si="36"/>
        <v/>
      </c>
      <c r="S87" s="144" t="str">
        <f t="shared" si="36"/>
        <v/>
      </c>
      <c r="T87" s="144" t="str">
        <f t="shared" si="36"/>
        <v/>
      </c>
      <c r="U87" s="144" t="str">
        <f t="shared" si="36"/>
        <v/>
      </c>
      <c r="V87" s="144" t="str">
        <f t="shared" si="36"/>
        <v/>
      </c>
      <c r="W87" s="144" t="str">
        <f t="shared" si="36"/>
        <v/>
      </c>
      <c r="X87" s="144" t="str">
        <f t="shared" si="36"/>
        <v/>
      </c>
      <c r="Y87" s="144" t="str">
        <f t="shared" si="36"/>
        <v/>
      </c>
      <c r="Z87" s="144" t="str">
        <f t="shared" si="36"/>
        <v/>
      </c>
      <c r="AA87" s="144" t="str">
        <f t="shared" si="36"/>
        <v/>
      </c>
      <c r="AB87" s="144" t="str">
        <f t="shared" si="36"/>
        <v/>
      </c>
      <c r="AC87" s="144" t="str">
        <f t="shared" si="36"/>
        <v/>
      </c>
      <c r="AD87" s="144" t="str">
        <f t="shared" si="36"/>
        <v/>
      </c>
      <c r="AE87" s="144" t="str">
        <f t="shared" si="36"/>
        <v/>
      </c>
      <c r="AF87" s="144" t="str">
        <f t="shared" si="36"/>
        <v/>
      </c>
      <c r="AG87" s="144" t="str">
        <f t="shared" si="36"/>
        <v/>
      </c>
      <c r="AH87" s="277" t="str">
        <f t="shared" si="36"/>
        <v/>
      </c>
    </row>
    <row r="88" spans="1:39" ht="18" thickBot="1" x14ac:dyDescent="0.25">
      <c r="B88" s="323"/>
      <c r="C88" s="221" t="str">
        <f>$F$10</f>
        <v>連泊</v>
      </c>
      <c r="D88" s="127" t="str">
        <f ca="1">IF(D64=0,"Close",(IFERROR(HLOOKUP(D87,$D$11:$BC$12,2,FALSE),"")))</f>
        <v/>
      </c>
      <c r="E88" s="131" t="str">
        <f t="shared" ref="E88:AH88" ca="1" si="37">IF(E64=0,"Close",(IFERROR(HLOOKUP(E87,$D$11:$BC$12,2,FALSE),"")))</f>
        <v/>
      </c>
      <c r="F88" s="131" t="str">
        <f t="shared" ca="1" si="37"/>
        <v/>
      </c>
      <c r="G88" s="131" t="str">
        <f t="shared" ca="1" si="37"/>
        <v/>
      </c>
      <c r="H88" s="131" t="str">
        <f t="shared" ca="1" si="37"/>
        <v/>
      </c>
      <c r="I88" s="131" t="str">
        <f t="shared" ca="1" si="37"/>
        <v/>
      </c>
      <c r="J88" s="131" t="str">
        <f t="shared" ca="1" si="37"/>
        <v/>
      </c>
      <c r="K88" s="131" t="str">
        <f t="shared" ca="1" si="37"/>
        <v/>
      </c>
      <c r="L88" s="131" t="str">
        <f t="shared" ca="1" si="37"/>
        <v/>
      </c>
      <c r="M88" s="131" t="str">
        <f t="shared" ca="1" si="37"/>
        <v/>
      </c>
      <c r="N88" s="131" t="str">
        <f t="shared" ca="1" si="37"/>
        <v/>
      </c>
      <c r="O88" s="131" t="str">
        <f t="shared" ca="1" si="37"/>
        <v/>
      </c>
      <c r="P88" s="131" t="str">
        <f t="shared" ca="1" si="37"/>
        <v/>
      </c>
      <c r="Q88" s="131" t="str">
        <f t="shared" ca="1" si="37"/>
        <v/>
      </c>
      <c r="R88" s="131" t="str">
        <f t="shared" ca="1" si="37"/>
        <v/>
      </c>
      <c r="S88" s="131" t="str">
        <f t="shared" ca="1" si="37"/>
        <v/>
      </c>
      <c r="T88" s="131" t="str">
        <f t="shared" ca="1" si="37"/>
        <v/>
      </c>
      <c r="U88" s="131" t="str">
        <f t="shared" ca="1" si="37"/>
        <v/>
      </c>
      <c r="V88" s="131" t="str">
        <f t="shared" ca="1" si="37"/>
        <v/>
      </c>
      <c r="W88" s="131" t="str">
        <f t="shared" ca="1" si="37"/>
        <v/>
      </c>
      <c r="X88" s="131" t="str">
        <f t="shared" ca="1" si="37"/>
        <v/>
      </c>
      <c r="Y88" s="131" t="str">
        <f t="shared" ca="1" si="37"/>
        <v/>
      </c>
      <c r="Z88" s="131" t="str">
        <f t="shared" ca="1" si="37"/>
        <v/>
      </c>
      <c r="AA88" s="131" t="str">
        <f t="shared" ca="1" si="37"/>
        <v/>
      </c>
      <c r="AB88" s="131" t="str">
        <f t="shared" ca="1" si="37"/>
        <v/>
      </c>
      <c r="AC88" s="131" t="str">
        <f t="shared" ca="1" si="37"/>
        <v/>
      </c>
      <c r="AD88" s="131" t="str">
        <f t="shared" ca="1" si="37"/>
        <v/>
      </c>
      <c r="AE88" s="131" t="str">
        <f t="shared" ca="1" si="37"/>
        <v/>
      </c>
      <c r="AF88" s="131" t="str">
        <f t="shared" ca="1" si="37"/>
        <v/>
      </c>
      <c r="AG88" s="131" t="str">
        <f t="shared" ca="1" si="37"/>
        <v/>
      </c>
      <c r="AH88" s="278" t="str">
        <f t="shared" ca="1" si="37"/>
        <v/>
      </c>
    </row>
    <row r="89" spans="1:39" x14ac:dyDescent="0.2">
      <c r="B89" s="323"/>
      <c r="C89" s="219" t="str">
        <f>$B$4&amp;"(単泊)"</f>
        <v>with SAUNA(単泊)</v>
      </c>
      <c r="D89" s="133" t="str">
        <f>IF(D$85="","",D$85)</f>
        <v/>
      </c>
      <c r="E89" s="136" t="str">
        <f t="shared" ref="E89:AH89" si="38">IF(E$85="","",E$85)</f>
        <v/>
      </c>
      <c r="F89" s="136" t="str">
        <f t="shared" si="38"/>
        <v/>
      </c>
      <c r="G89" s="136" t="str">
        <f t="shared" si="38"/>
        <v/>
      </c>
      <c r="H89" s="136" t="str">
        <f t="shared" si="38"/>
        <v/>
      </c>
      <c r="I89" s="136" t="str">
        <f t="shared" si="38"/>
        <v/>
      </c>
      <c r="J89" s="136" t="str">
        <f t="shared" si="38"/>
        <v/>
      </c>
      <c r="K89" s="136" t="str">
        <f t="shared" si="38"/>
        <v/>
      </c>
      <c r="L89" s="136" t="str">
        <f t="shared" si="38"/>
        <v/>
      </c>
      <c r="M89" s="136" t="str">
        <f t="shared" si="38"/>
        <v/>
      </c>
      <c r="N89" s="136" t="str">
        <f t="shared" si="38"/>
        <v/>
      </c>
      <c r="O89" s="136" t="str">
        <f t="shared" si="38"/>
        <v/>
      </c>
      <c r="P89" s="136" t="str">
        <f t="shared" si="38"/>
        <v/>
      </c>
      <c r="Q89" s="136" t="str">
        <f t="shared" si="38"/>
        <v/>
      </c>
      <c r="R89" s="136" t="str">
        <f t="shared" si="38"/>
        <v/>
      </c>
      <c r="S89" s="136" t="str">
        <f t="shared" si="38"/>
        <v/>
      </c>
      <c r="T89" s="136" t="str">
        <f t="shared" si="38"/>
        <v/>
      </c>
      <c r="U89" s="136" t="str">
        <f t="shared" si="38"/>
        <v/>
      </c>
      <c r="V89" s="136" t="str">
        <f t="shared" si="38"/>
        <v/>
      </c>
      <c r="W89" s="136" t="str">
        <f t="shared" si="38"/>
        <v/>
      </c>
      <c r="X89" s="136" t="str">
        <f t="shared" si="38"/>
        <v/>
      </c>
      <c r="Y89" s="136" t="str">
        <f t="shared" si="38"/>
        <v/>
      </c>
      <c r="Z89" s="136" t="str">
        <f t="shared" si="38"/>
        <v/>
      </c>
      <c r="AA89" s="136" t="str">
        <f t="shared" si="38"/>
        <v/>
      </c>
      <c r="AB89" s="136" t="str">
        <f t="shared" si="38"/>
        <v/>
      </c>
      <c r="AC89" s="136" t="str">
        <f t="shared" si="38"/>
        <v/>
      </c>
      <c r="AD89" s="136" t="str">
        <f t="shared" si="38"/>
        <v/>
      </c>
      <c r="AE89" s="136" t="str">
        <f t="shared" si="38"/>
        <v/>
      </c>
      <c r="AF89" s="136" t="str">
        <f t="shared" si="38"/>
        <v/>
      </c>
      <c r="AG89" s="136" t="str">
        <f t="shared" si="38"/>
        <v/>
      </c>
      <c r="AH89" s="279" t="str">
        <f t="shared" si="38"/>
        <v/>
      </c>
    </row>
    <row r="90" spans="1:39" x14ac:dyDescent="0.2">
      <c r="B90" s="323"/>
      <c r="C90" s="220" t="str">
        <f>$F$1</f>
        <v>WEB割</v>
      </c>
      <c r="D90" s="147" t="str">
        <f ca="1">IF(D65=0,"Close",(IFERROR(HLOOKUP(D89,$D$2:$BC$4,3,FALSE),"")))</f>
        <v/>
      </c>
      <c r="E90" s="148" t="str">
        <f t="shared" ref="E90:AH90" ca="1" si="39">IF(E65=0,"Close",(IFERROR(HLOOKUP(E89,$D$2:$BC$4,3,FALSE),"")))</f>
        <v/>
      </c>
      <c r="F90" s="148" t="str">
        <f t="shared" ca="1" si="39"/>
        <v/>
      </c>
      <c r="G90" s="148" t="str">
        <f t="shared" ca="1" si="39"/>
        <v/>
      </c>
      <c r="H90" s="148" t="str">
        <f t="shared" ca="1" si="39"/>
        <v/>
      </c>
      <c r="I90" s="148" t="str">
        <f t="shared" ca="1" si="39"/>
        <v/>
      </c>
      <c r="J90" s="148" t="str">
        <f t="shared" ca="1" si="39"/>
        <v/>
      </c>
      <c r="K90" s="148" t="str">
        <f t="shared" ca="1" si="39"/>
        <v/>
      </c>
      <c r="L90" s="148" t="str">
        <f t="shared" ca="1" si="39"/>
        <v/>
      </c>
      <c r="M90" s="148" t="str">
        <f t="shared" ca="1" si="39"/>
        <v/>
      </c>
      <c r="N90" s="148" t="str">
        <f t="shared" ca="1" si="39"/>
        <v/>
      </c>
      <c r="O90" s="148" t="str">
        <f t="shared" ca="1" si="39"/>
        <v/>
      </c>
      <c r="P90" s="148" t="str">
        <f t="shared" ca="1" si="39"/>
        <v/>
      </c>
      <c r="Q90" s="148" t="str">
        <f t="shared" ca="1" si="39"/>
        <v/>
      </c>
      <c r="R90" s="148" t="str">
        <f t="shared" ca="1" si="39"/>
        <v/>
      </c>
      <c r="S90" s="148" t="str">
        <f t="shared" ca="1" si="39"/>
        <v/>
      </c>
      <c r="T90" s="148" t="str">
        <f t="shared" ca="1" si="39"/>
        <v/>
      </c>
      <c r="U90" s="148" t="str">
        <f t="shared" ca="1" si="39"/>
        <v/>
      </c>
      <c r="V90" s="148" t="str">
        <f t="shared" ca="1" si="39"/>
        <v/>
      </c>
      <c r="W90" s="148" t="str">
        <f t="shared" ca="1" si="39"/>
        <v/>
      </c>
      <c r="X90" s="148" t="str">
        <f t="shared" ca="1" si="39"/>
        <v/>
      </c>
      <c r="Y90" s="148" t="str">
        <f t="shared" ca="1" si="39"/>
        <v/>
      </c>
      <c r="Z90" s="148" t="str">
        <f t="shared" ca="1" si="39"/>
        <v/>
      </c>
      <c r="AA90" s="148" t="str">
        <f t="shared" ca="1" si="39"/>
        <v/>
      </c>
      <c r="AB90" s="148" t="str">
        <f t="shared" ca="1" si="39"/>
        <v/>
      </c>
      <c r="AC90" s="148" t="str">
        <f t="shared" ca="1" si="39"/>
        <v/>
      </c>
      <c r="AD90" s="148" t="str">
        <f t="shared" ca="1" si="39"/>
        <v/>
      </c>
      <c r="AE90" s="148" t="str">
        <f t="shared" ca="1" si="39"/>
        <v/>
      </c>
      <c r="AF90" s="148" t="str">
        <f t="shared" ca="1" si="39"/>
        <v/>
      </c>
      <c r="AG90" s="148" t="str">
        <f t="shared" ca="1" si="39"/>
        <v/>
      </c>
      <c r="AH90" s="276" t="str">
        <f t="shared" ca="1" si="39"/>
        <v/>
      </c>
    </row>
    <row r="91" spans="1:39" x14ac:dyDescent="0.2">
      <c r="B91" s="323"/>
      <c r="C91" s="220" t="str">
        <f>$B$4&amp;"(連泊)"</f>
        <v>with SAUNA(連泊)</v>
      </c>
      <c r="D91" s="143" t="str">
        <f>IF(D$87="","",D$87)</f>
        <v/>
      </c>
      <c r="E91" s="144" t="str">
        <f t="shared" ref="E91:AH91" si="40">IF(E$87="","",E$87)</f>
        <v/>
      </c>
      <c r="F91" s="144" t="str">
        <f t="shared" si="40"/>
        <v/>
      </c>
      <c r="G91" s="144" t="str">
        <f t="shared" si="40"/>
        <v/>
      </c>
      <c r="H91" s="144" t="str">
        <f t="shared" si="40"/>
        <v/>
      </c>
      <c r="I91" s="144" t="str">
        <f t="shared" si="40"/>
        <v/>
      </c>
      <c r="J91" s="144" t="str">
        <f t="shared" si="40"/>
        <v/>
      </c>
      <c r="K91" s="144" t="str">
        <f t="shared" si="40"/>
        <v/>
      </c>
      <c r="L91" s="144" t="str">
        <f t="shared" si="40"/>
        <v/>
      </c>
      <c r="M91" s="144" t="str">
        <f t="shared" si="40"/>
        <v/>
      </c>
      <c r="N91" s="144" t="str">
        <f t="shared" si="40"/>
        <v/>
      </c>
      <c r="O91" s="144" t="str">
        <f t="shared" si="40"/>
        <v/>
      </c>
      <c r="P91" s="144" t="str">
        <f t="shared" si="40"/>
        <v/>
      </c>
      <c r="Q91" s="144" t="str">
        <f t="shared" si="40"/>
        <v/>
      </c>
      <c r="R91" s="144" t="str">
        <f t="shared" si="40"/>
        <v/>
      </c>
      <c r="S91" s="144" t="str">
        <f t="shared" si="40"/>
        <v/>
      </c>
      <c r="T91" s="144" t="str">
        <f t="shared" si="40"/>
        <v/>
      </c>
      <c r="U91" s="144" t="str">
        <f t="shared" si="40"/>
        <v/>
      </c>
      <c r="V91" s="144" t="str">
        <f t="shared" si="40"/>
        <v/>
      </c>
      <c r="W91" s="144" t="str">
        <f t="shared" si="40"/>
        <v/>
      </c>
      <c r="X91" s="144" t="str">
        <f t="shared" si="40"/>
        <v/>
      </c>
      <c r="Y91" s="144" t="str">
        <f t="shared" si="40"/>
        <v/>
      </c>
      <c r="Z91" s="144" t="str">
        <f t="shared" si="40"/>
        <v/>
      </c>
      <c r="AA91" s="144" t="str">
        <f t="shared" si="40"/>
        <v/>
      </c>
      <c r="AB91" s="144" t="str">
        <f t="shared" si="40"/>
        <v/>
      </c>
      <c r="AC91" s="144" t="str">
        <f t="shared" si="40"/>
        <v/>
      </c>
      <c r="AD91" s="144" t="str">
        <f t="shared" si="40"/>
        <v/>
      </c>
      <c r="AE91" s="144" t="str">
        <f t="shared" si="40"/>
        <v/>
      </c>
      <c r="AF91" s="144" t="str">
        <f t="shared" si="40"/>
        <v/>
      </c>
      <c r="AG91" s="144" t="str">
        <f t="shared" si="40"/>
        <v/>
      </c>
      <c r="AH91" s="277" t="str">
        <f t="shared" si="40"/>
        <v/>
      </c>
    </row>
    <row r="92" spans="1:39" ht="18" thickBot="1" x14ac:dyDescent="0.25">
      <c r="B92" s="323"/>
      <c r="C92" s="221" t="str">
        <f>$F$10</f>
        <v>連泊</v>
      </c>
      <c r="D92" s="128" t="str">
        <f ca="1">IF(D65=0,"Close",(IFERROR(HLOOKUP(D91,$D$11:$BC$13,3,FALSE),"")))</f>
        <v/>
      </c>
      <c r="E92" s="132" t="str">
        <f t="shared" ref="E92:AH92" ca="1" si="41">IF(E65=0,"Close",(IFERROR(HLOOKUP(E91,$D$11:$BC$13,3,FALSE),"")))</f>
        <v/>
      </c>
      <c r="F92" s="132" t="str">
        <f t="shared" ca="1" si="41"/>
        <v/>
      </c>
      <c r="G92" s="132" t="str">
        <f t="shared" ca="1" si="41"/>
        <v/>
      </c>
      <c r="H92" s="132" t="str">
        <f t="shared" ca="1" si="41"/>
        <v/>
      </c>
      <c r="I92" s="132" t="str">
        <f t="shared" ca="1" si="41"/>
        <v/>
      </c>
      <c r="J92" s="132" t="str">
        <f t="shared" ca="1" si="41"/>
        <v/>
      </c>
      <c r="K92" s="132" t="str">
        <f t="shared" ca="1" si="41"/>
        <v/>
      </c>
      <c r="L92" s="132" t="str">
        <f t="shared" ca="1" si="41"/>
        <v/>
      </c>
      <c r="M92" s="132" t="str">
        <f t="shared" ca="1" si="41"/>
        <v/>
      </c>
      <c r="N92" s="132" t="str">
        <f t="shared" ca="1" si="41"/>
        <v/>
      </c>
      <c r="O92" s="132" t="str">
        <f t="shared" ca="1" si="41"/>
        <v/>
      </c>
      <c r="P92" s="132" t="str">
        <f t="shared" ca="1" si="41"/>
        <v/>
      </c>
      <c r="Q92" s="132" t="str">
        <f t="shared" ca="1" si="41"/>
        <v/>
      </c>
      <c r="R92" s="132" t="str">
        <f t="shared" ca="1" si="41"/>
        <v/>
      </c>
      <c r="S92" s="132" t="str">
        <f t="shared" ca="1" si="41"/>
        <v/>
      </c>
      <c r="T92" s="132" t="str">
        <f t="shared" ca="1" si="41"/>
        <v/>
      </c>
      <c r="U92" s="132" t="str">
        <f t="shared" ca="1" si="41"/>
        <v/>
      </c>
      <c r="V92" s="132" t="str">
        <f t="shared" ca="1" si="41"/>
        <v/>
      </c>
      <c r="W92" s="132" t="str">
        <f t="shared" ca="1" si="41"/>
        <v/>
      </c>
      <c r="X92" s="132" t="str">
        <f t="shared" ca="1" si="41"/>
        <v/>
      </c>
      <c r="Y92" s="132" t="str">
        <f t="shared" ca="1" si="41"/>
        <v/>
      </c>
      <c r="Z92" s="132" t="str">
        <f t="shared" ca="1" si="41"/>
        <v/>
      </c>
      <c r="AA92" s="132" t="str">
        <f t="shared" ca="1" si="41"/>
        <v/>
      </c>
      <c r="AB92" s="132" t="str">
        <f t="shared" ca="1" si="41"/>
        <v/>
      </c>
      <c r="AC92" s="132" t="str">
        <f t="shared" ca="1" si="41"/>
        <v/>
      </c>
      <c r="AD92" s="132" t="str">
        <f t="shared" ca="1" si="41"/>
        <v/>
      </c>
      <c r="AE92" s="132" t="str">
        <f t="shared" ca="1" si="41"/>
        <v/>
      </c>
      <c r="AF92" s="132" t="str">
        <f t="shared" ca="1" si="41"/>
        <v/>
      </c>
      <c r="AG92" s="132" t="str">
        <f t="shared" ca="1" si="41"/>
        <v/>
      </c>
      <c r="AH92" s="280" t="str">
        <f t="shared" ca="1" si="41"/>
        <v/>
      </c>
    </row>
    <row r="93" spans="1:39" ht="18" hidden="1" thickBot="1" x14ac:dyDescent="0.25">
      <c r="B93" s="323"/>
      <c r="C93" s="219" t="str">
        <f>$B$5&amp;"(単泊)"</f>
        <v>0(単泊)</v>
      </c>
      <c r="D93" s="133" t="str">
        <f>IF(D$85="","",D$85)</f>
        <v/>
      </c>
      <c r="E93" s="136" t="str">
        <f t="shared" ref="E93:AG93" si="42">IF(E$85="","",E$85)</f>
        <v/>
      </c>
      <c r="F93" s="134" t="str">
        <f t="shared" si="42"/>
        <v/>
      </c>
      <c r="G93" s="136" t="str">
        <f t="shared" si="42"/>
        <v/>
      </c>
      <c r="H93" s="134" t="str">
        <f t="shared" si="42"/>
        <v/>
      </c>
      <c r="I93" s="136" t="str">
        <f t="shared" si="42"/>
        <v/>
      </c>
      <c r="J93" s="134" t="str">
        <f t="shared" si="42"/>
        <v/>
      </c>
      <c r="K93" s="136" t="str">
        <f t="shared" si="42"/>
        <v/>
      </c>
      <c r="L93" s="134" t="str">
        <f t="shared" si="42"/>
        <v/>
      </c>
      <c r="M93" s="136" t="str">
        <f t="shared" si="42"/>
        <v/>
      </c>
      <c r="N93" s="134" t="str">
        <f t="shared" si="42"/>
        <v/>
      </c>
      <c r="O93" s="136" t="str">
        <f t="shared" si="42"/>
        <v/>
      </c>
      <c r="P93" s="134" t="str">
        <f t="shared" si="42"/>
        <v/>
      </c>
      <c r="Q93" s="136" t="str">
        <f t="shared" si="42"/>
        <v/>
      </c>
      <c r="R93" s="134" t="str">
        <f t="shared" si="42"/>
        <v/>
      </c>
      <c r="S93" s="136" t="str">
        <f t="shared" si="42"/>
        <v/>
      </c>
      <c r="T93" s="134" t="str">
        <f t="shared" si="42"/>
        <v/>
      </c>
      <c r="U93" s="136" t="str">
        <f t="shared" si="42"/>
        <v/>
      </c>
      <c r="V93" s="134" t="str">
        <f t="shared" si="42"/>
        <v/>
      </c>
      <c r="W93" s="136" t="str">
        <f t="shared" si="42"/>
        <v/>
      </c>
      <c r="X93" s="134" t="str">
        <f t="shared" si="42"/>
        <v/>
      </c>
      <c r="Y93" s="136" t="str">
        <f t="shared" si="42"/>
        <v/>
      </c>
      <c r="Z93" s="134" t="str">
        <f t="shared" si="42"/>
        <v/>
      </c>
      <c r="AA93" s="136" t="str">
        <f t="shared" si="42"/>
        <v/>
      </c>
      <c r="AB93" s="134" t="str">
        <f t="shared" si="42"/>
        <v/>
      </c>
      <c r="AC93" s="136" t="str">
        <f t="shared" si="42"/>
        <v/>
      </c>
      <c r="AD93" s="134" t="str">
        <f t="shared" si="42"/>
        <v/>
      </c>
      <c r="AE93" s="136" t="str">
        <f t="shared" si="42"/>
        <v/>
      </c>
      <c r="AF93" s="134" t="str">
        <f t="shared" si="42"/>
        <v/>
      </c>
      <c r="AG93" s="136" t="str">
        <f t="shared" si="42"/>
        <v/>
      </c>
      <c r="AH93" s="135"/>
    </row>
    <row r="94" spans="1:39" ht="18" hidden="1" thickBot="1" x14ac:dyDescent="0.25">
      <c r="B94" s="323"/>
      <c r="C94" s="220" t="str">
        <f>$F$1</f>
        <v>WEB割</v>
      </c>
      <c r="D94" s="147" t="str">
        <f ca="1">IF(D66=0,"Close",(IFERROR(HLOOKUP(D93,$D$2:$BC$6,4,FALSE),"")))</f>
        <v/>
      </c>
      <c r="E94" s="148" t="str">
        <f t="shared" ref="E94:AG94" ca="1" si="43">IF(E66=0,"Close",(IFERROR(HLOOKUP(E93,$D$2:$BC$6,4,FALSE),"")))</f>
        <v/>
      </c>
      <c r="F94" s="149" t="str">
        <f t="shared" ca="1" si="43"/>
        <v/>
      </c>
      <c r="G94" s="148" t="str">
        <f t="shared" ca="1" si="43"/>
        <v/>
      </c>
      <c r="H94" s="149" t="str">
        <f t="shared" ca="1" si="43"/>
        <v/>
      </c>
      <c r="I94" s="148" t="str">
        <f t="shared" ca="1" si="43"/>
        <v/>
      </c>
      <c r="J94" s="149" t="str">
        <f t="shared" ca="1" si="43"/>
        <v/>
      </c>
      <c r="K94" s="148" t="str">
        <f t="shared" ca="1" si="43"/>
        <v/>
      </c>
      <c r="L94" s="149" t="str">
        <f t="shared" ca="1" si="43"/>
        <v/>
      </c>
      <c r="M94" s="148" t="str">
        <f t="shared" ca="1" si="43"/>
        <v/>
      </c>
      <c r="N94" s="149" t="str">
        <f t="shared" ca="1" si="43"/>
        <v/>
      </c>
      <c r="O94" s="148" t="str">
        <f t="shared" ca="1" si="43"/>
        <v/>
      </c>
      <c r="P94" s="149" t="str">
        <f t="shared" ca="1" si="43"/>
        <v/>
      </c>
      <c r="Q94" s="148" t="str">
        <f t="shared" ca="1" si="43"/>
        <v/>
      </c>
      <c r="R94" s="149" t="str">
        <f t="shared" ca="1" si="43"/>
        <v/>
      </c>
      <c r="S94" s="148" t="str">
        <f t="shared" ca="1" si="43"/>
        <v/>
      </c>
      <c r="T94" s="149" t="str">
        <f t="shared" ca="1" si="43"/>
        <v/>
      </c>
      <c r="U94" s="148" t="str">
        <f t="shared" ca="1" si="43"/>
        <v/>
      </c>
      <c r="V94" s="149" t="str">
        <f t="shared" ca="1" si="43"/>
        <v/>
      </c>
      <c r="W94" s="148" t="str">
        <f t="shared" ca="1" si="43"/>
        <v/>
      </c>
      <c r="X94" s="149" t="str">
        <f t="shared" ca="1" si="43"/>
        <v/>
      </c>
      <c r="Y94" s="148" t="str">
        <f t="shared" ca="1" si="43"/>
        <v/>
      </c>
      <c r="Z94" s="149" t="str">
        <f t="shared" ca="1" si="43"/>
        <v/>
      </c>
      <c r="AA94" s="148" t="str">
        <f t="shared" ca="1" si="43"/>
        <v/>
      </c>
      <c r="AB94" s="149" t="str">
        <f t="shared" ca="1" si="43"/>
        <v/>
      </c>
      <c r="AC94" s="148" t="str">
        <f t="shared" ca="1" si="43"/>
        <v/>
      </c>
      <c r="AD94" s="149" t="str">
        <f t="shared" ca="1" si="43"/>
        <v/>
      </c>
      <c r="AE94" s="148" t="str">
        <f t="shared" ca="1" si="43"/>
        <v/>
      </c>
      <c r="AF94" s="149" t="str">
        <f t="shared" ca="1" si="43"/>
        <v/>
      </c>
      <c r="AG94" s="148" t="str">
        <f t="shared" ca="1" si="43"/>
        <v/>
      </c>
      <c r="AH94" s="150"/>
    </row>
    <row r="95" spans="1:39" ht="18" hidden="1" thickBot="1" x14ac:dyDescent="0.25">
      <c r="B95" s="323"/>
      <c r="C95" s="220" t="str">
        <f>$B$5&amp;"(連泊)"</f>
        <v>0(連泊)</v>
      </c>
      <c r="D95" s="143" t="str">
        <f>IF(D$87="","",D$87)</f>
        <v/>
      </c>
      <c r="E95" s="144" t="str">
        <f t="shared" ref="E95:AG95" si="44">IF(E$87="","",E$87)</f>
        <v/>
      </c>
      <c r="F95" s="145" t="str">
        <f t="shared" si="44"/>
        <v/>
      </c>
      <c r="G95" s="144" t="str">
        <f t="shared" si="44"/>
        <v/>
      </c>
      <c r="H95" s="145" t="str">
        <f t="shared" si="44"/>
        <v/>
      </c>
      <c r="I95" s="144" t="str">
        <f t="shared" si="44"/>
        <v/>
      </c>
      <c r="J95" s="145" t="str">
        <f t="shared" si="44"/>
        <v/>
      </c>
      <c r="K95" s="144" t="str">
        <f t="shared" si="44"/>
        <v/>
      </c>
      <c r="L95" s="145" t="str">
        <f t="shared" si="44"/>
        <v/>
      </c>
      <c r="M95" s="144" t="str">
        <f t="shared" si="44"/>
        <v/>
      </c>
      <c r="N95" s="145" t="str">
        <f t="shared" si="44"/>
        <v/>
      </c>
      <c r="O95" s="144" t="str">
        <f t="shared" si="44"/>
        <v/>
      </c>
      <c r="P95" s="145" t="str">
        <f t="shared" si="44"/>
        <v/>
      </c>
      <c r="Q95" s="144" t="str">
        <f t="shared" si="44"/>
        <v/>
      </c>
      <c r="R95" s="145" t="str">
        <f t="shared" si="44"/>
        <v/>
      </c>
      <c r="S95" s="144" t="str">
        <f t="shared" si="44"/>
        <v/>
      </c>
      <c r="T95" s="145" t="str">
        <f t="shared" si="44"/>
        <v/>
      </c>
      <c r="U95" s="144" t="str">
        <f t="shared" si="44"/>
        <v/>
      </c>
      <c r="V95" s="145" t="str">
        <f t="shared" si="44"/>
        <v/>
      </c>
      <c r="W95" s="144" t="str">
        <f t="shared" si="44"/>
        <v/>
      </c>
      <c r="X95" s="145" t="str">
        <f t="shared" si="44"/>
        <v/>
      </c>
      <c r="Y95" s="144" t="str">
        <f t="shared" si="44"/>
        <v/>
      </c>
      <c r="Z95" s="145" t="str">
        <f t="shared" si="44"/>
        <v/>
      </c>
      <c r="AA95" s="144" t="str">
        <f t="shared" si="44"/>
        <v/>
      </c>
      <c r="AB95" s="145" t="str">
        <f t="shared" si="44"/>
        <v/>
      </c>
      <c r="AC95" s="144" t="str">
        <f t="shared" si="44"/>
        <v/>
      </c>
      <c r="AD95" s="145" t="str">
        <f t="shared" si="44"/>
        <v/>
      </c>
      <c r="AE95" s="144" t="str">
        <f t="shared" si="44"/>
        <v/>
      </c>
      <c r="AF95" s="145" t="str">
        <f t="shared" si="44"/>
        <v/>
      </c>
      <c r="AG95" s="144" t="str">
        <f t="shared" si="44"/>
        <v/>
      </c>
      <c r="AH95" s="146"/>
    </row>
    <row r="96" spans="1:39" ht="18" hidden="1" thickBot="1" x14ac:dyDescent="0.25">
      <c r="B96" s="323"/>
      <c r="C96" s="221" t="str">
        <f>$F$10</f>
        <v>連泊</v>
      </c>
      <c r="D96" s="127" t="str">
        <f ca="1">IF(D66=0,"Close",(IFERROR(HLOOKUP(D95,$D$11:$BC$14,4,FALSE),"")))</f>
        <v/>
      </c>
      <c r="E96" s="131" t="str">
        <f t="shared" ref="E96:AG96" ca="1" si="45">IF(E66=0,"Close",(IFERROR(HLOOKUP(E95,$D$11:$BC$14,4,FALSE),"")))</f>
        <v/>
      </c>
      <c r="F96" s="131" t="str">
        <f t="shared" ca="1" si="45"/>
        <v/>
      </c>
      <c r="G96" s="131" t="str">
        <f t="shared" ca="1" si="45"/>
        <v/>
      </c>
      <c r="H96" s="131" t="str">
        <f t="shared" ca="1" si="45"/>
        <v/>
      </c>
      <c r="I96" s="131" t="str">
        <f t="shared" ca="1" si="45"/>
        <v/>
      </c>
      <c r="J96" s="131" t="str">
        <f t="shared" ca="1" si="45"/>
        <v/>
      </c>
      <c r="K96" s="131" t="str">
        <f t="shared" ca="1" si="45"/>
        <v/>
      </c>
      <c r="L96" s="131" t="str">
        <f t="shared" ca="1" si="45"/>
        <v/>
      </c>
      <c r="M96" s="131" t="str">
        <f t="shared" ca="1" si="45"/>
        <v/>
      </c>
      <c r="N96" s="131" t="str">
        <f t="shared" ca="1" si="45"/>
        <v/>
      </c>
      <c r="O96" s="131" t="str">
        <f t="shared" ca="1" si="45"/>
        <v/>
      </c>
      <c r="P96" s="131" t="str">
        <f t="shared" ca="1" si="45"/>
        <v/>
      </c>
      <c r="Q96" s="131" t="str">
        <f t="shared" ca="1" si="45"/>
        <v/>
      </c>
      <c r="R96" s="131" t="str">
        <f t="shared" ca="1" si="45"/>
        <v/>
      </c>
      <c r="S96" s="131" t="str">
        <f t="shared" ca="1" si="45"/>
        <v/>
      </c>
      <c r="T96" s="131" t="str">
        <f t="shared" ca="1" si="45"/>
        <v/>
      </c>
      <c r="U96" s="131" t="str">
        <f t="shared" ca="1" si="45"/>
        <v/>
      </c>
      <c r="V96" s="131" t="str">
        <f t="shared" ca="1" si="45"/>
        <v/>
      </c>
      <c r="W96" s="131" t="str">
        <f t="shared" ca="1" si="45"/>
        <v/>
      </c>
      <c r="X96" s="131" t="str">
        <f t="shared" ca="1" si="45"/>
        <v/>
      </c>
      <c r="Y96" s="131" t="str">
        <f t="shared" ca="1" si="45"/>
        <v/>
      </c>
      <c r="Z96" s="131" t="str">
        <f t="shared" ca="1" si="45"/>
        <v/>
      </c>
      <c r="AA96" s="131" t="str">
        <f t="shared" ca="1" si="45"/>
        <v/>
      </c>
      <c r="AB96" s="131" t="str">
        <f t="shared" ca="1" si="45"/>
        <v/>
      </c>
      <c r="AC96" s="131" t="str">
        <f t="shared" ca="1" si="45"/>
        <v/>
      </c>
      <c r="AD96" s="131" t="str">
        <f t="shared" ca="1" si="45"/>
        <v/>
      </c>
      <c r="AE96" s="131" t="str">
        <f t="shared" ca="1" si="45"/>
        <v/>
      </c>
      <c r="AF96" s="131" t="str">
        <f t="shared" ca="1" si="45"/>
        <v/>
      </c>
      <c r="AG96" s="131" t="str">
        <f t="shared" ca="1" si="45"/>
        <v/>
      </c>
      <c r="AH96" s="109"/>
    </row>
    <row r="97" spans="2:34" ht="18" hidden="1" thickBot="1" x14ac:dyDescent="0.25">
      <c r="B97" s="323"/>
      <c r="C97" s="219" t="str">
        <f>$B$6&amp;"(単泊)"</f>
        <v>0(単泊)</v>
      </c>
      <c r="D97" s="133" t="str">
        <f>IF(D$85="","",D$85)</f>
        <v/>
      </c>
      <c r="E97" s="136" t="str">
        <f t="shared" ref="E97:AG97" si="46">IF(E$85="","",E$85)</f>
        <v/>
      </c>
      <c r="F97" s="134" t="str">
        <f t="shared" si="46"/>
        <v/>
      </c>
      <c r="G97" s="136" t="str">
        <f t="shared" si="46"/>
        <v/>
      </c>
      <c r="H97" s="134" t="str">
        <f t="shared" si="46"/>
        <v/>
      </c>
      <c r="I97" s="136" t="str">
        <f t="shared" si="46"/>
        <v/>
      </c>
      <c r="J97" s="134" t="str">
        <f t="shared" si="46"/>
        <v/>
      </c>
      <c r="K97" s="136" t="str">
        <f t="shared" si="46"/>
        <v/>
      </c>
      <c r="L97" s="134" t="str">
        <f t="shared" si="46"/>
        <v/>
      </c>
      <c r="M97" s="136" t="str">
        <f t="shared" si="46"/>
        <v/>
      </c>
      <c r="N97" s="134" t="str">
        <f t="shared" si="46"/>
        <v/>
      </c>
      <c r="O97" s="136" t="str">
        <f t="shared" si="46"/>
        <v/>
      </c>
      <c r="P97" s="134" t="str">
        <f t="shared" si="46"/>
        <v/>
      </c>
      <c r="Q97" s="136" t="str">
        <f t="shared" si="46"/>
        <v/>
      </c>
      <c r="R97" s="134" t="str">
        <f t="shared" si="46"/>
        <v/>
      </c>
      <c r="S97" s="136" t="str">
        <f t="shared" si="46"/>
        <v/>
      </c>
      <c r="T97" s="134" t="str">
        <f t="shared" si="46"/>
        <v/>
      </c>
      <c r="U97" s="136" t="str">
        <f t="shared" si="46"/>
        <v/>
      </c>
      <c r="V97" s="134" t="str">
        <f t="shared" si="46"/>
        <v/>
      </c>
      <c r="W97" s="136" t="str">
        <f t="shared" si="46"/>
        <v/>
      </c>
      <c r="X97" s="134" t="str">
        <f t="shared" si="46"/>
        <v/>
      </c>
      <c r="Y97" s="136" t="str">
        <f t="shared" si="46"/>
        <v/>
      </c>
      <c r="Z97" s="134" t="str">
        <f t="shared" si="46"/>
        <v/>
      </c>
      <c r="AA97" s="136" t="str">
        <f t="shared" si="46"/>
        <v/>
      </c>
      <c r="AB97" s="134" t="str">
        <f t="shared" si="46"/>
        <v/>
      </c>
      <c r="AC97" s="136" t="str">
        <f t="shared" si="46"/>
        <v/>
      </c>
      <c r="AD97" s="134" t="str">
        <f t="shared" si="46"/>
        <v/>
      </c>
      <c r="AE97" s="136" t="str">
        <f t="shared" si="46"/>
        <v/>
      </c>
      <c r="AF97" s="134" t="str">
        <f t="shared" si="46"/>
        <v/>
      </c>
      <c r="AG97" s="136" t="str">
        <f t="shared" si="46"/>
        <v/>
      </c>
      <c r="AH97" s="135"/>
    </row>
    <row r="98" spans="2:34" ht="18" hidden="1" thickBot="1" x14ac:dyDescent="0.25">
      <c r="B98" s="323"/>
      <c r="C98" s="220" t="str">
        <f>$F$1</f>
        <v>WEB割</v>
      </c>
      <c r="D98" s="147" t="str">
        <f ca="1">IF(D67=0,"Close",(IFERROR(HLOOKUP(D97,$D$2:$BC$6,5,FALSE),"")))</f>
        <v/>
      </c>
      <c r="E98" s="148" t="str">
        <f t="shared" ref="E98:AG98" ca="1" si="47">IF(E67=0,"Close",(IFERROR(HLOOKUP(E97,$D$2:$BC$6,5,FALSE),"")))</f>
        <v/>
      </c>
      <c r="F98" s="149" t="str">
        <f t="shared" ca="1" si="47"/>
        <v/>
      </c>
      <c r="G98" s="148" t="str">
        <f t="shared" ca="1" si="47"/>
        <v/>
      </c>
      <c r="H98" s="149" t="str">
        <f t="shared" ca="1" si="47"/>
        <v/>
      </c>
      <c r="I98" s="148" t="str">
        <f t="shared" ca="1" si="47"/>
        <v/>
      </c>
      <c r="J98" s="149" t="str">
        <f t="shared" ca="1" si="47"/>
        <v/>
      </c>
      <c r="K98" s="148" t="str">
        <f t="shared" ca="1" si="47"/>
        <v/>
      </c>
      <c r="L98" s="149" t="str">
        <f t="shared" ca="1" si="47"/>
        <v/>
      </c>
      <c r="M98" s="148" t="str">
        <f t="shared" ca="1" si="47"/>
        <v/>
      </c>
      <c r="N98" s="149" t="str">
        <f t="shared" ca="1" si="47"/>
        <v/>
      </c>
      <c r="O98" s="148" t="str">
        <f t="shared" ca="1" si="47"/>
        <v/>
      </c>
      <c r="P98" s="149" t="str">
        <f t="shared" ca="1" si="47"/>
        <v/>
      </c>
      <c r="Q98" s="148" t="str">
        <f t="shared" ca="1" si="47"/>
        <v/>
      </c>
      <c r="R98" s="149" t="str">
        <f t="shared" ca="1" si="47"/>
        <v/>
      </c>
      <c r="S98" s="148" t="str">
        <f t="shared" ca="1" si="47"/>
        <v/>
      </c>
      <c r="T98" s="149" t="str">
        <f t="shared" ca="1" si="47"/>
        <v/>
      </c>
      <c r="U98" s="148" t="str">
        <f t="shared" ca="1" si="47"/>
        <v/>
      </c>
      <c r="V98" s="149" t="str">
        <f t="shared" ca="1" si="47"/>
        <v/>
      </c>
      <c r="W98" s="148" t="str">
        <f t="shared" ca="1" si="47"/>
        <v/>
      </c>
      <c r="X98" s="149" t="str">
        <f t="shared" ca="1" si="47"/>
        <v/>
      </c>
      <c r="Y98" s="148" t="str">
        <f t="shared" ca="1" si="47"/>
        <v/>
      </c>
      <c r="Z98" s="149" t="str">
        <f t="shared" ca="1" si="47"/>
        <v/>
      </c>
      <c r="AA98" s="148" t="str">
        <f t="shared" ca="1" si="47"/>
        <v/>
      </c>
      <c r="AB98" s="149" t="str">
        <f t="shared" ca="1" si="47"/>
        <v/>
      </c>
      <c r="AC98" s="148" t="str">
        <f t="shared" ca="1" si="47"/>
        <v/>
      </c>
      <c r="AD98" s="149" t="str">
        <f t="shared" ca="1" si="47"/>
        <v/>
      </c>
      <c r="AE98" s="148" t="str">
        <f t="shared" ca="1" si="47"/>
        <v/>
      </c>
      <c r="AF98" s="149" t="str">
        <f t="shared" ca="1" si="47"/>
        <v/>
      </c>
      <c r="AG98" s="148" t="str">
        <f t="shared" ca="1" si="47"/>
        <v/>
      </c>
      <c r="AH98" s="150"/>
    </row>
    <row r="99" spans="2:34" ht="18" hidden="1" thickBot="1" x14ac:dyDescent="0.25">
      <c r="B99" s="323"/>
      <c r="C99" s="220" t="str">
        <f>$B$6&amp;"(連泊)"</f>
        <v>0(連泊)</v>
      </c>
      <c r="D99" s="143" t="str">
        <f>IF(D$87="","",D$87)</f>
        <v/>
      </c>
      <c r="E99" s="144" t="str">
        <f t="shared" ref="E99:AG99" si="48">IF(E$87="","",E$87)</f>
        <v/>
      </c>
      <c r="F99" s="145" t="str">
        <f t="shared" si="48"/>
        <v/>
      </c>
      <c r="G99" s="144" t="str">
        <f t="shared" si="48"/>
        <v/>
      </c>
      <c r="H99" s="145" t="str">
        <f t="shared" si="48"/>
        <v/>
      </c>
      <c r="I99" s="144" t="str">
        <f t="shared" si="48"/>
        <v/>
      </c>
      <c r="J99" s="145" t="str">
        <f t="shared" si="48"/>
        <v/>
      </c>
      <c r="K99" s="144" t="str">
        <f t="shared" si="48"/>
        <v/>
      </c>
      <c r="L99" s="145" t="str">
        <f t="shared" si="48"/>
        <v/>
      </c>
      <c r="M99" s="144" t="str">
        <f t="shared" si="48"/>
        <v/>
      </c>
      <c r="N99" s="145" t="str">
        <f t="shared" si="48"/>
        <v/>
      </c>
      <c r="O99" s="144" t="str">
        <f t="shared" si="48"/>
        <v/>
      </c>
      <c r="P99" s="145" t="str">
        <f t="shared" si="48"/>
        <v/>
      </c>
      <c r="Q99" s="144" t="str">
        <f t="shared" si="48"/>
        <v/>
      </c>
      <c r="R99" s="145" t="str">
        <f t="shared" si="48"/>
        <v/>
      </c>
      <c r="S99" s="144" t="str">
        <f t="shared" si="48"/>
        <v/>
      </c>
      <c r="T99" s="145" t="str">
        <f t="shared" si="48"/>
        <v/>
      </c>
      <c r="U99" s="144" t="str">
        <f t="shared" si="48"/>
        <v/>
      </c>
      <c r="V99" s="145" t="str">
        <f t="shared" si="48"/>
        <v/>
      </c>
      <c r="W99" s="144" t="str">
        <f t="shared" si="48"/>
        <v/>
      </c>
      <c r="X99" s="145" t="str">
        <f t="shared" si="48"/>
        <v/>
      </c>
      <c r="Y99" s="144" t="str">
        <f t="shared" si="48"/>
        <v/>
      </c>
      <c r="Z99" s="145" t="str">
        <f t="shared" si="48"/>
        <v/>
      </c>
      <c r="AA99" s="144" t="str">
        <f t="shared" si="48"/>
        <v/>
      </c>
      <c r="AB99" s="145" t="str">
        <f t="shared" si="48"/>
        <v/>
      </c>
      <c r="AC99" s="144" t="str">
        <f t="shared" si="48"/>
        <v/>
      </c>
      <c r="AD99" s="145" t="str">
        <f t="shared" si="48"/>
        <v/>
      </c>
      <c r="AE99" s="144" t="str">
        <f t="shared" si="48"/>
        <v/>
      </c>
      <c r="AF99" s="145" t="str">
        <f t="shared" si="48"/>
        <v/>
      </c>
      <c r="AG99" s="144" t="str">
        <f t="shared" si="48"/>
        <v/>
      </c>
      <c r="AH99" s="146"/>
    </row>
    <row r="100" spans="2:34" ht="18" hidden="1" thickBot="1" x14ac:dyDescent="0.25">
      <c r="B100" s="323"/>
      <c r="C100" s="222" t="str">
        <f>$F$10</f>
        <v>連泊</v>
      </c>
      <c r="D100" s="127" t="str">
        <f ca="1">IF(D67=0,"Close",(IFERROR(HLOOKUP(D99,$D$11:$BC$15,5,FALSE),"")))</f>
        <v/>
      </c>
      <c r="E100" s="131" t="str">
        <f t="shared" ref="E100:AG100" ca="1" si="49">IF(E67=0,"Close",(IFERROR(HLOOKUP(E99,$D$11:$BC$15,5,FALSE),"")))</f>
        <v/>
      </c>
      <c r="F100" s="129" t="str">
        <f t="shared" ca="1" si="49"/>
        <v/>
      </c>
      <c r="G100" s="131" t="str">
        <f t="shared" ca="1" si="49"/>
        <v/>
      </c>
      <c r="H100" s="129" t="str">
        <f t="shared" ca="1" si="49"/>
        <v/>
      </c>
      <c r="I100" s="131" t="str">
        <f t="shared" ca="1" si="49"/>
        <v/>
      </c>
      <c r="J100" s="129" t="str">
        <f t="shared" ca="1" si="49"/>
        <v/>
      </c>
      <c r="K100" s="131" t="str">
        <f t="shared" ca="1" si="49"/>
        <v/>
      </c>
      <c r="L100" s="129" t="str">
        <f t="shared" ca="1" si="49"/>
        <v/>
      </c>
      <c r="M100" s="131" t="str">
        <f t="shared" ca="1" si="49"/>
        <v/>
      </c>
      <c r="N100" s="129" t="str">
        <f t="shared" ca="1" si="49"/>
        <v/>
      </c>
      <c r="O100" s="131" t="str">
        <f t="shared" ca="1" si="49"/>
        <v/>
      </c>
      <c r="P100" s="129" t="str">
        <f t="shared" ca="1" si="49"/>
        <v/>
      </c>
      <c r="Q100" s="131" t="str">
        <f t="shared" ca="1" si="49"/>
        <v/>
      </c>
      <c r="R100" s="129" t="str">
        <f t="shared" ca="1" si="49"/>
        <v/>
      </c>
      <c r="S100" s="131" t="str">
        <f t="shared" ca="1" si="49"/>
        <v/>
      </c>
      <c r="T100" s="129" t="str">
        <f t="shared" ca="1" si="49"/>
        <v/>
      </c>
      <c r="U100" s="131" t="str">
        <f t="shared" ca="1" si="49"/>
        <v/>
      </c>
      <c r="V100" s="129" t="str">
        <f t="shared" ca="1" si="49"/>
        <v/>
      </c>
      <c r="W100" s="131" t="str">
        <f t="shared" ca="1" si="49"/>
        <v/>
      </c>
      <c r="X100" s="129" t="str">
        <f t="shared" ca="1" si="49"/>
        <v/>
      </c>
      <c r="Y100" s="131" t="str">
        <f t="shared" ca="1" si="49"/>
        <v/>
      </c>
      <c r="Z100" s="129" t="str">
        <f t="shared" ca="1" si="49"/>
        <v/>
      </c>
      <c r="AA100" s="131" t="str">
        <f t="shared" ca="1" si="49"/>
        <v/>
      </c>
      <c r="AB100" s="129" t="str">
        <f t="shared" ca="1" si="49"/>
        <v/>
      </c>
      <c r="AC100" s="131" t="str">
        <f t="shared" ca="1" si="49"/>
        <v/>
      </c>
      <c r="AD100" s="129" t="str">
        <f t="shared" ca="1" si="49"/>
        <v/>
      </c>
      <c r="AE100" s="131" t="str">
        <f t="shared" ca="1" si="49"/>
        <v/>
      </c>
      <c r="AF100" s="129" t="str">
        <f t="shared" ca="1" si="49"/>
        <v/>
      </c>
      <c r="AG100" s="131" t="str">
        <f t="shared" ca="1" si="49"/>
        <v/>
      </c>
      <c r="AH100" s="150"/>
    </row>
    <row r="101" spans="2:34" ht="18" hidden="1" thickBot="1" x14ac:dyDescent="0.25">
      <c r="B101" s="323"/>
      <c r="C101" s="219" t="str">
        <f>$B$7&amp;"(単泊)"</f>
        <v>0(単泊)</v>
      </c>
      <c r="D101" s="133" t="str">
        <f>IF(D$85="","",D$85)</f>
        <v/>
      </c>
      <c r="E101" s="136" t="str">
        <f t="shared" ref="E101:AG101" si="50">IF(E$85="","",E$85)</f>
        <v/>
      </c>
      <c r="F101" s="134" t="str">
        <f t="shared" si="50"/>
        <v/>
      </c>
      <c r="G101" s="136" t="str">
        <f t="shared" si="50"/>
        <v/>
      </c>
      <c r="H101" s="134" t="str">
        <f t="shared" si="50"/>
        <v/>
      </c>
      <c r="I101" s="136" t="str">
        <f t="shared" si="50"/>
        <v/>
      </c>
      <c r="J101" s="134" t="str">
        <f t="shared" si="50"/>
        <v/>
      </c>
      <c r="K101" s="136" t="str">
        <f t="shared" si="50"/>
        <v/>
      </c>
      <c r="L101" s="134" t="str">
        <f t="shared" si="50"/>
        <v/>
      </c>
      <c r="M101" s="136" t="str">
        <f t="shared" si="50"/>
        <v/>
      </c>
      <c r="N101" s="134" t="str">
        <f t="shared" si="50"/>
        <v/>
      </c>
      <c r="O101" s="136" t="str">
        <f t="shared" si="50"/>
        <v/>
      </c>
      <c r="P101" s="134" t="str">
        <f t="shared" si="50"/>
        <v/>
      </c>
      <c r="Q101" s="136" t="str">
        <f t="shared" si="50"/>
        <v/>
      </c>
      <c r="R101" s="134" t="str">
        <f t="shared" si="50"/>
        <v/>
      </c>
      <c r="S101" s="136" t="str">
        <f t="shared" si="50"/>
        <v/>
      </c>
      <c r="T101" s="134" t="str">
        <f t="shared" si="50"/>
        <v/>
      </c>
      <c r="U101" s="136" t="str">
        <f t="shared" si="50"/>
        <v/>
      </c>
      <c r="V101" s="134" t="str">
        <f t="shared" si="50"/>
        <v/>
      </c>
      <c r="W101" s="136" t="str">
        <f t="shared" si="50"/>
        <v/>
      </c>
      <c r="X101" s="134" t="str">
        <f t="shared" si="50"/>
        <v/>
      </c>
      <c r="Y101" s="136" t="str">
        <f t="shared" si="50"/>
        <v/>
      </c>
      <c r="Z101" s="134" t="str">
        <f t="shared" si="50"/>
        <v/>
      </c>
      <c r="AA101" s="136" t="str">
        <f t="shared" si="50"/>
        <v/>
      </c>
      <c r="AB101" s="134" t="str">
        <f t="shared" si="50"/>
        <v/>
      </c>
      <c r="AC101" s="136" t="str">
        <f t="shared" si="50"/>
        <v/>
      </c>
      <c r="AD101" s="134" t="str">
        <f t="shared" si="50"/>
        <v/>
      </c>
      <c r="AE101" s="136" t="str">
        <f t="shared" si="50"/>
        <v/>
      </c>
      <c r="AF101" s="134" t="str">
        <f t="shared" si="50"/>
        <v/>
      </c>
      <c r="AG101" s="136" t="str">
        <f t="shared" si="50"/>
        <v/>
      </c>
      <c r="AH101" s="135"/>
    </row>
    <row r="102" spans="2:34" ht="18" hidden="1" thickBot="1" x14ac:dyDescent="0.25">
      <c r="B102" s="323"/>
      <c r="C102" s="220" t="str">
        <f>$F$1</f>
        <v>WEB割</v>
      </c>
      <c r="D102" s="147" t="str">
        <f ca="1">IF(D68=0,"Close",(IFERROR(HLOOKUP(D101,$D$2:$BC$9,6,FALSE),"")))</f>
        <v/>
      </c>
      <c r="E102" s="148" t="str">
        <f t="shared" ref="E102:AG102" ca="1" si="51">IF(E68=0,"Close",(IFERROR(HLOOKUP(E101,$D$2:$BC$9,6,FALSE),"")))</f>
        <v/>
      </c>
      <c r="F102" s="149" t="str">
        <f t="shared" ca="1" si="51"/>
        <v/>
      </c>
      <c r="G102" s="148" t="str">
        <f t="shared" ca="1" si="51"/>
        <v/>
      </c>
      <c r="H102" s="149" t="str">
        <f t="shared" ca="1" si="51"/>
        <v/>
      </c>
      <c r="I102" s="148" t="str">
        <f t="shared" ca="1" si="51"/>
        <v/>
      </c>
      <c r="J102" s="149" t="str">
        <f t="shared" ca="1" si="51"/>
        <v/>
      </c>
      <c r="K102" s="148" t="str">
        <f t="shared" ca="1" si="51"/>
        <v/>
      </c>
      <c r="L102" s="149" t="str">
        <f t="shared" ca="1" si="51"/>
        <v/>
      </c>
      <c r="M102" s="148" t="str">
        <f t="shared" ca="1" si="51"/>
        <v/>
      </c>
      <c r="N102" s="149" t="str">
        <f t="shared" ca="1" si="51"/>
        <v/>
      </c>
      <c r="O102" s="148" t="str">
        <f t="shared" ca="1" si="51"/>
        <v/>
      </c>
      <c r="P102" s="149" t="str">
        <f t="shared" ca="1" si="51"/>
        <v/>
      </c>
      <c r="Q102" s="148" t="str">
        <f t="shared" ca="1" si="51"/>
        <v/>
      </c>
      <c r="R102" s="149" t="str">
        <f t="shared" ca="1" si="51"/>
        <v/>
      </c>
      <c r="S102" s="148" t="str">
        <f t="shared" ca="1" si="51"/>
        <v/>
      </c>
      <c r="T102" s="149" t="str">
        <f t="shared" ca="1" si="51"/>
        <v/>
      </c>
      <c r="U102" s="148" t="str">
        <f t="shared" ca="1" si="51"/>
        <v/>
      </c>
      <c r="V102" s="149" t="str">
        <f t="shared" ca="1" si="51"/>
        <v/>
      </c>
      <c r="W102" s="148" t="str">
        <f t="shared" ca="1" si="51"/>
        <v/>
      </c>
      <c r="X102" s="149" t="str">
        <f t="shared" ca="1" si="51"/>
        <v/>
      </c>
      <c r="Y102" s="148" t="str">
        <f t="shared" ca="1" si="51"/>
        <v/>
      </c>
      <c r="Z102" s="149" t="str">
        <f t="shared" ca="1" si="51"/>
        <v/>
      </c>
      <c r="AA102" s="148" t="str">
        <f t="shared" ca="1" si="51"/>
        <v/>
      </c>
      <c r="AB102" s="149" t="str">
        <f t="shared" ca="1" si="51"/>
        <v/>
      </c>
      <c r="AC102" s="148" t="str">
        <f t="shared" ca="1" si="51"/>
        <v/>
      </c>
      <c r="AD102" s="149" t="str">
        <f t="shared" ca="1" si="51"/>
        <v/>
      </c>
      <c r="AE102" s="148" t="str">
        <f t="shared" ca="1" si="51"/>
        <v/>
      </c>
      <c r="AF102" s="149" t="str">
        <f t="shared" ca="1" si="51"/>
        <v/>
      </c>
      <c r="AG102" s="148" t="str">
        <f t="shared" ca="1" si="51"/>
        <v/>
      </c>
      <c r="AH102" s="150"/>
    </row>
    <row r="103" spans="2:34" ht="18" hidden="1" thickBot="1" x14ac:dyDescent="0.25">
      <c r="B103" s="323"/>
      <c r="C103" s="220" t="str">
        <f>$B$7&amp;"(連泊)"</f>
        <v>0(連泊)</v>
      </c>
      <c r="D103" s="143" t="str">
        <f>IF(D$87="","",D$87)</f>
        <v/>
      </c>
      <c r="E103" s="144" t="str">
        <f t="shared" ref="E103:AG103" si="52">IF(E$87="","",E$87)</f>
        <v/>
      </c>
      <c r="F103" s="145" t="str">
        <f t="shared" si="52"/>
        <v/>
      </c>
      <c r="G103" s="144" t="str">
        <f t="shared" si="52"/>
        <v/>
      </c>
      <c r="H103" s="145" t="str">
        <f t="shared" si="52"/>
        <v/>
      </c>
      <c r="I103" s="144" t="str">
        <f t="shared" si="52"/>
        <v/>
      </c>
      <c r="J103" s="145" t="str">
        <f t="shared" si="52"/>
        <v/>
      </c>
      <c r="K103" s="144" t="str">
        <f t="shared" si="52"/>
        <v/>
      </c>
      <c r="L103" s="145" t="str">
        <f t="shared" si="52"/>
        <v/>
      </c>
      <c r="M103" s="144" t="str">
        <f t="shared" si="52"/>
        <v/>
      </c>
      <c r="N103" s="145" t="str">
        <f t="shared" si="52"/>
        <v/>
      </c>
      <c r="O103" s="144" t="str">
        <f t="shared" si="52"/>
        <v/>
      </c>
      <c r="P103" s="145" t="str">
        <f t="shared" si="52"/>
        <v/>
      </c>
      <c r="Q103" s="144" t="str">
        <f t="shared" si="52"/>
        <v/>
      </c>
      <c r="R103" s="145" t="str">
        <f t="shared" si="52"/>
        <v/>
      </c>
      <c r="S103" s="144" t="str">
        <f t="shared" si="52"/>
        <v/>
      </c>
      <c r="T103" s="145" t="str">
        <f t="shared" si="52"/>
        <v/>
      </c>
      <c r="U103" s="144" t="str">
        <f t="shared" si="52"/>
        <v/>
      </c>
      <c r="V103" s="145" t="str">
        <f t="shared" si="52"/>
        <v/>
      </c>
      <c r="W103" s="144" t="str">
        <f t="shared" si="52"/>
        <v/>
      </c>
      <c r="X103" s="145" t="str">
        <f t="shared" si="52"/>
        <v/>
      </c>
      <c r="Y103" s="144" t="str">
        <f t="shared" si="52"/>
        <v/>
      </c>
      <c r="Z103" s="145" t="str">
        <f t="shared" si="52"/>
        <v/>
      </c>
      <c r="AA103" s="144" t="str">
        <f t="shared" si="52"/>
        <v/>
      </c>
      <c r="AB103" s="145" t="str">
        <f t="shared" si="52"/>
        <v/>
      </c>
      <c r="AC103" s="144" t="str">
        <f t="shared" si="52"/>
        <v/>
      </c>
      <c r="AD103" s="145" t="str">
        <f t="shared" si="52"/>
        <v/>
      </c>
      <c r="AE103" s="144" t="str">
        <f t="shared" si="52"/>
        <v/>
      </c>
      <c r="AF103" s="145" t="str">
        <f t="shared" si="52"/>
        <v/>
      </c>
      <c r="AG103" s="144" t="str">
        <f t="shared" si="52"/>
        <v/>
      </c>
      <c r="AH103" s="146"/>
    </row>
    <row r="104" spans="2:34" ht="18" hidden="1" thickBot="1" x14ac:dyDescent="0.25">
      <c r="B104" s="323"/>
      <c r="C104" s="222" t="str">
        <f>$F$10</f>
        <v>連泊</v>
      </c>
      <c r="D104" s="128" t="str">
        <f ca="1">IF(D68=0,"Close",(IFERROR(HLOOKUP(D103,$D$11:$BC$17,6,FALSE),"")))</f>
        <v/>
      </c>
      <c r="E104" s="132" t="str">
        <f t="shared" ref="E104:AG104" ca="1" si="53">IF(E68=0,"Close",(IFERROR(HLOOKUP(E103,$D$11:$BC$17,6,FALSE),"")))</f>
        <v/>
      </c>
      <c r="F104" s="130" t="str">
        <f t="shared" ca="1" si="53"/>
        <v/>
      </c>
      <c r="G104" s="132" t="str">
        <f t="shared" ca="1" si="53"/>
        <v/>
      </c>
      <c r="H104" s="130" t="str">
        <f t="shared" ca="1" si="53"/>
        <v/>
      </c>
      <c r="I104" s="132" t="str">
        <f t="shared" ca="1" si="53"/>
        <v/>
      </c>
      <c r="J104" s="130" t="str">
        <f t="shared" ca="1" si="53"/>
        <v/>
      </c>
      <c r="K104" s="132" t="str">
        <f t="shared" ca="1" si="53"/>
        <v/>
      </c>
      <c r="L104" s="130" t="str">
        <f t="shared" ca="1" si="53"/>
        <v/>
      </c>
      <c r="M104" s="132" t="str">
        <f t="shared" ca="1" si="53"/>
        <v/>
      </c>
      <c r="N104" s="130" t="str">
        <f t="shared" ca="1" si="53"/>
        <v/>
      </c>
      <c r="O104" s="132" t="str">
        <f t="shared" ca="1" si="53"/>
        <v/>
      </c>
      <c r="P104" s="130" t="str">
        <f t="shared" ca="1" si="53"/>
        <v/>
      </c>
      <c r="Q104" s="132" t="str">
        <f t="shared" ca="1" si="53"/>
        <v/>
      </c>
      <c r="R104" s="130" t="str">
        <f t="shared" ca="1" si="53"/>
        <v/>
      </c>
      <c r="S104" s="132" t="str">
        <f t="shared" ca="1" si="53"/>
        <v/>
      </c>
      <c r="T104" s="130" t="str">
        <f t="shared" ca="1" si="53"/>
        <v/>
      </c>
      <c r="U104" s="132" t="str">
        <f t="shared" ca="1" si="53"/>
        <v/>
      </c>
      <c r="V104" s="130" t="str">
        <f t="shared" ca="1" si="53"/>
        <v/>
      </c>
      <c r="W104" s="132" t="str">
        <f t="shared" ca="1" si="53"/>
        <v/>
      </c>
      <c r="X104" s="130" t="str">
        <f t="shared" ca="1" si="53"/>
        <v/>
      </c>
      <c r="Y104" s="132" t="str">
        <f t="shared" ca="1" si="53"/>
        <v/>
      </c>
      <c r="Z104" s="130" t="str">
        <f t="shared" ca="1" si="53"/>
        <v/>
      </c>
      <c r="AA104" s="132" t="str">
        <f t="shared" ca="1" si="53"/>
        <v/>
      </c>
      <c r="AB104" s="130" t="str">
        <f t="shared" ca="1" si="53"/>
        <v/>
      </c>
      <c r="AC104" s="132" t="str">
        <f t="shared" ca="1" si="53"/>
        <v/>
      </c>
      <c r="AD104" s="130" t="str">
        <f t="shared" ca="1" si="53"/>
        <v/>
      </c>
      <c r="AE104" s="132" t="str">
        <f t="shared" ca="1" si="53"/>
        <v/>
      </c>
      <c r="AF104" s="130" t="str">
        <f t="shared" ca="1" si="53"/>
        <v/>
      </c>
      <c r="AG104" s="132" t="str">
        <f t="shared" ca="1" si="53"/>
        <v/>
      </c>
      <c r="AH104" s="126"/>
    </row>
    <row r="105" spans="2:34" ht="18" hidden="1" thickBot="1" x14ac:dyDescent="0.25">
      <c r="B105" s="323"/>
      <c r="C105" s="219" t="str">
        <f>$B$8&amp;"(単泊)"</f>
        <v>0(単泊)</v>
      </c>
      <c r="D105" s="133"/>
      <c r="E105" s="136"/>
      <c r="F105" s="134"/>
      <c r="G105" s="136"/>
      <c r="H105" s="134"/>
      <c r="I105" s="136"/>
      <c r="J105" s="134"/>
      <c r="K105" s="136"/>
      <c r="L105" s="134"/>
      <c r="M105" s="136"/>
      <c r="N105" s="134"/>
      <c r="O105" s="136"/>
      <c r="P105" s="134"/>
      <c r="Q105" s="136"/>
      <c r="R105" s="134"/>
      <c r="S105" s="136"/>
      <c r="T105" s="134"/>
      <c r="U105" s="136"/>
      <c r="V105" s="134"/>
      <c r="W105" s="136"/>
      <c r="X105" s="134"/>
      <c r="Y105" s="136"/>
      <c r="Z105" s="134"/>
      <c r="AA105" s="136"/>
      <c r="AB105" s="134"/>
      <c r="AC105" s="136"/>
      <c r="AD105" s="134"/>
      <c r="AE105" s="136"/>
      <c r="AF105" s="134"/>
      <c r="AG105" s="136"/>
      <c r="AH105" s="146"/>
    </row>
    <row r="106" spans="2:34" ht="18" hidden="1" thickBot="1" x14ac:dyDescent="0.25">
      <c r="B106" s="323"/>
      <c r="C106" s="220" t="str">
        <f>$F$1</f>
        <v>WEB割</v>
      </c>
      <c r="D106" s="147" t="str">
        <f ca="1">IF(D69=0,"Close",(IFERROR(HLOOKUP(D105,$D$2:$BC$9,6,FALSE),"")))</f>
        <v/>
      </c>
      <c r="E106" s="148" t="str">
        <f t="shared" ref="E106:AG106" ca="1" si="54">IF(E69=0,"Close",(IFERROR(HLOOKUP(E105,$D$2:$BC$9,6,FALSE),"")))</f>
        <v/>
      </c>
      <c r="F106" s="149" t="str">
        <f t="shared" ca="1" si="54"/>
        <v/>
      </c>
      <c r="G106" s="148" t="str">
        <f t="shared" ca="1" si="54"/>
        <v/>
      </c>
      <c r="H106" s="149" t="str">
        <f t="shared" ca="1" si="54"/>
        <v/>
      </c>
      <c r="I106" s="148" t="str">
        <f t="shared" ca="1" si="54"/>
        <v/>
      </c>
      <c r="J106" s="149" t="str">
        <f t="shared" ca="1" si="54"/>
        <v/>
      </c>
      <c r="K106" s="148" t="str">
        <f t="shared" ca="1" si="54"/>
        <v/>
      </c>
      <c r="L106" s="149" t="str">
        <f t="shared" ca="1" si="54"/>
        <v/>
      </c>
      <c r="M106" s="148" t="str">
        <f t="shared" ca="1" si="54"/>
        <v/>
      </c>
      <c r="N106" s="149" t="str">
        <f t="shared" ca="1" si="54"/>
        <v/>
      </c>
      <c r="O106" s="148" t="str">
        <f t="shared" ca="1" si="54"/>
        <v/>
      </c>
      <c r="P106" s="149" t="str">
        <f t="shared" ca="1" si="54"/>
        <v/>
      </c>
      <c r="Q106" s="148" t="str">
        <f t="shared" ca="1" si="54"/>
        <v/>
      </c>
      <c r="R106" s="149" t="str">
        <f t="shared" ca="1" si="54"/>
        <v/>
      </c>
      <c r="S106" s="148" t="str">
        <f t="shared" ca="1" si="54"/>
        <v/>
      </c>
      <c r="T106" s="149" t="str">
        <f t="shared" ca="1" si="54"/>
        <v/>
      </c>
      <c r="U106" s="148" t="str">
        <f t="shared" ca="1" si="54"/>
        <v/>
      </c>
      <c r="V106" s="149" t="str">
        <f t="shared" ca="1" si="54"/>
        <v/>
      </c>
      <c r="W106" s="148" t="str">
        <f t="shared" ca="1" si="54"/>
        <v/>
      </c>
      <c r="X106" s="149" t="str">
        <f t="shared" ca="1" si="54"/>
        <v/>
      </c>
      <c r="Y106" s="148" t="str">
        <f t="shared" ca="1" si="54"/>
        <v/>
      </c>
      <c r="Z106" s="149" t="str">
        <f t="shared" ca="1" si="54"/>
        <v/>
      </c>
      <c r="AA106" s="148" t="str">
        <f t="shared" ca="1" si="54"/>
        <v/>
      </c>
      <c r="AB106" s="149" t="str">
        <f t="shared" ca="1" si="54"/>
        <v/>
      </c>
      <c r="AC106" s="148" t="str">
        <f t="shared" ca="1" si="54"/>
        <v/>
      </c>
      <c r="AD106" s="149" t="str">
        <f t="shared" ca="1" si="54"/>
        <v/>
      </c>
      <c r="AE106" s="148" t="str">
        <f t="shared" ca="1" si="54"/>
        <v/>
      </c>
      <c r="AF106" s="149" t="str">
        <f t="shared" ca="1" si="54"/>
        <v/>
      </c>
      <c r="AG106" s="148" t="str">
        <f t="shared" ca="1" si="54"/>
        <v/>
      </c>
      <c r="AH106" s="150"/>
    </row>
    <row r="107" spans="2:34" ht="18" hidden="1" thickBot="1" x14ac:dyDescent="0.25">
      <c r="B107" s="323"/>
      <c r="C107" s="220" t="str">
        <f>$B$8&amp;"(連泊)"</f>
        <v>0(連泊)</v>
      </c>
      <c r="D107" s="143" t="s">
        <v>76</v>
      </c>
      <c r="E107" s="144" t="s">
        <v>76</v>
      </c>
      <c r="F107" s="145" t="s">
        <v>76</v>
      </c>
      <c r="G107" s="144" t="s">
        <v>76</v>
      </c>
      <c r="H107" s="145" t="s">
        <v>76</v>
      </c>
      <c r="I107" s="144"/>
      <c r="J107" s="145"/>
      <c r="K107" s="144"/>
      <c r="L107" s="145"/>
      <c r="M107" s="144"/>
      <c r="N107" s="145"/>
      <c r="O107" s="144"/>
      <c r="P107" s="145"/>
      <c r="Q107" s="144"/>
      <c r="R107" s="145"/>
      <c r="S107" s="144"/>
      <c r="T107" s="145"/>
      <c r="U107" s="144"/>
      <c r="V107" s="145"/>
      <c r="W107" s="144"/>
      <c r="X107" s="145"/>
      <c r="Y107" s="144"/>
      <c r="Z107" s="145"/>
      <c r="AA107" s="144"/>
      <c r="AB107" s="145"/>
      <c r="AC107" s="144"/>
      <c r="AD107" s="145"/>
      <c r="AE107" s="144"/>
      <c r="AF107" s="145"/>
      <c r="AG107" s="144"/>
      <c r="AH107" s="146"/>
    </row>
    <row r="108" spans="2:34" ht="18" hidden="1" thickBot="1" x14ac:dyDescent="0.25">
      <c r="B108" s="324"/>
      <c r="C108" s="222" t="str">
        <f>$F$10</f>
        <v>連泊</v>
      </c>
      <c r="D108" s="128" t="str">
        <f ca="1">IF(D69=0,"Close",(IFERROR(HLOOKUP(D107,$D$11:$BC$17,6,FALSE),"")))</f>
        <v/>
      </c>
      <c r="E108" s="132" t="str">
        <f t="shared" ref="E108:AG108" ca="1" si="55">IF(E69=0,"Close",(IFERROR(HLOOKUP(E107,$D$11:$BC$17,6,FALSE),"")))</f>
        <v/>
      </c>
      <c r="F108" s="130" t="str">
        <f t="shared" ca="1" si="55"/>
        <v/>
      </c>
      <c r="G108" s="132" t="str">
        <f t="shared" ca="1" si="55"/>
        <v/>
      </c>
      <c r="H108" s="130" t="str">
        <f t="shared" ca="1" si="55"/>
        <v/>
      </c>
      <c r="I108" s="132" t="str">
        <f t="shared" ca="1" si="55"/>
        <v/>
      </c>
      <c r="J108" s="130" t="str">
        <f t="shared" ca="1" si="55"/>
        <v/>
      </c>
      <c r="K108" s="132" t="str">
        <f t="shared" ca="1" si="55"/>
        <v/>
      </c>
      <c r="L108" s="130" t="str">
        <f t="shared" ca="1" si="55"/>
        <v/>
      </c>
      <c r="M108" s="132" t="str">
        <f t="shared" ca="1" si="55"/>
        <v/>
      </c>
      <c r="N108" s="130" t="str">
        <f t="shared" ca="1" si="55"/>
        <v/>
      </c>
      <c r="O108" s="132" t="str">
        <f t="shared" ca="1" si="55"/>
        <v/>
      </c>
      <c r="P108" s="130" t="str">
        <f t="shared" ca="1" si="55"/>
        <v/>
      </c>
      <c r="Q108" s="132" t="str">
        <f t="shared" ca="1" si="55"/>
        <v/>
      </c>
      <c r="R108" s="130" t="str">
        <f t="shared" ca="1" si="55"/>
        <v/>
      </c>
      <c r="S108" s="132" t="str">
        <f t="shared" ca="1" si="55"/>
        <v/>
      </c>
      <c r="T108" s="130" t="str">
        <f t="shared" ca="1" si="55"/>
        <v/>
      </c>
      <c r="U108" s="132" t="str">
        <f t="shared" ca="1" si="55"/>
        <v/>
      </c>
      <c r="V108" s="130" t="str">
        <f t="shared" ca="1" si="55"/>
        <v/>
      </c>
      <c r="W108" s="132" t="str">
        <f t="shared" ca="1" si="55"/>
        <v/>
      </c>
      <c r="X108" s="130" t="str">
        <f t="shared" ca="1" si="55"/>
        <v/>
      </c>
      <c r="Y108" s="132" t="str">
        <f t="shared" ca="1" si="55"/>
        <v/>
      </c>
      <c r="Z108" s="130" t="str">
        <f t="shared" ca="1" si="55"/>
        <v/>
      </c>
      <c r="AA108" s="132" t="str">
        <f t="shared" ca="1" si="55"/>
        <v/>
      </c>
      <c r="AB108" s="130" t="str">
        <f t="shared" ca="1" si="55"/>
        <v/>
      </c>
      <c r="AC108" s="132" t="str">
        <f t="shared" ca="1" si="55"/>
        <v/>
      </c>
      <c r="AD108" s="130" t="str">
        <f t="shared" ca="1" si="55"/>
        <v/>
      </c>
      <c r="AE108" s="132" t="str">
        <f t="shared" ca="1" si="55"/>
        <v/>
      </c>
      <c r="AF108" s="130" t="str">
        <f t="shared" ca="1" si="55"/>
        <v/>
      </c>
      <c r="AG108" s="132" t="str">
        <f t="shared" ca="1" si="55"/>
        <v/>
      </c>
      <c r="AH108" s="126"/>
    </row>
    <row r="109" spans="2:34" collapsed="1" x14ac:dyDescent="0.2">
      <c r="B109" s="227"/>
      <c r="C109" s="227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2:34" x14ac:dyDescent="0.2">
      <c r="C110" s="183"/>
      <c r="D110" s="242" t="str">
        <f>IF(ISBLANK(D85),D39,D85)</f>
        <v>Z</v>
      </c>
      <c r="E110" s="242" t="str">
        <f t="shared" ref="E110:AH110" si="56">IF(ISBLANK(E85),E39,E85)</f>
        <v>Z</v>
      </c>
      <c r="F110" s="242" t="str">
        <f t="shared" si="56"/>
        <v>Z</v>
      </c>
      <c r="G110" s="242" t="str">
        <f t="shared" si="56"/>
        <v>Z</v>
      </c>
      <c r="H110" s="242" t="str">
        <f t="shared" si="56"/>
        <v>Z</v>
      </c>
      <c r="I110" s="242" t="str">
        <f t="shared" si="56"/>
        <v>Z</v>
      </c>
      <c r="J110" s="242" t="str">
        <f t="shared" si="56"/>
        <v>L</v>
      </c>
      <c r="K110" s="242" t="str">
        <f t="shared" si="56"/>
        <v>P</v>
      </c>
      <c r="L110" s="242" t="str">
        <f t="shared" si="56"/>
        <v>Q</v>
      </c>
      <c r="M110" s="242" t="str">
        <f t="shared" si="56"/>
        <v>L</v>
      </c>
      <c r="N110" s="242" t="str">
        <f t="shared" si="56"/>
        <v>L</v>
      </c>
      <c r="O110" s="242" t="str">
        <f t="shared" si="56"/>
        <v>L</v>
      </c>
      <c r="P110" s="242" t="str">
        <f t="shared" si="56"/>
        <v>L</v>
      </c>
      <c r="Q110" s="242" t="str">
        <f t="shared" si="56"/>
        <v>L</v>
      </c>
      <c r="R110" s="242" t="str">
        <f t="shared" si="56"/>
        <v>P</v>
      </c>
      <c r="S110" s="242" t="str">
        <f t="shared" si="56"/>
        <v>Q</v>
      </c>
      <c r="T110" s="242" t="str">
        <f t="shared" si="56"/>
        <v>L</v>
      </c>
      <c r="U110" s="242" t="str">
        <f t="shared" si="56"/>
        <v>L</v>
      </c>
      <c r="V110" s="242" t="str">
        <f t="shared" si="56"/>
        <v>L</v>
      </c>
      <c r="W110" s="242" t="str">
        <f t="shared" si="56"/>
        <v>L</v>
      </c>
      <c r="X110" s="242" t="str">
        <f t="shared" si="56"/>
        <v>L</v>
      </c>
      <c r="Y110" s="242" t="str">
        <f t="shared" si="56"/>
        <v>P</v>
      </c>
      <c r="Z110" s="242" t="str">
        <f t="shared" si="56"/>
        <v>Q</v>
      </c>
      <c r="AA110" s="242" t="str">
        <f t="shared" si="56"/>
        <v>L</v>
      </c>
      <c r="AB110" s="242" t="str">
        <f t="shared" si="56"/>
        <v>L</v>
      </c>
      <c r="AC110" s="242" t="str">
        <f t="shared" si="56"/>
        <v>L</v>
      </c>
      <c r="AD110" s="242" t="str">
        <f t="shared" si="56"/>
        <v>L</v>
      </c>
      <c r="AE110" s="242" t="str">
        <f t="shared" si="56"/>
        <v>L</v>
      </c>
      <c r="AF110" s="242" t="str">
        <f t="shared" si="56"/>
        <v>P</v>
      </c>
      <c r="AG110" s="242" t="str">
        <f t="shared" si="56"/>
        <v>Q</v>
      </c>
      <c r="AH110" s="242" t="str">
        <f t="shared" si="56"/>
        <v>L</v>
      </c>
    </row>
    <row r="111" spans="2:34" x14ac:dyDescent="0.2">
      <c r="C111" s="185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</row>
    <row r="112" spans="2:34" x14ac:dyDescent="0.2"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</row>
    <row r="114" spans="3:34" x14ac:dyDescent="0.2">
      <c r="C114" s="183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</row>
    <row r="115" spans="3:34" x14ac:dyDescent="0.2">
      <c r="C115" s="185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</row>
    <row r="116" spans="3:34" x14ac:dyDescent="0.2"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</row>
    <row r="118" spans="3:34" x14ac:dyDescent="0.2">
      <c r="C118" s="183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</row>
    <row r="119" spans="3:34" x14ac:dyDescent="0.2">
      <c r="C119" s="185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</row>
    <row r="120" spans="3:34" x14ac:dyDescent="0.2"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</row>
    <row r="122" spans="3:34" x14ac:dyDescent="0.2">
      <c r="C122" s="183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</row>
    <row r="123" spans="3:34" x14ac:dyDescent="0.2">
      <c r="C123" s="185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</row>
    <row r="124" spans="3:34" x14ac:dyDescent="0.2"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</row>
  </sheetData>
  <sheetProtection selectLockedCells="1"/>
  <mergeCells count="8">
    <mergeCell ref="B39:B84"/>
    <mergeCell ref="B85:B108"/>
    <mergeCell ref="D1:E1"/>
    <mergeCell ref="F1:H1"/>
    <mergeCell ref="D10:E10"/>
    <mergeCell ref="F10:H10"/>
    <mergeCell ref="B20:B28"/>
    <mergeCell ref="C30:C37"/>
  </mergeCells>
  <phoneticPr fontId="5"/>
  <conditionalFormatting sqref="D20:AH20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{ABF6B585-A99A-45F2-894A-0B8F327031AF}</x14:id>
        </ext>
      </extLst>
    </cfRule>
  </conditionalFormatting>
  <conditionalFormatting sqref="D21:AH21">
    <cfRule type="dataBar" priority="30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{3868D1E8-5622-446A-ACF2-65C9CEEF695D}</x14:id>
        </ext>
      </extLst>
    </cfRule>
  </conditionalFormatting>
  <conditionalFormatting sqref="D22:AH23">
    <cfRule type="notContainsBlanks" dxfId="1201" priority="56">
      <formula>LEN(TRIM(D22))&gt;0</formula>
    </cfRule>
  </conditionalFormatting>
  <conditionalFormatting sqref="D29:AH29">
    <cfRule type="expression" dxfId="1200" priority="1">
      <formula>WEEKDAY(D29)=7</formula>
    </cfRule>
    <cfRule type="expression" dxfId="1199" priority="2">
      <formula>WEEKDAY(D29)=1</formula>
    </cfRule>
    <cfRule type="expression" dxfId="1198" priority="3">
      <formula>D$22&lt;&gt;""</formula>
    </cfRule>
  </conditionalFormatting>
  <conditionalFormatting sqref="D30:AH38">
    <cfRule type="cellIs" dxfId="1197" priority="326" operator="equal">
      <formula>"Close"</formula>
    </cfRule>
  </conditionalFormatting>
  <conditionalFormatting sqref="D86:AH86 D88:AH88 D90:AH90 D92:AH92 D94:AH94 D96:AH96 D98:AH98 D100:AH100 D102:AH102 D104:AH104 D106:AH106 D108:AH108">
    <cfRule type="cellIs" dxfId="804" priority="536" operator="equal">
      <formula>"Close"</formula>
    </cfRule>
  </conditionalFormatting>
  <conditionalFormatting sqref="AH29">
    <cfRule type="expression" dxfId="743" priority="10">
      <formula>WEEKDAY(AH29)=7</formula>
    </cfRule>
    <cfRule type="cellIs" dxfId="742" priority="9" operator="equal">
      <formula>"Close"</formula>
    </cfRule>
    <cfRule type="expression" dxfId="741" priority="8">
      <formula>WEEKDAY(AH29)=1</formula>
    </cfRule>
    <cfRule type="expression" dxfId="740" priority="7">
      <formula>WEEKDAY(AH29)=7</formula>
    </cfRule>
    <cfRule type="expression" dxfId="739" priority="6">
      <formula>MONTH(#REF!)-MONTH(#REF!)&lt;&gt;0</formula>
    </cfRule>
    <cfRule type="cellIs" dxfId="738" priority="55" operator="equal">
      <formula>"Ａ"</formula>
    </cfRule>
    <cfRule type="cellIs" dxfId="737" priority="54" operator="equal">
      <formula>"Ｂ"</formula>
    </cfRule>
    <cfRule type="cellIs" dxfId="736" priority="53" operator="equal">
      <formula>"Ｆ"</formula>
    </cfRule>
    <cfRule type="cellIs" dxfId="735" priority="51" operator="equal">
      <formula>"Ｇ"</formula>
    </cfRule>
    <cfRule type="cellIs" dxfId="734" priority="50" operator="equal">
      <formula>"Ｈ"</formula>
    </cfRule>
    <cfRule type="cellIs" dxfId="733" priority="25" operator="equal">
      <formula>"L"</formula>
    </cfRule>
    <cfRule type="cellIs" dxfId="732" priority="24" operator="equal">
      <formula>"M"</formula>
    </cfRule>
    <cfRule type="cellIs" dxfId="731" priority="49" operator="equal">
      <formula>"Ｉ"</formula>
    </cfRule>
    <cfRule type="cellIs" dxfId="730" priority="34" operator="equal">
      <formula>"Ｃ"</formula>
    </cfRule>
    <cfRule type="cellIs" dxfId="729" priority="23" operator="equal">
      <formula>"N"</formula>
    </cfRule>
    <cfRule type="cellIs" dxfId="728" priority="52" operator="equal">
      <formula>"Ｆ"</formula>
    </cfRule>
    <cfRule type="cellIs" dxfId="727" priority="22" operator="equal">
      <formula>"O"</formula>
    </cfRule>
    <cfRule type="cellIs" dxfId="726" priority="21" operator="equal">
      <formula>"P"</formula>
    </cfRule>
    <cfRule type="cellIs" dxfId="725" priority="20" operator="equal">
      <formula>"Q"</formula>
    </cfRule>
    <cfRule type="cellIs" dxfId="724" priority="19" operator="equal">
      <formula>"R"</formula>
    </cfRule>
    <cfRule type="cellIs" dxfId="723" priority="18" operator="equal">
      <formula>"S"</formula>
    </cfRule>
    <cfRule type="cellIs" dxfId="722" priority="17" operator="equal">
      <formula>"T"</formula>
    </cfRule>
    <cfRule type="cellIs" dxfId="721" priority="16" operator="lessThan">
      <formula>0</formula>
    </cfRule>
    <cfRule type="cellIs" dxfId="720" priority="5" operator="equal">
      <formula>"Close"</formula>
    </cfRule>
    <cfRule type="cellIs" dxfId="719" priority="15" operator="equal">
      <formula>"Ｅ"</formula>
    </cfRule>
    <cfRule type="expression" dxfId="718" priority="14">
      <formula>WEEKDAY(AH29)=1</formula>
    </cfRule>
    <cfRule type="expression" dxfId="717" priority="13">
      <formula>WEEKDAY(AH29)=7</formula>
    </cfRule>
    <cfRule type="cellIs" dxfId="716" priority="43" operator="equal">
      <formula>"Ｏ"</formula>
    </cfRule>
    <cfRule type="cellIs" dxfId="715" priority="12" operator="equal">
      <formula>"Close"</formula>
    </cfRule>
    <cfRule type="expression" dxfId="714" priority="11">
      <formula>WEEKDAY(AH29)=1</formula>
    </cfRule>
    <cfRule type="cellIs" dxfId="713" priority="48" operator="equal">
      <formula>"Ｊ"</formula>
    </cfRule>
    <cfRule type="cellIs" dxfId="712" priority="47" operator="equal">
      <formula>"Ｋ"</formula>
    </cfRule>
    <cfRule type="cellIs" dxfId="711" priority="46" operator="equal">
      <formula>"Ｌ"</formula>
    </cfRule>
    <cfRule type="cellIs" dxfId="710" priority="45" operator="equal">
      <formula>"Ｍ"</formula>
    </cfRule>
    <cfRule type="cellIs" dxfId="709" priority="44" operator="equal">
      <formula>"Ｎ"</formula>
    </cfRule>
    <cfRule type="cellIs" dxfId="708" priority="36" operator="equal">
      <formula>"A"</formula>
    </cfRule>
    <cfRule type="cellIs" dxfId="707" priority="42" operator="equal">
      <formula>"Ｐ"</formula>
    </cfRule>
    <cfRule type="cellIs" dxfId="706" priority="41" operator="equal">
      <formula>"Ｑ"</formula>
    </cfRule>
    <cfRule type="cellIs" dxfId="705" priority="40" operator="equal">
      <formula>"Ｒ"</formula>
    </cfRule>
    <cfRule type="cellIs" dxfId="704" priority="39" operator="equal">
      <formula>"Ｓ"</formula>
    </cfRule>
    <cfRule type="cellIs" dxfId="703" priority="38" operator="equal">
      <formula>"Ｔ"</formula>
    </cfRule>
    <cfRule type="cellIs" dxfId="702" priority="37" operator="equal">
      <formula>"C"</formula>
    </cfRule>
    <cfRule type="cellIs" dxfId="701" priority="35" operator="equal">
      <formula>"B"</formula>
    </cfRule>
    <cfRule type="cellIs" dxfId="700" priority="33" operator="equal">
      <formula>"Ｄ"</formula>
    </cfRule>
    <cfRule type="cellIs" dxfId="699" priority="32" operator="equal">
      <formula>"E"</formula>
    </cfRule>
    <cfRule type="cellIs" dxfId="698" priority="31" operator="equal">
      <formula>"F"</formula>
    </cfRule>
    <cfRule type="cellIs" dxfId="697" priority="30" operator="equal">
      <formula>"G"</formula>
    </cfRule>
    <cfRule type="cellIs" dxfId="696" priority="29" operator="equal">
      <formula>"H"</formula>
    </cfRule>
    <cfRule type="cellIs" dxfId="695" priority="28" operator="equal">
      <formula>"I"</formula>
    </cfRule>
    <cfRule type="cellIs" dxfId="694" priority="27" operator="equal">
      <formula>"J"</formula>
    </cfRule>
    <cfRule type="cellIs" dxfId="693" priority="26" operator="equal">
      <formula>"K"</formula>
    </cfRule>
  </conditionalFormatting>
  <pageMargins left="0.25" right="0.25" top="0.75" bottom="0.75" header="0.3" footer="0.3"/>
  <pageSetup paperSize="8" scale="4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71" operator="containsText" id="{CAA39720-2135-4798-AC0C-3BA8DE57CE31}">
            <xm:f>NOT(ISERROR(SEARCH("F",D2)))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70" operator="containsText" id="{BF2D7E75-7799-4264-8B53-CBE9245BE0EA}">
            <xm:f>NOT(ISERROR(SEARCH("G",D2)))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68" operator="containsText" id="{DBD6BDAC-F4FD-4DF6-9B60-92907F5C2810}">
            <xm:f>NOT(ISERROR(SEARCH("I",D2)))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67" operator="containsText" id="{23F06650-F26F-48AE-9BB2-29632F591E81}">
            <xm:f>NOT(ISERROR(SEARCH("J",D2)))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66" operator="containsText" id="{91D562B3-BF99-41EE-B953-10FE107485F0}">
            <xm:f>NOT(ISERROR(SEARCH("K",D2)))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57" operator="containsText" id="{E0AB347B-2662-4363-83C0-ADAA0973CEA7}">
            <xm:f>NOT(ISERROR(SEARCH("T",D2)))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58" operator="containsText" id="{A5766289-B1DC-4086-87B9-8C0CA495E020}">
            <xm:f>NOT(ISERROR(SEARCH("S",D2)))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64" operator="containsText" id="{429A62B8-80FD-4C51-A20A-5F5524D71589}">
            <xm:f>NOT(ISERROR(SEARCH("M",D2)))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65" operator="containsText" id="{66A757CF-330B-49ED-8374-BE01C94973C8}">
            <xm:f>NOT(ISERROR(SEARCH("L",D2)))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59" operator="containsText" id="{445DF061-494B-4CB4-91B3-2F8BDE87217C}">
            <xm:f>NOT(ISERROR(SEARCH("R",D2)))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60" operator="containsText" id="{E11B704B-CB81-4202-8DFE-E5D8D68C8E1A}">
            <xm:f>NOT(ISERROR(SEARCH("Q",D2)))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61" operator="containsText" id="{38997F93-CE15-4C23-987D-A50E80FC26E2}">
            <xm:f>NOT(ISERROR(SEARCH("P",D2)))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62" operator="containsText" id="{D189D096-BAF7-49C8-BBBB-63D1F282A21C}">
            <xm:f>NOT(ISERROR(SEARCH("O",D2)))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74" operator="containsText" id="{58658670-DB51-4C3C-A2E8-6426014446C5}">
            <xm:f>NOT(ISERROR(SEARCH("C",D2)))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63" operator="containsText" id="{7F92134B-C341-4AB0-88F6-D702C4957EF3}">
            <xm:f>NOT(ISERROR(SEARCH("N",D2)))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76" operator="containsText" id="{903A2A03-F444-4BCE-A150-06224B9A7150}">
            <xm:f>NOT(ISERROR(SEARCH("A",D2)))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69" operator="containsText" id="{02688874-76DD-48B3-8E86-999703C83527}">
            <xm:f>NOT(ISERROR(SEARCH("H",D2)))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beginsWith" priority="575" operator="beginsWith" id="{C5E6C88E-25A8-46FA-B6E6-19A8D25B77A0}">
            <xm:f>LEFT(D2,LEN("B"))="B"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73" operator="containsText" id="{B2FB95A6-90E9-48AF-A576-B53C9940C52C}">
            <xm:f>NOT(ISERROR(SEARCH("D",D2)))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572" operator="endsWith" id="{F875DB03-6B61-431A-AE35-07E9A0E97278}">
            <xm:f>RIGHT(D2,LEN("E"))="E"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m:sqref>D2:AF2</xm:sqref>
        </x14:conditionalFormatting>
        <x14:conditionalFormatting xmlns:xm="http://schemas.microsoft.com/office/excel/2006/main">
          <x14:cfRule type="endsWith" priority="273" operator="endsWith" id="{D1E75196-E99F-4311-9163-FA10D4060E6D}">
            <xm:f>RIGHT(D11,LEN("E"))="E"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75" operator="containsText" id="{9596D5CA-36B7-4C47-9074-AA8D1A5B3E5F}">
            <xm:f>NOT(ISERROR(SEARCH("C",D11)))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76" operator="beginsWith" id="{B0C6CCB7-27A0-464D-BC33-27AA8C1B7C1A}">
            <xm:f>LEFT(D11,LEN("B"))="B"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77" operator="containsText" id="{0BA54DE1-367B-4DCA-9C0B-BCAD48F9FE51}">
            <xm:f>NOT(ISERROR(SEARCH("A",D11)))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9" operator="containsText" id="{27681E50-15B8-4F0F-98D3-26A30F30958D}">
            <xm:f>NOT(ISERROR(SEARCH("S",D11)))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67" operator="containsText" id="{983A349A-D21E-4937-ABDF-93D995673D21}">
            <xm:f>NOT(ISERROR(SEARCH("K",D11)))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66" operator="containsText" id="{2D113E2F-8223-484F-B504-BE474DC1EB82}">
            <xm:f>NOT(ISERROR(SEARCH("L",D11)))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65" operator="containsText" id="{E915FC19-4DBC-4B47-A126-21FE7D03230F}">
            <xm:f>NOT(ISERROR(SEARCH("M",D11)))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64" operator="containsText" id="{DE293B53-3CCE-4620-B83B-500864E8A8B6}">
            <xm:f>NOT(ISERROR(SEARCH("N",D11)))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63" operator="containsText" id="{6836D691-2E87-4567-BDA2-F26E4AF6BF2C}">
            <xm:f>NOT(ISERROR(SEARCH("O",D11)))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62" operator="containsText" id="{03C26B73-CD1E-4960-BDE3-575168C17BCC}">
            <xm:f>NOT(ISERROR(SEARCH("P",D11)))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74" operator="containsText" id="{F80F7C53-324C-4C65-80CE-36D8A9731C2A}">
            <xm:f>NOT(ISERROR(SEARCH("D",D11)))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61" operator="containsText" id="{C60EA095-ED07-45D5-AFF1-AACADD22311A}">
            <xm:f>NOT(ISERROR(SEARCH("Q",D11)))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60" operator="containsText" id="{AC32AA03-3B7C-4D1D-8FE7-BEA4901584C8}">
            <xm:f>NOT(ISERROR(SEARCH("R",D11)))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58" operator="containsText" id="{0FEE6B16-EF15-4CC7-85FA-D1FB80C62294}">
            <xm:f>NOT(ISERROR(SEARCH("T",D11)))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68" operator="containsText" id="{B525CBD4-2998-4BF5-9EA7-E0671DA1A6B7}">
            <xm:f>NOT(ISERROR(SEARCH("J",D11)))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69" operator="containsText" id="{6D8021F9-C36E-41E3-8221-098CE0C726B6}">
            <xm:f>NOT(ISERROR(SEARCH("I",D11)))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70" operator="containsText" id="{866B2415-185C-431A-B5CD-4DAA31605F63}">
            <xm:f>NOT(ISERROR(SEARCH("H",D11)))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71" operator="containsText" id="{D7C773DE-853B-48B8-8382-B5B8C87B53E2}">
            <xm:f>NOT(ISERROR(SEARCH("G",D11)))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72" operator="containsText" id="{0C951636-B72B-4FED-B736-F4123E6E8C4E}">
            <xm:f>NOT(ISERROR(SEARCH("F",D11)))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m:sqref>D11:AF11</xm:sqref>
        </x14:conditionalFormatting>
        <x14:conditionalFormatting xmlns:xm="http://schemas.microsoft.com/office/excel/2006/main">
          <x14:cfRule type="dataBar" id="{ABF6B585-A99A-45F2-894A-0B8F327031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D20:AH20</xm:sqref>
        </x14:conditionalFormatting>
        <x14:conditionalFormatting xmlns:xm="http://schemas.microsoft.com/office/excel/2006/main">
          <x14:cfRule type="dataBar" id="{3868D1E8-5622-446A-ACF2-65C9CEEF695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D21:AH21</xm:sqref>
        </x14:conditionalFormatting>
        <x14:conditionalFormatting xmlns:xm="http://schemas.microsoft.com/office/excel/2006/main">
          <x14:cfRule type="containsText" priority="508" operator="containsText" id="{C7293605-5251-4380-8956-6EF2A7348460}">
            <xm:f>NOT(ISERROR(SEARCH("F",D39)))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503" operator="containsText" id="{674675A3-A55D-4C5E-8E8C-07F2897C8311}">
            <xm:f>NOT(ISERROR(SEARCH("K",D39)))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94" operator="containsText" id="{38A43C7B-A269-4C8C-89DC-FFE7D01F29FD}">
            <xm:f>NOT(ISERROR(SEARCH("T",D39)))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95" operator="containsText" id="{A1A508B8-7FEB-400C-BE0B-5DC06001578F}">
            <xm:f>NOT(ISERROR(SEARCH("S",D39)))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96" operator="containsText" id="{905A9C76-3B3E-42F8-BB0A-6EC836B0A84A}">
            <xm:f>NOT(ISERROR(SEARCH("R",D39)))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97" operator="containsText" id="{901AD2EF-B637-43FC-9BD1-7A689F3998D2}">
            <xm:f>NOT(ISERROR(SEARCH("Q",D39)))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98" operator="containsText" id="{969B63D5-C666-4C66-9EA4-3687736F5236}">
            <xm:f>NOT(ISERROR(SEARCH("P",D39)))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99" operator="containsText" id="{B3C57096-984E-40E9-A537-2CDC64512C15}">
            <xm:f>NOT(ISERROR(SEARCH("O",D39)))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01" operator="containsText" id="{C9C04D89-8EB1-4A3E-88AF-F66600322104}">
            <xm:f>NOT(ISERROR(SEARCH("M",D39)))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02" operator="containsText" id="{3999D69B-6BAA-43A5-AB4C-A21351316F65}">
            <xm:f>NOT(ISERROR(SEARCH("L",D39)))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04" operator="containsText" id="{84599665-5402-4E6F-BF0E-D3A3DC9C92C2}">
            <xm:f>NOT(ISERROR(SEARCH("J",D39)))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07" operator="containsText" id="{75C15917-248D-448C-9F2A-F539B7B075BF}">
            <xm:f>NOT(ISERROR(SEARCH("G",D39)))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13" operator="containsText" id="{F4C8A322-575B-4453-9F07-A24B56B64522}">
            <xm:f>NOT(ISERROR(SEARCH("A",D39)))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12" operator="beginsWith" id="{87FD9881-68F0-491D-A2AA-6F493E26BBA4}">
            <xm:f>LEFT(D39,LEN("B"))="B"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11" operator="containsText" id="{C74BFA3D-0295-42AE-AE19-21361D314068}">
            <xm:f>NOT(ISERROR(SEARCH("C",D39)))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00" operator="containsText" id="{D6989210-B32B-40D1-9915-A50A991E32CA}">
            <xm:f>NOT(ISERROR(SEARCH("N",D39)))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10" operator="containsText" id="{191AD92B-315A-4D28-AEF6-6946651261F4}">
            <xm:f>NOT(ISERROR(SEARCH("D",D39)))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06" operator="containsText" id="{331B206A-FC5F-44C0-AFD9-B52276010CD7}">
            <xm:f>NOT(ISERROR(SEARCH("H",D39)))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endsWith" priority="509" operator="endsWith" id="{38E724A8-B1B0-45AA-BB72-C47FA56F5022}">
            <xm:f>RIGHT(D39,LEN("E"))="E"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05" operator="containsText" id="{42A5B0C1-9C1F-4B92-8AEA-3F6BC719D2F7}">
            <xm:f>NOT(ISERROR(SEARCH("I",D39)))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D39:AH40</xm:sqref>
        </x14:conditionalFormatting>
        <x14:conditionalFormatting xmlns:xm="http://schemas.microsoft.com/office/excel/2006/main">
          <x14:cfRule type="containsText" priority="493" operator="containsText" id="{D3864803-3053-4751-9A34-1D73155233BE}">
            <xm:f>NOT(ISERROR(SEARCH("Close",D40)))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D40:AH40</xm:sqref>
        </x14:conditionalFormatting>
        <x14:conditionalFormatting xmlns:xm="http://schemas.microsoft.com/office/excel/2006/main">
          <x14:cfRule type="containsText" priority="492" operator="containsText" id="{7FBF09D5-D90F-45F8-BE66-D00DBDADD497}">
            <xm:f>NOT(ISERROR(SEARCH("A",D41)))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82" operator="containsText" id="{DDF0B5BC-B1D9-4E3D-8833-F2B4FE330FEF}">
            <xm:f>NOT(ISERROR(SEARCH("K",D41)))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90" operator="containsText" id="{4A02D958-BB6A-4B02-B0EC-BA6ADD72A5F0}">
            <xm:f>NOT(ISERROR(SEARCH("C",D41)))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89" operator="containsText" id="{E94EC298-8AF2-428F-97A8-90C82F436DE3}">
            <xm:f>NOT(ISERROR(SEARCH("D",D41)))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88" operator="endsWith" id="{66C2D48A-BE59-453D-BE3E-E0FF2C3D2E13}">
            <xm:f>RIGHT(D41,LEN("E"))="E"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87" operator="containsText" id="{318FBF49-7895-48DD-83A6-87BB415455A2}">
            <xm:f>NOT(ISERROR(SEARCH("F",D41)))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86" operator="containsText" id="{186CC5D3-17C8-43AD-ACF6-A092B1DA1CA8}">
            <xm:f>NOT(ISERROR(SEARCH("G",D41)))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85" operator="containsText" id="{C3409FF1-A479-4A15-911F-D1FBFA8B3C95}">
            <xm:f>NOT(ISERROR(SEARCH("H",D41)))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84" operator="containsText" id="{A1D96FEE-757E-4264-8CAC-26EE18BE82E2}">
            <xm:f>NOT(ISERROR(SEARCH("I",D41)))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beginsWith" priority="491" operator="beginsWith" id="{04FAFF5A-FEFE-45A8-B754-897B3A96AF01}">
            <xm:f>LEFT(D41,LEN("B"))="B"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81" operator="containsText" id="{CB024C9D-E2D3-4735-9D37-18DD36AA333F}">
            <xm:f>NOT(ISERROR(SEARCH("L",D41)))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80" operator="containsText" id="{81931526-34E5-4AFB-87E1-588ADEC27B65}">
            <xm:f>NOT(ISERROR(SEARCH("M",D41)))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79" operator="containsText" id="{5CE3F721-C58E-42BD-A852-9DBFC5E110DD}">
            <xm:f>NOT(ISERROR(SEARCH("N",D41)))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78" operator="containsText" id="{57F4BA9E-18AF-4FA7-8992-88E5408C9EAA}">
            <xm:f>NOT(ISERROR(SEARCH("O",D41)))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77" operator="containsText" id="{3E5FA39F-0219-4329-B5B2-A9C803B46805}">
            <xm:f>NOT(ISERROR(SEARCH("P",D41)))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76" operator="containsText" id="{A00ADE2B-B13A-4E32-A478-CD9B73CC5951}">
            <xm:f>NOT(ISERROR(SEARCH("Q",D41)))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75" operator="containsText" id="{419F32C7-E4D1-4110-9B1D-47D8899C5F99}">
            <xm:f>NOT(ISERROR(SEARCH("R",D41)))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74" operator="containsText" id="{B4D1EDA4-6E0A-4CBE-8CAC-BF64F978B943}">
            <xm:f>NOT(ISERROR(SEARCH("S",D41)))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73" operator="containsText" id="{C03475FE-815B-4F04-A300-09154AB4CC07}">
            <xm:f>NOT(ISERROR(SEARCH("T",D41)))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83" operator="containsText" id="{88D2092B-C5C4-4151-B75D-A43FD294D876}">
            <xm:f>NOT(ISERROR(SEARCH("J",D41)))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D41:AH42</xm:sqref>
        </x14:conditionalFormatting>
        <x14:conditionalFormatting xmlns:xm="http://schemas.microsoft.com/office/excel/2006/main">
          <x14:cfRule type="containsText" priority="472" operator="containsText" id="{C4D97A16-9367-4E43-807C-3BB1D754400C}">
            <xm:f>NOT(ISERROR(SEARCH("Close",D42)))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D42:AH42</xm:sqref>
        </x14:conditionalFormatting>
        <x14:conditionalFormatting xmlns:xm="http://schemas.microsoft.com/office/excel/2006/main">
          <x14:cfRule type="containsText" priority="237" operator="containsText" id="{0183990C-5EE7-467B-9242-422A1691E071}">
            <xm:f>NOT(ISERROR(SEARCH("T",D43)))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38" operator="containsText" id="{CEC6ED01-E753-4B9E-829B-4BA2B911F5F8}">
            <xm:f>NOT(ISERROR(SEARCH("S",D43)))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39" operator="containsText" id="{A8DD2060-8865-48AB-A65F-C02E73A5EF98}">
            <xm:f>NOT(ISERROR(SEARCH("R",D43)))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40" operator="containsText" id="{E7FCE151-D03F-40DA-ADDB-91FDC880428C}">
            <xm:f>NOT(ISERROR(SEARCH("Q",D43)))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41" operator="containsText" id="{CA0B4650-383A-4DF4-A53A-85FF23AA1AA6}">
            <xm:f>NOT(ISERROR(SEARCH("P",D43)))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42" operator="containsText" id="{4DB3DF7C-42C3-44B5-8863-7BCE9AE1D0EE}">
            <xm:f>NOT(ISERROR(SEARCH("O",D43)))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43" operator="containsText" id="{CC52662B-8E8E-43A4-86CD-CFA74E17C780}">
            <xm:f>NOT(ISERROR(SEARCH("N",D43)))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44" operator="containsText" id="{EC05866A-D2FC-4BDA-8C79-D313135352B4}">
            <xm:f>NOT(ISERROR(SEARCH("M",D43)))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45" operator="containsText" id="{3C7402E1-FF22-421C-AE68-E62946DC8771}">
            <xm:f>NOT(ISERROR(SEARCH("L",D43)))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46" operator="containsText" id="{EAD1191A-EBFB-42D9-800B-8566C24EECAC}">
            <xm:f>NOT(ISERROR(SEARCH("K",D43)))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47" operator="containsText" id="{5E7A7F99-7D9D-48FE-9075-F40E1359047F}">
            <xm:f>NOT(ISERROR(SEARCH("J",D43)))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48" operator="containsText" id="{3A13916C-1237-4677-9AC3-419C83266B1F}">
            <xm:f>NOT(ISERROR(SEARCH("I",D43)))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49" operator="containsText" id="{28D6D624-D19E-4114-B1F4-7A55608D617C}">
            <xm:f>NOT(ISERROR(SEARCH("H",D43)))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50" operator="containsText" id="{9D420101-541D-4AD5-A2DA-CC0B0B789FBD}">
            <xm:f>NOT(ISERROR(SEARCH("G",D43)))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51" operator="containsText" id="{E175C98A-A9D7-479E-A4BC-C8A738C40615}">
            <xm:f>NOT(ISERROR(SEARCH("F",D43)))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52" operator="endsWith" id="{474C15D3-B59E-4ED5-ACFF-0C8C519A181A}">
            <xm:f>RIGHT(D43,LEN("E"))="E"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53" operator="containsText" id="{83E4805C-C9F6-42FA-AAFC-AAEF4DF3B799}">
            <xm:f>NOT(ISERROR(SEARCH("D",D43)))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54" operator="containsText" id="{7DE1FA24-CB4D-4B86-BD37-83361AAD6F64}">
            <xm:f>NOT(ISERROR(SEARCH("C",D43)))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55" operator="beginsWith" id="{6A4DDE37-A532-401C-97EE-2D72DA92CC18}">
            <xm:f>LEFT(D43,LEN("B"))="B"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56" operator="containsText" id="{B1D8C5D6-150F-4A0C-846D-89B0C320854C}">
            <xm:f>NOT(ISERROR(SEARCH("A",D43)))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m:sqref>D43:AH43</xm:sqref>
        </x14:conditionalFormatting>
        <x14:conditionalFormatting xmlns:xm="http://schemas.microsoft.com/office/excel/2006/main">
          <x14:cfRule type="containsText" priority="358" operator="containsText" id="{19958D5F-9796-4ABF-9C01-D073287D1FF1}">
            <xm:f>NOT(ISERROR(SEARCH("J",D44)))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60" operator="containsText" id="{E27146AE-5A8C-4BCB-A5CC-A7D9B05DB792}">
            <xm:f>NOT(ISERROR(SEARCH("H",D44)))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48" operator="containsText" id="{1CD46150-516B-420C-B22F-B1D66C952170}">
            <xm:f>NOT(ISERROR(SEARCH("T",D44)))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49" operator="containsText" id="{602DA6B0-6FE5-4412-93CC-DA3EC0A1EA5A}">
            <xm:f>NOT(ISERROR(SEARCH("S",D44)))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50" operator="containsText" id="{1AA0EFEC-4810-4652-99BA-8AA93D7159A3}">
            <xm:f>NOT(ISERROR(SEARCH("R",D44)))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51" operator="containsText" id="{1450F534-D886-477C-AAFB-942C718EB626}">
            <xm:f>NOT(ISERROR(SEARCH("Q",D44)))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52" operator="containsText" id="{59CF0C12-73A0-4A84-BFF5-F2EBDF41A720}">
            <xm:f>NOT(ISERROR(SEARCH("P",D44)))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57" operator="containsText" id="{89648E5F-7B5E-4C53-851B-CF9B0150E06D}">
            <xm:f>NOT(ISERROR(SEARCH("Close",D44)))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53" operator="containsText" id="{C9062E5C-C7DB-464A-AB0F-5256DC3F4E62}">
            <xm:f>NOT(ISERROR(SEARCH("O",D44)))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54" operator="containsText" id="{1B84B408-02ED-4A32-B1AC-C0E2E5204B32}">
            <xm:f>NOT(ISERROR(SEARCH("N",D44)))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55" operator="containsText" id="{EC737C87-51C0-447C-9E3A-3BBF145123D4}">
            <xm:f>NOT(ISERROR(SEARCH("M",D44)))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56" operator="containsText" id="{87787C34-8C32-4DFD-ADE6-4A719AE5FF1E}">
            <xm:f>NOT(ISERROR(SEARCH("L",D44)))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57" operator="containsText" id="{04F3F9C5-02FE-4C4F-89D2-4806FA0F1A6B}">
            <xm:f>NOT(ISERROR(SEARCH("K",D44)))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65" operator="containsText" id="{6EC1EC81-708F-4CA5-A718-D54AE887E8A5}">
            <xm:f>NOT(ISERROR(SEARCH("C",D44)))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67" operator="containsText" id="{404AB08B-18B1-44A1-80FE-9CA4D1166D72}">
            <xm:f>NOT(ISERROR(SEARCH("A",D44)))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66" operator="beginsWith" id="{C3D10069-3307-49C4-8A01-C07544B1977E}">
            <xm:f>LEFT(D44,LEN("B"))="B"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64" operator="containsText" id="{549446DD-E2FA-47C7-B133-BD49CECF58A6}">
            <xm:f>NOT(ISERROR(SEARCH("D",D44)))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363" operator="endsWith" id="{F5F19056-EA40-48F4-BD83-64B794885E3F}">
            <xm:f>RIGHT(D44,LEN("E"))="E"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62" operator="containsText" id="{3CFAA147-FBAC-462F-BB4E-B6A45BDF5612}">
            <xm:f>NOT(ISERROR(SEARCH("F",D44)))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61" operator="containsText" id="{F7100BBA-CD9D-44BE-A5A8-020AF844E07F}">
            <xm:f>NOT(ISERROR(SEARCH("G",D44)))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59" operator="containsText" id="{3B07E184-3920-4A5D-B5F0-E7919E6FA10F}">
            <xm:f>NOT(ISERROR(SEARCH("I",D44)))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D44:AH44</xm:sqref>
        </x14:conditionalFormatting>
        <x14:conditionalFormatting xmlns:xm="http://schemas.microsoft.com/office/excel/2006/main">
          <x14:cfRule type="containsText" priority="217" operator="containsText" id="{15B7A9B3-5EA8-490F-A58F-9887C597C24E}">
            <xm:f>NOT(ISERROR(SEARCH("T",D45)))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27" operator="containsText" id="{4FF2E398-4020-400D-91EC-A65321F529FB}">
            <xm:f>NOT(ISERROR(SEARCH("J",D45)))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26" operator="containsText" id="{58CCE413-FCE3-4C4A-BA54-8CE3EBE0A7BF}">
            <xm:f>NOT(ISERROR(SEARCH("K",D45)))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25" operator="containsText" id="{3728DC39-363D-432F-93A1-1D6304F52766}">
            <xm:f>NOT(ISERROR(SEARCH("L",D45)))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24" operator="containsText" id="{4BDF1C5D-FE23-4C99-990E-57670B06E339}">
            <xm:f>NOT(ISERROR(SEARCH("M",D45)))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23" operator="containsText" id="{EDBF92CC-0126-4C26-B151-EC08D311C367}">
            <xm:f>NOT(ISERROR(SEARCH("N",D45)))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22" operator="containsText" id="{86D2F594-A702-4079-A7F3-5D5551FECA88}">
            <xm:f>NOT(ISERROR(SEARCH("O",D45)))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36" operator="containsText" id="{A0D95466-36CF-4049-A855-2ECF207B188C}">
            <xm:f>NOT(ISERROR(SEARCH("A",D45)))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20" operator="containsText" id="{2238C37F-0102-476A-8C1A-FD863890C252}">
            <xm:f>NOT(ISERROR(SEARCH("Q",D45)))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33" operator="containsText" id="{6B642D07-9C00-4A59-ACC9-80AD44F20407}">
            <xm:f>NOT(ISERROR(SEARCH("D",D45)))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19" operator="containsText" id="{29E6752C-EC35-4E34-B4E6-43D6B071C573}">
            <xm:f>NOT(ISERROR(SEARCH("R",D45)))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18" operator="containsText" id="{1F768A4A-DFB9-4C1B-9568-F91E48D47415}">
            <xm:f>NOT(ISERROR(SEARCH("S",D45)))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beginsWith" priority="235" operator="beginsWith" id="{3D934987-7C17-4911-995F-1F56C39E38FA}">
            <xm:f>LEFT(D45,LEN("B"))="B"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34" operator="containsText" id="{F415A568-D8C0-4839-A24F-2E7782AA8243}">
            <xm:f>NOT(ISERROR(SEARCH("C",D45)))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232" operator="endsWith" id="{ECBCE2B5-BEB5-4C4D-96D9-C2A455522479}">
            <xm:f>RIGHT(D45,LEN("E"))="E"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31" operator="containsText" id="{61002B9C-5C1D-4163-80D1-224A87D3B07E}">
            <xm:f>NOT(ISERROR(SEARCH("F",D45)))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230" operator="containsText" id="{81A4FCB7-D82E-475E-A0B9-7715E2868B4C}">
            <xm:f>NOT(ISERROR(SEARCH("G",D45)))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29" operator="containsText" id="{52919FD1-9A0B-47FA-BEA1-5497339B5577}">
            <xm:f>NOT(ISERROR(SEARCH("H",D45)))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28" operator="containsText" id="{969DA49D-35B1-4E29-B91E-96093E5BB649}">
            <xm:f>NOT(ISERROR(SEARCH("I",D45)))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21" operator="containsText" id="{62ACA667-7FAB-4634-A9E1-7FC09102B1A2}">
            <xm:f>NOT(ISERROR(SEARCH("P",D45)))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D45:AH45</xm:sqref>
        </x14:conditionalFormatting>
        <x14:conditionalFormatting xmlns:xm="http://schemas.microsoft.com/office/excel/2006/main">
          <x14:cfRule type="containsText" priority="327" operator="containsText" id="{76D30C85-E256-4313-9BCD-E0AC40220F07}">
            <xm:f>NOT(ISERROR(SEARCH("Close",D46)))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28" operator="containsText" id="{3FFD6659-336C-44C6-8192-1A849F63C035}">
            <xm:f>NOT(ISERROR(SEARCH("T",D46)))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29" operator="containsText" id="{F3D81C75-C25B-4A32-894B-E683E2F30662}">
            <xm:f>NOT(ISERROR(SEARCH("S",D46)))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30" operator="containsText" id="{CA0FA0BD-17BF-4DF4-AC5C-BDCA75E6ED2D}">
            <xm:f>NOT(ISERROR(SEARCH("R",D46)))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31" operator="containsText" id="{CE2E8D26-3013-4ADC-B550-F4D0AAFC8789}">
            <xm:f>NOT(ISERROR(SEARCH("Q",D46)))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33" operator="containsText" id="{9C33842F-473E-4F04-A17D-A576B449BCCB}">
            <xm:f>NOT(ISERROR(SEARCH("O",D46)))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34" operator="containsText" id="{BC7D8B42-2AED-466B-9A1E-825FF16684A6}">
            <xm:f>NOT(ISERROR(SEARCH("N",D46)))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35" operator="containsText" id="{CC048AF8-D07D-47F1-ACDF-C39E3E357AA3}">
            <xm:f>NOT(ISERROR(SEARCH("M",D46)))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36" operator="containsText" id="{6E8D3599-B0FB-4606-84E5-816D8CC5A564}">
            <xm:f>NOT(ISERROR(SEARCH("L",D46)))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37" operator="containsText" id="{32F60269-5198-4D40-B1EE-B8025DC7A949}">
            <xm:f>NOT(ISERROR(SEARCH("K",D46)))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39" operator="containsText" id="{DB34A4A8-CF8B-4ABD-B95A-8811E8A4F30F}">
            <xm:f>NOT(ISERROR(SEARCH("I",D46)))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40" operator="containsText" id="{798D69A6-B226-4D4A-90CF-08C914F82613}">
            <xm:f>NOT(ISERROR(SEARCH("H",D46)))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41" operator="containsText" id="{79C313A4-272E-4492-990C-2DCD700BF5F3}">
            <xm:f>NOT(ISERROR(SEARCH("G",D46)))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42" operator="containsText" id="{124EFDF0-D9B7-4A5F-8551-9687272C09A6}">
            <xm:f>NOT(ISERROR(SEARCH("F",D46)))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343" operator="endsWith" id="{35C54576-622B-405A-8C80-9BC766CC6F17}">
            <xm:f>RIGHT(D46,LEN("E"))="E"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44" operator="containsText" id="{BBC3CA27-EE8A-41A3-AA1D-57FB1EF68B64}">
            <xm:f>NOT(ISERROR(SEARCH("D",D46)))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45" operator="containsText" id="{F0D8DA2C-FCE4-440B-A1E4-3D3CEBE910A8}">
            <xm:f>NOT(ISERROR(SEARCH("C",D46)))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346" operator="beginsWith" id="{BC24C257-5E66-4A4A-BA6F-BAA9955B61A8}">
            <xm:f>LEFT(D46,LEN("B"))="B"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47" operator="containsText" id="{3A8A4B14-A468-4F36-80D8-30CFC64F17A2}">
            <xm:f>NOT(ISERROR(SEARCH("A",D46)))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38" operator="containsText" id="{8516654B-6D69-4A7B-9D98-54E6D81CC5FB}">
            <xm:f>NOT(ISERROR(SEARCH("J",D46)))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32" operator="containsText" id="{70EB6A61-5749-48B7-87A2-2B19C76AF42E}">
            <xm:f>NOT(ISERROR(SEARCH("P",D46)))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D46:AH46</xm:sqref>
        </x14:conditionalFormatting>
        <x14:conditionalFormatting xmlns:xm="http://schemas.microsoft.com/office/excel/2006/main">
          <x14:cfRule type="containsText" priority="202" operator="containsText" id="{C7833F31-BAF7-4673-85F8-7952A54F0302}">
            <xm:f>NOT(ISERROR(SEARCH("O",D47)))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03" operator="containsText" id="{B6921E2A-5B50-4483-9DD4-54F3A1DBD8DF}">
            <xm:f>NOT(ISERROR(SEARCH("N",D47)))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04" operator="containsText" id="{C4A29933-533D-44EC-B6F5-D967674B959F}">
            <xm:f>NOT(ISERROR(SEARCH("M",D47)))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05" operator="containsText" id="{EB41BEE8-A865-4E52-ACEB-7C392E33679A}">
            <xm:f>NOT(ISERROR(SEARCH("L",D47)))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06" operator="containsText" id="{D5E00455-8BBA-4D6F-A7AE-E6B6B201A498}">
            <xm:f>NOT(ISERROR(SEARCH("K",D47)))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07" operator="containsText" id="{B511D3EF-C834-4354-BE5D-0DDF24191E17}">
            <xm:f>NOT(ISERROR(SEARCH("J",D47)))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08" operator="containsText" id="{69492A74-03E0-4D02-8BDD-5B55D6386079}">
            <xm:f>NOT(ISERROR(SEARCH("I",D47)))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09" operator="containsText" id="{9C96DA70-0905-45C6-99B2-F98BC310C3F2}">
            <xm:f>NOT(ISERROR(SEARCH("H",D47)))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10" operator="containsText" id="{ACF152AB-1542-482A-86F6-15669A11F98F}">
            <xm:f>NOT(ISERROR(SEARCH("G",D47)))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11" operator="containsText" id="{A023BF64-80E3-400C-A637-DE517AD308CB}">
            <xm:f>NOT(ISERROR(SEARCH("F",D47)))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12" operator="endsWith" id="{1CB58B5B-501C-4F7D-8E7D-2125901326BE}">
            <xm:f>RIGHT(D47,LEN("E"))="E"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13" operator="containsText" id="{7E56C556-3C8B-446D-8646-F630DC06FAF3}">
            <xm:f>NOT(ISERROR(SEARCH("D",D47)))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14" operator="containsText" id="{04CA4254-BCDD-41CB-98EB-95D2577AFFAA}">
            <xm:f>NOT(ISERROR(SEARCH("C",D47)))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15" operator="beginsWith" id="{71FBD800-DE25-4DC2-A4D4-CA621A90CDC6}">
            <xm:f>LEFT(D47,LEN("B"))="B"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16" operator="containsText" id="{114D7D0E-3254-427C-8B4E-7F37447F942D}">
            <xm:f>NOT(ISERROR(SEARCH("A",D47)))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97" operator="containsText" id="{33DB9F8A-150C-462A-B60A-E14B645F6183}">
            <xm:f>NOT(ISERROR(SEARCH("T",D47)))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98" operator="containsText" id="{8B1F8CFD-3FDE-4248-94A3-0D531C2F2959}">
            <xm:f>NOT(ISERROR(SEARCH("S",D47)))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99" operator="containsText" id="{192A1A40-078F-41DE-A19F-EC4B6DDA7B26}">
            <xm:f>NOT(ISERROR(SEARCH("R",D47)))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200" operator="containsText" id="{E1F033C2-2434-4A11-98F5-55338EE7D603}">
            <xm:f>NOT(ISERROR(SEARCH("Q",D47)))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01" operator="containsText" id="{4CC8422D-BFEE-4F64-8763-5A11166910F2}">
            <xm:f>NOT(ISERROR(SEARCH("P",D47)))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D47:AH47</xm:sqref>
        </x14:conditionalFormatting>
        <x14:conditionalFormatting xmlns:xm="http://schemas.microsoft.com/office/excel/2006/main">
          <x14:cfRule type="containsText" priority="394" operator="containsText" id="{01D82197-6748-4C6C-B271-BC6EBD4802DF}">
            <xm:f>NOT(ISERROR(SEARCH("P",D48)))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93" operator="containsText" id="{B0F84886-8F43-413A-BD07-A2FEC09E4AFC}">
            <xm:f>NOT(ISERROR(SEARCH("Q",D48)))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92" operator="containsText" id="{FBC2BD4F-C7FC-446A-960E-E55E07712110}">
            <xm:f>NOT(ISERROR(SEARCH("R",D48)))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91" operator="containsText" id="{3B575E8B-07EE-4189-85F3-E27FCA0F507F}">
            <xm:f>NOT(ISERROR(SEARCH("S",D48)))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90" operator="containsText" id="{99250111-E554-4133-8EE6-AFFFADBC1D5D}">
            <xm:f>NOT(ISERROR(SEARCH("T",D48)))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89" operator="containsText" id="{DD9EB46C-9D7E-4908-8C2E-E4BDD8A2A9A2}">
            <xm:f>NOT(ISERROR(SEARCH("Close",D48)))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09" operator="containsText" id="{009EB1AE-7B42-4074-BDD1-50EEF65D282B}">
            <xm:f>NOT(ISERROR(SEARCH("A",D48)))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08" operator="beginsWith" id="{8FEF6764-B7EA-4C5A-BF2B-10432E01C4F4}">
            <xm:f>LEFT(D48,LEN("B"))="B"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07" operator="containsText" id="{1EC0B0F1-A732-4B5D-B0FA-40A7396DD1C3}">
            <xm:f>NOT(ISERROR(SEARCH("C",D48)))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06" operator="containsText" id="{30769FDC-6533-4279-97D2-6E7D1906AD91}">
            <xm:f>NOT(ISERROR(SEARCH("D",D48)))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05" operator="endsWith" id="{26DCD797-BA9F-4173-B3FE-766C3C264D69}">
            <xm:f>RIGHT(D48,LEN("E"))="E"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04" operator="containsText" id="{AA19CC13-978D-4D6E-9018-FF7E53468DD1}">
            <xm:f>NOT(ISERROR(SEARCH("F",D48)))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03" operator="containsText" id="{38CB4362-69DA-4057-90C6-C083EC174AC1}">
            <xm:f>NOT(ISERROR(SEARCH("G",D48)))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02" operator="containsText" id="{60793A3B-6B17-48A5-B620-EE5CE5A982D5}">
            <xm:f>NOT(ISERROR(SEARCH("H",D48)))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01" operator="containsText" id="{09A063A6-2264-4067-B2D9-20788DD7C3CE}">
            <xm:f>NOT(ISERROR(SEARCH("I",D48)))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00" operator="containsText" id="{F11283F7-BFAF-405B-BFF0-9094590E8F0A}">
            <xm:f>NOT(ISERROR(SEARCH("J",D48)))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99" operator="containsText" id="{87313874-FE54-4095-8695-1A95F5CE153D}">
            <xm:f>NOT(ISERROR(SEARCH("K",D48)))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98" operator="containsText" id="{280D9C90-6526-4A37-B947-F9222298967A}">
            <xm:f>NOT(ISERROR(SEARCH("L",D48)))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97" operator="containsText" id="{E66BB92F-8445-43D5-83CA-5FF10CCE4BE3}">
            <xm:f>NOT(ISERROR(SEARCH("M",D48)))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96" operator="containsText" id="{D041F2AC-9280-474F-BC1B-77DF5BA2CA00}">
            <xm:f>NOT(ISERROR(SEARCH("N",D48)))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95" operator="containsText" id="{E67490D6-F34C-4B17-BF1A-ADEFB1579EEE}">
            <xm:f>NOT(ISERROR(SEARCH("O",D48)))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D48:AH48</xm:sqref>
        </x14:conditionalFormatting>
        <x14:conditionalFormatting xmlns:xm="http://schemas.microsoft.com/office/excel/2006/main">
          <x14:cfRule type="containsText" priority="156" operator="containsText" id="{777AF432-06C0-46EB-B3E0-F1B581073FF7}">
            <xm:f>NOT(ISERROR(SEARCH("A",D49)))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55" operator="beginsWith" id="{943A5BFA-8777-4AA5-8381-C64A93632C00}">
            <xm:f>LEFT(D49,LEN("B"))="B"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54" operator="containsText" id="{9C18B972-A406-4E39-B7B8-B3855C7E535E}">
            <xm:f>NOT(ISERROR(SEARCH("C",D49)))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53" operator="containsText" id="{6BEB6C9C-BAD8-4A1D-A0A8-33FFEE638D54}">
            <xm:f>NOT(ISERROR(SEARCH("D",D49)))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52" operator="endsWith" id="{61B5E1FE-8E41-45A1-A45A-4F6012143A14}">
            <xm:f>RIGHT(D49,LEN("E"))="E"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46" operator="containsText" id="{243744BC-C107-43D1-97FC-0CAF72515530}">
            <xm:f>NOT(ISERROR(SEARCH("K",D49)))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45" operator="containsText" id="{9A9A8F34-1725-4CFE-88CD-0CA1F9E953B6}">
            <xm:f>NOT(ISERROR(SEARCH("L",D49)))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43" operator="containsText" id="{7C429FCA-1166-4C78-8DBD-0F13E052DC9D}">
            <xm:f>NOT(ISERROR(SEARCH("N",D49)))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42" operator="containsText" id="{1472B58D-EFDC-42BC-9F58-25B8FA2A01FE}">
            <xm:f>NOT(ISERROR(SEARCH("O",D49)))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41" operator="containsText" id="{123EF7C9-6B98-4A70-A3BC-A3F650DB1F01}">
            <xm:f>NOT(ISERROR(SEARCH("P",D49)))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0" operator="containsText" id="{DE7DE5C3-799A-4F4D-9A72-3101A39E1CCE}">
            <xm:f>NOT(ISERROR(SEARCH("Q",D49)))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39" operator="containsText" id="{8299D196-D5F3-45B7-A652-72AB269BBF5A}">
            <xm:f>NOT(ISERROR(SEARCH("R",D49)))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38" operator="containsText" id="{E50FB76D-85FC-480E-84FB-978C34C9BD7B}">
            <xm:f>NOT(ISERROR(SEARCH("S",D49)))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37" operator="containsText" id="{D8498948-D1C0-419F-9A94-4F5784BEA188}">
            <xm:f>NOT(ISERROR(SEARCH("T",D49)))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51" operator="containsText" id="{5721FC6E-1E4F-4672-9949-9D4D7ED7CDF1}">
            <xm:f>NOT(ISERROR(SEARCH("F",D49)))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50" operator="containsText" id="{83B11013-A98A-4470-B3F3-13C52BBC25CF}">
            <xm:f>NOT(ISERROR(SEARCH("G",D49)))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49" operator="containsText" id="{8C77E52F-1A5E-4D7E-A41C-761DEDE74917}">
            <xm:f>NOT(ISERROR(SEARCH("H",D49)))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48" operator="containsText" id="{58C322EE-68F7-45E5-A26F-49E976CF482B}">
            <xm:f>NOT(ISERROR(SEARCH("I",D49)))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47" operator="containsText" id="{9FA4860E-8DD5-4D36-8324-E711613377C1}">
            <xm:f>NOT(ISERROR(SEARCH("J",D49)))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44" operator="containsText" id="{5623C23A-D518-4D22-A674-F0FCBFD3C930}">
            <xm:f>NOT(ISERROR(SEARCH("M",D49)))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D49:AH49</xm:sqref>
        </x14:conditionalFormatting>
        <x14:conditionalFormatting xmlns:xm="http://schemas.microsoft.com/office/excel/2006/main">
          <x14:cfRule type="containsText" priority="379" operator="containsText" id="{2AE9490B-A519-4A0E-A2CE-367370F347F3}">
            <xm:f>NOT(ISERROR(SEARCH("J",D50)))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80" operator="containsText" id="{106DDE74-A85B-4799-946B-AEFDDA2721C4}">
            <xm:f>NOT(ISERROR(SEARCH("I",D50)))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81" operator="containsText" id="{BBD5BB2F-2C9E-41A7-BEB9-22037185787F}">
            <xm:f>NOT(ISERROR(SEARCH("H",D50)))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82" operator="containsText" id="{8F6C9364-997B-4153-96AB-78C38CCCB613}">
            <xm:f>NOT(ISERROR(SEARCH("G",D50)))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83" operator="containsText" id="{59E97E1D-74BB-48BE-AB39-2418D100ABDC}">
            <xm:f>NOT(ISERROR(SEARCH("F",D50)))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384" operator="endsWith" id="{1F620336-C215-4835-AC85-5E50DBC3FF66}">
            <xm:f>RIGHT(D50,LEN("E"))="E"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85" operator="containsText" id="{5F440722-1AA7-43EE-A5CF-5B1D9A39382E}">
            <xm:f>NOT(ISERROR(SEARCH("D",D50)))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388" operator="containsText" id="{2181725B-02AB-4523-B50F-1A926F819C3A}">
            <xm:f>NOT(ISERROR(SEARCH("A",D50)))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387" operator="beginsWith" id="{24D806EC-BC2D-48BB-B90B-4F32B8D8F513}">
            <xm:f>LEFT(D50,LEN("B"))="B"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86" operator="containsText" id="{5BC60595-AE7C-465C-A873-D0E25E4282AB}">
            <xm:f>NOT(ISERROR(SEARCH("C",D50)))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68" operator="containsText" id="{7507AA0A-A27F-4514-8121-ECA4ED0B0263}">
            <xm:f>NOT(ISERROR(SEARCH("Close",D50)))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369" operator="containsText" id="{A71166FD-2D82-4C00-A488-1E7680EF97E3}">
            <xm:f>NOT(ISERROR(SEARCH("T",D50)))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70" operator="containsText" id="{841611BB-FCB1-451B-9793-81504FA912DE}">
            <xm:f>NOT(ISERROR(SEARCH("S",D50)))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371" operator="containsText" id="{343FF793-8A61-45EE-846A-D53170D9C6D0}">
            <xm:f>NOT(ISERROR(SEARCH("R",D50)))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72" operator="containsText" id="{51A28D42-17A4-4BBA-9215-C321BC4BB312}">
            <xm:f>NOT(ISERROR(SEARCH("Q",D50)))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73" operator="containsText" id="{B327B2B8-09FC-4241-9AA2-BB01E58E4226}">
            <xm:f>NOT(ISERROR(SEARCH("P",D50)))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74" operator="containsText" id="{E5DF3B6D-8FBE-42AB-828E-21BFB3D7253D}">
            <xm:f>NOT(ISERROR(SEARCH("O",D50)))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75" operator="containsText" id="{5FF957CD-B2BF-460E-9795-7E552894C50B}">
            <xm:f>NOT(ISERROR(SEARCH("N",D50)))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76" operator="containsText" id="{ED8692AF-C9CC-440E-8AEE-08DD99ECE458}">
            <xm:f>NOT(ISERROR(SEARCH("M",D50)))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77" operator="containsText" id="{3E9E3304-B2FC-4387-9125-74739A4E0B8B}">
            <xm:f>NOT(ISERROR(SEARCH("L",D50)))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78" operator="containsText" id="{53A0281C-34CE-4907-B4C1-16BBDA5F50CA}">
            <xm:f>NOT(ISERROR(SEARCH("K",D50)))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m:sqref>D50:AH50</xm:sqref>
        </x14:conditionalFormatting>
        <x14:conditionalFormatting xmlns:xm="http://schemas.microsoft.com/office/excel/2006/main">
          <x14:cfRule type="containsText" priority="196" operator="containsText" id="{1D7DC5DB-7317-4F2A-AEB5-C165D963B22C}">
            <xm:f>NOT(ISERROR(SEARCH("A",D51)))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91" operator="containsText" id="{3B83F46C-E91F-434D-AEFD-E8E6066322A7}">
            <xm:f>NOT(ISERROR(SEARCH("F",D51)))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86" operator="containsText" id="{64B9B2FB-4D51-4F69-96A3-694FDED52583}">
            <xm:f>NOT(ISERROR(SEARCH("K",D51)))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85" operator="containsText" id="{2AF63E71-200E-487F-B631-6135F4D9D1F2}">
            <xm:f>NOT(ISERROR(SEARCH("L",D51)))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80" operator="containsText" id="{064FC142-9571-43C3-A256-3AFD3A838AD9}">
            <xm:f>NOT(ISERROR(SEARCH("Q",D51)))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84" operator="containsText" id="{4585597D-6514-4D1D-92D1-7C64E5918A03}">
            <xm:f>NOT(ISERROR(SEARCH("M",D51)))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83" operator="containsText" id="{6A6168B3-7770-4C87-BB0D-B7F205B230CE}">
            <xm:f>NOT(ISERROR(SEARCH("N",D51)))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87" operator="containsText" id="{8B6E066C-2F2B-44C9-88E8-DCA2EA7A5CDD}">
            <xm:f>NOT(ISERROR(SEARCH("J",D51)))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82" operator="containsText" id="{1C66A1FF-2C40-47FB-889A-002508972856}">
            <xm:f>NOT(ISERROR(SEARCH("O",D51)))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77" operator="containsText" id="{7B58926E-3316-4505-9A93-EF511049CF95}">
            <xm:f>NOT(ISERROR(SEARCH("T",D51)))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78" operator="containsText" id="{6167A979-4EFF-4214-9883-00E03248E5F7}">
            <xm:f>NOT(ISERROR(SEARCH("S",D51)))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79" operator="containsText" id="{83ACEB99-47B3-4A82-BF80-6F9E6538CA38}">
            <xm:f>NOT(ISERROR(SEARCH("R",D51)))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81" operator="containsText" id="{C14CE168-552C-41A5-BDEE-1C78DBC50469}">
            <xm:f>NOT(ISERROR(SEARCH("P",D51)))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beginsWith" priority="195" operator="beginsWith" id="{DF337BA6-AA9A-409C-BA09-2336F94CED8D}">
            <xm:f>LEFT(D51,LEN("B"))="B"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94" operator="containsText" id="{1D518EF4-06E5-4BB7-AFD4-C8BDBFBDCD19}">
            <xm:f>NOT(ISERROR(SEARCH("C",D51)))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193" operator="containsText" id="{6E5B5E17-0715-4613-971C-8A99B2DF5C5F}">
            <xm:f>NOT(ISERROR(SEARCH("D",D51)))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92" operator="endsWith" id="{7E272B97-9331-4F98-8B9C-FC179D1C4760}">
            <xm:f>RIGHT(D51,LEN("E"))="E"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90" operator="containsText" id="{FD5671B0-2E57-42B9-8BAE-038874F19FC2}">
            <xm:f>NOT(ISERROR(SEARCH("G",D51)))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89" operator="containsText" id="{20741AE1-B4B7-4649-8006-94C67A554B40}">
            <xm:f>NOT(ISERROR(SEARCH("H",D51)))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88" operator="containsText" id="{6B956887-50F8-42AE-881B-73F0FC4DAB84}">
            <xm:f>NOT(ISERROR(SEARCH("I",D51)))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D51:AH51</xm:sqref>
        </x14:conditionalFormatting>
        <x14:conditionalFormatting xmlns:xm="http://schemas.microsoft.com/office/excel/2006/main">
          <x14:cfRule type="containsText" priority="455" operator="containsText" id="{DD87808D-0441-424C-8650-29E8079FE5D0}">
            <xm:f>NOT(ISERROR(SEARCH("Q",D52)))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54" operator="containsText" id="{B3420143-2B22-45B0-89C3-ECA8A288F051}">
            <xm:f>NOT(ISERROR(SEARCH("R",D52)))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53" operator="containsText" id="{6341E4FC-EB10-436D-8B6C-FF7AC1A0BFEE}">
            <xm:f>NOT(ISERROR(SEARCH("S",D52)))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52" operator="containsText" id="{A837265D-FBCF-404D-8CD7-E22727A1212B}">
            <xm:f>NOT(ISERROR(SEARCH("T",D52)))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51" operator="containsText" id="{47ED771C-1AA2-4789-84D4-4CA0A1ACACF5}">
            <xm:f>NOT(ISERROR(SEARCH("Close",D52)))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61" operator="containsText" id="{E0B8E960-5965-4820-81A7-D5CCA34708F9}">
            <xm:f>NOT(ISERROR(SEARCH("K",D52)))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60" operator="containsText" id="{924BFAAD-C05E-407F-8315-E811AF0C4DCA}">
            <xm:f>NOT(ISERROR(SEARCH("L",D52)))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59" operator="containsText" id="{45437F00-E4F1-4312-A111-9557712BB51B}">
            <xm:f>NOT(ISERROR(SEARCH("M",D52)))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58" operator="containsText" id="{93B50EE3-B6E8-42DF-81AF-583E200027ED}">
            <xm:f>NOT(ISERROR(SEARCH("N",D52)))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57" operator="containsText" id="{10BAF93E-8C44-48DE-BD5C-4A2EAA45EE3D}">
            <xm:f>NOT(ISERROR(SEARCH("O",D52)))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64" operator="containsText" id="{81AF4E66-219B-4891-9133-DCDFD879038F}">
            <xm:f>NOT(ISERROR(SEARCH("H",D52)))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56" operator="containsText" id="{C561947D-32A5-49F9-BF86-EF877C017DF3}">
            <xm:f>NOT(ISERROR(SEARCH("P",D52)))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71" operator="containsText" id="{FC9D306F-F516-44D4-83B4-0F7E8EE45A55}">
            <xm:f>NOT(ISERROR(SEARCH("A",D52)))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470" operator="beginsWith" id="{411B1C46-83F2-4A2C-942F-0F59D02E76E3}">
            <xm:f>LEFT(D52,LEN("B"))="B"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69" operator="containsText" id="{0382AAB0-21E7-4F34-82A8-1C59EAF2C6C6}">
            <xm:f>NOT(ISERROR(SEARCH("C",D52)))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68" operator="containsText" id="{AC22F943-1AE9-4EF1-8B34-EAF0310BB915}">
            <xm:f>NOT(ISERROR(SEARCH("D",D52)))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467" operator="endsWith" id="{C2074859-A70F-447E-A4C9-889970E077C3}">
            <xm:f>RIGHT(D52,LEN("E"))="E"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66" operator="containsText" id="{0E72CC56-296F-40DB-AEFD-12B5140F748C}">
            <xm:f>NOT(ISERROR(SEARCH("F",D52)))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465" operator="containsText" id="{AE3193A3-18F9-43FB-AD36-EE01D32570E9}">
            <xm:f>NOT(ISERROR(SEARCH("G",D52)))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63" operator="containsText" id="{E4F32B3F-9CEC-4BA1-9BBB-1272A9F202AB}">
            <xm:f>NOT(ISERROR(SEARCH("I",D52)))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62" operator="containsText" id="{6B358158-1382-42A8-A899-632799152E0B}">
            <xm:f>NOT(ISERROR(SEARCH("J",D52)))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m:sqref>D52:AH52</xm:sqref>
        </x14:conditionalFormatting>
        <x14:conditionalFormatting xmlns:xm="http://schemas.microsoft.com/office/excel/2006/main">
          <x14:cfRule type="containsText" priority="117" operator="containsText" id="{FEAB8809-40F1-4109-8E32-046D3D1819BF}">
            <xm:f>NOT(ISERROR(SEARCH("T",D53)))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19" operator="containsText" id="{2FFAE0CA-78C6-42F9-93B3-88F68561519A}">
            <xm:f>NOT(ISERROR(SEARCH("R",D53)))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20" operator="containsText" id="{BC6D72B1-F5E2-4279-B12F-F649014E9A5C}">
            <xm:f>NOT(ISERROR(SEARCH("Q",D53)))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21" operator="containsText" id="{090FFD5B-C3E6-4E6C-AA52-8AF06FE0433A}">
            <xm:f>NOT(ISERROR(SEARCH("P",D53)))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2" operator="containsText" id="{142CFB4A-545A-465F-89E7-B1465F442C72}">
            <xm:f>NOT(ISERROR(SEARCH("O",D53)))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36" operator="containsText" id="{D48D2F69-E8F9-4703-B30D-CADAD45E198F}">
            <xm:f>NOT(ISERROR(SEARCH("A",D53)))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135" operator="beginsWith" id="{29060270-40EB-423F-AAE1-057873542F6F}">
            <xm:f>LEFT(D53,LEN("B"))="B"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34" operator="containsText" id="{B52333CD-4F62-4BF6-BA10-DB3EA10B3B26}">
            <xm:f>NOT(ISERROR(SEARCH("C",D53)))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endsWith" priority="132" operator="endsWith" id="{29652850-3FF9-4AB8-8721-EEC55D5EEEFE}">
            <xm:f>RIGHT(D53,LEN("E"))="E"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31" operator="containsText" id="{A9443120-21D1-46EB-B628-0AE5391BEF10}">
            <xm:f>NOT(ISERROR(SEARCH("F",D53)))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33" operator="containsText" id="{0B4265F1-D41F-4EA2-A2B9-D880450A9FF6}">
            <xm:f>NOT(ISERROR(SEARCH("D",D53)))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30" operator="containsText" id="{945E849F-2456-4FAE-BB29-0205F59C7D57}">
            <xm:f>NOT(ISERROR(SEARCH("G",D53)))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18" operator="containsText" id="{6D3BEA0F-AB13-4A3C-AF76-417AE5B8243E}">
            <xm:f>NOT(ISERROR(SEARCH("S",D53)))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29" operator="containsText" id="{1628EF5B-C434-437D-9E3B-0F3053DA584D}">
            <xm:f>NOT(ISERROR(SEARCH("H",D53)))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28" operator="containsText" id="{9D03196C-0A25-4DB3-9448-FE5A82A084BC}">
            <xm:f>NOT(ISERROR(SEARCH("I",D53)))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27" operator="containsText" id="{4EA7C5A8-91A9-430C-88FA-34CD351DF19B}">
            <xm:f>NOT(ISERROR(SEARCH("J",D53)))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26" operator="containsText" id="{355EB319-7385-4B42-9168-CBECB5710E2D}">
            <xm:f>NOT(ISERROR(SEARCH("K",D53)))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25" operator="containsText" id="{DF8FBB4B-C55F-42C2-B755-0EC1D73C9AED}">
            <xm:f>NOT(ISERROR(SEARCH("L",D53)))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24" operator="containsText" id="{1850BD97-EA8C-41EE-886D-24AB5DF277DB}">
            <xm:f>NOT(ISERROR(SEARCH("M",D53)))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23" operator="containsText" id="{1996562C-9C36-49DE-92CF-0B401FAFE7DB}">
            <xm:f>NOT(ISERROR(SEARCH("N",D53)))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D53:AH53</xm:sqref>
        </x14:conditionalFormatting>
        <x14:conditionalFormatting xmlns:xm="http://schemas.microsoft.com/office/excel/2006/main">
          <x14:cfRule type="containsText" priority="447" operator="containsText" id="{FEE68746-3321-435C-B7A6-84EF34B28AD9}">
            <xm:f>NOT(ISERROR(SEARCH("D",D54)))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48" operator="containsText" id="{DE1AC713-2B89-4D1A-900F-62ECC30D2ED6}">
            <xm:f>NOT(ISERROR(SEARCH("C",D54)))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449" operator="beginsWith" id="{F8B376A4-92E2-485F-B848-09BDFE17539C}">
            <xm:f>LEFT(D54,LEN("B"))="B"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450" operator="containsText" id="{B9363C10-3A19-40D0-AC18-6A87DA225BA8}">
            <xm:f>NOT(ISERROR(SEARCH("A",D54)))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32" operator="containsText" id="{FD4CFB20-B78A-4280-AD5D-5489F4F5FAA8}">
            <xm:f>NOT(ISERROR(SEARCH("S",D54)))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30" operator="containsText" id="{38A7C160-21F3-4411-A8BE-D7C6E2FE0FE6}">
            <xm:f>NOT(ISERROR(SEARCH("Close",D54)))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431" operator="containsText" id="{91830175-B030-4DAE-98C2-97779375E31B}">
            <xm:f>NOT(ISERROR(SEARCH("T",D54)))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33" operator="containsText" id="{6A93A41E-5C11-4775-B1A5-376BCAFF4619}">
            <xm:f>NOT(ISERROR(SEARCH("R",D54)))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34" operator="containsText" id="{F70E5A5F-5D4B-410F-86F2-ABEAB0EFACA9}">
            <xm:f>NOT(ISERROR(SEARCH("Q",D54)))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35" operator="containsText" id="{5A034ECB-7641-4D84-BE04-E2F066D4E02C}">
            <xm:f>NOT(ISERROR(SEARCH("P",D54)))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36" operator="containsText" id="{6FA44922-FDA0-4183-A009-6E91D9EFE0C9}">
            <xm:f>NOT(ISERROR(SEARCH("O",D54)))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37" operator="containsText" id="{BAE13D06-7485-434F-A201-C88A832BB956}">
            <xm:f>NOT(ISERROR(SEARCH("N",D54)))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38" operator="containsText" id="{06D2A218-BBD3-4829-B143-A63CF6B1D352}">
            <xm:f>NOT(ISERROR(SEARCH("M",D54)))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39" operator="containsText" id="{7F6A82A7-8345-46EA-9024-D3B1C1D08684}">
            <xm:f>NOT(ISERROR(SEARCH("L",D54)))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40" operator="containsText" id="{8F183028-CB7E-4326-B604-AFB541EBAC6A}">
            <xm:f>NOT(ISERROR(SEARCH("K",D54)))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41" operator="containsText" id="{1FBD7322-945A-4364-A0EF-556C4E51BF42}">
            <xm:f>NOT(ISERROR(SEARCH("J",D54)))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42" operator="containsText" id="{839106F5-140F-4518-9A53-CB7D18ECA356}">
            <xm:f>NOT(ISERROR(SEARCH("I",D54)))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443" operator="containsText" id="{6156DFE9-DED7-4563-A48F-9EF938C22A73}">
            <xm:f>NOT(ISERROR(SEARCH("H",D54)))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44" operator="containsText" id="{788FCF57-E5E9-40CD-BA36-B5A2B09A736E}">
            <xm:f>NOT(ISERROR(SEARCH("G",D54)))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45" operator="containsText" id="{F9E9C76F-9B99-4DFF-AE32-B865A85CED02}">
            <xm:f>NOT(ISERROR(SEARCH("F",D54)))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46" operator="endsWith" id="{CDFFBBDA-F06D-4EA1-85A9-E446BEA50E45}">
            <xm:f>RIGHT(D54,LEN("E"))="E"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m:sqref>D54:AH54</xm:sqref>
        </x14:conditionalFormatting>
        <x14:conditionalFormatting xmlns:xm="http://schemas.microsoft.com/office/excel/2006/main">
          <x14:cfRule type="containsText" priority="161" operator="containsText" id="{41B755C8-C4DC-4B9D-AFC1-05346E297602}">
            <xm:f>NOT(ISERROR(SEARCH("P",D55)))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68" operator="containsText" id="{1AC8F823-A374-4580-9874-7F5D65C640F4}">
            <xm:f>NOT(ISERROR(SEARCH("I",D55)))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67" operator="containsText" id="{A2E082A7-2267-4DE1-A4D0-5EDDD85C19CF}">
            <xm:f>NOT(ISERROR(SEARCH("J",D55)))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66" operator="containsText" id="{B31C4C26-F2A0-46D1-8EA8-A248477183A1}">
            <xm:f>NOT(ISERROR(SEARCH("K",D55)))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65" operator="containsText" id="{A0AF5AE9-056C-4757-BDD0-79EB37D664AA}">
            <xm:f>NOT(ISERROR(SEARCH("L",D55)))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62" operator="containsText" id="{D79024CC-CBD7-4F8D-A43D-DD42308632C5}">
            <xm:f>NOT(ISERROR(SEARCH("O",D55)))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157" operator="containsText" id="{6E0C1D3F-99E3-4B58-8A74-96F69E8D83FF}">
            <xm:f>NOT(ISERROR(SEARCH("T",D55)))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69" operator="containsText" id="{97E985AA-AF2F-4081-8225-09D830B9D1FA}">
            <xm:f>NOT(ISERROR(SEARCH("H",D55)))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64" operator="containsText" id="{4E6FA1F1-124C-4204-839D-82E428ADAF17}">
            <xm:f>NOT(ISERROR(SEARCH("M",D55)))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63" operator="containsText" id="{A5C1A567-F18B-44FA-AD00-CE33C1D0C007}">
            <xm:f>NOT(ISERROR(SEARCH("N",D55)))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58" operator="containsText" id="{B402DC8F-F807-45ED-8FDF-D62EADE1F4DC}">
            <xm:f>NOT(ISERROR(SEARCH("S",D55)))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173" operator="containsText" id="{06C4B146-C9CF-4453-BB2E-B6A9F7041A18}">
            <xm:f>NOT(ISERROR(SEARCH("D",D55)))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endsWith" priority="172" operator="endsWith" id="{FC00BA47-95E8-4BD6-9B1D-1D33AFD8453C}">
            <xm:f>RIGHT(D55,LEN("E"))="E"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70" operator="containsText" id="{CA01A05E-053D-4FD9-A248-455E7FA4554D}">
            <xm:f>NOT(ISERROR(SEARCH("G",D55)))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71" operator="containsText" id="{427BE0F2-34B1-4F6D-ADDE-F7F5C28DA558}">
            <xm:f>NOT(ISERROR(SEARCH("F",D55)))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176" operator="containsText" id="{E6ED332F-2FFC-4D7F-B0EA-2328E8476CA8}">
            <xm:f>NOT(ISERROR(SEARCH("A",D55)))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60" operator="containsText" id="{2FE53D48-D373-4129-A90E-DEF8197F91CF}">
            <xm:f>NOT(ISERROR(SEARCH("Q",D55)))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159" operator="containsText" id="{720D8BF6-F684-44F5-B235-AF7277A2973C}">
            <xm:f>NOT(ISERROR(SEARCH("R",D55)))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74" operator="containsText" id="{24D9062F-CB8B-429E-B6A6-524E97B278B5}">
            <xm:f>NOT(ISERROR(SEARCH("C",D55)))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75" operator="beginsWith" id="{9308DC0D-0DFC-455C-9ECA-CA945C687F72}">
            <xm:f>LEFT(D55,LEN("B"))="B"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D55:AH55</xm:sqref>
        </x14:conditionalFormatting>
        <x14:conditionalFormatting xmlns:xm="http://schemas.microsoft.com/office/excel/2006/main">
          <x14:cfRule type="containsText" priority="288" operator="containsText" id="{6ADAD5D7-9AA3-4545-854B-4E98C4C9AFF1}">
            <xm:f>NOT(ISERROR(SEARCH("L",D56)))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289" operator="containsText" id="{6E678A47-634E-4406-9010-D4A9E06627D3}">
            <xm:f>NOT(ISERROR(SEARCH("K",D56)))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290" operator="containsText" id="{EC38AE65-75AA-4948-998E-2807F7127A35}">
            <xm:f>NOT(ISERROR(SEARCH("J",D56)))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292" operator="containsText" id="{3CC179D0-5DD6-4500-838A-D579E8AE9B7F}">
            <xm:f>NOT(ISERROR(SEARCH("H",D56)))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293" operator="containsText" id="{FF2176FE-CD0F-4156-842B-EED802908622}">
            <xm:f>NOT(ISERROR(SEARCH("G",D56)))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294" operator="containsText" id="{C9D50A9D-464C-4BCF-8965-D74B454E2B34}">
            <xm:f>NOT(ISERROR(SEARCH("F",D56)))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295" operator="endsWith" id="{98310AAD-C2D4-4577-9FFB-8F9A60B0130A}">
            <xm:f>RIGHT(D56,LEN("E"))="E"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296" operator="containsText" id="{4D597311-A1AC-46F8-A749-118CE6D22E50}">
            <xm:f>NOT(ISERROR(SEARCH("D",D56)))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297" operator="containsText" id="{55430AC3-3E7F-4837-8A7B-1E7F9189739B}">
            <xm:f>NOT(ISERROR(SEARCH("C",D56)))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298" operator="beginsWith" id="{DF783EED-43B4-46F0-AB0E-724614D504BF}">
            <xm:f>LEFT(D56,LEN("B"))="B"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299" operator="containsText" id="{86CEA0DD-1043-4DD5-8450-EC2AA4A12A7F}">
            <xm:f>NOT(ISERROR(SEARCH("A",D56)))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84" operator="containsText" id="{BEFB0370-3633-467C-B111-A50E1E7A1688}">
            <xm:f>NOT(ISERROR(SEARCH("P",D56)))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285" operator="containsText" id="{FCC3076A-EDCD-4DC8-A6F2-D708AAA6698C}">
            <xm:f>NOT(ISERROR(SEARCH("O",D56)))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283" operator="containsText" id="{A3C330AA-3760-4DD8-B6AF-A19C2B4E28F8}">
            <xm:f>NOT(ISERROR(SEARCH("Q",D56)))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291" operator="containsText" id="{1D5EDEEF-BE97-4E9F-81AD-1CFF4D329014}">
            <xm:f>NOT(ISERROR(SEARCH("I",D56)))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286" operator="containsText" id="{34856A0E-D999-4108-AD4B-3B1DA500CEF0}">
            <xm:f>NOT(ISERROR(SEARCH("N",D56)))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279" operator="containsText" id="{C12EAB42-DFCB-410A-A3CC-0A93F50DDF8F}">
            <xm:f>NOT(ISERROR(SEARCH("Close",D56)))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280" operator="containsText" id="{808D4015-5CBA-49A4-A2F2-95F5D952C376}">
            <xm:f>NOT(ISERROR(SEARCH("T",D56)))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287" operator="containsText" id="{506D1514-5037-4214-AD9D-B3D2A45163F4}">
            <xm:f>NOT(ISERROR(SEARCH("M",D56)))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281" operator="containsText" id="{245B620C-CCB8-46BB-A8C1-7622C87B3793}">
            <xm:f>NOT(ISERROR(SEARCH("S",D56)))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282" operator="containsText" id="{2D8A054E-557F-4631-80C9-64D1E17AB143}">
            <xm:f>NOT(ISERROR(SEARCH("R",D56)))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m:sqref>D56:AH56</xm:sqref>
        </x14:conditionalFormatting>
        <x14:conditionalFormatting xmlns:xm="http://schemas.microsoft.com/office/excel/2006/main">
          <x14:cfRule type="containsText" priority="111" operator="containsText" id="{E167D50C-41C6-4907-916D-6C7DF92A8075}">
            <xm:f>NOT(ISERROR(SEARCH("F",D57)))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112" operator="endsWith" id="{4739BAAF-DDBA-43EC-B794-66E13F658B1A}">
            <xm:f>RIGHT(D57,LEN("E"))="E"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113" operator="containsText" id="{A7B32EAC-978B-46A5-A078-09A72893FF9D}">
            <xm:f>NOT(ISERROR(SEARCH("D",D57)))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114" operator="containsText" id="{D97DFA8F-9CE0-43B7-8FA6-D70EC8890702}">
            <xm:f>NOT(ISERROR(SEARCH("C",D57)))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beginsWith" priority="115" operator="beginsWith" id="{D38D3FC3-B0FC-4D84-B1C6-B3C77F3B4F6A}">
            <xm:f>LEFT(D57,LEN("B"))="B"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116" operator="containsText" id="{F71C0A10-C298-4CB4-8621-3DBC7714FB30}">
            <xm:f>NOT(ISERROR(SEARCH("A",D57)))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98" operator="containsText" id="{EEA94265-1D16-42E4-9D65-E96CBFBEA8A2}">
            <xm:f>NOT(ISERROR(SEARCH("S",D57)))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97" operator="containsText" id="{68C4A561-B1B0-41D1-954B-75B5B3B741A6}">
            <xm:f>NOT(ISERROR(SEARCH("T",D57)))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105" operator="containsText" id="{8ACB2774-F7A0-4552-868E-A40E4FDD84F8}">
            <xm:f>NOT(ISERROR(SEARCH("L",D57)))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104" operator="containsText" id="{D253E507-D016-4C72-B77D-B01939BFBE6F}">
            <xm:f>NOT(ISERROR(SEARCH("M",D57)))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103" operator="containsText" id="{DBFC5EF1-DDC5-4BBA-85EE-FAC46EB25CFE}">
            <xm:f>NOT(ISERROR(SEARCH("N",D57)))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106" operator="containsText" id="{60F2A74E-FC07-491A-93F9-B16F2FDA6DA9}">
            <xm:f>NOT(ISERROR(SEARCH("K",D57)))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100" operator="containsText" id="{6E21F116-B927-46AE-8770-DEDA8DF55911}">
            <xm:f>NOT(ISERROR(SEARCH("Q",D57)))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99" operator="containsText" id="{DAEE1426-DFB9-4B02-832E-B967D822651D}">
            <xm:f>NOT(ISERROR(SEARCH("R",D57)))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101" operator="containsText" id="{EC17D9C1-A6AE-49E7-BC29-630B81DA7888}">
            <xm:f>NOT(ISERROR(SEARCH("P",D57)))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07" operator="containsText" id="{AF161CC4-9553-4195-979F-47FF4CF35453}">
            <xm:f>NOT(ISERROR(SEARCH("J",D57)))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108" operator="containsText" id="{1AC82725-4DE7-4668-BBD8-D1827246E8EA}">
            <xm:f>NOT(ISERROR(SEARCH("I",D57)))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109" operator="containsText" id="{101E80EE-B423-462B-AE48-D0B3187B5EB9}">
            <xm:f>NOT(ISERROR(SEARCH("H",D57)))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110" operator="containsText" id="{4D0A3329-0499-438D-B42E-5626A32E6225}">
            <xm:f>NOT(ISERROR(SEARCH("G",D57)))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02" operator="containsText" id="{7E91E83E-FE99-40A4-B583-5F51939D1FAC}">
            <xm:f>NOT(ISERROR(SEARCH("O",D57)))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m:sqref>D57:AH57</xm:sqref>
        </x14:conditionalFormatting>
        <x14:conditionalFormatting xmlns:xm="http://schemas.microsoft.com/office/excel/2006/main">
          <x14:cfRule type="containsText" priority="278" operator="containsText" id="{58DE832D-79F4-4ECB-B29F-986C84BA7A6F}">
            <xm:f>NOT(ISERROR(SEARCH("Close",D58)))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D58:AH58</xm:sqref>
        </x14:conditionalFormatting>
        <x14:conditionalFormatting xmlns:xm="http://schemas.microsoft.com/office/excel/2006/main">
          <x14:cfRule type="containsText" priority="545" operator="containsText" id="{19275499-CA2F-4A0A-99B8-C589B46145A6}">
            <xm:f>NOT(ISERROR(SEARCH("L",D58)))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46" operator="containsText" id="{44A47544-4DBC-4E48-AAF4-1C48A6AD34C5}">
            <xm:f>NOT(ISERROR(SEARCH("K",D58)))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48" operator="containsText" id="{CD46FBE7-305E-43F3-9BD2-F055281CF95F}">
            <xm:f>NOT(ISERROR(SEARCH("I",D58)))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49" operator="containsText" id="{61865563-E073-4453-9B6F-57D6C8117EE1}">
            <xm:f>NOT(ISERROR(SEARCH("H",D58)))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50" operator="containsText" id="{6B1EE469-3766-4D5D-B983-569D401C871E}">
            <xm:f>NOT(ISERROR(SEARCH("G",D58)))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551" operator="containsText" id="{D3BE13C5-B9F6-4692-ABC3-44D645CB25B2}">
            <xm:f>NOT(ISERROR(SEARCH("F",D58)))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52" operator="endsWith" id="{EBCEE07C-2786-4EE3-8A56-60D222210124}">
            <xm:f>RIGHT(D58,LEN("E"))="E"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53" operator="containsText" id="{83DB33E9-401C-422F-B78F-5C3B30C02D0B}">
            <xm:f>NOT(ISERROR(SEARCH("D",D58)))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54" operator="containsText" id="{662EBE37-3AD4-4CA5-B29E-C1500DE89D49}">
            <xm:f>NOT(ISERROR(SEARCH("C",D58)))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56" operator="containsText" id="{FF8600C8-6975-4833-8765-9BDFF13F5050}">
            <xm:f>NOT(ISERROR(SEARCH("A",D58)))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555" operator="beginsWith" id="{D66A5145-6A1C-42CA-BF56-113487DE9EC8}">
            <xm:f>LEFT(D58,LEN("B"))="B"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47" operator="containsText" id="{11685319-2E4E-48DC-9E84-4A186C49BC42}">
            <xm:f>NOT(ISERROR(SEARCH("J",D58)))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37" operator="containsText" id="{ADCF0E0A-F97C-4035-BFD8-795A6AB4E660}">
            <xm:f>NOT(ISERROR(SEARCH("T",D58)))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38" operator="containsText" id="{20F2D7F4-2372-4E96-ABA1-51D0EF1DAD9D}">
            <xm:f>NOT(ISERROR(SEARCH("S",D58)))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39" operator="containsText" id="{966FA7D6-9A88-47B3-93F0-158C7902687C}">
            <xm:f>NOT(ISERROR(SEARCH("R",D58)))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40" operator="containsText" id="{C26CB37B-2EB2-4FBA-A236-37982075241A}">
            <xm:f>NOT(ISERROR(SEARCH("Q",D58)))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41" operator="containsText" id="{37A45E66-4242-4592-972C-0EA560D843E7}">
            <xm:f>NOT(ISERROR(SEARCH("P",D58)))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42" operator="containsText" id="{9F4CC8F0-27E5-4942-8DB4-5180ABFA4632}">
            <xm:f>NOT(ISERROR(SEARCH("O",D58)))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43" operator="containsText" id="{83005BCE-804C-4506-832D-A956B5ABECDD}">
            <xm:f>NOT(ISERROR(SEARCH("N",D58)))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44" operator="containsText" id="{DE92618F-7F3A-466B-970F-3F1D776BEEA5}">
            <xm:f>NOT(ISERROR(SEARCH("M",D58)))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m:sqref>D58:AH63</xm:sqref>
        </x14:conditionalFormatting>
        <x14:conditionalFormatting xmlns:xm="http://schemas.microsoft.com/office/excel/2006/main">
          <x14:cfRule type="containsText" priority="325" operator="containsText" id="{DABE52D9-23AF-43DB-ACAC-945DBAC7E622}">
            <xm:f>NOT(ISERROR(SEARCH("Close",D60)))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D60:AH60</xm:sqref>
        </x14:conditionalFormatting>
        <x14:conditionalFormatting xmlns:xm="http://schemas.microsoft.com/office/excel/2006/main">
          <x14:cfRule type="containsText" priority="324" operator="containsText" id="{BAD47DE0-4384-4A99-B69E-5CEECD85A8D8}">
            <xm:f>NOT(ISERROR(SEARCH("Close",D62)))</xm:f>
            <xm:f>"Close"</xm:f>
            <x14:dxf>
              <fill>
                <patternFill>
                  <bgColor theme="0" tint="-0.14996795556505021"/>
                </patternFill>
              </fill>
            </x14:dxf>
          </x14:cfRule>
          <xm:sqref>D62:AH62</xm:sqref>
        </x14:conditionalFormatting>
        <x14:conditionalFormatting xmlns:xm="http://schemas.microsoft.com/office/excel/2006/main">
          <x14:cfRule type="containsText" priority="420" operator="containsText" id="{06408E9D-BD5F-4235-977C-004071E8F7B4}">
            <xm:f>NOT(ISERROR(SEARCH("J",D85)))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411" operator="containsText" id="{602F118C-1B73-4F40-A91F-4E6BFE37A810}">
            <xm:f>NOT(ISERROR(SEARCH("S",D85)))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429" operator="containsText" id="{4DA6C047-72D6-48F2-B1AB-5D77778BBA89}">
            <xm:f>NOT(ISERROR(SEARCH("A",D85)))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10" operator="containsText" id="{6B4FF8D5-7A47-4E8C-9E29-69214D1F2FFA}">
            <xm:f>NOT(ISERROR(SEARCH("T",D85)))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427" operator="containsText" id="{5812B528-6E91-438B-9880-E2C88B0C5FB7}">
            <xm:f>NOT(ISERROR(SEARCH("C",D85)))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426" operator="containsText" id="{0EC13E78-6C80-4688-BF80-33AB4D3DE29C}">
            <xm:f>NOT(ISERROR(SEARCH("D",D85)))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424" operator="containsText" id="{B2C80FDB-5887-49BF-9861-47DB89E8986D}">
            <xm:f>NOT(ISERROR(SEARCH("F",D85)))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425" operator="endsWith" id="{6F24D6BB-EA1E-4D67-B43B-42408B641129}">
            <xm:f>RIGHT(D85,LEN("E"))="E"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423" operator="containsText" id="{1FFB62F4-C41E-430A-9828-BCB5FFA6A03E}">
            <xm:f>NOT(ISERROR(SEARCH("G",D85)))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419" operator="containsText" id="{9D6AC722-75EA-4992-AF01-E22B303DC29F}">
            <xm:f>NOT(ISERROR(SEARCH("K",D85)))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418" operator="containsText" id="{9C2365B0-57A2-414F-9DD1-6B62FDF3C06D}">
            <xm:f>NOT(ISERROR(SEARCH("L",D85)))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417" operator="containsText" id="{49660F50-A8E1-4936-B9A9-EF568F46DE1B}">
            <xm:f>NOT(ISERROR(SEARCH("M",D85)))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422" operator="containsText" id="{24B4EF86-F231-452F-A50D-1C1E512F4603}">
            <xm:f>NOT(ISERROR(SEARCH("H",D85)))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12" operator="containsText" id="{325061F3-C7D2-4689-8BDA-02BDB45FC0D0}">
            <xm:f>NOT(ISERROR(SEARCH("R",D85)))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416" operator="containsText" id="{D62B3C4D-E3C0-46D9-A345-6A76680B687E}">
            <xm:f>NOT(ISERROR(SEARCH("N",D85)))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413" operator="containsText" id="{6AA4A896-19B7-44E9-A9D8-C736ED78F646}">
            <xm:f>NOT(ISERROR(SEARCH("Q",D85)))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414" operator="containsText" id="{DEF7723D-2FC3-4649-9FAE-C4BC114AE0A1}">
            <xm:f>NOT(ISERROR(SEARCH("P",D85)))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415" operator="containsText" id="{1DE3B526-01D7-4D72-8233-E2678B266802}">
            <xm:f>NOT(ISERROR(SEARCH("O",D85)))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421" operator="containsText" id="{D3206419-5033-427E-9BC3-3C38B69F2F1A}">
            <xm:f>NOT(ISERROR(SEARCH("I",D85)))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beginsWith" priority="428" operator="beginsWith" id="{2266184F-6DF1-4321-A45E-EA4F567D26D8}">
            <xm:f>LEFT(D85,LEN("B"))="B"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m:sqref>D85:AH85</xm:sqref>
        </x14:conditionalFormatting>
        <x14:conditionalFormatting xmlns:xm="http://schemas.microsoft.com/office/excel/2006/main">
          <x14:cfRule type="endsWith" priority="319" operator="endsWith" id="{D512D755-DB30-4EEB-BB9A-CE130711A898}">
            <xm:f>RIGHT(D87,LEN("E"))="E"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320" operator="containsText" id="{3ED1B5DF-5C29-4908-BF19-40D82DFE0311}">
            <xm:f>NOT(ISERROR(SEARCH("D",D87)))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322" operator="beginsWith" id="{1CC27FFD-9267-40FF-9A2E-291A67DA53FE}">
            <xm:f>LEFT(D87,LEN("B"))="B"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323" operator="containsText" id="{5F025E1E-DC40-4957-AB1F-0A8643E1909B}">
            <xm:f>NOT(ISERROR(SEARCH("A",D87)))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16" operator="containsText" id="{CC2DEA72-E7CE-49F4-85ED-EB06AF4EA24A}">
            <xm:f>NOT(ISERROR(SEARCH("H",D87)))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315" operator="containsText" id="{20C449ED-15C3-4485-B783-272109646611}">
            <xm:f>NOT(ISERROR(SEARCH("I",D87)))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314" operator="containsText" id="{CFABC018-FCB4-4C16-BF57-3BB061902669}">
            <xm:f>NOT(ISERROR(SEARCH("J",D87)))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313" operator="containsText" id="{1EDC360F-D9AD-4B38-8970-4BD2F12598D1}">
            <xm:f>NOT(ISERROR(SEARCH("K",D87)))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312" operator="containsText" id="{D9C9E60F-7C81-4DDF-BE93-5BD0527F6D23}">
            <xm:f>NOT(ISERROR(SEARCH("L",D87)))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321" operator="containsText" id="{6BA575B8-CCB8-4735-A717-731795A41E8C}">
            <xm:f>NOT(ISERROR(SEARCH("C",D87)))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311" operator="containsText" id="{9B8262AC-D427-46FB-8B26-58FCE070ADB1}">
            <xm:f>NOT(ISERROR(SEARCH("M",D87)))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310" operator="containsText" id="{EFF008D2-04DA-491F-822B-16BAE5077D20}">
            <xm:f>NOT(ISERROR(SEARCH("N",D87)))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309" operator="containsText" id="{775D1761-F205-4DF5-9690-3887E657B396}">
            <xm:f>NOT(ISERROR(SEARCH("O",D87)))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308" operator="containsText" id="{51B7DF8C-8AB4-4D18-AF90-EB8016054443}">
            <xm:f>NOT(ISERROR(SEARCH("P",D87)))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07" operator="containsText" id="{0F9CADFC-73BD-41E1-A1C2-8D8DA1C72348}">
            <xm:f>NOT(ISERROR(SEARCH("Q",D87)))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306" operator="containsText" id="{83605792-C588-46D7-AF76-2AAA8FCC9D19}">
            <xm:f>NOT(ISERROR(SEARCH("R",D87)))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304" operator="containsText" id="{BEB0BEFF-9FCF-4188-9B74-79540BBD60FE}">
            <xm:f>NOT(ISERROR(SEARCH("T",D87)))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318" operator="containsText" id="{5EDDD6FE-03BD-47C1-A350-80BD35560D0B}">
            <xm:f>NOT(ISERROR(SEARCH("F",D87)))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317" operator="containsText" id="{D7D140A1-D2CF-48FB-9CF4-5EB1B3452C6E}">
            <xm:f>NOT(ISERROR(SEARCH("G",D87)))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305" operator="containsText" id="{AE0C9E6D-6AB1-44CA-8249-D461C8177BA5}">
            <xm:f>NOT(ISERROR(SEARCH("S",D87)))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m:sqref>D87:AH87 D89:AH89 D91:AH91 D93:AH93 D95:AH95 D97:AH97 D99:AH99 D105:AH105 D107:AH107</xm:sqref>
        </x14:conditionalFormatting>
        <x14:conditionalFormatting xmlns:xm="http://schemas.microsoft.com/office/excel/2006/main">
          <x14:cfRule type="containsText" priority="87" operator="containsText" id="{700CEF2F-B837-4704-B1BF-C31C096461C4}">
            <xm:f>NOT(ISERROR(SEARCH("J",D101)))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86" operator="containsText" id="{88F26078-C6D6-490C-BA61-77E46B9FDAA3}">
            <xm:f>NOT(ISERROR(SEARCH("K",D101)))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85" operator="containsText" id="{485AE583-FB56-413B-A7A1-9B576BD593D2}">
            <xm:f>NOT(ISERROR(SEARCH("L",D101)))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8" operator="containsText" id="{09E658EE-EBA7-4201-8A1A-E13016CC7E5B}">
            <xm:f>NOT(ISERROR(SEARCH("S",D101)))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77" operator="containsText" id="{4CCACE44-55BE-43A4-810E-94FAC4C1F1AA}">
            <xm:f>NOT(ISERROR(SEARCH("T",D101)))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80" operator="containsText" id="{C8789918-CABA-4E90-B967-87B3F65954BD}">
            <xm:f>NOT(ISERROR(SEARCH("Q",D101)))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81" operator="containsText" id="{178CF48F-531B-4E08-8D07-696EDC9F5204}">
            <xm:f>NOT(ISERROR(SEARCH("P",D101)))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82" operator="containsText" id="{DB40BF76-6CD4-4E1C-A240-F9704D016F96}">
            <xm:f>NOT(ISERROR(SEARCH("O",D101)))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83" operator="containsText" id="{2BCE51DC-7A8F-4057-BFD9-0E920B8D5EF3}">
            <xm:f>NOT(ISERROR(SEARCH("N",D101)))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91" operator="containsText" id="{FE804E20-08EA-4B3D-BB1D-7BB7B7D085FE}">
            <xm:f>NOT(ISERROR(SEARCH("F",D101)))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containsText" priority="93" operator="containsText" id="{3E7262F2-0549-467E-AB6B-9F5760B31BE4}">
            <xm:f>NOT(ISERROR(SEARCH("D",D101)))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79" operator="containsText" id="{86C5E835-2ADD-4882-8F93-15E5DBB61D21}">
            <xm:f>NOT(ISERROR(SEARCH("R",D101)))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84" operator="containsText" id="{FDFC4BCC-5A6F-4CB7-885C-335B28CDBA88}">
            <xm:f>NOT(ISERROR(SEARCH("M",D101)))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endsWith" priority="92" operator="endsWith" id="{86D39200-2104-43BE-8AF6-0BCDA2E56B1D}">
            <xm:f>RIGHT(D101,LEN("E"))="E"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90" operator="containsText" id="{042FC43E-3073-4597-ADA5-152A7D972763}">
            <xm:f>NOT(ISERROR(SEARCH("G",D101)))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89" operator="containsText" id="{8221FBA4-A424-4314-A1BA-78F7FE68D2A2}">
            <xm:f>NOT(ISERROR(SEARCH("H",D101)))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96" operator="containsText" id="{64BAD060-F864-4D3F-A999-57798EBDEEFF}">
            <xm:f>NOT(ISERROR(SEARCH("A",D101)))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95" operator="beginsWith" id="{2477B098-25D9-4E03-8B5C-3D23F85C6C17}">
            <xm:f>LEFT(D101,LEN("B"))="B"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94" operator="containsText" id="{5E8A0937-A5AD-4FA0-BCA5-202CCCEA3055}">
            <xm:f>NOT(ISERROR(SEARCH("C",D101)))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88" operator="containsText" id="{9CB562FB-C9B5-4F45-90AA-13C736C5BF4A}">
            <xm:f>NOT(ISERROR(SEARCH("I",D101)))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m:sqref>D101:AH101</xm:sqref>
        </x14:conditionalFormatting>
        <x14:conditionalFormatting xmlns:xm="http://schemas.microsoft.com/office/excel/2006/main">
          <x14:cfRule type="containsText" priority="64" operator="containsText" id="{524787C7-2F66-4EAE-AD5A-FDDBB879AB40}">
            <xm:f>NOT(ISERROR(SEARCH("M",D103)))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66" operator="containsText" id="{206D746D-536B-48D0-A6F8-CE2AD871FCD0}">
            <xm:f>NOT(ISERROR(SEARCH("K",D103)))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67" operator="containsText" id="{F76D0232-5CA2-426A-B431-50A852DBD10E}">
            <xm:f>NOT(ISERROR(SEARCH("J",D103)))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76" operator="containsText" id="{F1813BBE-1153-4071-8D22-08DD7B2DBBB3}">
            <xm:f>NOT(ISERROR(SEARCH("A",D103)))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beginsWith" priority="75" operator="beginsWith" id="{FF7B0F43-7F36-4A3B-B5E4-2F51D94D8084}">
            <xm:f>LEFT(D103,LEN("B"))="B"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68" operator="containsText" id="{DD0DF464-1A39-4223-8F1A-7C8067FACE75}">
            <xm:f>NOT(ISERROR(SEARCH("I",D103)))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69" operator="containsText" id="{37C62793-D420-4ED1-A899-75E08B2FFE11}">
            <xm:f>NOT(ISERROR(SEARCH("H",D103)))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70" operator="containsText" id="{BFE173E5-511B-4574-9839-0D356017F697}">
            <xm:f>NOT(ISERROR(SEARCH("G",D103)))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71" operator="containsText" id="{102196A6-2924-4DF9-A3F9-F10D7883E656}">
            <xm:f>NOT(ISERROR(SEARCH("F",D103)))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72" operator="endsWith" id="{4D1682A8-AE2A-437F-BEC1-0A410A610D20}">
            <xm:f>RIGHT(D103,LEN("E"))="E"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74" operator="containsText" id="{3A8ACC44-C76D-419F-AC55-E41C62DC1BC0}">
            <xm:f>NOT(ISERROR(SEARCH("C",D103)))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65" operator="containsText" id="{0132A9A5-E7F3-4244-A9F2-B8F2FF952899}">
            <xm:f>NOT(ISERROR(SEARCH("L",D103)))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73" operator="containsText" id="{52FE2D53-AD85-457A-AB2C-3FFBA839AE45}">
            <xm:f>NOT(ISERROR(SEARCH("D",D103)))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containsText" priority="57" operator="containsText" id="{949B8CE3-904A-40CF-AF17-0FFE022A8B99}">
            <xm:f>NOT(ISERROR(SEARCH("T",D103)))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8" operator="containsText" id="{B472C957-5AEE-4BF2-8D6B-D6D0EDC68787}">
            <xm:f>NOT(ISERROR(SEARCH("S",D103)))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9" operator="containsText" id="{163CEC19-45DA-4871-A1E2-C5ACE4ADECFA}">
            <xm:f>NOT(ISERROR(SEARCH("R",D103)))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60" operator="containsText" id="{1D8DD7B9-9F05-4138-AAE0-9F2E1050C39B}">
            <xm:f>NOT(ISERROR(SEARCH("Q",D103)))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61" operator="containsText" id="{30CDC680-AEA2-42DD-BF75-791EC8BE36AC}">
            <xm:f>NOT(ISERROR(SEARCH("P",D103)))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62" operator="containsText" id="{E2847EB9-23E2-4097-8C25-0F1791E5E771}">
            <xm:f>NOT(ISERROR(SEARCH("O",D103)))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63" operator="containsText" id="{E90D4D00-32B9-4F73-8940-86227F99812B}">
            <xm:f>NOT(ISERROR(SEARCH("N",D103)))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D103:AH103</xm:sqref>
        </x14:conditionalFormatting>
        <x14:conditionalFormatting xmlns:xm="http://schemas.microsoft.com/office/excel/2006/main">
          <x14:cfRule type="containsText" priority="514" operator="containsText" id="{323D3F58-2B3C-479C-AE40-F3BED2F98D0F}">
            <xm:f>NOT(ISERROR(SEARCH("T",AI63)))</xm:f>
            <xm:f>"T"</xm:f>
            <x14:dxf>
              <font>
                <color theme="1"/>
              </font>
              <fill>
                <patternFill>
                  <bgColor rgb="FF9966FF"/>
                </patternFill>
              </fill>
            </x14:dxf>
          </x14:cfRule>
          <x14:cfRule type="containsText" priority="515" operator="containsText" id="{0A18E48E-3216-4426-A9CA-37ADAC20AF17}">
            <xm:f>NOT(ISERROR(SEARCH("S",AI63)))</xm:f>
            <xm:f>"S"</xm:f>
            <x14:dxf>
              <font>
                <color theme="1"/>
              </font>
              <fill>
                <patternFill>
                  <bgColor rgb="FFFF6699"/>
                </patternFill>
              </fill>
            </x14:dxf>
          </x14:cfRule>
          <x14:cfRule type="containsText" priority="517" operator="containsText" id="{3C5303BD-4B59-4EF9-8669-BB8AE0430B01}">
            <xm:f>NOT(ISERROR(SEARCH("Q",AI63)))</xm:f>
            <xm:f>"Q"</xm:f>
            <x14:dxf>
              <fill>
                <patternFill>
                  <bgColor theme="9" tint="0.59996337778862885"/>
                </patternFill>
              </fill>
            </x14:dxf>
          </x14:cfRule>
          <x14:cfRule type="containsText" priority="518" operator="containsText" id="{5097CD40-77B6-4C09-AA15-97A2D1740D6F}">
            <xm:f>NOT(ISERROR(SEARCH("P",AI63)))</xm:f>
            <xm:f>"P"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19" operator="containsText" id="{2C62B6EC-4DE7-430B-B5FC-84C7B61509BE}">
            <xm:f>NOT(ISERROR(SEARCH("O",AI63)))</xm:f>
            <xm:f>"O"</xm:f>
            <x14:dxf>
              <font>
                <color theme="1"/>
              </font>
              <fill>
                <patternFill>
                  <bgColor rgb="FFFF33CC"/>
                </patternFill>
              </fill>
            </x14:dxf>
          </x14:cfRule>
          <x14:cfRule type="containsText" priority="520" operator="containsText" id="{A2125EEE-2983-430B-9291-983FBF32ADDB}">
            <xm:f>NOT(ISERROR(SEARCH("N",AI63)))</xm:f>
            <xm:f>"N"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containsText" priority="521" operator="containsText" id="{433666C9-0D8A-4631-83A9-86BEB66766E3}">
            <xm:f>NOT(ISERROR(SEARCH("M",AI63)))</xm:f>
            <xm:f>"M"</xm:f>
            <x14:dxf>
              <font>
                <color theme="1"/>
              </font>
              <fill>
                <patternFill>
                  <bgColor rgb="FFFF7C80"/>
                </patternFill>
              </fill>
            </x14:dxf>
          </x14:cfRule>
          <x14:cfRule type="containsText" priority="522" operator="containsText" id="{8C7D1C81-4A93-4517-80E0-041A2D7EE9DD}">
            <xm:f>NOT(ISERROR(SEARCH("L",AI63)))</xm:f>
            <xm:f>"L"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ontainsText" priority="523" operator="containsText" id="{EAD88AFD-CF9E-459C-959D-580B36D5DF69}">
            <xm:f>NOT(ISERROR(SEARCH("K",AI63)))</xm:f>
            <xm:f>"K"</xm:f>
            <x14:dxf>
              <font>
                <color theme="1"/>
              </font>
              <fill>
                <patternFill>
                  <bgColor rgb="FFFF99FF"/>
                </patternFill>
              </fill>
            </x14:dxf>
          </x14:cfRule>
          <x14:cfRule type="containsText" priority="524" operator="containsText" id="{5E6FCB03-DDB4-4F37-8FAD-3A9760023116}">
            <xm:f>NOT(ISERROR(SEARCH("J",AI63)))</xm:f>
            <xm:f>"J"</xm:f>
            <x14:dxf>
              <font>
                <color theme="1"/>
              </font>
              <fill>
                <patternFill>
                  <bgColor rgb="FFCC99FF"/>
                </patternFill>
              </fill>
            </x14:dxf>
          </x14:cfRule>
          <x14:cfRule type="containsText" priority="525" operator="containsText" id="{A5AF9274-9C24-4E75-8DFE-970212ED7A04}">
            <xm:f>NOT(ISERROR(SEARCH("I",AI63)))</xm:f>
            <xm:f>"I"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ontainsText" priority="526" operator="containsText" id="{8A03A02B-A5DA-4F3F-9480-4211BE9EA758}">
            <xm:f>NOT(ISERROR(SEARCH("H",AI63)))</xm:f>
            <xm:f>"H"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528" operator="containsText" id="{B7D02F7C-403D-4157-BF65-EF5C82D33A2A}">
            <xm:f>NOT(ISERROR(SEARCH("F",AI63)))</xm:f>
            <xm:f>"F"</xm:f>
            <x14:dxf>
              <font>
                <color theme="1"/>
              </font>
              <fill>
                <patternFill>
                  <bgColor rgb="FFCCFF99"/>
                </patternFill>
              </fill>
            </x14:dxf>
          </x14:cfRule>
          <x14:cfRule type="endsWith" priority="529" operator="endsWith" id="{FD603DB7-4515-42B3-A1ED-708519F5A1CF}">
            <xm:f>RIGHT(AI63,LEN("E"))="E"</xm:f>
            <xm:f>"E"</xm:f>
            <x14:dxf>
              <fill>
                <patternFill>
                  <bgColor rgb="FF33CCFF"/>
                </patternFill>
              </fill>
            </x14:dxf>
          </x14:cfRule>
          <x14:cfRule type="containsText" priority="530" operator="containsText" id="{CE8CAAFE-BB8E-483B-B3ED-6AB202F97D6B}">
            <xm:f>NOT(ISERROR(SEARCH("D",AI63)))</xm:f>
            <xm:f>"D"</xm:f>
            <x14:dxf>
              <fill>
                <patternFill>
                  <bgColor rgb="FF66FF99"/>
                </patternFill>
              </fill>
            </x14:dxf>
          </x14:cfRule>
          <x14:cfRule type="beginsWith" priority="532" operator="beginsWith" id="{02DBA2DC-13EB-4450-8FAE-988772399FC2}">
            <xm:f>LEFT(AI63,LEN("B"))="B"</xm:f>
            <xm:f>"B"</xm:f>
            <x14:dxf>
              <fill>
                <patternFill>
                  <bgColor theme="5" tint="0.79998168889431442"/>
                </patternFill>
              </fill>
            </x14:dxf>
          </x14:cfRule>
          <x14:cfRule type="containsText" priority="533" operator="containsText" id="{E0440034-1724-4292-9CB7-BBBB65D14AD9}">
            <xm:f>NOT(ISERROR(SEARCH("A",AI63)))</xm:f>
            <xm:f>"A"</xm:f>
            <x14:dxf>
              <font>
                <color theme="1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516" operator="containsText" id="{DC9779AB-461B-422F-90B6-58EF88BFC0F7}">
            <xm:f>NOT(ISERROR(SEARCH("R",AI63)))</xm:f>
            <xm:f>"R"</xm:f>
            <x14:dxf>
              <font>
                <color theme="1"/>
              </font>
              <fill>
                <patternFill>
                  <bgColor rgb="FFFF3300"/>
                </patternFill>
              </fill>
            </x14:dxf>
          </x14:cfRule>
          <x14:cfRule type="containsText" priority="531" operator="containsText" id="{A32491F8-124E-4337-A11D-0FD29C90E629}">
            <xm:f>NOT(ISERROR(SEARCH("C",AI63)))</xm:f>
            <xm:f>"C"</xm:f>
            <x14:dxf>
              <fill>
                <patternFill>
                  <bgColor rgb="FFAEFEEF"/>
                </patternFill>
              </fill>
            </x14:dxf>
          </x14:cfRule>
          <x14:cfRule type="containsText" priority="527" operator="containsText" id="{84E81A34-567D-421A-A0BB-D5473F8C5B4D}">
            <xm:f>NOT(ISERROR(SEARCH("G",AI63)))</xm:f>
            <xm:f>"G"</xm:f>
            <x14:dxf>
              <fill>
                <patternFill>
                  <bgColor theme="7" tint="0.59996337778862885"/>
                </patternFill>
              </fill>
            </x14:dxf>
          </x14:cfRule>
          <xm:sqref>AI63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CB9C82F-AB49-443D-BE06-9F4DD38E1A95}">
          <x14:formula1>
            <xm:f>料金元データ!$C$3:$C$12</xm:f>
          </x14:formula1>
          <xm:sqref>C110 C114 C118 C122</xm:sqref>
        </x14:dataValidation>
        <x14:dataValidation type="list" allowBlank="1" showInputMessage="1" showErrorMessage="1" xr:uid="{DAD94FE3-57CF-46CE-96F0-AA5A1BC373E4}">
          <x14:formula1>
            <xm:f>料金元データ!$B$2:$B$16</xm:f>
          </x14:formula1>
          <xm:sqref>F1:H1 F10:H10</xm:sqref>
        </x14:dataValidation>
        <x14:dataValidation type="list" allowBlank="1" showInputMessage="1" showErrorMessage="1" xr:uid="{2CE216A6-963C-4FCD-BD3F-01ABD2D27D7E}">
          <x14:formula1>
            <xm:f>料金比較表!$C$1:$C$6</xm:f>
          </x14:formula1>
          <xm:sqref>C30:C37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C0C2-1555-419E-985B-37F5B559B2A6}">
  <sheetPr codeName="Sheet9"/>
  <dimension ref="B1:RX84"/>
  <sheetViews>
    <sheetView zoomScale="70" zoomScaleNormal="70" workbookViewId="0">
      <pane xSplit="4" ySplit="11" topLeftCell="J12" activePane="bottomRight" state="frozen"/>
      <selection pane="topRight" activeCell="E1" sqref="E1"/>
      <selection pane="bottomLeft" activeCell="A12" sqref="A12"/>
      <selection pane="bottomRight" activeCell="V10" sqref="V10"/>
    </sheetView>
  </sheetViews>
  <sheetFormatPr defaultColWidth="9" defaultRowHeight="17.5" x14ac:dyDescent="0.2"/>
  <cols>
    <col min="1" max="1" width="1.6328125" style="47" customWidth="1"/>
    <col min="2" max="2" width="4" style="47" bestFit="1" customWidth="1"/>
    <col min="3" max="3" width="72.08984375" style="47" customWidth="1"/>
    <col min="4" max="4" width="16.36328125" style="47" customWidth="1"/>
    <col min="5" max="13" width="12.1796875" style="47" customWidth="1"/>
    <col min="14" max="179" width="14" style="47" customWidth="1"/>
    <col min="180" max="187" width="12.81640625" style="47" bestFit="1" customWidth="1"/>
    <col min="188" max="196" width="11.453125" style="47" bestFit="1" customWidth="1"/>
    <col min="197" max="217" width="12.81640625" style="47" bestFit="1" customWidth="1"/>
    <col min="218" max="226" width="11.453125" style="47" bestFit="1" customWidth="1"/>
    <col min="227" max="248" width="12.81640625" style="47" bestFit="1" customWidth="1"/>
    <col min="249" max="257" width="11.453125" style="47" bestFit="1" customWidth="1"/>
    <col min="258" max="278" width="12.81640625" style="47" bestFit="1" customWidth="1"/>
    <col min="279" max="287" width="11.453125" style="47" bestFit="1" customWidth="1"/>
    <col min="288" max="309" width="12.81640625" style="47" bestFit="1" customWidth="1"/>
    <col min="310" max="318" width="11.453125" style="47" bestFit="1" customWidth="1"/>
    <col min="319" max="340" width="12.81640625" style="47" bestFit="1" customWidth="1"/>
    <col min="341" max="349" width="11.453125" style="47" bestFit="1" customWidth="1"/>
    <col min="350" max="379" width="12.81640625" style="47" bestFit="1" customWidth="1"/>
    <col min="380" max="401" width="14.08984375" style="47" bestFit="1" customWidth="1"/>
    <col min="402" max="410" width="12.81640625" style="47" bestFit="1" customWidth="1"/>
    <col min="411" max="431" width="14.08984375" style="47" bestFit="1" customWidth="1"/>
    <col min="432" max="440" width="12.81640625" style="47" bestFit="1" customWidth="1"/>
    <col min="441" max="462" width="14.08984375" style="47" bestFit="1" customWidth="1"/>
    <col min="463" max="471" width="11.453125" style="47" bestFit="1" customWidth="1"/>
    <col min="472" max="492" width="12.81640625" style="47" bestFit="1" customWidth="1"/>
    <col min="493" max="16384" width="9" style="47"/>
  </cols>
  <sheetData>
    <row r="1" spans="2:492" x14ac:dyDescent="0.2">
      <c r="C1" s="47" t="s">
        <v>69</v>
      </c>
    </row>
    <row r="2" spans="2:492" x14ac:dyDescent="0.2">
      <c r="C2" s="47" t="s">
        <v>70</v>
      </c>
    </row>
    <row r="3" spans="2:492" x14ac:dyDescent="0.2">
      <c r="C3" s="47" t="s">
        <v>71</v>
      </c>
    </row>
    <row r="4" spans="2:492" x14ac:dyDescent="0.2">
      <c r="C4" s="47" t="s">
        <v>72</v>
      </c>
    </row>
    <row r="5" spans="2:492" x14ac:dyDescent="0.2">
      <c r="C5" s="47" t="s">
        <v>73</v>
      </c>
    </row>
    <row r="6" spans="2:492" x14ac:dyDescent="0.2">
      <c r="C6" s="47" t="s">
        <v>74</v>
      </c>
    </row>
    <row r="8" spans="2:492" ht="18" thickBot="1" x14ac:dyDescent="0.25"/>
    <row r="9" spans="2:492" ht="18" thickBot="1" x14ac:dyDescent="0.25">
      <c r="C9" s="48">
        <v>45962</v>
      </c>
      <c r="D9" s="49" t="s">
        <v>75</v>
      </c>
      <c r="E9" s="50" t="s">
        <v>76</v>
      </c>
      <c r="F9" s="50" t="s">
        <v>76</v>
      </c>
      <c r="G9" s="50" t="s">
        <v>76</v>
      </c>
      <c r="H9" s="50" t="s">
        <v>76</v>
      </c>
      <c r="I9" s="50" t="s">
        <v>76</v>
      </c>
      <c r="J9" s="50" t="s">
        <v>76</v>
      </c>
      <c r="K9" s="50" t="s">
        <v>76</v>
      </c>
      <c r="L9" s="50">
        <v>3</v>
      </c>
      <c r="M9" s="50">
        <v>4</v>
      </c>
      <c r="N9" s="50">
        <v>5</v>
      </c>
      <c r="O9" s="50">
        <v>6</v>
      </c>
      <c r="P9" s="50">
        <v>7</v>
      </c>
      <c r="Q9" s="50">
        <v>8</v>
      </c>
      <c r="R9" s="50">
        <v>9</v>
      </c>
      <c r="S9" s="50">
        <v>10</v>
      </c>
      <c r="T9" s="50">
        <v>11</v>
      </c>
      <c r="U9" s="50">
        <v>12</v>
      </c>
      <c r="V9" s="50">
        <v>13</v>
      </c>
      <c r="W9" s="50">
        <v>14</v>
      </c>
      <c r="X9" s="50">
        <v>15</v>
      </c>
      <c r="Y9" s="50">
        <v>16</v>
      </c>
      <c r="Z9" s="50">
        <v>17</v>
      </c>
      <c r="AA9" s="50">
        <v>18</v>
      </c>
      <c r="AB9" s="50">
        <v>19</v>
      </c>
      <c r="AC9" s="50">
        <v>20</v>
      </c>
      <c r="AD9" s="50">
        <v>21</v>
      </c>
      <c r="AE9" s="50">
        <v>22</v>
      </c>
      <c r="AF9" s="50">
        <v>23</v>
      </c>
      <c r="AG9" s="50">
        <v>24</v>
      </c>
      <c r="AH9" s="50">
        <v>25</v>
      </c>
      <c r="AI9" s="50">
        <v>26</v>
      </c>
      <c r="AJ9" s="50">
        <v>27</v>
      </c>
      <c r="AK9" s="50">
        <v>28</v>
      </c>
      <c r="AL9" s="50">
        <v>29</v>
      </c>
      <c r="AM9" s="50">
        <v>30</v>
      </c>
      <c r="AN9" s="50">
        <v>31</v>
      </c>
      <c r="AO9" s="50">
        <v>32</v>
      </c>
      <c r="AP9" s="50">
        <v>33</v>
      </c>
      <c r="AQ9" s="50">
        <v>34</v>
      </c>
      <c r="AR9" s="50">
        <v>35</v>
      </c>
      <c r="AS9" s="50">
        <v>36</v>
      </c>
      <c r="AT9" s="50">
        <v>37</v>
      </c>
      <c r="AU9" s="50">
        <v>38</v>
      </c>
      <c r="AV9" s="50">
        <v>39</v>
      </c>
      <c r="AW9" s="50">
        <v>40</v>
      </c>
      <c r="AX9" s="50">
        <v>41</v>
      </c>
      <c r="AY9" s="50">
        <v>42</v>
      </c>
      <c r="AZ9" s="50">
        <v>43</v>
      </c>
      <c r="BA9" s="50">
        <v>44</v>
      </c>
      <c r="BB9" s="50">
        <v>45</v>
      </c>
      <c r="BC9" s="50">
        <v>46</v>
      </c>
      <c r="BD9" s="50">
        <v>47</v>
      </c>
      <c r="BE9" s="50">
        <v>48</v>
      </c>
      <c r="BF9" s="50">
        <v>49</v>
      </c>
      <c r="BG9" s="50">
        <v>50</v>
      </c>
      <c r="BH9" s="50">
        <v>51</v>
      </c>
      <c r="BI9" s="50">
        <v>52</v>
      </c>
      <c r="BJ9" s="50">
        <v>53</v>
      </c>
      <c r="BK9" s="50">
        <v>54</v>
      </c>
      <c r="BL9" s="50">
        <v>55</v>
      </c>
      <c r="BM9" s="50">
        <v>56</v>
      </c>
      <c r="BN9" s="50">
        <v>57</v>
      </c>
      <c r="BO9" s="50">
        <v>58</v>
      </c>
      <c r="BP9" s="50">
        <v>59</v>
      </c>
      <c r="BQ9" s="50">
        <v>60</v>
      </c>
      <c r="BR9" s="50">
        <v>61</v>
      </c>
      <c r="BS9" s="50">
        <v>62</v>
      </c>
      <c r="BT9" s="50">
        <v>63</v>
      </c>
      <c r="BU9" s="50">
        <v>64</v>
      </c>
      <c r="BV9" s="50">
        <v>65</v>
      </c>
      <c r="BW9" s="50">
        <v>66</v>
      </c>
      <c r="BX9" s="50">
        <v>67</v>
      </c>
      <c r="BY9" s="50">
        <v>68</v>
      </c>
      <c r="BZ9" s="50">
        <v>69</v>
      </c>
      <c r="CA9" s="50">
        <v>70</v>
      </c>
      <c r="CB9" s="50">
        <v>71</v>
      </c>
      <c r="CC9" s="50">
        <v>72</v>
      </c>
      <c r="CD9" s="50">
        <v>73</v>
      </c>
      <c r="CE9" s="50">
        <v>74</v>
      </c>
      <c r="CF9" s="50">
        <v>75</v>
      </c>
      <c r="CG9" s="50">
        <v>76</v>
      </c>
      <c r="CH9" s="50">
        <v>77</v>
      </c>
      <c r="CI9" s="50">
        <v>78</v>
      </c>
      <c r="CJ9" s="50">
        <v>79</v>
      </c>
      <c r="CK9" s="50">
        <v>80</v>
      </c>
      <c r="CL9" s="50">
        <v>81</v>
      </c>
      <c r="CM9" s="50">
        <v>82</v>
      </c>
      <c r="CN9" s="50">
        <v>83</v>
      </c>
      <c r="CO9" s="50">
        <v>84</v>
      </c>
      <c r="CP9" s="50">
        <v>85</v>
      </c>
      <c r="CQ9" s="50">
        <v>86</v>
      </c>
      <c r="CR9" s="50">
        <v>87</v>
      </c>
      <c r="CS9" s="50">
        <v>88</v>
      </c>
      <c r="CT9" s="50">
        <v>89</v>
      </c>
      <c r="CU9" s="50">
        <v>90</v>
      </c>
      <c r="CV9" s="50">
        <v>91</v>
      </c>
      <c r="CW9" s="50">
        <v>92</v>
      </c>
      <c r="CX9" s="50">
        <v>93</v>
      </c>
      <c r="CY9" s="50">
        <v>94</v>
      </c>
      <c r="CZ9" s="50">
        <v>95</v>
      </c>
      <c r="DA9" s="50">
        <v>96</v>
      </c>
      <c r="DB9" s="50">
        <v>97</v>
      </c>
      <c r="DC9" s="50">
        <v>98</v>
      </c>
      <c r="DD9" s="50">
        <v>99</v>
      </c>
      <c r="DE9" s="50">
        <v>100</v>
      </c>
      <c r="DF9" s="50">
        <v>101</v>
      </c>
      <c r="DG9" s="50">
        <v>102</v>
      </c>
      <c r="DH9" s="50">
        <v>103</v>
      </c>
      <c r="DI9" s="50">
        <v>104</v>
      </c>
      <c r="DJ9" s="50">
        <v>105</v>
      </c>
      <c r="DK9" s="50">
        <v>106</v>
      </c>
      <c r="DL9" s="50">
        <v>107</v>
      </c>
      <c r="DM9" s="50">
        <v>108</v>
      </c>
      <c r="DN9" s="50">
        <v>109</v>
      </c>
      <c r="DO9" s="50">
        <v>110</v>
      </c>
      <c r="DP9" s="50">
        <v>111</v>
      </c>
      <c r="DQ9" s="50">
        <v>112</v>
      </c>
      <c r="DR9" s="50">
        <v>113</v>
      </c>
      <c r="DS9" s="50">
        <v>114</v>
      </c>
      <c r="DT9" s="50">
        <v>115</v>
      </c>
      <c r="DU9" s="50">
        <v>116</v>
      </c>
      <c r="DV9" s="50">
        <v>117</v>
      </c>
      <c r="DW9" s="50">
        <v>118</v>
      </c>
      <c r="DX9" s="50">
        <v>119</v>
      </c>
      <c r="DY9" s="50">
        <v>120</v>
      </c>
      <c r="DZ9" s="50">
        <v>121</v>
      </c>
      <c r="EA9" s="50">
        <v>122</v>
      </c>
      <c r="EB9" s="50">
        <v>123</v>
      </c>
      <c r="EC9" s="50">
        <v>124</v>
      </c>
      <c r="ED9" s="50">
        <v>125</v>
      </c>
      <c r="EE9" s="50">
        <v>126</v>
      </c>
      <c r="EF9" s="50">
        <v>127</v>
      </c>
      <c r="EG9" s="50">
        <v>128</v>
      </c>
      <c r="EH9" s="50">
        <v>129</v>
      </c>
      <c r="EI9" s="50">
        <v>130</v>
      </c>
      <c r="EJ9" s="50">
        <v>131</v>
      </c>
      <c r="EK9" s="50">
        <v>132</v>
      </c>
      <c r="EL9" s="50">
        <v>133</v>
      </c>
      <c r="EM9" s="50">
        <v>134</v>
      </c>
      <c r="EN9" s="50">
        <v>135</v>
      </c>
      <c r="EO9" s="50">
        <v>136</v>
      </c>
      <c r="EP9" s="50">
        <v>137</v>
      </c>
      <c r="EQ9" s="50">
        <v>138</v>
      </c>
      <c r="ER9" s="50">
        <v>139</v>
      </c>
      <c r="ES9" s="50">
        <v>140</v>
      </c>
      <c r="ET9" s="50">
        <v>141</v>
      </c>
      <c r="EU9" s="50">
        <v>142</v>
      </c>
      <c r="EV9" s="50">
        <v>143</v>
      </c>
      <c r="EW9" s="50">
        <v>144</v>
      </c>
      <c r="EX9" s="50">
        <v>145</v>
      </c>
      <c r="EY9" s="50">
        <v>146</v>
      </c>
      <c r="EZ9" s="50">
        <v>147</v>
      </c>
      <c r="FA9" s="50">
        <v>148</v>
      </c>
      <c r="FB9" s="50">
        <v>149</v>
      </c>
      <c r="FC9" s="50">
        <v>150</v>
      </c>
      <c r="FD9" s="50">
        <v>151</v>
      </c>
      <c r="FE9" s="50">
        <v>152</v>
      </c>
      <c r="FF9" s="50">
        <v>153</v>
      </c>
      <c r="FG9" s="50">
        <v>154</v>
      </c>
      <c r="FH9" s="50">
        <v>155</v>
      </c>
      <c r="FI9" s="50">
        <v>156</v>
      </c>
      <c r="FJ9" s="50">
        <v>157</v>
      </c>
      <c r="FK9" s="50">
        <v>158</v>
      </c>
      <c r="FL9" s="50">
        <v>159</v>
      </c>
      <c r="FM9" s="50">
        <v>160</v>
      </c>
      <c r="FN9" s="50">
        <v>161</v>
      </c>
      <c r="FO9" s="50">
        <v>162</v>
      </c>
      <c r="FP9" s="50">
        <v>163</v>
      </c>
      <c r="FQ9" s="50">
        <v>164</v>
      </c>
      <c r="FR9" s="50">
        <v>165</v>
      </c>
      <c r="FS9" s="50">
        <v>166</v>
      </c>
      <c r="FT9" s="50">
        <v>167</v>
      </c>
      <c r="FU9" s="50">
        <v>168</v>
      </c>
      <c r="FV9" s="50">
        <v>169</v>
      </c>
      <c r="FW9" s="50">
        <v>170</v>
      </c>
      <c r="FX9" s="50">
        <v>171</v>
      </c>
      <c r="FY9" s="50">
        <v>172</v>
      </c>
      <c r="FZ9" s="50">
        <v>173</v>
      </c>
      <c r="GA9" s="50">
        <v>174</v>
      </c>
      <c r="GB9" s="50">
        <v>175</v>
      </c>
      <c r="GC9" s="50">
        <v>176</v>
      </c>
      <c r="GD9" s="50">
        <v>177</v>
      </c>
      <c r="GE9" s="50">
        <v>178</v>
      </c>
      <c r="GF9" s="50">
        <v>179</v>
      </c>
      <c r="GG9" s="50">
        <v>180</v>
      </c>
      <c r="GH9" s="50">
        <v>181</v>
      </c>
      <c r="GI9" s="50">
        <v>182</v>
      </c>
      <c r="GJ9" s="50">
        <v>183</v>
      </c>
      <c r="GK9" s="50">
        <v>184</v>
      </c>
      <c r="GL9" s="50">
        <v>185</v>
      </c>
      <c r="GM9" s="50">
        <v>186</v>
      </c>
      <c r="GN9" s="50">
        <v>187</v>
      </c>
      <c r="GO9" s="50">
        <v>188</v>
      </c>
      <c r="GP9" s="50">
        <v>189</v>
      </c>
      <c r="GQ9" s="50">
        <v>190</v>
      </c>
      <c r="GR9" s="50">
        <v>191</v>
      </c>
      <c r="GS9" s="50">
        <v>192</v>
      </c>
      <c r="GT9" s="50">
        <v>193</v>
      </c>
      <c r="GU9" s="50">
        <v>194</v>
      </c>
      <c r="GV9" s="50">
        <v>195</v>
      </c>
      <c r="GW9" s="50">
        <v>196</v>
      </c>
      <c r="GX9" s="50">
        <v>197</v>
      </c>
      <c r="GY9" s="50">
        <v>198</v>
      </c>
      <c r="GZ9" s="50">
        <v>199</v>
      </c>
      <c r="HA9" s="50">
        <v>200</v>
      </c>
      <c r="HB9" s="50">
        <v>201</v>
      </c>
      <c r="HC9" s="50">
        <v>202</v>
      </c>
      <c r="HD9" s="50">
        <v>203</v>
      </c>
      <c r="HE9" s="50">
        <v>204</v>
      </c>
      <c r="HF9" s="50">
        <v>205</v>
      </c>
      <c r="HG9" s="50">
        <v>206</v>
      </c>
      <c r="HH9" s="50">
        <v>207</v>
      </c>
      <c r="HI9" s="50">
        <v>208</v>
      </c>
      <c r="HJ9" s="50">
        <v>209</v>
      </c>
      <c r="HK9" s="50">
        <v>210</v>
      </c>
      <c r="HL9" s="50">
        <v>211</v>
      </c>
      <c r="HM9" s="50">
        <v>212</v>
      </c>
      <c r="HN9" s="50">
        <v>213</v>
      </c>
      <c r="HO9" s="50">
        <v>214</v>
      </c>
      <c r="HP9" s="50">
        <v>215</v>
      </c>
      <c r="HQ9" s="50">
        <v>216</v>
      </c>
      <c r="HR9" s="50">
        <v>217</v>
      </c>
      <c r="HS9" s="50">
        <v>218</v>
      </c>
      <c r="HT9" s="50">
        <v>219</v>
      </c>
      <c r="HU9" s="50">
        <v>220</v>
      </c>
      <c r="HV9" s="50">
        <v>221</v>
      </c>
      <c r="HW9" s="50">
        <v>222</v>
      </c>
      <c r="HX9" s="50">
        <v>223</v>
      </c>
      <c r="HY9" s="50">
        <v>224</v>
      </c>
      <c r="HZ9" s="50">
        <v>225</v>
      </c>
      <c r="IA9" s="50">
        <v>226</v>
      </c>
      <c r="IB9" s="50">
        <v>227</v>
      </c>
      <c r="IC9" s="50">
        <v>228</v>
      </c>
      <c r="ID9" s="50">
        <v>229</v>
      </c>
      <c r="IE9" s="50">
        <v>230</v>
      </c>
      <c r="IF9" s="50">
        <v>231</v>
      </c>
      <c r="IG9" s="50">
        <v>232</v>
      </c>
      <c r="IH9" s="50">
        <v>233</v>
      </c>
      <c r="II9" s="50">
        <v>234</v>
      </c>
      <c r="IJ9" s="50">
        <v>235</v>
      </c>
      <c r="IK9" s="50">
        <v>236</v>
      </c>
      <c r="IL9" s="50">
        <v>237</v>
      </c>
      <c r="IM9" s="50">
        <v>238</v>
      </c>
      <c r="IN9" s="50">
        <v>239</v>
      </c>
      <c r="IO9" s="50">
        <v>240</v>
      </c>
      <c r="IP9" s="50">
        <v>241</v>
      </c>
      <c r="IQ9" s="50">
        <v>242</v>
      </c>
      <c r="IR9" s="50">
        <v>243</v>
      </c>
      <c r="IS9" s="50">
        <v>244</v>
      </c>
      <c r="IT9" s="50">
        <v>245</v>
      </c>
      <c r="IU9" s="50">
        <v>246</v>
      </c>
      <c r="IV9" s="50">
        <v>247</v>
      </c>
      <c r="IW9" s="50">
        <v>248</v>
      </c>
      <c r="IX9" s="50">
        <v>249</v>
      </c>
      <c r="IY9" s="50">
        <v>250</v>
      </c>
      <c r="IZ9" s="50">
        <v>251</v>
      </c>
      <c r="JA9" s="50">
        <v>252</v>
      </c>
      <c r="JB9" s="50">
        <v>253</v>
      </c>
      <c r="JC9" s="50">
        <v>254</v>
      </c>
      <c r="JD9" s="50">
        <v>255</v>
      </c>
      <c r="JE9" s="50">
        <v>256</v>
      </c>
      <c r="JF9" s="50">
        <v>257</v>
      </c>
      <c r="JG9" s="50">
        <v>258</v>
      </c>
      <c r="JH9" s="50">
        <v>259</v>
      </c>
      <c r="JI9" s="50">
        <v>260</v>
      </c>
      <c r="JJ9" s="50">
        <v>261</v>
      </c>
      <c r="JK9" s="50">
        <v>262</v>
      </c>
      <c r="JL9" s="50">
        <v>263</v>
      </c>
      <c r="JM9" s="50">
        <v>264</v>
      </c>
      <c r="JN9" s="50">
        <v>265</v>
      </c>
      <c r="JO9" s="50">
        <v>266</v>
      </c>
      <c r="JP9" s="50">
        <v>267</v>
      </c>
      <c r="JQ9" s="50">
        <v>268</v>
      </c>
      <c r="JR9" s="50">
        <v>269</v>
      </c>
      <c r="JS9" s="50">
        <v>270</v>
      </c>
      <c r="JT9" s="50">
        <v>271</v>
      </c>
      <c r="JU9" s="50">
        <v>272</v>
      </c>
      <c r="JV9" s="50">
        <v>273</v>
      </c>
      <c r="JW9" s="50">
        <v>274</v>
      </c>
      <c r="JX9" s="50">
        <v>275</v>
      </c>
      <c r="JY9" s="50">
        <v>276</v>
      </c>
      <c r="JZ9" s="50">
        <v>277</v>
      </c>
      <c r="KA9" s="50">
        <v>278</v>
      </c>
      <c r="KB9" s="50">
        <v>279</v>
      </c>
      <c r="KC9" s="50">
        <v>280</v>
      </c>
      <c r="KD9" s="50">
        <v>281</v>
      </c>
      <c r="KE9" s="50">
        <v>282</v>
      </c>
      <c r="KF9" s="50">
        <v>283</v>
      </c>
      <c r="KG9" s="50">
        <v>284</v>
      </c>
      <c r="KH9" s="50">
        <v>285</v>
      </c>
      <c r="KI9" s="50">
        <v>286</v>
      </c>
      <c r="KJ9" s="50">
        <v>287</v>
      </c>
      <c r="KK9" s="50">
        <v>288</v>
      </c>
      <c r="KL9" s="50">
        <v>289</v>
      </c>
      <c r="KM9" s="50">
        <v>290</v>
      </c>
      <c r="KN9" s="50">
        <v>291</v>
      </c>
      <c r="KO9" s="50">
        <v>292</v>
      </c>
      <c r="KP9" s="50">
        <v>293</v>
      </c>
      <c r="KQ9" s="50">
        <v>294</v>
      </c>
      <c r="KR9" s="50">
        <v>295</v>
      </c>
      <c r="KS9" s="50">
        <v>296</v>
      </c>
      <c r="KT9" s="50">
        <v>297</v>
      </c>
      <c r="KU9" s="50">
        <v>298</v>
      </c>
      <c r="KV9" s="50">
        <v>299</v>
      </c>
      <c r="KW9" s="50">
        <v>300</v>
      </c>
      <c r="KX9" s="50">
        <v>301</v>
      </c>
      <c r="KY9" s="50">
        <v>302</v>
      </c>
      <c r="KZ9" s="50">
        <v>303</v>
      </c>
      <c r="LA9" s="50">
        <v>304</v>
      </c>
      <c r="LB9" s="50">
        <v>305</v>
      </c>
      <c r="LC9" s="50">
        <v>306</v>
      </c>
      <c r="LD9" s="50">
        <v>307</v>
      </c>
      <c r="LE9" s="50">
        <v>308</v>
      </c>
      <c r="LF9" s="50">
        <v>309</v>
      </c>
      <c r="LG9" s="50">
        <v>310</v>
      </c>
      <c r="LH9" s="50">
        <v>311</v>
      </c>
      <c r="LI9" s="50">
        <v>312</v>
      </c>
      <c r="LJ9" s="50">
        <v>313</v>
      </c>
      <c r="LK9" s="50">
        <v>314</v>
      </c>
      <c r="LL9" s="50">
        <v>315</v>
      </c>
      <c r="LM9" s="50">
        <v>316</v>
      </c>
      <c r="LN9" s="50">
        <v>317</v>
      </c>
      <c r="LO9" s="50">
        <v>318</v>
      </c>
      <c r="LP9" s="50">
        <v>319</v>
      </c>
      <c r="LQ9" s="50">
        <v>320</v>
      </c>
      <c r="LR9" s="50">
        <v>321</v>
      </c>
      <c r="LS9" s="50">
        <v>322</v>
      </c>
      <c r="LT9" s="50">
        <v>323</v>
      </c>
      <c r="LU9" s="50">
        <v>324</v>
      </c>
      <c r="LV9" s="50">
        <v>325</v>
      </c>
      <c r="LW9" s="50">
        <v>326</v>
      </c>
      <c r="LX9" s="50">
        <v>327</v>
      </c>
      <c r="LY9" s="50">
        <v>328</v>
      </c>
      <c r="LZ9" s="50">
        <v>329</v>
      </c>
      <c r="MA9" s="50">
        <v>330</v>
      </c>
      <c r="MB9" s="50">
        <v>331</v>
      </c>
      <c r="MC9" s="50">
        <v>332</v>
      </c>
      <c r="MD9" s="50">
        <v>333</v>
      </c>
      <c r="ME9" s="50">
        <v>334</v>
      </c>
      <c r="MF9" s="50">
        <v>335</v>
      </c>
      <c r="MG9" s="50">
        <v>336</v>
      </c>
      <c r="MH9" s="50">
        <v>337</v>
      </c>
      <c r="MI9" s="50">
        <v>338</v>
      </c>
      <c r="MJ9" s="50">
        <v>339</v>
      </c>
      <c r="MK9" s="50">
        <v>340</v>
      </c>
      <c r="ML9" s="50">
        <v>341</v>
      </c>
      <c r="MM9" s="50">
        <v>342</v>
      </c>
      <c r="MN9" s="50">
        <v>343</v>
      </c>
      <c r="MO9" s="50">
        <v>344</v>
      </c>
      <c r="MP9" s="50">
        <v>345</v>
      </c>
      <c r="MQ9" s="50">
        <v>346</v>
      </c>
      <c r="MR9" s="50">
        <v>347</v>
      </c>
      <c r="MS9" s="50">
        <v>348</v>
      </c>
      <c r="MT9" s="50">
        <v>349</v>
      </c>
      <c r="MU9" s="50">
        <v>350</v>
      </c>
      <c r="MV9" s="50">
        <v>351</v>
      </c>
      <c r="MW9" s="50">
        <v>352</v>
      </c>
      <c r="MX9" s="50">
        <v>353</v>
      </c>
      <c r="MY9" s="50">
        <v>354</v>
      </c>
      <c r="MZ9" s="50">
        <v>355</v>
      </c>
      <c r="NA9" s="50">
        <v>356</v>
      </c>
      <c r="NB9" s="50">
        <v>357</v>
      </c>
      <c r="NC9" s="50">
        <v>358</v>
      </c>
      <c r="ND9" s="50">
        <v>359</v>
      </c>
      <c r="NE9" s="50">
        <v>360</v>
      </c>
      <c r="NF9" s="50">
        <v>361</v>
      </c>
      <c r="NG9" s="50">
        <v>362</v>
      </c>
      <c r="NH9" s="50">
        <v>363</v>
      </c>
      <c r="NI9" s="50">
        <v>364</v>
      </c>
      <c r="NJ9" s="50">
        <v>365</v>
      </c>
      <c r="NK9" s="50">
        <v>366</v>
      </c>
      <c r="NL9" s="50">
        <v>367</v>
      </c>
      <c r="NM9" s="50">
        <v>368</v>
      </c>
      <c r="NN9" s="50">
        <v>369</v>
      </c>
      <c r="NO9" s="50">
        <v>370</v>
      </c>
      <c r="NP9" s="50">
        <v>371</v>
      </c>
      <c r="NQ9" s="50">
        <v>372</v>
      </c>
      <c r="NR9" s="50">
        <v>373</v>
      </c>
      <c r="NS9" s="50">
        <v>374</v>
      </c>
      <c r="NT9" s="50">
        <v>375</v>
      </c>
      <c r="NU9" s="50">
        <v>376</v>
      </c>
      <c r="NV9" s="50">
        <v>377</v>
      </c>
      <c r="NW9" s="50">
        <v>378</v>
      </c>
      <c r="NX9" s="50">
        <v>379</v>
      </c>
      <c r="NY9" s="50">
        <v>380</v>
      </c>
      <c r="NZ9" s="50">
        <v>381</v>
      </c>
      <c r="OA9" s="50">
        <v>382</v>
      </c>
      <c r="OB9" s="50">
        <v>383</v>
      </c>
      <c r="OC9" s="50">
        <v>384</v>
      </c>
      <c r="OD9" s="50">
        <v>385</v>
      </c>
      <c r="OE9" s="50">
        <v>386</v>
      </c>
      <c r="OF9" s="50">
        <v>387</v>
      </c>
      <c r="OG9" s="50">
        <v>388</v>
      </c>
      <c r="OH9" s="50">
        <v>389</v>
      </c>
      <c r="OI9" s="50">
        <v>390</v>
      </c>
      <c r="OJ9" s="50">
        <v>391</v>
      </c>
      <c r="OK9" s="50">
        <v>392</v>
      </c>
      <c r="OL9" s="50">
        <v>393</v>
      </c>
      <c r="OM9" s="50">
        <v>394</v>
      </c>
      <c r="ON9" s="50">
        <v>395</v>
      </c>
      <c r="OO9" s="50">
        <v>396</v>
      </c>
      <c r="OP9" s="50">
        <v>397</v>
      </c>
      <c r="OQ9" s="50">
        <v>398</v>
      </c>
      <c r="OR9" s="50">
        <v>399</v>
      </c>
      <c r="OS9" s="50">
        <v>400</v>
      </c>
      <c r="OT9" s="50">
        <v>401</v>
      </c>
      <c r="OU9" s="50">
        <v>402</v>
      </c>
      <c r="OV9" s="50">
        <v>403</v>
      </c>
      <c r="OW9" s="50">
        <v>404</v>
      </c>
      <c r="OX9" s="50">
        <v>405</v>
      </c>
      <c r="OY9" s="50">
        <v>406</v>
      </c>
      <c r="OZ9" s="50">
        <v>407</v>
      </c>
      <c r="PA9" s="50">
        <v>408</v>
      </c>
      <c r="PB9" s="50">
        <v>409</v>
      </c>
      <c r="PC9" s="50">
        <v>410</v>
      </c>
      <c r="PD9" s="50">
        <v>411</v>
      </c>
      <c r="PE9" s="50">
        <v>412</v>
      </c>
      <c r="PF9" s="50">
        <v>413</v>
      </c>
      <c r="PG9" s="50">
        <v>414</v>
      </c>
      <c r="PH9" s="50">
        <v>415</v>
      </c>
      <c r="PI9" s="50">
        <v>416</v>
      </c>
      <c r="PJ9" s="50">
        <v>417</v>
      </c>
      <c r="PK9" s="50">
        <v>418</v>
      </c>
      <c r="PL9" s="50">
        <v>419</v>
      </c>
      <c r="PM9" s="50">
        <v>420</v>
      </c>
      <c r="PN9" s="50">
        <v>421</v>
      </c>
      <c r="PO9" s="50">
        <v>422</v>
      </c>
      <c r="PP9" s="50">
        <v>423</v>
      </c>
      <c r="PQ9" s="50">
        <v>424</v>
      </c>
      <c r="PR9" s="50">
        <v>425</v>
      </c>
      <c r="PS9" s="50">
        <v>426</v>
      </c>
      <c r="PT9" s="50">
        <v>427</v>
      </c>
      <c r="PU9" s="50">
        <v>428</v>
      </c>
      <c r="PV9" s="50">
        <v>429</v>
      </c>
      <c r="PW9" s="50">
        <v>430</v>
      </c>
      <c r="PX9" s="50">
        <v>431</v>
      </c>
      <c r="PY9" s="50">
        <v>432</v>
      </c>
      <c r="PZ9" s="50">
        <v>433</v>
      </c>
      <c r="QA9" s="50">
        <v>434</v>
      </c>
      <c r="QB9" s="50">
        <v>435</v>
      </c>
      <c r="QC9" s="50">
        <v>436</v>
      </c>
      <c r="QD9" s="50">
        <v>437</v>
      </c>
      <c r="QE9" s="50">
        <v>438</v>
      </c>
      <c r="QF9" s="50">
        <v>439</v>
      </c>
      <c r="QG9" s="50">
        <v>440</v>
      </c>
      <c r="QH9" s="50">
        <v>441</v>
      </c>
      <c r="QI9" s="50">
        <v>442</v>
      </c>
      <c r="QJ9" s="50">
        <v>443</v>
      </c>
      <c r="QK9" s="50">
        <v>444</v>
      </c>
      <c r="QL9" s="50">
        <v>445</v>
      </c>
      <c r="QM9" s="50">
        <v>446</v>
      </c>
      <c r="QN9" s="50">
        <v>447</v>
      </c>
      <c r="QO9" s="50">
        <v>448</v>
      </c>
      <c r="QP9" s="50">
        <v>449</v>
      </c>
      <c r="QQ9" s="50">
        <v>450</v>
      </c>
      <c r="QR9" s="50">
        <v>451</v>
      </c>
      <c r="QS9" s="50">
        <v>452</v>
      </c>
      <c r="QT9" s="50">
        <v>453</v>
      </c>
      <c r="QU9" s="50">
        <v>454</v>
      </c>
      <c r="QV9" s="50">
        <v>455</v>
      </c>
      <c r="QW9" s="50">
        <v>456</v>
      </c>
      <c r="QX9" s="50">
        <v>457</v>
      </c>
      <c r="QY9" s="50">
        <v>458</v>
      </c>
      <c r="QZ9" s="50">
        <v>459</v>
      </c>
      <c r="RA9" s="50">
        <v>460</v>
      </c>
      <c r="RB9" s="50">
        <v>461</v>
      </c>
      <c r="RC9" s="50">
        <v>462</v>
      </c>
      <c r="RD9" s="50">
        <v>463</v>
      </c>
      <c r="RE9" s="50">
        <v>464</v>
      </c>
      <c r="RF9" s="50">
        <v>465</v>
      </c>
      <c r="RG9" s="50">
        <v>466</v>
      </c>
      <c r="RH9" s="50">
        <v>467</v>
      </c>
      <c r="RI9" s="50">
        <v>468</v>
      </c>
      <c r="RJ9" s="50">
        <v>469</v>
      </c>
      <c r="RK9" s="50">
        <v>470</v>
      </c>
      <c r="RL9" s="50">
        <v>471</v>
      </c>
      <c r="RM9" s="50">
        <v>472</v>
      </c>
      <c r="RN9" s="50">
        <v>473</v>
      </c>
    </row>
    <row r="10" spans="2:492" ht="18" thickBot="1" x14ac:dyDescent="0.25">
      <c r="C10" s="51" t="s">
        <v>58</v>
      </c>
      <c r="D10" s="52"/>
      <c r="E10" s="53">
        <f>$C$9</f>
        <v>45962</v>
      </c>
      <c r="F10" s="53">
        <f>E10+1</f>
        <v>45963</v>
      </c>
      <c r="G10" s="53">
        <f t="shared" ref="G8:BR10" si="0">F10+1</f>
        <v>45964</v>
      </c>
      <c r="H10" s="53">
        <f t="shared" si="0"/>
        <v>45965</v>
      </c>
      <c r="I10" s="53">
        <f t="shared" si="0"/>
        <v>45966</v>
      </c>
      <c r="J10" s="53">
        <f t="shared" si="0"/>
        <v>45967</v>
      </c>
      <c r="K10" s="53">
        <f t="shared" si="0"/>
        <v>45968</v>
      </c>
      <c r="L10" s="53">
        <f t="shared" si="0"/>
        <v>45969</v>
      </c>
      <c r="M10" s="53">
        <f t="shared" si="0"/>
        <v>45970</v>
      </c>
      <c r="N10" s="53">
        <f t="shared" si="0"/>
        <v>45971</v>
      </c>
      <c r="O10" s="53">
        <f t="shared" si="0"/>
        <v>45972</v>
      </c>
      <c r="P10" s="53">
        <f t="shared" si="0"/>
        <v>45973</v>
      </c>
      <c r="Q10" s="53">
        <f t="shared" si="0"/>
        <v>45974</v>
      </c>
      <c r="R10" s="53">
        <f t="shared" si="0"/>
        <v>45975</v>
      </c>
      <c r="S10" s="53">
        <f t="shared" si="0"/>
        <v>45976</v>
      </c>
      <c r="T10" s="53">
        <f t="shared" si="0"/>
        <v>45977</v>
      </c>
      <c r="U10" s="53">
        <f t="shared" si="0"/>
        <v>45978</v>
      </c>
      <c r="V10" s="53">
        <f t="shared" si="0"/>
        <v>45979</v>
      </c>
      <c r="W10" s="53">
        <f t="shared" si="0"/>
        <v>45980</v>
      </c>
      <c r="X10" s="53">
        <f t="shared" si="0"/>
        <v>45981</v>
      </c>
      <c r="Y10" s="53">
        <f t="shared" si="0"/>
        <v>45982</v>
      </c>
      <c r="Z10" s="53">
        <f t="shared" si="0"/>
        <v>45983</v>
      </c>
      <c r="AA10" s="53">
        <f t="shared" si="0"/>
        <v>45984</v>
      </c>
      <c r="AB10" s="53">
        <f t="shared" si="0"/>
        <v>45985</v>
      </c>
      <c r="AC10" s="53">
        <f t="shared" si="0"/>
        <v>45986</v>
      </c>
      <c r="AD10" s="53">
        <f t="shared" si="0"/>
        <v>45987</v>
      </c>
      <c r="AE10" s="53">
        <f t="shared" si="0"/>
        <v>45988</v>
      </c>
      <c r="AF10" s="53">
        <f t="shared" si="0"/>
        <v>45989</v>
      </c>
      <c r="AG10" s="53">
        <f t="shared" si="0"/>
        <v>45990</v>
      </c>
      <c r="AH10" s="53">
        <f t="shared" si="0"/>
        <v>45991</v>
      </c>
      <c r="AI10" s="53">
        <f t="shared" si="0"/>
        <v>45992</v>
      </c>
      <c r="AJ10" s="53">
        <f t="shared" si="0"/>
        <v>45993</v>
      </c>
      <c r="AK10" s="53">
        <f t="shared" si="0"/>
        <v>45994</v>
      </c>
      <c r="AL10" s="53">
        <f t="shared" si="0"/>
        <v>45995</v>
      </c>
      <c r="AM10" s="53">
        <f t="shared" si="0"/>
        <v>45996</v>
      </c>
      <c r="AN10" s="53">
        <f t="shared" si="0"/>
        <v>45997</v>
      </c>
      <c r="AO10" s="53">
        <f t="shared" si="0"/>
        <v>45998</v>
      </c>
      <c r="AP10" s="53">
        <f t="shared" si="0"/>
        <v>45999</v>
      </c>
      <c r="AQ10" s="53">
        <f t="shared" si="0"/>
        <v>46000</v>
      </c>
      <c r="AR10" s="53">
        <f t="shared" si="0"/>
        <v>46001</v>
      </c>
      <c r="AS10" s="53">
        <f t="shared" si="0"/>
        <v>46002</v>
      </c>
      <c r="AT10" s="53">
        <f t="shared" si="0"/>
        <v>46003</v>
      </c>
      <c r="AU10" s="53">
        <f t="shared" si="0"/>
        <v>46004</v>
      </c>
      <c r="AV10" s="53">
        <f t="shared" si="0"/>
        <v>46005</v>
      </c>
      <c r="AW10" s="53">
        <f t="shared" si="0"/>
        <v>46006</v>
      </c>
      <c r="AX10" s="53">
        <f t="shared" si="0"/>
        <v>46007</v>
      </c>
      <c r="AY10" s="53">
        <f t="shared" si="0"/>
        <v>46008</v>
      </c>
      <c r="AZ10" s="53">
        <f t="shared" si="0"/>
        <v>46009</v>
      </c>
      <c r="BA10" s="53">
        <f t="shared" si="0"/>
        <v>46010</v>
      </c>
      <c r="BB10" s="53">
        <f t="shared" si="0"/>
        <v>46011</v>
      </c>
      <c r="BC10" s="53">
        <f t="shared" si="0"/>
        <v>46012</v>
      </c>
      <c r="BD10" s="53">
        <f t="shared" si="0"/>
        <v>46013</v>
      </c>
      <c r="BE10" s="53">
        <f t="shared" si="0"/>
        <v>46014</v>
      </c>
      <c r="BF10" s="53">
        <f t="shared" si="0"/>
        <v>46015</v>
      </c>
      <c r="BG10" s="53">
        <f t="shared" si="0"/>
        <v>46016</v>
      </c>
      <c r="BH10" s="53">
        <f t="shared" si="0"/>
        <v>46017</v>
      </c>
      <c r="BI10" s="53">
        <f t="shared" si="0"/>
        <v>46018</v>
      </c>
      <c r="BJ10" s="53">
        <f t="shared" si="0"/>
        <v>46019</v>
      </c>
      <c r="BK10" s="53">
        <f t="shared" si="0"/>
        <v>46020</v>
      </c>
      <c r="BL10" s="53">
        <f t="shared" si="0"/>
        <v>46021</v>
      </c>
      <c r="BM10" s="53">
        <f t="shared" si="0"/>
        <v>46022</v>
      </c>
      <c r="BN10" s="53">
        <f t="shared" si="0"/>
        <v>46023</v>
      </c>
      <c r="BO10" s="53">
        <f t="shared" si="0"/>
        <v>46024</v>
      </c>
      <c r="BP10" s="53">
        <f t="shared" si="0"/>
        <v>46025</v>
      </c>
      <c r="BQ10" s="53">
        <f t="shared" si="0"/>
        <v>46026</v>
      </c>
      <c r="BR10" s="53">
        <f t="shared" si="0"/>
        <v>46027</v>
      </c>
      <c r="BS10" s="53">
        <f t="shared" ref="BS10:ED10" si="1">BR10+1</f>
        <v>46028</v>
      </c>
      <c r="BT10" s="53">
        <f t="shared" si="1"/>
        <v>46029</v>
      </c>
      <c r="BU10" s="53">
        <f t="shared" si="1"/>
        <v>46030</v>
      </c>
      <c r="BV10" s="53">
        <f t="shared" si="1"/>
        <v>46031</v>
      </c>
      <c r="BW10" s="53">
        <f t="shared" si="1"/>
        <v>46032</v>
      </c>
      <c r="BX10" s="53">
        <f t="shared" si="1"/>
        <v>46033</v>
      </c>
      <c r="BY10" s="53">
        <f t="shared" si="1"/>
        <v>46034</v>
      </c>
      <c r="BZ10" s="53">
        <f t="shared" si="1"/>
        <v>46035</v>
      </c>
      <c r="CA10" s="53">
        <f t="shared" si="1"/>
        <v>46036</v>
      </c>
      <c r="CB10" s="53">
        <f t="shared" si="1"/>
        <v>46037</v>
      </c>
      <c r="CC10" s="53">
        <f t="shared" si="1"/>
        <v>46038</v>
      </c>
      <c r="CD10" s="53">
        <f t="shared" si="1"/>
        <v>46039</v>
      </c>
      <c r="CE10" s="53">
        <f t="shared" si="1"/>
        <v>46040</v>
      </c>
      <c r="CF10" s="53">
        <f t="shared" si="1"/>
        <v>46041</v>
      </c>
      <c r="CG10" s="53">
        <f t="shared" si="1"/>
        <v>46042</v>
      </c>
      <c r="CH10" s="53">
        <f t="shared" si="1"/>
        <v>46043</v>
      </c>
      <c r="CI10" s="53">
        <f t="shared" si="1"/>
        <v>46044</v>
      </c>
      <c r="CJ10" s="53">
        <f t="shared" si="1"/>
        <v>46045</v>
      </c>
      <c r="CK10" s="53">
        <f t="shared" si="1"/>
        <v>46046</v>
      </c>
      <c r="CL10" s="53">
        <f t="shared" si="1"/>
        <v>46047</v>
      </c>
      <c r="CM10" s="53">
        <f t="shared" si="1"/>
        <v>46048</v>
      </c>
      <c r="CN10" s="53">
        <f t="shared" si="1"/>
        <v>46049</v>
      </c>
      <c r="CO10" s="53">
        <f t="shared" si="1"/>
        <v>46050</v>
      </c>
      <c r="CP10" s="53">
        <f t="shared" si="1"/>
        <v>46051</v>
      </c>
      <c r="CQ10" s="53">
        <f t="shared" si="1"/>
        <v>46052</v>
      </c>
      <c r="CR10" s="53">
        <f t="shared" si="1"/>
        <v>46053</v>
      </c>
      <c r="CS10" s="53">
        <f t="shared" si="1"/>
        <v>46054</v>
      </c>
      <c r="CT10" s="53">
        <f t="shared" si="1"/>
        <v>46055</v>
      </c>
      <c r="CU10" s="53">
        <f t="shared" si="1"/>
        <v>46056</v>
      </c>
      <c r="CV10" s="53">
        <f t="shared" si="1"/>
        <v>46057</v>
      </c>
      <c r="CW10" s="53">
        <f t="shared" si="1"/>
        <v>46058</v>
      </c>
      <c r="CX10" s="53">
        <f t="shared" si="1"/>
        <v>46059</v>
      </c>
      <c r="CY10" s="53">
        <f t="shared" si="1"/>
        <v>46060</v>
      </c>
      <c r="CZ10" s="53">
        <f t="shared" si="1"/>
        <v>46061</v>
      </c>
      <c r="DA10" s="53">
        <f t="shared" si="1"/>
        <v>46062</v>
      </c>
      <c r="DB10" s="53">
        <f t="shared" si="1"/>
        <v>46063</v>
      </c>
      <c r="DC10" s="53">
        <f t="shared" si="1"/>
        <v>46064</v>
      </c>
      <c r="DD10" s="53">
        <f t="shared" si="1"/>
        <v>46065</v>
      </c>
      <c r="DE10" s="53">
        <f t="shared" si="1"/>
        <v>46066</v>
      </c>
      <c r="DF10" s="53">
        <f t="shared" si="1"/>
        <v>46067</v>
      </c>
      <c r="DG10" s="53">
        <f t="shared" si="1"/>
        <v>46068</v>
      </c>
      <c r="DH10" s="53">
        <f t="shared" si="1"/>
        <v>46069</v>
      </c>
      <c r="DI10" s="53">
        <f t="shared" si="1"/>
        <v>46070</v>
      </c>
      <c r="DJ10" s="53">
        <f t="shared" si="1"/>
        <v>46071</v>
      </c>
      <c r="DK10" s="53">
        <f t="shared" si="1"/>
        <v>46072</v>
      </c>
      <c r="DL10" s="53">
        <f t="shared" si="1"/>
        <v>46073</v>
      </c>
      <c r="DM10" s="53">
        <f t="shared" si="1"/>
        <v>46074</v>
      </c>
      <c r="DN10" s="53">
        <f t="shared" si="1"/>
        <v>46075</v>
      </c>
      <c r="DO10" s="53">
        <f t="shared" si="1"/>
        <v>46076</v>
      </c>
      <c r="DP10" s="53">
        <f t="shared" si="1"/>
        <v>46077</v>
      </c>
      <c r="DQ10" s="53">
        <f t="shared" si="1"/>
        <v>46078</v>
      </c>
      <c r="DR10" s="53">
        <f t="shared" si="1"/>
        <v>46079</v>
      </c>
      <c r="DS10" s="53">
        <f t="shared" si="1"/>
        <v>46080</v>
      </c>
      <c r="DT10" s="53">
        <f t="shared" si="1"/>
        <v>46081</v>
      </c>
      <c r="DU10" s="53">
        <f t="shared" si="1"/>
        <v>46082</v>
      </c>
      <c r="DV10" s="53">
        <f t="shared" si="1"/>
        <v>46083</v>
      </c>
      <c r="DW10" s="53">
        <f t="shared" si="1"/>
        <v>46084</v>
      </c>
      <c r="DX10" s="53">
        <f t="shared" si="1"/>
        <v>46085</v>
      </c>
      <c r="DY10" s="53">
        <f t="shared" si="1"/>
        <v>46086</v>
      </c>
      <c r="DZ10" s="53">
        <f t="shared" si="1"/>
        <v>46087</v>
      </c>
      <c r="EA10" s="53">
        <f t="shared" si="1"/>
        <v>46088</v>
      </c>
      <c r="EB10" s="53">
        <f t="shared" si="1"/>
        <v>46089</v>
      </c>
      <c r="EC10" s="53">
        <f t="shared" si="1"/>
        <v>46090</v>
      </c>
      <c r="ED10" s="53">
        <f t="shared" si="1"/>
        <v>46091</v>
      </c>
      <c r="EE10" s="53">
        <f t="shared" ref="EE10:GP10" si="2">ED10+1</f>
        <v>46092</v>
      </c>
      <c r="EF10" s="53">
        <f t="shared" si="2"/>
        <v>46093</v>
      </c>
      <c r="EG10" s="53">
        <f t="shared" si="2"/>
        <v>46094</v>
      </c>
      <c r="EH10" s="53">
        <f t="shared" si="2"/>
        <v>46095</v>
      </c>
      <c r="EI10" s="53">
        <f t="shared" si="2"/>
        <v>46096</v>
      </c>
      <c r="EJ10" s="53">
        <f t="shared" si="2"/>
        <v>46097</v>
      </c>
      <c r="EK10" s="53">
        <f t="shared" si="2"/>
        <v>46098</v>
      </c>
      <c r="EL10" s="53">
        <f t="shared" si="2"/>
        <v>46099</v>
      </c>
      <c r="EM10" s="53">
        <f t="shared" si="2"/>
        <v>46100</v>
      </c>
      <c r="EN10" s="53">
        <f t="shared" si="2"/>
        <v>46101</v>
      </c>
      <c r="EO10" s="53">
        <f t="shared" si="2"/>
        <v>46102</v>
      </c>
      <c r="EP10" s="53">
        <f t="shared" si="2"/>
        <v>46103</v>
      </c>
      <c r="EQ10" s="53">
        <f t="shared" si="2"/>
        <v>46104</v>
      </c>
      <c r="ER10" s="53">
        <f t="shared" si="2"/>
        <v>46105</v>
      </c>
      <c r="ES10" s="53">
        <f t="shared" si="2"/>
        <v>46106</v>
      </c>
      <c r="ET10" s="53">
        <f t="shared" si="2"/>
        <v>46107</v>
      </c>
      <c r="EU10" s="53">
        <f t="shared" si="2"/>
        <v>46108</v>
      </c>
      <c r="EV10" s="53">
        <f t="shared" si="2"/>
        <v>46109</v>
      </c>
      <c r="EW10" s="53">
        <f t="shared" si="2"/>
        <v>46110</v>
      </c>
      <c r="EX10" s="53">
        <f t="shared" si="2"/>
        <v>46111</v>
      </c>
      <c r="EY10" s="53">
        <f t="shared" si="2"/>
        <v>46112</v>
      </c>
      <c r="EZ10" s="53">
        <f t="shared" si="2"/>
        <v>46113</v>
      </c>
      <c r="FA10" s="53">
        <f t="shared" si="2"/>
        <v>46114</v>
      </c>
      <c r="FB10" s="53">
        <f t="shared" si="2"/>
        <v>46115</v>
      </c>
      <c r="FC10" s="53">
        <f t="shared" si="2"/>
        <v>46116</v>
      </c>
      <c r="FD10" s="53">
        <f t="shared" si="2"/>
        <v>46117</v>
      </c>
      <c r="FE10" s="53">
        <f t="shared" si="2"/>
        <v>46118</v>
      </c>
      <c r="FF10" s="53">
        <f t="shared" si="2"/>
        <v>46119</v>
      </c>
      <c r="FG10" s="53">
        <f t="shared" si="2"/>
        <v>46120</v>
      </c>
      <c r="FH10" s="53">
        <f t="shared" si="2"/>
        <v>46121</v>
      </c>
      <c r="FI10" s="53">
        <f t="shared" si="2"/>
        <v>46122</v>
      </c>
      <c r="FJ10" s="53">
        <f t="shared" si="2"/>
        <v>46123</v>
      </c>
      <c r="FK10" s="53">
        <f t="shared" si="2"/>
        <v>46124</v>
      </c>
      <c r="FL10" s="53">
        <f t="shared" si="2"/>
        <v>46125</v>
      </c>
      <c r="FM10" s="53">
        <f t="shared" si="2"/>
        <v>46126</v>
      </c>
      <c r="FN10" s="53">
        <f t="shared" si="2"/>
        <v>46127</v>
      </c>
      <c r="FO10" s="53">
        <f t="shared" si="2"/>
        <v>46128</v>
      </c>
      <c r="FP10" s="53">
        <f t="shared" si="2"/>
        <v>46129</v>
      </c>
      <c r="FQ10" s="53">
        <f t="shared" si="2"/>
        <v>46130</v>
      </c>
      <c r="FR10" s="53">
        <f t="shared" si="2"/>
        <v>46131</v>
      </c>
      <c r="FS10" s="53">
        <f t="shared" si="2"/>
        <v>46132</v>
      </c>
      <c r="FT10" s="53">
        <f t="shared" si="2"/>
        <v>46133</v>
      </c>
      <c r="FU10" s="53">
        <f t="shared" si="2"/>
        <v>46134</v>
      </c>
      <c r="FV10" s="53">
        <f t="shared" si="2"/>
        <v>46135</v>
      </c>
      <c r="FW10" s="53">
        <f t="shared" si="2"/>
        <v>46136</v>
      </c>
      <c r="FX10" s="53">
        <f t="shared" si="2"/>
        <v>46137</v>
      </c>
      <c r="FY10" s="53">
        <f t="shared" si="2"/>
        <v>46138</v>
      </c>
      <c r="FZ10" s="53">
        <f t="shared" si="2"/>
        <v>46139</v>
      </c>
      <c r="GA10" s="53">
        <f t="shared" si="2"/>
        <v>46140</v>
      </c>
      <c r="GB10" s="53">
        <f t="shared" si="2"/>
        <v>46141</v>
      </c>
      <c r="GC10" s="53">
        <f t="shared" si="2"/>
        <v>46142</v>
      </c>
      <c r="GD10" s="53">
        <f t="shared" si="2"/>
        <v>46143</v>
      </c>
      <c r="GE10" s="53">
        <f t="shared" si="2"/>
        <v>46144</v>
      </c>
      <c r="GF10" s="53">
        <f t="shared" si="2"/>
        <v>46145</v>
      </c>
      <c r="GG10" s="53">
        <f t="shared" si="2"/>
        <v>46146</v>
      </c>
      <c r="GH10" s="53">
        <f t="shared" si="2"/>
        <v>46147</v>
      </c>
      <c r="GI10" s="53">
        <f t="shared" si="2"/>
        <v>46148</v>
      </c>
      <c r="GJ10" s="53">
        <f t="shared" si="2"/>
        <v>46149</v>
      </c>
      <c r="GK10" s="53">
        <f t="shared" si="2"/>
        <v>46150</v>
      </c>
      <c r="GL10" s="53">
        <f t="shared" si="2"/>
        <v>46151</v>
      </c>
      <c r="GM10" s="53">
        <f t="shared" si="2"/>
        <v>46152</v>
      </c>
      <c r="GN10" s="53">
        <f t="shared" si="2"/>
        <v>46153</v>
      </c>
      <c r="GO10" s="53">
        <f t="shared" si="2"/>
        <v>46154</v>
      </c>
      <c r="GP10" s="53">
        <f t="shared" si="2"/>
        <v>46155</v>
      </c>
      <c r="GQ10" s="53">
        <f t="shared" ref="GQ10:JB10" si="3">GP10+1</f>
        <v>46156</v>
      </c>
      <c r="GR10" s="53">
        <f t="shared" si="3"/>
        <v>46157</v>
      </c>
      <c r="GS10" s="53">
        <f t="shared" si="3"/>
        <v>46158</v>
      </c>
      <c r="GT10" s="53">
        <f t="shared" si="3"/>
        <v>46159</v>
      </c>
      <c r="GU10" s="53">
        <f t="shared" si="3"/>
        <v>46160</v>
      </c>
      <c r="GV10" s="53">
        <f t="shared" si="3"/>
        <v>46161</v>
      </c>
      <c r="GW10" s="53">
        <f t="shared" si="3"/>
        <v>46162</v>
      </c>
      <c r="GX10" s="53">
        <f t="shared" si="3"/>
        <v>46163</v>
      </c>
      <c r="GY10" s="53">
        <f t="shared" si="3"/>
        <v>46164</v>
      </c>
      <c r="GZ10" s="53">
        <f t="shared" si="3"/>
        <v>46165</v>
      </c>
      <c r="HA10" s="53">
        <f t="shared" si="3"/>
        <v>46166</v>
      </c>
      <c r="HB10" s="53">
        <f t="shared" si="3"/>
        <v>46167</v>
      </c>
      <c r="HC10" s="53">
        <f t="shared" si="3"/>
        <v>46168</v>
      </c>
      <c r="HD10" s="53">
        <f t="shared" si="3"/>
        <v>46169</v>
      </c>
      <c r="HE10" s="53">
        <f t="shared" si="3"/>
        <v>46170</v>
      </c>
      <c r="HF10" s="53">
        <f t="shared" si="3"/>
        <v>46171</v>
      </c>
      <c r="HG10" s="53">
        <f t="shared" si="3"/>
        <v>46172</v>
      </c>
      <c r="HH10" s="53">
        <f t="shared" si="3"/>
        <v>46173</v>
      </c>
      <c r="HI10" s="53">
        <f t="shared" si="3"/>
        <v>46174</v>
      </c>
      <c r="HJ10" s="53">
        <f t="shared" si="3"/>
        <v>46175</v>
      </c>
      <c r="HK10" s="53">
        <f t="shared" si="3"/>
        <v>46176</v>
      </c>
      <c r="HL10" s="53">
        <f t="shared" si="3"/>
        <v>46177</v>
      </c>
      <c r="HM10" s="53">
        <f t="shared" si="3"/>
        <v>46178</v>
      </c>
      <c r="HN10" s="53">
        <f t="shared" si="3"/>
        <v>46179</v>
      </c>
      <c r="HO10" s="53">
        <f t="shared" si="3"/>
        <v>46180</v>
      </c>
      <c r="HP10" s="53">
        <f t="shared" si="3"/>
        <v>46181</v>
      </c>
      <c r="HQ10" s="53">
        <f t="shared" si="3"/>
        <v>46182</v>
      </c>
      <c r="HR10" s="53">
        <f t="shared" si="3"/>
        <v>46183</v>
      </c>
      <c r="HS10" s="53">
        <f t="shared" si="3"/>
        <v>46184</v>
      </c>
      <c r="HT10" s="53">
        <f t="shared" si="3"/>
        <v>46185</v>
      </c>
      <c r="HU10" s="53">
        <f t="shared" si="3"/>
        <v>46186</v>
      </c>
      <c r="HV10" s="53">
        <f t="shared" si="3"/>
        <v>46187</v>
      </c>
      <c r="HW10" s="53">
        <f t="shared" si="3"/>
        <v>46188</v>
      </c>
      <c r="HX10" s="53">
        <f t="shared" si="3"/>
        <v>46189</v>
      </c>
      <c r="HY10" s="53">
        <f t="shared" si="3"/>
        <v>46190</v>
      </c>
      <c r="HZ10" s="53">
        <f t="shared" si="3"/>
        <v>46191</v>
      </c>
      <c r="IA10" s="53">
        <f t="shared" si="3"/>
        <v>46192</v>
      </c>
      <c r="IB10" s="53">
        <f t="shared" si="3"/>
        <v>46193</v>
      </c>
      <c r="IC10" s="53">
        <f t="shared" si="3"/>
        <v>46194</v>
      </c>
      <c r="ID10" s="53">
        <f t="shared" si="3"/>
        <v>46195</v>
      </c>
      <c r="IE10" s="53">
        <f t="shared" si="3"/>
        <v>46196</v>
      </c>
      <c r="IF10" s="53">
        <f t="shared" si="3"/>
        <v>46197</v>
      </c>
      <c r="IG10" s="53">
        <f t="shared" si="3"/>
        <v>46198</v>
      </c>
      <c r="IH10" s="53">
        <f t="shared" si="3"/>
        <v>46199</v>
      </c>
      <c r="II10" s="53">
        <f t="shared" si="3"/>
        <v>46200</v>
      </c>
      <c r="IJ10" s="53">
        <f t="shared" si="3"/>
        <v>46201</v>
      </c>
      <c r="IK10" s="53">
        <f t="shared" si="3"/>
        <v>46202</v>
      </c>
      <c r="IL10" s="53">
        <f t="shared" si="3"/>
        <v>46203</v>
      </c>
      <c r="IM10" s="53">
        <f t="shared" si="3"/>
        <v>46204</v>
      </c>
      <c r="IN10" s="53">
        <f t="shared" si="3"/>
        <v>46205</v>
      </c>
      <c r="IO10" s="53">
        <f t="shared" si="3"/>
        <v>46206</v>
      </c>
      <c r="IP10" s="53">
        <f t="shared" si="3"/>
        <v>46207</v>
      </c>
      <c r="IQ10" s="53">
        <f t="shared" si="3"/>
        <v>46208</v>
      </c>
      <c r="IR10" s="53">
        <f t="shared" si="3"/>
        <v>46209</v>
      </c>
      <c r="IS10" s="53">
        <f t="shared" si="3"/>
        <v>46210</v>
      </c>
      <c r="IT10" s="53">
        <f t="shared" si="3"/>
        <v>46211</v>
      </c>
      <c r="IU10" s="53">
        <f t="shared" si="3"/>
        <v>46212</v>
      </c>
      <c r="IV10" s="53">
        <f t="shared" si="3"/>
        <v>46213</v>
      </c>
      <c r="IW10" s="53">
        <f t="shared" si="3"/>
        <v>46214</v>
      </c>
      <c r="IX10" s="53">
        <f t="shared" si="3"/>
        <v>46215</v>
      </c>
      <c r="IY10" s="53">
        <f t="shared" si="3"/>
        <v>46216</v>
      </c>
      <c r="IZ10" s="53">
        <f t="shared" si="3"/>
        <v>46217</v>
      </c>
      <c r="JA10" s="53">
        <f t="shared" si="3"/>
        <v>46218</v>
      </c>
      <c r="JB10" s="53">
        <f t="shared" si="3"/>
        <v>46219</v>
      </c>
      <c r="JC10" s="53">
        <f t="shared" ref="JC10:LN10" si="4">JB10+1</f>
        <v>46220</v>
      </c>
      <c r="JD10" s="53">
        <f t="shared" si="4"/>
        <v>46221</v>
      </c>
      <c r="JE10" s="53">
        <f t="shared" si="4"/>
        <v>46222</v>
      </c>
      <c r="JF10" s="53">
        <f t="shared" si="4"/>
        <v>46223</v>
      </c>
      <c r="JG10" s="53">
        <f t="shared" si="4"/>
        <v>46224</v>
      </c>
      <c r="JH10" s="53">
        <f t="shared" si="4"/>
        <v>46225</v>
      </c>
      <c r="JI10" s="53">
        <f t="shared" si="4"/>
        <v>46226</v>
      </c>
      <c r="JJ10" s="53">
        <f t="shared" si="4"/>
        <v>46227</v>
      </c>
      <c r="JK10" s="53">
        <f t="shared" si="4"/>
        <v>46228</v>
      </c>
      <c r="JL10" s="53">
        <f t="shared" si="4"/>
        <v>46229</v>
      </c>
      <c r="JM10" s="53">
        <f t="shared" si="4"/>
        <v>46230</v>
      </c>
      <c r="JN10" s="53">
        <f t="shared" si="4"/>
        <v>46231</v>
      </c>
      <c r="JO10" s="53">
        <f t="shared" si="4"/>
        <v>46232</v>
      </c>
      <c r="JP10" s="53">
        <f t="shared" si="4"/>
        <v>46233</v>
      </c>
      <c r="JQ10" s="53">
        <f t="shared" si="4"/>
        <v>46234</v>
      </c>
      <c r="JR10" s="53">
        <f t="shared" si="4"/>
        <v>46235</v>
      </c>
      <c r="JS10" s="53">
        <f t="shared" si="4"/>
        <v>46236</v>
      </c>
      <c r="JT10" s="53">
        <f t="shared" si="4"/>
        <v>46237</v>
      </c>
      <c r="JU10" s="53">
        <f t="shared" si="4"/>
        <v>46238</v>
      </c>
      <c r="JV10" s="53">
        <f t="shared" si="4"/>
        <v>46239</v>
      </c>
      <c r="JW10" s="53">
        <f t="shared" si="4"/>
        <v>46240</v>
      </c>
      <c r="JX10" s="53">
        <f t="shared" si="4"/>
        <v>46241</v>
      </c>
      <c r="JY10" s="53">
        <f t="shared" si="4"/>
        <v>46242</v>
      </c>
      <c r="JZ10" s="53">
        <f t="shared" si="4"/>
        <v>46243</v>
      </c>
      <c r="KA10" s="53">
        <f t="shared" si="4"/>
        <v>46244</v>
      </c>
      <c r="KB10" s="53">
        <f t="shared" si="4"/>
        <v>46245</v>
      </c>
      <c r="KC10" s="53">
        <f t="shared" si="4"/>
        <v>46246</v>
      </c>
      <c r="KD10" s="53">
        <f t="shared" si="4"/>
        <v>46247</v>
      </c>
      <c r="KE10" s="53">
        <f t="shared" si="4"/>
        <v>46248</v>
      </c>
      <c r="KF10" s="53">
        <f t="shared" si="4"/>
        <v>46249</v>
      </c>
      <c r="KG10" s="53">
        <f t="shared" si="4"/>
        <v>46250</v>
      </c>
      <c r="KH10" s="53">
        <f t="shared" si="4"/>
        <v>46251</v>
      </c>
      <c r="KI10" s="53">
        <f t="shared" si="4"/>
        <v>46252</v>
      </c>
      <c r="KJ10" s="53">
        <f t="shared" si="4"/>
        <v>46253</v>
      </c>
      <c r="KK10" s="53">
        <f t="shared" si="4"/>
        <v>46254</v>
      </c>
      <c r="KL10" s="53">
        <f t="shared" si="4"/>
        <v>46255</v>
      </c>
      <c r="KM10" s="53">
        <f t="shared" si="4"/>
        <v>46256</v>
      </c>
      <c r="KN10" s="53">
        <f t="shared" si="4"/>
        <v>46257</v>
      </c>
      <c r="KO10" s="53">
        <f t="shared" si="4"/>
        <v>46258</v>
      </c>
      <c r="KP10" s="53">
        <f t="shared" si="4"/>
        <v>46259</v>
      </c>
      <c r="KQ10" s="53">
        <f t="shared" si="4"/>
        <v>46260</v>
      </c>
      <c r="KR10" s="53">
        <f t="shared" si="4"/>
        <v>46261</v>
      </c>
      <c r="KS10" s="53">
        <f t="shared" si="4"/>
        <v>46262</v>
      </c>
      <c r="KT10" s="53">
        <f t="shared" si="4"/>
        <v>46263</v>
      </c>
      <c r="KU10" s="53">
        <f t="shared" si="4"/>
        <v>46264</v>
      </c>
      <c r="KV10" s="53">
        <f t="shared" si="4"/>
        <v>46265</v>
      </c>
      <c r="KW10" s="53">
        <f t="shared" si="4"/>
        <v>46266</v>
      </c>
      <c r="KX10" s="53">
        <f t="shared" si="4"/>
        <v>46267</v>
      </c>
      <c r="KY10" s="53">
        <f t="shared" si="4"/>
        <v>46268</v>
      </c>
      <c r="KZ10" s="53">
        <f t="shared" si="4"/>
        <v>46269</v>
      </c>
      <c r="LA10" s="53">
        <f t="shared" si="4"/>
        <v>46270</v>
      </c>
      <c r="LB10" s="53">
        <f t="shared" si="4"/>
        <v>46271</v>
      </c>
      <c r="LC10" s="53">
        <f t="shared" si="4"/>
        <v>46272</v>
      </c>
      <c r="LD10" s="53">
        <f t="shared" si="4"/>
        <v>46273</v>
      </c>
      <c r="LE10" s="53">
        <f t="shared" si="4"/>
        <v>46274</v>
      </c>
      <c r="LF10" s="53">
        <f t="shared" si="4"/>
        <v>46275</v>
      </c>
      <c r="LG10" s="53">
        <f t="shared" si="4"/>
        <v>46276</v>
      </c>
      <c r="LH10" s="53">
        <f t="shared" si="4"/>
        <v>46277</v>
      </c>
      <c r="LI10" s="53">
        <f t="shared" si="4"/>
        <v>46278</v>
      </c>
      <c r="LJ10" s="53">
        <f t="shared" si="4"/>
        <v>46279</v>
      </c>
      <c r="LK10" s="53">
        <f t="shared" si="4"/>
        <v>46280</v>
      </c>
      <c r="LL10" s="53">
        <f t="shared" si="4"/>
        <v>46281</v>
      </c>
      <c r="LM10" s="53">
        <f t="shared" si="4"/>
        <v>46282</v>
      </c>
      <c r="LN10" s="53">
        <f t="shared" si="4"/>
        <v>46283</v>
      </c>
      <c r="LO10" s="53">
        <f t="shared" ref="LO10:NZ10" si="5">LN10+1</f>
        <v>46284</v>
      </c>
      <c r="LP10" s="53">
        <f t="shared" si="5"/>
        <v>46285</v>
      </c>
      <c r="LQ10" s="53">
        <f t="shared" si="5"/>
        <v>46286</v>
      </c>
      <c r="LR10" s="53">
        <f t="shared" si="5"/>
        <v>46287</v>
      </c>
      <c r="LS10" s="53">
        <f t="shared" si="5"/>
        <v>46288</v>
      </c>
      <c r="LT10" s="53">
        <f t="shared" si="5"/>
        <v>46289</v>
      </c>
      <c r="LU10" s="53">
        <f t="shared" si="5"/>
        <v>46290</v>
      </c>
      <c r="LV10" s="53">
        <f t="shared" si="5"/>
        <v>46291</v>
      </c>
      <c r="LW10" s="53">
        <f t="shared" si="5"/>
        <v>46292</v>
      </c>
      <c r="LX10" s="53">
        <f t="shared" si="5"/>
        <v>46293</v>
      </c>
      <c r="LY10" s="53">
        <f t="shared" si="5"/>
        <v>46294</v>
      </c>
      <c r="LZ10" s="53">
        <f t="shared" si="5"/>
        <v>46295</v>
      </c>
      <c r="MA10" s="53">
        <f t="shared" si="5"/>
        <v>46296</v>
      </c>
      <c r="MB10" s="53">
        <f t="shared" si="5"/>
        <v>46297</v>
      </c>
      <c r="MC10" s="53">
        <f t="shared" si="5"/>
        <v>46298</v>
      </c>
      <c r="MD10" s="53">
        <f t="shared" si="5"/>
        <v>46299</v>
      </c>
      <c r="ME10" s="53">
        <f t="shared" si="5"/>
        <v>46300</v>
      </c>
      <c r="MF10" s="53">
        <f t="shared" si="5"/>
        <v>46301</v>
      </c>
      <c r="MG10" s="53">
        <f t="shared" si="5"/>
        <v>46302</v>
      </c>
      <c r="MH10" s="53">
        <f t="shared" si="5"/>
        <v>46303</v>
      </c>
      <c r="MI10" s="53">
        <f t="shared" si="5"/>
        <v>46304</v>
      </c>
      <c r="MJ10" s="53">
        <f t="shared" si="5"/>
        <v>46305</v>
      </c>
      <c r="MK10" s="53">
        <f t="shared" si="5"/>
        <v>46306</v>
      </c>
      <c r="ML10" s="53">
        <f t="shared" si="5"/>
        <v>46307</v>
      </c>
      <c r="MM10" s="53">
        <f t="shared" si="5"/>
        <v>46308</v>
      </c>
      <c r="MN10" s="53">
        <f t="shared" si="5"/>
        <v>46309</v>
      </c>
      <c r="MO10" s="53">
        <f t="shared" si="5"/>
        <v>46310</v>
      </c>
      <c r="MP10" s="53">
        <f t="shared" si="5"/>
        <v>46311</v>
      </c>
      <c r="MQ10" s="53">
        <f t="shared" si="5"/>
        <v>46312</v>
      </c>
      <c r="MR10" s="53">
        <f t="shared" si="5"/>
        <v>46313</v>
      </c>
      <c r="MS10" s="53">
        <f t="shared" si="5"/>
        <v>46314</v>
      </c>
      <c r="MT10" s="53">
        <f t="shared" si="5"/>
        <v>46315</v>
      </c>
      <c r="MU10" s="53">
        <f t="shared" si="5"/>
        <v>46316</v>
      </c>
      <c r="MV10" s="53">
        <f t="shared" si="5"/>
        <v>46317</v>
      </c>
      <c r="MW10" s="53">
        <f t="shared" si="5"/>
        <v>46318</v>
      </c>
      <c r="MX10" s="53">
        <f t="shared" si="5"/>
        <v>46319</v>
      </c>
      <c r="MY10" s="53">
        <f t="shared" si="5"/>
        <v>46320</v>
      </c>
      <c r="MZ10" s="53">
        <f t="shared" si="5"/>
        <v>46321</v>
      </c>
      <c r="NA10" s="53">
        <f t="shared" si="5"/>
        <v>46322</v>
      </c>
      <c r="NB10" s="53">
        <f t="shared" si="5"/>
        <v>46323</v>
      </c>
      <c r="NC10" s="53">
        <f t="shared" si="5"/>
        <v>46324</v>
      </c>
      <c r="ND10" s="53">
        <f t="shared" si="5"/>
        <v>46325</v>
      </c>
      <c r="NE10" s="53">
        <f t="shared" si="5"/>
        <v>46326</v>
      </c>
      <c r="NF10" s="53">
        <f t="shared" si="5"/>
        <v>46327</v>
      </c>
      <c r="NG10" s="53">
        <f t="shared" si="5"/>
        <v>46328</v>
      </c>
      <c r="NH10" s="53">
        <f t="shared" si="5"/>
        <v>46329</v>
      </c>
      <c r="NI10" s="53">
        <f t="shared" si="5"/>
        <v>46330</v>
      </c>
      <c r="NJ10" s="53">
        <f t="shared" si="5"/>
        <v>46331</v>
      </c>
      <c r="NK10" s="53">
        <f t="shared" si="5"/>
        <v>46332</v>
      </c>
      <c r="NL10" s="53">
        <f t="shared" si="5"/>
        <v>46333</v>
      </c>
      <c r="NM10" s="53">
        <f t="shared" si="5"/>
        <v>46334</v>
      </c>
      <c r="NN10" s="53">
        <f t="shared" si="5"/>
        <v>46335</v>
      </c>
      <c r="NO10" s="53">
        <f t="shared" si="5"/>
        <v>46336</v>
      </c>
      <c r="NP10" s="53">
        <f t="shared" si="5"/>
        <v>46337</v>
      </c>
      <c r="NQ10" s="53">
        <f t="shared" si="5"/>
        <v>46338</v>
      </c>
      <c r="NR10" s="53">
        <f t="shared" si="5"/>
        <v>46339</v>
      </c>
      <c r="NS10" s="53">
        <f t="shared" si="5"/>
        <v>46340</v>
      </c>
      <c r="NT10" s="53">
        <f t="shared" si="5"/>
        <v>46341</v>
      </c>
      <c r="NU10" s="53">
        <f t="shared" si="5"/>
        <v>46342</v>
      </c>
      <c r="NV10" s="53">
        <f t="shared" si="5"/>
        <v>46343</v>
      </c>
      <c r="NW10" s="53">
        <f t="shared" si="5"/>
        <v>46344</v>
      </c>
      <c r="NX10" s="53">
        <f t="shared" si="5"/>
        <v>46345</v>
      </c>
      <c r="NY10" s="53">
        <f t="shared" si="5"/>
        <v>46346</v>
      </c>
      <c r="NZ10" s="53">
        <f t="shared" si="5"/>
        <v>46347</v>
      </c>
      <c r="OA10" s="53">
        <f t="shared" ref="OA10:QL10" si="6">NZ10+1</f>
        <v>46348</v>
      </c>
      <c r="OB10" s="53">
        <f t="shared" si="6"/>
        <v>46349</v>
      </c>
      <c r="OC10" s="53">
        <f t="shared" si="6"/>
        <v>46350</v>
      </c>
      <c r="OD10" s="53">
        <f t="shared" si="6"/>
        <v>46351</v>
      </c>
      <c r="OE10" s="53">
        <f t="shared" si="6"/>
        <v>46352</v>
      </c>
      <c r="OF10" s="53">
        <f t="shared" si="6"/>
        <v>46353</v>
      </c>
      <c r="OG10" s="53">
        <f t="shared" si="6"/>
        <v>46354</v>
      </c>
      <c r="OH10" s="53">
        <f t="shared" si="6"/>
        <v>46355</v>
      </c>
      <c r="OI10" s="53">
        <f t="shared" si="6"/>
        <v>46356</v>
      </c>
      <c r="OJ10" s="53">
        <f t="shared" si="6"/>
        <v>46357</v>
      </c>
      <c r="OK10" s="53">
        <f t="shared" si="6"/>
        <v>46358</v>
      </c>
      <c r="OL10" s="53">
        <f t="shared" si="6"/>
        <v>46359</v>
      </c>
      <c r="OM10" s="53">
        <f t="shared" si="6"/>
        <v>46360</v>
      </c>
      <c r="ON10" s="53">
        <f t="shared" si="6"/>
        <v>46361</v>
      </c>
      <c r="OO10" s="53">
        <f t="shared" si="6"/>
        <v>46362</v>
      </c>
      <c r="OP10" s="53">
        <f t="shared" si="6"/>
        <v>46363</v>
      </c>
      <c r="OQ10" s="53">
        <f t="shared" si="6"/>
        <v>46364</v>
      </c>
      <c r="OR10" s="53">
        <f t="shared" si="6"/>
        <v>46365</v>
      </c>
      <c r="OS10" s="53">
        <f t="shared" si="6"/>
        <v>46366</v>
      </c>
      <c r="OT10" s="53">
        <f t="shared" si="6"/>
        <v>46367</v>
      </c>
      <c r="OU10" s="53">
        <f t="shared" si="6"/>
        <v>46368</v>
      </c>
      <c r="OV10" s="53">
        <f t="shared" si="6"/>
        <v>46369</v>
      </c>
      <c r="OW10" s="53">
        <f t="shared" si="6"/>
        <v>46370</v>
      </c>
      <c r="OX10" s="53">
        <f t="shared" si="6"/>
        <v>46371</v>
      </c>
      <c r="OY10" s="53">
        <f t="shared" si="6"/>
        <v>46372</v>
      </c>
      <c r="OZ10" s="53">
        <f t="shared" si="6"/>
        <v>46373</v>
      </c>
      <c r="PA10" s="53">
        <f t="shared" si="6"/>
        <v>46374</v>
      </c>
      <c r="PB10" s="53">
        <f t="shared" si="6"/>
        <v>46375</v>
      </c>
      <c r="PC10" s="53">
        <f t="shared" si="6"/>
        <v>46376</v>
      </c>
      <c r="PD10" s="53">
        <f t="shared" si="6"/>
        <v>46377</v>
      </c>
      <c r="PE10" s="53">
        <f t="shared" si="6"/>
        <v>46378</v>
      </c>
      <c r="PF10" s="53">
        <f t="shared" si="6"/>
        <v>46379</v>
      </c>
      <c r="PG10" s="53">
        <f t="shared" si="6"/>
        <v>46380</v>
      </c>
      <c r="PH10" s="53">
        <f t="shared" si="6"/>
        <v>46381</v>
      </c>
      <c r="PI10" s="53">
        <f t="shared" si="6"/>
        <v>46382</v>
      </c>
      <c r="PJ10" s="53">
        <f t="shared" si="6"/>
        <v>46383</v>
      </c>
      <c r="PK10" s="53">
        <f t="shared" si="6"/>
        <v>46384</v>
      </c>
      <c r="PL10" s="53">
        <f t="shared" si="6"/>
        <v>46385</v>
      </c>
      <c r="PM10" s="53">
        <f t="shared" si="6"/>
        <v>46386</v>
      </c>
      <c r="PN10" s="53">
        <f t="shared" si="6"/>
        <v>46387</v>
      </c>
      <c r="PO10" s="53">
        <f t="shared" si="6"/>
        <v>46388</v>
      </c>
      <c r="PP10" s="53">
        <f t="shared" si="6"/>
        <v>46389</v>
      </c>
      <c r="PQ10" s="53">
        <f t="shared" si="6"/>
        <v>46390</v>
      </c>
      <c r="PR10" s="53">
        <f t="shared" si="6"/>
        <v>46391</v>
      </c>
      <c r="PS10" s="53">
        <f t="shared" si="6"/>
        <v>46392</v>
      </c>
      <c r="PT10" s="53">
        <f t="shared" si="6"/>
        <v>46393</v>
      </c>
      <c r="PU10" s="53">
        <f t="shared" si="6"/>
        <v>46394</v>
      </c>
      <c r="PV10" s="53">
        <f t="shared" si="6"/>
        <v>46395</v>
      </c>
      <c r="PW10" s="53">
        <f t="shared" si="6"/>
        <v>46396</v>
      </c>
      <c r="PX10" s="53">
        <f t="shared" si="6"/>
        <v>46397</v>
      </c>
      <c r="PY10" s="53">
        <f t="shared" si="6"/>
        <v>46398</v>
      </c>
      <c r="PZ10" s="53">
        <f t="shared" si="6"/>
        <v>46399</v>
      </c>
      <c r="QA10" s="53">
        <f t="shared" si="6"/>
        <v>46400</v>
      </c>
      <c r="QB10" s="53">
        <f t="shared" si="6"/>
        <v>46401</v>
      </c>
      <c r="QC10" s="53">
        <f t="shared" si="6"/>
        <v>46402</v>
      </c>
      <c r="QD10" s="53">
        <f t="shared" si="6"/>
        <v>46403</v>
      </c>
      <c r="QE10" s="53">
        <f t="shared" si="6"/>
        <v>46404</v>
      </c>
      <c r="QF10" s="53">
        <f t="shared" si="6"/>
        <v>46405</v>
      </c>
      <c r="QG10" s="53">
        <f t="shared" si="6"/>
        <v>46406</v>
      </c>
      <c r="QH10" s="53">
        <f t="shared" si="6"/>
        <v>46407</v>
      </c>
      <c r="QI10" s="53">
        <f t="shared" si="6"/>
        <v>46408</v>
      </c>
      <c r="QJ10" s="53">
        <f t="shared" si="6"/>
        <v>46409</v>
      </c>
      <c r="QK10" s="53">
        <f t="shared" si="6"/>
        <v>46410</v>
      </c>
      <c r="QL10" s="53">
        <f t="shared" si="6"/>
        <v>46411</v>
      </c>
      <c r="QM10" s="53">
        <f t="shared" ref="QM10:RX10" si="7">QL10+1</f>
        <v>46412</v>
      </c>
      <c r="QN10" s="53">
        <f t="shared" si="7"/>
        <v>46413</v>
      </c>
      <c r="QO10" s="53">
        <f t="shared" si="7"/>
        <v>46414</v>
      </c>
      <c r="QP10" s="53">
        <f t="shared" si="7"/>
        <v>46415</v>
      </c>
      <c r="QQ10" s="53">
        <f t="shared" si="7"/>
        <v>46416</v>
      </c>
      <c r="QR10" s="53">
        <f t="shared" si="7"/>
        <v>46417</v>
      </c>
      <c r="QS10" s="53">
        <f t="shared" si="7"/>
        <v>46418</v>
      </c>
      <c r="QT10" s="53">
        <f t="shared" si="7"/>
        <v>46419</v>
      </c>
      <c r="QU10" s="53">
        <f t="shared" si="7"/>
        <v>46420</v>
      </c>
      <c r="QV10" s="53">
        <f t="shared" si="7"/>
        <v>46421</v>
      </c>
      <c r="QW10" s="53">
        <f t="shared" si="7"/>
        <v>46422</v>
      </c>
      <c r="QX10" s="53">
        <f t="shared" si="7"/>
        <v>46423</v>
      </c>
      <c r="QY10" s="53">
        <f t="shared" si="7"/>
        <v>46424</v>
      </c>
      <c r="QZ10" s="53">
        <f t="shared" si="7"/>
        <v>46425</v>
      </c>
      <c r="RA10" s="53">
        <f t="shared" si="7"/>
        <v>46426</v>
      </c>
      <c r="RB10" s="53">
        <f t="shared" si="7"/>
        <v>46427</v>
      </c>
      <c r="RC10" s="53">
        <f t="shared" si="7"/>
        <v>46428</v>
      </c>
      <c r="RD10" s="53">
        <f t="shared" si="7"/>
        <v>46429</v>
      </c>
      <c r="RE10" s="53">
        <f t="shared" si="7"/>
        <v>46430</v>
      </c>
      <c r="RF10" s="53">
        <f t="shared" si="7"/>
        <v>46431</v>
      </c>
      <c r="RG10" s="53">
        <f t="shared" si="7"/>
        <v>46432</v>
      </c>
      <c r="RH10" s="53">
        <f t="shared" si="7"/>
        <v>46433</v>
      </c>
      <c r="RI10" s="53">
        <f t="shared" si="7"/>
        <v>46434</v>
      </c>
      <c r="RJ10" s="53">
        <f t="shared" si="7"/>
        <v>46435</v>
      </c>
      <c r="RK10" s="53">
        <f t="shared" si="7"/>
        <v>46436</v>
      </c>
      <c r="RL10" s="53">
        <f t="shared" si="7"/>
        <v>46437</v>
      </c>
      <c r="RM10" s="53">
        <f t="shared" si="7"/>
        <v>46438</v>
      </c>
      <c r="RN10" s="53">
        <f t="shared" si="7"/>
        <v>46439</v>
      </c>
      <c r="RO10" s="53">
        <f t="shared" si="7"/>
        <v>46440</v>
      </c>
      <c r="RP10" s="53">
        <f t="shared" si="7"/>
        <v>46441</v>
      </c>
      <c r="RQ10" s="53">
        <f t="shared" si="7"/>
        <v>46442</v>
      </c>
      <c r="RR10" s="53">
        <f t="shared" si="7"/>
        <v>46443</v>
      </c>
      <c r="RS10" s="53">
        <f t="shared" si="7"/>
        <v>46444</v>
      </c>
      <c r="RT10" s="53">
        <f t="shared" si="7"/>
        <v>46445</v>
      </c>
      <c r="RU10" s="53">
        <f t="shared" si="7"/>
        <v>46446</v>
      </c>
      <c r="RV10" s="53">
        <f t="shared" si="7"/>
        <v>46447</v>
      </c>
      <c r="RW10" s="53">
        <f t="shared" si="7"/>
        <v>46448</v>
      </c>
      <c r="RX10" s="53">
        <f t="shared" si="7"/>
        <v>46449</v>
      </c>
    </row>
    <row r="11" spans="2:492" x14ac:dyDescent="0.2">
      <c r="B11" s="47">
        <v>2</v>
      </c>
      <c r="C11" s="54" t="str">
        <f>Sheet1!A3</f>
        <v>アーマン　スイート　ヴィラ　スムイデ</v>
      </c>
      <c r="D11" s="1"/>
      <c r="E11" s="55" t="str">
        <f>IFERROR(IF(INDEX(Sheet1!$B$3:$JO$10,MATCH($C11,Sheet1!$A$3:$A$10,0),MATCH(E$10,Sheet1!$B$2:$JO$2,0))=0,"Close",INDEX(Sheet1!$B$3:$JO$10,MATCH($C11,Sheet1!$A$3:$A$10,0),MATCH(E$10,Sheet1!$B$2:$JO$2,0))),"")</f>
        <v/>
      </c>
      <c r="F11" s="55" t="str">
        <f>IFERROR(IF(INDEX(Sheet1!$B$3:$JO$10,MATCH($C11,Sheet1!$A$3:$A$10,0),MATCH(F$10,Sheet1!$B$2:$JO$2,0))=0,"Close",INDEX(Sheet1!$B$3:$JO$10,MATCH($C11,Sheet1!$A$3:$A$10,0),MATCH(F$10,Sheet1!$B$2:$JO$2,0))),"")</f>
        <v/>
      </c>
      <c r="G11" s="55" t="str">
        <f>IFERROR(IF(INDEX(Sheet1!$B$3:$JO$10,MATCH($C11,Sheet1!$A$3:$A$10,0),MATCH(G$10,Sheet1!$B$2:$JO$2,0))=0,"Close",INDEX(Sheet1!$B$3:$JO$10,MATCH($C11,Sheet1!$A$3:$A$10,0),MATCH(G$10,Sheet1!$B$2:$JO$2,0))),"")</f>
        <v/>
      </c>
      <c r="H11" s="55" t="str">
        <f>IFERROR(IF(INDEX(Sheet1!$B$3:$JO$10,MATCH($C11,Sheet1!$A$3:$A$10,0),MATCH(H$10,Sheet1!$B$2:$JO$2,0))=0,"Close",INDEX(Sheet1!$B$3:$JO$10,MATCH($C11,Sheet1!$A$3:$A$10,0),MATCH(H$10,Sheet1!$B$2:$JO$2,0))),"")</f>
        <v/>
      </c>
      <c r="I11" s="55" t="str">
        <f>IFERROR(IF(INDEX(Sheet1!$B$3:$JO$10,MATCH($C11,Sheet1!$A$3:$A$10,0),MATCH(I$10,Sheet1!$B$2:$JO$2,0))=0,"Close",INDEX(Sheet1!$B$3:$JO$10,MATCH($C11,Sheet1!$A$3:$A$10,0),MATCH(I$10,Sheet1!$B$2:$JO$2,0))),"")</f>
        <v/>
      </c>
      <c r="J11" s="55" t="str">
        <f>IFERROR(IF(INDEX(Sheet1!$B$3:$JO$10,MATCH($C11,Sheet1!$A$3:$A$10,0),MATCH(J$10,Sheet1!$B$2:$JO$2,0))=0,"Close",INDEX(Sheet1!$B$3:$JO$10,MATCH($C11,Sheet1!$A$3:$A$10,0),MATCH(J$10,Sheet1!$B$2:$JO$2,0))),"")</f>
        <v/>
      </c>
      <c r="K11" s="55" t="str">
        <f>IFERROR(IF(INDEX(Sheet1!$B$3:$JO$10,MATCH($C11,Sheet1!$A$3:$A$10,0),MATCH(K$10,Sheet1!$B$2:$JO$2,0))=0,"Close",INDEX(Sheet1!$B$3:$JO$10,MATCH($C11,Sheet1!$A$3:$A$10,0),MATCH(K$10,Sheet1!$B$2:$JO$2,0))),"")</f>
        <v/>
      </c>
      <c r="L11" s="55" t="str">
        <f>IFERROR(IF(INDEX(Sheet1!$B$3:$JO$10,MATCH($C11,Sheet1!$A$3:$A$10,0),MATCH(L$10,Sheet1!$B$2:$JO$2,0))=0,"Close",INDEX(Sheet1!$B$3:$JO$10,MATCH($C11,Sheet1!$A$3:$A$10,0),MATCH(L$10,Sheet1!$B$2:$JO$2,0))),"")</f>
        <v/>
      </c>
      <c r="M11" s="55" t="str">
        <f>IFERROR(IF(INDEX(Sheet1!$B$3:$JO$10,MATCH($C11,Sheet1!$A$3:$A$10,0),MATCH(M$10,Sheet1!$B$2:$JO$2,0))=0,"Close",INDEX(Sheet1!$B$3:$JO$10,MATCH($C11,Sheet1!$A$3:$A$10,0),MATCH(M$10,Sheet1!$B$2:$JO$2,0))),"")</f>
        <v/>
      </c>
      <c r="N11" s="55" t="str">
        <f>IFERROR(IF(INDEX(Sheet1!$B$3:$JO$10,MATCH($C11,Sheet1!$A$3:$A$10,0),MATCH(N$10,Sheet1!$B$2:$JO$2,0))=0,"Close",INDEX(Sheet1!$B$3:$JO$10,MATCH($C11,Sheet1!$A$3:$A$10,0),MATCH(N$10,Sheet1!$B$2:$JO$2,0))),"")</f>
        <v/>
      </c>
      <c r="O11" s="55" t="str">
        <f>IFERROR(IF(INDEX(Sheet1!$B$3:$JO$10,MATCH($C11,Sheet1!$A$3:$A$10,0),MATCH(O$10,Sheet1!$B$2:$JO$2,0))=0,"Close",INDEX(Sheet1!$B$3:$JO$10,MATCH($C11,Sheet1!$A$3:$A$10,0),MATCH(O$10,Sheet1!$B$2:$JO$2,0))),"")</f>
        <v/>
      </c>
      <c r="P11" s="55" t="str">
        <f>IFERROR(IF(INDEX(Sheet1!$B$3:$JO$10,MATCH($C11,Sheet1!$A$3:$A$10,0),MATCH(P$10,Sheet1!$B$2:$JO$2,0))=0,"Close",INDEX(Sheet1!$B$3:$JO$10,MATCH($C11,Sheet1!$A$3:$A$10,0),MATCH(P$10,Sheet1!$B$2:$JO$2,0))),"")</f>
        <v/>
      </c>
      <c r="Q11" s="55" t="str">
        <f>IFERROR(IF(INDEX(Sheet1!$B$3:$JO$10,MATCH($C11,Sheet1!$A$3:$A$10,0),MATCH(Q$10,Sheet1!$B$2:$JO$2,0))=0,"Close",INDEX(Sheet1!$B$3:$JO$10,MATCH($C11,Sheet1!$A$3:$A$10,0),MATCH(Q$10,Sheet1!$B$2:$JO$2,0))),"")</f>
        <v/>
      </c>
      <c r="R11" s="55" t="str">
        <f>IFERROR(IF(INDEX(Sheet1!$B$3:$JO$10,MATCH($C11,Sheet1!$A$3:$A$10,0),MATCH(R$10,Sheet1!$B$2:$JO$2,0))=0,"Close",INDEX(Sheet1!$B$3:$JO$10,MATCH($C11,Sheet1!$A$3:$A$10,0),MATCH(R$10,Sheet1!$B$2:$JO$2,0))),"")</f>
        <v/>
      </c>
      <c r="S11" s="55" t="str">
        <f>IFERROR(IF(INDEX(Sheet1!$B$3:$JO$10,MATCH($C11,Sheet1!$A$3:$A$10,0),MATCH(S$10,Sheet1!$B$2:$JO$2,0))=0,"Close",INDEX(Sheet1!$B$3:$JO$10,MATCH($C11,Sheet1!$A$3:$A$10,0),MATCH(S$10,Sheet1!$B$2:$JO$2,0))),"")</f>
        <v/>
      </c>
      <c r="T11" s="55" t="str">
        <f>IFERROR(IF(INDEX(Sheet1!$B$3:$JO$10,MATCH($C11,Sheet1!$A$3:$A$10,0),MATCH(T$10,Sheet1!$B$2:$JO$2,0))=0,"Close",INDEX(Sheet1!$B$3:$JO$10,MATCH($C11,Sheet1!$A$3:$A$10,0),MATCH(T$10,Sheet1!$B$2:$JO$2,0))),"")</f>
        <v/>
      </c>
      <c r="U11" s="55" t="str">
        <f>IFERROR(IF(INDEX(Sheet1!$B$3:$JO$10,MATCH($C11,Sheet1!$A$3:$A$10,0),MATCH(U$10,Sheet1!$B$2:$JO$2,0))=0,"Close",INDEX(Sheet1!$B$3:$JO$10,MATCH($C11,Sheet1!$A$3:$A$10,0),MATCH(U$10,Sheet1!$B$2:$JO$2,0))),"")</f>
        <v/>
      </c>
      <c r="V11" s="55" t="str">
        <f>IFERROR(IF(INDEX(Sheet1!$B$3:$JO$10,MATCH($C11,Sheet1!$A$3:$A$10,0),MATCH(V$10,Sheet1!$B$2:$JO$2,0))=0,"Close",INDEX(Sheet1!$B$3:$JO$10,MATCH($C11,Sheet1!$A$3:$A$10,0),MATCH(V$10,Sheet1!$B$2:$JO$2,0))),"")</f>
        <v/>
      </c>
      <c r="W11" s="55" t="str">
        <f>IFERROR(IF(INDEX(Sheet1!$B$3:$JO$10,MATCH($C11,Sheet1!$A$3:$A$10,0),MATCH(W$10,Sheet1!$B$2:$JO$2,0))=0,"Close",INDEX(Sheet1!$B$3:$JO$10,MATCH($C11,Sheet1!$A$3:$A$10,0),MATCH(W$10,Sheet1!$B$2:$JO$2,0))),"")</f>
        <v/>
      </c>
      <c r="X11" s="55" t="str">
        <f>IFERROR(IF(INDEX(Sheet1!$B$3:$JO$10,MATCH($C11,Sheet1!$A$3:$A$10,0),MATCH(X$10,Sheet1!$B$2:$JO$2,0))=0,"Close",INDEX(Sheet1!$B$3:$JO$10,MATCH($C11,Sheet1!$A$3:$A$10,0),MATCH(X$10,Sheet1!$B$2:$JO$2,0))),"")</f>
        <v/>
      </c>
      <c r="Y11" s="55" t="str">
        <f>IFERROR(IF(INDEX(Sheet1!$B$3:$JO$10,MATCH($C11,Sheet1!$A$3:$A$10,0),MATCH(Y$10,Sheet1!$B$2:$JO$2,0))=0,"Close",INDEX(Sheet1!$B$3:$JO$10,MATCH($C11,Sheet1!$A$3:$A$10,0),MATCH(Y$10,Sheet1!$B$2:$JO$2,0))),"")</f>
        <v/>
      </c>
      <c r="Z11" s="55" t="str">
        <f>IFERROR(IF(INDEX(Sheet1!$B$3:$JO$10,MATCH($C11,Sheet1!$A$3:$A$10,0),MATCH(Z$10,Sheet1!$B$2:$JO$2,0))=0,"Close",INDEX(Sheet1!$B$3:$JO$10,MATCH($C11,Sheet1!$A$3:$A$10,0),MATCH(Z$10,Sheet1!$B$2:$JO$2,0))),"")</f>
        <v/>
      </c>
      <c r="AA11" s="55" t="str">
        <f>IFERROR(IF(INDEX(Sheet1!$B$3:$JO$10,MATCH($C11,Sheet1!$A$3:$A$10,0),MATCH(AA$10,Sheet1!$B$2:$JO$2,0))=0,"Close",INDEX(Sheet1!$B$3:$JO$10,MATCH($C11,Sheet1!$A$3:$A$10,0),MATCH(AA$10,Sheet1!$B$2:$JO$2,0))),"")</f>
        <v/>
      </c>
      <c r="AB11" s="55" t="str">
        <f>IFERROR(IF(INDEX(Sheet1!$B$3:$JO$10,MATCH($C11,Sheet1!$A$3:$A$10,0),MATCH(AB$10,Sheet1!$B$2:$JO$2,0))=0,"Close",INDEX(Sheet1!$B$3:$JO$10,MATCH($C11,Sheet1!$A$3:$A$10,0),MATCH(AB$10,Sheet1!$B$2:$JO$2,0))),"")</f>
        <v/>
      </c>
      <c r="AC11" s="55" t="str">
        <f>IFERROR(IF(INDEX(Sheet1!$B$3:$JO$10,MATCH($C11,Sheet1!$A$3:$A$10,0),MATCH(AC$10,Sheet1!$B$2:$JO$2,0))=0,"Close",INDEX(Sheet1!$B$3:$JO$10,MATCH($C11,Sheet1!$A$3:$A$10,0),MATCH(AC$10,Sheet1!$B$2:$JO$2,0))),"")</f>
        <v/>
      </c>
      <c r="AD11" s="55" t="str">
        <f>IFERROR(IF(INDEX(Sheet1!$B$3:$JO$10,MATCH($C11,Sheet1!$A$3:$A$10,0),MATCH(AD$10,Sheet1!$B$2:$JO$2,0))=0,"Close",INDEX(Sheet1!$B$3:$JO$10,MATCH($C11,Sheet1!$A$3:$A$10,0),MATCH(AD$10,Sheet1!$B$2:$JO$2,0))),"")</f>
        <v/>
      </c>
      <c r="AE11" s="55" t="str">
        <f>IFERROR(IF(INDEX(Sheet1!$B$3:$JO$10,MATCH($C11,Sheet1!$A$3:$A$10,0),MATCH(AE$10,Sheet1!$B$2:$JO$2,0))=0,"Close",INDEX(Sheet1!$B$3:$JO$10,MATCH($C11,Sheet1!$A$3:$A$10,0),MATCH(AE$10,Sheet1!$B$2:$JO$2,0))),"")</f>
        <v/>
      </c>
      <c r="AF11" s="55" t="str">
        <f>IFERROR(IF(INDEX(Sheet1!$B$3:$JO$10,MATCH($C11,Sheet1!$A$3:$A$10,0),MATCH(AF$10,Sheet1!$B$2:$JO$2,0))=0,"Close",INDEX(Sheet1!$B$3:$JO$10,MATCH($C11,Sheet1!$A$3:$A$10,0),MATCH(AF$10,Sheet1!$B$2:$JO$2,0))),"")</f>
        <v/>
      </c>
      <c r="AG11" s="55" t="str">
        <f>IFERROR(IF(INDEX(Sheet1!$B$3:$JO$10,MATCH($C11,Sheet1!$A$3:$A$10,0),MATCH(AG$10,Sheet1!$B$2:$JO$2,0))=0,"Close",INDEX(Sheet1!$B$3:$JO$10,MATCH($C11,Sheet1!$A$3:$A$10,0),MATCH(AG$10,Sheet1!$B$2:$JO$2,0))),"")</f>
        <v/>
      </c>
      <c r="AH11" s="55" t="str">
        <f>IFERROR(IF(INDEX(Sheet1!$B$3:$JO$10,MATCH($C11,Sheet1!$A$3:$A$10,0),MATCH(AH$10,Sheet1!$B$2:$JO$2,0))=0,"Close",INDEX(Sheet1!$B$3:$JO$10,MATCH($C11,Sheet1!$A$3:$A$10,0),MATCH(AH$10,Sheet1!$B$2:$JO$2,0))),"")</f>
        <v/>
      </c>
      <c r="AI11" s="55" t="str">
        <f>IFERROR(IF(INDEX(Sheet1!$B$3:$JO$10,MATCH($C11,Sheet1!$A$3:$A$10,0),MATCH(AI$10,Sheet1!$B$2:$JO$2,0))=0,"Close",INDEX(Sheet1!$B$3:$JO$10,MATCH($C11,Sheet1!$A$3:$A$10,0),MATCH(AI$10,Sheet1!$B$2:$JO$2,0))),"")</f>
        <v/>
      </c>
      <c r="AJ11" s="55" t="str">
        <f>IFERROR(IF(INDEX(Sheet1!$B$3:$JO$10,MATCH($C11,Sheet1!$A$3:$A$10,0),MATCH(AJ$10,Sheet1!$B$2:$JO$2,0))=0,"Close",INDEX(Sheet1!$B$3:$JO$10,MATCH($C11,Sheet1!$A$3:$A$10,0),MATCH(AJ$10,Sheet1!$B$2:$JO$2,0))),"")</f>
        <v/>
      </c>
      <c r="AK11" s="55" t="str">
        <f>IFERROR(IF(INDEX(Sheet1!$B$3:$JO$10,MATCH($C11,Sheet1!$A$3:$A$10,0),MATCH(AK$10,Sheet1!$B$2:$JO$2,0))=0,"Close",INDEX(Sheet1!$B$3:$JO$10,MATCH($C11,Sheet1!$A$3:$A$10,0),MATCH(AK$10,Sheet1!$B$2:$JO$2,0))),"")</f>
        <v/>
      </c>
      <c r="AL11" s="55" t="str">
        <f>IFERROR(IF(INDEX(Sheet1!$B$3:$JO$10,MATCH($C11,Sheet1!$A$3:$A$10,0),MATCH(AL$10,Sheet1!$B$2:$JO$2,0))=0,"Close",INDEX(Sheet1!$B$3:$JO$10,MATCH($C11,Sheet1!$A$3:$A$10,0),MATCH(AL$10,Sheet1!$B$2:$JO$2,0))),"")</f>
        <v/>
      </c>
      <c r="AM11" s="55" t="str">
        <f>IFERROR(IF(INDEX(Sheet1!$B$3:$JO$10,MATCH($C11,Sheet1!$A$3:$A$10,0),MATCH(AM$10,Sheet1!$B$2:$JO$2,0))=0,"Close",INDEX(Sheet1!$B$3:$JO$10,MATCH($C11,Sheet1!$A$3:$A$10,0),MATCH(AM$10,Sheet1!$B$2:$JO$2,0))),"")</f>
        <v/>
      </c>
      <c r="AN11" s="55" t="str">
        <f>IFERROR(IF(INDEX(Sheet1!$B$3:$JO$10,MATCH($C11,Sheet1!$A$3:$A$10,0),MATCH(AN$10,Sheet1!$B$2:$JO$2,0))=0,"Close",INDEX(Sheet1!$B$3:$JO$10,MATCH($C11,Sheet1!$A$3:$A$10,0),MATCH(AN$10,Sheet1!$B$2:$JO$2,0))),"")</f>
        <v/>
      </c>
      <c r="AO11" s="55" t="str">
        <f>IFERROR(IF(INDEX(Sheet1!$B$3:$JO$10,MATCH($C11,Sheet1!$A$3:$A$10,0),MATCH(AO$10,Sheet1!$B$2:$JO$2,0))=0,"Close",INDEX(Sheet1!$B$3:$JO$10,MATCH($C11,Sheet1!$A$3:$A$10,0),MATCH(AO$10,Sheet1!$B$2:$JO$2,0))),"")</f>
        <v/>
      </c>
      <c r="AP11" s="55" t="str">
        <f>IFERROR(IF(INDEX(Sheet1!$B$3:$JO$10,MATCH($C11,Sheet1!$A$3:$A$10,0),MATCH(AP$10,Sheet1!$B$2:$JO$2,0))=0,"Close",INDEX(Sheet1!$B$3:$JO$10,MATCH($C11,Sheet1!$A$3:$A$10,0),MATCH(AP$10,Sheet1!$B$2:$JO$2,0))),"")</f>
        <v/>
      </c>
      <c r="AQ11" s="55" t="str">
        <f>IFERROR(IF(INDEX(Sheet1!$B$3:$JO$10,MATCH($C11,Sheet1!$A$3:$A$10,0),MATCH(AQ$10,Sheet1!$B$2:$JO$2,0))=0,"Close",INDEX(Sheet1!$B$3:$JO$10,MATCH($C11,Sheet1!$A$3:$A$10,0),MATCH(AQ$10,Sheet1!$B$2:$JO$2,0))),"")</f>
        <v/>
      </c>
      <c r="AR11" s="55" t="str">
        <f>IFERROR(IF(INDEX(Sheet1!$B$3:$JO$10,MATCH($C11,Sheet1!$A$3:$A$10,0),MATCH(AR$10,Sheet1!$B$2:$JO$2,0))=0,"Close",INDEX(Sheet1!$B$3:$JO$10,MATCH($C11,Sheet1!$A$3:$A$10,0),MATCH(AR$10,Sheet1!$B$2:$JO$2,0))),"")</f>
        <v/>
      </c>
      <c r="AS11" s="55" t="str">
        <f>IFERROR(IF(INDEX(Sheet1!$B$3:$JO$10,MATCH($C11,Sheet1!$A$3:$A$10,0),MATCH(AS$10,Sheet1!$B$2:$JO$2,0))=0,"Close",INDEX(Sheet1!$B$3:$JO$10,MATCH($C11,Sheet1!$A$3:$A$10,0),MATCH(AS$10,Sheet1!$B$2:$JO$2,0))),"")</f>
        <v/>
      </c>
      <c r="AT11" s="55" t="str">
        <f>IFERROR(IF(INDEX(Sheet1!$B$3:$JO$10,MATCH($C11,Sheet1!$A$3:$A$10,0),MATCH(AT$10,Sheet1!$B$2:$JO$2,0))=0,"Close",INDEX(Sheet1!$B$3:$JO$10,MATCH($C11,Sheet1!$A$3:$A$10,0),MATCH(AT$10,Sheet1!$B$2:$JO$2,0))),"")</f>
        <v/>
      </c>
      <c r="AU11" s="55" t="str">
        <f>IFERROR(IF(INDEX(Sheet1!$B$3:$JO$10,MATCH($C11,Sheet1!$A$3:$A$10,0),MATCH(AU$10,Sheet1!$B$2:$JO$2,0))=0,"Close",INDEX(Sheet1!$B$3:$JO$10,MATCH($C11,Sheet1!$A$3:$A$10,0),MATCH(AU$10,Sheet1!$B$2:$JO$2,0))),"")</f>
        <v/>
      </c>
      <c r="AV11" s="55" t="str">
        <f>IFERROR(IF(INDEX(Sheet1!$B$3:$JO$10,MATCH($C11,Sheet1!$A$3:$A$10,0),MATCH(AV$10,Sheet1!$B$2:$JO$2,0))=0,"Close",INDEX(Sheet1!$B$3:$JO$10,MATCH($C11,Sheet1!$A$3:$A$10,0),MATCH(AV$10,Sheet1!$B$2:$JO$2,0))),"")</f>
        <v/>
      </c>
      <c r="AW11" s="55" t="str">
        <f>IFERROR(IF(INDEX(Sheet1!$B$3:$JO$10,MATCH($C11,Sheet1!$A$3:$A$10,0),MATCH(AW$10,Sheet1!$B$2:$JO$2,0))=0,"Close",INDEX(Sheet1!$B$3:$JO$10,MATCH($C11,Sheet1!$A$3:$A$10,0),MATCH(AW$10,Sheet1!$B$2:$JO$2,0))),"")</f>
        <v/>
      </c>
      <c r="AX11" s="55" t="str">
        <f>IFERROR(IF(INDEX(Sheet1!$B$3:$JO$10,MATCH($C11,Sheet1!$A$3:$A$10,0),MATCH(AX$10,Sheet1!$B$2:$JO$2,0))=0,"Close",INDEX(Sheet1!$B$3:$JO$10,MATCH($C11,Sheet1!$A$3:$A$10,0),MATCH(AX$10,Sheet1!$B$2:$JO$2,0))),"")</f>
        <v/>
      </c>
      <c r="AY11" s="55" t="str">
        <f>IFERROR(IF(INDEX(Sheet1!$B$3:$JO$10,MATCH($C11,Sheet1!$A$3:$A$10,0),MATCH(AY$10,Sheet1!$B$2:$JO$2,0))=0,"Close",INDEX(Sheet1!$B$3:$JO$10,MATCH($C11,Sheet1!$A$3:$A$10,0),MATCH(AY$10,Sheet1!$B$2:$JO$2,0))),"")</f>
        <v/>
      </c>
      <c r="AZ11" s="55" t="str">
        <f>IFERROR(IF(INDEX(Sheet1!$B$3:$JO$10,MATCH($C11,Sheet1!$A$3:$A$10,0),MATCH(AZ$10,Sheet1!$B$2:$JO$2,0))=0,"Close",INDEX(Sheet1!$B$3:$JO$10,MATCH($C11,Sheet1!$A$3:$A$10,0),MATCH(AZ$10,Sheet1!$B$2:$JO$2,0))),"")</f>
        <v/>
      </c>
      <c r="BA11" s="55" t="str">
        <f>IFERROR(IF(INDEX(Sheet1!$B$3:$JO$10,MATCH($C11,Sheet1!$A$3:$A$10,0),MATCH(BA$10,Sheet1!$B$2:$JO$2,0))=0,"Close",INDEX(Sheet1!$B$3:$JO$10,MATCH($C11,Sheet1!$A$3:$A$10,0),MATCH(BA$10,Sheet1!$B$2:$JO$2,0))),"")</f>
        <v/>
      </c>
      <c r="BB11" s="55" t="str">
        <f>IFERROR(IF(INDEX(Sheet1!$B$3:$JO$10,MATCH($C11,Sheet1!$A$3:$A$10,0),MATCH(BB$10,Sheet1!$B$2:$JO$2,0))=0,"Close",INDEX(Sheet1!$B$3:$JO$10,MATCH($C11,Sheet1!$A$3:$A$10,0),MATCH(BB$10,Sheet1!$B$2:$JO$2,0))),"")</f>
        <v/>
      </c>
      <c r="BC11" s="55" t="str">
        <f>IFERROR(IF(INDEX(Sheet1!$B$3:$JO$10,MATCH($C11,Sheet1!$A$3:$A$10,0),MATCH(BC$10,Sheet1!$B$2:$JO$2,0))=0,"Close",INDEX(Sheet1!$B$3:$JO$10,MATCH($C11,Sheet1!$A$3:$A$10,0),MATCH(BC$10,Sheet1!$B$2:$JO$2,0))),"")</f>
        <v/>
      </c>
      <c r="BD11" s="55" t="str">
        <f>IFERROR(IF(INDEX(Sheet1!$B$3:$JO$10,MATCH($C11,Sheet1!$A$3:$A$10,0),MATCH(BD$10,Sheet1!$B$2:$JO$2,0))=0,"Close",INDEX(Sheet1!$B$3:$JO$10,MATCH($C11,Sheet1!$A$3:$A$10,0),MATCH(BD$10,Sheet1!$B$2:$JO$2,0))),"")</f>
        <v/>
      </c>
      <c r="BE11" s="55" t="str">
        <f>IFERROR(IF(INDEX(Sheet1!$B$3:$JO$10,MATCH($C11,Sheet1!$A$3:$A$10,0),MATCH(BE$10,Sheet1!$B$2:$JO$2,0))=0,"Close",INDEX(Sheet1!$B$3:$JO$10,MATCH($C11,Sheet1!$A$3:$A$10,0),MATCH(BE$10,Sheet1!$B$2:$JO$2,0))),"")</f>
        <v/>
      </c>
      <c r="BF11" s="55" t="str">
        <f>IFERROR(IF(INDEX(Sheet1!$B$3:$JO$10,MATCH($C11,Sheet1!$A$3:$A$10,0),MATCH(BF$10,Sheet1!$B$2:$JO$2,0))=0,"Close",INDEX(Sheet1!$B$3:$JO$10,MATCH($C11,Sheet1!$A$3:$A$10,0),MATCH(BF$10,Sheet1!$B$2:$JO$2,0))),"")</f>
        <v/>
      </c>
      <c r="BG11" s="55" t="str">
        <f>IFERROR(IF(INDEX(Sheet1!$B$3:$JO$10,MATCH($C11,Sheet1!$A$3:$A$10,0),MATCH(BG$10,Sheet1!$B$2:$JO$2,0))=0,"Close",INDEX(Sheet1!$B$3:$JO$10,MATCH($C11,Sheet1!$A$3:$A$10,0),MATCH(BG$10,Sheet1!$B$2:$JO$2,0))),"")</f>
        <v/>
      </c>
      <c r="BH11" s="55" t="str">
        <f>IFERROR(IF(INDEX(Sheet1!$B$3:$JO$10,MATCH($C11,Sheet1!$A$3:$A$10,0),MATCH(BH$10,Sheet1!$B$2:$JO$2,0))=0,"Close",INDEX(Sheet1!$B$3:$JO$10,MATCH($C11,Sheet1!$A$3:$A$10,0),MATCH(BH$10,Sheet1!$B$2:$JO$2,0))),"")</f>
        <v/>
      </c>
      <c r="BI11" s="55" t="str">
        <f>IFERROR(IF(INDEX(Sheet1!$B$3:$JO$10,MATCH($C11,Sheet1!$A$3:$A$10,0),MATCH(BI$10,Sheet1!$B$2:$JO$2,0))=0,"Close",INDEX(Sheet1!$B$3:$JO$10,MATCH($C11,Sheet1!$A$3:$A$10,0),MATCH(BI$10,Sheet1!$B$2:$JO$2,0))),"")</f>
        <v/>
      </c>
      <c r="BJ11" s="55" t="str">
        <f>IFERROR(IF(INDEX(Sheet1!$B$3:$JO$10,MATCH($C11,Sheet1!$A$3:$A$10,0),MATCH(BJ$10,Sheet1!$B$2:$JO$2,0))=0,"Close",INDEX(Sheet1!$B$3:$JO$10,MATCH($C11,Sheet1!$A$3:$A$10,0),MATCH(BJ$10,Sheet1!$B$2:$JO$2,0))),"")</f>
        <v/>
      </c>
      <c r="BK11" s="55" t="str">
        <f>IFERROR(IF(INDEX(Sheet1!$B$3:$JO$10,MATCH($C11,Sheet1!$A$3:$A$10,0),MATCH(BK$10,Sheet1!$B$2:$JO$2,0))=0,"Close",INDEX(Sheet1!$B$3:$JO$10,MATCH($C11,Sheet1!$A$3:$A$10,0),MATCH(BK$10,Sheet1!$B$2:$JO$2,0))),"")</f>
        <v/>
      </c>
      <c r="BL11" s="55" t="str">
        <f>IFERROR(IF(INDEX(Sheet1!$B$3:$JO$10,MATCH($C11,Sheet1!$A$3:$A$10,0),MATCH(BL$10,Sheet1!$B$2:$JO$2,0))=0,"Close",INDEX(Sheet1!$B$3:$JO$10,MATCH($C11,Sheet1!$A$3:$A$10,0),MATCH(BL$10,Sheet1!$B$2:$JO$2,0))),"")</f>
        <v/>
      </c>
      <c r="BM11" s="55" t="str">
        <f>IFERROR(IF(INDEX(Sheet1!$B$3:$JO$10,MATCH($C11,Sheet1!$A$3:$A$10,0),MATCH(BM$10,Sheet1!$B$2:$JO$2,0))=0,"Close",INDEX(Sheet1!$B$3:$JO$10,MATCH($C11,Sheet1!$A$3:$A$10,0),MATCH(BM$10,Sheet1!$B$2:$JO$2,0))),"")</f>
        <v/>
      </c>
      <c r="BN11" s="55" t="str">
        <f>IFERROR(IF(INDEX(Sheet1!$B$3:$JO$10,MATCH($C11,Sheet1!$A$3:$A$10,0),MATCH(BN$10,Sheet1!$B$2:$JO$2,0))=0,"Close",INDEX(Sheet1!$B$3:$JO$10,MATCH($C11,Sheet1!$A$3:$A$10,0),MATCH(BN$10,Sheet1!$B$2:$JO$2,0))),"")</f>
        <v/>
      </c>
      <c r="BO11" s="55" t="str">
        <f>IFERROR(IF(INDEX(Sheet1!$B$3:$JO$10,MATCH($C11,Sheet1!$A$3:$A$10,0),MATCH(BO$10,Sheet1!$B$2:$JO$2,0))=0,"Close",INDEX(Sheet1!$B$3:$JO$10,MATCH($C11,Sheet1!$A$3:$A$10,0),MATCH(BO$10,Sheet1!$B$2:$JO$2,0))),"")</f>
        <v/>
      </c>
      <c r="BP11" s="55" t="str">
        <f>IFERROR(IF(INDEX(Sheet1!$B$3:$JO$10,MATCH($C11,Sheet1!$A$3:$A$10,0),MATCH(BP$10,Sheet1!$B$2:$JO$2,0))=0,"Close",INDEX(Sheet1!$B$3:$JO$10,MATCH($C11,Sheet1!$A$3:$A$10,0),MATCH(BP$10,Sheet1!$B$2:$JO$2,0))),"")</f>
        <v/>
      </c>
      <c r="BQ11" s="55" t="str">
        <f>IFERROR(IF(INDEX(Sheet1!$B$3:$JO$10,MATCH($C11,Sheet1!$A$3:$A$10,0),MATCH(BQ$10,Sheet1!$B$2:$JO$2,0))=0,"Close",INDEX(Sheet1!$B$3:$JO$10,MATCH($C11,Sheet1!$A$3:$A$10,0),MATCH(BQ$10,Sheet1!$B$2:$JO$2,0))),"")</f>
        <v/>
      </c>
      <c r="BR11" s="55" t="str">
        <f>IFERROR(IF(INDEX(Sheet1!$B$3:$JO$10,MATCH($C11,Sheet1!$A$3:$A$10,0),MATCH(BR$10,Sheet1!$B$2:$JO$2,0))=0,"Close",INDEX(Sheet1!$B$3:$JO$10,MATCH($C11,Sheet1!$A$3:$A$10,0),MATCH(BR$10,Sheet1!$B$2:$JO$2,0))),"")</f>
        <v/>
      </c>
      <c r="BS11" s="55" t="str">
        <f>IFERROR(IF(INDEX(Sheet1!$B$3:$JO$10,MATCH($C11,Sheet1!$A$3:$A$10,0),MATCH(BS$10,Sheet1!$B$2:$JO$2,0))=0,"Close",INDEX(Sheet1!$B$3:$JO$10,MATCH($C11,Sheet1!$A$3:$A$10,0),MATCH(BS$10,Sheet1!$B$2:$JO$2,0))),"")</f>
        <v/>
      </c>
      <c r="BT11" s="55" t="str">
        <f>IFERROR(IF(INDEX(Sheet1!$B$3:$JO$10,MATCH($C11,Sheet1!$A$3:$A$10,0),MATCH(BT$10,Sheet1!$B$2:$JO$2,0))=0,"Close",INDEX(Sheet1!$B$3:$JO$10,MATCH($C11,Sheet1!$A$3:$A$10,0),MATCH(BT$10,Sheet1!$B$2:$JO$2,0))),"")</f>
        <v/>
      </c>
      <c r="BU11" s="55" t="str">
        <f>IFERROR(IF(INDEX(Sheet1!$B$3:$JO$10,MATCH($C11,Sheet1!$A$3:$A$10,0),MATCH(BU$10,Sheet1!$B$2:$JO$2,0))=0,"Close",INDEX(Sheet1!$B$3:$JO$10,MATCH($C11,Sheet1!$A$3:$A$10,0),MATCH(BU$10,Sheet1!$B$2:$JO$2,0))),"")</f>
        <v/>
      </c>
      <c r="BV11" s="55" t="str">
        <f>IFERROR(IF(INDEX(Sheet1!$B$3:$JO$10,MATCH($C11,Sheet1!$A$3:$A$10,0),MATCH(BV$10,Sheet1!$B$2:$JO$2,0))=0,"Close",INDEX(Sheet1!$B$3:$JO$10,MATCH($C11,Sheet1!$A$3:$A$10,0),MATCH(BV$10,Sheet1!$B$2:$JO$2,0))),"")</f>
        <v/>
      </c>
      <c r="BW11" s="55" t="str">
        <f>IFERROR(IF(INDEX(Sheet1!$B$3:$JO$10,MATCH($C11,Sheet1!$A$3:$A$10,0),MATCH(BW$10,Sheet1!$B$2:$JO$2,0))=0,"Close",INDEX(Sheet1!$B$3:$JO$10,MATCH($C11,Sheet1!$A$3:$A$10,0),MATCH(BW$10,Sheet1!$B$2:$JO$2,0))),"")</f>
        <v/>
      </c>
      <c r="BX11" s="55" t="str">
        <f>IFERROR(IF(INDEX(Sheet1!$B$3:$JO$10,MATCH($C11,Sheet1!$A$3:$A$10,0),MATCH(BX$10,Sheet1!$B$2:$JO$2,0))=0,"Close",INDEX(Sheet1!$B$3:$JO$10,MATCH($C11,Sheet1!$A$3:$A$10,0),MATCH(BX$10,Sheet1!$B$2:$JO$2,0))),"")</f>
        <v/>
      </c>
      <c r="BY11" s="55" t="str">
        <f>IFERROR(IF(INDEX(Sheet1!$B$3:$JO$10,MATCH($C11,Sheet1!$A$3:$A$10,0),MATCH(BY$10,Sheet1!$B$2:$JO$2,0))=0,"Close",INDEX(Sheet1!$B$3:$JO$10,MATCH($C11,Sheet1!$A$3:$A$10,0),MATCH(BY$10,Sheet1!$B$2:$JO$2,0))),"")</f>
        <v/>
      </c>
      <c r="BZ11" s="55" t="str">
        <f>IFERROR(IF(INDEX(Sheet1!$B$3:$JO$10,MATCH($C11,Sheet1!$A$3:$A$10,0),MATCH(BZ$10,Sheet1!$B$2:$JO$2,0))=0,"Close",INDEX(Sheet1!$B$3:$JO$10,MATCH($C11,Sheet1!$A$3:$A$10,0),MATCH(BZ$10,Sheet1!$B$2:$JO$2,0))),"")</f>
        <v/>
      </c>
      <c r="CA11" s="55" t="str">
        <f>IFERROR(IF(INDEX(Sheet1!$B$3:$JO$10,MATCH($C11,Sheet1!$A$3:$A$10,0),MATCH(CA$10,Sheet1!$B$2:$JO$2,0))=0,"Close",INDEX(Sheet1!$B$3:$JO$10,MATCH($C11,Sheet1!$A$3:$A$10,0),MATCH(CA$10,Sheet1!$B$2:$JO$2,0))),"")</f>
        <v/>
      </c>
      <c r="CB11" s="55" t="str">
        <f>IFERROR(IF(INDEX(Sheet1!$B$3:$JO$10,MATCH($C11,Sheet1!$A$3:$A$10,0),MATCH(CB$10,Sheet1!$B$2:$JO$2,0))=0,"Close",INDEX(Sheet1!$B$3:$JO$10,MATCH($C11,Sheet1!$A$3:$A$10,0),MATCH(CB$10,Sheet1!$B$2:$JO$2,0))),"")</f>
        <v/>
      </c>
      <c r="CC11" s="55" t="str">
        <f>IFERROR(IF(INDEX(Sheet1!$B$3:$JO$10,MATCH($C11,Sheet1!$A$3:$A$10,0),MATCH(CC$10,Sheet1!$B$2:$JO$2,0))=0,"Close",INDEX(Sheet1!$B$3:$JO$10,MATCH($C11,Sheet1!$A$3:$A$10,0),MATCH(CC$10,Sheet1!$B$2:$JO$2,0))),"")</f>
        <v/>
      </c>
      <c r="CD11" s="55" t="str">
        <f>IFERROR(IF(INDEX(Sheet1!$B$3:$JO$10,MATCH($C11,Sheet1!$A$3:$A$10,0),MATCH(CD$10,Sheet1!$B$2:$JO$2,0))=0,"Close",INDEX(Sheet1!$B$3:$JO$10,MATCH($C11,Sheet1!$A$3:$A$10,0),MATCH(CD$10,Sheet1!$B$2:$JO$2,0))),"")</f>
        <v/>
      </c>
      <c r="CE11" s="55" t="str">
        <f>IFERROR(IF(INDEX(Sheet1!$B$3:$JO$10,MATCH($C11,Sheet1!$A$3:$A$10,0),MATCH(CE$10,Sheet1!$B$2:$JO$2,0))=0,"Close",INDEX(Sheet1!$B$3:$JO$10,MATCH($C11,Sheet1!$A$3:$A$10,0),MATCH(CE$10,Sheet1!$B$2:$JO$2,0))),"")</f>
        <v/>
      </c>
      <c r="CF11" s="55" t="str">
        <f>IFERROR(IF(INDEX(Sheet1!$B$3:$JO$10,MATCH($C11,Sheet1!$A$3:$A$10,0),MATCH(CF$10,Sheet1!$B$2:$JO$2,0))=0,"Close",INDEX(Sheet1!$B$3:$JO$10,MATCH($C11,Sheet1!$A$3:$A$10,0),MATCH(CF$10,Sheet1!$B$2:$JO$2,0))),"")</f>
        <v/>
      </c>
      <c r="CG11" s="55" t="str">
        <f>IFERROR(IF(INDEX(Sheet1!$B$3:$JO$10,MATCH($C11,Sheet1!$A$3:$A$10,0),MATCH(CG$10,Sheet1!$B$2:$JO$2,0))=0,"Close",INDEX(Sheet1!$B$3:$JO$10,MATCH($C11,Sheet1!$A$3:$A$10,0),MATCH(CG$10,Sheet1!$B$2:$JO$2,0))),"")</f>
        <v/>
      </c>
      <c r="CH11" s="55" t="str">
        <f>IFERROR(IF(INDEX(Sheet1!$B$3:$JO$10,MATCH($C11,Sheet1!$A$3:$A$10,0),MATCH(CH$10,Sheet1!$B$2:$JO$2,0))=0,"Close",INDEX(Sheet1!$B$3:$JO$10,MATCH($C11,Sheet1!$A$3:$A$10,0),MATCH(CH$10,Sheet1!$B$2:$JO$2,0))),"")</f>
        <v/>
      </c>
      <c r="CI11" s="55" t="str">
        <f>IFERROR(IF(INDEX(Sheet1!$B$3:$JO$10,MATCH($C11,Sheet1!$A$3:$A$10,0),MATCH(CI$10,Sheet1!$B$2:$JO$2,0))=0,"Close",INDEX(Sheet1!$B$3:$JO$10,MATCH($C11,Sheet1!$A$3:$A$10,0),MATCH(CI$10,Sheet1!$B$2:$JO$2,0))),"")</f>
        <v/>
      </c>
      <c r="CJ11" s="55" t="str">
        <f>IFERROR(IF(INDEX(Sheet1!$B$3:$JO$10,MATCH($C11,Sheet1!$A$3:$A$10,0),MATCH(CJ$10,Sheet1!$B$2:$JO$2,0))=0,"Close",INDEX(Sheet1!$B$3:$JO$10,MATCH($C11,Sheet1!$A$3:$A$10,0),MATCH(CJ$10,Sheet1!$B$2:$JO$2,0))),"")</f>
        <v/>
      </c>
      <c r="CK11" s="55" t="str">
        <f>IFERROR(IF(INDEX(Sheet1!$B$3:$JO$10,MATCH($C11,Sheet1!$A$3:$A$10,0),MATCH(CK$10,Sheet1!$B$2:$JO$2,0))=0,"Close",INDEX(Sheet1!$B$3:$JO$10,MATCH($C11,Sheet1!$A$3:$A$10,0),MATCH(CK$10,Sheet1!$B$2:$JO$2,0))),"")</f>
        <v/>
      </c>
      <c r="CL11" s="55" t="str">
        <f>IFERROR(IF(INDEX(Sheet1!$B$3:$JO$10,MATCH($C11,Sheet1!$A$3:$A$10,0),MATCH(CL$10,Sheet1!$B$2:$JO$2,0))=0,"Close",INDEX(Sheet1!$B$3:$JO$10,MATCH($C11,Sheet1!$A$3:$A$10,0),MATCH(CL$10,Sheet1!$B$2:$JO$2,0))),"")</f>
        <v/>
      </c>
      <c r="CM11" s="55" t="str">
        <f>IFERROR(IF(INDEX(Sheet1!$B$3:$JO$10,MATCH($C11,Sheet1!$A$3:$A$10,0),MATCH(CM$10,Sheet1!$B$2:$JO$2,0))=0,"Close",INDEX(Sheet1!$B$3:$JO$10,MATCH($C11,Sheet1!$A$3:$A$10,0),MATCH(CM$10,Sheet1!$B$2:$JO$2,0))),"")</f>
        <v/>
      </c>
      <c r="CN11" s="55" t="str">
        <f>IFERROR(IF(INDEX(Sheet1!$B$3:$JO$10,MATCH($C11,Sheet1!$A$3:$A$10,0),MATCH(CN$10,Sheet1!$B$2:$JO$2,0))=0,"Close",INDEX(Sheet1!$B$3:$JO$10,MATCH($C11,Sheet1!$A$3:$A$10,0),MATCH(CN$10,Sheet1!$B$2:$JO$2,0))),"")</f>
        <v/>
      </c>
      <c r="CO11" s="55" t="str">
        <f>IFERROR(IF(INDEX(Sheet1!$B$3:$JO$10,MATCH($C11,Sheet1!$A$3:$A$10,0),MATCH(CO$10,Sheet1!$B$2:$JO$2,0))=0,"Close",INDEX(Sheet1!$B$3:$JO$10,MATCH($C11,Sheet1!$A$3:$A$10,0),MATCH(CO$10,Sheet1!$B$2:$JO$2,0))),"")</f>
        <v/>
      </c>
      <c r="CP11" s="55" t="str">
        <f>IFERROR(IF(INDEX(Sheet1!$B$3:$JO$10,MATCH($C11,Sheet1!$A$3:$A$10,0),MATCH(CP$10,Sheet1!$B$2:$JO$2,0))=0,"Close",INDEX(Sheet1!$B$3:$JO$10,MATCH($C11,Sheet1!$A$3:$A$10,0),MATCH(CP$10,Sheet1!$B$2:$JO$2,0))),"")</f>
        <v/>
      </c>
      <c r="CQ11" s="55" t="str">
        <f>IFERROR(IF(INDEX(Sheet1!$B$3:$JO$10,MATCH($C11,Sheet1!$A$3:$A$10,0),MATCH(CQ$10,Sheet1!$B$2:$JO$2,0))=0,"Close",INDEX(Sheet1!$B$3:$JO$10,MATCH($C11,Sheet1!$A$3:$A$10,0),MATCH(CQ$10,Sheet1!$B$2:$JO$2,0))),"")</f>
        <v/>
      </c>
      <c r="CR11" s="55" t="str">
        <f>IFERROR(IF(INDEX(Sheet1!$B$3:$JO$10,MATCH($C11,Sheet1!$A$3:$A$10,0),MATCH(CR$10,Sheet1!$B$2:$JO$2,0))=0,"Close",INDEX(Sheet1!$B$3:$JO$10,MATCH($C11,Sheet1!$A$3:$A$10,0),MATCH(CR$10,Sheet1!$B$2:$JO$2,0))),"")</f>
        <v/>
      </c>
      <c r="CS11" s="55" t="str">
        <f>IFERROR(IF(INDEX(Sheet1!$B$3:$JO$10,MATCH($C11,Sheet1!$A$3:$A$10,0),MATCH(CS$10,Sheet1!$B$2:$JO$2,0))=0,"Close",INDEX(Sheet1!$B$3:$JO$10,MATCH($C11,Sheet1!$A$3:$A$10,0),MATCH(CS$10,Sheet1!$B$2:$JO$2,0))),"")</f>
        <v/>
      </c>
      <c r="CT11" s="55" t="str">
        <f>IFERROR(IF(INDEX(Sheet1!$B$3:$JO$10,MATCH($C11,Sheet1!$A$3:$A$10,0),MATCH(CT$10,Sheet1!$B$2:$JO$2,0))=0,"Close",INDEX(Sheet1!$B$3:$JO$10,MATCH($C11,Sheet1!$A$3:$A$10,0),MATCH(CT$10,Sheet1!$B$2:$JO$2,0))),"")</f>
        <v/>
      </c>
      <c r="CU11" s="55" t="str">
        <f>IFERROR(IF(INDEX(Sheet1!$B$3:$JO$10,MATCH($C11,Sheet1!$A$3:$A$10,0),MATCH(CU$10,Sheet1!$B$2:$JO$2,0))=0,"Close",INDEX(Sheet1!$B$3:$JO$10,MATCH($C11,Sheet1!$A$3:$A$10,0),MATCH(CU$10,Sheet1!$B$2:$JO$2,0))),"")</f>
        <v/>
      </c>
      <c r="CV11" s="55" t="str">
        <f>IFERROR(IF(INDEX(Sheet1!$B$3:$JO$10,MATCH($C11,Sheet1!$A$3:$A$10,0),MATCH(CV$10,Sheet1!$B$2:$JO$2,0))=0,"Close",INDEX(Sheet1!$B$3:$JO$10,MATCH($C11,Sheet1!$A$3:$A$10,0),MATCH(CV$10,Sheet1!$B$2:$JO$2,0))),"")</f>
        <v/>
      </c>
      <c r="CW11" s="55" t="str">
        <f>IFERROR(IF(INDEX(Sheet1!$B$3:$JO$10,MATCH($C11,Sheet1!$A$3:$A$10,0),MATCH(CW$10,Sheet1!$B$2:$JO$2,0))=0,"Close",INDEX(Sheet1!$B$3:$JO$10,MATCH($C11,Sheet1!$A$3:$A$10,0),MATCH(CW$10,Sheet1!$B$2:$JO$2,0))),"")</f>
        <v/>
      </c>
      <c r="CX11" s="55" t="str">
        <f>IFERROR(IF(INDEX(Sheet1!$B$3:$JO$10,MATCH($C11,Sheet1!$A$3:$A$10,0),MATCH(CX$10,Sheet1!$B$2:$JO$2,0))=0,"Close",INDEX(Sheet1!$B$3:$JO$10,MATCH($C11,Sheet1!$A$3:$A$10,0),MATCH(CX$10,Sheet1!$B$2:$JO$2,0))),"")</f>
        <v/>
      </c>
      <c r="CY11" s="55" t="str">
        <f>IFERROR(IF(INDEX(Sheet1!$B$3:$JO$10,MATCH($C11,Sheet1!$A$3:$A$10,0),MATCH(CY$10,Sheet1!$B$2:$JO$2,0))=0,"Close",INDEX(Sheet1!$B$3:$JO$10,MATCH($C11,Sheet1!$A$3:$A$10,0),MATCH(CY$10,Sheet1!$B$2:$JO$2,0))),"")</f>
        <v/>
      </c>
      <c r="CZ11" s="55" t="str">
        <f>IFERROR(IF(INDEX(Sheet1!$B$3:$JO$10,MATCH($C11,Sheet1!$A$3:$A$10,0),MATCH(CZ$10,Sheet1!$B$2:$JO$2,0))=0,"Close",INDEX(Sheet1!$B$3:$JO$10,MATCH($C11,Sheet1!$A$3:$A$10,0),MATCH(CZ$10,Sheet1!$B$2:$JO$2,0))),"")</f>
        <v/>
      </c>
      <c r="DA11" s="55" t="str">
        <f>IFERROR(IF(INDEX(Sheet1!$B$3:$JO$10,MATCH($C11,Sheet1!$A$3:$A$10,0),MATCH(DA$10,Sheet1!$B$2:$JO$2,0))=0,"Close",INDEX(Sheet1!$B$3:$JO$10,MATCH($C11,Sheet1!$A$3:$A$10,0),MATCH(DA$10,Sheet1!$B$2:$JO$2,0))),"")</f>
        <v/>
      </c>
      <c r="DB11" s="55" t="str">
        <f>IFERROR(IF(INDEX(Sheet1!$B$3:$JO$10,MATCH($C11,Sheet1!$A$3:$A$10,0),MATCH(DB$10,Sheet1!$B$2:$JO$2,0))=0,"Close",INDEX(Sheet1!$B$3:$JO$10,MATCH($C11,Sheet1!$A$3:$A$10,0),MATCH(DB$10,Sheet1!$B$2:$JO$2,0))),"")</f>
        <v/>
      </c>
      <c r="DC11" s="55" t="str">
        <f>IFERROR(IF(INDEX(Sheet1!$B$3:$JO$10,MATCH($C11,Sheet1!$A$3:$A$10,0),MATCH(DC$10,Sheet1!$B$2:$JO$2,0))=0,"Close",INDEX(Sheet1!$B$3:$JO$10,MATCH($C11,Sheet1!$A$3:$A$10,0),MATCH(DC$10,Sheet1!$B$2:$JO$2,0))),"")</f>
        <v/>
      </c>
      <c r="DD11" s="55" t="str">
        <f>IFERROR(IF(INDEX(Sheet1!$B$3:$JO$10,MATCH($C11,Sheet1!$A$3:$A$10,0),MATCH(DD$10,Sheet1!$B$2:$JO$2,0))=0,"Close",INDEX(Sheet1!$B$3:$JO$10,MATCH($C11,Sheet1!$A$3:$A$10,0),MATCH(DD$10,Sheet1!$B$2:$JO$2,0))),"")</f>
        <v/>
      </c>
      <c r="DE11" s="55" t="str">
        <f>IFERROR(IF(INDEX(Sheet1!$B$3:$JO$10,MATCH($C11,Sheet1!$A$3:$A$10,0),MATCH(DE$10,Sheet1!$B$2:$JO$2,0))=0,"Close",INDEX(Sheet1!$B$3:$JO$10,MATCH($C11,Sheet1!$A$3:$A$10,0),MATCH(DE$10,Sheet1!$B$2:$JO$2,0))),"")</f>
        <v/>
      </c>
      <c r="DF11" s="55" t="str">
        <f>IFERROR(IF(INDEX(Sheet1!$B$3:$JO$10,MATCH($C11,Sheet1!$A$3:$A$10,0),MATCH(DF$10,Sheet1!$B$2:$JO$2,0))=0,"Close",INDEX(Sheet1!$B$3:$JO$10,MATCH($C11,Sheet1!$A$3:$A$10,0),MATCH(DF$10,Sheet1!$B$2:$JO$2,0))),"")</f>
        <v/>
      </c>
      <c r="DG11" s="55" t="str">
        <f>IFERROR(IF(INDEX(Sheet1!$B$3:$JO$10,MATCH($C11,Sheet1!$A$3:$A$10,0),MATCH(DG$10,Sheet1!$B$2:$JO$2,0))=0,"Close",INDEX(Sheet1!$B$3:$JO$10,MATCH($C11,Sheet1!$A$3:$A$10,0),MATCH(DG$10,Sheet1!$B$2:$JO$2,0))),"")</f>
        <v/>
      </c>
      <c r="DH11" s="55" t="str">
        <f>IFERROR(IF(INDEX(Sheet1!$B$3:$JO$10,MATCH($C11,Sheet1!$A$3:$A$10,0),MATCH(DH$10,Sheet1!$B$2:$JO$2,0))=0,"Close",INDEX(Sheet1!$B$3:$JO$10,MATCH($C11,Sheet1!$A$3:$A$10,0),MATCH(DH$10,Sheet1!$B$2:$JO$2,0))),"")</f>
        <v/>
      </c>
      <c r="DI11" s="55" t="str">
        <f>IFERROR(IF(INDEX(Sheet1!$B$3:$JO$10,MATCH($C11,Sheet1!$A$3:$A$10,0),MATCH(DI$10,Sheet1!$B$2:$JO$2,0))=0,"Close",INDEX(Sheet1!$B$3:$JO$10,MATCH($C11,Sheet1!$A$3:$A$10,0),MATCH(DI$10,Sheet1!$B$2:$JO$2,0))),"")</f>
        <v/>
      </c>
      <c r="DJ11" s="55" t="str">
        <f>IFERROR(IF(INDEX(Sheet1!$B$3:$JO$10,MATCH($C11,Sheet1!$A$3:$A$10,0),MATCH(DJ$10,Sheet1!$B$2:$JO$2,0))=0,"Close",INDEX(Sheet1!$B$3:$JO$10,MATCH($C11,Sheet1!$A$3:$A$10,0),MATCH(DJ$10,Sheet1!$B$2:$JO$2,0))),"")</f>
        <v/>
      </c>
      <c r="DK11" s="55" t="str">
        <f>IFERROR(IF(INDEX(Sheet1!$B$3:$JO$10,MATCH($C11,Sheet1!$A$3:$A$10,0),MATCH(DK$10,Sheet1!$B$2:$JO$2,0))=0,"Close",INDEX(Sheet1!$B$3:$JO$10,MATCH($C11,Sheet1!$A$3:$A$10,0),MATCH(DK$10,Sheet1!$B$2:$JO$2,0))),"")</f>
        <v/>
      </c>
      <c r="DL11" s="55" t="str">
        <f>IFERROR(IF(INDEX(Sheet1!$B$3:$JO$10,MATCH($C11,Sheet1!$A$3:$A$10,0),MATCH(DL$10,Sheet1!$B$2:$JO$2,0))=0,"Close",INDEX(Sheet1!$B$3:$JO$10,MATCH($C11,Sheet1!$A$3:$A$10,0),MATCH(DL$10,Sheet1!$B$2:$JO$2,0))),"")</f>
        <v/>
      </c>
      <c r="DM11" s="55" t="str">
        <f>IFERROR(IF(INDEX(Sheet1!$B$3:$JO$10,MATCH($C11,Sheet1!$A$3:$A$10,0),MATCH(DM$10,Sheet1!$B$2:$JO$2,0))=0,"Close",INDEX(Sheet1!$B$3:$JO$10,MATCH($C11,Sheet1!$A$3:$A$10,0),MATCH(DM$10,Sheet1!$B$2:$JO$2,0))),"")</f>
        <v/>
      </c>
      <c r="DN11" s="55" t="str">
        <f>IFERROR(IF(INDEX(Sheet1!$B$3:$JO$10,MATCH($C11,Sheet1!$A$3:$A$10,0),MATCH(DN$10,Sheet1!$B$2:$JO$2,0))=0,"Close",INDEX(Sheet1!$B$3:$JO$10,MATCH($C11,Sheet1!$A$3:$A$10,0),MATCH(DN$10,Sheet1!$B$2:$JO$2,0))),"")</f>
        <v/>
      </c>
      <c r="DO11" s="55" t="str">
        <f>IFERROR(IF(INDEX(Sheet1!$B$3:$JO$10,MATCH($C11,Sheet1!$A$3:$A$10,0),MATCH(DO$10,Sheet1!$B$2:$JO$2,0))=0,"Close",INDEX(Sheet1!$B$3:$JO$10,MATCH($C11,Sheet1!$A$3:$A$10,0),MATCH(DO$10,Sheet1!$B$2:$JO$2,0))),"")</f>
        <v/>
      </c>
      <c r="DP11" s="55" t="str">
        <f>IFERROR(IF(INDEX(Sheet1!$B$3:$JO$10,MATCH($C11,Sheet1!$A$3:$A$10,0),MATCH(DP$10,Sheet1!$B$2:$JO$2,0))=0,"Close",INDEX(Sheet1!$B$3:$JO$10,MATCH($C11,Sheet1!$A$3:$A$10,0),MATCH(DP$10,Sheet1!$B$2:$JO$2,0))),"")</f>
        <v/>
      </c>
      <c r="DQ11" s="55" t="str">
        <f>IFERROR(IF(INDEX(Sheet1!$B$3:$JO$10,MATCH($C11,Sheet1!$A$3:$A$10,0),MATCH(DQ$10,Sheet1!$B$2:$JO$2,0))=0,"Close",INDEX(Sheet1!$B$3:$JO$10,MATCH($C11,Sheet1!$A$3:$A$10,0),MATCH(DQ$10,Sheet1!$B$2:$JO$2,0))),"")</f>
        <v/>
      </c>
      <c r="DR11" s="55" t="str">
        <f>IFERROR(IF(INDEX(Sheet1!$B$3:$JO$10,MATCH($C11,Sheet1!$A$3:$A$10,0),MATCH(DR$10,Sheet1!$B$2:$JO$2,0))=0,"Close",INDEX(Sheet1!$B$3:$JO$10,MATCH($C11,Sheet1!$A$3:$A$10,0),MATCH(DR$10,Sheet1!$B$2:$JO$2,0))),"")</f>
        <v/>
      </c>
      <c r="DS11" s="55" t="str">
        <f>IFERROR(IF(INDEX(Sheet1!$B$3:$JO$10,MATCH($C11,Sheet1!$A$3:$A$10,0),MATCH(DS$10,Sheet1!$B$2:$JO$2,0))=0,"Close",INDEX(Sheet1!$B$3:$JO$10,MATCH($C11,Sheet1!$A$3:$A$10,0),MATCH(DS$10,Sheet1!$B$2:$JO$2,0))),"")</f>
        <v/>
      </c>
      <c r="DT11" s="55" t="str">
        <f>IFERROR(IF(INDEX(Sheet1!$B$3:$JO$10,MATCH($C11,Sheet1!$A$3:$A$10,0),MATCH(DT$10,Sheet1!$B$2:$JO$2,0))=0,"Close",INDEX(Sheet1!$B$3:$JO$10,MATCH($C11,Sheet1!$A$3:$A$10,0),MATCH(DT$10,Sheet1!$B$2:$JO$2,0))),"")</f>
        <v/>
      </c>
      <c r="DU11" s="55" t="str">
        <f>IFERROR(IF(INDEX(Sheet1!$B$3:$JO$10,MATCH($C11,Sheet1!$A$3:$A$10,0),MATCH(DU$10,Sheet1!$B$2:$JO$2,0))=0,"Close",INDEX(Sheet1!$B$3:$JO$10,MATCH($C11,Sheet1!$A$3:$A$10,0),MATCH(DU$10,Sheet1!$B$2:$JO$2,0))),"")</f>
        <v/>
      </c>
      <c r="DV11" s="55" t="str">
        <f>IFERROR(IF(INDEX(Sheet1!$B$3:$JO$10,MATCH($C11,Sheet1!$A$3:$A$10,0),MATCH(DV$10,Sheet1!$B$2:$JO$2,0))=0,"Close",INDEX(Sheet1!$B$3:$JO$10,MATCH($C11,Sheet1!$A$3:$A$10,0),MATCH(DV$10,Sheet1!$B$2:$JO$2,0))),"")</f>
        <v/>
      </c>
      <c r="DW11" s="55" t="str">
        <f>IFERROR(IF(INDEX(Sheet1!$B$3:$JO$10,MATCH($C11,Sheet1!$A$3:$A$10,0),MATCH(DW$10,Sheet1!$B$2:$JO$2,0))=0,"Close",INDEX(Sheet1!$B$3:$JO$10,MATCH($C11,Sheet1!$A$3:$A$10,0),MATCH(DW$10,Sheet1!$B$2:$JO$2,0))),"")</f>
        <v/>
      </c>
      <c r="DX11" s="55" t="str">
        <f>IFERROR(IF(INDEX(Sheet1!$B$3:$JO$10,MATCH($C11,Sheet1!$A$3:$A$10,0),MATCH(DX$10,Sheet1!$B$2:$JO$2,0))=0,"Close",INDEX(Sheet1!$B$3:$JO$10,MATCH($C11,Sheet1!$A$3:$A$10,0),MATCH(DX$10,Sheet1!$B$2:$JO$2,0))),"")</f>
        <v/>
      </c>
      <c r="DY11" s="55" t="str">
        <f>IFERROR(IF(INDEX(Sheet1!$B$3:$JO$10,MATCH($C11,Sheet1!$A$3:$A$10,0),MATCH(DY$10,Sheet1!$B$2:$JO$2,0))=0,"Close",INDEX(Sheet1!$B$3:$JO$10,MATCH($C11,Sheet1!$A$3:$A$10,0),MATCH(DY$10,Sheet1!$B$2:$JO$2,0))),"")</f>
        <v/>
      </c>
      <c r="DZ11" s="55" t="str">
        <f>IFERROR(IF(INDEX(Sheet1!$B$3:$JO$10,MATCH($C11,Sheet1!$A$3:$A$10,0),MATCH(DZ$10,Sheet1!$B$2:$JO$2,0))=0,"Close",INDEX(Sheet1!$B$3:$JO$10,MATCH($C11,Sheet1!$A$3:$A$10,0),MATCH(DZ$10,Sheet1!$B$2:$JO$2,0))),"")</f>
        <v/>
      </c>
      <c r="EA11" s="55" t="str">
        <f>IFERROR(IF(INDEX(Sheet1!$B$3:$JO$10,MATCH($C11,Sheet1!$A$3:$A$10,0),MATCH(EA$10,Sheet1!$B$2:$JO$2,0))=0,"Close",INDEX(Sheet1!$B$3:$JO$10,MATCH($C11,Sheet1!$A$3:$A$10,0),MATCH(EA$10,Sheet1!$B$2:$JO$2,0))),"")</f>
        <v/>
      </c>
      <c r="EB11" s="55" t="str">
        <f>IFERROR(IF(INDEX(Sheet1!$B$3:$JO$10,MATCH($C11,Sheet1!$A$3:$A$10,0),MATCH(EB$10,Sheet1!$B$2:$JO$2,0))=0,"Close",INDEX(Sheet1!$B$3:$JO$10,MATCH($C11,Sheet1!$A$3:$A$10,0),MATCH(EB$10,Sheet1!$B$2:$JO$2,0))),"")</f>
        <v/>
      </c>
      <c r="EC11" s="55" t="str">
        <f>IFERROR(IF(INDEX(Sheet1!$B$3:$JO$10,MATCH($C11,Sheet1!$A$3:$A$10,0),MATCH(EC$10,Sheet1!$B$2:$JO$2,0))=0,"Close",INDEX(Sheet1!$B$3:$JO$10,MATCH($C11,Sheet1!$A$3:$A$10,0),MATCH(EC$10,Sheet1!$B$2:$JO$2,0))),"")</f>
        <v/>
      </c>
      <c r="ED11" s="55" t="str">
        <f>IFERROR(IF(INDEX(Sheet1!$B$3:$JO$10,MATCH($C11,Sheet1!$A$3:$A$10,0),MATCH(ED$10,Sheet1!$B$2:$JO$2,0))=0,"Close",INDEX(Sheet1!$B$3:$JO$10,MATCH($C11,Sheet1!$A$3:$A$10,0),MATCH(ED$10,Sheet1!$B$2:$JO$2,0))),"")</f>
        <v/>
      </c>
      <c r="EE11" s="55" t="str">
        <f>IFERROR(IF(INDEX(Sheet1!$B$3:$JO$10,MATCH($C11,Sheet1!$A$3:$A$10,0),MATCH(EE$10,Sheet1!$B$2:$JO$2,0))=0,"Close",INDEX(Sheet1!$B$3:$JO$10,MATCH($C11,Sheet1!$A$3:$A$10,0),MATCH(EE$10,Sheet1!$B$2:$JO$2,0))),"")</f>
        <v/>
      </c>
      <c r="EF11" s="55" t="str">
        <f>IFERROR(IF(INDEX(Sheet1!$B$3:$JO$10,MATCH($C11,Sheet1!$A$3:$A$10,0),MATCH(EF$10,Sheet1!$B$2:$JO$2,0))=0,"Close",INDEX(Sheet1!$B$3:$JO$10,MATCH($C11,Sheet1!$A$3:$A$10,0),MATCH(EF$10,Sheet1!$B$2:$JO$2,0))),"")</f>
        <v/>
      </c>
      <c r="EG11" s="55" t="str">
        <f>IFERROR(IF(INDEX(Sheet1!$B$3:$JO$10,MATCH($C11,Sheet1!$A$3:$A$10,0),MATCH(EG$10,Sheet1!$B$2:$JO$2,0))=0,"Close",INDEX(Sheet1!$B$3:$JO$10,MATCH($C11,Sheet1!$A$3:$A$10,0),MATCH(EG$10,Sheet1!$B$2:$JO$2,0))),"")</f>
        <v/>
      </c>
      <c r="EH11" s="55" t="str">
        <f>IFERROR(IF(INDEX(Sheet1!$B$3:$JO$10,MATCH($C11,Sheet1!$A$3:$A$10,0),MATCH(EH$10,Sheet1!$B$2:$JO$2,0))=0,"Close",INDEX(Sheet1!$B$3:$JO$10,MATCH($C11,Sheet1!$A$3:$A$10,0),MATCH(EH$10,Sheet1!$B$2:$JO$2,0))),"")</f>
        <v/>
      </c>
      <c r="EI11" s="55" t="str">
        <f>IFERROR(IF(INDEX(Sheet1!$B$3:$JO$10,MATCH($C11,Sheet1!$A$3:$A$10,0),MATCH(EI$10,Sheet1!$B$2:$JO$2,0))=0,"Close",INDEX(Sheet1!$B$3:$JO$10,MATCH($C11,Sheet1!$A$3:$A$10,0),MATCH(EI$10,Sheet1!$B$2:$JO$2,0))),"")</f>
        <v/>
      </c>
      <c r="EJ11" s="55" t="str">
        <f>IFERROR(IF(INDEX(Sheet1!$B$3:$JO$10,MATCH($C11,Sheet1!$A$3:$A$10,0),MATCH(EJ$10,Sheet1!$B$2:$JO$2,0))=0,"Close",INDEX(Sheet1!$B$3:$JO$10,MATCH($C11,Sheet1!$A$3:$A$10,0),MATCH(EJ$10,Sheet1!$B$2:$JO$2,0))),"")</f>
        <v/>
      </c>
      <c r="EK11" s="55" t="str">
        <f>IFERROR(IF(INDEX(Sheet1!$B$3:$JO$10,MATCH($C11,Sheet1!$A$3:$A$10,0),MATCH(EK$10,Sheet1!$B$2:$JO$2,0))=0,"Close",INDEX(Sheet1!$B$3:$JO$10,MATCH($C11,Sheet1!$A$3:$A$10,0),MATCH(EK$10,Sheet1!$B$2:$JO$2,0))),"")</f>
        <v/>
      </c>
      <c r="EL11" s="55" t="str">
        <f>IFERROR(IF(INDEX(Sheet1!$B$3:$JO$10,MATCH($C11,Sheet1!$A$3:$A$10,0),MATCH(EL$10,Sheet1!$B$2:$JO$2,0))=0,"Close",INDEX(Sheet1!$B$3:$JO$10,MATCH($C11,Sheet1!$A$3:$A$10,0),MATCH(EL$10,Sheet1!$B$2:$JO$2,0))),"")</f>
        <v/>
      </c>
      <c r="EM11" s="55" t="str">
        <f>IFERROR(IF(INDEX(Sheet1!$B$3:$JO$10,MATCH($C11,Sheet1!$A$3:$A$10,0),MATCH(EM$10,Sheet1!$B$2:$JO$2,0))=0,"Close",INDEX(Sheet1!$B$3:$JO$10,MATCH($C11,Sheet1!$A$3:$A$10,0),MATCH(EM$10,Sheet1!$B$2:$JO$2,0))),"")</f>
        <v/>
      </c>
      <c r="EN11" s="55" t="str">
        <f>IFERROR(IF(INDEX(Sheet1!$B$3:$JO$10,MATCH($C11,Sheet1!$A$3:$A$10,0),MATCH(EN$10,Sheet1!$B$2:$JO$2,0))=0,"Close",INDEX(Sheet1!$B$3:$JO$10,MATCH($C11,Sheet1!$A$3:$A$10,0),MATCH(EN$10,Sheet1!$B$2:$JO$2,0))),"")</f>
        <v/>
      </c>
      <c r="EO11" s="55" t="str">
        <f>IFERROR(IF(INDEX(Sheet1!$B$3:$JO$10,MATCH($C11,Sheet1!$A$3:$A$10,0),MATCH(EO$10,Sheet1!$B$2:$JO$2,0))=0,"Close",INDEX(Sheet1!$B$3:$JO$10,MATCH($C11,Sheet1!$A$3:$A$10,0),MATCH(EO$10,Sheet1!$B$2:$JO$2,0))),"")</f>
        <v/>
      </c>
      <c r="EP11" s="55" t="str">
        <f>IFERROR(IF(INDEX(Sheet1!$B$3:$JO$10,MATCH($C11,Sheet1!$A$3:$A$10,0),MATCH(EP$10,Sheet1!$B$2:$JO$2,0))=0,"Close",INDEX(Sheet1!$B$3:$JO$10,MATCH($C11,Sheet1!$A$3:$A$10,0),MATCH(EP$10,Sheet1!$B$2:$JO$2,0))),"")</f>
        <v/>
      </c>
      <c r="EQ11" s="55" t="str">
        <f>IFERROR(IF(INDEX(Sheet1!$B$3:$JO$10,MATCH($C11,Sheet1!$A$3:$A$10,0),MATCH(EQ$10,Sheet1!$B$2:$JO$2,0))=0,"Close",INDEX(Sheet1!$B$3:$JO$10,MATCH($C11,Sheet1!$A$3:$A$10,0),MATCH(EQ$10,Sheet1!$B$2:$JO$2,0))),"")</f>
        <v/>
      </c>
      <c r="ER11" s="55" t="str">
        <f>IFERROR(IF(INDEX(Sheet1!$B$3:$JO$10,MATCH($C11,Sheet1!$A$3:$A$10,0),MATCH(ER$10,Sheet1!$B$2:$JO$2,0))=0,"Close",INDEX(Sheet1!$B$3:$JO$10,MATCH($C11,Sheet1!$A$3:$A$10,0),MATCH(ER$10,Sheet1!$B$2:$JO$2,0))),"")</f>
        <v/>
      </c>
      <c r="ES11" s="55" t="str">
        <f>IFERROR(IF(INDEX(Sheet1!$B$3:$JO$10,MATCH($C11,Sheet1!$A$3:$A$10,0),MATCH(ES$10,Sheet1!$B$2:$JO$2,0))=0,"Close",INDEX(Sheet1!$B$3:$JO$10,MATCH($C11,Sheet1!$A$3:$A$10,0),MATCH(ES$10,Sheet1!$B$2:$JO$2,0))),"")</f>
        <v/>
      </c>
      <c r="ET11" s="55" t="str">
        <f>IFERROR(IF(INDEX(Sheet1!$B$3:$JO$10,MATCH($C11,Sheet1!$A$3:$A$10,0),MATCH(ET$10,Sheet1!$B$2:$JO$2,0))=0,"Close",INDEX(Sheet1!$B$3:$JO$10,MATCH($C11,Sheet1!$A$3:$A$10,0),MATCH(ET$10,Sheet1!$B$2:$JO$2,0))),"")</f>
        <v/>
      </c>
      <c r="EU11" s="55" t="str">
        <f>IFERROR(IF(INDEX(Sheet1!$B$3:$JO$10,MATCH($C11,Sheet1!$A$3:$A$10,0),MATCH(EU$10,Sheet1!$B$2:$JO$2,0))=0,"Close",INDEX(Sheet1!$B$3:$JO$10,MATCH($C11,Sheet1!$A$3:$A$10,0),MATCH(EU$10,Sheet1!$B$2:$JO$2,0))),"")</f>
        <v/>
      </c>
      <c r="EV11" s="55" t="str">
        <f>IFERROR(IF(INDEX(Sheet1!$B$3:$JO$10,MATCH($C11,Sheet1!$A$3:$A$10,0),MATCH(EV$10,Sheet1!$B$2:$JO$2,0))=0,"Close",INDEX(Sheet1!$B$3:$JO$10,MATCH($C11,Sheet1!$A$3:$A$10,0),MATCH(EV$10,Sheet1!$B$2:$JO$2,0))),"")</f>
        <v/>
      </c>
      <c r="EW11" s="55" t="str">
        <f>IFERROR(IF(INDEX(Sheet1!$B$3:$JO$10,MATCH($C11,Sheet1!$A$3:$A$10,0),MATCH(EW$10,Sheet1!$B$2:$JO$2,0))=0,"Close",INDEX(Sheet1!$B$3:$JO$10,MATCH($C11,Sheet1!$A$3:$A$10,0),MATCH(EW$10,Sheet1!$B$2:$JO$2,0))),"")</f>
        <v/>
      </c>
      <c r="EX11" s="55" t="str">
        <f>IFERROR(IF(INDEX(Sheet1!$B$3:$JO$10,MATCH($C11,Sheet1!$A$3:$A$10,0),MATCH(EX$10,Sheet1!$B$2:$JO$2,0))=0,"Close",INDEX(Sheet1!$B$3:$JO$10,MATCH($C11,Sheet1!$A$3:$A$10,0),MATCH(EX$10,Sheet1!$B$2:$JO$2,0))),"")</f>
        <v/>
      </c>
      <c r="EY11" s="55" t="str">
        <f>IFERROR(IF(INDEX(Sheet1!$B$3:$JO$10,MATCH($C11,Sheet1!$A$3:$A$10,0),MATCH(EY$10,Sheet1!$B$2:$JO$2,0))=0,"Close",INDEX(Sheet1!$B$3:$JO$10,MATCH($C11,Sheet1!$A$3:$A$10,0),MATCH(EY$10,Sheet1!$B$2:$JO$2,0))),"")</f>
        <v/>
      </c>
      <c r="EZ11" s="55" t="str">
        <f>IFERROR(IF(INDEX(Sheet1!$B$3:$JO$10,MATCH($C11,Sheet1!$A$3:$A$10,0),MATCH(EZ$10,Sheet1!$B$2:$JO$2,0))=0,"Close",INDEX(Sheet1!$B$3:$JO$10,MATCH($C11,Sheet1!$A$3:$A$10,0),MATCH(EZ$10,Sheet1!$B$2:$JO$2,0))),"")</f>
        <v/>
      </c>
      <c r="FA11" s="55" t="str">
        <f>IFERROR(IF(INDEX(Sheet1!$B$3:$JO$10,MATCH($C11,Sheet1!$A$3:$A$10,0),MATCH(FA$10,Sheet1!$B$2:$JO$2,0))=0,"Close",INDEX(Sheet1!$B$3:$JO$10,MATCH($C11,Sheet1!$A$3:$A$10,0),MATCH(FA$10,Sheet1!$B$2:$JO$2,0))),"")</f>
        <v/>
      </c>
      <c r="FB11" s="55" t="str">
        <f>IFERROR(IF(INDEX(Sheet1!$B$3:$JO$10,MATCH($C11,Sheet1!$A$3:$A$10,0),MATCH(FB$10,Sheet1!$B$2:$JO$2,0))=0,"Close",INDEX(Sheet1!$B$3:$JO$10,MATCH($C11,Sheet1!$A$3:$A$10,0),MATCH(FB$10,Sheet1!$B$2:$JO$2,0))),"")</f>
        <v/>
      </c>
      <c r="FC11" s="55" t="str">
        <f>IFERROR(IF(INDEX(Sheet1!$B$3:$JO$10,MATCH($C11,Sheet1!$A$3:$A$10,0),MATCH(FC$10,Sheet1!$B$2:$JO$2,0))=0,"Close",INDEX(Sheet1!$B$3:$JO$10,MATCH($C11,Sheet1!$A$3:$A$10,0),MATCH(FC$10,Sheet1!$B$2:$JO$2,0))),"")</f>
        <v/>
      </c>
      <c r="FD11" s="55" t="str">
        <f>IFERROR(IF(INDEX(Sheet1!$B$3:$JO$10,MATCH($C11,Sheet1!$A$3:$A$10,0),MATCH(FD$10,Sheet1!$B$2:$JO$2,0))=0,"Close",INDEX(Sheet1!$B$3:$JO$10,MATCH($C11,Sheet1!$A$3:$A$10,0),MATCH(FD$10,Sheet1!$B$2:$JO$2,0))),"")</f>
        <v/>
      </c>
      <c r="FE11" s="55" t="str">
        <f>IFERROR(IF(INDEX(Sheet1!$B$3:$JO$10,MATCH($C11,Sheet1!$A$3:$A$10,0),MATCH(FE$10,Sheet1!$B$2:$JO$2,0))=0,"Close",INDEX(Sheet1!$B$3:$JO$10,MATCH($C11,Sheet1!$A$3:$A$10,0),MATCH(FE$10,Sheet1!$B$2:$JO$2,0))),"")</f>
        <v/>
      </c>
      <c r="FF11" s="55" t="str">
        <f>IFERROR(IF(INDEX(Sheet1!$B$3:$JO$10,MATCH($C11,Sheet1!$A$3:$A$10,0),MATCH(FF$10,Sheet1!$B$2:$JO$2,0))=0,"Close",INDEX(Sheet1!$B$3:$JO$10,MATCH($C11,Sheet1!$A$3:$A$10,0),MATCH(FF$10,Sheet1!$B$2:$JO$2,0))),"")</f>
        <v/>
      </c>
      <c r="FG11" s="55" t="str">
        <f>IFERROR(IF(INDEX(Sheet1!$B$3:$JO$10,MATCH($C11,Sheet1!$A$3:$A$10,0),MATCH(FG$10,Sheet1!$B$2:$JO$2,0))=0,"Close",INDEX(Sheet1!$B$3:$JO$10,MATCH($C11,Sheet1!$A$3:$A$10,0),MATCH(FG$10,Sheet1!$B$2:$JO$2,0))),"")</f>
        <v/>
      </c>
      <c r="FH11" s="55" t="str">
        <f>IFERROR(IF(INDEX(Sheet1!$B$3:$JO$10,MATCH($C11,Sheet1!$A$3:$A$10,0),MATCH(FH$10,Sheet1!$B$2:$JO$2,0))=0,"Close",INDEX(Sheet1!$B$3:$JO$10,MATCH($C11,Sheet1!$A$3:$A$10,0),MATCH(FH$10,Sheet1!$B$2:$JO$2,0))),"")</f>
        <v/>
      </c>
      <c r="FI11" s="55" t="str">
        <f>IFERROR(IF(INDEX(Sheet1!$B$3:$JO$10,MATCH($C11,Sheet1!$A$3:$A$10,0),MATCH(FI$10,Sheet1!$B$2:$JO$2,0))=0,"Close",INDEX(Sheet1!$B$3:$JO$10,MATCH($C11,Sheet1!$A$3:$A$10,0),MATCH(FI$10,Sheet1!$B$2:$JO$2,0))),"")</f>
        <v/>
      </c>
      <c r="FJ11" s="55" t="str">
        <f>IFERROR(IF(INDEX(Sheet1!$B$3:$JO$10,MATCH($C11,Sheet1!$A$3:$A$10,0),MATCH(FJ$10,Sheet1!$B$2:$JO$2,0))=0,"Close",INDEX(Sheet1!$B$3:$JO$10,MATCH($C11,Sheet1!$A$3:$A$10,0),MATCH(FJ$10,Sheet1!$B$2:$JO$2,0))),"")</f>
        <v/>
      </c>
      <c r="FK11" s="55" t="str">
        <f>IFERROR(IF(INDEX(Sheet1!$B$3:$JO$10,MATCH($C11,Sheet1!$A$3:$A$10,0),MATCH(FK$10,Sheet1!$B$2:$JO$2,0))=0,"Close",INDEX(Sheet1!$B$3:$JO$10,MATCH($C11,Sheet1!$A$3:$A$10,0),MATCH(FK$10,Sheet1!$B$2:$JO$2,0))),"")</f>
        <v/>
      </c>
      <c r="FL11" s="55" t="str">
        <f>IFERROR(IF(INDEX(Sheet1!$B$3:$JO$10,MATCH($C11,Sheet1!$A$3:$A$10,0),MATCH(FL$10,Sheet1!$B$2:$JO$2,0))=0,"Close",INDEX(Sheet1!$B$3:$JO$10,MATCH($C11,Sheet1!$A$3:$A$10,0),MATCH(FL$10,Sheet1!$B$2:$JO$2,0))),"")</f>
        <v/>
      </c>
      <c r="FM11" s="55" t="str">
        <f>IFERROR(IF(INDEX(Sheet1!$B$3:$JO$10,MATCH($C11,Sheet1!$A$3:$A$10,0),MATCH(FM$10,Sheet1!$B$2:$JO$2,0))=0,"Close",INDEX(Sheet1!$B$3:$JO$10,MATCH($C11,Sheet1!$A$3:$A$10,0),MATCH(FM$10,Sheet1!$B$2:$JO$2,0))),"")</f>
        <v/>
      </c>
      <c r="FN11" s="55" t="str">
        <f>IFERROR(IF(INDEX(Sheet1!$B$3:$JO$10,MATCH($C11,Sheet1!$A$3:$A$10,0),MATCH(FN$10,Sheet1!$B$2:$JO$2,0))=0,"Close",INDEX(Sheet1!$B$3:$JO$10,MATCH($C11,Sheet1!$A$3:$A$10,0),MATCH(FN$10,Sheet1!$B$2:$JO$2,0))),"")</f>
        <v/>
      </c>
      <c r="FO11" s="55" t="str">
        <f>IFERROR(IF(INDEX(Sheet1!$B$3:$JO$10,MATCH($C11,Sheet1!$A$3:$A$10,0),MATCH(FO$10,Sheet1!$B$2:$JO$2,0))=0,"Close",INDEX(Sheet1!$B$3:$JO$10,MATCH($C11,Sheet1!$A$3:$A$10,0),MATCH(FO$10,Sheet1!$B$2:$JO$2,0))),"")</f>
        <v/>
      </c>
      <c r="FP11" s="55" t="str">
        <f>IFERROR(IF(INDEX(Sheet1!$B$3:$JO$10,MATCH($C11,Sheet1!$A$3:$A$10,0),MATCH(FP$10,Sheet1!$B$2:$JO$2,0))=0,"Close",INDEX(Sheet1!$B$3:$JO$10,MATCH($C11,Sheet1!$A$3:$A$10,0),MATCH(FP$10,Sheet1!$B$2:$JO$2,0))),"")</f>
        <v/>
      </c>
      <c r="FQ11" s="55" t="str">
        <f>IFERROR(IF(INDEX(Sheet1!$B$3:$JO$10,MATCH($C11,Sheet1!$A$3:$A$10,0),MATCH(FQ$10,Sheet1!$B$2:$JO$2,0))=0,"Close",INDEX(Sheet1!$B$3:$JO$10,MATCH($C11,Sheet1!$A$3:$A$10,0),MATCH(FQ$10,Sheet1!$B$2:$JO$2,0))),"")</f>
        <v/>
      </c>
      <c r="FR11" s="55" t="str">
        <f>IFERROR(IF(INDEX(Sheet1!$B$3:$JO$10,MATCH($C11,Sheet1!$A$3:$A$10,0),MATCH(FR$10,Sheet1!$B$2:$JO$2,0))=0,"Close",INDEX(Sheet1!$B$3:$JO$10,MATCH($C11,Sheet1!$A$3:$A$10,0),MATCH(FR$10,Sheet1!$B$2:$JO$2,0))),"")</f>
        <v/>
      </c>
      <c r="FS11" s="55" t="str">
        <f>IFERROR(IF(INDEX(Sheet1!$B$3:$JO$10,MATCH($C11,Sheet1!$A$3:$A$10,0),MATCH(FS$10,Sheet1!$B$2:$JO$2,0))=0,"Close",INDEX(Sheet1!$B$3:$JO$10,MATCH($C11,Sheet1!$A$3:$A$10,0),MATCH(FS$10,Sheet1!$B$2:$JO$2,0))),"")</f>
        <v/>
      </c>
      <c r="FT11" s="55" t="str">
        <f>IFERROR(IF(INDEX(Sheet1!$B$3:$JO$10,MATCH($C11,Sheet1!$A$3:$A$10,0),MATCH(FT$10,Sheet1!$B$2:$JO$2,0))=0,"Close",INDEX(Sheet1!$B$3:$JO$10,MATCH($C11,Sheet1!$A$3:$A$10,0),MATCH(FT$10,Sheet1!$B$2:$JO$2,0))),"")</f>
        <v/>
      </c>
      <c r="FU11" s="55" t="str">
        <f>IFERROR(IF(INDEX(Sheet1!$B$3:$JO$10,MATCH($C11,Sheet1!$A$3:$A$10,0),MATCH(FU$10,Sheet1!$B$2:$JO$2,0))=0,"Close",INDEX(Sheet1!$B$3:$JO$10,MATCH($C11,Sheet1!$A$3:$A$10,0),MATCH(FU$10,Sheet1!$B$2:$JO$2,0))),"")</f>
        <v/>
      </c>
      <c r="FV11" s="55" t="str">
        <f>IFERROR(IF(INDEX(Sheet1!$B$3:$JO$10,MATCH($C11,Sheet1!$A$3:$A$10,0),MATCH(FV$10,Sheet1!$B$2:$JO$2,0))=0,"Close",INDEX(Sheet1!$B$3:$JO$10,MATCH($C11,Sheet1!$A$3:$A$10,0),MATCH(FV$10,Sheet1!$B$2:$JO$2,0))),"")</f>
        <v/>
      </c>
      <c r="FW11" s="55" t="str">
        <f>IFERROR(IF(INDEX(Sheet1!$B$3:$JO$10,MATCH($C11,Sheet1!$A$3:$A$10,0),MATCH(FW$10,Sheet1!$B$2:$JO$2,0))=0,"Close",INDEX(Sheet1!$B$3:$JO$10,MATCH($C11,Sheet1!$A$3:$A$10,0),MATCH(FW$10,Sheet1!$B$2:$JO$2,0))),"")</f>
        <v/>
      </c>
      <c r="FX11" s="55" t="str">
        <f>IFERROR(IF(INDEX(Sheet1!$B$3:$JO$10,MATCH($C11,Sheet1!$A$3:$A$10,0),MATCH(FX$10,Sheet1!$B$2:$JO$2,0))=0,"Close",INDEX(Sheet1!$B$3:$JO$10,MATCH($C11,Sheet1!$A$3:$A$10,0),MATCH(FX$10,Sheet1!$B$2:$JO$2,0))),"")</f>
        <v/>
      </c>
      <c r="FY11" s="55" t="str">
        <f>IFERROR(IF(INDEX(Sheet1!$B$3:$JO$10,MATCH($C11,Sheet1!$A$3:$A$10,0),MATCH(FY$10,Sheet1!$B$2:$JO$2,0))=0,"Close",INDEX(Sheet1!$B$3:$JO$10,MATCH($C11,Sheet1!$A$3:$A$10,0),MATCH(FY$10,Sheet1!$B$2:$JO$2,0))),"")</f>
        <v/>
      </c>
      <c r="FZ11" s="55" t="str">
        <f>IFERROR(IF(INDEX(Sheet1!$B$3:$JO$10,MATCH($C11,Sheet1!$A$3:$A$10,0),MATCH(FZ$10,Sheet1!$B$2:$JO$2,0))=0,"Close",INDEX(Sheet1!$B$3:$JO$10,MATCH($C11,Sheet1!$A$3:$A$10,0),MATCH(FZ$10,Sheet1!$B$2:$JO$2,0))),"")</f>
        <v/>
      </c>
      <c r="GA11" s="55" t="str">
        <f>IFERROR(IF(INDEX(Sheet1!$B$3:$JO$10,MATCH($C11,Sheet1!$A$3:$A$10,0),MATCH(GA$10,Sheet1!$B$2:$JO$2,0))=0,"Close",INDEX(Sheet1!$B$3:$JO$10,MATCH($C11,Sheet1!$A$3:$A$10,0),MATCH(GA$10,Sheet1!$B$2:$JO$2,0))),"")</f>
        <v/>
      </c>
      <c r="GB11" s="55" t="str">
        <f>IFERROR(IF(INDEX(Sheet1!$B$3:$JO$10,MATCH($C11,Sheet1!$A$3:$A$10,0),MATCH(GB$10,Sheet1!$B$2:$JO$2,0))=0,"Close",INDEX(Sheet1!$B$3:$JO$10,MATCH($C11,Sheet1!$A$3:$A$10,0),MATCH(GB$10,Sheet1!$B$2:$JO$2,0))),"")</f>
        <v/>
      </c>
      <c r="GC11" s="55" t="str">
        <f>IFERROR(IF(INDEX(Sheet1!$B$3:$JO$10,MATCH($C11,Sheet1!$A$3:$A$10,0),MATCH(GC$10,Sheet1!$B$2:$JO$2,0))=0,"Close",INDEX(Sheet1!$B$3:$JO$10,MATCH($C11,Sheet1!$A$3:$A$10,0),MATCH(GC$10,Sheet1!$B$2:$JO$2,0))),"")</f>
        <v/>
      </c>
      <c r="GD11" s="55" t="str">
        <f>IFERROR(IF(INDEX(Sheet1!$B$3:$JO$10,MATCH($C11,Sheet1!$A$3:$A$10,0),MATCH(GD$10,Sheet1!$B$2:$JO$2,0))=0,"Close",INDEX(Sheet1!$B$3:$JO$10,MATCH($C11,Sheet1!$A$3:$A$10,0),MATCH(GD$10,Sheet1!$B$2:$JO$2,0))),"")</f>
        <v/>
      </c>
      <c r="GE11" s="55" t="str">
        <f>IFERROR(IF(INDEX(Sheet1!$B$3:$JO$10,MATCH($C11,Sheet1!$A$3:$A$10,0),MATCH(GE$10,Sheet1!$B$2:$JO$2,0))=0,"Close",INDEX(Sheet1!$B$3:$JO$10,MATCH($C11,Sheet1!$A$3:$A$10,0),MATCH(GE$10,Sheet1!$B$2:$JO$2,0))),"")</f>
        <v/>
      </c>
      <c r="GF11" s="55" t="str">
        <f>IFERROR(IF(INDEX(Sheet1!$B$3:$JO$10,MATCH($C11,Sheet1!$A$3:$A$10,0),MATCH(GF$10,Sheet1!$B$2:$JO$2,0))=0,"Close",INDEX(Sheet1!$B$3:$JO$10,MATCH($C11,Sheet1!$A$3:$A$10,0),MATCH(GF$10,Sheet1!$B$2:$JO$2,0))),"")</f>
        <v/>
      </c>
      <c r="GG11" s="55" t="str">
        <f>IFERROR(IF(INDEX(Sheet1!$B$3:$JO$10,MATCH($C11,Sheet1!$A$3:$A$10,0),MATCH(GG$10,Sheet1!$B$2:$JO$2,0))=0,"Close",INDEX(Sheet1!$B$3:$JO$10,MATCH($C11,Sheet1!$A$3:$A$10,0),MATCH(GG$10,Sheet1!$B$2:$JO$2,0))),"")</f>
        <v/>
      </c>
      <c r="GH11" s="55" t="str">
        <f>IFERROR(IF(INDEX(Sheet1!$B$3:$JO$10,MATCH($C11,Sheet1!$A$3:$A$10,0),MATCH(GH$10,Sheet1!$B$2:$JO$2,0))=0,"Close",INDEX(Sheet1!$B$3:$JO$10,MATCH($C11,Sheet1!$A$3:$A$10,0),MATCH(GH$10,Sheet1!$B$2:$JO$2,0))),"")</f>
        <v/>
      </c>
      <c r="GI11" s="55" t="str">
        <f>IFERROR(IF(INDEX(Sheet1!$B$3:$JO$10,MATCH($C11,Sheet1!$A$3:$A$10,0),MATCH(GI$10,Sheet1!$B$2:$JO$2,0))=0,"Close",INDEX(Sheet1!$B$3:$JO$10,MATCH($C11,Sheet1!$A$3:$A$10,0),MATCH(GI$10,Sheet1!$B$2:$JO$2,0))),"")</f>
        <v/>
      </c>
      <c r="GJ11" s="55" t="str">
        <f>IFERROR(IF(INDEX(Sheet1!$B$3:$JO$10,MATCH($C11,Sheet1!$A$3:$A$10,0),MATCH(GJ$10,Sheet1!$B$2:$JO$2,0))=0,"Close",INDEX(Sheet1!$B$3:$JO$10,MATCH($C11,Sheet1!$A$3:$A$10,0),MATCH(GJ$10,Sheet1!$B$2:$JO$2,0))),"")</f>
        <v/>
      </c>
      <c r="GK11" s="55" t="str">
        <f>IFERROR(IF(INDEX(Sheet1!$B$3:$JO$10,MATCH($C11,Sheet1!$A$3:$A$10,0),MATCH(GK$10,Sheet1!$B$2:$JO$2,0))=0,"Close",INDEX(Sheet1!$B$3:$JO$10,MATCH($C11,Sheet1!$A$3:$A$10,0),MATCH(GK$10,Sheet1!$B$2:$JO$2,0))),"")</f>
        <v/>
      </c>
      <c r="GL11" s="55" t="str">
        <f>IFERROR(IF(INDEX(Sheet1!$B$3:$JO$10,MATCH($C11,Sheet1!$A$3:$A$10,0),MATCH(GL$10,Sheet1!$B$2:$JO$2,0))=0,"Close",INDEX(Sheet1!$B$3:$JO$10,MATCH($C11,Sheet1!$A$3:$A$10,0),MATCH(GL$10,Sheet1!$B$2:$JO$2,0))),"")</f>
        <v/>
      </c>
      <c r="GM11" s="55" t="str">
        <f>IFERROR(IF(INDEX(Sheet1!$B$3:$JO$10,MATCH($C11,Sheet1!$A$3:$A$10,0),MATCH(GM$10,Sheet1!$B$2:$JO$2,0))=0,"Close",INDEX(Sheet1!$B$3:$JO$10,MATCH($C11,Sheet1!$A$3:$A$10,0),MATCH(GM$10,Sheet1!$B$2:$JO$2,0))),"")</f>
        <v/>
      </c>
      <c r="GN11" s="55" t="str">
        <f>IFERROR(IF(INDEX(Sheet1!$B$3:$JO$10,MATCH($C11,Sheet1!$A$3:$A$10,0),MATCH(GN$10,Sheet1!$B$2:$JO$2,0))=0,"Close",INDEX(Sheet1!$B$3:$JO$10,MATCH($C11,Sheet1!$A$3:$A$10,0),MATCH(GN$10,Sheet1!$B$2:$JO$2,0))),"")</f>
        <v/>
      </c>
      <c r="GO11" s="55" t="str">
        <f>IFERROR(IF(INDEX(Sheet1!$B$3:$JO$10,MATCH($C11,Sheet1!$A$3:$A$10,0),MATCH(GO$10,Sheet1!$B$2:$JO$2,0))=0,"Close",INDEX(Sheet1!$B$3:$JO$10,MATCH($C11,Sheet1!$A$3:$A$10,0),MATCH(GO$10,Sheet1!$B$2:$JO$2,0))),"")</f>
        <v/>
      </c>
      <c r="GP11" s="55" t="str">
        <f>IFERROR(IF(INDEX(Sheet1!$B$3:$JO$10,MATCH($C11,Sheet1!$A$3:$A$10,0),MATCH(GP$10,Sheet1!$B$2:$JO$2,0))=0,"Close",INDEX(Sheet1!$B$3:$JO$10,MATCH($C11,Sheet1!$A$3:$A$10,0),MATCH(GP$10,Sheet1!$B$2:$JO$2,0))),"")</f>
        <v/>
      </c>
      <c r="GQ11" s="55" t="str">
        <f>IFERROR(IF(INDEX(Sheet1!$B$3:$JO$10,MATCH($C11,Sheet1!$A$3:$A$10,0),MATCH(GQ$10,Sheet1!$B$2:$JO$2,0))=0,"Close",INDEX(Sheet1!$B$3:$JO$10,MATCH($C11,Sheet1!$A$3:$A$10,0),MATCH(GQ$10,Sheet1!$B$2:$JO$2,0))),"")</f>
        <v/>
      </c>
      <c r="GR11" s="55" t="str">
        <f>IFERROR(IF(INDEX(Sheet1!$B$3:$JO$10,MATCH($C11,Sheet1!$A$3:$A$10,0),MATCH(GR$10,Sheet1!$B$2:$JO$2,0))=0,"Close",INDEX(Sheet1!$B$3:$JO$10,MATCH($C11,Sheet1!$A$3:$A$10,0),MATCH(GR$10,Sheet1!$B$2:$JO$2,0))),"")</f>
        <v/>
      </c>
      <c r="GS11" s="55" t="str">
        <f>IFERROR(IF(INDEX(Sheet1!$B$3:$JO$10,MATCH($C11,Sheet1!$A$3:$A$10,0),MATCH(GS$10,Sheet1!$B$2:$JO$2,0))=0,"Close",INDEX(Sheet1!$B$3:$JO$10,MATCH($C11,Sheet1!$A$3:$A$10,0),MATCH(GS$10,Sheet1!$B$2:$JO$2,0))),"")</f>
        <v/>
      </c>
      <c r="GT11" s="55" t="str">
        <f>IFERROR(IF(INDEX(Sheet1!$B$3:$JO$10,MATCH($C11,Sheet1!$A$3:$A$10,0),MATCH(GT$10,Sheet1!$B$2:$JO$2,0))=0,"Close",INDEX(Sheet1!$B$3:$JO$10,MATCH($C11,Sheet1!$A$3:$A$10,0),MATCH(GT$10,Sheet1!$B$2:$JO$2,0))),"")</f>
        <v/>
      </c>
      <c r="GU11" s="55" t="str">
        <f>IFERROR(IF(INDEX(Sheet1!$B$3:$JO$10,MATCH($C11,Sheet1!$A$3:$A$10,0),MATCH(GU$10,Sheet1!$B$2:$JO$2,0))=0,"Close",INDEX(Sheet1!$B$3:$JO$10,MATCH($C11,Sheet1!$A$3:$A$10,0),MATCH(GU$10,Sheet1!$B$2:$JO$2,0))),"")</f>
        <v/>
      </c>
      <c r="GV11" s="55" t="str">
        <f>IFERROR(IF(INDEX(Sheet1!$B$3:$JO$10,MATCH($C11,Sheet1!$A$3:$A$10,0),MATCH(GV$10,Sheet1!$B$2:$JO$2,0))=0,"Close",INDEX(Sheet1!$B$3:$JO$10,MATCH($C11,Sheet1!$A$3:$A$10,0),MATCH(GV$10,Sheet1!$B$2:$JO$2,0))),"")</f>
        <v/>
      </c>
      <c r="GW11" s="55" t="str">
        <f>IFERROR(IF(INDEX(Sheet1!$B$3:$JO$10,MATCH($C11,Sheet1!$A$3:$A$10,0),MATCH(GW$10,Sheet1!$B$2:$JO$2,0))=0,"Close",INDEX(Sheet1!$B$3:$JO$10,MATCH($C11,Sheet1!$A$3:$A$10,0),MATCH(GW$10,Sheet1!$B$2:$JO$2,0))),"")</f>
        <v/>
      </c>
      <c r="GX11" s="55" t="str">
        <f>IFERROR(IF(INDEX(Sheet1!$B$3:$JO$10,MATCH($C11,Sheet1!$A$3:$A$10,0),MATCH(GX$10,Sheet1!$B$2:$JO$2,0))=0,"Close",INDEX(Sheet1!$B$3:$JO$10,MATCH($C11,Sheet1!$A$3:$A$10,0),MATCH(GX$10,Sheet1!$B$2:$JO$2,0))),"")</f>
        <v/>
      </c>
      <c r="GY11" s="55" t="str">
        <f>IFERROR(IF(INDEX(Sheet1!$B$3:$JO$10,MATCH($C11,Sheet1!$A$3:$A$10,0),MATCH(GY$10,Sheet1!$B$2:$JO$2,0))=0,"Close",INDEX(Sheet1!$B$3:$JO$10,MATCH($C11,Sheet1!$A$3:$A$10,0),MATCH(GY$10,Sheet1!$B$2:$JO$2,0))),"")</f>
        <v/>
      </c>
      <c r="GZ11" s="55" t="str">
        <f>IFERROR(IF(INDEX(Sheet1!$B$3:$JO$10,MATCH($C11,Sheet1!$A$3:$A$10,0),MATCH(GZ$10,Sheet1!$B$2:$JO$2,0))=0,"Close",INDEX(Sheet1!$B$3:$JO$10,MATCH($C11,Sheet1!$A$3:$A$10,0),MATCH(GZ$10,Sheet1!$B$2:$JO$2,0))),"")</f>
        <v/>
      </c>
      <c r="HA11" s="55" t="str">
        <f>IFERROR(IF(INDEX(Sheet1!$B$3:$JO$10,MATCH($C11,Sheet1!$A$3:$A$10,0),MATCH(HA$10,Sheet1!$B$2:$JO$2,0))=0,"Close",INDEX(Sheet1!$B$3:$JO$10,MATCH($C11,Sheet1!$A$3:$A$10,0),MATCH(HA$10,Sheet1!$B$2:$JO$2,0))),"")</f>
        <v/>
      </c>
      <c r="HB11" s="55" t="str">
        <f>IFERROR(IF(INDEX(Sheet1!$B$3:$JO$10,MATCH($C11,Sheet1!$A$3:$A$10,0),MATCH(HB$10,Sheet1!$B$2:$JO$2,0))=0,"Close",INDEX(Sheet1!$B$3:$JO$10,MATCH($C11,Sheet1!$A$3:$A$10,0),MATCH(HB$10,Sheet1!$B$2:$JO$2,0))),"")</f>
        <v/>
      </c>
      <c r="HC11" s="55" t="str">
        <f>IFERROR(IF(INDEX(Sheet1!$B$3:$JO$10,MATCH($C11,Sheet1!$A$3:$A$10,0),MATCH(HC$10,Sheet1!$B$2:$JO$2,0))=0,"Close",INDEX(Sheet1!$B$3:$JO$10,MATCH($C11,Sheet1!$A$3:$A$10,0),MATCH(HC$10,Sheet1!$B$2:$JO$2,0))),"")</f>
        <v/>
      </c>
      <c r="HD11" s="55" t="str">
        <f>IFERROR(IF(INDEX(Sheet1!$B$3:$JO$10,MATCH($C11,Sheet1!$A$3:$A$10,0),MATCH(HD$10,Sheet1!$B$2:$JO$2,0))=0,"Close",INDEX(Sheet1!$B$3:$JO$10,MATCH($C11,Sheet1!$A$3:$A$10,0),MATCH(HD$10,Sheet1!$B$2:$JO$2,0))),"")</f>
        <v/>
      </c>
      <c r="HE11" s="55" t="str">
        <f>IFERROR(IF(INDEX(Sheet1!$B$3:$JO$10,MATCH($C11,Sheet1!$A$3:$A$10,0),MATCH(HE$10,Sheet1!$B$2:$JO$2,0))=0,"Close",INDEX(Sheet1!$B$3:$JO$10,MATCH($C11,Sheet1!$A$3:$A$10,0),MATCH(HE$10,Sheet1!$B$2:$JO$2,0))),"")</f>
        <v/>
      </c>
      <c r="HF11" s="55" t="str">
        <f>IFERROR(IF(INDEX(Sheet1!$B$3:$JO$10,MATCH($C11,Sheet1!$A$3:$A$10,0),MATCH(HF$10,Sheet1!$B$2:$JO$2,0))=0,"Close",INDEX(Sheet1!$B$3:$JO$10,MATCH($C11,Sheet1!$A$3:$A$10,0),MATCH(HF$10,Sheet1!$B$2:$JO$2,0))),"")</f>
        <v/>
      </c>
      <c r="HG11" s="55" t="str">
        <f>IFERROR(IF(INDEX(Sheet1!$B$3:$JO$10,MATCH($C11,Sheet1!$A$3:$A$10,0),MATCH(HG$10,Sheet1!$B$2:$JO$2,0))=0,"Close",INDEX(Sheet1!$B$3:$JO$10,MATCH($C11,Sheet1!$A$3:$A$10,0),MATCH(HG$10,Sheet1!$B$2:$JO$2,0))),"")</f>
        <v/>
      </c>
      <c r="HH11" s="55" t="str">
        <f>IFERROR(IF(INDEX(Sheet1!$B$3:$JO$10,MATCH($C11,Sheet1!$A$3:$A$10,0),MATCH(HH$10,Sheet1!$B$2:$JO$2,0))=0,"Close",INDEX(Sheet1!$B$3:$JO$10,MATCH($C11,Sheet1!$A$3:$A$10,0),MATCH(HH$10,Sheet1!$B$2:$JO$2,0))),"")</f>
        <v/>
      </c>
      <c r="HI11" s="55" t="str">
        <f>IFERROR(IF(INDEX(Sheet1!$B$3:$JO$10,MATCH($C11,Sheet1!$A$3:$A$10,0),MATCH(HI$10,Sheet1!$B$2:$JO$2,0))=0,"Close",INDEX(Sheet1!$B$3:$JO$10,MATCH($C11,Sheet1!$A$3:$A$10,0),MATCH(HI$10,Sheet1!$B$2:$JO$2,0))),"")</f>
        <v/>
      </c>
      <c r="HJ11" s="55" t="str">
        <f>IFERROR(IF(INDEX(Sheet1!$B$3:$JO$10,MATCH($C11,Sheet1!$A$3:$A$10,0),MATCH(HJ$10,Sheet1!$B$2:$JO$2,0))=0,"Close",INDEX(Sheet1!$B$3:$JO$10,MATCH($C11,Sheet1!$A$3:$A$10,0),MATCH(HJ$10,Sheet1!$B$2:$JO$2,0))),"")</f>
        <v/>
      </c>
      <c r="HK11" s="55" t="str">
        <f>IFERROR(IF(INDEX(Sheet1!$B$3:$JO$10,MATCH($C11,Sheet1!$A$3:$A$10,0),MATCH(HK$10,Sheet1!$B$2:$JO$2,0))=0,"Close",INDEX(Sheet1!$B$3:$JO$10,MATCH($C11,Sheet1!$A$3:$A$10,0),MATCH(HK$10,Sheet1!$B$2:$JO$2,0))),"")</f>
        <v/>
      </c>
      <c r="HL11" s="55" t="str">
        <f>IFERROR(IF(INDEX(Sheet1!$B$3:$JO$10,MATCH($C11,Sheet1!$A$3:$A$10,0),MATCH(HL$10,Sheet1!$B$2:$JO$2,0))=0,"Close",INDEX(Sheet1!$B$3:$JO$10,MATCH($C11,Sheet1!$A$3:$A$10,0),MATCH(HL$10,Sheet1!$B$2:$JO$2,0))),"")</f>
        <v/>
      </c>
      <c r="HM11" s="55" t="str">
        <f>IFERROR(IF(INDEX(Sheet1!$B$3:$JO$10,MATCH($C11,Sheet1!$A$3:$A$10,0),MATCH(HM$10,Sheet1!$B$2:$JO$2,0))=0,"Close",INDEX(Sheet1!$B$3:$JO$10,MATCH($C11,Sheet1!$A$3:$A$10,0),MATCH(HM$10,Sheet1!$B$2:$JO$2,0))),"")</f>
        <v/>
      </c>
      <c r="HN11" s="55" t="str">
        <f>IFERROR(IF(INDEX(Sheet1!$B$3:$JO$10,MATCH($C11,Sheet1!$A$3:$A$10,0),MATCH(HN$10,Sheet1!$B$2:$JO$2,0))=0,"Close",INDEX(Sheet1!$B$3:$JO$10,MATCH($C11,Sheet1!$A$3:$A$10,0),MATCH(HN$10,Sheet1!$B$2:$JO$2,0))),"")</f>
        <v/>
      </c>
      <c r="HO11" s="55" t="str">
        <f>IFERROR(IF(INDEX(Sheet1!$B$3:$JO$10,MATCH($C11,Sheet1!$A$3:$A$10,0),MATCH(HO$10,Sheet1!$B$2:$JO$2,0))=0,"Close",INDEX(Sheet1!$B$3:$JO$10,MATCH($C11,Sheet1!$A$3:$A$10,0),MATCH(HO$10,Sheet1!$B$2:$JO$2,0))),"")</f>
        <v/>
      </c>
      <c r="HP11" s="55" t="str">
        <f>IFERROR(IF(INDEX(Sheet1!$B$3:$JO$10,MATCH($C11,Sheet1!$A$3:$A$10,0),MATCH(HP$10,Sheet1!$B$2:$JO$2,0))=0,"Close",INDEX(Sheet1!$B$3:$JO$10,MATCH($C11,Sheet1!$A$3:$A$10,0),MATCH(HP$10,Sheet1!$B$2:$JO$2,0))),"")</f>
        <v/>
      </c>
      <c r="HQ11" s="55" t="str">
        <f>IFERROR(IF(INDEX(Sheet1!$B$3:$JO$10,MATCH($C11,Sheet1!$A$3:$A$10,0),MATCH(HQ$10,Sheet1!$B$2:$JO$2,0))=0,"Close",INDEX(Sheet1!$B$3:$JO$10,MATCH($C11,Sheet1!$A$3:$A$10,0),MATCH(HQ$10,Sheet1!$B$2:$JO$2,0))),"")</f>
        <v/>
      </c>
      <c r="HR11" s="55" t="str">
        <f>IFERROR(IF(INDEX(Sheet1!$B$3:$JO$10,MATCH($C11,Sheet1!$A$3:$A$10,0),MATCH(HR$10,Sheet1!$B$2:$JO$2,0))=0,"Close",INDEX(Sheet1!$B$3:$JO$10,MATCH($C11,Sheet1!$A$3:$A$10,0),MATCH(HR$10,Sheet1!$B$2:$JO$2,0))),"")</f>
        <v/>
      </c>
      <c r="HS11" s="55" t="str">
        <f>IFERROR(IF(INDEX(Sheet1!$B$3:$JO$10,MATCH($C11,Sheet1!$A$3:$A$10,0),MATCH(HS$10,Sheet1!$B$2:$JO$2,0))=0,"Close",INDEX(Sheet1!$B$3:$JO$10,MATCH($C11,Sheet1!$A$3:$A$10,0),MATCH(HS$10,Sheet1!$B$2:$JO$2,0))),"")</f>
        <v/>
      </c>
      <c r="HT11" s="55" t="str">
        <f>IFERROR(IF(INDEX(Sheet1!$B$3:$JO$10,MATCH($C11,Sheet1!$A$3:$A$10,0),MATCH(HT$10,Sheet1!$B$2:$JO$2,0))=0,"Close",INDEX(Sheet1!$B$3:$JO$10,MATCH($C11,Sheet1!$A$3:$A$10,0),MATCH(HT$10,Sheet1!$B$2:$JO$2,0))),"")</f>
        <v/>
      </c>
      <c r="HU11" s="55" t="str">
        <f>IFERROR(IF(INDEX(Sheet1!$B$3:$JO$10,MATCH($C11,Sheet1!$A$3:$A$10,0),MATCH(HU$10,Sheet1!$B$2:$JO$2,0))=0,"Close",INDEX(Sheet1!$B$3:$JO$10,MATCH($C11,Sheet1!$A$3:$A$10,0),MATCH(HU$10,Sheet1!$B$2:$JO$2,0))),"")</f>
        <v/>
      </c>
      <c r="HV11" s="55" t="str">
        <f>IFERROR(IF(INDEX(Sheet1!$B$3:$JO$10,MATCH($C11,Sheet1!$A$3:$A$10,0),MATCH(HV$10,Sheet1!$B$2:$JO$2,0))=0,"Close",INDEX(Sheet1!$B$3:$JO$10,MATCH($C11,Sheet1!$A$3:$A$10,0),MATCH(HV$10,Sheet1!$B$2:$JO$2,0))),"")</f>
        <v/>
      </c>
      <c r="HW11" s="55" t="str">
        <f>IFERROR(IF(INDEX(Sheet1!$B$3:$JO$10,MATCH($C11,Sheet1!$A$3:$A$10,0),MATCH(HW$10,Sheet1!$B$2:$JO$2,0))=0,"Close",INDEX(Sheet1!$B$3:$JO$10,MATCH($C11,Sheet1!$A$3:$A$10,0),MATCH(HW$10,Sheet1!$B$2:$JO$2,0))),"")</f>
        <v/>
      </c>
      <c r="HX11" s="55" t="str">
        <f>IFERROR(IF(INDEX(Sheet1!$B$3:$JO$10,MATCH($C11,Sheet1!$A$3:$A$10,0),MATCH(HX$10,Sheet1!$B$2:$JO$2,0))=0,"Close",INDEX(Sheet1!$B$3:$JO$10,MATCH($C11,Sheet1!$A$3:$A$10,0),MATCH(HX$10,Sheet1!$B$2:$JO$2,0))),"")</f>
        <v/>
      </c>
      <c r="HY11" s="55" t="str">
        <f>IFERROR(IF(INDEX(Sheet1!$B$3:$JO$10,MATCH($C11,Sheet1!$A$3:$A$10,0),MATCH(HY$10,Sheet1!$B$2:$JO$2,0))=0,"Close",INDEX(Sheet1!$B$3:$JO$10,MATCH($C11,Sheet1!$A$3:$A$10,0),MATCH(HY$10,Sheet1!$B$2:$JO$2,0))),"")</f>
        <v/>
      </c>
      <c r="HZ11" s="55" t="str">
        <f>IFERROR(IF(INDEX(Sheet1!$B$3:$JO$10,MATCH($C11,Sheet1!$A$3:$A$10,0),MATCH(HZ$10,Sheet1!$B$2:$JO$2,0))=0,"Close",INDEX(Sheet1!$B$3:$JO$10,MATCH($C11,Sheet1!$A$3:$A$10,0),MATCH(HZ$10,Sheet1!$B$2:$JO$2,0))),"")</f>
        <v/>
      </c>
      <c r="IA11" s="55" t="str">
        <f>IFERROR(IF(INDEX(Sheet1!$B$3:$JO$10,MATCH($C11,Sheet1!$A$3:$A$10,0),MATCH(IA$10,Sheet1!$B$2:$JO$2,0))=0,"Close",INDEX(Sheet1!$B$3:$JO$10,MATCH($C11,Sheet1!$A$3:$A$10,0),MATCH(IA$10,Sheet1!$B$2:$JO$2,0))),"")</f>
        <v/>
      </c>
      <c r="IB11" s="55" t="str">
        <f>IFERROR(IF(INDEX(Sheet1!$B$3:$JO$10,MATCH($C11,Sheet1!$A$3:$A$10,0),MATCH(IB$10,Sheet1!$B$2:$JO$2,0))=0,"Close",INDEX(Sheet1!$B$3:$JO$10,MATCH($C11,Sheet1!$A$3:$A$10,0),MATCH(IB$10,Sheet1!$B$2:$JO$2,0))),"")</f>
        <v/>
      </c>
      <c r="IC11" s="55" t="str">
        <f>IFERROR(IF(INDEX(Sheet1!$B$3:$JO$10,MATCH($C11,Sheet1!$A$3:$A$10,0),MATCH(IC$10,Sheet1!$B$2:$JO$2,0))=0,"Close",INDEX(Sheet1!$B$3:$JO$10,MATCH($C11,Sheet1!$A$3:$A$10,0),MATCH(IC$10,Sheet1!$B$2:$JO$2,0))),"")</f>
        <v/>
      </c>
      <c r="ID11" s="55" t="str">
        <f>IFERROR(IF(INDEX(Sheet1!$B$3:$JO$10,MATCH($C11,Sheet1!$A$3:$A$10,0),MATCH(ID$10,Sheet1!$B$2:$JO$2,0))=0,"Close",INDEX(Sheet1!$B$3:$JO$10,MATCH($C11,Sheet1!$A$3:$A$10,0),MATCH(ID$10,Sheet1!$B$2:$JO$2,0))),"")</f>
        <v/>
      </c>
      <c r="IE11" s="55" t="str">
        <f>IFERROR(IF(INDEX(Sheet1!$B$3:$JO$10,MATCH($C11,Sheet1!$A$3:$A$10,0),MATCH(IE$10,Sheet1!$B$2:$JO$2,0))=0,"Close",INDEX(Sheet1!$B$3:$JO$10,MATCH($C11,Sheet1!$A$3:$A$10,0),MATCH(IE$10,Sheet1!$B$2:$JO$2,0))),"")</f>
        <v/>
      </c>
      <c r="IF11" s="55" t="str">
        <f>IFERROR(IF(INDEX(Sheet1!$B$3:$JO$10,MATCH($C11,Sheet1!$A$3:$A$10,0),MATCH(IF$10,Sheet1!$B$2:$JO$2,0))=0,"Close",INDEX(Sheet1!$B$3:$JO$10,MATCH($C11,Sheet1!$A$3:$A$10,0),MATCH(IF$10,Sheet1!$B$2:$JO$2,0))),"")</f>
        <v/>
      </c>
      <c r="IG11" s="55" t="str">
        <f>IFERROR(IF(INDEX(Sheet1!$B$3:$JO$10,MATCH($C11,Sheet1!$A$3:$A$10,0),MATCH(IG$10,Sheet1!$B$2:$JO$2,0))=0,"Close",INDEX(Sheet1!$B$3:$JO$10,MATCH($C11,Sheet1!$A$3:$A$10,0),MATCH(IG$10,Sheet1!$B$2:$JO$2,0))),"")</f>
        <v/>
      </c>
      <c r="IH11" s="55" t="str">
        <f>IFERROR(IF(INDEX(Sheet1!$B$3:$JO$10,MATCH($C11,Sheet1!$A$3:$A$10,0),MATCH(IH$10,Sheet1!$B$2:$JO$2,0))=0,"Close",INDEX(Sheet1!$B$3:$JO$10,MATCH($C11,Sheet1!$A$3:$A$10,0),MATCH(IH$10,Sheet1!$B$2:$JO$2,0))),"")</f>
        <v/>
      </c>
      <c r="II11" s="55" t="str">
        <f>IFERROR(IF(INDEX(Sheet1!$B$3:$JO$10,MATCH($C11,Sheet1!$A$3:$A$10,0),MATCH(II$10,Sheet1!$B$2:$JO$2,0))=0,"Close",INDEX(Sheet1!$B$3:$JO$10,MATCH($C11,Sheet1!$A$3:$A$10,0),MATCH(II$10,Sheet1!$B$2:$JO$2,0))),"")</f>
        <v/>
      </c>
      <c r="IJ11" s="55" t="str">
        <f>IFERROR(IF(INDEX(Sheet1!$B$3:$JO$10,MATCH($C11,Sheet1!$A$3:$A$10,0),MATCH(IJ$10,Sheet1!$B$2:$JO$2,0))=0,"Close",INDEX(Sheet1!$B$3:$JO$10,MATCH($C11,Sheet1!$A$3:$A$10,0),MATCH(IJ$10,Sheet1!$B$2:$JO$2,0))),"")</f>
        <v/>
      </c>
      <c r="IK11" s="55" t="str">
        <f>IFERROR(IF(INDEX(Sheet1!$B$3:$JO$10,MATCH($C11,Sheet1!$A$3:$A$10,0),MATCH(IK$10,Sheet1!$B$2:$JO$2,0))=0,"Close",INDEX(Sheet1!$B$3:$JO$10,MATCH($C11,Sheet1!$A$3:$A$10,0),MATCH(IK$10,Sheet1!$B$2:$JO$2,0))),"")</f>
        <v/>
      </c>
      <c r="IL11" s="55" t="str">
        <f>IFERROR(IF(INDEX(Sheet1!$B$3:$JO$10,MATCH($C11,Sheet1!$A$3:$A$10,0),MATCH(IL$10,Sheet1!$B$2:$JO$2,0))=0,"Close",INDEX(Sheet1!$B$3:$JO$10,MATCH($C11,Sheet1!$A$3:$A$10,0),MATCH(IL$10,Sheet1!$B$2:$JO$2,0))),"")</f>
        <v/>
      </c>
      <c r="IM11" s="55" t="str">
        <f>IFERROR(IF(INDEX(Sheet1!$B$3:$JO$10,MATCH($C11,Sheet1!$A$3:$A$10,0),MATCH(IM$10,Sheet1!$B$2:$JO$2,0))=0,"Close",INDEX(Sheet1!$B$3:$JO$10,MATCH($C11,Sheet1!$A$3:$A$10,0),MATCH(IM$10,Sheet1!$B$2:$JO$2,0))),"")</f>
        <v/>
      </c>
      <c r="IN11" s="55" t="str">
        <f>IFERROR(IF(INDEX(Sheet1!$B$3:$JO$10,MATCH($C11,Sheet1!$A$3:$A$10,0),MATCH(IN$10,Sheet1!$B$2:$JO$2,0))=0,"Close",INDEX(Sheet1!$B$3:$JO$10,MATCH($C11,Sheet1!$A$3:$A$10,0),MATCH(IN$10,Sheet1!$B$2:$JO$2,0))),"")</f>
        <v/>
      </c>
      <c r="IO11" s="55" t="str">
        <f>IFERROR(IF(INDEX(Sheet1!$B$3:$JO$10,MATCH($C11,Sheet1!$A$3:$A$10,0),MATCH(IO$10,Sheet1!$B$2:$JO$2,0))=0,"Close",INDEX(Sheet1!$B$3:$JO$10,MATCH($C11,Sheet1!$A$3:$A$10,0),MATCH(IO$10,Sheet1!$B$2:$JO$2,0))),"")</f>
        <v/>
      </c>
      <c r="IP11" s="55" t="str">
        <f>IFERROR(IF(INDEX(Sheet1!$B$3:$JO$10,MATCH($C11,Sheet1!$A$3:$A$10,0),MATCH(IP$10,Sheet1!$B$2:$JO$2,0))=0,"Close",INDEX(Sheet1!$B$3:$JO$10,MATCH($C11,Sheet1!$A$3:$A$10,0),MATCH(IP$10,Sheet1!$B$2:$JO$2,0))),"")</f>
        <v/>
      </c>
      <c r="IQ11" s="55" t="str">
        <f>IFERROR(IF(INDEX(Sheet1!$B$3:$JO$10,MATCH($C11,Sheet1!$A$3:$A$10,0),MATCH(IQ$10,Sheet1!$B$2:$JO$2,0))=0,"Close",INDEX(Sheet1!$B$3:$JO$10,MATCH($C11,Sheet1!$A$3:$A$10,0),MATCH(IQ$10,Sheet1!$B$2:$JO$2,0))),"")</f>
        <v/>
      </c>
      <c r="IR11" s="55" t="str">
        <f>IFERROR(IF(INDEX(Sheet1!$B$3:$JO$10,MATCH($C11,Sheet1!$A$3:$A$10,0),MATCH(IR$10,Sheet1!$B$2:$JO$2,0))=0,"Close",INDEX(Sheet1!$B$3:$JO$10,MATCH($C11,Sheet1!$A$3:$A$10,0),MATCH(IR$10,Sheet1!$B$2:$JO$2,0))),"")</f>
        <v/>
      </c>
      <c r="IS11" s="55" t="str">
        <f>IFERROR(IF(INDEX(Sheet1!$B$3:$JO$10,MATCH($C11,Sheet1!$A$3:$A$10,0),MATCH(IS$10,Sheet1!$B$2:$JO$2,0))=0,"Close",INDEX(Sheet1!$B$3:$JO$10,MATCH($C11,Sheet1!$A$3:$A$10,0),MATCH(IS$10,Sheet1!$B$2:$JO$2,0))),"")</f>
        <v/>
      </c>
      <c r="IT11" s="55" t="str">
        <f>IFERROR(IF(INDEX(Sheet1!$B$3:$JO$10,MATCH($C11,Sheet1!$A$3:$A$10,0),MATCH(IT$10,Sheet1!$B$2:$JO$2,0))=0,"Close",INDEX(Sheet1!$B$3:$JO$10,MATCH($C11,Sheet1!$A$3:$A$10,0),MATCH(IT$10,Sheet1!$B$2:$JO$2,0))),"")</f>
        <v/>
      </c>
      <c r="IU11" s="55" t="str">
        <f>IFERROR(IF(INDEX(Sheet1!$B$3:$JO$10,MATCH($C11,Sheet1!$A$3:$A$10,0),MATCH(IU$10,Sheet1!$B$2:$JO$2,0))=0,"Close",INDEX(Sheet1!$B$3:$JO$10,MATCH($C11,Sheet1!$A$3:$A$10,0),MATCH(IU$10,Sheet1!$B$2:$JO$2,0))),"")</f>
        <v/>
      </c>
      <c r="IV11" s="55" t="str">
        <f>IFERROR(IF(INDEX(Sheet1!$B$3:$JO$10,MATCH($C11,Sheet1!$A$3:$A$10,0),MATCH(IV$10,Sheet1!$B$2:$JO$2,0))=0,"Close",INDEX(Sheet1!$B$3:$JO$10,MATCH($C11,Sheet1!$A$3:$A$10,0),MATCH(IV$10,Sheet1!$B$2:$JO$2,0))),"")</f>
        <v/>
      </c>
      <c r="IW11" s="55" t="str">
        <f>IFERROR(IF(INDEX(Sheet1!$B$3:$JO$10,MATCH($C11,Sheet1!$A$3:$A$10,0),MATCH(IW$10,Sheet1!$B$2:$JO$2,0))=0,"Close",INDEX(Sheet1!$B$3:$JO$10,MATCH($C11,Sheet1!$A$3:$A$10,0),MATCH(IW$10,Sheet1!$B$2:$JO$2,0))),"")</f>
        <v/>
      </c>
      <c r="IX11" s="55" t="str">
        <f>IFERROR(IF(INDEX(Sheet1!$B$3:$JO$10,MATCH($C11,Sheet1!$A$3:$A$10,0),MATCH(IX$10,Sheet1!$B$2:$JO$2,0))=0,"Close",INDEX(Sheet1!$B$3:$JO$10,MATCH($C11,Sheet1!$A$3:$A$10,0),MATCH(IX$10,Sheet1!$B$2:$JO$2,0))),"")</f>
        <v/>
      </c>
      <c r="IY11" s="55" t="str">
        <f>IFERROR(IF(INDEX(Sheet1!$B$3:$JO$10,MATCH($C11,Sheet1!$A$3:$A$10,0),MATCH(IY$10,Sheet1!$B$2:$JO$2,0))=0,"Close",INDEX(Sheet1!$B$3:$JO$10,MATCH($C11,Sheet1!$A$3:$A$10,0),MATCH(IY$10,Sheet1!$B$2:$JO$2,0))),"")</f>
        <v/>
      </c>
      <c r="IZ11" s="55" t="str">
        <f>IFERROR(IF(INDEX(Sheet1!$B$3:$JO$10,MATCH($C11,Sheet1!$A$3:$A$10,0),MATCH(IZ$10,Sheet1!$B$2:$JO$2,0))=0,"Close",INDEX(Sheet1!$B$3:$JO$10,MATCH($C11,Sheet1!$A$3:$A$10,0),MATCH(IZ$10,Sheet1!$B$2:$JO$2,0))),"")</f>
        <v/>
      </c>
      <c r="JA11" s="55" t="str">
        <f>IFERROR(IF(INDEX(Sheet1!$B$3:$JO$10,MATCH($C11,Sheet1!$A$3:$A$10,0),MATCH(JA$10,Sheet1!$B$2:$JO$2,0))=0,"Close",INDEX(Sheet1!$B$3:$JO$10,MATCH($C11,Sheet1!$A$3:$A$10,0),MATCH(JA$10,Sheet1!$B$2:$JO$2,0))),"")</f>
        <v/>
      </c>
      <c r="JB11" s="55" t="str">
        <f>IFERROR(IF(INDEX(Sheet1!$B$3:$JO$10,MATCH($C11,Sheet1!$A$3:$A$10,0),MATCH(JB$10,Sheet1!$B$2:$JO$2,0))=0,"Close",INDEX(Sheet1!$B$3:$JO$10,MATCH($C11,Sheet1!$A$3:$A$10,0),MATCH(JB$10,Sheet1!$B$2:$JO$2,0))),"")</f>
        <v/>
      </c>
      <c r="JC11" s="55" t="str">
        <f>IFERROR(IF(INDEX(Sheet1!$B$3:$JO$10,MATCH($C11,Sheet1!$A$3:$A$10,0),MATCH(JC$10,Sheet1!$B$2:$JO$2,0))=0,"Close",INDEX(Sheet1!$B$3:$JO$10,MATCH($C11,Sheet1!$A$3:$A$10,0),MATCH(JC$10,Sheet1!$B$2:$JO$2,0))),"")</f>
        <v/>
      </c>
      <c r="JD11" s="55" t="str">
        <f>IFERROR(IF(INDEX(Sheet1!$B$3:$JO$10,MATCH($C11,Sheet1!$A$3:$A$10,0),MATCH(JD$10,Sheet1!$B$2:$JO$2,0))=0,"Close",INDEX(Sheet1!$B$3:$JO$10,MATCH($C11,Sheet1!$A$3:$A$10,0),MATCH(JD$10,Sheet1!$B$2:$JO$2,0))),"")</f>
        <v/>
      </c>
      <c r="JE11" s="55" t="str">
        <f>IFERROR(IF(INDEX(Sheet1!$B$3:$JO$10,MATCH($C11,Sheet1!$A$3:$A$10,0),MATCH(JE$10,Sheet1!$B$2:$JO$2,0))=0,"Close",INDEX(Sheet1!$B$3:$JO$10,MATCH($C11,Sheet1!$A$3:$A$10,0),MATCH(JE$10,Sheet1!$B$2:$JO$2,0))),"")</f>
        <v/>
      </c>
      <c r="JF11" s="55" t="str">
        <f>IFERROR(IF(INDEX(Sheet1!$B$3:$JO$10,MATCH($C11,Sheet1!$A$3:$A$10,0),MATCH(JF$10,Sheet1!$B$2:$JO$2,0))=0,"Close",INDEX(Sheet1!$B$3:$JO$10,MATCH($C11,Sheet1!$A$3:$A$10,0),MATCH(JF$10,Sheet1!$B$2:$JO$2,0))),"")</f>
        <v/>
      </c>
      <c r="JG11" s="55" t="str">
        <f>IFERROR(IF(INDEX(Sheet1!$B$3:$JO$10,MATCH($C11,Sheet1!$A$3:$A$10,0),MATCH(JG$10,Sheet1!$B$2:$JO$2,0))=0,"Close",INDEX(Sheet1!$B$3:$JO$10,MATCH($C11,Sheet1!$A$3:$A$10,0),MATCH(JG$10,Sheet1!$B$2:$JO$2,0))),"")</f>
        <v/>
      </c>
      <c r="JH11" s="55" t="str">
        <f>IFERROR(IF(INDEX(Sheet1!$B$3:$JO$10,MATCH($C11,Sheet1!$A$3:$A$10,0),MATCH(JH$10,Sheet1!$B$2:$JO$2,0))=0,"Close",INDEX(Sheet1!$B$3:$JO$10,MATCH($C11,Sheet1!$A$3:$A$10,0),MATCH(JH$10,Sheet1!$B$2:$JO$2,0))),"")</f>
        <v/>
      </c>
      <c r="JI11" s="55" t="str">
        <f>IFERROR(IF(INDEX(Sheet1!$B$3:$JO$10,MATCH($C11,Sheet1!$A$3:$A$10,0),MATCH(JI$10,Sheet1!$B$2:$JO$2,0))=0,"Close",INDEX(Sheet1!$B$3:$JO$10,MATCH($C11,Sheet1!$A$3:$A$10,0),MATCH(JI$10,Sheet1!$B$2:$JO$2,0))),"")</f>
        <v/>
      </c>
      <c r="JJ11" s="55" t="str">
        <f>IFERROR(IF(INDEX(Sheet1!$B$3:$JO$10,MATCH($C11,Sheet1!$A$3:$A$10,0),MATCH(JJ$10,Sheet1!$B$2:$JO$2,0))=0,"Close",INDEX(Sheet1!$B$3:$JO$10,MATCH($C11,Sheet1!$A$3:$A$10,0),MATCH(JJ$10,Sheet1!$B$2:$JO$2,0))),"")</f>
        <v/>
      </c>
      <c r="JK11" s="55" t="str">
        <f>IFERROR(IF(INDEX(Sheet1!$B$3:$JO$10,MATCH($C11,Sheet1!$A$3:$A$10,0),MATCH(JK$10,Sheet1!$B$2:$JO$2,0))=0,"Close",INDEX(Sheet1!$B$3:$JO$10,MATCH($C11,Sheet1!$A$3:$A$10,0),MATCH(JK$10,Sheet1!$B$2:$JO$2,0))),"")</f>
        <v/>
      </c>
      <c r="JL11" s="55" t="str">
        <f>IFERROR(IF(INDEX(Sheet1!$B$3:$JO$10,MATCH($C11,Sheet1!$A$3:$A$10,0),MATCH(JL$10,Sheet1!$B$2:$JO$2,0))=0,"Close",INDEX(Sheet1!$B$3:$JO$10,MATCH($C11,Sheet1!$A$3:$A$10,0),MATCH(JL$10,Sheet1!$B$2:$JO$2,0))),"")</f>
        <v/>
      </c>
      <c r="JM11" s="55" t="str">
        <f>IFERROR(IF(INDEX(Sheet1!$B$3:$JO$10,MATCH($C11,Sheet1!$A$3:$A$10,0),MATCH(JM$10,Sheet1!$B$2:$JO$2,0))=0,"Close",INDEX(Sheet1!$B$3:$JO$10,MATCH($C11,Sheet1!$A$3:$A$10,0),MATCH(JM$10,Sheet1!$B$2:$JO$2,0))),"")</f>
        <v/>
      </c>
      <c r="JN11" s="55" t="str">
        <f>IFERROR(IF(INDEX(Sheet1!$B$3:$JO$10,MATCH($C11,Sheet1!$A$3:$A$10,0),MATCH(JN$10,Sheet1!$B$2:$JO$2,0))=0,"Close",INDEX(Sheet1!$B$3:$JO$10,MATCH($C11,Sheet1!$A$3:$A$10,0),MATCH(JN$10,Sheet1!$B$2:$JO$2,0))),"")</f>
        <v/>
      </c>
      <c r="JO11" s="55" t="str">
        <f>IFERROR(IF(INDEX(Sheet1!$B$3:$JO$10,MATCH($C11,Sheet1!$A$3:$A$10,0),MATCH(JO$10,Sheet1!$B$2:$JO$2,0))=0,"Close",INDEX(Sheet1!$B$3:$JO$10,MATCH($C11,Sheet1!$A$3:$A$10,0),MATCH(JO$10,Sheet1!$B$2:$JO$2,0))),"")</f>
        <v/>
      </c>
      <c r="JP11" s="55" t="str">
        <f>IFERROR(IF(INDEX(Sheet1!$B$3:$JO$10,MATCH($C11,Sheet1!$A$3:$A$10,0),MATCH(JP$10,Sheet1!$B$2:$JO$2,0))=0,"Close",INDEX(Sheet1!$B$3:$JO$10,MATCH($C11,Sheet1!$A$3:$A$10,0),MATCH(JP$10,Sheet1!$B$2:$JO$2,0))),"")</f>
        <v/>
      </c>
      <c r="JQ11" s="55" t="str">
        <f>IFERROR(IF(INDEX(Sheet1!$B$3:$JO$10,MATCH($C11,Sheet1!$A$3:$A$10,0),MATCH(JQ$10,Sheet1!$B$2:$JO$2,0))=0,"Close",INDEX(Sheet1!$B$3:$JO$10,MATCH($C11,Sheet1!$A$3:$A$10,0),MATCH(JQ$10,Sheet1!$B$2:$JO$2,0))),"")</f>
        <v/>
      </c>
      <c r="JR11" s="55" t="str">
        <f>IFERROR(IF(INDEX(Sheet1!$B$3:$JO$10,MATCH($C11,Sheet1!$A$3:$A$10,0),MATCH(JR$10,Sheet1!$B$2:$JO$2,0))=0,"Close",INDEX(Sheet1!$B$3:$JO$10,MATCH($C11,Sheet1!$A$3:$A$10,0),MATCH(JR$10,Sheet1!$B$2:$JO$2,0))),"")</f>
        <v/>
      </c>
      <c r="JS11" s="55" t="str">
        <f>IFERROR(IF(INDEX(Sheet1!$B$3:$JO$10,MATCH($C11,Sheet1!$A$3:$A$10,0),MATCH(JS$10,Sheet1!$B$2:$JO$2,0))=0,"Close",INDEX(Sheet1!$B$3:$JO$10,MATCH($C11,Sheet1!$A$3:$A$10,0),MATCH(JS$10,Sheet1!$B$2:$JO$2,0))),"")</f>
        <v/>
      </c>
      <c r="JT11" s="55" t="str">
        <f>IFERROR(IF(INDEX(Sheet1!$B$3:$JO$10,MATCH($C11,Sheet1!$A$3:$A$10,0),MATCH(JT$10,Sheet1!$B$2:$JO$2,0))=0,"Close",INDEX(Sheet1!$B$3:$JO$10,MATCH($C11,Sheet1!$A$3:$A$10,0),MATCH(JT$10,Sheet1!$B$2:$JO$2,0))),"")</f>
        <v/>
      </c>
      <c r="JU11" s="55" t="str">
        <f>IFERROR(IF(INDEX(Sheet1!$B$3:$JO$10,MATCH($C11,Sheet1!$A$3:$A$10,0),MATCH(JU$10,Sheet1!$B$2:$JO$2,0))=0,"Close",INDEX(Sheet1!$B$3:$JO$10,MATCH($C11,Sheet1!$A$3:$A$10,0),MATCH(JU$10,Sheet1!$B$2:$JO$2,0))),"")</f>
        <v/>
      </c>
      <c r="JV11" s="55" t="str">
        <f>IFERROR(IF(INDEX(Sheet1!$B$3:$JO$10,MATCH($C11,Sheet1!$A$3:$A$10,0),MATCH(JV$10,Sheet1!$B$2:$JO$2,0))=0,"Close",INDEX(Sheet1!$B$3:$JO$10,MATCH($C11,Sheet1!$A$3:$A$10,0),MATCH(JV$10,Sheet1!$B$2:$JO$2,0))),"")</f>
        <v/>
      </c>
      <c r="JW11" s="55" t="str">
        <f>IFERROR(IF(INDEX(Sheet1!$B$3:$JO$10,MATCH($C11,Sheet1!$A$3:$A$10,0),MATCH(JW$10,Sheet1!$B$2:$JO$2,0))=0,"Close",INDEX(Sheet1!$B$3:$JO$10,MATCH($C11,Sheet1!$A$3:$A$10,0),MATCH(JW$10,Sheet1!$B$2:$JO$2,0))),"")</f>
        <v/>
      </c>
      <c r="JX11" s="55" t="str">
        <f>IFERROR(IF(INDEX(Sheet1!$B$3:$JO$10,MATCH($C11,Sheet1!$A$3:$A$10,0),MATCH(JX$10,Sheet1!$B$2:$JO$2,0))=0,"Close",INDEX(Sheet1!$B$3:$JO$10,MATCH($C11,Sheet1!$A$3:$A$10,0),MATCH(JX$10,Sheet1!$B$2:$JO$2,0))),"")</f>
        <v/>
      </c>
      <c r="JY11" s="55" t="str">
        <f>IFERROR(IF(INDEX(Sheet1!$B$3:$JO$10,MATCH($C11,Sheet1!$A$3:$A$10,0),MATCH(JY$10,Sheet1!$B$2:$JO$2,0))=0,"Close",INDEX(Sheet1!$B$3:$JO$10,MATCH($C11,Sheet1!$A$3:$A$10,0),MATCH(JY$10,Sheet1!$B$2:$JO$2,0))),"")</f>
        <v/>
      </c>
      <c r="JZ11" s="55" t="str">
        <f>IFERROR(IF(INDEX(Sheet1!$B$3:$JO$10,MATCH($C11,Sheet1!$A$3:$A$10,0),MATCH(JZ$10,Sheet1!$B$2:$JO$2,0))=0,"Close",INDEX(Sheet1!$B$3:$JO$10,MATCH($C11,Sheet1!$A$3:$A$10,0),MATCH(JZ$10,Sheet1!$B$2:$JO$2,0))),"")</f>
        <v/>
      </c>
      <c r="KA11" s="55" t="str">
        <f>IFERROR(IF(INDEX(Sheet1!$B$3:$JO$10,MATCH($C11,Sheet1!$A$3:$A$10,0),MATCH(KA$10,Sheet1!$B$2:$JO$2,0))=0,"Close",INDEX(Sheet1!$B$3:$JO$10,MATCH($C11,Sheet1!$A$3:$A$10,0),MATCH(KA$10,Sheet1!$B$2:$JO$2,0))),"")</f>
        <v/>
      </c>
      <c r="KB11" s="55" t="str">
        <f>IFERROR(IF(INDEX(Sheet1!$B$3:$JO$10,MATCH($C11,Sheet1!$A$3:$A$10,0),MATCH(KB$10,Sheet1!$B$2:$JO$2,0))=0,"Close",INDEX(Sheet1!$B$3:$JO$10,MATCH($C11,Sheet1!$A$3:$A$10,0),MATCH(KB$10,Sheet1!$B$2:$JO$2,0))),"")</f>
        <v/>
      </c>
      <c r="KC11" s="55" t="str">
        <f>IFERROR(IF(INDEX(Sheet1!$B$3:$JO$10,MATCH($C11,Sheet1!$A$3:$A$10,0),MATCH(KC$10,Sheet1!$B$2:$JO$2,0))=0,"Close",INDEX(Sheet1!$B$3:$JO$10,MATCH($C11,Sheet1!$A$3:$A$10,0),MATCH(KC$10,Sheet1!$B$2:$JO$2,0))),"")</f>
        <v/>
      </c>
      <c r="KD11" s="55" t="str">
        <f>IFERROR(IF(INDEX(Sheet1!$B$3:$JO$10,MATCH($C11,Sheet1!$A$3:$A$10,0),MATCH(KD$10,Sheet1!$B$2:$JO$2,0))=0,"Close",INDEX(Sheet1!$B$3:$JO$10,MATCH($C11,Sheet1!$A$3:$A$10,0),MATCH(KD$10,Sheet1!$B$2:$JO$2,0))),"")</f>
        <v/>
      </c>
      <c r="KE11" s="55" t="str">
        <f>IFERROR(IF(INDEX(Sheet1!$B$3:$JO$10,MATCH($C11,Sheet1!$A$3:$A$10,0),MATCH(KE$10,Sheet1!$B$2:$JO$2,0))=0,"Close",INDEX(Sheet1!$B$3:$JO$10,MATCH($C11,Sheet1!$A$3:$A$10,0),MATCH(KE$10,Sheet1!$B$2:$JO$2,0))),"")</f>
        <v/>
      </c>
      <c r="KF11" s="55" t="str">
        <f>IFERROR(IF(INDEX(Sheet1!$B$3:$JO$10,MATCH($C11,Sheet1!$A$3:$A$10,0),MATCH(KF$10,Sheet1!$B$2:$JO$2,0))=0,"Close",INDEX(Sheet1!$B$3:$JO$10,MATCH($C11,Sheet1!$A$3:$A$10,0),MATCH(KF$10,Sheet1!$B$2:$JO$2,0))),"")</f>
        <v/>
      </c>
      <c r="KG11" s="55" t="str">
        <f>IFERROR(IF(INDEX(Sheet1!$B$3:$JO$10,MATCH($C11,Sheet1!$A$3:$A$10,0),MATCH(KG$10,Sheet1!$B$2:$JO$2,0))=0,"Close",INDEX(Sheet1!$B$3:$JO$10,MATCH($C11,Sheet1!$A$3:$A$10,0),MATCH(KG$10,Sheet1!$B$2:$JO$2,0))),"")</f>
        <v/>
      </c>
      <c r="KH11" s="55" t="str">
        <f>IFERROR(IF(INDEX(Sheet1!$B$3:$JO$10,MATCH($C11,Sheet1!$A$3:$A$10,0),MATCH(KH$10,Sheet1!$B$2:$JO$2,0))=0,"Close",INDEX(Sheet1!$B$3:$JO$10,MATCH($C11,Sheet1!$A$3:$A$10,0),MATCH(KH$10,Sheet1!$B$2:$JO$2,0))),"")</f>
        <v/>
      </c>
      <c r="KI11" s="55" t="str">
        <f>IFERROR(IF(INDEX(Sheet1!$B$3:$JO$10,MATCH($C11,Sheet1!$A$3:$A$10,0),MATCH(KI$10,Sheet1!$B$2:$JO$2,0))=0,"Close",INDEX(Sheet1!$B$3:$JO$10,MATCH($C11,Sheet1!$A$3:$A$10,0),MATCH(KI$10,Sheet1!$B$2:$JO$2,0))),"")</f>
        <v/>
      </c>
      <c r="KJ11" s="55" t="str">
        <f>IFERROR(IF(INDEX(Sheet1!$B$3:$JO$10,MATCH($C11,Sheet1!$A$3:$A$10,0),MATCH(KJ$10,Sheet1!$B$2:$JO$2,0))=0,"Close",INDEX(Sheet1!$B$3:$JO$10,MATCH($C11,Sheet1!$A$3:$A$10,0),MATCH(KJ$10,Sheet1!$B$2:$JO$2,0))),"")</f>
        <v/>
      </c>
      <c r="KK11" s="55" t="str">
        <f>IFERROR(IF(INDEX(Sheet1!$B$3:$JO$10,MATCH($C11,Sheet1!$A$3:$A$10,0),MATCH(KK$10,Sheet1!$B$2:$JO$2,0))=0,"Close",INDEX(Sheet1!$B$3:$JO$10,MATCH($C11,Sheet1!$A$3:$A$10,0),MATCH(KK$10,Sheet1!$B$2:$JO$2,0))),"")</f>
        <v/>
      </c>
      <c r="KL11" s="55" t="str">
        <f>IFERROR(IF(INDEX(Sheet1!$B$3:$JO$10,MATCH($C11,Sheet1!$A$3:$A$10,0),MATCH(KL$10,Sheet1!$B$2:$JO$2,0))=0,"Close",INDEX(Sheet1!$B$3:$JO$10,MATCH($C11,Sheet1!$A$3:$A$10,0),MATCH(KL$10,Sheet1!$B$2:$JO$2,0))),"")</f>
        <v/>
      </c>
      <c r="KM11" s="55" t="str">
        <f>IFERROR(IF(INDEX(Sheet1!$B$3:$JO$10,MATCH($C11,Sheet1!$A$3:$A$10,0),MATCH(KM$10,Sheet1!$B$2:$JO$2,0))=0,"Close",INDEX(Sheet1!$B$3:$JO$10,MATCH($C11,Sheet1!$A$3:$A$10,0),MATCH(KM$10,Sheet1!$B$2:$JO$2,0))),"")</f>
        <v/>
      </c>
      <c r="KN11" s="55" t="str">
        <f>IFERROR(IF(INDEX(Sheet1!$B$3:$JO$10,MATCH($C11,Sheet1!$A$3:$A$10,0),MATCH(KN$10,Sheet1!$B$2:$JO$2,0))=0,"Close",INDEX(Sheet1!$B$3:$JO$10,MATCH($C11,Sheet1!$A$3:$A$10,0),MATCH(KN$10,Sheet1!$B$2:$JO$2,0))),"")</f>
        <v/>
      </c>
      <c r="KO11" s="55" t="str">
        <f>IFERROR(IF(INDEX(Sheet1!$B$3:$JO$10,MATCH($C11,Sheet1!$A$3:$A$10,0),MATCH(KO$10,Sheet1!$B$2:$JO$2,0))=0,"Close",INDEX(Sheet1!$B$3:$JO$10,MATCH($C11,Sheet1!$A$3:$A$10,0),MATCH(KO$10,Sheet1!$B$2:$JO$2,0))),"")</f>
        <v/>
      </c>
      <c r="KP11" s="55" t="str">
        <f>IFERROR(IF(INDEX(Sheet1!$B$3:$JO$10,MATCH($C11,Sheet1!$A$3:$A$10,0),MATCH(KP$10,Sheet1!$B$2:$JO$2,0))=0,"Close",INDEX(Sheet1!$B$3:$JO$10,MATCH($C11,Sheet1!$A$3:$A$10,0),MATCH(KP$10,Sheet1!$B$2:$JO$2,0))),"")</f>
        <v/>
      </c>
      <c r="KQ11" s="55" t="str">
        <f>IFERROR(IF(INDEX(Sheet1!$B$3:$JO$10,MATCH($C11,Sheet1!$A$3:$A$10,0),MATCH(KQ$10,Sheet1!$B$2:$JO$2,0))=0,"Close",INDEX(Sheet1!$B$3:$JO$10,MATCH($C11,Sheet1!$A$3:$A$10,0),MATCH(KQ$10,Sheet1!$B$2:$JO$2,0))),"")</f>
        <v/>
      </c>
      <c r="KR11" s="55" t="str">
        <f>IFERROR(IF(INDEX(Sheet1!$B$3:$JO$10,MATCH($C11,Sheet1!$A$3:$A$10,0),MATCH(KR$10,Sheet1!$B$2:$JO$2,0))=0,"Close",INDEX(Sheet1!$B$3:$JO$10,MATCH($C11,Sheet1!$A$3:$A$10,0),MATCH(KR$10,Sheet1!$B$2:$JO$2,0))),"")</f>
        <v/>
      </c>
      <c r="KS11" s="55" t="str">
        <f>IFERROR(IF(INDEX(Sheet1!$B$3:$JO$10,MATCH($C11,Sheet1!$A$3:$A$10,0),MATCH(KS$10,Sheet1!$B$2:$JO$2,0))=0,"Close",INDEX(Sheet1!$B$3:$JO$10,MATCH($C11,Sheet1!$A$3:$A$10,0),MATCH(KS$10,Sheet1!$B$2:$JO$2,0))),"")</f>
        <v/>
      </c>
      <c r="KT11" s="55" t="str">
        <f>IFERROR(IF(INDEX(Sheet1!$B$3:$JO$10,MATCH($C11,Sheet1!$A$3:$A$10,0),MATCH(KT$10,Sheet1!$B$2:$JO$2,0))=0,"Close",INDEX(Sheet1!$B$3:$JO$10,MATCH($C11,Sheet1!$A$3:$A$10,0),MATCH(KT$10,Sheet1!$B$2:$JO$2,0))),"")</f>
        <v/>
      </c>
      <c r="KU11" s="55" t="str">
        <f>IFERROR(IF(INDEX(Sheet1!$B$3:$JO$10,MATCH($C11,Sheet1!$A$3:$A$10,0),MATCH(KU$10,Sheet1!$B$2:$JO$2,0))=0,"Close",INDEX(Sheet1!$B$3:$JO$10,MATCH($C11,Sheet1!$A$3:$A$10,0),MATCH(KU$10,Sheet1!$B$2:$JO$2,0))),"")</f>
        <v/>
      </c>
      <c r="KV11" s="55" t="str">
        <f>IFERROR(IF(INDEX(Sheet1!$B$3:$JO$10,MATCH($C11,Sheet1!$A$3:$A$10,0),MATCH(KV$10,Sheet1!$B$2:$JO$2,0))=0,"Close",INDEX(Sheet1!$B$3:$JO$10,MATCH($C11,Sheet1!$A$3:$A$10,0),MATCH(KV$10,Sheet1!$B$2:$JO$2,0))),"")</f>
        <v/>
      </c>
      <c r="KW11" s="55" t="str">
        <f>IFERROR(IF(INDEX(Sheet1!$B$3:$JO$10,MATCH($C11,Sheet1!$A$3:$A$10,0),MATCH(KW$10,Sheet1!$B$2:$JO$2,0))=0,"Close",INDEX(Sheet1!$B$3:$JO$10,MATCH($C11,Sheet1!$A$3:$A$10,0),MATCH(KW$10,Sheet1!$B$2:$JO$2,0))),"")</f>
        <v/>
      </c>
      <c r="KX11" s="55" t="str">
        <f>IFERROR(IF(INDEX(Sheet1!$B$3:$JO$10,MATCH($C11,Sheet1!$A$3:$A$10,0),MATCH(KX$10,Sheet1!$B$2:$JO$2,0))=0,"Close",INDEX(Sheet1!$B$3:$JO$10,MATCH($C11,Sheet1!$A$3:$A$10,0),MATCH(KX$10,Sheet1!$B$2:$JO$2,0))),"")</f>
        <v/>
      </c>
      <c r="KY11" s="55" t="str">
        <f>IFERROR(IF(INDEX(Sheet1!$B$3:$JO$10,MATCH($C11,Sheet1!$A$3:$A$10,0),MATCH(KY$10,Sheet1!$B$2:$JO$2,0))=0,"Close",INDEX(Sheet1!$B$3:$JO$10,MATCH($C11,Sheet1!$A$3:$A$10,0),MATCH(KY$10,Sheet1!$B$2:$JO$2,0))),"")</f>
        <v/>
      </c>
      <c r="KZ11" s="55" t="str">
        <f>IFERROR(IF(INDEX(Sheet1!$B$3:$JO$10,MATCH($C11,Sheet1!$A$3:$A$10,0),MATCH(KZ$10,Sheet1!$B$2:$JO$2,0))=0,"Close",INDEX(Sheet1!$B$3:$JO$10,MATCH($C11,Sheet1!$A$3:$A$10,0),MATCH(KZ$10,Sheet1!$B$2:$JO$2,0))),"")</f>
        <v/>
      </c>
      <c r="LA11" s="55" t="str">
        <f>IFERROR(IF(INDEX(Sheet1!$B$3:$JO$10,MATCH($C11,Sheet1!$A$3:$A$10,0),MATCH(LA$10,Sheet1!$B$2:$JO$2,0))=0,"Close",INDEX(Sheet1!$B$3:$JO$10,MATCH($C11,Sheet1!$A$3:$A$10,0),MATCH(LA$10,Sheet1!$B$2:$JO$2,0))),"")</f>
        <v/>
      </c>
      <c r="LB11" s="55" t="str">
        <f>IFERROR(IF(INDEX(Sheet1!$B$3:$JO$10,MATCH($C11,Sheet1!$A$3:$A$10,0),MATCH(LB$10,Sheet1!$B$2:$JO$2,0))=0,"Close",INDEX(Sheet1!$B$3:$JO$10,MATCH($C11,Sheet1!$A$3:$A$10,0),MATCH(LB$10,Sheet1!$B$2:$JO$2,0))),"")</f>
        <v/>
      </c>
      <c r="LC11" s="55" t="str">
        <f>IFERROR(IF(INDEX(Sheet1!$B$3:$JO$10,MATCH($C11,Sheet1!$A$3:$A$10,0),MATCH(LC$10,Sheet1!$B$2:$JO$2,0))=0,"Close",INDEX(Sheet1!$B$3:$JO$10,MATCH($C11,Sheet1!$A$3:$A$10,0),MATCH(LC$10,Sheet1!$B$2:$JO$2,0))),"")</f>
        <v/>
      </c>
      <c r="LD11" s="55" t="str">
        <f>IFERROR(IF(INDEX(Sheet1!$B$3:$JO$10,MATCH($C11,Sheet1!$A$3:$A$10,0),MATCH(LD$10,Sheet1!$B$2:$JO$2,0))=0,"Close",INDEX(Sheet1!$B$3:$JO$10,MATCH($C11,Sheet1!$A$3:$A$10,0),MATCH(LD$10,Sheet1!$B$2:$JO$2,0))),"")</f>
        <v/>
      </c>
      <c r="LE11" s="55" t="str">
        <f>IFERROR(IF(INDEX(Sheet1!$B$3:$JO$10,MATCH($C11,Sheet1!$A$3:$A$10,0),MATCH(LE$10,Sheet1!$B$2:$JO$2,0))=0,"Close",INDEX(Sheet1!$B$3:$JO$10,MATCH($C11,Sheet1!$A$3:$A$10,0),MATCH(LE$10,Sheet1!$B$2:$JO$2,0))),"")</f>
        <v/>
      </c>
      <c r="LF11" s="55" t="str">
        <f>IFERROR(IF(INDEX(Sheet1!$B$3:$JO$10,MATCH($C11,Sheet1!$A$3:$A$10,0),MATCH(LF$10,Sheet1!$B$2:$JO$2,0))=0,"Close",INDEX(Sheet1!$B$3:$JO$10,MATCH($C11,Sheet1!$A$3:$A$10,0),MATCH(LF$10,Sheet1!$B$2:$JO$2,0))),"")</f>
        <v/>
      </c>
      <c r="LG11" s="55" t="str">
        <f>IFERROR(IF(INDEX(Sheet1!$B$3:$JO$10,MATCH($C11,Sheet1!$A$3:$A$10,0),MATCH(LG$10,Sheet1!$B$2:$JO$2,0))=0,"Close",INDEX(Sheet1!$B$3:$JO$10,MATCH($C11,Sheet1!$A$3:$A$10,0),MATCH(LG$10,Sheet1!$B$2:$JO$2,0))),"")</f>
        <v/>
      </c>
      <c r="LH11" s="55" t="str">
        <f>IFERROR(IF(INDEX(Sheet1!$B$3:$JO$10,MATCH($C11,Sheet1!$A$3:$A$10,0),MATCH(LH$10,Sheet1!$B$2:$JO$2,0))=0,"Close",INDEX(Sheet1!$B$3:$JO$10,MATCH($C11,Sheet1!$A$3:$A$10,0),MATCH(LH$10,Sheet1!$B$2:$JO$2,0))),"")</f>
        <v/>
      </c>
      <c r="LI11" s="55" t="str">
        <f>IFERROR(IF(INDEX(Sheet1!$B$3:$JO$10,MATCH($C11,Sheet1!$A$3:$A$10,0),MATCH(LI$10,Sheet1!$B$2:$JO$2,0))=0,"Close",INDEX(Sheet1!$B$3:$JO$10,MATCH($C11,Sheet1!$A$3:$A$10,0),MATCH(LI$10,Sheet1!$B$2:$JO$2,0))),"")</f>
        <v/>
      </c>
      <c r="LJ11" s="55" t="str">
        <f>IFERROR(IF(INDEX(Sheet1!$B$3:$JO$10,MATCH($C11,Sheet1!$A$3:$A$10,0),MATCH(LJ$10,Sheet1!$B$2:$JO$2,0))=0,"Close",INDEX(Sheet1!$B$3:$JO$10,MATCH($C11,Sheet1!$A$3:$A$10,0),MATCH(LJ$10,Sheet1!$B$2:$JO$2,0))),"")</f>
        <v/>
      </c>
      <c r="LK11" s="55" t="str">
        <f>IFERROR(IF(INDEX(Sheet1!$B$3:$JO$10,MATCH($C11,Sheet1!$A$3:$A$10,0),MATCH(LK$10,Sheet1!$B$2:$JO$2,0))=0,"Close",INDEX(Sheet1!$B$3:$JO$10,MATCH($C11,Sheet1!$A$3:$A$10,0),MATCH(LK$10,Sheet1!$B$2:$JO$2,0))),"")</f>
        <v/>
      </c>
      <c r="LL11" s="55" t="str">
        <f>IFERROR(IF(INDEX(Sheet1!$B$3:$JO$10,MATCH($C11,Sheet1!$A$3:$A$10,0),MATCH(LL$10,Sheet1!$B$2:$JO$2,0))=0,"Close",INDEX(Sheet1!$B$3:$JO$10,MATCH($C11,Sheet1!$A$3:$A$10,0),MATCH(LL$10,Sheet1!$B$2:$JO$2,0))),"")</f>
        <v/>
      </c>
      <c r="LM11" s="55" t="str">
        <f>IFERROR(IF(INDEX(Sheet1!$B$3:$JO$10,MATCH($C11,Sheet1!$A$3:$A$10,0),MATCH(LM$10,Sheet1!$B$2:$JO$2,0))=0,"Close",INDEX(Sheet1!$B$3:$JO$10,MATCH($C11,Sheet1!$A$3:$A$10,0),MATCH(LM$10,Sheet1!$B$2:$JO$2,0))),"")</f>
        <v/>
      </c>
      <c r="LN11" s="55" t="str">
        <f>IFERROR(IF(INDEX(Sheet1!$B$3:$JO$10,MATCH($C11,Sheet1!$A$3:$A$10,0),MATCH(LN$10,Sheet1!$B$2:$JO$2,0))=0,"Close",INDEX(Sheet1!$B$3:$JO$10,MATCH($C11,Sheet1!$A$3:$A$10,0),MATCH(LN$10,Sheet1!$B$2:$JO$2,0))),"")</f>
        <v/>
      </c>
      <c r="LO11" s="55" t="str">
        <f>IFERROR(IF(INDEX(Sheet1!$B$3:$JO$10,MATCH($C11,Sheet1!$A$3:$A$10,0),MATCH(LO$10,Sheet1!$B$2:$JO$2,0))=0,"Close",INDEX(Sheet1!$B$3:$JO$10,MATCH($C11,Sheet1!$A$3:$A$10,0),MATCH(LO$10,Sheet1!$B$2:$JO$2,0))),"")</f>
        <v/>
      </c>
      <c r="LP11" s="55" t="str">
        <f>IFERROR(IF(INDEX(Sheet1!$B$3:$JO$10,MATCH($C11,Sheet1!$A$3:$A$10,0),MATCH(LP$10,Sheet1!$B$2:$JO$2,0))=0,"Close",INDEX(Sheet1!$B$3:$JO$10,MATCH($C11,Sheet1!$A$3:$A$10,0),MATCH(LP$10,Sheet1!$B$2:$JO$2,0))),"")</f>
        <v/>
      </c>
      <c r="LQ11" s="55" t="str">
        <f>IFERROR(IF(INDEX(Sheet1!$B$3:$JO$10,MATCH($C11,Sheet1!$A$3:$A$10,0),MATCH(LQ$10,Sheet1!$B$2:$JO$2,0))=0,"Close",INDEX(Sheet1!$B$3:$JO$10,MATCH($C11,Sheet1!$A$3:$A$10,0),MATCH(LQ$10,Sheet1!$B$2:$JO$2,0))),"")</f>
        <v/>
      </c>
      <c r="LR11" s="55" t="str">
        <f>IFERROR(IF(INDEX(Sheet1!$B$3:$JO$10,MATCH($C11,Sheet1!$A$3:$A$10,0),MATCH(LR$10,Sheet1!$B$2:$JO$2,0))=0,"Close",INDEX(Sheet1!$B$3:$JO$10,MATCH($C11,Sheet1!$A$3:$A$10,0),MATCH(LR$10,Sheet1!$B$2:$JO$2,0))),"")</f>
        <v/>
      </c>
      <c r="LS11" s="55" t="str">
        <f>IFERROR(IF(INDEX(Sheet1!$B$3:$JO$10,MATCH($C11,Sheet1!$A$3:$A$10,0),MATCH(LS$10,Sheet1!$B$2:$JO$2,0))=0,"Close",INDEX(Sheet1!$B$3:$JO$10,MATCH($C11,Sheet1!$A$3:$A$10,0),MATCH(LS$10,Sheet1!$B$2:$JO$2,0))),"")</f>
        <v/>
      </c>
      <c r="LT11" s="55" t="str">
        <f>IFERROR(IF(INDEX(Sheet1!$B$3:$JO$10,MATCH($C11,Sheet1!$A$3:$A$10,0),MATCH(LT$10,Sheet1!$B$2:$JO$2,0))=0,"Close",INDEX(Sheet1!$B$3:$JO$10,MATCH($C11,Sheet1!$A$3:$A$10,0),MATCH(LT$10,Sheet1!$B$2:$JO$2,0))),"")</f>
        <v/>
      </c>
      <c r="LU11" s="55" t="str">
        <f>IFERROR(IF(INDEX(Sheet1!$B$3:$JO$10,MATCH($C11,Sheet1!$A$3:$A$10,0),MATCH(LU$10,Sheet1!$B$2:$JO$2,0))=0,"Close",INDEX(Sheet1!$B$3:$JO$10,MATCH($C11,Sheet1!$A$3:$A$10,0),MATCH(LU$10,Sheet1!$B$2:$JO$2,0))),"")</f>
        <v/>
      </c>
      <c r="LV11" s="55" t="str">
        <f>IFERROR(IF(INDEX(Sheet1!$B$3:$JO$10,MATCH($C11,Sheet1!$A$3:$A$10,0),MATCH(LV$10,Sheet1!$B$2:$JO$2,0))=0,"Close",INDEX(Sheet1!$B$3:$JO$10,MATCH($C11,Sheet1!$A$3:$A$10,0),MATCH(LV$10,Sheet1!$B$2:$JO$2,0))),"")</f>
        <v/>
      </c>
      <c r="LW11" s="55" t="str">
        <f>IFERROR(IF(INDEX(Sheet1!$B$3:$JO$10,MATCH($C11,Sheet1!$A$3:$A$10,0),MATCH(LW$10,Sheet1!$B$2:$JO$2,0))=0,"Close",INDEX(Sheet1!$B$3:$JO$10,MATCH($C11,Sheet1!$A$3:$A$10,0),MATCH(LW$10,Sheet1!$B$2:$JO$2,0))),"")</f>
        <v/>
      </c>
      <c r="LX11" s="55" t="str">
        <f>IFERROR(IF(INDEX(Sheet1!$B$3:$JO$10,MATCH($C11,Sheet1!$A$3:$A$10,0),MATCH(LX$10,Sheet1!$B$2:$JO$2,0))=0,"Close",INDEX(Sheet1!$B$3:$JO$10,MATCH($C11,Sheet1!$A$3:$A$10,0),MATCH(LX$10,Sheet1!$B$2:$JO$2,0))),"")</f>
        <v/>
      </c>
      <c r="LY11" s="55" t="str">
        <f>IFERROR(IF(INDEX(Sheet1!$B$3:$JO$10,MATCH($C11,Sheet1!$A$3:$A$10,0),MATCH(LY$10,Sheet1!$B$2:$JO$2,0))=0,"Close",INDEX(Sheet1!$B$3:$JO$10,MATCH($C11,Sheet1!$A$3:$A$10,0),MATCH(LY$10,Sheet1!$B$2:$JO$2,0))),"")</f>
        <v/>
      </c>
      <c r="LZ11" s="55" t="str">
        <f>IFERROR(IF(INDEX(Sheet1!$B$3:$JO$10,MATCH($C11,Sheet1!$A$3:$A$10,0),MATCH(LZ$10,Sheet1!$B$2:$JO$2,0))=0,"Close",INDEX(Sheet1!$B$3:$JO$10,MATCH($C11,Sheet1!$A$3:$A$10,0),MATCH(LZ$10,Sheet1!$B$2:$JO$2,0))),"")</f>
        <v/>
      </c>
      <c r="MA11" s="55" t="str">
        <f>IFERROR(IF(INDEX(Sheet1!$B$3:$JO$10,MATCH($C11,Sheet1!$A$3:$A$10,0),MATCH(MA$10,Sheet1!$B$2:$JO$2,0))=0,"Close",INDEX(Sheet1!$B$3:$JO$10,MATCH($C11,Sheet1!$A$3:$A$10,0),MATCH(MA$10,Sheet1!$B$2:$JO$2,0))),"")</f>
        <v/>
      </c>
      <c r="MB11" s="55" t="str">
        <f>IFERROR(IF(INDEX(Sheet1!$B$3:$JO$10,MATCH($C11,Sheet1!$A$3:$A$10,0),MATCH(MB$10,Sheet1!$B$2:$JO$2,0))=0,"Close",INDEX(Sheet1!$B$3:$JO$10,MATCH($C11,Sheet1!$A$3:$A$10,0),MATCH(MB$10,Sheet1!$B$2:$JO$2,0))),"")</f>
        <v/>
      </c>
      <c r="MC11" s="55" t="str">
        <f>IFERROR(IF(INDEX(Sheet1!$B$3:$JO$10,MATCH($C11,Sheet1!$A$3:$A$10,0),MATCH(MC$10,Sheet1!$B$2:$JO$2,0))=0,"Close",INDEX(Sheet1!$B$3:$JO$10,MATCH($C11,Sheet1!$A$3:$A$10,0),MATCH(MC$10,Sheet1!$B$2:$JO$2,0))),"")</f>
        <v/>
      </c>
      <c r="MD11" s="55" t="str">
        <f>IFERROR(IF(INDEX(Sheet1!$B$3:$JO$10,MATCH($C11,Sheet1!$A$3:$A$10,0),MATCH(MD$10,Sheet1!$B$2:$JO$2,0))=0,"Close",INDEX(Sheet1!$B$3:$JO$10,MATCH($C11,Sheet1!$A$3:$A$10,0),MATCH(MD$10,Sheet1!$B$2:$JO$2,0))),"")</f>
        <v/>
      </c>
      <c r="ME11" s="55" t="str">
        <f>IFERROR(IF(INDEX(Sheet1!$B$3:$JO$10,MATCH($C11,Sheet1!$A$3:$A$10,0),MATCH(ME$10,Sheet1!$B$2:$JO$2,0))=0,"Close",INDEX(Sheet1!$B$3:$JO$10,MATCH($C11,Sheet1!$A$3:$A$10,0),MATCH(ME$10,Sheet1!$B$2:$JO$2,0))),"")</f>
        <v/>
      </c>
      <c r="MF11" s="55" t="str">
        <f>IFERROR(IF(INDEX(Sheet1!$B$3:$JO$10,MATCH($C11,Sheet1!$A$3:$A$10,0),MATCH(MF$10,Sheet1!$B$2:$JO$2,0))=0,"Close",INDEX(Sheet1!$B$3:$JO$10,MATCH($C11,Sheet1!$A$3:$A$10,0),MATCH(MF$10,Sheet1!$B$2:$JO$2,0))),"")</f>
        <v/>
      </c>
      <c r="MG11" s="55" t="str">
        <f>IFERROR(IF(INDEX(Sheet1!$B$3:$JO$10,MATCH($C11,Sheet1!$A$3:$A$10,0),MATCH(MG$10,Sheet1!$B$2:$JO$2,0))=0,"Close",INDEX(Sheet1!$B$3:$JO$10,MATCH($C11,Sheet1!$A$3:$A$10,0),MATCH(MG$10,Sheet1!$B$2:$JO$2,0))),"")</f>
        <v/>
      </c>
      <c r="MH11" s="55" t="str">
        <f>IFERROR(IF(INDEX(Sheet1!$B$3:$JO$10,MATCH($C11,Sheet1!$A$3:$A$10,0),MATCH(MH$10,Sheet1!$B$2:$JO$2,0))=0,"Close",INDEX(Sheet1!$B$3:$JO$10,MATCH($C11,Sheet1!$A$3:$A$10,0),MATCH(MH$10,Sheet1!$B$2:$JO$2,0))),"")</f>
        <v/>
      </c>
      <c r="MI11" s="55" t="str">
        <f>IFERROR(IF(INDEX(Sheet1!$B$3:$JO$10,MATCH($C11,Sheet1!$A$3:$A$10,0),MATCH(MI$10,Sheet1!$B$2:$JO$2,0))=0,"Close",INDEX(Sheet1!$B$3:$JO$10,MATCH($C11,Sheet1!$A$3:$A$10,0),MATCH(MI$10,Sheet1!$B$2:$JO$2,0))),"")</f>
        <v/>
      </c>
      <c r="MJ11" s="55" t="str">
        <f>IFERROR(IF(INDEX(Sheet1!$B$3:$JO$10,MATCH($C11,Sheet1!$A$3:$A$10,0),MATCH(MJ$10,Sheet1!$B$2:$JO$2,0))=0,"Close",INDEX(Sheet1!$B$3:$JO$10,MATCH($C11,Sheet1!$A$3:$A$10,0),MATCH(MJ$10,Sheet1!$B$2:$JO$2,0))),"")</f>
        <v/>
      </c>
      <c r="MK11" s="55" t="str">
        <f>IFERROR(IF(INDEX(Sheet1!$B$3:$JO$10,MATCH($C11,Sheet1!$A$3:$A$10,0),MATCH(MK$10,Sheet1!$B$2:$JO$2,0))=0,"Close",INDEX(Sheet1!$B$3:$JO$10,MATCH($C11,Sheet1!$A$3:$A$10,0),MATCH(MK$10,Sheet1!$B$2:$JO$2,0))),"")</f>
        <v/>
      </c>
      <c r="ML11" s="55" t="str">
        <f>IFERROR(IF(INDEX(Sheet1!$B$3:$JO$10,MATCH($C11,Sheet1!$A$3:$A$10,0),MATCH(ML$10,Sheet1!$B$2:$JO$2,0))=0,"Close",INDEX(Sheet1!$B$3:$JO$10,MATCH($C11,Sheet1!$A$3:$A$10,0),MATCH(ML$10,Sheet1!$B$2:$JO$2,0))),"")</f>
        <v/>
      </c>
      <c r="MM11" s="55" t="str">
        <f>IFERROR(IF(INDEX(Sheet1!$B$3:$JO$10,MATCH($C11,Sheet1!$A$3:$A$10,0),MATCH(MM$10,Sheet1!$B$2:$JO$2,0))=0,"Close",INDEX(Sheet1!$B$3:$JO$10,MATCH($C11,Sheet1!$A$3:$A$10,0),MATCH(MM$10,Sheet1!$B$2:$JO$2,0))),"")</f>
        <v/>
      </c>
      <c r="MN11" s="55" t="str">
        <f>IFERROR(IF(INDEX(Sheet1!$B$3:$JO$10,MATCH($C11,Sheet1!$A$3:$A$10,0),MATCH(MN$10,Sheet1!$B$2:$JO$2,0))=0,"Close",INDEX(Sheet1!$B$3:$JO$10,MATCH($C11,Sheet1!$A$3:$A$10,0),MATCH(MN$10,Sheet1!$B$2:$JO$2,0))),"")</f>
        <v/>
      </c>
      <c r="MO11" s="55" t="str">
        <f>IFERROR(IF(INDEX(Sheet1!$B$3:$JO$10,MATCH($C11,Sheet1!$A$3:$A$10,0),MATCH(MO$10,Sheet1!$B$2:$JO$2,0))=0,"Close",INDEX(Sheet1!$B$3:$JO$10,MATCH($C11,Sheet1!$A$3:$A$10,0),MATCH(MO$10,Sheet1!$B$2:$JO$2,0))),"")</f>
        <v/>
      </c>
      <c r="MP11" s="55" t="str">
        <f>IFERROR(IF(INDEX(Sheet1!$B$3:$JO$10,MATCH($C11,Sheet1!$A$3:$A$10,0),MATCH(MP$10,Sheet1!$B$2:$JO$2,0))=0,"Close",INDEX(Sheet1!$B$3:$JO$10,MATCH($C11,Sheet1!$A$3:$A$10,0),MATCH(MP$10,Sheet1!$B$2:$JO$2,0))),"")</f>
        <v/>
      </c>
      <c r="MQ11" s="55" t="str">
        <f>IFERROR(IF(INDEX(Sheet1!$B$3:$JO$10,MATCH($C11,Sheet1!$A$3:$A$10,0),MATCH(MQ$10,Sheet1!$B$2:$JO$2,0))=0,"Close",INDEX(Sheet1!$B$3:$JO$10,MATCH($C11,Sheet1!$A$3:$A$10,0),MATCH(MQ$10,Sheet1!$B$2:$JO$2,0))),"")</f>
        <v/>
      </c>
      <c r="MR11" s="55" t="str">
        <f>IFERROR(IF(INDEX(Sheet1!$B$3:$JO$10,MATCH($C11,Sheet1!$A$3:$A$10,0),MATCH(MR$10,Sheet1!$B$2:$JO$2,0))=0,"Close",INDEX(Sheet1!$B$3:$JO$10,MATCH($C11,Sheet1!$A$3:$A$10,0),MATCH(MR$10,Sheet1!$B$2:$JO$2,0))),"")</f>
        <v/>
      </c>
      <c r="MS11" s="55" t="str">
        <f>IFERROR(IF(INDEX(Sheet1!$B$3:$JO$10,MATCH($C11,Sheet1!$A$3:$A$10,0),MATCH(MS$10,Sheet1!$B$2:$JO$2,0))=0,"Close",INDEX(Sheet1!$B$3:$JO$10,MATCH($C11,Sheet1!$A$3:$A$10,0),MATCH(MS$10,Sheet1!$B$2:$JO$2,0))),"")</f>
        <v/>
      </c>
      <c r="MT11" s="55" t="str">
        <f>IFERROR(IF(INDEX(Sheet1!$B$3:$JO$10,MATCH($C11,Sheet1!$A$3:$A$10,0),MATCH(MT$10,Sheet1!$B$2:$JO$2,0))=0,"Close",INDEX(Sheet1!$B$3:$JO$10,MATCH($C11,Sheet1!$A$3:$A$10,0),MATCH(MT$10,Sheet1!$B$2:$JO$2,0))),"")</f>
        <v/>
      </c>
      <c r="MU11" s="55" t="str">
        <f>IFERROR(IF(INDEX(Sheet1!$B$3:$JO$10,MATCH($C11,Sheet1!$A$3:$A$10,0),MATCH(MU$10,Sheet1!$B$2:$JO$2,0))=0,"Close",INDEX(Sheet1!$B$3:$JO$10,MATCH($C11,Sheet1!$A$3:$A$10,0),MATCH(MU$10,Sheet1!$B$2:$JO$2,0))),"")</f>
        <v/>
      </c>
      <c r="MV11" s="55" t="str">
        <f>IFERROR(IF(INDEX(Sheet1!$B$3:$JO$10,MATCH($C11,Sheet1!$A$3:$A$10,0),MATCH(MV$10,Sheet1!$B$2:$JO$2,0))=0,"Close",INDEX(Sheet1!$B$3:$JO$10,MATCH($C11,Sheet1!$A$3:$A$10,0),MATCH(MV$10,Sheet1!$B$2:$JO$2,0))),"")</f>
        <v/>
      </c>
      <c r="MW11" s="55" t="str">
        <f>IFERROR(IF(INDEX(Sheet1!$B$3:$JO$10,MATCH($C11,Sheet1!$A$3:$A$10,0),MATCH(MW$10,Sheet1!$B$2:$JO$2,0))=0,"Close",INDEX(Sheet1!$B$3:$JO$10,MATCH($C11,Sheet1!$A$3:$A$10,0),MATCH(MW$10,Sheet1!$B$2:$JO$2,0))),"")</f>
        <v/>
      </c>
      <c r="MX11" s="55" t="str">
        <f>IFERROR(IF(INDEX(Sheet1!$B$3:$JO$10,MATCH($C11,Sheet1!$A$3:$A$10,0),MATCH(MX$10,Sheet1!$B$2:$JO$2,0))=0,"Close",INDEX(Sheet1!$B$3:$JO$10,MATCH($C11,Sheet1!$A$3:$A$10,0),MATCH(MX$10,Sheet1!$B$2:$JO$2,0))),"")</f>
        <v/>
      </c>
      <c r="MY11" s="55" t="str">
        <f>IFERROR(IF(INDEX(Sheet1!$B$3:$JO$10,MATCH($C11,Sheet1!$A$3:$A$10,0),MATCH(MY$10,Sheet1!$B$2:$JO$2,0))=0,"Close",INDEX(Sheet1!$B$3:$JO$10,MATCH($C11,Sheet1!$A$3:$A$10,0),MATCH(MY$10,Sheet1!$B$2:$JO$2,0))),"")</f>
        <v/>
      </c>
      <c r="MZ11" s="55" t="str">
        <f>IFERROR(IF(INDEX(Sheet1!$B$3:$JO$10,MATCH($C11,Sheet1!$A$3:$A$10,0),MATCH(MZ$10,Sheet1!$B$2:$JO$2,0))=0,"Close",INDEX(Sheet1!$B$3:$JO$10,MATCH($C11,Sheet1!$A$3:$A$10,0),MATCH(MZ$10,Sheet1!$B$2:$JO$2,0))),"")</f>
        <v/>
      </c>
      <c r="NA11" s="55" t="str">
        <f>IFERROR(IF(INDEX(Sheet1!$B$3:$JO$10,MATCH($C11,Sheet1!$A$3:$A$10,0),MATCH(NA$10,Sheet1!$B$2:$JO$2,0))=0,"Close",INDEX(Sheet1!$B$3:$JO$10,MATCH($C11,Sheet1!$A$3:$A$10,0),MATCH(NA$10,Sheet1!$B$2:$JO$2,0))),"")</f>
        <v/>
      </c>
      <c r="NB11" s="55" t="str">
        <f>IFERROR(IF(INDEX(Sheet1!$B$3:$JO$10,MATCH($C11,Sheet1!$A$3:$A$10,0),MATCH(NB$10,Sheet1!$B$2:$JO$2,0))=0,"Close",INDEX(Sheet1!$B$3:$JO$10,MATCH($C11,Sheet1!$A$3:$A$10,0),MATCH(NB$10,Sheet1!$B$2:$JO$2,0))),"")</f>
        <v/>
      </c>
      <c r="NC11" s="55" t="str">
        <f>IFERROR(IF(INDEX(Sheet1!$B$3:$JO$10,MATCH($C11,Sheet1!$A$3:$A$10,0),MATCH(NC$10,Sheet1!$B$2:$JO$2,0))=0,"Close",INDEX(Sheet1!$B$3:$JO$10,MATCH($C11,Sheet1!$A$3:$A$10,0),MATCH(NC$10,Sheet1!$B$2:$JO$2,0))),"")</f>
        <v/>
      </c>
      <c r="ND11" s="55" t="str">
        <f>IFERROR(IF(INDEX(Sheet1!$B$3:$JO$10,MATCH($C11,Sheet1!$A$3:$A$10,0),MATCH(ND$10,Sheet1!$B$2:$JO$2,0))=0,"Close",INDEX(Sheet1!$B$3:$JO$10,MATCH($C11,Sheet1!$A$3:$A$10,0),MATCH(ND$10,Sheet1!$B$2:$JO$2,0))),"")</f>
        <v/>
      </c>
      <c r="NE11" s="55" t="str">
        <f>IFERROR(IF(INDEX(Sheet1!$B$3:$JO$10,MATCH($C11,Sheet1!$A$3:$A$10,0),MATCH(NE$10,Sheet1!$B$2:$JO$2,0))=0,"Close",INDEX(Sheet1!$B$3:$JO$10,MATCH($C11,Sheet1!$A$3:$A$10,0),MATCH(NE$10,Sheet1!$B$2:$JO$2,0))),"")</f>
        <v/>
      </c>
      <c r="NF11" s="55" t="str">
        <f>IFERROR(IF(INDEX(Sheet1!$B$3:$JO$10,MATCH($C11,Sheet1!$A$3:$A$10,0),MATCH(NF$10,Sheet1!$B$2:$JO$2,0))=0,"Close",INDEX(Sheet1!$B$3:$JO$10,MATCH($C11,Sheet1!$A$3:$A$10,0),MATCH(NF$10,Sheet1!$B$2:$JO$2,0))),"")</f>
        <v/>
      </c>
      <c r="NG11" s="55" t="str">
        <f>IFERROR(IF(INDEX(Sheet1!$B$3:$JO$10,MATCH($C11,Sheet1!$A$3:$A$10,0),MATCH(NG$10,Sheet1!$B$2:$JO$2,0))=0,"Close",INDEX(Sheet1!$B$3:$JO$10,MATCH($C11,Sheet1!$A$3:$A$10,0),MATCH(NG$10,Sheet1!$B$2:$JO$2,0))),"")</f>
        <v/>
      </c>
      <c r="NH11" s="55" t="str">
        <f>IFERROR(IF(INDEX(Sheet1!$B$3:$JO$10,MATCH($C11,Sheet1!$A$3:$A$10,0),MATCH(NH$10,Sheet1!$B$2:$JO$2,0))=0,"Close",INDEX(Sheet1!$B$3:$JO$10,MATCH($C11,Sheet1!$A$3:$A$10,0),MATCH(NH$10,Sheet1!$B$2:$JO$2,0))),"")</f>
        <v/>
      </c>
      <c r="NI11" s="55" t="str">
        <f>IFERROR(IF(INDEX(Sheet1!$B$3:$JO$10,MATCH($C11,Sheet1!$A$3:$A$10,0),MATCH(NI$10,Sheet1!$B$2:$JO$2,0))=0,"Close",INDEX(Sheet1!$B$3:$JO$10,MATCH($C11,Sheet1!$A$3:$A$10,0),MATCH(NI$10,Sheet1!$B$2:$JO$2,0))),"")</f>
        <v/>
      </c>
      <c r="NJ11" s="55" t="str">
        <f>IFERROR(IF(INDEX(Sheet1!$B$3:$JO$10,MATCH($C11,Sheet1!$A$3:$A$10,0),MATCH(NJ$10,Sheet1!$B$2:$JO$2,0))=0,"Close",INDEX(Sheet1!$B$3:$JO$10,MATCH($C11,Sheet1!$A$3:$A$10,0),MATCH(NJ$10,Sheet1!$B$2:$JO$2,0))),"")</f>
        <v/>
      </c>
      <c r="NK11" s="55" t="str">
        <f>IFERROR(IF(INDEX(Sheet1!$B$3:$JO$10,MATCH($C11,Sheet1!$A$3:$A$10,0),MATCH(NK$10,Sheet1!$B$2:$JO$2,0))=0,"Close",INDEX(Sheet1!$B$3:$JO$10,MATCH($C11,Sheet1!$A$3:$A$10,0),MATCH(NK$10,Sheet1!$B$2:$JO$2,0))),"")</f>
        <v/>
      </c>
      <c r="NL11" s="55" t="str">
        <f>IFERROR(IF(INDEX(Sheet1!$B$3:$JO$10,MATCH($C11,Sheet1!$A$3:$A$10,0),MATCH(NL$10,Sheet1!$B$2:$JO$2,0))=0,"Close",INDEX(Sheet1!$B$3:$JO$10,MATCH($C11,Sheet1!$A$3:$A$10,0),MATCH(NL$10,Sheet1!$B$2:$JO$2,0))),"")</f>
        <v/>
      </c>
      <c r="NM11" s="55" t="str">
        <f>IFERROR(IF(INDEX(Sheet1!$B$3:$JO$10,MATCH($C11,Sheet1!$A$3:$A$10,0),MATCH(NM$10,Sheet1!$B$2:$JO$2,0))=0,"Close",INDEX(Sheet1!$B$3:$JO$10,MATCH($C11,Sheet1!$A$3:$A$10,0),MATCH(NM$10,Sheet1!$B$2:$JO$2,0))),"")</f>
        <v/>
      </c>
      <c r="NN11" s="55" t="str">
        <f>IFERROR(IF(INDEX(Sheet1!$B$3:$JO$10,MATCH($C11,Sheet1!$A$3:$A$10,0),MATCH(NN$10,Sheet1!$B$2:$JO$2,0))=0,"Close",INDEX(Sheet1!$B$3:$JO$10,MATCH($C11,Sheet1!$A$3:$A$10,0),MATCH(NN$10,Sheet1!$B$2:$JO$2,0))),"")</f>
        <v/>
      </c>
      <c r="NO11" s="55" t="str">
        <f>IFERROR(IF(INDEX(Sheet1!$B$3:$JO$10,MATCH($C11,Sheet1!$A$3:$A$10,0),MATCH(NO$10,Sheet1!$B$2:$JO$2,0))=0,"Close",INDEX(Sheet1!$B$3:$JO$10,MATCH($C11,Sheet1!$A$3:$A$10,0),MATCH(NO$10,Sheet1!$B$2:$JO$2,0))),"")</f>
        <v/>
      </c>
      <c r="NP11" s="55" t="str">
        <f>IFERROR(IF(INDEX(Sheet1!$B$3:$JO$10,MATCH($C11,Sheet1!$A$3:$A$10,0),MATCH(NP$10,Sheet1!$B$2:$JO$2,0))=0,"Close",INDEX(Sheet1!$B$3:$JO$10,MATCH($C11,Sheet1!$A$3:$A$10,0),MATCH(NP$10,Sheet1!$B$2:$JO$2,0))),"")</f>
        <v/>
      </c>
      <c r="NQ11" s="55" t="str">
        <f>IFERROR(IF(INDEX(Sheet1!$B$3:$JO$10,MATCH($C11,Sheet1!$A$3:$A$10,0),MATCH(NQ$10,Sheet1!$B$2:$JO$2,0))=0,"Close",INDEX(Sheet1!$B$3:$JO$10,MATCH($C11,Sheet1!$A$3:$A$10,0),MATCH(NQ$10,Sheet1!$B$2:$JO$2,0))),"")</f>
        <v/>
      </c>
      <c r="NR11" s="55" t="str">
        <f>IFERROR(IF(INDEX(Sheet1!$B$3:$JO$10,MATCH($C11,Sheet1!$A$3:$A$10,0),MATCH(NR$10,Sheet1!$B$2:$JO$2,0))=0,"Close",INDEX(Sheet1!$B$3:$JO$10,MATCH($C11,Sheet1!$A$3:$A$10,0),MATCH(NR$10,Sheet1!$B$2:$JO$2,0))),"")</f>
        <v/>
      </c>
      <c r="NS11" s="55" t="str">
        <f>IFERROR(IF(INDEX(Sheet1!$B$3:$JO$10,MATCH($C11,Sheet1!$A$3:$A$10,0),MATCH(NS$10,Sheet1!$B$2:$JO$2,0))=0,"Close",INDEX(Sheet1!$B$3:$JO$10,MATCH($C11,Sheet1!$A$3:$A$10,0),MATCH(NS$10,Sheet1!$B$2:$JO$2,0))),"")</f>
        <v/>
      </c>
      <c r="NT11" s="55" t="str">
        <f>IFERROR(IF(INDEX(Sheet1!$B$3:$JO$10,MATCH($C11,Sheet1!$A$3:$A$10,0),MATCH(NT$10,Sheet1!$B$2:$JO$2,0))=0,"Close",INDEX(Sheet1!$B$3:$JO$10,MATCH($C11,Sheet1!$A$3:$A$10,0),MATCH(NT$10,Sheet1!$B$2:$JO$2,0))),"")</f>
        <v/>
      </c>
      <c r="NU11" s="55" t="str">
        <f>IFERROR(IF(INDEX(Sheet1!$B$3:$JO$10,MATCH($C11,Sheet1!$A$3:$A$10,0),MATCH(NU$10,Sheet1!$B$2:$JO$2,0))=0,"Close",INDEX(Sheet1!$B$3:$JO$10,MATCH($C11,Sheet1!$A$3:$A$10,0),MATCH(NU$10,Sheet1!$B$2:$JO$2,0))),"")</f>
        <v/>
      </c>
      <c r="NV11" s="55" t="str">
        <f>IFERROR(IF(INDEX(Sheet1!$B$3:$JO$10,MATCH($C11,Sheet1!$A$3:$A$10,0),MATCH(NV$10,Sheet1!$B$2:$JO$2,0))=0,"Close",INDEX(Sheet1!$B$3:$JO$10,MATCH($C11,Sheet1!$A$3:$A$10,0),MATCH(NV$10,Sheet1!$B$2:$JO$2,0))),"")</f>
        <v/>
      </c>
      <c r="NW11" s="55" t="str">
        <f>IFERROR(IF(INDEX(Sheet1!$B$3:$JO$10,MATCH($C11,Sheet1!$A$3:$A$10,0),MATCH(NW$10,Sheet1!$B$2:$JO$2,0))=0,"Close",INDEX(Sheet1!$B$3:$JO$10,MATCH($C11,Sheet1!$A$3:$A$10,0),MATCH(NW$10,Sheet1!$B$2:$JO$2,0))),"")</f>
        <v/>
      </c>
      <c r="NX11" s="55" t="str">
        <f>IFERROR(IF(INDEX(Sheet1!$B$3:$JO$10,MATCH($C11,Sheet1!$A$3:$A$10,0),MATCH(NX$10,Sheet1!$B$2:$JO$2,0))=0,"Close",INDEX(Sheet1!$B$3:$JO$10,MATCH($C11,Sheet1!$A$3:$A$10,0),MATCH(NX$10,Sheet1!$B$2:$JO$2,0))),"")</f>
        <v/>
      </c>
      <c r="NY11" s="55" t="str">
        <f>IFERROR(IF(INDEX(Sheet1!$B$3:$JO$10,MATCH($C11,Sheet1!$A$3:$A$10,0),MATCH(NY$10,Sheet1!$B$2:$JO$2,0))=0,"Close",INDEX(Sheet1!$B$3:$JO$10,MATCH($C11,Sheet1!$A$3:$A$10,0),MATCH(NY$10,Sheet1!$B$2:$JO$2,0))),"")</f>
        <v/>
      </c>
      <c r="NZ11" s="55" t="str">
        <f>IFERROR(IF(INDEX(Sheet1!$B$3:$JO$10,MATCH($C11,Sheet1!$A$3:$A$10,0),MATCH(NZ$10,Sheet1!$B$2:$JO$2,0))=0,"Close",INDEX(Sheet1!$B$3:$JO$10,MATCH($C11,Sheet1!$A$3:$A$10,0),MATCH(NZ$10,Sheet1!$B$2:$JO$2,0))),"")</f>
        <v/>
      </c>
      <c r="OA11" s="55" t="str">
        <f>IFERROR(IF(INDEX(Sheet1!$B$3:$JO$10,MATCH($C11,Sheet1!$A$3:$A$10,0),MATCH(OA$10,Sheet1!$B$2:$JO$2,0))=0,"Close",INDEX(Sheet1!$B$3:$JO$10,MATCH($C11,Sheet1!$A$3:$A$10,0),MATCH(OA$10,Sheet1!$B$2:$JO$2,0))),"")</f>
        <v/>
      </c>
      <c r="OB11" s="55" t="str">
        <f>IFERROR(IF(INDEX(Sheet1!$B$3:$JO$10,MATCH($C11,Sheet1!$A$3:$A$10,0),MATCH(OB$10,Sheet1!$B$2:$JO$2,0))=0,"Close",INDEX(Sheet1!$B$3:$JO$10,MATCH($C11,Sheet1!$A$3:$A$10,0),MATCH(OB$10,Sheet1!$B$2:$JO$2,0))),"")</f>
        <v/>
      </c>
      <c r="OC11" s="55" t="str">
        <f>IFERROR(IF(INDEX(Sheet1!$B$3:$JO$10,MATCH($C11,Sheet1!$A$3:$A$10,0),MATCH(OC$10,Sheet1!$B$2:$JO$2,0))=0,"Close",INDEX(Sheet1!$B$3:$JO$10,MATCH($C11,Sheet1!$A$3:$A$10,0),MATCH(OC$10,Sheet1!$B$2:$JO$2,0))),"")</f>
        <v/>
      </c>
      <c r="OD11" s="55" t="str">
        <f>IFERROR(IF(INDEX(Sheet1!$B$3:$JO$10,MATCH($C11,Sheet1!$A$3:$A$10,0),MATCH(OD$10,Sheet1!$B$2:$JO$2,0))=0,"Close",INDEX(Sheet1!$B$3:$JO$10,MATCH($C11,Sheet1!$A$3:$A$10,0),MATCH(OD$10,Sheet1!$B$2:$JO$2,0))),"")</f>
        <v/>
      </c>
      <c r="OE11" s="55" t="str">
        <f>IFERROR(IF(INDEX(Sheet1!$B$3:$JO$10,MATCH($C11,Sheet1!$A$3:$A$10,0),MATCH(OE$10,Sheet1!$B$2:$JO$2,0))=0,"Close",INDEX(Sheet1!$B$3:$JO$10,MATCH($C11,Sheet1!$A$3:$A$10,0),MATCH(OE$10,Sheet1!$B$2:$JO$2,0))),"")</f>
        <v/>
      </c>
      <c r="OF11" s="55" t="str">
        <f>IFERROR(IF(INDEX(Sheet1!$B$3:$JO$10,MATCH($C11,Sheet1!$A$3:$A$10,0),MATCH(OF$10,Sheet1!$B$2:$JO$2,0))=0,"Close",INDEX(Sheet1!$B$3:$JO$10,MATCH($C11,Sheet1!$A$3:$A$10,0),MATCH(OF$10,Sheet1!$B$2:$JO$2,0))),"")</f>
        <v/>
      </c>
      <c r="OG11" s="55" t="str">
        <f>IFERROR(IF(INDEX(Sheet1!$B$3:$JO$10,MATCH($C11,Sheet1!$A$3:$A$10,0),MATCH(OG$10,Sheet1!$B$2:$JO$2,0))=0,"Close",INDEX(Sheet1!$B$3:$JO$10,MATCH($C11,Sheet1!$A$3:$A$10,0),MATCH(OG$10,Sheet1!$B$2:$JO$2,0))),"")</f>
        <v/>
      </c>
      <c r="OH11" s="55" t="str">
        <f>IFERROR(IF(INDEX(Sheet1!$B$3:$JO$10,MATCH($C11,Sheet1!$A$3:$A$10,0),MATCH(OH$10,Sheet1!$B$2:$JO$2,0))=0,"Close",INDEX(Sheet1!$B$3:$JO$10,MATCH($C11,Sheet1!$A$3:$A$10,0),MATCH(OH$10,Sheet1!$B$2:$JO$2,0))),"")</f>
        <v/>
      </c>
      <c r="OI11" s="55" t="str">
        <f>IFERROR(IF(INDEX(Sheet1!$B$3:$JO$10,MATCH($C11,Sheet1!$A$3:$A$10,0),MATCH(OI$10,Sheet1!$B$2:$JO$2,0))=0,"Close",INDEX(Sheet1!$B$3:$JO$10,MATCH($C11,Sheet1!$A$3:$A$10,0),MATCH(OI$10,Sheet1!$B$2:$JO$2,0))),"")</f>
        <v/>
      </c>
      <c r="OJ11" s="55" t="str">
        <f>IFERROR(IF(INDEX(Sheet1!$B$3:$JO$10,MATCH($C11,Sheet1!$A$3:$A$10,0),MATCH(OJ$10,Sheet1!$B$2:$JO$2,0))=0,"Close",INDEX(Sheet1!$B$3:$JO$10,MATCH($C11,Sheet1!$A$3:$A$10,0),MATCH(OJ$10,Sheet1!$B$2:$JO$2,0))),"")</f>
        <v/>
      </c>
      <c r="OK11" s="55" t="str">
        <f>IFERROR(IF(INDEX(Sheet1!$B$3:$JO$10,MATCH($C11,Sheet1!$A$3:$A$10,0),MATCH(OK$10,Sheet1!$B$2:$JO$2,0))=0,"Close",INDEX(Sheet1!$B$3:$JO$10,MATCH($C11,Sheet1!$A$3:$A$10,0),MATCH(OK$10,Sheet1!$B$2:$JO$2,0))),"")</f>
        <v/>
      </c>
      <c r="OL11" s="55" t="str">
        <f>IFERROR(IF(INDEX(Sheet1!$B$3:$JO$10,MATCH($C11,Sheet1!$A$3:$A$10,0),MATCH(OL$10,Sheet1!$B$2:$JO$2,0))=0,"Close",INDEX(Sheet1!$B$3:$JO$10,MATCH($C11,Sheet1!$A$3:$A$10,0),MATCH(OL$10,Sheet1!$B$2:$JO$2,0))),"")</f>
        <v/>
      </c>
      <c r="OM11" s="55" t="str">
        <f>IFERROR(IF(INDEX(Sheet1!$B$3:$JO$10,MATCH($C11,Sheet1!$A$3:$A$10,0),MATCH(OM$10,Sheet1!$B$2:$JO$2,0))=0,"Close",INDEX(Sheet1!$B$3:$JO$10,MATCH($C11,Sheet1!$A$3:$A$10,0),MATCH(OM$10,Sheet1!$B$2:$JO$2,0))),"")</f>
        <v/>
      </c>
      <c r="ON11" s="55" t="str">
        <f>IFERROR(IF(INDEX(Sheet1!$B$3:$JO$10,MATCH($C11,Sheet1!$A$3:$A$10,0),MATCH(ON$10,Sheet1!$B$2:$JO$2,0))=0,"Close",INDEX(Sheet1!$B$3:$JO$10,MATCH($C11,Sheet1!$A$3:$A$10,0),MATCH(ON$10,Sheet1!$B$2:$JO$2,0))),"")</f>
        <v/>
      </c>
      <c r="OO11" s="55" t="str">
        <f>IFERROR(IF(INDEX(Sheet1!$B$3:$JO$10,MATCH($C11,Sheet1!$A$3:$A$10,0),MATCH(OO$10,Sheet1!$B$2:$JO$2,0))=0,"Close",INDEX(Sheet1!$B$3:$JO$10,MATCH($C11,Sheet1!$A$3:$A$10,0),MATCH(OO$10,Sheet1!$B$2:$JO$2,0))),"")</f>
        <v/>
      </c>
      <c r="OP11" s="55" t="str">
        <f>IFERROR(IF(INDEX(Sheet1!$B$3:$JO$10,MATCH($C11,Sheet1!$A$3:$A$10,0),MATCH(OP$10,Sheet1!$B$2:$JO$2,0))=0,"Close",INDEX(Sheet1!$B$3:$JO$10,MATCH($C11,Sheet1!$A$3:$A$10,0),MATCH(OP$10,Sheet1!$B$2:$JO$2,0))),"")</f>
        <v/>
      </c>
      <c r="OQ11" s="55" t="str">
        <f>IFERROR(IF(INDEX(Sheet1!$B$3:$JO$10,MATCH($C11,Sheet1!$A$3:$A$10,0),MATCH(OQ$10,Sheet1!$B$2:$JO$2,0))=0,"Close",INDEX(Sheet1!$B$3:$JO$10,MATCH($C11,Sheet1!$A$3:$A$10,0),MATCH(OQ$10,Sheet1!$B$2:$JO$2,0))),"")</f>
        <v/>
      </c>
      <c r="OR11" s="55" t="str">
        <f>IFERROR(IF(INDEX(Sheet1!$B$3:$JO$10,MATCH($C11,Sheet1!$A$3:$A$10,0),MATCH(OR$10,Sheet1!$B$2:$JO$2,0))=0,"Close",INDEX(Sheet1!$B$3:$JO$10,MATCH($C11,Sheet1!$A$3:$A$10,0),MATCH(OR$10,Sheet1!$B$2:$JO$2,0))),"")</f>
        <v/>
      </c>
      <c r="OS11" s="55" t="str">
        <f>IFERROR(IF(INDEX(Sheet1!$B$3:$JO$10,MATCH($C11,Sheet1!$A$3:$A$10,0),MATCH(OS$10,Sheet1!$B$2:$JO$2,0))=0,"Close",INDEX(Sheet1!$B$3:$JO$10,MATCH($C11,Sheet1!$A$3:$A$10,0),MATCH(OS$10,Sheet1!$B$2:$JO$2,0))),"")</f>
        <v/>
      </c>
      <c r="OT11" s="55" t="str">
        <f>IFERROR(IF(INDEX(Sheet1!$B$3:$JO$10,MATCH($C11,Sheet1!$A$3:$A$10,0),MATCH(OT$10,Sheet1!$B$2:$JO$2,0))=0,"Close",INDEX(Sheet1!$B$3:$JO$10,MATCH($C11,Sheet1!$A$3:$A$10,0),MATCH(OT$10,Sheet1!$B$2:$JO$2,0))),"")</f>
        <v/>
      </c>
      <c r="OU11" s="55" t="str">
        <f>IFERROR(IF(INDEX(Sheet1!$B$3:$JO$10,MATCH($C11,Sheet1!$A$3:$A$10,0),MATCH(OU$10,Sheet1!$B$2:$JO$2,0))=0,"Close",INDEX(Sheet1!$B$3:$JO$10,MATCH($C11,Sheet1!$A$3:$A$10,0),MATCH(OU$10,Sheet1!$B$2:$JO$2,0))),"")</f>
        <v/>
      </c>
      <c r="OV11" s="55" t="str">
        <f>IFERROR(IF(INDEX(Sheet1!$B$3:$JO$10,MATCH($C11,Sheet1!$A$3:$A$10,0),MATCH(OV$10,Sheet1!$B$2:$JO$2,0))=0,"Close",INDEX(Sheet1!$B$3:$JO$10,MATCH($C11,Sheet1!$A$3:$A$10,0),MATCH(OV$10,Sheet1!$B$2:$JO$2,0))),"")</f>
        <v/>
      </c>
      <c r="OW11" s="55" t="str">
        <f>IFERROR(IF(INDEX(Sheet1!$B$3:$JO$10,MATCH($C11,Sheet1!$A$3:$A$10,0),MATCH(OW$10,Sheet1!$B$2:$JO$2,0))=0,"Close",INDEX(Sheet1!$B$3:$JO$10,MATCH($C11,Sheet1!$A$3:$A$10,0),MATCH(OW$10,Sheet1!$B$2:$JO$2,0))),"")</f>
        <v/>
      </c>
      <c r="OX11" s="55" t="str">
        <f>IFERROR(IF(INDEX(Sheet1!$B$3:$JO$10,MATCH($C11,Sheet1!$A$3:$A$10,0),MATCH(OX$10,Sheet1!$B$2:$JO$2,0))=0,"Close",INDEX(Sheet1!$B$3:$JO$10,MATCH($C11,Sheet1!$A$3:$A$10,0),MATCH(OX$10,Sheet1!$B$2:$JO$2,0))),"")</f>
        <v/>
      </c>
      <c r="OY11" s="55" t="str">
        <f>IFERROR(IF(INDEX(Sheet1!$B$3:$JO$10,MATCH($C11,Sheet1!$A$3:$A$10,0),MATCH(OY$10,Sheet1!$B$2:$JO$2,0))=0,"Close",INDEX(Sheet1!$B$3:$JO$10,MATCH($C11,Sheet1!$A$3:$A$10,0),MATCH(OY$10,Sheet1!$B$2:$JO$2,0))),"")</f>
        <v/>
      </c>
      <c r="OZ11" s="55" t="str">
        <f>IFERROR(IF(INDEX(Sheet1!$B$3:$JO$10,MATCH($C11,Sheet1!$A$3:$A$10,0),MATCH(OZ$10,Sheet1!$B$2:$JO$2,0))=0,"Close",INDEX(Sheet1!$B$3:$JO$10,MATCH($C11,Sheet1!$A$3:$A$10,0),MATCH(OZ$10,Sheet1!$B$2:$JO$2,0))),"")</f>
        <v/>
      </c>
      <c r="PA11" s="55" t="str">
        <f>IFERROR(IF(INDEX(Sheet1!$B$3:$JO$10,MATCH($C11,Sheet1!$A$3:$A$10,0),MATCH(PA$10,Sheet1!$B$2:$JO$2,0))=0,"Close",INDEX(Sheet1!$B$3:$JO$10,MATCH($C11,Sheet1!$A$3:$A$10,0),MATCH(PA$10,Sheet1!$B$2:$JO$2,0))),"")</f>
        <v/>
      </c>
      <c r="PB11" s="55" t="str">
        <f>IFERROR(IF(INDEX(Sheet1!$B$3:$JO$10,MATCH($C11,Sheet1!$A$3:$A$10,0),MATCH(PB$10,Sheet1!$B$2:$JO$2,0))=0,"Close",INDEX(Sheet1!$B$3:$JO$10,MATCH($C11,Sheet1!$A$3:$A$10,0),MATCH(PB$10,Sheet1!$B$2:$JO$2,0))),"")</f>
        <v/>
      </c>
      <c r="PC11" s="55" t="str">
        <f>IFERROR(IF(INDEX(Sheet1!$B$3:$JO$10,MATCH($C11,Sheet1!$A$3:$A$10,0),MATCH(PC$10,Sheet1!$B$2:$JO$2,0))=0,"Close",INDEX(Sheet1!$B$3:$JO$10,MATCH($C11,Sheet1!$A$3:$A$10,0),MATCH(PC$10,Sheet1!$B$2:$JO$2,0))),"")</f>
        <v/>
      </c>
      <c r="PD11" s="55" t="str">
        <f>IFERROR(IF(INDEX(Sheet1!$B$3:$JO$10,MATCH($C11,Sheet1!$A$3:$A$10,0),MATCH(PD$10,Sheet1!$B$2:$JO$2,0))=0,"Close",INDEX(Sheet1!$B$3:$JO$10,MATCH($C11,Sheet1!$A$3:$A$10,0),MATCH(PD$10,Sheet1!$B$2:$JO$2,0))),"")</f>
        <v/>
      </c>
      <c r="PE11" s="55" t="str">
        <f>IFERROR(IF(INDEX(Sheet1!$B$3:$JO$10,MATCH($C11,Sheet1!$A$3:$A$10,0),MATCH(PE$10,Sheet1!$B$2:$JO$2,0))=0,"Close",INDEX(Sheet1!$B$3:$JO$10,MATCH($C11,Sheet1!$A$3:$A$10,0),MATCH(PE$10,Sheet1!$B$2:$JO$2,0))),"")</f>
        <v/>
      </c>
      <c r="PF11" s="55" t="str">
        <f>IFERROR(IF(INDEX(Sheet1!$B$3:$JO$10,MATCH($C11,Sheet1!$A$3:$A$10,0),MATCH(PF$10,Sheet1!$B$2:$JO$2,0))=0,"Close",INDEX(Sheet1!$B$3:$JO$10,MATCH($C11,Sheet1!$A$3:$A$10,0),MATCH(PF$10,Sheet1!$B$2:$JO$2,0))),"")</f>
        <v/>
      </c>
      <c r="PG11" s="55" t="str">
        <f>IFERROR(IF(INDEX(Sheet1!$B$3:$JO$10,MATCH($C11,Sheet1!$A$3:$A$10,0),MATCH(PG$10,Sheet1!$B$2:$JO$2,0))=0,"Close",INDEX(Sheet1!$B$3:$JO$10,MATCH($C11,Sheet1!$A$3:$A$10,0),MATCH(PG$10,Sheet1!$B$2:$JO$2,0))),"")</f>
        <v/>
      </c>
      <c r="PH11" s="55" t="str">
        <f>IFERROR(IF(INDEX(Sheet1!$B$3:$JO$10,MATCH($C11,Sheet1!$A$3:$A$10,0),MATCH(PH$10,Sheet1!$B$2:$JO$2,0))=0,"Close",INDEX(Sheet1!$B$3:$JO$10,MATCH($C11,Sheet1!$A$3:$A$10,0),MATCH(PH$10,Sheet1!$B$2:$JO$2,0))),"")</f>
        <v/>
      </c>
      <c r="PI11" s="55" t="str">
        <f>IFERROR(IF(INDEX(Sheet1!$B$3:$JO$10,MATCH($C11,Sheet1!$A$3:$A$10,0),MATCH(PI$10,Sheet1!$B$2:$JO$2,0))=0,"Close",INDEX(Sheet1!$B$3:$JO$10,MATCH($C11,Sheet1!$A$3:$A$10,0),MATCH(PI$10,Sheet1!$B$2:$JO$2,0))),"")</f>
        <v/>
      </c>
      <c r="PJ11" s="55" t="str">
        <f>IFERROR(IF(INDEX(Sheet1!$B$3:$JO$10,MATCH($C11,Sheet1!$A$3:$A$10,0),MATCH(PJ$10,Sheet1!$B$2:$JO$2,0))=0,"Close",INDEX(Sheet1!$B$3:$JO$10,MATCH($C11,Sheet1!$A$3:$A$10,0),MATCH(PJ$10,Sheet1!$B$2:$JO$2,0))),"")</f>
        <v/>
      </c>
      <c r="PK11" s="55" t="str">
        <f>IFERROR(IF(INDEX(Sheet1!$B$3:$JO$10,MATCH($C11,Sheet1!$A$3:$A$10,0),MATCH(PK$10,Sheet1!$B$2:$JO$2,0))=0,"Close",INDEX(Sheet1!$B$3:$JO$10,MATCH($C11,Sheet1!$A$3:$A$10,0),MATCH(PK$10,Sheet1!$B$2:$JO$2,0))),"")</f>
        <v/>
      </c>
      <c r="PL11" s="55" t="str">
        <f>IFERROR(IF(INDEX(Sheet1!$B$3:$JO$10,MATCH($C11,Sheet1!$A$3:$A$10,0),MATCH(PL$10,Sheet1!$B$2:$JO$2,0))=0,"Close",INDEX(Sheet1!$B$3:$JO$10,MATCH($C11,Sheet1!$A$3:$A$10,0),MATCH(PL$10,Sheet1!$B$2:$JO$2,0))),"")</f>
        <v/>
      </c>
      <c r="PM11" s="55" t="str">
        <f>IFERROR(IF(INDEX(Sheet1!$B$3:$JO$10,MATCH($C11,Sheet1!$A$3:$A$10,0),MATCH(PM$10,Sheet1!$B$2:$JO$2,0))=0,"Close",INDEX(Sheet1!$B$3:$JO$10,MATCH($C11,Sheet1!$A$3:$A$10,0),MATCH(PM$10,Sheet1!$B$2:$JO$2,0))),"")</f>
        <v/>
      </c>
      <c r="PN11" s="55" t="str">
        <f>IFERROR(IF(INDEX(Sheet1!$B$3:$JO$10,MATCH($C11,Sheet1!$A$3:$A$10,0),MATCH(PN$10,Sheet1!$B$2:$JO$2,0))=0,"Close",INDEX(Sheet1!$B$3:$JO$10,MATCH($C11,Sheet1!$A$3:$A$10,0),MATCH(PN$10,Sheet1!$B$2:$JO$2,0))),"")</f>
        <v/>
      </c>
      <c r="PO11" s="55" t="str">
        <f>IFERROR(IF(INDEX(Sheet1!$B$3:$JO$10,MATCH($C11,Sheet1!$A$3:$A$10,0),MATCH(PO$10,Sheet1!$B$2:$JO$2,0))=0,"Close",INDEX(Sheet1!$B$3:$JO$10,MATCH($C11,Sheet1!$A$3:$A$10,0),MATCH(PO$10,Sheet1!$B$2:$JO$2,0))),"")</f>
        <v/>
      </c>
      <c r="PP11" s="55" t="str">
        <f>IFERROR(IF(INDEX(Sheet1!$B$3:$JO$10,MATCH($C11,Sheet1!$A$3:$A$10,0),MATCH(PP$10,Sheet1!$B$2:$JO$2,0))=0,"Close",INDEX(Sheet1!$B$3:$JO$10,MATCH($C11,Sheet1!$A$3:$A$10,0),MATCH(PP$10,Sheet1!$B$2:$JO$2,0))),"")</f>
        <v/>
      </c>
      <c r="PQ11" s="55" t="str">
        <f>IFERROR(IF(INDEX(Sheet1!$B$3:$JO$10,MATCH($C11,Sheet1!$A$3:$A$10,0),MATCH(PQ$10,Sheet1!$B$2:$JO$2,0))=0,"Close",INDEX(Sheet1!$B$3:$JO$10,MATCH($C11,Sheet1!$A$3:$A$10,0),MATCH(PQ$10,Sheet1!$B$2:$JO$2,0))),"")</f>
        <v/>
      </c>
      <c r="PR11" s="55" t="str">
        <f>IFERROR(IF(INDEX(Sheet1!$B$3:$JO$10,MATCH($C11,Sheet1!$A$3:$A$10,0),MATCH(PR$10,Sheet1!$B$2:$JO$2,0))=0,"Close",INDEX(Sheet1!$B$3:$JO$10,MATCH($C11,Sheet1!$A$3:$A$10,0),MATCH(PR$10,Sheet1!$B$2:$JO$2,0))),"")</f>
        <v/>
      </c>
      <c r="PS11" s="55" t="str">
        <f>IFERROR(IF(INDEX(Sheet1!$B$3:$JO$10,MATCH($C11,Sheet1!$A$3:$A$10,0),MATCH(PS$10,Sheet1!$B$2:$JO$2,0))=0,"Close",INDEX(Sheet1!$B$3:$JO$10,MATCH($C11,Sheet1!$A$3:$A$10,0),MATCH(PS$10,Sheet1!$B$2:$JO$2,0))),"")</f>
        <v/>
      </c>
      <c r="PT11" s="55" t="str">
        <f>IFERROR(IF(INDEX(Sheet1!$B$3:$JO$10,MATCH($C11,Sheet1!$A$3:$A$10,0),MATCH(PT$10,Sheet1!$B$2:$JO$2,0))=0,"Close",INDEX(Sheet1!$B$3:$JO$10,MATCH($C11,Sheet1!$A$3:$A$10,0),MATCH(PT$10,Sheet1!$B$2:$JO$2,0))),"")</f>
        <v/>
      </c>
      <c r="PU11" s="55" t="str">
        <f>IFERROR(IF(INDEX(Sheet1!$B$3:$JO$10,MATCH($C11,Sheet1!$A$3:$A$10,0),MATCH(PU$10,Sheet1!$B$2:$JO$2,0))=0,"Close",INDEX(Sheet1!$B$3:$JO$10,MATCH($C11,Sheet1!$A$3:$A$10,0),MATCH(PU$10,Sheet1!$B$2:$JO$2,0))),"")</f>
        <v/>
      </c>
      <c r="PV11" s="55" t="str">
        <f>IFERROR(IF(INDEX(Sheet1!$B$3:$JO$10,MATCH($C11,Sheet1!$A$3:$A$10,0),MATCH(PV$10,Sheet1!$B$2:$JO$2,0))=0,"Close",INDEX(Sheet1!$B$3:$JO$10,MATCH($C11,Sheet1!$A$3:$A$10,0),MATCH(PV$10,Sheet1!$B$2:$JO$2,0))),"")</f>
        <v/>
      </c>
      <c r="PW11" s="55" t="str">
        <f>IFERROR(IF(INDEX(Sheet1!$B$3:$JO$10,MATCH($C11,Sheet1!$A$3:$A$10,0),MATCH(PW$10,Sheet1!$B$2:$JO$2,0))=0,"Close",INDEX(Sheet1!$B$3:$JO$10,MATCH($C11,Sheet1!$A$3:$A$10,0),MATCH(PW$10,Sheet1!$B$2:$JO$2,0))),"")</f>
        <v/>
      </c>
      <c r="PX11" s="55" t="str">
        <f>IFERROR(IF(INDEX(Sheet1!$B$3:$JO$10,MATCH($C11,Sheet1!$A$3:$A$10,0),MATCH(PX$10,Sheet1!$B$2:$JO$2,0))=0,"Close",INDEX(Sheet1!$B$3:$JO$10,MATCH($C11,Sheet1!$A$3:$A$10,0),MATCH(PX$10,Sheet1!$B$2:$JO$2,0))),"")</f>
        <v/>
      </c>
      <c r="PY11" s="55" t="str">
        <f>IFERROR(IF(INDEX(Sheet1!$B$3:$JO$10,MATCH($C11,Sheet1!$A$3:$A$10,0),MATCH(PY$10,Sheet1!$B$2:$JO$2,0))=0,"Close",INDEX(Sheet1!$B$3:$JO$10,MATCH($C11,Sheet1!$A$3:$A$10,0),MATCH(PY$10,Sheet1!$B$2:$JO$2,0))),"")</f>
        <v/>
      </c>
      <c r="PZ11" s="55" t="str">
        <f>IFERROR(IF(INDEX(Sheet1!$B$3:$JO$10,MATCH($C11,Sheet1!$A$3:$A$10,0),MATCH(PZ$10,Sheet1!$B$2:$JO$2,0))=0,"Close",INDEX(Sheet1!$B$3:$JO$10,MATCH($C11,Sheet1!$A$3:$A$10,0),MATCH(PZ$10,Sheet1!$B$2:$JO$2,0))),"")</f>
        <v/>
      </c>
      <c r="QA11" s="55" t="str">
        <f>IFERROR(IF(INDEX(Sheet1!$B$3:$JO$10,MATCH($C11,Sheet1!$A$3:$A$10,0),MATCH(QA$10,Sheet1!$B$2:$JO$2,0))=0,"Close",INDEX(Sheet1!$B$3:$JO$10,MATCH($C11,Sheet1!$A$3:$A$10,0),MATCH(QA$10,Sheet1!$B$2:$JO$2,0))),"")</f>
        <v/>
      </c>
      <c r="QB11" s="55" t="str">
        <f>IFERROR(IF(INDEX(Sheet1!$B$3:$JO$10,MATCH($C11,Sheet1!$A$3:$A$10,0),MATCH(QB$10,Sheet1!$B$2:$JO$2,0))=0,"Close",INDEX(Sheet1!$B$3:$JO$10,MATCH($C11,Sheet1!$A$3:$A$10,0),MATCH(QB$10,Sheet1!$B$2:$JO$2,0))),"")</f>
        <v/>
      </c>
      <c r="QC11" s="55" t="str">
        <f>IFERROR(IF(INDEX(Sheet1!$B$3:$JO$10,MATCH($C11,Sheet1!$A$3:$A$10,0),MATCH(QC$10,Sheet1!$B$2:$JO$2,0))=0,"Close",INDEX(Sheet1!$B$3:$JO$10,MATCH($C11,Sheet1!$A$3:$A$10,0),MATCH(QC$10,Sheet1!$B$2:$JO$2,0))),"")</f>
        <v/>
      </c>
      <c r="QD11" s="55" t="str">
        <f>IFERROR(IF(INDEX(Sheet1!$B$3:$JO$10,MATCH($C11,Sheet1!$A$3:$A$10,0),MATCH(QD$10,Sheet1!$B$2:$JO$2,0))=0,"Close",INDEX(Sheet1!$B$3:$JO$10,MATCH($C11,Sheet1!$A$3:$A$10,0),MATCH(QD$10,Sheet1!$B$2:$JO$2,0))),"")</f>
        <v/>
      </c>
      <c r="QE11" s="55" t="str">
        <f>IFERROR(IF(INDEX(Sheet1!$B$3:$JO$10,MATCH($C11,Sheet1!$A$3:$A$10,0),MATCH(QE$10,Sheet1!$B$2:$JO$2,0))=0,"Close",INDEX(Sheet1!$B$3:$JO$10,MATCH($C11,Sheet1!$A$3:$A$10,0),MATCH(QE$10,Sheet1!$B$2:$JO$2,0))),"")</f>
        <v/>
      </c>
      <c r="QF11" s="55" t="str">
        <f>IFERROR(IF(INDEX(Sheet1!$B$3:$JO$10,MATCH($C11,Sheet1!$A$3:$A$10,0),MATCH(QF$10,Sheet1!$B$2:$JO$2,0))=0,"Close",INDEX(Sheet1!$B$3:$JO$10,MATCH($C11,Sheet1!$A$3:$A$10,0),MATCH(QF$10,Sheet1!$B$2:$JO$2,0))),"")</f>
        <v/>
      </c>
      <c r="QG11" s="55" t="str">
        <f>IFERROR(IF(INDEX(Sheet1!$B$3:$JO$10,MATCH($C11,Sheet1!$A$3:$A$10,0),MATCH(QG$10,Sheet1!$B$2:$JO$2,0))=0,"Close",INDEX(Sheet1!$B$3:$JO$10,MATCH($C11,Sheet1!$A$3:$A$10,0),MATCH(QG$10,Sheet1!$B$2:$JO$2,0))),"")</f>
        <v/>
      </c>
      <c r="QH11" s="55" t="str">
        <f>IFERROR(IF(INDEX(Sheet1!$B$3:$JO$10,MATCH($C11,Sheet1!$A$3:$A$10,0),MATCH(QH$10,Sheet1!$B$2:$JO$2,0))=0,"Close",INDEX(Sheet1!$B$3:$JO$10,MATCH($C11,Sheet1!$A$3:$A$10,0),MATCH(QH$10,Sheet1!$B$2:$JO$2,0))),"")</f>
        <v/>
      </c>
      <c r="QI11" s="55" t="str">
        <f>IFERROR(IF(INDEX(Sheet1!$B$3:$JO$10,MATCH($C11,Sheet1!$A$3:$A$10,0),MATCH(QI$10,Sheet1!$B$2:$JO$2,0))=0,"Close",INDEX(Sheet1!$B$3:$JO$10,MATCH($C11,Sheet1!$A$3:$A$10,0),MATCH(QI$10,Sheet1!$B$2:$JO$2,0))),"")</f>
        <v/>
      </c>
      <c r="QJ11" s="55" t="str">
        <f>IFERROR(IF(INDEX(Sheet1!$B$3:$JO$10,MATCH($C11,Sheet1!$A$3:$A$10,0),MATCH(QJ$10,Sheet1!$B$2:$JO$2,0))=0,"Close",INDEX(Sheet1!$B$3:$JO$10,MATCH($C11,Sheet1!$A$3:$A$10,0),MATCH(QJ$10,Sheet1!$B$2:$JO$2,0))),"")</f>
        <v/>
      </c>
      <c r="QK11" s="55" t="str">
        <f>IFERROR(IF(INDEX(Sheet1!$B$3:$JO$10,MATCH($C11,Sheet1!$A$3:$A$10,0),MATCH(QK$10,Sheet1!$B$2:$JO$2,0))=0,"Close",INDEX(Sheet1!$B$3:$JO$10,MATCH($C11,Sheet1!$A$3:$A$10,0),MATCH(QK$10,Sheet1!$B$2:$JO$2,0))),"")</f>
        <v/>
      </c>
      <c r="QL11" s="55" t="str">
        <f>IFERROR(IF(INDEX(Sheet1!$B$3:$JO$10,MATCH($C11,Sheet1!$A$3:$A$10,0),MATCH(QL$10,Sheet1!$B$2:$JO$2,0))=0,"Close",INDEX(Sheet1!$B$3:$JO$10,MATCH($C11,Sheet1!$A$3:$A$10,0),MATCH(QL$10,Sheet1!$B$2:$JO$2,0))),"")</f>
        <v/>
      </c>
      <c r="QM11" s="55" t="str">
        <f>IFERROR(IF(INDEX(Sheet1!$B$3:$JO$10,MATCH($C11,Sheet1!$A$3:$A$10,0),MATCH(QM$10,Sheet1!$B$2:$JO$2,0))=0,"Close",INDEX(Sheet1!$B$3:$JO$10,MATCH($C11,Sheet1!$A$3:$A$10,0),MATCH(QM$10,Sheet1!$B$2:$JO$2,0))),"")</f>
        <v/>
      </c>
      <c r="QN11" s="55" t="str">
        <f>IFERROR(IF(INDEX(Sheet1!$B$3:$JO$10,MATCH($C11,Sheet1!$A$3:$A$10,0),MATCH(QN$10,Sheet1!$B$2:$JO$2,0))=0,"Close",INDEX(Sheet1!$B$3:$JO$10,MATCH($C11,Sheet1!$A$3:$A$10,0),MATCH(QN$10,Sheet1!$B$2:$JO$2,0))),"")</f>
        <v/>
      </c>
      <c r="QO11" s="55" t="str">
        <f>IFERROR(IF(INDEX(Sheet1!$B$3:$JO$10,MATCH($C11,Sheet1!$A$3:$A$10,0),MATCH(QO$10,Sheet1!$B$2:$JO$2,0))=0,"Close",INDEX(Sheet1!$B$3:$JO$10,MATCH($C11,Sheet1!$A$3:$A$10,0),MATCH(QO$10,Sheet1!$B$2:$JO$2,0))),"")</f>
        <v/>
      </c>
      <c r="QP11" s="55" t="str">
        <f>IFERROR(IF(INDEX(Sheet1!$B$3:$JO$10,MATCH($C11,Sheet1!$A$3:$A$10,0),MATCH(QP$10,Sheet1!$B$2:$JO$2,0))=0,"Close",INDEX(Sheet1!$B$3:$JO$10,MATCH($C11,Sheet1!$A$3:$A$10,0),MATCH(QP$10,Sheet1!$B$2:$JO$2,0))),"")</f>
        <v/>
      </c>
      <c r="QQ11" s="55" t="str">
        <f>IFERROR(IF(INDEX(Sheet1!$B$3:$JO$10,MATCH($C11,Sheet1!$A$3:$A$10,0),MATCH(QQ$10,Sheet1!$B$2:$JO$2,0))=0,"Close",INDEX(Sheet1!$B$3:$JO$10,MATCH($C11,Sheet1!$A$3:$A$10,0),MATCH(QQ$10,Sheet1!$B$2:$JO$2,0))),"")</f>
        <v/>
      </c>
      <c r="QR11" s="55" t="str">
        <f>IFERROR(IF(INDEX(Sheet1!$B$3:$JO$10,MATCH($C11,Sheet1!$A$3:$A$10,0),MATCH(QR$10,Sheet1!$B$2:$JO$2,0))=0,"Close",INDEX(Sheet1!$B$3:$JO$10,MATCH($C11,Sheet1!$A$3:$A$10,0),MATCH(QR$10,Sheet1!$B$2:$JO$2,0))),"")</f>
        <v/>
      </c>
      <c r="QS11" s="55" t="str">
        <f>IFERROR(IF(INDEX(Sheet1!$B$3:$JO$10,MATCH($C11,Sheet1!$A$3:$A$10,0),MATCH(QS$10,Sheet1!$B$2:$JO$2,0))=0,"Close",INDEX(Sheet1!$B$3:$JO$10,MATCH($C11,Sheet1!$A$3:$A$10,0),MATCH(QS$10,Sheet1!$B$2:$JO$2,0))),"")</f>
        <v/>
      </c>
      <c r="QT11" s="55" t="str">
        <f>IFERROR(IF(INDEX(Sheet1!$B$3:$JO$10,MATCH($C11,Sheet1!$A$3:$A$10,0),MATCH(QT$10,Sheet1!$B$2:$JO$2,0))=0,"Close",INDEX(Sheet1!$B$3:$JO$10,MATCH($C11,Sheet1!$A$3:$A$10,0),MATCH(QT$10,Sheet1!$B$2:$JO$2,0))),"")</f>
        <v/>
      </c>
      <c r="QU11" s="55" t="str">
        <f>IFERROR(IF(INDEX(Sheet1!$B$3:$JO$10,MATCH($C11,Sheet1!$A$3:$A$10,0),MATCH(QU$10,Sheet1!$B$2:$JO$2,0))=0,"Close",INDEX(Sheet1!$B$3:$JO$10,MATCH($C11,Sheet1!$A$3:$A$10,0),MATCH(QU$10,Sheet1!$B$2:$JO$2,0))),"")</f>
        <v/>
      </c>
      <c r="QV11" s="55" t="str">
        <f>IFERROR(IF(INDEX(Sheet1!$B$3:$JO$10,MATCH($C11,Sheet1!$A$3:$A$10,0),MATCH(QV$10,Sheet1!$B$2:$JO$2,0))=0,"Close",INDEX(Sheet1!$B$3:$JO$10,MATCH($C11,Sheet1!$A$3:$A$10,0),MATCH(QV$10,Sheet1!$B$2:$JO$2,0))),"")</f>
        <v/>
      </c>
      <c r="QW11" s="55" t="str">
        <f>IFERROR(IF(INDEX(Sheet1!$B$3:$JO$10,MATCH($C11,Sheet1!$A$3:$A$10,0),MATCH(QW$10,Sheet1!$B$2:$JO$2,0))=0,"Close",INDEX(Sheet1!$B$3:$JO$10,MATCH($C11,Sheet1!$A$3:$A$10,0),MATCH(QW$10,Sheet1!$B$2:$JO$2,0))),"")</f>
        <v/>
      </c>
      <c r="QX11" s="55" t="str">
        <f>IFERROR(IF(INDEX(Sheet1!$B$3:$JO$10,MATCH($C11,Sheet1!$A$3:$A$10,0),MATCH(QX$10,Sheet1!$B$2:$JO$2,0))=0,"Close",INDEX(Sheet1!$B$3:$JO$10,MATCH($C11,Sheet1!$A$3:$A$10,0),MATCH(QX$10,Sheet1!$B$2:$JO$2,0))),"")</f>
        <v/>
      </c>
      <c r="QY11" s="55" t="str">
        <f>IFERROR(IF(INDEX(Sheet1!$B$3:$JO$10,MATCH($C11,Sheet1!$A$3:$A$10,0),MATCH(QY$10,Sheet1!$B$2:$JO$2,0))=0,"Close",INDEX(Sheet1!$B$3:$JO$10,MATCH($C11,Sheet1!$A$3:$A$10,0),MATCH(QY$10,Sheet1!$B$2:$JO$2,0))),"")</f>
        <v/>
      </c>
      <c r="QZ11" s="55" t="str">
        <f>IFERROR(IF(INDEX(Sheet1!$B$3:$JO$10,MATCH($C11,Sheet1!$A$3:$A$10,0),MATCH(QZ$10,Sheet1!$B$2:$JO$2,0))=0,"Close",INDEX(Sheet1!$B$3:$JO$10,MATCH($C11,Sheet1!$A$3:$A$10,0),MATCH(QZ$10,Sheet1!$B$2:$JO$2,0))),"")</f>
        <v/>
      </c>
      <c r="RA11" s="55" t="str">
        <f>IFERROR(IF(INDEX(Sheet1!$B$3:$JO$10,MATCH($C11,Sheet1!$A$3:$A$10,0),MATCH(RA$10,Sheet1!$B$2:$JO$2,0))=0,"Close",INDEX(Sheet1!$B$3:$JO$10,MATCH($C11,Sheet1!$A$3:$A$10,0),MATCH(RA$10,Sheet1!$B$2:$JO$2,0))),"")</f>
        <v/>
      </c>
      <c r="RB11" s="55" t="str">
        <f>IFERROR(IF(INDEX(Sheet1!$B$3:$JO$10,MATCH($C11,Sheet1!$A$3:$A$10,0),MATCH(RB$10,Sheet1!$B$2:$JO$2,0))=0,"Close",INDEX(Sheet1!$B$3:$JO$10,MATCH($C11,Sheet1!$A$3:$A$10,0),MATCH(RB$10,Sheet1!$B$2:$JO$2,0))),"")</f>
        <v/>
      </c>
      <c r="RC11" s="55" t="str">
        <f>IFERROR(IF(INDEX(Sheet1!$B$3:$JO$10,MATCH($C11,Sheet1!$A$3:$A$10,0),MATCH(RC$10,Sheet1!$B$2:$JO$2,0))=0,"Close",INDEX(Sheet1!$B$3:$JO$10,MATCH($C11,Sheet1!$A$3:$A$10,0),MATCH(RC$10,Sheet1!$B$2:$JO$2,0))),"")</f>
        <v/>
      </c>
      <c r="RD11" s="55" t="str">
        <f>IFERROR(IF(INDEX(Sheet1!$B$3:$JO$10,MATCH($C11,Sheet1!$A$3:$A$10,0),MATCH(RD$10,Sheet1!$B$2:$JO$2,0))=0,"Close",INDEX(Sheet1!$B$3:$JO$10,MATCH($C11,Sheet1!$A$3:$A$10,0),MATCH(RD$10,Sheet1!$B$2:$JO$2,0))),"")</f>
        <v/>
      </c>
      <c r="RE11" s="55" t="str">
        <f>IFERROR(IF(INDEX(Sheet1!$B$3:$JO$10,MATCH($C11,Sheet1!$A$3:$A$10,0),MATCH(RE$10,Sheet1!$B$2:$JO$2,0))=0,"Close",INDEX(Sheet1!$B$3:$JO$10,MATCH($C11,Sheet1!$A$3:$A$10,0),MATCH(RE$10,Sheet1!$B$2:$JO$2,0))),"")</f>
        <v/>
      </c>
      <c r="RF11" s="55" t="str">
        <f>IFERROR(IF(INDEX(Sheet1!$B$3:$JO$10,MATCH($C11,Sheet1!$A$3:$A$10,0),MATCH(RF$10,Sheet1!$B$2:$JO$2,0))=0,"Close",INDEX(Sheet1!$B$3:$JO$10,MATCH($C11,Sheet1!$A$3:$A$10,0),MATCH(RF$10,Sheet1!$B$2:$JO$2,0))),"")</f>
        <v/>
      </c>
      <c r="RG11" s="55" t="str">
        <f>IFERROR(IF(INDEX(Sheet1!$B$3:$JO$10,MATCH($C11,Sheet1!$A$3:$A$10,0),MATCH(RG$10,Sheet1!$B$2:$JO$2,0))=0,"Close",INDEX(Sheet1!$B$3:$JO$10,MATCH($C11,Sheet1!$A$3:$A$10,0),MATCH(RG$10,Sheet1!$B$2:$JO$2,0))),"")</f>
        <v/>
      </c>
      <c r="RH11" s="55" t="str">
        <f>IFERROR(IF(INDEX(Sheet1!$B$3:$JO$10,MATCH($C11,Sheet1!$A$3:$A$10,0),MATCH(RH$10,Sheet1!$B$2:$JO$2,0))=0,"Close",INDEX(Sheet1!$B$3:$JO$10,MATCH($C11,Sheet1!$A$3:$A$10,0),MATCH(RH$10,Sheet1!$B$2:$JO$2,0))),"")</f>
        <v/>
      </c>
      <c r="RI11" s="55" t="str">
        <f>IFERROR(IF(INDEX(Sheet1!$B$3:$JO$10,MATCH($C11,Sheet1!$A$3:$A$10,0),MATCH(RI$10,Sheet1!$B$2:$JO$2,0))=0,"Close",INDEX(Sheet1!$B$3:$JO$10,MATCH($C11,Sheet1!$A$3:$A$10,0),MATCH(RI$10,Sheet1!$B$2:$JO$2,0))),"")</f>
        <v/>
      </c>
      <c r="RJ11" s="55" t="str">
        <f>IFERROR(IF(INDEX(Sheet1!$B$3:$JO$10,MATCH($C11,Sheet1!$A$3:$A$10,0),MATCH(RJ$10,Sheet1!$B$2:$JO$2,0))=0,"Close",INDEX(Sheet1!$B$3:$JO$10,MATCH($C11,Sheet1!$A$3:$A$10,0),MATCH(RJ$10,Sheet1!$B$2:$JO$2,0))),"")</f>
        <v/>
      </c>
      <c r="RK11" s="55" t="str">
        <f>IFERROR(IF(INDEX(Sheet1!$B$3:$JO$10,MATCH($C11,Sheet1!$A$3:$A$10,0),MATCH(RK$10,Sheet1!$B$2:$JO$2,0))=0,"Close",INDEX(Sheet1!$B$3:$JO$10,MATCH($C11,Sheet1!$A$3:$A$10,0),MATCH(RK$10,Sheet1!$B$2:$JO$2,0))),"")</f>
        <v/>
      </c>
      <c r="RL11" s="55" t="str">
        <f>IFERROR(IF(INDEX(Sheet1!$B$3:$JO$10,MATCH($C11,Sheet1!$A$3:$A$10,0),MATCH(RL$10,Sheet1!$B$2:$JO$2,0))=0,"Close",INDEX(Sheet1!$B$3:$JO$10,MATCH($C11,Sheet1!$A$3:$A$10,0),MATCH(RL$10,Sheet1!$B$2:$JO$2,0))),"")</f>
        <v/>
      </c>
      <c r="RM11" s="55" t="str">
        <f>IFERROR(IF(INDEX(Sheet1!$B$3:$JO$10,MATCH($C11,Sheet1!$A$3:$A$10,0),MATCH(RM$10,Sheet1!$B$2:$JO$2,0))=0,"Close",INDEX(Sheet1!$B$3:$JO$10,MATCH($C11,Sheet1!$A$3:$A$10,0),MATCH(RM$10,Sheet1!$B$2:$JO$2,0))),"")</f>
        <v/>
      </c>
      <c r="RN11" s="55" t="str">
        <f>IFERROR(IF(INDEX(Sheet1!$B$3:$JO$10,MATCH($C11,Sheet1!$A$3:$A$10,0),MATCH(RN$10,Sheet1!$B$2:$JO$2,0))=0,"Close",INDEX(Sheet1!$B$3:$JO$10,MATCH($C11,Sheet1!$A$3:$A$10,0),MATCH(RN$10,Sheet1!$B$2:$JO$2,0))),"")</f>
        <v/>
      </c>
      <c r="RO11" s="55" t="str">
        <f>IFERROR(IF(INDEX(Sheet1!$B$3:$JO$10,MATCH($C11,Sheet1!$A$3:$A$10,0),MATCH(RO$10,Sheet1!$B$2:$JO$2,0))=0,"Close",INDEX(Sheet1!$B$3:$JO$10,MATCH($C11,Sheet1!$A$3:$A$10,0),MATCH(RO$10,Sheet1!$B$2:$JO$2,0))),"")</f>
        <v/>
      </c>
      <c r="RP11" s="55" t="str">
        <f>IFERROR(IF(INDEX(Sheet1!$B$3:$JO$10,MATCH($C11,Sheet1!$A$3:$A$10,0),MATCH(RP$10,Sheet1!$B$2:$JO$2,0))=0,"Close",INDEX(Sheet1!$B$3:$JO$10,MATCH($C11,Sheet1!$A$3:$A$10,0),MATCH(RP$10,Sheet1!$B$2:$JO$2,0))),"")</f>
        <v/>
      </c>
      <c r="RQ11" s="55" t="str">
        <f>IFERROR(IF(INDEX(Sheet1!$B$3:$JO$10,MATCH($C11,Sheet1!$A$3:$A$10,0),MATCH(RQ$10,Sheet1!$B$2:$JO$2,0))=0,"Close",INDEX(Sheet1!$B$3:$JO$10,MATCH($C11,Sheet1!$A$3:$A$10,0),MATCH(RQ$10,Sheet1!$B$2:$JO$2,0))),"")</f>
        <v/>
      </c>
      <c r="RR11" s="55" t="str">
        <f>IFERROR(IF(INDEX(Sheet1!$B$3:$JO$10,MATCH($C11,Sheet1!$A$3:$A$10,0),MATCH(RR$10,Sheet1!$B$2:$JO$2,0))=0,"Close",INDEX(Sheet1!$B$3:$JO$10,MATCH($C11,Sheet1!$A$3:$A$10,0),MATCH(RR$10,Sheet1!$B$2:$JO$2,0))),"")</f>
        <v/>
      </c>
      <c r="RS11" s="55" t="str">
        <f>IFERROR(IF(INDEX(Sheet1!$B$3:$JO$10,MATCH($C11,Sheet1!$A$3:$A$10,0),MATCH(RS$10,Sheet1!$B$2:$JO$2,0))=0,"Close",INDEX(Sheet1!$B$3:$JO$10,MATCH($C11,Sheet1!$A$3:$A$10,0),MATCH(RS$10,Sheet1!$B$2:$JO$2,0))),"")</f>
        <v/>
      </c>
      <c r="RT11" s="55" t="str">
        <f>IFERROR(IF(INDEX(Sheet1!$B$3:$JO$10,MATCH($C11,Sheet1!$A$3:$A$10,0),MATCH(RT$10,Sheet1!$B$2:$JO$2,0))=0,"Close",INDEX(Sheet1!$B$3:$JO$10,MATCH($C11,Sheet1!$A$3:$A$10,0),MATCH(RT$10,Sheet1!$B$2:$JO$2,0))),"")</f>
        <v/>
      </c>
      <c r="RU11" s="55" t="str">
        <f>IFERROR(IF(INDEX(Sheet1!$B$3:$JO$10,MATCH($C11,Sheet1!$A$3:$A$10,0),MATCH(RU$10,Sheet1!$B$2:$JO$2,0))=0,"Close",INDEX(Sheet1!$B$3:$JO$10,MATCH($C11,Sheet1!$A$3:$A$10,0),MATCH(RU$10,Sheet1!$B$2:$JO$2,0))),"")</f>
        <v/>
      </c>
      <c r="RV11" s="55" t="str">
        <f>IFERROR(IF(INDEX(Sheet1!$B$3:$JO$10,MATCH($C11,Sheet1!$A$3:$A$10,0),MATCH(RV$10,Sheet1!$B$2:$JO$2,0))=0,"Close",INDEX(Sheet1!$B$3:$JO$10,MATCH($C11,Sheet1!$A$3:$A$10,0),MATCH(RV$10,Sheet1!$B$2:$JO$2,0))),"")</f>
        <v/>
      </c>
      <c r="RW11" s="55" t="str">
        <f>IFERROR(IF(INDEX(Sheet1!$B$3:$JO$10,MATCH($C11,Sheet1!$A$3:$A$10,0),MATCH(RW$10,Sheet1!$B$2:$JO$2,0))=0,"Close",INDEX(Sheet1!$B$3:$JO$10,MATCH($C11,Sheet1!$A$3:$A$10,0),MATCH(RW$10,Sheet1!$B$2:$JO$2,0))),"")</f>
        <v/>
      </c>
      <c r="RX11" s="55" t="str">
        <f>IFERROR(IF(INDEX(Sheet1!$B$3:$JO$10,MATCH($C11,Sheet1!$A$3:$A$10,0),MATCH(RX$10,Sheet1!$B$2:$JO$2,0))=0,"Close",INDEX(Sheet1!$B$3:$JO$10,MATCH($C11,Sheet1!$A$3:$A$10,0),MATCH(RX$10,Sheet1!$B$2:$JO$2,0))),"")</f>
        <v/>
      </c>
    </row>
    <row r="12" spans="2:492" x14ac:dyDescent="0.2">
      <c r="B12" s="47">
        <f>B11+1</f>
        <v>3</v>
      </c>
      <c r="C12" s="54" t="str">
        <f>Sheet1!A4</f>
        <v>Ｏｎｅ　Ｓｕｉｔｅ　ＴＨＥ　ＴＥＲＲＡＣＥ＜古宇利島＞</v>
      </c>
      <c r="D12" s="2"/>
      <c r="E12" s="55" t="str">
        <f>IFERROR(IF(INDEX(Sheet1!$B$3:$JO$10,MATCH($C12,Sheet1!$A$3:$A$10,0),MATCH(E$10,Sheet1!$B$2:$JO$2,0))=0,"Close",INDEX(Sheet1!$B$3:$JO$10,MATCH($C12,Sheet1!$A$3:$A$10,0),MATCH(E$10,Sheet1!$B$2:$JO$2,0))),"")</f>
        <v/>
      </c>
      <c r="F12" s="55" t="str">
        <f>IFERROR(IF(INDEX(Sheet1!$B$3:$JO$10,MATCH($C12,Sheet1!$A$3:$A$10,0),MATCH(F$10,Sheet1!$B$2:$JO$2,0))=0,"Close",INDEX(Sheet1!$B$3:$JO$10,MATCH($C12,Sheet1!$A$3:$A$10,0),MATCH(F$10,Sheet1!$B$2:$JO$2,0))),"")</f>
        <v/>
      </c>
      <c r="G12" s="55" t="str">
        <f>IFERROR(IF(INDEX(Sheet1!$B$3:$JO$10,MATCH($C12,Sheet1!$A$3:$A$10,0),MATCH(G$10,Sheet1!$B$2:$JO$2,0))=0,"Close",INDEX(Sheet1!$B$3:$JO$10,MATCH($C12,Sheet1!$A$3:$A$10,0),MATCH(G$10,Sheet1!$B$2:$JO$2,0))),"")</f>
        <v/>
      </c>
      <c r="H12" s="55" t="str">
        <f>IFERROR(IF(INDEX(Sheet1!$B$3:$JO$10,MATCH($C12,Sheet1!$A$3:$A$10,0),MATCH(H$10,Sheet1!$B$2:$JO$2,0))=0,"Close",INDEX(Sheet1!$B$3:$JO$10,MATCH($C12,Sheet1!$A$3:$A$10,0),MATCH(H$10,Sheet1!$B$2:$JO$2,0))),"")</f>
        <v/>
      </c>
      <c r="I12" s="55" t="str">
        <f>IFERROR(IF(INDEX(Sheet1!$B$3:$JO$10,MATCH($C12,Sheet1!$A$3:$A$10,0),MATCH(I$10,Sheet1!$B$2:$JO$2,0))=0,"Close",INDEX(Sheet1!$B$3:$JO$10,MATCH($C12,Sheet1!$A$3:$A$10,0),MATCH(I$10,Sheet1!$B$2:$JO$2,0))),"")</f>
        <v/>
      </c>
      <c r="J12" s="55" t="str">
        <f>IFERROR(IF(INDEX(Sheet1!$B$3:$JO$10,MATCH($C12,Sheet1!$A$3:$A$10,0),MATCH(J$10,Sheet1!$B$2:$JO$2,0))=0,"Close",INDEX(Sheet1!$B$3:$JO$10,MATCH($C12,Sheet1!$A$3:$A$10,0),MATCH(J$10,Sheet1!$B$2:$JO$2,0))),"")</f>
        <v/>
      </c>
      <c r="K12" s="55" t="str">
        <f>IFERROR(IF(INDEX(Sheet1!$B$3:$JO$10,MATCH($C12,Sheet1!$A$3:$A$10,0),MATCH(K$10,Sheet1!$B$2:$JO$2,0))=0,"Close",INDEX(Sheet1!$B$3:$JO$10,MATCH($C12,Sheet1!$A$3:$A$10,0),MATCH(K$10,Sheet1!$B$2:$JO$2,0))),"")</f>
        <v/>
      </c>
      <c r="L12" s="55" t="str">
        <f>IFERROR(IF(INDEX(Sheet1!$B$3:$JO$10,MATCH($C12,Sheet1!$A$3:$A$10,0),MATCH(L$10,Sheet1!$B$2:$JO$2,0))=0,"Close",INDEX(Sheet1!$B$3:$JO$10,MATCH($C12,Sheet1!$A$3:$A$10,0),MATCH(L$10,Sheet1!$B$2:$JO$2,0))),"")</f>
        <v/>
      </c>
      <c r="M12" s="55" t="str">
        <f>IFERROR(IF(INDEX(Sheet1!$B$3:$JO$10,MATCH($C12,Sheet1!$A$3:$A$10,0),MATCH(M$10,Sheet1!$B$2:$JO$2,0))=0,"Close",INDEX(Sheet1!$B$3:$JO$10,MATCH($C12,Sheet1!$A$3:$A$10,0),MATCH(M$10,Sheet1!$B$2:$JO$2,0))),"")</f>
        <v/>
      </c>
      <c r="N12" s="55" t="str">
        <f>IFERROR(IF(INDEX(Sheet1!$B$3:$JO$10,MATCH($C12,Sheet1!$A$3:$A$10,0),MATCH(N$10,Sheet1!$B$2:$JO$2,0))=0,"Close",INDEX(Sheet1!$B$3:$JO$10,MATCH($C12,Sheet1!$A$3:$A$10,0),MATCH(N$10,Sheet1!$B$2:$JO$2,0))),"")</f>
        <v/>
      </c>
      <c r="O12" s="55" t="str">
        <f>IFERROR(IF(INDEX(Sheet1!$B$3:$JO$10,MATCH($C12,Sheet1!$A$3:$A$10,0),MATCH(O$10,Sheet1!$B$2:$JO$2,0))=0,"Close",INDEX(Sheet1!$B$3:$JO$10,MATCH($C12,Sheet1!$A$3:$A$10,0),MATCH(O$10,Sheet1!$B$2:$JO$2,0))),"")</f>
        <v/>
      </c>
      <c r="P12" s="55" t="str">
        <f>IFERROR(IF(INDEX(Sheet1!$B$3:$JO$10,MATCH($C12,Sheet1!$A$3:$A$10,0),MATCH(P$10,Sheet1!$B$2:$JO$2,0))=0,"Close",INDEX(Sheet1!$B$3:$JO$10,MATCH($C12,Sheet1!$A$3:$A$10,0),MATCH(P$10,Sheet1!$B$2:$JO$2,0))),"")</f>
        <v/>
      </c>
      <c r="Q12" s="55" t="str">
        <f>IFERROR(IF(INDEX(Sheet1!$B$3:$JO$10,MATCH($C12,Sheet1!$A$3:$A$10,0),MATCH(Q$10,Sheet1!$B$2:$JO$2,0))=0,"Close",INDEX(Sheet1!$B$3:$JO$10,MATCH($C12,Sheet1!$A$3:$A$10,0),MATCH(Q$10,Sheet1!$B$2:$JO$2,0))),"")</f>
        <v/>
      </c>
      <c r="R12" s="55" t="str">
        <f>IFERROR(IF(INDEX(Sheet1!$B$3:$JO$10,MATCH($C12,Sheet1!$A$3:$A$10,0),MATCH(R$10,Sheet1!$B$2:$JO$2,0))=0,"Close",INDEX(Sheet1!$B$3:$JO$10,MATCH($C12,Sheet1!$A$3:$A$10,0),MATCH(R$10,Sheet1!$B$2:$JO$2,0))),"")</f>
        <v/>
      </c>
      <c r="S12" s="55" t="str">
        <f>IFERROR(IF(INDEX(Sheet1!$B$3:$JO$10,MATCH($C12,Sheet1!$A$3:$A$10,0),MATCH(S$10,Sheet1!$B$2:$JO$2,0))=0,"Close",INDEX(Sheet1!$B$3:$JO$10,MATCH($C12,Sheet1!$A$3:$A$10,0),MATCH(S$10,Sheet1!$B$2:$JO$2,0))),"")</f>
        <v/>
      </c>
      <c r="T12" s="55" t="str">
        <f>IFERROR(IF(INDEX(Sheet1!$B$3:$JO$10,MATCH($C12,Sheet1!$A$3:$A$10,0),MATCH(T$10,Sheet1!$B$2:$JO$2,0))=0,"Close",INDEX(Sheet1!$B$3:$JO$10,MATCH($C12,Sheet1!$A$3:$A$10,0),MATCH(T$10,Sheet1!$B$2:$JO$2,0))),"")</f>
        <v/>
      </c>
      <c r="U12" s="55" t="str">
        <f>IFERROR(IF(INDEX(Sheet1!$B$3:$JO$10,MATCH($C12,Sheet1!$A$3:$A$10,0),MATCH(U$10,Sheet1!$B$2:$JO$2,0))=0,"Close",INDEX(Sheet1!$B$3:$JO$10,MATCH($C12,Sheet1!$A$3:$A$10,0),MATCH(U$10,Sheet1!$B$2:$JO$2,0))),"")</f>
        <v/>
      </c>
      <c r="V12" s="55" t="str">
        <f>IFERROR(IF(INDEX(Sheet1!$B$3:$JO$10,MATCH($C12,Sheet1!$A$3:$A$10,0),MATCH(V$10,Sheet1!$B$2:$JO$2,0))=0,"Close",INDEX(Sheet1!$B$3:$JO$10,MATCH($C12,Sheet1!$A$3:$A$10,0),MATCH(V$10,Sheet1!$B$2:$JO$2,0))),"")</f>
        <v/>
      </c>
      <c r="W12" s="55" t="str">
        <f>IFERROR(IF(INDEX(Sheet1!$B$3:$JO$10,MATCH($C12,Sheet1!$A$3:$A$10,0),MATCH(W$10,Sheet1!$B$2:$JO$2,0))=0,"Close",INDEX(Sheet1!$B$3:$JO$10,MATCH($C12,Sheet1!$A$3:$A$10,0),MATCH(W$10,Sheet1!$B$2:$JO$2,0))),"")</f>
        <v/>
      </c>
      <c r="X12" s="55" t="str">
        <f>IFERROR(IF(INDEX(Sheet1!$B$3:$JO$10,MATCH($C12,Sheet1!$A$3:$A$10,0),MATCH(X$10,Sheet1!$B$2:$JO$2,0))=0,"Close",INDEX(Sheet1!$B$3:$JO$10,MATCH($C12,Sheet1!$A$3:$A$10,0),MATCH(X$10,Sheet1!$B$2:$JO$2,0))),"")</f>
        <v/>
      </c>
      <c r="Y12" s="55" t="str">
        <f>IFERROR(IF(INDEX(Sheet1!$B$3:$JO$10,MATCH($C12,Sheet1!$A$3:$A$10,0),MATCH(Y$10,Sheet1!$B$2:$JO$2,0))=0,"Close",INDEX(Sheet1!$B$3:$JO$10,MATCH($C12,Sheet1!$A$3:$A$10,0),MATCH(Y$10,Sheet1!$B$2:$JO$2,0))),"")</f>
        <v/>
      </c>
      <c r="Z12" s="55" t="str">
        <f>IFERROR(IF(INDEX(Sheet1!$B$3:$JO$10,MATCH($C12,Sheet1!$A$3:$A$10,0),MATCH(Z$10,Sheet1!$B$2:$JO$2,0))=0,"Close",INDEX(Sheet1!$B$3:$JO$10,MATCH($C12,Sheet1!$A$3:$A$10,0),MATCH(Z$10,Sheet1!$B$2:$JO$2,0))),"")</f>
        <v/>
      </c>
      <c r="AA12" s="55" t="str">
        <f>IFERROR(IF(INDEX(Sheet1!$B$3:$JO$10,MATCH($C12,Sheet1!$A$3:$A$10,0),MATCH(AA$10,Sheet1!$B$2:$JO$2,0))=0,"Close",INDEX(Sheet1!$B$3:$JO$10,MATCH($C12,Sheet1!$A$3:$A$10,0),MATCH(AA$10,Sheet1!$B$2:$JO$2,0))),"")</f>
        <v/>
      </c>
      <c r="AB12" s="55" t="str">
        <f>IFERROR(IF(INDEX(Sheet1!$B$3:$JO$10,MATCH($C12,Sheet1!$A$3:$A$10,0),MATCH(AB$10,Sheet1!$B$2:$JO$2,0))=0,"Close",INDEX(Sheet1!$B$3:$JO$10,MATCH($C12,Sheet1!$A$3:$A$10,0),MATCH(AB$10,Sheet1!$B$2:$JO$2,0))),"")</f>
        <v/>
      </c>
      <c r="AC12" s="55" t="str">
        <f>IFERROR(IF(INDEX(Sheet1!$B$3:$JO$10,MATCH($C12,Sheet1!$A$3:$A$10,0),MATCH(AC$10,Sheet1!$B$2:$JO$2,0))=0,"Close",INDEX(Sheet1!$B$3:$JO$10,MATCH($C12,Sheet1!$A$3:$A$10,0),MATCH(AC$10,Sheet1!$B$2:$JO$2,0))),"")</f>
        <v/>
      </c>
      <c r="AD12" s="55" t="str">
        <f>IFERROR(IF(INDEX(Sheet1!$B$3:$JO$10,MATCH($C12,Sheet1!$A$3:$A$10,0),MATCH(AD$10,Sheet1!$B$2:$JO$2,0))=0,"Close",INDEX(Sheet1!$B$3:$JO$10,MATCH($C12,Sheet1!$A$3:$A$10,0),MATCH(AD$10,Sheet1!$B$2:$JO$2,0))),"")</f>
        <v/>
      </c>
      <c r="AE12" s="55" t="str">
        <f>IFERROR(IF(INDEX(Sheet1!$B$3:$JO$10,MATCH($C12,Sheet1!$A$3:$A$10,0),MATCH(AE$10,Sheet1!$B$2:$JO$2,0))=0,"Close",INDEX(Sheet1!$B$3:$JO$10,MATCH($C12,Sheet1!$A$3:$A$10,0),MATCH(AE$10,Sheet1!$B$2:$JO$2,0))),"")</f>
        <v/>
      </c>
      <c r="AF12" s="55" t="str">
        <f>IFERROR(IF(INDEX(Sheet1!$B$3:$JO$10,MATCH($C12,Sheet1!$A$3:$A$10,0),MATCH(AF$10,Sheet1!$B$2:$JO$2,0))=0,"Close",INDEX(Sheet1!$B$3:$JO$10,MATCH($C12,Sheet1!$A$3:$A$10,0),MATCH(AF$10,Sheet1!$B$2:$JO$2,0))),"")</f>
        <v/>
      </c>
      <c r="AG12" s="55" t="str">
        <f>IFERROR(IF(INDEX(Sheet1!$B$3:$JO$10,MATCH($C12,Sheet1!$A$3:$A$10,0),MATCH(AG$10,Sheet1!$B$2:$JO$2,0))=0,"Close",INDEX(Sheet1!$B$3:$JO$10,MATCH($C12,Sheet1!$A$3:$A$10,0),MATCH(AG$10,Sheet1!$B$2:$JO$2,0))),"")</f>
        <v/>
      </c>
      <c r="AH12" s="55" t="str">
        <f>IFERROR(IF(INDEX(Sheet1!$B$3:$JO$10,MATCH($C12,Sheet1!$A$3:$A$10,0),MATCH(AH$10,Sheet1!$B$2:$JO$2,0))=0,"Close",INDEX(Sheet1!$B$3:$JO$10,MATCH($C12,Sheet1!$A$3:$A$10,0),MATCH(AH$10,Sheet1!$B$2:$JO$2,0))),"")</f>
        <v/>
      </c>
      <c r="AI12" s="55" t="str">
        <f>IFERROR(IF(INDEX(Sheet1!$B$3:$JO$10,MATCH($C12,Sheet1!$A$3:$A$10,0),MATCH(AI$10,Sheet1!$B$2:$JO$2,0))=0,"Close",INDEX(Sheet1!$B$3:$JO$10,MATCH($C12,Sheet1!$A$3:$A$10,0),MATCH(AI$10,Sheet1!$B$2:$JO$2,0))),"")</f>
        <v/>
      </c>
      <c r="AJ12" s="55" t="str">
        <f>IFERROR(IF(INDEX(Sheet1!$B$3:$JO$10,MATCH($C12,Sheet1!$A$3:$A$10,0),MATCH(AJ$10,Sheet1!$B$2:$JO$2,0))=0,"Close",INDEX(Sheet1!$B$3:$JO$10,MATCH($C12,Sheet1!$A$3:$A$10,0),MATCH(AJ$10,Sheet1!$B$2:$JO$2,0))),"")</f>
        <v/>
      </c>
      <c r="AK12" s="55" t="str">
        <f>IFERROR(IF(INDEX(Sheet1!$B$3:$JO$10,MATCH($C12,Sheet1!$A$3:$A$10,0),MATCH(AK$10,Sheet1!$B$2:$JO$2,0))=0,"Close",INDEX(Sheet1!$B$3:$JO$10,MATCH($C12,Sheet1!$A$3:$A$10,0),MATCH(AK$10,Sheet1!$B$2:$JO$2,0))),"")</f>
        <v/>
      </c>
      <c r="AL12" s="55" t="str">
        <f>IFERROR(IF(INDEX(Sheet1!$B$3:$JO$10,MATCH($C12,Sheet1!$A$3:$A$10,0),MATCH(AL$10,Sheet1!$B$2:$JO$2,0))=0,"Close",INDEX(Sheet1!$B$3:$JO$10,MATCH($C12,Sheet1!$A$3:$A$10,0),MATCH(AL$10,Sheet1!$B$2:$JO$2,0))),"")</f>
        <v/>
      </c>
      <c r="AM12" s="55" t="str">
        <f>IFERROR(IF(INDEX(Sheet1!$B$3:$JO$10,MATCH($C12,Sheet1!$A$3:$A$10,0),MATCH(AM$10,Sheet1!$B$2:$JO$2,0))=0,"Close",INDEX(Sheet1!$B$3:$JO$10,MATCH($C12,Sheet1!$A$3:$A$10,0),MATCH(AM$10,Sheet1!$B$2:$JO$2,0))),"")</f>
        <v/>
      </c>
      <c r="AN12" s="55" t="str">
        <f>IFERROR(IF(INDEX(Sheet1!$B$3:$JO$10,MATCH($C12,Sheet1!$A$3:$A$10,0),MATCH(AN$10,Sheet1!$B$2:$JO$2,0))=0,"Close",INDEX(Sheet1!$B$3:$JO$10,MATCH($C12,Sheet1!$A$3:$A$10,0),MATCH(AN$10,Sheet1!$B$2:$JO$2,0))),"")</f>
        <v/>
      </c>
      <c r="AO12" s="55" t="str">
        <f>IFERROR(IF(INDEX(Sheet1!$B$3:$JO$10,MATCH($C12,Sheet1!$A$3:$A$10,0),MATCH(AO$10,Sheet1!$B$2:$JO$2,0))=0,"Close",INDEX(Sheet1!$B$3:$JO$10,MATCH($C12,Sheet1!$A$3:$A$10,0),MATCH(AO$10,Sheet1!$B$2:$JO$2,0))),"")</f>
        <v/>
      </c>
      <c r="AP12" s="55" t="str">
        <f>IFERROR(IF(INDEX(Sheet1!$B$3:$JO$10,MATCH($C12,Sheet1!$A$3:$A$10,0),MATCH(AP$10,Sheet1!$B$2:$JO$2,0))=0,"Close",INDEX(Sheet1!$B$3:$JO$10,MATCH($C12,Sheet1!$A$3:$A$10,0),MATCH(AP$10,Sheet1!$B$2:$JO$2,0))),"")</f>
        <v/>
      </c>
      <c r="AQ12" s="55" t="str">
        <f>IFERROR(IF(INDEX(Sheet1!$B$3:$JO$10,MATCH($C12,Sheet1!$A$3:$A$10,0),MATCH(AQ$10,Sheet1!$B$2:$JO$2,0))=0,"Close",INDEX(Sheet1!$B$3:$JO$10,MATCH($C12,Sheet1!$A$3:$A$10,0),MATCH(AQ$10,Sheet1!$B$2:$JO$2,0))),"")</f>
        <v/>
      </c>
      <c r="AR12" s="55" t="str">
        <f>IFERROR(IF(INDEX(Sheet1!$B$3:$JO$10,MATCH($C12,Sheet1!$A$3:$A$10,0),MATCH(AR$10,Sheet1!$B$2:$JO$2,0))=0,"Close",INDEX(Sheet1!$B$3:$JO$10,MATCH($C12,Sheet1!$A$3:$A$10,0),MATCH(AR$10,Sheet1!$B$2:$JO$2,0))),"")</f>
        <v/>
      </c>
      <c r="AS12" s="55" t="str">
        <f>IFERROR(IF(INDEX(Sheet1!$B$3:$JO$10,MATCH($C12,Sheet1!$A$3:$A$10,0),MATCH(AS$10,Sheet1!$B$2:$JO$2,0))=0,"Close",INDEX(Sheet1!$B$3:$JO$10,MATCH($C12,Sheet1!$A$3:$A$10,0),MATCH(AS$10,Sheet1!$B$2:$JO$2,0))),"")</f>
        <v/>
      </c>
      <c r="AT12" s="55" t="str">
        <f>IFERROR(IF(INDEX(Sheet1!$B$3:$JO$10,MATCH($C12,Sheet1!$A$3:$A$10,0),MATCH(AT$10,Sheet1!$B$2:$JO$2,0))=0,"Close",INDEX(Sheet1!$B$3:$JO$10,MATCH($C12,Sheet1!$A$3:$A$10,0),MATCH(AT$10,Sheet1!$B$2:$JO$2,0))),"")</f>
        <v/>
      </c>
      <c r="AU12" s="55" t="str">
        <f>IFERROR(IF(INDEX(Sheet1!$B$3:$JO$10,MATCH($C12,Sheet1!$A$3:$A$10,0),MATCH(AU$10,Sheet1!$B$2:$JO$2,0))=0,"Close",INDEX(Sheet1!$B$3:$JO$10,MATCH($C12,Sheet1!$A$3:$A$10,0),MATCH(AU$10,Sheet1!$B$2:$JO$2,0))),"")</f>
        <v/>
      </c>
      <c r="AV12" s="55" t="str">
        <f>IFERROR(IF(INDEX(Sheet1!$B$3:$JO$10,MATCH($C12,Sheet1!$A$3:$A$10,0),MATCH(AV$10,Sheet1!$B$2:$JO$2,0))=0,"Close",INDEX(Sheet1!$B$3:$JO$10,MATCH($C12,Sheet1!$A$3:$A$10,0),MATCH(AV$10,Sheet1!$B$2:$JO$2,0))),"")</f>
        <v/>
      </c>
      <c r="AW12" s="55" t="str">
        <f>IFERROR(IF(INDEX(Sheet1!$B$3:$JO$10,MATCH($C12,Sheet1!$A$3:$A$10,0),MATCH(AW$10,Sheet1!$B$2:$JO$2,0))=0,"Close",INDEX(Sheet1!$B$3:$JO$10,MATCH($C12,Sheet1!$A$3:$A$10,0),MATCH(AW$10,Sheet1!$B$2:$JO$2,0))),"")</f>
        <v/>
      </c>
      <c r="AX12" s="55" t="str">
        <f>IFERROR(IF(INDEX(Sheet1!$B$3:$JO$10,MATCH($C12,Sheet1!$A$3:$A$10,0),MATCH(AX$10,Sheet1!$B$2:$JO$2,0))=0,"Close",INDEX(Sheet1!$B$3:$JO$10,MATCH($C12,Sheet1!$A$3:$A$10,0),MATCH(AX$10,Sheet1!$B$2:$JO$2,0))),"")</f>
        <v/>
      </c>
      <c r="AY12" s="55" t="str">
        <f>IFERROR(IF(INDEX(Sheet1!$B$3:$JO$10,MATCH($C12,Sheet1!$A$3:$A$10,0),MATCH(AY$10,Sheet1!$B$2:$JO$2,0))=0,"Close",INDEX(Sheet1!$B$3:$JO$10,MATCH($C12,Sheet1!$A$3:$A$10,0),MATCH(AY$10,Sheet1!$B$2:$JO$2,0))),"")</f>
        <v/>
      </c>
      <c r="AZ12" s="55" t="str">
        <f>IFERROR(IF(INDEX(Sheet1!$B$3:$JO$10,MATCH($C12,Sheet1!$A$3:$A$10,0),MATCH(AZ$10,Sheet1!$B$2:$JO$2,0))=0,"Close",INDEX(Sheet1!$B$3:$JO$10,MATCH($C12,Sheet1!$A$3:$A$10,0),MATCH(AZ$10,Sheet1!$B$2:$JO$2,0))),"")</f>
        <v/>
      </c>
      <c r="BA12" s="55" t="str">
        <f>IFERROR(IF(INDEX(Sheet1!$B$3:$JO$10,MATCH($C12,Sheet1!$A$3:$A$10,0),MATCH(BA$10,Sheet1!$B$2:$JO$2,0))=0,"Close",INDEX(Sheet1!$B$3:$JO$10,MATCH($C12,Sheet1!$A$3:$A$10,0),MATCH(BA$10,Sheet1!$B$2:$JO$2,0))),"")</f>
        <v/>
      </c>
      <c r="BB12" s="55" t="str">
        <f>IFERROR(IF(INDEX(Sheet1!$B$3:$JO$10,MATCH($C12,Sheet1!$A$3:$A$10,0),MATCH(BB$10,Sheet1!$B$2:$JO$2,0))=0,"Close",INDEX(Sheet1!$B$3:$JO$10,MATCH($C12,Sheet1!$A$3:$A$10,0),MATCH(BB$10,Sheet1!$B$2:$JO$2,0))),"")</f>
        <v/>
      </c>
      <c r="BC12" s="55" t="str">
        <f>IFERROR(IF(INDEX(Sheet1!$B$3:$JO$10,MATCH($C12,Sheet1!$A$3:$A$10,0),MATCH(BC$10,Sheet1!$B$2:$JO$2,0))=0,"Close",INDEX(Sheet1!$B$3:$JO$10,MATCH($C12,Sheet1!$A$3:$A$10,0),MATCH(BC$10,Sheet1!$B$2:$JO$2,0))),"")</f>
        <v/>
      </c>
      <c r="BD12" s="55" t="str">
        <f>IFERROR(IF(INDEX(Sheet1!$B$3:$JO$10,MATCH($C12,Sheet1!$A$3:$A$10,0),MATCH(BD$10,Sheet1!$B$2:$JO$2,0))=0,"Close",INDEX(Sheet1!$B$3:$JO$10,MATCH($C12,Sheet1!$A$3:$A$10,0),MATCH(BD$10,Sheet1!$B$2:$JO$2,0))),"")</f>
        <v/>
      </c>
      <c r="BE12" s="55" t="str">
        <f>IFERROR(IF(INDEX(Sheet1!$B$3:$JO$10,MATCH($C12,Sheet1!$A$3:$A$10,0),MATCH(BE$10,Sheet1!$B$2:$JO$2,0))=0,"Close",INDEX(Sheet1!$B$3:$JO$10,MATCH($C12,Sheet1!$A$3:$A$10,0),MATCH(BE$10,Sheet1!$B$2:$JO$2,0))),"")</f>
        <v/>
      </c>
      <c r="BF12" s="55" t="str">
        <f>IFERROR(IF(INDEX(Sheet1!$B$3:$JO$10,MATCH($C12,Sheet1!$A$3:$A$10,0),MATCH(BF$10,Sheet1!$B$2:$JO$2,0))=0,"Close",INDEX(Sheet1!$B$3:$JO$10,MATCH($C12,Sheet1!$A$3:$A$10,0),MATCH(BF$10,Sheet1!$B$2:$JO$2,0))),"")</f>
        <v/>
      </c>
      <c r="BG12" s="55" t="str">
        <f>IFERROR(IF(INDEX(Sheet1!$B$3:$JO$10,MATCH($C12,Sheet1!$A$3:$A$10,0),MATCH(BG$10,Sheet1!$B$2:$JO$2,0))=0,"Close",INDEX(Sheet1!$B$3:$JO$10,MATCH($C12,Sheet1!$A$3:$A$10,0),MATCH(BG$10,Sheet1!$B$2:$JO$2,0))),"")</f>
        <v/>
      </c>
      <c r="BH12" s="55" t="str">
        <f>IFERROR(IF(INDEX(Sheet1!$B$3:$JO$10,MATCH($C12,Sheet1!$A$3:$A$10,0),MATCH(BH$10,Sheet1!$B$2:$JO$2,0))=0,"Close",INDEX(Sheet1!$B$3:$JO$10,MATCH($C12,Sheet1!$A$3:$A$10,0),MATCH(BH$10,Sheet1!$B$2:$JO$2,0))),"")</f>
        <v/>
      </c>
      <c r="BI12" s="55" t="str">
        <f>IFERROR(IF(INDEX(Sheet1!$B$3:$JO$10,MATCH($C12,Sheet1!$A$3:$A$10,0),MATCH(BI$10,Sheet1!$B$2:$JO$2,0))=0,"Close",INDEX(Sheet1!$B$3:$JO$10,MATCH($C12,Sheet1!$A$3:$A$10,0),MATCH(BI$10,Sheet1!$B$2:$JO$2,0))),"")</f>
        <v/>
      </c>
      <c r="BJ12" s="55" t="str">
        <f>IFERROR(IF(INDEX(Sheet1!$B$3:$JO$10,MATCH($C12,Sheet1!$A$3:$A$10,0),MATCH(BJ$10,Sheet1!$B$2:$JO$2,0))=0,"Close",INDEX(Sheet1!$B$3:$JO$10,MATCH($C12,Sheet1!$A$3:$A$10,0),MATCH(BJ$10,Sheet1!$B$2:$JO$2,0))),"")</f>
        <v/>
      </c>
      <c r="BK12" s="55" t="str">
        <f>IFERROR(IF(INDEX(Sheet1!$B$3:$JO$10,MATCH($C12,Sheet1!$A$3:$A$10,0),MATCH(BK$10,Sheet1!$B$2:$JO$2,0))=0,"Close",INDEX(Sheet1!$B$3:$JO$10,MATCH($C12,Sheet1!$A$3:$A$10,0),MATCH(BK$10,Sheet1!$B$2:$JO$2,0))),"")</f>
        <v/>
      </c>
      <c r="BL12" s="55" t="str">
        <f>IFERROR(IF(INDEX(Sheet1!$B$3:$JO$10,MATCH($C12,Sheet1!$A$3:$A$10,0),MATCH(BL$10,Sheet1!$B$2:$JO$2,0))=0,"Close",INDEX(Sheet1!$B$3:$JO$10,MATCH($C12,Sheet1!$A$3:$A$10,0),MATCH(BL$10,Sheet1!$B$2:$JO$2,0))),"")</f>
        <v/>
      </c>
      <c r="BM12" s="55" t="str">
        <f>IFERROR(IF(INDEX(Sheet1!$B$3:$JO$10,MATCH($C12,Sheet1!$A$3:$A$10,0),MATCH(BM$10,Sheet1!$B$2:$JO$2,0))=0,"Close",INDEX(Sheet1!$B$3:$JO$10,MATCH($C12,Sheet1!$A$3:$A$10,0),MATCH(BM$10,Sheet1!$B$2:$JO$2,0))),"")</f>
        <v/>
      </c>
      <c r="BN12" s="55" t="str">
        <f>IFERROR(IF(INDEX(Sheet1!$B$3:$JO$10,MATCH($C12,Sheet1!$A$3:$A$10,0),MATCH(BN$10,Sheet1!$B$2:$JO$2,0))=0,"Close",INDEX(Sheet1!$B$3:$JO$10,MATCH($C12,Sheet1!$A$3:$A$10,0),MATCH(BN$10,Sheet1!$B$2:$JO$2,0))),"")</f>
        <v/>
      </c>
      <c r="BO12" s="55" t="str">
        <f>IFERROR(IF(INDEX(Sheet1!$B$3:$JO$10,MATCH($C12,Sheet1!$A$3:$A$10,0),MATCH(BO$10,Sheet1!$B$2:$JO$2,0))=0,"Close",INDEX(Sheet1!$B$3:$JO$10,MATCH($C12,Sheet1!$A$3:$A$10,0),MATCH(BO$10,Sheet1!$B$2:$JO$2,0))),"")</f>
        <v/>
      </c>
      <c r="BP12" s="55" t="str">
        <f>IFERROR(IF(INDEX(Sheet1!$B$3:$JO$10,MATCH($C12,Sheet1!$A$3:$A$10,0),MATCH(BP$10,Sheet1!$B$2:$JO$2,0))=0,"Close",INDEX(Sheet1!$B$3:$JO$10,MATCH($C12,Sheet1!$A$3:$A$10,0),MATCH(BP$10,Sheet1!$B$2:$JO$2,0))),"")</f>
        <v/>
      </c>
      <c r="BQ12" s="55" t="str">
        <f>IFERROR(IF(INDEX(Sheet1!$B$3:$JO$10,MATCH($C12,Sheet1!$A$3:$A$10,0),MATCH(BQ$10,Sheet1!$B$2:$JO$2,0))=0,"Close",INDEX(Sheet1!$B$3:$JO$10,MATCH($C12,Sheet1!$A$3:$A$10,0),MATCH(BQ$10,Sheet1!$B$2:$JO$2,0))),"")</f>
        <v/>
      </c>
      <c r="BR12" s="55" t="str">
        <f>IFERROR(IF(INDEX(Sheet1!$B$3:$JO$10,MATCH($C12,Sheet1!$A$3:$A$10,0),MATCH(BR$10,Sheet1!$B$2:$JO$2,0))=0,"Close",INDEX(Sheet1!$B$3:$JO$10,MATCH($C12,Sheet1!$A$3:$A$10,0),MATCH(BR$10,Sheet1!$B$2:$JO$2,0))),"")</f>
        <v/>
      </c>
      <c r="BS12" s="55" t="str">
        <f>IFERROR(IF(INDEX(Sheet1!$B$3:$JO$10,MATCH($C12,Sheet1!$A$3:$A$10,0),MATCH(BS$10,Sheet1!$B$2:$JO$2,0))=0,"Close",INDEX(Sheet1!$B$3:$JO$10,MATCH($C12,Sheet1!$A$3:$A$10,0),MATCH(BS$10,Sheet1!$B$2:$JO$2,0))),"")</f>
        <v/>
      </c>
      <c r="BT12" s="55" t="str">
        <f>IFERROR(IF(INDEX(Sheet1!$B$3:$JO$10,MATCH($C12,Sheet1!$A$3:$A$10,0),MATCH(BT$10,Sheet1!$B$2:$JO$2,0))=0,"Close",INDEX(Sheet1!$B$3:$JO$10,MATCH($C12,Sheet1!$A$3:$A$10,0),MATCH(BT$10,Sheet1!$B$2:$JO$2,0))),"")</f>
        <v/>
      </c>
      <c r="BU12" s="55" t="str">
        <f>IFERROR(IF(INDEX(Sheet1!$B$3:$JO$10,MATCH($C12,Sheet1!$A$3:$A$10,0),MATCH(BU$10,Sheet1!$B$2:$JO$2,0))=0,"Close",INDEX(Sheet1!$B$3:$JO$10,MATCH($C12,Sheet1!$A$3:$A$10,0),MATCH(BU$10,Sheet1!$B$2:$JO$2,0))),"")</f>
        <v/>
      </c>
      <c r="BV12" s="55" t="str">
        <f>IFERROR(IF(INDEX(Sheet1!$B$3:$JO$10,MATCH($C12,Sheet1!$A$3:$A$10,0),MATCH(BV$10,Sheet1!$B$2:$JO$2,0))=0,"Close",INDEX(Sheet1!$B$3:$JO$10,MATCH($C12,Sheet1!$A$3:$A$10,0),MATCH(BV$10,Sheet1!$B$2:$JO$2,0))),"")</f>
        <v/>
      </c>
      <c r="BW12" s="55" t="str">
        <f>IFERROR(IF(INDEX(Sheet1!$B$3:$JO$10,MATCH($C12,Sheet1!$A$3:$A$10,0),MATCH(BW$10,Sheet1!$B$2:$JO$2,0))=0,"Close",INDEX(Sheet1!$B$3:$JO$10,MATCH($C12,Sheet1!$A$3:$A$10,0),MATCH(BW$10,Sheet1!$B$2:$JO$2,0))),"")</f>
        <v/>
      </c>
      <c r="BX12" s="55" t="str">
        <f>IFERROR(IF(INDEX(Sheet1!$B$3:$JO$10,MATCH($C12,Sheet1!$A$3:$A$10,0),MATCH(BX$10,Sheet1!$B$2:$JO$2,0))=0,"Close",INDEX(Sheet1!$B$3:$JO$10,MATCH($C12,Sheet1!$A$3:$A$10,0),MATCH(BX$10,Sheet1!$B$2:$JO$2,0))),"")</f>
        <v/>
      </c>
      <c r="BY12" s="55" t="str">
        <f>IFERROR(IF(INDEX(Sheet1!$B$3:$JO$10,MATCH($C12,Sheet1!$A$3:$A$10,0),MATCH(BY$10,Sheet1!$B$2:$JO$2,0))=0,"Close",INDEX(Sheet1!$B$3:$JO$10,MATCH($C12,Sheet1!$A$3:$A$10,0),MATCH(BY$10,Sheet1!$B$2:$JO$2,0))),"")</f>
        <v/>
      </c>
      <c r="BZ12" s="55" t="str">
        <f>IFERROR(IF(INDEX(Sheet1!$B$3:$JO$10,MATCH($C12,Sheet1!$A$3:$A$10,0),MATCH(BZ$10,Sheet1!$B$2:$JO$2,0))=0,"Close",INDEX(Sheet1!$B$3:$JO$10,MATCH($C12,Sheet1!$A$3:$A$10,0),MATCH(BZ$10,Sheet1!$B$2:$JO$2,0))),"")</f>
        <v/>
      </c>
      <c r="CA12" s="55" t="str">
        <f>IFERROR(IF(INDEX(Sheet1!$B$3:$JO$10,MATCH($C12,Sheet1!$A$3:$A$10,0),MATCH(CA$10,Sheet1!$B$2:$JO$2,0))=0,"Close",INDEX(Sheet1!$B$3:$JO$10,MATCH($C12,Sheet1!$A$3:$A$10,0),MATCH(CA$10,Sheet1!$B$2:$JO$2,0))),"")</f>
        <v/>
      </c>
      <c r="CB12" s="55" t="str">
        <f>IFERROR(IF(INDEX(Sheet1!$B$3:$JO$10,MATCH($C12,Sheet1!$A$3:$A$10,0),MATCH(CB$10,Sheet1!$B$2:$JO$2,0))=0,"Close",INDEX(Sheet1!$B$3:$JO$10,MATCH($C12,Sheet1!$A$3:$A$10,0),MATCH(CB$10,Sheet1!$B$2:$JO$2,0))),"")</f>
        <v/>
      </c>
      <c r="CC12" s="55" t="str">
        <f>IFERROR(IF(INDEX(Sheet1!$B$3:$JO$10,MATCH($C12,Sheet1!$A$3:$A$10,0),MATCH(CC$10,Sheet1!$B$2:$JO$2,0))=0,"Close",INDEX(Sheet1!$B$3:$JO$10,MATCH($C12,Sheet1!$A$3:$A$10,0),MATCH(CC$10,Sheet1!$B$2:$JO$2,0))),"")</f>
        <v/>
      </c>
      <c r="CD12" s="55" t="str">
        <f>IFERROR(IF(INDEX(Sheet1!$B$3:$JO$10,MATCH($C12,Sheet1!$A$3:$A$10,0),MATCH(CD$10,Sheet1!$B$2:$JO$2,0))=0,"Close",INDEX(Sheet1!$B$3:$JO$10,MATCH($C12,Sheet1!$A$3:$A$10,0),MATCH(CD$10,Sheet1!$B$2:$JO$2,0))),"")</f>
        <v/>
      </c>
      <c r="CE12" s="55" t="str">
        <f>IFERROR(IF(INDEX(Sheet1!$B$3:$JO$10,MATCH($C12,Sheet1!$A$3:$A$10,0),MATCH(CE$10,Sheet1!$B$2:$JO$2,0))=0,"Close",INDEX(Sheet1!$B$3:$JO$10,MATCH($C12,Sheet1!$A$3:$A$10,0),MATCH(CE$10,Sheet1!$B$2:$JO$2,0))),"")</f>
        <v/>
      </c>
      <c r="CF12" s="55" t="str">
        <f>IFERROR(IF(INDEX(Sheet1!$B$3:$JO$10,MATCH($C12,Sheet1!$A$3:$A$10,0),MATCH(CF$10,Sheet1!$B$2:$JO$2,0))=0,"Close",INDEX(Sheet1!$B$3:$JO$10,MATCH($C12,Sheet1!$A$3:$A$10,0),MATCH(CF$10,Sheet1!$B$2:$JO$2,0))),"")</f>
        <v/>
      </c>
      <c r="CG12" s="55" t="str">
        <f>IFERROR(IF(INDEX(Sheet1!$B$3:$JO$10,MATCH($C12,Sheet1!$A$3:$A$10,0),MATCH(CG$10,Sheet1!$B$2:$JO$2,0))=0,"Close",INDEX(Sheet1!$B$3:$JO$10,MATCH($C12,Sheet1!$A$3:$A$10,0),MATCH(CG$10,Sheet1!$B$2:$JO$2,0))),"")</f>
        <v/>
      </c>
      <c r="CH12" s="55" t="str">
        <f>IFERROR(IF(INDEX(Sheet1!$B$3:$JO$10,MATCH($C12,Sheet1!$A$3:$A$10,0),MATCH(CH$10,Sheet1!$B$2:$JO$2,0))=0,"Close",INDEX(Sheet1!$B$3:$JO$10,MATCH($C12,Sheet1!$A$3:$A$10,0),MATCH(CH$10,Sheet1!$B$2:$JO$2,0))),"")</f>
        <v/>
      </c>
      <c r="CI12" s="55" t="str">
        <f>IFERROR(IF(INDEX(Sheet1!$B$3:$JO$10,MATCH($C12,Sheet1!$A$3:$A$10,0),MATCH(CI$10,Sheet1!$B$2:$JO$2,0))=0,"Close",INDEX(Sheet1!$B$3:$JO$10,MATCH($C12,Sheet1!$A$3:$A$10,0),MATCH(CI$10,Sheet1!$B$2:$JO$2,0))),"")</f>
        <v/>
      </c>
      <c r="CJ12" s="55" t="str">
        <f>IFERROR(IF(INDEX(Sheet1!$B$3:$JO$10,MATCH($C12,Sheet1!$A$3:$A$10,0),MATCH(CJ$10,Sheet1!$B$2:$JO$2,0))=0,"Close",INDEX(Sheet1!$B$3:$JO$10,MATCH($C12,Sheet1!$A$3:$A$10,0),MATCH(CJ$10,Sheet1!$B$2:$JO$2,0))),"")</f>
        <v/>
      </c>
      <c r="CK12" s="55" t="str">
        <f>IFERROR(IF(INDEX(Sheet1!$B$3:$JO$10,MATCH($C12,Sheet1!$A$3:$A$10,0),MATCH(CK$10,Sheet1!$B$2:$JO$2,0))=0,"Close",INDEX(Sheet1!$B$3:$JO$10,MATCH($C12,Sheet1!$A$3:$A$10,0),MATCH(CK$10,Sheet1!$B$2:$JO$2,0))),"")</f>
        <v/>
      </c>
      <c r="CL12" s="55" t="str">
        <f>IFERROR(IF(INDEX(Sheet1!$B$3:$JO$10,MATCH($C12,Sheet1!$A$3:$A$10,0),MATCH(CL$10,Sheet1!$B$2:$JO$2,0))=0,"Close",INDEX(Sheet1!$B$3:$JO$10,MATCH($C12,Sheet1!$A$3:$A$10,0),MATCH(CL$10,Sheet1!$B$2:$JO$2,0))),"")</f>
        <v/>
      </c>
      <c r="CM12" s="55" t="str">
        <f>IFERROR(IF(INDEX(Sheet1!$B$3:$JO$10,MATCH($C12,Sheet1!$A$3:$A$10,0),MATCH(CM$10,Sheet1!$B$2:$JO$2,0))=0,"Close",INDEX(Sheet1!$B$3:$JO$10,MATCH($C12,Sheet1!$A$3:$A$10,0),MATCH(CM$10,Sheet1!$B$2:$JO$2,0))),"")</f>
        <v/>
      </c>
      <c r="CN12" s="55" t="str">
        <f>IFERROR(IF(INDEX(Sheet1!$B$3:$JO$10,MATCH($C12,Sheet1!$A$3:$A$10,0),MATCH(CN$10,Sheet1!$B$2:$JO$2,0))=0,"Close",INDEX(Sheet1!$B$3:$JO$10,MATCH($C12,Sheet1!$A$3:$A$10,0),MATCH(CN$10,Sheet1!$B$2:$JO$2,0))),"")</f>
        <v/>
      </c>
      <c r="CO12" s="55" t="str">
        <f>IFERROR(IF(INDEX(Sheet1!$B$3:$JO$10,MATCH($C12,Sheet1!$A$3:$A$10,0),MATCH(CO$10,Sheet1!$B$2:$JO$2,0))=0,"Close",INDEX(Sheet1!$B$3:$JO$10,MATCH($C12,Sheet1!$A$3:$A$10,0),MATCH(CO$10,Sheet1!$B$2:$JO$2,0))),"")</f>
        <v/>
      </c>
      <c r="CP12" s="55" t="str">
        <f>IFERROR(IF(INDEX(Sheet1!$B$3:$JO$10,MATCH($C12,Sheet1!$A$3:$A$10,0),MATCH(CP$10,Sheet1!$B$2:$JO$2,0))=0,"Close",INDEX(Sheet1!$B$3:$JO$10,MATCH($C12,Sheet1!$A$3:$A$10,0),MATCH(CP$10,Sheet1!$B$2:$JO$2,0))),"")</f>
        <v/>
      </c>
      <c r="CQ12" s="55" t="str">
        <f>IFERROR(IF(INDEX(Sheet1!$B$3:$JO$10,MATCH($C12,Sheet1!$A$3:$A$10,0),MATCH(CQ$10,Sheet1!$B$2:$JO$2,0))=0,"Close",INDEX(Sheet1!$B$3:$JO$10,MATCH($C12,Sheet1!$A$3:$A$10,0),MATCH(CQ$10,Sheet1!$B$2:$JO$2,0))),"")</f>
        <v/>
      </c>
      <c r="CR12" s="55" t="str">
        <f>IFERROR(IF(INDEX(Sheet1!$B$3:$JO$10,MATCH($C12,Sheet1!$A$3:$A$10,0),MATCH(CR$10,Sheet1!$B$2:$JO$2,0))=0,"Close",INDEX(Sheet1!$B$3:$JO$10,MATCH($C12,Sheet1!$A$3:$A$10,0),MATCH(CR$10,Sheet1!$B$2:$JO$2,0))),"")</f>
        <v/>
      </c>
      <c r="CS12" s="55" t="str">
        <f>IFERROR(IF(INDEX(Sheet1!$B$3:$JO$10,MATCH($C12,Sheet1!$A$3:$A$10,0),MATCH(CS$10,Sheet1!$B$2:$JO$2,0))=0,"Close",INDEX(Sheet1!$B$3:$JO$10,MATCH($C12,Sheet1!$A$3:$A$10,0),MATCH(CS$10,Sheet1!$B$2:$JO$2,0))),"")</f>
        <v/>
      </c>
      <c r="CT12" s="55" t="str">
        <f>IFERROR(IF(INDEX(Sheet1!$B$3:$JO$10,MATCH($C12,Sheet1!$A$3:$A$10,0),MATCH(CT$10,Sheet1!$B$2:$JO$2,0))=0,"Close",INDEX(Sheet1!$B$3:$JO$10,MATCH($C12,Sheet1!$A$3:$A$10,0),MATCH(CT$10,Sheet1!$B$2:$JO$2,0))),"")</f>
        <v/>
      </c>
      <c r="CU12" s="55" t="str">
        <f>IFERROR(IF(INDEX(Sheet1!$B$3:$JO$10,MATCH($C12,Sheet1!$A$3:$A$10,0),MATCH(CU$10,Sheet1!$B$2:$JO$2,0))=0,"Close",INDEX(Sheet1!$B$3:$JO$10,MATCH($C12,Sheet1!$A$3:$A$10,0),MATCH(CU$10,Sheet1!$B$2:$JO$2,0))),"")</f>
        <v/>
      </c>
      <c r="CV12" s="55" t="str">
        <f>IFERROR(IF(INDEX(Sheet1!$B$3:$JO$10,MATCH($C12,Sheet1!$A$3:$A$10,0),MATCH(CV$10,Sheet1!$B$2:$JO$2,0))=0,"Close",INDEX(Sheet1!$B$3:$JO$10,MATCH($C12,Sheet1!$A$3:$A$10,0),MATCH(CV$10,Sheet1!$B$2:$JO$2,0))),"")</f>
        <v/>
      </c>
      <c r="CW12" s="55" t="str">
        <f>IFERROR(IF(INDEX(Sheet1!$B$3:$JO$10,MATCH($C12,Sheet1!$A$3:$A$10,0),MATCH(CW$10,Sheet1!$B$2:$JO$2,0))=0,"Close",INDEX(Sheet1!$B$3:$JO$10,MATCH($C12,Sheet1!$A$3:$A$10,0),MATCH(CW$10,Sheet1!$B$2:$JO$2,0))),"")</f>
        <v/>
      </c>
      <c r="CX12" s="55" t="str">
        <f>IFERROR(IF(INDEX(Sheet1!$B$3:$JO$10,MATCH($C12,Sheet1!$A$3:$A$10,0),MATCH(CX$10,Sheet1!$B$2:$JO$2,0))=0,"Close",INDEX(Sheet1!$B$3:$JO$10,MATCH($C12,Sheet1!$A$3:$A$10,0),MATCH(CX$10,Sheet1!$B$2:$JO$2,0))),"")</f>
        <v/>
      </c>
      <c r="CY12" s="55" t="str">
        <f>IFERROR(IF(INDEX(Sheet1!$B$3:$JO$10,MATCH($C12,Sheet1!$A$3:$A$10,0),MATCH(CY$10,Sheet1!$B$2:$JO$2,0))=0,"Close",INDEX(Sheet1!$B$3:$JO$10,MATCH($C12,Sheet1!$A$3:$A$10,0),MATCH(CY$10,Sheet1!$B$2:$JO$2,0))),"")</f>
        <v/>
      </c>
      <c r="CZ12" s="55" t="str">
        <f>IFERROR(IF(INDEX(Sheet1!$B$3:$JO$10,MATCH($C12,Sheet1!$A$3:$A$10,0),MATCH(CZ$10,Sheet1!$B$2:$JO$2,0))=0,"Close",INDEX(Sheet1!$B$3:$JO$10,MATCH($C12,Sheet1!$A$3:$A$10,0),MATCH(CZ$10,Sheet1!$B$2:$JO$2,0))),"")</f>
        <v/>
      </c>
      <c r="DA12" s="55" t="str">
        <f>IFERROR(IF(INDEX(Sheet1!$B$3:$JO$10,MATCH($C12,Sheet1!$A$3:$A$10,0),MATCH(DA$10,Sheet1!$B$2:$JO$2,0))=0,"Close",INDEX(Sheet1!$B$3:$JO$10,MATCH($C12,Sheet1!$A$3:$A$10,0),MATCH(DA$10,Sheet1!$B$2:$JO$2,0))),"")</f>
        <v/>
      </c>
      <c r="DB12" s="55" t="str">
        <f>IFERROR(IF(INDEX(Sheet1!$B$3:$JO$10,MATCH($C12,Sheet1!$A$3:$A$10,0),MATCH(DB$10,Sheet1!$B$2:$JO$2,0))=0,"Close",INDEX(Sheet1!$B$3:$JO$10,MATCH($C12,Sheet1!$A$3:$A$10,0),MATCH(DB$10,Sheet1!$B$2:$JO$2,0))),"")</f>
        <v/>
      </c>
      <c r="DC12" s="55" t="str">
        <f>IFERROR(IF(INDEX(Sheet1!$B$3:$JO$10,MATCH($C12,Sheet1!$A$3:$A$10,0),MATCH(DC$10,Sheet1!$B$2:$JO$2,0))=0,"Close",INDEX(Sheet1!$B$3:$JO$10,MATCH($C12,Sheet1!$A$3:$A$10,0),MATCH(DC$10,Sheet1!$B$2:$JO$2,0))),"")</f>
        <v/>
      </c>
      <c r="DD12" s="55" t="str">
        <f>IFERROR(IF(INDEX(Sheet1!$B$3:$JO$10,MATCH($C12,Sheet1!$A$3:$A$10,0),MATCH(DD$10,Sheet1!$B$2:$JO$2,0))=0,"Close",INDEX(Sheet1!$B$3:$JO$10,MATCH($C12,Sheet1!$A$3:$A$10,0),MATCH(DD$10,Sheet1!$B$2:$JO$2,0))),"")</f>
        <v/>
      </c>
      <c r="DE12" s="55" t="str">
        <f>IFERROR(IF(INDEX(Sheet1!$B$3:$JO$10,MATCH($C12,Sheet1!$A$3:$A$10,0),MATCH(DE$10,Sheet1!$B$2:$JO$2,0))=0,"Close",INDEX(Sheet1!$B$3:$JO$10,MATCH($C12,Sheet1!$A$3:$A$10,0),MATCH(DE$10,Sheet1!$B$2:$JO$2,0))),"")</f>
        <v/>
      </c>
      <c r="DF12" s="55" t="str">
        <f>IFERROR(IF(INDEX(Sheet1!$B$3:$JO$10,MATCH($C12,Sheet1!$A$3:$A$10,0),MATCH(DF$10,Sheet1!$B$2:$JO$2,0))=0,"Close",INDEX(Sheet1!$B$3:$JO$10,MATCH($C12,Sheet1!$A$3:$A$10,0),MATCH(DF$10,Sheet1!$B$2:$JO$2,0))),"")</f>
        <v/>
      </c>
      <c r="DG12" s="55" t="str">
        <f>IFERROR(IF(INDEX(Sheet1!$B$3:$JO$10,MATCH($C12,Sheet1!$A$3:$A$10,0),MATCH(DG$10,Sheet1!$B$2:$JO$2,0))=0,"Close",INDEX(Sheet1!$B$3:$JO$10,MATCH($C12,Sheet1!$A$3:$A$10,0),MATCH(DG$10,Sheet1!$B$2:$JO$2,0))),"")</f>
        <v/>
      </c>
      <c r="DH12" s="55" t="str">
        <f>IFERROR(IF(INDEX(Sheet1!$B$3:$JO$10,MATCH($C12,Sheet1!$A$3:$A$10,0),MATCH(DH$10,Sheet1!$B$2:$JO$2,0))=0,"Close",INDEX(Sheet1!$B$3:$JO$10,MATCH($C12,Sheet1!$A$3:$A$10,0),MATCH(DH$10,Sheet1!$B$2:$JO$2,0))),"")</f>
        <v/>
      </c>
      <c r="DI12" s="55" t="str">
        <f>IFERROR(IF(INDEX(Sheet1!$B$3:$JO$10,MATCH($C12,Sheet1!$A$3:$A$10,0),MATCH(DI$10,Sheet1!$B$2:$JO$2,0))=0,"Close",INDEX(Sheet1!$B$3:$JO$10,MATCH($C12,Sheet1!$A$3:$A$10,0),MATCH(DI$10,Sheet1!$B$2:$JO$2,0))),"")</f>
        <v/>
      </c>
      <c r="DJ12" s="55" t="str">
        <f>IFERROR(IF(INDEX(Sheet1!$B$3:$JO$10,MATCH($C12,Sheet1!$A$3:$A$10,0),MATCH(DJ$10,Sheet1!$B$2:$JO$2,0))=0,"Close",INDEX(Sheet1!$B$3:$JO$10,MATCH($C12,Sheet1!$A$3:$A$10,0),MATCH(DJ$10,Sheet1!$B$2:$JO$2,0))),"")</f>
        <v/>
      </c>
      <c r="DK12" s="55" t="str">
        <f>IFERROR(IF(INDEX(Sheet1!$B$3:$JO$10,MATCH($C12,Sheet1!$A$3:$A$10,0),MATCH(DK$10,Sheet1!$B$2:$JO$2,0))=0,"Close",INDEX(Sheet1!$B$3:$JO$10,MATCH($C12,Sheet1!$A$3:$A$10,0),MATCH(DK$10,Sheet1!$B$2:$JO$2,0))),"")</f>
        <v/>
      </c>
      <c r="DL12" s="55" t="str">
        <f>IFERROR(IF(INDEX(Sheet1!$B$3:$JO$10,MATCH($C12,Sheet1!$A$3:$A$10,0),MATCH(DL$10,Sheet1!$B$2:$JO$2,0))=0,"Close",INDEX(Sheet1!$B$3:$JO$10,MATCH($C12,Sheet1!$A$3:$A$10,0),MATCH(DL$10,Sheet1!$B$2:$JO$2,0))),"")</f>
        <v/>
      </c>
      <c r="DM12" s="55" t="str">
        <f>IFERROR(IF(INDEX(Sheet1!$B$3:$JO$10,MATCH($C12,Sheet1!$A$3:$A$10,0),MATCH(DM$10,Sheet1!$B$2:$JO$2,0))=0,"Close",INDEX(Sheet1!$B$3:$JO$10,MATCH($C12,Sheet1!$A$3:$A$10,0),MATCH(DM$10,Sheet1!$B$2:$JO$2,0))),"")</f>
        <v/>
      </c>
      <c r="DN12" s="55" t="str">
        <f>IFERROR(IF(INDEX(Sheet1!$B$3:$JO$10,MATCH($C12,Sheet1!$A$3:$A$10,0),MATCH(DN$10,Sheet1!$B$2:$JO$2,0))=0,"Close",INDEX(Sheet1!$B$3:$JO$10,MATCH($C12,Sheet1!$A$3:$A$10,0),MATCH(DN$10,Sheet1!$B$2:$JO$2,0))),"")</f>
        <v/>
      </c>
      <c r="DO12" s="55" t="str">
        <f>IFERROR(IF(INDEX(Sheet1!$B$3:$JO$10,MATCH($C12,Sheet1!$A$3:$A$10,0),MATCH(DO$10,Sheet1!$B$2:$JO$2,0))=0,"Close",INDEX(Sheet1!$B$3:$JO$10,MATCH($C12,Sheet1!$A$3:$A$10,0),MATCH(DO$10,Sheet1!$B$2:$JO$2,0))),"")</f>
        <v/>
      </c>
      <c r="DP12" s="55" t="str">
        <f>IFERROR(IF(INDEX(Sheet1!$B$3:$JO$10,MATCH($C12,Sheet1!$A$3:$A$10,0),MATCH(DP$10,Sheet1!$B$2:$JO$2,0))=0,"Close",INDEX(Sheet1!$B$3:$JO$10,MATCH($C12,Sheet1!$A$3:$A$10,0),MATCH(DP$10,Sheet1!$B$2:$JO$2,0))),"")</f>
        <v/>
      </c>
      <c r="DQ12" s="55" t="str">
        <f>IFERROR(IF(INDEX(Sheet1!$B$3:$JO$10,MATCH($C12,Sheet1!$A$3:$A$10,0),MATCH(DQ$10,Sheet1!$B$2:$JO$2,0))=0,"Close",INDEX(Sheet1!$B$3:$JO$10,MATCH($C12,Sheet1!$A$3:$A$10,0),MATCH(DQ$10,Sheet1!$B$2:$JO$2,0))),"")</f>
        <v/>
      </c>
      <c r="DR12" s="55" t="str">
        <f>IFERROR(IF(INDEX(Sheet1!$B$3:$JO$10,MATCH($C12,Sheet1!$A$3:$A$10,0),MATCH(DR$10,Sheet1!$B$2:$JO$2,0))=0,"Close",INDEX(Sheet1!$B$3:$JO$10,MATCH($C12,Sheet1!$A$3:$A$10,0),MATCH(DR$10,Sheet1!$B$2:$JO$2,0))),"")</f>
        <v/>
      </c>
      <c r="DS12" s="55" t="str">
        <f>IFERROR(IF(INDEX(Sheet1!$B$3:$JO$10,MATCH($C12,Sheet1!$A$3:$A$10,0),MATCH(DS$10,Sheet1!$B$2:$JO$2,0))=0,"Close",INDEX(Sheet1!$B$3:$JO$10,MATCH($C12,Sheet1!$A$3:$A$10,0),MATCH(DS$10,Sheet1!$B$2:$JO$2,0))),"")</f>
        <v/>
      </c>
      <c r="DT12" s="55" t="str">
        <f>IFERROR(IF(INDEX(Sheet1!$B$3:$JO$10,MATCH($C12,Sheet1!$A$3:$A$10,0),MATCH(DT$10,Sheet1!$B$2:$JO$2,0))=0,"Close",INDEX(Sheet1!$B$3:$JO$10,MATCH($C12,Sheet1!$A$3:$A$10,0),MATCH(DT$10,Sheet1!$B$2:$JO$2,0))),"")</f>
        <v/>
      </c>
      <c r="DU12" s="55" t="str">
        <f>IFERROR(IF(INDEX(Sheet1!$B$3:$JO$10,MATCH($C12,Sheet1!$A$3:$A$10,0),MATCH(DU$10,Sheet1!$B$2:$JO$2,0))=0,"Close",INDEX(Sheet1!$B$3:$JO$10,MATCH($C12,Sheet1!$A$3:$A$10,0),MATCH(DU$10,Sheet1!$B$2:$JO$2,0))),"")</f>
        <v/>
      </c>
      <c r="DV12" s="55" t="str">
        <f>IFERROR(IF(INDEX(Sheet1!$B$3:$JO$10,MATCH($C12,Sheet1!$A$3:$A$10,0),MATCH(DV$10,Sheet1!$B$2:$JO$2,0))=0,"Close",INDEX(Sheet1!$B$3:$JO$10,MATCH($C12,Sheet1!$A$3:$A$10,0),MATCH(DV$10,Sheet1!$B$2:$JO$2,0))),"")</f>
        <v/>
      </c>
      <c r="DW12" s="55" t="str">
        <f>IFERROR(IF(INDEX(Sheet1!$B$3:$JO$10,MATCH($C12,Sheet1!$A$3:$A$10,0),MATCH(DW$10,Sheet1!$B$2:$JO$2,0))=0,"Close",INDEX(Sheet1!$B$3:$JO$10,MATCH($C12,Sheet1!$A$3:$A$10,0),MATCH(DW$10,Sheet1!$B$2:$JO$2,0))),"")</f>
        <v/>
      </c>
      <c r="DX12" s="55" t="str">
        <f>IFERROR(IF(INDEX(Sheet1!$B$3:$JO$10,MATCH($C12,Sheet1!$A$3:$A$10,0),MATCH(DX$10,Sheet1!$B$2:$JO$2,0))=0,"Close",INDEX(Sheet1!$B$3:$JO$10,MATCH($C12,Sheet1!$A$3:$A$10,0),MATCH(DX$10,Sheet1!$B$2:$JO$2,0))),"")</f>
        <v/>
      </c>
      <c r="DY12" s="55" t="str">
        <f>IFERROR(IF(INDEX(Sheet1!$B$3:$JO$10,MATCH($C12,Sheet1!$A$3:$A$10,0),MATCH(DY$10,Sheet1!$B$2:$JO$2,0))=0,"Close",INDEX(Sheet1!$B$3:$JO$10,MATCH($C12,Sheet1!$A$3:$A$10,0),MATCH(DY$10,Sheet1!$B$2:$JO$2,0))),"")</f>
        <v/>
      </c>
      <c r="DZ12" s="55" t="str">
        <f>IFERROR(IF(INDEX(Sheet1!$B$3:$JO$10,MATCH($C12,Sheet1!$A$3:$A$10,0),MATCH(DZ$10,Sheet1!$B$2:$JO$2,0))=0,"Close",INDEX(Sheet1!$B$3:$JO$10,MATCH($C12,Sheet1!$A$3:$A$10,0),MATCH(DZ$10,Sheet1!$B$2:$JO$2,0))),"")</f>
        <v/>
      </c>
      <c r="EA12" s="55" t="str">
        <f>IFERROR(IF(INDEX(Sheet1!$B$3:$JO$10,MATCH($C12,Sheet1!$A$3:$A$10,0),MATCH(EA$10,Sheet1!$B$2:$JO$2,0))=0,"Close",INDEX(Sheet1!$B$3:$JO$10,MATCH($C12,Sheet1!$A$3:$A$10,0),MATCH(EA$10,Sheet1!$B$2:$JO$2,0))),"")</f>
        <v/>
      </c>
      <c r="EB12" s="55" t="str">
        <f>IFERROR(IF(INDEX(Sheet1!$B$3:$JO$10,MATCH($C12,Sheet1!$A$3:$A$10,0),MATCH(EB$10,Sheet1!$B$2:$JO$2,0))=0,"Close",INDEX(Sheet1!$B$3:$JO$10,MATCH($C12,Sheet1!$A$3:$A$10,0),MATCH(EB$10,Sheet1!$B$2:$JO$2,0))),"")</f>
        <v/>
      </c>
      <c r="EC12" s="55" t="str">
        <f>IFERROR(IF(INDEX(Sheet1!$B$3:$JO$10,MATCH($C12,Sheet1!$A$3:$A$10,0),MATCH(EC$10,Sheet1!$B$2:$JO$2,0))=0,"Close",INDEX(Sheet1!$B$3:$JO$10,MATCH($C12,Sheet1!$A$3:$A$10,0),MATCH(EC$10,Sheet1!$B$2:$JO$2,0))),"")</f>
        <v/>
      </c>
      <c r="ED12" s="55" t="str">
        <f>IFERROR(IF(INDEX(Sheet1!$B$3:$JO$10,MATCH($C12,Sheet1!$A$3:$A$10,0),MATCH(ED$10,Sheet1!$B$2:$JO$2,0))=0,"Close",INDEX(Sheet1!$B$3:$JO$10,MATCH($C12,Sheet1!$A$3:$A$10,0),MATCH(ED$10,Sheet1!$B$2:$JO$2,0))),"")</f>
        <v/>
      </c>
      <c r="EE12" s="55" t="str">
        <f>IFERROR(IF(INDEX(Sheet1!$B$3:$JO$10,MATCH($C12,Sheet1!$A$3:$A$10,0),MATCH(EE$10,Sheet1!$B$2:$JO$2,0))=0,"Close",INDEX(Sheet1!$B$3:$JO$10,MATCH($C12,Sheet1!$A$3:$A$10,0),MATCH(EE$10,Sheet1!$B$2:$JO$2,0))),"")</f>
        <v/>
      </c>
      <c r="EF12" s="55" t="str">
        <f>IFERROR(IF(INDEX(Sheet1!$B$3:$JO$10,MATCH($C12,Sheet1!$A$3:$A$10,0),MATCH(EF$10,Sheet1!$B$2:$JO$2,0))=0,"Close",INDEX(Sheet1!$B$3:$JO$10,MATCH($C12,Sheet1!$A$3:$A$10,0),MATCH(EF$10,Sheet1!$B$2:$JO$2,0))),"")</f>
        <v/>
      </c>
      <c r="EG12" s="55" t="str">
        <f>IFERROR(IF(INDEX(Sheet1!$B$3:$JO$10,MATCH($C12,Sheet1!$A$3:$A$10,0),MATCH(EG$10,Sheet1!$B$2:$JO$2,0))=0,"Close",INDEX(Sheet1!$B$3:$JO$10,MATCH($C12,Sheet1!$A$3:$A$10,0),MATCH(EG$10,Sheet1!$B$2:$JO$2,0))),"")</f>
        <v/>
      </c>
      <c r="EH12" s="55" t="str">
        <f>IFERROR(IF(INDEX(Sheet1!$B$3:$JO$10,MATCH($C12,Sheet1!$A$3:$A$10,0),MATCH(EH$10,Sheet1!$B$2:$JO$2,0))=0,"Close",INDEX(Sheet1!$B$3:$JO$10,MATCH($C12,Sheet1!$A$3:$A$10,0),MATCH(EH$10,Sheet1!$B$2:$JO$2,0))),"")</f>
        <v/>
      </c>
      <c r="EI12" s="55" t="str">
        <f>IFERROR(IF(INDEX(Sheet1!$B$3:$JO$10,MATCH($C12,Sheet1!$A$3:$A$10,0),MATCH(EI$10,Sheet1!$B$2:$JO$2,0))=0,"Close",INDEX(Sheet1!$B$3:$JO$10,MATCH($C12,Sheet1!$A$3:$A$10,0),MATCH(EI$10,Sheet1!$B$2:$JO$2,0))),"")</f>
        <v/>
      </c>
      <c r="EJ12" s="55" t="str">
        <f>IFERROR(IF(INDEX(Sheet1!$B$3:$JO$10,MATCH($C12,Sheet1!$A$3:$A$10,0),MATCH(EJ$10,Sheet1!$B$2:$JO$2,0))=0,"Close",INDEX(Sheet1!$B$3:$JO$10,MATCH($C12,Sheet1!$A$3:$A$10,0),MATCH(EJ$10,Sheet1!$B$2:$JO$2,0))),"")</f>
        <v/>
      </c>
      <c r="EK12" s="55" t="str">
        <f>IFERROR(IF(INDEX(Sheet1!$B$3:$JO$10,MATCH($C12,Sheet1!$A$3:$A$10,0),MATCH(EK$10,Sheet1!$B$2:$JO$2,0))=0,"Close",INDEX(Sheet1!$B$3:$JO$10,MATCH($C12,Sheet1!$A$3:$A$10,0),MATCH(EK$10,Sheet1!$B$2:$JO$2,0))),"")</f>
        <v/>
      </c>
      <c r="EL12" s="55" t="str">
        <f>IFERROR(IF(INDEX(Sheet1!$B$3:$JO$10,MATCH($C12,Sheet1!$A$3:$A$10,0),MATCH(EL$10,Sheet1!$B$2:$JO$2,0))=0,"Close",INDEX(Sheet1!$B$3:$JO$10,MATCH($C12,Sheet1!$A$3:$A$10,0),MATCH(EL$10,Sheet1!$B$2:$JO$2,0))),"")</f>
        <v/>
      </c>
      <c r="EM12" s="55" t="str">
        <f>IFERROR(IF(INDEX(Sheet1!$B$3:$JO$10,MATCH($C12,Sheet1!$A$3:$A$10,0),MATCH(EM$10,Sheet1!$B$2:$JO$2,0))=0,"Close",INDEX(Sheet1!$B$3:$JO$10,MATCH($C12,Sheet1!$A$3:$A$10,0),MATCH(EM$10,Sheet1!$B$2:$JO$2,0))),"")</f>
        <v/>
      </c>
      <c r="EN12" s="55" t="str">
        <f>IFERROR(IF(INDEX(Sheet1!$B$3:$JO$10,MATCH($C12,Sheet1!$A$3:$A$10,0),MATCH(EN$10,Sheet1!$B$2:$JO$2,0))=0,"Close",INDEX(Sheet1!$B$3:$JO$10,MATCH($C12,Sheet1!$A$3:$A$10,0),MATCH(EN$10,Sheet1!$B$2:$JO$2,0))),"")</f>
        <v/>
      </c>
      <c r="EO12" s="55" t="str">
        <f>IFERROR(IF(INDEX(Sheet1!$B$3:$JO$10,MATCH($C12,Sheet1!$A$3:$A$10,0),MATCH(EO$10,Sheet1!$B$2:$JO$2,0))=0,"Close",INDEX(Sheet1!$B$3:$JO$10,MATCH($C12,Sheet1!$A$3:$A$10,0),MATCH(EO$10,Sheet1!$B$2:$JO$2,0))),"")</f>
        <v/>
      </c>
      <c r="EP12" s="55" t="str">
        <f>IFERROR(IF(INDEX(Sheet1!$B$3:$JO$10,MATCH($C12,Sheet1!$A$3:$A$10,0),MATCH(EP$10,Sheet1!$B$2:$JO$2,0))=0,"Close",INDEX(Sheet1!$B$3:$JO$10,MATCH($C12,Sheet1!$A$3:$A$10,0),MATCH(EP$10,Sheet1!$B$2:$JO$2,0))),"")</f>
        <v/>
      </c>
      <c r="EQ12" s="55" t="str">
        <f>IFERROR(IF(INDEX(Sheet1!$B$3:$JO$10,MATCH($C12,Sheet1!$A$3:$A$10,0),MATCH(EQ$10,Sheet1!$B$2:$JO$2,0))=0,"Close",INDEX(Sheet1!$B$3:$JO$10,MATCH($C12,Sheet1!$A$3:$A$10,0),MATCH(EQ$10,Sheet1!$B$2:$JO$2,0))),"")</f>
        <v/>
      </c>
      <c r="ER12" s="55" t="str">
        <f>IFERROR(IF(INDEX(Sheet1!$B$3:$JO$10,MATCH($C12,Sheet1!$A$3:$A$10,0),MATCH(ER$10,Sheet1!$B$2:$JO$2,0))=0,"Close",INDEX(Sheet1!$B$3:$JO$10,MATCH($C12,Sheet1!$A$3:$A$10,0),MATCH(ER$10,Sheet1!$B$2:$JO$2,0))),"")</f>
        <v/>
      </c>
      <c r="ES12" s="55" t="str">
        <f>IFERROR(IF(INDEX(Sheet1!$B$3:$JO$10,MATCH($C12,Sheet1!$A$3:$A$10,0),MATCH(ES$10,Sheet1!$B$2:$JO$2,0))=0,"Close",INDEX(Sheet1!$B$3:$JO$10,MATCH($C12,Sheet1!$A$3:$A$10,0),MATCH(ES$10,Sheet1!$B$2:$JO$2,0))),"")</f>
        <v/>
      </c>
      <c r="ET12" s="55" t="str">
        <f>IFERROR(IF(INDEX(Sheet1!$B$3:$JO$10,MATCH($C12,Sheet1!$A$3:$A$10,0),MATCH(ET$10,Sheet1!$B$2:$JO$2,0))=0,"Close",INDEX(Sheet1!$B$3:$JO$10,MATCH($C12,Sheet1!$A$3:$A$10,0),MATCH(ET$10,Sheet1!$B$2:$JO$2,0))),"")</f>
        <v/>
      </c>
      <c r="EU12" s="55" t="str">
        <f>IFERROR(IF(INDEX(Sheet1!$B$3:$JO$10,MATCH($C12,Sheet1!$A$3:$A$10,0),MATCH(EU$10,Sheet1!$B$2:$JO$2,0))=0,"Close",INDEX(Sheet1!$B$3:$JO$10,MATCH($C12,Sheet1!$A$3:$A$10,0),MATCH(EU$10,Sheet1!$B$2:$JO$2,0))),"")</f>
        <v/>
      </c>
      <c r="EV12" s="55" t="str">
        <f>IFERROR(IF(INDEX(Sheet1!$B$3:$JO$10,MATCH($C12,Sheet1!$A$3:$A$10,0),MATCH(EV$10,Sheet1!$B$2:$JO$2,0))=0,"Close",INDEX(Sheet1!$B$3:$JO$10,MATCH($C12,Sheet1!$A$3:$A$10,0),MATCH(EV$10,Sheet1!$B$2:$JO$2,0))),"")</f>
        <v/>
      </c>
      <c r="EW12" s="55" t="str">
        <f>IFERROR(IF(INDEX(Sheet1!$B$3:$JO$10,MATCH($C12,Sheet1!$A$3:$A$10,0),MATCH(EW$10,Sheet1!$B$2:$JO$2,0))=0,"Close",INDEX(Sheet1!$B$3:$JO$10,MATCH($C12,Sheet1!$A$3:$A$10,0),MATCH(EW$10,Sheet1!$B$2:$JO$2,0))),"")</f>
        <v/>
      </c>
      <c r="EX12" s="55" t="str">
        <f>IFERROR(IF(INDEX(Sheet1!$B$3:$JO$10,MATCH($C12,Sheet1!$A$3:$A$10,0),MATCH(EX$10,Sheet1!$B$2:$JO$2,0))=0,"Close",INDEX(Sheet1!$B$3:$JO$10,MATCH($C12,Sheet1!$A$3:$A$10,0),MATCH(EX$10,Sheet1!$B$2:$JO$2,0))),"")</f>
        <v/>
      </c>
      <c r="EY12" s="55" t="str">
        <f>IFERROR(IF(INDEX(Sheet1!$B$3:$JO$10,MATCH($C12,Sheet1!$A$3:$A$10,0),MATCH(EY$10,Sheet1!$B$2:$JO$2,0))=0,"Close",INDEX(Sheet1!$B$3:$JO$10,MATCH($C12,Sheet1!$A$3:$A$10,0),MATCH(EY$10,Sheet1!$B$2:$JO$2,0))),"")</f>
        <v/>
      </c>
      <c r="EZ12" s="55" t="str">
        <f>IFERROR(IF(INDEX(Sheet1!$B$3:$JO$10,MATCH($C12,Sheet1!$A$3:$A$10,0),MATCH(EZ$10,Sheet1!$B$2:$JO$2,0))=0,"Close",INDEX(Sheet1!$B$3:$JO$10,MATCH($C12,Sheet1!$A$3:$A$10,0),MATCH(EZ$10,Sheet1!$B$2:$JO$2,0))),"")</f>
        <v/>
      </c>
      <c r="FA12" s="55" t="str">
        <f>IFERROR(IF(INDEX(Sheet1!$B$3:$JO$10,MATCH($C12,Sheet1!$A$3:$A$10,0),MATCH(FA$10,Sheet1!$B$2:$JO$2,0))=0,"Close",INDEX(Sheet1!$B$3:$JO$10,MATCH($C12,Sheet1!$A$3:$A$10,0),MATCH(FA$10,Sheet1!$B$2:$JO$2,0))),"")</f>
        <v/>
      </c>
      <c r="FB12" s="55" t="str">
        <f>IFERROR(IF(INDEX(Sheet1!$B$3:$JO$10,MATCH($C12,Sheet1!$A$3:$A$10,0),MATCH(FB$10,Sheet1!$B$2:$JO$2,0))=0,"Close",INDEX(Sheet1!$B$3:$JO$10,MATCH($C12,Sheet1!$A$3:$A$10,0),MATCH(FB$10,Sheet1!$B$2:$JO$2,0))),"")</f>
        <v/>
      </c>
      <c r="FC12" s="55" t="str">
        <f>IFERROR(IF(INDEX(Sheet1!$B$3:$JO$10,MATCH($C12,Sheet1!$A$3:$A$10,0),MATCH(FC$10,Sheet1!$B$2:$JO$2,0))=0,"Close",INDEX(Sheet1!$B$3:$JO$10,MATCH($C12,Sheet1!$A$3:$A$10,0),MATCH(FC$10,Sheet1!$B$2:$JO$2,0))),"")</f>
        <v/>
      </c>
      <c r="FD12" s="55" t="str">
        <f>IFERROR(IF(INDEX(Sheet1!$B$3:$JO$10,MATCH($C12,Sheet1!$A$3:$A$10,0),MATCH(FD$10,Sheet1!$B$2:$JO$2,0))=0,"Close",INDEX(Sheet1!$B$3:$JO$10,MATCH($C12,Sheet1!$A$3:$A$10,0),MATCH(FD$10,Sheet1!$B$2:$JO$2,0))),"")</f>
        <v/>
      </c>
      <c r="FE12" s="55" t="str">
        <f>IFERROR(IF(INDEX(Sheet1!$B$3:$JO$10,MATCH($C12,Sheet1!$A$3:$A$10,0),MATCH(FE$10,Sheet1!$B$2:$JO$2,0))=0,"Close",INDEX(Sheet1!$B$3:$JO$10,MATCH($C12,Sheet1!$A$3:$A$10,0),MATCH(FE$10,Sheet1!$B$2:$JO$2,0))),"")</f>
        <v/>
      </c>
      <c r="FF12" s="55" t="str">
        <f>IFERROR(IF(INDEX(Sheet1!$B$3:$JO$10,MATCH($C12,Sheet1!$A$3:$A$10,0),MATCH(FF$10,Sheet1!$B$2:$JO$2,0))=0,"Close",INDEX(Sheet1!$B$3:$JO$10,MATCH($C12,Sheet1!$A$3:$A$10,0),MATCH(FF$10,Sheet1!$B$2:$JO$2,0))),"")</f>
        <v/>
      </c>
      <c r="FG12" s="55" t="str">
        <f>IFERROR(IF(INDEX(Sheet1!$B$3:$JO$10,MATCH($C12,Sheet1!$A$3:$A$10,0),MATCH(FG$10,Sheet1!$B$2:$JO$2,0))=0,"Close",INDEX(Sheet1!$B$3:$JO$10,MATCH($C12,Sheet1!$A$3:$A$10,0),MATCH(FG$10,Sheet1!$B$2:$JO$2,0))),"")</f>
        <v/>
      </c>
      <c r="FH12" s="55" t="str">
        <f>IFERROR(IF(INDEX(Sheet1!$B$3:$JO$10,MATCH($C12,Sheet1!$A$3:$A$10,0),MATCH(FH$10,Sheet1!$B$2:$JO$2,0))=0,"Close",INDEX(Sheet1!$B$3:$JO$10,MATCH($C12,Sheet1!$A$3:$A$10,0),MATCH(FH$10,Sheet1!$B$2:$JO$2,0))),"")</f>
        <v/>
      </c>
      <c r="FI12" s="55" t="str">
        <f>IFERROR(IF(INDEX(Sheet1!$B$3:$JO$10,MATCH($C12,Sheet1!$A$3:$A$10,0),MATCH(FI$10,Sheet1!$B$2:$JO$2,0))=0,"Close",INDEX(Sheet1!$B$3:$JO$10,MATCH($C12,Sheet1!$A$3:$A$10,0),MATCH(FI$10,Sheet1!$B$2:$JO$2,0))),"")</f>
        <v/>
      </c>
      <c r="FJ12" s="55" t="str">
        <f>IFERROR(IF(INDEX(Sheet1!$B$3:$JO$10,MATCH($C12,Sheet1!$A$3:$A$10,0),MATCH(FJ$10,Sheet1!$B$2:$JO$2,0))=0,"Close",INDEX(Sheet1!$B$3:$JO$10,MATCH($C12,Sheet1!$A$3:$A$10,0),MATCH(FJ$10,Sheet1!$B$2:$JO$2,0))),"")</f>
        <v/>
      </c>
      <c r="FK12" s="55" t="str">
        <f>IFERROR(IF(INDEX(Sheet1!$B$3:$JO$10,MATCH($C12,Sheet1!$A$3:$A$10,0),MATCH(FK$10,Sheet1!$B$2:$JO$2,0))=0,"Close",INDEX(Sheet1!$B$3:$JO$10,MATCH($C12,Sheet1!$A$3:$A$10,0),MATCH(FK$10,Sheet1!$B$2:$JO$2,0))),"")</f>
        <v/>
      </c>
      <c r="FL12" s="55" t="str">
        <f>IFERROR(IF(INDEX(Sheet1!$B$3:$JO$10,MATCH($C12,Sheet1!$A$3:$A$10,0),MATCH(FL$10,Sheet1!$B$2:$JO$2,0))=0,"Close",INDEX(Sheet1!$B$3:$JO$10,MATCH($C12,Sheet1!$A$3:$A$10,0),MATCH(FL$10,Sheet1!$B$2:$JO$2,0))),"")</f>
        <v/>
      </c>
      <c r="FM12" s="55" t="str">
        <f>IFERROR(IF(INDEX(Sheet1!$B$3:$JO$10,MATCH($C12,Sheet1!$A$3:$A$10,0),MATCH(FM$10,Sheet1!$B$2:$JO$2,0))=0,"Close",INDEX(Sheet1!$B$3:$JO$10,MATCH($C12,Sheet1!$A$3:$A$10,0),MATCH(FM$10,Sheet1!$B$2:$JO$2,0))),"")</f>
        <v/>
      </c>
      <c r="FN12" s="55" t="str">
        <f>IFERROR(IF(INDEX(Sheet1!$B$3:$JO$10,MATCH($C12,Sheet1!$A$3:$A$10,0),MATCH(FN$10,Sheet1!$B$2:$JO$2,0))=0,"Close",INDEX(Sheet1!$B$3:$JO$10,MATCH($C12,Sheet1!$A$3:$A$10,0),MATCH(FN$10,Sheet1!$B$2:$JO$2,0))),"")</f>
        <v/>
      </c>
      <c r="FO12" s="55" t="str">
        <f>IFERROR(IF(INDEX(Sheet1!$B$3:$JO$10,MATCH($C12,Sheet1!$A$3:$A$10,0),MATCH(FO$10,Sheet1!$B$2:$JO$2,0))=0,"Close",INDEX(Sheet1!$B$3:$JO$10,MATCH($C12,Sheet1!$A$3:$A$10,0),MATCH(FO$10,Sheet1!$B$2:$JO$2,0))),"")</f>
        <v/>
      </c>
      <c r="FP12" s="55" t="str">
        <f>IFERROR(IF(INDEX(Sheet1!$B$3:$JO$10,MATCH($C12,Sheet1!$A$3:$A$10,0),MATCH(FP$10,Sheet1!$B$2:$JO$2,0))=0,"Close",INDEX(Sheet1!$B$3:$JO$10,MATCH($C12,Sheet1!$A$3:$A$10,0),MATCH(FP$10,Sheet1!$B$2:$JO$2,0))),"")</f>
        <v/>
      </c>
      <c r="FQ12" s="55" t="str">
        <f>IFERROR(IF(INDEX(Sheet1!$B$3:$JO$10,MATCH($C12,Sheet1!$A$3:$A$10,0),MATCH(FQ$10,Sheet1!$B$2:$JO$2,0))=0,"Close",INDEX(Sheet1!$B$3:$JO$10,MATCH($C12,Sheet1!$A$3:$A$10,0),MATCH(FQ$10,Sheet1!$B$2:$JO$2,0))),"")</f>
        <v/>
      </c>
      <c r="FR12" s="55" t="str">
        <f>IFERROR(IF(INDEX(Sheet1!$B$3:$JO$10,MATCH($C12,Sheet1!$A$3:$A$10,0),MATCH(FR$10,Sheet1!$B$2:$JO$2,0))=0,"Close",INDEX(Sheet1!$B$3:$JO$10,MATCH($C12,Sheet1!$A$3:$A$10,0),MATCH(FR$10,Sheet1!$B$2:$JO$2,0))),"")</f>
        <v/>
      </c>
      <c r="FS12" s="55" t="str">
        <f>IFERROR(IF(INDEX(Sheet1!$B$3:$JO$10,MATCH($C12,Sheet1!$A$3:$A$10,0),MATCH(FS$10,Sheet1!$B$2:$JO$2,0))=0,"Close",INDEX(Sheet1!$B$3:$JO$10,MATCH($C12,Sheet1!$A$3:$A$10,0),MATCH(FS$10,Sheet1!$B$2:$JO$2,0))),"")</f>
        <v/>
      </c>
      <c r="FT12" s="55" t="str">
        <f>IFERROR(IF(INDEX(Sheet1!$B$3:$JO$10,MATCH($C12,Sheet1!$A$3:$A$10,0),MATCH(FT$10,Sheet1!$B$2:$JO$2,0))=0,"Close",INDEX(Sheet1!$B$3:$JO$10,MATCH($C12,Sheet1!$A$3:$A$10,0),MATCH(FT$10,Sheet1!$B$2:$JO$2,0))),"")</f>
        <v/>
      </c>
      <c r="FU12" s="55" t="str">
        <f>IFERROR(IF(INDEX(Sheet1!$B$3:$JO$10,MATCH($C12,Sheet1!$A$3:$A$10,0),MATCH(FU$10,Sheet1!$B$2:$JO$2,0))=0,"Close",INDEX(Sheet1!$B$3:$JO$10,MATCH($C12,Sheet1!$A$3:$A$10,0),MATCH(FU$10,Sheet1!$B$2:$JO$2,0))),"")</f>
        <v/>
      </c>
      <c r="FV12" s="55" t="str">
        <f>IFERROR(IF(INDEX(Sheet1!$B$3:$JO$10,MATCH($C12,Sheet1!$A$3:$A$10,0),MATCH(FV$10,Sheet1!$B$2:$JO$2,0))=0,"Close",INDEX(Sheet1!$B$3:$JO$10,MATCH($C12,Sheet1!$A$3:$A$10,0),MATCH(FV$10,Sheet1!$B$2:$JO$2,0))),"")</f>
        <v/>
      </c>
      <c r="FW12" s="55" t="str">
        <f>IFERROR(IF(INDEX(Sheet1!$B$3:$JO$10,MATCH($C12,Sheet1!$A$3:$A$10,0),MATCH(FW$10,Sheet1!$B$2:$JO$2,0))=0,"Close",INDEX(Sheet1!$B$3:$JO$10,MATCH($C12,Sheet1!$A$3:$A$10,0),MATCH(FW$10,Sheet1!$B$2:$JO$2,0))),"")</f>
        <v/>
      </c>
      <c r="FX12" s="55" t="str">
        <f>IFERROR(IF(INDEX(Sheet1!$B$3:$JO$10,MATCH($C12,Sheet1!$A$3:$A$10,0),MATCH(FX$10,Sheet1!$B$2:$JO$2,0))=0,"Close",INDEX(Sheet1!$B$3:$JO$10,MATCH($C12,Sheet1!$A$3:$A$10,0),MATCH(FX$10,Sheet1!$B$2:$JO$2,0))),"")</f>
        <v/>
      </c>
      <c r="FY12" s="55" t="str">
        <f>IFERROR(IF(INDEX(Sheet1!$B$3:$JO$10,MATCH($C12,Sheet1!$A$3:$A$10,0),MATCH(FY$10,Sheet1!$B$2:$JO$2,0))=0,"Close",INDEX(Sheet1!$B$3:$JO$10,MATCH($C12,Sheet1!$A$3:$A$10,0),MATCH(FY$10,Sheet1!$B$2:$JO$2,0))),"")</f>
        <v/>
      </c>
      <c r="FZ12" s="55" t="str">
        <f>IFERROR(IF(INDEX(Sheet1!$B$3:$JO$10,MATCH($C12,Sheet1!$A$3:$A$10,0),MATCH(FZ$10,Sheet1!$B$2:$JO$2,0))=0,"Close",INDEX(Sheet1!$B$3:$JO$10,MATCH($C12,Sheet1!$A$3:$A$10,0),MATCH(FZ$10,Sheet1!$B$2:$JO$2,0))),"")</f>
        <v/>
      </c>
      <c r="GA12" s="55" t="str">
        <f>IFERROR(IF(INDEX(Sheet1!$B$3:$JO$10,MATCH($C12,Sheet1!$A$3:$A$10,0),MATCH(GA$10,Sheet1!$B$2:$JO$2,0))=0,"Close",INDEX(Sheet1!$B$3:$JO$10,MATCH($C12,Sheet1!$A$3:$A$10,0),MATCH(GA$10,Sheet1!$B$2:$JO$2,0))),"")</f>
        <v/>
      </c>
      <c r="GB12" s="55" t="str">
        <f>IFERROR(IF(INDEX(Sheet1!$B$3:$JO$10,MATCH($C12,Sheet1!$A$3:$A$10,0),MATCH(GB$10,Sheet1!$B$2:$JO$2,0))=0,"Close",INDEX(Sheet1!$B$3:$JO$10,MATCH($C12,Sheet1!$A$3:$A$10,0),MATCH(GB$10,Sheet1!$B$2:$JO$2,0))),"")</f>
        <v/>
      </c>
      <c r="GC12" s="55" t="str">
        <f>IFERROR(IF(INDEX(Sheet1!$B$3:$JO$10,MATCH($C12,Sheet1!$A$3:$A$10,0),MATCH(GC$10,Sheet1!$B$2:$JO$2,0))=0,"Close",INDEX(Sheet1!$B$3:$JO$10,MATCH($C12,Sheet1!$A$3:$A$10,0),MATCH(GC$10,Sheet1!$B$2:$JO$2,0))),"")</f>
        <v/>
      </c>
      <c r="GD12" s="55" t="str">
        <f>IFERROR(IF(INDEX(Sheet1!$B$3:$JO$10,MATCH($C12,Sheet1!$A$3:$A$10,0),MATCH(GD$10,Sheet1!$B$2:$JO$2,0))=0,"Close",INDEX(Sheet1!$B$3:$JO$10,MATCH($C12,Sheet1!$A$3:$A$10,0),MATCH(GD$10,Sheet1!$B$2:$JO$2,0))),"")</f>
        <v/>
      </c>
      <c r="GE12" s="55" t="str">
        <f>IFERROR(IF(INDEX(Sheet1!$B$3:$JO$10,MATCH($C12,Sheet1!$A$3:$A$10,0),MATCH(GE$10,Sheet1!$B$2:$JO$2,0))=0,"Close",INDEX(Sheet1!$B$3:$JO$10,MATCH($C12,Sheet1!$A$3:$A$10,0),MATCH(GE$10,Sheet1!$B$2:$JO$2,0))),"")</f>
        <v/>
      </c>
      <c r="GF12" s="55" t="str">
        <f>IFERROR(IF(INDEX(Sheet1!$B$3:$JO$10,MATCH($C12,Sheet1!$A$3:$A$10,0),MATCH(GF$10,Sheet1!$B$2:$JO$2,0))=0,"Close",INDEX(Sheet1!$B$3:$JO$10,MATCH($C12,Sheet1!$A$3:$A$10,0),MATCH(GF$10,Sheet1!$B$2:$JO$2,0))),"")</f>
        <v/>
      </c>
      <c r="GG12" s="55" t="str">
        <f>IFERROR(IF(INDEX(Sheet1!$B$3:$JO$10,MATCH($C12,Sheet1!$A$3:$A$10,0),MATCH(GG$10,Sheet1!$B$2:$JO$2,0))=0,"Close",INDEX(Sheet1!$B$3:$JO$10,MATCH($C12,Sheet1!$A$3:$A$10,0),MATCH(GG$10,Sheet1!$B$2:$JO$2,0))),"")</f>
        <v/>
      </c>
      <c r="GH12" s="55" t="str">
        <f>IFERROR(IF(INDEX(Sheet1!$B$3:$JO$10,MATCH($C12,Sheet1!$A$3:$A$10,0),MATCH(GH$10,Sheet1!$B$2:$JO$2,0))=0,"Close",INDEX(Sheet1!$B$3:$JO$10,MATCH($C12,Sheet1!$A$3:$A$10,0),MATCH(GH$10,Sheet1!$B$2:$JO$2,0))),"")</f>
        <v/>
      </c>
      <c r="GI12" s="55" t="str">
        <f>IFERROR(IF(INDEX(Sheet1!$B$3:$JO$10,MATCH($C12,Sheet1!$A$3:$A$10,0),MATCH(GI$10,Sheet1!$B$2:$JO$2,0))=0,"Close",INDEX(Sheet1!$B$3:$JO$10,MATCH($C12,Sheet1!$A$3:$A$10,0),MATCH(GI$10,Sheet1!$B$2:$JO$2,0))),"")</f>
        <v/>
      </c>
      <c r="GJ12" s="55" t="str">
        <f>IFERROR(IF(INDEX(Sheet1!$B$3:$JO$10,MATCH($C12,Sheet1!$A$3:$A$10,0),MATCH(GJ$10,Sheet1!$B$2:$JO$2,0))=0,"Close",INDEX(Sheet1!$B$3:$JO$10,MATCH($C12,Sheet1!$A$3:$A$10,0),MATCH(GJ$10,Sheet1!$B$2:$JO$2,0))),"")</f>
        <v/>
      </c>
      <c r="GK12" s="55" t="str">
        <f>IFERROR(IF(INDEX(Sheet1!$B$3:$JO$10,MATCH($C12,Sheet1!$A$3:$A$10,0),MATCH(GK$10,Sheet1!$B$2:$JO$2,0))=0,"Close",INDEX(Sheet1!$B$3:$JO$10,MATCH($C12,Sheet1!$A$3:$A$10,0),MATCH(GK$10,Sheet1!$B$2:$JO$2,0))),"")</f>
        <v/>
      </c>
      <c r="GL12" s="55" t="str">
        <f>IFERROR(IF(INDEX(Sheet1!$B$3:$JO$10,MATCH($C12,Sheet1!$A$3:$A$10,0),MATCH(GL$10,Sheet1!$B$2:$JO$2,0))=0,"Close",INDEX(Sheet1!$B$3:$JO$10,MATCH($C12,Sheet1!$A$3:$A$10,0),MATCH(GL$10,Sheet1!$B$2:$JO$2,0))),"")</f>
        <v/>
      </c>
      <c r="GM12" s="55" t="str">
        <f>IFERROR(IF(INDEX(Sheet1!$B$3:$JO$10,MATCH($C12,Sheet1!$A$3:$A$10,0),MATCH(GM$10,Sheet1!$B$2:$JO$2,0))=0,"Close",INDEX(Sheet1!$B$3:$JO$10,MATCH($C12,Sheet1!$A$3:$A$10,0),MATCH(GM$10,Sheet1!$B$2:$JO$2,0))),"")</f>
        <v/>
      </c>
      <c r="GN12" s="55" t="str">
        <f>IFERROR(IF(INDEX(Sheet1!$B$3:$JO$10,MATCH($C12,Sheet1!$A$3:$A$10,0),MATCH(GN$10,Sheet1!$B$2:$JO$2,0))=0,"Close",INDEX(Sheet1!$B$3:$JO$10,MATCH($C12,Sheet1!$A$3:$A$10,0),MATCH(GN$10,Sheet1!$B$2:$JO$2,0))),"")</f>
        <v/>
      </c>
      <c r="GO12" s="55" t="str">
        <f>IFERROR(IF(INDEX(Sheet1!$B$3:$JO$10,MATCH($C12,Sheet1!$A$3:$A$10,0),MATCH(GO$10,Sheet1!$B$2:$JO$2,0))=0,"Close",INDEX(Sheet1!$B$3:$JO$10,MATCH($C12,Sheet1!$A$3:$A$10,0),MATCH(GO$10,Sheet1!$B$2:$JO$2,0))),"")</f>
        <v/>
      </c>
      <c r="GP12" s="55" t="str">
        <f>IFERROR(IF(INDEX(Sheet1!$B$3:$JO$10,MATCH($C12,Sheet1!$A$3:$A$10,0),MATCH(GP$10,Sheet1!$B$2:$JO$2,0))=0,"Close",INDEX(Sheet1!$B$3:$JO$10,MATCH($C12,Sheet1!$A$3:$A$10,0),MATCH(GP$10,Sheet1!$B$2:$JO$2,0))),"")</f>
        <v/>
      </c>
      <c r="GQ12" s="55" t="str">
        <f>IFERROR(IF(INDEX(Sheet1!$B$3:$JO$10,MATCH($C12,Sheet1!$A$3:$A$10,0),MATCH(GQ$10,Sheet1!$B$2:$JO$2,0))=0,"Close",INDEX(Sheet1!$B$3:$JO$10,MATCH($C12,Sheet1!$A$3:$A$10,0),MATCH(GQ$10,Sheet1!$B$2:$JO$2,0))),"")</f>
        <v/>
      </c>
      <c r="GR12" s="55" t="str">
        <f>IFERROR(IF(INDEX(Sheet1!$B$3:$JO$10,MATCH($C12,Sheet1!$A$3:$A$10,0),MATCH(GR$10,Sheet1!$B$2:$JO$2,0))=0,"Close",INDEX(Sheet1!$B$3:$JO$10,MATCH($C12,Sheet1!$A$3:$A$10,0),MATCH(GR$10,Sheet1!$B$2:$JO$2,0))),"")</f>
        <v/>
      </c>
      <c r="GS12" s="55" t="str">
        <f>IFERROR(IF(INDEX(Sheet1!$B$3:$JO$10,MATCH($C12,Sheet1!$A$3:$A$10,0),MATCH(GS$10,Sheet1!$B$2:$JO$2,0))=0,"Close",INDEX(Sheet1!$B$3:$JO$10,MATCH($C12,Sheet1!$A$3:$A$10,0),MATCH(GS$10,Sheet1!$B$2:$JO$2,0))),"")</f>
        <v/>
      </c>
      <c r="GT12" s="55" t="str">
        <f>IFERROR(IF(INDEX(Sheet1!$B$3:$JO$10,MATCH($C12,Sheet1!$A$3:$A$10,0),MATCH(GT$10,Sheet1!$B$2:$JO$2,0))=0,"Close",INDEX(Sheet1!$B$3:$JO$10,MATCH($C12,Sheet1!$A$3:$A$10,0),MATCH(GT$10,Sheet1!$B$2:$JO$2,0))),"")</f>
        <v/>
      </c>
      <c r="GU12" s="55" t="str">
        <f>IFERROR(IF(INDEX(Sheet1!$B$3:$JO$10,MATCH($C12,Sheet1!$A$3:$A$10,0),MATCH(GU$10,Sheet1!$B$2:$JO$2,0))=0,"Close",INDEX(Sheet1!$B$3:$JO$10,MATCH($C12,Sheet1!$A$3:$A$10,0),MATCH(GU$10,Sheet1!$B$2:$JO$2,0))),"")</f>
        <v/>
      </c>
      <c r="GV12" s="55" t="str">
        <f>IFERROR(IF(INDEX(Sheet1!$B$3:$JO$10,MATCH($C12,Sheet1!$A$3:$A$10,0),MATCH(GV$10,Sheet1!$B$2:$JO$2,0))=0,"Close",INDEX(Sheet1!$B$3:$JO$10,MATCH($C12,Sheet1!$A$3:$A$10,0),MATCH(GV$10,Sheet1!$B$2:$JO$2,0))),"")</f>
        <v/>
      </c>
      <c r="GW12" s="55" t="str">
        <f>IFERROR(IF(INDEX(Sheet1!$B$3:$JO$10,MATCH($C12,Sheet1!$A$3:$A$10,0),MATCH(GW$10,Sheet1!$B$2:$JO$2,0))=0,"Close",INDEX(Sheet1!$B$3:$JO$10,MATCH($C12,Sheet1!$A$3:$A$10,0),MATCH(GW$10,Sheet1!$B$2:$JO$2,0))),"")</f>
        <v/>
      </c>
      <c r="GX12" s="55" t="str">
        <f>IFERROR(IF(INDEX(Sheet1!$B$3:$JO$10,MATCH($C12,Sheet1!$A$3:$A$10,0),MATCH(GX$10,Sheet1!$B$2:$JO$2,0))=0,"Close",INDEX(Sheet1!$B$3:$JO$10,MATCH($C12,Sheet1!$A$3:$A$10,0),MATCH(GX$10,Sheet1!$B$2:$JO$2,0))),"")</f>
        <v/>
      </c>
      <c r="GY12" s="55" t="str">
        <f>IFERROR(IF(INDEX(Sheet1!$B$3:$JO$10,MATCH($C12,Sheet1!$A$3:$A$10,0),MATCH(GY$10,Sheet1!$B$2:$JO$2,0))=0,"Close",INDEX(Sheet1!$B$3:$JO$10,MATCH($C12,Sheet1!$A$3:$A$10,0),MATCH(GY$10,Sheet1!$B$2:$JO$2,0))),"")</f>
        <v/>
      </c>
      <c r="GZ12" s="55" t="str">
        <f>IFERROR(IF(INDEX(Sheet1!$B$3:$JO$10,MATCH($C12,Sheet1!$A$3:$A$10,0),MATCH(GZ$10,Sheet1!$B$2:$JO$2,0))=0,"Close",INDEX(Sheet1!$B$3:$JO$10,MATCH($C12,Sheet1!$A$3:$A$10,0),MATCH(GZ$10,Sheet1!$B$2:$JO$2,0))),"")</f>
        <v/>
      </c>
      <c r="HA12" s="55" t="str">
        <f>IFERROR(IF(INDEX(Sheet1!$B$3:$JO$10,MATCH($C12,Sheet1!$A$3:$A$10,0),MATCH(HA$10,Sheet1!$B$2:$JO$2,0))=0,"Close",INDEX(Sheet1!$B$3:$JO$10,MATCH($C12,Sheet1!$A$3:$A$10,0),MATCH(HA$10,Sheet1!$B$2:$JO$2,0))),"")</f>
        <v/>
      </c>
      <c r="HB12" s="55" t="str">
        <f>IFERROR(IF(INDEX(Sheet1!$B$3:$JO$10,MATCH($C12,Sheet1!$A$3:$A$10,0),MATCH(HB$10,Sheet1!$B$2:$JO$2,0))=0,"Close",INDEX(Sheet1!$B$3:$JO$10,MATCH($C12,Sheet1!$A$3:$A$10,0),MATCH(HB$10,Sheet1!$B$2:$JO$2,0))),"")</f>
        <v/>
      </c>
      <c r="HC12" s="55" t="str">
        <f>IFERROR(IF(INDEX(Sheet1!$B$3:$JO$10,MATCH($C12,Sheet1!$A$3:$A$10,0),MATCH(HC$10,Sheet1!$B$2:$JO$2,0))=0,"Close",INDEX(Sheet1!$B$3:$JO$10,MATCH($C12,Sheet1!$A$3:$A$10,0),MATCH(HC$10,Sheet1!$B$2:$JO$2,0))),"")</f>
        <v/>
      </c>
      <c r="HD12" s="55" t="str">
        <f>IFERROR(IF(INDEX(Sheet1!$B$3:$JO$10,MATCH($C12,Sheet1!$A$3:$A$10,0),MATCH(HD$10,Sheet1!$B$2:$JO$2,0))=0,"Close",INDEX(Sheet1!$B$3:$JO$10,MATCH($C12,Sheet1!$A$3:$A$10,0),MATCH(HD$10,Sheet1!$B$2:$JO$2,0))),"")</f>
        <v/>
      </c>
      <c r="HE12" s="55" t="str">
        <f>IFERROR(IF(INDEX(Sheet1!$B$3:$JO$10,MATCH($C12,Sheet1!$A$3:$A$10,0),MATCH(HE$10,Sheet1!$B$2:$JO$2,0))=0,"Close",INDEX(Sheet1!$B$3:$JO$10,MATCH($C12,Sheet1!$A$3:$A$10,0),MATCH(HE$10,Sheet1!$B$2:$JO$2,0))),"")</f>
        <v/>
      </c>
      <c r="HF12" s="55" t="str">
        <f>IFERROR(IF(INDEX(Sheet1!$B$3:$JO$10,MATCH($C12,Sheet1!$A$3:$A$10,0),MATCH(HF$10,Sheet1!$B$2:$JO$2,0))=0,"Close",INDEX(Sheet1!$B$3:$JO$10,MATCH($C12,Sheet1!$A$3:$A$10,0),MATCH(HF$10,Sheet1!$B$2:$JO$2,0))),"")</f>
        <v/>
      </c>
      <c r="HG12" s="55" t="str">
        <f>IFERROR(IF(INDEX(Sheet1!$B$3:$JO$10,MATCH($C12,Sheet1!$A$3:$A$10,0),MATCH(HG$10,Sheet1!$B$2:$JO$2,0))=0,"Close",INDEX(Sheet1!$B$3:$JO$10,MATCH($C12,Sheet1!$A$3:$A$10,0),MATCH(HG$10,Sheet1!$B$2:$JO$2,0))),"")</f>
        <v/>
      </c>
      <c r="HH12" s="55" t="str">
        <f>IFERROR(IF(INDEX(Sheet1!$B$3:$JO$10,MATCH($C12,Sheet1!$A$3:$A$10,0),MATCH(HH$10,Sheet1!$B$2:$JO$2,0))=0,"Close",INDEX(Sheet1!$B$3:$JO$10,MATCH($C12,Sheet1!$A$3:$A$10,0),MATCH(HH$10,Sheet1!$B$2:$JO$2,0))),"")</f>
        <v/>
      </c>
      <c r="HI12" s="55" t="str">
        <f>IFERROR(IF(INDEX(Sheet1!$B$3:$JO$10,MATCH($C12,Sheet1!$A$3:$A$10,0),MATCH(HI$10,Sheet1!$B$2:$JO$2,0))=0,"Close",INDEX(Sheet1!$B$3:$JO$10,MATCH($C12,Sheet1!$A$3:$A$10,0),MATCH(HI$10,Sheet1!$B$2:$JO$2,0))),"")</f>
        <v/>
      </c>
      <c r="HJ12" s="55" t="str">
        <f>IFERROR(IF(INDEX(Sheet1!$B$3:$JO$10,MATCH($C12,Sheet1!$A$3:$A$10,0),MATCH(HJ$10,Sheet1!$B$2:$JO$2,0))=0,"Close",INDEX(Sheet1!$B$3:$JO$10,MATCH($C12,Sheet1!$A$3:$A$10,0),MATCH(HJ$10,Sheet1!$B$2:$JO$2,0))),"")</f>
        <v/>
      </c>
      <c r="HK12" s="55" t="str">
        <f>IFERROR(IF(INDEX(Sheet1!$B$3:$JO$10,MATCH($C12,Sheet1!$A$3:$A$10,0),MATCH(HK$10,Sheet1!$B$2:$JO$2,0))=0,"Close",INDEX(Sheet1!$B$3:$JO$10,MATCH($C12,Sheet1!$A$3:$A$10,0),MATCH(HK$10,Sheet1!$B$2:$JO$2,0))),"")</f>
        <v/>
      </c>
      <c r="HL12" s="55" t="str">
        <f>IFERROR(IF(INDEX(Sheet1!$B$3:$JO$10,MATCH($C12,Sheet1!$A$3:$A$10,0),MATCH(HL$10,Sheet1!$B$2:$JO$2,0))=0,"Close",INDEX(Sheet1!$B$3:$JO$10,MATCH($C12,Sheet1!$A$3:$A$10,0),MATCH(HL$10,Sheet1!$B$2:$JO$2,0))),"")</f>
        <v/>
      </c>
      <c r="HM12" s="55" t="str">
        <f>IFERROR(IF(INDEX(Sheet1!$B$3:$JO$10,MATCH($C12,Sheet1!$A$3:$A$10,0),MATCH(HM$10,Sheet1!$B$2:$JO$2,0))=0,"Close",INDEX(Sheet1!$B$3:$JO$10,MATCH($C12,Sheet1!$A$3:$A$10,0),MATCH(HM$10,Sheet1!$B$2:$JO$2,0))),"")</f>
        <v/>
      </c>
      <c r="HN12" s="55" t="str">
        <f>IFERROR(IF(INDEX(Sheet1!$B$3:$JO$10,MATCH($C12,Sheet1!$A$3:$A$10,0),MATCH(HN$10,Sheet1!$B$2:$JO$2,0))=0,"Close",INDEX(Sheet1!$B$3:$JO$10,MATCH($C12,Sheet1!$A$3:$A$10,0),MATCH(HN$10,Sheet1!$B$2:$JO$2,0))),"")</f>
        <v/>
      </c>
      <c r="HO12" s="55" t="str">
        <f>IFERROR(IF(INDEX(Sheet1!$B$3:$JO$10,MATCH($C12,Sheet1!$A$3:$A$10,0),MATCH(HO$10,Sheet1!$B$2:$JO$2,0))=0,"Close",INDEX(Sheet1!$B$3:$JO$10,MATCH($C12,Sheet1!$A$3:$A$10,0),MATCH(HO$10,Sheet1!$B$2:$JO$2,0))),"")</f>
        <v/>
      </c>
      <c r="HP12" s="55" t="str">
        <f>IFERROR(IF(INDEX(Sheet1!$B$3:$JO$10,MATCH($C12,Sheet1!$A$3:$A$10,0),MATCH(HP$10,Sheet1!$B$2:$JO$2,0))=0,"Close",INDEX(Sheet1!$B$3:$JO$10,MATCH($C12,Sheet1!$A$3:$A$10,0),MATCH(HP$10,Sheet1!$B$2:$JO$2,0))),"")</f>
        <v/>
      </c>
      <c r="HQ12" s="55" t="str">
        <f>IFERROR(IF(INDEX(Sheet1!$B$3:$JO$10,MATCH($C12,Sheet1!$A$3:$A$10,0),MATCH(HQ$10,Sheet1!$B$2:$JO$2,0))=0,"Close",INDEX(Sheet1!$B$3:$JO$10,MATCH($C12,Sheet1!$A$3:$A$10,0),MATCH(HQ$10,Sheet1!$B$2:$JO$2,0))),"")</f>
        <v/>
      </c>
      <c r="HR12" s="55" t="str">
        <f>IFERROR(IF(INDEX(Sheet1!$B$3:$JO$10,MATCH($C12,Sheet1!$A$3:$A$10,0),MATCH(HR$10,Sheet1!$B$2:$JO$2,0))=0,"Close",INDEX(Sheet1!$B$3:$JO$10,MATCH($C12,Sheet1!$A$3:$A$10,0),MATCH(HR$10,Sheet1!$B$2:$JO$2,0))),"")</f>
        <v/>
      </c>
      <c r="HS12" s="55" t="str">
        <f>IFERROR(IF(INDEX(Sheet1!$B$3:$JO$10,MATCH($C12,Sheet1!$A$3:$A$10,0),MATCH(HS$10,Sheet1!$B$2:$JO$2,0))=0,"Close",INDEX(Sheet1!$B$3:$JO$10,MATCH($C12,Sheet1!$A$3:$A$10,0),MATCH(HS$10,Sheet1!$B$2:$JO$2,0))),"")</f>
        <v/>
      </c>
      <c r="HT12" s="55" t="str">
        <f>IFERROR(IF(INDEX(Sheet1!$B$3:$JO$10,MATCH($C12,Sheet1!$A$3:$A$10,0),MATCH(HT$10,Sheet1!$B$2:$JO$2,0))=0,"Close",INDEX(Sheet1!$B$3:$JO$10,MATCH($C12,Sheet1!$A$3:$A$10,0),MATCH(HT$10,Sheet1!$B$2:$JO$2,0))),"")</f>
        <v/>
      </c>
      <c r="HU12" s="55" t="str">
        <f>IFERROR(IF(INDEX(Sheet1!$B$3:$JO$10,MATCH($C12,Sheet1!$A$3:$A$10,0),MATCH(HU$10,Sheet1!$B$2:$JO$2,0))=0,"Close",INDEX(Sheet1!$B$3:$JO$10,MATCH($C12,Sheet1!$A$3:$A$10,0),MATCH(HU$10,Sheet1!$B$2:$JO$2,0))),"")</f>
        <v/>
      </c>
      <c r="HV12" s="55" t="str">
        <f>IFERROR(IF(INDEX(Sheet1!$B$3:$JO$10,MATCH($C12,Sheet1!$A$3:$A$10,0),MATCH(HV$10,Sheet1!$B$2:$JO$2,0))=0,"Close",INDEX(Sheet1!$B$3:$JO$10,MATCH($C12,Sheet1!$A$3:$A$10,0),MATCH(HV$10,Sheet1!$B$2:$JO$2,0))),"")</f>
        <v/>
      </c>
      <c r="HW12" s="55" t="str">
        <f>IFERROR(IF(INDEX(Sheet1!$B$3:$JO$10,MATCH($C12,Sheet1!$A$3:$A$10,0),MATCH(HW$10,Sheet1!$B$2:$JO$2,0))=0,"Close",INDEX(Sheet1!$B$3:$JO$10,MATCH($C12,Sheet1!$A$3:$A$10,0),MATCH(HW$10,Sheet1!$B$2:$JO$2,0))),"")</f>
        <v/>
      </c>
      <c r="HX12" s="55" t="str">
        <f>IFERROR(IF(INDEX(Sheet1!$B$3:$JO$10,MATCH($C12,Sheet1!$A$3:$A$10,0),MATCH(HX$10,Sheet1!$B$2:$JO$2,0))=0,"Close",INDEX(Sheet1!$B$3:$JO$10,MATCH($C12,Sheet1!$A$3:$A$10,0),MATCH(HX$10,Sheet1!$B$2:$JO$2,0))),"")</f>
        <v/>
      </c>
      <c r="HY12" s="55" t="str">
        <f>IFERROR(IF(INDEX(Sheet1!$B$3:$JO$10,MATCH($C12,Sheet1!$A$3:$A$10,0),MATCH(HY$10,Sheet1!$B$2:$JO$2,0))=0,"Close",INDEX(Sheet1!$B$3:$JO$10,MATCH($C12,Sheet1!$A$3:$A$10,0),MATCH(HY$10,Sheet1!$B$2:$JO$2,0))),"")</f>
        <v/>
      </c>
      <c r="HZ12" s="55" t="str">
        <f>IFERROR(IF(INDEX(Sheet1!$B$3:$JO$10,MATCH($C12,Sheet1!$A$3:$A$10,0),MATCH(HZ$10,Sheet1!$B$2:$JO$2,0))=0,"Close",INDEX(Sheet1!$B$3:$JO$10,MATCH($C12,Sheet1!$A$3:$A$10,0),MATCH(HZ$10,Sheet1!$B$2:$JO$2,0))),"")</f>
        <v/>
      </c>
      <c r="IA12" s="55" t="str">
        <f>IFERROR(IF(INDEX(Sheet1!$B$3:$JO$10,MATCH($C12,Sheet1!$A$3:$A$10,0),MATCH(IA$10,Sheet1!$B$2:$JO$2,0))=0,"Close",INDEX(Sheet1!$B$3:$JO$10,MATCH($C12,Sheet1!$A$3:$A$10,0),MATCH(IA$10,Sheet1!$B$2:$JO$2,0))),"")</f>
        <v/>
      </c>
      <c r="IB12" s="55" t="str">
        <f>IFERROR(IF(INDEX(Sheet1!$B$3:$JO$10,MATCH($C12,Sheet1!$A$3:$A$10,0),MATCH(IB$10,Sheet1!$B$2:$JO$2,0))=0,"Close",INDEX(Sheet1!$B$3:$JO$10,MATCH($C12,Sheet1!$A$3:$A$10,0),MATCH(IB$10,Sheet1!$B$2:$JO$2,0))),"")</f>
        <v/>
      </c>
      <c r="IC12" s="55" t="str">
        <f>IFERROR(IF(INDEX(Sheet1!$B$3:$JO$10,MATCH($C12,Sheet1!$A$3:$A$10,0),MATCH(IC$10,Sheet1!$B$2:$JO$2,0))=0,"Close",INDEX(Sheet1!$B$3:$JO$10,MATCH($C12,Sheet1!$A$3:$A$10,0),MATCH(IC$10,Sheet1!$B$2:$JO$2,0))),"")</f>
        <v/>
      </c>
      <c r="ID12" s="55" t="str">
        <f>IFERROR(IF(INDEX(Sheet1!$B$3:$JO$10,MATCH($C12,Sheet1!$A$3:$A$10,0),MATCH(ID$10,Sheet1!$B$2:$JO$2,0))=0,"Close",INDEX(Sheet1!$B$3:$JO$10,MATCH($C12,Sheet1!$A$3:$A$10,0),MATCH(ID$10,Sheet1!$B$2:$JO$2,0))),"")</f>
        <v/>
      </c>
      <c r="IE12" s="55" t="str">
        <f>IFERROR(IF(INDEX(Sheet1!$B$3:$JO$10,MATCH($C12,Sheet1!$A$3:$A$10,0),MATCH(IE$10,Sheet1!$B$2:$JO$2,0))=0,"Close",INDEX(Sheet1!$B$3:$JO$10,MATCH($C12,Sheet1!$A$3:$A$10,0),MATCH(IE$10,Sheet1!$B$2:$JO$2,0))),"")</f>
        <v/>
      </c>
      <c r="IF12" s="55" t="str">
        <f>IFERROR(IF(INDEX(Sheet1!$B$3:$JO$10,MATCH($C12,Sheet1!$A$3:$A$10,0),MATCH(IF$10,Sheet1!$B$2:$JO$2,0))=0,"Close",INDEX(Sheet1!$B$3:$JO$10,MATCH($C12,Sheet1!$A$3:$A$10,0),MATCH(IF$10,Sheet1!$B$2:$JO$2,0))),"")</f>
        <v/>
      </c>
      <c r="IG12" s="55" t="str">
        <f>IFERROR(IF(INDEX(Sheet1!$B$3:$JO$10,MATCH($C12,Sheet1!$A$3:$A$10,0),MATCH(IG$10,Sheet1!$B$2:$JO$2,0))=0,"Close",INDEX(Sheet1!$B$3:$JO$10,MATCH($C12,Sheet1!$A$3:$A$10,0),MATCH(IG$10,Sheet1!$B$2:$JO$2,0))),"")</f>
        <v/>
      </c>
      <c r="IH12" s="55" t="str">
        <f>IFERROR(IF(INDEX(Sheet1!$B$3:$JO$10,MATCH($C12,Sheet1!$A$3:$A$10,0),MATCH(IH$10,Sheet1!$B$2:$JO$2,0))=0,"Close",INDEX(Sheet1!$B$3:$JO$10,MATCH($C12,Sheet1!$A$3:$A$10,0),MATCH(IH$10,Sheet1!$B$2:$JO$2,0))),"")</f>
        <v/>
      </c>
      <c r="II12" s="55" t="str">
        <f>IFERROR(IF(INDEX(Sheet1!$B$3:$JO$10,MATCH($C12,Sheet1!$A$3:$A$10,0),MATCH(II$10,Sheet1!$B$2:$JO$2,0))=0,"Close",INDEX(Sheet1!$B$3:$JO$10,MATCH($C12,Sheet1!$A$3:$A$10,0),MATCH(II$10,Sheet1!$B$2:$JO$2,0))),"")</f>
        <v/>
      </c>
      <c r="IJ12" s="55" t="str">
        <f>IFERROR(IF(INDEX(Sheet1!$B$3:$JO$10,MATCH($C12,Sheet1!$A$3:$A$10,0),MATCH(IJ$10,Sheet1!$B$2:$JO$2,0))=0,"Close",INDEX(Sheet1!$B$3:$JO$10,MATCH($C12,Sheet1!$A$3:$A$10,0),MATCH(IJ$10,Sheet1!$B$2:$JO$2,0))),"")</f>
        <v/>
      </c>
      <c r="IK12" s="55" t="str">
        <f>IFERROR(IF(INDEX(Sheet1!$B$3:$JO$10,MATCH($C12,Sheet1!$A$3:$A$10,0),MATCH(IK$10,Sheet1!$B$2:$JO$2,0))=0,"Close",INDEX(Sheet1!$B$3:$JO$10,MATCH($C12,Sheet1!$A$3:$A$10,0),MATCH(IK$10,Sheet1!$B$2:$JO$2,0))),"")</f>
        <v/>
      </c>
      <c r="IL12" s="55" t="str">
        <f>IFERROR(IF(INDEX(Sheet1!$B$3:$JO$10,MATCH($C12,Sheet1!$A$3:$A$10,0),MATCH(IL$10,Sheet1!$B$2:$JO$2,0))=0,"Close",INDEX(Sheet1!$B$3:$JO$10,MATCH($C12,Sheet1!$A$3:$A$10,0),MATCH(IL$10,Sheet1!$B$2:$JO$2,0))),"")</f>
        <v/>
      </c>
      <c r="IM12" s="55" t="str">
        <f>IFERROR(IF(INDEX(Sheet1!$B$3:$JO$10,MATCH($C12,Sheet1!$A$3:$A$10,0),MATCH(IM$10,Sheet1!$B$2:$JO$2,0))=0,"Close",INDEX(Sheet1!$B$3:$JO$10,MATCH($C12,Sheet1!$A$3:$A$10,0),MATCH(IM$10,Sheet1!$B$2:$JO$2,0))),"")</f>
        <v/>
      </c>
      <c r="IN12" s="55" t="str">
        <f>IFERROR(IF(INDEX(Sheet1!$B$3:$JO$10,MATCH($C12,Sheet1!$A$3:$A$10,0),MATCH(IN$10,Sheet1!$B$2:$JO$2,0))=0,"Close",INDEX(Sheet1!$B$3:$JO$10,MATCH($C12,Sheet1!$A$3:$A$10,0),MATCH(IN$10,Sheet1!$B$2:$JO$2,0))),"")</f>
        <v/>
      </c>
      <c r="IO12" s="55" t="str">
        <f>IFERROR(IF(INDEX(Sheet1!$B$3:$JO$10,MATCH($C12,Sheet1!$A$3:$A$10,0),MATCH(IO$10,Sheet1!$B$2:$JO$2,0))=0,"Close",INDEX(Sheet1!$B$3:$JO$10,MATCH($C12,Sheet1!$A$3:$A$10,0),MATCH(IO$10,Sheet1!$B$2:$JO$2,0))),"")</f>
        <v/>
      </c>
      <c r="IP12" s="55" t="str">
        <f>IFERROR(IF(INDEX(Sheet1!$B$3:$JO$10,MATCH($C12,Sheet1!$A$3:$A$10,0),MATCH(IP$10,Sheet1!$B$2:$JO$2,0))=0,"Close",INDEX(Sheet1!$B$3:$JO$10,MATCH($C12,Sheet1!$A$3:$A$10,0),MATCH(IP$10,Sheet1!$B$2:$JO$2,0))),"")</f>
        <v/>
      </c>
      <c r="IQ12" s="55" t="str">
        <f>IFERROR(IF(INDEX(Sheet1!$B$3:$JO$10,MATCH($C12,Sheet1!$A$3:$A$10,0),MATCH(IQ$10,Sheet1!$B$2:$JO$2,0))=0,"Close",INDEX(Sheet1!$B$3:$JO$10,MATCH($C12,Sheet1!$A$3:$A$10,0),MATCH(IQ$10,Sheet1!$B$2:$JO$2,0))),"")</f>
        <v/>
      </c>
      <c r="IR12" s="55" t="str">
        <f>IFERROR(IF(INDEX(Sheet1!$B$3:$JO$10,MATCH($C12,Sheet1!$A$3:$A$10,0),MATCH(IR$10,Sheet1!$B$2:$JO$2,0))=0,"Close",INDEX(Sheet1!$B$3:$JO$10,MATCH($C12,Sheet1!$A$3:$A$10,0),MATCH(IR$10,Sheet1!$B$2:$JO$2,0))),"")</f>
        <v/>
      </c>
      <c r="IS12" s="55" t="str">
        <f>IFERROR(IF(INDEX(Sheet1!$B$3:$JO$10,MATCH($C12,Sheet1!$A$3:$A$10,0),MATCH(IS$10,Sheet1!$B$2:$JO$2,0))=0,"Close",INDEX(Sheet1!$B$3:$JO$10,MATCH($C12,Sheet1!$A$3:$A$10,0),MATCH(IS$10,Sheet1!$B$2:$JO$2,0))),"")</f>
        <v/>
      </c>
      <c r="IT12" s="55" t="str">
        <f>IFERROR(IF(INDEX(Sheet1!$B$3:$JO$10,MATCH($C12,Sheet1!$A$3:$A$10,0),MATCH(IT$10,Sheet1!$B$2:$JO$2,0))=0,"Close",INDEX(Sheet1!$B$3:$JO$10,MATCH($C12,Sheet1!$A$3:$A$10,0),MATCH(IT$10,Sheet1!$B$2:$JO$2,0))),"")</f>
        <v/>
      </c>
      <c r="IU12" s="55" t="str">
        <f>IFERROR(IF(INDEX(Sheet1!$B$3:$JO$10,MATCH($C12,Sheet1!$A$3:$A$10,0),MATCH(IU$10,Sheet1!$B$2:$JO$2,0))=0,"Close",INDEX(Sheet1!$B$3:$JO$10,MATCH($C12,Sheet1!$A$3:$A$10,0),MATCH(IU$10,Sheet1!$B$2:$JO$2,0))),"")</f>
        <v/>
      </c>
      <c r="IV12" s="55" t="str">
        <f>IFERROR(IF(INDEX(Sheet1!$B$3:$JO$10,MATCH($C12,Sheet1!$A$3:$A$10,0),MATCH(IV$10,Sheet1!$B$2:$JO$2,0))=0,"Close",INDEX(Sheet1!$B$3:$JO$10,MATCH($C12,Sheet1!$A$3:$A$10,0),MATCH(IV$10,Sheet1!$B$2:$JO$2,0))),"")</f>
        <v/>
      </c>
      <c r="IW12" s="55" t="str">
        <f>IFERROR(IF(INDEX(Sheet1!$B$3:$JO$10,MATCH($C12,Sheet1!$A$3:$A$10,0),MATCH(IW$10,Sheet1!$B$2:$JO$2,0))=0,"Close",INDEX(Sheet1!$B$3:$JO$10,MATCH($C12,Sheet1!$A$3:$A$10,0),MATCH(IW$10,Sheet1!$B$2:$JO$2,0))),"")</f>
        <v/>
      </c>
      <c r="IX12" s="55" t="str">
        <f>IFERROR(IF(INDEX(Sheet1!$B$3:$JO$10,MATCH($C12,Sheet1!$A$3:$A$10,0),MATCH(IX$10,Sheet1!$B$2:$JO$2,0))=0,"Close",INDEX(Sheet1!$B$3:$JO$10,MATCH($C12,Sheet1!$A$3:$A$10,0),MATCH(IX$10,Sheet1!$B$2:$JO$2,0))),"")</f>
        <v/>
      </c>
      <c r="IY12" s="55" t="str">
        <f>IFERROR(IF(INDEX(Sheet1!$B$3:$JO$10,MATCH($C12,Sheet1!$A$3:$A$10,0),MATCH(IY$10,Sheet1!$B$2:$JO$2,0))=0,"Close",INDEX(Sheet1!$B$3:$JO$10,MATCH($C12,Sheet1!$A$3:$A$10,0),MATCH(IY$10,Sheet1!$B$2:$JO$2,0))),"")</f>
        <v/>
      </c>
      <c r="IZ12" s="55" t="str">
        <f>IFERROR(IF(INDEX(Sheet1!$B$3:$JO$10,MATCH($C12,Sheet1!$A$3:$A$10,0),MATCH(IZ$10,Sheet1!$B$2:$JO$2,0))=0,"Close",INDEX(Sheet1!$B$3:$JO$10,MATCH($C12,Sheet1!$A$3:$A$10,0),MATCH(IZ$10,Sheet1!$B$2:$JO$2,0))),"")</f>
        <v/>
      </c>
      <c r="JA12" s="55" t="str">
        <f>IFERROR(IF(INDEX(Sheet1!$B$3:$JO$10,MATCH($C12,Sheet1!$A$3:$A$10,0),MATCH(JA$10,Sheet1!$B$2:$JO$2,0))=0,"Close",INDEX(Sheet1!$B$3:$JO$10,MATCH($C12,Sheet1!$A$3:$A$10,0),MATCH(JA$10,Sheet1!$B$2:$JO$2,0))),"")</f>
        <v/>
      </c>
      <c r="JB12" s="55" t="str">
        <f>IFERROR(IF(INDEX(Sheet1!$B$3:$JO$10,MATCH($C12,Sheet1!$A$3:$A$10,0),MATCH(JB$10,Sheet1!$B$2:$JO$2,0))=0,"Close",INDEX(Sheet1!$B$3:$JO$10,MATCH($C12,Sheet1!$A$3:$A$10,0),MATCH(JB$10,Sheet1!$B$2:$JO$2,0))),"")</f>
        <v/>
      </c>
      <c r="JC12" s="55" t="str">
        <f>IFERROR(IF(INDEX(Sheet1!$B$3:$JO$10,MATCH($C12,Sheet1!$A$3:$A$10,0),MATCH(JC$10,Sheet1!$B$2:$JO$2,0))=0,"Close",INDEX(Sheet1!$B$3:$JO$10,MATCH($C12,Sheet1!$A$3:$A$10,0),MATCH(JC$10,Sheet1!$B$2:$JO$2,0))),"")</f>
        <v/>
      </c>
      <c r="JD12" s="55" t="str">
        <f>IFERROR(IF(INDEX(Sheet1!$B$3:$JO$10,MATCH($C12,Sheet1!$A$3:$A$10,0),MATCH(JD$10,Sheet1!$B$2:$JO$2,0))=0,"Close",INDEX(Sheet1!$B$3:$JO$10,MATCH($C12,Sheet1!$A$3:$A$10,0),MATCH(JD$10,Sheet1!$B$2:$JO$2,0))),"")</f>
        <v/>
      </c>
      <c r="JE12" s="55" t="str">
        <f>IFERROR(IF(INDEX(Sheet1!$B$3:$JO$10,MATCH($C12,Sheet1!$A$3:$A$10,0),MATCH(JE$10,Sheet1!$B$2:$JO$2,0))=0,"Close",INDEX(Sheet1!$B$3:$JO$10,MATCH($C12,Sheet1!$A$3:$A$10,0),MATCH(JE$10,Sheet1!$B$2:$JO$2,0))),"")</f>
        <v/>
      </c>
      <c r="JF12" s="55" t="str">
        <f>IFERROR(IF(INDEX(Sheet1!$B$3:$JO$10,MATCH($C12,Sheet1!$A$3:$A$10,0),MATCH(JF$10,Sheet1!$B$2:$JO$2,0))=0,"Close",INDEX(Sheet1!$B$3:$JO$10,MATCH($C12,Sheet1!$A$3:$A$10,0),MATCH(JF$10,Sheet1!$B$2:$JO$2,0))),"")</f>
        <v/>
      </c>
      <c r="JG12" s="55" t="str">
        <f>IFERROR(IF(INDEX(Sheet1!$B$3:$JO$10,MATCH($C12,Sheet1!$A$3:$A$10,0),MATCH(JG$10,Sheet1!$B$2:$JO$2,0))=0,"Close",INDEX(Sheet1!$B$3:$JO$10,MATCH($C12,Sheet1!$A$3:$A$10,0),MATCH(JG$10,Sheet1!$B$2:$JO$2,0))),"")</f>
        <v/>
      </c>
      <c r="JH12" s="55" t="str">
        <f>IFERROR(IF(INDEX(Sheet1!$B$3:$JO$10,MATCH($C12,Sheet1!$A$3:$A$10,0),MATCH(JH$10,Sheet1!$B$2:$JO$2,0))=0,"Close",INDEX(Sheet1!$B$3:$JO$10,MATCH($C12,Sheet1!$A$3:$A$10,0),MATCH(JH$10,Sheet1!$B$2:$JO$2,0))),"")</f>
        <v/>
      </c>
      <c r="JI12" s="55" t="str">
        <f>IFERROR(IF(INDEX(Sheet1!$B$3:$JO$10,MATCH($C12,Sheet1!$A$3:$A$10,0),MATCH(JI$10,Sheet1!$B$2:$JO$2,0))=0,"Close",INDEX(Sheet1!$B$3:$JO$10,MATCH($C12,Sheet1!$A$3:$A$10,0),MATCH(JI$10,Sheet1!$B$2:$JO$2,0))),"")</f>
        <v/>
      </c>
      <c r="JJ12" s="55" t="str">
        <f>IFERROR(IF(INDEX(Sheet1!$B$3:$JO$10,MATCH($C12,Sheet1!$A$3:$A$10,0),MATCH(JJ$10,Sheet1!$B$2:$JO$2,0))=0,"Close",INDEX(Sheet1!$B$3:$JO$10,MATCH($C12,Sheet1!$A$3:$A$10,0),MATCH(JJ$10,Sheet1!$B$2:$JO$2,0))),"")</f>
        <v/>
      </c>
      <c r="JK12" s="55" t="str">
        <f>IFERROR(IF(INDEX(Sheet1!$B$3:$JO$10,MATCH($C12,Sheet1!$A$3:$A$10,0),MATCH(JK$10,Sheet1!$B$2:$JO$2,0))=0,"Close",INDEX(Sheet1!$B$3:$JO$10,MATCH($C12,Sheet1!$A$3:$A$10,0),MATCH(JK$10,Sheet1!$B$2:$JO$2,0))),"")</f>
        <v/>
      </c>
      <c r="JL12" s="55" t="str">
        <f>IFERROR(IF(INDEX(Sheet1!$B$3:$JO$10,MATCH($C12,Sheet1!$A$3:$A$10,0),MATCH(JL$10,Sheet1!$B$2:$JO$2,0))=0,"Close",INDEX(Sheet1!$B$3:$JO$10,MATCH($C12,Sheet1!$A$3:$A$10,0),MATCH(JL$10,Sheet1!$B$2:$JO$2,0))),"")</f>
        <v/>
      </c>
      <c r="JM12" s="55" t="str">
        <f>IFERROR(IF(INDEX(Sheet1!$B$3:$JO$10,MATCH($C12,Sheet1!$A$3:$A$10,0),MATCH(JM$10,Sheet1!$B$2:$JO$2,0))=0,"Close",INDEX(Sheet1!$B$3:$JO$10,MATCH($C12,Sheet1!$A$3:$A$10,0),MATCH(JM$10,Sheet1!$B$2:$JO$2,0))),"")</f>
        <v/>
      </c>
      <c r="JN12" s="55" t="str">
        <f>IFERROR(IF(INDEX(Sheet1!$B$3:$JO$10,MATCH($C12,Sheet1!$A$3:$A$10,0),MATCH(JN$10,Sheet1!$B$2:$JO$2,0))=0,"Close",INDEX(Sheet1!$B$3:$JO$10,MATCH($C12,Sheet1!$A$3:$A$10,0),MATCH(JN$10,Sheet1!$B$2:$JO$2,0))),"")</f>
        <v/>
      </c>
      <c r="JO12" s="55" t="str">
        <f>IFERROR(IF(INDEX(Sheet1!$B$3:$JO$10,MATCH($C12,Sheet1!$A$3:$A$10,0),MATCH(JO$10,Sheet1!$B$2:$JO$2,0))=0,"Close",INDEX(Sheet1!$B$3:$JO$10,MATCH($C12,Sheet1!$A$3:$A$10,0),MATCH(JO$10,Sheet1!$B$2:$JO$2,0))),"")</f>
        <v/>
      </c>
      <c r="JP12" s="55" t="str">
        <f>IFERROR(IF(INDEX(Sheet1!$B$3:$JO$10,MATCH($C12,Sheet1!$A$3:$A$10,0),MATCH(JP$10,Sheet1!$B$2:$JO$2,0))=0,"Close",INDEX(Sheet1!$B$3:$JO$10,MATCH($C12,Sheet1!$A$3:$A$10,0),MATCH(JP$10,Sheet1!$B$2:$JO$2,0))),"")</f>
        <v/>
      </c>
      <c r="JQ12" s="55" t="str">
        <f>IFERROR(IF(INDEX(Sheet1!$B$3:$JO$10,MATCH($C12,Sheet1!$A$3:$A$10,0),MATCH(JQ$10,Sheet1!$B$2:$JO$2,0))=0,"Close",INDEX(Sheet1!$B$3:$JO$10,MATCH($C12,Sheet1!$A$3:$A$10,0),MATCH(JQ$10,Sheet1!$B$2:$JO$2,0))),"")</f>
        <v/>
      </c>
      <c r="JR12" s="55" t="str">
        <f>IFERROR(IF(INDEX(Sheet1!$B$3:$JO$10,MATCH($C12,Sheet1!$A$3:$A$10,0),MATCH(JR$10,Sheet1!$B$2:$JO$2,0))=0,"Close",INDEX(Sheet1!$B$3:$JO$10,MATCH($C12,Sheet1!$A$3:$A$10,0),MATCH(JR$10,Sheet1!$B$2:$JO$2,0))),"")</f>
        <v/>
      </c>
      <c r="JS12" s="55" t="str">
        <f>IFERROR(IF(INDEX(Sheet1!$B$3:$JO$10,MATCH($C12,Sheet1!$A$3:$A$10,0),MATCH(JS$10,Sheet1!$B$2:$JO$2,0))=0,"Close",INDEX(Sheet1!$B$3:$JO$10,MATCH($C12,Sheet1!$A$3:$A$10,0),MATCH(JS$10,Sheet1!$B$2:$JO$2,0))),"")</f>
        <v/>
      </c>
      <c r="JT12" s="55" t="str">
        <f>IFERROR(IF(INDEX(Sheet1!$B$3:$JO$10,MATCH($C12,Sheet1!$A$3:$A$10,0),MATCH(JT$10,Sheet1!$B$2:$JO$2,0))=0,"Close",INDEX(Sheet1!$B$3:$JO$10,MATCH($C12,Sheet1!$A$3:$A$10,0),MATCH(JT$10,Sheet1!$B$2:$JO$2,0))),"")</f>
        <v/>
      </c>
      <c r="JU12" s="55" t="str">
        <f>IFERROR(IF(INDEX(Sheet1!$B$3:$JO$10,MATCH($C12,Sheet1!$A$3:$A$10,0),MATCH(JU$10,Sheet1!$B$2:$JO$2,0))=0,"Close",INDEX(Sheet1!$B$3:$JO$10,MATCH($C12,Sheet1!$A$3:$A$10,0),MATCH(JU$10,Sheet1!$B$2:$JO$2,0))),"")</f>
        <v/>
      </c>
      <c r="JV12" s="55" t="str">
        <f>IFERROR(IF(INDEX(Sheet1!$B$3:$JO$10,MATCH($C12,Sheet1!$A$3:$A$10,0),MATCH(JV$10,Sheet1!$B$2:$JO$2,0))=0,"Close",INDEX(Sheet1!$B$3:$JO$10,MATCH($C12,Sheet1!$A$3:$A$10,0),MATCH(JV$10,Sheet1!$B$2:$JO$2,0))),"")</f>
        <v/>
      </c>
      <c r="JW12" s="55" t="str">
        <f>IFERROR(IF(INDEX(Sheet1!$B$3:$JO$10,MATCH($C12,Sheet1!$A$3:$A$10,0),MATCH(JW$10,Sheet1!$B$2:$JO$2,0))=0,"Close",INDEX(Sheet1!$B$3:$JO$10,MATCH($C12,Sheet1!$A$3:$A$10,0),MATCH(JW$10,Sheet1!$B$2:$JO$2,0))),"")</f>
        <v/>
      </c>
      <c r="JX12" s="55" t="str">
        <f>IFERROR(IF(INDEX(Sheet1!$B$3:$JO$10,MATCH($C12,Sheet1!$A$3:$A$10,0),MATCH(JX$10,Sheet1!$B$2:$JO$2,0))=0,"Close",INDEX(Sheet1!$B$3:$JO$10,MATCH($C12,Sheet1!$A$3:$A$10,0),MATCH(JX$10,Sheet1!$B$2:$JO$2,0))),"")</f>
        <v/>
      </c>
      <c r="JY12" s="55" t="str">
        <f>IFERROR(IF(INDEX(Sheet1!$B$3:$JO$10,MATCH($C12,Sheet1!$A$3:$A$10,0),MATCH(JY$10,Sheet1!$B$2:$JO$2,0))=0,"Close",INDEX(Sheet1!$B$3:$JO$10,MATCH($C12,Sheet1!$A$3:$A$10,0),MATCH(JY$10,Sheet1!$B$2:$JO$2,0))),"")</f>
        <v/>
      </c>
      <c r="JZ12" s="55" t="str">
        <f>IFERROR(IF(INDEX(Sheet1!$B$3:$JO$10,MATCH($C12,Sheet1!$A$3:$A$10,0),MATCH(JZ$10,Sheet1!$B$2:$JO$2,0))=0,"Close",INDEX(Sheet1!$B$3:$JO$10,MATCH($C12,Sheet1!$A$3:$A$10,0),MATCH(JZ$10,Sheet1!$B$2:$JO$2,0))),"")</f>
        <v/>
      </c>
      <c r="KA12" s="55" t="str">
        <f>IFERROR(IF(INDEX(Sheet1!$B$3:$JO$10,MATCH($C12,Sheet1!$A$3:$A$10,0),MATCH(KA$10,Sheet1!$B$2:$JO$2,0))=0,"Close",INDEX(Sheet1!$B$3:$JO$10,MATCH($C12,Sheet1!$A$3:$A$10,0),MATCH(KA$10,Sheet1!$B$2:$JO$2,0))),"")</f>
        <v/>
      </c>
      <c r="KB12" s="55" t="str">
        <f>IFERROR(IF(INDEX(Sheet1!$B$3:$JO$10,MATCH($C12,Sheet1!$A$3:$A$10,0),MATCH(KB$10,Sheet1!$B$2:$JO$2,0))=0,"Close",INDEX(Sheet1!$B$3:$JO$10,MATCH($C12,Sheet1!$A$3:$A$10,0),MATCH(KB$10,Sheet1!$B$2:$JO$2,0))),"")</f>
        <v/>
      </c>
      <c r="KC12" s="55" t="str">
        <f>IFERROR(IF(INDEX(Sheet1!$B$3:$JO$10,MATCH($C12,Sheet1!$A$3:$A$10,0),MATCH(KC$10,Sheet1!$B$2:$JO$2,0))=0,"Close",INDEX(Sheet1!$B$3:$JO$10,MATCH($C12,Sheet1!$A$3:$A$10,0),MATCH(KC$10,Sheet1!$B$2:$JO$2,0))),"")</f>
        <v/>
      </c>
      <c r="KD12" s="55" t="str">
        <f>IFERROR(IF(INDEX(Sheet1!$B$3:$JO$10,MATCH($C12,Sheet1!$A$3:$A$10,0),MATCH(KD$10,Sheet1!$B$2:$JO$2,0))=0,"Close",INDEX(Sheet1!$B$3:$JO$10,MATCH($C12,Sheet1!$A$3:$A$10,0),MATCH(KD$10,Sheet1!$B$2:$JO$2,0))),"")</f>
        <v/>
      </c>
      <c r="KE12" s="55" t="str">
        <f>IFERROR(IF(INDEX(Sheet1!$B$3:$JO$10,MATCH($C12,Sheet1!$A$3:$A$10,0),MATCH(KE$10,Sheet1!$B$2:$JO$2,0))=0,"Close",INDEX(Sheet1!$B$3:$JO$10,MATCH($C12,Sheet1!$A$3:$A$10,0),MATCH(KE$10,Sheet1!$B$2:$JO$2,0))),"")</f>
        <v/>
      </c>
      <c r="KF12" s="55" t="str">
        <f>IFERROR(IF(INDEX(Sheet1!$B$3:$JO$10,MATCH($C12,Sheet1!$A$3:$A$10,0),MATCH(KF$10,Sheet1!$B$2:$JO$2,0))=0,"Close",INDEX(Sheet1!$B$3:$JO$10,MATCH($C12,Sheet1!$A$3:$A$10,0),MATCH(KF$10,Sheet1!$B$2:$JO$2,0))),"")</f>
        <v/>
      </c>
      <c r="KG12" s="55" t="str">
        <f>IFERROR(IF(INDEX(Sheet1!$B$3:$JO$10,MATCH($C12,Sheet1!$A$3:$A$10,0),MATCH(KG$10,Sheet1!$B$2:$JO$2,0))=0,"Close",INDEX(Sheet1!$B$3:$JO$10,MATCH($C12,Sheet1!$A$3:$A$10,0),MATCH(KG$10,Sheet1!$B$2:$JO$2,0))),"")</f>
        <v/>
      </c>
      <c r="KH12" s="55" t="str">
        <f>IFERROR(IF(INDEX(Sheet1!$B$3:$JO$10,MATCH($C12,Sheet1!$A$3:$A$10,0),MATCH(KH$10,Sheet1!$B$2:$JO$2,0))=0,"Close",INDEX(Sheet1!$B$3:$JO$10,MATCH($C12,Sheet1!$A$3:$A$10,0),MATCH(KH$10,Sheet1!$B$2:$JO$2,0))),"")</f>
        <v/>
      </c>
      <c r="KI12" s="55" t="str">
        <f>IFERROR(IF(INDEX(Sheet1!$B$3:$JO$10,MATCH($C12,Sheet1!$A$3:$A$10,0),MATCH(KI$10,Sheet1!$B$2:$JO$2,0))=0,"Close",INDEX(Sheet1!$B$3:$JO$10,MATCH($C12,Sheet1!$A$3:$A$10,0),MATCH(KI$10,Sheet1!$B$2:$JO$2,0))),"")</f>
        <v/>
      </c>
      <c r="KJ12" s="55" t="str">
        <f>IFERROR(IF(INDEX(Sheet1!$B$3:$JO$10,MATCH($C12,Sheet1!$A$3:$A$10,0),MATCH(KJ$10,Sheet1!$B$2:$JO$2,0))=0,"Close",INDEX(Sheet1!$B$3:$JO$10,MATCH($C12,Sheet1!$A$3:$A$10,0),MATCH(KJ$10,Sheet1!$B$2:$JO$2,0))),"")</f>
        <v/>
      </c>
      <c r="KK12" s="55" t="str">
        <f>IFERROR(IF(INDEX(Sheet1!$B$3:$JO$10,MATCH($C12,Sheet1!$A$3:$A$10,0),MATCH(KK$10,Sheet1!$B$2:$JO$2,0))=0,"Close",INDEX(Sheet1!$B$3:$JO$10,MATCH($C12,Sheet1!$A$3:$A$10,0),MATCH(KK$10,Sheet1!$B$2:$JO$2,0))),"")</f>
        <v/>
      </c>
      <c r="KL12" s="55" t="str">
        <f>IFERROR(IF(INDEX(Sheet1!$B$3:$JO$10,MATCH($C12,Sheet1!$A$3:$A$10,0),MATCH(KL$10,Sheet1!$B$2:$JO$2,0))=0,"Close",INDEX(Sheet1!$B$3:$JO$10,MATCH($C12,Sheet1!$A$3:$A$10,0),MATCH(KL$10,Sheet1!$B$2:$JO$2,0))),"")</f>
        <v/>
      </c>
      <c r="KM12" s="55" t="str">
        <f>IFERROR(IF(INDEX(Sheet1!$B$3:$JO$10,MATCH($C12,Sheet1!$A$3:$A$10,0),MATCH(KM$10,Sheet1!$B$2:$JO$2,0))=0,"Close",INDEX(Sheet1!$B$3:$JO$10,MATCH($C12,Sheet1!$A$3:$A$10,0),MATCH(KM$10,Sheet1!$B$2:$JO$2,0))),"")</f>
        <v/>
      </c>
      <c r="KN12" s="55" t="str">
        <f>IFERROR(IF(INDEX(Sheet1!$B$3:$JO$10,MATCH($C12,Sheet1!$A$3:$A$10,0),MATCH(KN$10,Sheet1!$B$2:$JO$2,0))=0,"Close",INDEX(Sheet1!$B$3:$JO$10,MATCH($C12,Sheet1!$A$3:$A$10,0),MATCH(KN$10,Sheet1!$B$2:$JO$2,0))),"")</f>
        <v/>
      </c>
      <c r="KO12" s="55" t="str">
        <f>IFERROR(IF(INDEX(Sheet1!$B$3:$JO$10,MATCH($C12,Sheet1!$A$3:$A$10,0),MATCH(KO$10,Sheet1!$B$2:$JO$2,0))=0,"Close",INDEX(Sheet1!$B$3:$JO$10,MATCH($C12,Sheet1!$A$3:$A$10,0),MATCH(KO$10,Sheet1!$B$2:$JO$2,0))),"")</f>
        <v/>
      </c>
      <c r="KP12" s="55" t="str">
        <f>IFERROR(IF(INDEX(Sheet1!$B$3:$JO$10,MATCH($C12,Sheet1!$A$3:$A$10,0),MATCH(KP$10,Sheet1!$B$2:$JO$2,0))=0,"Close",INDEX(Sheet1!$B$3:$JO$10,MATCH($C12,Sheet1!$A$3:$A$10,0),MATCH(KP$10,Sheet1!$B$2:$JO$2,0))),"")</f>
        <v/>
      </c>
      <c r="KQ12" s="55" t="str">
        <f>IFERROR(IF(INDEX(Sheet1!$B$3:$JO$10,MATCH($C12,Sheet1!$A$3:$A$10,0),MATCH(KQ$10,Sheet1!$B$2:$JO$2,0))=0,"Close",INDEX(Sheet1!$B$3:$JO$10,MATCH($C12,Sheet1!$A$3:$A$10,0),MATCH(KQ$10,Sheet1!$B$2:$JO$2,0))),"")</f>
        <v/>
      </c>
      <c r="KR12" s="55" t="str">
        <f>IFERROR(IF(INDEX(Sheet1!$B$3:$JO$10,MATCH($C12,Sheet1!$A$3:$A$10,0),MATCH(KR$10,Sheet1!$B$2:$JO$2,0))=0,"Close",INDEX(Sheet1!$B$3:$JO$10,MATCH($C12,Sheet1!$A$3:$A$10,0),MATCH(KR$10,Sheet1!$B$2:$JO$2,0))),"")</f>
        <v/>
      </c>
      <c r="KS12" s="55" t="str">
        <f>IFERROR(IF(INDEX(Sheet1!$B$3:$JO$10,MATCH($C12,Sheet1!$A$3:$A$10,0),MATCH(KS$10,Sheet1!$B$2:$JO$2,0))=0,"Close",INDEX(Sheet1!$B$3:$JO$10,MATCH($C12,Sheet1!$A$3:$A$10,0),MATCH(KS$10,Sheet1!$B$2:$JO$2,0))),"")</f>
        <v/>
      </c>
      <c r="KT12" s="55" t="str">
        <f>IFERROR(IF(INDEX(Sheet1!$B$3:$JO$10,MATCH($C12,Sheet1!$A$3:$A$10,0),MATCH(KT$10,Sheet1!$B$2:$JO$2,0))=0,"Close",INDEX(Sheet1!$B$3:$JO$10,MATCH($C12,Sheet1!$A$3:$A$10,0),MATCH(KT$10,Sheet1!$B$2:$JO$2,0))),"")</f>
        <v/>
      </c>
      <c r="KU12" s="55" t="str">
        <f>IFERROR(IF(INDEX(Sheet1!$B$3:$JO$10,MATCH($C12,Sheet1!$A$3:$A$10,0),MATCH(KU$10,Sheet1!$B$2:$JO$2,0))=0,"Close",INDEX(Sheet1!$B$3:$JO$10,MATCH($C12,Sheet1!$A$3:$A$10,0),MATCH(KU$10,Sheet1!$B$2:$JO$2,0))),"")</f>
        <v/>
      </c>
      <c r="KV12" s="55" t="str">
        <f>IFERROR(IF(INDEX(Sheet1!$B$3:$JO$10,MATCH($C12,Sheet1!$A$3:$A$10,0),MATCH(KV$10,Sheet1!$B$2:$JO$2,0))=0,"Close",INDEX(Sheet1!$B$3:$JO$10,MATCH($C12,Sheet1!$A$3:$A$10,0),MATCH(KV$10,Sheet1!$B$2:$JO$2,0))),"")</f>
        <v/>
      </c>
      <c r="KW12" s="55" t="str">
        <f>IFERROR(IF(INDEX(Sheet1!$B$3:$JO$10,MATCH($C12,Sheet1!$A$3:$A$10,0),MATCH(KW$10,Sheet1!$B$2:$JO$2,0))=0,"Close",INDEX(Sheet1!$B$3:$JO$10,MATCH($C12,Sheet1!$A$3:$A$10,0),MATCH(KW$10,Sheet1!$B$2:$JO$2,0))),"")</f>
        <v/>
      </c>
      <c r="KX12" s="55" t="str">
        <f>IFERROR(IF(INDEX(Sheet1!$B$3:$JO$10,MATCH($C12,Sheet1!$A$3:$A$10,0),MATCH(KX$10,Sheet1!$B$2:$JO$2,0))=0,"Close",INDEX(Sheet1!$B$3:$JO$10,MATCH($C12,Sheet1!$A$3:$A$10,0),MATCH(KX$10,Sheet1!$B$2:$JO$2,0))),"")</f>
        <v/>
      </c>
      <c r="KY12" s="55" t="str">
        <f>IFERROR(IF(INDEX(Sheet1!$B$3:$JO$10,MATCH($C12,Sheet1!$A$3:$A$10,0),MATCH(KY$10,Sheet1!$B$2:$JO$2,0))=0,"Close",INDEX(Sheet1!$B$3:$JO$10,MATCH($C12,Sheet1!$A$3:$A$10,0),MATCH(KY$10,Sheet1!$B$2:$JO$2,0))),"")</f>
        <v/>
      </c>
      <c r="KZ12" s="55" t="str">
        <f>IFERROR(IF(INDEX(Sheet1!$B$3:$JO$10,MATCH($C12,Sheet1!$A$3:$A$10,0),MATCH(KZ$10,Sheet1!$B$2:$JO$2,0))=0,"Close",INDEX(Sheet1!$B$3:$JO$10,MATCH($C12,Sheet1!$A$3:$A$10,0),MATCH(KZ$10,Sheet1!$B$2:$JO$2,0))),"")</f>
        <v/>
      </c>
      <c r="LA12" s="55" t="str">
        <f>IFERROR(IF(INDEX(Sheet1!$B$3:$JO$10,MATCH($C12,Sheet1!$A$3:$A$10,0),MATCH(LA$10,Sheet1!$B$2:$JO$2,0))=0,"Close",INDEX(Sheet1!$B$3:$JO$10,MATCH($C12,Sheet1!$A$3:$A$10,0),MATCH(LA$10,Sheet1!$B$2:$JO$2,0))),"")</f>
        <v/>
      </c>
      <c r="LB12" s="55" t="str">
        <f>IFERROR(IF(INDEX(Sheet1!$B$3:$JO$10,MATCH($C12,Sheet1!$A$3:$A$10,0),MATCH(LB$10,Sheet1!$B$2:$JO$2,0))=0,"Close",INDEX(Sheet1!$B$3:$JO$10,MATCH($C12,Sheet1!$A$3:$A$10,0),MATCH(LB$10,Sheet1!$B$2:$JO$2,0))),"")</f>
        <v/>
      </c>
      <c r="LC12" s="55" t="str">
        <f>IFERROR(IF(INDEX(Sheet1!$B$3:$JO$10,MATCH($C12,Sheet1!$A$3:$A$10,0),MATCH(LC$10,Sheet1!$B$2:$JO$2,0))=0,"Close",INDEX(Sheet1!$B$3:$JO$10,MATCH($C12,Sheet1!$A$3:$A$10,0),MATCH(LC$10,Sheet1!$B$2:$JO$2,0))),"")</f>
        <v/>
      </c>
      <c r="LD12" s="55" t="str">
        <f>IFERROR(IF(INDEX(Sheet1!$B$3:$JO$10,MATCH($C12,Sheet1!$A$3:$A$10,0),MATCH(LD$10,Sheet1!$B$2:$JO$2,0))=0,"Close",INDEX(Sheet1!$B$3:$JO$10,MATCH($C12,Sheet1!$A$3:$A$10,0),MATCH(LD$10,Sheet1!$B$2:$JO$2,0))),"")</f>
        <v/>
      </c>
      <c r="LE12" s="55" t="str">
        <f>IFERROR(IF(INDEX(Sheet1!$B$3:$JO$10,MATCH($C12,Sheet1!$A$3:$A$10,0),MATCH(LE$10,Sheet1!$B$2:$JO$2,0))=0,"Close",INDEX(Sheet1!$B$3:$JO$10,MATCH($C12,Sheet1!$A$3:$A$10,0),MATCH(LE$10,Sheet1!$B$2:$JO$2,0))),"")</f>
        <v/>
      </c>
      <c r="LF12" s="55" t="str">
        <f>IFERROR(IF(INDEX(Sheet1!$B$3:$JO$10,MATCH($C12,Sheet1!$A$3:$A$10,0),MATCH(LF$10,Sheet1!$B$2:$JO$2,0))=0,"Close",INDEX(Sheet1!$B$3:$JO$10,MATCH($C12,Sheet1!$A$3:$A$10,0),MATCH(LF$10,Sheet1!$B$2:$JO$2,0))),"")</f>
        <v/>
      </c>
      <c r="LG12" s="55" t="str">
        <f>IFERROR(IF(INDEX(Sheet1!$B$3:$JO$10,MATCH($C12,Sheet1!$A$3:$A$10,0),MATCH(LG$10,Sheet1!$B$2:$JO$2,0))=0,"Close",INDEX(Sheet1!$B$3:$JO$10,MATCH($C12,Sheet1!$A$3:$A$10,0),MATCH(LG$10,Sheet1!$B$2:$JO$2,0))),"")</f>
        <v/>
      </c>
      <c r="LH12" s="55" t="str">
        <f>IFERROR(IF(INDEX(Sheet1!$B$3:$JO$10,MATCH($C12,Sheet1!$A$3:$A$10,0),MATCH(LH$10,Sheet1!$B$2:$JO$2,0))=0,"Close",INDEX(Sheet1!$B$3:$JO$10,MATCH($C12,Sheet1!$A$3:$A$10,0),MATCH(LH$10,Sheet1!$B$2:$JO$2,0))),"")</f>
        <v/>
      </c>
      <c r="LI12" s="55" t="str">
        <f>IFERROR(IF(INDEX(Sheet1!$B$3:$JO$10,MATCH($C12,Sheet1!$A$3:$A$10,0),MATCH(LI$10,Sheet1!$B$2:$JO$2,0))=0,"Close",INDEX(Sheet1!$B$3:$JO$10,MATCH($C12,Sheet1!$A$3:$A$10,0),MATCH(LI$10,Sheet1!$B$2:$JO$2,0))),"")</f>
        <v/>
      </c>
      <c r="LJ12" s="55" t="str">
        <f>IFERROR(IF(INDEX(Sheet1!$B$3:$JO$10,MATCH($C12,Sheet1!$A$3:$A$10,0),MATCH(LJ$10,Sheet1!$B$2:$JO$2,0))=0,"Close",INDEX(Sheet1!$B$3:$JO$10,MATCH($C12,Sheet1!$A$3:$A$10,0),MATCH(LJ$10,Sheet1!$B$2:$JO$2,0))),"")</f>
        <v/>
      </c>
      <c r="LK12" s="55" t="str">
        <f>IFERROR(IF(INDEX(Sheet1!$B$3:$JO$10,MATCH($C12,Sheet1!$A$3:$A$10,0),MATCH(LK$10,Sheet1!$B$2:$JO$2,0))=0,"Close",INDEX(Sheet1!$B$3:$JO$10,MATCH($C12,Sheet1!$A$3:$A$10,0),MATCH(LK$10,Sheet1!$B$2:$JO$2,0))),"")</f>
        <v/>
      </c>
      <c r="LL12" s="55" t="str">
        <f>IFERROR(IF(INDEX(Sheet1!$B$3:$JO$10,MATCH($C12,Sheet1!$A$3:$A$10,0),MATCH(LL$10,Sheet1!$B$2:$JO$2,0))=0,"Close",INDEX(Sheet1!$B$3:$JO$10,MATCH($C12,Sheet1!$A$3:$A$10,0),MATCH(LL$10,Sheet1!$B$2:$JO$2,0))),"")</f>
        <v/>
      </c>
      <c r="LM12" s="55" t="str">
        <f>IFERROR(IF(INDEX(Sheet1!$B$3:$JO$10,MATCH($C12,Sheet1!$A$3:$A$10,0),MATCH(LM$10,Sheet1!$B$2:$JO$2,0))=0,"Close",INDEX(Sheet1!$B$3:$JO$10,MATCH($C12,Sheet1!$A$3:$A$10,0),MATCH(LM$10,Sheet1!$B$2:$JO$2,0))),"")</f>
        <v/>
      </c>
      <c r="LN12" s="55" t="str">
        <f>IFERROR(IF(INDEX(Sheet1!$B$3:$JO$10,MATCH($C12,Sheet1!$A$3:$A$10,0),MATCH(LN$10,Sheet1!$B$2:$JO$2,0))=0,"Close",INDEX(Sheet1!$B$3:$JO$10,MATCH($C12,Sheet1!$A$3:$A$10,0),MATCH(LN$10,Sheet1!$B$2:$JO$2,0))),"")</f>
        <v/>
      </c>
      <c r="LO12" s="55" t="str">
        <f>IFERROR(IF(INDEX(Sheet1!$B$3:$JO$10,MATCH($C12,Sheet1!$A$3:$A$10,0),MATCH(LO$10,Sheet1!$B$2:$JO$2,0))=0,"Close",INDEX(Sheet1!$B$3:$JO$10,MATCH($C12,Sheet1!$A$3:$A$10,0),MATCH(LO$10,Sheet1!$B$2:$JO$2,0))),"")</f>
        <v/>
      </c>
      <c r="LP12" s="55" t="str">
        <f>IFERROR(IF(INDEX(Sheet1!$B$3:$JO$10,MATCH($C12,Sheet1!$A$3:$A$10,0),MATCH(LP$10,Sheet1!$B$2:$JO$2,0))=0,"Close",INDEX(Sheet1!$B$3:$JO$10,MATCH($C12,Sheet1!$A$3:$A$10,0),MATCH(LP$10,Sheet1!$B$2:$JO$2,0))),"")</f>
        <v/>
      </c>
      <c r="LQ12" s="55" t="str">
        <f>IFERROR(IF(INDEX(Sheet1!$B$3:$JO$10,MATCH($C12,Sheet1!$A$3:$A$10,0),MATCH(LQ$10,Sheet1!$B$2:$JO$2,0))=0,"Close",INDEX(Sheet1!$B$3:$JO$10,MATCH($C12,Sheet1!$A$3:$A$10,0),MATCH(LQ$10,Sheet1!$B$2:$JO$2,0))),"")</f>
        <v/>
      </c>
      <c r="LR12" s="55" t="str">
        <f>IFERROR(IF(INDEX(Sheet1!$B$3:$JO$10,MATCH($C12,Sheet1!$A$3:$A$10,0),MATCH(LR$10,Sheet1!$B$2:$JO$2,0))=0,"Close",INDEX(Sheet1!$B$3:$JO$10,MATCH($C12,Sheet1!$A$3:$A$10,0),MATCH(LR$10,Sheet1!$B$2:$JO$2,0))),"")</f>
        <v/>
      </c>
      <c r="LS12" s="55" t="str">
        <f>IFERROR(IF(INDEX(Sheet1!$B$3:$JO$10,MATCH($C12,Sheet1!$A$3:$A$10,0),MATCH(LS$10,Sheet1!$B$2:$JO$2,0))=0,"Close",INDEX(Sheet1!$B$3:$JO$10,MATCH($C12,Sheet1!$A$3:$A$10,0),MATCH(LS$10,Sheet1!$B$2:$JO$2,0))),"")</f>
        <v/>
      </c>
      <c r="LT12" s="55" t="str">
        <f>IFERROR(IF(INDEX(Sheet1!$B$3:$JO$10,MATCH($C12,Sheet1!$A$3:$A$10,0),MATCH(LT$10,Sheet1!$B$2:$JO$2,0))=0,"Close",INDEX(Sheet1!$B$3:$JO$10,MATCH($C12,Sheet1!$A$3:$A$10,0),MATCH(LT$10,Sheet1!$B$2:$JO$2,0))),"")</f>
        <v/>
      </c>
      <c r="LU12" s="55" t="str">
        <f>IFERROR(IF(INDEX(Sheet1!$B$3:$JO$10,MATCH($C12,Sheet1!$A$3:$A$10,0),MATCH(LU$10,Sheet1!$B$2:$JO$2,0))=0,"Close",INDEX(Sheet1!$B$3:$JO$10,MATCH($C12,Sheet1!$A$3:$A$10,0),MATCH(LU$10,Sheet1!$B$2:$JO$2,0))),"")</f>
        <v/>
      </c>
      <c r="LV12" s="55" t="str">
        <f>IFERROR(IF(INDEX(Sheet1!$B$3:$JO$10,MATCH($C12,Sheet1!$A$3:$A$10,0),MATCH(LV$10,Sheet1!$B$2:$JO$2,0))=0,"Close",INDEX(Sheet1!$B$3:$JO$10,MATCH($C12,Sheet1!$A$3:$A$10,0),MATCH(LV$10,Sheet1!$B$2:$JO$2,0))),"")</f>
        <v/>
      </c>
      <c r="LW12" s="55" t="str">
        <f>IFERROR(IF(INDEX(Sheet1!$B$3:$JO$10,MATCH($C12,Sheet1!$A$3:$A$10,0),MATCH(LW$10,Sheet1!$B$2:$JO$2,0))=0,"Close",INDEX(Sheet1!$B$3:$JO$10,MATCH($C12,Sheet1!$A$3:$A$10,0),MATCH(LW$10,Sheet1!$B$2:$JO$2,0))),"")</f>
        <v/>
      </c>
      <c r="LX12" s="55" t="str">
        <f>IFERROR(IF(INDEX(Sheet1!$B$3:$JO$10,MATCH($C12,Sheet1!$A$3:$A$10,0),MATCH(LX$10,Sheet1!$B$2:$JO$2,0))=0,"Close",INDEX(Sheet1!$B$3:$JO$10,MATCH($C12,Sheet1!$A$3:$A$10,0),MATCH(LX$10,Sheet1!$B$2:$JO$2,0))),"")</f>
        <v/>
      </c>
      <c r="LY12" s="55" t="str">
        <f>IFERROR(IF(INDEX(Sheet1!$B$3:$JO$10,MATCH($C12,Sheet1!$A$3:$A$10,0),MATCH(LY$10,Sheet1!$B$2:$JO$2,0))=0,"Close",INDEX(Sheet1!$B$3:$JO$10,MATCH($C12,Sheet1!$A$3:$A$10,0),MATCH(LY$10,Sheet1!$B$2:$JO$2,0))),"")</f>
        <v/>
      </c>
      <c r="LZ12" s="55" t="str">
        <f>IFERROR(IF(INDEX(Sheet1!$B$3:$JO$10,MATCH($C12,Sheet1!$A$3:$A$10,0),MATCH(LZ$10,Sheet1!$B$2:$JO$2,0))=0,"Close",INDEX(Sheet1!$B$3:$JO$10,MATCH($C12,Sheet1!$A$3:$A$10,0),MATCH(LZ$10,Sheet1!$B$2:$JO$2,0))),"")</f>
        <v/>
      </c>
      <c r="MA12" s="55" t="str">
        <f>IFERROR(IF(INDEX(Sheet1!$B$3:$JO$10,MATCH($C12,Sheet1!$A$3:$A$10,0),MATCH(MA$10,Sheet1!$B$2:$JO$2,0))=0,"Close",INDEX(Sheet1!$B$3:$JO$10,MATCH($C12,Sheet1!$A$3:$A$10,0),MATCH(MA$10,Sheet1!$B$2:$JO$2,0))),"")</f>
        <v/>
      </c>
      <c r="MB12" s="55" t="str">
        <f>IFERROR(IF(INDEX(Sheet1!$B$3:$JO$10,MATCH($C12,Sheet1!$A$3:$A$10,0),MATCH(MB$10,Sheet1!$B$2:$JO$2,0))=0,"Close",INDEX(Sheet1!$B$3:$JO$10,MATCH($C12,Sheet1!$A$3:$A$10,0),MATCH(MB$10,Sheet1!$B$2:$JO$2,0))),"")</f>
        <v/>
      </c>
      <c r="MC12" s="55" t="str">
        <f>IFERROR(IF(INDEX(Sheet1!$B$3:$JO$10,MATCH($C12,Sheet1!$A$3:$A$10,0),MATCH(MC$10,Sheet1!$B$2:$JO$2,0))=0,"Close",INDEX(Sheet1!$B$3:$JO$10,MATCH($C12,Sheet1!$A$3:$A$10,0),MATCH(MC$10,Sheet1!$B$2:$JO$2,0))),"")</f>
        <v/>
      </c>
      <c r="MD12" s="55" t="str">
        <f>IFERROR(IF(INDEX(Sheet1!$B$3:$JO$10,MATCH($C12,Sheet1!$A$3:$A$10,0),MATCH(MD$10,Sheet1!$B$2:$JO$2,0))=0,"Close",INDEX(Sheet1!$B$3:$JO$10,MATCH($C12,Sheet1!$A$3:$A$10,0),MATCH(MD$10,Sheet1!$B$2:$JO$2,0))),"")</f>
        <v/>
      </c>
      <c r="ME12" s="55" t="str">
        <f>IFERROR(IF(INDEX(Sheet1!$B$3:$JO$10,MATCH($C12,Sheet1!$A$3:$A$10,0),MATCH(ME$10,Sheet1!$B$2:$JO$2,0))=0,"Close",INDEX(Sheet1!$B$3:$JO$10,MATCH($C12,Sheet1!$A$3:$A$10,0),MATCH(ME$10,Sheet1!$B$2:$JO$2,0))),"")</f>
        <v/>
      </c>
      <c r="MF12" s="55" t="str">
        <f>IFERROR(IF(INDEX(Sheet1!$B$3:$JO$10,MATCH($C12,Sheet1!$A$3:$A$10,0),MATCH(MF$10,Sheet1!$B$2:$JO$2,0))=0,"Close",INDEX(Sheet1!$B$3:$JO$10,MATCH($C12,Sheet1!$A$3:$A$10,0),MATCH(MF$10,Sheet1!$B$2:$JO$2,0))),"")</f>
        <v/>
      </c>
      <c r="MG12" s="55" t="str">
        <f>IFERROR(IF(INDEX(Sheet1!$B$3:$JO$10,MATCH($C12,Sheet1!$A$3:$A$10,0),MATCH(MG$10,Sheet1!$B$2:$JO$2,0))=0,"Close",INDEX(Sheet1!$B$3:$JO$10,MATCH($C12,Sheet1!$A$3:$A$10,0),MATCH(MG$10,Sheet1!$B$2:$JO$2,0))),"")</f>
        <v/>
      </c>
      <c r="MH12" s="55" t="str">
        <f>IFERROR(IF(INDEX(Sheet1!$B$3:$JO$10,MATCH($C12,Sheet1!$A$3:$A$10,0),MATCH(MH$10,Sheet1!$B$2:$JO$2,0))=0,"Close",INDEX(Sheet1!$B$3:$JO$10,MATCH($C12,Sheet1!$A$3:$A$10,0),MATCH(MH$10,Sheet1!$B$2:$JO$2,0))),"")</f>
        <v/>
      </c>
      <c r="MI12" s="55" t="str">
        <f>IFERROR(IF(INDEX(Sheet1!$B$3:$JO$10,MATCH($C12,Sheet1!$A$3:$A$10,0),MATCH(MI$10,Sheet1!$B$2:$JO$2,0))=0,"Close",INDEX(Sheet1!$B$3:$JO$10,MATCH($C12,Sheet1!$A$3:$A$10,0),MATCH(MI$10,Sheet1!$B$2:$JO$2,0))),"")</f>
        <v/>
      </c>
      <c r="MJ12" s="55" t="str">
        <f>IFERROR(IF(INDEX(Sheet1!$B$3:$JO$10,MATCH($C12,Sheet1!$A$3:$A$10,0),MATCH(MJ$10,Sheet1!$B$2:$JO$2,0))=0,"Close",INDEX(Sheet1!$B$3:$JO$10,MATCH($C12,Sheet1!$A$3:$A$10,0),MATCH(MJ$10,Sheet1!$B$2:$JO$2,0))),"")</f>
        <v/>
      </c>
      <c r="MK12" s="55" t="str">
        <f>IFERROR(IF(INDEX(Sheet1!$B$3:$JO$10,MATCH($C12,Sheet1!$A$3:$A$10,0),MATCH(MK$10,Sheet1!$B$2:$JO$2,0))=0,"Close",INDEX(Sheet1!$B$3:$JO$10,MATCH($C12,Sheet1!$A$3:$A$10,0),MATCH(MK$10,Sheet1!$B$2:$JO$2,0))),"")</f>
        <v/>
      </c>
      <c r="ML12" s="55" t="str">
        <f>IFERROR(IF(INDEX(Sheet1!$B$3:$JO$10,MATCH($C12,Sheet1!$A$3:$A$10,0),MATCH(ML$10,Sheet1!$B$2:$JO$2,0))=0,"Close",INDEX(Sheet1!$B$3:$JO$10,MATCH($C12,Sheet1!$A$3:$A$10,0),MATCH(ML$10,Sheet1!$B$2:$JO$2,0))),"")</f>
        <v/>
      </c>
      <c r="MM12" s="55" t="str">
        <f>IFERROR(IF(INDEX(Sheet1!$B$3:$JO$10,MATCH($C12,Sheet1!$A$3:$A$10,0),MATCH(MM$10,Sheet1!$B$2:$JO$2,0))=0,"Close",INDEX(Sheet1!$B$3:$JO$10,MATCH($C12,Sheet1!$A$3:$A$10,0),MATCH(MM$10,Sheet1!$B$2:$JO$2,0))),"")</f>
        <v/>
      </c>
      <c r="MN12" s="55" t="str">
        <f>IFERROR(IF(INDEX(Sheet1!$B$3:$JO$10,MATCH($C12,Sheet1!$A$3:$A$10,0),MATCH(MN$10,Sheet1!$B$2:$JO$2,0))=0,"Close",INDEX(Sheet1!$B$3:$JO$10,MATCH($C12,Sheet1!$A$3:$A$10,0),MATCH(MN$10,Sheet1!$B$2:$JO$2,0))),"")</f>
        <v/>
      </c>
      <c r="MO12" s="55" t="str">
        <f>IFERROR(IF(INDEX(Sheet1!$B$3:$JO$10,MATCH($C12,Sheet1!$A$3:$A$10,0),MATCH(MO$10,Sheet1!$B$2:$JO$2,0))=0,"Close",INDEX(Sheet1!$B$3:$JO$10,MATCH($C12,Sheet1!$A$3:$A$10,0),MATCH(MO$10,Sheet1!$B$2:$JO$2,0))),"")</f>
        <v/>
      </c>
      <c r="MP12" s="55" t="str">
        <f>IFERROR(IF(INDEX(Sheet1!$B$3:$JO$10,MATCH($C12,Sheet1!$A$3:$A$10,0),MATCH(MP$10,Sheet1!$B$2:$JO$2,0))=0,"Close",INDEX(Sheet1!$B$3:$JO$10,MATCH($C12,Sheet1!$A$3:$A$10,0),MATCH(MP$10,Sheet1!$B$2:$JO$2,0))),"")</f>
        <v/>
      </c>
      <c r="MQ12" s="55" t="str">
        <f>IFERROR(IF(INDEX(Sheet1!$B$3:$JO$10,MATCH($C12,Sheet1!$A$3:$A$10,0),MATCH(MQ$10,Sheet1!$B$2:$JO$2,0))=0,"Close",INDEX(Sheet1!$B$3:$JO$10,MATCH($C12,Sheet1!$A$3:$A$10,0),MATCH(MQ$10,Sheet1!$B$2:$JO$2,0))),"")</f>
        <v/>
      </c>
      <c r="MR12" s="55" t="str">
        <f>IFERROR(IF(INDEX(Sheet1!$B$3:$JO$10,MATCH($C12,Sheet1!$A$3:$A$10,0),MATCH(MR$10,Sheet1!$B$2:$JO$2,0))=0,"Close",INDEX(Sheet1!$B$3:$JO$10,MATCH($C12,Sheet1!$A$3:$A$10,0),MATCH(MR$10,Sheet1!$B$2:$JO$2,0))),"")</f>
        <v/>
      </c>
      <c r="MS12" s="55" t="str">
        <f>IFERROR(IF(INDEX(Sheet1!$B$3:$JO$10,MATCH($C12,Sheet1!$A$3:$A$10,0),MATCH(MS$10,Sheet1!$B$2:$JO$2,0))=0,"Close",INDEX(Sheet1!$B$3:$JO$10,MATCH($C12,Sheet1!$A$3:$A$10,0),MATCH(MS$10,Sheet1!$B$2:$JO$2,0))),"")</f>
        <v/>
      </c>
      <c r="MT12" s="55" t="str">
        <f>IFERROR(IF(INDEX(Sheet1!$B$3:$JO$10,MATCH($C12,Sheet1!$A$3:$A$10,0),MATCH(MT$10,Sheet1!$B$2:$JO$2,0))=0,"Close",INDEX(Sheet1!$B$3:$JO$10,MATCH($C12,Sheet1!$A$3:$A$10,0),MATCH(MT$10,Sheet1!$B$2:$JO$2,0))),"")</f>
        <v/>
      </c>
      <c r="MU12" s="55" t="str">
        <f>IFERROR(IF(INDEX(Sheet1!$B$3:$JO$10,MATCH($C12,Sheet1!$A$3:$A$10,0),MATCH(MU$10,Sheet1!$B$2:$JO$2,0))=0,"Close",INDEX(Sheet1!$B$3:$JO$10,MATCH($C12,Sheet1!$A$3:$A$10,0),MATCH(MU$10,Sheet1!$B$2:$JO$2,0))),"")</f>
        <v/>
      </c>
      <c r="MV12" s="55" t="str">
        <f>IFERROR(IF(INDEX(Sheet1!$B$3:$JO$10,MATCH($C12,Sheet1!$A$3:$A$10,0),MATCH(MV$10,Sheet1!$B$2:$JO$2,0))=0,"Close",INDEX(Sheet1!$B$3:$JO$10,MATCH($C12,Sheet1!$A$3:$A$10,0),MATCH(MV$10,Sheet1!$B$2:$JO$2,0))),"")</f>
        <v/>
      </c>
      <c r="MW12" s="55" t="str">
        <f>IFERROR(IF(INDEX(Sheet1!$B$3:$JO$10,MATCH($C12,Sheet1!$A$3:$A$10,0),MATCH(MW$10,Sheet1!$B$2:$JO$2,0))=0,"Close",INDEX(Sheet1!$B$3:$JO$10,MATCH($C12,Sheet1!$A$3:$A$10,0),MATCH(MW$10,Sheet1!$B$2:$JO$2,0))),"")</f>
        <v/>
      </c>
      <c r="MX12" s="55" t="str">
        <f>IFERROR(IF(INDEX(Sheet1!$B$3:$JO$10,MATCH($C12,Sheet1!$A$3:$A$10,0),MATCH(MX$10,Sheet1!$B$2:$JO$2,0))=0,"Close",INDEX(Sheet1!$B$3:$JO$10,MATCH($C12,Sheet1!$A$3:$A$10,0),MATCH(MX$10,Sheet1!$B$2:$JO$2,0))),"")</f>
        <v/>
      </c>
      <c r="MY12" s="55" t="str">
        <f>IFERROR(IF(INDEX(Sheet1!$B$3:$JO$10,MATCH($C12,Sheet1!$A$3:$A$10,0),MATCH(MY$10,Sheet1!$B$2:$JO$2,0))=0,"Close",INDEX(Sheet1!$B$3:$JO$10,MATCH($C12,Sheet1!$A$3:$A$10,0),MATCH(MY$10,Sheet1!$B$2:$JO$2,0))),"")</f>
        <v/>
      </c>
      <c r="MZ12" s="55" t="str">
        <f>IFERROR(IF(INDEX(Sheet1!$B$3:$JO$10,MATCH($C12,Sheet1!$A$3:$A$10,0),MATCH(MZ$10,Sheet1!$B$2:$JO$2,0))=0,"Close",INDEX(Sheet1!$B$3:$JO$10,MATCH($C12,Sheet1!$A$3:$A$10,0),MATCH(MZ$10,Sheet1!$B$2:$JO$2,0))),"")</f>
        <v/>
      </c>
      <c r="NA12" s="55" t="str">
        <f>IFERROR(IF(INDEX(Sheet1!$B$3:$JO$10,MATCH($C12,Sheet1!$A$3:$A$10,0),MATCH(NA$10,Sheet1!$B$2:$JO$2,0))=0,"Close",INDEX(Sheet1!$B$3:$JO$10,MATCH($C12,Sheet1!$A$3:$A$10,0),MATCH(NA$10,Sheet1!$B$2:$JO$2,0))),"")</f>
        <v/>
      </c>
      <c r="NB12" s="55" t="str">
        <f>IFERROR(IF(INDEX(Sheet1!$B$3:$JO$10,MATCH($C12,Sheet1!$A$3:$A$10,0),MATCH(NB$10,Sheet1!$B$2:$JO$2,0))=0,"Close",INDEX(Sheet1!$B$3:$JO$10,MATCH($C12,Sheet1!$A$3:$A$10,0),MATCH(NB$10,Sheet1!$B$2:$JO$2,0))),"")</f>
        <v/>
      </c>
      <c r="NC12" s="55" t="str">
        <f>IFERROR(IF(INDEX(Sheet1!$B$3:$JO$10,MATCH($C12,Sheet1!$A$3:$A$10,0),MATCH(NC$10,Sheet1!$B$2:$JO$2,0))=0,"Close",INDEX(Sheet1!$B$3:$JO$10,MATCH($C12,Sheet1!$A$3:$A$10,0),MATCH(NC$10,Sheet1!$B$2:$JO$2,0))),"")</f>
        <v/>
      </c>
      <c r="ND12" s="55" t="str">
        <f>IFERROR(IF(INDEX(Sheet1!$B$3:$JO$10,MATCH($C12,Sheet1!$A$3:$A$10,0),MATCH(ND$10,Sheet1!$B$2:$JO$2,0))=0,"Close",INDEX(Sheet1!$B$3:$JO$10,MATCH($C12,Sheet1!$A$3:$A$10,0),MATCH(ND$10,Sheet1!$B$2:$JO$2,0))),"")</f>
        <v/>
      </c>
      <c r="NE12" s="55" t="str">
        <f>IFERROR(IF(INDEX(Sheet1!$B$3:$JO$10,MATCH($C12,Sheet1!$A$3:$A$10,0),MATCH(NE$10,Sheet1!$B$2:$JO$2,0))=0,"Close",INDEX(Sheet1!$B$3:$JO$10,MATCH($C12,Sheet1!$A$3:$A$10,0),MATCH(NE$10,Sheet1!$B$2:$JO$2,0))),"")</f>
        <v/>
      </c>
      <c r="NF12" s="55" t="str">
        <f>IFERROR(IF(INDEX(Sheet1!$B$3:$JO$10,MATCH($C12,Sheet1!$A$3:$A$10,0),MATCH(NF$10,Sheet1!$B$2:$JO$2,0))=0,"Close",INDEX(Sheet1!$B$3:$JO$10,MATCH($C12,Sheet1!$A$3:$A$10,0),MATCH(NF$10,Sheet1!$B$2:$JO$2,0))),"")</f>
        <v/>
      </c>
      <c r="NG12" s="55" t="str">
        <f>IFERROR(IF(INDEX(Sheet1!$B$3:$JO$10,MATCH($C12,Sheet1!$A$3:$A$10,0),MATCH(NG$10,Sheet1!$B$2:$JO$2,0))=0,"Close",INDEX(Sheet1!$B$3:$JO$10,MATCH($C12,Sheet1!$A$3:$A$10,0),MATCH(NG$10,Sheet1!$B$2:$JO$2,0))),"")</f>
        <v/>
      </c>
      <c r="NH12" s="55" t="str">
        <f>IFERROR(IF(INDEX(Sheet1!$B$3:$JO$10,MATCH($C12,Sheet1!$A$3:$A$10,0),MATCH(NH$10,Sheet1!$B$2:$JO$2,0))=0,"Close",INDEX(Sheet1!$B$3:$JO$10,MATCH($C12,Sheet1!$A$3:$A$10,0),MATCH(NH$10,Sheet1!$B$2:$JO$2,0))),"")</f>
        <v/>
      </c>
      <c r="NI12" s="55" t="str">
        <f>IFERROR(IF(INDEX(Sheet1!$B$3:$JO$10,MATCH($C12,Sheet1!$A$3:$A$10,0),MATCH(NI$10,Sheet1!$B$2:$JO$2,0))=0,"Close",INDEX(Sheet1!$B$3:$JO$10,MATCH($C12,Sheet1!$A$3:$A$10,0),MATCH(NI$10,Sheet1!$B$2:$JO$2,0))),"")</f>
        <v/>
      </c>
      <c r="NJ12" s="55" t="str">
        <f>IFERROR(IF(INDEX(Sheet1!$B$3:$JO$10,MATCH($C12,Sheet1!$A$3:$A$10,0),MATCH(NJ$10,Sheet1!$B$2:$JO$2,0))=0,"Close",INDEX(Sheet1!$B$3:$JO$10,MATCH($C12,Sheet1!$A$3:$A$10,0),MATCH(NJ$10,Sheet1!$B$2:$JO$2,0))),"")</f>
        <v/>
      </c>
      <c r="NK12" s="55" t="str">
        <f>IFERROR(IF(INDEX(Sheet1!$B$3:$JO$10,MATCH($C12,Sheet1!$A$3:$A$10,0),MATCH(NK$10,Sheet1!$B$2:$JO$2,0))=0,"Close",INDEX(Sheet1!$B$3:$JO$10,MATCH($C12,Sheet1!$A$3:$A$10,0),MATCH(NK$10,Sheet1!$B$2:$JO$2,0))),"")</f>
        <v/>
      </c>
      <c r="NL12" s="55" t="str">
        <f>IFERROR(IF(INDEX(Sheet1!$B$3:$JO$10,MATCH($C12,Sheet1!$A$3:$A$10,0),MATCH(NL$10,Sheet1!$B$2:$JO$2,0))=0,"Close",INDEX(Sheet1!$B$3:$JO$10,MATCH($C12,Sheet1!$A$3:$A$10,0),MATCH(NL$10,Sheet1!$B$2:$JO$2,0))),"")</f>
        <v/>
      </c>
      <c r="NM12" s="55" t="str">
        <f>IFERROR(IF(INDEX(Sheet1!$B$3:$JO$10,MATCH($C12,Sheet1!$A$3:$A$10,0),MATCH(NM$10,Sheet1!$B$2:$JO$2,0))=0,"Close",INDEX(Sheet1!$B$3:$JO$10,MATCH($C12,Sheet1!$A$3:$A$10,0),MATCH(NM$10,Sheet1!$B$2:$JO$2,0))),"")</f>
        <v/>
      </c>
      <c r="NN12" s="55" t="str">
        <f>IFERROR(IF(INDEX(Sheet1!$B$3:$JO$10,MATCH($C12,Sheet1!$A$3:$A$10,0),MATCH(NN$10,Sheet1!$B$2:$JO$2,0))=0,"Close",INDEX(Sheet1!$B$3:$JO$10,MATCH($C12,Sheet1!$A$3:$A$10,0),MATCH(NN$10,Sheet1!$B$2:$JO$2,0))),"")</f>
        <v/>
      </c>
      <c r="NO12" s="55" t="str">
        <f>IFERROR(IF(INDEX(Sheet1!$B$3:$JO$10,MATCH($C12,Sheet1!$A$3:$A$10,0),MATCH(NO$10,Sheet1!$B$2:$JO$2,0))=0,"Close",INDEX(Sheet1!$B$3:$JO$10,MATCH($C12,Sheet1!$A$3:$A$10,0),MATCH(NO$10,Sheet1!$B$2:$JO$2,0))),"")</f>
        <v/>
      </c>
      <c r="NP12" s="55" t="str">
        <f>IFERROR(IF(INDEX(Sheet1!$B$3:$JO$10,MATCH($C12,Sheet1!$A$3:$A$10,0),MATCH(NP$10,Sheet1!$B$2:$JO$2,0))=0,"Close",INDEX(Sheet1!$B$3:$JO$10,MATCH($C12,Sheet1!$A$3:$A$10,0),MATCH(NP$10,Sheet1!$B$2:$JO$2,0))),"")</f>
        <v/>
      </c>
      <c r="NQ12" s="55" t="str">
        <f>IFERROR(IF(INDEX(Sheet1!$B$3:$JO$10,MATCH($C12,Sheet1!$A$3:$A$10,0),MATCH(NQ$10,Sheet1!$B$2:$JO$2,0))=0,"Close",INDEX(Sheet1!$B$3:$JO$10,MATCH($C12,Sheet1!$A$3:$A$10,0),MATCH(NQ$10,Sheet1!$B$2:$JO$2,0))),"")</f>
        <v/>
      </c>
      <c r="NR12" s="55" t="str">
        <f>IFERROR(IF(INDEX(Sheet1!$B$3:$JO$10,MATCH($C12,Sheet1!$A$3:$A$10,0),MATCH(NR$10,Sheet1!$B$2:$JO$2,0))=0,"Close",INDEX(Sheet1!$B$3:$JO$10,MATCH($C12,Sheet1!$A$3:$A$10,0),MATCH(NR$10,Sheet1!$B$2:$JO$2,0))),"")</f>
        <v/>
      </c>
      <c r="NS12" s="55" t="str">
        <f>IFERROR(IF(INDEX(Sheet1!$B$3:$JO$10,MATCH($C12,Sheet1!$A$3:$A$10,0),MATCH(NS$10,Sheet1!$B$2:$JO$2,0))=0,"Close",INDEX(Sheet1!$B$3:$JO$10,MATCH($C12,Sheet1!$A$3:$A$10,0),MATCH(NS$10,Sheet1!$B$2:$JO$2,0))),"")</f>
        <v/>
      </c>
      <c r="NT12" s="55" t="str">
        <f>IFERROR(IF(INDEX(Sheet1!$B$3:$JO$10,MATCH($C12,Sheet1!$A$3:$A$10,0),MATCH(NT$10,Sheet1!$B$2:$JO$2,0))=0,"Close",INDEX(Sheet1!$B$3:$JO$10,MATCH($C12,Sheet1!$A$3:$A$10,0),MATCH(NT$10,Sheet1!$B$2:$JO$2,0))),"")</f>
        <v/>
      </c>
      <c r="NU12" s="55" t="str">
        <f>IFERROR(IF(INDEX(Sheet1!$B$3:$JO$10,MATCH($C12,Sheet1!$A$3:$A$10,0),MATCH(NU$10,Sheet1!$B$2:$JO$2,0))=0,"Close",INDEX(Sheet1!$B$3:$JO$10,MATCH($C12,Sheet1!$A$3:$A$10,0),MATCH(NU$10,Sheet1!$B$2:$JO$2,0))),"")</f>
        <v/>
      </c>
      <c r="NV12" s="55" t="str">
        <f>IFERROR(IF(INDEX(Sheet1!$B$3:$JO$10,MATCH($C12,Sheet1!$A$3:$A$10,0),MATCH(NV$10,Sheet1!$B$2:$JO$2,0))=0,"Close",INDEX(Sheet1!$B$3:$JO$10,MATCH($C12,Sheet1!$A$3:$A$10,0),MATCH(NV$10,Sheet1!$B$2:$JO$2,0))),"")</f>
        <v/>
      </c>
      <c r="NW12" s="55" t="str">
        <f>IFERROR(IF(INDEX(Sheet1!$B$3:$JO$10,MATCH($C12,Sheet1!$A$3:$A$10,0),MATCH(NW$10,Sheet1!$B$2:$JO$2,0))=0,"Close",INDEX(Sheet1!$B$3:$JO$10,MATCH($C12,Sheet1!$A$3:$A$10,0),MATCH(NW$10,Sheet1!$B$2:$JO$2,0))),"")</f>
        <v/>
      </c>
      <c r="NX12" s="55" t="str">
        <f>IFERROR(IF(INDEX(Sheet1!$B$3:$JO$10,MATCH($C12,Sheet1!$A$3:$A$10,0),MATCH(NX$10,Sheet1!$B$2:$JO$2,0))=0,"Close",INDEX(Sheet1!$B$3:$JO$10,MATCH($C12,Sheet1!$A$3:$A$10,0),MATCH(NX$10,Sheet1!$B$2:$JO$2,0))),"")</f>
        <v/>
      </c>
      <c r="NY12" s="55" t="str">
        <f>IFERROR(IF(INDEX(Sheet1!$B$3:$JO$10,MATCH($C12,Sheet1!$A$3:$A$10,0),MATCH(NY$10,Sheet1!$B$2:$JO$2,0))=0,"Close",INDEX(Sheet1!$B$3:$JO$10,MATCH($C12,Sheet1!$A$3:$A$10,0),MATCH(NY$10,Sheet1!$B$2:$JO$2,0))),"")</f>
        <v/>
      </c>
      <c r="NZ12" s="55" t="str">
        <f>IFERROR(IF(INDEX(Sheet1!$B$3:$JO$10,MATCH($C12,Sheet1!$A$3:$A$10,0),MATCH(NZ$10,Sheet1!$B$2:$JO$2,0))=0,"Close",INDEX(Sheet1!$B$3:$JO$10,MATCH($C12,Sheet1!$A$3:$A$10,0),MATCH(NZ$10,Sheet1!$B$2:$JO$2,0))),"")</f>
        <v/>
      </c>
      <c r="OA12" s="55" t="str">
        <f>IFERROR(IF(INDEX(Sheet1!$B$3:$JO$10,MATCH($C12,Sheet1!$A$3:$A$10,0),MATCH(OA$10,Sheet1!$B$2:$JO$2,0))=0,"Close",INDEX(Sheet1!$B$3:$JO$10,MATCH($C12,Sheet1!$A$3:$A$10,0),MATCH(OA$10,Sheet1!$B$2:$JO$2,0))),"")</f>
        <v/>
      </c>
      <c r="OB12" s="55" t="str">
        <f>IFERROR(IF(INDEX(Sheet1!$B$3:$JO$10,MATCH($C12,Sheet1!$A$3:$A$10,0),MATCH(OB$10,Sheet1!$B$2:$JO$2,0))=0,"Close",INDEX(Sheet1!$B$3:$JO$10,MATCH($C12,Sheet1!$A$3:$A$10,0),MATCH(OB$10,Sheet1!$B$2:$JO$2,0))),"")</f>
        <v/>
      </c>
      <c r="OC12" s="55" t="str">
        <f>IFERROR(IF(INDEX(Sheet1!$B$3:$JO$10,MATCH($C12,Sheet1!$A$3:$A$10,0),MATCH(OC$10,Sheet1!$B$2:$JO$2,0))=0,"Close",INDEX(Sheet1!$B$3:$JO$10,MATCH($C12,Sheet1!$A$3:$A$10,0),MATCH(OC$10,Sheet1!$B$2:$JO$2,0))),"")</f>
        <v/>
      </c>
      <c r="OD12" s="55" t="str">
        <f>IFERROR(IF(INDEX(Sheet1!$B$3:$JO$10,MATCH($C12,Sheet1!$A$3:$A$10,0),MATCH(OD$10,Sheet1!$B$2:$JO$2,0))=0,"Close",INDEX(Sheet1!$B$3:$JO$10,MATCH($C12,Sheet1!$A$3:$A$10,0),MATCH(OD$10,Sheet1!$B$2:$JO$2,0))),"")</f>
        <v/>
      </c>
      <c r="OE12" s="55" t="str">
        <f>IFERROR(IF(INDEX(Sheet1!$B$3:$JO$10,MATCH($C12,Sheet1!$A$3:$A$10,0),MATCH(OE$10,Sheet1!$B$2:$JO$2,0))=0,"Close",INDEX(Sheet1!$B$3:$JO$10,MATCH($C12,Sheet1!$A$3:$A$10,0),MATCH(OE$10,Sheet1!$B$2:$JO$2,0))),"")</f>
        <v/>
      </c>
      <c r="OF12" s="55" t="str">
        <f>IFERROR(IF(INDEX(Sheet1!$B$3:$JO$10,MATCH($C12,Sheet1!$A$3:$A$10,0),MATCH(OF$10,Sheet1!$B$2:$JO$2,0))=0,"Close",INDEX(Sheet1!$B$3:$JO$10,MATCH($C12,Sheet1!$A$3:$A$10,0),MATCH(OF$10,Sheet1!$B$2:$JO$2,0))),"")</f>
        <v/>
      </c>
      <c r="OG12" s="55" t="str">
        <f>IFERROR(IF(INDEX(Sheet1!$B$3:$JO$10,MATCH($C12,Sheet1!$A$3:$A$10,0),MATCH(OG$10,Sheet1!$B$2:$JO$2,0))=0,"Close",INDEX(Sheet1!$B$3:$JO$10,MATCH($C12,Sheet1!$A$3:$A$10,0),MATCH(OG$10,Sheet1!$B$2:$JO$2,0))),"")</f>
        <v/>
      </c>
      <c r="OH12" s="55" t="str">
        <f>IFERROR(IF(INDEX(Sheet1!$B$3:$JO$10,MATCH($C12,Sheet1!$A$3:$A$10,0),MATCH(OH$10,Sheet1!$B$2:$JO$2,0))=0,"Close",INDEX(Sheet1!$B$3:$JO$10,MATCH($C12,Sheet1!$A$3:$A$10,0),MATCH(OH$10,Sheet1!$B$2:$JO$2,0))),"")</f>
        <v/>
      </c>
      <c r="OI12" s="55" t="str">
        <f>IFERROR(IF(INDEX(Sheet1!$B$3:$JO$10,MATCH($C12,Sheet1!$A$3:$A$10,0),MATCH(OI$10,Sheet1!$B$2:$JO$2,0))=0,"Close",INDEX(Sheet1!$B$3:$JO$10,MATCH($C12,Sheet1!$A$3:$A$10,0),MATCH(OI$10,Sheet1!$B$2:$JO$2,0))),"")</f>
        <v/>
      </c>
      <c r="OJ12" s="55" t="str">
        <f>IFERROR(IF(INDEX(Sheet1!$B$3:$JO$10,MATCH($C12,Sheet1!$A$3:$A$10,0),MATCH(OJ$10,Sheet1!$B$2:$JO$2,0))=0,"Close",INDEX(Sheet1!$B$3:$JO$10,MATCH($C12,Sheet1!$A$3:$A$10,0),MATCH(OJ$10,Sheet1!$B$2:$JO$2,0))),"")</f>
        <v/>
      </c>
      <c r="OK12" s="55" t="str">
        <f>IFERROR(IF(INDEX(Sheet1!$B$3:$JO$10,MATCH($C12,Sheet1!$A$3:$A$10,0),MATCH(OK$10,Sheet1!$B$2:$JO$2,0))=0,"Close",INDEX(Sheet1!$B$3:$JO$10,MATCH($C12,Sheet1!$A$3:$A$10,0),MATCH(OK$10,Sheet1!$B$2:$JO$2,0))),"")</f>
        <v/>
      </c>
      <c r="OL12" s="55" t="str">
        <f>IFERROR(IF(INDEX(Sheet1!$B$3:$JO$10,MATCH($C12,Sheet1!$A$3:$A$10,0),MATCH(OL$10,Sheet1!$B$2:$JO$2,0))=0,"Close",INDEX(Sheet1!$B$3:$JO$10,MATCH($C12,Sheet1!$A$3:$A$10,0),MATCH(OL$10,Sheet1!$B$2:$JO$2,0))),"")</f>
        <v/>
      </c>
      <c r="OM12" s="55" t="str">
        <f>IFERROR(IF(INDEX(Sheet1!$B$3:$JO$10,MATCH($C12,Sheet1!$A$3:$A$10,0),MATCH(OM$10,Sheet1!$B$2:$JO$2,0))=0,"Close",INDEX(Sheet1!$B$3:$JO$10,MATCH($C12,Sheet1!$A$3:$A$10,0),MATCH(OM$10,Sheet1!$B$2:$JO$2,0))),"")</f>
        <v/>
      </c>
      <c r="ON12" s="55" t="str">
        <f>IFERROR(IF(INDEX(Sheet1!$B$3:$JO$10,MATCH($C12,Sheet1!$A$3:$A$10,0),MATCH(ON$10,Sheet1!$B$2:$JO$2,0))=0,"Close",INDEX(Sheet1!$B$3:$JO$10,MATCH($C12,Sheet1!$A$3:$A$10,0),MATCH(ON$10,Sheet1!$B$2:$JO$2,0))),"")</f>
        <v/>
      </c>
      <c r="OO12" s="55" t="str">
        <f>IFERROR(IF(INDEX(Sheet1!$B$3:$JO$10,MATCH($C12,Sheet1!$A$3:$A$10,0),MATCH(OO$10,Sheet1!$B$2:$JO$2,0))=0,"Close",INDEX(Sheet1!$B$3:$JO$10,MATCH($C12,Sheet1!$A$3:$A$10,0),MATCH(OO$10,Sheet1!$B$2:$JO$2,0))),"")</f>
        <v/>
      </c>
      <c r="OP12" s="55" t="str">
        <f>IFERROR(IF(INDEX(Sheet1!$B$3:$JO$10,MATCH($C12,Sheet1!$A$3:$A$10,0),MATCH(OP$10,Sheet1!$B$2:$JO$2,0))=0,"Close",INDEX(Sheet1!$B$3:$JO$10,MATCH($C12,Sheet1!$A$3:$A$10,0),MATCH(OP$10,Sheet1!$B$2:$JO$2,0))),"")</f>
        <v/>
      </c>
      <c r="OQ12" s="55" t="str">
        <f>IFERROR(IF(INDEX(Sheet1!$B$3:$JO$10,MATCH($C12,Sheet1!$A$3:$A$10,0),MATCH(OQ$10,Sheet1!$B$2:$JO$2,0))=0,"Close",INDEX(Sheet1!$B$3:$JO$10,MATCH($C12,Sheet1!$A$3:$A$10,0),MATCH(OQ$10,Sheet1!$B$2:$JO$2,0))),"")</f>
        <v/>
      </c>
      <c r="OR12" s="55" t="str">
        <f>IFERROR(IF(INDEX(Sheet1!$B$3:$JO$10,MATCH($C12,Sheet1!$A$3:$A$10,0),MATCH(OR$10,Sheet1!$B$2:$JO$2,0))=0,"Close",INDEX(Sheet1!$B$3:$JO$10,MATCH($C12,Sheet1!$A$3:$A$10,0),MATCH(OR$10,Sheet1!$B$2:$JO$2,0))),"")</f>
        <v/>
      </c>
      <c r="OS12" s="55" t="str">
        <f>IFERROR(IF(INDEX(Sheet1!$B$3:$JO$10,MATCH($C12,Sheet1!$A$3:$A$10,0),MATCH(OS$10,Sheet1!$B$2:$JO$2,0))=0,"Close",INDEX(Sheet1!$B$3:$JO$10,MATCH($C12,Sheet1!$A$3:$A$10,0),MATCH(OS$10,Sheet1!$B$2:$JO$2,0))),"")</f>
        <v/>
      </c>
      <c r="OT12" s="55" t="str">
        <f>IFERROR(IF(INDEX(Sheet1!$B$3:$JO$10,MATCH($C12,Sheet1!$A$3:$A$10,0),MATCH(OT$10,Sheet1!$B$2:$JO$2,0))=0,"Close",INDEX(Sheet1!$B$3:$JO$10,MATCH($C12,Sheet1!$A$3:$A$10,0),MATCH(OT$10,Sheet1!$B$2:$JO$2,0))),"")</f>
        <v/>
      </c>
      <c r="OU12" s="55" t="str">
        <f>IFERROR(IF(INDEX(Sheet1!$B$3:$JO$10,MATCH($C12,Sheet1!$A$3:$A$10,0),MATCH(OU$10,Sheet1!$B$2:$JO$2,0))=0,"Close",INDEX(Sheet1!$B$3:$JO$10,MATCH($C12,Sheet1!$A$3:$A$10,0),MATCH(OU$10,Sheet1!$B$2:$JO$2,0))),"")</f>
        <v/>
      </c>
      <c r="OV12" s="55" t="str">
        <f>IFERROR(IF(INDEX(Sheet1!$B$3:$JO$10,MATCH($C12,Sheet1!$A$3:$A$10,0),MATCH(OV$10,Sheet1!$B$2:$JO$2,0))=0,"Close",INDEX(Sheet1!$B$3:$JO$10,MATCH($C12,Sheet1!$A$3:$A$10,0),MATCH(OV$10,Sheet1!$B$2:$JO$2,0))),"")</f>
        <v/>
      </c>
      <c r="OW12" s="55" t="str">
        <f>IFERROR(IF(INDEX(Sheet1!$B$3:$JO$10,MATCH($C12,Sheet1!$A$3:$A$10,0),MATCH(OW$10,Sheet1!$B$2:$JO$2,0))=0,"Close",INDEX(Sheet1!$B$3:$JO$10,MATCH($C12,Sheet1!$A$3:$A$10,0),MATCH(OW$10,Sheet1!$B$2:$JO$2,0))),"")</f>
        <v/>
      </c>
      <c r="OX12" s="55" t="str">
        <f>IFERROR(IF(INDEX(Sheet1!$B$3:$JO$10,MATCH($C12,Sheet1!$A$3:$A$10,0),MATCH(OX$10,Sheet1!$B$2:$JO$2,0))=0,"Close",INDEX(Sheet1!$B$3:$JO$10,MATCH($C12,Sheet1!$A$3:$A$10,0),MATCH(OX$10,Sheet1!$B$2:$JO$2,0))),"")</f>
        <v/>
      </c>
      <c r="OY12" s="55" t="str">
        <f>IFERROR(IF(INDEX(Sheet1!$B$3:$JO$10,MATCH($C12,Sheet1!$A$3:$A$10,0),MATCH(OY$10,Sheet1!$B$2:$JO$2,0))=0,"Close",INDEX(Sheet1!$B$3:$JO$10,MATCH($C12,Sheet1!$A$3:$A$10,0),MATCH(OY$10,Sheet1!$B$2:$JO$2,0))),"")</f>
        <v/>
      </c>
      <c r="OZ12" s="55" t="str">
        <f>IFERROR(IF(INDEX(Sheet1!$B$3:$JO$10,MATCH($C12,Sheet1!$A$3:$A$10,0),MATCH(OZ$10,Sheet1!$B$2:$JO$2,0))=0,"Close",INDEX(Sheet1!$B$3:$JO$10,MATCH($C12,Sheet1!$A$3:$A$10,0),MATCH(OZ$10,Sheet1!$B$2:$JO$2,0))),"")</f>
        <v/>
      </c>
      <c r="PA12" s="55" t="str">
        <f>IFERROR(IF(INDEX(Sheet1!$B$3:$JO$10,MATCH($C12,Sheet1!$A$3:$A$10,0),MATCH(PA$10,Sheet1!$B$2:$JO$2,0))=0,"Close",INDEX(Sheet1!$B$3:$JO$10,MATCH($C12,Sheet1!$A$3:$A$10,0),MATCH(PA$10,Sheet1!$B$2:$JO$2,0))),"")</f>
        <v/>
      </c>
      <c r="PB12" s="55" t="str">
        <f>IFERROR(IF(INDEX(Sheet1!$B$3:$JO$10,MATCH($C12,Sheet1!$A$3:$A$10,0),MATCH(PB$10,Sheet1!$B$2:$JO$2,0))=0,"Close",INDEX(Sheet1!$B$3:$JO$10,MATCH($C12,Sheet1!$A$3:$A$10,0),MATCH(PB$10,Sheet1!$B$2:$JO$2,0))),"")</f>
        <v/>
      </c>
      <c r="PC12" s="55" t="str">
        <f>IFERROR(IF(INDEX(Sheet1!$B$3:$JO$10,MATCH($C12,Sheet1!$A$3:$A$10,0),MATCH(PC$10,Sheet1!$B$2:$JO$2,0))=0,"Close",INDEX(Sheet1!$B$3:$JO$10,MATCH($C12,Sheet1!$A$3:$A$10,0),MATCH(PC$10,Sheet1!$B$2:$JO$2,0))),"")</f>
        <v/>
      </c>
      <c r="PD12" s="55" t="str">
        <f>IFERROR(IF(INDEX(Sheet1!$B$3:$JO$10,MATCH($C12,Sheet1!$A$3:$A$10,0),MATCH(PD$10,Sheet1!$B$2:$JO$2,0))=0,"Close",INDEX(Sheet1!$B$3:$JO$10,MATCH($C12,Sheet1!$A$3:$A$10,0),MATCH(PD$10,Sheet1!$B$2:$JO$2,0))),"")</f>
        <v/>
      </c>
      <c r="PE12" s="55" t="str">
        <f>IFERROR(IF(INDEX(Sheet1!$B$3:$JO$10,MATCH($C12,Sheet1!$A$3:$A$10,0),MATCH(PE$10,Sheet1!$B$2:$JO$2,0))=0,"Close",INDEX(Sheet1!$B$3:$JO$10,MATCH($C12,Sheet1!$A$3:$A$10,0),MATCH(PE$10,Sheet1!$B$2:$JO$2,0))),"")</f>
        <v/>
      </c>
      <c r="PF12" s="55" t="str">
        <f>IFERROR(IF(INDEX(Sheet1!$B$3:$JO$10,MATCH($C12,Sheet1!$A$3:$A$10,0),MATCH(PF$10,Sheet1!$B$2:$JO$2,0))=0,"Close",INDEX(Sheet1!$B$3:$JO$10,MATCH($C12,Sheet1!$A$3:$A$10,0),MATCH(PF$10,Sheet1!$B$2:$JO$2,0))),"")</f>
        <v/>
      </c>
      <c r="PG12" s="55" t="str">
        <f>IFERROR(IF(INDEX(Sheet1!$B$3:$JO$10,MATCH($C12,Sheet1!$A$3:$A$10,0),MATCH(PG$10,Sheet1!$B$2:$JO$2,0))=0,"Close",INDEX(Sheet1!$B$3:$JO$10,MATCH($C12,Sheet1!$A$3:$A$10,0),MATCH(PG$10,Sheet1!$B$2:$JO$2,0))),"")</f>
        <v/>
      </c>
      <c r="PH12" s="55" t="str">
        <f>IFERROR(IF(INDEX(Sheet1!$B$3:$JO$10,MATCH($C12,Sheet1!$A$3:$A$10,0),MATCH(PH$10,Sheet1!$B$2:$JO$2,0))=0,"Close",INDEX(Sheet1!$B$3:$JO$10,MATCH($C12,Sheet1!$A$3:$A$10,0),MATCH(PH$10,Sheet1!$B$2:$JO$2,0))),"")</f>
        <v/>
      </c>
      <c r="PI12" s="55" t="str">
        <f>IFERROR(IF(INDEX(Sheet1!$B$3:$JO$10,MATCH($C12,Sheet1!$A$3:$A$10,0),MATCH(PI$10,Sheet1!$B$2:$JO$2,0))=0,"Close",INDEX(Sheet1!$B$3:$JO$10,MATCH($C12,Sheet1!$A$3:$A$10,0),MATCH(PI$10,Sheet1!$B$2:$JO$2,0))),"")</f>
        <v/>
      </c>
      <c r="PJ12" s="55" t="str">
        <f>IFERROR(IF(INDEX(Sheet1!$B$3:$JO$10,MATCH($C12,Sheet1!$A$3:$A$10,0),MATCH(PJ$10,Sheet1!$B$2:$JO$2,0))=0,"Close",INDEX(Sheet1!$B$3:$JO$10,MATCH($C12,Sheet1!$A$3:$A$10,0),MATCH(PJ$10,Sheet1!$B$2:$JO$2,0))),"")</f>
        <v/>
      </c>
      <c r="PK12" s="55" t="str">
        <f>IFERROR(IF(INDEX(Sheet1!$B$3:$JO$10,MATCH($C12,Sheet1!$A$3:$A$10,0),MATCH(PK$10,Sheet1!$B$2:$JO$2,0))=0,"Close",INDEX(Sheet1!$B$3:$JO$10,MATCH($C12,Sheet1!$A$3:$A$10,0),MATCH(PK$10,Sheet1!$B$2:$JO$2,0))),"")</f>
        <v/>
      </c>
      <c r="PL12" s="55" t="str">
        <f>IFERROR(IF(INDEX(Sheet1!$B$3:$JO$10,MATCH($C12,Sheet1!$A$3:$A$10,0),MATCH(PL$10,Sheet1!$B$2:$JO$2,0))=0,"Close",INDEX(Sheet1!$B$3:$JO$10,MATCH($C12,Sheet1!$A$3:$A$10,0),MATCH(PL$10,Sheet1!$B$2:$JO$2,0))),"")</f>
        <v/>
      </c>
      <c r="PM12" s="55" t="str">
        <f>IFERROR(IF(INDEX(Sheet1!$B$3:$JO$10,MATCH($C12,Sheet1!$A$3:$A$10,0),MATCH(PM$10,Sheet1!$B$2:$JO$2,0))=0,"Close",INDEX(Sheet1!$B$3:$JO$10,MATCH($C12,Sheet1!$A$3:$A$10,0),MATCH(PM$10,Sheet1!$B$2:$JO$2,0))),"")</f>
        <v/>
      </c>
      <c r="PN12" s="55" t="str">
        <f>IFERROR(IF(INDEX(Sheet1!$B$3:$JO$10,MATCH($C12,Sheet1!$A$3:$A$10,0),MATCH(PN$10,Sheet1!$B$2:$JO$2,0))=0,"Close",INDEX(Sheet1!$B$3:$JO$10,MATCH($C12,Sheet1!$A$3:$A$10,0),MATCH(PN$10,Sheet1!$B$2:$JO$2,0))),"")</f>
        <v/>
      </c>
      <c r="PO12" s="55" t="str">
        <f>IFERROR(IF(INDEX(Sheet1!$B$3:$JO$10,MATCH($C12,Sheet1!$A$3:$A$10,0),MATCH(PO$10,Sheet1!$B$2:$JO$2,0))=0,"Close",INDEX(Sheet1!$B$3:$JO$10,MATCH($C12,Sheet1!$A$3:$A$10,0),MATCH(PO$10,Sheet1!$B$2:$JO$2,0))),"")</f>
        <v/>
      </c>
      <c r="PP12" s="55" t="str">
        <f>IFERROR(IF(INDEX(Sheet1!$B$3:$JO$10,MATCH($C12,Sheet1!$A$3:$A$10,0),MATCH(PP$10,Sheet1!$B$2:$JO$2,0))=0,"Close",INDEX(Sheet1!$B$3:$JO$10,MATCH($C12,Sheet1!$A$3:$A$10,0),MATCH(PP$10,Sheet1!$B$2:$JO$2,0))),"")</f>
        <v/>
      </c>
      <c r="PQ12" s="55" t="str">
        <f>IFERROR(IF(INDEX(Sheet1!$B$3:$JO$10,MATCH($C12,Sheet1!$A$3:$A$10,0),MATCH(PQ$10,Sheet1!$B$2:$JO$2,0))=0,"Close",INDEX(Sheet1!$B$3:$JO$10,MATCH($C12,Sheet1!$A$3:$A$10,0),MATCH(PQ$10,Sheet1!$B$2:$JO$2,0))),"")</f>
        <v/>
      </c>
      <c r="PR12" s="55" t="str">
        <f>IFERROR(IF(INDEX(Sheet1!$B$3:$JO$10,MATCH($C12,Sheet1!$A$3:$A$10,0),MATCH(PR$10,Sheet1!$B$2:$JO$2,0))=0,"Close",INDEX(Sheet1!$B$3:$JO$10,MATCH($C12,Sheet1!$A$3:$A$10,0),MATCH(PR$10,Sheet1!$B$2:$JO$2,0))),"")</f>
        <v/>
      </c>
      <c r="PS12" s="55" t="str">
        <f>IFERROR(IF(INDEX(Sheet1!$B$3:$JO$10,MATCH($C12,Sheet1!$A$3:$A$10,0),MATCH(PS$10,Sheet1!$B$2:$JO$2,0))=0,"Close",INDEX(Sheet1!$B$3:$JO$10,MATCH($C12,Sheet1!$A$3:$A$10,0),MATCH(PS$10,Sheet1!$B$2:$JO$2,0))),"")</f>
        <v/>
      </c>
      <c r="PT12" s="55" t="str">
        <f>IFERROR(IF(INDEX(Sheet1!$B$3:$JO$10,MATCH($C12,Sheet1!$A$3:$A$10,0),MATCH(PT$10,Sheet1!$B$2:$JO$2,0))=0,"Close",INDEX(Sheet1!$B$3:$JO$10,MATCH($C12,Sheet1!$A$3:$A$10,0),MATCH(PT$10,Sheet1!$B$2:$JO$2,0))),"")</f>
        <v/>
      </c>
      <c r="PU12" s="55" t="str">
        <f>IFERROR(IF(INDEX(Sheet1!$B$3:$JO$10,MATCH($C12,Sheet1!$A$3:$A$10,0),MATCH(PU$10,Sheet1!$B$2:$JO$2,0))=0,"Close",INDEX(Sheet1!$B$3:$JO$10,MATCH($C12,Sheet1!$A$3:$A$10,0),MATCH(PU$10,Sheet1!$B$2:$JO$2,0))),"")</f>
        <v/>
      </c>
      <c r="PV12" s="55" t="str">
        <f>IFERROR(IF(INDEX(Sheet1!$B$3:$JO$10,MATCH($C12,Sheet1!$A$3:$A$10,0),MATCH(PV$10,Sheet1!$B$2:$JO$2,0))=0,"Close",INDEX(Sheet1!$B$3:$JO$10,MATCH($C12,Sheet1!$A$3:$A$10,0),MATCH(PV$10,Sheet1!$B$2:$JO$2,0))),"")</f>
        <v/>
      </c>
      <c r="PW12" s="55" t="str">
        <f>IFERROR(IF(INDEX(Sheet1!$B$3:$JO$10,MATCH($C12,Sheet1!$A$3:$A$10,0),MATCH(PW$10,Sheet1!$B$2:$JO$2,0))=0,"Close",INDEX(Sheet1!$B$3:$JO$10,MATCH($C12,Sheet1!$A$3:$A$10,0),MATCH(PW$10,Sheet1!$B$2:$JO$2,0))),"")</f>
        <v/>
      </c>
      <c r="PX12" s="55" t="str">
        <f>IFERROR(IF(INDEX(Sheet1!$B$3:$JO$10,MATCH($C12,Sheet1!$A$3:$A$10,0),MATCH(PX$10,Sheet1!$B$2:$JO$2,0))=0,"Close",INDEX(Sheet1!$B$3:$JO$10,MATCH($C12,Sheet1!$A$3:$A$10,0),MATCH(PX$10,Sheet1!$B$2:$JO$2,0))),"")</f>
        <v/>
      </c>
      <c r="PY12" s="55" t="str">
        <f>IFERROR(IF(INDEX(Sheet1!$B$3:$JO$10,MATCH($C12,Sheet1!$A$3:$A$10,0),MATCH(PY$10,Sheet1!$B$2:$JO$2,0))=0,"Close",INDEX(Sheet1!$B$3:$JO$10,MATCH($C12,Sheet1!$A$3:$A$10,0),MATCH(PY$10,Sheet1!$B$2:$JO$2,0))),"")</f>
        <v/>
      </c>
      <c r="PZ12" s="55" t="str">
        <f>IFERROR(IF(INDEX(Sheet1!$B$3:$JO$10,MATCH($C12,Sheet1!$A$3:$A$10,0),MATCH(PZ$10,Sheet1!$B$2:$JO$2,0))=0,"Close",INDEX(Sheet1!$B$3:$JO$10,MATCH($C12,Sheet1!$A$3:$A$10,0),MATCH(PZ$10,Sheet1!$B$2:$JO$2,0))),"")</f>
        <v/>
      </c>
      <c r="QA12" s="55" t="str">
        <f>IFERROR(IF(INDEX(Sheet1!$B$3:$JO$10,MATCH($C12,Sheet1!$A$3:$A$10,0),MATCH(QA$10,Sheet1!$B$2:$JO$2,0))=0,"Close",INDEX(Sheet1!$B$3:$JO$10,MATCH($C12,Sheet1!$A$3:$A$10,0),MATCH(QA$10,Sheet1!$B$2:$JO$2,0))),"")</f>
        <v/>
      </c>
      <c r="QB12" s="55" t="str">
        <f>IFERROR(IF(INDEX(Sheet1!$B$3:$JO$10,MATCH($C12,Sheet1!$A$3:$A$10,0),MATCH(QB$10,Sheet1!$B$2:$JO$2,0))=0,"Close",INDEX(Sheet1!$B$3:$JO$10,MATCH($C12,Sheet1!$A$3:$A$10,0),MATCH(QB$10,Sheet1!$B$2:$JO$2,0))),"")</f>
        <v/>
      </c>
      <c r="QC12" s="55" t="str">
        <f>IFERROR(IF(INDEX(Sheet1!$B$3:$JO$10,MATCH($C12,Sheet1!$A$3:$A$10,0),MATCH(QC$10,Sheet1!$B$2:$JO$2,0))=0,"Close",INDEX(Sheet1!$B$3:$JO$10,MATCH($C12,Sheet1!$A$3:$A$10,0),MATCH(QC$10,Sheet1!$B$2:$JO$2,0))),"")</f>
        <v/>
      </c>
      <c r="QD12" s="55" t="str">
        <f>IFERROR(IF(INDEX(Sheet1!$B$3:$JO$10,MATCH($C12,Sheet1!$A$3:$A$10,0),MATCH(QD$10,Sheet1!$B$2:$JO$2,0))=0,"Close",INDEX(Sheet1!$B$3:$JO$10,MATCH($C12,Sheet1!$A$3:$A$10,0),MATCH(QD$10,Sheet1!$B$2:$JO$2,0))),"")</f>
        <v/>
      </c>
      <c r="QE12" s="55" t="str">
        <f>IFERROR(IF(INDEX(Sheet1!$B$3:$JO$10,MATCH($C12,Sheet1!$A$3:$A$10,0),MATCH(QE$10,Sheet1!$B$2:$JO$2,0))=0,"Close",INDEX(Sheet1!$B$3:$JO$10,MATCH($C12,Sheet1!$A$3:$A$10,0),MATCH(QE$10,Sheet1!$B$2:$JO$2,0))),"")</f>
        <v/>
      </c>
      <c r="QF12" s="55" t="str">
        <f>IFERROR(IF(INDEX(Sheet1!$B$3:$JO$10,MATCH($C12,Sheet1!$A$3:$A$10,0),MATCH(QF$10,Sheet1!$B$2:$JO$2,0))=0,"Close",INDEX(Sheet1!$B$3:$JO$10,MATCH($C12,Sheet1!$A$3:$A$10,0),MATCH(QF$10,Sheet1!$B$2:$JO$2,0))),"")</f>
        <v/>
      </c>
      <c r="QG12" s="55" t="str">
        <f>IFERROR(IF(INDEX(Sheet1!$B$3:$JO$10,MATCH($C12,Sheet1!$A$3:$A$10,0),MATCH(QG$10,Sheet1!$B$2:$JO$2,0))=0,"Close",INDEX(Sheet1!$B$3:$JO$10,MATCH($C12,Sheet1!$A$3:$A$10,0),MATCH(QG$10,Sheet1!$B$2:$JO$2,0))),"")</f>
        <v/>
      </c>
      <c r="QH12" s="55" t="str">
        <f>IFERROR(IF(INDEX(Sheet1!$B$3:$JO$10,MATCH($C12,Sheet1!$A$3:$A$10,0),MATCH(QH$10,Sheet1!$B$2:$JO$2,0))=0,"Close",INDEX(Sheet1!$B$3:$JO$10,MATCH($C12,Sheet1!$A$3:$A$10,0),MATCH(QH$10,Sheet1!$B$2:$JO$2,0))),"")</f>
        <v/>
      </c>
      <c r="QI12" s="55" t="str">
        <f>IFERROR(IF(INDEX(Sheet1!$B$3:$JO$10,MATCH($C12,Sheet1!$A$3:$A$10,0),MATCH(QI$10,Sheet1!$B$2:$JO$2,0))=0,"Close",INDEX(Sheet1!$B$3:$JO$10,MATCH($C12,Sheet1!$A$3:$A$10,0),MATCH(QI$10,Sheet1!$B$2:$JO$2,0))),"")</f>
        <v/>
      </c>
      <c r="QJ12" s="55" t="str">
        <f>IFERROR(IF(INDEX(Sheet1!$B$3:$JO$10,MATCH($C12,Sheet1!$A$3:$A$10,0),MATCH(QJ$10,Sheet1!$B$2:$JO$2,0))=0,"Close",INDEX(Sheet1!$B$3:$JO$10,MATCH($C12,Sheet1!$A$3:$A$10,0),MATCH(QJ$10,Sheet1!$B$2:$JO$2,0))),"")</f>
        <v/>
      </c>
      <c r="QK12" s="55" t="str">
        <f>IFERROR(IF(INDEX(Sheet1!$B$3:$JO$10,MATCH($C12,Sheet1!$A$3:$A$10,0),MATCH(QK$10,Sheet1!$B$2:$JO$2,0))=0,"Close",INDEX(Sheet1!$B$3:$JO$10,MATCH($C12,Sheet1!$A$3:$A$10,0),MATCH(QK$10,Sheet1!$B$2:$JO$2,0))),"")</f>
        <v/>
      </c>
      <c r="QL12" s="55" t="str">
        <f>IFERROR(IF(INDEX(Sheet1!$B$3:$JO$10,MATCH($C12,Sheet1!$A$3:$A$10,0),MATCH(QL$10,Sheet1!$B$2:$JO$2,0))=0,"Close",INDEX(Sheet1!$B$3:$JO$10,MATCH($C12,Sheet1!$A$3:$A$10,0),MATCH(QL$10,Sheet1!$B$2:$JO$2,0))),"")</f>
        <v/>
      </c>
      <c r="QM12" s="55" t="str">
        <f>IFERROR(IF(INDEX(Sheet1!$B$3:$JO$10,MATCH($C12,Sheet1!$A$3:$A$10,0),MATCH(QM$10,Sheet1!$B$2:$JO$2,0))=0,"Close",INDEX(Sheet1!$B$3:$JO$10,MATCH($C12,Sheet1!$A$3:$A$10,0),MATCH(QM$10,Sheet1!$B$2:$JO$2,0))),"")</f>
        <v/>
      </c>
      <c r="QN12" s="55" t="str">
        <f>IFERROR(IF(INDEX(Sheet1!$B$3:$JO$10,MATCH($C12,Sheet1!$A$3:$A$10,0),MATCH(QN$10,Sheet1!$B$2:$JO$2,0))=0,"Close",INDEX(Sheet1!$B$3:$JO$10,MATCH($C12,Sheet1!$A$3:$A$10,0),MATCH(QN$10,Sheet1!$B$2:$JO$2,0))),"")</f>
        <v/>
      </c>
      <c r="QO12" s="55" t="str">
        <f>IFERROR(IF(INDEX(Sheet1!$B$3:$JO$10,MATCH($C12,Sheet1!$A$3:$A$10,0),MATCH(QO$10,Sheet1!$B$2:$JO$2,0))=0,"Close",INDEX(Sheet1!$B$3:$JO$10,MATCH($C12,Sheet1!$A$3:$A$10,0),MATCH(QO$10,Sheet1!$B$2:$JO$2,0))),"")</f>
        <v/>
      </c>
      <c r="QP12" s="55" t="str">
        <f>IFERROR(IF(INDEX(Sheet1!$B$3:$JO$10,MATCH($C12,Sheet1!$A$3:$A$10,0),MATCH(QP$10,Sheet1!$B$2:$JO$2,0))=0,"Close",INDEX(Sheet1!$B$3:$JO$10,MATCH($C12,Sheet1!$A$3:$A$10,0),MATCH(QP$10,Sheet1!$B$2:$JO$2,0))),"")</f>
        <v/>
      </c>
      <c r="QQ12" s="55" t="str">
        <f>IFERROR(IF(INDEX(Sheet1!$B$3:$JO$10,MATCH($C12,Sheet1!$A$3:$A$10,0),MATCH(QQ$10,Sheet1!$B$2:$JO$2,0))=0,"Close",INDEX(Sheet1!$B$3:$JO$10,MATCH($C12,Sheet1!$A$3:$A$10,0),MATCH(QQ$10,Sheet1!$B$2:$JO$2,0))),"")</f>
        <v/>
      </c>
      <c r="QR12" s="55" t="str">
        <f>IFERROR(IF(INDEX(Sheet1!$B$3:$JO$10,MATCH($C12,Sheet1!$A$3:$A$10,0),MATCH(QR$10,Sheet1!$B$2:$JO$2,0))=0,"Close",INDEX(Sheet1!$B$3:$JO$10,MATCH($C12,Sheet1!$A$3:$A$10,0),MATCH(QR$10,Sheet1!$B$2:$JO$2,0))),"")</f>
        <v/>
      </c>
      <c r="QS12" s="55" t="str">
        <f>IFERROR(IF(INDEX(Sheet1!$B$3:$JO$10,MATCH($C12,Sheet1!$A$3:$A$10,0),MATCH(QS$10,Sheet1!$B$2:$JO$2,0))=0,"Close",INDEX(Sheet1!$B$3:$JO$10,MATCH($C12,Sheet1!$A$3:$A$10,0),MATCH(QS$10,Sheet1!$B$2:$JO$2,0))),"")</f>
        <v/>
      </c>
      <c r="QT12" s="55" t="str">
        <f>IFERROR(IF(INDEX(Sheet1!$B$3:$JO$10,MATCH($C12,Sheet1!$A$3:$A$10,0),MATCH(QT$10,Sheet1!$B$2:$JO$2,0))=0,"Close",INDEX(Sheet1!$B$3:$JO$10,MATCH($C12,Sheet1!$A$3:$A$10,0),MATCH(QT$10,Sheet1!$B$2:$JO$2,0))),"")</f>
        <v/>
      </c>
      <c r="QU12" s="55" t="str">
        <f>IFERROR(IF(INDEX(Sheet1!$B$3:$JO$10,MATCH($C12,Sheet1!$A$3:$A$10,0),MATCH(QU$10,Sheet1!$B$2:$JO$2,0))=0,"Close",INDEX(Sheet1!$B$3:$JO$10,MATCH($C12,Sheet1!$A$3:$A$10,0),MATCH(QU$10,Sheet1!$B$2:$JO$2,0))),"")</f>
        <v/>
      </c>
      <c r="QV12" s="55" t="str">
        <f>IFERROR(IF(INDEX(Sheet1!$B$3:$JO$10,MATCH($C12,Sheet1!$A$3:$A$10,0),MATCH(QV$10,Sheet1!$B$2:$JO$2,0))=0,"Close",INDEX(Sheet1!$B$3:$JO$10,MATCH($C12,Sheet1!$A$3:$A$10,0),MATCH(QV$10,Sheet1!$B$2:$JO$2,0))),"")</f>
        <v/>
      </c>
      <c r="QW12" s="55" t="str">
        <f>IFERROR(IF(INDEX(Sheet1!$B$3:$JO$10,MATCH($C12,Sheet1!$A$3:$A$10,0),MATCH(QW$10,Sheet1!$B$2:$JO$2,0))=0,"Close",INDEX(Sheet1!$B$3:$JO$10,MATCH($C12,Sheet1!$A$3:$A$10,0),MATCH(QW$10,Sheet1!$B$2:$JO$2,0))),"")</f>
        <v/>
      </c>
      <c r="QX12" s="55" t="str">
        <f>IFERROR(IF(INDEX(Sheet1!$B$3:$JO$10,MATCH($C12,Sheet1!$A$3:$A$10,0),MATCH(QX$10,Sheet1!$B$2:$JO$2,0))=0,"Close",INDEX(Sheet1!$B$3:$JO$10,MATCH($C12,Sheet1!$A$3:$A$10,0),MATCH(QX$10,Sheet1!$B$2:$JO$2,0))),"")</f>
        <v/>
      </c>
      <c r="QY12" s="55" t="str">
        <f>IFERROR(IF(INDEX(Sheet1!$B$3:$JO$10,MATCH($C12,Sheet1!$A$3:$A$10,0),MATCH(QY$10,Sheet1!$B$2:$JO$2,0))=0,"Close",INDEX(Sheet1!$B$3:$JO$10,MATCH($C12,Sheet1!$A$3:$A$10,0),MATCH(QY$10,Sheet1!$B$2:$JO$2,0))),"")</f>
        <v/>
      </c>
      <c r="QZ12" s="55" t="str">
        <f>IFERROR(IF(INDEX(Sheet1!$B$3:$JO$10,MATCH($C12,Sheet1!$A$3:$A$10,0),MATCH(QZ$10,Sheet1!$B$2:$JO$2,0))=0,"Close",INDEX(Sheet1!$B$3:$JO$10,MATCH($C12,Sheet1!$A$3:$A$10,0),MATCH(QZ$10,Sheet1!$B$2:$JO$2,0))),"")</f>
        <v/>
      </c>
      <c r="RA12" s="55" t="str">
        <f>IFERROR(IF(INDEX(Sheet1!$B$3:$JO$10,MATCH($C12,Sheet1!$A$3:$A$10,0),MATCH(RA$10,Sheet1!$B$2:$JO$2,0))=0,"Close",INDEX(Sheet1!$B$3:$JO$10,MATCH($C12,Sheet1!$A$3:$A$10,0),MATCH(RA$10,Sheet1!$B$2:$JO$2,0))),"")</f>
        <v/>
      </c>
      <c r="RB12" s="55" t="str">
        <f>IFERROR(IF(INDEX(Sheet1!$B$3:$JO$10,MATCH($C12,Sheet1!$A$3:$A$10,0),MATCH(RB$10,Sheet1!$B$2:$JO$2,0))=0,"Close",INDEX(Sheet1!$B$3:$JO$10,MATCH($C12,Sheet1!$A$3:$A$10,0),MATCH(RB$10,Sheet1!$B$2:$JO$2,0))),"")</f>
        <v/>
      </c>
      <c r="RC12" s="55" t="str">
        <f>IFERROR(IF(INDEX(Sheet1!$B$3:$JO$10,MATCH($C12,Sheet1!$A$3:$A$10,0),MATCH(RC$10,Sheet1!$B$2:$JO$2,0))=0,"Close",INDEX(Sheet1!$B$3:$JO$10,MATCH($C12,Sheet1!$A$3:$A$10,0),MATCH(RC$10,Sheet1!$B$2:$JO$2,0))),"")</f>
        <v/>
      </c>
      <c r="RD12" s="55" t="str">
        <f>IFERROR(IF(INDEX(Sheet1!$B$3:$JO$10,MATCH($C12,Sheet1!$A$3:$A$10,0),MATCH(RD$10,Sheet1!$B$2:$JO$2,0))=0,"Close",INDEX(Sheet1!$B$3:$JO$10,MATCH($C12,Sheet1!$A$3:$A$10,0),MATCH(RD$10,Sheet1!$B$2:$JO$2,0))),"")</f>
        <v/>
      </c>
      <c r="RE12" s="55" t="str">
        <f>IFERROR(IF(INDEX(Sheet1!$B$3:$JO$10,MATCH($C12,Sheet1!$A$3:$A$10,0),MATCH(RE$10,Sheet1!$B$2:$JO$2,0))=0,"Close",INDEX(Sheet1!$B$3:$JO$10,MATCH($C12,Sheet1!$A$3:$A$10,0),MATCH(RE$10,Sheet1!$B$2:$JO$2,0))),"")</f>
        <v/>
      </c>
      <c r="RF12" s="55" t="str">
        <f>IFERROR(IF(INDEX(Sheet1!$B$3:$JO$10,MATCH($C12,Sheet1!$A$3:$A$10,0),MATCH(RF$10,Sheet1!$B$2:$JO$2,0))=0,"Close",INDEX(Sheet1!$B$3:$JO$10,MATCH($C12,Sheet1!$A$3:$A$10,0),MATCH(RF$10,Sheet1!$B$2:$JO$2,0))),"")</f>
        <v/>
      </c>
      <c r="RG12" s="55" t="str">
        <f>IFERROR(IF(INDEX(Sheet1!$B$3:$JO$10,MATCH($C12,Sheet1!$A$3:$A$10,0),MATCH(RG$10,Sheet1!$B$2:$JO$2,0))=0,"Close",INDEX(Sheet1!$B$3:$JO$10,MATCH($C12,Sheet1!$A$3:$A$10,0),MATCH(RG$10,Sheet1!$B$2:$JO$2,0))),"")</f>
        <v/>
      </c>
      <c r="RH12" s="55" t="str">
        <f>IFERROR(IF(INDEX(Sheet1!$B$3:$JO$10,MATCH($C12,Sheet1!$A$3:$A$10,0),MATCH(RH$10,Sheet1!$B$2:$JO$2,0))=0,"Close",INDEX(Sheet1!$B$3:$JO$10,MATCH($C12,Sheet1!$A$3:$A$10,0),MATCH(RH$10,Sheet1!$B$2:$JO$2,0))),"")</f>
        <v/>
      </c>
      <c r="RI12" s="55" t="str">
        <f>IFERROR(IF(INDEX(Sheet1!$B$3:$JO$10,MATCH($C12,Sheet1!$A$3:$A$10,0),MATCH(RI$10,Sheet1!$B$2:$JO$2,0))=0,"Close",INDEX(Sheet1!$B$3:$JO$10,MATCH($C12,Sheet1!$A$3:$A$10,0),MATCH(RI$10,Sheet1!$B$2:$JO$2,0))),"")</f>
        <v/>
      </c>
      <c r="RJ12" s="55" t="str">
        <f>IFERROR(IF(INDEX(Sheet1!$B$3:$JO$10,MATCH($C12,Sheet1!$A$3:$A$10,0),MATCH(RJ$10,Sheet1!$B$2:$JO$2,0))=0,"Close",INDEX(Sheet1!$B$3:$JO$10,MATCH($C12,Sheet1!$A$3:$A$10,0),MATCH(RJ$10,Sheet1!$B$2:$JO$2,0))),"")</f>
        <v/>
      </c>
      <c r="RK12" s="55" t="str">
        <f>IFERROR(IF(INDEX(Sheet1!$B$3:$JO$10,MATCH($C12,Sheet1!$A$3:$A$10,0),MATCH(RK$10,Sheet1!$B$2:$JO$2,0))=0,"Close",INDEX(Sheet1!$B$3:$JO$10,MATCH($C12,Sheet1!$A$3:$A$10,0),MATCH(RK$10,Sheet1!$B$2:$JO$2,0))),"")</f>
        <v/>
      </c>
      <c r="RL12" s="55" t="str">
        <f>IFERROR(IF(INDEX(Sheet1!$B$3:$JO$10,MATCH($C12,Sheet1!$A$3:$A$10,0),MATCH(RL$10,Sheet1!$B$2:$JO$2,0))=0,"Close",INDEX(Sheet1!$B$3:$JO$10,MATCH($C12,Sheet1!$A$3:$A$10,0),MATCH(RL$10,Sheet1!$B$2:$JO$2,0))),"")</f>
        <v/>
      </c>
      <c r="RM12" s="55" t="str">
        <f>IFERROR(IF(INDEX(Sheet1!$B$3:$JO$10,MATCH($C12,Sheet1!$A$3:$A$10,0),MATCH(RM$10,Sheet1!$B$2:$JO$2,0))=0,"Close",INDEX(Sheet1!$B$3:$JO$10,MATCH($C12,Sheet1!$A$3:$A$10,0),MATCH(RM$10,Sheet1!$B$2:$JO$2,0))),"")</f>
        <v/>
      </c>
      <c r="RN12" s="55" t="str">
        <f>IFERROR(IF(INDEX(Sheet1!$B$3:$JO$10,MATCH($C12,Sheet1!$A$3:$A$10,0),MATCH(RN$10,Sheet1!$B$2:$JO$2,0))=0,"Close",INDEX(Sheet1!$B$3:$JO$10,MATCH($C12,Sheet1!$A$3:$A$10,0),MATCH(RN$10,Sheet1!$B$2:$JO$2,0))),"")</f>
        <v/>
      </c>
      <c r="RO12" s="55" t="str">
        <f>IFERROR(IF(INDEX(Sheet1!$B$3:$JO$10,MATCH($C12,Sheet1!$A$3:$A$10,0),MATCH(RO$10,Sheet1!$B$2:$JO$2,0))=0,"Close",INDEX(Sheet1!$B$3:$JO$10,MATCH($C12,Sheet1!$A$3:$A$10,0),MATCH(RO$10,Sheet1!$B$2:$JO$2,0))),"")</f>
        <v/>
      </c>
      <c r="RP12" s="55" t="str">
        <f>IFERROR(IF(INDEX(Sheet1!$B$3:$JO$10,MATCH($C12,Sheet1!$A$3:$A$10,0),MATCH(RP$10,Sheet1!$B$2:$JO$2,0))=0,"Close",INDEX(Sheet1!$B$3:$JO$10,MATCH($C12,Sheet1!$A$3:$A$10,0),MATCH(RP$10,Sheet1!$B$2:$JO$2,0))),"")</f>
        <v/>
      </c>
      <c r="RQ12" s="55" t="str">
        <f>IFERROR(IF(INDEX(Sheet1!$B$3:$JO$10,MATCH($C12,Sheet1!$A$3:$A$10,0),MATCH(RQ$10,Sheet1!$B$2:$JO$2,0))=0,"Close",INDEX(Sheet1!$B$3:$JO$10,MATCH($C12,Sheet1!$A$3:$A$10,0),MATCH(RQ$10,Sheet1!$B$2:$JO$2,0))),"")</f>
        <v/>
      </c>
      <c r="RR12" s="55" t="str">
        <f>IFERROR(IF(INDEX(Sheet1!$B$3:$JO$10,MATCH($C12,Sheet1!$A$3:$A$10,0),MATCH(RR$10,Sheet1!$B$2:$JO$2,0))=0,"Close",INDEX(Sheet1!$B$3:$JO$10,MATCH($C12,Sheet1!$A$3:$A$10,0),MATCH(RR$10,Sheet1!$B$2:$JO$2,0))),"")</f>
        <v/>
      </c>
      <c r="RS12" s="55" t="str">
        <f>IFERROR(IF(INDEX(Sheet1!$B$3:$JO$10,MATCH($C12,Sheet1!$A$3:$A$10,0),MATCH(RS$10,Sheet1!$B$2:$JO$2,0))=0,"Close",INDEX(Sheet1!$B$3:$JO$10,MATCH($C12,Sheet1!$A$3:$A$10,0),MATCH(RS$10,Sheet1!$B$2:$JO$2,0))),"")</f>
        <v/>
      </c>
      <c r="RT12" s="55" t="str">
        <f>IFERROR(IF(INDEX(Sheet1!$B$3:$JO$10,MATCH($C12,Sheet1!$A$3:$A$10,0),MATCH(RT$10,Sheet1!$B$2:$JO$2,0))=0,"Close",INDEX(Sheet1!$B$3:$JO$10,MATCH($C12,Sheet1!$A$3:$A$10,0),MATCH(RT$10,Sheet1!$B$2:$JO$2,0))),"")</f>
        <v/>
      </c>
      <c r="RU12" s="55" t="str">
        <f>IFERROR(IF(INDEX(Sheet1!$B$3:$JO$10,MATCH($C12,Sheet1!$A$3:$A$10,0),MATCH(RU$10,Sheet1!$B$2:$JO$2,0))=0,"Close",INDEX(Sheet1!$B$3:$JO$10,MATCH($C12,Sheet1!$A$3:$A$10,0),MATCH(RU$10,Sheet1!$B$2:$JO$2,0))),"")</f>
        <v/>
      </c>
      <c r="RV12" s="55" t="str">
        <f>IFERROR(IF(INDEX(Sheet1!$B$3:$JO$10,MATCH($C12,Sheet1!$A$3:$A$10,0),MATCH(RV$10,Sheet1!$B$2:$JO$2,0))=0,"Close",INDEX(Sheet1!$B$3:$JO$10,MATCH($C12,Sheet1!$A$3:$A$10,0),MATCH(RV$10,Sheet1!$B$2:$JO$2,0))),"")</f>
        <v/>
      </c>
      <c r="RW12" s="55" t="str">
        <f>IFERROR(IF(INDEX(Sheet1!$B$3:$JO$10,MATCH($C12,Sheet1!$A$3:$A$10,0),MATCH(RW$10,Sheet1!$B$2:$JO$2,0))=0,"Close",INDEX(Sheet1!$B$3:$JO$10,MATCH($C12,Sheet1!$A$3:$A$10,0),MATCH(RW$10,Sheet1!$B$2:$JO$2,0))),"")</f>
        <v/>
      </c>
      <c r="RX12" s="55" t="str">
        <f>IFERROR(IF(INDEX(Sheet1!$B$3:$JO$10,MATCH($C12,Sheet1!$A$3:$A$10,0),MATCH(RX$10,Sheet1!$B$2:$JO$2,0))=0,"Close",INDEX(Sheet1!$B$3:$JO$10,MATCH($C12,Sheet1!$A$3:$A$10,0),MATCH(RX$10,Sheet1!$B$2:$JO$2,0))),"")</f>
        <v/>
      </c>
    </row>
    <row r="13" spans="2:492" x14ac:dyDescent="0.2">
      <c r="B13" s="47">
        <f t="shared" ref="B13:B20" si="8">B12+1</f>
        <v>4</v>
      </c>
      <c r="C13" s="54" t="str">
        <f>Sheet1!A5</f>
        <v>Ｏｎｅ　Ｓｕｉｔｅ　ＴＨＥ　ＧＲＡＮＤ（ワンスイート　ザ・グランド）＜古宇利島＞</v>
      </c>
      <c r="D13" s="2"/>
      <c r="E13" s="55" t="str">
        <f>IFERROR(IF(INDEX(Sheet1!$B$3:$JO$10,MATCH($C13,Sheet1!$A$3:$A$10,0),MATCH(E$10,Sheet1!$B$2:$JO$2,0))=0,"Close",INDEX(Sheet1!$B$3:$JO$10,MATCH($C13,Sheet1!$A$3:$A$10,0),MATCH(E$10,Sheet1!$B$2:$JO$2,0))),"")</f>
        <v/>
      </c>
      <c r="F13" s="55" t="str">
        <f>IFERROR(IF(INDEX(Sheet1!$B$3:$JO$10,MATCH($C13,Sheet1!$A$3:$A$10,0),MATCH(F$10,Sheet1!$B$2:$JO$2,0))=0,"Close",INDEX(Sheet1!$B$3:$JO$10,MATCH($C13,Sheet1!$A$3:$A$10,0),MATCH(F$10,Sheet1!$B$2:$JO$2,0))),"")</f>
        <v/>
      </c>
      <c r="G13" s="55" t="str">
        <f>IFERROR(IF(INDEX(Sheet1!$B$3:$JO$10,MATCH($C13,Sheet1!$A$3:$A$10,0),MATCH(G$10,Sheet1!$B$2:$JO$2,0))=0,"Close",INDEX(Sheet1!$B$3:$JO$10,MATCH($C13,Sheet1!$A$3:$A$10,0),MATCH(G$10,Sheet1!$B$2:$JO$2,0))),"")</f>
        <v/>
      </c>
      <c r="H13" s="55" t="str">
        <f>IFERROR(IF(INDEX(Sheet1!$B$3:$JO$10,MATCH($C13,Sheet1!$A$3:$A$10,0),MATCH(H$10,Sheet1!$B$2:$JO$2,0))=0,"Close",INDEX(Sheet1!$B$3:$JO$10,MATCH($C13,Sheet1!$A$3:$A$10,0),MATCH(H$10,Sheet1!$B$2:$JO$2,0))),"")</f>
        <v/>
      </c>
      <c r="I13" s="55" t="str">
        <f>IFERROR(IF(INDEX(Sheet1!$B$3:$JO$10,MATCH($C13,Sheet1!$A$3:$A$10,0),MATCH(I$10,Sheet1!$B$2:$JO$2,0))=0,"Close",INDEX(Sheet1!$B$3:$JO$10,MATCH($C13,Sheet1!$A$3:$A$10,0),MATCH(I$10,Sheet1!$B$2:$JO$2,0))),"")</f>
        <v/>
      </c>
      <c r="J13" s="55" t="str">
        <f>IFERROR(IF(INDEX(Sheet1!$B$3:$JO$10,MATCH($C13,Sheet1!$A$3:$A$10,0),MATCH(J$10,Sheet1!$B$2:$JO$2,0))=0,"Close",INDEX(Sheet1!$B$3:$JO$10,MATCH($C13,Sheet1!$A$3:$A$10,0),MATCH(J$10,Sheet1!$B$2:$JO$2,0))),"")</f>
        <v/>
      </c>
      <c r="K13" s="55" t="str">
        <f>IFERROR(IF(INDEX(Sheet1!$B$3:$JO$10,MATCH($C13,Sheet1!$A$3:$A$10,0),MATCH(K$10,Sheet1!$B$2:$JO$2,0))=0,"Close",INDEX(Sheet1!$B$3:$JO$10,MATCH($C13,Sheet1!$A$3:$A$10,0),MATCH(K$10,Sheet1!$B$2:$JO$2,0))),"")</f>
        <v/>
      </c>
      <c r="L13" s="55" t="str">
        <f>IFERROR(IF(INDEX(Sheet1!$B$3:$JO$10,MATCH($C13,Sheet1!$A$3:$A$10,0),MATCH(L$10,Sheet1!$B$2:$JO$2,0))=0,"Close",INDEX(Sheet1!$B$3:$JO$10,MATCH($C13,Sheet1!$A$3:$A$10,0),MATCH(L$10,Sheet1!$B$2:$JO$2,0))),"")</f>
        <v/>
      </c>
      <c r="M13" s="55" t="str">
        <f>IFERROR(IF(INDEX(Sheet1!$B$3:$JO$10,MATCH($C13,Sheet1!$A$3:$A$10,0),MATCH(M$10,Sheet1!$B$2:$JO$2,0))=0,"Close",INDEX(Sheet1!$B$3:$JO$10,MATCH($C13,Sheet1!$A$3:$A$10,0),MATCH(M$10,Sheet1!$B$2:$JO$2,0))),"")</f>
        <v/>
      </c>
      <c r="N13" s="55" t="str">
        <f>IFERROR(IF(INDEX(Sheet1!$B$3:$JO$10,MATCH($C13,Sheet1!$A$3:$A$10,0),MATCH(N$10,Sheet1!$B$2:$JO$2,0))=0,"Close",INDEX(Sheet1!$B$3:$JO$10,MATCH($C13,Sheet1!$A$3:$A$10,0),MATCH(N$10,Sheet1!$B$2:$JO$2,0))),"")</f>
        <v/>
      </c>
      <c r="O13" s="55" t="str">
        <f>IFERROR(IF(INDEX(Sheet1!$B$3:$JO$10,MATCH($C13,Sheet1!$A$3:$A$10,0),MATCH(O$10,Sheet1!$B$2:$JO$2,0))=0,"Close",INDEX(Sheet1!$B$3:$JO$10,MATCH($C13,Sheet1!$A$3:$A$10,0),MATCH(O$10,Sheet1!$B$2:$JO$2,0))),"")</f>
        <v/>
      </c>
      <c r="P13" s="55" t="str">
        <f>IFERROR(IF(INDEX(Sheet1!$B$3:$JO$10,MATCH($C13,Sheet1!$A$3:$A$10,0),MATCH(P$10,Sheet1!$B$2:$JO$2,0))=0,"Close",INDEX(Sheet1!$B$3:$JO$10,MATCH($C13,Sheet1!$A$3:$A$10,0),MATCH(P$10,Sheet1!$B$2:$JO$2,0))),"")</f>
        <v/>
      </c>
      <c r="Q13" s="55" t="str">
        <f>IFERROR(IF(INDEX(Sheet1!$B$3:$JO$10,MATCH($C13,Sheet1!$A$3:$A$10,0),MATCH(Q$10,Sheet1!$B$2:$JO$2,0))=0,"Close",INDEX(Sheet1!$B$3:$JO$10,MATCH($C13,Sheet1!$A$3:$A$10,0),MATCH(Q$10,Sheet1!$B$2:$JO$2,0))),"")</f>
        <v/>
      </c>
      <c r="R13" s="55" t="str">
        <f>IFERROR(IF(INDEX(Sheet1!$B$3:$JO$10,MATCH($C13,Sheet1!$A$3:$A$10,0),MATCH(R$10,Sheet1!$B$2:$JO$2,0))=0,"Close",INDEX(Sheet1!$B$3:$JO$10,MATCH($C13,Sheet1!$A$3:$A$10,0),MATCH(R$10,Sheet1!$B$2:$JO$2,0))),"")</f>
        <v/>
      </c>
      <c r="S13" s="55" t="str">
        <f>IFERROR(IF(INDEX(Sheet1!$B$3:$JO$10,MATCH($C13,Sheet1!$A$3:$A$10,0),MATCH(S$10,Sheet1!$B$2:$JO$2,0))=0,"Close",INDEX(Sheet1!$B$3:$JO$10,MATCH($C13,Sheet1!$A$3:$A$10,0),MATCH(S$10,Sheet1!$B$2:$JO$2,0))),"")</f>
        <v/>
      </c>
      <c r="T13" s="55" t="str">
        <f>IFERROR(IF(INDEX(Sheet1!$B$3:$JO$10,MATCH($C13,Sheet1!$A$3:$A$10,0),MATCH(T$10,Sheet1!$B$2:$JO$2,0))=0,"Close",INDEX(Sheet1!$B$3:$JO$10,MATCH($C13,Sheet1!$A$3:$A$10,0),MATCH(T$10,Sheet1!$B$2:$JO$2,0))),"")</f>
        <v/>
      </c>
      <c r="U13" s="55" t="str">
        <f>IFERROR(IF(INDEX(Sheet1!$B$3:$JO$10,MATCH($C13,Sheet1!$A$3:$A$10,0),MATCH(U$10,Sheet1!$B$2:$JO$2,0))=0,"Close",INDEX(Sheet1!$B$3:$JO$10,MATCH($C13,Sheet1!$A$3:$A$10,0),MATCH(U$10,Sheet1!$B$2:$JO$2,0))),"")</f>
        <v/>
      </c>
      <c r="V13" s="55" t="str">
        <f>IFERROR(IF(INDEX(Sheet1!$B$3:$JO$10,MATCH($C13,Sheet1!$A$3:$A$10,0),MATCH(V$10,Sheet1!$B$2:$JO$2,0))=0,"Close",INDEX(Sheet1!$B$3:$JO$10,MATCH($C13,Sheet1!$A$3:$A$10,0),MATCH(V$10,Sheet1!$B$2:$JO$2,0))),"")</f>
        <v/>
      </c>
      <c r="W13" s="55" t="str">
        <f>IFERROR(IF(INDEX(Sheet1!$B$3:$JO$10,MATCH($C13,Sheet1!$A$3:$A$10,0),MATCH(W$10,Sheet1!$B$2:$JO$2,0))=0,"Close",INDEX(Sheet1!$B$3:$JO$10,MATCH($C13,Sheet1!$A$3:$A$10,0),MATCH(W$10,Sheet1!$B$2:$JO$2,0))),"")</f>
        <v/>
      </c>
      <c r="X13" s="55" t="str">
        <f>IFERROR(IF(INDEX(Sheet1!$B$3:$JO$10,MATCH($C13,Sheet1!$A$3:$A$10,0),MATCH(X$10,Sheet1!$B$2:$JO$2,0))=0,"Close",INDEX(Sheet1!$B$3:$JO$10,MATCH($C13,Sheet1!$A$3:$A$10,0),MATCH(X$10,Sheet1!$B$2:$JO$2,0))),"")</f>
        <v/>
      </c>
      <c r="Y13" s="55" t="str">
        <f>IFERROR(IF(INDEX(Sheet1!$B$3:$JO$10,MATCH($C13,Sheet1!$A$3:$A$10,0),MATCH(Y$10,Sheet1!$B$2:$JO$2,0))=0,"Close",INDEX(Sheet1!$B$3:$JO$10,MATCH($C13,Sheet1!$A$3:$A$10,0),MATCH(Y$10,Sheet1!$B$2:$JO$2,0))),"")</f>
        <v/>
      </c>
      <c r="Z13" s="55" t="str">
        <f>IFERROR(IF(INDEX(Sheet1!$B$3:$JO$10,MATCH($C13,Sheet1!$A$3:$A$10,0),MATCH(Z$10,Sheet1!$B$2:$JO$2,0))=0,"Close",INDEX(Sheet1!$B$3:$JO$10,MATCH($C13,Sheet1!$A$3:$A$10,0),MATCH(Z$10,Sheet1!$B$2:$JO$2,0))),"")</f>
        <v/>
      </c>
      <c r="AA13" s="55" t="str">
        <f>IFERROR(IF(INDEX(Sheet1!$B$3:$JO$10,MATCH($C13,Sheet1!$A$3:$A$10,0),MATCH(AA$10,Sheet1!$B$2:$JO$2,0))=0,"Close",INDEX(Sheet1!$B$3:$JO$10,MATCH($C13,Sheet1!$A$3:$A$10,0),MATCH(AA$10,Sheet1!$B$2:$JO$2,0))),"")</f>
        <v/>
      </c>
      <c r="AB13" s="55" t="str">
        <f>IFERROR(IF(INDEX(Sheet1!$B$3:$JO$10,MATCH($C13,Sheet1!$A$3:$A$10,0),MATCH(AB$10,Sheet1!$B$2:$JO$2,0))=0,"Close",INDEX(Sheet1!$B$3:$JO$10,MATCH($C13,Sheet1!$A$3:$A$10,0),MATCH(AB$10,Sheet1!$B$2:$JO$2,0))),"")</f>
        <v/>
      </c>
      <c r="AC13" s="55" t="str">
        <f>IFERROR(IF(INDEX(Sheet1!$B$3:$JO$10,MATCH($C13,Sheet1!$A$3:$A$10,0),MATCH(AC$10,Sheet1!$B$2:$JO$2,0))=0,"Close",INDEX(Sheet1!$B$3:$JO$10,MATCH($C13,Sheet1!$A$3:$A$10,0),MATCH(AC$10,Sheet1!$B$2:$JO$2,0))),"")</f>
        <v/>
      </c>
      <c r="AD13" s="55" t="str">
        <f>IFERROR(IF(INDEX(Sheet1!$B$3:$JO$10,MATCH($C13,Sheet1!$A$3:$A$10,0),MATCH(AD$10,Sheet1!$B$2:$JO$2,0))=0,"Close",INDEX(Sheet1!$B$3:$JO$10,MATCH($C13,Sheet1!$A$3:$A$10,0),MATCH(AD$10,Sheet1!$B$2:$JO$2,0))),"")</f>
        <v/>
      </c>
      <c r="AE13" s="55" t="str">
        <f>IFERROR(IF(INDEX(Sheet1!$B$3:$JO$10,MATCH($C13,Sheet1!$A$3:$A$10,0),MATCH(AE$10,Sheet1!$B$2:$JO$2,0))=0,"Close",INDEX(Sheet1!$B$3:$JO$10,MATCH($C13,Sheet1!$A$3:$A$10,0),MATCH(AE$10,Sheet1!$B$2:$JO$2,0))),"")</f>
        <v/>
      </c>
      <c r="AF13" s="55" t="str">
        <f>IFERROR(IF(INDEX(Sheet1!$B$3:$JO$10,MATCH($C13,Sheet1!$A$3:$A$10,0),MATCH(AF$10,Sheet1!$B$2:$JO$2,0))=0,"Close",INDEX(Sheet1!$B$3:$JO$10,MATCH($C13,Sheet1!$A$3:$A$10,0),MATCH(AF$10,Sheet1!$B$2:$JO$2,0))),"")</f>
        <v/>
      </c>
      <c r="AG13" s="55" t="str">
        <f>IFERROR(IF(INDEX(Sheet1!$B$3:$JO$10,MATCH($C13,Sheet1!$A$3:$A$10,0),MATCH(AG$10,Sheet1!$B$2:$JO$2,0))=0,"Close",INDEX(Sheet1!$B$3:$JO$10,MATCH($C13,Sheet1!$A$3:$A$10,0),MATCH(AG$10,Sheet1!$B$2:$JO$2,0))),"")</f>
        <v/>
      </c>
      <c r="AH13" s="55" t="str">
        <f>IFERROR(IF(INDEX(Sheet1!$B$3:$JO$10,MATCH($C13,Sheet1!$A$3:$A$10,0),MATCH(AH$10,Sheet1!$B$2:$JO$2,0))=0,"Close",INDEX(Sheet1!$B$3:$JO$10,MATCH($C13,Sheet1!$A$3:$A$10,0),MATCH(AH$10,Sheet1!$B$2:$JO$2,0))),"")</f>
        <v/>
      </c>
      <c r="AI13" s="55" t="str">
        <f>IFERROR(IF(INDEX(Sheet1!$B$3:$JO$10,MATCH($C13,Sheet1!$A$3:$A$10,0),MATCH(AI$10,Sheet1!$B$2:$JO$2,0))=0,"Close",INDEX(Sheet1!$B$3:$JO$10,MATCH($C13,Sheet1!$A$3:$A$10,0),MATCH(AI$10,Sheet1!$B$2:$JO$2,0))),"")</f>
        <v/>
      </c>
      <c r="AJ13" s="55" t="str">
        <f>IFERROR(IF(INDEX(Sheet1!$B$3:$JO$10,MATCH($C13,Sheet1!$A$3:$A$10,0),MATCH(AJ$10,Sheet1!$B$2:$JO$2,0))=0,"Close",INDEX(Sheet1!$B$3:$JO$10,MATCH($C13,Sheet1!$A$3:$A$10,0),MATCH(AJ$10,Sheet1!$B$2:$JO$2,0))),"")</f>
        <v/>
      </c>
      <c r="AK13" s="55" t="str">
        <f>IFERROR(IF(INDEX(Sheet1!$B$3:$JO$10,MATCH($C13,Sheet1!$A$3:$A$10,0),MATCH(AK$10,Sheet1!$B$2:$JO$2,0))=0,"Close",INDEX(Sheet1!$B$3:$JO$10,MATCH($C13,Sheet1!$A$3:$A$10,0),MATCH(AK$10,Sheet1!$B$2:$JO$2,0))),"")</f>
        <v/>
      </c>
      <c r="AL13" s="55" t="str">
        <f>IFERROR(IF(INDEX(Sheet1!$B$3:$JO$10,MATCH($C13,Sheet1!$A$3:$A$10,0),MATCH(AL$10,Sheet1!$B$2:$JO$2,0))=0,"Close",INDEX(Sheet1!$B$3:$JO$10,MATCH($C13,Sheet1!$A$3:$A$10,0),MATCH(AL$10,Sheet1!$B$2:$JO$2,0))),"")</f>
        <v/>
      </c>
      <c r="AM13" s="55" t="str">
        <f>IFERROR(IF(INDEX(Sheet1!$B$3:$JO$10,MATCH($C13,Sheet1!$A$3:$A$10,0),MATCH(AM$10,Sheet1!$B$2:$JO$2,0))=0,"Close",INDEX(Sheet1!$B$3:$JO$10,MATCH($C13,Sheet1!$A$3:$A$10,0),MATCH(AM$10,Sheet1!$B$2:$JO$2,0))),"")</f>
        <v/>
      </c>
      <c r="AN13" s="55" t="str">
        <f>IFERROR(IF(INDEX(Sheet1!$B$3:$JO$10,MATCH($C13,Sheet1!$A$3:$A$10,0),MATCH(AN$10,Sheet1!$B$2:$JO$2,0))=0,"Close",INDEX(Sheet1!$B$3:$JO$10,MATCH($C13,Sheet1!$A$3:$A$10,0),MATCH(AN$10,Sheet1!$B$2:$JO$2,0))),"")</f>
        <v/>
      </c>
      <c r="AO13" s="55" t="str">
        <f>IFERROR(IF(INDEX(Sheet1!$B$3:$JO$10,MATCH($C13,Sheet1!$A$3:$A$10,0),MATCH(AO$10,Sheet1!$B$2:$JO$2,0))=0,"Close",INDEX(Sheet1!$B$3:$JO$10,MATCH($C13,Sheet1!$A$3:$A$10,0),MATCH(AO$10,Sheet1!$B$2:$JO$2,0))),"")</f>
        <v/>
      </c>
      <c r="AP13" s="55" t="str">
        <f>IFERROR(IF(INDEX(Sheet1!$B$3:$JO$10,MATCH($C13,Sheet1!$A$3:$A$10,0),MATCH(AP$10,Sheet1!$B$2:$JO$2,0))=0,"Close",INDEX(Sheet1!$B$3:$JO$10,MATCH($C13,Sheet1!$A$3:$A$10,0),MATCH(AP$10,Sheet1!$B$2:$JO$2,0))),"")</f>
        <v/>
      </c>
      <c r="AQ13" s="55" t="str">
        <f>IFERROR(IF(INDEX(Sheet1!$B$3:$JO$10,MATCH($C13,Sheet1!$A$3:$A$10,0),MATCH(AQ$10,Sheet1!$B$2:$JO$2,0))=0,"Close",INDEX(Sheet1!$B$3:$JO$10,MATCH($C13,Sheet1!$A$3:$A$10,0),MATCH(AQ$10,Sheet1!$B$2:$JO$2,0))),"")</f>
        <v/>
      </c>
      <c r="AR13" s="55" t="str">
        <f>IFERROR(IF(INDEX(Sheet1!$B$3:$JO$10,MATCH($C13,Sheet1!$A$3:$A$10,0),MATCH(AR$10,Sheet1!$B$2:$JO$2,0))=0,"Close",INDEX(Sheet1!$B$3:$JO$10,MATCH($C13,Sheet1!$A$3:$A$10,0),MATCH(AR$10,Sheet1!$B$2:$JO$2,0))),"")</f>
        <v/>
      </c>
      <c r="AS13" s="55" t="str">
        <f>IFERROR(IF(INDEX(Sheet1!$B$3:$JO$10,MATCH($C13,Sheet1!$A$3:$A$10,0),MATCH(AS$10,Sheet1!$B$2:$JO$2,0))=0,"Close",INDEX(Sheet1!$B$3:$JO$10,MATCH($C13,Sheet1!$A$3:$A$10,0),MATCH(AS$10,Sheet1!$B$2:$JO$2,0))),"")</f>
        <v/>
      </c>
      <c r="AT13" s="55" t="str">
        <f>IFERROR(IF(INDEX(Sheet1!$B$3:$JO$10,MATCH($C13,Sheet1!$A$3:$A$10,0),MATCH(AT$10,Sheet1!$B$2:$JO$2,0))=0,"Close",INDEX(Sheet1!$B$3:$JO$10,MATCH($C13,Sheet1!$A$3:$A$10,0),MATCH(AT$10,Sheet1!$B$2:$JO$2,0))),"")</f>
        <v/>
      </c>
      <c r="AU13" s="55" t="str">
        <f>IFERROR(IF(INDEX(Sheet1!$B$3:$JO$10,MATCH($C13,Sheet1!$A$3:$A$10,0),MATCH(AU$10,Sheet1!$B$2:$JO$2,0))=0,"Close",INDEX(Sheet1!$B$3:$JO$10,MATCH($C13,Sheet1!$A$3:$A$10,0),MATCH(AU$10,Sheet1!$B$2:$JO$2,0))),"")</f>
        <v/>
      </c>
      <c r="AV13" s="55" t="str">
        <f>IFERROR(IF(INDEX(Sheet1!$B$3:$JO$10,MATCH($C13,Sheet1!$A$3:$A$10,0),MATCH(AV$10,Sheet1!$B$2:$JO$2,0))=0,"Close",INDEX(Sheet1!$B$3:$JO$10,MATCH($C13,Sheet1!$A$3:$A$10,0),MATCH(AV$10,Sheet1!$B$2:$JO$2,0))),"")</f>
        <v/>
      </c>
      <c r="AW13" s="55" t="str">
        <f>IFERROR(IF(INDEX(Sheet1!$B$3:$JO$10,MATCH($C13,Sheet1!$A$3:$A$10,0),MATCH(AW$10,Sheet1!$B$2:$JO$2,0))=0,"Close",INDEX(Sheet1!$B$3:$JO$10,MATCH($C13,Sheet1!$A$3:$A$10,0),MATCH(AW$10,Sheet1!$B$2:$JO$2,0))),"")</f>
        <v/>
      </c>
      <c r="AX13" s="55" t="str">
        <f>IFERROR(IF(INDEX(Sheet1!$B$3:$JO$10,MATCH($C13,Sheet1!$A$3:$A$10,0),MATCH(AX$10,Sheet1!$B$2:$JO$2,0))=0,"Close",INDEX(Sheet1!$B$3:$JO$10,MATCH($C13,Sheet1!$A$3:$A$10,0),MATCH(AX$10,Sheet1!$B$2:$JO$2,0))),"")</f>
        <v/>
      </c>
      <c r="AY13" s="55" t="str">
        <f>IFERROR(IF(INDEX(Sheet1!$B$3:$JO$10,MATCH($C13,Sheet1!$A$3:$A$10,0),MATCH(AY$10,Sheet1!$B$2:$JO$2,0))=0,"Close",INDEX(Sheet1!$B$3:$JO$10,MATCH($C13,Sheet1!$A$3:$A$10,0),MATCH(AY$10,Sheet1!$B$2:$JO$2,0))),"")</f>
        <v/>
      </c>
      <c r="AZ13" s="55" t="str">
        <f>IFERROR(IF(INDEX(Sheet1!$B$3:$JO$10,MATCH($C13,Sheet1!$A$3:$A$10,0),MATCH(AZ$10,Sheet1!$B$2:$JO$2,0))=0,"Close",INDEX(Sheet1!$B$3:$JO$10,MATCH($C13,Sheet1!$A$3:$A$10,0),MATCH(AZ$10,Sheet1!$B$2:$JO$2,0))),"")</f>
        <v/>
      </c>
      <c r="BA13" s="55" t="str">
        <f>IFERROR(IF(INDEX(Sheet1!$B$3:$JO$10,MATCH($C13,Sheet1!$A$3:$A$10,0),MATCH(BA$10,Sheet1!$B$2:$JO$2,0))=0,"Close",INDEX(Sheet1!$B$3:$JO$10,MATCH($C13,Sheet1!$A$3:$A$10,0),MATCH(BA$10,Sheet1!$B$2:$JO$2,0))),"")</f>
        <v/>
      </c>
      <c r="BB13" s="55" t="str">
        <f>IFERROR(IF(INDEX(Sheet1!$B$3:$JO$10,MATCH($C13,Sheet1!$A$3:$A$10,0),MATCH(BB$10,Sheet1!$B$2:$JO$2,0))=0,"Close",INDEX(Sheet1!$B$3:$JO$10,MATCH($C13,Sheet1!$A$3:$A$10,0),MATCH(BB$10,Sheet1!$B$2:$JO$2,0))),"")</f>
        <v/>
      </c>
      <c r="BC13" s="55" t="str">
        <f>IFERROR(IF(INDEX(Sheet1!$B$3:$JO$10,MATCH($C13,Sheet1!$A$3:$A$10,0),MATCH(BC$10,Sheet1!$B$2:$JO$2,0))=0,"Close",INDEX(Sheet1!$B$3:$JO$10,MATCH($C13,Sheet1!$A$3:$A$10,0),MATCH(BC$10,Sheet1!$B$2:$JO$2,0))),"")</f>
        <v/>
      </c>
      <c r="BD13" s="55" t="str">
        <f>IFERROR(IF(INDEX(Sheet1!$B$3:$JO$10,MATCH($C13,Sheet1!$A$3:$A$10,0),MATCH(BD$10,Sheet1!$B$2:$JO$2,0))=0,"Close",INDEX(Sheet1!$B$3:$JO$10,MATCH($C13,Sheet1!$A$3:$A$10,0),MATCH(BD$10,Sheet1!$B$2:$JO$2,0))),"")</f>
        <v/>
      </c>
      <c r="BE13" s="55" t="str">
        <f>IFERROR(IF(INDEX(Sheet1!$B$3:$JO$10,MATCH($C13,Sheet1!$A$3:$A$10,0),MATCH(BE$10,Sheet1!$B$2:$JO$2,0))=0,"Close",INDEX(Sheet1!$B$3:$JO$10,MATCH($C13,Sheet1!$A$3:$A$10,0),MATCH(BE$10,Sheet1!$B$2:$JO$2,0))),"")</f>
        <v/>
      </c>
      <c r="BF13" s="55" t="str">
        <f>IFERROR(IF(INDEX(Sheet1!$B$3:$JO$10,MATCH($C13,Sheet1!$A$3:$A$10,0),MATCH(BF$10,Sheet1!$B$2:$JO$2,0))=0,"Close",INDEX(Sheet1!$B$3:$JO$10,MATCH($C13,Sheet1!$A$3:$A$10,0),MATCH(BF$10,Sheet1!$B$2:$JO$2,0))),"")</f>
        <v/>
      </c>
      <c r="BG13" s="55" t="str">
        <f>IFERROR(IF(INDEX(Sheet1!$B$3:$JO$10,MATCH($C13,Sheet1!$A$3:$A$10,0),MATCH(BG$10,Sheet1!$B$2:$JO$2,0))=0,"Close",INDEX(Sheet1!$B$3:$JO$10,MATCH($C13,Sheet1!$A$3:$A$10,0),MATCH(BG$10,Sheet1!$B$2:$JO$2,0))),"")</f>
        <v/>
      </c>
      <c r="BH13" s="55" t="str">
        <f>IFERROR(IF(INDEX(Sheet1!$B$3:$JO$10,MATCH($C13,Sheet1!$A$3:$A$10,0),MATCH(BH$10,Sheet1!$B$2:$JO$2,0))=0,"Close",INDEX(Sheet1!$B$3:$JO$10,MATCH($C13,Sheet1!$A$3:$A$10,0),MATCH(BH$10,Sheet1!$B$2:$JO$2,0))),"")</f>
        <v/>
      </c>
      <c r="BI13" s="55" t="str">
        <f>IFERROR(IF(INDEX(Sheet1!$B$3:$JO$10,MATCH($C13,Sheet1!$A$3:$A$10,0),MATCH(BI$10,Sheet1!$B$2:$JO$2,0))=0,"Close",INDEX(Sheet1!$B$3:$JO$10,MATCH($C13,Sheet1!$A$3:$A$10,0),MATCH(BI$10,Sheet1!$B$2:$JO$2,0))),"")</f>
        <v/>
      </c>
      <c r="BJ13" s="55" t="str">
        <f>IFERROR(IF(INDEX(Sheet1!$B$3:$JO$10,MATCH($C13,Sheet1!$A$3:$A$10,0),MATCH(BJ$10,Sheet1!$B$2:$JO$2,0))=0,"Close",INDEX(Sheet1!$B$3:$JO$10,MATCH($C13,Sheet1!$A$3:$A$10,0),MATCH(BJ$10,Sheet1!$B$2:$JO$2,0))),"")</f>
        <v/>
      </c>
      <c r="BK13" s="55" t="str">
        <f>IFERROR(IF(INDEX(Sheet1!$B$3:$JO$10,MATCH($C13,Sheet1!$A$3:$A$10,0),MATCH(BK$10,Sheet1!$B$2:$JO$2,0))=0,"Close",INDEX(Sheet1!$B$3:$JO$10,MATCH($C13,Sheet1!$A$3:$A$10,0),MATCH(BK$10,Sheet1!$B$2:$JO$2,0))),"")</f>
        <v/>
      </c>
      <c r="BL13" s="55" t="str">
        <f>IFERROR(IF(INDEX(Sheet1!$B$3:$JO$10,MATCH($C13,Sheet1!$A$3:$A$10,0),MATCH(BL$10,Sheet1!$B$2:$JO$2,0))=0,"Close",INDEX(Sheet1!$B$3:$JO$10,MATCH($C13,Sheet1!$A$3:$A$10,0),MATCH(BL$10,Sheet1!$B$2:$JO$2,0))),"")</f>
        <v/>
      </c>
      <c r="BM13" s="55" t="str">
        <f>IFERROR(IF(INDEX(Sheet1!$B$3:$JO$10,MATCH($C13,Sheet1!$A$3:$A$10,0),MATCH(BM$10,Sheet1!$B$2:$JO$2,0))=0,"Close",INDEX(Sheet1!$B$3:$JO$10,MATCH($C13,Sheet1!$A$3:$A$10,0),MATCH(BM$10,Sheet1!$B$2:$JO$2,0))),"")</f>
        <v/>
      </c>
      <c r="BN13" s="55" t="str">
        <f>IFERROR(IF(INDEX(Sheet1!$B$3:$JO$10,MATCH($C13,Sheet1!$A$3:$A$10,0),MATCH(BN$10,Sheet1!$B$2:$JO$2,0))=0,"Close",INDEX(Sheet1!$B$3:$JO$10,MATCH($C13,Sheet1!$A$3:$A$10,0),MATCH(BN$10,Sheet1!$B$2:$JO$2,0))),"")</f>
        <v/>
      </c>
      <c r="BO13" s="55" t="str">
        <f>IFERROR(IF(INDEX(Sheet1!$B$3:$JO$10,MATCH($C13,Sheet1!$A$3:$A$10,0),MATCH(BO$10,Sheet1!$B$2:$JO$2,0))=0,"Close",INDEX(Sheet1!$B$3:$JO$10,MATCH($C13,Sheet1!$A$3:$A$10,0),MATCH(BO$10,Sheet1!$B$2:$JO$2,0))),"")</f>
        <v/>
      </c>
      <c r="BP13" s="55" t="str">
        <f>IFERROR(IF(INDEX(Sheet1!$B$3:$JO$10,MATCH($C13,Sheet1!$A$3:$A$10,0),MATCH(BP$10,Sheet1!$B$2:$JO$2,0))=0,"Close",INDEX(Sheet1!$B$3:$JO$10,MATCH($C13,Sheet1!$A$3:$A$10,0),MATCH(BP$10,Sheet1!$B$2:$JO$2,0))),"")</f>
        <v/>
      </c>
      <c r="BQ13" s="55" t="str">
        <f>IFERROR(IF(INDEX(Sheet1!$B$3:$JO$10,MATCH($C13,Sheet1!$A$3:$A$10,0),MATCH(BQ$10,Sheet1!$B$2:$JO$2,0))=0,"Close",INDEX(Sheet1!$B$3:$JO$10,MATCH($C13,Sheet1!$A$3:$A$10,0),MATCH(BQ$10,Sheet1!$B$2:$JO$2,0))),"")</f>
        <v/>
      </c>
      <c r="BR13" s="55" t="str">
        <f>IFERROR(IF(INDEX(Sheet1!$B$3:$JO$10,MATCH($C13,Sheet1!$A$3:$A$10,0),MATCH(BR$10,Sheet1!$B$2:$JO$2,0))=0,"Close",INDEX(Sheet1!$B$3:$JO$10,MATCH($C13,Sheet1!$A$3:$A$10,0),MATCH(BR$10,Sheet1!$B$2:$JO$2,0))),"")</f>
        <v/>
      </c>
      <c r="BS13" s="55" t="str">
        <f>IFERROR(IF(INDEX(Sheet1!$B$3:$JO$10,MATCH($C13,Sheet1!$A$3:$A$10,0),MATCH(BS$10,Sheet1!$B$2:$JO$2,0))=0,"Close",INDEX(Sheet1!$B$3:$JO$10,MATCH($C13,Sheet1!$A$3:$A$10,0),MATCH(BS$10,Sheet1!$B$2:$JO$2,0))),"")</f>
        <v/>
      </c>
      <c r="BT13" s="55" t="str">
        <f>IFERROR(IF(INDEX(Sheet1!$B$3:$JO$10,MATCH($C13,Sheet1!$A$3:$A$10,0),MATCH(BT$10,Sheet1!$B$2:$JO$2,0))=0,"Close",INDEX(Sheet1!$B$3:$JO$10,MATCH($C13,Sheet1!$A$3:$A$10,0),MATCH(BT$10,Sheet1!$B$2:$JO$2,0))),"")</f>
        <v/>
      </c>
      <c r="BU13" s="55" t="str">
        <f>IFERROR(IF(INDEX(Sheet1!$B$3:$JO$10,MATCH($C13,Sheet1!$A$3:$A$10,0),MATCH(BU$10,Sheet1!$B$2:$JO$2,0))=0,"Close",INDEX(Sheet1!$B$3:$JO$10,MATCH($C13,Sheet1!$A$3:$A$10,0),MATCH(BU$10,Sheet1!$B$2:$JO$2,0))),"")</f>
        <v/>
      </c>
      <c r="BV13" s="55" t="str">
        <f>IFERROR(IF(INDEX(Sheet1!$B$3:$JO$10,MATCH($C13,Sheet1!$A$3:$A$10,0),MATCH(BV$10,Sheet1!$B$2:$JO$2,0))=0,"Close",INDEX(Sheet1!$B$3:$JO$10,MATCH($C13,Sheet1!$A$3:$A$10,0),MATCH(BV$10,Sheet1!$B$2:$JO$2,0))),"")</f>
        <v/>
      </c>
      <c r="BW13" s="55" t="str">
        <f>IFERROR(IF(INDEX(Sheet1!$B$3:$JO$10,MATCH($C13,Sheet1!$A$3:$A$10,0),MATCH(BW$10,Sheet1!$B$2:$JO$2,0))=0,"Close",INDEX(Sheet1!$B$3:$JO$10,MATCH($C13,Sheet1!$A$3:$A$10,0),MATCH(BW$10,Sheet1!$B$2:$JO$2,0))),"")</f>
        <v/>
      </c>
      <c r="BX13" s="55" t="str">
        <f>IFERROR(IF(INDEX(Sheet1!$B$3:$JO$10,MATCH($C13,Sheet1!$A$3:$A$10,0),MATCH(BX$10,Sheet1!$B$2:$JO$2,0))=0,"Close",INDEX(Sheet1!$B$3:$JO$10,MATCH($C13,Sheet1!$A$3:$A$10,0),MATCH(BX$10,Sheet1!$B$2:$JO$2,0))),"")</f>
        <v/>
      </c>
      <c r="BY13" s="55" t="str">
        <f>IFERROR(IF(INDEX(Sheet1!$B$3:$JO$10,MATCH($C13,Sheet1!$A$3:$A$10,0),MATCH(BY$10,Sheet1!$B$2:$JO$2,0))=0,"Close",INDEX(Sheet1!$B$3:$JO$10,MATCH($C13,Sheet1!$A$3:$A$10,0),MATCH(BY$10,Sheet1!$B$2:$JO$2,0))),"")</f>
        <v/>
      </c>
      <c r="BZ13" s="55" t="str">
        <f>IFERROR(IF(INDEX(Sheet1!$B$3:$JO$10,MATCH($C13,Sheet1!$A$3:$A$10,0),MATCH(BZ$10,Sheet1!$B$2:$JO$2,0))=0,"Close",INDEX(Sheet1!$B$3:$JO$10,MATCH($C13,Sheet1!$A$3:$A$10,0),MATCH(BZ$10,Sheet1!$B$2:$JO$2,0))),"")</f>
        <v/>
      </c>
      <c r="CA13" s="55" t="str">
        <f>IFERROR(IF(INDEX(Sheet1!$B$3:$JO$10,MATCH($C13,Sheet1!$A$3:$A$10,0),MATCH(CA$10,Sheet1!$B$2:$JO$2,0))=0,"Close",INDEX(Sheet1!$B$3:$JO$10,MATCH($C13,Sheet1!$A$3:$A$10,0),MATCH(CA$10,Sheet1!$B$2:$JO$2,0))),"")</f>
        <v/>
      </c>
      <c r="CB13" s="55" t="str">
        <f>IFERROR(IF(INDEX(Sheet1!$B$3:$JO$10,MATCH($C13,Sheet1!$A$3:$A$10,0),MATCH(CB$10,Sheet1!$B$2:$JO$2,0))=0,"Close",INDEX(Sheet1!$B$3:$JO$10,MATCH($C13,Sheet1!$A$3:$A$10,0),MATCH(CB$10,Sheet1!$B$2:$JO$2,0))),"")</f>
        <v/>
      </c>
      <c r="CC13" s="55" t="str">
        <f>IFERROR(IF(INDEX(Sheet1!$B$3:$JO$10,MATCH($C13,Sheet1!$A$3:$A$10,0),MATCH(CC$10,Sheet1!$B$2:$JO$2,0))=0,"Close",INDEX(Sheet1!$B$3:$JO$10,MATCH($C13,Sheet1!$A$3:$A$10,0),MATCH(CC$10,Sheet1!$B$2:$JO$2,0))),"")</f>
        <v/>
      </c>
      <c r="CD13" s="55" t="str">
        <f>IFERROR(IF(INDEX(Sheet1!$B$3:$JO$10,MATCH($C13,Sheet1!$A$3:$A$10,0),MATCH(CD$10,Sheet1!$B$2:$JO$2,0))=0,"Close",INDEX(Sheet1!$B$3:$JO$10,MATCH($C13,Sheet1!$A$3:$A$10,0),MATCH(CD$10,Sheet1!$B$2:$JO$2,0))),"")</f>
        <v/>
      </c>
      <c r="CE13" s="55" t="str">
        <f>IFERROR(IF(INDEX(Sheet1!$B$3:$JO$10,MATCH($C13,Sheet1!$A$3:$A$10,0),MATCH(CE$10,Sheet1!$B$2:$JO$2,0))=0,"Close",INDEX(Sheet1!$B$3:$JO$10,MATCH($C13,Sheet1!$A$3:$A$10,0),MATCH(CE$10,Sheet1!$B$2:$JO$2,0))),"")</f>
        <v/>
      </c>
      <c r="CF13" s="55" t="str">
        <f>IFERROR(IF(INDEX(Sheet1!$B$3:$JO$10,MATCH($C13,Sheet1!$A$3:$A$10,0),MATCH(CF$10,Sheet1!$B$2:$JO$2,0))=0,"Close",INDEX(Sheet1!$B$3:$JO$10,MATCH($C13,Sheet1!$A$3:$A$10,0),MATCH(CF$10,Sheet1!$B$2:$JO$2,0))),"")</f>
        <v/>
      </c>
      <c r="CG13" s="55" t="str">
        <f>IFERROR(IF(INDEX(Sheet1!$B$3:$JO$10,MATCH($C13,Sheet1!$A$3:$A$10,0),MATCH(CG$10,Sheet1!$B$2:$JO$2,0))=0,"Close",INDEX(Sheet1!$B$3:$JO$10,MATCH($C13,Sheet1!$A$3:$A$10,0),MATCH(CG$10,Sheet1!$B$2:$JO$2,0))),"")</f>
        <v/>
      </c>
      <c r="CH13" s="55" t="str">
        <f>IFERROR(IF(INDEX(Sheet1!$B$3:$JO$10,MATCH($C13,Sheet1!$A$3:$A$10,0),MATCH(CH$10,Sheet1!$B$2:$JO$2,0))=0,"Close",INDEX(Sheet1!$B$3:$JO$10,MATCH($C13,Sheet1!$A$3:$A$10,0),MATCH(CH$10,Sheet1!$B$2:$JO$2,0))),"")</f>
        <v/>
      </c>
      <c r="CI13" s="55" t="str">
        <f>IFERROR(IF(INDEX(Sheet1!$B$3:$JO$10,MATCH($C13,Sheet1!$A$3:$A$10,0),MATCH(CI$10,Sheet1!$B$2:$JO$2,0))=0,"Close",INDEX(Sheet1!$B$3:$JO$10,MATCH($C13,Sheet1!$A$3:$A$10,0),MATCH(CI$10,Sheet1!$B$2:$JO$2,0))),"")</f>
        <v/>
      </c>
      <c r="CJ13" s="55" t="str">
        <f>IFERROR(IF(INDEX(Sheet1!$B$3:$JO$10,MATCH($C13,Sheet1!$A$3:$A$10,0),MATCH(CJ$10,Sheet1!$B$2:$JO$2,0))=0,"Close",INDEX(Sheet1!$B$3:$JO$10,MATCH($C13,Sheet1!$A$3:$A$10,0),MATCH(CJ$10,Sheet1!$B$2:$JO$2,0))),"")</f>
        <v/>
      </c>
      <c r="CK13" s="55" t="str">
        <f>IFERROR(IF(INDEX(Sheet1!$B$3:$JO$10,MATCH($C13,Sheet1!$A$3:$A$10,0),MATCH(CK$10,Sheet1!$B$2:$JO$2,0))=0,"Close",INDEX(Sheet1!$B$3:$JO$10,MATCH($C13,Sheet1!$A$3:$A$10,0),MATCH(CK$10,Sheet1!$B$2:$JO$2,0))),"")</f>
        <v/>
      </c>
      <c r="CL13" s="55" t="str">
        <f>IFERROR(IF(INDEX(Sheet1!$B$3:$JO$10,MATCH($C13,Sheet1!$A$3:$A$10,0),MATCH(CL$10,Sheet1!$B$2:$JO$2,0))=0,"Close",INDEX(Sheet1!$B$3:$JO$10,MATCH($C13,Sheet1!$A$3:$A$10,0),MATCH(CL$10,Sheet1!$B$2:$JO$2,0))),"")</f>
        <v/>
      </c>
      <c r="CM13" s="55" t="str">
        <f>IFERROR(IF(INDEX(Sheet1!$B$3:$JO$10,MATCH($C13,Sheet1!$A$3:$A$10,0),MATCH(CM$10,Sheet1!$B$2:$JO$2,0))=0,"Close",INDEX(Sheet1!$B$3:$JO$10,MATCH($C13,Sheet1!$A$3:$A$10,0),MATCH(CM$10,Sheet1!$B$2:$JO$2,0))),"")</f>
        <v/>
      </c>
      <c r="CN13" s="55" t="str">
        <f>IFERROR(IF(INDEX(Sheet1!$B$3:$JO$10,MATCH($C13,Sheet1!$A$3:$A$10,0),MATCH(CN$10,Sheet1!$B$2:$JO$2,0))=0,"Close",INDEX(Sheet1!$B$3:$JO$10,MATCH($C13,Sheet1!$A$3:$A$10,0),MATCH(CN$10,Sheet1!$B$2:$JO$2,0))),"")</f>
        <v/>
      </c>
      <c r="CO13" s="55" t="str">
        <f>IFERROR(IF(INDEX(Sheet1!$B$3:$JO$10,MATCH($C13,Sheet1!$A$3:$A$10,0),MATCH(CO$10,Sheet1!$B$2:$JO$2,0))=0,"Close",INDEX(Sheet1!$B$3:$JO$10,MATCH($C13,Sheet1!$A$3:$A$10,0),MATCH(CO$10,Sheet1!$B$2:$JO$2,0))),"")</f>
        <v/>
      </c>
      <c r="CP13" s="55" t="str">
        <f>IFERROR(IF(INDEX(Sheet1!$B$3:$JO$10,MATCH($C13,Sheet1!$A$3:$A$10,0),MATCH(CP$10,Sheet1!$B$2:$JO$2,0))=0,"Close",INDEX(Sheet1!$B$3:$JO$10,MATCH($C13,Sheet1!$A$3:$A$10,0),MATCH(CP$10,Sheet1!$B$2:$JO$2,0))),"")</f>
        <v/>
      </c>
      <c r="CQ13" s="55" t="str">
        <f>IFERROR(IF(INDEX(Sheet1!$B$3:$JO$10,MATCH($C13,Sheet1!$A$3:$A$10,0),MATCH(CQ$10,Sheet1!$B$2:$JO$2,0))=0,"Close",INDEX(Sheet1!$B$3:$JO$10,MATCH($C13,Sheet1!$A$3:$A$10,0),MATCH(CQ$10,Sheet1!$B$2:$JO$2,0))),"")</f>
        <v/>
      </c>
      <c r="CR13" s="55" t="str">
        <f>IFERROR(IF(INDEX(Sheet1!$B$3:$JO$10,MATCH($C13,Sheet1!$A$3:$A$10,0),MATCH(CR$10,Sheet1!$B$2:$JO$2,0))=0,"Close",INDEX(Sheet1!$B$3:$JO$10,MATCH($C13,Sheet1!$A$3:$A$10,0),MATCH(CR$10,Sheet1!$B$2:$JO$2,0))),"")</f>
        <v/>
      </c>
      <c r="CS13" s="55" t="str">
        <f>IFERROR(IF(INDEX(Sheet1!$B$3:$JO$10,MATCH($C13,Sheet1!$A$3:$A$10,0),MATCH(CS$10,Sheet1!$B$2:$JO$2,0))=0,"Close",INDEX(Sheet1!$B$3:$JO$10,MATCH($C13,Sheet1!$A$3:$A$10,0),MATCH(CS$10,Sheet1!$B$2:$JO$2,0))),"")</f>
        <v/>
      </c>
      <c r="CT13" s="55" t="str">
        <f>IFERROR(IF(INDEX(Sheet1!$B$3:$JO$10,MATCH($C13,Sheet1!$A$3:$A$10,0),MATCH(CT$10,Sheet1!$B$2:$JO$2,0))=0,"Close",INDEX(Sheet1!$B$3:$JO$10,MATCH($C13,Sheet1!$A$3:$A$10,0),MATCH(CT$10,Sheet1!$B$2:$JO$2,0))),"")</f>
        <v/>
      </c>
      <c r="CU13" s="55" t="str">
        <f>IFERROR(IF(INDEX(Sheet1!$B$3:$JO$10,MATCH($C13,Sheet1!$A$3:$A$10,0),MATCH(CU$10,Sheet1!$B$2:$JO$2,0))=0,"Close",INDEX(Sheet1!$B$3:$JO$10,MATCH($C13,Sheet1!$A$3:$A$10,0),MATCH(CU$10,Sheet1!$B$2:$JO$2,0))),"")</f>
        <v/>
      </c>
      <c r="CV13" s="55" t="str">
        <f>IFERROR(IF(INDEX(Sheet1!$B$3:$JO$10,MATCH($C13,Sheet1!$A$3:$A$10,0),MATCH(CV$10,Sheet1!$B$2:$JO$2,0))=0,"Close",INDEX(Sheet1!$B$3:$JO$10,MATCH($C13,Sheet1!$A$3:$A$10,0),MATCH(CV$10,Sheet1!$B$2:$JO$2,0))),"")</f>
        <v/>
      </c>
      <c r="CW13" s="55" t="str">
        <f>IFERROR(IF(INDEX(Sheet1!$B$3:$JO$10,MATCH($C13,Sheet1!$A$3:$A$10,0),MATCH(CW$10,Sheet1!$B$2:$JO$2,0))=0,"Close",INDEX(Sheet1!$B$3:$JO$10,MATCH($C13,Sheet1!$A$3:$A$10,0),MATCH(CW$10,Sheet1!$B$2:$JO$2,0))),"")</f>
        <v/>
      </c>
      <c r="CX13" s="55" t="str">
        <f>IFERROR(IF(INDEX(Sheet1!$B$3:$JO$10,MATCH($C13,Sheet1!$A$3:$A$10,0),MATCH(CX$10,Sheet1!$B$2:$JO$2,0))=0,"Close",INDEX(Sheet1!$B$3:$JO$10,MATCH($C13,Sheet1!$A$3:$A$10,0),MATCH(CX$10,Sheet1!$B$2:$JO$2,0))),"")</f>
        <v/>
      </c>
      <c r="CY13" s="55" t="str">
        <f>IFERROR(IF(INDEX(Sheet1!$B$3:$JO$10,MATCH($C13,Sheet1!$A$3:$A$10,0),MATCH(CY$10,Sheet1!$B$2:$JO$2,0))=0,"Close",INDEX(Sheet1!$B$3:$JO$10,MATCH($C13,Sheet1!$A$3:$A$10,0),MATCH(CY$10,Sheet1!$B$2:$JO$2,0))),"")</f>
        <v/>
      </c>
      <c r="CZ13" s="55" t="str">
        <f>IFERROR(IF(INDEX(Sheet1!$B$3:$JO$10,MATCH($C13,Sheet1!$A$3:$A$10,0),MATCH(CZ$10,Sheet1!$B$2:$JO$2,0))=0,"Close",INDEX(Sheet1!$B$3:$JO$10,MATCH($C13,Sheet1!$A$3:$A$10,0),MATCH(CZ$10,Sheet1!$B$2:$JO$2,0))),"")</f>
        <v/>
      </c>
      <c r="DA13" s="55" t="str">
        <f>IFERROR(IF(INDEX(Sheet1!$B$3:$JO$10,MATCH($C13,Sheet1!$A$3:$A$10,0),MATCH(DA$10,Sheet1!$B$2:$JO$2,0))=0,"Close",INDEX(Sheet1!$B$3:$JO$10,MATCH($C13,Sheet1!$A$3:$A$10,0),MATCH(DA$10,Sheet1!$B$2:$JO$2,0))),"")</f>
        <v/>
      </c>
      <c r="DB13" s="55" t="str">
        <f>IFERROR(IF(INDEX(Sheet1!$B$3:$JO$10,MATCH($C13,Sheet1!$A$3:$A$10,0),MATCH(DB$10,Sheet1!$B$2:$JO$2,0))=0,"Close",INDEX(Sheet1!$B$3:$JO$10,MATCH($C13,Sheet1!$A$3:$A$10,0),MATCH(DB$10,Sheet1!$B$2:$JO$2,0))),"")</f>
        <v/>
      </c>
      <c r="DC13" s="55" t="str">
        <f>IFERROR(IF(INDEX(Sheet1!$B$3:$JO$10,MATCH($C13,Sheet1!$A$3:$A$10,0),MATCH(DC$10,Sheet1!$B$2:$JO$2,0))=0,"Close",INDEX(Sheet1!$B$3:$JO$10,MATCH($C13,Sheet1!$A$3:$A$10,0),MATCH(DC$10,Sheet1!$B$2:$JO$2,0))),"")</f>
        <v/>
      </c>
      <c r="DD13" s="55" t="str">
        <f>IFERROR(IF(INDEX(Sheet1!$B$3:$JO$10,MATCH($C13,Sheet1!$A$3:$A$10,0),MATCH(DD$10,Sheet1!$B$2:$JO$2,0))=0,"Close",INDEX(Sheet1!$B$3:$JO$10,MATCH($C13,Sheet1!$A$3:$A$10,0),MATCH(DD$10,Sheet1!$B$2:$JO$2,0))),"")</f>
        <v/>
      </c>
      <c r="DE13" s="55" t="str">
        <f>IFERROR(IF(INDEX(Sheet1!$B$3:$JO$10,MATCH($C13,Sheet1!$A$3:$A$10,0),MATCH(DE$10,Sheet1!$B$2:$JO$2,0))=0,"Close",INDEX(Sheet1!$B$3:$JO$10,MATCH($C13,Sheet1!$A$3:$A$10,0),MATCH(DE$10,Sheet1!$B$2:$JO$2,0))),"")</f>
        <v/>
      </c>
      <c r="DF13" s="55" t="str">
        <f>IFERROR(IF(INDEX(Sheet1!$B$3:$JO$10,MATCH($C13,Sheet1!$A$3:$A$10,0),MATCH(DF$10,Sheet1!$B$2:$JO$2,0))=0,"Close",INDEX(Sheet1!$B$3:$JO$10,MATCH($C13,Sheet1!$A$3:$A$10,0),MATCH(DF$10,Sheet1!$B$2:$JO$2,0))),"")</f>
        <v/>
      </c>
      <c r="DG13" s="55" t="str">
        <f>IFERROR(IF(INDEX(Sheet1!$B$3:$JO$10,MATCH($C13,Sheet1!$A$3:$A$10,0),MATCH(DG$10,Sheet1!$B$2:$JO$2,0))=0,"Close",INDEX(Sheet1!$B$3:$JO$10,MATCH($C13,Sheet1!$A$3:$A$10,0),MATCH(DG$10,Sheet1!$B$2:$JO$2,0))),"")</f>
        <v/>
      </c>
      <c r="DH13" s="55" t="str">
        <f>IFERROR(IF(INDEX(Sheet1!$B$3:$JO$10,MATCH($C13,Sheet1!$A$3:$A$10,0),MATCH(DH$10,Sheet1!$B$2:$JO$2,0))=0,"Close",INDEX(Sheet1!$B$3:$JO$10,MATCH($C13,Sheet1!$A$3:$A$10,0),MATCH(DH$10,Sheet1!$B$2:$JO$2,0))),"")</f>
        <v/>
      </c>
      <c r="DI13" s="55" t="str">
        <f>IFERROR(IF(INDEX(Sheet1!$B$3:$JO$10,MATCH($C13,Sheet1!$A$3:$A$10,0),MATCH(DI$10,Sheet1!$B$2:$JO$2,0))=0,"Close",INDEX(Sheet1!$B$3:$JO$10,MATCH($C13,Sheet1!$A$3:$A$10,0),MATCH(DI$10,Sheet1!$B$2:$JO$2,0))),"")</f>
        <v/>
      </c>
      <c r="DJ13" s="55" t="str">
        <f>IFERROR(IF(INDEX(Sheet1!$B$3:$JO$10,MATCH($C13,Sheet1!$A$3:$A$10,0),MATCH(DJ$10,Sheet1!$B$2:$JO$2,0))=0,"Close",INDEX(Sheet1!$B$3:$JO$10,MATCH($C13,Sheet1!$A$3:$A$10,0),MATCH(DJ$10,Sheet1!$B$2:$JO$2,0))),"")</f>
        <v/>
      </c>
      <c r="DK13" s="55" t="str">
        <f>IFERROR(IF(INDEX(Sheet1!$B$3:$JO$10,MATCH($C13,Sheet1!$A$3:$A$10,0),MATCH(DK$10,Sheet1!$B$2:$JO$2,0))=0,"Close",INDEX(Sheet1!$B$3:$JO$10,MATCH($C13,Sheet1!$A$3:$A$10,0),MATCH(DK$10,Sheet1!$B$2:$JO$2,0))),"")</f>
        <v/>
      </c>
      <c r="DL13" s="55" t="str">
        <f>IFERROR(IF(INDEX(Sheet1!$B$3:$JO$10,MATCH($C13,Sheet1!$A$3:$A$10,0),MATCH(DL$10,Sheet1!$B$2:$JO$2,0))=0,"Close",INDEX(Sheet1!$B$3:$JO$10,MATCH($C13,Sheet1!$A$3:$A$10,0),MATCH(DL$10,Sheet1!$B$2:$JO$2,0))),"")</f>
        <v/>
      </c>
      <c r="DM13" s="55" t="str">
        <f>IFERROR(IF(INDEX(Sheet1!$B$3:$JO$10,MATCH($C13,Sheet1!$A$3:$A$10,0),MATCH(DM$10,Sheet1!$B$2:$JO$2,0))=0,"Close",INDEX(Sheet1!$B$3:$JO$10,MATCH($C13,Sheet1!$A$3:$A$10,0),MATCH(DM$10,Sheet1!$B$2:$JO$2,0))),"")</f>
        <v/>
      </c>
      <c r="DN13" s="55" t="str">
        <f>IFERROR(IF(INDEX(Sheet1!$B$3:$JO$10,MATCH($C13,Sheet1!$A$3:$A$10,0),MATCH(DN$10,Sheet1!$B$2:$JO$2,0))=0,"Close",INDEX(Sheet1!$B$3:$JO$10,MATCH($C13,Sheet1!$A$3:$A$10,0),MATCH(DN$10,Sheet1!$B$2:$JO$2,0))),"")</f>
        <v/>
      </c>
      <c r="DO13" s="55" t="str">
        <f>IFERROR(IF(INDEX(Sheet1!$B$3:$JO$10,MATCH($C13,Sheet1!$A$3:$A$10,0),MATCH(DO$10,Sheet1!$B$2:$JO$2,0))=0,"Close",INDEX(Sheet1!$B$3:$JO$10,MATCH($C13,Sheet1!$A$3:$A$10,0),MATCH(DO$10,Sheet1!$B$2:$JO$2,0))),"")</f>
        <v/>
      </c>
      <c r="DP13" s="55" t="str">
        <f>IFERROR(IF(INDEX(Sheet1!$B$3:$JO$10,MATCH($C13,Sheet1!$A$3:$A$10,0),MATCH(DP$10,Sheet1!$B$2:$JO$2,0))=0,"Close",INDEX(Sheet1!$B$3:$JO$10,MATCH($C13,Sheet1!$A$3:$A$10,0),MATCH(DP$10,Sheet1!$B$2:$JO$2,0))),"")</f>
        <v/>
      </c>
      <c r="DQ13" s="55" t="str">
        <f>IFERROR(IF(INDEX(Sheet1!$B$3:$JO$10,MATCH($C13,Sheet1!$A$3:$A$10,0),MATCH(DQ$10,Sheet1!$B$2:$JO$2,0))=0,"Close",INDEX(Sheet1!$B$3:$JO$10,MATCH($C13,Sheet1!$A$3:$A$10,0),MATCH(DQ$10,Sheet1!$B$2:$JO$2,0))),"")</f>
        <v/>
      </c>
      <c r="DR13" s="55" t="str">
        <f>IFERROR(IF(INDEX(Sheet1!$B$3:$JO$10,MATCH($C13,Sheet1!$A$3:$A$10,0),MATCH(DR$10,Sheet1!$B$2:$JO$2,0))=0,"Close",INDEX(Sheet1!$B$3:$JO$10,MATCH($C13,Sheet1!$A$3:$A$10,0),MATCH(DR$10,Sheet1!$B$2:$JO$2,0))),"")</f>
        <v/>
      </c>
      <c r="DS13" s="55" t="str">
        <f>IFERROR(IF(INDEX(Sheet1!$B$3:$JO$10,MATCH($C13,Sheet1!$A$3:$A$10,0),MATCH(DS$10,Sheet1!$B$2:$JO$2,0))=0,"Close",INDEX(Sheet1!$B$3:$JO$10,MATCH($C13,Sheet1!$A$3:$A$10,0),MATCH(DS$10,Sheet1!$B$2:$JO$2,0))),"")</f>
        <v/>
      </c>
      <c r="DT13" s="55" t="str">
        <f>IFERROR(IF(INDEX(Sheet1!$B$3:$JO$10,MATCH($C13,Sheet1!$A$3:$A$10,0),MATCH(DT$10,Sheet1!$B$2:$JO$2,0))=0,"Close",INDEX(Sheet1!$B$3:$JO$10,MATCH($C13,Sheet1!$A$3:$A$10,0),MATCH(DT$10,Sheet1!$B$2:$JO$2,0))),"")</f>
        <v/>
      </c>
      <c r="DU13" s="55" t="str">
        <f>IFERROR(IF(INDEX(Sheet1!$B$3:$JO$10,MATCH($C13,Sheet1!$A$3:$A$10,0),MATCH(DU$10,Sheet1!$B$2:$JO$2,0))=0,"Close",INDEX(Sheet1!$B$3:$JO$10,MATCH($C13,Sheet1!$A$3:$A$10,0),MATCH(DU$10,Sheet1!$B$2:$JO$2,0))),"")</f>
        <v/>
      </c>
      <c r="DV13" s="55" t="str">
        <f>IFERROR(IF(INDEX(Sheet1!$B$3:$JO$10,MATCH($C13,Sheet1!$A$3:$A$10,0),MATCH(DV$10,Sheet1!$B$2:$JO$2,0))=0,"Close",INDEX(Sheet1!$B$3:$JO$10,MATCH($C13,Sheet1!$A$3:$A$10,0),MATCH(DV$10,Sheet1!$B$2:$JO$2,0))),"")</f>
        <v/>
      </c>
      <c r="DW13" s="55" t="str">
        <f>IFERROR(IF(INDEX(Sheet1!$B$3:$JO$10,MATCH($C13,Sheet1!$A$3:$A$10,0),MATCH(DW$10,Sheet1!$B$2:$JO$2,0))=0,"Close",INDEX(Sheet1!$B$3:$JO$10,MATCH($C13,Sheet1!$A$3:$A$10,0),MATCH(DW$10,Sheet1!$B$2:$JO$2,0))),"")</f>
        <v/>
      </c>
      <c r="DX13" s="55" t="str">
        <f>IFERROR(IF(INDEX(Sheet1!$B$3:$JO$10,MATCH($C13,Sheet1!$A$3:$A$10,0),MATCH(DX$10,Sheet1!$B$2:$JO$2,0))=0,"Close",INDEX(Sheet1!$B$3:$JO$10,MATCH($C13,Sheet1!$A$3:$A$10,0),MATCH(DX$10,Sheet1!$B$2:$JO$2,0))),"")</f>
        <v/>
      </c>
      <c r="DY13" s="55" t="str">
        <f>IFERROR(IF(INDEX(Sheet1!$B$3:$JO$10,MATCH($C13,Sheet1!$A$3:$A$10,0),MATCH(DY$10,Sheet1!$B$2:$JO$2,0))=0,"Close",INDEX(Sheet1!$B$3:$JO$10,MATCH($C13,Sheet1!$A$3:$A$10,0),MATCH(DY$10,Sheet1!$B$2:$JO$2,0))),"")</f>
        <v/>
      </c>
      <c r="DZ13" s="55" t="str">
        <f>IFERROR(IF(INDEX(Sheet1!$B$3:$JO$10,MATCH($C13,Sheet1!$A$3:$A$10,0),MATCH(DZ$10,Sheet1!$B$2:$JO$2,0))=0,"Close",INDEX(Sheet1!$B$3:$JO$10,MATCH($C13,Sheet1!$A$3:$A$10,0),MATCH(DZ$10,Sheet1!$B$2:$JO$2,0))),"")</f>
        <v/>
      </c>
      <c r="EA13" s="55" t="str">
        <f>IFERROR(IF(INDEX(Sheet1!$B$3:$JO$10,MATCH($C13,Sheet1!$A$3:$A$10,0),MATCH(EA$10,Sheet1!$B$2:$JO$2,0))=0,"Close",INDEX(Sheet1!$B$3:$JO$10,MATCH($C13,Sheet1!$A$3:$A$10,0),MATCH(EA$10,Sheet1!$B$2:$JO$2,0))),"")</f>
        <v/>
      </c>
      <c r="EB13" s="55" t="str">
        <f>IFERROR(IF(INDEX(Sheet1!$B$3:$JO$10,MATCH($C13,Sheet1!$A$3:$A$10,0),MATCH(EB$10,Sheet1!$B$2:$JO$2,0))=0,"Close",INDEX(Sheet1!$B$3:$JO$10,MATCH($C13,Sheet1!$A$3:$A$10,0),MATCH(EB$10,Sheet1!$B$2:$JO$2,0))),"")</f>
        <v/>
      </c>
      <c r="EC13" s="55" t="str">
        <f>IFERROR(IF(INDEX(Sheet1!$B$3:$JO$10,MATCH($C13,Sheet1!$A$3:$A$10,0),MATCH(EC$10,Sheet1!$B$2:$JO$2,0))=0,"Close",INDEX(Sheet1!$B$3:$JO$10,MATCH($C13,Sheet1!$A$3:$A$10,0),MATCH(EC$10,Sheet1!$B$2:$JO$2,0))),"")</f>
        <v/>
      </c>
      <c r="ED13" s="55" t="str">
        <f>IFERROR(IF(INDEX(Sheet1!$B$3:$JO$10,MATCH($C13,Sheet1!$A$3:$A$10,0),MATCH(ED$10,Sheet1!$B$2:$JO$2,0))=0,"Close",INDEX(Sheet1!$B$3:$JO$10,MATCH($C13,Sheet1!$A$3:$A$10,0),MATCH(ED$10,Sheet1!$B$2:$JO$2,0))),"")</f>
        <v/>
      </c>
      <c r="EE13" s="55" t="str">
        <f>IFERROR(IF(INDEX(Sheet1!$B$3:$JO$10,MATCH($C13,Sheet1!$A$3:$A$10,0),MATCH(EE$10,Sheet1!$B$2:$JO$2,0))=0,"Close",INDEX(Sheet1!$B$3:$JO$10,MATCH($C13,Sheet1!$A$3:$A$10,0),MATCH(EE$10,Sheet1!$B$2:$JO$2,0))),"")</f>
        <v/>
      </c>
      <c r="EF13" s="55" t="str">
        <f>IFERROR(IF(INDEX(Sheet1!$B$3:$JO$10,MATCH($C13,Sheet1!$A$3:$A$10,0),MATCH(EF$10,Sheet1!$B$2:$JO$2,0))=0,"Close",INDEX(Sheet1!$B$3:$JO$10,MATCH($C13,Sheet1!$A$3:$A$10,0),MATCH(EF$10,Sheet1!$B$2:$JO$2,0))),"")</f>
        <v/>
      </c>
      <c r="EG13" s="55" t="str">
        <f>IFERROR(IF(INDEX(Sheet1!$B$3:$JO$10,MATCH($C13,Sheet1!$A$3:$A$10,0),MATCH(EG$10,Sheet1!$B$2:$JO$2,0))=0,"Close",INDEX(Sheet1!$B$3:$JO$10,MATCH($C13,Sheet1!$A$3:$A$10,0),MATCH(EG$10,Sheet1!$B$2:$JO$2,0))),"")</f>
        <v/>
      </c>
      <c r="EH13" s="55" t="str">
        <f>IFERROR(IF(INDEX(Sheet1!$B$3:$JO$10,MATCH($C13,Sheet1!$A$3:$A$10,0),MATCH(EH$10,Sheet1!$B$2:$JO$2,0))=0,"Close",INDEX(Sheet1!$B$3:$JO$10,MATCH($C13,Sheet1!$A$3:$A$10,0),MATCH(EH$10,Sheet1!$B$2:$JO$2,0))),"")</f>
        <v/>
      </c>
      <c r="EI13" s="55" t="str">
        <f>IFERROR(IF(INDEX(Sheet1!$B$3:$JO$10,MATCH($C13,Sheet1!$A$3:$A$10,0),MATCH(EI$10,Sheet1!$B$2:$JO$2,0))=0,"Close",INDEX(Sheet1!$B$3:$JO$10,MATCH($C13,Sheet1!$A$3:$A$10,0),MATCH(EI$10,Sheet1!$B$2:$JO$2,0))),"")</f>
        <v/>
      </c>
      <c r="EJ13" s="55" t="str">
        <f>IFERROR(IF(INDEX(Sheet1!$B$3:$JO$10,MATCH($C13,Sheet1!$A$3:$A$10,0),MATCH(EJ$10,Sheet1!$B$2:$JO$2,0))=0,"Close",INDEX(Sheet1!$B$3:$JO$10,MATCH($C13,Sheet1!$A$3:$A$10,0),MATCH(EJ$10,Sheet1!$B$2:$JO$2,0))),"")</f>
        <v/>
      </c>
      <c r="EK13" s="55" t="str">
        <f>IFERROR(IF(INDEX(Sheet1!$B$3:$JO$10,MATCH($C13,Sheet1!$A$3:$A$10,0),MATCH(EK$10,Sheet1!$B$2:$JO$2,0))=0,"Close",INDEX(Sheet1!$B$3:$JO$10,MATCH($C13,Sheet1!$A$3:$A$10,0),MATCH(EK$10,Sheet1!$B$2:$JO$2,0))),"")</f>
        <v/>
      </c>
      <c r="EL13" s="55" t="str">
        <f>IFERROR(IF(INDEX(Sheet1!$B$3:$JO$10,MATCH($C13,Sheet1!$A$3:$A$10,0),MATCH(EL$10,Sheet1!$B$2:$JO$2,0))=0,"Close",INDEX(Sheet1!$B$3:$JO$10,MATCH($C13,Sheet1!$A$3:$A$10,0),MATCH(EL$10,Sheet1!$B$2:$JO$2,0))),"")</f>
        <v/>
      </c>
      <c r="EM13" s="55" t="str">
        <f>IFERROR(IF(INDEX(Sheet1!$B$3:$JO$10,MATCH($C13,Sheet1!$A$3:$A$10,0),MATCH(EM$10,Sheet1!$B$2:$JO$2,0))=0,"Close",INDEX(Sheet1!$B$3:$JO$10,MATCH($C13,Sheet1!$A$3:$A$10,0),MATCH(EM$10,Sheet1!$B$2:$JO$2,0))),"")</f>
        <v/>
      </c>
      <c r="EN13" s="55" t="str">
        <f>IFERROR(IF(INDEX(Sheet1!$B$3:$JO$10,MATCH($C13,Sheet1!$A$3:$A$10,0),MATCH(EN$10,Sheet1!$B$2:$JO$2,0))=0,"Close",INDEX(Sheet1!$B$3:$JO$10,MATCH($C13,Sheet1!$A$3:$A$10,0),MATCH(EN$10,Sheet1!$B$2:$JO$2,0))),"")</f>
        <v/>
      </c>
      <c r="EO13" s="55" t="str">
        <f>IFERROR(IF(INDEX(Sheet1!$B$3:$JO$10,MATCH($C13,Sheet1!$A$3:$A$10,0),MATCH(EO$10,Sheet1!$B$2:$JO$2,0))=0,"Close",INDEX(Sheet1!$B$3:$JO$10,MATCH($C13,Sheet1!$A$3:$A$10,0),MATCH(EO$10,Sheet1!$B$2:$JO$2,0))),"")</f>
        <v/>
      </c>
      <c r="EP13" s="55" t="str">
        <f>IFERROR(IF(INDEX(Sheet1!$B$3:$JO$10,MATCH($C13,Sheet1!$A$3:$A$10,0),MATCH(EP$10,Sheet1!$B$2:$JO$2,0))=0,"Close",INDEX(Sheet1!$B$3:$JO$10,MATCH($C13,Sheet1!$A$3:$A$10,0),MATCH(EP$10,Sheet1!$B$2:$JO$2,0))),"")</f>
        <v/>
      </c>
      <c r="EQ13" s="55" t="str">
        <f>IFERROR(IF(INDEX(Sheet1!$B$3:$JO$10,MATCH($C13,Sheet1!$A$3:$A$10,0),MATCH(EQ$10,Sheet1!$B$2:$JO$2,0))=0,"Close",INDEX(Sheet1!$B$3:$JO$10,MATCH($C13,Sheet1!$A$3:$A$10,0),MATCH(EQ$10,Sheet1!$B$2:$JO$2,0))),"")</f>
        <v/>
      </c>
      <c r="ER13" s="55" t="str">
        <f>IFERROR(IF(INDEX(Sheet1!$B$3:$JO$10,MATCH($C13,Sheet1!$A$3:$A$10,0),MATCH(ER$10,Sheet1!$B$2:$JO$2,0))=0,"Close",INDEX(Sheet1!$B$3:$JO$10,MATCH($C13,Sheet1!$A$3:$A$10,0),MATCH(ER$10,Sheet1!$B$2:$JO$2,0))),"")</f>
        <v/>
      </c>
      <c r="ES13" s="55" t="str">
        <f>IFERROR(IF(INDEX(Sheet1!$B$3:$JO$10,MATCH($C13,Sheet1!$A$3:$A$10,0),MATCH(ES$10,Sheet1!$B$2:$JO$2,0))=0,"Close",INDEX(Sheet1!$B$3:$JO$10,MATCH($C13,Sheet1!$A$3:$A$10,0),MATCH(ES$10,Sheet1!$B$2:$JO$2,0))),"")</f>
        <v/>
      </c>
      <c r="ET13" s="55" t="str">
        <f>IFERROR(IF(INDEX(Sheet1!$B$3:$JO$10,MATCH($C13,Sheet1!$A$3:$A$10,0),MATCH(ET$10,Sheet1!$B$2:$JO$2,0))=0,"Close",INDEX(Sheet1!$B$3:$JO$10,MATCH($C13,Sheet1!$A$3:$A$10,0),MATCH(ET$10,Sheet1!$B$2:$JO$2,0))),"")</f>
        <v/>
      </c>
      <c r="EU13" s="55" t="str">
        <f>IFERROR(IF(INDEX(Sheet1!$B$3:$JO$10,MATCH($C13,Sheet1!$A$3:$A$10,0),MATCH(EU$10,Sheet1!$B$2:$JO$2,0))=0,"Close",INDEX(Sheet1!$B$3:$JO$10,MATCH($C13,Sheet1!$A$3:$A$10,0),MATCH(EU$10,Sheet1!$B$2:$JO$2,0))),"")</f>
        <v/>
      </c>
      <c r="EV13" s="55" t="str">
        <f>IFERROR(IF(INDEX(Sheet1!$B$3:$JO$10,MATCH($C13,Sheet1!$A$3:$A$10,0),MATCH(EV$10,Sheet1!$B$2:$JO$2,0))=0,"Close",INDEX(Sheet1!$B$3:$JO$10,MATCH($C13,Sheet1!$A$3:$A$10,0),MATCH(EV$10,Sheet1!$B$2:$JO$2,0))),"")</f>
        <v/>
      </c>
      <c r="EW13" s="55" t="str">
        <f>IFERROR(IF(INDEX(Sheet1!$B$3:$JO$10,MATCH($C13,Sheet1!$A$3:$A$10,0),MATCH(EW$10,Sheet1!$B$2:$JO$2,0))=0,"Close",INDEX(Sheet1!$B$3:$JO$10,MATCH($C13,Sheet1!$A$3:$A$10,0),MATCH(EW$10,Sheet1!$B$2:$JO$2,0))),"")</f>
        <v/>
      </c>
      <c r="EX13" s="55" t="str">
        <f>IFERROR(IF(INDEX(Sheet1!$B$3:$JO$10,MATCH($C13,Sheet1!$A$3:$A$10,0),MATCH(EX$10,Sheet1!$B$2:$JO$2,0))=0,"Close",INDEX(Sheet1!$B$3:$JO$10,MATCH($C13,Sheet1!$A$3:$A$10,0),MATCH(EX$10,Sheet1!$B$2:$JO$2,0))),"")</f>
        <v/>
      </c>
      <c r="EY13" s="55" t="str">
        <f>IFERROR(IF(INDEX(Sheet1!$B$3:$JO$10,MATCH($C13,Sheet1!$A$3:$A$10,0),MATCH(EY$10,Sheet1!$B$2:$JO$2,0))=0,"Close",INDEX(Sheet1!$B$3:$JO$10,MATCH($C13,Sheet1!$A$3:$A$10,0),MATCH(EY$10,Sheet1!$B$2:$JO$2,0))),"")</f>
        <v/>
      </c>
      <c r="EZ13" s="55" t="str">
        <f>IFERROR(IF(INDEX(Sheet1!$B$3:$JO$10,MATCH($C13,Sheet1!$A$3:$A$10,0),MATCH(EZ$10,Sheet1!$B$2:$JO$2,0))=0,"Close",INDEX(Sheet1!$B$3:$JO$10,MATCH($C13,Sheet1!$A$3:$A$10,0),MATCH(EZ$10,Sheet1!$B$2:$JO$2,0))),"")</f>
        <v/>
      </c>
      <c r="FA13" s="55" t="str">
        <f>IFERROR(IF(INDEX(Sheet1!$B$3:$JO$10,MATCH($C13,Sheet1!$A$3:$A$10,0),MATCH(FA$10,Sheet1!$B$2:$JO$2,0))=0,"Close",INDEX(Sheet1!$B$3:$JO$10,MATCH($C13,Sheet1!$A$3:$A$10,0),MATCH(FA$10,Sheet1!$B$2:$JO$2,0))),"")</f>
        <v/>
      </c>
      <c r="FB13" s="55" t="str">
        <f>IFERROR(IF(INDEX(Sheet1!$B$3:$JO$10,MATCH($C13,Sheet1!$A$3:$A$10,0),MATCH(FB$10,Sheet1!$B$2:$JO$2,0))=0,"Close",INDEX(Sheet1!$B$3:$JO$10,MATCH($C13,Sheet1!$A$3:$A$10,0),MATCH(FB$10,Sheet1!$B$2:$JO$2,0))),"")</f>
        <v/>
      </c>
      <c r="FC13" s="55" t="str">
        <f>IFERROR(IF(INDEX(Sheet1!$B$3:$JO$10,MATCH($C13,Sheet1!$A$3:$A$10,0),MATCH(FC$10,Sheet1!$B$2:$JO$2,0))=0,"Close",INDEX(Sheet1!$B$3:$JO$10,MATCH($C13,Sheet1!$A$3:$A$10,0),MATCH(FC$10,Sheet1!$B$2:$JO$2,0))),"")</f>
        <v/>
      </c>
      <c r="FD13" s="55" t="str">
        <f>IFERROR(IF(INDEX(Sheet1!$B$3:$JO$10,MATCH($C13,Sheet1!$A$3:$A$10,0),MATCH(FD$10,Sheet1!$B$2:$JO$2,0))=0,"Close",INDEX(Sheet1!$B$3:$JO$10,MATCH($C13,Sheet1!$A$3:$A$10,0),MATCH(FD$10,Sheet1!$B$2:$JO$2,0))),"")</f>
        <v/>
      </c>
      <c r="FE13" s="55" t="str">
        <f>IFERROR(IF(INDEX(Sheet1!$B$3:$JO$10,MATCH($C13,Sheet1!$A$3:$A$10,0),MATCH(FE$10,Sheet1!$B$2:$JO$2,0))=0,"Close",INDEX(Sheet1!$B$3:$JO$10,MATCH($C13,Sheet1!$A$3:$A$10,0),MATCH(FE$10,Sheet1!$B$2:$JO$2,0))),"")</f>
        <v/>
      </c>
      <c r="FF13" s="55" t="str">
        <f>IFERROR(IF(INDEX(Sheet1!$B$3:$JO$10,MATCH($C13,Sheet1!$A$3:$A$10,0),MATCH(FF$10,Sheet1!$B$2:$JO$2,0))=0,"Close",INDEX(Sheet1!$B$3:$JO$10,MATCH($C13,Sheet1!$A$3:$A$10,0),MATCH(FF$10,Sheet1!$B$2:$JO$2,0))),"")</f>
        <v/>
      </c>
      <c r="FG13" s="55" t="str">
        <f>IFERROR(IF(INDEX(Sheet1!$B$3:$JO$10,MATCH($C13,Sheet1!$A$3:$A$10,0),MATCH(FG$10,Sheet1!$B$2:$JO$2,0))=0,"Close",INDEX(Sheet1!$B$3:$JO$10,MATCH($C13,Sheet1!$A$3:$A$10,0),MATCH(FG$10,Sheet1!$B$2:$JO$2,0))),"")</f>
        <v/>
      </c>
      <c r="FH13" s="55" t="str">
        <f>IFERROR(IF(INDEX(Sheet1!$B$3:$JO$10,MATCH($C13,Sheet1!$A$3:$A$10,0),MATCH(FH$10,Sheet1!$B$2:$JO$2,0))=0,"Close",INDEX(Sheet1!$B$3:$JO$10,MATCH($C13,Sheet1!$A$3:$A$10,0),MATCH(FH$10,Sheet1!$B$2:$JO$2,0))),"")</f>
        <v/>
      </c>
      <c r="FI13" s="55" t="str">
        <f>IFERROR(IF(INDEX(Sheet1!$B$3:$JO$10,MATCH($C13,Sheet1!$A$3:$A$10,0),MATCH(FI$10,Sheet1!$B$2:$JO$2,0))=0,"Close",INDEX(Sheet1!$B$3:$JO$10,MATCH($C13,Sheet1!$A$3:$A$10,0),MATCH(FI$10,Sheet1!$B$2:$JO$2,0))),"")</f>
        <v/>
      </c>
      <c r="FJ13" s="55" t="str">
        <f>IFERROR(IF(INDEX(Sheet1!$B$3:$JO$10,MATCH($C13,Sheet1!$A$3:$A$10,0),MATCH(FJ$10,Sheet1!$B$2:$JO$2,0))=0,"Close",INDEX(Sheet1!$B$3:$JO$10,MATCH($C13,Sheet1!$A$3:$A$10,0),MATCH(FJ$10,Sheet1!$B$2:$JO$2,0))),"")</f>
        <v/>
      </c>
      <c r="FK13" s="55" t="str">
        <f>IFERROR(IF(INDEX(Sheet1!$B$3:$JO$10,MATCH($C13,Sheet1!$A$3:$A$10,0),MATCH(FK$10,Sheet1!$B$2:$JO$2,0))=0,"Close",INDEX(Sheet1!$B$3:$JO$10,MATCH($C13,Sheet1!$A$3:$A$10,0),MATCH(FK$10,Sheet1!$B$2:$JO$2,0))),"")</f>
        <v/>
      </c>
      <c r="FL13" s="55" t="str">
        <f>IFERROR(IF(INDEX(Sheet1!$B$3:$JO$10,MATCH($C13,Sheet1!$A$3:$A$10,0),MATCH(FL$10,Sheet1!$B$2:$JO$2,0))=0,"Close",INDEX(Sheet1!$B$3:$JO$10,MATCH($C13,Sheet1!$A$3:$A$10,0),MATCH(FL$10,Sheet1!$B$2:$JO$2,0))),"")</f>
        <v/>
      </c>
      <c r="FM13" s="55" t="str">
        <f>IFERROR(IF(INDEX(Sheet1!$B$3:$JO$10,MATCH($C13,Sheet1!$A$3:$A$10,0),MATCH(FM$10,Sheet1!$B$2:$JO$2,0))=0,"Close",INDEX(Sheet1!$B$3:$JO$10,MATCH($C13,Sheet1!$A$3:$A$10,0),MATCH(FM$10,Sheet1!$B$2:$JO$2,0))),"")</f>
        <v/>
      </c>
      <c r="FN13" s="55" t="str">
        <f>IFERROR(IF(INDEX(Sheet1!$B$3:$JO$10,MATCH($C13,Sheet1!$A$3:$A$10,0),MATCH(FN$10,Sheet1!$B$2:$JO$2,0))=0,"Close",INDEX(Sheet1!$B$3:$JO$10,MATCH($C13,Sheet1!$A$3:$A$10,0),MATCH(FN$10,Sheet1!$B$2:$JO$2,0))),"")</f>
        <v/>
      </c>
      <c r="FO13" s="55" t="str">
        <f>IFERROR(IF(INDEX(Sheet1!$B$3:$JO$10,MATCH($C13,Sheet1!$A$3:$A$10,0),MATCH(FO$10,Sheet1!$B$2:$JO$2,0))=0,"Close",INDEX(Sheet1!$B$3:$JO$10,MATCH($C13,Sheet1!$A$3:$A$10,0),MATCH(FO$10,Sheet1!$B$2:$JO$2,0))),"")</f>
        <v/>
      </c>
      <c r="FP13" s="55" t="str">
        <f>IFERROR(IF(INDEX(Sheet1!$B$3:$JO$10,MATCH($C13,Sheet1!$A$3:$A$10,0),MATCH(FP$10,Sheet1!$B$2:$JO$2,0))=0,"Close",INDEX(Sheet1!$B$3:$JO$10,MATCH($C13,Sheet1!$A$3:$A$10,0),MATCH(FP$10,Sheet1!$B$2:$JO$2,0))),"")</f>
        <v/>
      </c>
      <c r="FQ13" s="55" t="str">
        <f>IFERROR(IF(INDEX(Sheet1!$B$3:$JO$10,MATCH($C13,Sheet1!$A$3:$A$10,0),MATCH(FQ$10,Sheet1!$B$2:$JO$2,0))=0,"Close",INDEX(Sheet1!$B$3:$JO$10,MATCH($C13,Sheet1!$A$3:$A$10,0),MATCH(FQ$10,Sheet1!$B$2:$JO$2,0))),"")</f>
        <v/>
      </c>
      <c r="FR13" s="55" t="str">
        <f>IFERROR(IF(INDEX(Sheet1!$B$3:$JO$10,MATCH($C13,Sheet1!$A$3:$A$10,0),MATCH(FR$10,Sheet1!$B$2:$JO$2,0))=0,"Close",INDEX(Sheet1!$B$3:$JO$10,MATCH($C13,Sheet1!$A$3:$A$10,0),MATCH(FR$10,Sheet1!$B$2:$JO$2,0))),"")</f>
        <v/>
      </c>
      <c r="FS13" s="55" t="str">
        <f>IFERROR(IF(INDEX(Sheet1!$B$3:$JO$10,MATCH($C13,Sheet1!$A$3:$A$10,0),MATCH(FS$10,Sheet1!$B$2:$JO$2,0))=0,"Close",INDEX(Sheet1!$B$3:$JO$10,MATCH($C13,Sheet1!$A$3:$A$10,0),MATCH(FS$10,Sheet1!$B$2:$JO$2,0))),"")</f>
        <v/>
      </c>
      <c r="FT13" s="55" t="str">
        <f>IFERROR(IF(INDEX(Sheet1!$B$3:$JO$10,MATCH($C13,Sheet1!$A$3:$A$10,0),MATCH(FT$10,Sheet1!$B$2:$JO$2,0))=0,"Close",INDEX(Sheet1!$B$3:$JO$10,MATCH($C13,Sheet1!$A$3:$A$10,0),MATCH(FT$10,Sheet1!$B$2:$JO$2,0))),"")</f>
        <v/>
      </c>
      <c r="FU13" s="55" t="str">
        <f>IFERROR(IF(INDEX(Sheet1!$B$3:$JO$10,MATCH($C13,Sheet1!$A$3:$A$10,0),MATCH(FU$10,Sheet1!$B$2:$JO$2,0))=0,"Close",INDEX(Sheet1!$B$3:$JO$10,MATCH($C13,Sheet1!$A$3:$A$10,0),MATCH(FU$10,Sheet1!$B$2:$JO$2,0))),"")</f>
        <v/>
      </c>
      <c r="FV13" s="55" t="str">
        <f>IFERROR(IF(INDEX(Sheet1!$B$3:$JO$10,MATCH($C13,Sheet1!$A$3:$A$10,0),MATCH(FV$10,Sheet1!$B$2:$JO$2,0))=0,"Close",INDEX(Sheet1!$B$3:$JO$10,MATCH($C13,Sheet1!$A$3:$A$10,0),MATCH(FV$10,Sheet1!$B$2:$JO$2,0))),"")</f>
        <v/>
      </c>
      <c r="FW13" s="55" t="str">
        <f>IFERROR(IF(INDEX(Sheet1!$B$3:$JO$10,MATCH($C13,Sheet1!$A$3:$A$10,0),MATCH(FW$10,Sheet1!$B$2:$JO$2,0))=0,"Close",INDEX(Sheet1!$B$3:$JO$10,MATCH($C13,Sheet1!$A$3:$A$10,0),MATCH(FW$10,Sheet1!$B$2:$JO$2,0))),"")</f>
        <v/>
      </c>
      <c r="FX13" s="55" t="str">
        <f>IFERROR(IF(INDEX(Sheet1!$B$3:$JO$10,MATCH($C13,Sheet1!$A$3:$A$10,0),MATCH(FX$10,Sheet1!$B$2:$JO$2,0))=0,"Close",INDEX(Sheet1!$B$3:$JO$10,MATCH($C13,Sheet1!$A$3:$A$10,0),MATCH(FX$10,Sheet1!$B$2:$JO$2,0))),"")</f>
        <v/>
      </c>
      <c r="FY13" s="55" t="str">
        <f>IFERROR(IF(INDEX(Sheet1!$B$3:$JO$10,MATCH($C13,Sheet1!$A$3:$A$10,0),MATCH(FY$10,Sheet1!$B$2:$JO$2,0))=0,"Close",INDEX(Sheet1!$B$3:$JO$10,MATCH($C13,Sheet1!$A$3:$A$10,0),MATCH(FY$10,Sheet1!$B$2:$JO$2,0))),"")</f>
        <v/>
      </c>
      <c r="FZ13" s="55" t="str">
        <f>IFERROR(IF(INDEX(Sheet1!$B$3:$JO$10,MATCH($C13,Sheet1!$A$3:$A$10,0),MATCH(FZ$10,Sheet1!$B$2:$JO$2,0))=0,"Close",INDEX(Sheet1!$B$3:$JO$10,MATCH($C13,Sheet1!$A$3:$A$10,0),MATCH(FZ$10,Sheet1!$B$2:$JO$2,0))),"")</f>
        <v/>
      </c>
      <c r="GA13" s="55" t="str">
        <f>IFERROR(IF(INDEX(Sheet1!$B$3:$JO$10,MATCH($C13,Sheet1!$A$3:$A$10,0),MATCH(GA$10,Sheet1!$B$2:$JO$2,0))=0,"Close",INDEX(Sheet1!$B$3:$JO$10,MATCH($C13,Sheet1!$A$3:$A$10,0),MATCH(GA$10,Sheet1!$B$2:$JO$2,0))),"")</f>
        <v/>
      </c>
      <c r="GB13" s="55" t="str">
        <f>IFERROR(IF(INDEX(Sheet1!$B$3:$JO$10,MATCH($C13,Sheet1!$A$3:$A$10,0),MATCH(GB$10,Sheet1!$B$2:$JO$2,0))=0,"Close",INDEX(Sheet1!$B$3:$JO$10,MATCH($C13,Sheet1!$A$3:$A$10,0),MATCH(GB$10,Sheet1!$B$2:$JO$2,0))),"")</f>
        <v/>
      </c>
      <c r="GC13" s="55" t="str">
        <f>IFERROR(IF(INDEX(Sheet1!$B$3:$JO$10,MATCH($C13,Sheet1!$A$3:$A$10,0),MATCH(GC$10,Sheet1!$B$2:$JO$2,0))=0,"Close",INDEX(Sheet1!$B$3:$JO$10,MATCH($C13,Sheet1!$A$3:$A$10,0),MATCH(GC$10,Sheet1!$B$2:$JO$2,0))),"")</f>
        <v/>
      </c>
      <c r="GD13" s="55" t="str">
        <f>IFERROR(IF(INDEX(Sheet1!$B$3:$JO$10,MATCH($C13,Sheet1!$A$3:$A$10,0),MATCH(GD$10,Sheet1!$B$2:$JO$2,0))=0,"Close",INDEX(Sheet1!$B$3:$JO$10,MATCH($C13,Sheet1!$A$3:$A$10,0),MATCH(GD$10,Sheet1!$B$2:$JO$2,0))),"")</f>
        <v/>
      </c>
      <c r="GE13" s="55" t="str">
        <f>IFERROR(IF(INDEX(Sheet1!$B$3:$JO$10,MATCH($C13,Sheet1!$A$3:$A$10,0),MATCH(GE$10,Sheet1!$B$2:$JO$2,0))=0,"Close",INDEX(Sheet1!$B$3:$JO$10,MATCH($C13,Sheet1!$A$3:$A$10,0),MATCH(GE$10,Sheet1!$B$2:$JO$2,0))),"")</f>
        <v/>
      </c>
      <c r="GF13" s="55" t="str">
        <f>IFERROR(IF(INDEX(Sheet1!$B$3:$JO$10,MATCH($C13,Sheet1!$A$3:$A$10,0),MATCH(GF$10,Sheet1!$B$2:$JO$2,0))=0,"Close",INDEX(Sheet1!$B$3:$JO$10,MATCH($C13,Sheet1!$A$3:$A$10,0),MATCH(GF$10,Sheet1!$B$2:$JO$2,0))),"")</f>
        <v/>
      </c>
      <c r="GG13" s="55" t="str">
        <f>IFERROR(IF(INDEX(Sheet1!$B$3:$JO$10,MATCH($C13,Sheet1!$A$3:$A$10,0),MATCH(GG$10,Sheet1!$B$2:$JO$2,0))=0,"Close",INDEX(Sheet1!$B$3:$JO$10,MATCH($C13,Sheet1!$A$3:$A$10,0),MATCH(GG$10,Sheet1!$B$2:$JO$2,0))),"")</f>
        <v/>
      </c>
      <c r="GH13" s="55" t="str">
        <f>IFERROR(IF(INDEX(Sheet1!$B$3:$JO$10,MATCH($C13,Sheet1!$A$3:$A$10,0),MATCH(GH$10,Sheet1!$B$2:$JO$2,0))=0,"Close",INDEX(Sheet1!$B$3:$JO$10,MATCH($C13,Sheet1!$A$3:$A$10,0),MATCH(GH$10,Sheet1!$B$2:$JO$2,0))),"")</f>
        <v/>
      </c>
      <c r="GI13" s="55" t="str">
        <f>IFERROR(IF(INDEX(Sheet1!$B$3:$JO$10,MATCH($C13,Sheet1!$A$3:$A$10,0),MATCH(GI$10,Sheet1!$B$2:$JO$2,0))=0,"Close",INDEX(Sheet1!$B$3:$JO$10,MATCH($C13,Sheet1!$A$3:$A$10,0),MATCH(GI$10,Sheet1!$B$2:$JO$2,0))),"")</f>
        <v/>
      </c>
      <c r="GJ13" s="55" t="str">
        <f>IFERROR(IF(INDEX(Sheet1!$B$3:$JO$10,MATCH($C13,Sheet1!$A$3:$A$10,0),MATCH(GJ$10,Sheet1!$B$2:$JO$2,0))=0,"Close",INDEX(Sheet1!$B$3:$JO$10,MATCH($C13,Sheet1!$A$3:$A$10,0),MATCH(GJ$10,Sheet1!$B$2:$JO$2,0))),"")</f>
        <v/>
      </c>
      <c r="GK13" s="55" t="str">
        <f>IFERROR(IF(INDEX(Sheet1!$B$3:$JO$10,MATCH($C13,Sheet1!$A$3:$A$10,0),MATCH(GK$10,Sheet1!$B$2:$JO$2,0))=0,"Close",INDEX(Sheet1!$B$3:$JO$10,MATCH($C13,Sheet1!$A$3:$A$10,0),MATCH(GK$10,Sheet1!$B$2:$JO$2,0))),"")</f>
        <v/>
      </c>
      <c r="GL13" s="55" t="str">
        <f>IFERROR(IF(INDEX(Sheet1!$B$3:$JO$10,MATCH($C13,Sheet1!$A$3:$A$10,0),MATCH(GL$10,Sheet1!$B$2:$JO$2,0))=0,"Close",INDEX(Sheet1!$B$3:$JO$10,MATCH($C13,Sheet1!$A$3:$A$10,0),MATCH(GL$10,Sheet1!$B$2:$JO$2,0))),"")</f>
        <v/>
      </c>
      <c r="GM13" s="55" t="str">
        <f>IFERROR(IF(INDEX(Sheet1!$B$3:$JO$10,MATCH($C13,Sheet1!$A$3:$A$10,0),MATCH(GM$10,Sheet1!$B$2:$JO$2,0))=0,"Close",INDEX(Sheet1!$B$3:$JO$10,MATCH($C13,Sheet1!$A$3:$A$10,0),MATCH(GM$10,Sheet1!$B$2:$JO$2,0))),"")</f>
        <v/>
      </c>
      <c r="GN13" s="55" t="str">
        <f>IFERROR(IF(INDEX(Sheet1!$B$3:$JO$10,MATCH($C13,Sheet1!$A$3:$A$10,0),MATCH(GN$10,Sheet1!$B$2:$JO$2,0))=0,"Close",INDEX(Sheet1!$B$3:$JO$10,MATCH($C13,Sheet1!$A$3:$A$10,0),MATCH(GN$10,Sheet1!$B$2:$JO$2,0))),"")</f>
        <v/>
      </c>
      <c r="GO13" s="55" t="str">
        <f>IFERROR(IF(INDEX(Sheet1!$B$3:$JO$10,MATCH($C13,Sheet1!$A$3:$A$10,0),MATCH(GO$10,Sheet1!$B$2:$JO$2,0))=0,"Close",INDEX(Sheet1!$B$3:$JO$10,MATCH($C13,Sheet1!$A$3:$A$10,0),MATCH(GO$10,Sheet1!$B$2:$JO$2,0))),"")</f>
        <v/>
      </c>
      <c r="GP13" s="55" t="str">
        <f>IFERROR(IF(INDEX(Sheet1!$B$3:$JO$10,MATCH($C13,Sheet1!$A$3:$A$10,0),MATCH(GP$10,Sheet1!$B$2:$JO$2,0))=0,"Close",INDEX(Sheet1!$B$3:$JO$10,MATCH($C13,Sheet1!$A$3:$A$10,0),MATCH(GP$10,Sheet1!$B$2:$JO$2,0))),"")</f>
        <v/>
      </c>
      <c r="GQ13" s="55" t="str">
        <f>IFERROR(IF(INDEX(Sheet1!$B$3:$JO$10,MATCH($C13,Sheet1!$A$3:$A$10,0),MATCH(GQ$10,Sheet1!$B$2:$JO$2,0))=0,"Close",INDEX(Sheet1!$B$3:$JO$10,MATCH($C13,Sheet1!$A$3:$A$10,0),MATCH(GQ$10,Sheet1!$B$2:$JO$2,0))),"")</f>
        <v/>
      </c>
      <c r="GR13" s="55" t="str">
        <f>IFERROR(IF(INDEX(Sheet1!$B$3:$JO$10,MATCH($C13,Sheet1!$A$3:$A$10,0),MATCH(GR$10,Sheet1!$B$2:$JO$2,0))=0,"Close",INDEX(Sheet1!$B$3:$JO$10,MATCH($C13,Sheet1!$A$3:$A$10,0),MATCH(GR$10,Sheet1!$B$2:$JO$2,0))),"")</f>
        <v/>
      </c>
      <c r="GS13" s="55" t="str">
        <f>IFERROR(IF(INDEX(Sheet1!$B$3:$JO$10,MATCH($C13,Sheet1!$A$3:$A$10,0),MATCH(GS$10,Sheet1!$B$2:$JO$2,0))=0,"Close",INDEX(Sheet1!$B$3:$JO$10,MATCH($C13,Sheet1!$A$3:$A$10,0),MATCH(GS$10,Sheet1!$B$2:$JO$2,0))),"")</f>
        <v/>
      </c>
      <c r="GT13" s="55" t="str">
        <f>IFERROR(IF(INDEX(Sheet1!$B$3:$JO$10,MATCH($C13,Sheet1!$A$3:$A$10,0),MATCH(GT$10,Sheet1!$B$2:$JO$2,0))=0,"Close",INDEX(Sheet1!$B$3:$JO$10,MATCH($C13,Sheet1!$A$3:$A$10,0),MATCH(GT$10,Sheet1!$B$2:$JO$2,0))),"")</f>
        <v/>
      </c>
      <c r="GU13" s="55" t="str">
        <f>IFERROR(IF(INDEX(Sheet1!$B$3:$JO$10,MATCH($C13,Sheet1!$A$3:$A$10,0),MATCH(GU$10,Sheet1!$B$2:$JO$2,0))=0,"Close",INDEX(Sheet1!$B$3:$JO$10,MATCH($C13,Sheet1!$A$3:$A$10,0),MATCH(GU$10,Sheet1!$B$2:$JO$2,0))),"")</f>
        <v/>
      </c>
      <c r="GV13" s="55" t="str">
        <f>IFERROR(IF(INDEX(Sheet1!$B$3:$JO$10,MATCH($C13,Sheet1!$A$3:$A$10,0),MATCH(GV$10,Sheet1!$B$2:$JO$2,0))=0,"Close",INDEX(Sheet1!$B$3:$JO$10,MATCH($C13,Sheet1!$A$3:$A$10,0),MATCH(GV$10,Sheet1!$B$2:$JO$2,0))),"")</f>
        <v/>
      </c>
      <c r="GW13" s="55" t="str">
        <f>IFERROR(IF(INDEX(Sheet1!$B$3:$JO$10,MATCH($C13,Sheet1!$A$3:$A$10,0),MATCH(GW$10,Sheet1!$B$2:$JO$2,0))=0,"Close",INDEX(Sheet1!$B$3:$JO$10,MATCH($C13,Sheet1!$A$3:$A$10,0),MATCH(GW$10,Sheet1!$B$2:$JO$2,0))),"")</f>
        <v/>
      </c>
      <c r="GX13" s="55" t="str">
        <f>IFERROR(IF(INDEX(Sheet1!$B$3:$JO$10,MATCH($C13,Sheet1!$A$3:$A$10,0),MATCH(GX$10,Sheet1!$B$2:$JO$2,0))=0,"Close",INDEX(Sheet1!$B$3:$JO$10,MATCH($C13,Sheet1!$A$3:$A$10,0),MATCH(GX$10,Sheet1!$B$2:$JO$2,0))),"")</f>
        <v/>
      </c>
      <c r="GY13" s="55" t="str">
        <f>IFERROR(IF(INDEX(Sheet1!$B$3:$JO$10,MATCH($C13,Sheet1!$A$3:$A$10,0),MATCH(GY$10,Sheet1!$B$2:$JO$2,0))=0,"Close",INDEX(Sheet1!$B$3:$JO$10,MATCH($C13,Sheet1!$A$3:$A$10,0),MATCH(GY$10,Sheet1!$B$2:$JO$2,0))),"")</f>
        <v/>
      </c>
      <c r="GZ13" s="55" t="str">
        <f>IFERROR(IF(INDEX(Sheet1!$B$3:$JO$10,MATCH($C13,Sheet1!$A$3:$A$10,0),MATCH(GZ$10,Sheet1!$B$2:$JO$2,0))=0,"Close",INDEX(Sheet1!$B$3:$JO$10,MATCH($C13,Sheet1!$A$3:$A$10,0),MATCH(GZ$10,Sheet1!$B$2:$JO$2,0))),"")</f>
        <v/>
      </c>
      <c r="HA13" s="55" t="str">
        <f>IFERROR(IF(INDEX(Sheet1!$B$3:$JO$10,MATCH($C13,Sheet1!$A$3:$A$10,0),MATCH(HA$10,Sheet1!$B$2:$JO$2,0))=0,"Close",INDEX(Sheet1!$B$3:$JO$10,MATCH($C13,Sheet1!$A$3:$A$10,0),MATCH(HA$10,Sheet1!$B$2:$JO$2,0))),"")</f>
        <v/>
      </c>
      <c r="HB13" s="55" t="str">
        <f>IFERROR(IF(INDEX(Sheet1!$B$3:$JO$10,MATCH($C13,Sheet1!$A$3:$A$10,0),MATCH(HB$10,Sheet1!$B$2:$JO$2,0))=0,"Close",INDEX(Sheet1!$B$3:$JO$10,MATCH($C13,Sheet1!$A$3:$A$10,0),MATCH(HB$10,Sheet1!$B$2:$JO$2,0))),"")</f>
        <v/>
      </c>
      <c r="HC13" s="55" t="str">
        <f>IFERROR(IF(INDEX(Sheet1!$B$3:$JO$10,MATCH($C13,Sheet1!$A$3:$A$10,0),MATCH(HC$10,Sheet1!$B$2:$JO$2,0))=0,"Close",INDEX(Sheet1!$B$3:$JO$10,MATCH($C13,Sheet1!$A$3:$A$10,0),MATCH(HC$10,Sheet1!$B$2:$JO$2,0))),"")</f>
        <v/>
      </c>
      <c r="HD13" s="55" t="str">
        <f>IFERROR(IF(INDEX(Sheet1!$B$3:$JO$10,MATCH($C13,Sheet1!$A$3:$A$10,0),MATCH(HD$10,Sheet1!$B$2:$JO$2,0))=0,"Close",INDEX(Sheet1!$B$3:$JO$10,MATCH($C13,Sheet1!$A$3:$A$10,0),MATCH(HD$10,Sheet1!$B$2:$JO$2,0))),"")</f>
        <v/>
      </c>
      <c r="HE13" s="55" t="str">
        <f>IFERROR(IF(INDEX(Sheet1!$B$3:$JO$10,MATCH($C13,Sheet1!$A$3:$A$10,0),MATCH(HE$10,Sheet1!$B$2:$JO$2,0))=0,"Close",INDEX(Sheet1!$B$3:$JO$10,MATCH($C13,Sheet1!$A$3:$A$10,0),MATCH(HE$10,Sheet1!$B$2:$JO$2,0))),"")</f>
        <v/>
      </c>
      <c r="HF13" s="55" t="str">
        <f>IFERROR(IF(INDEX(Sheet1!$B$3:$JO$10,MATCH($C13,Sheet1!$A$3:$A$10,0),MATCH(HF$10,Sheet1!$B$2:$JO$2,0))=0,"Close",INDEX(Sheet1!$B$3:$JO$10,MATCH($C13,Sheet1!$A$3:$A$10,0),MATCH(HF$10,Sheet1!$B$2:$JO$2,0))),"")</f>
        <v/>
      </c>
      <c r="HG13" s="55" t="str">
        <f>IFERROR(IF(INDEX(Sheet1!$B$3:$JO$10,MATCH($C13,Sheet1!$A$3:$A$10,0),MATCH(HG$10,Sheet1!$B$2:$JO$2,0))=0,"Close",INDEX(Sheet1!$B$3:$JO$10,MATCH($C13,Sheet1!$A$3:$A$10,0),MATCH(HG$10,Sheet1!$B$2:$JO$2,0))),"")</f>
        <v/>
      </c>
      <c r="HH13" s="55" t="str">
        <f>IFERROR(IF(INDEX(Sheet1!$B$3:$JO$10,MATCH($C13,Sheet1!$A$3:$A$10,0),MATCH(HH$10,Sheet1!$B$2:$JO$2,0))=0,"Close",INDEX(Sheet1!$B$3:$JO$10,MATCH($C13,Sheet1!$A$3:$A$10,0),MATCH(HH$10,Sheet1!$B$2:$JO$2,0))),"")</f>
        <v/>
      </c>
      <c r="HI13" s="55" t="str">
        <f>IFERROR(IF(INDEX(Sheet1!$B$3:$JO$10,MATCH($C13,Sheet1!$A$3:$A$10,0),MATCH(HI$10,Sheet1!$B$2:$JO$2,0))=0,"Close",INDEX(Sheet1!$B$3:$JO$10,MATCH($C13,Sheet1!$A$3:$A$10,0),MATCH(HI$10,Sheet1!$B$2:$JO$2,0))),"")</f>
        <v/>
      </c>
      <c r="HJ13" s="55" t="str">
        <f>IFERROR(IF(INDEX(Sheet1!$B$3:$JO$10,MATCH($C13,Sheet1!$A$3:$A$10,0),MATCH(HJ$10,Sheet1!$B$2:$JO$2,0))=0,"Close",INDEX(Sheet1!$B$3:$JO$10,MATCH($C13,Sheet1!$A$3:$A$10,0),MATCH(HJ$10,Sheet1!$B$2:$JO$2,0))),"")</f>
        <v/>
      </c>
      <c r="HK13" s="55" t="str">
        <f>IFERROR(IF(INDEX(Sheet1!$B$3:$JO$10,MATCH($C13,Sheet1!$A$3:$A$10,0),MATCH(HK$10,Sheet1!$B$2:$JO$2,0))=0,"Close",INDEX(Sheet1!$B$3:$JO$10,MATCH($C13,Sheet1!$A$3:$A$10,0),MATCH(HK$10,Sheet1!$B$2:$JO$2,0))),"")</f>
        <v/>
      </c>
      <c r="HL13" s="55" t="str">
        <f>IFERROR(IF(INDEX(Sheet1!$B$3:$JO$10,MATCH($C13,Sheet1!$A$3:$A$10,0),MATCH(HL$10,Sheet1!$B$2:$JO$2,0))=0,"Close",INDEX(Sheet1!$B$3:$JO$10,MATCH($C13,Sheet1!$A$3:$A$10,0),MATCH(HL$10,Sheet1!$B$2:$JO$2,0))),"")</f>
        <v/>
      </c>
      <c r="HM13" s="55" t="str">
        <f>IFERROR(IF(INDEX(Sheet1!$B$3:$JO$10,MATCH($C13,Sheet1!$A$3:$A$10,0),MATCH(HM$10,Sheet1!$B$2:$JO$2,0))=0,"Close",INDEX(Sheet1!$B$3:$JO$10,MATCH($C13,Sheet1!$A$3:$A$10,0),MATCH(HM$10,Sheet1!$B$2:$JO$2,0))),"")</f>
        <v/>
      </c>
      <c r="HN13" s="55" t="str">
        <f>IFERROR(IF(INDEX(Sheet1!$B$3:$JO$10,MATCH($C13,Sheet1!$A$3:$A$10,0),MATCH(HN$10,Sheet1!$B$2:$JO$2,0))=0,"Close",INDEX(Sheet1!$B$3:$JO$10,MATCH($C13,Sheet1!$A$3:$A$10,0),MATCH(HN$10,Sheet1!$B$2:$JO$2,0))),"")</f>
        <v/>
      </c>
      <c r="HO13" s="55" t="str">
        <f>IFERROR(IF(INDEX(Sheet1!$B$3:$JO$10,MATCH($C13,Sheet1!$A$3:$A$10,0),MATCH(HO$10,Sheet1!$B$2:$JO$2,0))=0,"Close",INDEX(Sheet1!$B$3:$JO$10,MATCH($C13,Sheet1!$A$3:$A$10,0),MATCH(HO$10,Sheet1!$B$2:$JO$2,0))),"")</f>
        <v/>
      </c>
      <c r="HP13" s="55" t="str">
        <f>IFERROR(IF(INDEX(Sheet1!$B$3:$JO$10,MATCH($C13,Sheet1!$A$3:$A$10,0),MATCH(HP$10,Sheet1!$B$2:$JO$2,0))=0,"Close",INDEX(Sheet1!$B$3:$JO$10,MATCH($C13,Sheet1!$A$3:$A$10,0),MATCH(HP$10,Sheet1!$B$2:$JO$2,0))),"")</f>
        <v/>
      </c>
      <c r="HQ13" s="55" t="str">
        <f>IFERROR(IF(INDEX(Sheet1!$B$3:$JO$10,MATCH($C13,Sheet1!$A$3:$A$10,0),MATCH(HQ$10,Sheet1!$B$2:$JO$2,0))=0,"Close",INDEX(Sheet1!$B$3:$JO$10,MATCH($C13,Sheet1!$A$3:$A$10,0),MATCH(HQ$10,Sheet1!$B$2:$JO$2,0))),"")</f>
        <v/>
      </c>
      <c r="HR13" s="55" t="str">
        <f>IFERROR(IF(INDEX(Sheet1!$B$3:$JO$10,MATCH($C13,Sheet1!$A$3:$A$10,0),MATCH(HR$10,Sheet1!$B$2:$JO$2,0))=0,"Close",INDEX(Sheet1!$B$3:$JO$10,MATCH($C13,Sheet1!$A$3:$A$10,0),MATCH(HR$10,Sheet1!$B$2:$JO$2,0))),"")</f>
        <v/>
      </c>
      <c r="HS13" s="55" t="str">
        <f>IFERROR(IF(INDEX(Sheet1!$B$3:$JO$10,MATCH($C13,Sheet1!$A$3:$A$10,0),MATCH(HS$10,Sheet1!$B$2:$JO$2,0))=0,"Close",INDEX(Sheet1!$B$3:$JO$10,MATCH($C13,Sheet1!$A$3:$A$10,0),MATCH(HS$10,Sheet1!$B$2:$JO$2,0))),"")</f>
        <v/>
      </c>
      <c r="HT13" s="55" t="str">
        <f>IFERROR(IF(INDEX(Sheet1!$B$3:$JO$10,MATCH($C13,Sheet1!$A$3:$A$10,0),MATCH(HT$10,Sheet1!$B$2:$JO$2,0))=0,"Close",INDEX(Sheet1!$B$3:$JO$10,MATCH($C13,Sheet1!$A$3:$A$10,0),MATCH(HT$10,Sheet1!$B$2:$JO$2,0))),"")</f>
        <v/>
      </c>
      <c r="HU13" s="55" t="str">
        <f>IFERROR(IF(INDEX(Sheet1!$B$3:$JO$10,MATCH($C13,Sheet1!$A$3:$A$10,0),MATCH(HU$10,Sheet1!$B$2:$JO$2,0))=0,"Close",INDEX(Sheet1!$B$3:$JO$10,MATCH($C13,Sheet1!$A$3:$A$10,0),MATCH(HU$10,Sheet1!$B$2:$JO$2,0))),"")</f>
        <v/>
      </c>
      <c r="HV13" s="55" t="str">
        <f>IFERROR(IF(INDEX(Sheet1!$B$3:$JO$10,MATCH($C13,Sheet1!$A$3:$A$10,0),MATCH(HV$10,Sheet1!$B$2:$JO$2,0))=0,"Close",INDEX(Sheet1!$B$3:$JO$10,MATCH($C13,Sheet1!$A$3:$A$10,0),MATCH(HV$10,Sheet1!$B$2:$JO$2,0))),"")</f>
        <v/>
      </c>
      <c r="HW13" s="55" t="str">
        <f>IFERROR(IF(INDEX(Sheet1!$B$3:$JO$10,MATCH($C13,Sheet1!$A$3:$A$10,0),MATCH(HW$10,Sheet1!$B$2:$JO$2,0))=0,"Close",INDEX(Sheet1!$B$3:$JO$10,MATCH($C13,Sheet1!$A$3:$A$10,0),MATCH(HW$10,Sheet1!$B$2:$JO$2,0))),"")</f>
        <v/>
      </c>
      <c r="HX13" s="55" t="str">
        <f>IFERROR(IF(INDEX(Sheet1!$B$3:$JO$10,MATCH($C13,Sheet1!$A$3:$A$10,0),MATCH(HX$10,Sheet1!$B$2:$JO$2,0))=0,"Close",INDEX(Sheet1!$B$3:$JO$10,MATCH($C13,Sheet1!$A$3:$A$10,0),MATCH(HX$10,Sheet1!$B$2:$JO$2,0))),"")</f>
        <v/>
      </c>
      <c r="HY13" s="55" t="str">
        <f>IFERROR(IF(INDEX(Sheet1!$B$3:$JO$10,MATCH($C13,Sheet1!$A$3:$A$10,0),MATCH(HY$10,Sheet1!$B$2:$JO$2,0))=0,"Close",INDEX(Sheet1!$B$3:$JO$10,MATCH($C13,Sheet1!$A$3:$A$10,0),MATCH(HY$10,Sheet1!$B$2:$JO$2,0))),"")</f>
        <v/>
      </c>
      <c r="HZ13" s="55" t="str">
        <f>IFERROR(IF(INDEX(Sheet1!$B$3:$JO$10,MATCH($C13,Sheet1!$A$3:$A$10,0),MATCH(HZ$10,Sheet1!$B$2:$JO$2,0))=0,"Close",INDEX(Sheet1!$B$3:$JO$10,MATCH($C13,Sheet1!$A$3:$A$10,0),MATCH(HZ$10,Sheet1!$B$2:$JO$2,0))),"")</f>
        <v/>
      </c>
      <c r="IA13" s="55" t="str">
        <f>IFERROR(IF(INDEX(Sheet1!$B$3:$JO$10,MATCH($C13,Sheet1!$A$3:$A$10,0),MATCH(IA$10,Sheet1!$B$2:$JO$2,0))=0,"Close",INDEX(Sheet1!$B$3:$JO$10,MATCH($C13,Sheet1!$A$3:$A$10,0),MATCH(IA$10,Sheet1!$B$2:$JO$2,0))),"")</f>
        <v/>
      </c>
      <c r="IB13" s="55" t="str">
        <f>IFERROR(IF(INDEX(Sheet1!$B$3:$JO$10,MATCH($C13,Sheet1!$A$3:$A$10,0),MATCH(IB$10,Sheet1!$B$2:$JO$2,0))=0,"Close",INDEX(Sheet1!$B$3:$JO$10,MATCH($C13,Sheet1!$A$3:$A$10,0),MATCH(IB$10,Sheet1!$B$2:$JO$2,0))),"")</f>
        <v/>
      </c>
      <c r="IC13" s="55" t="str">
        <f>IFERROR(IF(INDEX(Sheet1!$B$3:$JO$10,MATCH($C13,Sheet1!$A$3:$A$10,0),MATCH(IC$10,Sheet1!$B$2:$JO$2,0))=0,"Close",INDEX(Sheet1!$B$3:$JO$10,MATCH($C13,Sheet1!$A$3:$A$10,0),MATCH(IC$10,Sheet1!$B$2:$JO$2,0))),"")</f>
        <v/>
      </c>
      <c r="ID13" s="55" t="str">
        <f>IFERROR(IF(INDEX(Sheet1!$B$3:$JO$10,MATCH($C13,Sheet1!$A$3:$A$10,0),MATCH(ID$10,Sheet1!$B$2:$JO$2,0))=0,"Close",INDEX(Sheet1!$B$3:$JO$10,MATCH($C13,Sheet1!$A$3:$A$10,0),MATCH(ID$10,Sheet1!$B$2:$JO$2,0))),"")</f>
        <v/>
      </c>
      <c r="IE13" s="55" t="str">
        <f>IFERROR(IF(INDEX(Sheet1!$B$3:$JO$10,MATCH($C13,Sheet1!$A$3:$A$10,0),MATCH(IE$10,Sheet1!$B$2:$JO$2,0))=0,"Close",INDEX(Sheet1!$B$3:$JO$10,MATCH($C13,Sheet1!$A$3:$A$10,0),MATCH(IE$10,Sheet1!$B$2:$JO$2,0))),"")</f>
        <v/>
      </c>
      <c r="IF13" s="55" t="str">
        <f>IFERROR(IF(INDEX(Sheet1!$B$3:$JO$10,MATCH($C13,Sheet1!$A$3:$A$10,0),MATCH(IF$10,Sheet1!$B$2:$JO$2,0))=0,"Close",INDEX(Sheet1!$B$3:$JO$10,MATCH($C13,Sheet1!$A$3:$A$10,0),MATCH(IF$10,Sheet1!$B$2:$JO$2,0))),"")</f>
        <v/>
      </c>
      <c r="IG13" s="55" t="str">
        <f>IFERROR(IF(INDEX(Sheet1!$B$3:$JO$10,MATCH($C13,Sheet1!$A$3:$A$10,0),MATCH(IG$10,Sheet1!$B$2:$JO$2,0))=0,"Close",INDEX(Sheet1!$B$3:$JO$10,MATCH($C13,Sheet1!$A$3:$A$10,0),MATCH(IG$10,Sheet1!$B$2:$JO$2,0))),"")</f>
        <v/>
      </c>
      <c r="IH13" s="55" t="str">
        <f>IFERROR(IF(INDEX(Sheet1!$B$3:$JO$10,MATCH($C13,Sheet1!$A$3:$A$10,0),MATCH(IH$10,Sheet1!$B$2:$JO$2,0))=0,"Close",INDEX(Sheet1!$B$3:$JO$10,MATCH($C13,Sheet1!$A$3:$A$10,0),MATCH(IH$10,Sheet1!$B$2:$JO$2,0))),"")</f>
        <v/>
      </c>
      <c r="II13" s="55" t="str">
        <f>IFERROR(IF(INDEX(Sheet1!$B$3:$JO$10,MATCH($C13,Sheet1!$A$3:$A$10,0),MATCH(II$10,Sheet1!$B$2:$JO$2,0))=0,"Close",INDEX(Sheet1!$B$3:$JO$10,MATCH($C13,Sheet1!$A$3:$A$10,0),MATCH(II$10,Sheet1!$B$2:$JO$2,0))),"")</f>
        <v/>
      </c>
      <c r="IJ13" s="55" t="str">
        <f>IFERROR(IF(INDEX(Sheet1!$B$3:$JO$10,MATCH($C13,Sheet1!$A$3:$A$10,0),MATCH(IJ$10,Sheet1!$B$2:$JO$2,0))=0,"Close",INDEX(Sheet1!$B$3:$JO$10,MATCH($C13,Sheet1!$A$3:$A$10,0),MATCH(IJ$10,Sheet1!$B$2:$JO$2,0))),"")</f>
        <v/>
      </c>
      <c r="IK13" s="55" t="str">
        <f>IFERROR(IF(INDEX(Sheet1!$B$3:$JO$10,MATCH($C13,Sheet1!$A$3:$A$10,0),MATCH(IK$10,Sheet1!$B$2:$JO$2,0))=0,"Close",INDEX(Sheet1!$B$3:$JO$10,MATCH($C13,Sheet1!$A$3:$A$10,0),MATCH(IK$10,Sheet1!$B$2:$JO$2,0))),"")</f>
        <v/>
      </c>
      <c r="IL13" s="55" t="str">
        <f>IFERROR(IF(INDEX(Sheet1!$B$3:$JO$10,MATCH($C13,Sheet1!$A$3:$A$10,0),MATCH(IL$10,Sheet1!$B$2:$JO$2,0))=0,"Close",INDEX(Sheet1!$B$3:$JO$10,MATCH($C13,Sheet1!$A$3:$A$10,0),MATCH(IL$10,Sheet1!$B$2:$JO$2,0))),"")</f>
        <v/>
      </c>
      <c r="IM13" s="55" t="str">
        <f>IFERROR(IF(INDEX(Sheet1!$B$3:$JO$10,MATCH($C13,Sheet1!$A$3:$A$10,0),MATCH(IM$10,Sheet1!$B$2:$JO$2,0))=0,"Close",INDEX(Sheet1!$B$3:$JO$10,MATCH($C13,Sheet1!$A$3:$A$10,0),MATCH(IM$10,Sheet1!$B$2:$JO$2,0))),"")</f>
        <v/>
      </c>
      <c r="IN13" s="55" t="str">
        <f>IFERROR(IF(INDEX(Sheet1!$B$3:$JO$10,MATCH($C13,Sheet1!$A$3:$A$10,0),MATCH(IN$10,Sheet1!$B$2:$JO$2,0))=0,"Close",INDEX(Sheet1!$B$3:$JO$10,MATCH($C13,Sheet1!$A$3:$A$10,0),MATCH(IN$10,Sheet1!$B$2:$JO$2,0))),"")</f>
        <v/>
      </c>
      <c r="IO13" s="55" t="str">
        <f>IFERROR(IF(INDEX(Sheet1!$B$3:$JO$10,MATCH($C13,Sheet1!$A$3:$A$10,0),MATCH(IO$10,Sheet1!$B$2:$JO$2,0))=0,"Close",INDEX(Sheet1!$B$3:$JO$10,MATCH($C13,Sheet1!$A$3:$A$10,0),MATCH(IO$10,Sheet1!$B$2:$JO$2,0))),"")</f>
        <v/>
      </c>
      <c r="IP13" s="55" t="str">
        <f>IFERROR(IF(INDEX(Sheet1!$B$3:$JO$10,MATCH($C13,Sheet1!$A$3:$A$10,0),MATCH(IP$10,Sheet1!$B$2:$JO$2,0))=0,"Close",INDEX(Sheet1!$B$3:$JO$10,MATCH($C13,Sheet1!$A$3:$A$10,0),MATCH(IP$10,Sheet1!$B$2:$JO$2,0))),"")</f>
        <v/>
      </c>
      <c r="IQ13" s="55" t="str">
        <f>IFERROR(IF(INDEX(Sheet1!$B$3:$JO$10,MATCH($C13,Sheet1!$A$3:$A$10,0),MATCH(IQ$10,Sheet1!$B$2:$JO$2,0))=0,"Close",INDEX(Sheet1!$B$3:$JO$10,MATCH($C13,Sheet1!$A$3:$A$10,0),MATCH(IQ$10,Sheet1!$B$2:$JO$2,0))),"")</f>
        <v/>
      </c>
      <c r="IR13" s="55" t="str">
        <f>IFERROR(IF(INDEX(Sheet1!$B$3:$JO$10,MATCH($C13,Sheet1!$A$3:$A$10,0),MATCH(IR$10,Sheet1!$B$2:$JO$2,0))=0,"Close",INDEX(Sheet1!$B$3:$JO$10,MATCH($C13,Sheet1!$A$3:$A$10,0),MATCH(IR$10,Sheet1!$B$2:$JO$2,0))),"")</f>
        <v/>
      </c>
      <c r="IS13" s="55" t="str">
        <f>IFERROR(IF(INDEX(Sheet1!$B$3:$JO$10,MATCH($C13,Sheet1!$A$3:$A$10,0),MATCH(IS$10,Sheet1!$B$2:$JO$2,0))=0,"Close",INDEX(Sheet1!$B$3:$JO$10,MATCH($C13,Sheet1!$A$3:$A$10,0),MATCH(IS$10,Sheet1!$B$2:$JO$2,0))),"")</f>
        <v/>
      </c>
      <c r="IT13" s="55" t="str">
        <f>IFERROR(IF(INDEX(Sheet1!$B$3:$JO$10,MATCH($C13,Sheet1!$A$3:$A$10,0),MATCH(IT$10,Sheet1!$B$2:$JO$2,0))=0,"Close",INDEX(Sheet1!$B$3:$JO$10,MATCH($C13,Sheet1!$A$3:$A$10,0),MATCH(IT$10,Sheet1!$B$2:$JO$2,0))),"")</f>
        <v/>
      </c>
      <c r="IU13" s="55" t="str">
        <f>IFERROR(IF(INDEX(Sheet1!$B$3:$JO$10,MATCH($C13,Sheet1!$A$3:$A$10,0),MATCH(IU$10,Sheet1!$B$2:$JO$2,0))=0,"Close",INDEX(Sheet1!$B$3:$JO$10,MATCH($C13,Sheet1!$A$3:$A$10,0),MATCH(IU$10,Sheet1!$B$2:$JO$2,0))),"")</f>
        <v/>
      </c>
      <c r="IV13" s="55" t="str">
        <f>IFERROR(IF(INDEX(Sheet1!$B$3:$JO$10,MATCH($C13,Sheet1!$A$3:$A$10,0),MATCH(IV$10,Sheet1!$B$2:$JO$2,0))=0,"Close",INDEX(Sheet1!$B$3:$JO$10,MATCH($C13,Sheet1!$A$3:$A$10,0),MATCH(IV$10,Sheet1!$B$2:$JO$2,0))),"")</f>
        <v/>
      </c>
      <c r="IW13" s="55" t="str">
        <f>IFERROR(IF(INDEX(Sheet1!$B$3:$JO$10,MATCH($C13,Sheet1!$A$3:$A$10,0),MATCH(IW$10,Sheet1!$B$2:$JO$2,0))=0,"Close",INDEX(Sheet1!$B$3:$JO$10,MATCH($C13,Sheet1!$A$3:$A$10,0),MATCH(IW$10,Sheet1!$B$2:$JO$2,0))),"")</f>
        <v/>
      </c>
      <c r="IX13" s="55" t="str">
        <f>IFERROR(IF(INDEX(Sheet1!$B$3:$JO$10,MATCH($C13,Sheet1!$A$3:$A$10,0),MATCH(IX$10,Sheet1!$B$2:$JO$2,0))=0,"Close",INDEX(Sheet1!$B$3:$JO$10,MATCH($C13,Sheet1!$A$3:$A$10,0),MATCH(IX$10,Sheet1!$B$2:$JO$2,0))),"")</f>
        <v/>
      </c>
      <c r="IY13" s="55" t="str">
        <f>IFERROR(IF(INDEX(Sheet1!$B$3:$JO$10,MATCH($C13,Sheet1!$A$3:$A$10,0),MATCH(IY$10,Sheet1!$B$2:$JO$2,0))=0,"Close",INDEX(Sheet1!$B$3:$JO$10,MATCH($C13,Sheet1!$A$3:$A$10,0),MATCH(IY$10,Sheet1!$B$2:$JO$2,0))),"")</f>
        <v/>
      </c>
      <c r="IZ13" s="55" t="str">
        <f>IFERROR(IF(INDEX(Sheet1!$B$3:$JO$10,MATCH($C13,Sheet1!$A$3:$A$10,0),MATCH(IZ$10,Sheet1!$B$2:$JO$2,0))=0,"Close",INDEX(Sheet1!$B$3:$JO$10,MATCH($C13,Sheet1!$A$3:$A$10,0),MATCH(IZ$10,Sheet1!$B$2:$JO$2,0))),"")</f>
        <v/>
      </c>
      <c r="JA13" s="55" t="str">
        <f>IFERROR(IF(INDEX(Sheet1!$B$3:$JO$10,MATCH($C13,Sheet1!$A$3:$A$10,0),MATCH(JA$10,Sheet1!$B$2:$JO$2,0))=0,"Close",INDEX(Sheet1!$B$3:$JO$10,MATCH($C13,Sheet1!$A$3:$A$10,0),MATCH(JA$10,Sheet1!$B$2:$JO$2,0))),"")</f>
        <v/>
      </c>
      <c r="JB13" s="55" t="str">
        <f>IFERROR(IF(INDEX(Sheet1!$B$3:$JO$10,MATCH($C13,Sheet1!$A$3:$A$10,0),MATCH(JB$10,Sheet1!$B$2:$JO$2,0))=0,"Close",INDEX(Sheet1!$B$3:$JO$10,MATCH($C13,Sheet1!$A$3:$A$10,0),MATCH(JB$10,Sheet1!$B$2:$JO$2,0))),"")</f>
        <v/>
      </c>
      <c r="JC13" s="55" t="str">
        <f>IFERROR(IF(INDEX(Sheet1!$B$3:$JO$10,MATCH($C13,Sheet1!$A$3:$A$10,0),MATCH(JC$10,Sheet1!$B$2:$JO$2,0))=0,"Close",INDEX(Sheet1!$B$3:$JO$10,MATCH($C13,Sheet1!$A$3:$A$10,0),MATCH(JC$10,Sheet1!$B$2:$JO$2,0))),"")</f>
        <v/>
      </c>
      <c r="JD13" s="55" t="str">
        <f>IFERROR(IF(INDEX(Sheet1!$B$3:$JO$10,MATCH($C13,Sheet1!$A$3:$A$10,0),MATCH(JD$10,Sheet1!$B$2:$JO$2,0))=0,"Close",INDEX(Sheet1!$B$3:$JO$10,MATCH($C13,Sheet1!$A$3:$A$10,0),MATCH(JD$10,Sheet1!$B$2:$JO$2,0))),"")</f>
        <v/>
      </c>
      <c r="JE13" s="55" t="str">
        <f>IFERROR(IF(INDEX(Sheet1!$B$3:$JO$10,MATCH($C13,Sheet1!$A$3:$A$10,0),MATCH(JE$10,Sheet1!$B$2:$JO$2,0))=0,"Close",INDEX(Sheet1!$B$3:$JO$10,MATCH($C13,Sheet1!$A$3:$A$10,0),MATCH(JE$10,Sheet1!$B$2:$JO$2,0))),"")</f>
        <v/>
      </c>
      <c r="JF13" s="55" t="str">
        <f>IFERROR(IF(INDEX(Sheet1!$B$3:$JO$10,MATCH($C13,Sheet1!$A$3:$A$10,0),MATCH(JF$10,Sheet1!$B$2:$JO$2,0))=0,"Close",INDEX(Sheet1!$B$3:$JO$10,MATCH($C13,Sheet1!$A$3:$A$10,0),MATCH(JF$10,Sheet1!$B$2:$JO$2,0))),"")</f>
        <v/>
      </c>
      <c r="JG13" s="55" t="str">
        <f>IFERROR(IF(INDEX(Sheet1!$B$3:$JO$10,MATCH($C13,Sheet1!$A$3:$A$10,0),MATCH(JG$10,Sheet1!$B$2:$JO$2,0))=0,"Close",INDEX(Sheet1!$B$3:$JO$10,MATCH($C13,Sheet1!$A$3:$A$10,0),MATCH(JG$10,Sheet1!$B$2:$JO$2,0))),"")</f>
        <v/>
      </c>
      <c r="JH13" s="55" t="str">
        <f>IFERROR(IF(INDEX(Sheet1!$B$3:$JO$10,MATCH($C13,Sheet1!$A$3:$A$10,0),MATCH(JH$10,Sheet1!$B$2:$JO$2,0))=0,"Close",INDEX(Sheet1!$B$3:$JO$10,MATCH($C13,Sheet1!$A$3:$A$10,0),MATCH(JH$10,Sheet1!$B$2:$JO$2,0))),"")</f>
        <v/>
      </c>
      <c r="JI13" s="55" t="str">
        <f>IFERROR(IF(INDEX(Sheet1!$B$3:$JO$10,MATCH($C13,Sheet1!$A$3:$A$10,0),MATCH(JI$10,Sheet1!$B$2:$JO$2,0))=0,"Close",INDEX(Sheet1!$B$3:$JO$10,MATCH($C13,Sheet1!$A$3:$A$10,0),MATCH(JI$10,Sheet1!$B$2:$JO$2,0))),"")</f>
        <v/>
      </c>
      <c r="JJ13" s="55" t="str">
        <f>IFERROR(IF(INDEX(Sheet1!$B$3:$JO$10,MATCH($C13,Sheet1!$A$3:$A$10,0),MATCH(JJ$10,Sheet1!$B$2:$JO$2,0))=0,"Close",INDEX(Sheet1!$B$3:$JO$10,MATCH($C13,Sheet1!$A$3:$A$10,0),MATCH(JJ$10,Sheet1!$B$2:$JO$2,0))),"")</f>
        <v/>
      </c>
      <c r="JK13" s="55" t="str">
        <f>IFERROR(IF(INDEX(Sheet1!$B$3:$JO$10,MATCH($C13,Sheet1!$A$3:$A$10,0),MATCH(JK$10,Sheet1!$B$2:$JO$2,0))=0,"Close",INDEX(Sheet1!$B$3:$JO$10,MATCH($C13,Sheet1!$A$3:$A$10,0),MATCH(JK$10,Sheet1!$B$2:$JO$2,0))),"")</f>
        <v/>
      </c>
      <c r="JL13" s="55" t="str">
        <f>IFERROR(IF(INDEX(Sheet1!$B$3:$JO$10,MATCH($C13,Sheet1!$A$3:$A$10,0),MATCH(JL$10,Sheet1!$B$2:$JO$2,0))=0,"Close",INDEX(Sheet1!$B$3:$JO$10,MATCH($C13,Sheet1!$A$3:$A$10,0),MATCH(JL$10,Sheet1!$B$2:$JO$2,0))),"")</f>
        <v/>
      </c>
      <c r="JM13" s="55" t="str">
        <f>IFERROR(IF(INDEX(Sheet1!$B$3:$JO$10,MATCH($C13,Sheet1!$A$3:$A$10,0),MATCH(JM$10,Sheet1!$B$2:$JO$2,0))=0,"Close",INDEX(Sheet1!$B$3:$JO$10,MATCH($C13,Sheet1!$A$3:$A$10,0),MATCH(JM$10,Sheet1!$B$2:$JO$2,0))),"")</f>
        <v/>
      </c>
      <c r="JN13" s="55" t="str">
        <f>IFERROR(IF(INDEX(Sheet1!$B$3:$JO$10,MATCH($C13,Sheet1!$A$3:$A$10,0),MATCH(JN$10,Sheet1!$B$2:$JO$2,0))=0,"Close",INDEX(Sheet1!$B$3:$JO$10,MATCH($C13,Sheet1!$A$3:$A$10,0),MATCH(JN$10,Sheet1!$B$2:$JO$2,0))),"")</f>
        <v/>
      </c>
      <c r="JO13" s="55" t="str">
        <f>IFERROR(IF(INDEX(Sheet1!$B$3:$JO$10,MATCH($C13,Sheet1!$A$3:$A$10,0),MATCH(JO$10,Sheet1!$B$2:$JO$2,0))=0,"Close",INDEX(Sheet1!$B$3:$JO$10,MATCH($C13,Sheet1!$A$3:$A$10,0),MATCH(JO$10,Sheet1!$B$2:$JO$2,0))),"")</f>
        <v/>
      </c>
      <c r="JP13" s="55" t="str">
        <f>IFERROR(IF(INDEX(Sheet1!$B$3:$JO$10,MATCH($C13,Sheet1!$A$3:$A$10,0),MATCH(JP$10,Sheet1!$B$2:$JO$2,0))=0,"Close",INDEX(Sheet1!$B$3:$JO$10,MATCH($C13,Sheet1!$A$3:$A$10,0),MATCH(JP$10,Sheet1!$B$2:$JO$2,0))),"")</f>
        <v/>
      </c>
      <c r="JQ13" s="55" t="str">
        <f>IFERROR(IF(INDEX(Sheet1!$B$3:$JO$10,MATCH($C13,Sheet1!$A$3:$A$10,0),MATCH(JQ$10,Sheet1!$B$2:$JO$2,0))=0,"Close",INDEX(Sheet1!$B$3:$JO$10,MATCH($C13,Sheet1!$A$3:$A$10,0),MATCH(JQ$10,Sheet1!$B$2:$JO$2,0))),"")</f>
        <v/>
      </c>
      <c r="JR13" s="55" t="str">
        <f>IFERROR(IF(INDEX(Sheet1!$B$3:$JO$10,MATCH($C13,Sheet1!$A$3:$A$10,0),MATCH(JR$10,Sheet1!$B$2:$JO$2,0))=0,"Close",INDEX(Sheet1!$B$3:$JO$10,MATCH($C13,Sheet1!$A$3:$A$10,0),MATCH(JR$10,Sheet1!$B$2:$JO$2,0))),"")</f>
        <v/>
      </c>
      <c r="JS13" s="55" t="str">
        <f>IFERROR(IF(INDEX(Sheet1!$B$3:$JO$10,MATCH($C13,Sheet1!$A$3:$A$10,0),MATCH(JS$10,Sheet1!$B$2:$JO$2,0))=0,"Close",INDEX(Sheet1!$B$3:$JO$10,MATCH($C13,Sheet1!$A$3:$A$10,0),MATCH(JS$10,Sheet1!$B$2:$JO$2,0))),"")</f>
        <v/>
      </c>
      <c r="JT13" s="55" t="str">
        <f>IFERROR(IF(INDEX(Sheet1!$B$3:$JO$10,MATCH($C13,Sheet1!$A$3:$A$10,0),MATCH(JT$10,Sheet1!$B$2:$JO$2,0))=0,"Close",INDEX(Sheet1!$B$3:$JO$10,MATCH($C13,Sheet1!$A$3:$A$10,0),MATCH(JT$10,Sheet1!$B$2:$JO$2,0))),"")</f>
        <v/>
      </c>
      <c r="JU13" s="55" t="str">
        <f>IFERROR(IF(INDEX(Sheet1!$B$3:$JO$10,MATCH($C13,Sheet1!$A$3:$A$10,0),MATCH(JU$10,Sheet1!$B$2:$JO$2,0))=0,"Close",INDEX(Sheet1!$B$3:$JO$10,MATCH($C13,Sheet1!$A$3:$A$10,0),MATCH(JU$10,Sheet1!$B$2:$JO$2,0))),"")</f>
        <v/>
      </c>
      <c r="JV13" s="55" t="str">
        <f>IFERROR(IF(INDEX(Sheet1!$B$3:$JO$10,MATCH($C13,Sheet1!$A$3:$A$10,0),MATCH(JV$10,Sheet1!$B$2:$JO$2,0))=0,"Close",INDEX(Sheet1!$B$3:$JO$10,MATCH($C13,Sheet1!$A$3:$A$10,0),MATCH(JV$10,Sheet1!$B$2:$JO$2,0))),"")</f>
        <v/>
      </c>
      <c r="JW13" s="55" t="str">
        <f>IFERROR(IF(INDEX(Sheet1!$B$3:$JO$10,MATCH($C13,Sheet1!$A$3:$A$10,0),MATCH(JW$10,Sheet1!$B$2:$JO$2,0))=0,"Close",INDEX(Sheet1!$B$3:$JO$10,MATCH($C13,Sheet1!$A$3:$A$10,0),MATCH(JW$10,Sheet1!$B$2:$JO$2,0))),"")</f>
        <v/>
      </c>
      <c r="JX13" s="55" t="str">
        <f>IFERROR(IF(INDEX(Sheet1!$B$3:$JO$10,MATCH($C13,Sheet1!$A$3:$A$10,0),MATCH(JX$10,Sheet1!$B$2:$JO$2,0))=0,"Close",INDEX(Sheet1!$B$3:$JO$10,MATCH($C13,Sheet1!$A$3:$A$10,0),MATCH(JX$10,Sheet1!$B$2:$JO$2,0))),"")</f>
        <v/>
      </c>
      <c r="JY13" s="55" t="str">
        <f>IFERROR(IF(INDEX(Sheet1!$B$3:$JO$10,MATCH($C13,Sheet1!$A$3:$A$10,0),MATCH(JY$10,Sheet1!$B$2:$JO$2,0))=0,"Close",INDEX(Sheet1!$B$3:$JO$10,MATCH($C13,Sheet1!$A$3:$A$10,0),MATCH(JY$10,Sheet1!$B$2:$JO$2,0))),"")</f>
        <v/>
      </c>
      <c r="JZ13" s="55" t="str">
        <f>IFERROR(IF(INDEX(Sheet1!$B$3:$JO$10,MATCH($C13,Sheet1!$A$3:$A$10,0),MATCH(JZ$10,Sheet1!$B$2:$JO$2,0))=0,"Close",INDEX(Sheet1!$B$3:$JO$10,MATCH($C13,Sheet1!$A$3:$A$10,0),MATCH(JZ$10,Sheet1!$B$2:$JO$2,0))),"")</f>
        <v/>
      </c>
      <c r="KA13" s="55" t="str">
        <f>IFERROR(IF(INDEX(Sheet1!$B$3:$JO$10,MATCH($C13,Sheet1!$A$3:$A$10,0),MATCH(KA$10,Sheet1!$B$2:$JO$2,0))=0,"Close",INDEX(Sheet1!$B$3:$JO$10,MATCH($C13,Sheet1!$A$3:$A$10,0),MATCH(KA$10,Sheet1!$B$2:$JO$2,0))),"")</f>
        <v/>
      </c>
      <c r="KB13" s="55" t="str">
        <f>IFERROR(IF(INDEX(Sheet1!$B$3:$JO$10,MATCH($C13,Sheet1!$A$3:$A$10,0),MATCH(KB$10,Sheet1!$B$2:$JO$2,0))=0,"Close",INDEX(Sheet1!$B$3:$JO$10,MATCH($C13,Sheet1!$A$3:$A$10,0),MATCH(KB$10,Sheet1!$B$2:$JO$2,0))),"")</f>
        <v/>
      </c>
      <c r="KC13" s="55" t="str">
        <f>IFERROR(IF(INDEX(Sheet1!$B$3:$JO$10,MATCH($C13,Sheet1!$A$3:$A$10,0),MATCH(KC$10,Sheet1!$B$2:$JO$2,0))=0,"Close",INDEX(Sheet1!$B$3:$JO$10,MATCH($C13,Sheet1!$A$3:$A$10,0),MATCH(KC$10,Sheet1!$B$2:$JO$2,0))),"")</f>
        <v/>
      </c>
      <c r="KD13" s="55" t="str">
        <f>IFERROR(IF(INDEX(Sheet1!$B$3:$JO$10,MATCH($C13,Sheet1!$A$3:$A$10,0),MATCH(KD$10,Sheet1!$B$2:$JO$2,0))=0,"Close",INDEX(Sheet1!$B$3:$JO$10,MATCH($C13,Sheet1!$A$3:$A$10,0),MATCH(KD$10,Sheet1!$B$2:$JO$2,0))),"")</f>
        <v/>
      </c>
      <c r="KE13" s="55" t="str">
        <f>IFERROR(IF(INDEX(Sheet1!$B$3:$JO$10,MATCH($C13,Sheet1!$A$3:$A$10,0),MATCH(KE$10,Sheet1!$B$2:$JO$2,0))=0,"Close",INDEX(Sheet1!$B$3:$JO$10,MATCH($C13,Sheet1!$A$3:$A$10,0),MATCH(KE$10,Sheet1!$B$2:$JO$2,0))),"")</f>
        <v/>
      </c>
      <c r="KF13" s="55" t="str">
        <f>IFERROR(IF(INDEX(Sheet1!$B$3:$JO$10,MATCH($C13,Sheet1!$A$3:$A$10,0),MATCH(KF$10,Sheet1!$B$2:$JO$2,0))=0,"Close",INDEX(Sheet1!$B$3:$JO$10,MATCH($C13,Sheet1!$A$3:$A$10,0),MATCH(KF$10,Sheet1!$B$2:$JO$2,0))),"")</f>
        <v/>
      </c>
      <c r="KG13" s="55" t="str">
        <f>IFERROR(IF(INDEX(Sheet1!$B$3:$JO$10,MATCH($C13,Sheet1!$A$3:$A$10,0),MATCH(KG$10,Sheet1!$B$2:$JO$2,0))=0,"Close",INDEX(Sheet1!$B$3:$JO$10,MATCH($C13,Sheet1!$A$3:$A$10,0),MATCH(KG$10,Sheet1!$B$2:$JO$2,0))),"")</f>
        <v/>
      </c>
      <c r="KH13" s="55" t="str">
        <f>IFERROR(IF(INDEX(Sheet1!$B$3:$JO$10,MATCH($C13,Sheet1!$A$3:$A$10,0),MATCH(KH$10,Sheet1!$B$2:$JO$2,0))=0,"Close",INDEX(Sheet1!$B$3:$JO$10,MATCH($C13,Sheet1!$A$3:$A$10,0),MATCH(KH$10,Sheet1!$B$2:$JO$2,0))),"")</f>
        <v/>
      </c>
      <c r="KI13" s="55" t="str">
        <f>IFERROR(IF(INDEX(Sheet1!$B$3:$JO$10,MATCH($C13,Sheet1!$A$3:$A$10,0),MATCH(KI$10,Sheet1!$B$2:$JO$2,0))=0,"Close",INDEX(Sheet1!$B$3:$JO$10,MATCH($C13,Sheet1!$A$3:$A$10,0),MATCH(KI$10,Sheet1!$B$2:$JO$2,0))),"")</f>
        <v/>
      </c>
      <c r="KJ13" s="55" t="str">
        <f>IFERROR(IF(INDEX(Sheet1!$B$3:$JO$10,MATCH($C13,Sheet1!$A$3:$A$10,0),MATCH(KJ$10,Sheet1!$B$2:$JO$2,0))=0,"Close",INDEX(Sheet1!$B$3:$JO$10,MATCH($C13,Sheet1!$A$3:$A$10,0),MATCH(KJ$10,Sheet1!$B$2:$JO$2,0))),"")</f>
        <v/>
      </c>
      <c r="KK13" s="55" t="str">
        <f>IFERROR(IF(INDEX(Sheet1!$B$3:$JO$10,MATCH($C13,Sheet1!$A$3:$A$10,0),MATCH(KK$10,Sheet1!$B$2:$JO$2,0))=0,"Close",INDEX(Sheet1!$B$3:$JO$10,MATCH($C13,Sheet1!$A$3:$A$10,0),MATCH(KK$10,Sheet1!$B$2:$JO$2,0))),"")</f>
        <v/>
      </c>
      <c r="KL13" s="55" t="str">
        <f>IFERROR(IF(INDEX(Sheet1!$B$3:$JO$10,MATCH($C13,Sheet1!$A$3:$A$10,0),MATCH(KL$10,Sheet1!$B$2:$JO$2,0))=0,"Close",INDEX(Sheet1!$B$3:$JO$10,MATCH($C13,Sheet1!$A$3:$A$10,0),MATCH(KL$10,Sheet1!$B$2:$JO$2,0))),"")</f>
        <v/>
      </c>
      <c r="KM13" s="55" t="str">
        <f>IFERROR(IF(INDEX(Sheet1!$B$3:$JO$10,MATCH($C13,Sheet1!$A$3:$A$10,0),MATCH(KM$10,Sheet1!$B$2:$JO$2,0))=0,"Close",INDEX(Sheet1!$B$3:$JO$10,MATCH($C13,Sheet1!$A$3:$A$10,0),MATCH(KM$10,Sheet1!$B$2:$JO$2,0))),"")</f>
        <v/>
      </c>
      <c r="KN13" s="55" t="str">
        <f>IFERROR(IF(INDEX(Sheet1!$B$3:$JO$10,MATCH($C13,Sheet1!$A$3:$A$10,0),MATCH(KN$10,Sheet1!$B$2:$JO$2,0))=0,"Close",INDEX(Sheet1!$B$3:$JO$10,MATCH($C13,Sheet1!$A$3:$A$10,0),MATCH(KN$10,Sheet1!$B$2:$JO$2,0))),"")</f>
        <v/>
      </c>
      <c r="KO13" s="55" t="str">
        <f>IFERROR(IF(INDEX(Sheet1!$B$3:$JO$10,MATCH($C13,Sheet1!$A$3:$A$10,0),MATCH(KO$10,Sheet1!$B$2:$JO$2,0))=0,"Close",INDEX(Sheet1!$B$3:$JO$10,MATCH($C13,Sheet1!$A$3:$A$10,0),MATCH(KO$10,Sheet1!$B$2:$JO$2,0))),"")</f>
        <v/>
      </c>
      <c r="KP13" s="55" t="str">
        <f>IFERROR(IF(INDEX(Sheet1!$B$3:$JO$10,MATCH($C13,Sheet1!$A$3:$A$10,0),MATCH(KP$10,Sheet1!$B$2:$JO$2,0))=0,"Close",INDEX(Sheet1!$B$3:$JO$10,MATCH($C13,Sheet1!$A$3:$A$10,0),MATCH(KP$10,Sheet1!$B$2:$JO$2,0))),"")</f>
        <v/>
      </c>
      <c r="KQ13" s="55" t="str">
        <f>IFERROR(IF(INDEX(Sheet1!$B$3:$JO$10,MATCH($C13,Sheet1!$A$3:$A$10,0),MATCH(KQ$10,Sheet1!$B$2:$JO$2,0))=0,"Close",INDEX(Sheet1!$B$3:$JO$10,MATCH($C13,Sheet1!$A$3:$A$10,0),MATCH(KQ$10,Sheet1!$B$2:$JO$2,0))),"")</f>
        <v/>
      </c>
      <c r="KR13" s="55" t="str">
        <f>IFERROR(IF(INDEX(Sheet1!$B$3:$JO$10,MATCH($C13,Sheet1!$A$3:$A$10,0),MATCH(KR$10,Sheet1!$B$2:$JO$2,0))=0,"Close",INDEX(Sheet1!$B$3:$JO$10,MATCH($C13,Sheet1!$A$3:$A$10,0),MATCH(KR$10,Sheet1!$B$2:$JO$2,0))),"")</f>
        <v/>
      </c>
      <c r="KS13" s="55" t="str">
        <f>IFERROR(IF(INDEX(Sheet1!$B$3:$JO$10,MATCH($C13,Sheet1!$A$3:$A$10,0),MATCH(KS$10,Sheet1!$B$2:$JO$2,0))=0,"Close",INDEX(Sheet1!$B$3:$JO$10,MATCH($C13,Sheet1!$A$3:$A$10,0),MATCH(KS$10,Sheet1!$B$2:$JO$2,0))),"")</f>
        <v/>
      </c>
      <c r="KT13" s="55" t="str">
        <f>IFERROR(IF(INDEX(Sheet1!$B$3:$JO$10,MATCH($C13,Sheet1!$A$3:$A$10,0),MATCH(KT$10,Sheet1!$B$2:$JO$2,0))=0,"Close",INDEX(Sheet1!$B$3:$JO$10,MATCH($C13,Sheet1!$A$3:$A$10,0),MATCH(KT$10,Sheet1!$B$2:$JO$2,0))),"")</f>
        <v/>
      </c>
      <c r="KU13" s="55" t="str">
        <f>IFERROR(IF(INDEX(Sheet1!$B$3:$JO$10,MATCH($C13,Sheet1!$A$3:$A$10,0),MATCH(KU$10,Sheet1!$B$2:$JO$2,0))=0,"Close",INDEX(Sheet1!$B$3:$JO$10,MATCH($C13,Sheet1!$A$3:$A$10,0),MATCH(KU$10,Sheet1!$B$2:$JO$2,0))),"")</f>
        <v/>
      </c>
      <c r="KV13" s="55" t="str">
        <f>IFERROR(IF(INDEX(Sheet1!$B$3:$JO$10,MATCH($C13,Sheet1!$A$3:$A$10,0),MATCH(KV$10,Sheet1!$B$2:$JO$2,0))=0,"Close",INDEX(Sheet1!$B$3:$JO$10,MATCH($C13,Sheet1!$A$3:$A$10,0),MATCH(KV$10,Sheet1!$B$2:$JO$2,0))),"")</f>
        <v/>
      </c>
      <c r="KW13" s="55" t="str">
        <f>IFERROR(IF(INDEX(Sheet1!$B$3:$JO$10,MATCH($C13,Sheet1!$A$3:$A$10,0),MATCH(KW$10,Sheet1!$B$2:$JO$2,0))=0,"Close",INDEX(Sheet1!$B$3:$JO$10,MATCH($C13,Sheet1!$A$3:$A$10,0),MATCH(KW$10,Sheet1!$B$2:$JO$2,0))),"")</f>
        <v/>
      </c>
      <c r="KX13" s="55" t="str">
        <f>IFERROR(IF(INDEX(Sheet1!$B$3:$JO$10,MATCH($C13,Sheet1!$A$3:$A$10,0),MATCH(KX$10,Sheet1!$B$2:$JO$2,0))=0,"Close",INDEX(Sheet1!$B$3:$JO$10,MATCH($C13,Sheet1!$A$3:$A$10,0),MATCH(KX$10,Sheet1!$B$2:$JO$2,0))),"")</f>
        <v/>
      </c>
      <c r="KY13" s="55" t="str">
        <f>IFERROR(IF(INDEX(Sheet1!$B$3:$JO$10,MATCH($C13,Sheet1!$A$3:$A$10,0),MATCH(KY$10,Sheet1!$B$2:$JO$2,0))=0,"Close",INDEX(Sheet1!$B$3:$JO$10,MATCH($C13,Sheet1!$A$3:$A$10,0),MATCH(KY$10,Sheet1!$B$2:$JO$2,0))),"")</f>
        <v/>
      </c>
      <c r="KZ13" s="55" t="str">
        <f>IFERROR(IF(INDEX(Sheet1!$B$3:$JO$10,MATCH($C13,Sheet1!$A$3:$A$10,0),MATCH(KZ$10,Sheet1!$B$2:$JO$2,0))=0,"Close",INDEX(Sheet1!$B$3:$JO$10,MATCH($C13,Sheet1!$A$3:$A$10,0),MATCH(KZ$10,Sheet1!$B$2:$JO$2,0))),"")</f>
        <v/>
      </c>
      <c r="LA13" s="55" t="str">
        <f>IFERROR(IF(INDEX(Sheet1!$B$3:$JO$10,MATCH($C13,Sheet1!$A$3:$A$10,0),MATCH(LA$10,Sheet1!$B$2:$JO$2,0))=0,"Close",INDEX(Sheet1!$B$3:$JO$10,MATCH($C13,Sheet1!$A$3:$A$10,0),MATCH(LA$10,Sheet1!$B$2:$JO$2,0))),"")</f>
        <v/>
      </c>
      <c r="LB13" s="55" t="str">
        <f>IFERROR(IF(INDEX(Sheet1!$B$3:$JO$10,MATCH($C13,Sheet1!$A$3:$A$10,0),MATCH(LB$10,Sheet1!$B$2:$JO$2,0))=0,"Close",INDEX(Sheet1!$B$3:$JO$10,MATCH($C13,Sheet1!$A$3:$A$10,0),MATCH(LB$10,Sheet1!$B$2:$JO$2,0))),"")</f>
        <v/>
      </c>
      <c r="LC13" s="55" t="str">
        <f>IFERROR(IF(INDEX(Sheet1!$B$3:$JO$10,MATCH($C13,Sheet1!$A$3:$A$10,0),MATCH(LC$10,Sheet1!$B$2:$JO$2,0))=0,"Close",INDEX(Sheet1!$B$3:$JO$10,MATCH($C13,Sheet1!$A$3:$A$10,0),MATCH(LC$10,Sheet1!$B$2:$JO$2,0))),"")</f>
        <v/>
      </c>
      <c r="LD13" s="55" t="str">
        <f>IFERROR(IF(INDEX(Sheet1!$B$3:$JO$10,MATCH($C13,Sheet1!$A$3:$A$10,0),MATCH(LD$10,Sheet1!$B$2:$JO$2,0))=0,"Close",INDEX(Sheet1!$B$3:$JO$10,MATCH($C13,Sheet1!$A$3:$A$10,0),MATCH(LD$10,Sheet1!$B$2:$JO$2,0))),"")</f>
        <v/>
      </c>
      <c r="LE13" s="55" t="str">
        <f>IFERROR(IF(INDEX(Sheet1!$B$3:$JO$10,MATCH($C13,Sheet1!$A$3:$A$10,0),MATCH(LE$10,Sheet1!$B$2:$JO$2,0))=0,"Close",INDEX(Sheet1!$B$3:$JO$10,MATCH($C13,Sheet1!$A$3:$A$10,0),MATCH(LE$10,Sheet1!$B$2:$JO$2,0))),"")</f>
        <v/>
      </c>
      <c r="LF13" s="55" t="str">
        <f>IFERROR(IF(INDEX(Sheet1!$B$3:$JO$10,MATCH($C13,Sheet1!$A$3:$A$10,0),MATCH(LF$10,Sheet1!$B$2:$JO$2,0))=0,"Close",INDEX(Sheet1!$B$3:$JO$10,MATCH($C13,Sheet1!$A$3:$A$10,0),MATCH(LF$10,Sheet1!$B$2:$JO$2,0))),"")</f>
        <v/>
      </c>
      <c r="LG13" s="55" t="str">
        <f>IFERROR(IF(INDEX(Sheet1!$B$3:$JO$10,MATCH($C13,Sheet1!$A$3:$A$10,0),MATCH(LG$10,Sheet1!$B$2:$JO$2,0))=0,"Close",INDEX(Sheet1!$B$3:$JO$10,MATCH($C13,Sheet1!$A$3:$A$10,0),MATCH(LG$10,Sheet1!$B$2:$JO$2,0))),"")</f>
        <v/>
      </c>
      <c r="LH13" s="55" t="str">
        <f>IFERROR(IF(INDEX(Sheet1!$B$3:$JO$10,MATCH($C13,Sheet1!$A$3:$A$10,0),MATCH(LH$10,Sheet1!$B$2:$JO$2,0))=0,"Close",INDEX(Sheet1!$B$3:$JO$10,MATCH($C13,Sheet1!$A$3:$A$10,0),MATCH(LH$10,Sheet1!$B$2:$JO$2,0))),"")</f>
        <v/>
      </c>
      <c r="LI13" s="55" t="str">
        <f>IFERROR(IF(INDEX(Sheet1!$B$3:$JO$10,MATCH($C13,Sheet1!$A$3:$A$10,0),MATCH(LI$10,Sheet1!$B$2:$JO$2,0))=0,"Close",INDEX(Sheet1!$B$3:$JO$10,MATCH($C13,Sheet1!$A$3:$A$10,0),MATCH(LI$10,Sheet1!$B$2:$JO$2,0))),"")</f>
        <v/>
      </c>
      <c r="LJ13" s="55" t="str">
        <f>IFERROR(IF(INDEX(Sheet1!$B$3:$JO$10,MATCH($C13,Sheet1!$A$3:$A$10,0),MATCH(LJ$10,Sheet1!$B$2:$JO$2,0))=0,"Close",INDEX(Sheet1!$B$3:$JO$10,MATCH($C13,Sheet1!$A$3:$A$10,0),MATCH(LJ$10,Sheet1!$B$2:$JO$2,0))),"")</f>
        <v/>
      </c>
      <c r="LK13" s="55" t="str">
        <f>IFERROR(IF(INDEX(Sheet1!$B$3:$JO$10,MATCH($C13,Sheet1!$A$3:$A$10,0),MATCH(LK$10,Sheet1!$B$2:$JO$2,0))=0,"Close",INDEX(Sheet1!$B$3:$JO$10,MATCH($C13,Sheet1!$A$3:$A$10,0),MATCH(LK$10,Sheet1!$B$2:$JO$2,0))),"")</f>
        <v/>
      </c>
      <c r="LL13" s="55" t="str">
        <f>IFERROR(IF(INDEX(Sheet1!$B$3:$JO$10,MATCH($C13,Sheet1!$A$3:$A$10,0),MATCH(LL$10,Sheet1!$B$2:$JO$2,0))=0,"Close",INDEX(Sheet1!$B$3:$JO$10,MATCH($C13,Sheet1!$A$3:$A$10,0),MATCH(LL$10,Sheet1!$B$2:$JO$2,0))),"")</f>
        <v/>
      </c>
      <c r="LM13" s="55" t="str">
        <f>IFERROR(IF(INDEX(Sheet1!$B$3:$JO$10,MATCH($C13,Sheet1!$A$3:$A$10,0),MATCH(LM$10,Sheet1!$B$2:$JO$2,0))=0,"Close",INDEX(Sheet1!$B$3:$JO$10,MATCH($C13,Sheet1!$A$3:$A$10,0),MATCH(LM$10,Sheet1!$B$2:$JO$2,0))),"")</f>
        <v/>
      </c>
      <c r="LN13" s="55" t="str">
        <f>IFERROR(IF(INDEX(Sheet1!$B$3:$JO$10,MATCH($C13,Sheet1!$A$3:$A$10,0),MATCH(LN$10,Sheet1!$B$2:$JO$2,0))=0,"Close",INDEX(Sheet1!$B$3:$JO$10,MATCH($C13,Sheet1!$A$3:$A$10,0),MATCH(LN$10,Sheet1!$B$2:$JO$2,0))),"")</f>
        <v/>
      </c>
      <c r="LO13" s="55" t="str">
        <f>IFERROR(IF(INDEX(Sheet1!$B$3:$JO$10,MATCH($C13,Sheet1!$A$3:$A$10,0),MATCH(LO$10,Sheet1!$B$2:$JO$2,0))=0,"Close",INDEX(Sheet1!$B$3:$JO$10,MATCH($C13,Sheet1!$A$3:$A$10,0),MATCH(LO$10,Sheet1!$B$2:$JO$2,0))),"")</f>
        <v/>
      </c>
      <c r="LP13" s="55" t="str">
        <f>IFERROR(IF(INDEX(Sheet1!$B$3:$JO$10,MATCH($C13,Sheet1!$A$3:$A$10,0),MATCH(LP$10,Sheet1!$B$2:$JO$2,0))=0,"Close",INDEX(Sheet1!$B$3:$JO$10,MATCH($C13,Sheet1!$A$3:$A$10,0),MATCH(LP$10,Sheet1!$B$2:$JO$2,0))),"")</f>
        <v/>
      </c>
      <c r="LQ13" s="55" t="str">
        <f>IFERROR(IF(INDEX(Sheet1!$B$3:$JO$10,MATCH($C13,Sheet1!$A$3:$A$10,0),MATCH(LQ$10,Sheet1!$B$2:$JO$2,0))=0,"Close",INDEX(Sheet1!$B$3:$JO$10,MATCH($C13,Sheet1!$A$3:$A$10,0),MATCH(LQ$10,Sheet1!$B$2:$JO$2,0))),"")</f>
        <v/>
      </c>
      <c r="LR13" s="55" t="str">
        <f>IFERROR(IF(INDEX(Sheet1!$B$3:$JO$10,MATCH($C13,Sheet1!$A$3:$A$10,0),MATCH(LR$10,Sheet1!$B$2:$JO$2,0))=0,"Close",INDEX(Sheet1!$B$3:$JO$10,MATCH($C13,Sheet1!$A$3:$A$10,0),MATCH(LR$10,Sheet1!$B$2:$JO$2,0))),"")</f>
        <v/>
      </c>
      <c r="LS13" s="55" t="str">
        <f>IFERROR(IF(INDEX(Sheet1!$B$3:$JO$10,MATCH($C13,Sheet1!$A$3:$A$10,0),MATCH(LS$10,Sheet1!$B$2:$JO$2,0))=0,"Close",INDEX(Sheet1!$B$3:$JO$10,MATCH($C13,Sheet1!$A$3:$A$10,0),MATCH(LS$10,Sheet1!$B$2:$JO$2,0))),"")</f>
        <v/>
      </c>
      <c r="LT13" s="55" t="str">
        <f>IFERROR(IF(INDEX(Sheet1!$B$3:$JO$10,MATCH($C13,Sheet1!$A$3:$A$10,0),MATCH(LT$10,Sheet1!$B$2:$JO$2,0))=0,"Close",INDEX(Sheet1!$B$3:$JO$10,MATCH($C13,Sheet1!$A$3:$A$10,0),MATCH(LT$10,Sheet1!$B$2:$JO$2,0))),"")</f>
        <v/>
      </c>
      <c r="LU13" s="55" t="str">
        <f>IFERROR(IF(INDEX(Sheet1!$B$3:$JO$10,MATCH($C13,Sheet1!$A$3:$A$10,0),MATCH(LU$10,Sheet1!$B$2:$JO$2,0))=0,"Close",INDEX(Sheet1!$B$3:$JO$10,MATCH($C13,Sheet1!$A$3:$A$10,0),MATCH(LU$10,Sheet1!$B$2:$JO$2,0))),"")</f>
        <v/>
      </c>
      <c r="LV13" s="55" t="str">
        <f>IFERROR(IF(INDEX(Sheet1!$B$3:$JO$10,MATCH($C13,Sheet1!$A$3:$A$10,0),MATCH(LV$10,Sheet1!$B$2:$JO$2,0))=0,"Close",INDEX(Sheet1!$B$3:$JO$10,MATCH($C13,Sheet1!$A$3:$A$10,0),MATCH(LV$10,Sheet1!$B$2:$JO$2,0))),"")</f>
        <v/>
      </c>
      <c r="LW13" s="55" t="str">
        <f>IFERROR(IF(INDEX(Sheet1!$B$3:$JO$10,MATCH($C13,Sheet1!$A$3:$A$10,0),MATCH(LW$10,Sheet1!$B$2:$JO$2,0))=0,"Close",INDEX(Sheet1!$B$3:$JO$10,MATCH($C13,Sheet1!$A$3:$A$10,0),MATCH(LW$10,Sheet1!$B$2:$JO$2,0))),"")</f>
        <v/>
      </c>
      <c r="LX13" s="55" t="str">
        <f>IFERROR(IF(INDEX(Sheet1!$B$3:$JO$10,MATCH($C13,Sheet1!$A$3:$A$10,0),MATCH(LX$10,Sheet1!$B$2:$JO$2,0))=0,"Close",INDEX(Sheet1!$B$3:$JO$10,MATCH($C13,Sheet1!$A$3:$A$10,0),MATCH(LX$10,Sheet1!$B$2:$JO$2,0))),"")</f>
        <v/>
      </c>
      <c r="LY13" s="55" t="str">
        <f>IFERROR(IF(INDEX(Sheet1!$B$3:$JO$10,MATCH($C13,Sheet1!$A$3:$A$10,0),MATCH(LY$10,Sheet1!$B$2:$JO$2,0))=0,"Close",INDEX(Sheet1!$B$3:$JO$10,MATCH($C13,Sheet1!$A$3:$A$10,0),MATCH(LY$10,Sheet1!$B$2:$JO$2,0))),"")</f>
        <v/>
      </c>
      <c r="LZ13" s="55" t="str">
        <f>IFERROR(IF(INDEX(Sheet1!$B$3:$JO$10,MATCH($C13,Sheet1!$A$3:$A$10,0),MATCH(LZ$10,Sheet1!$B$2:$JO$2,0))=0,"Close",INDEX(Sheet1!$B$3:$JO$10,MATCH($C13,Sheet1!$A$3:$A$10,0),MATCH(LZ$10,Sheet1!$B$2:$JO$2,0))),"")</f>
        <v/>
      </c>
      <c r="MA13" s="55" t="str">
        <f>IFERROR(IF(INDEX(Sheet1!$B$3:$JO$10,MATCH($C13,Sheet1!$A$3:$A$10,0),MATCH(MA$10,Sheet1!$B$2:$JO$2,0))=0,"Close",INDEX(Sheet1!$B$3:$JO$10,MATCH($C13,Sheet1!$A$3:$A$10,0),MATCH(MA$10,Sheet1!$B$2:$JO$2,0))),"")</f>
        <v/>
      </c>
      <c r="MB13" s="55" t="str">
        <f>IFERROR(IF(INDEX(Sheet1!$B$3:$JO$10,MATCH($C13,Sheet1!$A$3:$A$10,0),MATCH(MB$10,Sheet1!$B$2:$JO$2,0))=0,"Close",INDEX(Sheet1!$B$3:$JO$10,MATCH($C13,Sheet1!$A$3:$A$10,0),MATCH(MB$10,Sheet1!$B$2:$JO$2,0))),"")</f>
        <v/>
      </c>
      <c r="MC13" s="55" t="str">
        <f>IFERROR(IF(INDEX(Sheet1!$B$3:$JO$10,MATCH($C13,Sheet1!$A$3:$A$10,0),MATCH(MC$10,Sheet1!$B$2:$JO$2,0))=0,"Close",INDEX(Sheet1!$B$3:$JO$10,MATCH($C13,Sheet1!$A$3:$A$10,0),MATCH(MC$10,Sheet1!$B$2:$JO$2,0))),"")</f>
        <v/>
      </c>
      <c r="MD13" s="55" t="str">
        <f>IFERROR(IF(INDEX(Sheet1!$B$3:$JO$10,MATCH($C13,Sheet1!$A$3:$A$10,0),MATCH(MD$10,Sheet1!$B$2:$JO$2,0))=0,"Close",INDEX(Sheet1!$B$3:$JO$10,MATCH($C13,Sheet1!$A$3:$A$10,0),MATCH(MD$10,Sheet1!$B$2:$JO$2,0))),"")</f>
        <v/>
      </c>
      <c r="ME13" s="55" t="str">
        <f>IFERROR(IF(INDEX(Sheet1!$B$3:$JO$10,MATCH($C13,Sheet1!$A$3:$A$10,0),MATCH(ME$10,Sheet1!$B$2:$JO$2,0))=0,"Close",INDEX(Sheet1!$B$3:$JO$10,MATCH($C13,Sheet1!$A$3:$A$10,0),MATCH(ME$10,Sheet1!$B$2:$JO$2,0))),"")</f>
        <v/>
      </c>
      <c r="MF13" s="55" t="str">
        <f>IFERROR(IF(INDEX(Sheet1!$B$3:$JO$10,MATCH($C13,Sheet1!$A$3:$A$10,0),MATCH(MF$10,Sheet1!$B$2:$JO$2,0))=0,"Close",INDEX(Sheet1!$B$3:$JO$10,MATCH($C13,Sheet1!$A$3:$A$10,0),MATCH(MF$10,Sheet1!$B$2:$JO$2,0))),"")</f>
        <v/>
      </c>
      <c r="MG13" s="55" t="str">
        <f>IFERROR(IF(INDEX(Sheet1!$B$3:$JO$10,MATCH($C13,Sheet1!$A$3:$A$10,0),MATCH(MG$10,Sheet1!$B$2:$JO$2,0))=0,"Close",INDEX(Sheet1!$B$3:$JO$10,MATCH($C13,Sheet1!$A$3:$A$10,0),MATCH(MG$10,Sheet1!$B$2:$JO$2,0))),"")</f>
        <v/>
      </c>
      <c r="MH13" s="55" t="str">
        <f>IFERROR(IF(INDEX(Sheet1!$B$3:$JO$10,MATCH($C13,Sheet1!$A$3:$A$10,0),MATCH(MH$10,Sheet1!$B$2:$JO$2,0))=0,"Close",INDEX(Sheet1!$B$3:$JO$10,MATCH($C13,Sheet1!$A$3:$A$10,0),MATCH(MH$10,Sheet1!$B$2:$JO$2,0))),"")</f>
        <v/>
      </c>
      <c r="MI13" s="55" t="str">
        <f>IFERROR(IF(INDEX(Sheet1!$B$3:$JO$10,MATCH($C13,Sheet1!$A$3:$A$10,0),MATCH(MI$10,Sheet1!$B$2:$JO$2,0))=0,"Close",INDEX(Sheet1!$B$3:$JO$10,MATCH($C13,Sheet1!$A$3:$A$10,0),MATCH(MI$10,Sheet1!$B$2:$JO$2,0))),"")</f>
        <v/>
      </c>
      <c r="MJ13" s="55" t="str">
        <f>IFERROR(IF(INDEX(Sheet1!$B$3:$JO$10,MATCH($C13,Sheet1!$A$3:$A$10,0),MATCH(MJ$10,Sheet1!$B$2:$JO$2,0))=0,"Close",INDEX(Sheet1!$B$3:$JO$10,MATCH($C13,Sheet1!$A$3:$A$10,0),MATCH(MJ$10,Sheet1!$B$2:$JO$2,0))),"")</f>
        <v/>
      </c>
      <c r="MK13" s="55" t="str">
        <f>IFERROR(IF(INDEX(Sheet1!$B$3:$JO$10,MATCH($C13,Sheet1!$A$3:$A$10,0),MATCH(MK$10,Sheet1!$B$2:$JO$2,0))=0,"Close",INDEX(Sheet1!$B$3:$JO$10,MATCH($C13,Sheet1!$A$3:$A$10,0),MATCH(MK$10,Sheet1!$B$2:$JO$2,0))),"")</f>
        <v/>
      </c>
      <c r="ML13" s="55" t="str">
        <f>IFERROR(IF(INDEX(Sheet1!$B$3:$JO$10,MATCH($C13,Sheet1!$A$3:$A$10,0),MATCH(ML$10,Sheet1!$B$2:$JO$2,0))=0,"Close",INDEX(Sheet1!$B$3:$JO$10,MATCH($C13,Sheet1!$A$3:$A$10,0),MATCH(ML$10,Sheet1!$B$2:$JO$2,0))),"")</f>
        <v/>
      </c>
      <c r="MM13" s="55" t="str">
        <f>IFERROR(IF(INDEX(Sheet1!$B$3:$JO$10,MATCH($C13,Sheet1!$A$3:$A$10,0),MATCH(MM$10,Sheet1!$B$2:$JO$2,0))=0,"Close",INDEX(Sheet1!$B$3:$JO$10,MATCH($C13,Sheet1!$A$3:$A$10,0),MATCH(MM$10,Sheet1!$B$2:$JO$2,0))),"")</f>
        <v/>
      </c>
      <c r="MN13" s="55" t="str">
        <f>IFERROR(IF(INDEX(Sheet1!$B$3:$JO$10,MATCH($C13,Sheet1!$A$3:$A$10,0),MATCH(MN$10,Sheet1!$B$2:$JO$2,0))=0,"Close",INDEX(Sheet1!$B$3:$JO$10,MATCH($C13,Sheet1!$A$3:$A$10,0),MATCH(MN$10,Sheet1!$B$2:$JO$2,0))),"")</f>
        <v/>
      </c>
      <c r="MO13" s="55" t="str">
        <f>IFERROR(IF(INDEX(Sheet1!$B$3:$JO$10,MATCH($C13,Sheet1!$A$3:$A$10,0),MATCH(MO$10,Sheet1!$B$2:$JO$2,0))=0,"Close",INDEX(Sheet1!$B$3:$JO$10,MATCH($C13,Sheet1!$A$3:$A$10,0),MATCH(MO$10,Sheet1!$B$2:$JO$2,0))),"")</f>
        <v/>
      </c>
      <c r="MP13" s="55" t="str">
        <f>IFERROR(IF(INDEX(Sheet1!$B$3:$JO$10,MATCH($C13,Sheet1!$A$3:$A$10,0),MATCH(MP$10,Sheet1!$B$2:$JO$2,0))=0,"Close",INDEX(Sheet1!$B$3:$JO$10,MATCH($C13,Sheet1!$A$3:$A$10,0),MATCH(MP$10,Sheet1!$B$2:$JO$2,0))),"")</f>
        <v/>
      </c>
      <c r="MQ13" s="55" t="str">
        <f>IFERROR(IF(INDEX(Sheet1!$B$3:$JO$10,MATCH($C13,Sheet1!$A$3:$A$10,0),MATCH(MQ$10,Sheet1!$B$2:$JO$2,0))=0,"Close",INDEX(Sheet1!$B$3:$JO$10,MATCH($C13,Sheet1!$A$3:$A$10,0),MATCH(MQ$10,Sheet1!$B$2:$JO$2,0))),"")</f>
        <v/>
      </c>
      <c r="MR13" s="55" t="str">
        <f>IFERROR(IF(INDEX(Sheet1!$B$3:$JO$10,MATCH($C13,Sheet1!$A$3:$A$10,0),MATCH(MR$10,Sheet1!$B$2:$JO$2,0))=0,"Close",INDEX(Sheet1!$B$3:$JO$10,MATCH($C13,Sheet1!$A$3:$A$10,0),MATCH(MR$10,Sheet1!$B$2:$JO$2,0))),"")</f>
        <v/>
      </c>
      <c r="MS13" s="55" t="str">
        <f>IFERROR(IF(INDEX(Sheet1!$B$3:$JO$10,MATCH($C13,Sheet1!$A$3:$A$10,0),MATCH(MS$10,Sheet1!$B$2:$JO$2,0))=0,"Close",INDEX(Sheet1!$B$3:$JO$10,MATCH($C13,Sheet1!$A$3:$A$10,0),MATCH(MS$10,Sheet1!$B$2:$JO$2,0))),"")</f>
        <v/>
      </c>
      <c r="MT13" s="55" t="str">
        <f>IFERROR(IF(INDEX(Sheet1!$B$3:$JO$10,MATCH($C13,Sheet1!$A$3:$A$10,0),MATCH(MT$10,Sheet1!$B$2:$JO$2,0))=0,"Close",INDEX(Sheet1!$B$3:$JO$10,MATCH($C13,Sheet1!$A$3:$A$10,0),MATCH(MT$10,Sheet1!$B$2:$JO$2,0))),"")</f>
        <v/>
      </c>
      <c r="MU13" s="55" t="str">
        <f>IFERROR(IF(INDEX(Sheet1!$B$3:$JO$10,MATCH($C13,Sheet1!$A$3:$A$10,0),MATCH(MU$10,Sheet1!$B$2:$JO$2,0))=0,"Close",INDEX(Sheet1!$B$3:$JO$10,MATCH($C13,Sheet1!$A$3:$A$10,0),MATCH(MU$10,Sheet1!$B$2:$JO$2,0))),"")</f>
        <v/>
      </c>
      <c r="MV13" s="55" t="str">
        <f>IFERROR(IF(INDEX(Sheet1!$B$3:$JO$10,MATCH($C13,Sheet1!$A$3:$A$10,0),MATCH(MV$10,Sheet1!$B$2:$JO$2,0))=0,"Close",INDEX(Sheet1!$B$3:$JO$10,MATCH($C13,Sheet1!$A$3:$A$10,0),MATCH(MV$10,Sheet1!$B$2:$JO$2,0))),"")</f>
        <v/>
      </c>
      <c r="MW13" s="55" t="str">
        <f>IFERROR(IF(INDEX(Sheet1!$B$3:$JO$10,MATCH($C13,Sheet1!$A$3:$A$10,0),MATCH(MW$10,Sheet1!$B$2:$JO$2,0))=0,"Close",INDEX(Sheet1!$B$3:$JO$10,MATCH($C13,Sheet1!$A$3:$A$10,0),MATCH(MW$10,Sheet1!$B$2:$JO$2,0))),"")</f>
        <v/>
      </c>
      <c r="MX13" s="55" t="str">
        <f>IFERROR(IF(INDEX(Sheet1!$B$3:$JO$10,MATCH($C13,Sheet1!$A$3:$A$10,0),MATCH(MX$10,Sheet1!$B$2:$JO$2,0))=0,"Close",INDEX(Sheet1!$B$3:$JO$10,MATCH($C13,Sheet1!$A$3:$A$10,0),MATCH(MX$10,Sheet1!$B$2:$JO$2,0))),"")</f>
        <v/>
      </c>
      <c r="MY13" s="55" t="str">
        <f>IFERROR(IF(INDEX(Sheet1!$B$3:$JO$10,MATCH($C13,Sheet1!$A$3:$A$10,0),MATCH(MY$10,Sheet1!$B$2:$JO$2,0))=0,"Close",INDEX(Sheet1!$B$3:$JO$10,MATCH($C13,Sheet1!$A$3:$A$10,0),MATCH(MY$10,Sheet1!$B$2:$JO$2,0))),"")</f>
        <v/>
      </c>
      <c r="MZ13" s="55" t="str">
        <f>IFERROR(IF(INDEX(Sheet1!$B$3:$JO$10,MATCH($C13,Sheet1!$A$3:$A$10,0),MATCH(MZ$10,Sheet1!$B$2:$JO$2,0))=0,"Close",INDEX(Sheet1!$B$3:$JO$10,MATCH($C13,Sheet1!$A$3:$A$10,0),MATCH(MZ$10,Sheet1!$B$2:$JO$2,0))),"")</f>
        <v/>
      </c>
      <c r="NA13" s="55" t="str">
        <f>IFERROR(IF(INDEX(Sheet1!$B$3:$JO$10,MATCH($C13,Sheet1!$A$3:$A$10,0),MATCH(NA$10,Sheet1!$B$2:$JO$2,0))=0,"Close",INDEX(Sheet1!$B$3:$JO$10,MATCH($C13,Sheet1!$A$3:$A$10,0),MATCH(NA$10,Sheet1!$B$2:$JO$2,0))),"")</f>
        <v/>
      </c>
      <c r="NB13" s="55" t="str">
        <f>IFERROR(IF(INDEX(Sheet1!$B$3:$JO$10,MATCH($C13,Sheet1!$A$3:$A$10,0),MATCH(NB$10,Sheet1!$B$2:$JO$2,0))=0,"Close",INDEX(Sheet1!$B$3:$JO$10,MATCH($C13,Sheet1!$A$3:$A$10,0),MATCH(NB$10,Sheet1!$B$2:$JO$2,0))),"")</f>
        <v/>
      </c>
      <c r="NC13" s="55" t="str">
        <f>IFERROR(IF(INDEX(Sheet1!$B$3:$JO$10,MATCH($C13,Sheet1!$A$3:$A$10,0),MATCH(NC$10,Sheet1!$B$2:$JO$2,0))=0,"Close",INDEX(Sheet1!$B$3:$JO$10,MATCH($C13,Sheet1!$A$3:$A$10,0),MATCH(NC$10,Sheet1!$B$2:$JO$2,0))),"")</f>
        <v/>
      </c>
      <c r="ND13" s="55" t="str">
        <f>IFERROR(IF(INDEX(Sheet1!$B$3:$JO$10,MATCH($C13,Sheet1!$A$3:$A$10,0),MATCH(ND$10,Sheet1!$B$2:$JO$2,0))=0,"Close",INDEX(Sheet1!$B$3:$JO$10,MATCH($C13,Sheet1!$A$3:$A$10,0),MATCH(ND$10,Sheet1!$B$2:$JO$2,0))),"")</f>
        <v/>
      </c>
      <c r="NE13" s="55" t="str">
        <f>IFERROR(IF(INDEX(Sheet1!$B$3:$JO$10,MATCH($C13,Sheet1!$A$3:$A$10,0),MATCH(NE$10,Sheet1!$B$2:$JO$2,0))=0,"Close",INDEX(Sheet1!$B$3:$JO$10,MATCH($C13,Sheet1!$A$3:$A$10,0),MATCH(NE$10,Sheet1!$B$2:$JO$2,0))),"")</f>
        <v/>
      </c>
      <c r="NF13" s="55" t="str">
        <f>IFERROR(IF(INDEX(Sheet1!$B$3:$JO$10,MATCH($C13,Sheet1!$A$3:$A$10,0),MATCH(NF$10,Sheet1!$B$2:$JO$2,0))=0,"Close",INDEX(Sheet1!$B$3:$JO$10,MATCH($C13,Sheet1!$A$3:$A$10,0),MATCH(NF$10,Sheet1!$B$2:$JO$2,0))),"")</f>
        <v/>
      </c>
      <c r="NG13" s="55" t="str">
        <f>IFERROR(IF(INDEX(Sheet1!$B$3:$JO$10,MATCH($C13,Sheet1!$A$3:$A$10,0),MATCH(NG$10,Sheet1!$B$2:$JO$2,0))=0,"Close",INDEX(Sheet1!$B$3:$JO$10,MATCH($C13,Sheet1!$A$3:$A$10,0),MATCH(NG$10,Sheet1!$B$2:$JO$2,0))),"")</f>
        <v/>
      </c>
      <c r="NH13" s="55" t="str">
        <f>IFERROR(IF(INDEX(Sheet1!$B$3:$JO$10,MATCH($C13,Sheet1!$A$3:$A$10,0),MATCH(NH$10,Sheet1!$B$2:$JO$2,0))=0,"Close",INDEX(Sheet1!$B$3:$JO$10,MATCH($C13,Sheet1!$A$3:$A$10,0),MATCH(NH$10,Sheet1!$B$2:$JO$2,0))),"")</f>
        <v/>
      </c>
      <c r="NI13" s="55" t="str">
        <f>IFERROR(IF(INDEX(Sheet1!$B$3:$JO$10,MATCH($C13,Sheet1!$A$3:$A$10,0),MATCH(NI$10,Sheet1!$B$2:$JO$2,0))=0,"Close",INDEX(Sheet1!$B$3:$JO$10,MATCH($C13,Sheet1!$A$3:$A$10,0),MATCH(NI$10,Sheet1!$B$2:$JO$2,0))),"")</f>
        <v/>
      </c>
      <c r="NJ13" s="55" t="str">
        <f>IFERROR(IF(INDEX(Sheet1!$B$3:$JO$10,MATCH($C13,Sheet1!$A$3:$A$10,0),MATCH(NJ$10,Sheet1!$B$2:$JO$2,0))=0,"Close",INDEX(Sheet1!$B$3:$JO$10,MATCH($C13,Sheet1!$A$3:$A$10,0),MATCH(NJ$10,Sheet1!$B$2:$JO$2,0))),"")</f>
        <v/>
      </c>
      <c r="NK13" s="55" t="str">
        <f>IFERROR(IF(INDEX(Sheet1!$B$3:$JO$10,MATCH($C13,Sheet1!$A$3:$A$10,0),MATCH(NK$10,Sheet1!$B$2:$JO$2,0))=0,"Close",INDEX(Sheet1!$B$3:$JO$10,MATCH($C13,Sheet1!$A$3:$A$10,0),MATCH(NK$10,Sheet1!$B$2:$JO$2,0))),"")</f>
        <v/>
      </c>
      <c r="NL13" s="55" t="str">
        <f>IFERROR(IF(INDEX(Sheet1!$B$3:$JO$10,MATCH($C13,Sheet1!$A$3:$A$10,0),MATCH(NL$10,Sheet1!$B$2:$JO$2,0))=0,"Close",INDEX(Sheet1!$B$3:$JO$10,MATCH($C13,Sheet1!$A$3:$A$10,0),MATCH(NL$10,Sheet1!$B$2:$JO$2,0))),"")</f>
        <v/>
      </c>
      <c r="NM13" s="55" t="str">
        <f>IFERROR(IF(INDEX(Sheet1!$B$3:$JO$10,MATCH($C13,Sheet1!$A$3:$A$10,0),MATCH(NM$10,Sheet1!$B$2:$JO$2,0))=0,"Close",INDEX(Sheet1!$B$3:$JO$10,MATCH($C13,Sheet1!$A$3:$A$10,0),MATCH(NM$10,Sheet1!$B$2:$JO$2,0))),"")</f>
        <v/>
      </c>
      <c r="NN13" s="55" t="str">
        <f>IFERROR(IF(INDEX(Sheet1!$B$3:$JO$10,MATCH($C13,Sheet1!$A$3:$A$10,0),MATCH(NN$10,Sheet1!$B$2:$JO$2,0))=0,"Close",INDEX(Sheet1!$B$3:$JO$10,MATCH($C13,Sheet1!$A$3:$A$10,0),MATCH(NN$10,Sheet1!$B$2:$JO$2,0))),"")</f>
        <v/>
      </c>
      <c r="NO13" s="55" t="str">
        <f>IFERROR(IF(INDEX(Sheet1!$B$3:$JO$10,MATCH($C13,Sheet1!$A$3:$A$10,0),MATCH(NO$10,Sheet1!$B$2:$JO$2,0))=0,"Close",INDEX(Sheet1!$B$3:$JO$10,MATCH($C13,Sheet1!$A$3:$A$10,0),MATCH(NO$10,Sheet1!$B$2:$JO$2,0))),"")</f>
        <v/>
      </c>
      <c r="NP13" s="55" t="str">
        <f>IFERROR(IF(INDEX(Sheet1!$B$3:$JO$10,MATCH($C13,Sheet1!$A$3:$A$10,0),MATCH(NP$10,Sheet1!$B$2:$JO$2,0))=0,"Close",INDEX(Sheet1!$B$3:$JO$10,MATCH($C13,Sheet1!$A$3:$A$10,0),MATCH(NP$10,Sheet1!$B$2:$JO$2,0))),"")</f>
        <v/>
      </c>
      <c r="NQ13" s="55" t="str">
        <f>IFERROR(IF(INDEX(Sheet1!$B$3:$JO$10,MATCH($C13,Sheet1!$A$3:$A$10,0),MATCH(NQ$10,Sheet1!$B$2:$JO$2,0))=0,"Close",INDEX(Sheet1!$B$3:$JO$10,MATCH($C13,Sheet1!$A$3:$A$10,0),MATCH(NQ$10,Sheet1!$B$2:$JO$2,0))),"")</f>
        <v/>
      </c>
      <c r="NR13" s="55" t="str">
        <f>IFERROR(IF(INDEX(Sheet1!$B$3:$JO$10,MATCH($C13,Sheet1!$A$3:$A$10,0),MATCH(NR$10,Sheet1!$B$2:$JO$2,0))=0,"Close",INDEX(Sheet1!$B$3:$JO$10,MATCH($C13,Sheet1!$A$3:$A$10,0),MATCH(NR$10,Sheet1!$B$2:$JO$2,0))),"")</f>
        <v/>
      </c>
      <c r="NS13" s="55" t="str">
        <f>IFERROR(IF(INDEX(Sheet1!$B$3:$JO$10,MATCH($C13,Sheet1!$A$3:$A$10,0),MATCH(NS$10,Sheet1!$B$2:$JO$2,0))=0,"Close",INDEX(Sheet1!$B$3:$JO$10,MATCH($C13,Sheet1!$A$3:$A$10,0),MATCH(NS$10,Sheet1!$B$2:$JO$2,0))),"")</f>
        <v/>
      </c>
      <c r="NT13" s="55" t="str">
        <f>IFERROR(IF(INDEX(Sheet1!$B$3:$JO$10,MATCH($C13,Sheet1!$A$3:$A$10,0),MATCH(NT$10,Sheet1!$B$2:$JO$2,0))=0,"Close",INDEX(Sheet1!$B$3:$JO$10,MATCH($C13,Sheet1!$A$3:$A$10,0),MATCH(NT$10,Sheet1!$B$2:$JO$2,0))),"")</f>
        <v/>
      </c>
      <c r="NU13" s="55" t="str">
        <f>IFERROR(IF(INDEX(Sheet1!$B$3:$JO$10,MATCH($C13,Sheet1!$A$3:$A$10,0),MATCH(NU$10,Sheet1!$B$2:$JO$2,0))=0,"Close",INDEX(Sheet1!$B$3:$JO$10,MATCH($C13,Sheet1!$A$3:$A$10,0),MATCH(NU$10,Sheet1!$B$2:$JO$2,0))),"")</f>
        <v/>
      </c>
      <c r="NV13" s="55" t="str">
        <f>IFERROR(IF(INDEX(Sheet1!$B$3:$JO$10,MATCH($C13,Sheet1!$A$3:$A$10,0),MATCH(NV$10,Sheet1!$B$2:$JO$2,0))=0,"Close",INDEX(Sheet1!$B$3:$JO$10,MATCH($C13,Sheet1!$A$3:$A$10,0),MATCH(NV$10,Sheet1!$B$2:$JO$2,0))),"")</f>
        <v/>
      </c>
      <c r="NW13" s="55" t="str">
        <f>IFERROR(IF(INDEX(Sheet1!$B$3:$JO$10,MATCH($C13,Sheet1!$A$3:$A$10,0),MATCH(NW$10,Sheet1!$B$2:$JO$2,0))=0,"Close",INDEX(Sheet1!$B$3:$JO$10,MATCH($C13,Sheet1!$A$3:$A$10,0),MATCH(NW$10,Sheet1!$B$2:$JO$2,0))),"")</f>
        <v/>
      </c>
      <c r="NX13" s="55" t="str">
        <f>IFERROR(IF(INDEX(Sheet1!$B$3:$JO$10,MATCH($C13,Sheet1!$A$3:$A$10,0),MATCH(NX$10,Sheet1!$B$2:$JO$2,0))=0,"Close",INDEX(Sheet1!$B$3:$JO$10,MATCH($C13,Sheet1!$A$3:$A$10,0),MATCH(NX$10,Sheet1!$B$2:$JO$2,0))),"")</f>
        <v/>
      </c>
      <c r="NY13" s="55" t="str">
        <f>IFERROR(IF(INDEX(Sheet1!$B$3:$JO$10,MATCH($C13,Sheet1!$A$3:$A$10,0),MATCH(NY$10,Sheet1!$B$2:$JO$2,0))=0,"Close",INDEX(Sheet1!$B$3:$JO$10,MATCH($C13,Sheet1!$A$3:$A$10,0),MATCH(NY$10,Sheet1!$B$2:$JO$2,0))),"")</f>
        <v/>
      </c>
      <c r="NZ13" s="55" t="str">
        <f>IFERROR(IF(INDEX(Sheet1!$B$3:$JO$10,MATCH($C13,Sheet1!$A$3:$A$10,0),MATCH(NZ$10,Sheet1!$B$2:$JO$2,0))=0,"Close",INDEX(Sheet1!$B$3:$JO$10,MATCH($C13,Sheet1!$A$3:$A$10,0),MATCH(NZ$10,Sheet1!$B$2:$JO$2,0))),"")</f>
        <v/>
      </c>
      <c r="OA13" s="55" t="str">
        <f>IFERROR(IF(INDEX(Sheet1!$B$3:$JO$10,MATCH($C13,Sheet1!$A$3:$A$10,0),MATCH(OA$10,Sheet1!$B$2:$JO$2,0))=0,"Close",INDEX(Sheet1!$B$3:$JO$10,MATCH($C13,Sheet1!$A$3:$A$10,0),MATCH(OA$10,Sheet1!$B$2:$JO$2,0))),"")</f>
        <v/>
      </c>
      <c r="OB13" s="55" t="str">
        <f>IFERROR(IF(INDEX(Sheet1!$B$3:$JO$10,MATCH($C13,Sheet1!$A$3:$A$10,0),MATCH(OB$10,Sheet1!$B$2:$JO$2,0))=0,"Close",INDEX(Sheet1!$B$3:$JO$10,MATCH($C13,Sheet1!$A$3:$A$10,0),MATCH(OB$10,Sheet1!$B$2:$JO$2,0))),"")</f>
        <v/>
      </c>
      <c r="OC13" s="55" t="str">
        <f>IFERROR(IF(INDEX(Sheet1!$B$3:$JO$10,MATCH($C13,Sheet1!$A$3:$A$10,0),MATCH(OC$10,Sheet1!$B$2:$JO$2,0))=0,"Close",INDEX(Sheet1!$B$3:$JO$10,MATCH($C13,Sheet1!$A$3:$A$10,0),MATCH(OC$10,Sheet1!$B$2:$JO$2,0))),"")</f>
        <v/>
      </c>
      <c r="OD13" s="55" t="str">
        <f>IFERROR(IF(INDEX(Sheet1!$B$3:$JO$10,MATCH($C13,Sheet1!$A$3:$A$10,0),MATCH(OD$10,Sheet1!$B$2:$JO$2,0))=0,"Close",INDEX(Sheet1!$B$3:$JO$10,MATCH($C13,Sheet1!$A$3:$A$10,0),MATCH(OD$10,Sheet1!$B$2:$JO$2,0))),"")</f>
        <v/>
      </c>
      <c r="OE13" s="55" t="str">
        <f>IFERROR(IF(INDEX(Sheet1!$B$3:$JO$10,MATCH($C13,Sheet1!$A$3:$A$10,0),MATCH(OE$10,Sheet1!$B$2:$JO$2,0))=0,"Close",INDEX(Sheet1!$B$3:$JO$10,MATCH($C13,Sheet1!$A$3:$A$10,0),MATCH(OE$10,Sheet1!$B$2:$JO$2,0))),"")</f>
        <v/>
      </c>
      <c r="OF13" s="55" t="str">
        <f>IFERROR(IF(INDEX(Sheet1!$B$3:$JO$10,MATCH($C13,Sheet1!$A$3:$A$10,0),MATCH(OF$10,Sheet1!$B$2:$JO$2,0))=0,"Close",INDEX(Sheet1!$B$3:$JO$10,MATCH($C13,Sheet1!$A$3:$A$10,0),MATCH(OF$10,Sheet1!$B$2:$JO$2,0))),"")</f>
        <v/>
      </c>
      <c r="OG13" s="55" t="str">
        <f>IFERROR(IF(INDEX(Sheet1!$B$3:$JO$10,MATCH($C13,Sheet1!$A$3:$A$10,0),MATCH(OG$10,Sheet1!$B$2:$JO$2,0))=0,"Close",INDEX(Sheet1!$B$3:$JO$10,MATCH($C13,Sheet1!$A$3:$A$10,0),MATCH(OG$10,Sheet1!$B$2:$JO$2,0))),"")</f>
        <v/>
      </c>
      <c r="OH13" s="55" t="str">
        <f>IFERROR(IF(INDEX(Sheet1!$B$3:$JO$10,MATCH($C13,Sheet1!$A$3:$A$10,0),MATCH(OH$10,Sheet1!$B$2:$JO$2,0))=0,"Close",INDEX(Sheet1!$B$3:$JO$10,MATCH($C13,Sheet1!$A$3:$A$10,0),MATCH(OH$10,Sheet1!$B$2:$JO$2,0))),"")</f>
        <v/>
      </c>
      <c r="OI13" s="55" t="str">
        <f>IFERROR(IF(INDEX(Sheet1!$B$3:$JO$10,MATCH($C13,Sheet1!$A$3:$A$10,0),MATCH(OI$10,Sheet1!$B$2:$JO$2,0))=0,"Close",INDEX(Sheet1!$B$3:$JO$10,MATCH($C13,Sheet1!$A$3:$A$10,0),MATCH(OI$10,Sheet1!$B$2:$JO$2,0))),"")</f>
        <v/>
      </c>
      <c r="OJ13" s="55" t="str">
        <f>IFERROR(IF(INDEX(Sheet1!$B$3:$JO$10,MATCH($C13,Sheet1!$A$3:$A$10,0),MATCH(OJ$10,Sheet1!$B$2:$JO$2,0))=0,"Close",INDEX(Sheet1!$B$3:$JO$10,MATCH($C13,Sheet1!$A$3:$A$10,0),MATCH(OJ$10,Sheet1!$B$2:$JO$2,0))),"")</f>
        <v/>
      </c>
      <c r="OK13" s="55" t="str">
        <f>IFERROR(IF(INDEX(Sheet1!$B$3:$JO$10,MATCH($C13,Sheet1!$A$3:$A$10,0),MATCH(OK$10,Sheet1!$B$2:$JO$2,0))=0,"Close",INDEX(Sheet1!$B$3:$JO$10,MATCH($C13,Sheet1!$A$3:$A$10,0),MATCH(OK$10,Sheet1!$B$2:$JO$2,0))),"")</f>
        <v/>
      </c>
      <c r="OL13" s="55" t="str">
        <f>IFERROR(IF(INDEX(Sheet1!$B$3:$JO$10,MATCH($C13,Sheet1!$A$3:$A$10,0),MATCH(OL$10,Sheet1!$B$2:$JO$2,0))=0,"Close",INDEX(Sheet1!$B$3:$JO$10,MATCH($C13,Sheet1!$A$3:$A$10,0),MATCH(OL$10,Sheet1!$B$2:$JO$2,0))),"")</f>
        <v/>
      </c>
      <c r="OM13" s="55" t="str">
        <f>IFERROR(IF(INDEX(Sheet1!$B$3:$JO$10,MATCH($C13,Sheet1!$A$3:$A$10,0),MATCH(OM$10,Sheet1!$B$2:$JO$2,0))=0,"Close",INDEX(Sheet1!$B$3:$JO$10,MATCH($C13,Sheet1!$A$3:$A$10,0),MATCH(OM$10,Sheet1!$B$2:$JO$2,0))),"")</f>
        <v/>
      </c>
      <c r="ON13" s="55" t="str">
        <f>IFERROR(IF(INDEX(Sheet1!$B$3:$JO$10,MATCH($C13,Sheet1!$A$3:$A$10,0),MATCH(ON$10,Sheet1!$B$2:$JO$2,0))=0,"Close",INDEX(Sheet1!$B$3:$JO$10,MATCH($C13,Sheet1!$A$3:$A$10,0),MATCH(ON$10,Sheet1!$B$2:$JO$2,0))),"")</f>
        <v/>
      </c>
      <c r="OO13" s="55" t="str">
        <f>IFERROR(IF(INDEX(Sheet1!$B$3:$JO$10,MATCH($C13,Sheet1!$A$3:$A$10,0),MATCH(OO$10,Sheet1!$B$2:$JO$2,0))=0,"Close",INDEX(Sheet1!$B$3:$JO$10,MATCH($C13,Sheet1!$A$3:$A$10,0),MATCH(OO$10,Sheet1!$B$2:$JO$2,0))),"")</f>
        <v/>
      </c>
      <c r="OP13" s="55" t="str">
        <f>IFERROR(IF(INDEX(Sheet1!$B$3:$JO$10,MATCH($C13,Sheet1!$A$3:$A$10,0),MATCH(OP$10,Sheet1!$B$2:$JO$2,0))=0,"Close",INDEX(Sheet1!$B$3:$JO$10,MATCH($C13,Sheet1!$A$3:$A$10,0),MATCH(OP$10,Sheet1!$B$2:$JO$2,0))),"")</f>
        <v/>
      </c>
      <c r="OQ13" s="55" t="str">
        <f>IFERROR(IF(INDEX(Sheet1!$B$3:$JO$10,MATCH($C13,Sheet1!$A$3:$A$10,0),MATCH(OQ$10,Sheet1!$B$2:$JO$2,0))=0,"Close",INDEX(Sheet1!$B$3:$JO$10,MATCH($C13,Sheet1!$A$3:$A$10,0),MATCH(OQ$10,Sheet1!$B$2:$JO$2,0))),"")</f>
        <v/>
      </c>
      <c r="OR13" s="55" t="str">
        <f>IFERROR(IF(INDEX(Sheet1!$B$3:$JO$10,MATCH($C13,Sheet1!$A$3:$A$10,0),MATCH(OR$10,Sheet1!$B$2:$JO$2,0))=0,"Close",INDEX(Sheet1!$B$3:$JO$10,MATCH($C13,Sheet1!$A$3:$A$10,0),MATCH(OR$10,Sheet1!$B$2:$JO$2,0))),"")</f>
        <v/>
      </c>
      <c r="OS13" s="55" t="str">
        <f>IFERROR(IF(INDEX(Sheet1!$B$3:$JO$10,MATCH($C13,Sheet1!$A$3:$A$10,0),MATCH(OS$10,Sheet1!$B$2:$JO$2,0))=0,"Close",INDEX(Sheet1!$B$3:$JO$10,MATCH($C13,Sheet1!$A$3:$A$10,0),MATCH(OS$10,Sheet1!$B$2:$JO$2,0))),"")</f>
        <v/>
      </c>
      <c r="OT13" s="55" t="str">
        <f>IFERROR(IF(INDEX(Sheet1!$B$3:$JO$10,MATCH($C13,Sheet1!$A$3:$A$10,0),MATCH(OT$10,Sheet1!$B$2:$JO$2,0))=0,"Close",INDEX(Sheet1!$B$3:$JO$10,MATCH($C13,Sheet1!$A$3:$A$10,0),MATCH(OT$10,Sheet1!$B$2:$JO$2,0))),"")</f>
        <v/>
      </c>
      <c r="OU13" s="55" t="str">
        <f>IFERROR(IF(INDEX(Sheet1!$B$3:$JO$10,MATCH($C13,Sheet1!$A$3:$A$10,0),MATCH(OU$10,Sheet1!$B$2:$JO$2,0))=0,"Close",INDEX(Sheet1!$B$3:$JO$10,MATCH($C13,Sheet1!$A$3:$A$10,0),MATCH(OU$10,Sheet1!$B$2:$JO$2,0))),"")</f>
        <v/>
      </c>
      <c r="OV13" s="55" t="str">
        <f>IFERROR(IF(INDEX(Sheet1!$B$3:$JO$10,MATCH($C13,Sheet1!$A$3:$A$10,0),MATCH(OV$10,Sheet1!$B$2:$JO$2,0))=0,"Close",INDEX(Sheet1!$B$3:$JO$10,MATCH($C13,Sheet1!$A$3:$A$10,0),MATCH(OV$10,Sheet1!$B$2:$JO$2,0))),"")</f>
        <v/>
      </c>
      <c r="OW13" s="55" t="str">
        <f>IFERROR(IF(INDEX(Sheet1!$B$3:$JO$10,MATCH($C13,Sheet1!$A$3:$A$10,0),MATCH(OW$10,Sheet1!$B$2:$JO$2,0))=0,"Close",INDEX(Sheet1!$B$3:$JO$10,MATCH($C13,Sheet1!$A$3:$A$10,0),MATCH(OW$10,Sheet1!$B$2:$JO$2,0))),"")</f>
        <v/>
      </c>
      <c r="OX13" s="55" t="str">
        <f>IFERROR(IF(INDEX(Sheet1!$B$3:$JO$10,MATCH($C13,Sheet1!$A$3:$A$10,0),MATCH(OX$10,Sheet1!$B$2:$JO$2,0))=0,"Close",INDEX(Sheet1!$B$3:$JO$10,MATCH($C13,Sheet1!$A$3:$A$10,0),MATCH(OX$10,Sheet1!$B$2:$JO$2,0))),"")</f>
        <v/>
      </c>
      <c r="OY13" s="55" t="str">
        <f>IFERROR(IF(INDEX(Sheet1!$B$3:$JO$10,MATCH($C13,Sheet1!$A$3:$A$10,0),MATCH(OY$10,Sheet1!$B$2:$JO$2,0))=0,"Close",INDEX(Sheet1!$B$3:$JO$10,MATCH($C13,Sheet1!$A$3:$A$10,0),MATCH(OY$10,Sheet1!$B$2:$JO$2,0))),"")</f>
        <v/>
      </c>
      <c r="OZ13" s="55" t="str">
        <f>IFERROR(IF(INDEX(Sheet1!$B$3:$JO$10,MATCH($C13,Sheet1!$A$3:$A$10,0),MATCH(OZ$10,Sheet1!$B$2:$JO$2,0))=0,"Close",INDEX(Sheet1!$B$3:$JO$10,MATCH($C13,Sheet1!$A$3:$A$10,0),MATCH(OZ$10,Sheet1!$B$2:$JO$2,0))),"")</f>
        <v/>
      </c>
      <c r="PA13" s="55" t="str">
        <f>IFERROR(IF(INDEX(Sheet1!$B$3:$JO$10,MATCH($C13,Sheet1!$A$3:$A$10,0),MATCH(PA$10,Sheet1!$B$2:$JO$2,0))=0,"Close",INDEX(Sheet1!$B$3:$JO$10,MATCH($C13,Sheet1!$A$3:$A$10,0),MATCH(PA$10,Sheet1!$B$2:$JO$2,0))),"")</f>
        <v/>
      </c>
      <c r="PB13" s="55" t="str">
        <f>IFERROR(IF(INDEX(Sheet1!$B$3:$JO$10,MATCH($C13,Sheet1!$A$3:$A$10,0),MATCH(PB$10,Sheet1!$B$2:$JO$2,0))=0,"Close",INDEX(Sheet1!$B$3:$JO$10,MATCH($C13,Sheet1!$A$3:$A$10,0),MATCH(PB$10,Sheet1!$B$2:$JO$2,0))),"")</f>
        <v/>
      </c>
      <c r="PC13" s="55" t="str">
        <f>IFERROR(IF(INDEX(Sheet1!$B$3:$JO$10,MATCH($C13,Sheet1!$A$3:$A$10,0),MATCH(PC$10,Sheet1!$B$2:$JO$2,0))=0,"Close",INDEX(Sheet1!$B$3:$JO$10,MATCH($C13,Sheet1!$A$3:$A$10,0),MATCH(PC$10,Sheet1!$B$2:$JO$2,0))),"")</f>
        <v/>
      </c>
      <c r="PD13" s="55" t="str">
        <f>IFERROR(IF(INDEX(Sheet1!$B$3:$JO$10,MATCH($C13,Sheet1!$A$3:$A$10,0),MATCH(PD$10,Sheet1!$B$2:$JO$2,0))=0,"Close",INDEX(Sheet1!$B$3:$JO$10,MATCH($C13,Sheet1!$A$3:$A$10,0),MATCH(PD$10,Sheet1!$B$2:$JO$2,0))),"")</f>
        <v/>
      </c>
      <c r="PE13" s="55" t="str">
        <f>IFERROR(IF(INDEX(Sheet1!$B$3:$JO$10,MATCH($C13,Sheet1!$A$3:$A$10,0),MATCH(PE$10,Sheet1!$B$2:$JO$2,0))=0,"Close",INDEX(Sheet1!$B$3:$JO$10,MATCH($C13,Sheet1!$A$3:$A$10,0),MATCH(PE$10,Sheet1!$B$2:$JO$2,0))),"")</f>
        <v/>
      </c>
      <c r="PF13" s="55" t="str">
        <f>IFERROR(IF(INDEX(Sheet1!$B$3:$JO$10,MATCH($C13,Sheet1!$A$3:$A$10,0),MATCH(PF$10,Sheet1!$B$2:$JO$2,0))=0,"Close",INDEX(Sheet1!$B$3:$JO$10,MATCH($C13,Sheet1!$A$3:$A$10,0),MATCH(PF$10,Sheet1!$B$2:$JO$2,0))),"")</f>
        <v/>
      </c>
      <c r="PG13" s="55" t="str">
        <f>IFERROR(IF(INDEX(Sheet1!$B$3:$JO$10,MATCH($C13,Sheet1!$A$3:$A$10,0),MATCH(PG$10,Sheet1!$B$2:$JO$2,0))=0,"Close",INDEX(Sheet1!$B$3:$JO$10,MATCH($C13,Sheet1!$A$3:$A$10,0),MATCH(PG$10,Sheet1!$B$2:$JO$2,0))),"")</f>
        <v/>
      </c>
      <c r="PH13" s="55" t="str">
        <f>IFERROR(IF(INDEX(Sheet1!$B$3:$JO$10,MATCH($C13,Sheet1!$A$3:$A$10,0),MATCH(PH$10,Sheet1!$B$2:$JO$2,0))=0,"Close",INDEX(Sheet1!$B$3:$JO$10,MATCH($C13,Sheet1!$A$3:$A$10,0),MATCH(PH$10,Sheet1!$B$2:$JO$2,0))),"")</f>
        <v/>
      </c>
      <c r="PI13" s="55" t="str">
        <f>IFERROR(IF(INDEX(Sheet1!$B$3:$JO$10,MATCH($C13,Sheet1!$A$3:$A$10,0),MATCH(PI$10,Sheet1!$B$2:$JO$2,0))=0,"Close",INDEX(Sheet1!$B$3:$JO$10,MATCH($C13,Sheet1!$A$3:$A$10,0),MATCH(PI$10,Sheet1!$B$2:$JO$2,0))),"")</f>
        <v/>
      </c>
      <c r="PJ13" s="55" t="str">
        <f>IFERROR(IF(INDEX(Sheet1!$B$3:$JO$10,MATCH($C13,Sheet1!$A$3:$A$10,0),MATCH(PJ$10,Sheet1!$B$2:$JO$2,0))=0,"Close",INDEX(Sheet1!$B$3:$JO$10,MATCH($C13,Sheet1!$A$3:$A$10,0),MATCH(PJ$10,Sheet1!$B$2:$JO$2,0))),"")</f>
        <v/>
      </c>
      <c r="PK13" s="55" t="str">
        <f>IFERROR(IF(INDEX(Sheet1!$B$3:$JO$10,MATCH($C13,Sheet1!$A$3:$A$10,0),MATCH(PK$10,Sheet1!$B$2:$JO$2,0))=0,"Close",INDEX(Sheet1!$B$3:$JO$10,MATCH($C13,Sheet1!$A$3:$A$10,0),MATCH(PK$10,Sheet1!$B$2:$JO$2,0))),"")</f>
        <v/>
      </c>
      <c r="PL13" s="55" t="str">
        <f>IFERROR(IF(INDEX(Sheet1!$B$3:$JO$10,MATCH($C13,Sheet1!$A$3:$A$10,0),MATCH(PL$10,Sheet1!$B$2:$JO$2,0))=0,"Close",INDEX(Sheet1!$B$3:$JO$10,MATCH($C13,Sheet1!$A$3:$A$10,0),MATCH(PL$10,Sheet1!$B$2:$JO$2,0))),"")</f>
        <v/>
      </c>
      <c r="PM13" s="55" t="str">
        <f>IFERROR(IF(INDEX(Sheet1!$B$3:$JO$10,MATCH($C13,Sheet1!$A$3:$A$10,0),MATCH(PM$10,Sheet1!$B$2:$JO$2,0))=0,"Close",INDEX(Sheet1!$B$3:$JO$10,MATCH($C13,Sheet1!$A$3:$A$10,0),MATCH(PM$10,Sheet1!$B$2:$JO$2,0))),"")</f>
        <v/>
      </c>
      <c r="PN13" s="55" t="str">
        <f>IFERROR(IF(INDEX(Sheet1!$B$3:$JO$10,MATCH($C13,Sheet1!$A$3:$A$10,0),MATCH(PN$10,Sheet1!$B$2:$JO$2,0))=0,"Close",INDEX(Sheet1!$B$3:$JO$10,MATCH($C13,Sheet1!$A$3:$A$10,0),MATCH(PN$10,Sheet1!$B$2:$JO$2,0))),"")</f>
        <v/>
      </c>
      <c r="PO13" s="55" t="str">
        <f>IFERROR(IF(INDEX(Sheet1!$B$3:$JO$10,MATCH($C13,Sheet1!$A$3:$A$10,0),MATCH(PO$10,Sheet1!$B$2:$JO$2,0))=0,"Close",INDEX(Sheet1!$B$3:$JO$10,MATCH($C13,Sheet1!$A$3:$A$10,0),MATCH(PO$10,Sheet1!$B$2:$JO$2,0))),"")</f>
        <v/>
      </c>
      <c r="PP13" s="55" t="str">
        <f>IFERROR(IF(INDEX(Sheet1!$B$3:$JO$10,MATCH($C13,Sheet1!$A$3:$A$10,0),MATCH(PP$10,Sheet1!$B$2:$JO$2,0))=0,"Close",INDEX(Sheet1!$B$3:$JO$10,MATCH($C13,Sheet1!$A$3:$A$10,0),MATCH(PP$10,Sheet1!$B$2:$JO$2,0))),"")</f>
        <v/>
      </c>
      <c r="PQ13" s="55" t="str">
        <f>IFERROR(IF(INDEX(Sheet1!$B$3:$JO$10,MATCH($C13,Sheet1!$A$3:$A$10,0),MATCH(PQ$10,Sheet1!$B$2:$JO$2,0))=0,"Close",INDEX(Sheet1!$B$3:$JO$10,MATCH($C13,Sheet1!$A$3:$A$10,0),MATCH(PQ$10,Sheet1!$B$2:$JO$2,0))),"")</f>
        <v/>
      </c>
      <c r="PR13" s="55" t="str">
        <f>IFERROR(IF(INDEX(Sheet1!$B$3:$JO$10,MATCH($C13,Sheet1!$A$3:$A$10,0),MATCH(PR$10,Sheet1!$B$2:$JO$2,0))=0,"Close",INDEX(Sheet1!$B$3:$JO$10,MATCH($C13,Sheet1!$A$3:$A$10,0),MATCH(PR$10,Sheet1!$B$2:$JO$2,0))),"")</f>
        <v/>
      </c>
      <c r="PS13" s="55" t="str">
        <f>IFERROR(IF(INDEX(Sheet1!$B$3:$JO$10,MATCH($C13,Sheet1!$A$3:$A$10,0),MATCH(PS$10,Sheet1!$B$2:$JO$2,0))=0,"Close",INDEX(Sheet1!$B$3:$JO$10,MATCH($C13,Sheet1!$A$3:$A$10,0),MATCH(PS$10,Sheet1!$B$2:$JO$2,0))),"")</f>
        <v/>
      </c>
      <c r="PT13" s="55" t="str">
        <f>IFERROR(IF(INDEX(Sheet1!$B$3:$JO$10,MATCH($C13,Sheet1!$A$3:$A$10,0),MATCH(PT$10,Sheet1!$B$2:$JO$2,0))=0,"Close",INDEX(Sheet1!$B$3:$JO$10,MATCH($C13,Sheet1!$A$3:$A$10,0),MATCH(PT$10,Sheet1!$B$2:$JO$2,0))),"")</f>
        <v/>
      </c>
      <c r="PU13" s="55" t="str">
        <f>IFERROR(IF(INDEX(Sheet1!$B$3:$JO$10,MATCH($C13,Sheet1!$A$3:$A$10,0),MATCH(PU$10,Sheet1!$B$2:$JO$2,0))=0,"Close",INDEX(Sheet1!$B$3:$JO$10,MATCH($C13,Sheet1!$A$3:$A$10,0),MATCH(PU$10,Sheet1!$B$2:$JO$2,0))),"")</f>
        <v/>
      </c>
      <c r="PV13" s="55" t="str">
        <f>IFERROR(IF(INDEX(Sheet1!$B$3:$JO$10,MATCH($C13,Sheet1!$A$3:$A$10,0),MATCH(PV$10,Sheet1!$B$2:$JO$2,0))=0,"Close",INDEX(Sheet1!$B$3:$JO$10,MATCH($C13,Sheet1!$A$3:$A$10,0),MATCH(PV$10,Sheet1!$B$2:$JO$2,0))),"")</f>
        <v/>
      </c>
      <c r="PW13" s="55" t="str">
        <f>IFERROR(IF(INDEX(Sheet1!$B$3:$JO$10,MATCH($C13,Sheet1!$A$3:$A$10,0),MATCH(PW$10,Sheet1!$B$2:$JO$2,0))=0,"Close",INDEX(Sheet1!$B$3:$JO$10,MATCH($C13,Sheet1!$A$3:$A$10,0),MATCH(PW$10,Sheet1!$B$2:$JO$2,0))),"")</f>
        <v/>
      </c>
      <c r="PX13" s="55" t="str">
        <f>IFERROR(IF(INDEX(Sheet1!$B$3:$JO$10,MATCH($C13,Sheet1!$A$3:$A$10,0),MATCH(PX$10,Sheet1!$B$2:$JO$2,0))=0,"Close",INDEX(Sheet1!$B$3:$JO$10,MATCH($C13,Sheet1!$A$3:$A$10,0),MATCH(PX$10,Sheet1!$B$2:$JO$2,0))),"")</f>
        <v/>
      </c>
      <c r="PY13" s="55" t="str">
        <f>IFERROR(IF(INDEX(Sheet1!$B$3:$JO$10,MATCH($C13,Sheet1!$A$3:$A$10,0),MATCH(PY$10,Sheet1!$B$2:$JO$2,0))=0,"Close",INDEX(Sheet1!$B$3:$JO$10,MATCH($C13,Sheet1!$A$3:$A$10,0),MATCH(PY$10,Sheet1!$B$2:$JO$2,0))),"")</f>
        <v/>
      </c>
      <c r="PZ13" s="55" t="str">
        <f>IFERROR(IF(INDEX(Sheet1!$B$3:$JO$10,MATCH($C13,Sheet1!$A$3:$A$10,0),MATCH(PZ$10,Sheet1!$B$2:$JO$2,0))=0,"Close",INDEX(Sheet1!$B$3:$JO$10,MATCH($C13,Sheet1!$A$3:$A$10,0),MATCH(PZ$10,Sheet1!$B$2:$JO$2,0))),"")</f>
        <v/>
      </c>
      <c r="QA13" s="55" t="str">
        <f>IFERROR(IF(INDEX(Sheet1!$B$3:$JO$10,MATCH($C13,Sheet1!$A$3:$A$10,0),MATCH(QA$10,Sheet1!$B$2:$JO$2,0))=0,"Close",INDEX(Sheet1!$B$3:$JO$10,MATCH($C13,Sheet1!$A$3:$A$10,0),MATCH(QA$10,Sheet1!$B$2:$JO$2,0))),"")</f>
        <v/>
      </c>
      <c r="QB13" s="55" t="str">
        <f>IFERROR(IF(INDEX(Sheet1!$B$3:$JO$10,MATCH($C13,Sheet1!$A$3:$A$10,0),MATCH(QB$10,Sheet1!$B$2:$JO$2,0))=0,"Close",INDEX(Sheet1!$B$3:$JO$10,MATCH($C13,Sheet1!$A$3:$A$10,0),MATCH(QB$10,Sheet1!$B$2:$JO$2,0))),"")</f>
        <v/>
      </c>
      <c r="QC13" s="55" t="str">
        <f>IFERROR(IF(INDEX(Sheet1!$B$3:$JO$10,MATCH($C13,Sheet1!$A$3:$A$10,0),MATCH(QC$10,Sheet1!$B$2:$JO$2,0))=0,"Close",INDEX(Sheet1!$B$3:$JO$10,MATCH($C13,Sheet1!$A$3:$A$10,0),MATCH(QC$10,Sheet1!$B$2:$JO$2,0))),"")</f>
        <v/>
      </c>
      <c r="QD13" s="55" t="str">
        <f>IFERROR(IF(INDEX(Sheet1!$B$3:$JO$10,MATCH($C13,Sheet1!$A$3:$A$10,0),MATCH(QD$10,Sheet1!$B$2:$JO$2,0))=0,"Close",INDEX(Sheet1!$B$3:$JO$10,MATCH($C13,Sheet1!$A$3:$A$10,0),MATCH(QD$10,Sheet1!$B$2:$JO$2,0))),"")</f>
        <v/>
      </c>
      <c r="QE13" s="55" t="str">
        <f>IFERROR(IF(INDEX(Sheet1!$B$3:$JO$10,MATCH($C13,Sheet1!$A$3:$A$10,0),MATCH(QE$10,Sheet1!$B$2:$JO$2,0))=0,"Close",INDEX(Sheet1!$B$3:$JO$10,MATCH($C13,Sheet1!$A$3:$A$10,0),MATCH(QE$10,Sheet1!$B$2:$JO$2,0))),"")</f>
        <v/>
      </c>
      <c r="QF13" s="55" t="str">
        <f>IFERROR(IF(INDEX(Sheet1!$B$3:$JO$10,MATCH($C13,Sheet1!$A$3:$A$10,0),MATCH(QF$10,Sheet1!$B$2:$JO$2,0))=0,"Close",INDEX(Sheet1!$B$3:$JO$10,MATCH($C13,Sheet1!$A$3:$A$10,0),MATCH(QF$10,Sheet1!$B$2:$JO$2,0))),"")</f>
        <v/>
      </c>
      <c r="QG13" s="55" t="str">
        <f>IFERROR(IF(INDEX(Sheet1!$B$3:$JO$10,MATCH($C13,Sheet1!$A$3:$A$10,0),MATCH(QG$10,Sheet1!$B$2:$JO$2,0))=0,"Close",INDEX(Sheet1!$B$3:$JO$10,MATCH($C13,Sheet1!$A$3:$A$10,0),MATCH(QG$10,Sheet1!$B$2:$JO$2,0))),"")</f>
        <v/>
      </c>
      <c r="QH13" s="55" t="str">
        <f>IFERROR(IF(INDEX(Sheet1!$B$3:$JO$10,MATCH($C13,Sheet1!$A$3:$A$10,0),MATCH(QH$10,Sheet1!$B$2:$JO$2,0))=0,"Close",INDEX(Sheet1!$B$3:$JO$10,MATCH($C13,Sheet1!$A$3:$A$10,0),MATCH(QH$10,Sheet1!$B$2:$JO$2,0))),"")</f>
        <v/>
      </c>
      <c r="QI13" s="55" t="str">
        <f>IFERROR(IF(INDEX(Sheet1!$B$3:$JO$10,MATCH($C13,Sheet1!$A$3:$A$10,0),MATCH(QI$10,Sheet1!$B$2:$JO$2,0))=0,"Close",INDEX(Sheet1!$B$3:$JO$10,MATCH($C13,Sheet1!$A$3:$A$10,0),MATCH(QI$10,Sheet1!$B$2:$JO$2,0))),"")</f>
        <v/>
      </c>
      <c r="QJ13" s="55" t="str">
        <f>IFERROR(IF(INDEX(Sheet1!$B$3:$JO$10,MATCH($C13,Sheet1!$A$3:$A$10,0),MATCH(QJ$10,Sheet1!$B$2:$JO$2,0))=0,"Close",INDEX(Sheet1!$B$3:$JO$10,MATCH($C13,Sheet1!$A$3:$A$10,0),MATCH(QJ$10,Sheet1!$B$2:$JO$2,0))),"")</f>
        <v/>
      </c>
      <c r="QK13" s="55" t="str">
        <f>IFERROR(IF(INDEX(Sheet1!$B$3:$JO$10,MATCH($C13,Sheet1!$A$3:$A$10,0),MATCH(QK$10,Sheet1!$B$2:$JO$2,0))=0,"Close",INDEX(Sheet1!$B$3:$JO$10,MATCH($C13,Sheet1!$A$3:$A$10,0),MATCH(QK$10,Sheet1!$B$2:$JO$2,0))),"")</f>
        <v/>
      </c>
      <c r="QL13" s="55" t="str">
        <f>IFERROR(IF(INDEX(Sheet1!$B$3:$JO$10,MATCH($C13,Sheet1!$A$3:$A$10,0),MATCH(QL$10,Sheet1!$B$2:$JO$2,0))=0,"Close",INDEX(Sheet1!$B$3:$JO$10,MATCH($C13,Sheet1!$A$3:$A$10,0),MATCH(QL$10,Sheet1!$B$2:$JO$2,0))),"")</f>
        <v/>
      </c>
      <c r="QM13" s="55" t="str">
        <f>IFERROR(IF(INDEX(Sheet1!$B$3:$JO$10,MATCH($C13,Sheet1!$A$3:$A$10,0),MATCH(QM$10,Sheet1!$B$2:$JO$2,0))=0,"Close",INDEX(Sheet1!$B$3:$JO$10,MATCH($C13,Sheet1!$A$3:$A$10,0),MATCH(QM$10,Sheet1!$B$2:$JO$2,0))),"")</f>
        <v/>
      </c>
      <c r="QN13" s="55" t="str">
        <f>IFERROR(IF(INDEX(Sheet1!$B$3:$JO$10,MATCH($C13,Sheet1!$A$3:$A$10,0),MATCH(QN$10,Sheet1!$B$2:$JO$2,0))=0,"Close",INDEX(Sheet1!$B$3:$JO$10,MATCH($C13,Sheet1!$A$3:$A$10,0),MATCH(QN$10,Sheet1!$B$2:$JO$2,0))),"")</f>
        <v/>
      </c>
      <c r="QO13" s="55" t="str">
        <f>IFERROR(IF(INDEX(Sheet1!$B$3:$JO$10,MATCH($C13,Sheet1!$A$3:$A$10,0),MATCH(QO$10,Sheet1!$B$2:$JO$2,0))=0,"Close",INDEX(Sheet1!$B$3:$JO$10,MATCH($C13,Sheet1!$A$3:$A$10,0),MATCH(QO$10,Sheet1!$B$2:$JO$2,0))),"")</f>
        <v/>
      </c>
      <c r="QP13" s="55" t="str">
        <f>IFERROR(IF(INDEX(Sheet1!$B$3:$JO$10,MATCH($C13,Sheet1!$A$3:$A$10,0),MATCH(QP$10,Sheet1!$B$2:$JO$2,0))=0,"Close",INDEX(Sheet1!$B$3:$JO$10,MATCH($C13,Sheet1!$A$3:$A$10,0),MATCH(QP$10,Sheet1!$B$2:$JO$2,0))),"")</f>
        <v/>
      </c>
      <c r="QQ13" s="55" t="str">
        <f>IFERROR(IF(INDEX(Sheet1!$B$3:$JO$10,MATCH($C13,Sheet1!$A$3:$A$10,0),MATCH(QQ$10,Sheet1!$B$2:$JO$2,0))=0,"Close",INDEX(Sheet1!$B$3:$JO$10,MATCH($C13,Sheet1!$A$3:$A$10,0),MATCH(QQ$10,Sheet1!$B$2:$JO$2,0))),"")</f>
        <v/>
      </c>
      <c r="QR13" s="55" t="str">
        <f>IFERROR(IF(INDEX(Sheet1!$B$3:$JO$10,MATCH($C13,Sheet1!$A$3:$A$10,0),MATCH(QR$10,Sheet1!$B$2:$JO$2,0))=0,"Close",INDEX(Sheet1!$B$3:$JO$10,MATCH($C13,Sheet1!$A$3:$A$10,0),MATCH(QR$10,Sheet1!$B$2:$JO$2,0))),"")</f>
        <v/>
      </c>
      <c r="QS13" s="55" t="str">
        <f>IFERROR(IF(INDEX(Sheet1!$B$3:$JO$10,MATCH($C13,Sheet1!$A$3:$A$10,0),MATCH(QS$10,Sheet1!$B$2:$JO$2,0))=0,"Close",INDEX(Sheet1!$B$3:$JO$10,MATCH($C13,Sheet1!$A$3:$A$10,0),MATCH(QS$10,Sheet1!$B$2:$JO$2,0))),"")</f>
        <v/>
      </c>
      <c r="QT13" s="55" t="str">
        <f>IFERROR(IF(INDEX(Sheet1!$B$3:$JO$10,MATCH($C13,Sheet1!$A$3:$A$10,0),MATCH(QT$10,Sheet1!$B$2:$JO$2,0))=0,"Close",INDEX(Sheet1!$B$3:$JO$10,MATCH($C13,Sheet1!$A$3:$A$10,0),MATCH(QT$10,Sheet1!$B$2:$JO$2,0))),"")</f>
        <v/>
      </c>
      <c r="QU13" s="55" t="str">
        <f>IFERROR(IF(INDEX(Sheet1!$B$3:$JO$10,MATCH($C13,Sheet1!$A$3:$A$10,0),MATCH(QU$10,Sheet1!$B$2:$JO$2,0))=0,"Close",INDEX(Sheet1!$B$3:$JO$10,MATCH($C13,Sheet1!$A$3:$A$10,0),MATCH(QU$10,Sheet1!$B$2:$JO$2,0))),"")</f>
        <v/>
      </c>
      <c r="QV13" s="55" t="str">
        <f>IFERROR(IF(INDEX(Sheet1!$B$3:$JO$10,MATCH($C13,Sheet1!$A$3:$A$10,0),MATCH(QV$10,Sheet1!$B$2:$JO$2,0))=0,"Close",INDEX(Sheet1!$B$3:$JO$10,MATCH($C13,Sheet1!$A$3:$A$10,0),MATCH(QV$10,Sheet1!$B$2:$JO$2,0))),"")</f>
        <v/>
      </c>
      <c r="QW13" s="55" t="str">
        <f>IFERROR(IF(INDEX(Sheet1!$B$3:$JO$10,MATCH($C13,Sheet1!$A$3:$A$10,0),MATCH(QW$10,Sheet1!$B$2:$JO$2,0))=0,"Close",INDEX(Sheet1!$B$3:$JO$10,MATCH($C13,Sheet1!$A$3:$A$10,0),MATCH(QW$10,Sheet1!$B$2:$JO$2,0))),"")</f>
        <v/>
      </c>
      <c r="QX13" s="55" t="str">
        <f>IFERROR(IF(INDEX(Sheet1!$B$3:$JO$10,MATCH($C13,Sheet1!$A$3:$A$10,0),MATCH(QX$10,Sheet1!$B$2:$JO$2,0))=0,"Close",INDEX(Sheet1!$B$3:$JO$10,MATCH($C13,Sheet1!$A$3:$A$10,0),MATCH(QX$10,Sheet1!$B$2:$JO$2,0))),"")</f>
        <v/>
      </c>
      <c r="QY13" s="55" t="str">
        <f>IFERROR(IF(INDEX(Sheet1!$B$3:$JO$10,MATCH($C13,Sheet1!$A$3:$A$10,0),MATCH(QY$10,Sheet1!$B$2:$JO$2,0))=0,"Close",INDEX(Sheet1!$B$3:$JO$10,MATCH($C13,Sheet1!$A$3:$A$10,0),MATCH(QY$10,Sheet1!$B$2:$JO$2,0))),"")</f>
        <v/>
      </c>
      <c r="QZ13" s="55" t="str">
        <f>IFERROR(IF(INDEX(Sheet1!$B$3:$JO$10,MATCH($C13,Sheet1!$A$3:$A$10,0),MATCH(QZ$10,Sheet1!$B$2:$JO$2,0))=0,"Close",INDEX(Sheet1!$B$3:$JO$10,MATCH($C13,Sheet1!$A$3:$A$10,0),MATCH(QZ$10,Sheet1!$B$2:$JO$2,0))),"")</f>
        <v/>
      </c>
      <c r="RA13" s="55" t="str">
        <f>IFERROR(IF(INDEX(Sheet1!$B$3:$JO$10,MATCH($C13,Sheet1!$A$3:$A$10,0),MATCH(RA$10,Sheet1!$B$2:$JO$2,0))=0,"Close",INDEX(Sheet1!$B$3:$JO$10,MATCH($C13,Sheet1!$A$3:$A$10,0),MATCH(RA$10,Sheet1!$B$2:$JO$2,0))),"")</f>
        <v/>
      </c>
      <c r="RB13" s="55" t="str">
        <f>IFERROR(IF(INDEX(Sheet1!$B$3:$JO$10,MATCH($C13,Sheet1!$A$3:$A$10,0),MATCH(RB$10,Sheet1!$B$2:$JO$2,0))=0,"Close",INDEX(Sheet1!$B$3:$JO$10,MATCH($C13,Sheet1!$A$3:$A$10,0),MATCH(RB$10,Sheet1!$B$2:$JO$2,0))),"")</f>
        <v/>
      </c>
      <c r="RC13" s="55" t="str">
        <f>IFERROR(IF(INDEX(Sheet1!$B$3:$JO$10,MATCH($C13,Sheet1!$A$3:$A$10,0),MATCH(RC$10,Sheet1!$B$2:$JO$2,0))=0,"Close",INDEX(Sheet1!$B$3:$JO$10,MATCH($C13,Sheet1!$A$3:$A$10,0),MATCH(RC$10,Sheet1!$B$2:$JO$2,0))),"")</f>
        <v/>
      </c>
      <c r="RD13" s="55" t="str">
        <f>IFERROR(IF(INDEX(Sheet1!$B$3:$JO$10,MATCH($C13,Sheet1!$A$3:$A$10,0),MATCH(RD$10,Sheet1!$B$2:$JO$2,0))=0,"Close",INDEX(Sheet1!$B$3:$JO$10,MATCH($C13,Sheet1!$A$3:$A$10,0),MATCH(RD$10,Sheet1!$B$2:$JO$2,0))),"")</f>
        <v/>
      </c>
      <c r="RE13" s="55" t="str">
        <f>IFERROR(IF(INDEX(Sheet1!$B$3:$JO$10,MATCH($C13,Sheet1!$A$3:$A$10,0),MATCH(RE$10,Sheet1!$B$2:$JO$2,0))=0,"Close",INDEX(Sheet1!$B$3:$JO$10,MATCH($C13,Sheet1!$A$3:$A$10,0),MATCH(RE$10,Sheet1!$B$2:$JO$2,0))),"")</f>
        <v/>
      </c>
      <c r="RF13" s="55" t="str">
        <f>IFERROR(IF(INDEX(Sheet1!$B$3:$JO$10,MATCH($C13,Sheet1!$A$3:$A$10,0),MATCH(RF$10,Sheet1!$B$2:$JO$2,0))=0,"Close",INDEX(Sheet1!$B$3:$JO$10,MATCH($C13,Sheet1!$A$3:$A$10,0),MATCH(RF$10,Sheet1!$B$2:$JO$2,0))),"")</f>
        <v/>
      </c>
      <c r="RG13" s="55" t="str">
        <f>IFERROR(IF(INDEX(Sheet1!$B$3:$JO$10,MATCH($C13,Sheet1!$A$3:$A$10,0),MATCH(RG$10,Sheet1!$B$2:$JO$2,0))=0,"Close",INDEX(Sheet1!$B$3:$JO$10,MATCH($C13,Sheet1!$A$3:$A$10,0),MATCH(RG$10,Sheet1!$B$2:$JO$2,0))),"")</f>
        <v/>
      </c>
      <c r="RH13" s="55" t="str">
        <f>IFERROR(IF(INDEX(Sheet1!$B$3:$JO$10,MATCH($C13,Sheet1!$A$3:$A$10,0),MATCH(RH$10,Sheet1!$B$2:$JO$2,0))=0,"Close",INDEX(Sheet1!$B$3:$JO$10,MATCH($C13,Sheet1!$A$3:$A$10,0),MATCH(RH$10,Sheet1!$B$2:$JO$2,0))),"")</f>
        <v/>
      </c>
      <c r="RI13" s="55" t="str">
        <f>IFERROR(IF(INDEX(Sheet1!$B$3:$JO$10,MATCH($C13,Sheet1!$A$3:$A$10,0),MATCH(RI$10,Sheet1!$B$2:$JO$2,0))=0,"Close",INDEX(Sheet1!$B$3:$JO$10,MATCH($C13,Sheet1!$A$3:$A$10,0),MATCH(RI$10,Sheet1!$B$2:$JO$2,0))),"")</f>
        <v/>
      </c>
      <c r="RJ13" s="55" t="str">
        <f>IFERROR(IF(INDEX(Sheet1!$B$3:$JO$10,MATCH($C13,Sheet1!$A$3:$A$10,0),MATCH(RJ$10,Sheet1!$B$2:$JO$2,0))=0,"Close",INDEX(Sheet1!$B$3:$JO$10,MATCH($C13,Sheet1!$A$3:$A$10,0),MATCH(RJ$10,Sheet1!$B$2:$JO$2,0))),"")</f>
        <v/>
      </c>
      <c r="RK13" s="55" t="str">
        <f>IFERROR(IF(INDEX(Sheet1!$B$3:$JO$10,MATCH($C13,Sheet1!$A$3:$A$10,0),MATCH(RK$10,Sheet1!$B$2:$JO$2,0))=0,"Close",INDEX(Sheet1!$B$3:$JO$10,MATCH($C13,Sheet1!$A$3:$A$10,0),MATCH(RK$10,Sheet1!$B$2:$JO$2,0))),"")</f>
        <v/>
      </c>
      <c r="RL13" s="55" t="str">
        <f>IFERROR(IF(INDEX(Sheet1!$B$3:$JO$10,MATCH($C13,Sheet1!$A$3:$A$10,0),MATCH(RL$10,Sheet1!$B$2:$JO$2,0))=0,"Close",INDEX(Sheet1!$B$3:$JO$10,MATCH($C13,Sheet1!$A$3:$A$10,0),MATCH(RL$10,Sheet1!$B$2:$JO$2,0))),"")</f>
        <v/>
      </c>
      <c r="RM13" s="55" t="str">
        <f>IFERROR(IF(INDEX(Sheet1!$B$3:$JO$10,MATCH($C13,Sheet1!$A$3:$A$10,0),MATCH(RM$10,Sheet1!$B$2:$JO$2,0))=0,"Close",INDEX(Sheet1!$B$3:$JO$10,MATCH($C13,Sheet1!$A$3:$A$10,0),MATCH(RM$10,Sheet1!$B$2:$JO$2,0))),"")</f>
        <v/>
      </c>
      <c r="RN13" s="55" t="str">
        <f>IFERROR(IF(INDEX(Sheet1!$B$3:$JO$10,MATCH($C13,Sheet1!$A$3:$A$10,0),MATCH(RN$10,Sheet1!$B$2:$JO$2,0))=0,"Close",INDEX(Sheet1!$B$3:$JO$10,MATCH($C13,Sheet1!$A$3:$A$10,0),MATCH(RN$10,Sheet1!$B$2:$JO$2,0))),"")</f>
        <v/>
      </c>
      <c r="RO13" s="55" t="str">
        <f>IFERROR(IF(INDEX(Sheet1!$B$3:$JO$10,MATCH($C13,Sheet1!$A$3:$A$10,0),MATCH(RO$10,Sheet1!$B$2:$JO$2,0))=0,"Close",INDEX(Sheet1!$B$3:$JO$10,MATCH($C13,Sheet1!$A$3:$A$10,0),MATCH(RO$10,Sheet1!$B$2:$JO$2,0))),"")</f>
        <v/>
      </c>
      <c r="RP13" s="55" t="str">
        <f>IFERROR(IF(INDEX(Sheet1!$B$3:$JO$10,MATCH($C13,Sheet1!$A$3:$A$10,0),MATCH(RP$10,Sheet1!$B$2:$JO$2,0))=0,"Close",INDEX(Sheet1!$B$3:$JO$10,MATCH($C13,Sheet1!$A$3:$A$10,0),MATCH(RP$10,Sheet1!$B$2:$JO$2,0))),"")</f>
        <v/>
      </c>
      <c r="RQ13" s="55" t="str">
        <f>IFERROR(IF(INDEX(Sheet1!$B$3:$JO$10,MATCH($C13,Sheet1!$A$3:$A$10,0),MATCH(RQ$10,Sheet1!$B$2:$JO$2,0))=0,"Close",INDEX(Sheet1!$B$3:$JO$10,MATCH($C13,Sheet1!$A$3:$A$10,0),MATCH(RQ$10,Sheet1!$B$2:$JO$2,0))),"")</f>
        <v/>
      </c>
      <c r="RR13" s="55" t="str">
        <f>IFERROR(IF(INDEX(Sheet1!$B$3:$JO$10,MATCH($C13,Sheet1!$A$3:$A$10,0),MATCH(RR$10,Sheet1!$B$2:$JO$2,0))=0,"Close",INDEX(Sheet1!$B$3:$JO$10,MATCH($C13,Sheet1!$A$3:$A$10,0),MATCH(RR$10,Sheet1!$B$2:$JO$2,0))),"")</f>
        <v/>
      </c>
      <c r="RS13" s="55" t="str">
        <f>IFERROR(IF(INDEX(Sheet1!$B$3:$JO$10,MATCH($C13,Sheet1!$A$3:$A$10,0),MATCH(RS$10,Sheet1!$B$2:$JO$2,0))=0,"Close",INDEX(Sheet1!$B$3:$JO$10,MATCH($C13,Sheet1!$A$3:$A$10,0),MATCH(RS$10,Sheet1!$B$2:$JO$2,0))),"")</f>
        <v/>
      </c>
      <c r="RT13" s="55" t="str">
        <f>IFERROR(IF(INDEX(Sheet1!$B$3:$JO$10,MATCH($C13,Sheet1!$A$3:$A$10,0),MATCH(RT$10,Sheet1!$B$2:$JO$2,0))=0,"Close",INDEX(Sheet1!$B$3:$JO$10,MATCH($C13,Sheet1!$A$3:$A$10,0),MATCH(RT$10,Sheet1!$B$2:$JO$2,0))),"")</f>
        <v/>
      </c>
      <c r="RU13" s="55" t="str">
        <f>IFERROR(IF(INDEX(Sheet1!$B$3:$JO$10,MATCH($C13,Sheet1!$A$3:$A$10,0),MATCH(RU$10,Sheet1!$B$2:$JO$2,0))=0,"Close",INDEX(Sheet1!$B$3:$JO$10,MATCH($C13,Sheet1!$A$3:$A$10,0),MATCH(RU$10,Sheet1!$B$2:$JO$2,0))),"")</f>
        <v/>
      </c>
      <c r="RV13" s="55" t="str">
        <f>IFERROR(IF(INDEX(Sheet1!$B$3:$JO$10,MATCH($C13,Sheet1!$A$3:$A$10,0),MATCH(RV$10,Sheet1!$B$2:$JO$2,0))=0,"Close",INDEX(Sheet1!$B$3:$JO$10,MATCH($C13,Sheet1!$A$3:$A$10,0),MATCH(RV$10,Sheet1!$B$2:$JO$2,0))),"")</f>
        <v/>
      </c>
      <c r="RW13" s="55" t="str">
        <f>IFERROR(IF(INDEX(Sheet1!$B$3:$JO$10,MATCH($C13,Sheet1!$A$3:$A$10,0),MATCH(RW$10,Sheet1!$B$2:$JO$2,0))=0,"Close",INDEX(Sheet1!$B$3:$JO$10,MATCH($C13,Sheet1!$A$3:$A$10,0),MATCH(RW$10,Sheet1!$B$2:$JO$2,0))),"")</f>
        <v/>
      </c>
      <c r="RX13" s="55" t="str">
        <f>IFERROR(IF(INDEX(Sheet1!$B$3:$JO$10,MATCH($C13,Sheet1!$A$3:$A$10,0),MATCH(RX$10,Sheet1!$B$2:$JO$2,0))=0,"Close",INDEX(Sheet1!$B$3:$JO$10,MATCH($C13,Sheet1!$A$3:$A$10,0),MATCH(RX$10,Sheet1!$B$2:$JO$2,0))),"")</f>
        <v/>
      </c>
    </row>
    <row r="14" spans="2:492" x14ac:dyDescent="0.2">
      <c r="B14" s="47">
        <f t="shared" si="8"/>
        <v>5</v>
      </c>
      <c r="C14" s="54" t="str">
        <f>Sheet1!A6</f>
        <v>Ｙｕｋｉ　Ｓｕｉｔｅ　Ｋｏｕｒｉｊｉｍａ＜古宇利島＞</v>
      </c>
      <c r="D14" s="2"/>
      <c r="E14" s="55" t="str">
        <f>IFERROR(IF(INDEX(Sheet1!$B$3:$JO$10,MATCH($C14,Sheet1!$A$3:$A$10,0),MATCH(E$10,Sheet1!$B$2:$JO$2,0))=0,"Close",INDEX(Sheet1!$B$3:$JO$10,MATCH($C14,Sheet1!$A$3:$A$10,0),MATCH(E$10,Sheet1!$B$2:$JO$2,0))),"")</f>
        <v/>
      </c>
      <c r="F14" s="55" t="str">
        <f>IFERROR(IF(INDEX(Sheet1!$B$3:$JO$10,MATCH($C14,Sheet1!$A$3:$A$10,0),MATCH(F$10,Sheet1!$B$2:$JO$2,0))=0,"Close",INDEX(Sheet1!$B$3:$JO$10,MATCH($C14,Sheet1!$A$3:$A$10,0),MATCH(F$10,Sheet1!$B$2:$JO$2,0))),"")</f>
        <v/>
      </c>
      <c r="G14" s="55" t="str">
        <f>IFERROR(IF(INDEX(Sheet1!$B$3:$JO$10,MATCH($C14,Sheet1!$A$3:$A$10,0),MATCH(G$10,Sheet1!$B$2:$JO$2,0))=0,"Close",INDEX(Sheet1!$B$3:$JO$10,MATCH($C14,Sheet1!$A$3:$A$10,0),MATCH(G$10,Sheet1!$B$2:$JO$2,0))),"")</f>
        <v/>
      </c>
      <c r="H14" s="55" t="str">
        <f>IFERROR(IF(INDEX(Sheet1!$B$3:$JO$10,MATCH($C14,Sheet1!$A$3:$A$10,0),MATCH(H$10,Sheet1!$B$2:$JO$2,0))=0,"Close",INDEX(Sheet1!$B$3:$JO$10,MATCH($C14,Sheet1!$A$3:$A$10,0),MATCH(H$10,Sheet1!$B$2:$JO$2,0))),"")</f>
        <v/>
      </c>
      <c r="I14" s="55" t="str">
        <f>IFERROR(IF(INDEX(Sheet1!$B$3:$JO$10,MATCH($C14,Sheet1!$A$3:$A$10,0),MATCH(I$10,Sheet1!$B$2:$JO$2,0))=0,"Close",INDEX(Sheet1!$B$3:$JO$10,MATCH($C14,Sheet1!$A$3:$A$10,0),MATCH(I$10,Sheet1!$B$2:$JO$2,0))),"")</f>
        <v/>
      </c>
      <c r="J14" s="55" t="str">
        <f>IFERROR(IF(INDEX(Sheet1!$B$3:$JO$10,MATCH($C14,Sheet1!$A$3:$A$10,0),MATCH(J$10,Sheet1!$B$2:$JO$2,0))=0,"Close",INDEX(Sheet1!$B$3:$JO$10,MATCH($C14,Sheet1!$A$3:$A$10,0),MATCH(J$10,Sheet1!$B$2:$JO$2,0))),"")</f>
        <v/>
      </c>
      <c r="K14" s="55" t="str">
        <f>IFERROR(IF(INDEX(Sheet1!$B$3:$JO$10,MATCH($C14,Sheet1!$A$3:$A$10,0),MATCH(K$10,Sheet1!$B$2:$JO$2,0))=0,"Close",INDEX(Sheet1!$B$3:$JO$10,MATCH($C14,Sheet1!$A$3:$A$10,0),MATCH(K$10,Sheet1!$B$2:$JO$2,0))),"")</f>
        <v/>
      </c>
      <c r="L14" s="55" t="str">
        <f>IFERROR(IF(INDEX(Sheet1!$B$3:$JO$10,MATCH($C14,Sheet1!$A$3:$A$10,0),MATCH(L$10,Sheet1!$B$2:$JO$2,0))=0,"Close",INDEX(Sheet1!$B$3:$JO$10,MATCH($C14,Sheet1!$A$3:$A$10,0),MATCH(L$10,Sheet1!$B$2:$JO$2,0))),"")</f>
        <v/>
      </c>
      <c r="M14" s="55" t="str">
        <f>IFERROR(IF(INDEX(Sheet1!$B$3:$JO$10,MATCH($C14,Sheet1!$A$3:$A$10,0),MATCH(M$10,Sheet1!$B$2:$JO$2,0))=0,"Close",INDEX(Sheet1!$B$3:$JO$10,MATCH($C14,Sheet1!$A$3:$A$10,0),MATCH(M$10,Sheet1!$B$2:$JO$2,0))),"")</f>
        <v/>
      </c>
      <c r="N14" s="55" t="str">
        <f>IFERROR(IF(INDEX(Sheet1!$B$3:$JO$10,MATCH($C14,Sheet1!$A$3:$A$10,0),MATCH(N$10,Sheet1!$B$2:$JO$2,0))=0,"Close",INDEX(Sheet1!$B$3:$JO$10,MATCH($C14,Sheet1!$A$3:$A$10,0),MATCH(N$10,Sheet1!$B$2:$JO$2,0))),"")</f>
        <v/>
      </c>
      <c r="O14" s="55" t="str">
        <f>IFERROR(IF(INDEX(Sheet1!$B$3:$JO$10,MATCH($C14,Sheet1!$A$3:$A$10,0),MATCH(O$10,Sheet1!$B$2:$JO$2,0))=0,"Close",INDEX(Sheet1!$B$3:$JO$10,MATCH($C14,Sheet1!$A$3:$A$10,0),MATCH(O$10,Sheet1!$B$2:$JO$2,0))),"")</f>
        <v/>
      </c>
      <c r="P14" s="55" t="str">
        <f>IFERROR(IF(INDEX(Sheet1!$B$3:$JO$10,MATCH($C14,Sheet1!$A$3:$A$10,0),MATCH(P$10,Sheet1!$B$2:$JO$2,0))=0,"Close",INDEX(Sheet1!$B$3:$JO$10,MATCH($C14,Sheet1!$A$3:$A$10,0),MATCH(P$10,Sheet1!$B$2:$JO$2,0))),"")</f>
        <v/>
      </c>
      <c r="Q14" s="55" t="str">
        <f>IFERROR(IF(INDEX(Sheet1!$B$3:$JO$10,MATCH($C14,Sheet1!$A$3:$A$10,0),MATCH(Q$10,Sheet1!$B$2:$JO$2,0))=0,"Close",INDEX(Sheet1!$B$3:$JO$10,MATCH($C14,Sheet1!$A$3:$A$10,0),MATCH(Q$10,Sheet1!$B$2:$JO$2,0))),"")</f>
        <v/>
      </c>
      <c r="R14" s="55" t="str">
        <f>IFERROR(IF(INDEX(Sheet1!$B$3:$JO$10,MATCH($C14,Sheet1!$A$3:$A$10,0),MATCH(R$10,Sheet1!$B$2:$JO$2,0))=0,"Close",INDEX(Sheet1!$B$3:$JO$10,MATCH($C14,Sheet1!$A$3:$A$10,0),MATCH(R$10,Sheet1!$B$2:$JO$2,0))),"")</f>
        <v/>
      </c>
      <c r="S14" s="55" t="str">
        <f>IFERROR(IF(INDEX(Sheet1!$B$3:$JO$10,MATCH($C14,Sheet1!$A$3:$A$10,0),MATCH(S$10,Sheet1!$B$2:$JO$2,0))=0,"Close",INDEX(Sheet1!$B$3:$JO$10,MATCH($C14,Sheet1!$A$3:$A$10,0),MATCH(S$10,Sheet1!$B$2:$JO$2,0))),"")</f>
        <v/>
      </c>
      <c r="T14" s="55" t="str">
        <f>IFERROR(IF(INDEX(Sheet1!$B$3:$JO$10,MATCH($C14,Sheet1!$A$3:$A$10,0),MATCH(T$10,Sheet1!$B$2:$JO$2,0))=0,"Close",INDEX(Sheet1!$B$3:$JO$10,MATCH($C14,Sheet1!$A$3:$A$10,0),MATCH(T$10,Sheet1!$B$2:$JO$2,0))),"")</f>
        <v/>
      </c>
      <c r="U14" s="55" t="str">
        <f>IFERROR(IF(INDEX(Sheet1!$B$3:$JO$10,MATCH($C14,Sheet1!$A$3:$A$10,0),MATCH(U$10,Sheet1!$B$2:$JO$2,0))=0,"Close",INDEX(Sheet1!$B$3:$JO$10,MATCH($C14,Sheet1!$A$3:$A$10,0),MATCH(U$10,Sheet1!$B$2:$JO$2,0))),"")</f>
        <v/>
      </c>
      <c r="V14" s="55" t="str">
        <f>IFERROR(IF(INDEX(Sheet1!$B$3:$JO$10,MATCH($C14,Sheet1!$A$3:$A$10,0),MATCH(V$10,Sheet1!$B$2:$JO$2,0))=0,"Close",INDEX(Sheet1!$B$3:$JO$10,MATCH($C14,Sheet1!$A$3:$A$10,0),MATCH(V$10,Sheet1!$B$2:$JO$2,0))),"")</f>
        <v/>
      </c>
      <c r="W14" s="55" t="str">
        <f>IFERROR(IF(INDEX(Sheet1!$B$3:$JO$10,MATCH($C14,Sheet1!$A$3:$A$10,0),MATCH(W$10,Sheet1!$B$2:$JO$2,0))=0,"Close",INDEX(Sheet1!$B$3:$JO$10,MATCH($C14,Sheet1!$A$3:$A$10,0),MATCH(W$10,Sheet1!$B$2:$JO$2,0))),"")</f>
        <v/>
      </c>
      <c r="X14" s="55" t="str">
        <f>IFERROR(IF(INDEX(Sheet1!$B$3:$JO$10,MATCH($C14,Sheet1!$A$3:$A$10,0),MATCH(X$10,Sheet1!$B$2:$JO$2,0))=0,"Close",INDEX(Sheet1!$B$3:$JO$10,MATCH($C14,Sheet1!$A$3:$A$10,0),MATCH(X$10,Sheet1!$B$2:$JO$2,0))),"")</f>
        <v/>
      </c>
      <c r="Y14" s="55" t="str">
        <f>IFERROR(IF(INDEX(Sheet1!$B$3:$JO$10,MATCH($C14,Sheet1!$A$3:$A$10,0),MATCH(Y$10,Sheet1!$B$2:$JO$2,0))=0,"Close",INDEX(Sheet1!$B$3:$JO$10,MATCH($C14,Sheet1!$A$3:$A$10,0),MATCH(Y$10,Sheet1!$B$2:$JO$2,0))),"")</f>
        <v/>
      </c>
      <c r="Z14" s="55" t="str">
        <f>IFERROR(IF(INDEX(Sheet1!$B$3:$JO$10,MATCH($C14,Sheet1!$A$3:$A$10,0),MATCH(Z$10,Sheet1!$B$2:$JO$2,0))=0,"Close",INDEX(Sheet1!$B$3:$JO$10,MATCH($C14,Sheet1!$A$3:$A$10,0),MATCH(Z$10,Sheet1!$B$2:$JO$2,0))),"")</f>
        <v/>
      </c>
      <c r="AA14" s="55" t="str">
        <f>IFERROR(IF(INDEX(Sheet1!$B$3:$JO$10,MATCH($C14,Sheet1!$A$3:$A$10,0),MATCH(AA$10,Sheet1!$B$2:$JO$2,0))=0,"Close",INDEX(Sheet1!$B$3:$JO$10,MATCH($C14,Sheet1!$A$3:$A$10,0),MATCH(AA$10,Sheet1!$B$2:$JO$2,0))),"")</f>
        <v/>
      </c>
      <c r="AB14" s="55" t="str">
        <f>IFERROR(IF(INDEX(Sheet1!$B$3:$JO$10,MATCH($C14,Sheet1!$A$3:$A$10,0),MATCH(AB$10,Sheet1!$B$2:$JO$2,0))=0,"Close",INDEX(Sheet1!$B$3:$JO$10,MATCH($C14,Sheet1!$A$3:$A$10,0),MATCH(AB$10,Sheet1!$B$2:$JO$2,0))),"")</f>
        <v/>
      </c>
      <c r="AC14" s="55" t="str">
        <f>IFERROR(IF(INDEX(Sheet1!$B$3:$JO$10,MATCH($C14,Sheet1!$A$3:$A$10,0),MATCH(AC$10,Sheet1!$B$2:$JO$2,0))=0,"Close",INDEX(Sheet1!$B$3:$JO$10,MATCH($C14,Sheet1!$A$3:$A$10,0),MATCH(AC$10,Sheet1!$B$2:$JO$2,0))),"")</f>
        <v/>
      </c>
      <c r="AD14" s="55" t="str">
        <f>IFERROR(IF(INDEX(Sheet1!$B$3:$JO$10,MATCH($C14,Sheet1!$A$3:$A$10,0),MATCH(AD$10,Sheet1!$B$2:$JO$2,0))=0,"Close",INDEX(Sheet1!$B$3:$JO$10,MATCH($C14,Sheet1!$A$3:$A$10,0),MATCH(AD$10,Sheet1!$B$2:$JO$2,0))),"")</f>
        <v/>
      </c>
      <c r="AE14" s="55" t="str">
        <f>IFERROR(IF(INDEX(Sheet1!$B$3:$JO$10,MATCH($C14,Sheet1!$A$3:$A$10,0),MATCH(AE$10,Sheet1!$B$2:$JO$2,0))=0,"Close",INDEX(Sheet1!$B$3:$JO$10,MATCH($C14,Sheet1!$A$3:$A$10,0),MATCH(AE$10,Sheet1!$B$2:$JO$2,0))),"")</f>
        <v/>
      </c>
      <c r="AF14" s="55" t="str">
        <f>IFERROR(IF(INDEX(Sheet1!$B$3:$JO$10,MATCH($C14,Sheet1!$A$3:$A$10,0),MATCH(AF$10,Sheet1!$B$2:$JO$2,0))=0,"Close",INDEX(Sheet1!$B$3:$JO$10,MATCH($C14,Sheet1!$A$3:$A$10,0),MATCH(AF$10,Sheet1!$B$2:$JO$2,0))),"")</f>
        <v/>
      </c>
      <c r="AG14" s="55" t="str">
        <f>IFERROR(IF(INDEX(Sheet1!$B$3:$JO$10,MATCH($C14,Sheet1!$A$3:$A$10,0),MATCH(AG$10,Sheet1!$B$2:$JO$2,0))=0,"Close",INDEX(Sheet1!$B$3:$JO$10,MATCH($C14,Sheet1!$A$3:$A$10,0),MATCH(AG$10,Sheet1!$B$2:$JO$2,0))),"")</f>
        <v/>
      </c>
      <c r="AH14" s="55" t="str">
        <f>IFERROR(IF(INDEX(Sheet1!$B$3:$JO$10,MATCH($C14,Sheet1!$A$3:$A$10,0),MATCH(AH$10,Sheet1!$B$2:$JO$2,0))=0,"Close",INDEX(Sheet1!$B$3:$JO$10,MATCH($C14,Sheet1!$A$3:$A$10,0),MATCH(AH$10,Sheet1!$B$2:$JO$2,0))),"")</f>
        <v/>
      </c>
      <c r="AI14" s="55" t="str">
        <f>IFERROR(IF(INDEX(Sheet1!$B$3:$JO$10,MATCH($C14,Sheet1!$A$3:$A$10,0),MATCH(AI$10,Sheet1!$B$2:$JO$2,0))=0,"Close",INDEX(Sheet1!$B$3:$JO$10,MATCH($C14,Sheet1!$A$3:$A$10,0),MATCH(AI$10,Sheet1!$B$2:$JO$2,0))),"")</f>
        <v/>
      </c>
      <c r="AJ14" s="55" t="str">
        <f>IFERROR(IF(INDEX(Sheet1!$B$3:$JO$10,MATCH($C14,Sheet1!$A$3:$A$10,0),MATCH(AJ$10,Sheet1!$B$2:$JO$2,0))=0,"Close",INDEX(Sheet1!$B$3:$JO$10,MATCH($C14,Sheet1!$A$3:$A$10,0),MATCH(AJ$10,Sheet1!$B$2:$JO$2,0))),"")</f>
        <v/>
      </c>
      <c r="AK14" s="55" t="str">
        <f>IFERROR(IF(INDEX(Sheet1!$B$3:$JO$10,MATCH($C14,Sheet1!$A$3:$A$10,0),MATCH(AK$10,Sheet1!$B$2:$JO$2,0))=0,"Close",INDEX(Sheet1!$B$3:$JO$10,MATCH($C14,Sheet1!$A$3:$A$10,0),MATCH(AK$10,Sheet1!$B$2:$JO$2,0))),"")</f>
        <v/>
      </c>
      <c r="AL14" s="55" t="str">
        <f>IFERROR(IF(INDEX(Sheet1!$B$3:$JO$10,MATCH($C14,Sheet1!$A$3:$A$10,0),MATCH(AL$10,Sheet1!$B$2:$JO$2,0))=0,"Close",INDEX(Sheet1!$B$3:$JO$10,MATCH($C14,Sheet1!$A$3:$A$10,0),MATCH(AL$10,Sheet1!$B$2:$JO$2,0))),"")</f>
        <v/>
      </c>
      <c r="AM14" s="55" t="str">
        <f>IFERROR(IF(INDEX(Sheet1!$B$3:$JO$10,MATCH($C14,Sheet1!$A$3:$A$10,0),MATCH(AM$10,Sheet1!$B$2:$JO$2,0))=0,"Close",INDEX(Sheet1!$B$3:$JO$10,MATCH($C14,Sheet1!$A$3:$A$10,0),MATCH(AM$10,Sheet1!$B$2:$JO$2,0))),"")</f>
        <v/>
      </c>
      <c r="AN14" s="55" t="str">
        <f>IFERROR(IF(INDEX(Sheet1!$B$3:$JO$10,MATCH($C14,Sheet1!$A$3:$A$10,0),MATCH(AN$10,Sheet1!$B$2:$JO$2,0))=0,"Close",INDEX(Sheet1!$B$3:$JO$10,MATCH($C14,Sheet1!$A$3:$A$10,0),MATCH(AN$10,Sheet1!$B$2:$JO$2,0))),"")</f>
        <v/>
      </c>
      <c r="AO14" s="55" t="str">
        <f>IFERROR(IF(INDEX(Sheet1!$B$3:$JO$10,MATCH($C14,Sheet1!$A$3:$A$10,0),MATCH(AO$10,Sheet1!$B$2:$JO$2,0))=0,"Close",INDEX(Sheet1!$B$3:$JO$10,MATCH($C14,Sheet1!$A$3:$A$10,0),MATCH(AO$10,Sheet1!$B$2:$JO$2,0))),"")</f>
        <v/>
      </c>
      <c r="AP14" s="55" t="str">
        <f>IFERROR(IF(INDEX(Sheet1!$B$3:$JO$10,MATCH($C14,Sheet1!$A$3:$A$10,0),MATCH(AP$10,Sheet1!$B$2:$JO$2,0))=0,"Close",INDEX(Sheet1!$B$3:$JO$10,MATCH($C14,Sheet1!$A$3:$A$10,0),MATCH(AP$10,Sheet1!$B$2:$JO$2,0))),"")</f>
        <v/>
      </c>
      <c r="AQ14" s="55" t="str">
        <f>IFERROR(IF(INDEX(Sheet1!$B$3:$JO$10,MATCH($C14,Sheet1!$A$3:$A$10,0),MATCH(AQ$10,Sheet1!$B$2:$JO$2,0))=0,"Close",INDEX(Sheet1!$B$3:$JO$10,MATCH($C14,Sheet1!$A$3:$A$10,0),MATCH(AQ$10,Sheet1!$B$2:$JO$2,0))),"")</f>
        <v/>
      </c>
      <c r="AR14" s="55" t="str">
        <f>IFERROR(IF(INDEX(Sheet1!$B$3:$JO$10,MATCH($C14,Sheet1!$A$3:$A$10,0),MATCH(AR$10,Sheet1!$B$2:$JO$2,0))=0,"Close",INDEX(Sheet1!$B$3:$JO$10,MATCH($C14,Sheet1!$A$3:$A$10,0),MATCH(AR$10,Sheet1!$B$2:$JO$2,0))),"")</f>
        <v/>
      </c>
      <c r="AS14" s="55" t="str">
        <f>IFERROR(IF(INDEX(Sheet1!$B$3:$JO$10,MATCH($C14,Sheet1!$A$3:$A$10,0),MATCH(AS$10,Sheet1!$B$2:$JO$2,0))=0,"Close",INDEX(Sheet1!$B$3:$JO$10,MATCH($C14,Sheet1!$A$3:$A$10,0),MATCH(AS$10,Sheet1!$B$2:$JO$2,0))),"")</f>
        <v/>
      </c>
      <c r="AT14" s="55" t="str">
        <f>IFERROR(IF(INDEX(Sheet1!$B$3:$JO$10,MATCH($C14,Sheet1!$A$3:$A$10,0),MATCH(AT$10,Sheet1!$B$2:$JO$2,0))=0,"Close",INDEX(Sheet1!$B$3:$JO$10,MATCH($C14,Sheet1!$A$3:$A$10,0),MATCH(AT$10,Sheet1!$B$2:$JO$2,0))),"")</f>
        <v/>
      </c>
      <c r="AU14" s="55" t="str">
        <f>IFERROR(IF(INDEX(Sheet1!$B$3:$JO$10,MATCH($C14,Sheet1!$A$3:$A$10,0),MATCH(AU$10,Sheet1!$B$2:$JO$2,0))=0,"Close",INDEX(Sheet1!$B$3:$JO$10,MATCH($C14,Sheet1!$A$3:$A$10,0),MATCH(AU$10,Sheet1!$B$2:$JO$2,0))),"")</f>
        <v/>
      </c>
      <c r="AV14" s="55" t="str">
        <f>IFERROR(IF(INDEX(Sheet1!$B$3:$JO$10,MATCH($C14,Sheet1!$A$3:$A$10,0),MATCH(AV$10,Sheet1!$B$2:$JO$2,0))=0,"Close",INDEX(Sheet1!$B$3:$JO$10,MATCH($C14,Sheet1!$A$3:$A$10,0),MATCH(AV$10,Sheet1!$B$2:$JO$2,0))),"")</f>
        <v/>
      </c>
      <c r="AW14" s="55" t="str">
        <f>IFERROR(IF(INDEX(Sheet1!$B$3:$JO$10,MATCH($C14,Sheet1!$A$3:$A$10,0),MATCH(AW$10,Sheet1!$B$2:$JO$2,0))=0,"Close",INDEX(Sheet1!$B$3:$JO$10,MATCH($C14,Sheet1!$A$3:$A$10,0),MATCH(AW$10,Sheet1!$B$2:$JO$2,0))),"")</f>
        <v/>
      </c>
      <c r="AX14" s="55" t="str">
        <f>IFERROR(IF(INDEX(Sheet1!$B$3:$JO$10,MATCH($C14,Sheet1!$A$3:$A$10,0),MATCH(AX$10,Sheet1!$B$2:$JO$2,0))=0,"Close",INDEX(Sheet1!$B$3:$JO$10,MATCH($C14,Sheet1!$A$3:$A$10,0),MATCH(AX$10,Sheet1!$B$2:$JO$2,0))),"")</f>
        <v/>
      </c>
      <c r="AY14" s="55" t="str">
        <f>IFERROR(IF(INDEX(Sheet1!$B$3:$JO$10,MATCH($C14,Sheet1!$A$3:$A$10,0),MATCH(AY$10,Sheet1!$B$2:$JO$2,0))=0,"Close",INDEX(Sheet1!$B$3:$JO$10,MATCH($C14,Sheet1!$A$3:$A$10,0),MATCH(AY$10,Sheet1!$B$2:$JO$2,0))),"")</f>
        <v/>
      </c>
      <c r="AZ14" s="55" t="str">
        <f>IFERROR(IF(INDEX(Sheet1!$B$3:$JO$10,MATCH($C14,Sheet1!$A$3:$A$10,0),MATCH(AZ$10,Sheet1!$B$2:$JO$2,0))=0,"Close",INDEX(Sheet1!$B$3:$JO$10,MATCH($C14,Sheet1!$A$3:$A$10,0),MATCH(AZ$10,Sheet1!$B$2:$JO$2,0))),"")</f>
        <v/>
      </c>
      <c r="BA14" s="55" t="str">
        <f>IFERROR(IF(INDEX(Sheet1!$B$3:$JO$10,MATCH($C14,Sheet1!$A$3:$A$10,0),MATCH(BA$10,Sheet1!$B$2:$JO$2,0))=0,"Close",INDEX(Sheet1!$B$3:$JO$10,MATCH($C14,Sheet1!$A$3:$A$10,0),MATCH(BA$10,Sheet1!$B$2:$JO$2,0))),"")</f>
        <v/>
      </c>
      <c r="BB14" s="55" t="str">
        <f>IFERROR(IF(INDEX(Sheet1!$B$3:$JO$10,MATCH($C14,Sheet1!$A$3:$A$10,0),MATCH(BB$10,Sheet1!$B$2:$JO$2,0))=0,"Close",INDEX(Sheet1!$B$3:$JO$10,MATCH($C14,Sheet1!$A$3:$A$10,0),MATCH(BB$10,Sheet1!$B$2:$JO$2,0))),"")</f>
        <v/>
      </c>
      <c r="BC14" s="55" t="str">
        <f>IFERROR(IF(INDEX(Sheet1!$B$3:$JO$10,MATCH($C14,Sheet1!$A$3:$A$10,0),MATCH(BC$10,Sheet1!$B$2:$JO$2,0))=0,"Close",INDEX(Sheet1!$B$3:$JO$10,MATCH($C14,Sheet1!$A$3:$A$10,0),MATCH(BC$10,Sheet1!$B$2:$JO$2,0))),"")</f>
        <v/>
      </c>
      <c r="BD14" s="55" t="str">
        <f>IFERROR(IF(INDEX(Sheet1!$B$3:$JO$10,MATCH($C14,Sheet1!$A$3:$A$10,0),MATCH(BD$10,Sheet1!$B$2:$JO$2,0))=0,"Close",INDEX(Sheet1!$B$3:$JO$10,MATCH($C14,Sheet1!$A$3:$A$10,0),MATCH(BD$10,Sheet1!$B$2:$JO$2,0))),"")</f>
        <v/>
      </c>
      <c r="BE14" s="55" t="str">
        <f>IFERROR(IF(INDEX(Sheet1!$B$3:$JO$10,MATCH($C14,Sheet1!$A$3:$A$10,0),MATCH(BE$10,Sheet1!$B$2:$JO$2,0))=0,"Close",INDEX(Sheet1!$B$3:$JO$10,MATCH($C14,Sheet1!$A$3:$A$10,0),MATCH(BE$10,Sheet1!$B$2:$JO$2,0))),"")</f>
        <v/>
      </c>
      <c r="BF14" s="55" t="str">
        <f>IFERROR(IF(INDEX(Sheet1!$B$3:$JO$10,MATCH($C14,Sheet1!$A$3:$A$10,0),MATCH(BF$10,Sheet1!$B$2:$JO$2,0))=0,"Close",INDEX(Sheet1!$B$3:$JO$10,MATCH($C14,Sheet1!$A$3:$A$10,0),MATCH(BF$10,Sheet1!$B$2:$JO$2,0))),"")</f>
        <v/>
      </c>
      <c r="BG14" s="55" t="str">
        <f>IFERROR(IF(INDEX(Sheet1!$B$3:$JO$10,MATCH($C14,Sheet1!$A$3:$A$10,0),MATCH(BG$10,Sheet1!$B$2:$JO$2,0))=0,"Close",INDEX(Sheet1!$B$3:$JO$10,MATCH($C14,Sheet1!$A$3:$A$10,0),MATCH(BG$10,Sheet1!$B$2:$JO$2,0))),"")</f>
        <v/>
      </c>
      <c r="BH14" s="55" t="str">
        <f>IFERROR(IF(INDEX(Sheet1!$B$3:$JO$10,MATCH($C14,Sheet1!$A$3:$A$10,0),MATCH(BH$10,Sheet1!$B$2:$JO$2,0))=0,"Close",INDEX(Sheet1!$B$3:$JO$10,MATCH($C14,Sheet1!$A$3:$A$10,0),MATCH(BH$10,Sheet1!$B$2:$JO$2,0))),"")</f>
        <v/>
      </c>
      <c r="BI14" s="55" t="str">
        <f>IFERROR(IF(INDEX(Sheet1!$B$3:$JO$10,MATCH($C14,Sheet1!$A$3:$A$10,0),MATCH(BI$10,Sheet1!$B$2:$JO$2,0))=0,"Close",INDEX(Sheet1!$B$3:$JO$10,MATCH($C14,Sheet1!$A$3:$A$10,0),MATCH(BI$10,Sheet1!$B$2:$JO$2,0))),"")</f>
        <v/>
      </c>
      <c r="BJ14" s="55" t="str">
        <f>IFERROR(IF(INDEX(Sheet1!$B$3:$JO$10,MATCH($C14,Sheet1!$A$3:$A$10,0),MATCH(BJ$10,Sheet1!$B$2:$JO$2,0))=0,"Close",INDEX(Sheet1!$B$3:$JO$10,MATCH($C14,Sheet1!$A$3:$A$10,0),MATCH(BJ$10,Sheet1!$B$2:$JO$2,0))),"")</f>
        <v/>
      </c>
      <c r="BK14" s="55" t="str">
        <f>IFERROR(IF(INDEX(Sheet1!$B$3:$JO$10,MATCH($C14,Sheet1!$A$3:$A$10,0),MATCH(BK$10,Sheet1!$B$2:$JO$2,0))=0,"Close",INDEX(Sheet1!$B$3:$JO$10,MATCH($C14,Sheet1!$A$3:$A$10,0),MATCH(BK$10,Sheet1!$B$2:$JO$2,0))),"")</f>
        <v/>
      </c>
      <c r="BL14" s="55" t="str">
        <f>IFERROR(IF(INDEX(Sheet1!$B$3:$JO$10,MATCH($C14,Sheet1!$A$3:$A$10,0),MATCH(BL$10,Sheet1!$B$2:$JO$2,0))=0,"Close",INDEX(Sheet1!$B$3:$JO$10,MATCH($C14,Sheet1!$A$3:$A$10,0),MATCH(BL$10,Sheet1!$B$2:$JO$2,0))),"")</f>
        <v/>
      </c>
      <c r="BM14" s="55" t="str">
        <f>IFERROR(IF(INDEX(Sheet1!$B$3:$JO$10,MATCH($C14,Sheet1!$A$3:$A$10,0),MATCH(BM$10,Sheet1!$B$2:$JO$2,0))=0,"Close",INDEX(Sheet1!$B$3:$JO$10,MATCH($C14,Sheet1!$A$3:$A$10,0),MATCH(BM$10,Sheet1!$B$2:$JO$2,0))),"")</f>
        <v/>
      </c>
      <c r="BN14" s="55" t="str">
        <f>IFERROR(IF(INDEX(Sheet1!$B$3:$JO$10,MATCH($C14,Sheet1!$A$3:$A$10,0),MATCH(BN$10,Sheet1!$B$2:$JO$2,0))=0,"Close",INDEX(Sheet1!$B$3:$JO$10,MATCH($C14,Sheet1!$A$3:$A$10,0),MATCH(BN$10,Sheet1!$B$2:$JO$2,0))),"")</f>
        <v/>
      </c>
      <c r="BO14" s="55" t="str">
        <f>IFERROR(IF(INDEX(Sheet1!$B$3:$JO$10,MATCH($C14,Sheet1!$A$3:$A$10,0),MATCH(BO$10,Sheet1!$B$2:$JO$2,0))=0,"Close",INDEX(Sheet1!$B$3:$JO$10,MATCH($C14,Sheet1!$A$3:$A$10,0),MATCH(BO$10,Sheet1!$B$2:$JO$2,0))),"")</f>
        <v/>
      </c>
      <c r="BP14" s="55" t="str">
        <f>IFERROR(IF(INDEX(Sheet1!$B$3:$JO$10,MATCH($C14,Sheet1!$A$3:$A$10,0),MATCH(BP$10,Sheet1!$B$2:$JO$2,0))=0,"Close",INDEX(Sheet1!$B$3:$JO$10,MATCH($C14,Sheet1!$A$3:$A$10,0),MATCH(BP$10,Sheet1!$B$2:$JO$2,0))),"")</f>
        <v/>
      </c>
      <c r="BQ14" s="55" t="str">
        <f>IFERROR(IF(INDEX(Sheet1!$B$3:$JO$10,MATCH($C14,Sheet1!$A$3:$A$10,0),MATCH(BQ$10,Sheet1!$B$2:$JO$2,0))=0,"Close",INDEX(Sheet1!$B$3:$JO$10,MATCH($C14,Sheet1!$A$3:$A$10,0),MATCH(BQ$10,Sheet1!$B$2:$JO$2,0))),"")</f>
        <v/>
      </c>
      <c r="BR14" s="55" t="str">
        <f>IFERROR(IF(INDEX(Sheet1!$B$3:$JO$10,MATCH($C14,Sheet1!$A$3:$A$10,0),MATCH(BR$10,Sheet1!$B$2:$JO$2,0))=0,"Close",INDEX(Sheet1!$B$3:$JO$10,MATCH($C14,Sheet1!$A$3:$A$10,0),MATCH(BR$10,Sheet1!$B$2:$JO$2,0))),"")</f>
        <v/>
      </c>
      <c r="BS14" s="55" t="str">
        <f>IFERROR(IF(INDEX(Sheet1!$B$3:$JO$10,MATCH($C14,Sheet1!$A$3:$A$10,0),MATCH(BS$10,Sheet1!$B$2:$JO$2,0))=0,"Close",INDEX(Sheet1!$B$3:$JO$10,MATCH($C14,Sheet1!$A$3:$A$10,0),MATCH(BS$10,Sheet1!$B$2:$JO$2,0))),"")</f>
        <v/>
      </c>
      <c r="BT14" s="55" t="str">
        <f>IFERROR(IF(INDEX(Sheet1!$B$3:$JO$10,MATCH($C14,Sheet1!$A$3:$A$10,0),MATCH(BT$10,Sheet1!$B$2:$JO$2,0))=0,"Close",INDEX(Sheet1!$B$3:$JO$10,MATCH($C14,Sheet1!$A$3:$A$10,0),MATCH(BT$10,Sheet1!$B$2:$JO$2,0))),"")</f>
        <v/>
      </c>
      <c r="BU14" s="55" t="str">
        <f>IFERROR(IF(INDEX(Sheet1!$B$3:$JO$10,MATCH($C14,Sheet1!$A$3:$A$10,0),MATCH(BU$10,Sheet1!$B$2:$JO$2,0))=0,"Close",INDEX(Sheet1!$B$3:$JO$10,MATCH($C14,Sheet1!$A$3:$A$10,0),MATCH(BU$10,Sheet1!$B$2:$JO$2,0))),"")</f>
        <v/>
      </c>
      <c r="BV14" s="55" t="str">
        <f>IFERROR(IF(INDEX(Sheet1!$B$3:$JO$10,MATCH($C14,Sheet1!$A$3:$A$10,0),MATCH(BV$10,Sheet1!$B$2:$JO$2,0))=0,"Close",INDEX(Sheet1!$B$3:$JO$10,MATCH($C14,Sheet1!$A$3:$A$10,0),MATCH(BV$10,Sheet1!$B$2:$JO$2,0))),"")</f>
        <v/>
      </c>
      <c r="BW14" s="55" t="str">
        <f>IFERROR(IF(INDEX(Sheet1!$B$3:$JO$10,MATCH($C14,Sheet1!$A$3:$A$10,0),MATCH(BW$10,Sheet1!$B$2:$JO$2,0))=0,"Close",INDEX(Sheet1!$B$3:$JO$10,MATCH($C14,Sheet1!$A$3:$A$10,0),MATCH(BW$10,Sheet1!$B$2:$JO$2,0))),"")</f>
        <v/>
      </c>
      <c r="BX14" s="55" t="str">
        <f>IFERROR(IF(INDEX(Sheet1!$B$3:$JO$10,MATCH($C14,Sheet1!$A$3:$A$10,0),MATCH(BX$10,Sheet1!$B$2:$JO$2,0))=0,"Close",INDEX(Sheet1!$B$3:$JO$10,MATCH($C14,Sheet1!$A$3:$A$10,0),MATCH(BX$10,Sheet1!$B$2:$JO$2,0))),"")</f>
        <v/>
      </c>
      <c r="BY14" s="55" t="str">
        <f>IFERROR(IF(INDEX(Sheet1!$B$3:$JO$10,MATCH($C14,Sheet1!$A$3:$A$10,0),MATCH(BY$10,Sheet1!$B$2:$JO$2,0))=0,"Close",INDEX(Sheet1!$B$3:$JO$10,MATCH($C14,Sheet1!$A$3:$A$10,0),MATCH(BY$10,Sheet1!$B$2:$JO$2,0))),"")</f>
        <v/>
      </c>
      <c r="BZ14" s="55" t="str">
        <f>IFERROR(IF(INDEX(Sheet1!$B$3:$JO$10,MATCH($C14,Sheet1!$A$3:$A$10,0),MATCH(BZ$10,Sheet1!$B$2:$JO$2,0))=0,"Close",INDEX(Sheet1!$B$3:$JO$10,MATCH($C14,Sheet1!$A$3:$A$10,0),MATCH(BZ$10,Sheet1!$B$2:$JO$2,0))),"")</f>
        <v/>
      </c>
      <c r="CA14" s="55" t="str">
        <f>IFERROR(IF(INDEX(Sheet1!$B$3:$JO$10,MATCH($C14,Sheet1!$A$3:$A$10,0),MATCH(CA$10,Sheet1!$B$2:$JO$2,0))=0,"Close",INDEX(Sheet1!$B$3:$JO$10,MATCH($C14,Sheet1!$A$3:$A$10,0),MATCH(CA$10,Sheet1!$B$2:$JO$2,0))),"")</f>
        <v/>
      </c>
      <c r="CB14" s="55" t="str">
        <f>IFERROR(IF(INDEX(Sheet1!$B$3:$JO$10,MATCH($C14,Sheet1!$A$3:$A$10,0),MATCH(CB$10,Sheet1!$B$2:$JO$2,0))=0,"Close",INDEX(Sheet1!$B$3:$JO$10,MATCH($C14,Sheet1!$A$3:$A$10,0),MATCH(CB$10,Sheet1!$B$2:$JO$2,0))),"")</f>
        <v/>
      </c>
      <c r="CC14" s="55" t="str">
        <f>IFERROR(IF(INDEX(Sheet1!$B$3:$JO$10,MATCH($C14,Sheet1!$A$3:$A$10,0),MATCH(CC$10,Sheet1!$B$2:$JO$2,0))=0,"Close",INDEX(Sheet1!$B$3:$JO$10,MATCH($C14,Sheet1!$A$3:$A$10,0),MATCH(CC$10,Sheet1!$B$2:$JO$2,0))),"")</f>
        <v/>
      </c>
      <c r="CD14" s="55" t="str">
        <f>IFERROR(IF(INDEX(Sheet1!$B$3:$JO$10,MATCH($C14,Sheet1!$A$3:$A$10,0),MATCH(CD$10,Sheet1!$B$2:$JO$2,0))=0,"Close",INDEX(Sheet1!$B$3:$JO$10,MATCH($C14,Sheet1!$A$3:$A$10,0),MATCH(CD$10,Sheet1!$B$2:$JO$2,0))),"")</f>
        <v/>
      </c>
      <c r="CE14" s="55" t="str">
        <f>IFERROR(IF(INDEX(Sheet1!$B$3:$JO$10,MATCH($C14,Sheet1!$A$3:$A$10,0),MATCH(CE$10,Sheet1!$B$2:$JO$2,0))=0,"Close",INDEX(Sheet1!$B$3:$JO$10,MATCH($C14,Sheet1!$A$3:$A$10,0),MATCH(CE$10,Sheet1!$B$2:$JO$2,0))),"")</f>
        <v/>
      </c>
      <c r="CF14" s="55" t="str">
        <f>IFERROR(IF(INDEX(Sheet1!$B$3:$JO$10,MATCH($C14,Sheet1!$A$3:$A$10,0),MATCH(CF$10,Sheet1!$B$2:$JO$2,0))=0,"Close",INDEX(Sheet1!$B$3:$JO$10,MATCH($C14,Sheet1!$A$3:$A$10,0),MATCH(CF$10,Sheet1!$B$2:$JO$2,0))),"")</f>
        <v/>
      </c>
      <c r="CG14" s="55" t="str">
        <f>IFERROR(IF(INDEX(Sheet1!$B$3:$JO$10,MATCH($C14,Sheet1!$A$3:$A$10,0),MATCH(CG$10,Sheet1!$B$2:$JO$2,0))=0,"Close",INDEX(Sheet1!$B$3:$JO$10,MATCH($C14,Sheet1!$A$3:$A$10,0),MATCH(CG$10,Sheet1!$B$2:$JO$2,0))),"")</f>
        <v/>
      </c>
      <c r="CH14" s="55" t="str">
        <f>IFERROR(IF(INDEX(Sheet1!$B$3:$JO$10,MATCH($C14,Sheet1!$A$3:$A$10,0),MATCH(CH$10,Sheet1!$B$2:$JO$2,0))=0,"Close",INDEX(Sheet1!$B$3:$JO$10,MATCH($C14,Sheet1!$A$3:$A$10,0),MATCH(CH$10,Sheet1!$B$2:$JO$2,0))),"")</f>
        <v/>
      </c>
      <c r="CI14" s="55" t="str">
        <f>IFERROR(IF(INDEX(Sheet1!$B$3:$JO$10,MATCH($C14,Sheet1!$A$3:$A$10,0),MATCH(CI$10,Sheet1!$B$2:$JO$2,0))=0,"Close",INDEX(Sheet1!$B$3:$JO$10,MATCH($C14,Sheet1!$A$3:$A$10,0),MATCH(CI$10,Sheet1!$B$2:$JO$2,0))),"")</f>
        <v/>
      </c>
      <c r="CJ14" s="55" t="str">
        <f>IFERROR(IF(INDEX(Sheet1!$B$3:$JO$10,MATCH($C14,Sheet1!$A$3:$A$10,0),MATCH(CJ$10,Sheet1!$B$2:$JO$2,0))=0,"Close",INDEX(Sheet1!$B$3:$JO$10,MATCH($C14,Sheet1!$A$3:$A$10,0),MATCH(CJ$10,Sheet1!$B$2:$JO$2,0))),"")</f>
        <v/>
      </c>
      <c r="CK14" s="55" t="str">
        <f>IFERROR(IF(INDEX(Sheet1!$B$3:$JO$10,MATCH($C14,Sheet1!$A$3:$A$10,0),MATCH(CK$10,Sheet1!$B$2:$JO$2,0))=0,"Close",INDEX(Sheet1!$B$3:$JO$10,MATCH($C14,Sheet1!$A$3:$A$10,0),MATCH(CK$10,Sheet1!$B$2:$JO$2,0))),"")</f>
        <v/>
      </c>
      <c r="CL14" s="55" t="str">
        <f>IFERROR(IF(INDEX(Sheet1!$B$3:$JO$10,MATCH($C14,Sheet1!$A$3:$A$10,0),MATCH(CL$10,Sheet1!$B$2:$JO$2,0))=0,"Close",INDEX(Sheet1!$B$3:$JO$10,MATCH($C14,Sheet1!$A$3:$A$10,0),MATCH(CL$10,Sheet1!$B$2:$JO$2,0))),"")</f>
        <v/>
      </c>
      <c r="CM14" s="55" t="str">
        <f>IFERROR(IF(INDEX(Sheet1!$B$3:$JO$10,MATCH($C14,Sheet1!$A$3:$A$10,0),MATCH(CM$10,Sheet1!$B$2:$JO$2,0))=0,"Close",INDEX(Sheet1!$B$3:$JO$10,MATCH($C14,Sheet1!$A$3:$A$10,0),MATCH(CM$10,Sheet1!$B$2:$JO$2,0))),"")</f>
        <v/>
      </c>
      <c r="CN14" s="55" t="str">
        <f>IFERROR(IF(INDEX(Sheet1!$B$3:$JO$10,MATCH($C14,Sheet1!$A$3:$A$10,0),MATCH(CN$10,Sheet1!$B$2:$JO$2,0))=0,"Close",INDEX(Sheet1!$B$3:$JO$10,MATCH($C14,Sheet1!$A$3:$A$10,0),MATCH(CN$10,Sheet1!$B$2:$JO$2,0))),"")</f>
        <v/>
      </c>
      <c r="CO14" s="55" t="str">
        <f>IFERROR(IF(INDEX(Sheet1!$B$3:$JO$10,MATCH($C14,Sheet1!$A$3:$A$10,0),MATCH(CO$10,Sheet1!$B$2:$JO$2,0))=0,"Close",INDEX(Sheet1!$B$3:$JO$10,MATCH($C14,Sheet1!$A$3:$A$10,0),MATCH(CO$10,Sheet1!$B$2:$JO$2,0))),"")</f>
        <v/>
      </c>
      <c r="CP14" s="55" t="str">
        <f>IFERROR(IF(INDEX(Sheet1!$B$3:$JO$10,MATCH($C14,Sheet1!$A$3:$A$10,0),MATCH(CP$10,Sheet1!$B$2:$JO$2,0))=0,"Close",INDEX(Sheet1!$B$3:$JO$10,MATCH($C14,Sheet1!$A$3:$A$10,0),MATCH(CP$10,Sheet1!$B$2:$JO$2,0))),"")</f>
        <v/>
      </c>
      <c r="CQ14" s="55" t="str">
        <f>IFERROR(IF(INDEX(Sheet1!$B$3:$JO$10,MATCH($C14,Sheet1!$A$3:$A$10,0),MATCH(CQ$10,Sheet1!$B$2:$JO$2,0))=0,"Close",INDEX(Sheet1!$B$3:$JO$10,MATCH($C14,Sheet1!$A$3:$A$10,0),MATCH(CQ$10,Sheet1!$B$2:$JO$2,0))),"")</f>
        <v/>
      </c>
      <c r="CR14" s="55" t="str">
        <f>IFERROR(IF(INDEX(Sheet1!$B$3:$JO$10,MATCH($C14,Sheet1!$A$3:$A$10,0),MATCH(CR$10,Sheet1!$B$2:$JO$2,0))=0,"Close",INDEX(Sheet1!$B$3:$JO$10,MATCH($C14,Sheet1!$A$3:$A$10,0),MATCH(CR$10,Sheet1!$B$2:$JO$2,0))),"")</f>
        <v/>
      </c>
      <c r="CS14" s="55" t="str">
        <f>IFERROR(IF(INDEX(Sheet1!$B$3:$JO$10,MATCH($C14,Sheet1!$A$3:$A$10,0),MATCH(CS$10,Sheet1!$B$2:$JO$2,0))=0,"Close",INDEX(Sheet1!$B$3:$JO$10,MATCH($C14,Sheet1!$A$3:$A$10,0),MATCH(CS$10,Sheet1!$B$2:$JO$2,0))),"")</f>
        <v/>
      </c>
      <c r="CT14" s="55" t="str">
        <f>IFERROR(IF(INDEX(Sheet1!$B$3:$JO$10,MATCH($C14,Sheet1!$A$3:$A$10,0),MATCH(CT$10,Sheet1!$B$2:$JO$2,0))=0,"Close",INDEX(Sheet1!$B$3:$JO$10,MATCH($C14,Sheet1!$A$3:$A$10,0),MATCH(CT$10,Sheet1!$B$2:$JO$2,0))),"")</f>
        <v/>
      </c>
      <c r="CU14" s="55" t="str">
        <f>IFERROR(IF(INDEX(Sheet1!$B$3:$JO$10,MATCH($C14,Sheet1!$A$3:$A$10,0),MATCH(CU$10,Sheet1!$B$2:$JO$2,0))=0,"Close",INDEX(Sheet1!$B$3:$JO$10,MATCH($C14,Sheet1!$A$3:$A$10,0),MATCH(CU$10,Sheet1!$B$2:$JO$2,0))),"")</f>
        <v/>
      </c>
      <c r="CV14" s="55" t="str">
        <f>IFERROR(IF(INDEX(Sheet1!$B$3:$JO$10,MATCH($C14,Sheet1!$A$3:$A$10,0),MATCH(CV$10,Sheet1!$B$2:$JO$2,0))=0,"Close",INDEX(Sheet1!$B$3:$JO$10,MATCH($C14,Sheet1!$A$3:$A$10,0),MATCH(CV$10,Sheet1!$B$2:$JO$2,0))),"")</f>
        <v/>
      </c>
      <c r="CW14" s="55" t="str">
        <f>IFERROR(IF(INDEX(Sheet1!$B$3:$JO$10,MATCH($C14,Sheet1!$A$3:$A$10,0),MATCH(CW$10,Sheet1!$B$2:$JO$2,0))=0,"Close",INDEX(Sheet1!$B$3:$JO$10,MATCH($C14,Sheet1!$A$3:$A$10,0),MATCH(CW$10,Sheet1!$B$2:$JO$2,0))),"")</f>
        <v/>
      </c>
      <c r="CX14" s="55" t="str">
        <f>IFERROR(IF(INDEX(Sheet1!$B$3:$JO$10,MATCH($C14,Sheet1!$A$3:$A$10,0),MATCH(CX$10,Sheet1!$B$2:$JO$2,0))=0,"Close",INDEX(Sheet1!$B$3:$JO$10,MATCH($C14,Sheet1!$A$3:$A$10,0),MATCH(CX$10,Sheet1!$B$2:$JO$2,0))),"")</f>
        <v/>
      </c>
      <c r="CY14" s="55" t="str">
        <f>IFERROR(IF(INDEX(Sheet1!$B$3:$JO$10,MATCH($C14,Sheet1!$A$3:$A$10,0),MATCH(CY$10,Sheet1!$B$2:$JO$2,0))=0,"Close",INDEX(Sheet1!$B$3:$JO$10,MATCH($C14,Sheet1!$A$3:$A$10,0),MATCH(CY$10,Sheet1!$B$2:$JO$2,0))),"")</f>
        <v/>
      </c>
      <c r="CZ14" s="55" t="str">
        <f>IFERROR(IF(INDEX(Sheet1!$B$3:$JO$10,MATCH($C14,Sheet1!$A$3:$A$10,0),MATCH(CZ$10,Sheet1!$B$2:$JO$2,0))=0,"Close",INDEX(Sheet1!$B$3:$JO$10,MATCH($C14,Sheet1!$A$3:$A$10,0),MATCH(CZ$10,Sheet1!$B$2:$JO$2,0))),"")</f>
        <v/>
      </c>
      <c r="DA14" s="55" t="str">
        <f>IFERROR(IF(INDEX(Sheet1!$B$3:$JO$10,MATCH($C14,Sheet1!$A$3:$A$10,0),MATCH(DA$10,Sheet1!$B$2:$JO$2,0))=0,"Close",INDEX(Sheet1!$B$3:$JO$10,MATCH($C14,Sheet1!$A$3:$A$10,0),MATCH(DA$10,Sheet1!$B$2:$JO$2,0))),"")</f>
        <v/>
      </c>
      <c r="DB14" s="55" t="str">
        <f>IFERROR(IF(INDEX(Sheet1!$B$3:$JO$10,MATCH($C14,Sheet1!$A$3:$A$10,0),MATCH(DB$10,Sheet1!$B$2:$JO$2,0))=0,"Close",INDEX(Sheet1!$B$3:$JO$10,MATCH($C14,Sheet1!$A$3:$A$10,0),MATCH(DB$10,Sheet1!$B$2:$JO$2,0))),"")</f>
        <v/>
      </c>
      <c r="DC14" s="55" t="str">
        <f>IFERROR(IF(INDEX(Sheet1!$B$3:$JO$10,MATCH($C14,Sheet1!$A$3:$A$10,0),MATCH(DC$10,Sheet1!$B$2:$JO$2,0))=0,"Close",INDEX(Sheet1!$B$3:$JO$10,MATCH($C14,Sheet1!$A$3:$A$10,0),MATCH(DC$10,Sheet1!$B$2:$JO$2,0))),"")</f>
        <v/>
      </c>
      <c r="DD14" s="55" t="str">
        <f>IFERROR(IF(INDEX(Sheet1!$B$3:$JO$10,MATCH($C14,Sheet1!$A$3:$A$10,0),MATCH(DD$10,Sheet1!$B$2:$JO$2,0))=0,"Close",INDEX(Sheet1!$B$3:$JO$10,MATCH($C14,Sheet1!$A$3:$A$10,0),MATCH(DD$10,Sheet1!$B$2:$JO$2,0))),"")</f>
        <v/>
      </c>
      <c r="DE14" s="55" t="str">
        <f>IFERROR(IF(INDEX(Sheet1!$B$3:$JO$10,MATCH($C14,Sheet1!$A$3:$A$10,0),MATCH(DE$10,Sheet1!$B$2:$JO$2,0))=0,"Close",INDEX(Sheet1!$B$3:$JO$10,MATCH($C14,Sheet1!$A$3:$A$10,0),MATCH(DE$10,Sheet1!$B$2:$JO$2,0))),"")</f>
        <v/>
      </c>
      <c r="DF14" s="55" t="str">
        <f>IFERROR(IF(INDEX(Sheet1!$B$3:$JO$10,MATCH($C14,Sheet1!$A$3:$A$10,0),MATCH(DF$10,Sheet1!$B$2:$JO$2,0))=0,"Close",INDEX(Sheet1!$B$3:$JO$10,MATCH($C14,Sheet1!$A$3:$A$10,0),MATCH(DF$10,Sheet1!$B$2:$JO$2,0))),"")</f>
        <v/>
      </c>
      <c r="DG14" s="55" t="str">
        <f>IFERROR(IF(INDEX(Sheet1!$B$3:$JO$10,MATCH($C14,Sheet1!$A$3:$A$10,0),MATCH(DG$10,Sheet1!$B$2:$JO$2,0))=0,"Close",INDEX(Sheet1!$B$3:$JO$10,MATCH($C14,Sheet1!$A$3:$A$10,0),MATCH(DG$10,Sheet1!$B$2:$JO$2,0))),"")</f>
        <v/>
      </c>
      <c r="DH14" s="55" t="str">
        <f>IFERROR(IF(INDEX(Sheet1!$B$3:$JO$10,MATCH($C14,Sheet1!$A$3:$A$10,0),MATCH(DH$10,Sheet1!$B$2:$JO$2,0))=0,"Close",INDEX(Sheet1!$B$3:$JO$10,MATCH($C14,Sheet1!$A$3:$A$10,0),MATCH(DH$10,Sheet1!$B$2:$JO$2,0))),"")</f>
        <v/>
      </c>
      <c r="DI14" s="55" t="str">
        <f>IFERROR(IF(INDEX(Sheet1!$B$3:$JO$10,MATCH($C14,Sheet1!$A$3:$A$10,0),MATCH(DI$10,Sheet1!$B$2:$JO$2,0))=0,"Close",INDEX(Sheet1!$B$3:$JO$10,MATCH($C14,Sheet1!$A$3:$A$10,0),MATCH(DI$10,Sheet1!$B$2:$JO$2,0))),"")</f>
        <v/>
      </c>
      <c r="DJ14" s="55" t="str">
        <f>IFERROR(IF(INDEX(Sheet1!$B$3:$JO$10,MATCH($C14,Sheet1!$A$3:$A$10,0),MATCH(DJ$10,Sheet1!$B$2:$JO$2,0))=0,"Close",INDEX(Sheet1!$B$3:$JO$10,MATCH($C14,Sheet1!$A$3:$A$10,0),MATCH(DJ$10,Sheet1!$B$2:$JO$2,0))),"")</f>
        <v/>
      </c>
      <c r="DK14" s="55" t="str">
        <f>IFERROR(IF(INDEX(Sheet1!$B$3:$JO$10,MATCH($C14,Sheet1!$A$3:$A$10,0),MATCH(DK$10,Sheet1!$B$2:$JO$2,0))=0,"Close",INDEX(Sheet1!$B$3:$JO$10,MATCH($C14,Sheet1!$A$3:$A$10,0),MATCH(DK$10,Sheet1!$B$2:$JO$2,0))),"")</f>
        <v/>
      </c>
      <c r="DL14" s="55" t="str">
        <f>IFERROR(IF(INDEX(Sheet1!$B$3:$JO$10,MATCH($C14,Sheet1!$A$3:$A$10,0),MATCH(DL$10,Sheet1!$B$2:$JO$2,0))=0,"Close",INDEX(Sheet1!$B$3:$JO$10,MATCH($C14,Sheet1!$A$3:$A$10,0),MATCH(DL$10,Sheet1!$B$2:$JO$2,0))),"")</f>
        <v/>
      </c>
      <c r="DM14" s="55" t="str">
        <f>IFERROR(IF(INDEX(Sheet1!$B$3:$JO$10,MATCH($C14,Sheet1!$A$3:$A$10,0),MATCH(DM$10,Sheet1!$B$2:$JO$2,0))=0,"Close",INDEX(Sheet1!$B$3:$JO$10,MATCH($C14,Sheet1!$A$3:$A$10,0),MATCH(DM$10,Sheet1!$B$2:$JO$2,0))),"")</f>
        <v/>
      </c>
      <c r="DN14" s="55" t="str">
        <f>IFERROR(IF(INDEX(Sheet1!$B$3:$JO$10,MATCH($C14,Sheet1!$A$3:$A$10,0),MATCH(DN$10,Sheet1!$B$2:$JO$2,0))=0,"Close",INDEX(Sheet1!$B$3:$JO$10,MATCH($C14,Sheet1!$A$3:$A$10,0),MATCH(DN$10,Sheet1!$B$2:$JO$2,0))),"")</f>
        <v/>
      </c>
      <c r="DO14" s="55" t="str">
        <f>IFERROR(IF(INDEX(Sheet1!$B$3:$JO$10,MATCH($C14,Sheet1!$A$3:$A$10,0),MATCH(DO$10,Sheet1!$B$2:$JO$2,0))=0,"Close",INDEX(Sheet1!$B$3:$JO$10,MATCH($C14,Sheet1!$A$3:$A$10,0),MATCH(DO$10,Sheet1!$B$2:$JO$2,0))),"")</f>
        <v/>
      </c>
      <c r="DP14" s="55" t="str">
        <f>IFERROR(IF(INDEX(Sheet1!$B$3:$JO$10,MATCH($C14,Sheet1!$A$3:$A$10,0),MATCH(DP$10,Sheet1!$B$2:$JO$2,0))=0,"Close",INDEX(Sheet1!$B$3:$JO$10,MATCH($C14,Sheet1!$A$3:$A$10,0),MATCH(DP$10,Sheet1!$B$2:$JO$2,0))),"")</f>
        <v/>
      </c>
      <c r="DQ14" s="55" t="str">
        <f>IFERROR(IF(INDEX(Sheet1!$B$3:$JO$10,MATCH($C14,Sheet1!$A$3:$A$10,0),MATCH(DQ$10,Sheet1!$B$2:$JO$2,0))=0,"Close",INDEX(Sheet1!$B$3:$JO$10,MATCH($C14,Sheet1!$A$3:$A$10,0),MATCH(DQ$10,Sheet1!$B$2:$JO$2,0))),"")</f>
        <v/>
      </c>
      <c r="DR14" s="55" t="str">
        <f>IFERROR(IF(INDEX(Sheet1!$B$3:$JO$10,MATCH($C14,Sheet1!$A$3:$A$10,0),MATCH(DR$10,Sheet1!$B$2:$JO$2,0))=0,"Close",INDEX(Sheet1!$B$3:$JO$10,MATCH($C14,Sheet1!$A$3:$A$10,0),MATCH(DR$10,Sheet1!$B$2:$JO$2,0))),"")</f>
        <v/>
      </c>
      <c r="DS14" s="55" t="str">
        <f>IFERROR(IF(INDEX(Sheet1!$B$3:$JO$10,MATCH($C14,Sheet1!$A$3:$A$10,0),MATCH(DS$10,Sheet1!$B$2:$JO$2,0))=0,"Close",INDEX(Sheet1!$B$3:$JO$10,MATCH($C14,Sheet1!$A$3:$A$10,0),MATCH(DS$10,Sheet1!$B$2:$JO$2,0))),"")</f>
        <v/>
      </c>
      <c r="DT14" s="55" t="str">
        <f>IFERROR(IF(INDEX(Sheet1!$B$3:$JO$10,MATCH($C14,Sheet1!$A$3:$A$10,0),MATCH(DT$10,Sheet1!$B$2:$JO$2,0))=0,"Close",INDEX(Sheet1!$B$3:$JO$10,MATCH($C14,Sheet1!$A$3:$A$10,0),MATCH(DT$10,Sheet1!$B$2:$JO$2,0))),"")</f>
        <v/>
      </c>
      <c r="DU14" s="55" t="str">
        <f>IFERROR(IF(INDEX(Sheet1!$B$3:$JO$10,MATCH($C14,Sheet1!$A$3:$A$10,0),MATCH(DU$10,Sheet1!$B$2:$JO$2,0))=0,"Close",INDEX(Sheet1!$B$3:$JO$10,MATCH($C14,Sheet1!$A$3:$A$10,0),MATCH(DU$10,Sheet1!$B$2:$JO$2,0))),"")</f>
        <v/>
      </c>
      <c r="DV14" s="55" t="str">
        <f>IFERROR(IF(INDEX(Sheet1!$B$3:$JO$10,MATCH($C14,Sheet1!$A$3:$A$10,0),MATCH(DV$10,Sheet1!$B$2:$JO$2,0))=0,"Close",INDEX(Sheet1!$B$3:$JO$10,MATCH($C14,Sheet1!$A$3:$A$10,0),MATCH(DV$10,Sheet1!$B$2:$JO$2,0))),"")</f>
        <v/>
      </c>
      <c r="DW14" s="55" t="str">
        <f>IFERROR(IF(INDEX(Sheet1!$B$3:$JO$10,MATCH($C14,Sheet1!$A$3:$A$10,0),MATCH(DW$10,Sheet1!$B$2:$JO$2,0))=0,"Close",INDEX(Sheet1!$B$3:$JO$10,MATCH($C14,Sheet1!$A$3:$A$10,0),MATCH(DW$10,Sheet1!$B$2:$JO$2,0))),"")</f>
        <v/>
      </c>
      <c r="DX14" s="55" t="str">
        <f>IFERROR(IF(INDEX(Sheet1!$B$3:$JO$10,MATCH($C14,Sheet1!$A$3:$A$10,0),MATCH(DX$10,Sheet1!$B$2:$JO$2,0))=0,"Close",INDEX(Sheet1!$B$3:$JO$10,MATCH($C14,Sheet1!$A$3:$A$10,0),MATCH(DX$10,Sheet1!$B$2:$JO$2,0))),"")</f>
        <v/>
      </c>
      <c r="DY14" s="55" t="str">
        <f>IFERROR(IF(INDEX(Sheet1!$B$3:$JO$10,MATCH($C14,Sheet1!$A$3:$A$10,0),MATCH(DY$10,Sheet1!$B$2:$JO$2,0))=0,"Close",INDEX(Sheet1!$B$3:$JO$10,MATCH($C14,Sheet1!$A$3:$A$10,0),MATCH(DY$10,Sheet1!$B$2:$JO$2,0))),"")</f>
        <v/>
      </c>
      <c r="DZ14" s="55" t="str">
        <f>IFERROR(IF(INDEX(Sheet1!$B$3:$JO$10,MATCH($C14,Sheet1!$A$3:$A$10,0),MATCH(DZ$10,Sheet1!$B$2:$JO$2,0))=0,"Close",INDEX(Sheet1!$B$3:$JO$10,MATCH($C14,Sheet1!$A$3:$A$10,0),MATCH(DZ$10,Sheet1!$B$2:$JO$2,0))),"")</f>
        <v/>
      </c>
      <c r="EA14" s="55" t="str">
        <f>IFERROR(IF(INDEX(Sheet1!$B$3:$JO$10,MATCH($C14,Sheet1!$A$3:$A$10,0),MATCH(EA$10,Sheet1!$B$2:$JO$2,0))=0,"Close",INDEX(Sheet1!$B$3:$JO$10,MATCH($C14,Sheet1!$A$3:$A$10,0),MATCH(EA$10,Sheet1!$B$2:$JO$2,0))),"")</f>
        <v/>
      </c>
      <c r="EB14" s="55" t="str">
        <f>IFERROR(IF(INDEX(Sheet1!$B$3:$JO$10,MATCH($C14,Sheet1!$A$3:$A$10,0),MATCH(EB$10,Sheet1!$B$2:$JO$2,0))=0,"Close",INDEX(Sheet1!$B$3:$JO$10,MATCH($C14,Sheet1!$A$3:$A$10,0),MATCH(EB$10,Sheet1!$B$2:$JO$2,0))),"")</f>
        <v/>
      </c>
      <c r="EC14" s="55" t="str">
        <f>IFERROR(IF(INDEX(Sheet1!$B$3:$JO$10,MATCH($C14,Sheet1!$A$3:$A$10,0),MATCH(EC$10,Sheet1!$B$2:$JO$2,0))=0,"Close",INDEX(Sheet1!$B$3:$JO$10,MATCH($C14,Sheet1!$A$3:$A$10,0),MATCH(EC$10,Sheet1!$B$2:$JO$2,0))),"")</f>
        <v/>
      </c>
      <c r="ED14" s="55" t="str">
        <f>IFERROR(IF(INDEX(Sheet1!$B$3:$JO$10,MATCH($C14,Sheet1!$A$3:$A$10,0),MATCH(ED$10,Sheet1!$B$2:$JO$2,0))=0,"Close",INDEX(Sheet1!$B$3:$JO$10,MATCH($C14,Sheet1!$A$3:$A$10,0),MATCH(ED$10,Sheet1!$B$2:$JO$2,0))),"")</f>
        <v/>
      </c>
      <c r="EE14" s="55" t="str">
        <f>IFERROR(IF(INDEX(Sheet1!$B$3:$JO$10,MATCH($C14,Sheet1!$A$3:$A$10,0),MATCH(EE$10,Sheet1!$B$2:$JO$2,0))=0,"Close",INDEX(Sheet1!$B$3:$JO$10,MATCH($C14,Sheet1!$A$3:$A$10,0),MATCH(EE$10,Sheet1!$B$2:$JO$2,0))),"")</f>
        <v/>
      </c>
      <c r="EF14" s="55" t="str">
        <f>IFERROR(IF(INDEX(Sheet1!$B$3:$JO$10,MATCH($C14,Sheet1!$A$3:$A$10,0),MATCH(EF$10,Sheet1!$B$2:$JO$2,0))=0,"Close",INDEX(Sheet1!$B$3:$JO$10,MATCH($C14,Sheet1!$A$3:$A$10,0),MATCH(EF$10,Sheet1!$B$2:$JO$2,0))),"")</f>
        <v/>
      </c>
      <c r="EG14" s="55" t="str">
        <f>IFERROR(IF(INDEX(Sheet1!$B$3:$JO$10,MATCH($C14,Sheet1!$A$3:$A$10,0),MATCH(EG$10,Sheet1!$B$2:$JO$2,0))=0,"Close",INDEX(Sheet1!$B$3:$JO$10,MATCH($C14,Sheet1!$A$3:$A$10,0),MATCH(EG$10,Sheet1!$B$2:$JO$2,0))),"")</f>
        <v/>
      </c>
      <c r="EH14" s="55" t="str">
        <f>IFERROR(IF(INDEX(Sheet1!$B$3:$JO$10,MATCH($C14,Sheet1!$A$3:$A$10,0),MATCH(EH$10,Sheet1!$B$2:$JO$2,0))=0,"Close",INDEX(Sheet1!$B$3:$JO$10,MATCH($C14,Sheet1!$A$3:$A$10,0),MATCH(EH$10,Sheet1!$B$2:$JO$2,0))),"")</f>
        <v/>
      </c>
      <c r="EI14" s="55" t="str">
        <f>IFERROR(IF(INDEX(Sheet1!$B$3:$JO$10,MATCH($C14,Sheet1!$A$3:$A$10,0),MATCH(EI$10,Sheet1!$B$2:$JO$2,0))=0,"Close",INDEX(Sheet1!$B$3:$JO$10,MATCH($C14,Sheet1!$A$3:$A$10,0),MATCH(EI$10,Sheet1!$B$2:$JO$2,0))),"")</f>
        <v/>
      </c>
      <c r="EJ14" s="55" t="str">
        <f>IFERROR(IF(INDEX(Sheet1!$B$3:$JO$10,MATCH($C14,Sheet1!$A$3:$A$10,0),MATCH(EJ$10,Sheet1!$B$2:$JO$2,0))=0,"Close",INDEX(Sheet1!$B$3:$JO$10,MATCH($C14,Sheet1!$A$3:$A$10,0),MATCH(EJ$10,Sheet1!$B$2:$JO$2,0))),"")</f>
        <v/>
      </c>
      <c r="EK14" s="55" t="str">
        <f>IFERROR(IF(INDEX(Sheet1!$B$3:$JO$10,MATCH($C14,Sheet1!$A$3:$A$10,0),MATCH(EK$10,Sheet1!$B$2:$JO$2,0))=0,"Close",INDEX(Sheet1!$B$3:$JO$10,MATCH($C14,Sheet1!$A$3:$A$10,0),MATCH(EK$10,Sheet1!$B$2:$JO$2,0))),"")</f>
        <v/>
      </c>
      <c r="EL14" s="55" t="str">
        <f>IFERROR(IF(INDEX(Sheet1!$B$3:$JO$10,MATCH($C14,Sheet1!$A$3:$A$10,0),MATCH(EL$10,Sheet1!$B$2:$JO$2,0))=0,"Close",INDEX(Sheet1!$B$3:$JO$10,MATCH($C14,Sheet1!$A$3:$A$10,0),MATCH(EL$10,Sheet1!$B$2:$JO$2,0))),"")</f>
        <v/>
      </c>
      <c r="EM14" s="55" t="str">
        <f>IFERROR(IF(INDEX(Sheet1!$B$3:$JO$10,MATCH($C14,Sheet1!$A$3:$A$10,0),MATCH(EM$10,Sheet1!$B$2:$JO$2,0))=0,"Close",INDEX(Sheet1!$B$3:$JO$10,MATCH($C14,Sheet1!$A$3:$A$10,0),MATCH(EM$10,Sheet1!$B$2:$JO$2,0))),"")</f>
        <v/>
      </c>
      <c r="EN14" s="55" t="str">
        <f>IFERROR(IF(INDEX(Sheet1!$B$3:$JO$10,MATCH($C14,Sheet1!$A$3:$A$10,0),MATCH(EN$10,Sheet1!$B$2:$JO$2,0))=0,"Close",INDEX(Sheet1!$B$3:$JO$10,MATCH($C14,Sheet1!$A$3:$A$10,0),MATCH(EN$10,Sheet1!$B$2:$JO$2,0))),"")</f>
        <v/>
      </c>
      <c r="EO14" s="55" t="str">
        <f>IFERROR(IF(INDEX(Sheet1!$B$3:$JO$10,MATCH($C14,Sheet1!$A$3:$A$10,0),MATCH(EO$10,Sheet1!$B$2:$JO$2,0))=0,"Close",INDEX(Sheet1!$B$3:$JO$10,MATCH($C14,Sheet1!$A$3:$A$10,0),MATCH(EO$10,Sheet1!$B$2:$JO$2,0))),"")</f>
        <v/>
      </c>
      <c r="EP14" s="55" t="str">
        <f>IFERROR(IF(INDEX(Sheet1!$B$3:$JO$10,MATCH($C14,Sheet1!$A$3:$A$10,0),MATCH(EP$10,Sheet1!$B$2:$JO$2,0))=0,"Close",INDEX(Sheet1!$B$3:$JO$10,MATCH($C14,Sheet1!$A$3:$A$10,0),MATCH(EP$10,Sheet1!$B$2:$JO$2,0))),"")</f>
        <v/>
      </c>
      <c r="EQ14" s="55" t="str">
        <f>IFERROR(IF(INDEX(Sheet1!$B$3:$JO$10,MATCH($C14,Sheet1!$A$3:$A$10,0),MATCH(EQ$10,Sheet1!$B$2:$JO$2,0))=0,"Close",INDEX(Sheet1!$B$3:$JO$10,MATCH($C14,Sheet1!$A$3:$A$10,0),MATCH(EQ$10,Sheet1!$B$2:$JO$2,0))),"")</f>
        <v/>
      </c>
      <c r="ER14" s="55" t="str">
        <f>IFERROR(IF(INDEX(Sheet1!$B$3:$JO$10,MATCH($C14,Sheet1!$A$3:$A$10,0),MATCH(ER$10,Sheet1!$B$2:$JO$2,0))=0,"Close",INDEX(Sheet1!$B$3:$JO$10,MATCH($C14,Sheet1!$A$3:$A$10,0),MATCH(ER$10,Sheet1!$B$2:$JO$2,0))),"")</f>
        <v/>
      </c>
      <c r="ES14" s="55" t="str">
        <f>IFERROR(IF(INDEX(Sheet1!$B$3:$JO$10,MATCH($C14,Sheet1!$A$3:$A$10,0),MATCH(ES$10,Sheet1!$B$2:$JO$2,0))=0,"Close",INDEX(Sheet1!$B$3:$JO$10,MATCH($C14,Sheet1!$A$3:$A$10,0),MATCH(ES$10,Sheet1!$B$2:$JO$2,0))),"")</f>
        <v/>
      </c>
      <c r="ET14" s="55" t="str">
        <f>IFERROR(IF(INDEX(Sheet1!$B$3:$JO$10,MATCH($C14,Sheet1!$A$3:$A$10,0),MATCH(ET$10,Sheet1!$B$2:$JO$2,0))=0,"Close",INDEX(Sheet1!$B$3:$JO$10,MATCH($C14,Sheet1!$A$3:$A$10,0),MATCH(ET$10,Sheet1!$B$2:$JO$2,0))),"")</f>
        <v/>
      </c>
      <c r="EU14" s="55" t="str">
        <f>IFERROR(IF(INDEX(Sheet1!$B$3:$JO$10,MATCH($C14,Sheet1!$A$3:$A$10,0),MATCH(EU$10,Sheet1!$B$2:$JO$2,0))=0,"Close",INDEX(Sheet1!$B$3:$JO$10,MATCH($C14,Sheet1!$A$3:$A$10,0),MATCH(EU$10,Sheet1!$B$2:$JO$2,0))),"")</f>
        <v/>
      </c>
      <c r="EV14" s="55" t="str">
        <f>IFERROR(IF(INDEX(Sheet1!$B$3:$JO$10,MATCH($C14,Sheet1!$A$3:$A$10,0),MATCH(EV$10,Sheet1!$B$2:$JO$2,0))=0,"Close",INDEX(Sheet1!$B$3:$JO$10,MATCH($C14,Sheet1!$A$3:$A$10,0),MATCH(EV$10,Sheet1!$B$2:$JO$2,0))),"")</f>
        <v/>
      </c>
      <c r="EW14" s="55" t="str">
        <f>IFERROR(IF(INDEX(Sheet1!$B$3:$JO$10,MATCH($C14,Sheet1!$A$3:$A$10,0),MATCH(EW$10,Sheet1!$B$2:$JO$2,0))=0,"Close",INDEX(Sheet1!$B$3:$JO$10,MATCH($C14,Sheet1!$A$3:$A$10,0),MATCH(EW$10,Sheet1!$B$2:$JO$2,0))),"")</f>
        <v/>
      </c>
      <c r="EX14" s="55" t="str">
        <f>IFERROR(IF(INDEX(Sheet1!$B$3:$JO$10,MATCH($C14,Sheet1!$A$3:$A$10,0),MATCH(EX$10,Sheet1!$B$2:$JO$2,0))=0,"Close",INDEX(Sheet1!$B$3:$JO$10,MATCH($C14,Sheet1!$A$3:$A$10,0),MATCH(EX$10,Sheet1!$B$2:$JO$2,0))),"")</f>
        <v/>
      </c>
      <c r="EY14" s="55" t="str">
        <f>IFERROR(IF(INDEX(Sheet1!$B$3:$JO$10,MATCH($C14,Sheet1!$A$3:$A$10,0),MATCH(EY$10,Sheet1!$B$2:$JO$2,0))=0,"Close",INDEX(Sheet1!$B$3:$JO$10,MATCH($C14,Sheet1!$A$3:$A$10,0),MATCH(EY$10,Sheet1!$B$2:$JO$2,0))),"")</f>
        <v/>
      </c>
      <c r="EZ14" s="55" t="str">
        <f>IFERROR(IF(INDEX(Sheet1!$B$3:$JO$10,MATCH($C14,Sheet1!$A$3:$A$10,0),MATCH(EZ$10,Sheet1!$B$2:$JO$2,0))=0,"Close",INDEX(Sheet1!$B$3:$JO$10,MATCH($C14,Sheet1!$A$3:$A$10,0),MATCH(EZ$10,Sheet1!$B$2:$JO$2,0))),"")</f>
        <v/>
      </c>
      <c r="FA14" s="55" t="str">
        <f>IFERROR(IF(INDEX(Sheet1!$B$3:$JO$10,MATCH($C14,Sheet1!$A$3:$A$10,0),MATCH(FA$10,Sheet1!$B$2:$JO$2,0))=0,"Close",INDEX(Sheet1!$B$3:$JO$10,MATCH($C14,Sheet1!$A$3:$A$10,0),MATCH(FA$10,Sheet1!$B$2:$JO$2,0))),"")</f>
        <v/>
      </c>
      <c r="FB14" s="55" t="str">
        <f>IFERROR(IF(INDEX(Sheet1!$B$3:$JO$10,MATCH($C14,Sheet1!$A$3:$A$10,0),MATCH(FB$10,Sheet1!$B$2:$JO$2,0))=0,"Close",INDEX(Sheet1!$B$3:$JO$10,MATCH($C14,Sheet1!$A$3:$A$10,0),MATCH(FB$10,Sheet1!$B$2:$JO$2,0))),"")</f>
        <v/>
      </c>
      <c r="FC14" s="55" t="str">
        <f>IFERROR(IF(INDEX(Sheet1!$B$3:$JO$10,MATCH($C14,Sheet1!$A$3:$A$10,0),MATCH(FC$10,Sheet1!$B$2:$JO$2,0))=0,"Close",INDEX(Sheet1!$B$3:$JO$10,MATCH($C14,Sheet1!$A$3:$A$10,0),MATCH(FC$10,Sheet1!$B$2:$JO$2,0))),"")</f>
        <v/>
      </c>
      <c r="FD14" s="55" t="str">
        <f>IFERROR(IF(INDEX(Sheet1!$B$3:$JO$10,MATCH($C14,Sheet1!$A$3:$A$10,0),MATCH(FD$10,Sheet1!$B$2:$JO$2,0))=0,"Close",INDEX(Sheet1!$B$3:$JO$10,MATCH($C14,Sheet1!$A$3:$A$10,0),MATCH(FD$10,Sheet1!$B$2:$JO$2,0))),"")</f>
        <v/>
      </c>
      <c r="FE14" s="55" t="str">
        <f>IFERROR(IF(INDEX(Sheet1!$B$3:$JO$10,MATCH($C14,Sheet1!$A$3:$A$10,0),MATCH(FE$10,Sheet1!$B$2:$JO$2,0))=0,"Close",INDEX(Sheet1!$B$3:$JO$10,MATCH($C14,Sheet1!$A$3:$A$10,0),MATCH(FE$10,Sheet1!$B$2:$JO$2,0))),"")</f>
        <v/>
      </c>
      <c r="FF14" s="55" t="str">
        <f>IFERROR(IF(INDEX(Sheet1!$B$3:$JO$10,MATCH($C14,Sheet1!$A$3:$A$10,0),MATCH(FF$10,Sheet1!$B$2:$JO$2,0))=0,"Close",INDEX(Sheet1!$B$3:$JO$10,MATCH($C14,Sheet1!$A$3:$A$10,0),MATCH(FF$10,Sheet1!$B$2:$JO$2,0))),"")</f>
        <v/>
      </c>
      <c r="FG14" s="55" t="str">
        <f>IFERROR(IF(INDEX(Sheet1!$B$3:$JO$10,MATCH($C14,Sheet1!$A$3:$A$10,0),MATCH(FG$10,Sheet1!$B$2:$JO$2,0))=0,"Close",INDEX(Sheet1!$B$3:$JO$10,MATCH($C14,Sheet1!$A$3:$A$10,0),MATCH(FG$10,Sheet1!$B$2:$JO$2,0))),"")</f>
        <v/>
      </c>
      <c r="FH14" s="55" t="str">
        <f>IFERROR(IF(INDEX(Sheet1!$B$3:$JO$10,MATCH($C14,Sheet1!$A$3:$A$10,0),MATCH(FH$10,Sheet1!$B$2:$JO$2,0))=0,"Close",INDEX(Sheet1!$B$3:$JO$10,MATCH($C14,Sheet1!$A$3:$A$10,0),MATCH(FH$10,Sheet1!$B$2:$JO$2,0))),"")</f>
        <v/>
      </c>
      <c r="FI14" s="55" t="str">
        <f>IFERROR(IF(INDEX(Sheet1!$B$3:$JO$10,MATCH($C14,Sheet1!$A$3:$A$10,0),MATCH(FI$10,Sheet1!$B$2:$JO$2,0))=0,"Close",INDEX(Sheet1!$B$3:$JO$10,MATCH($C14,Sheet1!$A$3:$A$10,0),MATCH(FI$10,Sheet1!$B$2:$JO$2,0))),"")</f>
        <v/>
      </c>
      <c r="FJ14" s="55" t="str">
        <f>IFERROR(IF(INDEX(Sheet1!$B$3:$JO$10,MATCH($C14,Sheet1!$A$3:$A$10,0),MATCH(FJ$10,Sheet1!$B$2:$JO$2,0))=0,"Close",INDEX(Sheet1!$B$3:$JO$10,MATCH($C14,Sheet1!$A$3:$A$10,0),MATCH(FJ$10,Sheet1!$B$2:$JO$2,0))),"")</f>
        <v/>
      </c>
      <c r="FK14" s="55" t="str">
        <f>IFERROR(IF(INDEX(Sheet1!$B$3:$JO$10,MATCH($C14,Sheet1!$A$3:$A$10,0),MATCH(FK$10,Sheet1!$B$2:$JO$2,0))=0,"Close",INDEX(Sheet1!$B$3:$JO$10,MATCH($C14,Sheet1!$A$3:$A$10,0),MATCH(FK$10,Sheet1!$B$2:$JO$2,0))),"")</f>
        <v/>
      </c>
      <c r="FL14" s="55" t="str">
        <f>IFERROR(IF(INDEX(Sheet1!$B$3:$JO$10,MATCH($C14,Sheet1!$A$3:$A$10,0),MATCH(FL$10,Sheet1!$B$2:$JO$2,0))=0,"Close",INDEX(Sheet1!$B$3:$JO$10,MATCH($C14,Sheet1!$A$3:$A$10,0),MATCH(FL$10,Sheet1!$B$2:$JO$2,0))),"")</f>
        <v/>
      </c>
      <c r="FM14" s="55" t="str">
        <f>IFERROR(IF(INDEX(Sheet1!$B$3:$JO$10,MATCH($C14,Sheet1!$A$3:$A$10,0),MATCH(FM$10,Sheet1!$B$2:$JO$2,0))=0,"Close",INDEX(Sheet1!$B$3:$JO$10,MATCH($C14,Sheet1!$A$3:$A$10,0),MATCH(FM$10,Sheet1!$B$2:$JO$2,0))),"")</f>
        <v/>
      </c>
      <c r="FN14" s="55" t="str">
        <f>IFERROR(IF(INDEX(Sheet1!$B$3:$JO$10,MATCH($C14,Sheet1!$A$3:$A$10,0),MATCH(FN$10,Sheet1!$B$2:$JO$2,0))=0,"Close",INDEX(Sheet1!$B$3:$JO$10,MATCH($C14,Sheet1!$A$3:$A$10,0),MATCH(FN$10,Sheet1!$B$2:$JO$2,0))),"")</f>
        <v/>
      </c>
      <c r="FO14" s="55" t="str">
        <f>IFERROR(IF(INDEX(Sheet1!$B$3:$JO$10,MATCH($C14,Sheet1!$A$3:$A$10,0),MATCH(FO$10,Sheet1!$B$2:$JO$2,0))=0,"Close",INDEX(Sheet1!$B$3:$JO$10,MATCH($C14,Sheet1!$A$3:$A$10,0),MATCH(FO$10,Sheet1!$B$2:$JO$2,0))),"")</f>
        <v/>
      </c>
      <c r="FP14" s="55" t="str">
        <f>IFERROR(IF(INDEX(Sheet1!$B$3:$JO$10,MATCH($C14,Sheet1!$A$3:$A$10,0),MATCH(FP$10,Sheet1!$B$2:$JO$2,0))=0,"Close",INDEX(Sheet1!$B$3:$JO$10,MATCH($C14,Sheet1!$A$3:$A$10,0),MATCH(FP$10,Sheet1!$B$2:$JO$2,0))),"")</f>
        <v/>
      </c>
      <c r="FQ14" s="55" t="str">
        <f>IFERROR(IF(INDEX(Sheet1!$B$3:$JO$10,MATCH($C14,Sheet1!$A$3:$A$10,0),MATCH(FQ$10,Sheet1!$B$2:$JO$2,0))=0,"Close",INDEX(Sheet1!$B$3:$JO$10,MATCH($C14,Sheet1!$A$3:$A$10,0),MATCH(FQ$10,Sheet1!$B$2:$JO$2,0))),"")</f>
        <v/>
      </c>
      <c r="FR14" s="55" t="str">
        <f>IFERROR(IF(INDEX(Sheet1!$B$3:$JO$10,MATCH($C14,Sheet1!$A$3:$A$10,0),MATCH(FR$10,Sheet1!$B$2:$JO$2,0))=0,"Close",INDEX(Sheet1!$B$3:$JO$10,MATCH($C14,Sheet1!$A$3:$A$10,0),MATCH(FR$10,Sheet1!$B$2:$JO$2,0))),"")</f>
        <v/>
      </c>
      <c r="FS14" s="55" t="str">
        <f>IFERROR(IF(INDEX(Sheet1!$B$3:$JO$10,MATCH($C14,Sheet1!$A$3:$A$10,0),MATCH(FS$10,Sheet1!$B$2:$JO$2,0))=0,"Close",INDEX(Sheet1!$B$3:$JO$10,MATCH($C14,Sheet1!$A$3:$A$10,0),MATCH(FS$10,Sheet1!$B$2:$JO$2,0))),"")</f>
        <v/>
      </c>
      <c r="FT14" s="55" t="str">
        <f>IFERROR(IF(INDEX(Sheet1!$B$3:$JO$10,MATCH($C14,Sheet1!$A$3:$A$10,0),MATCH(FT$10,Sheet1!$B$2:$JO$2,0))=0,"Close",INDEX(Sheet1!$B$3:$JO$10,MATCH($C14,Sheet1!$A$3:$A$10,0),MATCH(FT$10,Sheet1!$B$2:$JO$2,0))),"")</f>
        <v/>
      </c>
      <c r="FU14" s="55" t="str">
        <f>IFERROR(IF(INDEX(Sheet1!$B$3:$JO$10,MATCH($C14,Sheet1!$A$3:$A$10,0),MATCH(FU$10,Sheet1!$B$2:$JO$2,0))=0,"Close",INDEX(Sheet1!$B$3:$JO$10,MATCH($C14,Sheet1!$A$3:$A$10,0),MATCH(FU$10,Sheet1!$B$2:$JO$2,0))),"")</f>
        <v/>
      </c>
      <c r="FV14" s="55" t="str">
        <f>IFERROR(IF(INDEX(Sheet1!$B$3:$JO$10,MATCH($C14,Sheet1!$A$3:$A$10,0),MATCH(FV$10,Sheet1!$B$2:$JO$2,0))=0,"Close",INDEX(Sheet1!$B$3:$JO$10,MATCH($C14,Sheet1!$A$3:$A$10,0),MATCH(FV$10,Sheet1!$B$2:$JO$2,0))),"")</f>
        <v/>
      </c>
      <c r="FW14" s="55" t="str">
        <f>IFERROR(IF(INDEX(Sheet1!$B$3:$JO$10,MATCH($C14,Sheet1!$A$3:$A$10,0),MATCH(FW$10,Sheet1!$B$2:$JO$2,0))=0,"Close",INDEX(Sheet1!$B$3:$JO$10,MATCH($C14,Sheet1!$A$3:$A$10,0),MATCH(FW$10,Sheet1!$B$2:$JO$2,0))),"")</f>
        <v/>
      </c>
      <c r="FX14" s="55" t="str">
        <f>IFERROR(IF(INDEX(Sheet1!$B$3:$JO$10,MATCH($C14,Sheet1!$A$3:$A$10,0),MATCH(FX$10,Sheet1!$B$2:$JO$2,0))=0,"Close",INDEX(Sheet1!$B$3:$JO$10,MATCH($C14,Sheet1!$A$3:$A$10,0),MATCH(FX$10,Sheet1!$B$2:$JO$2,0))),"")</f>
        <v/>
      </c>
      <c r="FY14" s="55" t="str">
        <f>IFERROR(IF(INDEX(Sheet1!$B$3:$JO$10,MATCH($C14,Sheet1!$A$3:$A$10,0),MATCH(FY$10,Sheet1!$B$2:$JO$2,0))=0,"Close",INDEX(Sheet1!$B$3:$JO$10,MATCH($C14,Sheet1!$A$3:$A$10,0),MATCH(FY$10,Sheet1!$B$2:$JO$2,0))),"")</f>
        <v/>
      </c>
      <c r="FZ14" s="55" t="str">
        <f>IFERROR(IF(INDEX(Sheet1!$B$3:$JO$10,MATCH($C14,Sheet1!$A$3:$A$10,0),MATCH(FZ$10,Sheet1!$B$2:$JO$2,0))=0,"Close",INDEX(Sheet1!$B$3:$JO$10,MATCH($C14,Sheet1!$A$3:$A$10,0),MATCH(FZ$10,Sheet1!$B$2:$JO$2,0))),"")</f>
        <v/>
      </c>
      <c r="GA14" s="55" t="str">
        <f>IFERROR(IF(INDEX(Sheet1!$B$3:$JO$10,MATCH($C14,Sheet1!$A$3:$A$10,0),MATCH(GA$10,Sheet1!$B$2:$JO$2,0))=0,"Close",INDEX(Sheet1!$B$3:$JO$10,MATCH($C14,Sheet1!$A$3:$A$10,0),MATCH(GA$10,Sheet1!$B$2:$JO$2,0))),"")</f>
        <v/>
      </c>
      <c r="GB14" s="55" t="str">
        <f>IFERROR(IF(INDEX(Sheet1!$B$3:$JO$10,MATCH($C14,Sheet1!$A$3:$A$10,0),MATCH(GB$10,Sheet1!$B$2:$JO$2,0))=0,"Close",INDEX(Sheet1!$B$3:$JO$10,MATCH($C14,Sheet1!$A$3:$A$10,0),MATCH(GB$10,Sheet1!$B$2:$JO$2,0))),"")</f>
        <v/>
      </c>
      <c r="GC14" s="55" t="str">
        <f>IFERROR(IF(INDEX(Sheet1!$B$3:$JO$10,MATCH($C14,Sheet1!$A$3:$A$10,0),MATCH(GC$10,Sheet1!$B$2:$JO$2,0))=0,"Close",INDEX(Sheet1!$B$3:$JO$10,MATCH($C14,Sheet1!$A$3:$A$10,0),MATCH(GC$10,Sheet1!$B$2:$JO$2,0))),"")</f>
        <v/>
      </c>
      <c r="GD14" s="55" t="str">
        <f>IFERROR(IF(INDEX(Sheet1!$B$3:$JO$10,MATCH($C14,Sheet1!$A$3:$A$10,0),MATCH(GD$10,Sheet1!$B$2:$JO$2,0))=0,"Close",INDEX(Sheet1!$B$3:$JO$10,MATCH($C14,Sheet1!$A$3:$A$10,0),MATCH(GD$10,Sheet1!$B$2:$JO$2,0))),"")</f>
        <v/>
      </c>
      <c r="GE14" s="55" t="str">
        <f>IFERROR(IF(INDEX(Sheet1!$B$3:$JO$10,MATCH($C14,Sheet1!$A$3:$A$10,0),MATCH(GE$10,Sheet1!$B$2:$JO$2,0))=0,"Close",INDEX(Sheet1!$B$3:$JO$10,MATCH($C14,Sheet1!$A$3:$A$10,0),MATCH(GE$10,Sheet1!$B$2:$JO$2,0))),"")</f>
        <v/>
      </c>
      <c r="GF14" s="55" t="str">
        <f>IFERROR(IF(INDEX(Sheet1!$B$3:$JO$10,MATCH($C14,Sheet1!$A$3:$A$10,0),MATCH(GF$10,Sheet1!$B$2:$JO$2,0))=0,"Close",INDEX(Sheet1!$B$3:$JO$10,MATCH($C14,Sheet1!$A$3:$A$10,0),MATCH(GF$10,Sheet1!$B$2:$JO$2,0))),"")</f>
        <v/>
      </c>
      <c r="GG14" s="55" t="str">
        <f>IFERROR(IF(INDEX(Sheet1!$B$3:$JO$10,MATCH($C14,Sheet1!$A$3:$A$10,0),MATCH(GG$10,Sheet1!$B$2:$JO$2,0))=0,"Close",INDEX(Sheet1!$B$3:$JO$10,MATCH($C14,Sheet1!$A$3:$A$10,0),MATCH(GG$10,Sheet1!$B$2:$JO$2,0))),"")</f>
        <v/>
      </c>
      <c r="GH14" s="55" t="str">
        <f>IFERROR(IF(INDEX(Sheet1!$B$3:$JO$10,MATCH($C14,Sheet1!$A$3:$A$10,0),MATCH(GH$10,Sheet1!$B$2:$JO$2,0))=0,"Close",INDEX(Sheet1!$B$3:$JO$10,MATCH($C14,Sheet1!$A$3:$A$10,0),MATCH(GH$10,Sheet1!$B$2:$JO$2,0))),"")</f>
        <v/>
      </c>
      <c r="GI14" s="55" t="str">
        <f>IFERROR(IF(INDEX(Sheet1!$B$3:$JO$10,MATCH($C14,Sheet1!$A$3:$A$10,0),MATCH(GI$10,Sheet1!$B$2:$JO$2,0))=0,"Close",INDEX(Sheet1!$B$3:$JO$10,MATCH($C14,Sheet1!$A$3:$A$10,0),MATCH(GI$10,Sheet1!$B$2:$JO$2,0))),"")</f>
        <v/>
      </c>
      <c r="GJ14" s="55" t="str">
        <f>IFERROR(IF(INDEX(Sheet1!$B$3:$JO$10,MATCH($C14,Sheet1!$A$3:$A$10,0),MATCH(GJ$10,Sheet1!$B$2:$JO$2,0))=0,"Close",INDEX(Sheet1!$B$3:$JO$10,MATCH($C14,Sheet1!$A$3:$A$10,0),MATCH(GJ$10,Sheet1!$B$2:$JO$2,0))),"")</f>
        <v/>
      </c>
      <c r="GK14" s="55" t="str">
        <f>IFERROR(IF(INDEX(Sheet1!$B$3:$JO$10,MATCH($C14,Sheet1!$A$3:$A$10,0),MATCH(GK$10,Sheet1!$B$2:$JO$2,0))=0,"Close",INDEX(Sheet1!$B$3:$JO$10,MATCH($C14,Sheet1!$A$3:$A$10,0),MATCH(GK$10,Sheet1!$B$2:$JO$2,0))),"")</f>
        <v/>
      </c>
      <c r="GL14" s="55" t="str">
        <f>IFERROR(IF(INDEX(Sheet1!$B$3:$JO$10,MATCH($C14,Sheet1!$A$3:$A$10,0),MATCH(GL$10,Sheet1!$B$2:$JO$2,0))=0,"Close",INDEX(Sheet1!$B$3:$JO$10,MATCH($C14,Sheet1!$A$3:$A$10,0),MATCH(GL$10,Sheet1!$B$2:$JO$2,0))),"")</f>
        <v/>
      </c>
      <c r="GM14" s="55" t="str">
        <f>IFERROR(IF(INDEX(Sheet1!$B$3:$JO$10,MATCH($C14,Sheet1!$A$3:$A$10,0),MATCH(GM$10,Sheet1!$B$2:$JO$2,0))=0,"Close",INDEX(Sheet1!$B$3:$JO$10,MATCH($C14,Sheet1!$A$3:$A$10,0),MATCH(GM$10,Sheet1!$B$2:$JO$2,0))),"")</f>
        <v/>
      </c>
      <c r="GN14" s="55" t="str">
        <f>IFERROR(IF(INDEX(Sheet1!$B$3:$JO$10,MATCH($C14,Sheet1!$A$3:$A$10,0),MATCH(GN$10,Sheet1!$B$2:$JO$2,0))=0,"Close",INDEX(Sheet1!$B$3:$JO$10,MATCH($C14,Sheet1!$A$3:$A$10,0),MATCH(GN$10,Sheet1!$B$2:$JO$2,0))),"")</f>
        <v/>
      </c>
      <c r="GO14" s="55" t="str">
        <f>IFERROR(IF(INDEX(Sheet1!$B$3:$JO$10,MATCH($C14,Sheet1!$A$3:$A$10,0),MATCH(GO$10,Sheet1!$B$2:$JO$2,0))=0,"Close",INDEX(Sheet1!$B$3:$JO$10,MATCH($C14,Sheet1!$A$3:$A$10,0),MATCH(GO$10,Sheet1!$B$2:$JO$2,0))),"")</f>
        <v/>
      </c>
      <c r="GP14" s="55" t="str">
        <f>IFERROR(IF(INDEX(Sheet1!$B$3:$JO$10,MATCH($C14,Sheet1!$A$3:$A$10,0),MATCH(GP$10,Sheet1!$B$2:$JO$2,0))=0,"Close",INDEX(Sheet1!$B$3:$JO$10,MATCH($C14,Sheet1!$A$3:$A$10,0),MATCH(GP$10,Sheet1!$B$2:$JO$2,0))),"")</f>
        <v/>
      </c>
      <c r="GQ14" s="55" t="str">
        <f>IFERROR(IF(INDEX(Sheet1!$B$3:$JO$10,MATCH($C14,Sheet1!$A$3:$A$10,0),MATCH(GQ$10,Sheet1!$B$2:$JO$2,0))=0,"Close",INDEX(Sheet1!$B$3:$JO$10,MATCH($C14,Sheet1!$A$3:$A$10,0),MATCH(GQ$10,Sheet1!$B$2:$JO$2,0))),"")</f>
        <v/>
      </c>
      <c r="GR14" s="55" t="str">
        <f>IFERROR(IF(INDEX(Sheet1!$B$3:$JO$10,MATCH($C14,Sheet1!$A$3:$A$10,0),MATCH(GR$10,Sheet1!$B$2:$JO$2,0))=0,"Close",INDEX(Sheet1!$B$3:$JO$10,MATCH($C14,Sheet1!$A$3:$A$10,0),MATCH(GR$10,Sheet1!$B$2:$JO$2,0))),"")</f>
        <v/>
      </c>
      <c r="GS14" s="55" t="str">
        <f>IFERROR(IF(INDEX(Sheet1!$B$3:$JO$10,MATCH($C14,Sheet1!$A$3:$A$10,0),MATCH(GS$10,Sheet1!$B$2:$JO$2,0))=0,"Close",INDEX(Sheet1!$B$3:$JO$10,MATCH($C14,Sheet1!$A$3:$A$10,0),MATCH(GS$10,Sheet1!$B$2:$JO$2,0))),"")</f>
        <v/>
      </c>
      <c r="GT14" s="55" t="str">
        <f>IFERROR(IF(INDEX(Sheet1!$B$3:$JO$10,MATCH($C14,Sheet1!$A$3:$A$10,0),MATCH(GT$10,Sheet1!$B$2:$JO$2,0))=0,"Close",INDEX(Sheet1!$B$3:$JO$10,MATCH($C14,Sheet1!$A$3:$A$10,0),MATCH(GT$10,Sheet1!$B$2:$JO$2,0))),"")</f>
        <v/>
      </c>
      <c r="GU14" s="55" t="str">
        <f>IFERROR(IF(INDEX(Sheet1!$B$3:$JO$10,MATCH($C14,Sheet1!$A$3:$A$10,0),MATCH(GU$10,Sheet1!$B$2:$JO$2,0))=0,"Close",INDEX(Sheet1!$B$3:$JO$10,MATCH($C14,Sheet1!$A$3:$A$10,0),MATCH(GU$10,Sheet1!$B$2:$JO$2,0))),"")</f>
        <v/>
      </c>
      <c r="GV14" s="55" t="str">
        <f>IFERROR(IF(INDEX(Sheet1!$B$3:$JO$10,MATCH($C14,Sheet1!$A$3:$A$10,0),MATCH(GV$10,Sheet1!$B$2:$JO$2,0))=0,"Close",INDEX(Sheet1!$B$3:$JO$10,MATCH($C14,Sheet1!$A$3:$A$10,0),MATCH(GV$10,Sheet1!$B$2:$JO$2,0))),"")</f>
        <v/>
      </c>
      <c r="GW14" s="55" t="str">
        <f>IFERROR(IF(INDEX(Sheet1!$B$3:$JO$10,MATCH($C14,Sheet1!$A$3:$A$10,0),MATCH(GW$10,Sheet1!$B$2:$JO$2,0))=0,"Close",INDEX(Sheet1!$B$3:$JO$10,MATCH($C14,Sheet1!$A$3:$A$10,0),MATCH(GW$10,Sheet1!$B$2:$JO$2,0))),"")</f>
        <v/>
      </c>
      <c r="GX14" s="55" t="str">
        <f>IFERROR(IF(INDEX(Sheet1!$B$3:$JO$10,MATCH($C14,Sheet1!$A$3:$A$10,0),MATCH(GX$10,Sheet1!$B$2:$JO$2,0))=0,"Close",INDEX(Sheet1!$B$3:$JO$10,MATCH($C14,Sheet1!$A$3:$A$10,0),MATCH(GX$10,Sheet1!$B$2:$JO$2,0))),"")</f>
        <v/>
      </c>
      <c r="GY14" s="55" t="str">
        <f>IFERROR(IF(INDEX(Sheet1!$B$3:$JO$10,MATCH($C14,Sheet1!$A$3:$A$10,0),MATCH(GY$10,Sheet1!$B$2:$JO$2,0))=0,"Close",INDEX(Sheet1!$B$3:$JO$10,MATCH($C14,Sheet1!$A$3:$A$10,0),MATCH(GY$10,Sheet1!$B$2:$JO$2,0))),"")</f>
        <v/>
      </c>
      <c r="GZ14" s="55" t="str">
        <f>IFERROR(IF(INDEX(Sheet1!$B$3:$JO$10,MATCH($C14,Sheet1!$A$3:$A$10,0),MATCH(GZ$10,Sheet1!$B$2:$JO$2,0))=0,"Close",INDEX(Sheet1!$B$3:$JO$10,MATCH($C14,Sheet1!$A$3:$A$10,0),MATCH(GZ$10,Sheet1!$B$2:$JO$2,0))),"")</f>
        <v/>
      </c>
      <c r="HA14" s="55" t="str">
        <f>IFERROR(IF(INDEX(Sheet1!$B$3:$JO$10,MATCH($C14,Sheet1!$A$3:$A$10,0),MATCH(HA$10,Sheet1!$B$2:$JO$2,0))=0,"Close",INDEX(Sheet1!$B$3:$JO$10,MATCH($C14,Sheet1!$A$3:$A$10,0),MATCH(HA$10,Sheet1!$B$2:$JO$2,0))),"")</f>
        <v/>
      </c>
      <c r="HB14" s="55" t="str">
        <f>IFERROR(IF(INDEX(Sheet1!$B$3:$JO$10,MATCH($C14,Sheet1!$A$3:$A$10,0),MATCH(HB$10,Sheet1!$B$2:$JO$2,0))=0,"Close",INDEX(Sheet1!$B$3:$JO$10,MATCH($C14,Sheet1!$A$3:$A$10,0),MATCH(HB$10,Sheet1!$B$2:$JO$2,0))),"")</f>
        <v/>
      </c>
      <c r="HC14" s="55" t="str">
        <f>IFERROR(IF(INDEX(Sheet1!$B$3:$JO$10,MATCH($C14,Sheet1!$A$3:$A$10,0),MATCH(HC$10,Sheet1!$B$2:$JO$2,0))=0,"Close",INDEX(Sheet1!$B$3:$JO$10,MATCH($C14,Sheet1!$A$3:$A$10,0),MATCH(HC$10,Sheet1!$B$2:$JO$2,0))),"")</f>
        <v/>
      </c>
      <c r="HD14" s="55" t="str">
        <f>IFERROR(IF(INDEX(Sheet1!$B$3:$JO$10,MATCH($C14,Sheet1!$A$3:$A$10,0),MATCH(HD$10,Sheet1!$B$2:$JO$2,0))=0,"Close",INDEX(Sheet1!$B$3:$JO$10,MATCH($C14,Sheet1!$A$3:$A$10,0),MATCH(HD$10,Sheet1!$B$2:$JO$2,0))),"")</f>
        <v/>
      </c>
      <c r="HE14" s="55" t="str">
        <f>IFERROR(IF(INDEX(Sheet1!$B$3:$JO$10,MATCH($C14,Sheet1!$A$3:$A$10,0),MATCH(HE$10,Sheet1!$B$2:$JO$2,0))=0,"Close",INDEX(Sheet1!$B$3:$JO$10,MATCH($C14,Sheet1!$A$3:$A$10,0),MATCH(HE$10,Sheet1!$B$2:$JO$2,0))),"")</f>
        <v/>
      </c>
      <c r="HF14" s="55" t="str">
        <f>IFERROR(IF(INDEX(Sheet1!$B$3:$JO$10,MATCH($C14,Sheet1!$A$3:$A$10,0),MATCH(HF$10,Sheet1!$B$2:$JO$2,0))=0,"Close",INDEX(Sheet1!$B$3:$JO$10,MATCH($C14,Sheet1!$A$3:$A$10,0),MATCH(HF$10,Sheet1!$B$2:$JO$2,0))),"")</f>
        <v/>
      </c>
      <c r="HG14" s="55" t="str">
        <f>IFERROR(IF(INDEX(Sheet1!$B$3:$JO$10,MATCH($C14,Sheet1!$A$3:$A$10,0),MATCH(HG$10,Sheet1!$B$2:$JO$2,0))=0,"Close",INDEX(Sheet1!$B$3:$JO$10,MATCH($C14,Sheet1!$A$3:$A$10,0),MATCH(HG$10,Sheet1!$B$2:$JO$2,0))),"")</f>
        <v/>
      </c>
      <c r="HH14" s="55" t="str">
        <f>IFERROR(IF(INDEX(Sheet1!$B$3:$JO$10,MATCH($C14,Sheet1!$A$3:$A$10,0),MATCH(HH$10,Sheet1!$B$2:$JO$2,0))=0,"Close",INDEX(Sheet1!$B$3:$JO$10,MATCH($C14,Sheet1!$A$3:$A$10,0),MATCH(HH$10,Sheet1!$B$2:$JO$2,0))),"")</f>
        <v/>
      </c>
      <c r="HI14" s="55" t="str">
        <f>IFERROR(IF(INDEX(Sheet1!$B$3:$JO$10,MATCH($C14,Sheet1!$A$3:$A$10,0),MATCH(HI$10,Sheet1!$B$2:$JO$2,0))=0,"Close",INDEX(Sheet1!$B$3:$JO$10,MATCH($C14,Sheet1!$A$3:$A$10,0),MATCH(HI$10,Sheet1!$B$2:$JO$2,0))),"")</f>
        <v/>
      </c>
      <c r="HJ14" s="55" t="str">
        <f>IFERROR(IF(INDEX(Sheet1!$B$3:$JO$10,MATCH($C14,Sheet1!$A$3:$A$10,0),MATCH(HJ$10,Sheet1!$B$2:$JO$2,0))=0,"Close",INDEX(Sheet1!$B$3:$JO$10,MATCH($C14,Sheet1!$A$3:$A$10,0),MATCH(HJ$10,Sheet1!$B$2:$JO$2,0))),"")</f>
        <v/>
      </c>
      <c r="HK14" s="55" t="str">
        <f>IFERROR(IF(INDEX(Sheet1!$B$3:$JO$10,MATCH($C14,Sheet1!$A$3:$A$10,0),MATCH(HK$10,Sheet1!$B$2:$JO$2,0))=0,"Close",INDEX(Sheet1!$B$3:$JO$10,MATCH($C14,Sheet1!$A$3:$A$10,0),MATCH(HK$10,Sheet1!$B$2:$JO$2,0))),"")</f>
        <v/>
      </c>
      <c r="HL14" s="55" t="str">
        <f>IFERROR(IF(INDEX(Sheet1!$B$3:$JO$10,MATCH($C14,Sheet1!$A$3:$A$10,0),MATCH(HL$10,Sheet1!$B$2:$JO$2,0))=0,"Close",INDEX(Sheet1!$B$3:$JO$10,MATCH($C14,Sheet1!$A$3:$A$10,0),MATCH(HL$10,Sheet1!$B$2:$JO$2,0))),"")</f>
        <v/>
      </c>
      <c r="HM14" s="55" t="str">
        <f>IFERROR(IF(INDEX(Sheet1!$B$3:$JO$10,MATCH($C14,Sheet1!$A$3:$A$10,0),MATCH(HM$10,Sheet1!$B$2:$JO$2,0))=0,"Close",INDEX(Sheet1!$B$3:$JO$10,MATCH($C14,Sheet1!$A$3:$A$10,0),MATCH(HM$10,Sheet1!$B$2:$JO$2,0))),"")</f>
        <v/>
      </c>
      <c r="HN14" s="55" t="str">
        <f>IFERROR(IF(INDEX(Sheet1!$B$3:$JO$10,MATCH($C14,Sheet1!$A$3:$A$10,0),MATCH(HN$10,Sheet1!$B$2:$JO$2,0))=0,"Close",INDEX(Sheet1!$B$3:$JO$10,MATCH($C14,Sheet1!$A$3:$A$10,0),MATCH(HN$10,Sheet1!$B$2:$JO$2,0))),"")</f>
        <v/>
      </c>
      <c r="HO14" s="55" t="str">
        <f>IFERROR(IF(INDEX(Sheet1!$B$3:$JO$10,MATCH($C14,Sheet1!$A$3:$A$10,0),MATCH(HO$10,Sheet1!$B$2:$JO$2,0))=0,"Close",INDEX(Sheet1!$B$3:$JO$10,MATCH($C14,Sheet1!$A$3:$A$10,0),MATCH(HO$10,Sheet1!$B$2:$JO$2,0))),"")</f>
        <v/>
      </c>
      <c r="HP14" s="55" t="str">
        <f>IFERROR(IF(INDEX(Sheet1!$B$3:$JO$10,MATCH($C14,Sheet1!$A$3:$A$10,0),MATCH(HP$10,Sheet1!$B$2:$JO$2,0))=0,"Close",INDEX(Sheet1!$B$3:$JO$10,MATCH($C14,Sheet1!$A$3:$A$10,0),MATCH(HP$10,Sheet1!$B$2:$JO$2,0))),"")</f>
        <v/>
      </c>
      <c r="HQ14" s="55" t="str">
        <f>IFERROR(IF(INDEX(Sheet1!$B$3:$JO$10,MATCH($C14,Sheet1!$A$3:$A$10,0),MATCH(HQ$10,Sheet1!$B$2:$JO$2,0))=0,"Close",INDEX(Sheet1!$B$3:$JO$10,MATCH($C14,Sheet1!$A$3:$A$10,0),MATCH(HQ$10,Sheet1!$B$2:$JO$2,0))),"")</f>
        <v/>
      </c>
      <c r="HR14" s="55" t="str">
        <f>IFERROR(IF(INDEX(Sheet1!$B$3:$JO$10,MATCH($C14,Sheet1!$A$3:$A$10,0),MATCH(HR$10,Sheet1!$B$2:$JO$2,0))=0,"Close",INDEX(Sheet1!$B$3:$JO$10,MATCH($C14,Sheet1!$A$3:$A$10,0),MATCH(HR$10,Sheet1!$B$2:$JO$2,0))),"")</f>
        <v/>
      </c>
      <c r="HS14" s="55" t="str">
        <f>IFERROR(IF(INDEX(Sheet1!$B$3:$JO$10,MATCH($C14,Sheet1!$A$3:$A$10,0),MATCH(HS$10,Sheet1!$B$2:$JO$2,0))=0,"Close",INDEX(Sheet1!$B$3:$JO$10,MATCH($C14,Sheet1!$A$3:$A$10,0),MATCH(HS$10,Sheet1!$B$2:$JO$2,0))),"")</f>
        <v/>
      </c>
      <c r="HT14" s="55" t="str">
        <f>IFERROR(IF(INDEX(Sheet1!$B$3:$JO$10,MATCH($C14,Sheet1!$A$3:$A$10,0),MATCH(HT$10,Sheet1!$B$2:$JO$2,0))=0,"Close",INDEX(Sheet1!$B$3:$JO$10,MATCH($C14,Sheet1!$A$3:$A$10,0),MATCH(HT$10,Sheet1!$B$2:$JO$2,0))),"")</f>
        <v/>
      </c>
      <c r="HU14" s="55" t="str">
        <f>IFERROR(IF(INDEX(Sheet1!$B$3:$JO$10,MATCH($C14,Sheet1!$A$3:$A$10,0),MATCH(HU$10,Sheet1!$B$2:$JO$2,0))=0,"Close",INDEX(Sheet1!$B$3:$JO$10,MATCH($C14,Sheet1!$A$3:$A$10,0),MATCH(HU$10,Sheet1!$B$2:$JO$2,0))),"")</f>
        <v/>
      </c>
      <c r="HV14" s="55" t="str">
        <f>IFERROR(IF(INDEX(Sheet1!$B$3:$JO$10,MATCH($C14,Sheet1!$A$3:$A$10,0),MATCH(HV$10,Sheet1!$B$2:$JO$2,0))=0,"Close",INDEX(Sheet1!$B$3:$JO$10,MATCH($C14,Sheet1!$A$3:$A$10,0),MATCH(HV$10,Sheet1!$B$2:$JO$2,0))),"")</f>
        <v/>
      </c>
      <c r="HW14" s="55" t="str">
        <f>IFERROR(IF(INDEX(Sheet1!$B$3:$JO$10,MATCH($C14,Sheet1!$A$3:$A$10,0),MATCH(HW$10,Sheet1!$B$2:$JO$2,0))=0,"Close",INDEX(Sheet1!$B$3:$JO$10,MATCH($C14,Sheet1!$A$3:$A$10,0),MATCH(HW$10,Sheet1!$B$2:$JO$2,0))),"")</f>
        <v/>
      </c>
      <c r="HX14" s="55" t="str">
        <f>IFERROR(IF(INDEX(Sheet1!$B$3:$JO$10,MATCH($C14,Sheet1!$A$3:$A$10,0),MATCH(HX$10,Sheet1!$B$2:$JO$2,0))=0,"Close",INDEX(Sheet1!$B$3:$JO$10,MATCH($C14,Sheet1!$A$3:$A$10,0),MATCH(HX$10,Sheet1!$B$2:$JO$2,0))),"")</f>
        <v/>
      </c>
      <c r="HY14" s="55" t="str">
        <f>IFERROR(IF(INDEX(Sheet1!$B$3:$JO$10,MATCH($C14,Sheet1!$A$3:$A$10,0),MATCH(HY$10,Sheet1!$B$2:$JO$2,0))=0,"Close",INDEX(Sheet1!$B$3:$JO$10,MATCH($C14,Sheet1!$A$3:$A$10,0),MATCH(HY$10,Sheet1!$B$2:$JO$2,0))),"")</f>
        <v/>
      </c>
      <c r="HZ14" s="55" t="str">
        <f>IFERROR(IF(INDEX(Sheet1!$B$3:$JO$10,MATCH($C14,Sheet1!$A$3:$A$10,0),MATCH(HZ$10,Sheet1!$B$2:$JO$2,0))=0,"Close",INDEX(Sheet1!$B$3:$JO$10,MATCH($C14,Sheet1!$A$3:$A$10,0),MATCH(HZ$10,Sheet1!$B$2:$JO$2,0))),"")</f>
        <v/>
      </c>
      <c r="IA14" s="55" t="str">
        <f>IFERROR(IF(INDEX(Sheet1!$B$3:$JO$10,MATCH($C14,Sheet1!$A$3:$A$10,0),MATCH(IA$10,Sheet1!$B$2:$JO$2,0))=0,"Close",INDEX(Sheet1!$B$3:$JO$10,MATCH($C14,Sheet1!$A$3:$A$10,0),MATCH(IA$10,Sheet1!$B$2:$JO$2,0))),"")</f>
        <v/>
      </c>
      <c r="IB14" s="55" t="str">
        <f>IFERROR(IF(INDEX(Sheet1!$B$3:$JO$10,MATCH($C14,Sheet1!$A$3:$A$10,0),MATCH(IB$10,Sheet1!$B$2:$JO$2,0))=0,"Close",INDEX(Sheet1!$B$3:$JO$10,MATCH($C14,Sheet1!$A$3:$A$10,0),MATCH(IB$10,Sheet1!$B$2:$JO$2,0))),"")</f>
        <v/>
      </c>
      <c r="IC14" s="55" t="str">
        <f>IFERROR(IF(INDEX(Sheet1!$B$3:$JO$10,MATCH($C14,Sheet1!$A$3:$A$10,0),MATCH(IC$10,Sheet1!$B$2:$JO$2,0))=0,"Close",INDEX(Sheet1!$B$3:$JO$10,MATCH($C14,Sheet1!$A$3:$A$10,0),MATCH(IC$10,Sheet1!$B$2:$JO$2,0))),"")</f>
        <v/>
      </c>
      <c r="ID14" s="55" t="str">
        <f>IFERROR(IF(INDEX(Sheet1!$B$3:$JO$10,MATCH($C14,Sheet1!$A$3:$A$10,0),MATCH(ID$10,Sheet1!$B$2:$JO$2,0))=0,"Close",INDEX(Sheet1!$B$3:$JO$10,MATCH($C14,Sheet1!$A$3:$A$10,0),MATCH(ID$10,Sheet1!$B$2:$JO$2,0))),"")</f>
        <v/>
      </c>
      <c r="IE14" s="55" t="str">
        <f>IFERROR(IF(INDEX(Sheet1!$B$3:$JO$10,MATCH($C14,Sheet1!$A$3:$A$10,0),MATCH(IE$10,Sheet1!$B$2:$JO$2,0))=0,"Close",INDEX(Sheet1!$B$3:$JO$10,MATCH($C14,Sheet1!$A$3:$A$10,0),MATCH(IE$10,Sheet1!$B$2:$JO$2,0))),"")</f>
        <v/>
      </c>
      <c r="IF14" s="55" t="str">
        <f>IFERROR(IF(INDEX(Sheet1!$B$3:$JO$10,MATCH($C14,Sheet1!$A$3:$A$10,0),MATCH(IF$10,Sheet1!$B$2:$JO$2,0))=0,"Close",INDEX(Sheet1!$B$3:$JO$10,MATCH($C14,Sheet1!$A$3:$A$10,0),MATCH(IF$10,Sheet1!$B$2:$JO$2,0))),"")</f>
        <v/>
      </c>
      <c r="IG14" s="55" t="str">
        <f>IFERROR(IF(INDEX(Sheet1!$B$3:$JO$10,MATCH($C14,Sheet1!$A$3:$A$10,0),MATCH(IG$10,Sheet1!$B$2:$JO$2,0))=0,"Close",INDEX(Sheet1!$B$3:$JO$10,MATCH($C14,Sheet1!$A$3:$A$10,0),MATCH(IG$10,Sheet1!$B$2:$JO$2,0))),"")</f>
        <v/>
      </c>
      <c r="IH14" s="55" t="str">
        <f>IFERROR(IF(INDEX(Sheet1!$B$3:$JO$10,MATCH($C14,Sheet1!$A$3:$A$10,0),MATCH(IH$10,Sheet1!$B$2:$JO$2,0))=0,"Close",INDEX(Sheet1!$B$3:$JO$10,MATCH($C14,Sheet1!$A$3:$A$10,0),MATCH(IH$10,Sheet1!$B$2:$JO$2,0))),"")</f>
        <v/>
      </c>
      <c r="II14" s="55" t="str">
        <f>IFERROR(IF(INDEX(Sheet1!$B$3:$JO$10,MATCH($C14,Sheet1!$A$3:$A$10,0),MATCH(II$10,Sheet1!$B$2:$JO$2,0))=0,"Close",INDEX(Sheet1!$B$3:$JO$10,MATCH($C14,Sheet1!$A$3:$A$10,0),MATCH(II$10,Sheet1!$B$2:$JO$2,0))),"")</f>
        <v/>
      </c>
      <c r="IJ14" s="55" t="str">
        <f>IFERROR(IF(INDEX(Sheet1!$B$3:$JO$10,MATCH($C14,Sheet1!$A$3:$A$10,0),MATCH(IJ$10,Sheet1!$B$2:$JO$2,0))=0,"Close",INDEX(Sheet1!$B$3:$JO$10,MATCH($C14,Sheet1!$A$3:$A$10,0),MATCH(IJ$10,Sheet1!$B$2:$JO$2,0))),"")</f>
        <v/>
      </c>
      <c r="IK14" s="55" t="str">
        <f>IFERROR(IF(INDEX(Sheet1!$B$3:$JO$10,MATCH($C14,Sheet1!$A$3:$A$10,0),MATCH(IK$10,Sheet1!$B$2:$JO$2,0))=0,"Close",INDEX(Sheet1!$B$3:$JO$10,MATCH($C14,Sheet1!$A$3:$A$10,0),MATCH(IK$10,Sheet1!$B$2:$JO$2,0))),"")</f>
        <v/>
      </c>
      <c r="IL14" s="55" t="str">
        <f>IFERROR(IF(INDEX(Sheet1!$B$3:$JO$10,MATCH($C14,Sheet1!$A$3:$A$10,0),MATCH(IL$10,Sheet1!$B$2:$JO$2,0))=0,"Close",INDEX(Sheet1!$B$3:$JO$10,MATCH($C14,Sheet1!$A$3:$A$10,0),MATCH(IL$10,Sheet1!$B$2:$JO$2,0))),"")</f>
        <v/>
      </c>
      <c r="IM14" s="55" t="str">
        <f>IFERROR(IF(INDEX(Sheet1!$B$3:$JO$10,MATCH($C14,Sheet1!$A$3:$A$10,0),MATCH(IM$10,Sheet1!$B$2:$JO$2,0))=0,"Close",INDEX(Sheet1!$B$3:$JO$10,MATCH($C14,Sheet1!$A$3:$A$10,0),MATCH(IM$10,Sheet1!$B$2:$JO$2,0))),"")</f>
        <v/>
      </c>
      <c r="IN14" s="55" t="str">
        <f>IFERROR(IF(INDEX(Sheet1!$B$3:$JO$10,MATCH($C14,Sheet1!$A$3:$A$10,0),MATCH(IN$10,Sheet1!$B$2:$JO$2,0))=0,"Close",INDEX(Sheet1!$B$3:$JO$10,MATCH($C14,Sheet1!$A$3:$A$10,0),MATCH(IN$10,Sheet1!$B$2:$JO$2,0))),"")</f>
        <v/>
      </c>
      <c r="IO14" s="55" t="str">
        <f>IFERROR(IF(INDEX(Sheet1!$B$3:$JO$10,MATCH($C14,Sheet1!$A$3:$A$10,0),MATCH(IO$10,Sheet1!$B$2:$JO$2,0))=0,"Close",INDEX(Sheet1!$B$3:$JO$10,MATCH($C14,Sheet1!$A$3:$A$10,0),MATCH(IO$10,Sheet1!$B$2:$JO$2,0))),"")</f>
        <v/>
      </c>
      <c r="IP14" s="55" t="str">
        <f>IFERROR(IF(INDEX(Sheet1!$B$3:$JO$10,MATCH($C14,Sheet1!$A$3:$A$10,0),MATCH(IP$10,Sheet1!$B$2:$JO$2,0))=0,"Close",INDEX(Sheet1!$B$3:$JO$10,MATCH($C14,Sheet1!$A$3:$A$10,0),MATCH(IP$10,Sheet1!$B$2:$JO$2,0))),"")</f>
        <v/>
      </c>
      <c r="IQ14" s="55" t="str">
        <f>IFERROR(IF(INDEX(Sheet1!$B$3:$JO$10,MATCH($C14,Sheet1!$A$3:$A$10,0),MATCH(IQ$10,Sheet1!$B$2:$JO$2,0))=0,"Close",INDEX(Sheet1!$B$3:$JO$10,MATCH($C14,Sheet1!$A$3:$A$10,0),MATCH(IQ$10,Sheet1!$B$2:$JO$2,0))),"")</f>
        <v/>
      </c>
      <c r="IR14" s="55" t="str">
        <f>IFERROR(IF(INDEX(Sheet1!$B$3:$JO$10,MATCH($C14,Sheet1!$A$3:$A$10,0),MATCH(IR$10,Sheet1!$B$2:$JO$2,0))=0,"Close",INDEX(Sheet1!$B$3:$JO$10,MATCH($C14,Sheet1!$A$3:$A$10,0),MATCH(IR$10,Sheet1!$B$2:$JO$2,0))),"")</f>
        <v/>
      </c>
      <c r="IS14" s="55" t="str">
        <f>IFERROR(IF(INDEX(Sheet1!$B$3:$JO$10,MATCH($C14,Sheet1!$A$3:$A$10,0),MATCH(IS$10,Sheet1!$B$2:$JO$2,0))=0,"Close",INDEX(Sheet1!$B$3:$JO$10,MATCH($C14,Sheet1!$A$3:$A$10,0),MATCH(IS$10,Sheet1!$B$2:$JO$2,0))),"")</f>
        <v/>
      </c>
      <c r="IT14" s="55" t="str">
        <f>IFERROR(IF(INDEX(Sheet1!$B$3:$JO$10,MATCH($C14,Sheet1!$A$3:$A$10,0),MATCH(IT$10,Sheet1!$B$2:$JO$2,0))=0,"Close",INDEX(Sheet1!$B$3:$JO$10,MATCH($C14,Sheet1!$A$3:$A$10,0),MATCH(IT$10,Sheet1!$B$2:$JO$2,0))),"")</f>
        <v/>
      </c>
      <c r="IU14" s="55" t="str">
        <f>IFERROR(IF(INDEX(Sheet1!$B$3:$JO$10,MATCH($C14,Sheet1!$A$3:$A$10,0),MATCH(IU$10,Sheet1!$B$2:$JO$2,0))=0,"Close",INDEX(Sheet1!$B$3:$JO$10,MATCH($C14,Sheet1!$A$3:$A$10,0),MATCH(IU$10,Sheet1!$B$2:$JO$2,0))),"")</f>
        <v/>
      </c>
      <c r="IV14" s="55" t="str">
        <f>IFERROR(IF(INDEX(Sheet1!$B$3:$JO$10,MATCH($C14,Sheet1!$A$3:$A$10,0),MATCH(IV$10,Sheet1!$B$2:$JO$2,0))=0,"Close",INDEX(Sheet1!$B$3:$JO$10,MATCH($C14,Sheet1!$A$3:$A$10,0),MATCH(IV$10,Sheet1!$B$2:$JO$2,0))),"")</f>
        <v/>
      </c>
      <c r="IW14" s="55" t="str">
        <f>IFERROR(IF(INDEX(Sheet1!$B$3:$JO$10,MATCH($C14,Sheet1!$A$3:$A$10,0),MATCH(IW$10,Sheet1!$B$2:$JO$2,0))=0,"Close",INDEX(Sheet1!$B$3:$JO$10,MATCH($C14,Sheet1!$A$3:$A$10,0),MATCH(IW$10,Sheet1!$B$2:$JO$2,0))),"")</f>
        <v/>
      </c>
      <c r="IX14" s="55" t="str">
        <f>IFERROR(IF(INDEX(Sheet1!$B$3:$JO$10,MATCH($C14,Sheet1!$A$3:$A$10,0),MATCH(IX$10,Sheet1!$B$2:$JO$2,0))=0,"Close",INDEX(Sheet1!$B$3:$JO$10,MATCH($C14,Sheet1!$A$3:$A$10,0),MATCH(IX$10,Sheet1!$B$2:$JO$2,0))),"")</f>
        <v/>
      </c>
      <c r="IY14" s="55" t="str">
        <f>IFERROR(IF(INDEX(Sheet1!$B$3:$JO$10,MATCH($C14,Sheet1!$A$3:$A$10,0),MATCH(IY$10,Sheet1!$B$2:$JO$2,0))=0,"Close",INDEX(Sheet1!$B$3:$JO$10,MATCH($C14,Sheet1!$A$3:$A$10,0),MATCH(IY$10,Sheet1!$B$2:$JO$2,0))),"")</f>
        <v/>
      </c>
      <c r="IZ14" s="55" t="str">
        <f>IFERROR(IF(INDEX(Sheet1!$B$3:$JO$10,MATCH($C14,Sheet1!$A$3:$A$10,0),MATCH(IZ$10,Sheet1!$B$2:$JO$2,0))=0,"Close",INDEX(Sheet1!$B$3:$JO$10,MATCH($C14,Sheet1!$A$3:$A$10,0),MATCH(IZ$10,Sheet1!$B$2:$JO$2,0))),"")</f>
        <v/>
      </c>
      <c r="JA14" s="55" t="str">
        <f>IFERROR(IF(INDEX(Sheet1!$B$3:$JO$10,MATCH($C14,Sheet1!$A$3:$A$10,0),MATCH(JA$10,Sheet1!$B$2:$JO$2,0))=0,"Close",INDEX(Sheet1!$B$3:$JO$10,MATCH($C14,Sheet1!$A$3:$A$10,0),MATCH(JA$10,Sheet1!$B$2:$JO$2,0))),"")</f>
        <v/>
      </c>
      <c r="JB14" s="55" t="str">
        <f>IFERROR(IF(INDEX(Sheet1!$B$3:$JO$10,MATCH($C14,Sheet1!$A$3:$A$10,0),MATCH(JB$10,Sheet1!$B$2:$JO$2,0))=0,"Close",INDEX(Sheet1!$B$3:$JO$10,MATCH($C14,Sheet1!$A$3:$A$10,0),MATCH(JB$10,Sheet1!$B$2:$JO$2,0))),"")</f>
        <v/>
      </c>
      <c r="JC14" s="55" t="str">
        <f>IFERROR(IF(INDEX(Sheet1!$B$3:$JO$10,MATCH($C14,Sheet1!$A$3:$A$10,0),MATCH(JC$10,Sheet1!$B$2:$JO$2,0))=0,"Close",INDEX(Sheet1!$B$3:$JO$10,MATCH($C14,Sheet1!$A$3:$A$10,0),MATCH(JC$10,Sheet1!$B$2:$JO$2,0))),"")</f>
        <v/>
      </c>
      <c r="JD14" s="55" t="str">
        <f>IFERROR(IF(INDEX(Sheet1!$B$3:$JO$10,MATCH($C14,Sheet1!$A$3:$A$10,0),MATCH(JD$10,Sheet1!$B$2:$JO$2,0))=0,"Close",INDEX(Sheet1!$B$3:$JO$10,MATCH($C14,Sheet1!$A$3:$A$10,0),MATCH(JD$10,Sheet1!$B$2:$JO$2,0))),"")</f>
        <v/>
      </c>
      <c r="JE14" s="55" t="str">
        <f>IFERROR(IF(INDEX(Sheet1!$B$3:$JO$10,MATCH($C14,Sheet1!$A$3:$A$10,0),MATCH(JE$10,Sheet1!$B$2:$JO$2,0))=0,"Close",INDEX(Sheet1!$B$3:$JO$10,MATCH($C14,Sheet1!$A$3:$A$10,0),MATCH(JE$10,Sheet1!$B$2:$JO$2,0))),"")</f>
        <v/>
      </c>
      <c r="JF14" s="55" t="str">
        <f>IFERROR(IF(INDEX(Sheet1!$B$3:$JO$10,MATCH($C14,Sheet1!$A$3:$A$10,0),MATCH(JF$10,Sheet1!$B$2:$JO$2,0))=0,"Close",INDEX(Sheet1!$B$3:$JO$10,MATCH($C14,Sheet1!$A$3:$A$10,0),MATCH(JF$10,Sheet1!$B$2:$JO$2,0))),"")</f>
        <v/>
      </c>
      <c r="JG14" s="55" t="str">
        <f>IFERROR(IF(INDEX(Sheet1!$B$3:$JO$10,MATCH($C14,Sheet1!$A$3:$A$10,0),MATCH(JG$10,Sheet1!$B$2:$JO$2,0))=0,"Close",INDEX(Sheet1!$B$3:$JO$10,MATCH($C14,Sheet1!$A$3:$A$10,0),MATCH(JG$10,Sheet1!$B$2:$JO$2,0))),"")</f>
        <v/>
      </c>
      <c r="JH14" s="55" t="str">
        <f>IFERROR(IF(INDEX(Sheet1!$B$3:$JO$10,MATCH($C14,Sheet1!$A$3:$A$10,0),MATCH(JH$10,Sheet1!$B$2:$JO$2,0))=0,"Close",INDEX(Sheet1!$B$3:$JO$10,MATCH($C14,Sheet1!$A$3:$A$10,0),MATCH(JH$10,Sheet1!$B$2:$JO$2,0))),"")</f>
        <v/>
      </c>
      <c r="JI14" s="55" t="str">
        <f>IFERROR(IF(INDEX(Sheet1!$B$3:$JO$10,MATCH($C14,Sheet1!$A$3:$A$10,0),MATCH(JI$10,Sheet1!$B$2:$JO$2,0))=0,"Close",INDEX(Sheet1!$B$3:$JO$10,MATCH($C14,Sheet1!$A$3:$A$10,0),MATCH(JI$10,Sheet1!$B$2:$JO$2,0))),"")</f>
        <v/>
      </c>
      <c r="JJ14" s="55" t="str">
        <f>IFERROR(IF(INDEX(Sheet1!$B$3:$JO$10,MATCH($C14,Sheet1!$A$3:$A$10,0),MATCH(JJ$10,Sheet1!$B$2:$JO$2,0))=0,"Close",INDEX(Sheet1!$B$3:$JO$10,MATCH($C14,Sheet1!$A$3:$A$10,0),MATCH(JJ$10,Sheet1!$B$2:$JO$2,0))),"")</f>
        <v/>
      </c>
      <c r="JK14" s="55" t="str">
        <f>IFERROR(IF(INDEX(Sheet1!$B$3:$JO$10,MATCH($C14,Sheet1!$A$3:$A$10,0),MATCH(JK$10,Sheet1!$B$2:$JO$2,0))=0,"Close",INDEX(Sheet1!$B$3:$JO$10,MATCH($C14,Sheet1!$A$3:$A$10,0),MATCH(JK$10,Sheet1!$B$2:$JO$2,0))),"")</f>
        <v/>
      </c>
      <c r="JL14" s="55" t="str">
        <f>IFERROR(IF(INDEX(Sheet1!$B$3:$JO$10,MATCH($C14,Sheet1!$A$3:$A$10,0),MATCH(JL$10,Sheet1!$B$2:$JO$2,0))=0,"Close",INDEX(Sheet1!$B$3:$JO$10,MATCH($C14,Sheet1!$A$3:$A$10,0),MATCH(JL$10,Sheet1!$B$2:$JO$2,0))),"")</f>
        <v/>
      </c>
      <c r="JM14" s="55" t="str">
        <f>IFERROR(IF(INDEX(Sheet1!$B$3:$JO$10,MATCH($C14,Sheet1!$A$3:$A$10,0),MATCH(JM$10,Sheet1!$B$2:$JO$2,0))=0,"Close",INDEX(Sheet1!$B$3:$JO$10,MATCH($C14,Sheet1!$A$3:$A$10,0),MATCH(JM$10,Sheet1!$B$2:$JO$2,0))),"")</f>
        <v/>
      </c>
      <c r="JN14" s="55" t="str">
        <f>IFERROR(IF(INDEX(Sheet1!$B$3:$JO$10,MATCH($C14,Sheet1!$A$3:$A$10,0),MATCH(JN$10,Sheet1!$B$2:$JO$2,0))=0,"Close",INDEX(Sheet1!$B$3:$JO$10,MATCH($C14,Sheet1!$A$3:$A$10,0),MATCH(JN$10,Sheet1!$B$2:$JO$2,0))),"")</f>
        <v/>
      </c>
      <c r="JO14" s="55" t="str">
        <f>IFERROR(IF(INDEX(Sheet1!$B$3:$JO$10,MATCH($C14,Sheet1!$A$3:$A$10,0),MATCH(JO$10,Sheet1!$B$2:$JO$2,0))=0,"Close",INDEX(Sheet1!$B$3:$JO$10,MATCH($C14,Sheet1!$A$3:$A$10,0),MATCH(JO$10,Sheet1!$B$2:$JO$2,0))),"")</f>
        <v/>
      </c>
      <c r="JP14" s="55" t="str">
        <f>IFERROR(IF(INDEX(Sheet1!$B$3:$JO$10,MATCH($C14,Sheet1!$A$3:$A$10,0),MATCH(JP$10,Sheet1!$B$2:$JO$2,0))=0,"Close",INDEX(Sheet1!$B$3:$JO$10,MATCH($C14,Sheet1!$A$3:$A$10,0),MATCH(JP$10,Sheet1!$B$2:$JO$2,0))),"")</f>
        <v/>
      </c>
      <c r="JQ14" s="55" t="str">
        <f>IFERROR(IF(INDEX(Sheet1!$B$3:$JO$10,MATCH($C14,Sheet1!$A$3:$A$10,0),MATCH(JQ$10,Sheet1!$B$2:$JO$2,0))=0,"Close",INDEX(Sheet1!$B$3:$JO$10,MATCH($C14,Sheet1!$A$3:$A$10,0),MATCH(JQ$10,Sheet1!$B$2:$JO$2,0))),"")</f>
        <v/>
      </c>
      <c r="JR14" s="55" t="str">
        <f>IFERROR(IF(INDEX(Sheet1!$B$3:$JO$10,MATCH($C14,Sheet1!$A$3:$A$10,0),MATCH(JR$10,Sheet1!$B$2:$JO$2,0))=0,"Close",INDEX(Sheet1!$B$3:$JO$10,MATCH($C14,Sheet1!$A$3:$A$10,0),MATCH(JR$10,Sheet1!$B$2:$JO$2,0))),"")</f>
        <v/>
      </c>
      <c r="JS14" s="55" t="str">
        <f>IFERROR(IF(INDEX(Sheet1!$B$3:$JO$10,MATCH($C14,Sheet1!$A$3:$A$10,0),MATCH(JS$10,Sheet1!$B$2:$JO$2,0))=0,"Close",INDEX(Sheet1!$B$3:$JO$10,MATCH($C14,Sheet1!$A$3:$A$10,0),MATCH(JS$10,Sheet1!$B$2:$JO$2,0))),"")</f>
        <v/>
      </c>
      <c r="JT14" s="55" t="str">
        <f>IFERROR(IF(INDEX(Sheet1!$B$3:$JO$10,MATCH($C14,Sheet1!$A$3:$A$10,0),MATCH(JT$10,Sheet1!$B$2:$JO$2,0))=0,"Close",INDEX(Sheet1!$B$3:$JO$10,MATCH($C14,Sheet1!$A$3:$A$10,0),MATCH(JT$10,Sheet1!$B$2:$JO$2,0))),"")</f>
        <v/>
      </c>
      <c r="JU14" s="55" t="str">
        <f>IFERROR(IF(INDEX(Sheet1!$B$3:$JO$10,MATCH($C14,Sheet1!$A$3:$A$10,0),MATCH(JU$10,Sheet1!$B$2:$JO$2,0))=0,"Close",INDEX(Sheet1!$B$3:$JO$10,MATCH($C14,Sheet1!$A$3:$A$10,0),MATCH(JU$10,Sheet1!$B$2:$JO$2,0))),"")</f>
        <v/>
      </c>
      <c r="JV14" s="55" t="str">
        <f>IFERROR(IF(INDEX(Sheet1!$B$3:$JO$10,MATCH($C14,Sheet1!$A$3:$A$10,0),MATCH(JV$10,Sheet1!$B$2:$JO$2,0))=0,"Close",INDEX(Sheet1!$B$3:$JO$10,MATCH($C14,Sheet1!$A$3:$A$10,0),MATCH(JV$10,Sheet1!$B$2:$JO$2,0))),"")</f>
        <v/>
      </c>
      <c r="JW14" s="55" t="str">
        <f>IFERROR(IF(INDEX(Sheet1!$B$3:$JO$10,MATCH($C14,Sheet1!$A$3:$A$10,0),MATCH(JW$10,Sheet1!$B$2:$JO$2,0))=0,"Close",INDEX(Sheet1!$B$3:$JO$10,MATCH($C14,Sheet1!$A$3:$A$10,0),MATCH(JW$10,Sheet1!$B$2:$JO$2,0))),"")</f>
        <v/>
      </c>
      <c r="JX14" s="55" t="str">
        <f>IFERROR(IF(INDEX(Sheet1!$B$3:$JO$10,MATCH($C14,Sheet1!$A$3:$A$10,0),MATCH(JX$10,Sheet1!$B$2:$JO$2,0))=0,"Close",INDEX(Sheet1!$B$3:$JO$10,MATCH($C14,Sheet1!$A$3:$A$10,0),MATCH(JX$10,Sheet1!$B$2:$JO$2,0))),"")</f>
        <v/>
      </c>
      <c r="JY14" s="55" t="str">
        <f>IFERROR(IF(INDEX(Sheet1!$B$3:$JO$10,MATCH($C14,Sheet1!$A$3:$A$10,0),MATCH(JY$10,Sheet1!$B$2:$JO$2,0))=0,"Close",INDEX(Sheet1!$B$3:$JO$10,MATCH($C14,Sheet1!$A$3:$A$10,0),MATCH(JY$10,Sheet1!$B$2:$JO$2,0))),"")</f>
        <v/>
      </c>
      <c r="JZ14" s="55" t="str">
        <f>IFERROR(IF(INDEX(Sheet1!$B$3:$JO$10,MATCH($C14,Sheet1!$A$3:$A$10,0),MATCH(JZ$10,Sheet1!$B$2:$JO$2,0))=0,"Close",INDEX(Sheet1!$B$3:$JO$10,MATCH($C14,Sheet1!$A$3:$A$10,0),MATCH(JZ$10,Sheet1!$B$2:$JO$2,0))),"")</f>
        <v/>
      </c>
      <c r="KA14" s="55" t="str">
        <f>IFERROR(IF(INDEX(Sheet1!$B$3:$JO$10,MATCH($C14,Sheet1!$A$3:$A$10,0),MATCH(KA$10,Sheet1!$B$2:$JO$2,0))=0,"Close",INDEX(Sheet1!$B$3:$JO$10,MATCH($C14,Sheet1!$A$3:$A$10,0),MATCH(KA$10,Sheet1!$B$2:$JO$2,0))),"")</f>
        <v/>
      </c>
      <c r="KB14" s="55" t="str">
        <f>IFERROR(IF(INDEX(Sheet1!$B$3:$JO$10,MATCH($C14,Sheet1!$A$3:$A$10,0),MATCH(KB$10,Sheet1!$B$2:$JO$2,0))=0,"Close",INDEX(Sheet1!$B$3:$JO$10,MATCH($C14,Sheet1!$A$3:$A$10,0),MATCH(KB$10,Sheet1!$B$2:$JO$2,0))),"")</f>
        <v/>
      </c>
      <c r="KC14" s="55" t="str">
        <f>IFERROR(IF(INDEX(Sheet1!$B$3:$JO$10,MATCH($C14,Sheet1!$A$3:$A$10,0),MATCH(KC$10,Sheet1!$B$2:$JO$2,0))=0,"Close",INDEX(Sheet1!$B$3:$JO$10,MATCH($C14,Sheet1!$A$3:$A$10,0),MATCH(KC$10,Sheet1!$B$2:$JO$2,0))),"")</f>
        <v/>
      </c>
      <c r="KD14" s="55" t="str">
        <f>IFERROR(IF(INDEX(Sheet1!$B$3:$JO$10,MATCH($C14,Sheet1!$A$3:$A$10,0),MATCH(KD$10,Sheet1!$B$2:$JO$2,0))=0,"Close",INDEX(Sheet1!$B$3:$JO$10,MATCH($C14,Sheet1!$A$3:$A$10,0),MATCH(KD$10,Sheet1!$B$2:$JO$2,0))),"")</f>
        <v/>
      </c>
      <c r="KE14" s="55" t="str">
        <f>IFERROR(IF(INDEX(Sheet1!$B$3:$JO$10,MATCH($C14,Sheet1!$A$3:$A$10,0),MATCH(KE$10,Sheet1!$B$2:$JO$2,0))=0,"Close",INDEX(Sheet1!$B$3:$JO$10,MATCH($C14,Sheet1!$A$3:$A$10,0),MATCH(KE$10,Sheet1!$B$2:$JO$2,0))),"")</f>
        <v/>
      </c>
      <c r="KF14" s="55" t="str">
        <f>IFERROR(IF(INDEX(Sheet1!$B$3:$JO$10,MATCH($C14,Sheet1!$A$3:$A$10,0),MATCH(KF$10,Sheet1!$B$2:$JO$2,0))=0,"Close",INDEX(Sheet1!$B$3:$JO$10,MATCH($C14,Sheet1!$A$3:$A$10,0),MATCH(KF$10,Sheet1!$B$2:$JO$2,0))),"")</f>
        <v/>
      </c>
      <c r="KG14" s="55" t="str">
        <f>IFERROR(IF(INDEX(Sheet1!$B$3:$JO$10,MATCH($C14,Sheet1!$A$3:$A$10,0),MATCH(KG$10,Sheet1!$B$2:$JO$2,0))=0,"Close",INDEX(Sheet1!$B$3:$JO$10,MATCH($C14,Sheet1!$A$3:$A$10,0),MATCH(KG$10,Sheet1!$B$2:$JO$2,0))),"")</f>
        <v/>
      </c>
      <c r="KH14" s="55" t="str">
        <f>IFERROR(IF(INDEX(Sheet1!$B$3:$JO$10,MATCH($C14,Sheet1!$A$3:$A$10,0),MATCH(KH$10,Sheet1!$B$2:$JO$2,0))=0,"Close",INDEX(Sheet1!$B$3:$JO$10,MATCH($C14,Sheet1!$A$3:$A$10,0),MATCH(KH$10,Sheet1!$B$2:$JO$2,0))),"")</f>
        <v/>
      </c>
      <c r="KI14" s="55" t="str">
        <f>IFERROR(IF(INDEX(Sheet1!$B$3:$JO$10,MATCH($C14,Sheet1!$A$3:$A$10,0),MATCH(KI$10,Sheet1!$B$2:$JO$2,0))=0,"Close",INDEX(Sheet1!$B$3:$JO$10,MATCH($C14,Sheet1!$A$3:$A$10,0),MATCH(KI$10,Sheet1!$B$2:$JO$2,0))),"")</f>
        <v/>
      </c>
      <c r="KJ14" s="55" t="str">
        <f>IFERROR(IF(INDEX(Sheet1!$B$3:$JO$10,MATCH($C14,Sheet1!$A$3:$A$10,0),MATCH(KJ$10,Sheet1!$B$2:$JO$2,0))=0,"Close",INDEX(Sheet1!$B$3:$JO$10,MATCH($C14,Sheet1!$A$3:$A$10,0),MATCH(KJ$10,Sheet1!$B$2:$JO$2,0))),"")</f>
        <v/>
      </c>
      <c r="KK14" s="55" t="str">
        <f>IFERROR(IF(INDEX(Sheet1!$B$3:$JO$10,MATCH($C14,Sheet1!$A$3:$A$10,0),MATCH(KK$10,Sheet1!$B$2:$JO$2,0))=0,"Close",INDEX(Sheet1!$B$3:$JO$10,MATCH($C14,Sheet1!$A$3:$A$10,0),MATCH(KK$10,Sheet1!$B$2:$JO$2,0))),"")</f>
        <v/>
      </c>
      <c r="KL14" s="55" t="str">
        <f>IFERROR(IF(INDEX(Sheet1!$B$3:$JO$10,MATCH($C14,Sheet1!$A$3:$A$10,0),MATCH(KL$10,Sheet1!$B$2:$JO$2,0))=0,"Close",INDEX(Sheet1!$B$3:$JO$10,MATCH($C14,Sheet1!$A$3:$A$10,0),MATCH(KL$10,Sheet1!$B$2:$JO$2,0))),"")</f>
        <v/>
      </c>
      <c r="KM14" s="55" t="str">
        <f>IFERROR(IF(INDEX(Sheet1!$B$3:$JO$10,MATCH($C14,Sheet1!$A$3:$A$10,0),MATCH(KM$10,Sheet1!$B$2:$JO$2,0))=0,"Close",INDEX(Sheet1!$B$3:$JO$10,MATCH($C14,Sheet1!$A$3:$A$10,0),MATCH(KM$10,Sheet1!$B$2:$JO$2,0))),"")</f>
        <v/>
      </c>
      <c r="KN14" s="55" t="str">
        <f>IFERROR(IF(INDEX(Sheet1!$B$3:$JO$10,MATCH($C14,Sheet1!$A$3:$A$10,0),MATCH(KN$10,Sheet1!$B$2:$JO$2,0))=0,"Close",INDEX(Sheet1!$B$3:$JO$10,MATCH($C14,Sheet1!$A$3:$A$10,0),MATCH(KN$10,Sheet1!$B$2:$JO$2,0))),"")</f>
        <v/>
      </c>
      <c r="KO14" s="55" t="str">
        <f>IFERROR(IF(INDEX(Sheet1!$B$3:$JO$10,MATCH($C14,Sheet1!$A$3:$A$10,0),MATCH(KO$10,Sheet1!$B$2:$JO$2,0))=0,"Close",INDEX(Sheet1!$B$3:$JO$10,MATCH($C14,Sheet1!$A$3:$A$10,0),MATCH(KO$10,Sheet1!$B$2:$JO$2,0))),"")</f>
        <v/>
      </c>
      <c r="KP14" s="55" t="str">
        <f>IFERROR(IF(INDEX(Sheet1!$B$3:$JO$10,MATCH($C14,Sheet1!$A$3:$A$10,0),MATCH(KP$10,Sheet1!$B$2:$JO$2,0))=0,"Close",INDEX(Sheet1!$B$3:$JO$10,MATCH($C14,Sheet1!$A$3:$A$10,0),MATCH(KP$10,Sheet1!$B$2:$JO$2,0))),"")</f>
        <v/>
      </c>
      <c r="KQ14" s="55" t="str">
        <f>IFERROR(IF(INDEX(Sheet1!$B$3:$JO$10,MATCH($C14,Sheet1!$A$3:$A$10,0),MATCH(KQ$10,Sheet1!$B$2:$JO$2,0))=0,"Close",INDEX(Sheet1!$B$3:$JO$10,MATCH($C14,Sheet1!$A$3:$A$10,0),MATCH(KQ$10,Sheet1!$B$2:$JO$2,0))),"")</f>
        <v/>
      </c>
      <c r="KR14" s="55" t="str">
        <f>IFERROR(IF(INDEX(Sheet1!$B$3:$JO$10,MATCH($C14,Sheet1!$A$3:$A$10,0),MATCH(KR$10,Sheet1!$B$2:$JO$2,0))=0,"Close",INDEX(Sheet1!$B$3:$JO$10,MATCH($C14,Sheet1!$A$3:$A$10,0),MATCH(KR$10,Sheet1!$B$2:$JO$2,0))),"")</f>
        <v/>
      </c>
      <c r="KS14" s="55" t="str">
        <f>IFERROR(IF(INDEX(Sheet1!$B$3:$JO$10,MATCH($C14,Sheet1!$A$3:$A$10,0),MATCH(KS$10,Sheet1!$B$2:$JO$2,0))=0,"Close",INDEX(Sheet1!$B$3:$JO$10,MATCH($C14,Sheet1!$A$3:$A$10,0),MATCH(KS$10,Sheet1!$B$2:$JO$2,0))),"")</f>
        <v/>
      </c>
      <c r="KT14" s="55" t="str">
        <f>IFERROR(IF(INDEX(Sheet1!$B$3:$JO$10,MATCH($C14,Sheet1!$A$3:$A$10,0),MATCH(KT$10,Sheet1!$B$2:$JO$2,0))=0,"Close",INDEX(Sheet1!$B$3:$JO$10,MATCH($C14,Sheet1!$A$3:$A$10,0),MATCH(KT$10,Sheet1!$B$2:$JO$2,0))),"")</f>
        <v/>
      </c>
      <c r="KU14" s="55" t="str">
        <f>IFERROR(IF(INDEX(Sheet1!$B$3:$JO$10,MATCH($C14,Sheet1!$A$3:$A$10,0),MATCH(KU$10,Sheet1!$B$2:$JO$2,0))=0,"Close",INDEX(Sheet1!$B$3:$JO$10,MATCH($C14,Sheet1!$A$3:$A$10,0),MATCH(KU$10,Sheet1!$B$2:$JO$2,0))),"")</f>
        <v/>
      </c>
      <c r="KV14" s="55" t="str">
        <f>IFERROR(IF(INDEX(Sheet1!$B$3:$JO$10,MATCH($C14,Sheet1!$A$3:$A$10,0),MATCH(KV$10,Sheet1!$B$2:$JO$2,0))=0,"Close",INDEX(Sheet1!$B$3:$JO$10,MATCH($C14,Sheet1!$A$3:$A$10,0),MATCH(KV$10,Sheet1!$B$2:$JO$2,0))),"")</f>
        <v/>
      </c>
      <c r="KW14" s="55" t="str">
        <f>IFERROR(IF(INDEX(Sheet1!$B$3:$JO$10,MATCH($C14,Sheet1!$A$3:$A$10,0),MATCH(KW$10,Sheet1!$B$2:$JO$2,0))=0,"Close",INDEX(Sheet1!$B$3:$JO$10,MATCH($C14,Sheet1!$A$3:$A$10,0),MATCH(KW$10,Sheet1!$B$2:$JO$2,0))),"")</f>
        <v/>
      </c>
      <c r="KX14" s="55" t="str">
        <f>IFERROR(IF(INDEX(Sheet1!$B$3:$JO$10,MATCH($C14,Sheet1!$A$3:$A$10,0),MATCH(KX$10,Sheet1!$B$2:$JO$2,0))=0,"Close",INDEX(Sheet1!$B$3:$JO$10,MATCH($C14,Sheet1!$A$3:$A$10,0),MATCH(KX$10,Sheet1!$B$2:$JO$2,0))),"")</f>
        <v/>
      </c>
      <c r="KY14" s="55" t="str">
        <f>IFERROR(IF(INDEX(Sheet1!$B$3:$JO$10,MATCH($C14,Sheet1!$A$3:$A$10,0),MATCH(KY$10,Sheet1!$B$2:$JO$2,0))=0,"Close",INDEX(Sheet1!$B$3:$JO$10,MATCH($C14,Sheet1!$A$3:$A$10,0),MATCH(KY$10,Sheet1!$B$2:$JO$2,0))),"")</f>
        <v/>
      </c>
      <c r="KZ14" s="55" t="str">
        <f>IFERROR(IF(INDEX(Sheet1!$B$3:$JO$10,MATCH($C14,Sheet1!$A$3:$A$10,0),MATCH(KZ$10,Sheet1!$B$2:$JO$2,0))=0,"Close",INDEX(Sheet1!$B$3:$JO$10,MATCH($C14,Sheet1!$A$3:$A$10,0),MATCH(KZ$10,Sheet1!$B$2:$JO$2,0))),"")</f>
        <v/>
      </c>
      <c r="LA14" s="55" t="str">
        <f>IFERROR(IF(INDEX(Sheet1!$B$3:$JO$10,MATCH($C14,Sheet1!$A$3:$A$10,0),MATCH(LA$10,Sheet1!$B$2:$JO$2,0))=0,"Close",INDEX(Sheet1!$B$3:$JO$10,MATCH($C14,Sheet1!$A$3:$A$10,0),MATCH(LA$10,Sheet1!$B$2:$JO$2,0))),"")</f>
        <v/>
      </c>
      <c r="LB14" s="55" t="str">
        <f>IFERROR(IF(INDEX(Sheet1!$B$3:$JO$10,MATCH($C14,Sheet1!$A$3:$A$10,0),MATCH(LB$10,Sheet1!$B$2:$JO$2,0))=0,"Close",INDEX(Sheet1!$B$3:$JO$10,MATCH($C14,Sheet1!$A$3:$A$10,0),MATCH(LB$10,Sheet1!$B$2:$JO$2,0))),"")</f>
        <v/>
      </c>
      <c r="LC14" s="55" t="str">
        <f>IFERROR(IF(INDEX(Sheet1!$B$3:$JO$10,MATCH($C14,Sheet1!$A$3:$A$10,0),MATCH(LC$10,Sheet1!$B$2:$JO$2,0))=0,"Close",INDEX(Sheet1!$B$3:$JO$10,MATCH($C14,Sheet1!$A$3:$A$10,0),MATCH(LC$10,Sheet1!$B$2:$JO$2,0))),"")</f>
        <v/>
      </c>
      <c r="LD14" s="55" t="str">
        <f>IFERROR(IF(INDEX(Sheet1!$B$3:$JO$10,MATCH($C14,Sheet1!$A$3:$A$10,0),MATCH(LD$10,Sheet1!$B$2:$JO$2,0))=0,"Close",INDEX(Sheet1!$B$3:$JO$10,MATCH($C14,Sheet1!$A$3:$A$10,0),MATCH(LD$10,Sheet1!$B$2:$JO$2,0))),"")</f>
        <v/>
      </c>
      <c r="LE14" s="55" t="str">
        <f>IFERROR(IF(INDEX(Sheet1!$B$3:$JO$10,MATCH($C14,Sheet1!$A$3:$A$10,0),MATCH(LE$10,Sheet1!$B$2:$JO$2,0))=0,"Close",INDEX(Sheet1!$B$3:$JO$10,MATCH($C14,Sheet1!$A$3:$A$10,0),MATCH(LE$10,Sheet1!$B$2:$JO$2,0))),"")</f>
        <v/>
      </c>
      <c r="LF14" s="55" t="str">
        <f>IFERROR(IF(INDEX(Sheet1!$B$3:$JO$10,MATCH($C14,Sheet1!$A$3:$A$10,0),MATCH(LF$10,Sheet1!$B$2:$JO$2,0))=0,"Close",INDEX(Sheet1!$B$3:$JO$10,MATCH($C14,Sheet1!$A$3:$A$10,0),MATCH(LF$10,Sheet1!$B$2:$JO$2,0))),"")</f>
        <v/>
      </c>
      <c r="LG14" s="55" t="str">
        <f>IFERROR(IF(INDEX(Sheet1!$B$3:$JO$10,MATCH($C14,Sheet1!$A$3:$A$10,0),MATCH(LG$10,Sheet1!$B$2:$JO$2,0))=0,"Close",INDEX(Sheet1!$B$3:$JO$10,MATCH($C14,Sheet1!$A$3:$A$10,0),MATCH(LG$10,Sheet1!$B$2:$JO$2,0))),"")</f>
        <v/>
      </c>
      <c r="LH14" s="55" t="str">
        <f>IFERROR(IF(INDEX(Sheet1!$B$3:$JO$10,MATCH($C14,Sheet1!$A$3:$A$10,0),MATCH(LH$10,Sheet1!$B$2:$JO$2,0))=0,"Close",INDEX(Sheet1!$B$3:$JO$10,MATCH($C14,Sheet1!$A$3:$A$10,0),MATCH(LH$10,Sheet1!$B$2:$JO$2,0))),"")</f>
        <v/>
      </c>
      <c r="LI14" s="55" t="str">
        <f>IFERROR(IF(INDEX(Sheet1!$B$3:$JO$10,MATCH($C14,Sheet1!$A$3:$A$10,0),MATCH(LI$10,Sheet1!$B$2:$JO$2,0))=0,"Close",INDEX(Sheet1!$B$3:$JO$10,MATCH($C14,Sheet1!$A$3:$A$10,0),MATCH(LI$10,Sheet1!$B$2:$JO$2,0))),"")</f>
        <v/>
      </c>
      <c r="LJ14" s="55" t="str">
        <f>IFERROR(IF(INDEX(Sheet1!$B$3:$JO$10,MATCH($C14,Sheet1!$A$3:$A$10,0),MATCH(LJ$10,Sheet1!$B$2:$JO$2,0))=0,"Close",INDEX(Sheet1!$B$3:$JO$10,MATCH($C14,Sheet1!$A$3:$A$10,0),MATCH(LJ$10,Sheet1!$B$2:$JO$2,0))),"")</f>
        <v/>
      </c>
      <c r="LK14" s="55" t="str">
        <f>IFERROR(IF(INDEX(Sheet1!$B$3:$JO$10,MATCH($C14,Sheet1!$A$3:$A$10,0),MATCH(LK$10,Sheet1!$B$2:$JO$2,0))=0,"Close",INDEX(Sheet1!$B$3:$JO$10,MATCH($C14,Sheet1!$A$3:$A$10,0),MATCH(LK$10,Sheet1!$B$2:$JO$2,0))),"")</f>
        <v/>
      </c>
      <c r="LL14" s="55" t="str">
        <f>IFERROR(IF(INDEX(Sheet1!$B$3:$JO$10,MATCH($C14,Sheet1!$A$3:$A$10,0),MATCH(LL$10,Sheet1!$B$2:$JO$2,0))=0,"Close",INDEX(Sheet1!$B$3:$JO$10,MATCH($C14,Sheet1!$A$3:$A$10,0),MATCH(LL$10,Sheet1!$B$2:$JO$2,0))),"")</f>
        <v/>
      </c>
      <c r="LM14" s="55" t="str">
        <f>IFERROR(IF(INDEX(Sheet1!$B$3:$JO$10,MATCH($C14,Sheet1!$A$3:$A$10,0),MATCH(LM$10,Sheet1!$B$2:$JO$2,0))=0,"Close",INDEX(Sheet1!$B$3:$JO$10,MATCH($C14,Sheet1!$A$3:$A$10,0),MATCH(LM$10,Sheet1!$B$2:$JO$2,0))),"")</f>
        <v/>
      </c>
      <c r="LN14" s="55" t="str">
        <f>IFERROR(IF(INDEX(Sheet1!$B$3:$JO$10,MATCH($C14,Sheet1!$A$3:$A$10,0),MATCH(LN$10,Sheet1!$B$2:$JO$2,0))=0,"Close",INDEX(Sheet1!$B$3:$JO$10,MATCH($C14,Sheet1!$A$3:$A$10,0),MATCH(LN$10,Sheet1!$B$2:$JO$2,0))),"")</f>
        <v/>
      </c>
      <c r="LO14" s="55" t="str">
        <f>IFERROR(IF(INDEX(Sheet1!$B$3:$JO$10,MATCH($C14,Sheet1!$A$3:$A$10,0),MATCH(LO$10,Sheet1!$B$2:$JO$2,0))=0,"Close",INDEX(Sheet1!$B$3:$JO$10,MATCH($C14,Sheet1!$A$3:$A$10,0),MATCH(LO$10,Sheet1!$B$2:$JO$2,0))),"")</f>
        <v/>
      </c>
      <c r="LP14" s="55" t="str">
        <f>IFERROR(IF(INDEX(Sheet1!$B$3:$JO$10,MATCH($C14,Sheet1!$A$3:$A$10,0),MATCH(LP$10,Sheet1!$B$2:$JO$2,0))=0,"Close",INDEX(Sheet1!$B$3:$JO$10,MATCH($C14,Sheet1!$A$3:$A$10,0),MATCH(LP$10,Sheet1!$B$2:$JO$2,0))),"")</f>
        <v/>
      </c>
      <c r="LQ14" s="55" t="str">
        <f>IFERROR(IF(INDEX(Sheet1!$B$3:$JO$10,MATCH($C14,Sheet1!$A$3:$A$10,0),MATCH(LQ$10,Sheet1!$B$2:$JO$2,0))=0,"Close",INDEX(Sheet1!$B$3:$JO$10,MATCH($C14,Sheet1!$A$3:$A$10,0),MATCH(LQ$10,Sheet1!$B$2:$JO$2,0))),"")</f>
        <v/>
      </c>
      <c r="LR14" s="55" t="str">
        <f>IFERROR(IF(INDEX(Sheet1!$B$3:$JO$10,MATCH($C14,Sheet1!$A$3:$A$10,0),MATCH(LR$10,Sheet1!$B$2:$JO$2,0))=0,"Close",INDEX(Sheet1!$B$3:$JO$10,MATCH($C14,Sheet1!$A$3:$A$10,0),MATCH(LR$10,Sheet1!$B$2:$JO$2,0))),"")</f>
        <v/>
      </c>
      <c r="LS14" s="55" t="str">
        <f>IFERROR(IF(INDEX(Sheet1!$B$3:$JO$10,MATCH($C14,Sheet1!$A$3:$A$10,0),MATCH(LS$10,Sheet1!$B$2:$JO$2,0))=0,"Close",INDEX(Sheet1!$B$3:$JO$10,MATCH($C14,Sheet1!$A$3:$A$10,0),MATCH(LS$10,Sheet1!$B$2:$JO$2,0))),"")</f>
        <v/>
      </c>
      <c r="LT14" s="55" t="str">
        <f>IFERROR(IF(INDEX(Sheet1!$B$3:$JO$10,MATCH($C14,Sheet1!$A$3:$A$10,0),MATCH(LT$10,Sheet1!$B$2:$JO$2,0))=0,"Close",INDEX(Sheet1!$B$3:$JO$10,MATCH($C14,Sheet1!$A$3:$A$10,0),MATCH(LT$10,Sheet1!$B$2:$JO$2,0))),"")</f>
        <v/>
      </c>
      <c r="LU14" s="55" t="str">
        <f>IFERROR(IF(INDEX(Sheet1!$B$3:$JO$10,MATCH($C14,Sheet1!$A$3:$A$10,0),MATCH(LU$10,Sheet1!$B$2:$JO$2,0))=0,"Close",INDEX(Sheet1!$B$3:$JO$10,MATCH($C14,Sheet1!$A$3:$A$10,0),MATCH(LU$10,Sheet1!$B$2:$JO$2,0))),"")</f>
        <v/>
      </c>
      <c r="LV14" s="55" t="str">
        <f>IFERROR(IF(INDEX(Sheet1!$B$3:$JO$10,MATCH($C14,Sheet1!$A$3:$A$10,0),MATCH(LV$10,Sheet1!$B$2:$JO$2,0))=0,"Close",INDEX(Sheet1!$B$3:$JO$10,MATCH($C14,Sheet1!$A$3:$A$10,0),MATCH(LV$10,Sheet1!$B$2:$JO$2,0))),"")</f>
        <v/>
      </c>
      <c r="LW14" s="55" t="str">
        <f>IFERROR(IF(INDEX(Sheet1!$B$3:$JO$10,MATCH($C14,Sheet1!$A$3:$A$10,0),MATCH(LW$10,Sheet1!$B$2:$JO$2,0))=0,"Close",INDEX(Sheet1!$B$3:$JO$10,MATCH($C14,Sheet1!$A$3:$A$10,0),MATCH(LW$10,Sheet1!$B$2:$JO$2,0))),"")</f>
        <v/>
      </c>
      <c r="LX14" s="55" t="str">
        <f>IFERROR(IF(INDEX(Sheet1!$B$3:$JO$10,MATCH($C14,Sheet1!$A$3:$A$10,0),MATCH(LX$10,Sheet1!$B$2:$JO$2,0))=0,"Close",INDEX(Sheet1!$B$3:$JO$10,MATCH($C14,Sheet1!$A$3:$A$10,0),MATCH(LX$10,Sheet1!$B$2:$JO$2,0))),"")</f>
        <v/>
      </c>
      <c r="LY14" s="55" t="str">
        <f>IFERROR(IF(INDEX(Sheet1!$B$3:$JO$10,MATCH($C14,Sheet1!$A$3:$A$10,0),MATCH(LY$10,Sheet1!$B$2:$JO$2,0))=0,"Close",INDEX(Sheet1!$B$3:$JO$10,MATCH($C14,Sheet1!$A$3:$A$10,0),MATCH(LY$10,Sheet1!$B$2:$JO$2,0))),"")</f>
        <v/>
      </c>
      <c r="LZ14" s="55" t="str">
        <f>IFERROR(IF(INDEX(Sheet1!$B$3:$JO$10,MATCH($C14,Sheet1!$A$3:$A$10,0),MATCH(LZ$10,Sheet1!$B$2:$JO$2,0))=0,"Close",INDEX(Sheet1!$B$3:$JO$10,MATCH($C14,Sheet1!$A$3:$A$10,0),MATCH(LZ$10,Sheet1!$B$2:$JO$2,0))),"")</f>
        <v/>
      </c>
      <c r="MA14" s="55" t="str">
        <f>IFERROR(IF(INDEX(Sheet1!$B$3:$JO$10,MATCH($C14,Sheet1!$A$3:$A$10,0),MATCH(MA$10,Sheet1!$B$2:$JO$2,0))=0,"Close",INDEX(Sheet1!$B$3:$JO$10,MATCH($C14,Sheet1!$A$3:$A$10,0),MATCH(MA$10,Sheet1!$B$2:$JO$2,0))),"")</f>
        <v/>
      </c>
      <c r="MB14" s="55" t="str">
        <f>IFERROR(IF(INDEX(Sheet1!$B$3:$JO$10,MATCH($C14,Sheet1!$A$3:$A$10,0),MATCH(MB$10,Sheet1!$B$2:$JO$2,0))=0,"Close",INDEX(Sheet1!$B$3:$JO$10,MATCH($C14,Sheet1!$A$3:$A$10,0),MATCH(MB$10,Sheet1!$B$2:$JO$2,0))),"")</f>
        <v/>
      </c>
      <c r="MC14" s="55" t="str">
        <f>IFERROR(IF(INDEX(Sheet1!$B$3:$JO$10,MATCH($C14,Sheet1!$A$3:$A$10,0),MATCH(MC$10,Sheet1!$B$2:$JO$2,0))=0,"Close",INDEX(Sheet1!$B$3:$JO$10,MATCH($C14,Sheet1!$A$3:$A$10,0),MATCH(MC$10,Sheet1!$B$2:$JO$2,0))),"")</f>
        <v/>
      </c>
      <c r="MD14" s="55" t="str">
        <f>IFERROR(IF(INDEX(Sheet1!$B$3:$JO$10,MATCH($C14,Sheet1!$A$3:$A$10,0),MATCH(MD$10,Sheet1!$B$2:$JO$2,0))=0,"Close",INDEX(Sheet1!$B$3:$JO$10,MATCH($C14,Sheet1!$A$3:$A$10,0),MATCH(MD$10,Sheet1!$B$2:$JO$2,0))),"")</f>
        <v/>
      </c>
      <c r="ME14" s="55" t="str">
        <f>IFERROR(IF(INDEX(Sheet1!$B$3:$JO$10,MATCH($C14,Sheet1!$A$3:$A$10,0),MATCH(ME$10,Sheet1!$B$2:$JO$2,0))=0,"Close",INDEX(Sheet1!$B$3:$JO$10,MATCH($C14,Sheet1!$A$3:$A$10,0),MATCH(ME$10,Sheet1!$B$2:$JO$2,0))),"")</f>
        <v/>
      </c>
      <c r="MF14" s="55" t="str">
        <f>IFERROR(IF(INDEX(Sheet1!$B$3:$JO$10,MATCH($C14,Sheet1!$A$3:$A$10,0),MATCH(MF$10,Sheet1!$B$2:$JO$2,0))=0,"Close",INDEX(Sheet1!$B$3:$JO$10,MATCH($C14,Sheet1!$A$3:$A$10,0),MATCH(MF$10,Sheet1!$B$2:$JO$2,0))),"")</f>
        <v/>
      </c>
      <c r="MG14" s="55" t="str">
        <f>IFERROR(IF(INDEX(Sheet1!$B$3:$JO$10,MATCH($C14,Sheet1!$A$3:$A$10,0),MATCH(MG$10,Sheet1!$B$2:$JO$2,0))=0,"Close",INDEX(Sheet1!$B$3:$JO$10,MATCH($C14,Sheet1!$A$3:$A$10,0),MATCH(MG$10,Sheet1!$B$2:$JO$2,0))),"")</f>
        <v/>
      </c>
      <c r="MH14" s="55" t="str">
        <f>IFERROR(IF(INDEX(Sheet1!$B$3:$JO$10,MATCH($C14,Sheet1!$A$3:$A$10,0),MATCH(MH$10,Sheet1!$B$2:$JO$2,0))=0,"Close",INDEX(Sheet1!$B$3:$JO$10,MATCH($C14,Sheet1!$A$3:$A$10,0),MATCH(MH$10,Sheet1!$B$2:$JO$2,0))),"")</f>
        <v/>
      </c>
      <c r="MI14" s="55" t="str">
        <f>IFERROR(IF(INDEX(Sheet1!$B$3:$JO$10,MATCH($C14,Sheet1!$A$3:$A$10,0),MATCH(MI$10,Sheet1!$B$2:$JO$2,0))=0,"Close",INDEX(Sheet1!$B$3:$JO$10,MATCH($C14,Sheet1!$A$3:$A$10,0),MATCH(MI$10,Sheet1!$B$2:$JO$2,0))),"")</f>
        <v/>
      </c>
      <c r="MJ14" s="55" t="str">
        <f>IFERROR(IF(INDEX(Sheet1!$B$3:$JO$10,MATCH($C14,Sheet1!$A$3:$A$10,0),MATCH(MJ$10,Sheet1!$B$2:$JO$2,0))=0,"Close",INDEX(Sheet1!$B$3:$JO$10,MATCH($C14,Sheet1!$A$3:$A$10,0),MATCH(MJ$10,Sheet1!$B$2:$JO$2,0))),"")</f>
        <v/>
      </c>
      <c r="MK14" s="55" t="str">
        <f>IFERROR(IF(INDEX(Sheet1!$B$3:$JO$10,MATCH($C14,Sheet1!$A$3:$A$10,0),MATCH(MK$10,Sheet1!$B$2:$JO$2,0))=0,"Close",INDEX(Sheet1!$B$3:$JO$10,MATCH($C14,Sheet1!$A$3:$A$10,0),MATCH(MK$10,Sheet1!$B$2:$JO$2,0))),"")</f>
        <v/>
      </c>
      <c r="ML14" s="55" t="str">
        <f>IFERROR(IF(INDEX(Sheet1!$B$3:$JO$10,MATCH($C14,Sheet1!$A$3:$A$10,0),MATCH(ML$10,Sheet1!$B$2:$JO$2,0))=0,"Close",INDEX(Sheet1!$B$3:$JO$10,MATCH($C14,Sheet1!$A$3:$A$10,0),MATCH(ML$10,Sheet1!$B$2:$JO$2,0))),"")</f>
        <v/>
      </c>
      <c r="MM14" s="55" t="str">
        <f>IFERROR(IF(INDEX(Sheet1!$B$3:$JO$10,MATCH($C14,Sheet1!$A$3:$A$10,0),MATCH(MM$10,Sheet1!$B$2:$JO$2,0))=0,"Close",INDEX(Sheet1!$B$3:$JO$10,MATCH($C14,Sheet1!$A$3:$A$10,0),MATCH(MM$10,Sheet1!$B$2:$JO$2,0))),"")</f>
        <v/>
      </c>
      <c r="MN14" s="55" t="str">
        <f>IFERROR(IF(INDEX(Sheet1!$B$3:$JO$10,MATCH($C14,Sheet1!$A$3:$A$10,0),MATCH(MN$10,Sheet1!$B$2:$JO$2,0))=0,"Close",INDEX(Sheet1!$B$3:$JO$10,MATCH($C14,Sheet1!$A$3:$A$10,0),MATCH(MN$10,Sheet1!$B$2:$JO$2,0))),"")</f>
        <v/>
      </c>
      <c r="MO14" s="55" t="str">
        <f>IFERROR(IF(INDEX(Sheet1!$B$3:$JO$10,MATCH($C14,Sheet1!$A$3:$A$10,0),MATCH(MO$10,Sheet1!$B$2:$JO$2,0))=0,"Close",INDEX(Sheet1!$B$3:$JO$10,MATCH($C14,Sheet1!$A$3:$A$10,0),MATCH(MO$10,Sheet1!$B$2:$JO$2,0))),"")</f>
        <v/>
      </c>
      <c r="MP14" s="55" t="str">
        <f>IFERROR(IF(INDEX(Sheet1!$B$3:$JO$10,MATCH($C14,Sheet1!$A$3:$A$10,0),MATCH(MP$10,Sheet1!$B$2:$JO$2,0))=0,"Close",INDEX(Sheet1!$B$3:$JO$10,MATCH($C14,Sheet1!$A$3:$A$10,0),MATCH(MP$10,Sheet1!$B$2:$JO$2,0))),"")</f>
        <v/>
      </c>
      <c r="MQ14" s="55" t="str">
        <f>IFERROR(IF(INDEX(Sheet1!$B$3:$JO$10,MATCH($C14,Sheet1!$A$3:$A$10,0),MATCH(MQ$10,Sheet1!$B$2:$JO$2,0))=0,"Close",INDEX(Sheet1!$B$3:$JO$10,MATCH($C14,Sheet1!$A$3:$A$10,0),MATCH(MQ$10,Sheet1!$B$2:$JO$2,0))),"")</f>
        <v/>
      </c>
      <c r="MR14" s="55" t="str">
        <f>IFERROR(IF(INDEX(Sheet1!$B$3:$JO$10,MATCH($C14,Sheet1!$A$3:$A$10,0),MATCH(MR$10,Sheet1!$B$2:$JO$2,0))=0,"Close",INDEX(Sheet1!$B$3:$JO$10,MATCH($C14,Sheet1!$A$3:$A$10,0),MATCH(MR$10,Sheet1!$B$2:$JO$2,0))),"")</f>
        <v/>
      </c>
      <c r="MS14" s="55" t="str">
        <f>IFERROR(IF(INDEX(Sheet1!$B$3:$JO$10,MATCH($C14,Sheet1!$A$3:$A$10,0),MATCH(MS$10,Sheet1!$B$2:$JO$2,0))=0,"Close",INDEX(Sheet1!$B$3:$JO$10,MATCH($C14,Sheet1!$A$3:$A$10,0),MATCH(MS$10,Sheet1!$B$2:$JO$2,0))),"")</f>
        <v/>
      </c>
      <c r="MT14" s="55" t="str">
        <f>IFERROR(IF(INDEX(Sheet1!$B$3:$JO$10,MATCH($C14,Sheet1!$A$3:$A$10,0),MATCH(MT$10,Sheet1!$B$2:$JO$2,0))=0,"Close",INDEX(Sheet1!$B$3:$JO$10,MATCH($C14,Sheet1!$A$3:$A$10,0),MATCH(MT$10,Sheet1!$B$2:$JO$2,0))),"")</f>
        <v/>
      </c>
      <c r="MU14" s="55" t="str">
        <f>IFERROR(IF(INDEX(Sheet1!$B$3:$JO$10,MATCH($C14,Sheet1!$A$3:$A$10,0),MATCH(MU$10,Sheet1!$B$2:$JO$2,0))=0,"Close",INDEX(Sheet1!$B$3:$JO$10,MATCH($C14,Sheet1!$A$3:$A$10,0),MATCH(MU$10,Sheet1!$B$2:$JO$2,0))),"")</f>
        <v/>
      </c>
      <c r="MV14" s="55" t="str">
        <f>IFERROR(IF(INDEX(Sheet1!$B$3:$JO$10,MATCH($C14,Sheet1!$A$3:$A$10,0),MATCH(MV$10,Sheet1!$B$2:$JO$2,0))=0,"Close",INDEX(Sheet1!$B$3:$JO$10,MATCH($C14,Sheet1!$A$3:$A$10,0),MATCH(MV$10,Sheet1!$B$2:$JO$2,0))),"")</f>
        <v/>
      </c>
      <c r="MW14" s="55" t="str">
        <f>IFERROR(IF(INDEX(Sheet1!$B$3:$JO$10,MATCH($C14,Sheet1!$A$3:$A$10,0),MATCH(MW$10,Sheet1!$B$2:$JO$2,0))=0,"Close",INDEX(Sheet1!$B$3:$JO$10,MATCH($C14,Sheet1!$A$3:$A$10,0),MATCH(MW$10,Sheet1!$B$2:$JO$2,0))),"")</f>
        <v/>
      </c>
      <c r="MX14" s="55" t="str">
        <f>IFERROR(IF(INDEX(Sheet1!$B$3:$JO$10,MATCH($C14,Sheet1!$A$3:$A$10,0),MATCH(MX$10,Sheet1!$B$2:$JO$2,0))=0,"Close",INDEX(Sheet1!$B$3:$JO$10,MATCH($C14,Sheet1!$A$3:$A$10,0),MATCH(MX$10,Sheet1!$B$2:$JO$2,0))),"")</f>
        <v/>
      </c>
      <c r="MY14" s="55" t="str">
        <f>IFERROR(IF(INDEX(Sheet1!$B$3:$JO$10,MATCH($C14,Sheet1!$A$3:$A$10,0),MATCH(MY$10,Sheet1!$B$2:$JO$2,0))=0,"Close",INDEX(Sheet1!$B$3:$JO$10,MATCH($C14,Sheet1!$A$3:$A$10,0),MATCH(MY$10,Sheet1!$B$2:$JO$2,0))),"")</f>
        <v/>
      </c>
      <c r="MZ14" s="55" t="str">
        <f>IFERROR(IF(INDEX(Sheet1!$B$3:$JO$10,MATCH($C14,Sheet1!$A$3:$A$10,0),MATCH(MZ$10,Sheet1!$B$2:$JO$2,0))=0,"Close",INDEX(Sheet1!$B$3:$JO$10,MATCH($C14,Sheet1!$A$3:$A$10,0),MATCH(MZ$10,Sheet1!$B$2:$JO$2,0))),"")</f>
        <v/>
      </c>
      <c r="NA14" s="55" t="str">
        <f>IFERROR(IF(INDEX(Sheet1!$B$3:$JO$10,MATCH($C14,Sheet1!$A$3:$A$10,0),MATCH(NA$10,Sheet1!$B$2:$JO$2,0))=0,"Close",INDEX(Sheet1!$B$3:$JO$10,MATCH($C14,Sheet1!$A$3:$A$10,0),MATCH(NA$10,Sheet1!$B$2:$JO$2,0))),"")</f>
        <v/>
      </c>
      <c r="NB14" s="55" t="str">
        <f>IFERROR(IF(INDEX(Sheet1!$B$3:$JO$10,MATCH($C14,Sheet1!$A$3:$A$10,0),MATCH(NB$10,Sheet1!$B$2:$JO$2,0))=0,"Close",INDEX(Sheet1!$B$3:$JO$10,MATCH($C14,Sheet1!$A$3:$A$10,0),MATCH(NB$10,Sheet1!$B$2:$JO$2,0))),"")</f>
        <v/>
      </c>
      <c r="NC14" s="55" t="str">
        <f>IFERROR(IF(INDEX(Sheet1!$B$3:$JO$10,MATCH($C14,Sheet1!$A$3:$A$10,0),MATCH(NC$10,Sheet1!$B$2:$JO$2,0))=0,"Close",INDEX(Sheet1!$B$3:$JO$10,MATCH($C14,Sheet1!$A$3:$A$10,0),MATCH(NC$10,Sheet1!$B$2:$JO$2,0))),"")</f>
        <v/>
      </c>
      <c r="ND14" s="55" t="str">
        <f>IFERROR(IF(INDEX(Sheet1!$B$3:$JO$10,MATCH($C14,Sheet1!$A$3:$A$10,0),MATCH(ND$10,Sheet1!$B$2:$JO$2,0))=0,"Close",INDEX(Sheet1!$B$3:$JO$10,MATCH($C14,Sheet1!$A$3:$A$10,0),MATCH(ND$10,Sheet1!$B$2:$JO$2,0))),"")</f>
        <v/>
      </c>
      <c r="NE14" s="55" t="str">
        <f>IFERROR(IF(INDEX(Sheet1!$B$3:$JO$10,MATCH($C14,Sheet1!$A$3:$A$10,0),MATCH(NE$10,Sheet1!$B$2:$JO$2,0))=0,"Close",INDEX(Sheet1!$B$3:$JO$10,MATCH($C14,Sheet1!$A$3:$A$10,0),MATCH(NE$10,Sheet1!$B$2:$JO$2,0))),"")</f>
        <v/>
      </c>
      <c r="NF14" s="55" t="str">
        <f>IFERROR(IF(INDEX(Sheet1!$B$3:$JO$10,MATCH($C14,Sheet1!$A$3:$A$10,0),MATCH(NF$10,Sheet1!$B$2:$JO$2,0))=0,"Close",INDEX(Sheet1!$B$3:$JO$10,MATCH($C14,Sheet1!$A$3:$A$10,0),MATCH(NF$10,Sheet1!$B$2:$JO$2,0))),"")</f>
        <v/>
      </c>
      <c r="NG14" s="55" t="str">
        <f>IFERROR(IF(INDEX(Sheet1!$B$3:$JO$10,MATCH($C14,Sheet1!$A$3:$A$10,0),MATCH(NG$10,Sheet1!$B$2:$JO$2,0))=0,"Close",INDEX(Sheet1!$B$3:$JO$10,MATCH($C14,Sheet1!$A$3:$A$10,0),MATCH(NG$10,Sheet1!$B$2:$JO$2,0))),"")</f>
        <v/>
      </c>
      <c r="NH14" s="55" t="str">
        <f>IFERROR(IF(INDEX(Sheet1!$B$3:$JO$10,MATCH($C14,Sheet1!$A$3:$A$10,0),MATCH(NH$10,Sheet1!$B$2:$JO$2,0))=0,"Close",INDEX(Sheet1!$B$3:$JO$10,MATCH($C14,Sheet1!$A$3:$A$10,0),MATCH(NH$10,Sheet1!$B$2:$JO$2,0))),"")</f>
        <v/>
      </c>
      <c r="NI14" s="55" t="str">
        <f>IFERROR(IF(INDEX(Sheet1!$B$3:$JO$10,MATCH($C14,Sheet1!$A$3:$A$10,0),MATCH(NI$10,Sheet1!$B$2:$JO$2,0))=0,"Close",INDEX(Sheet1!$B$3:$JO$10,MATCH($C14,Sheet1!$A$3:$A$10,0),MATCH(NI$10,Sheet1!$B$2:$JO$2,0))),"")</f>
        <v/>
      </c>
      <c r="NJ14" s="55" t="str">
        <f>IFERROR(IF(INDEX(Sheet1!$B$3:$JO$10,MATCH($C14,Sheet1!$A$3:$A$10,0),MATCH(NJ$10,Sheet1!$B$2:$JO$2,0))=0,"Close",INDEX(Sheet1!$B$3:$JO$10,MATCH($C14,Sheet1!$A$3:$A$10,0),MATCH(NJ$10,Sheet1!$B$2:$JO$2,0))),"")</f>
        <v/>
      </c>
      <c r="NK14" s="55" t="str">
        <f>IFERROR(IF(INDEX(Sheet1!$B$3:$JO$10,MATCH($C14,Sheet1!$A$3:$A$10,0),MATCH(NK$10,Sheet1!$B$2:$JO$2,0))=0,"Close",INDEX(Sheet1!$B$3:$JO$10,MATCH($C14,Sheet1!$A$3:$A$10,0),MATCH(NK$10,Sheet1!$B$2:$JO$2,0))),"")</f>
        <v/>
      </c>
      <c r="NL14" s="55" t="str">
        <f>IFERROR(IF(INDEX(Sheet1!$B$3:$JO$10,MATCH($C14,Sheet1!$A$3:$A$10,0),MATCH(NL$10,Sheet1!$B$2:$JO$2,0))=0,"Close",INDEX(Sheet1!$B$3:$JO$10,MATCH($C14,Sheet1!$A$3:$A$10,0),MATCH(NL$10,Sheet1!$B$2:$JO$2,0))),"")</f>
        <v/>
      </c>
      <c r="NM14" s="55" t="str">
        <f>IFERROR(IF(INDEX(Sheet1!$B$3:$JO$10,MATCH($C14,Sheet1!$A$3:$A$10,0),MATCH(NM$10,Sheet1!$B$2:$JO$2,0))=0,"Close",INDEX(Sheet1!$B$3:$JO$10,MATCH($C14,Sheet1!$A$3:$A$10,0),MATCH(NM$10,Sheet1!$B$2:$JO$2,0))),"")</f>
        <v/>
      </c>
      <c r="NN14" s="55" t="str">
        <f>IFERROR(IF(INDEX(Sheet1!$B$3:$JO$10,MATCH($C14,Sheet1!$A$3:$A$10,0),MATCH(NN$10,Sheet1!$B$2:$JO$2,0))=0,"Close",INDEX(Sheet1!$B$3:$JO$10,MATCH($C14,Sheet1!$A$3:$A$10,0),MATCH(NN$10,Sheet1!$B$2:$JO$2,0))),"")</f>
        <v/>
      </c>
      <c r="NO14" s="55" t="str">
        <f>IFERROR(IF(INDEX(Sheet1!$B$3:$JO$10,MATCH($C14,Sheet1!$A$3:$A$10,0),MATCH(NO$10,Sheet1!$B$2:$JO$2,0))=0,"Close",INDEX(Sheet1!$B$3:$JO$10,MATCH($C14,Sheet1!$A$3:$A$10,0),MATCH(NO$10,Sheet1!$B$2:$JO$2,0))),"")</f>
        <v/>
      </c>
      <c r="NP14" s="55" t="str">
        <f>IFERROR(IF(INDEX(Sheet1!$B$3:$JO$10,MATCH($C14,Sheet1!$A$3:$A$10,0),MATCH(NP$10,Sheet1!$B$2:$JO$2,0))=0,"Close",INDEX(Sheet1!$B$3:$JO$10,MATCH($C14,Sheet1!$A$3:$A$10,0),MATCH(NP$10,Sheet1!$B$2:$JO$2,0))),"")</f>
        <v/>
      </c>
      <c r="NQ14" s="55" t="str">
        <f>IFERROR(IF(INDEX(Sheet1!$B$3:$JO$10,MATCH($C14,Sheet1!$A$3:$A$10,0),MATCH(NQ$10,Sheet1!$B$2:$JO$2,0))=0,"Close",INDEX(Sheet1!$B$3:$JO$10,MATCH($C14,Sheet1!$A$3:$A$10,0),MATCH(NQ$10,Sheet1!$B$2:$JO$2,0))),"")</f>
        <v/>
      </c>
      <c r="NR14" s="55" t="str">
        <f>IFERROR(IF(INDEX(Sheet1!$B$3:$JO$10,MATCH($C14,Sheet1!$A$3:$A$10,0),MATCH(NR$10,Sheet1!$B$2:$JO$2,0))=0,"Close",INDEX(Sheet1!$B$3:$JO$10,MATCH($C14,Sheet1!$A$3:$A$10,0),MATCH(NR$10,Sheet1!$B$2:$JO$2,0))),"")</f>
        <v/>
      </c>
      <c r="NS14" s="55" t="str">
        <f>IFERROR(IF(INDEX(Sheet1!$B$3:$JO$10,MATCH($C14,Sheet1!$A$3:$A$10,0),MATCH(NS$10,Sheet1!$B$2:$JO$2,0))=0,"Close",INDEX(Sheet1!$B$3:$JO$10,MATCH($C14,Sheet1!$A$3:$A$10,0),MATCH(NS$10,Sheet1!$B$2:$JO$2,0))),"")</f>
        <v/>
      </c>
      <c r="NT14" s="55" t="str">
        <f>IFERROR(IF(INDEX(Sheet1!$B$3:$JO$10,MATCH($C14,Sheet1!$A$3:$A$10,0),MATCH(NT$10,Sheet1!$B$2:$JO$2,0))=0,"Close",INDEX(Sheet1!$B$3:$JO$10,MATCH($C14,Sheet1!$A$3:$A$10,0),MATCH(NT$10,Sheet1!$B$2:$JO$2,0))),"")</f>
        <v/>
      </c>
      <c r="NU14" s="55" t="str">
        <f>IFERROR(IF(INDEX(Sheet1!$B$3:$JO$10,MATCH($C14,Sheet1!$A$3:$A$10,0),MATCH(NU$10,Sheet1!$B$2:$JO$2,0))=0,"Close",INDEX(Sheet1!$B$3:$JO$10,MATCH($C14,Sheet1!$A$3:$A$10,0),MATCH(NU$10,Sheet1!$B$2:$JO$2,0))),"")</f>
        <v/>
      </c>
      <c r="NV14" s="55" t="str">
        <f>IFERROR(IF(INDEX(Sheet1!$B$3:$JO$10,MATCH($C14,Sheet1!$A$3:$A$10,0),MATCH(NV$10,Sheet1!$B$2:$JO$2,0))=0,"Close",INDEX(Sheet1!$B$3:$JO$10,MATCH($C14,Sheet1!$A$3:$A$10,0),MATCH(NV$10,Sheet1!$B$2:$JO$2,0))),"")</f>
        <v/>
      </c>
      <c r="NW14" s="55" t="str">
        <f>IFERROR(IF(INDEX(Sheet1!$B$3:$JO$10,MATCH($C14,Sheet1!$A$3:$A$10,0),MATCH(NW$10,Sheet1!$B$2:$JO$2,0))=0,"Close",INDEX(Sheet1!$B$3:$JO$10,MATCH($C14,Sheet1!$A$3:$A$10,0),MATCH(NW$10,Sheet1!$B$2:$JO$2,0))),"")</f>
        <v/>
      </c>
      <c r="NX14" s="55" t="str">
        <f>IFERROR(IF(INDEX(Sheet1!$B$3:$JO$10,MATCH($C14,Sheet1!$A$3:$A$10,0),MATCH(NX$10,Sheet1!$B$2:$JO$2,0))=0,"Close",INDEX(Sheet1!$B$3:$JO$10,MATCH($C14,Sheet1!$A$3:$A$10,0),MATCH(NX$10,Sheet1!$B$2:$JO$2,0))),"")</f>
        <v/>
      </c>
      <c r="NY14" s="55" t="str">
        <f>IFERROR(IF(INDEX(Sheet1!$B$3:$JO$10,MATCH($C14,Sheet1!$A$3:$A$10,0),MATCH(NY$10,Sheet1!$B$2:$JO$2,0))=0,"Close",INDEX(Sheet1!$B$3:$JO$10,MATCH($C14,Sheet1!$A$3:$A$10,0),MATCH(NY$10,Sheet1!$B$2:$JO$2,0))),"")</f>
        <v/>
      </c>
      <c r="NZ14" s="55" t="str">
        <f>IFERROR(IF(INDEX(Sheet1!$B$3:$JO$10,MATCH($C14,Sheet1!$A$3:$A$10,0),MATCH(NZ$10,Sheet1!$B$2:$JO$2,0))=0,"Close",INDEX(Sheet1!$B$3:$JO$10,MATCH($C14,Sheet1!$A$3:$A$10,0),MATCH(NZ$10,Sheet1!$B$2:$JO$2,0))),"")</f>
        <v/>
      </c>
      <c r="OA14" s="55" t="str">
        <f>IFERROR(IF(INDEX(Sheet1!$B$3:$JO$10,MATCH($C14,Sheet1!$A$3:$A$10,0),MATCH(OA$10,Sheet1!$B$2:$JO$2,0))=0,"Close",INDEX(Sheet1!$B$3:$JO$10,MATCH($C14,Sheet1!$A$3:$A$10,0),MATCH(OA$10,Sheet1!$B$2:$JO$2,0))),"")</f>
        <v/>
      </c>
      <c r="OB14" s="55" t="str">
        <f>IFERROR(IF(INDEX(Sheet1!$B$3:$JO$10,MATCH($C14,Sheet1!$A$3:$A$10,0),MATCH(OB$10,Sheet1!$B$2:$JO$2,0))=0,"Close",INDEX(Sheet1!$B$3:$JO$10,MATCH($C14,Sheet1!$A$3:$A$10,0),MATCH(OB$10,Sheet1!$B$2:$JO$2,0))),"")</f>
        <v/>
      </c>
      <c r="OC14" s="55" t="str">
        <f>IFERROR(IF(INDEX(Sheet1!$B$3:$JO$10,MATCH($C14,Sheet1!$A$3:$A$10,0),MATCH(OC$10,Sheet1!$B$2:$JO$2,0))=0,"Close",INDEX(Sheet1!$B$3:$JO$10,MATCH($C14,Sheet1!$A$3:$A$10,0),MATCH(OC$10,Sheet1!$B$2:$JO$2,0))),"")</f>
        <v/>
      </c>
      <c r="OD14" s="55" t="str">
        <f>IFERROR(IF(INDEX(Sheet1!$B$3:$JO$10,MATCH($C14,Sheet1!$A$3:$A$10,0),MATCH(OD$10,Sheet1!$B$2:$JO$2,0))=0,"Close",INDEX(Sheet1!$B$3:$JO$10,MATCH($C14,Sheet1!$A$3:$A$10,0),MATCH(OD$10,Sheet1!$B$2:$JO$2,0))),"")</f>
        <v/>
      </c>
      <c r="OE14" s="55" t="str">
        <f>IFERROR(IF(INDEX(Sheet1!$B$3:$JO$10,MATCH($C14,Sheet1!$A$3:$A$10,0),MATCH(OE$10,Sheet1!$B$2:$JO$2,0))=0,"Close",INDEX(Sheet1!$B$3:$JO$10,MATCH($C14,Sheet1!$A$3:$A$10,0),MATCH(OE$10,Sheet1!$B$2:$JO$2,0))),"")</f>
        <v/>
      </c>
      <c r="OF14" s="55" t="str">
        <f>IFERROR(IF(INDEX(Sheet1!$B$3:$JO$10,MATCH($C14,Sheet1!$A$3:$A$10,0),MATCH(OF$10,Sheet1!$B$2:$JO$2,0))=0,"Close",INDEX(Sheet1!$B$3:$JO$10,MATCH($C14,Sheet1!$A$3:$A$10,0),MATCH(OF$10,Sheet1!$B$2:$JO$2,0))),"")</f>
        <v/>
      </c>
      <c r="OG14" s="55" t="str">
        <f>IFERROR(IF(INDEX(Sheet1!$B$3:$JO$10,MATCH($C14,Sheet1!$A$3:$A$10,0),MATCH(OG$10,Sheet1!$B$2:$JO$2,0))=0,"Close",INDEX(Sheet1!$B$3:$JO$10,MATCH($C14,Sheet1!$A$3:$A$10,0),MATCH(OG$10,Sheet1!$B$2:$JO$2,0))),"")</f>
        <v/>
      </c>
      <c r="OH14" s="55" t="str">
        <f>IFERROR(IF(INDEX(Sheet1!$B$3:$JO$10,MATCH($C14,Sheet1!$A$3:$A$10,0),MATCH(OH$10,Sheet1!$B$2:$JO$2,0))=0,"Close",INDEX(Sheet1!$B$3:$JO$10,MATCH($C14,Sheet1!$A$3:$A$10,0),MATCH(OH$10,Sheet1!$B$2:$JO$2,0))),"")</f>
        <v/>
      </c>
      <c r="OI14" s="55" t="str">
        <f>IFERROR(IF(INDEX(Sheet1!$B$3:$JO$10,MATCH($C14,Sheet1!$A$3:$A$10,0),MATCH(OI$10,Sheet1!$B$2:$JO$2,0))=0,"Close",INDEX(Sheet1!$B$3:$JO$10,MATCH($C14,Sheet1!$A$3:$A$10,0),MATCH(OI$10,Sheet1!$B$2:$JO$2,0))),"")</f>
        <v/>
      </c>
      <c r="OJ14" s="55" t="str">
        <f>IFERROR(IF(INDEX(Sheet1!$B$3:$JO$10,MATCH($C14,Sheet1!$A$3:$A$10,0),MATCH(OJ$10,Sheet1!$B$2:$JO$2,0))=0,"Close",INDEX(Sheet1!$B$3:$JO$10,MATCH($C14,Sheet1!$A$3:$A$10,0),MATCH(OJ$10,Sheet1!$B$2:$JO$2,0))),"")</f>
        <v/>
      </c>
      <c r="OK14" s="55" t="str">
        <f>IFERROR(IF(INDEX(Sheet1!$B$3:$JO$10,MATCH($C14,Sheet1!$A$3:$A$10,0),MATCH(OK$10,Sheet1!$B$2:$JO$2,0))=0,"Close",INDEX(Sheet1!$B$3:$JO$10,MATCH($C14,Sheet1!$A$3:$A$10,0),MATCH(OK$10,Sheet1!$B$2:$JO$2,0))),"")</f>
        <v/>
      </c>
      <c r="OL14" s="55" t="str">
        <f>IFERROR(IF(INDEX(Sheet1!$B$3:$JO$10,MATCH($C14,Sheet1!$A$3:$A$10,0),MATCH(OL$10,Sheet1!$B$2:$JO$2,0))=0,"Close",INDEX(Sheet1!$B$3:$JO$10,MATCH($C14,Sheet1!$A$3:$A$10,0),MATCH(OL$10,Sheet1!$B$2:$JO$2,0))),"")</f>
        <v/>
      </c>
      <c r="OM14" s="55" t="str">
        <f>IFERROR(IF(INDEX(Sheet1!$B$3:$JO$10,MATCH($C14,Sheet1!$A$3:$A$10,0),MATCH(OM$10,Sheet1!$B$2:$JO$2,0))=0,"Close",INDEX(Sheet1!$B$3:$JO$10,MATCH($C14,Sheet1!$A$3:$A$10,0),MATCH(OM$10,Sheet1!$B$2:$JO$2,0))),"")</f>
        <v/>
      </c>
      <c r="ON14" s="55" t="str">
        <f>IFERROR(IF(INDEX(Sheet1!$B$3:$JO$10,MATCH($C14,Sheet1!$A$3:$A$10,0),MATCH(ON$10,Sheet1!$B$2:$JO$2,0))=0,"Close",INDEX(Sheet1!$B$3:$JO$10,MATCH($C14,Sheet1!$A$3:$A$10,0),MATCH(ON$10,Sheet1!$B$2:$JO$2,0))),"")</f>
        <v/>
      </c>
      <c r="OO14" s="55" t="str">
        <f>IFERROR(IF(INDEX(Sheet1!$B$3:$JO$10,MATCH($C14,Sheet1!$A$3:$A$10,0),MATCH(OO$10,Sheet1!$B$2:$JO$2,0))=0,"Close",INDEX(Sheet1!$B$3:$JO$10,MATCH($C14,Sheet1!$A$3:$A$10,0),MATCH(OO$10,Sheet1!$B$2:$JO$2,0))),"")</f>
        <v/>
      </c>
      <c r="OP14" s="55" t="str">
        <f>IFERROR(IF(INDEX(Sheet1!$B$3:$JO$10,MATCH($C14,Sheet1!$A$3:$A$10,0),MATCH(OP$10,Sheet1!$B$2:$JO$2,0))=0,"Close",INDEX(Sheet1!$B$3:$JO$10,MATCH($C14,Sheet1!$A$3:$A$10,0),MATCH(OP$10,Sheet1!$B$2:$JO$2,0))),"")</f>
        <v/>
      </c>
      <c r="OQ14" s="55" t="str">
        <f>IFERROR(IF(INDEX(Sheet1!$B$3:$JO$10,MATCH($C14,Sheet1!$A$3:$A$10,0),MATCH(OQ$10,Sheet1!$B$2:$JO$2,0))=0,"Close",INDEX(Sheet1!$B$3:$JO$10,MATCH($C14,Sheet1!$A$3:$A$10,0),MATCH(OQ$10,Sheet1!$B$2:$JO$2,0))),"")</f>
        <v/>
      </c>
      <c r="OR14" s="55" t="str">
        <f>IFERROR(IF(INDEX(Sheet1!$B$3:$JO$10,MATCH($C14,Sheet1!$A$3:$A$10,0),MATCH(OR$10,Sheet1!$B$2:$JO$2,0))=0,"Close",INDEX(Sheet1!$B$3:$JO$10,MATCH($C14,Sheet1!$A$3:$A$10,0),MATCH(OR$10,Sheet1!$B$2:$JO$2,0))),"")</f>
        <v/>
      </c>
      <c r="OS14" s="55" t="str">
        <f>IFERROR(IF(INDEX(Sheet1!$B$3:$JO$10,MATCH($C14,Sheet1!$A$3:$A$10,0),MATCH(OS$10,Sheet1!$B$2:$JO$2,0))=0,"Close",INDEX(Sheet1!$B$3:$JO$10,MATCH($C14,Sheet1!$A$3:$A$10,0),MATCH(OS$10,Sheet1!$B$2:$JO$2,0))),"")</f>
        <v/>
      </c>
      <c r="OT14" s="55" t="str">
        <f>IFERROR(IF(INDEX(Sheet1!$B$3:$JO$10,MATCH($C14,Sheet1!$A$3:$A$10,0),MATCH(OT$10,Sheet1!$B$2:$JO$2,0))=0,"Close",INDEX(Sheet1!$B$3:$JO$10,MATCH($C14,Sheet1!$A$3:$A$10,0),MATCH(OT$10,Sheet1!$B$2:$JO$2,0))),"")</f>
        <v/>
      </c>
      <c r="OU14" s="55" t="str">
        <f>IFERROR(IF(INDEX(Sheet1!$B$3:$JO$10,MATCH($C14,Sheet1!$A$3:$A$10,0),MATCH(OU$10,Sheet1!$B$2:$JO$2,0))=0,"Close",INDEX(Sheet1!$B$3:$JO$10,MATCH($C14,Sheet1!$A$3:$A$10,0),MATCH(OU$10,Sheet1!$B$2:$JO$2,0))),"")</f>
        <v/>
      </c>
      <c r="OV14" s="55" t="str">
        <f>IFERROR(IF(INDEX(Sheet1!$B$3:$JO$10,MATCH($C14,Sheet1!$A$3:$A$10,0),MATCH(OV$10,Sheet1!$B$2:$JO$2,0))=0,"Close",INDEX(Sheet1!$B$3:$JO$10,MATCH($C14,Sheet1!$A$3:$A$10,0),MATCH(OV$10,Sheet1!$B$2:$JO$2,0))),"")</f>
        <v/>
      </c>
      <c r="OW14" s="55" t="str">
        <f>IFERROR(IF(INDEX(Sheet1!$B$3:$JO$10,MATCH($C14,Sheet1!$A$3:$A$10,0),MATCH(OW$10,Sheet1!$B$2:$JO$2,0))=0,"Close",INDEX(Sheet1!$B$3:$JO$10,MATCH($C14,Sheet1!$A$3:$A$10,0),MATCH(OW$10,Sheet1!$B$2:$JO$2,0))),"")</f>
        <v/>
      </c>
      <c r="OX14" s="55" t="str">
        <f>IFERROR(IF(INDEX(Sheet1!$B$3:$JO$10,MATCH($C14,Sheet1!$A$3:$A$10,0),MATCH(OX$10,Sheet1!$B$2:$JO$2,0))=0,"Close",INDEX(Sheet1!$B$3:$JO$10,MATCH($C14,Sheet1!$A$3:$A$10,0),MATCH(OX$10,Sheet1!$B$2:$JO$2,0))),"")</f>
        <v/>
      </c>
      <c r="OY14" s="55" t="str">
        <f>IFERROR(IF(INDEX(Sheet1!$B$3:$JO$10,MATCH($C14,Sheet1!$A$3:$A$10,0),MATCH(OY$10,Sheet1!$B$2:$JO$2,0))=0,"Close",INDEX(Sheet1!$B$3:$JO$10,MATCH($C14,Sheet1!$A$3:$A$10,0),MATCH(OY$10,Sheet1!$B$2:$JO$2,0))),"")</f>
        <v/>
      </c>
      <c r="OZ14" s="55" t="str">
        <f>IFERROR(IF(INDEX(Sheet1!$B$3:$JO$10,MATCH($C14,Sheet1!$A$3:$A$10,0),MATCH(OZ$10,Sheet1!$B$2:$JO$2,0))=0,"Close",INDEX(Sheet1!$B$3:$JO$10,MATCH($C14,Sheet1!$A$3:$A$10,0),MATCH(OZ$10,Sheet1!$B$2:$JO$2,0))),"")</f>
        <v/>
      </c>
      <c r="PA14" s="55" t="str">
        <f>IFERROR(IF(INDEX(Sheet1!$B$3:$JO$10,MATCH($C14,Sheet1!$A$3:$A$10,0),MATCH(PA$10,Sheet1!$B$2:$JO$2,0))=0,"Close",INDEX(Sheet1!$B$3:$JO$10,MATCH($C14,Sheet1!$A$3:$A$10,0),MATCH(PA$10,Sheet1!$B$2:$JO$2,0))),"")</f>
        <v/>
      </c>
      <c r="PB14" s="55" t="str">
        <f>IFERROR(IF(INDEX(Sheet1!$B$3:$JO$10,MATCH($C14,Sheet1!$A$3:$A$10,0),MATCH(PB$10,Sheet1!$B$2:$JO$2,0))=0,"Close",INDEX(Sheet1!$B$3:$JO$10,MATCH($C14,Sheet1!$A$3:$A$10,0),MATCH(PB$10,Sheet1!$B$2:$JO$2,0))),"")</f>
        <v/>
      </c>
      <c r="PC14" s="55" t="str">
        <f>IFERROR(IF(INDEX(Sheet1!$B$3:$JO$10,MATCH($C14,Sheet1!$A$3:$A$10,0),MATCH(PC$10,Sheet1!$B$2:$JO$2,0))=0,"Close",INDEX(Sheet1!$B$3:$JO$10,MATCH($C14,Sheet1!$A$3:$A$10,0),MATCH(PC$10,Sheet1!$B$2:$JO$2,0))),"")</f>
        <v/>
      </c>
      <c r="PD14" s="55" t="str">
        <f>IFERROR(IF(INDEX(Sheet1!$B$3:$JO$10,MATCH($C14,Sheet1!$A$3:$A$10,0),MATCH(PD$10,Sheet1!$B$2:$JO$2,0))=0,"Close",INDEX(Sheet1!$B$3:$JO$10,MATCH($C14,Sheet1!$A$3:$A$10,0),MATCH(PD$10,Sheet1!$B$2:$JO$2,0))),"")</f>
        <v/>
      </c>
      <c r="PE14" s="55" t="str">
        <f>IFERROR(IF(INDEX(Sheet1!$B$3:$JO$10,MATCH($C14,Sheet1!$A$3:$A$10,0),MATCH(PE$10,Sheet1!$B$2:$JO$2,0))=0,"Close",INDEX(Sheet1!$B$3:$JO$10,MATCH($C14,Sheet1!$A$3:$A$10,0),MATCH(PE$10,Sheet1!$B$2:$JO$2,0))),"")</f>
        <v/>
      </c>
      <c r="PF14" s="55" t="str">
        <f>IFERROR(IF(INDEX(Sheet1!$B$3:$JO$10,MATCH($C14,Sheet1!$A$3:$A$10,0),MATCH(PF$10,Sheet1!$B$2:$JO$2,0))=0,"Close",INDEX(Sheet1!$B$3:$JO$10,MATCH($C14,Sheet1!$A$3:$A$10,0),MATCH(PF$10,Sheet1!$B$2:$JO$2,0))),"")</f>
        <v/>
      </c>
      <c r="PG14" s="55" t="str">
        <f>IFERROR(IF(INDEX(Sheet1!$B$3:$JO$10,MATCH($C14,Sheet1!$A$3:$A$10,0),MATCH(PG$10,Sheet1!$B$2:$JO$2,0))=0,"Close",INDEX(Sheet1!$B$3:$JO$10,MATCH($C14,Sheet1!$A$3:$A$10,0),MATCH(PG$10,Sheet1!$B$2:$JO$2,0))),"")</f>
        <v/>
      </c>
      <c r="PH14" s="55" t="str">
        <f>IFERROR(IF(INDEX(Sheet1!$B$3:$JO$10,MATCH($C14,Sheet1!$A$3:$A$10,0),MATCH(PH$10,Sheet1!$B$2:$JO$2,0))=0,"Close",INDEX(Sheet1!$B$3:$JO$10,MATCH($C14,Sheet1!$A$3:$A$10,0),MATCH(PH$10,Sheet1!$B$2:$JO$2,0))),"")</f>
        <v/>
      </c>
      <c r="PI14" s="55" t="str">
        <f>IFERROR(IF(INDEX(Sheet1!$B$3:$JO$10,MATCH($C14,Sheet1!$A$3:$A$10,0),MATCH(PI$10,Sheet1!$B$2:$JO$2,0))=0,"Close",INDEX(Sheet1!$B$3:$JO$10,MATCH($C14,Sheet1!$A$3:$A$10,0),MATCH(PI$10,Sheet1!$B$2:$JO$2,0))),"")</f>
        <v/>
      </c>
      <c r="PJ14" s="55" t="str">
        <f>IFERROR(IF(INDEX(Sheet1!$B$3:$JO$10,MATCH($C14,Sheet1!$A$3:$A$10,0),MATCH(PJ$10,Sheet1!$B$2:$JO$2,0))=0,"Close",INDEX(Sheet1!$B$3:$JO$10,MATCH($C14,Sheet1!$A$3:$A$10,0),MATCH(PJ$10,Sheet1!$B$2:$JO$2,0))),"")</f>
        <v/>
      </c>
      <c r="PK14" s="55" t="str">
        <f>IFERROR(IF(INDEX(Sheet1!$B$3:$JO$10,MATCH($C14,Sheet1!$A$3:$A$10,0),MATCH(PK$10,Sheet1!$B$2:$JO$2,0))=0,"Close",INDEX(Sheet1!$B$3:$JO$10,MATCH($C14,Sheet1!$A$3:$A$10,0),MATCH(PK$10,Sheet1!$B$2:$JO$2,0))),"")</f>
        <v/>
      </c>
      <c r="PL14" s="55" t="str">
        <f>IFERROR(IF(INDEX(Sheet1!$B$3:$JO$10,MATCH($C14,Sheet1!$A$3:$A$10,0),MATCH(PL$10,Sheet1!$B$2:$JO$2,0))=0,"Close",INDEX(Sheet1!$B$3:$JO$10,MATCH($C14,Sheet1!$A$3:$A$10,0),MATCH(PL$10,Sheet1!$B$2:$JO$2,0))),"")</f>
        <v/>
      </c>
      <c r="PM14" s="55" t="str">
        <f>IFERROR(IF(INDEX(Sheet1!$B$3:$JO$10,MATCH($C14,Sheet1!$A$3:$A$10,0),MATCH(PM$10,Sheet1!$B$2:$JO$2,0))=0,"Close",INDEX(Sheet1!$B$3:$JO$10,MATCH($C14,Sheet1!$A$3:$A$10,0),MATCH(PM$10,Sheet1!$B$2:$JO$2,0))),"")</f>
        <v/>
      </c>
      <c r="PN14" s="55" t="str">
        <f>IFERROR(IF(INDEX(Sheet1!$B$3:$JO$10,MATCH($C14,Sheet1!$A$3:$A$10,0),MATCH(PN$10,Sheet1!$B$2:$JO$2,0))=0,"Close",INDEX(Sheet1!$B$3:$JO$10,MATCH($C14,Sheet1!$A$3:$A$10,0),MATCH(PN$10,Sheet1!$B$2:$JO$2,0))),"")</f>
        <v/>
      </c>
      <c r="PO14" s="55" t="str">
        <f>IFERROR(IF(INDEX(Sheet1!$B$3:$JO$10,MATCH($C14,Sheet1!$A$3:$A$10,0),MATCH(PO$10,Sheet1!$B$2:$JO$2,0))=0,"Close",INDEX(Sheet1!$B$3:$JO$10,MATCH($C14,Sheet1!$A$3:$A$10,0),MATCH(PO$10,Sheet1!$B$2:$JO$2,0))),"")</f>
        <v/>
      </c>
      <c r="PP14" s="55" t="str">
        <f>IFERROR(IF(INDEX(Sheet1!$B$3:$JO$10,MATCH($C14,Sheet1!$A$3:$A$10,0),MATCH(PP$10,Sheet1!$B$2:$JO$2,0))=0,"Close",INDEX(Sheet1!$B$3:$JO$10,MATCH($C14,Sheet1!$A$3:$A$10,0),MATCH(PP$10,Sheet1!$B$2:$JO$2,0))),"")</f>
        <v/>
      </c>
      <c r="PQ14" s="55" t="str">
        <f>IFERROR(IF(INDEX(Sheet1!$B$3:$JO$10,MATCH($C14,Sheet1!$A$3:$A$10,0),MATCH(PQ$10,Sheet1!$B$2:$JO$2,0))=0,"Close",INDEX(Sheet1!$B$3:$JO$10,MATCH($C14,Sheet1!$A$3:$A$10,0),MATCH(PQ$10,Sheet1!$B$2:$JO$2,0))),"")</f>
        <v/>
      </c>
      <c r="PR14" s="55" t="str">
        <f>IFERROR(IF(INDEX(Sheet1!$B$3:$JO$10,MATCH($C14,Sheet1!$A$3:$A$10,0),MATCH(PR$10,Sheet1!$B$2:$JO$2,0))=0,"Close",INDEX(Sheet1!$B$3:$JO$10,MATCH($C14,Sheet1!$A$3:$A$10,0),MATCH(PR$10,Sheet1!$B$2:$JO$2,0))),"")</f>
        <v/>
      </c>
      <c r="PS14" s="55" t="str">
        <f>IFERROR(IF(INDEX(Sheet1!$B$3:$JO$10,MATCH($C14,Sheet1!$A$3:$A$10,0),MATCH(PS$10,Sheet1!$B$2:$JO$2,0))=0,"Close",INDEX(Sheet1!$B$3:$JO$10,MATCH($C14,Sheet1!$A$3:$A$10,0),MATCH(PS$10,Sheet1!$B$2:$JO$2,0))),"")</f>
        <v/>
      </c>
      <c r="PT14" s="55" t="str">
        <f>IFERROR(IF(INDEX(Sheet1!$B$3:$JO$10,MATCH($C14,Sheet1!$A$3:$A$10,0),MATCH(PT$10,Sheet1!$B$2:$JO$2,0))=0,"Close",INDEX(Sheet1!$B$3:$JO$10,MATCH($C14,Sheet1!$A$3:$A$10,0),MATCH(PT$10,Sheet1!$B$2:$JO$2,0))),"")</f>
        <v/>
      </c>
      <c r="PU14" s="55" t="str">
        <f>IFERROR(IF(INDEX(Sheet1!$B$3:$JO$10,MATCH($C14,Sheet1!$A$3:$A$10,0),MATCH(PU$10,Sheet1!$B$2:$JO$2,0))=0,"Close",INDEX(Sheet1!$B$3:$JO$10,MATCH($C14,Sheet1!$A$3:$A$10,0),MATCH(PU$10,Sheet1!$B$2:$JO$2,0))),"")</f>
        <v/>
      </c>
      <c r="PV14" s="55" t="str">
        <f>IFERROR(IF(INDEX(Sheet1!$B$3:$JO$10,MATCH($C14,Sheet1!$A$3:$A$10,0),MATCH(PV$10,Sheet1!$B$2:$JO$2,0))=0,"Close",INDEX(Sheet1!$B$3:$JO$10,MATCH($C14,Sheet1!$A$3:$A$10,0),MATCH(PV$10,Sheet1!$B$2:$JO$2,0))),"")</f>
        <v/>
      </c>
      <c r="PW14" s="55" t="str">
        <f>IFERROR(IF(INDEX(Sheet1!$B$3:$JO$10,MATCH($C14,Sheet1!$A$3:$A$10,0),MATCH(PW$10,Sheet1!$B$2:$JO$2,0))=0,"Close",INDEX(Sheet1!$B$3:$JO$10,MATCH($C14,Sheet1!$A$3:$A$10,0),MATCH(PW$10,Sheet1!$B$2:$JO$2,0))),"")</f>
        <v/>
      </c>
      <c r="PX14" s="55" t="str">
        <f>IFERROR(IF(INDEX(Sheet1!$B$3:$JO$10,MATCH($C14,Sheet1!$A$3:$A$10,0),MATCH(PX$10,Sheet1!$B$2:$JO$2,0))=0,"Close",INDEX(Sheet1!$B$3:$JO$10,MATCH($C14,Sheet1!$A$3:$A$10,0),MATCH(PX$10,Sheet1!$B$2:$JO$2,0))),"")</f>
        <v/>
      </c>
      <c r="PY14" s="55" t="str">
        <f>IFERROR(IF(INDEX(Sheet1!$B$3:$JO$10,MATCH($C14,Sheet1!$A$3:$A$10,0),MATCH(PY$10,Sheet1!$B$2:$JO$2,0))=0,"Close",INDEX(Sheet1!$B$3:$JO$10,MATCH($C14,Sheet1!$A$3:$A$10,0),MATCH(PY$10,Sheet1!$B$2:$JO$2,0))),"")</f>
        <v/>
      </c>
      <c r="PZ14" s="55" t="str">
        <f>IFERROR(IF(INDEX(Sheet1!$B$3:$JO$10,MATCH($C14,Sheet1!$A$3:$A$10,0),MATCH(PZ$10,Sheet1!$B$2:$JO$2,0))=0,"Close",INDEX(Sheet1!$B$3:$JO$10,MATCH($C14,Sheet1!$A$3:$A$10,0),MATCH(PZ$10,Sheet1!$B$2:$JO$2,0))),"")</f>
        <v/>
      </c>
      <c r="QA14" s="55" t="str">
        <f>IFERROR(IF(INDEX(Sheet1!$B$3:$JO$10,MATCH($C14,Sheet1!$A$3:$A$10,0),MATCH(QA$10,Sheet1!$B$2:$JO$2,0))=0,"Close",INDEX(Sheet1!$B$3:$JO$10,MATCH($C14,Sheet1!$A$3:$A$10,0),MATCH(QA$10,Sheet1!$B$2:$JO$2,0))),"")</f>
        <v/>
      </c>
      <c r="QB14" s="55" t="str">
        <f>IFERROR(IF(INDEX(Sheet1!$B$3:$JO$10,MATCH($C14,Sheet1!$A$3:$A$10,0),MATCH(QB$10,Sheet1!$B$2:$JO$2,0))=0,"Close",INDEX(Sheet1!$B$3:$JO$10,MATCH($C14,Sheet1!$A$3:$A$10,0),MATCH(QB$10,Sheet1!$B$2:$JO$2,0))),"")</f>
        <v/>
      </c>
      <c r="QC14" s="55" t="str">
        <f>IFERROR(IF(INDEX(Sheet1!$B$3:$JO$10,MATCH($C14,Sheet1!$A$3:$A$10,0),MATCH(QC$10,Sheet1!$B$2:$JO$2,0))=0,"Close",INDEX(Sheet1!$B$3:$JO$10,MATCH($C14,Sheet1!$A$3:$A$10,0),MATCH(QC$10,Sheet1!$B$2:$JO$2,0))),"")</f>
        <v/>
      </c>
      <c r="QD14" s="55" t="str">
        <f>IFERROR(IF(INDEX(Sheet1!$B$3:$JO$10,MATCH($C14,Sheet1!$A$3:$A$10,0),MATCH(QD$10,Sheet1!$B$2:$JO$2,0))=0,"Close",INDEX(Sheet1!$B$3:$JO$10,MATCH($C14,Sheet1!$A$3:$A$10,0),MATCH(QD$10,Sheet1!$B$2:$JO$2,0))),"")</f>
        <v/>
      </c>
      <c r="QE14" s="55" t="str">
        <f>IFERROR(IF(INDEX(Sheet1!$B$3:$JO$10,MATCH($C14,Sheet1!$A$3:$A$10,0),MATCH(QE$10,Sheet1!$B$2:$JO$2,0))=0,"Close",INDEX(Sheet1!$B$3:$JO$10,MATCH($C14,Sheet1!$A$3:$A$10,0),MATCH(QE$10,Sheet1!$B$2:$JO$2,0))),"")</f>
        <v/>
      </c>
      <c r="QF14" s="55" t="str">
        <f>IFERROR(IF(INDEX(Sheet1!$B$3:$JO$10,MATCH($C14,Sheet1!$A$3:$A$10,0),MATCH(QF$10,Sheet1!$B$2:$JO$2,0))=0,"Close",INDEX(Sheet1!$B$3:$JO$10,MATCH($C14,Sheet1!$A$3:$A$10,0),MATCH(QF$10,Sheet1!$B$2:$JO$2,0))),"")</f>
        <v/>
      </c>
      <c r="QG14" s="55" t="str">
        <f>IFERROR(IF(INDEX(Sheet1!$B$3:$JO$10,MATCH($C14,Sheet1!$A$3:$A$10,0),MATCH(QG$10,Sheet1!$B$2:$JO$2,0))=0,"Close",INDEX(Sheet1!$B$3:$JO$10,MATCH($C14,Sheet1!$A$3:$A$10,0),MATCH(QG$10,Sheet1!$B$2:$JO$2,0))),"")</f>
        <v/>
      </c>
      <c r="QH14" s="55" t="str">
        <f>IFERROR(IF(INDEX(Sheet1!$B$3:$JO$10,MATCH($C14,Sheet1!$A$3:$A$10,0),MATCH(QH$10,Sheet1!$B$2:$JO$2,0))=0,"Close",INDEX(Sheet1!$B$3:$JO$10,MATCH($C14,Sheet1!$A$3:$A$10,0),MATCH(QH$10,Sheet1!$B$2:$JO$2,0))),"")</f>
        <v/>
      </c>
      <c r="QI14" s="55" t="str">
        <f>IFERROR(IF(INDEX(Sheet1!$B$3:$JO$10,MATCH($C14,Sheet1!$A$3:$A$10,0),MATCH(QI$10,Sheet1!$B$2:$JO$2,0))=0,"Close",INDEX(Sheet1!$B$3:$JO$10,MATCH($C14,Sheet1!$A$3:$A$10,0),MATCH(QI$10,Sheet1!$B$2:$JO$2,0))),"")</f>
        <v/>
      </c>
      <c r="QJ14" s="55" t="str">
        <f>IFERROR(IF(INDEX(Sheet1!$B$3:$JO$10,MATCH($C14,Sheet1!$A$3:$A$10,0),MATCH(QJ$10,Sheet1!$B$2:$JO$2,0))=0,"Close",INDEX(Sheet1!$B$3:$JO$10,MATCH($C14,Sheet1!$A$3:$A$10,0),MATCH(QJ$10,Sheet1!$B$2:$JO$2,0))),"")</f>
        <v/>
      </c>
      <c r="QK14" s="55" t="str">
        <f>IFERROR(IF(INDEX(Sheet1!$B$3:$JO$10,MATCH($C14,Sheet1!$A$3:$A$10,0),MATCH(QK$10,Sheet1!$B$2:$JO$2,0))=0,"Close",INDEX(Sheet1!$B$3:$JO$10,MATCH($C14,Sheet1!$A$3:$A$10,0),MATCH(QK$10,Sheet1!$B$2:$JO$2,0))),"")</f>
        <v/>
      </c>
      <c r="QL14" s="55" t="str">
        <f>IFERROR(IF(INDEX(Sheet1!$B$3:$JO$10,MATCH($C14,Sheet1!$A$3:$A$10,0),MATCH(QL$10,Sheet1!$B$2:$JO$2,0))=0,"Close",INDEX(Sheet1!$B$3:$JO$10,MATCH($C14,Sheet1!$A$3:$A$10,0),MATCH(QL$10,Sheet1!$B$2:$JO$2,0))),"")</f>
        <v/>
      </c>
      <c r="QM14" s="55" t="str">
        <f>IFERROR(IF(INDEX(Sheet1!$B$3:$JO$10,MATCH($C14,Sheet1!$A$3:$A$10,0),MATCH(QM$10,Sheet1!$B$2:$JO$2,0))=0,"Close",INDEX(Sheet1!$B$3:$JO$10,MATCH($C14,Sheet1!$A$3:$A$10,0),MATCH(QM$10,Sheet1!$B$2:$JO$2,0))),"")</f>
        <v/>
      </c>
      <c r="QN14" s="55" t="str">
        <f>IFERROR(IF(INDEX(Sheet1!$B$3:$JO$10,MATCH($C14,Sheet1!$A$3:$A$10,0),MATCH(QN$10,Sheet1!$B$2:$JO$2,0))=0,"Close",INDEX(Sheet1!$B$3:$JO$10,MATCH($C14,Sheet1!$A$3:$A$10,0),MATCH(QN$10,Sheet1!$B$2:$JO$2,0))),"")</f>
        <v/>
      </c>
      <c r="QO14" s="55" t="str">
        <f>IFERROR(IF(INDEX(Sheet1!$B$3:$JO$10,MATCH($C14,Sheet1!$A$3:$A$10,0),MATCH(QO$10,Sheet1!$B$2:$JO$2,0))=0,"Close",INDEX(Sheet1!$B$3:$JO$10,MATCH($C14,Sheet1!$A$3:$A$10,0),MATCH(QO$10,Sheet1!$B$2:$JO$2,0))),"")</f>
        <v/>
      </c>
      <c r="QP14" s="55" t="str">
        <f>IFERROR(IF(INDEX(Sheet1!$B$3:$JO$10,MATCH($C14,Sheet1!$A$3:$A$10,0),MATCH(QP$10,Sheet1!$B$2:$JO$2,0))=0,"Close",INDEX(Sheet1!$B$3:$JO$10,MATCH($C14,Sheet1!$A$3:$A$10,0),MATCH(QP$10,Sheet1!$B$2:$JO$2,0))),"")</f>
        <v/>
      </c>
      <c r="QQ14" s="55" t="str">
        <f>IFERROR(IF(INDEX(Sheet1!$B$3:$JO$10,MATCH($C14,Sheet1!$A$3:$A$10,0),MATCH(QQ$10,Sheet1!$B$2:$JO$2,0))=0,"Close",INDEX(Sheet1!$B$3:$JO$10,MATCH($C14,Sheet1!$A$3:$A$10,0),MATCH(QQ$10,Sheet1!$B$2:$JO$2,0))),"")</f>
        <v/>
      </c>
      <c r="QR14" s="55" t="str">
        <f>IFERROR(IF(INDEX(Sheet1!$B$3:$JO$10,MATCH($C14,Sheet1!$A$3:$A$10,0),MATCH(QR$10,Sheet1!$B$2:$JO$2,0))=0,"Close",INDEX(Sheet1!$B$3:$JO$10,MATCH($C14,Sheet1!$A$3:$A$10,0),MATCH(QR$10,Sheet1!$B$2:$JO$2,0))),"")</f>
        <v/>
      </c>
      <c r="QS14" s="55" t="str">
        <f>IFERROR(IF(INDEX(Sheet1!$B$3:$JO$10,MATCH($C14,Sheet1!$A$3:$A$10,0),MATCH(QS$10,Sheet1!$B$2:$JO$2,0))=0,"Close",INDEX(Sheet1!$B$3:$JO$10,MATCH($C14,Sheet1!$A$3:$A$10,0),MATCH(QS$10,Sheet1!$B$2:$JO$2,0))),"")</f>
        <v/>
      </c>
      <c r="QT14" s="55" t="str">
        <f>IFERROR(IF(INDEX(Sheet1!$B$3:$JO$10,MATCH($C14,Sheet1!$A$3:$A$10,0),MATCH(QT$10,Sheet1!$B$2:$JO$2,0))=0,"Close",INDEX(Sheet1!$B$3:$JO$10,MATCH($C14,Sheet1!$A$3:$A$10,0),MATCH(QT$10,Sheet1!$B$2:$JO$2,0))),"")</f>
        <v/>
      </c>
      <c r="QU14" s="55" t="str">
        <f>IFERROR(IF(INDEX(Sheet1!$B$3:$JO$10,MATCH($C14,Sheet1!$A$3:$A$10,0),MATCH(QU$10,Sheet1!$B$2:$JO$2,0))=0,"Close",INDEX(Sheet1!$B$3:$JO$10,MATCH($C14,Sheet1!$A$3:$A$10,0),MATCH(QU$10,Sheet1!$B$2:$JO$2,0))),"")</f>
        <v/>
      </c>
      <c r="QV14" s="55" t="str">
        <f>IFERROR(IF(INDEX(Sheet1!$B$3:$JO$10,MATCH($C14,Sheet1!$A$3:$A$10,0),MATCH(QV$10,Sheet1!$B$2:$JO$2,0))=0,"Close",INDEX(Sheet1!$B$3:$JO$10,MATCH($C14,Sheet1!$A$3:$A$10,0),MATCH(QV$10,Sheet1!$B$2:$JO$2,0))),"")</f>
        <v/>
      </c>
      <c r="QW14" s="55" t="str">
        <f>IFERROR(IF(INDEX(Sheet1!$B$3:$JO$10,MATCH($C14,Sheet1!$A$3:$A$10,0),MATCH(QW$10,Sheet1!$B$2:$JO$2,0))=0,"Close",INDEX(Sheet1!$B$3:$JO$10,MATCH($C14,Sheet1!$A$3:$A$10,0),MATCH(QW$10,Sheet1!$B$2:$JO$2,0))),"")</f>
        <v/>
      </c>
      <c r="QX14" s="55" t="str">
        <f>IFERROR(IF(INDEX(Sheet1!$B$3:$JO$10,MATCH($C14,Sheet1!$A$3:$A$10,0),MATCH(QX$10,Sheet1!$B$2:$JO$2,0))=0,"Close",INDEX(Sheet1!$B$3:$JO$10,MATCH($C14,Sheet1!$A$3:$A$10,0),MATCH(QX$10,Sheet1!$B$2:$JO$2,0))),"")</f>
        <v/>
      </c>
      <c r="QY14" s="55" t="str">
        <f>IFERROR(IF(INDEX(Sheet1!$B$3:$JO$10,MATCH($C14,Sheet1!$A$3:$A$10,0),MATCH(QY$10,Sheet1!$B$2:$JO$2,0))=0,"Close",INDEX(Sheet1!$B$3:$JO$10,MATCH($C14,Sheet1!$A$3:$A$10,0),MATCH(QY$10,Sheet1!$B$2:$JO$2,0))),"")</f>
        <v/>
      </c>
      <c r="QZ14" s="55" t="str">
        <f>IFERROR(IF(INDEX(Sheet1!$B$3:$JO$10,MATCH($C14,Sheet1!$A$3:$A$10,0),MATCH(QZ$10,Sheet1!$B$2:$JO$2,0))=0,"Close",INDEX(Sheet1!$B$3:$JO$10,MATCH($C14,Sheet1!$A$3:$A$10,0),MATCH(QZ$10,Sheet1!$B$2:$JO$2,0))),"")</f>
        <v/>
      </c>
      <c r="RA14" s="55" t="str">
        <f>IFERROR(IF(INDEX(Sheet1!$B$3:$JO$10,MATCH($C14,Sheet1!$A$3:$A$10,0),MATCH(RA$10,Sheet1!$B$2:$JO$2,0))=0,"Close",INDEX(Sheet1!$B$3:$JO$10,MATCH($C14,Sheet1!$A$3:$A$10,0),MATCH(RA$10,Sheet1!$B$2:$JO$2,0))),"")</f>
        <v/>
      </c>
      <c r="RB14" s="55" t="str">
        <f>IFERROR(IF(INDEX(Sheet1!$B$3:$JO$10,MATCH($C14,Sheet1!$A$3:$A$10,0),MATCH(RB$10,Sheet1!$B$2:$JO$2,0))=0,"Close",INDEX(Sheet1!$B$3:$JO$10,MATCH($C14,Sheet1!$A$3:$A$10,0),MATCH(RB$10,Sheet1!$B$2:$JO$2,0))),"")</f>
        <v/>
      </c>
      <c r="RC14" s="55" t="str">
        <f>IFERROR(IF(INDEX(Sheet1!$B$3:$JO$10,MATCH($C14,Sheet1!$A$3:$A$10,0),MATCH(RC$10,Sheet1!$B$2:$JO$2,0))=0,"Close",INDEX(Sheet1!$B$3:$JO$10,MATCH($C14,Sheet1!$A$3:$A$10,0),MATCH(RC$10,Sheet1!$B$2:$JO$2,0))),"")</f>
        <v/>
      </c>
      <c r="RD14" s="55" t="str">
        <f>IFERROR(IF(INDEX(Sheet1!$B$3:$JO$10,MATCH($C14,Sheet1!$A$3:$A$10,0),MATCH(RD$10,Sheet1!$B$2:$JO$2,0))=0,"Close",INDEX(Sheet1!$B$3:$JO$10,MATCH($C14,Sheet1!$A$3:$A$10,0),MATCH(RD$10,Sheet1!$B$2:$JO$2,0))),"")</f>
        <v/>
      </c>
      <c r="RE14" s="55" t="str">
        <f>IFERROR(IF(INDEX(Sheet1!$B$3:$JO$10,MATCH($C14,Sheet1!$A$3:$A$10,0),MATCH(RE$10,Sheet1!$B$2:$JO$2,0))=0,"Close",INDEX(Sheet1!$B$3:$JO$10,MATCH($C14,Sheet1!$A$3:$A$10,0),MATCH(RE$10,Sheet1!$B$2:$JO$2,0))),"")</f>
        <v/>
      </c>
      <c r="RF14" s="55" t="str">
        <f>IFERROR(IF(INDEX(Sheet1!$B$3:$JO$10,MATCH($C14,Sheet1!$A$3:$A$10,0),MATCH(RF$10,Sheet1!$B$2:$JO$2,0))=0,"Close",INDEX(Sheet1!$B$3:$JO$10,MATCH($C14,Sheet1!$A$3:$A$10,0),MATCH(RF$10,Sheet1!$B$2:$JO$2,0))),"")</f>
        <v/>
      </c>
      <c r="RG14" s="55" t="str">
        <f>IFERROR(IF(INDEX(Sheet1!$B$3:$JO$10,MATCH($C14,Sheet1!$A$3:$A$10,0),MATCH(RG$10,Sheet1!$B$2:$JO$2,0))=0,"Close",INDEX(Sheet1!$B$3:$JO$10,MATCH($C14,Sheet1!$A$3:$A$10,0),MATCH(RG$10,Sheet1!$B$2:$JO$2,0))),"")</f>
        <v/>
      </c>
      <c r="RH14" s="55" t="str">
        <f>IFERROR(IF(INDEX(Sheet1!$B$3:$JO$10,MATCH($C14,Sheet1!$A$3:$A$10,0),MATCH(RH$10,Sheet1!$B$2:$JO$2,0))=0,"Close",INDEX(Sheet1!$B$3:$JO$10,MATCH($C14,Sheet1!$A$3:$A$10,0),MATCH(RH$10,Sheet1!$B$2:$JO$2,0))),"")</f>
        <v/>
      </c>
      <c r="RI14" s="55" t="str">
        <f>IFERROR(IF(INDEX(Sheet1!$B$3:$JO$10,MATCH($C14,Sheet1!$A$3:$A$10,0),MATCH(RI$10,Sheet1!$B$2:$JO$2,0))=0,"Close",INDEX(Sheet1!$B$3:$JO$10,MATCH($C14,Sheet1!$A$3:$A$10,0),MATCH(RI$10,Sheet1!$B$2:$JO$2,0))),"")</f>
        <v/>
      </c>
      <c r="RJ14" s="55" t="str">
        <f>IFERROR(IF(INDEX(Sheet1!$B$3:$JO$10,MATCH($C14,Sheet1!$A$3:$A$10,0),MATCH(RJ$10,Sheet1!$B$2:$JO$2,0))=0,"Close",INDEX(Sheet1!$B$3:$JO$10,MATCH($C14,Sheet1!$A$3:$A$10,0),MATCH(RJ$10,Sheet1!$B$2:$JO$2,0))),"")</f>
        <v/>
      </c>
      <c r="RK14" s="55" t="str">
        <f>IFERROR(IF(INDEX(Sheet1!$B$3:$JO$10,MATCH($C14,Sheet1!$A$3:$A$10,0),MATCH(RK$10,Sheet1!$B$2:$JO$2,0))=0,"Close",INDEX(Sheet1!$B$3:$JO$10,MATCH($C14,Sheet1!$A$3:$A$10,0),MATCH(RK$10,Sheet1!$B$2:$JO$2,0))),"")</f>
        <v/>
      </c>
      <c r="RL14" s="55" t="str">
        <f>IFERROR(IF(INDEX(Sheet1!$B$3:$JO$10,MATCH($C14,Sheet1!$A$3:$A$10,0),MATCH(RL$10,Sheet1!$B$2:$JO$2,0))=0,"Close",INDEX(Sheet1!$B$3:$JO$10,MATCH($C14,Sheet1!$A$3:$A$10,0),MATCH(RL$10,Sheet1!$B$2:$JO$2,0))),"")</f>
        <v/>
      </c>
      <c r="RM14" s="55" t="str">
        <f>IFERROR(IF(INDEX(Sheet1!$B$3:$JO$10,MATCH($C14,Sheet1!$A$3:$A$10,0),MATCH(RM$10,Sheet1!$B$2:$JO$2,0))=0,"Close",INDEX(Sheet1!$B$3:$JO$10,MATCH($C14,Sheet1!$A$3:$A$10,0),MATCH(RM$10,Sheet1!$B$2:$JO$2,0))),"")</f>
        <v/>
      </c>
      <c r="RN14" s="55" t="str">
        <f>IFERROR(IF(INDEX(Sheet1!$B$3:$JO$10,MATCH($C14,Sheet1!$A$3:$A$10,0),MATCH(RN$10,Sheet1!$B$2:$JO$2,0))=0,"Close",INDEX(Sheet1!$B$3:$JO$10,MATCH($C14,Sheet1!$A$3:$A$10,0),MATCH(RN$10,Sheet1!$B$2:$JO$2,0))),"")</f>
        <v/>
      </c>
      <c r="RO14" s="55" t="str">
        <f>IFERROR(IF(INDEX(Sheet1!$B$3:$JO$10,MATCH($C14,Sheet1!$A$3:$A$10,0),MATCH(RO$10,Sheet1!$B$2:$JO$2,0))=0,"Close",INDEX(Sheet1!$B$3:$JO$10,MATCH($C14,Sheet1!$A$3:$A$10,0),MATCH(RO$10,Sheet1!$B$2:$JO$2,0))),"")</f>
        <v/>
      </c>
      <c r="RP14" s="55" t="str">
        <f>IFERROR(IF(INDEX(Sheet1!$B$3:$JO$10,MATCH($C14,Sheet1!$A$3:$A$10,0),MATCH(RP$10,Sheet1!$B$2:$JO$2,0))=0,"Close",INDEX(Sheet1!$B$3:$JO$10,MATCH($C14,Sheet1!$A$3:$A$10,0),MATCH(RP$10,Sheet1!$B$2:$JO$2,0))),"")</f>
        <v/>
      </c>
      <c r="RQ14" s="55" t="str">
        <f>IFERROR(IF(INDEX(Sheet1!$B$3:$JO$10,MATCH($C14,Sheet1!$A$3:$A$10,0),MATCH(RQ$10,Sheet1!$B$2:$JO$2,0))=0,"Close",INDEX(Sheet1!$B$3:$JO$10,MATCH($C14,Sheet1!$A$3:$A$10,0),MATCH(RQ$10,Sheet1!$B$2:$JO$2,0))),"")</f>
        <v/>
      </c>
      <c r="RR14" s="55" t="str">
        <f>IFERROR(IF(INDEX(Sheet1!$B$3:$JO$10,MATCH($C14,Sheet1!$A$3:$A$10,0),MATCH(RR$10,Sheet1!$B$2:$JO$2,0))=0,"Close",INDEX(Sheet1!$B$3:$JO$10,MATCH($C14,Sheet1!$A$3:$A$10,0),MATCH(RR$10,Sheet1!$B$2:$JO$2,0))),"")</f>
        <v/>
      </c>
      <c r="RS14" s="55" t="str">
        <f>IFERROR(IF(INDEX(Sheet1!$B$3:$JO$10,MATCH($C14,Sheet1!$A$3:$A$10,0),MATCH(RS$10,Sheet1!$B$2:$JO$2,0))=0,"Close",INDEX(Sheet1!$B$3:$JO$10,MATCH($C14,Sheet1!$A$3:$A$10,0),MATCH(RS$10,Sheet1!$B$2:$JO$2,0))),"")</f>
        <v/>
      </c>
      <c r="RT14" s="55" t="str">
        <f>IFERROR(IF(INDEX(Sheet1!$B$3:$JO$10,MATCH($C14,Sheet1!$A$3:$A$10,0),MATCH(RT$10,Sheet1!$B$2:$JO$2,0))=0,"Close",INDEX(Sheet1!$B$3:$JO$10,MATCH($C14,Sheet1!$A$3:$A$10,0),MATCH(RT$10,Sheet1!$B$2:$JO$2,0))),"")</f>
        <v/>
      </c>
      <c r="RU14" s="55" t="str">
        <f>IFERROR(IF(INDEX(Sheet1!$B$3:$JO$10,MATCH($C14,Sheet1!$A$3:$A$10,0),MATCH(RU$10,Sheet1!$B$2:$JO$2,0))=0,"Close",INDEX(Sheet1!$B$3:$JO$10,MATCH($C14,Sheet1!$A$3:$A$10,0),MATCH(RU$10,Sheet1!$B$2:$JO$2,0))),"")</f>
        <v/>
      </c>
      <c r="RV14" s="55" t="str">
        <f>IFERROR(IF(INDEX(Sheet1!$B$3:$JO$10,MATCH($C14,Sheet1!$A$3:$A$10,0),MATCH(RV$10,Sheet1!$B$2:$JO$2,0))=0,"Close",INDEX(Sheet1!$B$3:$JO$10,MATCH($C14,Sheet1!$A$3:$A$10,0),MATCH(RV$10,Sheet1!$B$2:$JO$2,0))),"")</f>
        <v/>
      </c>
      <c r="RW14" s="55" t="str">
        <f>IFERROR(IF(INDEX(Sheet1!$B$3:$JO$10,MATCH($C14,Sheet1!$A$3:$A$10,0),MATCH(RW$10,Sheet1!$B$2:$JO$2,0))=0,"Close",INDEX(Sheet1!$B$3:$JO$10,MATCH($C14,Sheet1!$A$3:$A$10,0),MATCH(RW$10,Sheet1!$B$2:$JO$2,0))),"")</f>
        <v/>
      </c>
      <c r="RX14" s="55" t="str">
        <f>IFERROR(IF(INDEX(Sheet1!$B$3:$JO$10,MATCH($C14,Sheet1!$A$3:$A$10,0),MATCH(RX$10,Sheet1!$B$2:$JO$2,0))=0,"Close",INDEX(Sheet1!$B$3:$JO$10,MATCH($C14,Sheet1!$A$3:$A$10,0),MATCH(RX$10,Sheet1!$B$2:$JO$2,0))),"")</f>
        <v/>
      </c>
    </row>
    <row r="15" spans="2:492" x14ac:dyDescent="0.2">
      <c r="B15" s="47">
        <f t="shared" si="8"/>
        <v>6</v>
      </c>
      <c r="C15" s="54" t="str">
        <f>Sheet1!A7</f>
        <v>ＢＡＴＯＮ　ＳＵＩＴＥ　沖縄古宇利島</v>
      </c>
      <c r="D15" s="2"/>
      <c r="E15" s="55" t="str">
        <f>IFERROR(IF(INDEX(Sheet1!$B$3:$JO$10,MATCH($C15,Sheet1!$A$3:$A$10,0),MATCH(E$10,Sheet1!$B$2:$JO$2,0))=0,"Close",INDEX(Sheet1!$B$3:$JO$10,MATCH($C15,Sheet1!$A$3:$A$10,0),MATCH(E$10,Sheet1!$B$2:$JO$2,0))),"")</f>
        <v/>
      </c>
      <c r="F15" s="55" t="str">
        <f>IFERROR(IF(INDEX(Sheet1!$B$3:$JO$10,MATCH($C15,Sheet1!$A$3:$A$10,0),MATCH(F$10,Sheet1!$B$2:$JO$2,0))=0,"Close",INDEX(Sheet1!$B$3:$JO$10,MATCH($C15,Sheet1!$A$3:$A$10,0),MATCH(F$10,Sheet1!$B$2:$JO$2,0))),"")</f>
        <v/>
      </c>
      <c r="G15" s="55" t="str">
        <f>IFERROR(IF(INDEX(Sheet1!$B$3:$JO$10,MATCH($C15,Sheet1!$A$3:$A$10,0),MATCH(G$10,Sheet1!$B$2:$JO$2,0))=0,"Close",INDEX(Sheet1!$B$3:$JO$10,MATCH($C15,Sheet1!$A$3:$A$10,0),MATCH(G$10,Sheet1!$B$2:$JO$2,0))),"")</f>
        <v/>
      </c>
      <c r="H15" s="55" t="str">
        <f>IFERROR(IF(INDEX(Sheet1!$B$3:$JO$10,MATCH($C15,Sheet1!$A$3:$A$10,0),MATCH(H$10,Sheet1!$B$2:$JO$2,0))=0,"Close",INDEX(Sheet1!$B$3:$JO$10,MATCH($C15,Sheet1!$A$3:$A$10,0),MATCH(H$10,Sheet1!$B$2:$JO$2,0))),"")</f>
        <v/>
      </c>
      <c r="I15" s="55" t="str">
        <f>IFERROR(IF(INDEX(Sheet1!$B$3:$JO$10,MATCH($C15,Sheet1!$A$3:$A$10,0),MATCH(I$10,Sheet1!$B$2:$JO$2,0))=0,"Close",INDEX(Sheet1!$B$3:$JO$10,MATCH($C15,Sheet1!$A$3:$A$10,0),MATCH(I$10,Sheet1!$B$2:$JO$2,0))),"")</f>
        <v/>
      </c>
      <c r="J15" s="55" t="str">
        <f>IFERROR(IF(INDEX(Sheet1!$B$3:$JO$10,MATCH($C15,Sheet1!$A$3:$A$10,0),MATCH(J$10,Sheet1!$B$2:$JO$2,0))=0,"Close",INDEX(Sheet1!$B$3:$JO$10,MATCH($C15,Sheet1!$A$3:$A$10,0),MATCH(J$10,Sheet1!$B$2:$JO$2,0))),"")</f>
        <v/>
      </c>
      <c r="K15" s="55" t="str">
        <f>IFERROR(IF(INDEX(Sheet1!$B$3:$JO$10,MATCH($C15,Sheet1!$A$3:$A$10,0),MATCH(K$10,Sheet1!$B$2:$JO$2,0))=0,"Close",INDEX(Sheet1!$B$3:$JO$10,MATCH($C15,Sheet1!$A$3:$A$10,0),MATCH(K$10,Sheet1!$B$2:$JO$2,0))),"")</f>
        <v/>
      </c>
      <c r="L15" s="55" t="str">
        <f>IFERROR(IF(INDEX(Sheet1!$B$3:$JO$10,MATCH($C15,Sheet1!$A$3:$A$10,0),MATCH(L$10,Sheet1!$B$2:$JO$2,0))=0,"Close",INDEX(Sheet1!$B$3:$JO$10,MATCH($C15,Sheet1!$A$3:$A$10,0),MATCH(L$10,Sheet1!$B$2:$JO$2,0))),"")</f>
        <v/>
      </c>
      <c r="M15" s="55" t="str">
        <f>IFERROR(IF(INDEX(Sheet1!$B$3:$JO$10,MATCH($C15,Sheet1!$A$3:$A$10,0),MATCH(M$10,Sheet1!$B$2:$JO$2,0))=0,"Close",INDEX(Sheet1!$B$3:$JO$10,MATCH($C15,Sheet1!$A$3:$A$10,0),MATCH(M$10,Sheet1!$B$2:$JO$2,0))),"")</f>
        <v/>
      </c>
      <c r="N15" s="55" t="str">
        <f>IFERROR(IF(INDEX(Sheet1!$B$3:$JO$10,MATCH($C15,Sheet1!$A$3:$A$10,0),MATCH(N$10,Sheet1!$B$2:$JO$2,0))=0,"Close",INDEX(Sheet1!$B$3:$JO$10,MATCH($C15,Sheet1!$A$3:$A$10,0),MATCH(N$10,Sheet1!$B$2:$JO$2,0))),"")</f>
        <v/>
      </c>
      <c r="O15" s="55" t="str">
        <f>IFERROR(IF(INDEX(Sheet1!$B$3:$JO$10,MATCH($C15,Sheet1!$A$3:$A$10,0),MATCH(O$10,Sheet1!$B$2:$JO$2,0))=0,"Close",INDEX(Sheet1!$B$3:$JO$10,MATCH($C15,Sheet1!$A$3:$A$10,0),MATCH(O$10,Sheet1!$B$2:$JO$2,0))),"")</f>
        <v/>
      </c>
      <c r="P15" s="55" t="str">
        <f>IFERROR(IF(INDEX(Sheet1!$B$3:$JO$10,MATCH($C15,Sheet1!$A$3:$A$10,0),MATCH(P$10,Sheet1!$B$2:$JO$2,0))=0,"Close",INDEX(Sheet1!$B$3:$JO$10,MATCH($C15,Sheet1!$A$3:$A$10,0),MATCH(P$10,Sheet1!$B$2:$JO$2,0))),"")</f>
        <v/>
      </c>
      <c r="Q15" s="55" t="str">
        <f>IFERROR(IF(INDEX(Sheet1!$B$3:$JO$10,MATCH($C15,Sheet1!$A$3:$A$10,0),MATCH(Q$10,Sheet1!$B$2:$JO$2,0))=0,"Close",INDEX(Sheet1!$B$3:$JO$10,MATCH($C15,Sheet1!$A$3:$A$10,0),MATCH(Q$10,Sheet1!$B$2:$JO$2,0))),"")</f>
        <v/>
      </c>
      <c r="R15" s="55" t="str">
        <f>IFERROR(IF(INDEX(Sheet1!$B$3:$JO$10,MATCH($C15,Sheet1!$A$3:$A$10,0),MATCH(R$10,Sheet1!$B$2:$JO$2,0))=0,"Close",INDEX(Sheet1!$B$3:$JO$10,MATCH($C15,Sheet1!$A$3:$A$10,0),MATCH(R$10,Sheet1!$B$2:$JO$2,0))),"")</f>
        <v/>
      </c>
      <c r="S15" s="55" t="str">
        <f>IFERROR(IF(INDEX(Sheet1!$B$3:$JO$10,MATCH($C15,Sheet1!$A$3:$A$10,0),MATCH(S$10,Sheet1!$B$2:$JO$2,0))=0,"Close",INDEX(Sheet1!$B$3:$JO$10,MATCH($C15,Sheet1!$A$3:$A$10,0),MATCH(S$10,Sheet1!$B$2:$JO$2,0))),"")</f>
        <v/>
      </c>
      <c r="T15" s="55" t="str">
        <f>IFERROR(IF(INDEX(Sheet1!$B$3:$JO$10,MATCH($C15,Sheet1!$A$3:$A$10,0),MATCH(T$10,Sheet1!$B$2:$JO$2,0))=0,"Close",INDEX(Sheet1!$B$3:$JO$10,MATCH($C15,Sheet1!$A$3:$A$10,0),MATCH(T$10,Sheet1!$B$2:$JO$2,0))),"")</f>
        <v/>
      </c>
      <c r="U15" s="55" t="str">
        <f>IFERROR(IF(INDEX(Sheet1!$B$3:$JO$10,MATCH($C15,Sheet1!$A$3:$A$10,0),MATCH(U$10,Sheet1!$B$2:$JO$2,0))=0,"Close",INDEX(Sheet1!$B$3:$JO$10,MATCH($C15,Sheet1!$A$3:$A$10,0),MATCH(U$10,Sheet1!$B$2:$JO$2,0))),"")</f>
        <v/>
      </c>
      <c r="V15" s="55" t="str">
        <f>IFERROR(IF(INDEX(Sheet1!$B$3:$JO$10,MATCH($C15,Sheet1!$A$3:$A$10,0),MATCH(V$10,Sheet1!$B$2:$JO$2,0))=0,"Close",INDEX(Sheet1!$B$3:$JO$10,MATCH($C15,Sheet1!$A$3:$A$10,0),MATCH(V$10,Sheet1!$B$2:$JO$2,0))),"")</f>
        <v/>
      </c>
      <c r="W15" s="55" t="str">
        <f>IFERROR(IF(INDEX(Sheet1!$B$3:$JO$10,MATCH($C15,Sheet1!$A$3:$A$10,0),MATCH(W$10,Sheet1!$B$2:$JO$2,0))=0,"Close",INDEX(Sheet1!$B$3:$JO$10,MATCH($C15,Sheet1!$A$3:$A$10,0),MATCH(W$10,Sheet1!$B$2:$JO$2,0))),"")</f>
        <v/>
      </c>
      <c r="X15" s="55" t="str">
        <f>IFERROR(IF(INDEX(Sheet1!$B$3:$JO$10,MATCH($C15,Sheet1!$A$3:$A$10,0),MATCH(X$10,Sheet1!$B$2:$JO$2,0))=0,"Close",INDEX(Sheet1!$B$3:$JO$10,MATCH($C15,Sheet1!$A$3:$A$10,0),MATCH(X$10,Sheet1!$B$2:$JO$2,0))),"")</f>
        <v/>
      </c>
      <c r="Y15" s="55" t="str">
        <f>IFERROR(IF(INDEX(Sheet1!$B$3:$JO$10,MATCH($C15,Sheet1!$A$3:$A$10,0),MATCH(Y$10,Sheet1!$B$2:$JO$2,0))=0,"Close",INDEX(Sheet1!$B$3:$JO$10,MATCH($C15,Sheet1!$A$3:$A$10,0),MATCH(Y$10,Sheet1!$B$2:$JO$2,0))),"")</f>
        <v/>
      </c>
      <c r="Z15" s="55" t="str">
        <f>IFERROR(IF(INDEX(Sheet1!$B$3:$JO$10,MATCH($C15,Sheet1!$A$3:$A$10,0),MATCH(Z$10,Sheet1!$B$2:$JO$2,0))=0,"Close",INDEX(Sheet1!$B$3:$JO$10,MATCH($C15,Sheet1!$A$3:$A$10,0),MATCH(Z$10,Sheet1!$B$2:$JO$2,0))),"")</f>
        <v/>
      </c>
      <c r="AA15" s="55" t="str">
        <f>IFERROR(IF(INDEX(Sheet1!$B$3:$JO$10,MATCH($C15,Sheet1!$A$3:$A$10,0),MATCH(AA$10,Sheet1!$B$2:$JO$2,0))=0,"Close",INDEX(Sheet1!$B$3:$JO$10,MATCH($C15,Sheet1!$A$3:$A$10,0),MATCH(AA$10,Sheet1!$B$2:$JO$2,0))),"")</f>
        <v/>
      </c>
      <c r="AB15" s="55" t="str">
        <f>IFERROR(IF(INDEX(Sheet1!$B$3:$JO$10,MATCH($C15,Sheet1!$A$3:$A$10,0),MATCH(AB$10,Sheet1!$B$2:$JO$2,0))=0,"Close",INDEX(Sheet1!$B$3:$JO$10,MATCH($C15,Sheet1!$A$3:$A$10,0),MATCH(AB$10,Sheet1!$B$2:$JO$2,0))),"")</f>
        <v/>
      </c>
      <c r="AC15" s="55" t="str">
        <f>IFERROR(IF(INDEX(Sheet1!$B$3:$JO$10,MATCH($C15,Sheet1!$A$3:$A$10,0),MATCH(AC$10,Sheet1!$B$2:$JO$2,0))=0,"Close",INDEX(Sheet1!$B$3:$JO$10,MATCH($C15,Sheet1!$A$3:$A$10,0),MATCH(AC$10,Sheet1!$B$2:$JO$2,0))),"")</f>
        <v/>
      </c>
      <c r="AD15" s="55" t="str">
        <f>IFERROR(IF(INDEX(Sheet1!$B$3:$JO$10,MATCH($C15,Sheet1!$A$3:$A$10,0),MATCH(AD$10,Sheet1!$B$2:$JO$2,0))=0,"Close",INDEX(Sheet1!$B$3:$JO$10,MATCH($C15,Sheet1!$A$3:$A$10,0),MATCH(AD$10,Sheet1!$B$2:$JO$2,0))),"")</f>
        <v/>
      </c>
      <c r="AE15" s="55" t="str">
        <f>IFERROR(IF(INDEX(Sheet1!$B$3:$JO$10,MATCH($C15,Sheet1!$A$3:$A$10,0),MATCH(AE$10,Sheet1!$B$2:$JO$2,0))=0,"Close",INDEX(Sheet1!$B$3:$JO$10,MATCH($C15,Sheet1!$A$3:$A$10,0),MATCH(AE$10,Sheet1!$B$2:$JO$2,0))),"")</f>
        <v/>
      </c>
      <c r="AF15" s="55" t="str">
        <f>IFERROR(IF(INDEX(Sheet1!$B$3:$JO$10,MATCH($C15,Sheet1!$A$3:$A$10,0),MATCH(AF$10,Sheet1!$B$2:$JO$2,0))=0,"Close",INDEX(Sheet1!$B$3:$JO$10,MATCH($C15,Sheet1!$A$3:$A$10,0),MATCH(AF$10,Sheet1!$B$2:$JO$2,0))),"")</f>
        <v/>
      </c>
      <c r="AG15" s="55" t="str">
        <f>IFERROR(IF(INDEX(Sheet1!$B$3:$JO$10,MATCH($C15,Sheet1!$A$3:$A$10,0),MATCH(AG$10,Sheet1!$B$2:$JO$2,0))=0,"Close",INDEX(Sheet1!$B$3:$JO$10,MATCH($C15,Sheet1!$A$3:$A$10,0),MATCH(AG$10,Sheet1!$B$2:$JO$2,0))),"")</f>
        <v/>
      </c>
      <c r="AH15" s="55" t="str">
        <f>IFERROR(IF(INDEX(Sheet1!$B$3:$JO$10,MATCH($C15,Sheet1!$A$3:$A$10,0),MATCH(AH$10,Sheet1!$B$2:$JO$2,0))=0,"Close",INDEX(Sheet1!$B$3:$JO$10,MATCH($C15,Sheet1!$A$3:$A$10,0),MATCH(AH$10,Sheet1!$B$2:$JO$2,0))),"")</f>
        <v/>
      </c>
      <c r="AI15" s="55" t="str">
        <f>IFERROR(IF(INDEX(Sheet1!$B$3:$JO$10,MATCH($C15,Sheet1!$A$3:$A$10,0),MATCH(AI$10,Sheet1!$B$2:$JO$2,0))=0,"Close",INDEX(Sheet1!$B$3:$JO$10,MATCH($C15,Sheet1!$A$3:$A$10,0),MATCH(AI$10,Sheet1!$B$2:$JO$2,0))),"")</f>
        <v/>
      </c>
      <c r="AJ15" s="55" t="str">
        <f>IFERROR(IF(INDEX(Sheet1!$B$3:$JO$10,MATCH($C15,Sheet1!$A$3:$A$10,0),MATCH(AJ$10,Sheet1!$B$2:$JO$2,0))=0,"Close",INDEX(Sheet1!$B$3:$JO$10,MATCH($C15,Sheet1!$A$3:$A$10,0),MATCH(AJ$10,Sheet1!$B$2:$JO$2,0))),"")</f>
        <v/>
      </c>
      <c r="AK15" s="55" t="str">
        <f>IFERROR(IF(INDEX(Sheet1!$B$3:$JO$10,MATCH($C15,Sheet1!$A$3:$A$10,0),MATCH(AK$10,Sheet1!$B$2:$JO$2,0))=0,"Close",INDEX(Sheet1!$B$3:$JO$10,MATCH($C15,Sheet1!$A$3:$A$10,0),MATCH(AK$10,Sheet1!$B$2:$JO$2,0))),"")</f>
        <v/>
      </c>
      <c r="AL15" s="55" t="str">
        <f>IFERROR(IF(INDEX(Sheet1!$B$3:$JO$10,MATCH($C15,Sheet1!$A$3:$A$10,0),MATCH(AL$10,Sheet1!$B$2:$JO$2,0))=0,"Close",INDEX(Sheet1!$B$3:$JO$10,MATCH($C15,Sheet1!$A$3:$A$10,0),MATCH(AL$10,Sheet1!$B$2:$JO$2,0))),"")</f>
        <v/>
      </c>
      <c r="AM15" s="55" t="str">
        <f>IFERROR(IF(INDEX(Sheet1!$B$3:$JO$10,MATCH($C15,Sheet1!$A$3:$A$10,0),MATCH(AM$10,Sheet1!$B$2:$JO$2,0))=0,"Close",INDEX(Sheet1!$B$3:$JO$10,MATCH($C15,Sheet1!$A$3:$A$10,0),MATCH(AM$10,Sheet1!$B$2:$JO$2,0))),"")</f>
        <v/>
      </c>
      <c r="AN15" s="55" t="str">
        <f>IFERROR(IF(INDEX(Sheet1!$B$3:$JO$10,MATCH($C15,Sheet1!$A$3:$A$10,0),MATCH(AN$10,Sheet1!$B$2:$JO$2,0))=0,"Close",INDEX(Sheet1!$B$3:$JO$10,MATCH($C15,Sheet1!$A$3:$A$10,0),MATCH(AN$10,Sheet1!$B$2:$JO$2,0))),"")</f>
        <v/>
      </c>
      <c r="AO15" s="55" t="str">
        <f>IFERROR(IF(INDEX(Sheet1!$B$3:$JO$10,MATCH($C15,Sheet1!$A$3:$A$10,0),MATCH(AO$10,Sheet1!$B$2:$JO$2,0))=0,"Close",INDEX(Sheet1!$B$3:$JO$10,MATCH($C15,Sheet1!$A$3:$A$10,0),MATCH(AO$10,Sheet1!$B$2:$JO$2,0))),"")</f>
        <v/>
      </c>
      <c r="AP15" s="55" t="str">
        <f>IFERROR(IF(INDEX(Sheet1!$B$3:$JO$10,MATCH($C15,Sheet1!$A$3:$A$10,0),MATCH(AP$10,Sheet1!$B$2:$JO$2,0))=0,"Close",INDEX(Sheet1!$B$3:$JO$10,MATCH($C15,Sheet1!$A$3:$A$10,0),MATCH(AP$10,Sheet1!$B$2:$JO$2,0))),"")</f>
        <v/>
      </c>
      <c r="AQ15" s="55" t="str">
        <f>IFERROR(IF(INDEX(Sheet1!$B$3:$JO$10,MATCH($C15,Sheet1!$A$3:$A$10,0),MATCH(AQ$10,Sheet1!$B$2:$JO$2,0))=0,"Close",INDEX(Sheet1!$B$3:$JO$10,MATCH($C15,Sheet1!$A$3:$A$10,0),MATCH(AQ$10,Sheet1!$B$2:$JO$2,0))),"")</f>
        <v/>
      </c>
      <c r="AR15" s="55" t="str">
        <f>IFERROR(IF(INDEX(Sheet1!$B$3:$JO$10,MATCH($C15,Sheet1!$A$3:$A$10,0),MATCH(AR$10,Sheet1!$B$2:$JO$2,0))=0,"Close",INDEX(Sheet1!$B$3:$JO$10,MATCH($C15,Sheet1!$A$3:$A$10,0),MATCH(AR$10,Sheet1!$B$2:$JO$2,0))),"")</f>
        <v/>
      </c>
      <c r="AS15" s="55" t="str">
        <f>IFERROR(IF(INDEX(Sheet1!$B$3:$JO$10,MATCH($C15,Sheet1!$A$3:$A$10,0),MATCH(AS$10,Sheet1!$B$2:$JO$2,0))=0,"Close",INDEX(Sheet1!$B$3:$JO$10,MATCH($C15,Sheet1!$A$3:$A$10,0),MATCH(AS$10,Sheet1!$B$2:$JO$2,0))),"")</f>
        <v/>
      </c>
      <c r="AT15" s="55" t="str">
        <f>IFERROR(IF(INDEX(Sheet1!$B$3:$JO$10,MATCH($C15,Sheet1!$A$3:$A$10,0),MATCH(AT$10,Sheet1!$B$2:$JO$2,0))=0,"Close",INDEX(Sheet1!$B$3:$JO$10,MATCH($C15,Sheet1!$A$3:$A$10,0),MATCH(AT$10,Sheet1!$B$2:$JO$2,0))),"")</f>
        <v/>
      </c>
      <c r="AU15" s="55" t="str">
        <f>IFERROR(IF(INDEX(Sheet1!$B$3:$JO$10,MATCH($C15,Sheet1!$A$3:$A$10,0),MATCH(AU$10,Sheet1!$B$2:$JO$2,0))=0,"Close",INDEX(Sheet1!$B$3:$JO$10,MATCH($C15,Sheet1!$A$3:$A$10,0),MATCH(AU$10,Sheet1!$B$2:$JO$2,0))),"")</f>
        <v/>
      </c>
      <c r="AV15" s="55" t="str">
        <f>IFERROR(IF(INDEX(Sheet1!$B$3:$JO$10,MATCH($C15,Sheet1!$A$3:$A$10,0),MATCH(AV$10,Sheet1!$B$2:$JO$2,0))=0,"Close",INDEX(Sheet1!$B$3:$JO$10,MATCH($C15,Sheet1!$A$3:$A$10,0),MATCH(AV$10,Sheet1!$B$2:$JO$2,0))),"")</f>
        <v/>
      </c>
      <c r="AW15" s="55" t="str">
        <f>IFERROR(IF(INDEX(Sheet1!$B$3:$JO$10,MATCH($C15,Sheet1!$A$3:$A$10,0),MATCH(AW$10,Sheet1!$B$2:$JO$2,0))=0,"Close",INDEX(Sheet1!$B$3:$JO$10,MATCH($C15,Sheet1!$A$3:$A$10,0),MATCH(AW$10,Sheet1!$B$2:$JO$2,0))),"")</f>
        <v/>
      </c>
      <c r="AX15" s="55" t="str">
        <f>IFERROR(IF(INDEX(Sheet1!$B$3:$JO$10,MATCH($C15,Sheet1!$A$3:$A$10,0),MATCH(AX$10,Sheet1!$B$2:$JO$2,0))=0,"Close",INDEX(Sheet1!$B$3:$JO$10,MATCH($C15,Sheet1!$A$3:$A$10,0),MATCH(AX$10,Sheet1!$B$2:$JO$2,0))),"")</f>
        <v/>
      </c>
      <c r="AY15" s="55" t="str">
        <f>IFERROR(IF(INDEX(Sheet1!$B$3:$JO$10,MATCH($C15,Sheet1!$A$3:$A$10,0),MATCH(AY$10,Sheet1!$B$2:$JO$2,0))=0,"Close",INDEX(Sheet1!$B$3:$JO$10,MATCH($C15,Sheet1!$A$3:$A$10,0),MATCH(AY$10,Sheet1!$B$2:$JO$2,0))),"")</f>
        <v/>
      </c>
      <c r="AZ15" s="55" t="str">
        <f>IFERROR(IF(INDEX(Sheet1!$B$3:$JO$10,MATCH($C15,Sheet1!$A$3:$A$10,0),MATCH(AZ$10,Sheet1!$B$2:$JO$2,0))=0,"Close",INDEX(Sheet1!$B$3:$JO$10,MATCH($C15,Sheet1!$A$3:$A$10,0),MATCH(AZ$10,Sheet1!$B$2:$JO$2,0))),"")</f>
        <v/>
      </c>
      <c r="BA15" s="55" t="str">
        <f>IFERROR(IF(INDEX(Sheet1!$B$3:$JO$10,MATCH($C15,Sheet1!$A$3:$A$10,0),MATCH(BA$10,Sheet1!$B$2:$JO$2,0))=0,"Close",INDEX(Sheet1!$B$3:$JO$10,MATCH($C15,Sheet1!$A$3:$A$10,0),MATCH(BA$10,Sheet1!$B$2:$JO$2,0))),"")</f>
        <v/>
      </c>
      <c r="BB15" s="55" t="str">
        <f>IFERROR(IF(INDEX(Sheet1!$B$3:$JO$10,MATCH($C15,Sheet1!$A$3:$A$10,0),MATCH(BB$10,Sheet1!$B$2:$JO$2,0))=0,"Close",INDEX(Sheet1!$B$3:$JO$10,MATCH($C15,Sheet1!$A$3:$A$10,0),MATCH(BB$10,Sheet1!$B$2:$JO$2,0))),"")</f>
        <v/>
      </c>
      <c r="BC15" s="55" t="str">
        <f>IFERROR(IF(INDEX(Sheet1!$B$3:$JO$10,MATCH($C15,Sheet1!$A$3:$A$10,0),MATCH(BC$10,Sheet1!$B$2:$JO$2,0))=0,"Close",INDEX(Sheet1!$B$3:$JO$10,MATCH($C15,Sheet1!$A$3:$A$10,0),MATCH(BC$10,Sheet1!$B$2:$JO$2,0))),"")</f>
        <v/>
      </c>
      <c r="BD15" s="55" t="str">
        <f>IFERROR(IF(INDEX(Sheet1!$B$3:$JO$10,MATCH($C15,Sheet1!$A$3:$A$10,0),MATCH(BD$10,Sheet1!$B$2:$JO$2,0))=0,"Close",INDEX(Sheet1!$B$3:$JO$10,MATCH($C15,Sheet1!$A$3:$A$10,0),MATCH(BD$10,Sheet1!$B$2:$JO$2,0))),"")</f>
        <v/>
      </c>
      <c r="BE15" s="55" t="str">
        <f>IFERROR(IF(INDEX(Sheet1!$B$3:$JO$10,MATCH($C15,Sheet1!$A$3:$A$10,0),MATCH(BE$10,Sheet1!$B$2:$JO$2,0))=0,"Close",INDEX(Sheet1!$B$3:$JO$10,MATCH($C15,Sheet1!$A$3:$A$10,0),MATCH(BE$10,Sheet1!$B$2:$JO$2,0))),"")</f>
        <v/>
      </c>
      <c r="BF15" s="55" t="str">
        <f>IFERROR(IF(INDEX(Sheet1!$B$3:$JO$10,MATCH($C15,Sheet1!$A$3:$A$10,0),MATCH(BF$10,Sheet1!$B$2:$JO$2,0))=0,"Close",INDEX(Sheet1!$B$3:$JO$10,MATCH($C15,Sheet1!$A$3:$A$10,0),MATCH(BF$10,Sheet1!$B$2:$JO$2,0))),"")</f>
        <v/>
      </c>
      <c r="BG15" s="55" t="str">
        <f>IFERROR(IF(INDEX(Sheet1!$B$3:$JO$10,MATCH($C15,Sheet1!$A$3:$A$10,0),MATCH(BG$10,Sheet1!$B$2:$JO$2,0))=0,"Close",INDEX(Sheet1!$B$3:$JO$10,MATCH($C15,Sheet1!$A$3:$A$10,0),MATCH(BG$10,Sheet1!$B$2:$JO$2,0))),"")</f>
        <v/>
      </c>
      <c r="BH15" s="55" t="str">
        <f>IFERROR(IF(INDEX(Sheet1!$B$3:$JO$10,MATCH($C15,Sheet1!$A$3:$A$10,0),MATCH(BH$10,Sheet1!$B$2:$JO$2,0))=0,"Close",INDEX(Sheet1!$B$3:$JO$10,MATCH($C15,Sheet1!$A$3:$A$10,0),MATCH(BH$10,Sheet1!$B$2:$JO$2,0))),"")</f>
        <v/>
      </c>
      <c r="BI15" s="55" t="str">
        <f>IFERROR(IF(INDEX(Sheet1!$B$3:$JO$10,MATCH($C15,Sheet1!$A$3:$A$10,0),MATCH(BI$10,Sheet1!$B$2:$JO$2,0))=0,"Close",INDEX(Sheet1!$B$3:$JO$10,MATCH($C15,Sheet1!$A$3:$A$10,0),MATCH(BI$10,Sheet1!$B$2:$JO$2,0))),"")</f>
        <v/>
      </c>
      <c r="BJ15" s="55" t="str">
        <f>IFERROR(IF(INDEX(Sheet1!$B$3:$JO$10,MATCH($C15,Sheet1!$A$3:$A$10,0),MATCH(BJ$10,Sheet1!$B$2:$JO$2,0))=0,"Close",INDEX(Sheet1!$B$3:$JO$10,MATCH($C15,Sheet1!$A$3:$A$10,0),MATCH(BJ$10,Sheet1!$B$2:$JO$2,0))),"")</f>
        <v/>
      </c>
      <c r="BK15" s="55" t="str">
        <f>IFERROR(IF(INDEX(Sheet1!$B$3:$JO$10,MATCH($C15,Sheet1!$A$3:$A$10,0),MATCH(BK$10,Sheet1!$B$2:$JO$2,0))=0,"Close",INDEX(Sheet1!$B$3:$JO$10,MATCH($C15,Sheet1!$A$3:$A$10,0),MATCH(BK$10,Sheet1!$B$2:$JO$2,0))),"")</f>
        <v/>
      </c>
      <c r="BL15" s="55" t="str">
        <f>IFERROR(IF(INDEX(Sheet1!$B$3:$JO$10,MATCH($C15,Sheet1!$A$3:$A$10,0),MATCH(BL$10,Sheet1!$B$2:$JO$2,0))=0,"Close",INDEX(Sheet1!$B$3:$JO$10,MATCH($C15,Sheet1!$A$3:$A$10,0),MATCH(BL$10,Sheet1!$B$2:$JO$2,0))),"")</f>
        <v/>
      </c>
      <c r="BM15" s="55" t="str">
        <f>IFERROR(IF(INDEX(Sheet1!$B$3:$JO$10,MATCH($C15,Sheet1!$A$3:$A$10,0),MATCH(BM$10,Sheet1!$B$2:$JO$2,0))=0,"Close",INDEX(Sheet1!$B$3:$JO$10,MATCH($C15,Sheet1!$A$3:$A$10,0),MATCH(BM$10,Sheet1!$B$2:$JO$2,0))),"")</f>
        <v/>
      </c>
      <c r="BN15" s="55" t="str">
        <f>IFERROR(IF(INDEX(Sheet1!$B$3:$JO$10,MATCH($C15,Sheet1!$A$3:$A$10,0),MATCH(BN$10,Sheet1!$B$2:$JO$2,0))=0,"Close",INDEX(Sheet1!$B$3:$JO$10,MATCH($C15,Sheet1!$A$3:$A$10,0),MATCH(BN$10,Sheet1!$B$2:$JO$2,0))),"")</f>
        <v/>
      </c>
      <c r="BO15" s="55" t="str">
        <f>IFERROR(IF(INDEX(Sheet1!$B$3:$JO$10,MATCH($C15,Sheet1!$A$3:$A$10,0),MATCH(BO$10,Sheet1!$B$2:$JO$2,0))=0,"Close",INDEX(Sheet1!$B$3:$JO$10,MATCH($C15,Sheet1!$A$3:$A$10,0),MATCH(BO$10,Sheet1!$B$2:$JO$2,0))),"")</f>
        <v/>
      </c>
      <c r="BP15" s="55" t="str">
        <f>IFERROR(IF(INDEX(Sheet1!$B$3:$JO$10,MATCH($C15,Sheet1!$A$3:$A$10,0),MATCH(BP$10,Sheet1!$B$2:$JO$2,0))=0,"Close",INDEX(Sheet1!$B$3:$JO$10,MATCH($C15,Sheet1!$A$3:$A$10,0),MATCH(BP$10,Sheet1!$B$2:$JO$2,0))),"")</f>
        <v/>
      </c>
      <c r="BQ15" s="55" t="str">
        <f>IFERROR(IF(INDEX(Sheet1!$B$3:$JO$10,MATCH($C15,Sheet1!$A$3:$A$10,0),MATCH(BQ$10,Sheet1!$B$2:$JO$2,0))=0,"Close",INDEX(Sheet1!$B$3:$JO$10,MATCH($C15,Sheet1!$A$3:$A$10,0),MATCH(BQ$10,Sheet1!$B$2:$JO$2,0))),"")</f>
        <v/>
      </c>
      <c r="BR15" s="55" t="str">
        <f>IFERROR(IF(INDEX(Sheet1!$B$3:$JO$10,MATCH($C15,Sheet1!$A$3:$A$10,0),MATCH(BR$10,Sheet1!$B$2:$JO$2,0))=0,"Close",INDEX(Sheet1!$B$3:$JO$10,MATCH($C15,Sheet1!$A$3:$A$10,0),MATCH(BR$10,Sheet1!$B$2:$JO$2,0))),"")</f>
        <v/>
      </c>
      <c r="BS15" s="55" t="str">
        <f>IFERROR(IF(INDEX(Sheet1!$B$3:$JO$10,MATCH($C15,Sheet1!$A$3:$A$10,0),MATCH(BS$10,Sheet1!$B$2:$JO$2,0))=0,"Close",INDEX(Sheet1!$B$3:$JO$10,MATCH($C15,Sheet1!$A$3:$A$10,0),MATCH(BS$10,Sheet1!$B$2:$JO$2,0))),"")</f>
        <v/>
      </c>
      <c r="BT15" s="55" t="str">
        <f>IFERROR(IF(INDEX(Sheet1!$B$3:$JO$10,MATCH($C15,Sheet1!$A$3:$A$10,0),MATCH(BT$10,Sheet1!$B$2:$JO$2,0))=0,"Close",INDEX(Sheet1!$B$3:$JO$10,MATCH($C15,Sheet1!$A$3:$A$10,0),MATCH(BT$10,Sheet1!$B$2:$JO$2,0))),"")</f>
        <v/>
      </c>
      <c r="BU15" s="55" t="str">
        <f>IFERROR(IF(INDEX(Sheet1!$B$3:$JO$10,MATCH($C15,Sheet1!$A$3:$A$10,0),MATCH(BU$10,Sheet1!$B$2:$JO$2,0))=0,"Close",INDEX(Sheet1!$B$3:$JO$10,MATCH($C15,Sheet1!$A$3:$A$10,0),MATCH(BU$10,Sheet1!$B$2:$JO$2,0))),"")</f>
        <v/>
      </c>
      <c r="BV15" s="55" t="str">
        <f>IFERROR(IF(INDEX(Sheet1!$B$3:$JO$10,MATCH($C15,Sheet1!$A$3:$A$10,0),MATCH(BV$10,Sheet1!$B$2:$JO$2,0))=0,"Close",INDEX(Sheet1!$B$3:$JO$10,MATCH($C15,Sheet1!$A$3:$A$10,0),MATCH(BV$10,Sheet1!$B$2:$JO$2,0))),"")</f>
        <v/>
      </c>
      <c r="BW15" s="55" t="str">
        <f>IFERROR(IF(INDEX(Sheet1!$B$3:$JO$10,MATCH($C15,Sheet1!$A$3:$A$10,0),MATCH(BW$10,Sheet1!$B$2:$JO$2,0))=0,"Close",INDEX(Sheet1!$B$3:$JO$10,MATCH($C15,Sheet1!$A$3:$A$10,0),MATCH(BW$10,Sheet1!$B$2:$JO$2,0))),"")</f>
        <v/>
      </c>
      <c r="BX15" s="55" t="str">
        <f>IFERROR(IF(INDEX(Sheet1!$B$3:$JO$10,MATCH($C15,Sheet1!$A$3:$A$10,0),MATCH(BX$10,Sheet1!$B$2:$JO$2,0))=0,"Close",INDEX(Sheet1!$B$3:$JO$10,MATCH($C15,Sheet1!$A$3:$A$10,0),MATCH(BX$10,Sheet1!$B$2:$JO$2,0))),"")</f>
        <v/>
      </c>
      <c r="BY15" s="55" t="str">
        <f>IFERROR(IF(INDEX(Sheet1!$B$3:$JO$10,MATCH($C15,Sheet1!$A$3:$A$10,0),MATCH(BY$10,Sheet1!$B$2:$JO$2,0))=0,"Close",INDEX(Sheet1!$B$3:$JO$10,MATCH($C15,Sheet1!$A$3:$A$10,0),MATCH(BY$10,Sheet1!$B$2:$JO$2,0))),"")</f>
        <v/>
      </c>
      <c r="BZ15" s="55" t="str">
        <f>IFERROR(IF(INDEX(Sheet1!$B$3:$JO$10,MATCH($C15,Sheet1!$A$3:$A$10,0),MATCH(BZ$10,Sheet1!$B$2:$JO$2,0))=0,"Close",INDEX(Sheet1!$B$3:$JO$10,MATCH($C15,Sheet1!$A$3:$A$10,0),MATCH(BZ$10,Sheet1!$B$2:$JO$2,0))),"")</f>
        <v/>
      </c>
      <c r="CA15" s="55" t="str">
        <f>IFERROR(IF(INDEX(Sheet1!$B$3:$JO$10,MATCH($C15,Sheet1!$A$3:$A$10,0),MATCH(CA$10,Sheet1!$B$2:$JO$2,0))=0,"Close",INDEX(Sheet1!$B$3:$JO$10,MATCH($C15,Sheet1!$A$3:$A$10,0),MATCH(CA$10,Sheet1!$B$2:$JO$2,0))),"")</f>
        <v/>
      </c>
      <c r="CB15" s="55" t="str">
        <f>IFERROR(IF(INDEX(Sheet1!$B$3:$JO$10,MATCH($C15,Sheet1!$A$3:$A$10,0),MATCH(CB$10,Sheet1!$B$2:$JO$2,0))=0,"Close",INDEX(Sheet1!$B$3:$JO$10,MATCH($C15,Sheet1!$A$3:$A$10,0),MATCH(CB$10,Sheet1!$B$2:$JO$2,0))),"")</f>
        <v/>
      </c>
      <c r="CC15" s="55" t="str">
        <f>IFERROR(IF(INDEX(Sheet1!$B$3:$JO$10,MATCH($C15,Sheet1!$A$3:$A$10,0),MATCH(CC$10,Sheet1!$B$2:$JO$2,0))=0,"Close",INDEX(Sheet1!$B$3:$JO$10,MATCH($C15,Sheet1!$A$3:$A$10,0),MATCH(CC$10,Sheet1!$B$2:$JO$2,0))),"")</f>
        <v/>
      </c>
      <c r="CD15" s="55" t="str">
        <f>IFERROR(IF(INDEX(Sheet1!$B$3:$JO$10,MATCH($C15,Sheet1!$A$3:$A$10,0),MATCH(CD$10,Sheet1!$B$2:$JO$2,0))=0,"Close",INDEX(Sheet1!$B$3:$JO$10,MATCH($C15,Sheet1!$A$3:$A$10,0),MATCH(CD$10,Sheet1!$B$2:$JO$2,0))),"")</f>
        <v/>
      </c>
      <c r="CE15" s="55" t="str">
        <f>IFERROR(IF(INDEX(Sheet1!$B$3:$JO$10,MATCH($C15,Sheet1!$A$3:$A$10,0),MATCH(CE$10,Sheet1!$B$2:$JO$2,0))=0,"Close",INDEX(Sheet1!$B$3:$JO$10,MATCH($C15,Sheet1!$A$3:$A$10,0),MATCH(CE$10,Sheet1!$B$2:$JO$2,0))),"")</f>
        <v/>
      </c>
      <c r="CF15" s="55" t="str">
        <f>IFERROR(IF(INDEX(Sheet1!$B$3:$JO$10,MATCH($C15,Sheet1!$A$3:$A$10,0),MATCH(CF$10,Sheet1!$B$2:$JO$2,0))=0,"Close",INDEX(Sheet1!$B$3:$JO$10,MATCH($C15,Sheet1!$A$3:$A$10,0),MATCH(CF$10,Sheet1!$B$2:$JO$2,0))),"")</f>
        <v/>
      </c>
      <c r="CG15" s="55" t="str">
        <f>IFERROR(IF(INDEX(Sheet1!$B$3:$JO$10,MATCH($C15,Sheet1!$A$3:$A$10,0),MATCH(CG$10,Sheet1!$B$2:$JO$2,0))=0,"Close",INDEX(Sheet1!$B$3:$JO$10,MATCH($C15,Sheet1!$A$3:$A$10,0),MATCH(CG$10,Sheet1!$B$2:$JO$2,0))),"")</f>
        <v/>
      </c>
      <c r="CH15" s="55" t="str">
        <f>IFERROR(IF(INDEX(Sheet1!$B$3:$JO$10,MATCH($C15,Sheet1!$A$3:$A$10,0),MATCH(CH$10,Sheet1!$B$2:$JO$2,0))=0,"Close",INDEX(Sheet1!$B$3:$JO$10,MATCH($C15,Sheet1!$A$3:$A$10,0),MATCH(CH$10,Sheet1!$B$2:$JO$2,0))),"")</f>
        <v/>
      </c>
      <c r="CI15" s="55" t="str">
        <f>IFERROR(IF(INDEX(Sheet1!$B$3:$JO$10,MATCH($C15,Sheet1!$A$3:$A$10,0),MATCH(CI$10,Sheet1!$B$2:$JO$2,0))=0,"Close",INDEX(Sheet1!$B$3:$JO$10,MATCH($C15,Sheet1!$A$3:$A$10,0),MATCH(CI$10,Sheet1!$B$2:$JO$2,0))),"")</f>
        <v/>
      </c>
      <c r="CJ15" s="55" t="str">
        <f>IFERROR(IF(INDEX(Sheet1!$B$3:$JO$10,MATCH($C15,Sheet1!$A$3:$A$10,0),MATCH(CJ$10,Sheet1!$B$2:$JO$2,0))=0,"Close",INDEX(Sheet1!$B$3:$JO$10,MATCH($C15,Sheet1!$A$3:$A$10,0),MATCH(CJ$10,Sheet1!$B$2:$JO$2,0))),"")</f>
        <v/>
      </c>
      <c r="CK15" s="55" t="str">
        <f>IFERROR(IF(INDEX(Sheet1!$B$3:$JO$10,MATCH($C15,Sheet1!$A$3:$A$10,0),MATCH(CK$10,Sheet1!$B$2:$JO$2,0))=0,"Close",INDEX(Sheet1!$B$3:$JO$10,MATCH($C15,Sheet1!$A$3:$A$10,0),MATCH(CK$10,Sheet1!$B$2:$JO$2,0))),"")</f>
        <v/>
      </c>
      <c r="CL15" s="55" t="str">
        <f>IFERROR(IF(INDEX(Sheet1!$B$3:$JO$10,MATCH($C15,Sheet1!$A$3:$A$10,0),MATCH(CL$10,Sheet1!$B$2:$JO$2,0))=0,"Close",INDEX(Sheet1!$B$3:$JO$10,MATCH($C15,Sheet1!$A$3:$A$10,0),MATCH(CL$10,Sheet1!$B$2:$JO$2,0))),"")</f>
        <v/>
      </c>
      <c r="CM15" s="55" t="str">
        <f>IFERROR(IF(INDEX(Sheet1!$B$3:$JO$10,MATCH($C15,Sheet1!$A$3:$A$10,0),MATCH(CM$10,Sheet1!$B$2:$JO$2,0))=0,"Close",INDEX(Sheet1!$B$3:$JO$10,MATCH($C15,Sheet1!$A$3:$A$10,0),MATCH(CM$10,Sheet1!$B$2:$JO$2,0))),"")</f>
        <v/>
      </c>
      <c r="CN15" s="55" t="str">
        <f>IFERROR(IF(INDEX(Sheet1!$B$3:$JO$10,MATCH($C15,Sheet1!$A$3:$A$10,0),MATCH(CN$10,Sheet1!$B$2:$JO$2,0))=0,"Close",INDEX(Sheet1!$B$3:$JO$10,MATCH($C15,Sheet1!$A$3:$A$10,0),MATCH(CN$10,Sheet1!$B$2:$JO$2,0))),"")</f>
        <v/>
      </c>
      <c r="CO15" s="55" t="str">
        <f>IFERROR(IF(INDEX(Sheet1!$B$3:$JO$10,MATCH($C15,Sheet1!$A$3:$A$10,0),MATCH(CO$10,Sheet1!$B$2:$JO$2,0))=0,"Close",INDEX(Sheet1!$B$3:$JO$10,MATCH($C15,Sheet1!$A$3:$A$10,0),MATCH(CO$10,Sheet1!$B$2:$JO$2,0))),"")</f>
        <v/>
      </c>
      <c r="CP15" s="55" t="str">
        <f>IFERROR(IF(INDEX(Sheet1!$B$3:$JO$10,MATCH($C15,Sheet1!$A$3:$A$10,0),MATCH(CP$10,Sheet1!$B$2:$JO$2,0))=0,"Close",INDEX(Sheet1!$B$3:$JO$10,MATCH($C15,Sheet1!$A$3:$A$10,0),MATCH(CP$10,Sheet1!$B$2:$JO$2,0))),"")</f>
        <v/>
      </c>
      <c r="CQ15" s="55" t="str">
        <f>IFERROR(IF(INDEX(Sheet1!$B$3:$JO$10,MATCH($C15,Sheet1!$A$3:$A$10,0),MATCH(CQ$10,Sheet1!$B$2:$JO$2,0))=0,"Close",INDEX(Sheet1!$B$3:$JO$10,MATCH($C15,Sheet1!$A$3:$A$10,0),MATCH(CQ$10,Sheet1!$B$2:$JO$2,0))),"")</f>
        <v/>
      </c>
      <c r="CR15" s="55" t="str">
        <f>IFERROR(IF(INDEX(Sheet1!$B$3:$JO$10,MATCH($C15,Sheet1!$A$3:$A$10,0),MATCH(CR$10,Sheet1!$B$2:$JO$2,0))=0,"Close",INDEX(Sheet1!$B$3:$JO$10,MATCH($C15,Sheet1!$A$3:$A$10,0),MATCH(CR$10,Sheet1!$B$2:$JO$2,0))),"")</f>
        <v/>
      </c>
      <c r="CS15" s="55" t="str">
        <f>IFERROR(IF(INDEX(Sheet1!$B$3:$JO$10,MATCH($C15,Sheet1!$A$3:$A$10,0),MATCH(CS$10,Sheet1!$B$2:$JO$2,0))=0,"Close",INDEX(Sheet1!$B$3:$JO$10,MATCH($C15,Sheet1!$A$3:$A$10,0),MATCH(CS$10,Sheet1!$B$2:$JO$2,0))),"")</f>
        <v/>
      </c>
      <c r="CT15" s="55" t="str">
        <f>IFERROR(IF(INDEX(Sheet1!$B$3:$JO$10,MATCH($C15,Sheet1!$A$3:$A$10,0),MATCH(CT$10,Sheet1!$B$2:$JO$2,0))=0,"Close",INDEX(Sheet1!$B$3:$JO$10,MATCH($C15,Sheet1!$A$3:$A$10,0),MATCH(CT$10,Sheet1!$B$2:$JO$2,0))),"")</f>
        <v/>
      </c>
      <c r="CU15" s="55" t="str">
        <f>IFERROR(IF(INDEX(Sheet1!$B$3:$JO$10,MATCH($C15,Sheet1!$A$3:$A$10,0),MATCH(CU$10,Sheet1!$B$2:$JO$2,0))=0,"Close",INDEX(Sheet1!$B$3:$JO$10,MATCH($C15,Sheet1!$A$3:$A$10,0),MATCH(CU$10,Sheet1!$B$2:$JO$2,0))),"")</f>
        <v/>
      </c>
      <c r="CV15" s="55" t="str">
        <f>IFERROR(IF(INDEX(Sheet1!$B$3:$JO$10,MATCH($C15,Sheet1!$A$3:$A$10,0),MATCH(CV$10,Sheet1!$B$2:$JO$2,0))=0,"Close",INDEX(Sheet1!$B$3:$JO$10,MATCH($C15,Sheet1!$A$3:$A$10,0),MATCH(CV$10,Sheet1!$B$2:$JO$2,0))),"")</f>
        <v/>
      </c>
      <c r="CW15" s="55" t="str">
        <f>IFERROR(IF(INDEX(Sheet1!$B$3:$JO$10,MATCH($C15,Sheet1!$A$3:$A$10,0),MATCH(CW$10,Sheet1!$B$2:$JO$2,0))=0,"Close",INDEX(Sheet1!$B$3:$JO$10,MATCH($C15,Sheet1!$A$3:$A$10,0),MATCH(CW$10,Sheet1!$B$2:$JO$2,0))),"")</f>
        <v/>
      </c>
      <c r="CX15" s="55" t="str">
        <f>IFERROR(IF(INDEX(Sheet1!$B$3:$JO$10,MATCH($C15,Sheet1!$A$3:$A$10,0),MATCH(CX$10,Sheet1!$B$2:$JO$2,0))=0,"Close",INDEX(Sheet1!$B$3:$JO$10,MATCH($C15,Sheet1!$A$3:$A$10,0),MATCH(CX$10,Sheet1!$B$2:$JO$2,0))),"")</f>
        <v/>
      </c>
      <c r="CY15" s="55" t="str">
        <f>IFERROR(IF(INDEX(Sheet1!$B$3:$JO$10,MATCH($C15,Sheet1!$A$3:$A$10,0),MATCH(CY$10,Sheet1!$B$2:$JO$2,0))=0,"Close",INDEX(Sheet1!$B$3:$JO$10,MATCH($C15,Sheet1!$A$3:$A$10,0),MATCH(CY$10,Sheet1!$B$2:$JO$2,0))),"")</f>
        <v/>
      </c>
      <c r="CZ15" s="55" t="str">
        <f>IFERROR(IF(INDEX(Sheet1!$B$3:$JO$10,MATCH($C15,Sheet1!$A$3:$A$10,0),MATCH(CZ$10,Sheet1!$B$2:$JO$2,0))=0,"Close",INDEX(Sheet1!$B$3:$JO$10,MATCH($C15,Sheet1!$A$3:$A$10,0),MATCH(CZ$10,Sheet1!$B$2:$JO$2,0))),"")</f>
        <v/>
      </c>
      <c r="DA15" s="55" t="str">
        <f>IFERROR(IF(INDEX(Sheet1!$B$3:$JO$10,MATCH($C15,Sheet1!$A$3:$A$10,0),MATCH(DA$10,Sheet1!$B$2:$JO$2,0))=0,"Close",INDEX(Sheet1!$B$3:$JO$10,MATCH($C15,Sheet1!$A$3:$A$10,0),MATCH(DA$10,Sheet1!$B$2:$JO$2,0))),"")</f>
        <v/>
      </c>
      <c r="DB15" s="55" t="str">
        <f>IFERROR(IF(INDEX(Sheet1!$B$3:$JO$10,MATCH($C15,Sheet1!$A$3:$A$10,0),MATCH(DB$10,Sheet1!$B$2:$JO$2,0))=0,"Close",INDEX(Sheet1!$B$3:$JO$10,MATCH($C15,Sheet1!$A$3:$A$10,0),MATCH(DB$10,Sheet1!$B$2:$JO$2,0))),"")</f>
        <v/>
      </c>
      <c r="DC15" s="55" t="str">
        <f>IFERROR(IF(INDEX(Sheet1!$B$3:$JO$10,MATCH($C15,Sheet1!$A$3:$A$10,0),MATCH(DC$10,Sheet1!$B$2:$JO$2,0))=0,"Close",INDEX(Sheet1!$B$3:$JO$10,MATCH($C15,Sheet1!$A$3:$A$10,0),MATCH(DC$10,Sheet1!$B$2:$JO$2,0))),"")</f>
        <v/>
      </c>
      <c r="DD15" s="55" t="str">
        <f>IFERROR(IF(INDEX(Sheet1!$B$3:$JO$10,MATCH($C15,Sheet1!$A$3:$A$10,0),MATCH(DD$10,Sheet1!$B$2:$JO$2,0))=0,"Close",INDEX(Sheet1!$B$3:$JO$10,MATCH($C15,Sheet1!$A$3:$A$10,0),MATCH(DD$10,Sheet1!$B$2:$JO$2,0))),"")</f>
        <v/>
      </c>
      <c r="DE15" s="55" t="str">
        <f>IFERROR(IF(INDEX(Sheet1!$B$3:$JO$10,MATCH($C15,Sheet1!$A$3:$A$10,0),MATCH(DE$10,Sheet1!$B$2:$JO$2,0))=0,"Close",INDEX(Sheet1!$B$3:$JO$10,MATCH($C15,Sheet1!$A$3:$A$10,0),MATCH(DE$10,Sheet1!$B$2:$JO$2,0))),"")</f>
        <v/>
      </c>
      <c r="DF15" s="55" t="str">
        <f>IFERROR(IF(INDEX(Sheet1!$B$3:$JO$10,MATCH($C15,Sheet1!$A$3:$A$10,0),MATCH(DF$10,Sheet1!$B$2:$JO$2,0))=0,"Close",INDEX(Sheet1!$B$3:$JO$10,MATCH($C15,Sheet1!$A$3:$A$10,0),MATCH(DF$10,Sheet1!$B$2:$JO$2,0))),"")</f>
        <v/>
      </c>
      <c r="DG15" s="55" t="str">
        <f>IFERROR(IF(INDEX(Sheet1!$B$3:$JO$10,MATCH($C15,Sheet1!$A$3:$A$10,0),MATCH(DG$10,Sheet1!$B$2:$JO$2,0))=0,"Close",INDEX(Sheet1!$B$3:$JO$10,MATCH($C15,Sheet1!$A$3:$A$10,0),MATCH(DG$10,Sheet1!$B$2:$JO$2,0))),"")</f>
        <v/>
      </c>
      <c r="DH15" s="55" t="str">
        <f>IFERROR(IF(INDEX(Sheet1!$B$3:$JO$10,MATCH($C15,Sheet1!$A$3:$A$10,0),MATCH(DH$10,Sheet1!$B$2:$JO$2,0))=0,"Close",INDEX(Sheet1!$B$3:$JO$10,MATCH($C15,Sheet1!$A$3:$A$10,0),MATCH(DH$10,Sheet1!$B$2:$JO$2,0))),"")</f>
        <v/>
      </c>
      <c r="DI15" s="55" t="str">
        <f>IFERROR(IF(INDEX(Sheet1!$B$3:$JO$10,MATCH($C15,Sheet1!$A$3:$A$10,0),MATCH(DI$10,Sheet1!$B$2:$JO$2,0))=0,"Close",INDEX(Sheet1!$B$3:$JO$10,MATCH($C15,Sheet1!$A$3:$A$10,0),MATCH(DI$10,Sheet1!$B$2:$JO$2,0))),"")</f>
        <v/>
      </c>
      <c r="DJ15" s="55" t="str">
        <f>IFERROR(IF(INDEX(Sheet1!$B$3:$JO$10,MATCH($C15,Sheet1!$A$3:$A$10,0),MATCH(DJ$10,Sheet1!$B$2:$JO$2,0))=0,"Close",INDEX(Sheet1!$B$3:$JO$10,MATCH($C15,Sheet1!$A$3:$A$10,0),MATCH(DJ$10,Sheet1!$B$2:$JO$2,0))),"")</f>
        <v/>
      </c>
      <c r="DK15" s="55" t="str">
        <f>IFERROR(IF(INDEX(Sheet1!$B$3:$JO$10,MATCH($C15,Sheet1!$A$3:$A$10,0),MATCH(DK$10,Sheet1!$B$2:$JO$2,0))=0,"Close",INDEX(Sheet1!$B$3:$JO$10,MATCH($C15,Sheet1!$A$3:$A$10,0),MATCH(DK$10,Sheet1!$B$2:$JO$2,0))),"")</f>
        <v/>
      </c>
      <c r="DL15" s="55" t="str">
        <f>IFERROR(IF(INDEX(Sheet1!$B$3:$JO$10,MATCH($C15,Sheet1!$A$3:$A$10,0),MATCH(DL$10,Sheet1!$B$2:$JO$2,0))=0,"Close",INDEX(Sheet1!$B$3:$JO$10,MATCH($C15,Sheet1!$A$3:$A$10,0),MATCH(DL$10,Sheet1!$B$2:$JO$2,0))),"")</f>
        <v/>
      </c>
      <c r="DM15" s="55" t="str">
        <f>IFERROR(IF(INDEX(Sheet1!$B$3:$JO$10,MATCH($C15,Sheet1!$A$3:$A$10,0),MATCH(DM$10,Sheet1!$B$2:$JO$2,0))=0,"Close",INDEX(Sheet1!$B$3:$JO$10,MATCH($C15,Sheet1!$A$3:$A$10,0),MATCH(DM$10,Sheet1!$B$2:$JO$2,0))),"")</f>
        <v/>
      </c>
      <c r="DN15" s="55" t="str">
        <f>IFERROR(IF(INDEX(Sheet1!$B$3:$JO$10,MATCH($C15,Sheet1!$A$3:$A$10,0),MATCH(DN$10,Sheet1!$B$2:$JO$2,0))=0,"Close",INDEX(Sheet1!$B$3:$JO$10,MATCH($C15,Sheet1!$A$3:$A$10,0),MATCH(DN$10,Sheet1!$B$2:$JO$2,0))),"")</f>
        <v/>
      </c>
      <c r="DO15" s="55" t="str">
        <f>IFERROR(IF(INDEX(Sheet1!$B$3:$JO$10,MATCH($C15,Sheet1!$A$3:$A$10,0),MATCH(DO$10,Sheet1!$B$2:$JO$2,0))=0,"Close",INDEX(Sheet1!$B$3:$JO$10,MATCH($C15,Sheet1!$A$3:$A$10,0),MATCH(DO$10,Sheet1!$B$2:$JO$2,0))),"")</f>
        <v/>
      </c>
      <c r="DP15" s="55" t="str">
        <f>IFERROR(IF(INDEX(Sheet1!$B$3:$JO$10,MATCH($C15,Sheet1!$A$3:$A$10,0),MATCH(DP$10,Sheet1!$B$2:$JO$2,0))=0,"Close",INDEX(Sheet1!$B$3:$JO$10,MATCH($C15,Sheet1!$A$3:$A$10,0),MATCH(DP$10,Sheet1!$B$2:$JO$2,0))),"")</f>
        <v/>
      </c>
      <c r="DQ15" s="55" t="str">
        <f>IFERROR(IF(INDEX(Sheet1!$B$3:$JO$10,MATCH($C15,Sheet1!$A$3:$A$10,0),MATCH(DQ$10,Sheet1!$B$2:$JO$2,0))=0,"Close",INDEX(Sheet1!$B$3:$JO$10,MATCH($C15,Sheet1!$A$3:$A$10,0),MATCH(DQ$10,Sheet1!$B$2:$JO$2,0))),"")</f>
        <v/>
      </c>
      <c r="DR15" s="55" t="str">
        <f>IFERROR(IF(INDEX(Sheet1!$B$3:$JO$10,MATCH($C15,Sheet1!$A$3:$A$10,0),MATCH(DR$10,Sheet1!$B$2:$JO$2,0))=0,"Close",INDEX(Sheet1!$B$3:$JO$10,MATCH($C15,Sheet1!$A$3:$A$10,0),MATCH(DR$10,Sheet1!$B$2:$JO$2,0))),"")</f>
        <v/>
      </c>
      <c r="DS15" s="55" t="str">
        <f>IFERROR(IF(INDEX(Sheet1!$B$3:$JO$10,MATCH($C15,Sheet1!$A$3:$A$10,0),MATCH(DS$10,Sheet1!$B$2:$JO$2,0))=0,"Close",INDEX(Sheet1!$B$3:$JO$10,MATCH($C15,Sheet1!$A$3:$A$10,0),MATCH(DS$10,Sheet1!$B$2:$JO$2,0))),"")</f>
        <v/>
      </c>
      <c r="DT15" s="55" t="str">
        <f>IFERROR(IF(INDEX(Sheet1!$B$3:$JO$10,MATCH($C15,Sheet1!$A$3:$A$10,0),MATCH(DT$10,Sheet1!$B$2:$JO$2,0))=0,"Close",INDEX(Sheet1!$B$3:$JO$10,MATCH($C15,Sheet1!$A$3:$A$10,0),MATCH(DT$10,Sheet1!$B$2:$JO$2,0))),"")</f>
        <v/>
      </c>
      <c r="DU15" s="55" t="str">
        <f>IFERROR(IF(INDEX(Sheet1!$B$3:$JO$10,MATCH($C15,Sheet1!$A$3:$A$10,0),MATCH(DU$10,Sheet1!$B$2:$JO$2,0))=0,"Close",INDEX(Sheet1!$B$3:$JO$10,MATCH($C15,Sheet1!$A$3:$A$10,0),MATCH(DU$10,Sheet1!$B$2:$JO$2,0))),"")</f>
        <v/>
      </c>
      <c r="DV15" s="55" t="str">
        <f>IFERROR(IF(INDEX(Sheet1!$B$3:$JO$10,MATCH($C15,Sheet1!$A$3:$A$10,0),MATCH(DV$10,Sheet1!$B$2:$JO$2,0))=0,"Close",INDEX(Sheet1!$B$3:$JO$10,MATCH($C15,Sheet1!$A$3:$A$10,0),MATCH(DV$10,Sheet1!$B$2:$JO$2,0))),"")</f>
        <v/>
      </c>
      <c r="DW15" s="55" t="str">
        <f>IFERROR(IF(INDEX(Sheet1!$B$3:$JO$10,MATCH($C15,Sheet1!$A$3:$A$10,0),MATCH(DW$10,Sheet1!$B$2:$JO$2,0))=0,"Close",INDEX(Sheet1!$B$3:$JO$10,MATCH($C15,Sheet1!$A$3:$A$10,0),MATCH(DW$10,Sheet1!$B$2:$JO$2,0))),"")</f>
        <v/>
      </c>
      <c r="DX15" s="55" t="str">
        <f>IFERROR(IF(INDEX(Sheet1!$B$3:$JO$10,MATCH($C15,Sheet1!$A$3:$A$10,0),MATCH(DX$10,Sheet1!$B$2:$JO$2,0))=0,"Close",INDEX(Sheet1!$B$3:$JO$10,MATCH($C15,Sheet1!$A$3:$A$10,0),MATCH(DX$10,Sheet1!$B$2:$JO$2,0))),"")</f>
        <v/>
      </c>
      <c r="DY15" s="55" t="str">
        <f>IFERROR(IF(INDEX(Sheet1!$B$3:$JO$10,MATCH($C15,Sheet1!$A$3:$A$10,0),MATCH(DY$10,Sheet1!$B$2:$JO$2,0))=0,"Close",INDEX(Sheet1!$B$3:$JO$10,MATCH($C15,Sheet1!$A$3:$A$10,0),MATCH(DY$10,Sheet1!$B$2:$JO$2,0))),"")</f>
        <v/>
      </c>
      <c r="DZ15" s="55" t="str">
        <f>IFERROR(IF(INDEX(Sheet1!$B$3:$JO$10,MATCH($C15,Sheet1!$A$3:$A$10,0),MATCH(DZ$10,Sheet1!$B$2:$JO$2,0))=0,"Close",INDEX(Sheet1!$B$3:$JO$10,MATCH($C15,Sheet1!$A$3:$A$10,0),MATCH(DZ$10,Sheet1!$B$2:$JO$2,0))),"")</f>
        <v/>
      </c>
      <c r="EA15" s="55" t="str">
        <f>IFERROR(IF(INDEX(Sheet1!$B$3:$JO$10,MATCH($C15,Sheet1!$A$3:$A$10,0),MATCH(EA$10,Sheet1!$B$2:$JO$2,0))=0,"Close",INDEX(Sheet1!$B$3:$JO$10,MATCH($C15,Sheet1!$A$3:$A$10,0),MATCH(EA$10,Sheet1!$B$2:$JO$2,0))),"")</f>
        <v/>
      </c>
      <c r="EB15" s="55" t="str">
        <f>IFERROR(IF(INDEX(Sheet1!$B$3:$JO$10,MATCH($C15,Sheet1!$A$3:$A$10,0),MATCH(EB$10,Sheet1!$B$2:$JO$2,0))=0,"Close",INDEX(Sheet1!$B$3:$JO$10,MATCH($C15,Sheet1!$A$3:$A$10,0),MATCH(EB$10,Sheet1!$B$2:$JO$2,0))),"")</f>
        <v/>
      </c>
      <c r="EC15" s="55" t="str">
        <f>IFERROR(IF(INDEX(Sheet1!$B$3:$JO$10,MATCH($C15,Sheet1!$A$3:$A$10,0),MATCH(EC$10,Sheet1!$B$2:$JO$2,0))=0,"Close",INDEX(Sheet1!$B$3:$JO$10,MATCH($C15,Sheet1!$A$3:$A$10,0),MATCH(EC$10,Sheet1!$B$2:$JO$2,0))),"")</f>
        <v/>
      </c>
      <c r="ED15" s="55" t="str">
        <f>IFERROR(IF(INDEX(Sheet1!$B$3:$JO$10,MATCH($C15,Sheet1!$A$3:$A$10,0),MATCH(ED$10,Sheet1!$B$2:$JO$2,0))=0,"Close",INDEX(Sheet1!$B$3:$JO$10,MATCH($C15,Sheet1!$A$3:$A$10,0),MATCH(ED$10,Sheet1!$B$2:$JO$2,0))),"")</f>
        <v/>
      </c>
      <c r="EE15" s="55" t="str">
        <f>IFERROR(IF(INDEX(Sheet1!$B$3:$JO$10,MATCH($C15,Sheet1!$A$3:$A$10,0),MATCH(EE$10,Sheet1!$B$2:$JO$2,0))=0,"Close",INDEX(Sheet1!$B$3:$JO$10,MATCH($C15,Sheet1!$A$3:$A$10,0),MATCH(EE$10,Sheet1!$B$2:$JO$2,0))),"")</f>
        <v/>
      </c>
      <c r="EF15" s="55" t="str">
        <f>IFERROR(IF(INDEX(Sheet1!$B$3:$JO$10,MATCH($C15,Sheet1!$A$3:$A$10,0),MATCH(EF$10,Sheet1!$B$2:$JO$2,0))=0,"Close",INDEX(Sheet1!$B$3:$JO$10,MATCH($C15,Sheet1!$A$3:$A$10,0),MATCH(EF$10,Sheet1!$B$2:$JO$2,0))),"")</f>
        <v/>
      </c>
      <c r="EG15" s="55" t="str">
        <f>IFERROR(IF(INDEX(Sheet1!$B$3:$JO$10,MATCH($C15,Sheet1!$A$3:$A$10,0),MATCH(EG$10,Sheet1!$B$2:$JO$2,0))=0,"Close",INDEX(Sheet1!$B$3:$JO$10,MATCH($C15,Sheet1!$A$3:$A$10,0),MATCH(EG$10,Sheet1!$B$2:$JO$2,0))),"")</f>
        <v/>
      </c>
      <c r="EH15" s="55" t="str">
        <f>IFERROR(IF(INDEX(Sheet1!$B$3:$JO$10,MATCH($C15,Sheet1!$A$3:$A$10,0),MATCH(EH$10,Sheet1!$B$2:$JO$2,0))=0,"Close",INDEX(Sheet1!$B$3:$JO$10,MATCH($C15,Sheet1!$A$3:$A$10,0),MATCH(EH$10,Sheet1!$B$2:$JO$2,0))),"")</f>
        <v/>
      </c>
      <c r="EI15" s="55" t="str">
        <f>IFERROR(IF(INDEX(Sheet1!$B$3:$JO$10,MATCH($C15,Sheet1!$A$3:$A$10,0),MATCH(EI$10,Sheet1!$B$2:$JO$2,0))=0,"Close",INDEX(Sheet1!$B$3:$JO$10,MATCH($C15,Sheet1!$A$3:$A$10,0),MATCH(EI$10,Sheet1!$B$2:$JO$2,0))),"")</f>
        <v/>
      </c>
      <c r="EJ15" s="55" t="str">
        <f>IFERROR(IF(INDEX(Sheet1!$B$3:$JO$10,MATCH($C15,Sheet1!$A$3:$A$10,0),MATCH(EJ$10,Sheet1!$B$2:$JO$2,0))=0,"Close",INDEX(Sheet1!$B$3:$JO$10,MATCH($C15,Sheet1!$A$3:$A$10,0),MATCH(EJ$10,Sheet1!$B$2:$JO$2,0))),"")</f>
        <v/>
      </c>
      <c r="EK15" s="55" t="str">
        <f>IFERROR(IF(INDEX(Sheet1!$B$3:$JO$10,MATCH($C15,Sheet1!$A$3:$A$10,0),MATCH(EK$10,Sheet1!$B$2:$JO$2,0))=0,"Close",INDEX(Sheet1!$B$3:$JO$10,MATCH($C15,Sheet1!$A$3:$A$10,0),MATCH(EK$10,Sheet1!$B$2:$JO$2,0))),"")</f>
        <v/>
      </c>
      <c r="EL15" s="55" t="str">
        <f>IFERROR(IF(INDEX(Sheet1!$B$3:$JO$10,MATCH($C15,Sheet1!$A$3:$A$10,0),MATCH(EL$10,Sheet1!$B$2:$JO$2,0))=0,"Close",INDEX(Sheet1!$B$3:$JO$10,MATCH($C15,Sheet1!$A$3:$A$10,0),MATCH(EL$10,Sheet1!$B$2:$JO$2,0))),"")</f>
        <v/>
      </c>
      <c r="EM15" s="55" t="str">
        <f>IFERROR(IF(INDEX(Sheet1!$B$3:$JO$10,MATCH($C15,Sheet1!$A$3:$A$10,0),MATCH(EM$10,Sheet1!$B$2:$JO$2,0))=0,"Close",INDEX(Sheet1!$B$3:$JO$10,MATCH($C15,Sheet1!$A$3:$A$10,0),MATCH(EM$10,Sheet1!$B$2:$JO$2,0))),"")</f>
        <v/>
      </c>
      <c r="EN15" s="55" t="str">
        <f>IFERROR(IF(INDEX(Sheet1!$B$3:$JO$10,MATCH($C15,Sheet1!$A$3:$A$10,0),MATCH(EN$10,Sheet1!$B$2:$JO$2,0))=0,"Close",INDEX(Sheet1!$B$3:$JO$10,MATCH($C15,Sheet1!$A$3:$A$10,0),MATCH(EN$10,Sheet1!$B$2:$JO$2,0))),"")</f>
        <v/>
      </c>
      <c r="EO15" s="55" t="str">
        <f>IFERROR(IF(INDEX(Sheet1!$B$3:$JO$10,MATCH($C15,Sheet1!$A$3:$A$10,0),MATCH(EO$10,Sheet1!$B$2:$JO$2,0))=0,"Close",INDEX(Sheet1!$B$3:$JO$10,MATCH($C15,Sheet1!$A$3:$A$10,0),MATCH(EO$10,Sheet1!$B$2:$JO$2,0))),"")</f>
        <v/>
      </c>
      <c r="EP15" s="55" t="str">
        <f>IFERROR(IF(INDEX(Sheet1!$B$3:$JO$10,MATCH($C15,Sheet1!$A$3:$A$10,0),MATCH(EP$10,Sheet1!$B$2:$JO$2,0))=0,"Close",INDEX(Sheet1!$B$3:$JO$10,MATCH($C15,Sheet1!$A$3:$A$10,0),MATCH(EP$10,Sheet1!$B$2:$JO$2,0))),"")</f>
        <v/>
      </c>
      <c r="EQ15" s="55" t="str">
        <f>IFERROR(IF(INDEX(Sheet1!$B$3:$JO$10,MATCH($C15,Sheet1!$A$3:$A$10,0),MATCH(EQ$10,Sheet1!$B$2:$JO$2,0))=0,"Close",INDEX(Sheet1!$B$3:$JO$10,MATCH($C15,Sheet1!$A$3:$A$10,0),MATCH(EQ$10,Sheet1!$B$2:$JO$2,0))),"")</f>
        <v/>
      </c>
      <c r="ER15" s="55" t="str">
        <f>IFERROR(IF(INDEX(Sheet1!$B$3:$JO$10,MATCH($C15,Sheet1!$A$3:$A$10,0),MATCH(ER$10,Sheet1!$B$2:$JO$2,0))=0,"Close",INDEX(Sheet1!$B$3:$JO$10,MATCH($C15,Sheet1!$A$3:$A$10,0),MATCH(ER$10,Sheet1!$B$2:$JO$2,0))),"")</f>
        <v/>
      </c>
      <c r="ES15" s="55" t="str">
        <f>IFERROR(IF(INDEX(Sheet1!$B$3:$JO$10,MATCH($C15,Sheet1!$A$3:$A$10,0),MATCH(ES$10,Sheet1!$B$2:$JO$2,0))=0,"Close",INDEX(Sheet1!$B$3:$JO$10,MATCH($C15,Sheet1!$A$3:$A$10,0),MATCH(ES$10,Sheet1!$B$2:$JO$2,0))),"")</f>
        <v/>
      </c>
      <c r="ET15" s="55" t="str">
        <f>IFERROR(IF(INDEX(Sheet1!$B$3:$JO$10,MATCH($C15,Sheet1!$A$3:$A$10,0),MATCH(ET$10,Sheet1!$B$2:$JO$2,0))=0,"Close",INDEX(Sheet1!$B$3:$JO$10,MATCH($C15,Sheet1!$A$3:$A$10,0),MATCH(ET$10,Sheet1!$B$2:$JO$2,0))),"")</f>
        <v/>
      </c>
      <c r="EU15" s="55" t="str">
        <f>IFERROR(IF(INDEX(Sheet1!$B$3:$JO$10,MATCH($C15,Sheet1!$A$3:$A$10,0),MATCH(EU$10,Sheet1!$B$2:$JO$2,0))=0,"Close",INDEX(Sheet1!$B$3:$JO$10,MATCH($C15,Sheet1!$A$3:$A$10,0),MATCH(EU$10,Sheet1!$B$2:$JO$2,0))),"")</f>
        <v/>
      </c>
      <c r="EV15" s="55" t="str">
        <f>IFERROR(IF(INDEX(Sheet1!$B$3:$JO$10,MATCH($C15,Sheet1!$A$3:$A$10,0),MATCH(EV$10,Sheet1!$B$2:$JO$2,0))=0,"Close",INDEX(Sheet1!$B$3:$JO$10,MATCH($C15,Sheet1!$A$3:$A$10,0),MATCH(EV$10,Sheet1!$B$2:$JO$2,0))),"")</f>
        <v/>
      </c>
      <c r="EW15" s="55" t="str">
        <f>IFERROR(IF(INDEX(Sheet1!$B$3:$JO$10,MATCH($C15,Sheet1!$A$3:$A$10,0),MATCH(EW$10,Sheet1!$B$2:$JO$2,0))=0,"Close",INDEX(Sheet1!$B$3:$JO$10,MATCH($C15,Sheet1!$A$3:$A$10,0),MATCH(EW$10,Sheet1!$B$2:$JO$2,0))),"")</f>
        <v/>
      </c>
      <c r="EX15" s="55" t="str">
        <f>IFERROR(IF(INDEX(Sheet1!$B$3:$JO$10,MATCH($C15,Sheet1!$A$3:$A$10,0),MATCH(EX$10,Sheet1!$B$2:$JO$2,0))=0,"Close",INDEX(Sheet1!$B$3:$JO$10,MATCH($C15,Sheet1!$A$3:$A$10,0),MATCH(EX$10,Sheet1!$B$2:$JO$2,0))),"")</f>
        <v/>
      </c>
      <c r="EY15" s="55" t="str">
        <f>IFERROR(IF(INDEX(Sheet1!$B$3:$JO$10,MATCH($C15,Sheet1!$A$3:$A$10,0),MATCH(EY$10,Sheet1!$B$2:$JO$2,0))=0,"Close",INDEX(Sheet1!$B$3:$JO$10,MATCH($C15,Sheet1!$A$3:$A$10,0),MATCH(EY$10,Sheet1!$B$2:$JO$2,0))),"")</f>
        <v/>
      </c>
      <c r="EZ15" s="55" t="str">
        <f>IFERROR(IF(INDEX(Sheet1!$B$3:$JO$10,MATCH($C15,Sheet1!$A$3:$A$10,0),MATCH(EZ$10,Sheet1!$B$2:$JO$2,0))=0,"Close",INDEX(Sheet1!$B$3:$JO$10,MATCH($C15,Sheet1!$A$3:$A$10,0),MATCH(EZ$10,Sheet1!$B$2:$JO$2,0))),"")</f>
        <v/>
      </c>
      <c r="FA15" s="55" t="str">
        <f>IFERROR(IF(INDEX(Sheet1!$B$3:$JO$10,MATCH($C15,Sheet1!$A$3:$A$10,0),MATCH(FA$10,Sheet1!$B$2:$JO$2,0))=0,"Close",INDEX(Sheet1!$B$3:$JO$10,MATCH($C15,Sheet1!$A$3:$A$10,0),MATCH(FA$10,Sheet1!$B$2:$JO$2,0))),"")</f>
        <v/>
      </c>
      <c r="FB15" s="55" t="str">
        <f>IFERROR(IF(INDEX(Sheet1!$B$3:$JO$10,MATCH($C15,Sheet1!$A$3:$A$10,0),MATCH(FB$10,Sheet1!$B$2:$JO$2,0))=0,"Close",INDEX(Sheet1!$B$3:$JO$10,MATCH($C15,Sheet1!$A$3:$A$10,0),MATCH(FB$10,Sheet1!$B$2:$JO$2,0))),"")</f>
        <v/>
      </c>
      <c r="FC15" s="55" t="str">
        <f>IFERROR(IF(INDEX(Sheet1!$B$3:$JO$10,MATCH($C15,Sheet1!$A$3:$A$10,0),MATCH(FC$10,Sheet1!$B$2:$JO$2,0))=0,"Close",INDEX(Sheet1!$B$3:$JO$10,MATCH($C15,Sheet1!$A$3:$A$10,0),MATCH(FC$10,Sheet1!$B$2:$JO$2,0))),"")</f>
        <v/>
      </c>
      <c r="FD15" s="55" t="str">
        <f>IFERROR(IF(INDEX(Sheet1!$B$3:$JO$10,MATCH($C15,Sheet1!$A$3:$A$10,0),MATCH(FD$10,Sheet1!$B$2:$JO$2,0))=0,"Close",INDEX(Sheet1!$B$3:$JO$10,MATCH($C15,Sheet1!$A$3:$A$10,0),MATCH(FD$10,Sheet1!$B$2:$JO$2,0))),"")</f>
        <v/>
      </c>
      <c r="FE15" s="55" t="str">
        <f>IFERROR(IF(INDEX(Sheet1!$B$3:$JO$10,MATCH($C15,Sheet1!$A$3:$A$10,0),MATCH(FE$10,Sheet1!$B$2:$JO$2,0))=0,"Close",INDEX(Sheet1!$B$3:$JO$10,MATCH($C15,Sheet1!$A$3:$A$10,0),MATCH(FE$10,Sheet1!$B$2:$JO$2,0))),"")</f>
        <v/>
      </c>
      <c r="FF15" s="55" t="str">
        <f>IFERROR(IF(INDEX(Sheet1!$B$3:$JO$10,MATCH($C15,Sheet1!$A$3:$A$10,0),MATCH(FF$10,Sheet1!$B$2:$JO$2,0))=0,"Close",INDEX(Sheet1!$B$3:$JO$10,MATCH($C15,Sheet1!$A$3:$A$10,0),MATCH(FF$10,Sheet1!$B$2:$JO$2,0))),"")</f>
        <v/>
      </c>
      <c r="FG15" s="55" t="str">
        <f>IFERROR(IF(INDEX(Sheet1!$B$3:$JO$10,MATCH($C15,Sheet1!$A$3:$A$10,0),MATCH(FG$10,Sheet1!$B$2:$JO$2,0))=0,"Close",INDEX(Sheet1!$B$3:$JO$10,MATCH($C15,Sheet1!$A$3:$A$10,0),MATCH(FG$10,Sheet1!$B$2:$JO$2,0))),"")</f>
        <v/>
      </c>
      <c r="FH15" s="55" t="str">
        <f>IFERROR(IF(INDEX(Sheet1!$B$3:$JO$10,MATCH($C15,Sheet1!$A$3:$A$10,0),MATCH(FH$10,Sheet1!$B$2:$JO$2,0))=0,"Close",INDEX(Sheet1!$B$3:$JO$10,MATCH($C15,Sheet1!$A$3:$A$10,0),MATCH(FH$10,Sheet1!$B$2:$JO$2,0))),"")</f>
        <v/>
      </c>
      <c r="FI15" s="55" t="str">
        <f>IFERROR(IF(INDEX(Sheet1!$B$3:$JO$10,MATCH($C15,Sheet1!$A$3:$A$10,0),MATCH(FI$10,Sheet1!$B$2:$JO$2,0))=0,"Close",INDEX(Sheet1!$B$3:$JO$10,MATCH($C15,Sheet1!$A$3:$A$10,0),MATCH(FI$10,Sheet1!$B$2:$JO$2,0))),"")</f>
        <v/>
      </c>
      <c r="FJ15" s="55" t="str">
        <f>IFERROR(IF(INDEX(Sheet1!$B$3:$JO$10,MATCH($C15,Sheet1!$A$3:$A$10,0),MATCH(FJ$10,Sheet1!$B$2:$JO$2,0))=0,"Close",INDEX(Sheet1!$B$3:$JO$10,MATCH($C15,Sheet1!$A$3:$A$10,0),MATCH(FJ$10,Sheet1!$B$2:$JO$2,0))),"")</f>
        <v/>
      </c>
      <c r="FK15" s="55" t="str">
        <f>IFERROR(IF(INDEX(Sheet1!$B$3:$JO$10,MATCH($C15,Sheet1!$A$3:$A$10,0),MATCH(FK$10,Sheet1!$B$2:$JO$2,0))=0,"Close",INDEX(Sheet1!$B$3:$JO$10,MATCH($C15,Sheet1!$A$3:$A$10,0),MATCH(FK$10,Sheet1!$B$2:$JO$2,0))),"")</f>
        <v/>
      </c>
      <c r="FL15" s="55" t="str">
        <f>IFERROR(IF(INDEX(Sheet1!$B$3:$JO$10,MATCH($C15,Sheet1!$A$3:$A$10,0),MATCH(FL$10,Sheet1!$B$2:$JO$2,0))=0,"Close",INDEX(Sheet1!$B$3:$JO$10,MATCH($C15,Sheet1!$A$3:$A$10,0),MATCH(FL$10,Sheet1!$B$2:$JO$2,0))),"")</f>
        <v/>
      </c>
      <c r="FM15" s="55" t="str">
        <f>IFERROR(IF(INDEX(Sheet1!$B$3:$JO$10,MATCH($C15,Sheet1!$A$3:$A$10,0),MATCH(FM$10,Sheet1!$B$2:$JO$2,0))=0,"Close",INDEX(Sheet1!$B$3:$JO$10,MATCH($C15,Sheet1!$A$3:$A$10,0),MATCH(FM$10,Sheet1!$B$2:$JO$2,0))),"")</f>
        <v/>
      </c>
      <c r="FN15" s="55" t="str">
        <f>IFERROR(IF(INDEX(Sheet1!$B$3:$JO$10,MATCH($C15,Sheet1!$A$3:$A$10,0),MATCH(FN$10,Sheet1!$B$2:$JO$2,0))=0,"Close",INDEX(Sheet1!$B$3:$JO$10,MATCH($C15,Sheet1!$A$3:$A$10,0),MATCH(FN$10,Sheet1!$B$2:$JO$2,0))),"")</f>
        <v/>
      </c>
      <c r="FO15" s="55" t="str">
        <f>IFERROR(IF(INDEX(Sheet1!$B$3:$JO$10,MATCH($C15,Sheet1!$A$3:$A$10,0),MATCH(FO$10,Sheet1!$B$2:$JO$2,0))=0,"Close",INDEX(Sheet1!$B$3:$JO$10,MATCH($C15,Sheet1!$A$3:$A$10,0),MATCH(FO$10,Sheet1!$B$2:$JO$2,0))),"")</f>
        <v/>
      </c>
      <c r="FP15" s="55" t="str">
        <f>IFERROR(IF(INDEX(Sheet1!$B$3:$JO$10,MATCH($C15,Sheet1!$A$3:$A$10,0),MATCH(FP$10,Sheet1!$B$2:$JO$2,0))=0,"Close",INDEX(Sheet1!$B$3:$JO$10,MATCH($C15,Sheet1!$A$3:$A$10,0),MATCH(FP$10,Sheet1!$B$2:$JO$2,0))),"")</f>
        <v/>
      </c>
      <c r="FQ15" s="55" t="str">
        <f>IFERROR(IF(INDEX(Sheet1!$B$3:$JO$10,MATCH($C15,Sheet1!$A$3:$A$10,0),MATCH(FQ$10,Sheet1!$B$2:$JO$2,0))=0,"Close",INDEX(Sheet1!$B$3:$JO$10,MATCH($C15,Sheet1!$A$3:$A$10,0),MATCH(FQ$10,Sheet1!$B$2:$JO$2,0))),"")</f>
        <v/>
      </c>
      <c r="FR15" s="55" t="str">
        <f>IFERROR(IF(INDEX(Sheet1!$B$3:$JO$10,MATCH($C15,Sheet1!$A$3:$A$10,0),MATCH(FR$10,Sheet1!$B$2:$JO$2,0))=0,"Close",INDEX(Sheet1!$B$3:$JO$10,MATCH($C15,Sheet1!$A$3:$A$10,0),MATCH(FR$10,Sheet1!$B$2:$JO$2,0))),"")</f>
        <v/>
      </c>
      <c r="FS15" s="55" t="str">
        <f>IFERROR(IF(INDEX(Sheet1!$B$3:$JO$10,MATCH($C15,Sheet1!$A$3:$A$10,0),MATCH(FS$10,Sheet1!$B$2:$JO$2,0))=0,"Close",INDEX(Sheet1!$B$3:$JO$10,MATCH($C15,Sheet1!$A$3:$A$10,0),MATCH(FS$10,Sheet1!$B$2:$JO$2,0))),"")</f>
        <v/>
      </c>
      <c r="FT15" s="55" t="str">
        <f>IFERROR(IF(INDEX(Sheet1!$B$3:$JO$10,MATCH($C15,Sheet1!$A$3:$A$10,0),MATCH(FT$10,Sheet1!$B$2:$JO$2,0))=0,"Close",INDEX(Sheet1!$B$3:$JO$10,MATCH($C15,Sheet1!$A$3:$A$10,0),MATCH(FT$10,Sheet1!$B$2:$JO$2,0))),"")</f>
        <v/>
      </c>
      <c r="FU15" s="55" t="str">
        <f>IFERROR(IF(INDEX(Sheet1!$B$3:$JO$10,MATCH($C15,Sheet1!$A$3:$A$10,0),MATCH(FU$10,Sheet1!$B$2:$JO$2,0))=0,"Close",INDEX(Sheet1!$B$3:$JO$10,MATCH($C15,Sheet1!$A$3:$A$10,0),MATCH(FU$10,Sheet1!$B$2:$JO$2,0))),"")</f>
        <v/>
      </c>
      <c r="FV15" s="55" t="str">
        <f>IFERROR(IF(INDEX(Sheet1!$B$3:$JO$10,MATCH($C15,Sheet1!$A$3:$A$10,0),MATCH(FV$10,Sheet1!$B$2:$JO$2,0))=0,"Close",INDEX(Sheet1!$B$3:$JO$10,MATCH($C15,Sheet1!$A$3:$A$10,0),MATCH(FV$10,Sheet1!$B$2:$JO$2,0))),"")</f>
        <v/>
      </c>
      <c r="FW15" s="55" t="str">
        <f>IFERROR(IF(INDEX(Sheet1!$B$3:$JO$10,MATCH($C15,Sheet1!$A$3:$A$10,0),MATCH(FW$10,Sheet1!$B$2:$JO$2,0))=0,"Close",INDEX(Sheet1!$B$3:$JO$10,MATCH($C15,Sheet1!$A$3:$A$10,0),MATCH(FW$10,Sheet1!$B$2:$JO$2,0))),"")</f>
        <v/>
      </c>
      <c r="FX15" s="55" t="str">
        <f>IFERROR(IF(INDEX(Sheet1!$B$3:$JO$10,MATCH($C15,Sheet1!$A$3:$A$10,0),MATCH(FX$10,Sheet1!$B$2:$JO$2,0))=0,"Close",INDEX(Sheet1!$B$3:$JO$10,MATCH($C15,Sheet1!$A$3:$A$10,0),MATCH(FX$10,Sheet1!$B$2:$JO$2,0))),"")</f>
        <v/>
      </c>
      <c r="FY15" s="55" t="str">
        <f>IFERROR(IF(INDEX(Sheet1!$B$3:$JO$10,MATCH($C15,Sheet1!$A$3:$A$10,0),MATCH(FY$10,Sheet1!$B$2:$JO$2,0))=0,"Close",INDEX(Sheet1!$B$3:$JO$10,MATCH($C15,Sheet1!$A$3:$A$10,0),MATCH(FY$10,Sheet1!$B$2:$JO$2,0))),"")</f>
        <v/>
      </c>
      <c r="FZ15" s="55" t="str">
        <f>IFERROR(IF(INDEX(Sheet1!$B$3:$JO$10,MATCH($C15,Sheet1!$A$3:$A$10,0),MATCH(FZ$10,Sheet1!$B$2:$JO$2,0))=0,"Close",INDEX(Sheet1!$B$3:$JO$10,MATCH($C15,Sheet1!$A$3:$A$10,0),MATCH(FZ$10,Sheet1!$B$2:$JO$2,0))),"")</f>
        <v/>
      </c>
      <c r="GA15" s="55" t="str">
        <f>IFERROR(IF(INDEX(Sheet1!$B$3:$JO$10,MATCH($C15,Sheet1!$A$3:$A$10,0),MATCH(GA$10,Sheet1!$B$2:$JO$2,0))=0,"Close",INDEX(Sheet1!$B$3:$JO$10,MATCH($C15,Sheet1!$A$3:$A$10,0),MATCH(GA$10,Sheet1!$B$2:$JO$2,0))),"")</f>
        <v/>
      </c>
      <c r="GB15" s="55" t="str">
        <f>IFERROR(IF(INDEX(Sheet1!$B$3:$JO$10,MATCH($C15,Sheet1!$A$3:$A$10,0),MATCH(GB$10,Sheet1!$B$2:$JO$2,0))=0,"Close",INDEX(Sheet1!$B$3:$JO$10,MATCH($C15,Sheet1!$A$3:$A$10,0),MATCH(GB$10,Sheet1!$B$2:$JO$2,0))),"")</f>
        <v/>
      </c>
      <c r="GC15" s="55" t="str">
        <f>IFERROR(IF(INDEX(Sheet1!$B$3:$JO$10,MATCH($C15,Sheet1!$A$3:$A$10,0),MATCH(GC$10,Sheet1!$B$2:$JO$2,0))=0,"Close",INDEX(Sheet1!$B$3:$JO$10,MATCH($C15,Sheet1!$A$3:$A$10,0),MATCH(GC$10,Sheet1!$B$2:$JO$2,0))),"")</f>
        <v/>
      </c>
      <c r="GD15" s="55" t="str">
        <f>IFERROR(IF(INDEX(Sheet1!$B$3:$JO$10,MATCH($C15,Sheet1!$A$3:$A$10,0),MATCH(GD$10,Sheet1!$B$2:$JO$2,0))=0,"Close",INDEX(Sheet1!$B$3:$JO$10,MATCH($C15,Sheet1!$A$3:$A$10,0),MATCH(GD$10,Sheet1!$B$2:$JO$2,0))),"")</f>
        <v/>
      </c>
      <c r="GE15" s="55" t="str">
        <f>IFERROR(IF(INDEX(Sheet1!$B$3:$JO$10,MATCH($C15,Sheet1!$A$3:$A$10,0),MATCH(GE$10,Sheet1!$B$2:$JO$2,0))=0,"Close",INDEX(Sheet1!$B$3:$JO$10,MATCH($C15,Sheet1!$A$3:$A$10,0),MATCH(GE$10,Sheet1!$B$2:$JO$2,0))),"")</f>
        <v/>
      </c>
      <c r="GF15" s="55" t="str">
        <f>IFERROR(IF(INDEX(Sheet1!$B$3:$JO$10,MATCH($C15,Sheet1!$A$3:$A$10,0),MATCH(GF$10,Sheet1!$B$2:$JO$2,0))=0,"Close",INDEX(Sheet1!$B$3:$JO$10,MATCH($C15,Sheet1!$A$3:$A$10,0),MATCH(GF$10,Sheet1!$B$2:$JO$2,0))),"")</f>
        <v/>
      </c>
      <c r="GG15" s="55" t="str">
        <f>IFERROR(IF(INDEX(Sheet1!$B$3:$JO$10,MATCH($C15,Sheet1!$A$3:$A$10,0),MATCH(GG$10,Sheet1!$B$2:$JO$2,0))=0,"Close",INDEX(Sheet1!$B$3:$JO$10,MATCH($C15,Sheet1!$A$3:$A$10,0),MATCH(GG$10,Sheet1!$B$2:$JO$2,0))),"")</f>
        <v/>
      </c>
      <c r="GH15" s="55" t="str">
        <f>IFERROR(IF(INDEX(Sheet1!$B$3:$JO$10,MATCH($C15,Sheet1!$A$3:$A$10,0),MATCH(GH$10,Sheet1!$B$2:$JO$2,0))=0,"Close",INDEX(Sheet1!$B$3:$JO$10,MATCH($C15,Sheet1!$A$3:$A$10,0),MATCH(GH$10,Sheet1!$B$2:$JO$2,0))),"")</f>
        <v/>
      </c>
      <c r="GI15" s="55" t="str">
        <f>IFERROR(IF(INDEX(Sheet1!$B$3:$JO$10,MATCH($C15,Sheet1!$A$3:$A$10,0),MATCH(GI$10,Sheet1!$B$2:$JO$2,0))=0,"Close",INDEX(Sheet1!$B$3:$JO$10,MATCH($C15,Sheet1!$A$3:$A$10,0),MATCH(GI$10,Sheet1!$B$2:$JO$2,0))),"")</f>
        <v/>
      </c>
      <c r="GJ15" s="55" t="str">
        <f>IFERROR(IF(INDEX(Sheet1!$B$3:$JO$10,MATCH($C15,Sheet1!$A$3:$A$10,0),MATCH(GJ$10,Sheet1!$B$2:$JO$2,0))=0,"Close",INDEX(Sheet1!$B$3:$JO$10,MATCH($C15,Sheet1!$A$3:$A$10,0),MATCH(GJ$10,Sheet1!$B$2:$JO$2,0))),"")</f>
        <v/>
      </c>
      <c r="GK15" s="55" t="str">
        <f>IFERROR(IF(INDEX(Sheet1!$B$3:$JO$10,MATCH($C15,Sheet1!$A$3:$A$10,0),MATCH(GK$10,Sheet1!$B$2:$JO$2,0))=0,"Close",INDEX(Sheet1!$B$3:$JO$10,MATCH($C15,Sheet1!$A$3:$A$10,0),MATCH(GK$10,Sheet1!$B$2:$JO$2,0))),"")</f>
        <v/>
      </c>
      <c r="GL15" s="55" t="str">
        <f>IFERROR(IF(INDEX(Sheet1!$B$3:$JO$10,MATCH($C15,Sheet1!$A$3:$A$10,0),MATCH(GL$10,Sheet1!$B$2:$JO$2,0))=0,"Close",INDEX(Sheet1!$B$3:$JO$10,MATCH($C15,Sheet1!$A$3:$A$10,0),MATCH(GL$10,Sheet1!$B$2:$JO$2,0))),"")</f>
        <v/>
      </c>
      <c r="GM15" s="55" t="str">
        <f>IFERROR(IF(INDEX(Sheet1!$B$3:$JO$10,MATCH($C15,Sheet1!$A$3:$A$10,0),MATCH(GM$10,Sheet1!$B$2:$JO$2,0))=0,"Close",INDEX(Sheet1!$B$3:$JO$10,MATCH($C15,Sheet1!$A$3:$A$10,0),MATCH(GM$10,Sheet1!$B$2:$JO$2,0))),"")</f>
        <v/>
      </c>
      <c r="GN15" s="55" t="str">
        <f>IFERROR(IF(INDEX(Sheet1!$B$3:$JO$10,MATCH($C15,Sheet1!$A$3:$A$10,0),MATCH(GN$10,Sheet1!$B$2:$JO$2,0))=0,"Close",INDEX(Sheet1!$B$3:$JO$10,MATCH($C15,Sheet1!$A$3:$A$10,0),MATCH(GN$10,Sheet1!$B$2:$JO$2,0))),"")</f>
        <v/>
      </c>
      <c r="GO15" s="55" t="str">
        <f>IFERROR(IF(INDEX(Sheet1!$B$3:$JO$10,MATCH($C15,Sheet1!$A$3:$A$10,0),MATCH(GO$10,Sheet1!$B$2:$JO$2,0))=0,"Close",INDEX(Sheet1!$B$3:$JO$10,MATCH($C15,Sheet1!$A$3:$A$10,0),MATCH(GO$10,Sheet1!$B$2:$JO$2,0))),"")</f>
        <v/>
      </c>
      <c r="GP15" s="55" t="str">
        <f>IFERROR(IF(INDEX(Sheet1!$B$3:$JO$10,MATCH($C15,Sheet1!$A$3:$A$10,0),MATCH(GP$10,Sheet1!$B$2:$JO$2,0))=0,"Close",INDEX(Sheet1!$B$3:$JO$10,MATCH($C15,Sheet1!$A$3:$A$10,0),MATCH(GP$10,Sheet1!$B$2:$JO$2,0))),"")</f>
        <v/>
      </c>
      <c r="GQ15" s="55" t="str">
        <f>IFERROR(IF(INDEX(Sheet1!$B$3:$JO$10,MATCH($C15,Sheet1!$A$3:$A$10,0),MATCH(GQ$10,Sheet1!$B$2:$JO$2,0))=0,"Close",INDEX(Sheet1!$B$3:$JO$10,MATCH($C15,Sheet1!$A$3:$A$10,0),MATCH(GQ$10,Sheet1!$B$2:$JO$2,0))),"")</f>
        <v/>
      </c>
      <c r="GR15" s="55" t="str">
        <f>IFERROR(IF(INDEX(Sheet1!$B$3:$JO$10,MATCH($C15,Sheet1!$A$3:$A$10,0),MATCH(GR$10,Sheet1!$B$2:$JO$2,0))=0,"Close",INDEX(Sheet1!$B$3:$JO$10,MATCH($C15,Sheet1!$A$3:$A$10,0),MATCH(GR$10,Sheet1!$B$2:$JO$2,0))),"")</f>
        <v/>
      </c>
      <c r="GS15" s="55" t="str">
        <f>IFERROR(IF(INDEX(Sheet1!$B$3:$JO$10,MATCH($C15,Sheet1!$A$3:$A$10,0),MATCH(GS$10,Sheet1!$B$2:$JO$2,0))=0,"Close",INDEX(Sheet1!$B$3:$JO$10,MATCH($C15,Sheet1!$A$3:$A$10,0),MATCH(GS$10,Sheet1!$B$2:$JO$2,0))),"")</f>
        <v/>
      </c>
      <c r="GT15" s="55" t="str">
        <f>IFERROR(IF(INDEX(Sheet1!$B$3:$JO$10,MATCH($C15,Sheet1!$A$3:$A$10,0),MATCH(GT$10,Sheet1!$B$2:$JO$2,0))=0,"Close",INDEX(Sheet1!$B$3:$JO$10,MATCH($C15,Sheet1!$A$3:$A$10,0),MATCH(GT$10,Sheet1!$B$2:$JO$2,0))),"")</f>
        <v/>
      </c>
      <c r="GU15" s="55" t="str">
        <f>IFERROR(IF(INDEX(Sheet1!$B$3:$JO$10,MATCH($C15,Sheet1!$A$3:$A$10,0),MATCH(GU$10,Sheet1!$B$2:$JO$2,0))=0,"Close",INDEX(Sheet1!$B$3:$JO$10,MATCH($C15,Sheet1!$A$3:$A$10,0),MATCH(GU$10,Sheet1!$B$2:$JO$2,0))),"")</f>
        <v/>
      </c>
      <c r="GV15" s="55" t="str">
        <f>IFERROR(IF(INDEX(Sheet1!$B$3:$JO$10,MATCH($C15,Sheet1!$A$3:$A$10,0),MATCH(GV$10,Sheet1!$B$2:$JO$2,0))=0,"Close",INDEX(Sheet1!$B$3:$JO$10,MATCH($C15,Sheet1!$A$3:$A$10,0),MATCH(GV$10,Sheet1!$B$2:$JO$2,0))),"")</f>
        <v/>
      </c>
      <c r="GW15" s="55" t="str">
        <f>IFERROR(IF(INDEX(Sheet1!$B$3:$JO$10,MATCH($C15,Sheet1!$A$3:$A$10,0),MATCH(GW$10,Sheet1!$B$2:$JO$2,0))=0,"Close",INDEX(Sheet1!$B$3:$JO$10,MATCH($C15,Sheet1!$A$3:$A$10,0),MATCH(GW$10,Sheet1!$B$2:$JO$2,0))),"")</f>
        <v/>
      </c>
      <c r="GX15" s="55" t="str">
        <f>IFERROR(IF(INDEX(Sheet1!$B$3:$JO$10,MATCH($C15,Sheet1!$A$3:$A$10,0),MATCH(GX$10,Sheet1!$B$2:$JO$2,0))=0,"Close",INDEX(Sheet1!$B$3:$JO$10,MATCH($C15,Sheet1!$A$3:$A$10,0),MATCH(GX$10,Sheet1!$B$2:$JO$2,0))),"")</f>
        <v/>
      </c>
      <c r="GY15" s="55" t="str">
        <f>IFERROR(IF(INDEX(Sheet1!$B$3:$JO$10,MATCH($C15,Sheet1!$A$3:$A$10,0),MATCH(GY$10,Sheet1!$B$2:$JO$2,0))=0,"Close",INDEX(Sheet1!$B$3:$JO$10,MATCH($C15,Sheet1!$A$3:$A$10,0),MATCH(GY$10,Sheet1!$B$2:$JO$2,0))),"")</f>
        <v/>
      </c>
      <c r="GZ15" s="55" t="str">
        <f>IFERROR(IF(INDEX(Sheet1!$B$3:$JO$10,MATCH($C15,Sheet1!$A$3:$A$10,0),MATCH(GZ$10,Sheet1!$B$2:$JO$2,0))=0,"Close",INDEX(Sheet1!$B$3:$JO$10,MATCH($C15,Sheet1!$A$3:$A$10,0),MATCH(GZ$10,Sheet1!$B$2:$JO$2,0))),"")</f>
        <v/>
      </c>
      <c r="HA15" s="55" t="str">
        <f>IFERROR(IF(INDEX(Sheet1!$B$3:$JO$10,MATCH($C15,Sheet1!$A$3:$A$10,0),MATCH(HA$10,Sheet1!$B$2:$JO$2,0))=0,"Close",INDEX(Sheet1!$B$3:$JO$10,MATCH($C15,Sheet1!$A$3:$A$10,0),MATCH(HA$10,Sheet1!$B$2:$JO$2,0))),"")</f>
        <v/>
      </c>
      <c r="HB15" s="55" t="str">
        <f>IFERROR(IF(INDEX(Sheet1!$B$3:$JO$10,MATCH($C15,Sheet1!$A$3:$A$10,0),MATCH(HB$10,Sheet1!$B$2:$JO$2,0))=0,"Close",INDEX(Sheet1!$B$3:$JO$10,MATCH($C15,Sheet1!$A$3:$A$10,0),MATCH(HB$10,Sheet1!$B$2:$JO$2,0))),"")</f>
        <v/>
      </c>
      <c r="HC15" s="55" t="str">
        <f>IFERROR(IF(INDEX(Sheet1!$B$3:$JO$10,MATCH($C15,Sheet1!$A$3:$A$10,0),MATCH(HC$10,Sheet1!$B$2:$JO$2,0))=0,"Close",INDEX(Sheet1!$B$3:$JO$10,MATCH($C15,Sheet1!$A$3:$A$10,0),MATCH(HC$10,Sheet1!$B$2:$JO$2,0))),"")</f>
        <v/>
      </c>
      <c r="HD15" s="55" t="str">
        <f>IFERROR(IF(INDEX(Sheet1!$B$3:$JO$10,MATCH($C15,Sheet1!$A$3:$A$10,0),MATCH(HD$10,Sheet1!$B$2:$JO$2,0))=0,"Close",INDEX(Sheet1!$B$3:$JO$10,MATCH($C15,Sheet1!$A$3:$A$10,0),MATCH(HD$10,Sheet1!$B$2:$JO$2,0))),"")</f>
        <v/>
      </c>
      <c r="HE15" s="55" t="str">
        <f>IFERROR(IF(INDEX(Sheet1!$B$3:$JO$10,MATCH($C15,Sheet1!$A$3:$A$10,0),MATCH(HE$10,Sheet1!$B$2:$JO$2,0))=0,"Close",INDEX(Sheet1!$B$3:$JO$10,MATCH($C15,Sheet1!$A$3:$A$10,0),MATCH(HE$10,Sheet1!$B$2:$JO$2,0))),"")</f>
        <v/>
      </c>
      <c r="HF15" s="55" t="str">
        <f>IFERROR(IF(INDEX(Sheet1!$B$3:$JO$10,MATCH($C15,Sheet1!$A$3:$A$10,0),MATCH(HF$10,Sheet1!$B$2:$JO$2,0))=0,"Close",INDEX(Sheet1!$B$3:$JO$10,MATCH($C15,Sheet1!$A$3:$A$10,0),MATCH(HF$10,Sheet1!$B$2:$JO$2,0))),"")</f>
        <v/>
      </c>
      <c r="HG15" s="55" t="str">
        <f>IFERROR(IF(INDEX(Sheet1!$B$3:$JO$10,MATCH($C15,Sheet1!$A$3:$A$10,0),MATCH(HG$10,Sheet1!$B$2:$JO$2,0))=0,"Close",INDEX(Sheet1!$B$3:$JO$10,MATCH($C15,Sheet1!$A$3:$A$10,0),MATCH(HG$10,Sheet1!$B$2:$JO$2,0))),"")</f>
        <v/>
      </c>
      <c r="HH15" s="55" t="str">
        <f>IFERROR(IF(INDEX(Sheet1!$B$3:$JO$10,MATCH($C15,Sheet1!$A$3:$A$10,0),MATCH(HH$10,Sheet1!$B$2:$JO$2,0))=0,"Close",INDEX(Sheet1!$B$3:$JO$10,MATCH($C15,Sheet1!$A$3:$A$10,0),MATCH(HH$10,Sheet1!$B$2:$JO$2,0))),"")</f>
        <v/>
      </c>
      <c r="HI15" s="55" t="str">
        <f>IFERROR(IF(INDEX(Sheet1!$B$3:$JO$10,MATCH($C15,Sheet1!$A$3:$A$10,0),MATCH(HI$10,Sheet1!$B$2:$JO$2,0))=0,"Close",INDEX(Sheet1!$B$3:$JO$10,MATCH($C15,Sheet1!$A$3:$A$10,0),MATCH(HI$10,Sheet1!$B$2:$JO$2,0))),"")</f>
        <v/>
      </c>
      <c r="HJ15" s="55" t="str">
        <f>IFERROR(IF(INDEX(Sheet1!$B$3:$JO$10,MATCH($C15,Sheet1!$A$3:$A$10,0),MATCH(HJ$10,Sheet1!$B$2:$JO$2,0))=0,"Close",INDEX(Sheet1!$B$3:$JO$10,MATCH($C15,Sheet1!$A$3:$A$10,0),MATCH(HJ$10,Sheet1!$B$2:$JO$2,0))),"")</f>
        <v/>
      </c>
      <c r="HK15" s="55" t="str">
        <f>IFERROR(IF(INDEX(Sheet1!$B$3:$JO$10,MATCH($C15,Sheet1!$A$3:$A$10,0),MATCH(HK$10,Sheet1!$B$2:$JO$2,0))=0,"Close",INDEX(Sheet1!$B$3:$JO$10,MATCH($C15,Sheet1!$A$3:$A$10,0),MATCH(HK$10,Sheet1!$B$2:$JO$2,0))),"")</f>
        <v/>
      </c>
      <c r="HL15" s="55" t="str">
        <f>IFERROR(IF(INDEX(Sheet1!$B$3:$JO$10,MATCH($C15,Sheet1!$A$3:$A$10,0),MATCH(HL$10,Sheet1!$B$2:$JO$2,0))=0,"Close",INDEX(Sheet1!$B$3:$JO$10,MATCH($C15,Sheet1!$A$3:$A$10,0),MATCH(HL$10,Sheet1!$B$2:$JO$2,0))),"")</f>
        <v/>
      </c>
      <c r="HM15" s="55" t="str">
        <f>IFERROR(IF(INDEX(Sheet1!$B$3:$JO$10,MATCH($C15,Sheet1!$A$3:$A$10,0),MATCH(HM$10,Sheet1!$B$2:$JO$2,0))=0,"Close",INDEX(Sheet1!$B$3:$JO$10,MATCH($C15,Sheet1!$A$3:$A$10,0),MATCH(HM$10,Sheet1!$B$2:$JO$2,0))),"")</f>
        <v/>
      </c>
      <c r="HN15" s="55" t="str">
        <f>IFERROR(IF(INDEX(Sheet1!$B$3:$JO$10,MATCH($C15,Sheet1!$A$3:$A$10,0),MATCH(HN$10,Sheet1!$B$2:$JO$2,0))=0,"Close",INDEX(Sheet1!$B$3:$JO$10,MATCH($C15,Sheet1!$A$3:$A$10,0),MATCH(HN$10,Sheet1!$B$2:$JO$2,0))),"")</f>
        <v/>
      </c>
      <c r="HO15" s="55" t="str">
        <f>IFERROR(IF(INDEX(Sheet1!$B$3:$JO$10,MATCH($C15,Sheet1!$A$3:$A$10,0),MATCH(HO$10,Sheet1!$B$2:$JO$2,0))=0,"Close",INDEX(Sheet1!$B$3:$JO$10,MATCH($C15,Sheet1!$A$3:$A$10,0),MATCH(HO$10,Sheet1!$B$2:$JO$2,0))),"")</f>
        <v/>
      </c>
      <c r="HP15" s="55" t="str">
        <f>IFERROR(IF(INDEX(Sheet1!$B$3:$JO$10,MATCH($C15,Sheet1!$A$3:$A$10,0),MATCH(HP$10,Sheet1!$B$2:$JO$2,0))=0,"Close",INDEX(Sheet1!$B$3:$JO$10,MATCH($C15,Sheet1!$A$3:$A$10,0),MATCH(HP$10,Sheet1!$B$2:$JO$2,0))),"")</f>
        <v/>
      </c>
      <c r="HQ15" s="55" t="str">
        <f>IFERROR(IF(INDEX(Sheet1!$B$3:$JO$10,MATCH($C15,Sheet1!$A$3:$A$10,0),MATCH(HQ$10,Sheet1!$B$2:$JO$2,0))=0,"Close",INDEX(Sheet1!$B$3:$JO$10,MATCH($C15,Sheet1!$A$3:$A$10,0),MATCH(HQ$10,Sheet1!$B$2:$JO$2,0))),"")</f>
        <v/>
      </c>
      <c r="HR15" s="55" t="str">
        <f>IFERROR(IF(INDEX(Sheet1!$B$3:$JO$10,MATCH($C15,Sheet1!$A$3:$A$10,0),MATCH(HR$10,Sheet1!$B$2:$JO$2,0))=0,"Close",INDEX(Sheet1!$B$3:$JO$10,MATCH($C15,Sheet1!$A$3:$A$10,0),MATCH(HR$10,Sheet1!$B$2:$JO$2,0))),"")</f>
        <v/>
      </c>
      <c r="HS15" s="55" t="str">
        <f>IFERROR(IF(INDEX(Sheet1!$B$3:$JO$10,MATCH($C15,Sheet1!$A$3:$A$10,0),MATCH(HS$10,Sheet1!$B$2:$JO$2,0))=0,"Close",INDEX(Sheet1!$B$3:$JO$10,MATCH($C15,Sheet1!$A$3:$A$10,0),MATCH(HS$10,Sheet1!$B$2:$JO$2,0))),"")</f>
        <v/>
      </c>
      <c r="HT15" s="55" t="str">
        <f>IFERROR(IF(INDEX(Sheet1!$B$3:$JO$10,MATCH($C15,Sheet1!$A$3:$A$10,0),MATCH(HT$10,Sheet1!$B$2:$JO$2,0))=0,"Close",INDEX(Sheet1!$B$3:$JO$10,MATCH($C15,Sheet1!$A$3:$A$10,0),MATCH(HT$10,Sheet1!$B$2:$JO$2,0))),"")</f>
        <v/>
      </c>
      <c r="HU15" s="55" t="str">
        <f>IFERROR(IF(INDEX(Sheet1!$B$3:$JO$10,MATCH($C15,Sheet1!$A$3:$A$10,0),MATCH(HU$10,Sheet1!$B$2:$JO$2,0))=0,"Close",INDEX(Sheet1!$B$3:$JO$10,MATCH($C15,Sheet1!$A$3:$A$10,0),MATCH(HU$10,Sheet1!$B$2:$JO$2,0))),"")</f>
        <v/>
      </c>
      <c r="HV15" s="55" t="str">
        <f>IFERROR(IF(INDEX(Sheet1!$B$3:$JO$10,MATCH($C15,Sheet1!$A$3:$A$10,0),MATCH(HV$10,Sheet1!$B$2:$JO$2,0))=0,"Close",INDEX(Sheet1!$B$3:$JO$10,MATCH($C15,Sheet1!$A$3:$A$10,0),MATCH(HV$10,Sheet1!$B$2:$JO$2,0))),"")</f>
        <v/>
      </c>
      <c r="HW15" s="55" t="str">
        <f>IFERROR(IF(INDEX(Sheet1!$B$3:$JO$10,MATCH($C15,Sheet1!$A$3:$A$10,0),MATCH(HW$10,Sheet1!$B$2:$JO$2,0))=0,"Close",INDEX(Sheet1!$B$3:$JO$10,MATCH($C15,Sheet1!$A$3:$A$10,0),MATCH(HW$10,Sheet1!$B$2:$JO$2,0))),"")</f>
        <v/>
      </c>
      <c r="HX15" s="55" t="str">
        <f>IFERROR(IF(INDEX(Sheet1!$B$3:$JO$10,MATCH($C15,Sheet1!$A$3:$A$10,0),MATCH(HX$10,Sheet1!$B$2:$JO$2,0))=0,"Close",INDEX(Sheet1!$B$3:$JO$10,MATCH($C15,Sheet1!$A$3:$A$10,0),MATCH(HX$10,Sheet1!$B$2:$JO$2,0))),"")</f>
        <v/>
      </c>
      <c r="HY15" s="55" t="str">
        <f>IFERROR(IF(INDEX(Sheet1!$B$3:$JO$10,MATCH($C15,Sheet1!$A$3:$A$10,0),MATCH(HY$10,Sheet1!$B$2:$JO$2,0))=0,"Close",INDEX(Sheet1!$B$3:$JO$10,MATCH($C15,Sheet1!$A$3:$A$10,0),MATCH(HY$10,Sheet1!$B$2:$JO$2,0))),"")</f>
        <v/>
      </c>
      <c r="HZ15" s="55" t="str">
        <f>IFERROR(IF(INDEX(Sheet1!$B$3:$JO$10,MATCH($C15,Sheet1!$A$3:$A$10,0),MATCH(HZ$10,Sheet1!$B$2:$JO$2,0))=0,"Close",INDEX(Sheet1!$B$3:$JO$10,MATCH($C15,Sheet1!$A$3:$A$10,0),MATCH(HZ$10,Sheet1!$B$2:$JO$2,0))),"")</f>
        <v/>
      </c>
      <c r="IA15" s="55" t="str">
        <f>IFERROR(IF(INDEX(Sheet1!$B$3:$JO$10,MATCH($C15,Sheet1!$A$3:$A$10,0),MATCH(IA$10,Sheet1!$B$2:$JO$2,0))=0,"Close",INDEX(Sheet1!$B$3:$JO$10,MATCH($C15,Sheet1!$A$3:$A$10,0),MATCH(IA$10,Sheet1!$B$2:$JO$2,0))),"")</f>
        <v/>
      </c>
      <c r="IB15" s="55" t="str">
        <f>IFERROR(IF(INDEX(Sheet1!$B$3:$JO$10,MATCH($C15,Sheet1!$A$3:$A$10,0),MATCH(IB$10,Sheet1!$B$2:$JO$2,0))=0,"Close",INDEX(Sheet1!$B$3:$JO$10,MATCH($C15,Sheet1!$A$3:$A$10,0),MATCH(IB$10,Sheet1!$B$2:$JO$2,0))),"")</f>
        <v/>
      </c>
      <c r="IC15" s="55" t="str">
        <f>IFERROR(IF(INDEX(Sheet1!$B$3:$JO$10,MATCH($C15,Sheet1!$A$3:$A$10,0),MATCH(IC$10,Sheet1!$B$2:$JO$2,0))=0,"Close",INDEX(Sheet1!$B$3:$JO$10,MATCH($C15,Sheet1!$A$3:$A$10,0),MATCH(IC$10,Sheet1!$B$2:$JO$2,0))),"")</f>
        <v/>
      </c>
      <c r="ID15" s="55" t="str">
        <f>IFERROR(IF(INDEX(Sheet1!$B$3:$JO$10,MATCH($C15,Sheet1!$A$3:$A$10,0),MATCH(ID$10,Sheet1!$B$2:$JO$2,0))=0,"Close",INDEX(Sheet1!$B$3:$JO$10,MATCH($C15,Sheet1!$A$3:$A$10,0),MATCH(ID$10,Sheet1!$B$2:$JO$2,0))),"")</f>
        <v/>
      </c>
      <c r="IE15" s="55" t="str">
        <f>IFERROR(IF(INDEX(Sheet1!$B$3:$JO$10,MATCH($C15,Sheet1!$A$3:$A$10,0),MATCH(IE$10,Sheet1!$B$2:$JO$2,0))=0,"Close",INDEX(Sheet1!$B$3:$JO$10,MATCH($C15,Sheet1!$A$3:$A$10,0),MATCH(IE$10,Sheet1!$B$2:$JO$2,0))),"")</f>
        <v/>
      </c>
      <c r="IF15" s="55" t="str">
        <f>IFERROR(IF(INDEX(Sheet1!$B$3:$JO$10,MATCH($C15,Sheet1!$A$3:$A$10,0),MATCH(IF$10,Sheet1!$B$2:$JO$2,0))=0,"Close",INDEX(Sheet1!$B$3:$JO$10,MATCH($C15,Sheet1!$A$3:$A$10,0),MATCH(IF$10,Sheet1!$B$2:$JO$2,0))),"")</f>
        <v/>
      </c>
      <c r="IG15" s="55" t="str">
        <f>IFERROR(IF(INDEX(Sheet1!$B$3:$JO$10,MATCH($C15,Sheet1!$A$3:$A$10,0),MATCH(IG$10,Sheet1!$B$2:$JO$2,0))=0,"Close",INDEX(Sheet1!$B$3:$JO$10,MATCH($C15,Sheet1!$A$3:$A$10,0),MATCH(IG$10,Sheet1!$B$2:$JO$2,0))),"")</f>
        <v/>
      </c>
      <c r="IH15" s="55" t="str">
        <f>IFERROR(IF(INDEX(Sheet1!$B$3:$JO$10,MATCH($C15,Sheet1!$A$3:$A$10,0),MATCH(IH$10,Sheet1!$B$2:$JO$2,0))=0,"Close",INDEX(Sheet1!$B$3:$JO$10,MATCH($C15,Sheet1!$A$3:$A$10,0),MATCH(IH$10,Sheet1!$B$2:$JO$2,0))),"")</f>
        <v/>
      </c>
      <c r="II15" s="55" t="str">
        <f>IFERROR(IF(INDEX(Sheet1!$B$3:$JO$10,MATCH($C15,Sheet1!$A$3:$A$10,0),MATCH(II$10,Sheet1!$B$2:$JO$2,0))=0,"Close",INDEX(Sheet1!$B$3:$JO$10,MATCH($C15,Sheet1!$A$3:$A$10,0),MATCH(II$10,Sheet1!$B$2:$JO$2,0))),"")</f>
        <v/>
      </c>
      <c r="IJ15" s="55" t="str">
        <f>IFERROR(IF(INDEX(Sheet1!$B$3:$JO$10,MATCH($C15,Sheet1!$A$3:$A$10,0),MATCH(IJ$10,Sheet1!$B$2:$JO$2,0))=0,"Close",INDEX(Sheet1!$B$3:$JO$10,MATCH($C15,Sheet1!$A$3:$A$10,0),MATCH(IJ$10,Sheet1!$B$2:$JO$2,0))),"")</f>
        <v/>
      </c>
      <c r="IK15" s="55" t="str">
        <f>IFERROR(IF(INDEX(Sheet1!$B$3:$JO$10,MATCH($C15,Sheet1!$A$3:$A$10,0),MATCH(IK$10,Sheet1!$B$2:$JO$2,0))=0,"Close",INDEX(Sheet1!$B$3:$JO$10,MATCH($C15,Sheet1!$A$3:$A$10,0),MATCH(IK$10,Sheet1!$B$2:$JO$2,0))),"")</f>
        <v/>
      </c>
      <c r="IL15" s="55" t="str">
        <f>IFERROR(IF(INDEX(Sheet1!$B$3:$JO$10,MATCH($C15,Sheet1!$A$3:$A$10,0),MATCH(IL$10,Sheet1!$B$2:$JO$2,0))=0,"Close",INDEX(Sheet1!$B$3:$JO$10,MATCH($C15,Sheet1!$A$3:$A$10,0),MATCH(IL$10,Sheet1!$B$2:$JO$2,0))),"")</f>
        <v/>
      </c>
      <c r="IM15" s="55" t="str">
        <f>IFERROR(IF(INDEX(Sheet1!$B$3:$JO$10,MATCH($C15,Sheet1!$A$3:$A$10,0),MATCH(IM$10,Sheet1!$B$2:$JO$2,0))=0,"Close",INDEX(Sheet1!$B$3:$JO$10,MATCH($C15,Sheet1!$A$3:$A$10,0),MATCH(IM$10,Sheet1!$B$2:$JO$2,0))),"")</f>
        <v/>
      </c>
      <c r="IN15" s="55" t="str">
        <f>IFERROR(IF(INDEX(Sheet1!$B$3:$JO$10,MATCH($C15,Sheet1!$A$3:$A$10,0),MATCH(IN$10,Sheet1!$B$2:$JO$2,0))=0,"Close",INDEX(Sheet1!$B$3:$JO$10,MATCH($C15,Sheet1!$A$3:$A$10,0),MATCH(IN$10,Sheet1!$B$2:$JO$2,0))),"")</f>
        <v/>
      </c>
      <c r="IO15" s="55" t="str">
        <f>IFERROR(IF(INDEX(Sheet1!$B$3:$JO$10,MATCH($C15,Sheet1!$A$3:$A$10,0),MATCH(IO$10,Sheet1!$B$2:$JO$2,0))=0,"Close",INDEX(Sheet1!$B$3:$JO$10,MATCH($C15,Sheet1!$A$3:$A$10,0),MATCH(IO$10,Sheet1!$B$2:$JO$2,0))),"")</f>
        <v/>
      </c>
      <c r="IP15" s="55" t="str">
        <f>IFERROR(IF(INDEX(Sheet1!$B$3:$JO$10,MATCH($C15,Sheet1!$A$3:$A$10,0),MATCH(IP$10,Sheet1!$B$2:$JO$2,0))=0,"Close",INDEX(Sheet1!$B$3:$JO$10,MATCH($C15,Sheet1!$A$3:$A$10,0),MATCH(IP$10,Sheet1!$B$2:$JO$2,0))),"")</f>
        <v/>
      </c>
      <c r="IQ15" s="55" t="str">
        <f>IFERROR(IF(INDEX(Sheet1!$B$3:$JO$10,MATCH($C15,Sheet1!$A$3:$A$10,0),MATCH(IQ$10,Sheet1!$B$2:$JO$2,0))=0,"Close",INDEX(Sheet1!$B$3:$JO$10,MATCH($C15,Sheet1!$A$3:$A$10,0),MATCH(IQ$10,Sheet1!$B$2:$JO$2,0))),"")</f>
        <v/>
      </c>
      <c r="IR15" s="55" t="str">
        <f>IFERROR(IF(INDEX(Sheet1!$B$3:$JO$10,MATCH($C15,Sheet1!$A$3:$A$10,0),MATCH(IR$10,Sheet1!$B$2:$JO$2,0))=0,"Close",INDEX(Sheet1!$B$3:$JO$10,MATCH($C15,Sheet1!$A$3:$A$10,0),MATCH(IR$10,Sheet1!$B$2:$JO$2,0))),"")</f>
        <v/>
      </c>
      <c r="IS15" s="55" t="str">
        <f>IFERROR(IF(INDEX(Sheet1!$B$3:$JO$10,MATCH($C15,Sheet1!$A$3:$A$10,0),MATCH(IS$10,Sheet1!$B$2:$JO$2,0))=0,"Close",INDEX(Sheet1!$B$3:$JO$10,MATCH($C15,Sheet1!$A$3:$A$10,0),MATCH(IS$10,Sheet1!$B$2:$JO$2,0))),"")</f>
        <v/>
      </c>
      <c r="IT15" s="55" t="str">
        <f>IFERROR(IF(INDEX(Sheet1!$B$3:$JO$10,MATCH($C15,Sheet1!$A$3:$A$10,0),MATCH(IT$10,Sheet1!$B$2:$JO$2,0))=0,"Close",INDEX(Sheet1!$B$3:$JO$10,MATCH($C15,Sheet1!$A$3:$A$10,0),MATCH(IT$10,Sheet1!$B$2:$JO$2,0))),"")</f>
        <v/>
      </c>
      <c r="IU15" s="55" t="str">
        <f>IFERROR(IF(INDEX(Sheet1!$B$3:$JO$10,MATCH($C15,Sheet1!$A$3:$A$10,0),MATCH(IU$10,Sheet1!$B$2:$JO$2,0))=0,"Close",INDEX(Sheet1!$B$3:$JO$10,MATCH($C15,Sheet1!$A$3:$A$10,0),MATCH(IU$10,Sheet1!$B$2:$JO$2,0))),"")</f>
        <v/>
      </c>
      <c r="IV15" s="55" t="str">
        <f>IFERROR(IF(INDEX(Sheet1!$B$3:$JO$10,MATCH($C15,Sheet1!$A$3:$A$10,0),MATCH(IV$10,Sheet1!$B$2:$JO$2,0))=0,"Close",INDEX(Sheet1!$B$3:$JO$10,MATCH($C15,Sheet1!$A$3:$A$10,0),MATCH(IV$10,Sheet1!$B$2:$JO$2,0))),"")</f>
        <v/>
      </c>
      <c r="IW15" s="55" t="str">
        <f>IFERROR(IF(INDEX(Sheet1!$B$3:$JO$10,MATCH($C15,Sheet1!$A$3:$A$10,0),MATCH(IW$10,Sheet1!$B$2:$JO$2,0))=0,"Close",INDEX(Sheet1!$B$3:$JO$10,MATCH($C15,Sheet1!$A$3:$A$10,0),MATCH(IW$10,Sheet1!$B$2:$JO$2,0))),"")</f>
        <v/>
      </c>
      <c r="IX15" s="55" t="str">
        <f>IFERROR(IF(INDEX(Sheet1!$B$3:$JO$10,MATCH($C15,Sheet1!$A$3:$A$10,0),MATCH(IX$10,Sheet1!$B$2:$JO$2,0))=0,"Close",INDEX(Sheet1!$B$3:$JO$10,MATCH($C15,Sheet1!$A$3:$A$10,0),MATCH(IX$10,Sheet1!$B$2:$JO$2,0))),"")</f>
        <v/>
      </c>
      <c r="IY15" s="55" t="str">
        <f>IFERROR(IF(INDEX(Sheet1!$B$3:$JO$10,MATCH($C15,Sheet1!$A$3:$A$10,0),MATCH(IY$10,Sheet1!$B$2:$JO$2,0))=0,"Close",INDEX(Sheet1!$B$3:$JO$10,MATCH($C15,Sheet1!$A$3:$A$10,0),MATCH(IY$10,Sheet1!$B$2:$JO$2,0))),"")</f>
        <v/>
      </c>
      <c r="IZ15" s="55" t="str">
        <f>IFERROR(IF(INDEX(Sheet1!$B$3:$JO$10,MATCH($C15,Sheet1!$A$3:$A$10,0),MATCH(IZ$10,Sheet1!$B$2:$JO$2,0))=0,"Close",INDEX(Sheet1!$B$3:$JO$10,MATCH($C15,Sheet1!$A$3:$A$10,0),MATCH(IZ$10,Sheet1!$B$2:$JO$2,0))),"")</f>
        <v/>
      </c>
      <c r="JA15" s="55" t="str">
        <f>IFERROR(IF(INDEX(Sheet1!$B$3:$JO$10,MATCH($C15,Sheet1!$A$3:$A$10,0),MATCH(JA$10,Sheet1!$B$2:$JO$2,0))=0,"Close",INDEX(Sheet1!$B$3:$JO$10,MATCH($C15,Sheet1!$A$3:$A$10,0),MATCH(JA$10,Sheet1!$B$2:$JO$2,0))),"")</f>
        <v/>
      </c>
      <c r="JB15" s="55" t="str">
        <f>IFERROR(IF(INDEX(Sheet1!$B$3:$JO$10,MATCH($C15,Sheet1!$A$3:$A$10,0),MATCH(JB$10,Sheet1!$B$2:$JO$2,0))=0,"Close",INDEX(Sheet1!$B$3:$JO$10,MATCH($C15,Sheet1!$A$3:$A$10,0),MATCH(JB$10,Sheet1!$B$2:$JO$2,0))),"")</f>
        <v/>
      </c>
      <c r="JC15" s="55" t="str">
        <f>IFERROR(IF(INDEX(Sheet1!$B$3:$JO$10,MATCH($C15,Sheet1!$A$3:$A$10,0),MATCH(JC$10,Sheet1!$B$2:$JO$2,0))=0,"Close",INDEX(Sheet1!$B$3:$JO$10,MATCH($C15,Sheet1!$A$3:$A$10,0),MATCH(JC$10,Sheet1!$B$2:$JO$2,0))),"")</f>
        <v/>
      </c>
      <c r="JD15" s="55" t="str">
        <f>IFERROR(IF(INDEX(Sheet1!$B$3:$JO$10,MATCH($C15,Sheet1!$A$3:$A$10,0),MATCH(JD$10,Sheet1!$B$2:$JO$2,0))=0,"Close",INDEX(Sheet1!$B$3:$JO$10,MATCH($C15,Sheet1!$A$3:$A$10,0),MATCH(JD$10,Sheet1!$B$2:$JO$2,0))),"")</f>
        <v/>
      </c>
      <c r="JE15" s="55" t="str">
        <f>IFERROR(IF(INDEX(Sheet1!$B$3:$JO$10,MATCH($C15,Sheet1!$A$3:$A$10,0),MATCH(JE$10,Sheet1!$B$2:$JO$2,0))=0,"Close",INDEX(Sheet1!$B$3:$JO$10,MATCH($C15,Sheet1!$A$3:$A$10,0),MATCH(JE$10,Sheet1!$B$2:$JO$2,0))),"")</f>
        <v/>
      </c>
      <c r="JF15" s="55" t="str">
        <f>IFERROR(IF(INDEX(Sheet1!$B$3:$JO$10,MATCH($C15,Sheet1!$A$3:$A$10,0),MATCH(JF$10,Sheet1!$B$2:$JO$2,0))=0,"Close",INDEX(Sheet1!$B$3:$JO$10,MATCH($C15,Sheet1!$A$3:$A$10,0),MATCH(JF$10,Sheet1!$B$2:$JO$2,0))),"")</f>
        <v/>
      </c>
      <c r="JG15" s="55" t="str">
        <f>IFERROR(IF(INDEX(Sheet1!$B$3:$JO$10,MATCH($C15,Sheet1!$A$3:$A$10,0),MATCH(JG$10,Sheet1!$B$2:$JO$2,0))=0,"Close",INDEX(Sheet1!$B$3:$JO$10,MATCH($C15,Sheet1!$A$3:$A$10,0),MATCH(JG$10,Sheet1!$B$2:$JO$2,0))),"")</f>
        <v/>
      </c>
      <c r="JH15" s="55" t="str">
        <f>IFERROR(IF(INDEX(Sheet1!$B$3:$JO$10,MATCH($C15,Sheet1!$A$3:$A$10,0),MATCH(JH$10,Sheet1!$B$2:$JO$2,0))=0,"Close",INDEX(Sheet1!$B$3:$JO$10,MATCH($C15,Sheet1!$A$3:$A$10,0),MATCH(JH$10,Sheet1!$B$2:$JO$2,0))),"")</f>
        <v/>
      </c>
      <c r="JI15" s="55" t="str">
        <f>IFERROR(IF(INDEX(Sheet1!$B$3:$JO$10,MATCH($C15,Sheet1!$A$3:$A$10,0),MATCH(JI$10,Sheet1!$B$2:$JO$2,0))=0,"Close",INDEX(Sheet1!$B$3:$JO$10,MATCH($C15,Sheet1!$A$3:$A$10,0),MATCH(JI$10,Sheet1!$B$2:$JO$2,0))),"")</f>
        <v/>
      </c>
      <c r="JJ15" s="55" t="str">
        <f>IFERROR(IF(INDEX(Sheet1!$B$3:$JO$10,MATCH($C15,Sheet1!$A$3:$A$10,0),MATCH(JJ$10,Sheet1!$B$2:$JO$2,0))=0,"Close",INDEX(Sheet1!$B$3:$JO$10,MATCH($C15,Sheet1!$A$3:$A$10,0),MATCH(JJ$10,Sheet1!$B$2:$JO$2,0))),"")</f>
        <v/>
      </c>
      <c r="JK15" s="55" t="str">
        <f>IFERROR(IF(INDEX(Sheet1!$B$3:$JO$10,MATCH($C15,Sheet1!$A$3:$A$10,0),MATCH(JK$10,Sheet1!$B$2:$JO$2,0))=0,"Close",INDEX(Sheet1!$B$3:$JO$10,MATCH($C15,Sheet1!$A$3:$A$10,0),MATCH(JK$10,Sheet1!$B$2:$JO$2,0))),"")</f>
        <v/>
      </c>
      <c r="JL15" s="55" t="str">
        <f>IFERROR(IF(INDEX(Sheet1!$B$3:$JO$10,MATCH($C15,Sheet1!$A$3:$A$10,0),MATCH(JL$10,Sheet1!$B$2:$JO$2,0))=0,"Close",INDEX(Sheet1!$B$3:$JO$10,MATCH($C15,Sheet1!$A$3:$A$10,0),MATCH(JL$10,Sheet1!$B$2:$JO$2,0))),"")</f>
        <v/>
      </c>
      <c r="JM15" s="55" t="str">
        <f>IFERROR(IF(INDEX(Sheet1!$B$3:$JO$10,MATCH($C15,Sheet1!$A$3:$A$10,0),MATCH(JM$10,Sheet1!$B$2:$JO$2,0))=0,"Close",INDEX(Sheet1!$B$3:$JO$10,MATCH($C15,Sheet1!$A$3:$A$10,0),MATCH(JM$10,Sheet1!$B$2:$JO$2,0))),"")</f>
        <v/>
      </c>
      <c r="JN15" s="55" t="str">
        <f>IFERROR(IF(INDEX(Sheet1!$B$3:$JO$10,MATCH($C15,Sheet1!$A$3:$A$10,0),MATCH(JN$10,Sheet1!$B$2:$JO$2,0))=0,"Close",INDEX(Sheet1!$B$3:$JO$10,MATCH($C15,Sheet1!$A$3:$A$10,0),MATCH(JN$10,Sheet1!$B$2:$JO$2,0))),"")</f>
        <v/>
      </c>
      <c r="JO15" s="55" t="str">
        <f>IFERROR(IF(INDEX(Sheet1!$B$3:$JO$10,MATCH($C15,Sheet1!$A$3:$A$10,0),MATCH(JO$10,Sheet1!$B$2:$JO$2,0))=0,"Close",INDEX(Sheet1!$B$3:$JO$10,MATCH($C15,Sheet1!$A$3:$A$10,0),MATCH(JO$10,Sheet1!$B$2:$JO$2,0))),"")</f>
        <v/>
      </c>
      <c r="JP15" s="55" t="str">
        <f>IFERROR(IF(INDEX(Sheet1!$B$3:$JO$10,MATCH($C15,Sheet1!$A$3:$A$10,0),MATCH(JP$10,Sheet1!$B$2:$JO$2,0))=0,"Close",INDEX(Sheet1!$B$3:$JO$10,MATCH($C15,Sheet1!$A$3:$A$10,0),MATCH(JP$10,Sheet1!$B$2:$JO$2,0))),"")</f>
        <v/>
      </c>
      <c r="JQ15" s="55" t="str">
        <f>IFERROR(IF(INDEX(Sheet1!$B$3:$JO$10,MATCH($C15,Sheet1!$A$3:$A$10,0),MATCH(JQ$10,Sheet1!$B$2:$JO$2,0))=0,"Close",INDEX(Sheet1!$B$3:$JO$10,MATCH($C15,Sheet1!$A$3:$A$10,0),MATCH(JQ$10,Sheet1!$B$2:$JO$2,0))),"")</f>
        <v/>
      </c>
      <c r="JR15" s="55" t="str">
        <f>IFERROR(IF(INDEX(Sheet1!$B$3:$JO$10,MATCH($C15,Sheet1!$A$3:$A$10,0),MATCH(JR$10,Sheet1!$B$2:$JO$2,0))=0,"Close",INDEX(Sheet1!$B$3:$JO$10,MATCH($C15,Sheet1!$A$3:$A$10,0),MATCH(JR$10,Sheet1!$B$2:$JO$2,0))),"")</f>
        <v/>
      </c>
      <c r="JS15" s="55" t="str">
        <f>IFERROR(IF(INDEX(Sheet1!$B$3:$JO$10,MATCH($C15,Sheet1!$A$3:$A$10,0),MATCH(JS$10,Sheet1!$B$2:$JO$2,0))=0,"Close",INDEX(Sheet1!$B$3:$JO$10,MATCH($C15,Sheet1!$A$3:$A$10,0),MATCH(JS$10,Sheet1!$B$2:$JO$2,0))),"")</f>
        <v/>
      </c>
      <c r="JT15" s="55" t="str">
        <f>IFERROR(IF(INDEX(Sheet1!$B$3:$JO$10,MATCH($C15,Sheet1!$A$3:$A$10,0),MATCH(JT$10,Sheet1!$B$2:$JO$2,0))=0,"Close",INDEX(Sheet1!$B$3:$JO$10,MATCH($C15,Sheet1!$A$3:$A$10,0),MATCH(JT$10,Sheet1!$B$2:$JO$2,0))),"")</f>
        <v/>
      </c>
      <c r="JU15" s="55" t="str">
        <f>IFERROR(IF(INDEX(Sheet1!$B$3:$JO$10,MATCH($C15,Sheet1!$A$3:$A$10,0),MATCH(JU$10,Sheet1!$B$2:$JO$2,0))=0,"Close",INDEX(Sheet1!$B$3:$JO$10,MATCH($C15,Sheet1!$A$3:$A$10,0),MATCH(JU$10,Sheet1!$B$2:$JO$2,0))),"")</f>
        <v/>
      </c>
      <c r="JV15" s="55" t="str">
        <f>IFERROR(IF(INDEX(Sheet1!$B$3:$JO$10,MATCH($C15,Sheet1!$A$3:$A$10,0),MATCH(JV$10,Sheet1!$B$2:$JO$2,0))=0,"Close",INDEX(Sheet1!$B$3:$JO$10,MATCH($C15,Sheet1!$A$3:$A$10,0),MATCH(JV$10,Sheet1!$B$2:$JO$2,0))),"")</f>
        <v/>
      </c>
      <c r="JW15" s="55" t="str">
        <f>IFERROR(IF(INDEX(Sheet1!$B$3:$JO$10,MATCH($C15,Sheet1!$A$3:$A$10,0),MATCH(JW$10,Sheet1!$B$2:$JO$2,0))=0,"Close",INDEX(Sheet1!$B$3:$JO$10,MATCH($C15,Sheet1!$A$3:$A$10,0),MATCH(JW$10,Sheet1!$B$2:$JO$2,0))),"")</f>
        <v/>
      </c>
      <c r="JX15" s="55" t="str">
        <f>IFERROR(IF(INDEX(Sheet1!$B$3:$JO$10,MATCH($C15,Sheet1!$A$3:$A$10,0),MATCH(JX$10,Sheet1!$B$2:$JO$2,0))=0,"Close",INDEX(Sheet1!$B$3:$JO$10,MATCH($C15,Sheet1!$A$3:$A$10,0),MATCH(JX$10,Sheet1!$B$2:$JO$2,0))),"")</f>
        <v/>
      </c>
      <c r="JY15" s="55" t="str">
        <f>IFERROR(IF(INDEX(Sheet1!$B$3:$JO$10,MATCH($C15,Sheet1!$A$3:$A$10,0),MATCH(JY$10,Sheet1!$B$2:$JO$2,0))=0,"Close",INDEX(Sheet1!$B$3:$JO$10,MATCH($C15,Sheet1!$A$3:$A$10,0),MATCH(JY$10,Sheet1!$B$2:$JO$2,0))),"")</f>
        <v/>
      </c>
      <c r="JZ15" s="55" t="str">
        <f>IFERROR(IF(INDEX(Sheet1!$B$3:$JO$10,MATCH($C15,Sheet1!$A$3:$A$10,0),MATCH(JZ$10,Sheet1!$B$2:$JO$2,0))=0,"Close",INDEX(Sheet1!$B$3:$JO$10,MATCH($C15,Sheet1!$A$3:$A$10,0),MATCH(JZ$10,Sheet1!$B$2:$JO$2,0))),"")</f>
        <v/>
      </c>
      <c r="KA15" s="55" t="str">
        <f>IFERROR(IF(INDEX(Sheet1!$B$3:$JO$10,MATCH($C15,Sheet1!$A$3:$A$10,0),MATCH(KA$10,Sheet1!$B$2:$JO$2,0))=0,"Close",INDEX(Sheet1!$B$3:$JO$10,MATCH($C15,Sheet1!$A$3:$A$10,0),MATCH(KA$10,Sheet1!$B$2:$JO$2,0))),"")</f>
        <v/>
      </c>
      <c r="KB15" s="55" t="str">
        <f>IFERROR(IF(INDEX(Sheet1!$B$3:$JO$10,MATCH($C15,Sheet1!$A$3:$A$10,0),MATCH(KB$10,Sheet1!$B$2:$JO$2,0))=0,"Close",INDEX(Sheet1!$B$3:$JO$10,MATCH($C15,Sheet1!$A$3:$A$10,0),MATCH(KB$10,Sheet1!$B$2:$JO$2,0))),"")</f>
        <v/>
      </c>
      <c r="KC15" s="55" t="str">
        <f>IFERROR(IF(INDEX(Sheet1!$B$3:$JO$10,MATCH($C15,Sheet1!$A$3:$A$10,0),MATCH(KC$10,Sheet1!$B$2:$JO$2,0))=0,"Close",INDEX(Sheet1!$B$3:$JO$10,MATCH($C15,Sheet1!$A$3:$A$10,0),MATCH(KC$10,Sheet1!$B$2:$JO$2,0))),"")</f>
        <v/>
      </c>
      <c r="KD15" s="55" t="str">
        <f>IFERROR(IF(INDEX(Sheet1!$B$3:$JO$10,MATCH($C15,Sheet1!$A$3:$A$10,0),MATCH(KD$10,Sheet1!$B$2:$JO$2,0))=0,"Close",INDEX(Sheet1!$B$3:$JO$10,MATCH($C15,Sheet1!$A$3:$A$10,0),MATCH(KD$10,Sheet1!$B$2:$JO$2,0))),"")</f>
        <v/>
      </c>
      <c r="KE15" s="55" t="str">
        <f>IFERROR(IF(INDEX(Sheet1!$B$3:$JO$10,MATCH($C15,Sheet1!$A$3:$A$10,0),MATCH(KE$10,Sheet1!$B$2:$JO$2,0))=0,"Close",INDEX(Sheet1!$B$3:$JO$10,MATCH($C15,Sheet1!$A$3:$A$10,0),MATCH(KE$10,Sheet1!$B$2:$JO$2,0))),"")</f>
        <v/>
      </c>
      <c r="KF15" s="55" t="str">
        <f>IFERROR(IF(INDEX(Sheet1!$B$3:$JO$10,MATCH($C15,Sheet1!$A$3:$A$10,0),MATCH(KF$10,Sheet1!$B$2:$JO$2,0))=0,"Close",INDEX(Sheet1!$B$3:$JO$10,MATCH($C15,Sheet1!$A$3:$A$10,0),MATCH(KF$10,Sheet1!$B$2:$JO$2,0))),"")</f>
        <v/>
      </c>
      <c r="KG15" s="55" t="str">
        <f>IFERROR(IF(INDEX(Sheet1!$B$3:$JO$10,MATCH($C15,Sheet1!$A$3:$A$10,0),MATCH(KG$10,Sheet1!$B$2:$JO$2,0))=0,"Close",INDEX(Sheet1!$B$3:$JO$10,MATCH($C15,Sheet1!$A$3:$A$10,0),MATCH(KG$10,Sheet1!$B$2:$JO$2,0))),"")</f>
        <v/>
      </c>
      <c r="KH15" s="55" t="str">
        <f>IFERROR(IF(INDEX(Sheet1!$B$3:$JO$10,MATCH($C15,Sheet1!$A$3:$A$10,0),MATCH(KH$10,Sheet1!$B$2:$JO$2,0))=0,"Close",INDEX(Sheet1!$B$3:$JO$10,MATCH($C15,Sheet1!$A$3:$A$10,0),MATCH(KH$10,Sheet1!$B$2:$JO$2,0))),"")</f>
        <v/>
      </c>
      <c r="KI15" s="55" t="str">
        <f>IFERROR(IF(INDEX(Sheet1!$B$3:$JO$10,MATCH($C15,Sheet1!$A$3:$A$10,0),MATCH(KI$10,Sheet1!$B$2:$JO$2,0))=0,"Close",INDEX(Sheet1!$B$3:$JO$10,MATCH($C15,Sheet1!$A$3:$A$10,0),MATCH(KI$10,Sheet1!$B$2:$JO$2,0))),"")</f>
        <v/>
      </c>
      <c r="KJ15" s="55" t="str">
        <f>IFERROR(IF(INDEX(Sheet1!$B$3:$JO$10,MATCH($C15,Sheet1!$A$3:$A$10,0),MATCH(KJ$10,Sheet1!$B$2:$JO$2,0))=0,"Close",INDEX(Sheet1!$B$3:$JO$10,MATCH($C15,Sheet1!$A$3:$A$10,0),MATCH(KJ$10,Sheet1!$B$2:$JO$2,0))),"")</f>
        <v/>
      </c>
      <c r="KK15" s="55" t="str">
        <f>IFERROR(IF(INDEX(Sheet1!$B$3:$JO$10,MATCH($C15,Sheet1!$A$3:$A$10,0),MATCH(KK$10,Sheet1!$B$2:$JO$2,0))=0,"Close",INDEX(Sheet1!$B$3:$JO$10,MATCH($C15,Sheet1!$A$3:$A$10,0),MATCH(KK$10,Sheet1!$B$2:$JO$2,0))),"")</f>
        <v/>
      </c>
      <c r="KL15" s="55" t="str">
        <f>IFERROR(IF(INDEX(Sheet1!$B$3:$JO$10,MATCH($C15,Sheet1!$A$3:$A$10,0),MATCH(KL$10,Sheet1!$B$2:$JO$2,0))=0,"Close",INDEX(Sheet1!$B$3:$JO$10,MATCH($C15,Sheet1!$A$3:$A$10,0),MATCH(KL$10,Sheet1!$B$2:$JO$2,0))),"")</f>
        <v/>
      </c>
      <c r="KM15" s="55" t="str">
        <f>IFERROR(IF(INDEX(Sheet1!$B$3:$JO$10,MATCH($C15,Sheet1!$A$3:$A$10,0),MATCH(KM$10,Sheet1!$B$2:$JO$2,0))=0,"Close",INDEX(Sheet1!$B$3:$JO$10,MATCH($C15,Sheet1!$A$3:$A$10,0),MATCH(KM$10,Sheet1!$B$2:$JO$2,0))),"")</f>
        <v/>
      </c>
      <c r="KN15" s="55" t="str">
        <f>IFERROR(IF(INDEX(Sheet1!$B$3:$JO$10,MATCH($C15,Sheet1!$A$3:$A$10,0),MATCH(KN$10,Sheet1!$B$2:$JO$2,0))=0,"Close",INDEX(Sheet1!$B$3:$JO$10,MATCH($C15,Sheet1!$A$3:$A$10,0),MATCH(KN$10,Sheet1!$B$2:$JO$2,0))),"")</f>
        <v/>
      </c>
      <c r="KO15" s="55" t="str">
        <f>IFERROR(IF(INDEX(Sheet1!$B$3:$JO$10,MATCH($C15,Sheet1!$A$3:$A$10,0),MATCH(KO$10,Sheet1!$B$2:$JO$2,0))=0,"Close",INDEX(Sheet1!$B$3:$JO$10,MATCH($C15,Sheet1!$A$3:$A$10,0),MATCH(KO$10,Sheet1!$B$2:$JO$2,0))),"")</f>
        <v/>
      </c>
      <c r="KP15" s="55" t="str">
        <f>IFERROR(IF(INDEX(Sheet1!$B$3:$JO$10,MATCH($C15,Sheet1!$A$3:$A$10,0),MATCH(KP$10,Sheet1!$B$2:$JO$2,0))=0,"Close",INDEX(Sheet1!$B$3:$JO$10,MATCH($C15,Sheet1!$A$3:$A$10,0),MATCH(KP$10,Sheet1!$B$2:$JO$2,0))),"")</f>
        <v/>
      </c>
      <c r="KQ15" s="55" t="str">
        <f>IFERROR(IF(INDEX(Sheet1!$B$3:$JO$10,MATCH($C15,Sheet1!$A$3:$A$10,0),MATCH(KQ$10,Sheet1!$B$2:$JO$2,0))=0,"Close",INDEX(Sheet1!$B$3:$JO$10,MATCH($C15,Sheet1!$A$3:$A$10,0),MATCH(KQ$10,Sheet1!$B$2:$JO$2,0))),"")</f>
        <v/>
      </c>
      <c r="KR15" s="55" t="str">
        <f>IFERROR(IF(INDEX(Sheet1!$B$3:$JO$10,MATCH($C15,Sheet1!$A$3:$A$10,0),MATCH(KR$10,Sheet1!$B$2:$JO$2,0))=0,"Close",INDEX(Sheet1!$B$3:$JO$10,MATCH($C15,Sheet1!$A$3:$A$10,0),MATCH(KR$10,Sheet1!$B$2:$JO$2,0))),"")</f>
        <v/>
      </c>
      <c r="KS15" s="55" t="str">
        <f>IFERROR(IF(INDEX(Sheet1!$B$3:$JO$10,MATCH($C15,Sheet1!$A$3:$A$10,0),MATCH(KS$10,Sheet1!$B$2:$JO$2,0))=0,"Close",INDEX(Sheet1!$B$3:$JO$10,MATCH($C15,Sheet1!$A$3:$A$10,0),MATCH(KS$10,Sheet1!$B$2:$JO$2,0))),"")</f>
        <v/>
      </c>
      <c r="KT15" s="55" t="str">
        <f>IFERROR(IF(INDEX(Sheet1!$B$3:$JO$10,MATCH($C15,Sheet1!$A$3:$A$10,0),MATCH(KT$10,Sheet1!$B$2:$JO$2,0))=0,"Close",INDEX(Sheet1!$B$3:$JO$10,MATCH($C15,Sheet1!$A$3:$A$10,0),MATCH(KT$10,Sheet1!$B$2:$JO$2,0))),"")</f>
        <v/>
      </c>
      <c r="KU15" s="55" t="str">
        <f>IFERROR(IF(INDEX(Sheet1!$B$3:$JO$10,MATCH($C15,Sheet1!$A$3:$A$10,0),MATCH(KU$10,Sheet1!$B$2:$JO$2,0))=0,"Close",INDEX(Sheet1!$B$3:$JO$10,MATCH($C15,Sheet1!$A$3:$A$10,0),MATCH(KU$10,Sheet1!$B$2:$JO$2,0))),"")</f>
        <v/>
      </c>
      <c r="KV15" s="55" t="str">
        <f>IFERROR(IF(INDEX(Sheet1!$B$3:$JO$10,MATCH($C15,Sheet1!$A$3:$A$10,0),MATCH(KV$10,Sheet1!$B$2:$JO$2,0))=0,"Close",INDEX(Sheet1!$B$3:$JO$10,MATCH($C15,Sheet1!$A$3:$A$10,0),MATCH(KV$10,Sheet1!$B$2:$JO$2,0))),"")</f>
        <v/>
      </c>
      <c r="KW15" s="55" t="str">
        <f>IFERROR(IF(INDEX(Sheet1!$B$3:$JO$10,MATCH($C15,Sheet1!$A$3:$A$10,0),MATCH(KW$10,Sheet1!$B$2:$JO$2,0))=0,"Close",INDEX(Sheet1!$B$3:$JO$10,MATCH($C15,Sheet1!$A$3:$A$10,0),MATCH(KW$10,Sheet1!$B$2:$JO$2,0))),"")</f>
        <v/>
      </c>
      <c r="KX15" s="55" t="str">
        <f>IFERROR(IF(INDEX(Sheet1!$B$3:$JO$10,MATCH($C15,Sheet1!$A$3:$A$10,0),MATCH(KX$10,Sheet1!$B$2:$JO$2,0))=0,"Close",INDEX(Sheet1!$B$3:$JO$10,MATCH($C15,Sheet1!$A$3:$A$10,0),MATCH(KX$10,Sheet1!$B$2:$JO$2,0))),"")</f>
        <v/>
      </c>
      <c r="KY15" s="55" t="str">
        <f>IFERROR(IF(INDEX(Sheet1!$B$3:$JO$10,MATCH($C15,Sheet1!$A$3:$A$10,0),MATCH(KY$10,Sheet1!$B$2:$JO$2,0))=0,"Close",INDEX(Sheet1!$B$3:$JO$10,MATCH($C15,Sheet1!$A$3:$A$10,0),MATCH(KY$10,Sheet1!$B$2:$JO$2,0))),"")</f>
        <v/>
      </c>
      <c r="KZ15" s="55" t="str">
        <f>IFERROR(IF(INDEX(Sheet1!$B$3:$JO$10,MATCH($C15,Sheet1!$A$3:$A$10,0),MATCH(KZ$10,Sheet1!$B$2:$JO$2,0))=0,"Close",INDEX(Sheet1!$B$3:$JO$10,MATCH($C15,Sheet1!$A$3:$A$10,0),MATCH(KZ$10,Sheet1!$B$2:$JO$2,0))),"")</f>
        <v/>
      </c>
      <c r="LA15" s="55" t="str">
        <f>IFERROR(IF(INDEX(Sheet1!$B$3:$JO$10,MATCH($C15,Sheet1!$A$3:$A$10,0),MATCH(LA$10,Sheet1!$B$2:$JO$2,0))=0,"Close",INDEX(Sheet1!$B$3:$JO$10,MATCH($C15,Sheet1!$A$3:$A$10,0),MATCH(LA$10,Sheet1!$B$2:$JO$2,0))),"")</f>
        <v/>
      </c>
      <c r="LB15" s="55" t="str">
        <f>IFERROR(IF(INDEX(Sheet1!$B$3:$JO$10,MATCH($C15,Sheet1!$A$3:$A$10,0),MATCH(LB$10,Sheet1!$B$2:$JO$2,0))=0,"Close",INDEX(Sheet1!$B$3:$JO$10,MATCH($C15,Sheet1!$A$3:$A$10,0),MATCH(LB$10,Sheet1!$B$2:$JO$2,0))),"")</f>
        <v/>
      </c>
      <c r="LC15" s="55" t="str">
        <f>IFERROR(IF(INDEX(Sheet1!$B$3:$JO$10,MATCH($C15,Sheet1!$A$3:$A$10,0),MATCH(LC$10,Sheet1!$B$2:$JO$2,0))=0,"Close",INDEX(Sheet1!$B$3:$JO$10,MATCH($C15,Sheet1!$A$3:$A$10,0),MATCH(LC$10,Sheet1!$B$2:$JO$2,0))),"")</f>
        <v/>
      </c>
      <c r="LD15" s="55" t="str">
        <f>IFERROR(IF(INDEX(Sheet1!$B$3:$JO$10,MATCH($C15,Sheet1!$A$3:$A$10,0),MATCH(LD$10,Sheet1!$B$2:$JO$2,0))=0,"Close",INDEX(Sheet1!$B$3:$JO$10,MATCH($C15,Sheet1!$A$3:$A$10,0),MATCH(LD$10,Sheet1!$B$2:$JO$2,0))),"")</f>
        <v/>
      </c>
      <c r="LE15" s="55" t="str">
        <f>IFERROR(IF(INDEX(Sheet1!$B$3:$JO$10,MATCH($C15,Sheet1!$A$3:$A$10,0),MATCH(LE$10,Sheet1!$B$2:$JO$2,0))=0,"Close",INDEX(Sheet1!$B$3:$JO$10,MATCH($C15,Sheet1!$A$3:$A$10,0),MATCH(LE$10,Sheet1!$B$2:$JO$2,0))),"")</f>
        <v/>
      </c>
      <c r="LF15" s="55" t="str">
        <f>IFERROR(IF(INDEX(Sheet1!$B$3:$JO$10,MATCH($C15,Sheet1!$A$3:$A$10,0),MATCH(LF$10,Sheet1!$B$2:$JO$2,0))=0,"Close",INDEX(Sheet1!$B$3:$JO$10,MATCH($C15,Sheet1!$A$3:$A$10,0),MATCH(LF$10,Sheet1!$B$2:$JO$2,0))),"")</f>
        <v/>
      </c>
      <c r="LG15" s="55" t="str">
        <f>IFERROR(IF(INDEX(Sheet1!$B$3:$JO$10,MATCH($C15,Sheet1!$A$3:$A$10,0),MATCH(LG$10,Sheet1!$B$2:$JO$2,0))=0,"Close",INDEX(Sheet1!$B$3:$JO$10,MATCH($C15,Sheet1!$A$3:$A$10,0),MATCH(LG$10,Sheet1!$B$2:$JO$2,0))),"")</f>
        <v/>
      </c>
      <c r="LH15" s="55" t="str">
        <f>IFERROR(IF(INDEX(Sheet1!$B$3:$JO$10,MATCH($C15,Sheet1!$A$3:$A$10,0),MATCH(LH$10,Sheet1!$B$2:$JO$2,0))=0,"Close",INDEX(Sheet1!$B$3:$JO$10,MATCH($C15,Sheet1!$A$3:$A$10,0),MATCH(LH$10,Sheet1!$B$2:$JO$2,0))),"")</f>
        <v/>
      </c>
      <c r="LI15" s="55" t="str">
        <f>IFERROR(IF(INDEX(Sheet1!$B$3:$JO$10,MATCH($C15,Sheet1!$A$3:$A$10,0),MATCH(LI$10,Sheet1!$B$2:$JO$2,0))=0,"Close",INDEX(Sheet1!$B$3:$JO$10,MATCH($C15,Sheet1!$A$3:$A$10,0),MATCH(LI$10,Sheet1!$B$2:$JO$2,0))),"")</f>
        <v/>
      </c>
      <c r="LJ15" s="55" t="str">
        <f>IFERROR(IF(INDEX(Sheet1!$B$3:$JO$10,MATCH($C15,Sheet1!$A$3:$A$10,0),MATCH(LJ$10,Sheet1!$B$2:$JO$2,0))=0,"Close",INDEX(Sheet1!$B$3:$JO$10,MATCH($C15,Sheet1!$A$3:$A$10,0),MATCH(LJ$10,Sheet1!$B$2:$JO$2,0))),"")</f>
        <v/>
      </c>
      <c r="LK15" s="55" t="str">
        <f>IFERROR(IF(INDEX(Sheet1!$B$3:$JO$10,MATCH($C15,Sheet1!$A$3:$A$10,0),MATCH(LK$10,Sheet1!$B$2:$JO$2,0))=0,"Close",INDEX(Sheet1!$B$3:$JO$10,MATCH($C15,Sheet1!$A$3:$A$10,0),MATCH(LK$10,Sheet1!$B$2:$JO$2,0))),"")</f>
        <v/>
      </c>
      <c r="LL15" s="55" t="str">
        <f>IFERROR(IF(INDEX(Sheet1!$B$3:$JO$10,MATCH($C15,Sheet1!$A$3:$A$10,0),MATCH(LL$10,Sheet1!$B$2:$JO$2,0))=0,"Close",INDEX(Sheet1!$B$3:$JO$10,MATCH($C15,Sheet1!$A$3:$A$10,0),MATCH(LL$10,Sheet1!$B$2:$JO$2,0))),"")</f>
        <v/>
      </c>
      <c r="LM15" s="55" t="str">
        <f>IFERROR(IF(INDEX(Sheet1!$B$3:$JO$10,MATCH($C15,Sheet1!$A$3:$A$10,0),MATCH(LM$10,Sheet1!$B$2:$JO$2,0))=0,"Close",INDEX(Sheet1!$B$3:$JO$10,MATCH($C15,Sheet1!$A$3:$A$10,0),MATCH(LM$10,Sheet1!$B$2:$JO$2,0))),"")</f>
        <v/>
      </c>
      <c r="LN15" s="55" t="str">
        <f>IFERROR(IF(INDEX(Sheet1!$B$3:$JO$10,MATCH($C15,Sheet1!$A$3:$A$10,0),MATCH(LN$10,Sheet1!$B$2:$JO$2,0))=0,"Close",INDEX(Sheet1!$B$3:$JO$10,MATCH($C15,Sheet1!$A$3:$A$10,0),MATCH(LN$10,Sheet1!$B$2:$JO$2,0))),"")</f>
        <v/>
      </c>
      <c r="LO15" s="55" t="str">
        <f>IFERROR(IF(INDEX(Sheet1!$B$3:$JO$10,MATCH($C15,Sheet1!$A$3:$A$10,0),MATCH(LO$10,Sheet1!$B$2:$JO$2,0))=0,"Close",INDEX(Sheet1!$B$3:$JO$10,MATCH($C15,Sheet1!$A$3:$A$10,0),MATCH(LO$10,Sheet1!$B$2:$JO$2,0))),"")</f>
        <v/>
      </c>
      <c r="LP15" s="55" t="str">
        <f>IFERROR(IF(INDEX(Sheet1!$B$3:$JO$10,MATCH($C15,Sheet1!$A$3:$A$10,0),MATCH(LP$10,Sheet1!$B$2:$JO$2,0))=0,"Close",INDEX(Sheet1!$B$3:$JO$10,MATCH($C15,Sheet1!$A$3:$A$10,0),MATCH(LP$10,Sheet1!$B$2:$JO$2,0))),"")</f>
        <v/>
      </c>
      <c r="LQ15" s="55" t="str">
        <f>IFERROR(IF(INDEX(Sheet1!$B$3:$JO$10,MATCH($C15,Sheet1!$A$3:$A$10,0),MATCH(LQ$10,Sheet1!$B$2:$JO$2,0))=0,"Close",INDEX(Sheet1!$B$3:$JO$10,MATCH($C15,Sheet1!$A$3:$A$10,0),MATCH(LQ$10,Sheet1!$B$2:$JO$2,0))),"")</f>
        <v/>
      </c>
      <c r="LR15" s="55" t="str">
        <f>IFERROR(IF(INDEX(Sheet1!$B$3:$JO$10,MATCH($C15,Sheet1!$A$3:$A$10,0),MATCH(LR$10,Sheet1!$B$2:$JO$2,0))=0,"Close",INDEX(Sheet1!$B$3:$JO$10,MATCH($C15,Sheet1!$A$3:$A$10,0),MATCH(LR$10,Sheet1!$B$2:$JO$2,0))),"")</f>
        <v/>
      </c>
      <c r="LS15" s="55" t="str">
        <f>IFERROR(IF(INDEX(Sheet1!$B$3:$JO$10,MATCH($C15,Sheet1!$A$3:$A$10,0),MATCH(LS$10,Sheet1!$B$2:$JO$2,0))=0,"Close",INDEX(Sheet1!$B$3:$JO$10,MATCH($C15,Sheet1!$A$3:$A$10,0),MATCH(LS$10,Sheet1!$B$2:$JO$2,0))),"")</f>
        <v/>
      </c>
      <c r="LT15" s="55" t="str">
        <f>IFERROR(IF(INDEX(Sheet1!$B$3:$JO$10,MATCH($C15,Sheet1!$A$3:$A$10,0),MATCH(LT$10,Sheet1!$B$2:$JO$2,0))=0,"Close",INDEX(Sheet1!$B$3:$JO$10,MATCH($C15,Sheet1!$A$3:$A$10,0),MATCH(LT$10,Sheet1!$B$2:$JO$2,0))),"")</f>
        <v/>
      </c>
      <c r="LU15" s="55" t="str">
        <f>IFERROR(IF(INDEX(Sheet1!$B$3:$JO$10,MATCH($C15,Sheet1!$A$3:$A$10,0),MATCH(LU$10,Sheet1!$B$2:$JO$2,0))=0,"Close",INDEX(Sheet1!$B$3:$JO$10,MATCH($C15,Sheet1!$A$3:$A$10,0),MATCH(LU$10,Sheet1!$B$2:$JO$2,0))),"")</f>
        <v/>
      </c>
      <c r="LV15" s="55" t="str">
        <f>IFERROR(IF(INDEX(Sheet1!$B$3:$JO$10,MATCH($C15,Sheet1!$A$3:$A$10,0),MATCH(LV$10,Sheet1!$B$2:$JO$2,0))=0,"Close",INDEX(Sheet1!$B$3:$JO$10,MATCH($C15,Sheet1!$A$3:$A$10,0),MATCH(LV$10,Sheet1!$B$2:$JO$2,0))),"")</f>
        <v/>
      </c>
      <c r="LW15" s="55" t="str">
        <f>IFERROR(IF(INDEX(Sheet1!$B$3:$JO$10,MATCH($C15,Sheet1!$A$3:$A$10,0),MATCH(LW$10,Sheet1!$B$2:$JO$2,0))=0,"Close",INDEX(Sheet1!$B$3:$JO$10,MATCH($C15,Sheet1!$A$3:$A$10,0),MATCH(LW$10,Sheet1!$B$2:$JO$2,0))),"")</f>
        <v/>
      </c>
      <c r="LX15" s="55" t="str">
        <f>IFERROR(IF(INDEX(Sheet1!$B$3:$JO$10,MATCH($C15,Sheet1!$A$3:$A$10,0),MATCH(LX$10,Sheet1!$B$2:$JO$2,0))=0,"Close",INDEX(Sheet1!$B$3:$JO$10,MATCH($C15,Sheet1!$A$3:$A$10,0),MATCH(LX$10,Sheet1!$B$2:$JO$2,0))),"")</f>
        <v/>
      </c>
      <c r="LY15" s="55" t="str">
        <f>IFERROR(IF(INDEX(Sheet1!$B$3:$JO$10,MATCH($C15,Sheet1!$A$3:$A$10,0),MATCH(LY$10,Sheet1!$B$2:$JO$2,0))=0,"Close",INDEX(Sheet1!$B$3:$JO$10,MATCH($C15,Sheet1!$A$3:$A$10,0),MATCH(LY$10,Sheet1!$B$2:$JO$2,0))),"")</f>
        <v/>
      </c>
      <c r="LZ15" s="55" t="str">
        <f>IFERROR(IF(INDEX(Sheet1!$B$3:$JO$10,MATCH($C15,Sheet1!$A$3:$A$10,0),MATCH(LZ$10,Sheet1!$B$2:$JO$2,0))=0,"Close",INDEX(Sheet1!$B$3:$JO$10,MATCH($C15,Sheet1!$A$3:$A$10,0),MATCH(LZ$10,Sheet1!$B$2:$JO$2,0))),"")</f>
        <v/>
      </c>
      <c r="MA15" s="55" t="str">
        <f>IFERROR(IF(INDEX(Sheet1!$B$3:$JO$10,MATCH($C15,Sheet1!$A$3:$A$10,0),MATCH(MA$10,Sheet1!$B$2:$JO$2,0))=0,"Close",INDEX(Sheet1!$B$3:$JO$10,MATCH($C15,Sheet1!$A$3:$A$10,0),MATCH(MA$10,Sheet1!$B$2:$JO$2,0))),"")</f>
        <v/>
      </c>
      <c r="MB15" s="55" t="str">
        <f>IFERROR(IF(INDEX(Sheet1!$B$3:$JO$10,MATCH($C15,Sheet1!$A$3:$A$10,0),MATCH(MB$10,Sheet1!$B$2:$JO$2,0))=0,"Close",INDEX(Sheet1!$B$3:$JO$10,MATCH($C15,Sheet1!$A$3:$A$10,0),MATCH(MB$10,Sheet1!$B$2:$JO$2,0))),"")</f>
        <v/>
      </c>
      <c r="MC15" s="55" t="str">
        <f>IFERROR(IF(INDEX(Sheet1!$B$3:$JO$10,MATCH($C15,Sheet1!$A$3:$A$10,0),MATCH(MC$10,Sheet1!$B$2:$JO$2,0))=0,"Close",INDEX(Sheet1!$B$3:$JO$10,MATCH($C15,Sheet1!$A$3:$A$10,0),MATCH(MC$10,Sheet1!$B$2:$JO$2,0))),"")</f>
        <v/>
      </c>
      <c r="MD15" s="55" t="str">
        <f>IFERROR(IF(INDEX(Sheet1!$B$3:$JO$10,MATCH($C15,Sheet1!$A$3:$A$10,0),MATCH(MD$10,Sheet1!$B$2:$JO$2,0))=0,"Close",INDEX(Sheet1!$B$3:$JO$10,MATCH($C15,Sheet1!$A$3:$A$10,0),MATCH(MD$10,Sheet1!$B$2:$JO$2,0))),"")</f>
        <v/>
      </c>
      <c r="ME15" s="55" t="str">
        <f>IFERROR(IF(INDEX(Sheet1!$B$3:$JO$10,MATCH($C15,Sheet1!$A$3:$A$10,0),MATCH(ME$10,Sheet1!$B$2:$JO$2,0))=0,"Close",INDEX(Sheet1!$B$3:$JO$10,MATCH($C15,Sheet1!$A$3:$A$10,0),MATCH(ME$10,Sheet1!$B$2:$JO$2,0))),"")</f>
        <v/>
      </c>
      <c r="MF15" s="55" t="str">
        <f>IFERROR(IF(INDEX(Sheet1!$B$3:$JO$10,MATCH($C15,Sheet1!$A$3:$A$10,0),MATCH(MF$10,Sheet1!$B$2:$JO$2,0))=0,"Close",INDEX(Sheet1!$B$3:$JO$10,MATCH($C15,Sheet1!$A$3:$A$10,0),MATCH(MF$10,Sheet1!$B$2:$JO$2,0))),"")</f>
        <v/>
      </c>
      <c r="MG15" s="55" t="str">
        <f>IFERROR(IF(INDEX(Sheet1!$B$3:$JO$10,MATCH($C15,Sheet1!$A$3:$A$10,0),MATCH(MG$10,Sheet1!$B$2:$JO$2,0))=0,"Close",INDEX(Sheet1!$B$3:$JO$10,MATCH($C15,Sheet1!$A$3:$A$10,0),MATCH(MG$10,Sheet1!$B$2:$JO$2,0))),"")</f>
        <v/>
      </c>
      <c r="MH15" s="55" t="str">
        <f>IFERROR(IF(INDEX(Sheet1!$B$3:$JO$10,MATCH($C15,Sheet1!$A$3:$A$10,0),MATCH(MH$10,Sheet1!$B$2:$JO$2,0))=0,"Close",INDEX(Sheet1!$B$3:$JO$10,MATCH($C15,Sheet1!$A$3:$A$10,0),MATCH(MH$10,Sheet1!$B$2:$JO$2,0))),"")</f>
        <v/>
      </c>
      <c r="MI15" s="55" t="str">
        <f>IFERROR(IF(INDEX(Sheet1!$B$3:$JO$10,MATCH($C15,Sheet1!$A$3:$A$10,0),MATCH(MI$10,Sheet1!$B$2:$JO$2,0))=0,"Close",INDEX(Sheet1!$B$3:$JO$10,MATCH($C15,Sheet1!$A$3:$A$10,0),MATCH(MI$10,Sheet1!$B$2:$JO$2,0))),"")</f>
        <v/>
      </c>
      <c r="MJ15" s="55" t="str">
        <f>IFERROR(IF(INDEX(Sheet1!$B$3:$JO$10,MATCH($C15,Sheet1!$A$3:$A$10,0),MATCH(MJ$10,Sheet1!$B$2:$JO$2,0))=0,"Close",INDEX(Sheet1!$B$3:$JO$10,MATCH($C15,Sheet1!$A$3:$A$10,0),MATCH(MJ$10,Sheet1!$B$2:$JO$2,0))),"")</f>
        <v/>
      </c>
      <c r="MK15" s="55" t="str">
        <f>IFERROR(IF(INDEX(Sheet1!$B$3:$JO$10,MATCH($C15,Sheet1!$A$3:$A$10,0),MATCH(MK$10,Sheet1!$B$2:$JO$2,0))=0,"Close",INDEX(Sheet1!$B$3:$JO$10,MATCH($C15,Sheet1!$A$3:$A$10,0),MATCH(MK$10,Sheet1!$B$2:$JO$2,0))),"")</f>
        <v/>
      </c>
      <c r="ML15" s="55" t="str">
        <f>IFERROR(IF(INDEX(Sheet1!$B$3:$JO$10,MATCH($C15,Sheet1!$A$3:$A$10,0),MATCH(ML$10,Sheet1!$B$2:$JO$2,0))=0,"Close",INDEX(Sheet1!$B$3:$JO$10,MATCH($C15,Sheet1!$A$3:$A$10,0),MATCH(ML$10,Sheet1!$B$2:$JO$2,0))),"")</f>
        <v/>
      </c>
      <c r="MM15" s="55" t="str">
        <f>IFERROR(IF(INDEX(Sheet1!$B$3:$JO$10,MATCH($C15,Sheet1!$A$3:$A$10,0),MATCH(MM$10,Sheet1!$B$2:$JO$2,0))=0,"Close",INDEX(Sheet1!$B$3:$JO$10,MATCH($C15,Sheet1!$A$3:$A$10,0),MATCH(MM$10,Sheet1!$B$2:$JO$2,0))),"")</f>
        <v/>
      </c>
      <c r="MN15" s="55" t="str">
        <f>IFERROR(IF(INDEX(Sheet1!$B$3:$JO$10,MATCH($C15,Sheet1!$A$3:$A$10,0),MATCH(MN$10,Sheet1!$B$2:$JO$2,0))=0,"Close",INDEX(Sheet1!$B$3:$JO$10,MATCH($C15,Sheet1!$A$3:$A$10,0),MATCH(MN$10,Sheet1!$B$2:$JO$2,0))),"")</f>
        <v/>
      </c>
      <c r="MO15" s="55" t="str">
        <f>IFERROR(IF(INDEX(Sheet1!$B$3:$JO$10,MATCH($C15,Sheet1!$A$3:$A$10,0),MATCH(MO$10,Sheet1!$B$2:$JO$2,0))=0,"Close",INDEX(Sheet1!$B$3:$JO$10,MATCH($C15,Sheet1!$A$3:$A$10,0),MATCH(MO$10,Sheet1!$B$2:$JO$2,0))),"")</f>
        <v/>
      </c>
      <c r="MP15" s="55" t="str">
        <f>IFERROR(IF(INDEX(Sheet1!$B$3:$JO$10,MATCH($C15,Sheet1!$A$3:$A$10,0),MATCH(MP$10,Sheet1!$B$2:$JO$2,0))=0,"Close",INDEX(Sheet1!$B$3:$JO$10,MATCH($C15,Sheet1!$A$3:$A$10,0),MATCH(MP$10,Sheet1!$B$2:$JO$2,0))),"")</f>
        <v/>
      </c>
      <c r="MQ15" s="55" t="str">
        <f>IFERROR(IF(INDEX(Sheet1!$B$3:$JO$10,MATCH($C15,Sheet1!$A$3:$A$10,0),MATCH(MQ$10,Sheet1!$B$2:$JO$2,0))=0,"Close",INDEX(Sheet1!$B$3:$JO$10,MATCH($C15,Sheet1!$A$3:$A$10,0),MATCH(MQ$10,Sheet1!$B$2:$JO$2,0))),"")</f>
        <v/>
      </c>
      <c r="MR15" s="55" t="str">
        <f>IFERROR(IF(INDEX(Sheet1!$B$3:$JO$10,MATCH($C15,Sheet1!$A$3:$A$10,0),MATCH(MR$10,Sheet1!$B$2:$JO$2,0))=0,"Close",INDEX(Sheet1!$B$3:$JO$10,MATCH($C15,Sheet1!$A$3:$A$10,0),MATCH(MR$10,Sheet1!$B$2:$JO$2,0))),"")</f>
        <v/>
      </c>
      <c r="MS15" s="55" t="str">
        <f>IFERROR(IF(INDEX(Sheet1!$B$3:$JO$10,MATCH($C15,Sheet1!$A$3:$A$10,0),MATCH(MS$10,Sheet1!$B$2:$JO$2,0))=0,"Close",INDEX(Sheet1!$B$3:$JO$10,MATCH($C15,Sheet1!$A$3:$A$10,0),MATCH(MS$10,Sheet1!$B$2:$JO$2,0))),"")</f>
        <v/>
      </c>
      <c r="MT15" s="55" t="str">
        <f>IFERROR(IF(INDEX(Sheet1!$B$3:$JO$10,MATCH($C15,Sheet1!$A$3:$A$10,0),MATCH(MT$10,Sheet1!$B$2:$JO$2,0))=0,"Close",INDEX(Sheet1!$B$3:$JO$10,MATCH($C15,Sheet1!$A$3:$A$10,0),MATCH(MT$10,Sheet1!$B$2:$JO$2,0))),"")</f>
        <v/>
      </c>
      <c r="MU15" s="55" t="str">
        <f>IFERROR(IF(INDEX(Sheet1!$B$3:$JO$10,MATCH($C15,Sheet1!$A$3:$A$10,0),MATCH(MU$10,Sheet1!$B$2:$JO$2,0))=0,"Close",INDEX(Sheet1!$B$3:$JO$10,MATCH($C15,Sheet1!$A$3:$A$10,0),MATCH(MU$10,Sheet1!$B$2:$JO$2,0))),"")</f>
        <v/>
      </c>
      <c r="MV15" s="55" t="str">
        <f>IFERROR(IF(INDEX(Sheet1!$B$3:$JO$10,MATCH($C15,Sheet1!$A$3:$A$10,0),MATCH(MV$10,Sheet1!$B$2:$JO$2,0))=0,"Close",INDEX(Sheet1!$B$3:$JO$10,MATCH($C15,Sheet1!$A$3:$A$10,0),MATCH(MV$10,Sheet1!$B$2:$JO$2,0))),"")</f>
        <v/>
      </c>
      <c r="MW15" s="55" t="str">
        <f>IFERROR(IF(INDEX(Sheet1!$B$3:$JO$10,MATCH($C15,Sheet1!$A$3:$A$10,0),MATCH(MW$10,Sheet1!$B$2:$JO$2,0))=0,"Close",INDEX(Sheet1!$B$3:$JO$10,MATCH($C15,Sheet1!$A$3:$A$10,0),MATCH(MW$10,Sheet1!$B$2:$JO$2,0))),"")</f>
        <v/>
      </c>
      <c r="MX15" s="55" t="str">
        <f>IFERROR(IF(INDEX(Sheet1!$B$3:$JO$10,MATCH($C15,Sheet1!$A$3:$A$10,0),MATCH(MX$10,Sheet1!$B$2:$JO$2,0))=0,"Close",INDEX(Sheet1!$B$3:$JO$10,MATCH($C15,Sheet1!$A$3:$A$10,0),MATCH(MX$10,Sheet1!$B$2:$JO$2,0))),"")</f>
        <v/>
      </c>
      <c r="MY15" s="55" t="str">
        <f>IFERROR(IF(INDEX(Sheet1!$B$3:$JO$10,MATCH($C15,Sheet1!$A$3:$A$10,0),MATCH(MY$10,Sheet1!$B$2:$JO$2,0))=0,"Close",INDEX(Sheet1!$B$3:$JO$10,MATCH($C15,Sheet1!$A$3:$A$10,0),MATCH(MY$10,Sheet1!$B$2:$JO$2,0))),"")</f>
        <v/>
      </c>
      <c r="MZ15" s="55" t="str">
        <f>IFERROR(IF(INDEX(Sheet1!$B$3:$JO$10,MATCH($C15,Sheet1!$A$3:$A$10,0),MATCH(MZ$10,Sheet1!$B$2:$JO$2,0))=0,"Close",INDEX(Sheet1!$B$3:$JO$10,MATCH($C15,Sheet1!$A$3:$A$10,0),MATCH(MZ$10,Sheet1!$B$2:$JO$2,0))),"")</f>
        <v/>
      </c>
      <c r="NA15" s="55" t="str">
        <f>IFERROR(IF(INDEX(Sheet1!$B$3:$JO$10,MATCH($C15,Sheet1!$A$3:$A$10,0),MATCH(NA$10,Sheet1!$B$2:$JO$2,0))=0,"Close",INDEX(Sheet1!$B$3:$JO$10,MATCH($C15,Sheet1!$A$3:$A$10,0),MATCH(NA$10,Sheet1!$B$2:$JO$2,0))),"")</f>
        <v/>
      </c>
      <c r="NB15" s="55" t="str">
        <f>IFERROR(IF(INDEX(Sheet1!$B$3:$JO$10,MATCH($C15,Sheet1!$A$3:$A$10,0),MATCH(NB$10,Sheet1!$B$2:$JO$2,0))=0,"Close",INDEX(Sheet1!$B$3:$JO$10,MATCH($C15,Sheet1!$A$3:$A$10,0),MATCH(NB$10,Sheet1!$B$2:$JO$2,0))),"")</f>
        <v/>
      </c>
      <c r="NC15" s="55" t="str">
        <f>IFERROR(IF(INDEX(Sheet1!$B$3:$JO$10,MATCH($C15,Sheet1!$A$3:$A$10,0),MATCH(NC$10,Sheet1!$B$2:$JO$2,0))=0,"Close",INDEX(Sheet1!$B$3:$JO$10,MATCH($C15,Sheet1!$A$3:$A$10,0),MATCH(NC$10,Sheet1!$B$2:$JO$2,0))),"")</f>
        <v/>
      </c>
      <c r="ND15" s="55" t="str">
        <f>IFERROR(IF(INDEX(Sheet1!$B$3:$JO$10,MATCH($C15,Sheet1!$A$3:$A$10,0),MATCH(ND$10,Sheet1!$B$2:$JO$2,0))=0,"Close",INDEX(Sheet1!$B$3:$JO$10,MATCH($C15,Sheet1!$A$3:$A$10,0),MATCH(ND$10,Sheet1!$B$2:$JO$2,0))),"")</f>
        <v/>
      </c>
      <c r="NE15" s="55" t="str">
        <f>IFERROR(IF(INDEX(Sheet1!$B$3:$JO$10,MATCH($C15,Sheet1!$A$3:$A$10,0),MATCH(NE$10,Sheet1!$B$2:$JO$2,0))=0,"Close",INDEX(Sheet1!$B$3:$JO$10,MATCH($C15,Sheet1!$A$3:$A$10,0),MATCH(NE$10,Sheet1!$B$2:$JO$2,0))),"")</f>
        <v/>
      </c>
      <c r="NF15" s="55" t="str">
        <f>IFERROR(IF(INDEX(Sheet1!$B$3:$JO$10,MATCH($C15,Sheet1!$A$3:$A$10,0),MATCH(NF$10,Sheet1!$B$2:$JO$2,0))=0,"Close",INDEX(Sheet1!$B$3:$JO$10,MATCH($C15,Sheet1!$A$3:$A$10,0),MATCH(NF$10,Sheet1!$B$2:$JO$2,0))),"")</f>
        <v/>
      </c>
      <c r="NG15" s="55" t="str">
        <f>IFERROR(IF(INDEX(Sheet1!$B$3:$JO$10,MATCH($C15,Sheet1!$A$3:$A$10,0),MATCH(NG$10,Sheet1!$B$2:$JO$2,0))=0,"Close",INDEX(Sheet1!$B$3:$JO$10,MATCH($C15,Sheet1!$A$3:$A$10,0),MATCH(NG$10,Sheet1!$B$2:$JO$2,0))),"")</f>
        <v/>
      </c>
      <c r="NH15" s="55" t="str">
        <f>IFERROR(IF(INDEX(Sheet1!$B$3:$JO$10,MATCH($C15,Sheet1!$A$3:$A$10,0),MATCH(NH$10,Sheet1!$B$2:$JO$2,0))=0,"Close",INDEX(Sheet1!$B$3:$JO$10,MATCH($C15,Sheet1!$A$3:$A$10,0),MATCH(NH$10,Sheet1!$B$2:$JO$2,0))),"")</f>
        <v/>
      </c>
      <c r="NI15" s="55" t="str">
        <f>IFERROR(IF(INDEX(Sheet1!$B$3:$JO$10,MATCH($C15,Sheet1!$A$3:$A$10,0),MATCH(NI$10,Sheet1!$B$2:$JO$2,0))=0,"Close",INDEX(Sheet1!$B$3:$JO$10,MATCH($C15,Sheet1!$A$3:$A$10,0),MATCH(NI$10,Sheet1!$B$2:$JO$2,0))),"")</f>
        <v/>
      </c>
      <c r="NJ15" s="55" t="str">
        <f>IFERROR(IF(INDEX(Sheet1!$B$3:$JO$10,MATCH($C15,Sheet1!$A$3:$A$10,0),MATCH(NJ$10,Sheet1!$B$2:$JO$2,0))=0,"Close",INDEX(Sheet1!$B$3:$JO$10,MATCH($C15,Sheet1!$A$3:$A$10,0),MATCH(NJ$10,Sheet1!$B$2:$JO$2,0))),"")</f>
        <v/>
      </c>
      <c r="NK15" s="55" t="str">
        <f>IFERROR(IF(INDEX(Sheet1!$B$3:$JO$10,MATCH($C15,Sheet1!$A$3:$A$10,0),MATCH(NK$10,Sheet1!$B$2:$JO$2,0))=0,"Close",INDEX(Sheet1!$B$3:$JO$10,MATCH($C15,Sheet1!$A$3:$A$10,0),MATCH(NK$10,Sheet1!$B$2:$JO$2,0))),"")</f>
        <v/>
      </c>
      <c r="NL15" s="55" t="str">
        <f>IFERROR(IF(INDEX(Sheet1!$B$3:$JO$10,MATCH($C15,Sheet1!$A$3:$A$10,0),MATCH(NL$10,Sheet1!$B$2:$JO$2,0))=0,"Close",INDEX(Sheet1!$B$3:$JO$10,MATCH($C15,Sheet1!$A$3:$A$10,0),MATCH(NL$10,Sheet1!$B$2:$JO$2,0))),"")</f>
        <v/>
      </c>
      <c r="NM15" s="55" t="str">
        <f>IFERROR(IF(INDEX(Sheet1!$B$3:$JO$10,MATCH($C15,Sheet1!$A$3:$A$10,0),MATCH(NM$10,Sheet1!$B$2:$JO$2,0))=0,"Close",INDEX(Sheet1!$B$3:$JO$10,MATCH($C15,Sheet1!$A$3:$A$10,0),MATCH(NM$10,Sheet1!$B$2:$JO$2,0))),"")</f>
        <v/>
      </c>
      <c r="NN15" s="55" t="str">
        <f>IFERROR(IF(INDEX(Sheet1!$B$3:$JO$10,MATCH($C15,Sheet1!$A$3:$A$10,0),MATCH(NN$10,Sheet1!$B$2:$JO$2,0))=0,"Close",INDEX(Sheet1!$B$3:$JO$10,MATCH($C15,Sheet1!$A$3:$A$10,0),MATCH(NN$10,Sheet1!$B$2:$JO$2,0))),"")</f>
        <v/>
      </c>
      <c r="NO15" s="55" t="str">
        <f>IFERROR(IF(INDEX(Sheet1!$B$3:$JO$10,MATCH($C15,Sheet1!$A$3:$A$10,0),MATCH(NO$10,Sheet1!$B$2:$JO$2,0))=0,"Close",INDEX(Sheet1!$B$3:$JO$10,MATCH($C15,Sheet1!$A$3:$A$10,0),MATCH(NO$10,Sheet1!$B$2:$JO$2,0))),"")</f>
        <v/>
      </c>
      <c r="NP15" s="55" t="str">
        <f>IFERROR(IF(INDEX(Sheet1!$B$3:$JO$10,MATCH($C15,Sheet1!$A$3:$A$10,0),MATCH(NP$10,Sheet1!$B$2:$JO$2,0))=0,"Close",INDEX(Sheet1!$B$3:$JO$10,MATCH($C15,Sheet1!$A$3:$A$10,0),MATCH(NP$10,Sheet1!$B$2:$JO$2,0))),"")</f>
        <v/>
      </c>
      <c r="NQ15" s="55" t="str">
        <f>IFERROR(IF(INDEX(Sheet1!$B$3:$JO$10,MATCH($C15,Sheet1!$A$3:$A$10,0),MATCH(NQ$10,Sheet1!$B$2:$JO$2,0))=0,"Close",INDEX(Sheet1!$B$3:$JO$10,MATCH($C15,Sheet1!$A$3:$A$10,0),MATCH(NQ$10,Sheet1!$B$2:$JO$2,0))),"")</f>
        <v/>
      </c>
      <c r="NR15" s="55" t="str">
        <f>IFERROR(IF(INDEX(Sheet1!$B$3:$JO$10,MATCH($C15,Sheet1!$A$3:$A$10,0),MATCH(NR$10,Sheet1!$B$2:$JO$2,0))=0,"Close",INDEX(Sheet1!$B$3:$JO$10,MATCH($C15,Sheet1!$A$3:$A$10,0),MATCH(NR$10,Sheet1!$B$2:$JO$2,0))),"")</f>
        <v/>
      </c>
      <c r="NS15" s="55" t="str">
        <f>IFERROR(IF(INDEX(Sheet1!$B$3:$JO$10,MATCH($C15,Sheet1!$A$3:$A$10,0),MATCH(NS$10,Sheet1!$B$2:$JO$2,0))=0,"Close",INDEX(Sheet1!$B$3:$JO$10,MATCH($C15,Sheet1!$A$3:$A$10,0),MATCH(NS$10,Sheet1!$B$2:$JO$2,0))),"")</f>
        <v/>
      </c>
      <c r="NT15" s="55" t="str">
        <f>IFERROR(IF(INDEX(Sheet1!$B$3:$JO$10,MATCH($C15,Sheet1!$A$3:$A$10,0),MATCH(NT$10,Sheet1!$B$2:$JO$2,0))=0,"Close",INDEX(Sheet1!$B$3:$JO$10,MATCH($C15,Sheet1!$A$3:$A$10,0),MATCH(NT$10,Sheet1!$B$2:$JO$2,0))),"")</f>
        <v/>
      </c>
      <c r="NU15" s="55" t="str">
        <f>IFERROR(IF(INDEX(Sheet1!$B$3:$JO$10,MATCH($C15,Sheet1!$A$3:$A$10,0),MATCH(NU$10,Sheet1!$B$2:$JO$2,0))=0,"Close",INDEX(Sheet1!$B$3:$JO$10,MATCH($C15,Sheet1!$A$3:$A$10,0),MATCH(NU$10,Sheet1!$B$2:$JO$2,0))),"")</f>
        <v/>
      </c>
      <c r="NV15" s="55" t="str">
        <f>IFERROR(IF(INDEX(Sheet1!$B$3:$JO$10,MATCH($C15,Sheet1!$A$3:$A$10,0),MATCH(NV$10,Sheet1!$B$2:$JO$2,0))=0,"Close",INDEX(Sheet1!$B$3:$JO$10,MATCH($C15,Sheet1!$A$3:$A$10,0),MATCH(NV$10,Sheet1!$B$2:$JO$2,0))),"")</f>
        <v/>
      </c>
      <c r="NW15" s="55" t="str">
        <f>IFERROR(IF(INDEX(Sheet1!$B$3:$JO$10,MATCH($C15,Sheet1!$A$3:$A$10,0),MATCH(NW$10,Sheet1!$B$2:$JO$2,0))=0,"Close",INDEX(Sheet1!$B$3:$JO$10,MATCH($C15,Sheet1!$A$3:$A$10,0),MATCH(NW$10,Sheet1!$B$2:$JO$2,0))),"")</f>
        <v/>
      </c>
      <c r="NX15" s="55" t="str">
        <f>IFERROR(IF(INDEX(Sheet1!$B$3:$JO$10,MATCH($C15,Sheet1!$A$3:$A$10,0),MATCH(NX$10,Sheet1!$B$2:$JO$2,0))=0,"Close",INDEX(Sheet1!$B$3:$JO$10,MATCH($C15,Sheet1!$A$3:$A$10,0),MATCH(NX$10,Sheet1!$B$2:$JO$2,0))),"")</f>
        <v/>
      </c>
      <c r="NY15" s="55" t="str">
        <f>IFERROR(IF(INDEX(Sheet1!$B$3:$JO$10,MATCH($C15,Sheet1!$A$3:$A$10,0),MATCH(NY$10,Sheet1!$B$2:$JO$2,0))=0,"Close",INDEX(Sheet1!$B$3:$JO$10,MATCH($C15,Sheet1!$A$3:$A$10,0),MATCH(NY$10,Sheet1!$B$2:$JO$2,0))),"")</f>
        <v/>
      </c>
      <c r="NZ15" s="55" t="str">
        <f>IFERROR(IF(INDEX(Sheet1!$B$3:$JO$10,MATCH($C15,Sheet1!$A$3:$A$10,0),MATCH(NZ$10,Sheet1!$B$2:$JO$2,0))=0,"Close",INDEX(Sheet1!$B$3:$JO$10,MATCH($C15,Sheet1!$A$3:$A$10,0),MATCH(NZ$10,Sheet1!$B$2:$JO$2,0))),"")</f>
        <v/>
      </c>
      <c r="OA15" s="55" t="str">
        <f>IFERROR(IF(INDEX(Sheet1!$B$3:$JO$10,MATCH($C15,Sheet1!$A$3:$A$10,0),MATCH(OA$10,Sheet1!$B$2:$JO$2,0))=0,"Close",INDEX(Sheet1!$B$3:$JO$10,MATCH($C15,Sheet1!$A$3:$A$10,0),MATCH(OA$10,Sheet1!$B$2:$JO$2,0))),"")</f>
        <v/>
      </c>
      <c r="OB15" s="55" t="str">
        <f>IFERROR(IF(INDEX(Sheet1!$B$3:$JO$10,MATCH($C15,Sheet1!$A$3:$A$10,0),MATCH(OB$10,Sheet1!$B$2:$JO$2,0))=0,"Close",INDEX(Sheet1!$B$3:$JO$10,MATCH($C15,Sheet1!$A$3:$A$10,0),MATCH(OB$10,Sheet1!$B$2:$JO$2,0))),"")</f>
        <v/>
      </c>
      <c r="OC15" s="55" t="str">
        <f>IFERROR(IF(INDEX(Sheet1!$B$3:$JO$10,MATCH($C15,Sheet1!$A$3:$A$10,0),MATCH(OC$10,Sheet1!$B$2:$JO$2,0))=0,"Close",INDEX(Sheet1!$B$3:$JO$10,MATCH($C15,Sheet1!$A$3:$A$10,0),MATCH(OC$10,Sheet1!$B$2:$JO$2,0))),"")</f>
        <v/>
      </c>
      <c r="OD15" s="55" t="str">
        <f>IFERROR(IF(INDEX(Sheet1!$B$3:$JO$10,MATCH($C15,Sheet1!$A$3:$A$10,0),MATCH(OD$10,Sheet1!$B$2:$JO$2,0))=0,"Close",INDEX(Sheet1!$B$3:$JO$10,MATCH($C15,Sheet1!$A$3:$A$10,0),MATCH(OD$10,Sheet1!$B$2:$JO$2,0))),"")</f>
        <v/>
      </c>
      <c r="OE15" s="55" t="str">
        <f>IFERROR(IF(INDEX(Sheet1!$B$3:$JO$10,MATCH($C15,Sheet1!$A$3:$A$10,0),MATCH(OE$10,Sheet1!$B$2:$JO$2,0))=0,"Close",INDEX(Sheet1!$B$3:$JO$10,MATCH($C15,Sheet1!$A$3:$A$10,0),MATCH(OE$10,Sheet1!$B$2:$JO$2,0))),"")</f>
        <v/>
      </c>
      <c r="OF15" s="55" t="str">
        <f>IFERROR(IF(INDEX(Sheet1!$B$3:$JO$10,MATCH($C15,Sheet1!$A$3:$A$10,0),MATCH(OF$10,Sheet1!$B$2:$JO$2,0))=0,"Close",INDEX(Sheet1!$B$3:$JO$10,MATCH($C15,Sheet1!$A$3:$A$10,0),MATCH(OF$10,Sheet1!$B$2:$JO$2,0))),"")</f>
        <v/>
      </c>
      <c r="OG15" s="55" t="str">
        <f>IFERROR(IF(INDEX(Sheet1!$B$3:$JO$10,MATCH($C15,Sheet1!$A$3:$A$10,0),MATCH(OG$10,Sheet1!$B$2:$JO$2,0))=0,"Close",INDEX(Sheet1!$B$3:$JO$10,MATCH($C15,Sheet1!$A$3:$A$10,0),MATCH(OG$10,Sheet1!$B$2:$JO$2,0))),"")</f>
        <v/>
      </c>
      <c r="OH15" s="55" t="str">
        <f>IFERROR(IF(INDEX(Sheet1!$B$3:$JO$10,MATCH($C15,Sheet1!$A$3:$A$10,0),MATCH(OH$10,Sheet1!$B$2:$JO$2,0))=0,"Close",INDEX(Sheet1!$B$3:$JO$10,MATCH($C15,Sheet1!$A$3:$A$10,0),MATCH(OH$10,Sheet1!$B$2:$JO$2,0))),"")</f>
        <v/>
      </c>
      <c r="OI15" s="55" t="str">
        <f>IFERROR(IF(INDEX(Sheet1!$B$3:$JO$10,MATCH($C15,Sheet1!$A$3:$A$10,0),MATCH(OI$10,Sheet1!$B$2:$JO$2,0))=0,"Close",INDEX(Sheet1!$B$3:$JO$10,MATCH($C15,Sheet1!$A$3:$A$10,0),MATCH(OI$10,Sheet1!$B$2:$JO$2,0))),"")</f>
        <v/>
      </c>
      <c r="OJ15" s="55" t="str">
        <f>IFERROR(IF(INDEX(Sheet1!$B$3:$JO$10,MATCH($C15,Sheet1!$A$3:$A$10,0),MATCH(OJ$10,Sheet1!$B$2:$JO$2,0))=0,"Close",INDEX(Sheet1!$B$3:$JO$10,MATCH($C15,Sheet1!$A$3:$A$10,0),MATCH(OJ$10,Sheet1!$B$2:$JO$2,0))),"")</f>
        <v/>
      </c>
      <c r="OK15" s="55" t="str">
        <f>IFERROR(IF(INDEX(Sheet1!$B$3:$JO$10,MATCH($C15,Sheet1!$A$3:$A$10,0),MATCH(OK$10,Sheet1!$B$2:$JO$2,0))=0,"Close",INDEX(Sheet1!$B$3:$JO$10,MATCH($C15,Sheet1!$A$3:$A$10,0),MATCH(OK$10,Sheet1!$B$2:$JO$2,0))),"")</f>
        <v/>
      </c>
      <c r="OL15" s="55" t="str">
        <f>IFERROR(IF(INDEX(Sheet1!$B$3:$JO$10,MATCH($C15,Sheet1!$A$3:$A$10,0),MATCH(OL$10,Sheet1!$B$2:$JO$2,0))=0,"Close",INDEX(Sheet1!$B$3:$JO$10,MATCH($C15,Sheet1!$A$3:$A$10,0),MATCH(OL$10,Sheet1!$B$2:$JO$2,0))),"")</f>
        <v/>
      </c>
      <c r="OM15" s="55" t="str">
        <f>IFERROR(IF(INDEX(Sheet1!$B$3:$JO$10,MATCH($C15,Sheet1!$A$3:$A$10,0),MATCH(OM$10,Sheet1!$B$2:$JO$2,0))=0,"Close",INDEX(Sheet1!$B$3:$JO$10,MATCH($C15,Sheet1!$A$3:$A$10,0),MATCH(OM$10,Sheet1!$B$2:$JO$2,0))),"")</f>
        <v/>
      </c>
      <c r="ON15" s="55" t="str">
        <f>IFERROR(IF(INDEX(Sheet1!$B$3:$JO$10,MATCH($C15,Sheet1!$A$3:$A$10,0),MATCH(ON$10,Sheet1!$B$2:$JO$2,0))=0,"Close",INDEX(Sheet1!$B$3:$JO$10,MATCH($C15,Sheet1!$A$3:$A$10,0),MATCH(ON$10,Sheet1!$B$2:$JO$2,0))),"")</f>
        <v/>
      </c>
      <c r="OO15" s="55" t="str">
        <f>IFERROR(IF(INDEX(Sheet1!$B$3:$JO$10,MATCH($C15,Sheet1!$A$3:$A$10,0),MATCH(OO$10,Sheet1!$B$2:$JO$2,0))=0,"Close",INDEX(Sheet1!$B$3:$JO$10,MATCH($C15,Sheet1!$A$3:$A$10,0),MATCH(OO$10,Sheet1!$B$2:$JO$2,0))),"")</f>
        <v/>
      </c>
      <c r="OP15" s="55" t="str">
        <f>IFERROR(IF(INDEX(Sheet1!$B$3:$JO$10,MATCH($C15,Sheet1!$A$3:$A$10,0),MATCH(OP$10,Sheet1!$B$2:$JO$2,0))=0,"Close",INDEX(Sheet1!$B$3:$JO$10,MATCH($C15,Sheet1!$A$3:$A$10,0),MATCH(OP$10,Sheet1!$B$2:$JO$2,0))),"")</f>
        <v/>
      </c>
      <c r="OQ15" s="55" t="str">
        <f>IFERROR(IF(INDEX(Sheet1!$B$3:$JO$10,MATCH($C15,Sheet1!$A$3:$A$10,0),MATCH(OQ$10,Sheet1!$B$2:$JO$2,0))=0,"Close",INDEX(Sheet1!$B$3:$JO$10,MATCH($C15,Sheet1!$A$3:$A$10,0),MATCH(OQ$10,Sheet1!$B$2:$JO$2,0))),"")</f>
        <v/>
      </c>
      <c r="OR15" s="55" t="str">
        <f>IFERROR(IF(INDEX(Sheet1!$B$3:$JO$10,MATCH($C15,Sheet1!$A$3:$A$10,0),MATCH(OR$10,Sheet1!$B$2:$JO$2,0))=0,"Close",INDEX(Sheet1!$B$3:$JO$10,MATCH($C15,Sheet1!$A$3:$A$10,0),MATCH(OR$10,Sheet1!$B$2:$JO$2,0))),"")</f>
        <v/>
      </c>
      <c r="OS15" s="55" t="str">
        <f>IFERROR(IF(INDEX(Sheet1!$B$3:$JO$10,MATCH($C15,Sheet1!$A$3:$A$10,0),MATCH(OS$10,Sheet1!$B$2:$JO$2,0))=0,"Close",INDEX(Sheet1!$B$3:$JO$10,MATCH($C15,Sheet1!$A$3:$A$10,0),MATCH(OS$10,Sheet1!$B$2:$JO$2,0))),"")</f>
        <v/>
      </c>
      <c r="OT15" s="55" t="str">
        <f>IFERROR(IF(INDEX(Sheet1!$B$3:$JO$10,MATCH($C15,Sheet1!$A$3:$A$10,0),MATCH(OT$10,Sheet1!$B$2:$JO$2,0))=0,"Close",INDEX(Sheet1!$B$3:$JO$10,MATCH($C15,Sheet1!$A$3:$A$10,0),MATCH(OT$10,Sheet1!$B$2:$JO$2,0))),"")</f>
        <v/>
      </c>
      <c r="OU15" s="55" t="str">
        <f>IFERROR(IF(INDEX(Sheet1!$B$3:$JO$10,MATCH($C15,Sheet1!$A$3:$A$10,0),MATCH(OU$10,Sheet1!$B$2:$JO$2,0))=0,"Close",INDEX(Sheet1!$B$3:$JO$10,MATCH($C15,Sheet1!$A$3:$A$10,0),MATCH(OU$10,Sheet1!$B$2:$JO$2,0))),"")</f>
        <v/>
      </c>
      <c r="OV15" s="55" t="str">
        <f>IFERROR(IF(INDEX(Sheet1!$B$3:$JO$10,MATCH($C15,Sheet1!$A$3:$A$10,0),MATCH(OV$10,Sheet1!$B$2:$JO$2,0))=0,"Close",INDEX(Sheet1!$B$3:$JO$10,MATCH($C15,Sheet1!$A$3:$A$10,0),MATCH(OV$10,Sheet1!$B$2:$JO$2,0))),"")</f>
        <v/>
      </c>
      <c r="OW15" s="55" t="str">
        <f>IFERROR(IF(INDEX(Sheet1!$B$3:$JO$10,MATCH($C15,Sheet1!$A$3:$A$10,0),MATCH(OW$10,Sheet1!$B$2:$JO$2,0))=0,"Close",INDEX(Sheet1!$B$3:$JO$10,MATCH($C15,Sheet1!$A$3:$A$10,0),MATCH(OW$10,Sheet1!$B$2:$JO$2,0))),"")</f>
        <v/>
      </c>
      <c r="OX15" s="55" t="str">
        <f>IFERROR(IF(INDEX(Sheet1!$B$3:$JO$10,MATCH($C15,Sheet1!$A$3:$A$10,0),MATCH(OX$10,Sheet1!$B$2:$JO$2,0))=0,"Close",INDEX(Sheet1!$B$3:$JO$10,MATCH($C15,Sheet1!$A$3:$A$10,0),MATCH(OX$10,Sheet1!$B$2:$JO$2,0))),"")</f>
        <v/>
      </c>
      <c r="OY15" s="55" t="str">
        <f>IFERROR(IF(INDEX(Sheet1!$B$3:$JO$10,MATCH($C15,Sheet1!$A$3:$A$10,0),MATCH(OY$10,Sheet1!$B$2:$JO$2,0))=0,"Close",INDEX(Sheet1!$B$3:$JO$10,MATCH($C15,Sheet1!$A$3:$A$10,0),MATCH(OY$10,Sheet1!$B$2:$JO$2,0))),"")</f>
        <v/>
      </c>
      <c r="OZ15" s="55" t="str">
        <f>IFERROR(IF(INDEX(Sheet1!$B$3:$JO$10,MATCH($C15,Sheet1!$A$3:$A$10,0),MATCH(OZ$10,Sheet1!$B$2:$JO$2,0))=0,"Close",INDEX(Sheet1!$B$3:$JO$10,MATCH($C15,Sheet1!$A$3:$A$10,0),MATCH(OZ$10,Sheet1!$B$2:$JO$2,0))),"")</f>
        <v/>
      </c>
      <c r="PA15" s="55" t="str">
        <f>IFERROR(IF(INDEX(Sheet1!$B$3:$JO$10,MATCH($C15,Sheet1!$A$3:$A$10,0),MATCH(PA$10,Sheet1!$B$2:$JO$2,0))=0,"Close",INDEX(Sheet1!$B$3:$JO$10,MATCH($C15,Sheet1!$A$3:$A$10,0),MATCH(PA$10,Sheet1!$B$2:$JO$2,0))),"")</f>
        <v/>
      </c>
      <c r="PB15" s="55" t="str">
        <f>IFERROR(IF(INDEX(Sheet1!$B$3:$JO$10,MATCH($C15,Sheet1!$A$3:$A$10,0),MATCH(PB$10,Sheet1!$B$2:$JO$2,0))=0,"Close",INDEX(Sheet1!$B$3:$JO$10,MATCH($C15,Sheet1!$A$3:$A$10,0),MATCH(PB$10,Sheet1!$B$2:$JO$2,0))),"")</f>
        <v/>
      </c>
      <c r="PC15" s="55" t="str">
        <f>IFERROR(IF(INDEX(Sheet1!$B$3:$JO$10,MATCH($C15,Sheet1!$A$3:$A$10,0),MATCH(PC$10,Sheet1!$B$2:$JO$2,0))=0,"Close",INDEX(Sheet1!$B$3:$JO$10,MATCH($C15,Sheet1!$A$3:$A$10,0),MATCH(PC$10,Sheet1!$B$2:$JO$2,0))),"")</f>
        <v/>
      </c>
      <c r="PD15" s="55" t="str">
        <f>IFERROR(IF(INDEX(Sheet1!$B$3:$JO$10,MATCH($C15,Sheet1!$A$3:$A$10,0),MATCH(PD$10,Sheet1!$B$2:$JO$2,0))=0,"Close",INDEX(Sheet1!$B$3:$JO$10,MATCH($C15,Sheet1!$A$3:$A$10,0),MATCH(PD$10,Sheet1!$B$2:$JO$2,0))),"")</f>
        <v/>
      </c>
      <c r="PE15" s="55" t="str">
        <f>IFERROR(IF(INDEX(Sheet1!$B$3:$JO$10,MATCH($C15,Sheet1!$A$3:$A$10,0),MATCH(PE$10,Sheet1!$B$2:$JO$2,0))=0,"Close",INDEX(Sheet1!$B$3:$JO$10,MATCH($C15,Sheet1!$A$3:$A$10,0),MATCH(PE$10,Sheet1!$B$2:$JO$2,0))),"")</f>
        <v/>
      </c>
      <c r="PF15" s="55" t="str">
        <f>IFERROR(IF(INDEX(Sheet1!$B$3:$JO$10,MATCH($C15,Sheet1!$A$3:$A$10,0),MATCH(PF$10,Sheet1!$B$2:$JO$2,0))=0,"Close",INDEX(Sheet1!$B$3:$JO$10,MATCH($C15,Sheet1!$A$3:$A$10,0),MATCH(PF$10,Sheet1!$B$2:$JO$2,0))),"")</f>
        <v/>
      </c>
      <c r="PG15" s="55" t="str">
        <f>IFERROR(IF(INDEX(Sheet1!$B$3:$JO$10,MATCH($C15,Sheet1!$A$3:$A$10,0),MATCH(PG$10,Sheet1!$B$2:$JO$2,0))=0,"Close",INDEX(Sheet1!$B$3:$JO$10,MATCH($C15,Sheet1!$A$3:$A$10,0),MATCH(PG$10,Sheet1!$B$2:$JO$2,0))),"")</f>
        <v/>
      </c>
      <c r="PH15" s="55" t="str">
        <f>IFERROR(IF(INDEX(Sheet1!$B$3:$JO$10,MATCH($C15,Sheet1!$A$3:$A$10,0),MATCH(PH$10,Sheet1!$B$2:$JO$2,0))=0,"Close",INDEX(Sheet1!$B$3:$JO$10,MATCH($C15,Sheet1!$A$3:$A$10,0),MATCH(PH$10,Sheet1!$B$2:$JO$2,0))),"")</f>
        <v/>
      </c>
      <c r="PI15" s="55" t="str">
        <f>IFERROR(IF(INDEX(Sheet1!$B$3:$JO$10,MATCH($C15,Sheet1!$A$3:$A$10,0),MATCH(PI$10,Sheet1!$B$2:$JO$2,0))=0,"Close",INDEX(Sheet1!$B$3:$JO$10,MATCH($C15,Sheet1!$A$3:$A$10,0),MATCH(PI$10,Sheet1!$B$2:$JO$2,0))),"")</f>
        <v/>
      </c>
      <c r="PJ15" s="55" t="str">
        <f>IFERROR(IF(INDEX(Sheet1!$B$3:$JO$10,MATCH($C15,Sheet1!$A$3:$A$10,0),MATCH(PJ$10,Sheet1!$B$2:$JO$2,0))=0,"Close",INDEX(Sheet1!$B$3:$JO$10,MATCH($C15,Sheet1!$A$3:$A$10,0),MATCH(PJ$10,Sheet1!$B$2:$JO$2,0))),"")</f>
        <v/>
      </c>
      <c r="PK15" s="55" t="str">
        <f>IFERROR(IF(INDEX(Sheet1!$B$3:$JO$10,MATCH($C15,Sheet1!$A$3:$A$10,0),MATCH(PK$10,Sheet1!$B$2:$JO$2,0))=0,"Close",INDEX(Sheet1!$B$3:$JO$10,MATCH($C15,Sheet1!$A$3:$A$10,0),MATCH(PK$10,Sheet1!$B$2:$JO$2,0))),"")</f>
        <v/>
      </c>
      <c r="PL15" s="55" t="str">
        <f>IFERROR(IF(INDEX(Sheet1!$B$3:$JO$10,MATCH($C15,Sheet1!$A$3:$A$10,0),MATCH(PL$10,Sheet1!$B$2:$JO$2,0))=0,"Close",INDEX(Sheet1!$B$3:$JO$10,MATCH($C15,Sheet1!$A$3:$A$10,0),MATCH(PL$10,Sheet1!$B$2:$JO$2,0))),"")</f>
        <v/>
      </c>
      <c r="PM15" s="55" t="str">
        <f>IFERROR(IF(INDEX(Sheet1!$B$3:$JO$10,MATCH($C15,Sheet1!$A$3:$A$10,0),MATCH(PM$10,Sheet1!$B$2:$JO$2,0))=0,"Close",INDEX(Sheet1!$B$3:$JO$10,MATCH($C15,Sheet1!$A$3:$A$10,0),MATCH(PM$10,Sheet1!$B$2:$JO$2,0))),"")</f>
        <v/>
      </c>
      <c r="PN15" s="55" t="str">
        <f>IFERROR(IF(INDEX(Sheet1!$B$3:$JO$10,MATCH($C15,Sheet1!$A$3:$A$10,0),MATCH(PN$10,Sheet1!$B$2:$JO$2,0))=0,"Close",INDEX(Sheet1!$B$3:$JO$10,MATCH($C15,Sheet1!$A$3:$A$10,0),MATCH(PN$10,Sheet1!$B$2:$JO$2,0))),"")</f>
        <v/>
      </c>
      <c r="PO15" s="55" t="str">
        <f>IFERROR(IF(INDEX(Sheet1!$B$3:$JO$10,MATCH($C15,Sheet1!$A$3:$A$10,0),MATCH(PO$10,Sheet1!$B$2:$JO$2,0))=0,"Close",INDEX(Sheet1!$B$3:$JO$10,MATCH($C15,Sheet1!$A$3:$A$10,0),MATCH(PO$10,Sheet1!$B$2:$JO$2,0))),"")</f>
        <v/>
      </c>
      <c r="PP15" s="55" t="str">
        <f>IFERROR(IF(INDEX(Sheet1!$B$3:$JO$10,MATCH($C15,Sheet1!$A$3:$A$10,0),MATCH(PP$10,Sheet1!$B$2:$JO$2,0))=0,"Close",INDEX(Sheet1!$B$3:$JO$10,MATCH($C15,Sheet1!$A$3:$A$10,0),MATCH(PP$10,Sheet1!$B$2:$JO$2,0))),"")</f>
        <v/>
      </c>
      <c r="PQ15" s="55" t="str">
        <f>IFERROR(IF(INDEX(Sheet1!$B$3:$JO$10,MATCH($C15,Sheet1!$A$3:$A$10,0),MATCH(PQ$10,Sheet1!$B$2:$JO$2,0))=0,"Close",INDEX(Sheet1!$B$3:$JO$10,MATCH($C15,Sheet1!$A$3:$A$10,0),MATCH(PQ$10,Sheet1!$B$2:$JO$2,0))),"")</f>
        <v/>
      </c>
      <c r="PR15" s="55" t="str">
        <f>IFERROR(IF(INDEX(Sheet1!$B$3:$JO$10,MATCH($C15,Sheet1!$A$3:$A$10,0),MATCH(PR$10,Sheet1!$B$2:$JO$2,0))=0,"Close",INDEX(Sheet1!$B$3:$JO$10,MATCH($C15,Sheet1!$A$3:$A$10,0),MATCH(PR$10,Sheet1!$B$2:$JO$2,0))),"")</f>
        <v/>
      </c>
      <c r="PS15" s="55" t="str">
        <f>IFERROR(IF(INDEX(Sheet1!$B$3:$JO$10,MATCH($C15,Sheet1!$A$3:$A$10,0),MATCH(PS$10,Sheet1!$B$2:$JO$2,0))=0,"Close",INDEX(Sheet1!$B$3:$JO$10,MATCH($C15,Sheet1!$A$3:$A$10,0),MATCH(PS$10,Sheet1!$B$2:$JO$2,0))),"")</f>
        <v/>
      </c>
      <c r="PT15" s="55" t="str">
        <f>IFERROR(IF(INDEX(Sheet1!$B$3:$JO$10,MATCH($C15,Sheet1!$A$3:$A$10,0),MATCH(PT$10,Sheet1!$B$2:$JO$2,0))=0,"Close",INDEX(Sheet1!$B$3:$JO$10,MATCH($C15,Sheet1!$A$3:$A$10,0),MATCH(PT$10,Sheet1!$B$2:$JO$2,0))),"")</f>
        <v/>
      </c>
      <c r="PU15" s="55" t="str">
        <f>IFERROR(IF(INDEX(Sheet1!$B$3:$JO$10,MATCH($C15,Sheet1!$A$3:$A$10,0),MATCH(PU$10,Sheet1!$B$2:$JO$2,0))=0,"Close",INDEX(Sheet1!$B$3:$JO$10,MATCH($C15,Sheet1!$A$3:$A$10,0),MATCH(PU$10,Sheet1!$B$2:$JO$2,0))),"")</f>
        <v/>
      </c>
      <c r="PV15" s="55" t="str">
        <f>IFERROR(IF(INDEX(Sheet1!$B$3:$JO$10,MATCH($C15,Sheet1!$A$3:$A$10,0),MATCH(PV$10,Sheet1!$B$2:$JO$2,0))=0,"Close",INDEX(Sheet1!$B$3:$JO$10,MATCH($C15,Sheet1!$A$3:$A$10,0),MATCH(PV$10,Sheet1!$B$2:$JO$2,0))),"")</f>
        <v/>
      </c>
      <c r="PW15" s="55" t="str">
        <f>IFERROR(IF(INDEX(Sheet1!$B$3:$JO$10,MATCH($C15,Sheet1!$A$3:$A$10,0),MATCH(PW$10,Sheet1!$B$2:$JO$2,0))=0,"Close",INDEX(Sheet1!$B$3:$JO$10,MATCH($C15,Sheet1!$A$3:$A$10,0),MATCH(PW$10,Sheet1!$B$2:$JO$2,0))),"")</f>
        <v/>
      </c>
      <c r="PX15" s="55" t="str">
        <f>IFERROR(IF(INDEX(Sheet1!$B$3:$JO$10,MATCH($C15,Sheet1!$A$3:$A$10,0),MATCH(PX$10,Sheet1!$B$2:$JO$2,0))=0,"Close",INDEX(Sheet1!$B$3:$JO$10,MATCH($C15,Sheet1!$A$3:$A$10,0),MATCH(PX$10,Sheet1!$B$2:$JO$2,0))),"")</f>
        <v/>
      </c>
      <c r="PY15" s="55" t="str">
        <f>IFERROR(IF(INDEX(Sheet1!$B$3:$JO$10,MATCH($C15,Sheet1!$A$3:$A$10,0),MATCH(PY$10,Sheet1!$B$2:$JO$2,0))=0,"Close",INDEX(Sheet1!$B$3:$JO$10,MATCH($C15,Sheet1!$A$3:$A$10,0),MATCH(PY$10,Sheet1!$B$2:$JO$2,0))),"")</f>
        <v/>
      </c>
      <c r="PZ15" s="55" t="str">
        <f>IFERROR(IF(INDEX(Sheet1!$B$3:$JO$10,MATCH($C15,Sheet1!$A$3:$A$10,0),MATCH(PZ$10,Sheet1!$B$2:$JO$2,0))=0,"Close",INDEX(Sheet1!$B$3:$JO$10,MATCH($C15,Sheet1!$A$3:$A$10,0),MATCH(PZ$10,Sheet1!$B$2:$JO$2,0))),"")</f>
        <v/>
      </c>
      <c r="QA15" s="55" t="str">
        <f>IFERROR(IF(INDEX(Sheet1!$B$3:$JO$10,MATCH($C15,Sheet1!$A$3:$A$10,0),MATCH(QA$10,Sheet1!$B$2:$JO$2,0))=0,"Close",INDEX(Sheet1!$B$3:$JO$10,MATCH($C15,Sheet1!$A$3:$A$10,0),MATCH(QA$10,Sheet1!$B$2:$JO$2,0))),"")</f>
        <v/>
      </c>
      <c r="QB15" s="55" t="str">
        <f>IFERROR(IF(INDEX(Sheet1!$B$3:$JO$10,MATCH($C15,Sheet1!$A$3:$A$10,0),MATCH(QB$10,Sheet1!$B$2:$JO$2,0))=0,"Close",INDEX(Sheet1!$B$3:$JO$10,MATCH($C15,Sheet1!$A$3:$A$10,0),MATCH(QB$10,Sheet1!$B$2:$JO$2,0))),"")</f>
        <v/>
      </c>
      <c r="QC15" s="55" t="str">
        <f>IFERROR(IF(INDEX(Sheet1!$B$3:$JO$10,MATCH($C15,Sheet1!$A$3:$A$10,0),MATCH(QC$10,Sheet1!$B$2:$JO$2,0))=0,"Close",INDEX(Sheet1!$B$3:$JO$10,MATCH($C15,Sheet1!$A$3:$A$10,0),MATCH(QC$10,Sheet1!$B$2:$JO$2,0))),"")</f>
        <v/>
      </c>
      <c r="QD15" s="55" t="str">
        <f>IFERROR(IF(INDEX(Sheet1!$B$3:$JO$10,MATCH($C15,Sheet1!$A$3:$A$10,0),MATCH(QD$10,Sheet1!$B$2:$JO$2,0))=0,"Close",INDEX(Sheet1!$B$3:$JO$10,MATCH($C15,Sheet1!$A$3:$A$10,0),MATCH(QD$10,Sheet1!$B$2:$JO$2,0))),"")</f>
        <v/>
      </c>
      <c r="QE15" s="55" t="str">
        <f>IFERROR(IF(INDEX(Sheet1!$B$3:$JO$10,MATCH($C15,Sheet1!$A$3:$A$10,0),MATCH(QE$10,Sheet1!$B$2:$JO$2,0))=0,"Close",INDEX(Sheet1!$B$3:$JO$10,MATCH($C15,Sheet1!$A$3:$A$10,0),MATCH(QE$10,Sheet1!$B$2:$JO$2,0))),"")</f>
        <v/>
      </c>
      <c r="QF15" s="55" t="str">
        <f>IFERROR(IF(INDEX(Sheet1!$B$3:$JO$10,MATCH($C15,Sheet1!$A$3:$A$10,0),MATCH(QF$10,Sheet1!$B$2:$JO$2,0))=0,"Close",INDEX(Sheet1!$B$3:$JO$10,MATCH($C15,Sheet1!$A$3:$A$10,0),MATCH(QF$10,Sheet1!$B$2:$JO$2,0))),"")</f>
        <v/>
      </c>
      <c r="QG15" s="55" t="str">
        <f>IFERROR(IF(INDEX(Sheet1!$B$3:$JO$10,MATCH($C15,Sheet1!$A$3:$A$10,0),MATCH(QG$10,Sheet1!$B$2:$JO$2,0))=0,"Close",INDEX(Sheet1!$B$3:$JO$10,MATCH($C15,Sheet1!$A$3:$A$10,0),MATCH(QG$10,Sheet1!$B$2:$JO$2,0))),"")</f>
        <v/>
      </c>
      <c r="QH15" s="55" t="str">
        <f>IFERROR(IF(INDEX(Sheet1!$B$3:$JO$10,MATCH($C15,Sheet1!$A$3:$A$10,0),MATCH(QH$10,Sheet1!$B$2:$JO$2,0))=0,"Close",INDEX(Sheet1!$B$3:$JO$10,MATCH($C15,Sheet1!$A$3:$A$10,0),MATCH(QH$10,Sheet1!$B$2:$JO$2,0))),"")</f>
        <v/>
      </c>
      <c r="QI15" s="55" t="str">
        <f>IFERROR(IF(INDEX(Sheet1!$B$3:$JO$10,MATCH($C15,Sheet1!$A$3:$A$10,0),MATCH(QI$10,Sheet1!$B$2:$JO$2,0))=0,"Close",INDEX(Sheet1!$B$3:$JO$10,MATCH($C15,Sheet1!$A$3:$A$10,0),MATCH(QI$10,Sheet1!$B$2:$JO$2,0))),"")</f>
        <v/>
      </c>
      <c r="QJ15" s="55" t="str">
        <f>IFERROR(IF(INDEX(Sheet1!$B$3:$JO$10,MATCH($C15,Sheet1!$A$3:$A$10,0),MATCH(QJ$10,Sheet1!$B$2:$JO$2,0))=0,"Close",INDEX(Sheet1!$B$3:$JO$10,MATCH($C15,Sheet1!$A$3:$A$10,0),MATCH(QJ$10,Sheet1!$B$2:$JO$2,0))),"")</f>
        <v/>
      </c>
      <c r="QK15" s="55" t="str">
        <f>IFERROR(IF(INDEX(Sheet1!$B$3:$JO$10,MATCH($C15,Sheet1!$A$3:$A$10,0),MATCH(QK$10,Sheet1!$B$2:$JO$2,0))=0,"Close",INDEX(Sheet1!$B$3:$JO$10,MATCH($C15,Sheet1!$A$3:$A$10,0),MATCH(QK$10,Sheet1!$B$2:$JO$2,0))),"")</f>
        <v/>
      </c>
      <c r="QL15" s="55" t="str">
        <f>IFERROR(IF(INDEX(Sheet1!$B$3:$JO$10,MATCH($C15,Sheet1!$A$3:$A$10,0),MATCH(QL$10,Sheet1!$B$2:$JO$2,0))=0,"Close",INDEX(Sheet1!$B$3:$JO$10,MATCH($C15,Sheet1!$A$3:$A$10,0),MATCH(QL$10,Sheet1!$B$2:$JO$2,0))),"")</f>
        <v/>
      </c>
      <c r="QM15" s="55" t="str">
        <f>IFERROR(IF(INDEX(Sheet1!$B$3:$JO$10,MATCH($C15,Sheet1!$A$3:$A$10,0),MATCH(QM$10,Sheet1!$B$2:$JO$2,0))=0,"Close",INDEX(Sheet1!$B$3:$JO$10,MATCH($C15,Sheet1!$A$3:$A$10,0),MATCH(QM$10,Sheet1!$B$2:$JO$2,0))),"")</f>
        <v/>
      </c>
      <c r="QN15" s="55" t="str">
        <f>IFERROR(IF(INDEX(Sheet1!$B$3:$JO$10,MATCH($C15,Sheet1!$A$3:$A$10,0),MATCH(QN$10,Sheet1!$B$2:$JO$2,0))=0,"Close",INDEX(Sheet1!$B$3:$JO$10,MATCH($C15,Sheet1!$A$3:$A$10,0),MATCH(QN$10,Sheet1!$B$2:$JO$2,0))),"")</f>
        <v/>
      </c>
      <c r="QO15" s="55" t="str">
        <f>IFERROR(IF(INDEX(Sheet1!$B$3:$JO$10,MATCH($C15,Sheet1!$A$3:$A$10,0),MATCH(QO$10,Sheet1!$B$2:$JO$2,0))=0,"Close",INDEX(Sheet1!$B$3:$JO$10,MATCH($C15,Sheet1!$A$3:$A$10,0),MATCH(QO$10,Sheet1!$B$2:$JO$2,0))),"")</f>
        <v/>
      </c>
      <c r="QP15" s="55" t="str">
        <f>IFERROR(IF(INDEX(Sheet1!$B$3:$JO$10,MATCH($C15,Sheet1!$A$3:$A$10,0),MATCH(QP$10,Sheet1!$B$2:$JO$2,0))=0,"Close",INDEX(Sheet1!$B$3:$JO$10,MATCH($C15,Sheet1!$A$3:$A$10,0),MATCH(QP$10,Sheet1!$B$2:$JO$2,0))),"")</f>
        <v/>
      </c>
      <c r="QQ15" s="55" t="str">
        <f>IFERROR(IF(INDEX(Sheet1!$B$3:$JO$10,MATCH($C15,Sheet1!$A$3:$A$10,0),MATCH(QQ$10,Sheet1!$B$2:$JO$2,0))=0,"Close",INDEX(Sheet1!$B$3:$JO$10,MATCH($C15,Sheet1!$A$3:$A$10,0),MATCH(QQ$10,Sheet1!$B$2:$JO$2,0))),"")</f>
        <v/>
      </c>
      <c r="QR15" s="55" t="str">
        <f>IFERROR(IF(INDEX(Sheet1!$B$3:$JO$10,MATCH($C15,Sheet1!$A$3:$A$10,0),MATCH(QR$10,Sheet1!$B$2:$JO$2,0))=0,"Close",INDEX(Sheet1!$B$3:$JO$10,MATCH($C15,Sheet1!$A$3:$A$10,0),MATCH(QR$10,Sheet1!$B$2:$JO$2,0))),"")</f>
        <v/>
      </c>
      <c r="QS15" s="55" t="str">
        <f>IFERROR(IF(INDEX(Sheet1!$B$3:$JO$10,MATCH($C15,Sheet1!$A$3:$A$10,0),MATCH(QS$10,Sheet1!$B$2:$JO$2,0))=0,"Close",INDEX(Sheet1!$B$3:$JO$10,MATCH($C15,Sheet1!$A$3:$A$10,0),MATCH(QS$10,Sheet1!$B$2:$JO$2,0))),"")</f>
        <v/>
      </c>
      <c r="QT15" s="55" t="str">
        <f>IFERROR(IF(INDEX(Sheet1!$B$3:$JO$10,MATCH($C15,Sheet1!$A$3:$A$10,0),MATCH(QT$10,Sheet1!$B$2:$JO$2,0))=0,"Close",INDEX(Sheet1!$B$3:$JO$10,MATCH($C15,Sheet1!$A$3:$A$10,0),MATCH(QT$10,Sheet1!$B$2:$JO$2,0))),"")</f>
        <v/>
      </c>
      <c r="QU15" s="55" t="str">
        <f>IFERROR(IF(INDEX(Sheet1!$B$3:$JO$10,MATCH($C15,Sheet1!$A$3:$A$10,0),MATCH(QU$10,Sheet1!$B$2:$JO$2,0))=0,"Close",INDEX(Sheet1!$B$3:$JO$10,MATCH($C15,Sheet1!$A$3:$A$10,0),MATCH(QU$10,Sheet1!$B$2:$JO$2,0))),"")</f>
        <v/>
      </c>
      <c r="QV15" s="55" t="str">
        <f>IFERROR(IF(INDEX(Sheet1!$B$3:$JO$10,MATCH($C15,Sheet1!$A$3:$A$10,0),MATCH(QV$10,Sheet1!$B$2:$JO$2,0))=0,"Close",INDEX(Sheet1!$B$3:$JO$10,MATCH($C15,Sheet1!$A$3:$A$10,0),MATCH(QV$10,Sheet1!$B$2:$JO$2,0))),"")</f>
        <v/>
      </c>
      <c r="QW15" s="55" t="str">
        <f>IFERROR(IF(INDEX(Sheet1!$B$3:$JO$10,MATCH($C15,Sheet1!$A$3:$A$10,0),MATCH(QW$10,Sheet1!$B$2:$JO$2,0))=0,"Close",INDEX(Sheet1!$B$3:$JO$10,MATCH($C15,Sheet1!$A$3:$A$10,0),MATCH(QW$10,Sheet1!$B$2:$JO$2,0))),"")</f>
        <v/>
      </c>
      <c r="QX15" s="55" t="str">
        <f>IFERROR(IF(INDEX(Sheet1!$B$3:$JO$10,MATCH($C15,Sheet1!$A$3:$A$10,0),MATCH(QX$10,Sheet1!$B$2:$JO$2,0))=0,"Close",INDEX(Sheet1!$B$3:$JO$10,MATCH($C15,Sheet1!$A$3:$A$10,0),MATCH(QX$10,Sheet1!$B$2:$JO$2,0))),"")</f>
        <v/>
      </c>
      <c r="QY15" s="55" t="str">
        <f>IFERROR(IF(INDEX(Sheet1!$B$3:$JO$10,MATCH($C15,Sheet1!$A$3:$A$10,0),MATCH(QY$10,Sheet1!$B$2:$JO$2,0))=0,"Close",INDEX(Sheet1!$B$3:$JO$10,MATCH($C15,Sheet1!$A$3:$A$10,0),MATCH(QY$10,Sheet1!$B$2:$JO$2,0))),"")</f>
        <v/>
      </c>
      <c r="QZ15" s="55" t="str">
        <f>IFERROR(IF(INDEX(Sheet1!$B$3:$JO$10,MATCH($C15,Sheet1!$A$3:$A$10,0),MATCH(QZ$10,Sheet1!$B$2:$JO$2,0))=0,"Close",INDEX(Sheet1!$B$3:$JO$10,MATCH($C15,Sheet1!$A$3:$A$10,0),MATCH(QZ$10,Sheet1!$B$2:$JO$2,0))),"")</f>
        <v/>
      </c>
      <c r="RA15" s="55" t="str">
        <f>IFERROR(IF(INDEX(Sheet1!$B$3:$JO$10,MATCH($C15,Sheet1!$A$3:$A$10,0),MATCH(RA$10,Sheet1!$B$2:$JO$2,0))=0,"Close",INDEX(Sheet1!$B$3:$JO$10,MATCH($C15,Sheet1!$A$3:$A$10,0),MATCH(RA$10,Sheet1!$B$2:$JO$2,0))),"")</f>
        <v/>
      </c>
      <c r="RB15" s="55" t="str">
        <f>IFERROR(IF(INDEX(Sheet1!$B$3:$JO$10,MATCH($C15,Sheet1!$A$3:$A$10,0),MATCH(RB$10,Sheet1!$B$2:$JO$2,0))=0,"Close",INDEX(Sheet1!$B$3:$JO$10,MATCH($C15,Sheet1!$A$3:$A$10,0),MATCH(RB$10,Sheet1!$B$2:$JO$2,0))),"")</f>
        <v/>
      </c>
      <c r="RC15" s="55" t="str">
        <f>IFERROR(IF(INDEX(Sheet1!$B$3:$JO$10,MATCH($C15,Sheet1!$A$3:$A$10,0),MATCH(RC$10,Sheet1!$B$2:$JO$2,0))=0,"Close",INDEX(Sheet1!$B$3:$JO$10,MATCH($C15,Sheet1!$A$3:$A$10,0),MATCH(RC$10,Sheet1!$B$2:$JO$2,0))),"")</f>
        <v/>
      </c>
      <c r="RD15" s="55" t="str">
        <f>IFERROR(IF(INDEX(Sheet1!$B$3:$JO$10,MATCH($C15,Sheet1!$A$3:$A$10,0),MATCH(RD$10,Sheet1!$B$2:$JO$2,0))=0,"Close",INDEX(Sheet1!$B$3:$JO$10,MATCH($C15,Sheet1!$A$3:$A$10,0),MATCH(RD$10,Sheet1!$B$2:$JO$2,0))),"")</f>
        <v/>
      </c>
      <c r="RE15" s="55" t="str">
        <f>IFERROR(IF(INDEX(Sheet1!$B$3:$JO$10,MATCH($C15,Sheet1!$A$3:$A$10,0),MATCH(RE$10,Sheet1!$B$2:$JO$2,0))=0,"Close",INDEX(Sheet1!$B$3:$JO$10,MATCH($C15,Sheet1!$A$3:$A$10,0),MATCH(RE$10,Sheet1!$B$2:$JO$2,0))),"")</f>
        <v/>
      </c>
      <c r="RF15" s="55" t="str">
        <f>IFERROR(IF(INDEX(Sheet1!$B$3:$JO$10,MATCH($C15,Sheet1!$A$3:$A$10,0),MATCH(RF$10,Sheet1!$B$2:$JO$2,0))=0,"Close",INDEX(Sheet1!$B$3:$JO$10,MATCH($C15,Sheet1!$A$3:$A$10,0),MATCH(RF$10,Sheet1!$B$2:$JO$2,0))),"")</f>
        <v/>
      </c>
      <c r="RG15" s="55" t="str">
        <f>IFERROR(IF(INDEX(Sheet1!$B$3:$JO$10,MATCH($C15,Sheet1!$A$3:$A$10,0),MATCH(RG$10,Sheet1!$B$2:$JO$2,0))=0,"Close",INDEX(Sheet1!$B$3:$JO$10,MATCH($C15,Sheet1!$A$3:$A$10,0),MATCH(RG$10,Sheet1!$B$2:$JO$2,0))),"")</f>
        <v/>
      </c>
      <c r="RH15" s="55" t="str">
        <f>IFERROR(IF(INDEX(Sheet1!$B$3:$JO$10,MATCH($C15,Sheet1!$A$3:$A$10,0),MATCH(RH$10,Sheet1!$B$2:$JO$2,0))=0,"Close",INDEX(Sheet1!$B$3:$JO$10,MATCH($C15,Sheet1!$A$3:$A$10,0),MATCH(RH$10,Sheet1!$B$2:$JO$2,0))),"")</f>
        <v/>
      </c>
      <c r="RI15" s="55" t="str">
        <f>IFERROR(IF(INDEX(Sheet1!$B$3:$JO$10,MATCH($C15,Sheet1!$A$3:$A$10,0),MATCH(RI$10,Sheet1!$B$2:$JO$2,0))=0,"Close",INDEX(Sheet1!$B$3:$JO$10,MATCH($C15,Sheet1!$A$3:$A$10,0),MATCH(RI$10,Sheet1!$B$2:$JO$2,0))),"")</f>
        <v/>
      </c>
      <c r="RJ15" s="55" t="str">
        <f>IFERROR(IF(INDEX(Sheet1!$B$3:$JO$10,MATCH($C15,Sheet1!$A$3:$A$10,0),MATCH(RJ$10,Sheet1!$B$2:$JO$2,0))=0,"Close",INDEX(Sheet1!$B$3:$JO$10,MATCH($C15,Sheet1!$A$3:$A$10,0),MATCH(RJ$10,Sheet1!$B$2:$JO$2,0))),"")</f>
        <v/>
      </c>
      <c r="RK15" s="55" t="str">
        <f>IFERROR(IF(INDEX(Sheet1!$B$3:$JO$10,MATCH($C15,Sheet1!$A$3:$A$10,0),MATCH(RK$10,Sheet1!$B$2:$JO$2,0))=0,"Close",INDEX(Sheet1!$B$3:$JO$10,MATCH($C15,Sheet1!$A$3:$A$10,0),MATCH(RK$10,Sheet1!$B$2:$JO$2,0))),"")</f>
        <v/>
      </c>
      <c r="RL15" s="55" t="str">
        <f>IFERROR(IF(INDEX(Sheet1!$B$3:$JO$10,MATCH($C15,Sheet1!$A$3:$A$10,0),MATCH(RL$10,Sheet1!$B$2:$JO$2,0))=0,"Close",INDEX(Sheet1!$B$3:$JO$10,MATCH($C15,Sheet1!$A$3:$A$10,0),MATCH(RL$10,Sheet1!$B$2:$JO$2,0))),"")</f>
        <v/>
      </c>
      <c r="RM15" s="55" t="str">
        <f>IFERROR(IF(INDEX(Sheet1!$B$3:$JO$10,MATCH($C15,Sheet1!$A$3:$A$10,0),MATCH(RM$10,Sheet1!$B$2:$JO$2,0))=0,"Close",INDEX(Sheet1!$B$3:$JO$10,MATCH($C15,Sheet1!$A$3:$A$10,0),MATCH(RM$10,Sheet1!$B$2:$JO$2,0))),"")</f>
        <v/>
      </c>
      <c r="RN15" s="55" t="str">
        <f>IFERROR(IF(INDEX(Sheet1!$B$3:$JO$10,MATCH($C15,Sheet1!$A$3:$A$10,0),MATCH(RN$10,Sheet1!$B$2:$JO$2,0))=0,"Close",INDEX(Sheet1!$B$3:$JO$10,MATCH($C15,Sheet1!$A$3:$A$10,0),MATCH(RN$10,Sheet1!$B$2:$JO$2,0))),"")</f>
        <v/>
      </c>
      <c r="RO15" s="55" t="str">
        <f>IFERROR(IF(INDEX(Sheet1!$B$3:$JO$10,MATCH($C15,Sheet1!$A$3:$A$10,0),MATCH(RO$10,Sheet1!$B$2:$JO$2,0))=0,"Close",INDEX(Sheet1!$B$3:$JO$10,MATCH($C15,Sheet1!$A$3:$A$10,0),MATCH(RO$10,Sheet1!$B$2:$JO$2,0))),"")</f>
        <v/>
      </c>
      <c r="RP15" s="55" t="str">
        <f>IFERROR(IF(INDEX(Sheet1!$B$3:$JO$10,MATCH($C15,Sheet1!$A$3:$A$10,0),MATCH(RP$10,Sheet1!$B$2:$JO$2,0))=0,"Close",INDEX(Sheet1!$B$3:$JO$10,MATCH($C15,Sheet1!$A$3:$A$10,0),MATCH(RP$10,Sheet1!$B$2:$JO$2,0))),"")</f>
        <v/>
      </c>
      <c r="RQ15" s="55" t="str">
        <f>IFERROR(IF(INDEX(Sheet1!$B$3:$JO$10,MATCH($C15,Sheet1!$A$3:$A$10,0),MATCH(RQ$10,Sheet1!$B$2:$JO$2,0))=0,"Close",INDEX(Sheet1!$B$3:$JO$10,MATCH($C15,Sheet1!$A$3:$A$10,0),MATCH(RQ$10,Sheet1!$B$2:$JO$2,0))),"")</f>
        <v/>
      </c>
      <c r="RR15" s="55" t="str">
        <f>IFERROR(IF(INDEX(Sheet1!$B$3:$JO$10,MATCH($C15,Sheet1!$A$3:$A$10,0),MATCH(RR$10,Sheet1!$B$2:$JO$2,0))=0,"Close",INDEX(Sheet1!$B$3:$JO$10,MATCH($C15,Sheet1!$A$3:$A$10,0),MATCH(RR$10,Sheet1!$B$2:$JO$2,0))),"")</f>
        <v/>
      </c>
      <c r="RS15" s="55" t="str">
        <f>IFERROR(IF(INDEX(Sheet1!$B$3:$JO$10,MATCH($C15,Sheet1!$A$3:$A$10,0),MATCH(RS$10,Sheet1!$B$2:$JO$2,0))=0,"Close",INDEX(Sheet1!$B$3:$JO$10,MATCH($C15,Sheet1!$A$3:$A$10,0),MATCH(RS$10,Sheet1!$B$2:$JO$2,0))),"")</f>
        <v/>
      </c>
      <c r="RT15" s="55" t="str">
        <f>IFERROR(IF(INDEX(Sheet1!$B$3:$JO$10,MATCH($C15,Sheet1!$A$3:$A$10,0),MATCH(RT$10,Sheet1!$B$2:$JO$2,0))=0,"Close",INDEX(Sheet1!$B$3:$JO$10,MATCH($C15,Sheet1!$A$3:$A$10,0),MATCH(RT$10,Sheet1!$B$2:$JO$2,0))),"")</f>
        <v/>
      </c>
      <c r="RU15" s="55" t="str">
        <f>IFERROR(IF(INDEX(Sheet1!$B$3:$JO$10,MATCH($C15,Sheet1!$A$3:$A$10,0),MATCH(RU$10,Sheet1!$B$2:$JO$2,0))=0,"Close",INDEX(Sheet1!$B$3:$JO$10,MATCH($C15,Sheet1!$A$3:$A$10,0),MATCH(RU$10,Sheet1!$B$2:$JO$2,0))),"")</f>
        <v/>
      </c>
      <c r="RV15" s="55" t="str">
        <f>IFERROR(IF(INDEX(Sheet1!$B$3:$JO$10,MATCH($C15,Sheet1!$A$3:$A$10,0),MATCH(RV$10,Sheet1!$B$2:$JO$2,0))=0,"Close",INDEX(Sheet1!$B$3:$JO$10,MATCH($C15,Sheet1!$A$3:$A$10,0),MATCH(RV$10,Sheet1!$B$2:$JO$2,0))),"")</f>
        <v/>
      </c>
      <c r="RW15" s="55" t="str">
        <f>IFERROR(IF(INDEX(Sheet1!$B$3:$JO$10,MATCH($C15,Sheet1!$A$3:$A$10,0),MATCH(RW$10,Sheet1!$B$2:$JO$2,0))=0,"Close",INDEX(Sheet1!$B$3:$JO$10,MATCH($C15,Sheet1!$A$3:$A$10,0),MATCH(RW$10,Sheet1!$B$2:$JO$2,0))),"")</f>
        <v/>
      </c>
      <c r="RX15" s="55" t="str">
        <f>IFERROR(IF(INDEX(Sheet1!$B$3:$JO$10,MATCH($C15,Sheet1!$A$3:$A$10,0),MATCH(RX$10,Sheet1!$B$2:$JO$2,0))=0,"Close",INDEX(Sheet1!$B$3:$JO$10,MATCH($C15,Sheet1!$A$3:$A$10,0),MATCH(RX$10,Sheet1!$B$2:$JO$2,0))),"")</f>
        <v/>
      </c>
    </row>
    <row r="16" spans="2:492" x14ac:dyDescent="0.2">
      <c r="B16" s="47">
        <f t="shared" si="8"/>
        <v>7</v>
      </c>
      <c r="C16" s="54" t="str">
        <f>Sheet1!A8</f>
        <v>プールヴィラ　今泊　ｂｙ　コルディオプレミアム</v>
      </c>
      <c r="D16" s="3"/>
      <c r="E16" s="55" t="str">
        <f>IFERROR(IF(INDEX(Sheet1!$B$3:$JO$10,MATCH($C16,Sheet1!$A$3:$A$10,0),MATCH(E$10,Sheet1!$B$2:$JO$2,0))=0,"Close",INDEX(Sheet1!$B$3:$JO$10,MATCH($C16,Sheet1!$A$3:$A$10,0),MATCH(E$10,Sheet1!$B$2:$JO$2,0))),"")</f>
        <v/>
      </c>
      <c r="F16" s="55" t="str">
        <f>IFERROR(IF(INDEX(Sheet1!$B$3:$JO$10,MATCH($C16,Sheet1!$A$3:$A$10,0),MATCH(F$10,Sheet1!$B$2:$JO$2,0))=0,"Close",INDEX(Sheet1!$B$3:$JO$10,MATCH($C16,Sheet1!$A$3:$A$10,0),MATCH(F$10,Sheet1!$B$2:$JO$2,0))),"")</f>
        <v/>
      </c>
      <c r="G16" s="55" t="str">
        <f>IFERROR(IF(INDEX(Sheet1!$B$3:$JO$10,MATCH($C16,Sheet1!$A$3:$A$10,0),MATCH(G$10,Sheet1!$B$2:$JO$2,0))=0,"Close",INDEX(Sheet1!$B$3:$JO$10,MATCH($C16,Sheet1!$A$3:$A$10,0),MATCH(G$10,Sheet1!$B$2:$JO$2,0))),"")</f>
        <v/>
      </c>
      <c r="H16" s="55" t="str">
        <f>IFERROR(IF(INDEX(Sheet1!$B$3:$JO$10,MATCH($C16,Sheet1!$A$3:$A$10,0),MATCH(H$10,Sheet1!$B$2:$JO$2,0))=0,"Close",INDEX(Sheet1!$B$3:$JO$10,MATCH($C16,Sheet1!$A$3:$A$10,0),MATCH(H$10,Sheet1!$B$2:$JO$2,0))),"")</f>
        <v/>
      </c>
      <c r="I16" s="55" t="str">
        <f>IFERROR(IF(INDEX(Sheet1!$B$3:$JO$10,MATCH($C16,Sheet1!$A$3:$A$10,0),MATCH(I$10,Sheet1!$B$2:$JO$2,0))=0,"Close",INDEX(Sheet1!$B$3:$JO$10,MATCH($C16,Sheet1!$A$3:$A$10,0),MATCH(I$10,Sheet1!$B$2:$JO$2,0))),"")</f>
        <v/>
      </c>
      <c r="J16" s="55" t="str">
        <f>IFERROR(IF(INDEX(Sheet1!$B$3:$JO$10,MATCH($C16,Sheet1!$A$3:$A$10,0),MATCH(J$10,Sheet1!$B$2:$JO$2,0))=0,"Close",INDEX(Sheet1!$B$3:$JO$10,MATCH($C16,Sheet1!$A$3:$A$10,0),MATCH(J$10,Sheet1!$B$2:$JO$2,0))),"")</f>
        <v/>
      </c>
      <c r="K16" s="55" t="str">
        <f>IFERROR(IF(INDEX(Sheet1!$B$3:$JO$10,MATCH($C16,Sheet1!$A$3:$A$10,0),MATCH(K$10,Sheet1!$B$2:$JO$2,0))=0,"Close",INDEX(Sheet1!$B$3:$JO$10,MATCH($C16,Sheet1!$A$3:$A$10,0),MATCH(K$10,Sheet1!$B$2:$JO$2,0))),"")</f>
        <v/>
      </c>
      <c r="L16" s="55" t="str">
        <f>IFERROR(IF(INDEX(Sheet1!$B$3:$JO$10,MATCH($C16,Sheet1!$A$3:$A$10,0),MATCH(L$10,Sheet1!$B$2:$JO$2,0))=0,"Close",INDEX(Sheet1!$B$3:$JO$10,MATCH($C16,Sheet1!$A$3:$A$10,0),MATCH(L$10,Sheet1!$B$2:$JO$2,0))),"")</f>
        <v/>
      </c>
      <c r="M16" s="55" t="str">
        <f>IFERROR(IF(INDEX(Sheet1!$B$3:$JO$10,MATCH($C16,Sheet1!$A$3:$A$10,0),MATCH(M$10,Sheet1!$B$2:$JO$2,0))=0,"Close",INDEX(Sheet1!$B$3:$JO$10,MATCH($C16,Sheet1!$A$3:$A$10,0),MATCH(M$10,Sheet1!$B$2:$JO$2,0))),"")</f>
        <v/>
      </c>
      <c r="N16" s="55" t="str">
        <f>IFERROR(IF(INDEX(Sheet1!$B$3:$JO$10,MATCH($C16,Sheet1!$A$3:$A$10,0),MATCH(N$10,Sheet1!$B$2:$JO$2,0))=0,"Close",INDEX(Sheet1!$B$3:$JO$10,MATCH($C16,Sheet1!$A$3:$A$10,0),MATCH(N$10,Sheet1!$B$2:$JO$2,0))),"")</f>
        <v/>
      </c>
      <c r="O16" s="55" t="str">
        <f>IFERROR(IF(INDEX(Sheet1!$B$3:$JO$10,MATCH($C16,Sheet1!$A$3:$A$10,0),MATCH(O$10,Sheet1!$B$2:$JO$2,0))=0,"Close",INDEX(Sheet1!$B$3:$JO$10,MATCH($C16,Sheet1!$A$3:$A$10,0),MATCH(O$10,Sheet1!$B$2:$JO$2,0))),"")</f>
        <v/>
      </c>
      <c r="P16" s="55" t="str">
        <f>IFERROR(IF(INDEX(Sheet1!$B$3:$JO$10,MATCH($C16,Sheet1!$A$3:$A$10,0),MATCH(P$10,Sheet1!$B$2:$JO$2,0))=0,"Close",INDEX(Sheet1!$B$3:$JO$10,MATCH($C16,Sheet1!$A$3:$A$10,0),MATCH(P$10,Sheet1!$B$2:$JO$2,0))),"")</f>
        <v/>
      </c>
      <c r="Q16" s="55" t="str">
        <f>IFERROR(IF(INDEX(Sheet1!$B$3:$JO$10,MATCH($C16,Sheet1!$A$3:$A$10,0),MATCH(Q$10,Sheet1!$B$2:$JO$2,0))=0,"Close",INDEX(Sheet1!$B$3:$JO$10,MATCH($C16,Sheet1!$A$3:$A$10,0),MATCH(Q$10,Sheet1!$B$2:$JO$2,0))),"")</f>
        <v/>
      </c>
      <c r="R16" s="55" t="str">
        <f>IFERROR(IF(INDEX(Sheet1!$B$3:$JO$10,MATCH($C16,Sheet1!$A$3:$A$10,0),MATCH(R$10,Sheet1!$B$2:$JO$2,0))=0,"Close",INDEX(Sheet1!$B$3:$JO$10,MATCH($C16,Sheet1!$A$3:$A$10,0),MATCH(R$10,Sheet1!$B$2:$JO$2,0))),"")</f>
        <v/>
      </c>
      <c r="S16" s="55" t="str">
        <f>IFERROR(IF(INDEX(Sheet1!$B$3:$JO$10,MATCH($C16,Sheet1!$A$3:$A$10,0),MATCH(S$10,Sheet1!$B$2:$JO$2,0))=0,"Close",INDEX(Sheet1!$B$3:$JO$10,MATCH($C16,Sheet1!$A$3:$A$10,0),MATCH(S$10,Sheet1!$B$2:$JO$2,0))),"")</f>
        <v/>
      </c>
      <c r="T16" s="55" t="str">
        <f>IFERROR(IF(INDEX(Sheet1!$B$3:$JO$10,MATCH($C16,Sheet1!$A$3:$A$10,0),MATCH(T$10,Sheet1!$B$2:$JO$2,0))=0,"Close",INDEX(Sheet1!$B$3:$JO$10,MATCH($C16,Sheet1!$A$3:$A$10,0),MATCH(T$10,Sheet1!$B$2:$JO$2,0))),"")</f>
        <v/>
      </c>
      <c r="U16" s="55" t="str">
        <f>IFERROR(IF(INDEX(Sheet1!$B$3:$JO$10,MATCH($C16,Sheet1!$A$3:$A$10,0),MATCH(U$10,Sheet1!$B$2:$JO$2,0))=0,"Close",INDEX(Sheet1!$B$3:$JO$10,MATCH($C16,Sheet1!$A$3:$A$10,0),MATCH(U$10,Sheet1!$B$2:$JO$2,0))),"")</f>
        <v/>
      </c>
      <c r="V16" s="55" t="str">
        <f>IFERROR(IF(INDEX(Sheet1!$B$3:$JO$10,MATCH($C16,Sheet1!$A$3:$A$10,0),MATCH(V$10,Sheet1!$B$2:$JO$2,0))=0,"Close",INDEX(Sheet1!$B$3:$JO$10,MATCH($C16,Sheet1!$A$3:$A$10,0),MATCH(V$10,Sheet1!$B$2:$JO$2,0))),"")</f>
        <v/>
      </c>
      <c r="W16" s="55" t="str">
        <f>IFERROR(IF(INDEX(Sheet1!$B$3:$JO$10,MATCH($C16,Sheet1!$A$3:$A$10,0),MATCH(W$10,Sheet1!$B$2:$JO$2,0))=0,"Close",INDEX(Sheet1!$B$3:$JO$10,MATCH($C16,Sheet1!$A$3:$A$10,0),MATCH(W$10,Sheet1!$B$2:$JO$2,0))),"")</f>
        <v/>
      </c>
      <c r="X16" s="55" t="str">
        <f>IFERROR(IF(INDEX(Sheet1!$B$3:$JO$10,MATCH($C16,Sheet1!$A$3:$A$10,0),MATCH(X$10,Sheet1!$B$2:$JO$2,0))=0,"Close",INDEX(Sheet1!$B$3:$JO$10,MATCH($C16,Sheet1!$A$3:$A$10,0),MATCH(X$10,Sheet1!$B$2:$JO$2,0))),"")</f>
        <v/>
      </c>
      <c r="Y16" s="55" t="str">
        <f>IFERROR(IF(INDEX(Sheet1!$B$3:$JO$10,MATCH($C16,Sheet1!$A$3:$A$10,0),MATCH(Y$10,Sheet1!$B$2:$JO$2,0))=0,"Close",INDEX(Sheet1!$B$3:$JO$10,MATCH($C16,Sheet1!$A$3:$A$10,0),MATCH(Y$10,Sheet1!$B$2:$JO$2,0))),"")</f>
        <v/>
      </c>
      <c r="Z16" s="55" t="str">
        <f>IFERROR(IF(INDEX(Sheet1!$B$3:$JO$10,MATCH($C16,Sheet1!$A$3:$A$10,0),MATCH(Z$10,Sheet1!$B$2:$JO$2,0))=0,"Close",INDEX(Sheet1!$B$3:$JO$10,MATCH($C16,Sheet1!$A$3:$A$10,0),MATCH(Z$10,Sheet1!$B$2:$JO$2,0))),"")</f>
        <v/>
      </c>
      <c r="AA16" s="55" t="str">
        <f>IFERROR(IF(INDEX(Sheet1!$B$3:$JO$10,MATCH($C16,Sheet1!$A$3:$A$10,0),MATCH(AA$10,Sheet1!$B$2:$JO$2,0))=0,"Close",INDEX(Sheet1!$B$3:$JO$10,MATCH($C16,Sheet1!$A$3:$A$10,0),MATCH(AA$10,Sheet1!$B$2:$JO$2,0))),"")</f>
        <v/>
      </c>
      <c r="AB16" s="55" t="str">
        <f>IFERROR(IF(INDEX(Sheet1!$B$3:$JO$10,MATCH($C16,Sheet1!$A$3:$A$10,0),MATCH(AB$10,Sheet1!$B$2:$JO$2,0))=0,"Close",INDEX(Sheet1!$B$3:$JO$10,MATCH($C16,Sheet1!$A$3:$A$10,0),MATCH(AB$10,Sheet1!$B$2:$JO$2,0))),"")</f>
        <v/>
      </c>
      <c r="AC16" s="55" t="str">
        <f>IFERROR(IF(INDEX(Sheet1!$B$3:$JO$10,MATCH($C16,Sheet1!$A$3:$A$10,0),MATCH(AC$10,Sheet1!$B$2:$JO$2,0))=0,"Close",INDEX(Sheet1!$B$3:$JO$10,MATCH($C16,Sheet1!$A$3:$A$10,0),MATCH(AC$10,Sheet1!$B$2:$JO$2,0))),"")</f>
        <v/>
      </c>
      <c r="AD16" s="55" t="str">
        <f>IFERROR(IF(INDEX(Sheet1!$B$3:$JO$10,MATCH($C16,Sheet1!$A$3:$A$10,0),MATCH(AD$10,Sheet1!$B$2:$JO$2,0))=0,"Close",INDEX(Sheet1!$B$3:$JO$10,MATCH($C16,Sheet1!$A$3:$A$10,0),MATCH(AD$10,Sheet1!$B$2:$JO$2,0))),"")</f>
        <v/>
      </c>
      <c r="AE16" s="55" t="str">
        <f>IFERROR(IF(INDEX(Sheet1!$B$3:$JO$10,MATCH($C16,Sheet1!$A$3:$A$10,0),MATCH(AE$10,Sheet1!$B$2:$JO$2,0))=0,"Close",INDEX(Sheet1!$B$3:$JO$10,MATCH($C16,Sheet1!$A$3:$A$10,0),MATCH(AE$10,Sheet1!$B$2:$JO$2,0))),"")</f>
        <v/>
      </c>
      <c r="AF16" s="55" t="str">
        <f>IFERROR(IF(INDEX(Sheet1!$B$3:$JO$10,MATCH($C16,Sheet1!$A$3:$A$10,0),MATCH(AF$10,Sheet1!$B$2:$JO$2,0))=0,"Close",INDEX(Sheet1!$B$3:$JO$10,MATCH($C16,Sheet1!$A$3:$A$10,0),MATCH(AF$10,Sheet1!$B$2:$JO$2,0))),"")</f>
        <v/>
      </c>
      <c r="AG16" s="55" t="str">
        <f>IFERROR(IF(INDEX(Sheet1!$B$3:$JO$10,MATCH($C16,Sheet1!$A$3:$A$10,0),MATCH(AG$10,Sheet1!$B$2:$JO$2,0))=0,"Close",INDEX(Sheet1!$B$3:$JO$10,MATCH($C16,Sheet1!$A$3:$A$10,0),MATCH(AG$10,Sheet1!$B$2:$JO$2,0))),"")</f>
        <v/>
      </c>
      <c r="AH16" s="55" t="str">
        <f>IFERROR(IF(INDEX(Sheet1!$B$3:$JO$10,MATCH($C16,Sheet1!$A$3:$A$10,0),MATCH(AH$10,Sheet1!$B$2:$JO$2,0))=0,"Close",INDEX(Sheet1!$B$3:$JO$10,MATCH($C16,Sheet1!$A$3:$A$10,0),MATCH(AH$10,Sheet1!$B$2:$JO$2,0))),"")</f>
        <v/>
      </c>
      <c r="AI16" s="55" t="str">
        <f>IFERROR(IF(INDEX(Sheet1!$B$3:$JO$10,MATCH($C16,Sheet1!$A$3:$A$10,0),MATCH(AI$10,Sheet1!$B$2:$JO$2,0))=0,"Close",INDEX(Sheet1!$B$3:$JO$10,MATCH($C16,Sheet1!$A$3:$A$10,0),MATCH(AI$10,Sheet1!$B$2:$JO$2,0))),"")</f>
        <v/>
      </c>
      <c r="AJ16" s="55" t="str">
        <f>IFERROR(IF(INDEX(Sheet1!$B$3:$JO$10,MATCH($C16,Sheet1!$A$3:$A$10,0),MATCH(AJ$10,Sheet1!$B$2:$JO$2,0))=0,"Close",INDEX(Sheet1!$B$3:$JO$10,MATCH($C16,Sheet1!$A$3:$A$10,0),MATCH(AJ$10,Sheet1!$B$2:$JO$2,0))),"")</f>
        <v/>
      </c>
      <c r="AK16" s="55" t="str">
        <f>IFERROR(IF(INDEX(Sheet1!$B$3:$JO$10,MATCH($C16,Sheet1!$A$3:$A$10,0),MATCH(AK$10,Sheet1!$B$2:$JO$2,0))=0,"Close",INDEX(Sheet1!$B$3:$JO$10,MATCH($C16,Sheet1!$A$3:$A$10,0),MATCH(AK$10,Sheet1!$B$2:$JO$2,0))),"")</f>
        <v/>
      </c>
      <c r="AL16" s="55" t="str">
        <f>IFERROR(IF(INDEX(Sheet1!$B$3:$JO$10,MATCH($C16,Sheet1!$A$3:$A$10,0),MATCH(AL$10,Sheet1!$B$2:$JO$2,0))=0,"Close",INDEX(Sheet1!$B$3:$JO$10,MATCH($C16,Sheet1!$A$3:$A$10,0),MATCH(AL$10,Sheet1!$B$2:$JO$2,0))),"")</f>
        <v/>
      </c>
      <c r="AM16" s="55" t="str">
        <f>IFERROR(IF(INDEX(Sheet1!$B$3:$JO$10,MATCH($C16,Sheet1!$A$3:$A$10,0),MATCH(AM$10,Sheet1!$B$2:$JO$2,0))=0,"Close",INDEX(Sheet1!$B$3:$JO$10,MATCH($C16,Sheet1!$A$3:$A$10,0),MATCH(AM$10,Sheet1!$B$2:$JO$2,0))),"")</f>
        <v/>
      </c>
      <c r="AN16" s="55" t="str">
        <f>IFERROR(IF(INDEX(Sheet1!$B$3:$JO$10,MATCH($C16,Sheet1!$A$3:$A$10,0),MATCH(AN$10,Sheet1!$B$2:$JO$2,0))=0,"Close",INDEX(Sheet1!$B$3:$JO$10,MATCH($C16,Sheet1!$A$3:$A$10,0),MATCH(AN$10,Sheet1!$B$2:$JO$2,0))),"")</f>
        <v/>
      </c>
      <c r="AO16" s="55" t="str">
        <f>IFERROR(IF(INDEX(Sheet1!$B$3:$JO$10,MATCH($C16,Sheet1!$A$3:$A$10,0),MATCH(AO$10,Sheet1!$B$2:$JO$2,0))=0,"Close",INDEX(Sheet1!$B$3:$JO$10,MATCH($C16,Sheet1!$A$3:$A$10,0),MATCH(AO$10,Sheet1!$B$2:$JO$2,0))),"")</f>
        <v/>
      </c>
      <c r="AP16" s="55" t="str">
        <f>IFERROR(IF(INDEX(Sheet1!$B$3:$JO$10,MATCH($C16,Sheet1!$A$3:$A$10,0),MATCH(AP$10,Sheet1!$B$2:$JO$2,0))=0,"Close",INDEX(Sheet1!$B$3:$JO$10,MATCH($C16,Sheet1!$A$3:$A$10,0),MATCH(AP$10,Sheet1!$B$2:$JO$2,0))),"")</f>
        <v/>
      </c>
      <c r="AQ16" s="55" t="str">
        <f>IFERROR(IF(INDEX(Sheet1!$B$3:$JO$10,MATCH($C16,Sheet1!$A$3:$A$10,0),MATCH(AQ$10,Sheet1!$B$2:$JO$2,0))=0,"Close",INDEX(Sheet1!$B$3:$JO$10,MATCH($C16,Sheet1!$A$3:$A$10,0),MATCH(AQ$10,Sheet1!$B$2:$JO$2,0))),"")</f>
        <v/>
      </c>
      <c r="AR16" s="55" t="str">
        <f>IFERROR(IF(INDEX(Sheet1!$B$3:$JO$10,MATCH($C16,Sheet1!$A$3:$A$10,0),MATCH(AR$10,Sheet1!$B$2:$JO$2,0))=0,"Close",INDEX(Sheet1!$B$3:$JO$10,MATCH($C16,Sheet1!$A$3:$A$10,0),MATCH(AR$10,Sheet1!$B$2:$JO$2,0))),"")</f>
        <v/>
      </c>
      <c r="AS16" s="55" t="str">
        <f>IFERROR(IF(INDEX(Sheet1!$B$3:$JO$10,MATCH($C16,Sheet1!$A$3:$A$10,0),MATCH(AS$10,Sheet1!$B$2:$JO$2,0))=0,"Close",INDEX(Sheet1!$B$3:$JO$10,MATCH($C16,Sheet1!$A$3:$A$10,0),MATCH(AS$10,Sheet1!$B$2:$JO$2,0))),"")</f>
        <v/>
      </c>
      <c r="AT16" s="55" t="str">
        <f>IFERROR(IF(INDEX(Sheet1!$B$3:$JO$10,MATCH($C16,Sheet1!$A$3:$A$10,0),MATCH(AT$10,Sheet1!$B$2:$JO$2,0))=0,"Close",INDEX(Sheet1!$B$3:$JO$10,MATCH($C16,Sheet1!$A$3:$A$10,0),MATCH(AT$10,Sheet1!$B$2:$JO$2,0))),"")</f>
        <v/>
      </c>
      <c r="AU16" s="55" t="str">
        <f>IFERROR(IF(INDEX(Sheet1!$B$3:$JO$10,MATCH($C16,Sheet1!$A$3:$A$10,0),MATCH(AU$10,Sheet1!$B$2:$JO$2,0))=0,"Close",INDEX(Sheet1!$B$3:$JO$10,MATCH($C16,Sheet1!$A$3:$A$10,0),MATCH(AU$10,Sheet1!$B$2:$JO$2,0))),"")</f>
        <v/>
      </c>
      <c r="AV16" s="55" t="str">
        <f>IFERROR(IF(INDEX(Sheet1!$B$3:$JO$10,MATCH($C16,Sheet1!$A$3:$A$10,0),MATCH(AV$10,Sheet1!$B$2:$JO$2,0))=0,"Close",INDEX(Sheet1!$B$3:$JO$10,MATCH($C16,Sheet1!$A$3:$A$10,0),MATCH(AV$10,Sheet1!$B$2:$JO$2,0))),"")</f>
        <v/>
      </c>
      <c r="AW16" s="55" t="str">
        <f>IFERROR(IF(INDEX(Sheet1!$B$3:$JO$10,MATCH($C16,Sheet1!$A$3:$A$10,0),MATCH(AW$10,Sheet1!$B$2:$JO$2,0))=0,"Close",INDEX(Sheet1!$B$3:$JO$10,MATCH($C16,Sheet1!$A$3:$A$10,0),MATCH(AW$10,Sheet1!$B$2:$JO$2,0))),"")</f>
        <v/>
      </c>
      <c r="AX16" s="55" t="str">
        <f>IFERROR(IF(INDEX(Sheet1!$B$3:$JO$10,MATCH($C16,Sheet1!$A$3:$A$10,0),MATCH(AX$10,Sheet1!$B$2:$JO$2,0))=0,"Close",INDEX(Sheet1!$B$3:$JO$10,MATCH($C16,Sheet1!$A$3:$A$10,0),MATCH(AX$10,Sheet1!$B$2:$JO$2,0))),"")</f>
        <v/>
      </c>
      <c r="AY16" s="55" t="str">
        <f>IFERROR(IF(INDEX(Sheet1!$B$3:$JO$10,MATCH($C16,Sheet1!$A$3:$A$10,0),MATCH(AY$10,Sheet1!$B$2:$JO$2,0))=0,"Close",INDEX(Sheet1!$B$3:$JO$10,MATCH($C16,Sheet1!$A$3:$A$10,0),MATCH(AY$10,Sheet1!$B$2:$JO$2,0))),"")</f>
        <v/>
      </c>
      <c r="AZ16" s="55" t="str">
        <f>IFERROR(IF(INDEX(Sheet1!$B$3:$JO$10,MATCH($C16,Sheet1!$A$3:$A$10,0),MATCH(AZ$10,Sheet1!$B$2:$JO$2,0))=0,"Close",INDEX(Sheet1!$B$3:$JO$10,MATCH($C16,Sheet1!$A$3:$A$10,0),MATCH(AZ$10,Sheet1!$B$2:$JO$2,0))),"")</f>
        <v/>
      </c>
      <c r="BA16" s="55" t="str">
        <f>IFERROR(IF(INDEX(Sheet1!$B$3:$JO$10,MATCH($C16,Sheet1!$A$3:$A$10,0),MATCH(BA$10,Sheet1!$B$2:$JO$2,0))=0,"Close",INDEX(Sheet1!$B$3:$JO$10,MATCH($C16,Sheet1!$A$3:$A$10,0),MATCH(BA$10,Sheet1!$B$2:$JO$2,0))),"")</f>
        <v/>
      </c>
      <c r="BB16" s="55" t="str">
        <f>IFERROR(IF(INDEX(Sheet1!$B$3:$JO$10,MATCH($C16,Sheet1!$A$3:$A$10,0),MATCH(BB$10,Sheet1!$B$2:$JO$2,0))=0,"Close",INDEX(Sheet1!$B$3:$JO$10,MATCH($C16,Sheet1!$A$3:$A$10,0),MATCH(BB$10,Sheet1!$B$2:$JO$2,0))),"")</f>
        <v/>
      </c>
      <c r="BC16" s="55" t="str">
        <f>IFERROR(IF(INDEX(Sheet1!$B$3:$JO$10,MATCH($C16,Sheet1!$A$3:$A$10,0),MATCH(BC$10,Sheet1!$B$2:$JO$2,0))=0,"Close",INDEX(Sheet1!$B$3:$JO$10,MATCH($C16,Sheet1!$A$3:$A$10,0),MATCH(BC$10,Sheet1!$B$2:$JO$2,0))),"")</f>
        <v/>
      </c>
      <c r="BD16" s="55" t="str">
        <f>IFERROR(IF(INDEX(Sheet1!$B$3:$JO$10,MATCH($C16,Sheet1!$A$3:$A$10,0),MATCH(BD$10,Sheet1!$B$2:$JO$2,0))=0,"Close",INDEX(Sheet1!$B$3:$JO$10,MATCH($C16,Sheet1!$A$3:$A$10,0),MATCH(BD$10,Sheet1!$B$2:$JO$2,0))),"")</f>
        <v/>
      </c>
      <c r="BE16" s="55" t="str">
        <f>IFERROR(IF(INDEX(Sheet1!$B$3:$JO$10,MATCH($C16,Sheet1!$A$3:$A$10,0),MATCH(BE$10,Sheet1!$B$2:$JO$2,0))=0,"Close",INDEX(Sheet1!$B$3:$JO$10,MATCH($C16,Sheet1!$A$3:$A$10,0),MATCH(BE$10,Sheet1!$B$2:$JO$2,0))),"")</f>
        <v/>
      </c>
      <c r="BF16" s="55" t="str">
        <f>IFERROR(IF(INDEX(Sheet1!$B$3:$JO$10,MATCH($C16,Sheet1!$A$3:$A$10,0),MATCH(BF$10,Sheet1!$B$2:$JO$2,0))=0,"Close",INDEX(Sheet1!$B$3:$JO$10,MATCH($C16,Sheet1!$A$3:$A$10,0),MATCH(BF$10,Sheet1!$B$2:$JO$2,0))),"")</f>
        <v/>
      </c>
      <c r="BG16" s="55" t="str">
        <f>IFERROR(IF(INDEX(Sheet1!$B$3:$JO$10,MATCH($C16,Sheet1!$A$3:$A$10,0),MATCH(BG$10,Sheet1!$B$2:$JO$2,0))=0,"Close",INDEX(Sheet1!$B$3:$JO$10,MATCH($C16,Sheet1!$A$3:$A$10,0),MATCH(BG$10,Sheet1!$B$2:$JO$2,0))),"")</f>
        <v/>
      </c>
      <c r="BH16" s="55" t="str">
        <f>IFERROR(IF(INDEX(Sheet1!$B$3:$JO$10,MATCH($C16,Sheet1!$A$3:$A$10,0),MATCH(BH$10,Sheet1!$B$2:$JO$2,0))=0,"Close",INDEX(Sheet1!$B$3:$JO$10,MATCH($C16,Sheet1!$A$3:$A$10,0),MATCH(BH$10,Sheet1!$B$2:$JO$2,0))),"")</f>
        <v/>
      </c>
      <c r="BI16" s="55" t="str">
        <f>IFERROR(IF(INDEX(Sheet1!$B$3:$JO$10,MATCH($C16,Sheet1!$A$3:$A$10,0),MATCH(BI$10,Sheet1!$B$2:$JO$2,0))=0,"Close",INDEX(Sheet1!$B$3:$JO$10,MATCH($C16,Sheet1!$A$3:$A$10,0),MATCH(BI$10,Sheet1!$B$2:$JO$2,0))),"")</f>
        <v/>
      </c>
      <c r="BJ16" s="55" t="str">
        <f>IFERROR(IF(INDEX(Sheet1!$B$3:$JO$10,MATCH($C16,Sheet1!$A$3:$A$10,0),MATCH(BJ$10,Sheet1!$B$2:$JO$2,0))=0,"Close",INDEX(Sheet1!$B$3:$JO$10,MATCH($C16,Sheet1!$A$3:$A$10,0),MATCH(BJ$10,Sheet1!$B$2:$JO$2,0))),"")</f>
        <v/>
      </c>
      <c r="BK16" s="55" t="str">
        <f>IFERROR(IF(INDEX(Sheet1!$B$3:$JO$10,MATCH($C16,Sheet1!$A$3:$A$10,0),MATCH(BK$10,Sheet1!$B$2:$JO$2,0))=0,"Close",INDEX(Sheet1!$B$3:$JO$10,MATCH($C16,Sheet1!$A$3:$A$10,0),MATCH(BK$10,Sheet1!$B$2:$JO$2,0))),"")</f>
        <v/>
      </c>
      <c r="BL16" s="55" t="str">
        <f>IFERROR(IF(INDEX(Sheet1!$B$3:$JO$10,MATCH($C16,Sheet1!$A$3:$A$10,0),MATCH(BL$10,Sheet1!$B$2:$JO$2,0))=0,"Close",INDEX(Sheet1!$B$3:$JO$10,MATCH($C16,Sheet1!$A$3:$A$10,0),MATCH(BL$10,Sheet1!$B$2:$JO$2,0))),"")</f>
        <v/>
      </c>
      <c r="BM16" s="55" t="str">
        <f>IFERROR(IF(INDEX(Sheet1!$B$3:$JO$10,MATCH($C16,Sheet1!$A$3:$A$10,0),MATCH(BM$10,Sheet1!$B$2:$JO$2,0))=0,"Close",INDEX(Sheet1!$B$3:$JO$10,MATCH($C16,Sheet1!$A$3:$A$10,0),MATCH(BM$10,Sheet1!$B$2:$JO$2,0))),"")</f>
        <v/>
      </c>
      <c r="BN16" s="55" t="str">
        <f>IFERROR(IF(INDEX(Sheet1!$B$3:$JO$10,MATCH($C16,Sheet1!$A$3:$A$10,0),MATCH(BN$10,Sheet1!$B$2:$JO$2,0))=0,"Close",INDEX(Sheet1!$B$3:$JO$10,MATCH($C16,Sheet1!$A$3:$A$10,0),MATCH(BN$10,Sheet1!$B$2:$JO$2,0))),"")</f>
        <v/>
      </c>
      <c r="BO16" s="55" t="str">
        <f>IFERROR(IF(INDEX(Sheet1!$B$3:$JO$10,MATCH($C16,Sheet1!$A$3:$A$10,0),MATCH(BO$10,Sheet1!$B$2:$JO$2,0))=0,"Close",INDEX(Sheet1!$B$3:$JO$10,MATCH($C16,Sheet1!$A$3:$A$10,0),MATCH(BO$10,Sheet1!$B$2:$JO$2,0))),"")</f>
        <v/>
      </c>
      <c r="BP16" s="55" t="str">
        <f>IFERROR(IF(INDEX(Sheet1!$B$3:$JO$10,MATCH($C16,Sheet1!$A$3:$A$10,0),MATCH(BP$10,Sheet1!$B$2:$JO$2,0))=0,"Close",INDEX(Sheet1!$B$3:$JO$10,MATCH($C16,Sheet1!$A$3:$A$10,0),MATCH(BP$10,Sheet1!$B$2:$JO$2,0))),"")</f>
        <v/>
      </c>
      <c r="BQ16" s="55" t="str">
        <f>IFERROR(IF(INDEX(Sheet1!$B$3:$JO$10,MATCH($C16,Sheet1!$A$3:$A$10,0),MATCH(BQ$10,Sheet1!$B$2:$JO$2,0))=0,"Close",INDEX(Sheet1!$B$3:$JO$10,MATCH($C16,Sheet1!$A$3:$A$10,0),MATCH(BQ$10,Sheet1!$B$2:$JO$2,0))),"")</f>
        <v/>
      </c>
      <c r="BR16" s="55" t="str">
        <f>IFERROR(IF(INDEX(Sheet1!$B$3:$JO$10,MATCH($C16,Sheet1!$A$3:$A$10,0),MATCH(BR$10,Sheet1!$B$2:$JO$2,0))=0,"Close",INDEX(Sheet1!$B$3:$JO$10,MATCH($C16,Sheet1!$A$3:$A$10,0),MATCH(BR$10,Sheet1!$B$2:$JO$2,0))),"")</f>
        <v/>
      </c>
      <c r="BS16" s="55" t="str">
        <f>IFERROR(IF(INDEX(Sheet1!$B$3:$JO$10,MATCH($C16,Sheet1!$A$3:$A$10,0),MATCH(BS$10,Sheet1!$B$2:$JO$2,0))=0,"Close",INDEX(Sheet1!$B$3:$JO$10,MATCH($C16,Sheet1!$A$3:$A$10,0),MATCH(BS$10,Sheet1!$B$2:$JO$2,0))),"")</f>
        <v/>
      </c>
      <c r="BT16" s="55" t="str">
        <f>IFERROR(IF(INDEX(Sheet1!$B$3:$JO$10,MATCH($C16,Sheet1!$A$3:$A$10,0),MATCH(BT$10,Sheet1!$B$2:$JO$2,0))=0,"Close",INDEX(Sheet1!$B$3:$JO$10,MATCH($C16,Sheet1!$A$3:$A$10,0),MATCH(BT$10,Sheet1!$B$2:$JO$2,0))),"")</f>
        <v/>
      </c>
      <c r="BU16" s="55" t="str">
        <f>IFERROR(IF(INDEX(Sheet1!$B$3:$JO$10,MATCH($C16,Sheet1!$A$3:$A$10,0),MATCH(BU$10,Sheet1!$B$2:$JO$2,0))=0,"Close",INDEX(Sheet1!$B$3:$JO$10,MATCH($C16,Sheet1!$A$3:$A$10,0),MATCH(BU$10,Sheet1!$B$2:$JO$2,0))),"")</f>
        <v/>
      </c>
      <c r="BV16" s="55" t="str">
        <f>IFERROR(IF(INDEX(Sheet1!$B$3:$JO$10,MATCH($C16,Sheet1!$A$3:$A$10,0),MATCH(BV$10,Sheet1!$B$2:$JO$2,0))=0,"Close",INDEX(Sheet1!$B$3:$JO$10,MATCH($C16,Sheet1!$A$3:$A$10,0),MATCH(BV$10,Sheet1!$B$2:$JO$2,0))),"")</f>
        <v/>
      </c>
      <c r="BW16" s="55" t="str">
        <f>IFERROR(IF(INDEX(Sheet1!$B$3:$JO$10,MATCH($C16,Sheet1!$A$3:$A$10,0),MATCH(BW$10,Sheet1!$B$2:$JO$2,0))=0,"Close",INDEX(Sheet1!$B$3:$JO$10,MATCH($C16,Sheet1!$A$3:$A$10,0),MATCH(BW$10,Sheet1!$B$2:$JO$2,0))),"")</f>
        <v/>
      </c>
      <c r="BX16" s="55" t="str">
        <f>IFERROR(IF(INDEX(Sheet1!$B$3:$JO$10,MATCH($C16,Sheet1!$A$3:$A$10,0),MATCH(BX$10,Sheet1!$B$2:$JO$2,0))=0,"Close",INDEX(Sheet1!$B$3:$JO$10,MATCH($C16,Sheet1!$A$3:$A$10,0),MATCH(BX$10,Sheet1!$B$2:$JO$2,0))),"")</f>
        <v/>
      </c>
      <c r="BY16" s="55" t="str">
        <f>IFERROR(IF(INDEX(Sheet1!$B$3:$JO$10,MATCH($C16,Sheet1!$A$3:$A$10,0),MATCH(BY$10,Sheet1!$B$2:$JO$2,0))=0,"Close",INDEX(Sheet1!$B$3:$JO$10,MATCH($C16,Sheet1!$A$3:$A$10,0),MATCH(BY$10,Sheet1!$B$2:$JO$2,0))),"")</f>
        <v/>
      </c>
      <c r="BZ16" s="55" t="str">
        <f>IFERROR(IF(INDEX(Sheet1!$B$3:$JO$10,MATCH($C16,Sheet1!$A$3:$A$10,0),MATCH(BZ$10,Sheet1!$B$2:$JO$2,0))=0,"Close",INDEX(Sheet1!$B$3:$JO$10,MATCH($C16,Sheet1!$A$3:$A$10,0),MATCH(BZ$10,Sheet1!$B$2:$JO$2,0))),"")</f>
        <v/>
      </c>
      <c r="CA16" s="55" t="str">
        <f>IFERROR(IF(INDEX(Sheet1!$B$3:$JO$10,MATCH($C16,Sheet1!$A$3:$A$10,0),MATCH(CA$10,Sheet1!$B$2:$JO$2,0))=0,"Close",INDEX(Sheet1!$B$3:$JO$10,MATCH($C16,Sheet1!$A$3:$A$10,0),MATCH(CA$10,Sheet1!$B$2:$JO$2,0))),"")</f>
        <v/>
      </c>
      <c r="CB16" s="55" t="str">
        <f>IFERROR(IF(INDEX(Sheet1!$B$3:$JO$10,MATCH($C16,Sheet1!$A$3:$A$10,0),MATCH(CB$10,Sheet1!$B$2:$JO$2,0))=0,"Close",INDEX(Sheet1!$B$3:$JO$10,MATCH($C16,Sheet1!$A$3:$A$10,0),MATCH(CB$10,Sheet1!$B$2:$JO$2,0))),"")</f>
        <v/>
      </c>
      <c r="CC16" s="55" t="str">
        <f>IFERROR(IF(INDEX(Sheet1!$B$3:$JO$10,MATCH($C16,Sheet1!$A$3:$A$10,0),MATCH(CC$10,Sheet1!$B$2:$JO$2,0))=0,"Close",INDEX(Sheet1!$B$3:$JO$10,MATCH($C16,Sheet1!$A$3:$A$10,0),MATCH(CC$10,Sheet1!$B$2:$JO$2,0))),"")</f>
        <v/>
      </c>
      <c r="CD16" s="55" t="str">
        <f>IFERROR(IF(INDEX(Sheet1!$B$3:$JO$10,MATCH($C16,Sheet1!$A$3:$A$10,0),MATCH(CD$10,Sheet1!$B$2:$JO$2,0))=0,"Close",INDEX(Sheet1!$B$3:$JO$10,MATCH($C16,Sheet1!$A$3:$A$10,0),MATCH(CD$10,Sheet1!$B$2:$JO$2,0))),"")</f>
        <v/>
      </c>
      <c r="CE16" s="55" t="str">
        <f>IFERROR(IF(INDEX(Sheet1!$B$3:$JO$10,MATCH($C16,Sheet1!$A$3:$A$10,0),MATCH(CE$10,Sheet1!$B$2:$JO$2,0))=0,"Close",INDEX(Sheet1!$B$3:$JO$10,MATCH($C16,Sheet1!$A$3:$A$10,0),MATCH(CE$10,Sheet1!$B$2:$JO$2,0))),"")</f>
        <v/>
      </c>
      <c r="CF16" s="55" t="str">
        <f>IFERROR(IF(INDEX(Sheet1!$B$3:$JO$10,MATCH($C16,Sheet1!$A$3:$A$10,0),MATCH(CF$10,Sheet1!$B$2:$JO$2,0))=0,"Close",INDEX(Sheet1!$B$3:$JO$10,MATCH($C16,Sheet1!$A$3:$A$10,0),MATCH(CF$10,Sheet1!$B$2:$JO$2,0))),"")</f>
        <v/>
      </c>
      <c r="CG16" s="55" t="str">
        <f>IFERROR(IF(INDEX(Sheet1!$B$3:$JO$10,MATCH($C16,Sheet1!$A$3:$A$10,0),MATCH(CG$10,Sheet1!$B$2:$JO$2,0))=0,"Close",INDEX(Sheet1!$B$3:$JO$10,MATCH($C16,Sheet1!$A$3:$A$10,0),MATCH(CG$10,Sheet1!$B$2:$JO$2,0))),"")</f>
        <v/>
      </c>
      <c r="CH16" s="55" t="str">
        <f>IFERROR(IF(INDEX(Sheet1!$B$3:$JO$10,MATCH($C16,Sheet1!$A$3:$A$10,0),MATCH(CH$10,Sheet1!$B$2:$JO$2,0))=0,"Close",INDEX(Sheet1!$B$3:$JO$10,MATCH($C16,Sheet1!$A$3:$A$10,0),MATCH(CH$10,Sheet1!$B$2:$JO$2,0))),"")</f>
        <v/>
      </c>
      <c r="CI16" s="55" t="str">
        <f>IFERROR(IF(INDEX(Sheet1!$B$3:$JO$10,MATCH($C16,Sheet1!$A$3:$A$10,0),MATCH(CI$10,Sheet1!$B$2:$JO$2,0))=0,"Close",INDEX(Sheet1!$B$3:$JO$10,MATCH($C16,Sheet1!$A$3:$A$10,0),MATCH(CI$10,Sheet1!$B$2:$JO$2,0))),"")</f>
        <v/>
      </c>
      <c r="CJ16" s="55" t="str">
        <f>IFERROR(IF(INDEX(Sheet1!$B$3:$JO$10,MATCH($C16,Sheet1!$A$3:$A$10,0),MATCH(CJ$10,Sheet1!$B$2:$JO$2,0))=0,"Close",INDEX(Sheet1!$B$3:$JO$10,MATCH($C16,Sheet1!$A$3:$A$10,0),MATCH(CJ$10,Sheet1!$B$2:$JO$2,0))),"")</f>
        <v/>
      </c>
      <c r="CK16" s="55" t="str">
        <f>IFERROR(IF(INDEX(Sheet1!$B$3:$JO$10,MATCH($C16,Sheet1!$A$3:$A$10,0),MATCH(CK$10,Sheet1!$B$2:$JO$2,0))=0,"Close",INDEX(Sheet1!$B$3:$JO$10,MATCH($C16,Sheet1!$A$3:$A$10,0),MATCH(CK$10,Sheet1!$B$2:$JO$2,0))),"")</f>
        <v/>
      </c>
      <c r="CL16" s="55" t="str">
        <f>IFERROR(IF(INDEX(Sheet1!$B$3:$JO$10,MATCH($C16,Sheet1!$A$3:$A$10,0),MATCH(CL$10,Sheet1!$B$2:$JO$2,0))=0,"Close",INDEX(Sheet1!$B$3:$JO$10,MATCH($C16,Sheet1!$A$3:$A$10,0),MATCH(CL$10,Sheet1!$B$2:$JO$2,0))),"")</f>
        <v/>
      </c>
      <c r="CM16" s="55" t="str">
        <f>IFERROR(IF(INDEX(Sheet1!$B$3:$JO$10,MATCH($C16,Sheet1!$A$3:$A$10,0),MATCH(CM$10,Sheet1!$B$2:$JO$2,0))=0,"Close",INDEX(Sheet1!$B$3:$JO$10,MATCH($C16,Sheet1!$A$3:$A$10,0),MATCH(CM$10,Sheet1!$B$2:$JO$2,0))),"")</f>
        <v/>
      </c>
      <c r="CN16" s="55" t="str">
        <f>IFERROR(IF(INDEX(Sheet1!$B$3:$JO$10,MATCH($C16,Sheet1!$A$3:$A$10,0),MATCH(CN$10,Sheet1!$B$2:$JO$2,0))=0,"Close",INDEX(Sheet1!$B$3:$JO$10,MATCH($C16,Sheet1!$A$3:$A$10,0),MATCH(CN$10,Sheet1!$B$2:$JO$2,0))),"")</f>
        <v/>
      </c>
      <c r="CO16" s="55" t="str">
        <f>IFERROR(IF(INDEX(Sheet1!$B$3:$JO$10,MATCH($C16,Sheet1!$A$3:$A$10,0),MATCH(CO$10,Sheet1!$B$2:$JO$2,0))=0,"Close",INDEX(Sheet1!$B$3:$JO$10,MATCH($C16,Sheet1!$A$3:$A$10,0),MATCH(CO$10,Sheet1!$B$2:$JO$2,0))),"")</f>
        <v/>
      </c>
      <c r="CP16" s="55" t="str">
        <f>IFERROR(IF(INDEX(Sheet1!$B$3:$JO$10,MATCH($C16,Sheet1!$A$3:$A$10,0),MATCH(CP$10,Sheet1!$B$2:$JO$2,0))=0,"Close",INDEX(Sheet1!$B$3:$JO$10,MATCH($C16,Sheet1!$A$3:$A$10,0),MATCH(CP$10,Sheet1!$B$2:$JO$2,0))),"")</f>
        <v/>
      </c>
      <c r="CQ16" s="55" t="str">
        <f>IFERROR(IF(INDEX(Sheet1!$B$3:$JO$10,MATCH($C16,Sheet1!$A$3:$A$10,0),MATCH(CQ$10,Sheet1!$B$2:$JO$2,0))=0,"Close",INDEX(Sheet1!$B$3:$JO$10,MATCH($C16,Sheet1!$A$3:$A$10,0),MATCH(CQ$10,Sheet1!$B$2:$JO$2,0))),"")</f>
        <v/>
      </c>
      <c r="CR16" s="55" t="str">
        <f>IFERROR(IF(INDEX(Sheet1!$B$3:$JO$10,MATCH($C16,Sheet1!$A$3:$A$10,0),MATCH(CR$10,Sheet1!$B$2:$JO$2,0))=0,"Close",INDEX(Sheet1!$B$3:$JO$10,MATCH($C16,Sheet1!$A$3:$A$10,0),MATCH(CR$10,Sheet1!$B$2:$JO$2,0))),"")</f>
        <v/>
      </c>
      <c r="CS16" s="55" t="str">
        <f>IFERROR(IF(INDEX(Sheet1!$B$3:$JO$10,MATCH($C16,Sheet1!$A$3:$A$10,0),MATCH(CS$10,Sheet1!$B$2:$JO$2,0))=0,"Close",INDEX(Sheet1!$B$3:$JO$10,MATCH($C16,Sheet1!$A$3:$A$10,0),MATCH(CS$10,Sheet1!$B$2:$JO$2,0))),"")</f>
        <v/>
      </c>
      <c r="CT16" s="55" t="str">
        <f>IFERROR(IF(INDEX(Sheet1!$B$3:$JO$10,MATCH($C16,Sheet1!$A$3:$A$10,0),MATCH(CT$10,Sheet1!$B$2:$JO$2,0))=0,"Close",INDEX(Sheet1!$B$3:$JO$10,MATCH($C16,Sheet1!$A$3:$A$10,0),MATCH(CT$10,Sheet1!$B$2:$JO$2,0))),"")</f>
        <v/>
      </c>
      <c r="CU16" s="55" t="str">
        <f>IFERROR(IF(INDEX(Sheet1!$B$3:$JO$10,MATCH($C16,Sheet1!$A$3:$A$10,0),MATCH(CU$10,Sheet1!$B$2:$JO$2,0))=0,"Close",INDEX(Sheet1!$B$3:$JO$10,MATCH($C16,Sheet1!$A$3:$A$10,0),MATCH(CU$10,Sheet1!$B$2:$JO$2,0))),"")</f>
        <v/>
      </c>
      <c r="CV16" s="55" t="str">
        <f>IFERROR(IF(INDEX(Sheet1!$B$3:$JO$10,MATCH($C16,Sheet1!$A$3:$A$10,0),MATCH(CV$10,Sheet1!$B$2:$JO$2,0))=0,"Close",INDEX(Sheet1!$B$3:$JO$10,MATCH($C16,Sheet1!$A$3:$A$10,0),MATCH(CV$10,Sheet1!$B$2:$JO$2,0))),"")</f>
        <v/>
      </c>
      <c r="CW16" s="55" t="str">
        <f>IFERROR(IF(INDEX(Sheet1!$B$3:$JO$10,MATCH($C16,Sheet1!$A$3:$A$10,0),MATCH(CW$10,Sheet1!$B$2:$JO$2,0))=0,"Close",INDEX(Sheet1!$B$3:$JO$10,MATCH($C16,Sheet1!$A$3:$A$10,0),MATCH(CW$10,Sheet1!$B$2:$JO$2,0))),"")</f>
        <v/>
      </c>
      <c r="CX16" s="55" t="str">
        <f>IFERROR(IF(INDEX(Sheet1!$B$3:$JO$10,MATCH($C16,Sheet1!$A$3:$A$10,0),MATCH(CX$10,Sheet1!$B$2:$JO$2,0))=0,"Close",INDEX(Sheet1!$B$3:$JO$10,MATCH($C16,Sheet1!$A$3:$A$10,0),MATCH(CX$10,Sheet1!$B$2:$JO$2,0))),"")</f>
        <v/>
      </c>
      <c r="CY16" s="55" t="str">
        <f>IFERROR(IF(INDEX(Sheet1!$B$3:$JO$10,MATCH($C16,Sheet1!$A$3:$A$10,0),MATCH(CY$10,Sheet1!$B$2:$JO$2,0))=0,"Close",INDEX(Sheet1!$B$3:$JO$10,MATCH($C16,Sheet1!$A$3:$A$10,0),MATCH(CY$10,Sheet1!$B$2:$JO$2,0))),"")</f>
        <v/>
      </c>
      <c r="CZ16" s="55" t="str">
        <f>IFERROR(IF(INDEX(Sheet1!$B$3:$JO$10,MATCH($C16,Sheet1!$A$3:$A$10,0),MATCH(CZ$10,Sheet1!$B$2:$JO$2,0))=0,"Close",INDEX(Sheet1!$B$3:$JO$10,MATCH($C16,Sheet1!$A$3:$A$10,0),MATCH(CZ$10,Sheet1!$B$2:$JO$2,0))),"")</f>
        <v/>
      </c>
      <c r="DA16" s="55" t="str">
        <f>IFERROR(IF(INDEX(Sheet1!$B$3:$JO$10,MATCH($C16,Sheet1!$A$3:$A$10,0),MATCH(DA$10,Sheet1!$B$2:$JO$2,0))=0,"Close",INDEX(Sheet1!$B$3:$JO$10,MATCH($C16,Sheet1!$A$3:$A$10,0),MATCH(DA$10,Sheet1!$B$2:$JO$2,0))),"")</f>
        <v/>
      </c>
      <c r="DB16" s="55" t="str">
        <f>IFERROR(IF(INDEX(Sheet1!$B$3:$JO$10,MATCH($C16,Sheet1!$A$3:$A$10,0),MATCH(DB$10,Sheet1!$B$2:$JO$2,0))=0,"Close",INDEX(Sheet1!$B$3:$JO$10,MATCH($C16,Sheet1!$A$3:$A$10,0),MATCH(DB$10,Sheet1!$B$2:$JO$2,0))),"")</f>
        <v/>
      </c>
      <c r="DC16" s="55" t="str">
        <f>IFERROR(IF(INDEX(Sheet1!$B$3:$JO$10,MATCH($C16,Sheet1!$A$3:$A$10,0),MATCH(DC$10,Sheet1!$B$2:$JO$2,0))=0,"Close",INDEX(Sheet1!$B$3:$JO$10,MATCH($C16,Sheet1!$A$3:$A$10,0),MATCH(DC$10,Sheet1!$B$2:$JO$2,0))),"")</f>
        <v/>
      </c>
      <c r="DD16" s="55" t="str">
        <f>IFERROR(IF(INDEX(Sheet1!$B$3:$JO$10,MATCH($C16,Sheet1!$A$3:$A$10,0),MATCH(DD$10,Sheet1!$B$2:$JO$2,0))=0,"Close",INDEX(Sheet1!$B$3:$JO$10,MATCH($C16,Sheet1!$A$3:$A$10,0),MATCH(DD$10,Sheet1!$B$2:$JO$2,0))),"")</f>
        <v/>
      </c>
      <c r="DE16" s="55" t="str">
        <f>IFERROR(IF(INDEX(Sheet1!$B$3:$JO$10,MATCH($C16,Sheet1!$A$3:$A$10,0),MATCH(DE$10,Sheet1!$B$2:$JO$2,0))=0,"Close",INDEX(Sheet1!$B$3:$JO$10,MATCH($C16,Sheet1!$A$3:$A$10,0),MATCH(DE$10,Sheet1!$B$2:$JO$2,0))),"")</f>
        <v/>
      </c>
      <c r="DF16" s="55" t="str">
        <f>IFERROR(IF(INDEX(Sheet1!$B$3:$JO$10,MATCH($C16,Sheet1!$A$3:$A$10,0),MATCH(DF$10,Sheet1!$B$2:$JO$2,0))=0,"Close",INDEX(Sheet1!$B$3:$JO$10,MATCH($C16,Sheet1!$A$3:$A$10,0),MATCH(DF$10,Sheet1!$B$2:$JO$2,0))),"")</f>
        <v/>
      </c>
      <c r="DG16" s="55" t="str">
        <f>IFERROR(IF(INDEX(Sheet1!$B$3:$JO$10,MATCH($C16,Sheet1!$A$3:$A$10,0),MATCH(DG$10,Sheet1!$B$2:$JO$2,0))=0,"Close",INDEX(Sheet1!$B$3:$JO$10,MATCH($C16,Sheet1!$A$3:$A$10,0),MATCH(DG$10,Sheet1!$B$2:$JO$2,0))),"")</f>
        <v/>
      </c>
      <c r="DH16" s="55" t="str">
        <f>IFERROR(IF(INDEX(Sheet1!$B$3:$JO$10,MATCH($C16,Sheet1!$A$3:$A$10,0),MATCH(DH$10,Sheet1!$B$2:$JO$2,0))=0,"Close",INDEX(Sheet1!$B$3:$JO$10,MATCH($C16,Sheet1!$A$3:$A$10,0),MATCH(DH$10,Sheet1!$B$2:$JO$2,0))),"")</f>
        <v/>
      </c>
      <c r="DI16" s="55" t="str">
        <f>IFERROR(IF(INDEX(Sheet1!$B$3:$JO$10,MATCH($C16,Sheet1!$A$3:$A$10,0),MATCH(DI$10,Sheet1!$B$2:$JO$2,0))=0,"Close",INDEX(Sheet1!$B$3:$JO$10,MATCH($C16,Sheet1!$A$3:$A$10,0),MATCH(DI$10,Sheet1!$B$2:$JO$2,0))),"")</f>
        <v/>
      </c>
      <c r="DJ16" s="55" t="str">
        <f>IFERROR(IF(INDEX(Sheet1!$B$3:$JO$10,MATCH($C16,Sheet1!$A$3:$A$10,0),MATCH(DJ$10,Sheet1!$B$2:$JO$2,0))=0,"Close",INDEX(Sheet1!$B$3:$JO$10,MATCH($C16,Sheet1!$A$3:$A$10,0),MATCH(DJ$10,Sheet1!$B$2:$JO$2,0))),"")</f>
        <v/>
      </c>
      <c r="DK16" s="55" t="str">
        <f>IFERROR(IF(INDEX(Sheet1!$B$3:$JO$10,MATCH($C16,Sheet1!$A$3:$A$10,0),MATCH(DK$10,Sheet1!$B$2:$JO$2,0))=0,"Close",INDEX(Sheet1!$B$3:$JO$10,MATCH($C16,Sheet1!$A$3:$A$10,0),MATCH(DK$10,Sheet1!$B$2:$JO$2,0))),"")</f>
        <v/>
      </c>
      <c r="DL16" s="55" t="str">
        <f>IFERROR(IF(INDEX(Sheet1!$B$3:$JO$10,MATCH($C16,Sheet1!$A$3:$A$10,0),MATCH(DL$10,Sheet1!$B$2:$JO$2,0))=0,"Close",INDEX(Sheet1!$B$3:$JO$10,MATCH($C16,Sheet1!$A$3:$A$10,0),MATCH(DL$10,Sheet1!$B$2:$JO$2,0))),"")</f>
        <v/>
      </c>
      <c r="DM16" s="55" t="str">
        <f>IFERROR(IF(INDEX(Sheet1!$B$3:$JO$10,MATCH($C16,Sheet1!$A$3:$A$10,0),MATCH(DM$10,Sheet1!$B$2:$JO$2,0))=0,"Close",INDEX(Sheet1!$B$3:$JO$10,MATCH($C16,Sheet1!$A$3:$A$10,0),MATCH(DM$10,Sheet1!$B$2:$JO$2,0))),"")</f>
        <v/>
      </c>
      <c r="DN16" s="55" t="str">
        <f>IFERROR(IF(INDEX(Sheet1!$B$3:$JO$10,MATCH($C16,Sheet1!$A$3:$A$10,0),MATCH(DN$10,Sheet1!$B$2:$JO$2,0))=0,"Close",INDEX(Sheet1!$B$3:$JO$10,MATCH($C16,Sheet1!$A$3:$A$10,0),MATCH(DN$10,Sheet1!$B$2:$JO$2,0))),"")</f>
        <v/>
      </c>
      <c r="DO16" s="55" t="str">
        <f>IFERROR(IF(INDEX(Sheet1!$B$3:$JO$10,MATCH($C16,Sheet1!$A$3:$A$10,0),MATCH(DO$10,Sheet1!$B$2:$JO$2,0))=0,"Close",INDEX(Sheet1!$B$3:$JO$10,MATCH($C16,Sheet1!$A$3:$A$10,0),MATCH(DO$10,Sheet1!$B$2:$JO$2,0))),"")</f>
        <v/>
      </c>
      <c r="DP16" s="55" t="str">
        <f>IFERROR(IF(INDEX(Sheet1!$B$3:$JO$10,MATCH($C16,Sheet1!$A$3:$A$10,0),MATCH(DP$10,Sheet1!$B$2:$JO$2,0))=0,"Close",INDEX(Sheet1!$B$3:$JO$10,MATCH($C16,Sheet1!$A$3:$A$10,0),MATCH(DP$10,Sheet1!$B$2:$JO$2,0))),"")</f>
        <v/>
      </c>
      <c r="DQ16" s="55" t="str">
        <f>IFERROR(IF(INDEX(Sheet1!$B$3:$JO$10,MATCH($C16,Sheet1!$A$3:$A$10,0),MATCH(DQ$10,Sheet1!$B$2:$JO$2,0))=0,"Close",INDEX(Sheet1!$B$3:$JO$10,MATCH($C16,Sheet1!$A$3:$A$10,0),MATCH(DQ$10,Sheet1!$B$2:$JO$2,0))),"")</f>
        <v/>
      </c>
      <c r="DR16" s="55" t="str">
        <f>IFERROR(IF(INDEX(Sheet1!$B$3:$JO$10,MATCH($C16,Sheet1!$A$3:$A$10,0),MATCH(DR$10,Sheet1!$B$2:$JO$2,0))=0,"Close",INDEX(Sheet1!$B$3:$JO$10,MATCH($C16,Sheet1!$A$3:$A$10,0),MATCH(DR$10,Sheet1!$B$2:$JO$2,0))),"")</f>
        <v/>
      </c>
      <c r="DS16" s="55" t="str">
        <f>IFERROR(IF(INDEX(Sheet1!$B$3:$JO$10,MATCH($C16,Sheet1!$A$3:$A$10,0),MATCH(DS$10,Sheet1!$B$2:$JO$2,0))=0,"Close",INDEX(Sheet1!$B$3:$JO$10,MATCH($C16,Sheet1!$A$3:$A$10,0),MATCH(DS$10,Sheet1!$B$2:$JO$2,0))),"")</f>
        <v/>
      </c>
      <c r="DT16" s="55" t="str">
        <f>IFERROR(IF(INDEX(Sheet1!$B$3:$JO$10,MATCH($C16,Sheet1!$A$3:$A$10,0),MATCH(DT$10,Sheet1!$B$2:$JO$2,0))=0,"Close",INDEX(Sheet1!$B$3:$JO$10,MATCH($C16,Sheet1!$A$3:$A$10,0),MATCH(DT$10,Sheet1!$B$2:$JO$2,0))),"")</f>
        <v/>
      </c>
      <c r="DU16" s="55" t="str">
        <f>IFERROR(IF(INDEX(Sheet1!$B$3:$JO$10,MATCH($C16,Sheet1!$A$3:$A$10,0),MATCH(DU$10,Sheet1!$B$2:$JO$2,0))=0,"Close",INDEX(Sheet1!$B$3:$JO$10,MATCH($C16,Sheet1!$A$3:$A$10,0),MATCH(DU$10,Sheet1!$B$2:$JO$2,0))),"")</f>
        <v/>
      </c>
      <c r="DV16" s="55" t="str">
        <f>IFERROR(IF(INDEX(Sheet1!$B$3:$JO$10,MATCH($C16,Sheet1!$A$3:$A$10,0),MATCH(DV$10,Sheet1!$B$2:$JO$2,0))=0,"Close",INDEX(Sheet1!$B$3:$JO$10,MATCH($C16,Sheet1!$A$3:$A$10,0),MATCH(DV$10,Sheet1!$B$2:$JO$2,0))),"")</f>
        <v/>
      </c>
      <c r="DW16" s="55" t="str">
        <f>IFERROR(IF(INDEX(Sheet1!$B$3:$JO$10,MATCH($C16,Sheet1!$A$3:$A$10,0),MATCH(DW$10,Sheet1!$B$2:$JO$2,0))=0,"Close",INDEX(Sheet1!$B$3:$JO$10,MATCH($C16,Sheet1!$A$3:$A$10,0),MATCH(DW$10,Sheet1!$B$2:$JO$2,0))),"")</f>
        <v/>
      </c>
      <c r="DX16" s="55" t="str">
        <f>IFERROR(IF(INDEX(Sheet1!$B$3:$JO$10,MATCH($C16,Sheet1!$A$3:$A$10,0),MATCH(DX$10,Sheet1!$B$2:$JO$2,0))=0,"Close",INDEX(Sheet1!$B$3:$JO$10,MATCH($C16,Sheet1!$A$3:$A$10,0),MATCH(DX$10,Sheet1!$B$2:$JO$2,0))),"")</f>
        <v/>
      </c>
      <c r="DY16" s="55" t="str">
        <f>IFERROR(IF(INDEX(Sheet1!$B$3:$JO$10,MATCH($C16,Sheet1!$A$3:$A$10,0),MATCH(DY$10,Sheet1!$B$2:$JO$2,0))=0,"Close",INDEX(Sheet1!$B$3:$JO$10,MATCH($C16,Sheet1!$A$3:$A$10,0),MATCH(DY$10,Sheet1!$B$2:$JO$2,0))),"")</f>
        <v/>
      </c>
      <c r="DZ16" s="55" t="str">
        <f>IFERROR(IF(INDEX(Sheet1!$B$3:$JO$10,MATCH($C16,Sheet1!$A$3:$A$10,0),MATCH(DZ$10,Sheet1!$B$2:$JO$2,0))=0,"Close",INDEX(Sheet1!$B$3:$JO$10,MATCH($C16,Sheet1!$A$3:$A$10,0),MATCH(DZ$10,Sheet1!$B$2:$JO$2,0))),"")</f>
        <v/>
      </c>
      <c r="EA16" s="55" t="str">
        <f>IFERROR(IF(INDEX(Sheet1!$B$3:$JO$10,MATCH($C16,Sheet1!$A$3:$A$10,0),MATCH(EA$10,Sheet1!$B$2:$JO$2,0))=0,"Close",INDEX(Sheet1!$B$3:$JO$10,MATCH($C16,Sheet1!$A$3:$A$10,0),MATCH(EA$10,Sheet1!$B$2:$JO$2,0))),"")</f>
        <v/>
      </c>
      <c r="EB16" s="55" t="str">
        <f>IFERROR(IF(INDEX(Sheet1!$B$3:$JO$10,MATCH($C16,Sheet1!$A$3:$A$10,0),MATCH(EB$10,Sheet1!$B$2:$JO$2,0))=0,"Close",INDEX(Sheet1!$B$3:$JO$10,MATCH($C16,Sheet1!$A$3:$A$10,0),MATCH(EB$10,Sheet1!$B$2:$JO$2,0))),"")</f>
        <v/>
      </c>
      <c r="EC16" s="55" t="str">
        <f>IFERROR(IF(INDEX(Sheet1!$B$3:$JO$10,MATCH($C16,Sheet1!$A$3:$A$10,0),MATCH(EC$10,Sheet1!$B$2:$JO$2,0))=0,"Close",INDEX(Sheet1!$B$3:$JO$10,MATCH($C16,Sheet1!$A$3:$A$10,0),MATCH(EC$10,Sheet1!$B$2:$JO$2,0))),"")</f>
        <v/>
      </c>
      <c r="ED16" s="55" t="str">
        <f>IFERROR(IF(INDEX(Sheet1!$B$3:$JO$10,MATCH($C16,Sheet1!$A$3:$A$10,0),MATCH(ED$10,Sheet1!$B$2:$JO$2,0))=0,"Close",INDEX(Sheet1!$B$3:$JO$10,MATCH($C16,Sheet1!$A$3:$A$10,0),MATCH(ED$10,Sheet1!$B$2:$JO$2,0))),"")</f>
        <v/>
      </c>
      <c r="EE16" s="55" t="str">
        <f>IFERROR(IF(INDEX(Sheet1!$B$3:$JO$10,MATCH($C16,Sheet1!$A$3:$A$10,0),MATCH(EE$10,Sheet1!$B$2:$JO$2,0))=0,"Close",INDEX(Sheet1!$B$3:$JO$10,MATCH($C16,Sheet1!$A$3:$A$10,0),MATCH(EE$10,Sheet1!$B$2:$JO$2,0))),"")</f>
        <v/>
      </c>
      <c r="EF16" s="55" t="str">
        <f>IFERROR(IF(INDEX(Sheet1!$B$3:$JO$10,MATCH($C16,Sheet1!$A$3:$A$10,0),MATCH(EF$10,Sheet1!$B$2:$JO$2,0))=0,"Close",INDEX(Sheet1!$B$3:$JO$10,MATCH($C16,Sheet1!$A$3:$A$10,0),MATCH(EF$10,Sheet1!$B$2:$JO$2,0))),"")</f>
        <v/>
      </c>
      <c r="EG16" s="55" t="str">
        <f>IFERROR(IF(INDEX(Sheet1!$B$3:$JO$10,MATCH($C16,Sheet1!$A$3:$A$10,0),MATCH(EG$10,Sheet1!$B$2:$JO$2,0))=0,"Close",INDEX(Sheet1!$B$3:$JO$10,MATCH($C16,Sheet1!$A$3:$A$10,0),MATCH(EG$10,Sheet1!$B$2:$JO$2,0))),"")</f>
        <v/>
      </c>
      <c r="EH16" s="55" t="str">
        <f>IFERROR(IF(INDEX(Sheet1!$B$3:$JO$10,MATCH($C16,Sheet1!$A$3:$A$10,0),MATCH(EH$10,Sheet1!$B$2:$JO$2,0))=0,"Close",INDEX(Sheet1!$B$3:$JO$10,MATCH($C16,Sheet1!$A$3:$A$10,0),MATCH(EH$10,Sheet1!$B$2:$JO$2,0))),"")</f>
        <v/>
      </c>
      <c r="EI16" s="55" t="str">
        <f>IFERROR(IF(INDEX(Sheet1!$B$3:$JO$10,MATCH($C16,Sheet1!$A$3:$A$10,0),MATCH(EI$10,Sheet1!$B$2:$JO$2,0))=0,"Close",INDEX(Sheet1!$B$3:$JO$10,MATCH($C16,Sheet1!$A$3:$A$10,0),MATCH(EI$10,Sheet1!$B$2:$JO$2,0))),"")</f>
        <v/>
      </c>
      <c r="EJ16" s="55" t="str">
        <f>IFERROR(IF(INDEX(Sheet1!$B$3:$JO$10,MATCH($C16,Sheet1!$A$3:$A$10,0),MATCH(EJ$10,Sheet1!$B$2:$JO$2,0))=0,"Close",INDEX(Sheet1!$B$3:$JO$10,MATCH($C16,Sheet1!$A$3:$A$10,0),MATCH(EJ$10,Sheet1!$B$2:$JO$2,0))),"")</f>
        <v/>
      </c>
      <c r="EK16" s="55" t="str">
        <f>IFERROR(IF(INDEX(Sheet1!$B$3:$JO$10,MATCH($C16,Sheet1!$A$3:$A$10,0),MATCH(EK$10,Sheet1!$B$2:$JO$2,0))=0,"Close",INDEX(Sheet1!$B$3:$JO$10,MATCH($C16,Sheet1!$A$3:$A$10,0),MATCH(EK$10,Sheet1!$B$2:$JO$2,0))),"")</f>
        <v/>
      </c>
      <c r="EL16" s="55" t="str">
        <f>IFERROR(IF(INDEX(Sheet1!$B$3:$JO$10,MATCH($C16,Sheet1!$A$3:$A$10,0),MATCH(EL$10,Sheet1!$B$2:$JO$2,0))=0,"Close",INDEX(Sheet1!$B$3:$JO$10,MATCH($C16,Sheet1!$A$3:$A$10,0),MATCH(EL$10,Sheet1!$B$2:$JO$2,0))),"")</f>
        <v/>
      </c>
      <c r="EM16" s="55" t="str">
        <f>IFERROR(IF(INDEX(Sheet1!$B$3:$JO$10,MATCH($C16,Sheet1!$A$3:$A$10,0),MATCH(EM$10,Sheet1!$B$2:$JO$2,0))=0,"Close",INDEX(Sheet1!$B$3:$JO$10,MATCH($C16,Sheet1!$A$3:$A$10,0),MATCH(EM$10,Sheet1!$B$2:$JO$2,0))),"")</f>
        <v/>
      </c>
      <c r="EN16" s="55" t="str">
        <f>IFERROR(IF(INDEX(Sheet1!$B$3:$JO$10,MATCH($C16,Sheet1!$A$3:$A$10,0),MATCH(EN$10,Sheet1!$B$2:$JO$2,0))=0,"Close",INDEX(Sheet1!$B$3:$JO$10,MATCH($C16,Sheet1!$A$3:$A$10,0),MATCH(EN$10,Sheet1!$B$2:$JO$2,0))),"")</f>
        <v/>
      </c>
      <c r="EO16" s="55" t="str">
        <f>IFERROR(IF(INDEX(Sheet1!$B$3:$JO$10,MATCH($C16,Sheet1!$A$3:$A$10,0),MATCH(EO$10,Sheet1!$B$2:$JO$2,0))=0,"Close",INDEX(Sheet1!$B$3:$JO$10,MATCH($C16,Sheet1!$A$3:$A$10,0),MATCH(EO$10,Sheet1!$B$2:$JO$2,0))),"")</f>
        <v/>
      </c>
      <c r="EP16" s="55" t="str">
        <f>IFERROR(IF(INDEX(Sheet1!$B$3:$JO$10,MATCH($C16,Sheet1!$A$3:$A$10,0),MATCH(EP$10,Sheet1!$B$2:$JO$2,0))=0,"Close",INDEX(Sheet1!$B$3:$JO$10,MATCH($C16,Sheet1!$A$3:$A$10,0),MATCH(EP$10,Sheet1!$B$2:$JO$2,0))),"")</f>
        <v/>
      </c>
      <c r="EQ16" s="55" t="str">
        <f>IFERROR(IF(INDEX(Sheet1!$B$3:$JO$10,MATCH($C16,Sheet1!$A$3:$A$10,0),MATCH(EQ$10,Sheet1!$B$2:$JO$2,0))=0,"Close",INDEX(Sheet1!$B$3:$JO$10,MATCH($C16,Sheet1!$A$3:$A$10,0),MATCH(EQ$10,Sheet1!$B$2:$JO$2,0))),"")</f>
        <v/>
      </c>
      <c r="ER16" s="55" t="str">
        <f>IFERROR(IF(INDEX(Sheet1!$B$3:$JO$10,MATCH($C16,Sheet1!$A$3:$A$10,0),MATCH(ER$10,Sheet1!$B$2:$JO$2,0))=0,"Close",INDEX(Sheet1!$B$3:$JO$10,MATCH($C16,Sheet1!$A$3:$A$10,0),MATCH(ER$10,Sheet1!$B$2:$JO$2,0))),"")</f>
        <v/>
      </c>
      <c r="ES16" s="55" t="str">
        <f>IFERROR(IF(INDEX(Sheet1!$B$3:$JO$10,MATCH($C16,Sheet1!$A$3:$A$10,0),MATCH(ES$10,Sheet1!$B$2:$JO$2,0))=0,"Close",INDEX(Sheet1!$B$3:$JO$10,MATCH($C16,Sheet1!$A$3:$A$10,0),MATCH(ES$10,Sheet1!$B$2:$JO$2,0))),"")</f>
        <v/>
      </c>
      <c r="ET16" s="55" t="str">
        <f>IFERROR(IF(INDEX(Sheet1!$B$3:$JO$10,MATCH($C16,Sheet1!$A$3:$A$10,0),MATCH(ET$10,Sheet1!$B$2:$JO$2,0))=0,"Close",INDEX(Sheet1!$B$3:$JO$10,MATCH($C16,Sheet1!$A$3:$A$10,0),MATCH(ET$10,Sheet1!$B$2:$JO$2,0))),"")</f>
        <v/>
      </c>
      <c r="EU16" s="55" t="str">
        <f>IFERROR(IF(INDEX(Sheet1!$B$3:$JO$10,MATCH($C16,Sheet1!$A$3:$A$10,0),MATCH(EU$10,Sheet1!$B$2:$JO$2,0))=0,"Close",INDEX(Sheet1!$B$3:$JO$10,MATCH($C16,Sheet1!$A$3:$A$10,0),MATCH(EU$10,Sheet1!$B$2:$JO$2,0))),"")</f>
        <v/>
      </c>
      <c r="EV16" s="55" t="str">
        <f>IFERROR(IF(INDEX(Sheet1!$B$3:$JO$10,MATCH($C16,Sheet1!$A$3:$A$10,0),MATCH(EV$10,Sheet1!$B$2:$JO$2,0))=0,"Close",INDEX(Sheet1!$B$3:$JO$10,MATCH($C16,Sheet1!$A$3:$A$10,0),MATCH(EV$10,Sheet1!$B$2:$JO$2,0))),"")</f>
        <v/>
      </c>
      <c r="EW16" s="55" t="str">
        <f>IFERROR(IF(INDEX(Sheet1!$B$3:$JO$10,MATCH($C16,Sheet1!$A$3:$A$10,0),MATCH(EW$10,Sheet1!$B$2:$JO$2,0))=0,"Close",INDEX(Sheet1!$B$3:$JO$10,MATCH($C16,Sheet1!$A$3:$A$10,0),MATCH(EW$10,Sheet1!$B$2:$JO$2,0))),"")</f>
        <v/>
      </c>
      <c r="EX16" s="55" t="str">
        <f>IFERROR(IF(INDEX(Sheet1!$B$3:$JO$10,MATCH($C16,Sheet1!$A$3:$A$10,0),MATCH(EX$10,Sheet1!$B$2:$JO$2,0))=0,"Close",INDEX(Sheet1!$B$3:$JO$10,MATCH($C16,Sheet1!$A$3:$A$10,0),MATCH(EX$10,Sheet1!$B$2:$JO$2,0))),"")</f>
        <v/>
      </c>
      <c r="EY16" s="55" t="str">
        <f>IFERROR(IF(INDEX(Sheet1!$B$3:$JO$10,MATCH($C16,Sheet1!$A$3:$A$10,0),MATCH(EY$10,Sheet1!$B$2:$JO$2,0))=0,"Close",INDEX(Sheet1!$B$3:$JO$10,MATCH($C16,Sheet1!$A$3:$A$10,0),MATCH(EY$10,Sheet1!$B$2:$JO$2,0))),"")</f>
        <v/>
      </c>
      <c r="EZ16" s="55" t="str">
        <f>IFERROR(IF(INDEX(Sheet1!$B$3:$JO$10,MATCH($C16,Sheet1!$A$3:$A$10,0),MATCH(EZ$10,Sheet1!$B$2:$JO$2,0))=0,"Close",INDEX(Sheet1!$B$3:$JO$10,MATCH($C16,Sheet1!$A$3:$A$10,0),MATCH(EZ$10,Sheet1!$B$2:$JO$2,0))),"")</f>
        <v/>
      </c>
      <c r="FA16" s="55" t="str">
        <f>IFERROR(IF(INDEX(Sheet1!$B$3:$JO$10,MATCH($C16,Sheet1!$A$3:$A$10,0),MATCH(FA$10,Sheet1!$B$2:$JO$2,0))=0,"Close",INDEX(Sheet1!$B$3:$JO$10,MATCH($C16,Sheet1!$A$3:$A$10,0),MATCH(FA$10,Sheet1!$B$2:$JO$2,0))),"")</f>
        <v/>
      </c>
      <c r="FB16" s="55" t="str">
        <f>IFERROR(IF(INDEX(Sheet1!$B$3:$JO$10,MATCH($C16,Sheet1!$A$3:$A$10,0),MATCH(FB$10,Sheet1!$B$2:$JO$2,0))=0,"Close",INDEX(Sheet1!$B$3:$JO$10,MATCH($C16,Sheet1!$A$3:$A$10,0),MATCH(FB$10,Sheet1!$B$2:$JO$2,0))),"")</f>
        <v/>
      </c>
      <c r="FC16" s="55" t="str">
        <f>IFERROR(IF(INDEX(Sheet1!$B$3:$JO$10,MATCH($C16,Sheet1!$A$3:$A$10,0),MATCH(FC$10,Sheet1!$B$2:$JO$2,0))=0,"Close",INDEX(Sheet1!$B$3:$JO$10,MATCH($C16,Sheet1!$A$3:$A$10,0),MATCH(FC$10,Sheet1!$B$2:$JO$2,0))),"")</f>
        <v/>
      </c>
      <c r="FD16" s="55" t="str">
        <f>IFERROR(IF(INDEX(Sheet1!$B$3:$JO$10,MATCH($C16,Sheet1!$A$3:$A$10,0),MATCH(FD$10,Sheet1!$B$2:$JO$2,0))=0,"Close",INDEX(Sheet1!$B$3:$JO$10,MATCH($C16,Sheet1!$A$3:$A$10,0),MATCH(FD$10,Sheet1!$B$2:$JO$2,0))),"")</f>
        <v/>
      </c>
      <c r="FE16" s="55" t="str">
        <f>IFERROR(IF(INDEX(Sheet1!$B$3:$JO$10,MATCH($C16,Sheet1!$A$3:$A$10,0),MATCH(FE$10,Sheet1!$B$2:$JO$2,0))=0,"Close",INDEX(Sheet1!$B$3:$JO$10,MATCH($C16,Sheet1!$A$3:$A$10,0),MATCH(FE$10,Sheet1!$B$2:$JO$2,0))),"")</f>
        <v/>
      </c>
      <c r="FF16" s="55" t="str">
        <f>IFERROR(IF(INDEX(Sheet1!$B$3:$JO$10,MATCH($C16,Sheet1!$A$3:$A$10,0),MATCH(FF$10,Sheet1!$B$2:$JO$2,0))=0,"Close",INDEX(Sheet1!$B$3:$JO$10,MATCH($C16,Sheet1!$A$3:$A$10,0),MATCH(FF$10,Sheet1!$B$2:$JO$2,0))),"")</f>
        <v/>
      </c>
      <c r="FG16" s="55" t="str">
        <f>IFERROR(IF(INDEX(Sheet1!$B$3:$JO$10,MATCH($C16,Sheet1!$A$3:$A$10,0),MATCH(FG$10,Sheet1!$B$2:$JO$2,0))=0,"Close",INDEX(Sheet1!$B$3:$JO$10,MATCH($C16,Sheet1!$A$3:$A$10,0),MATCH(FG$10,Sheet1!$B$2:$JO$2,0))),"")</f>
        <v/>
      </c>
      <c r="FH16" s="55" t="str">
        <f>IFERROR(IF(INDEX(Sheet1!$B$3:$JO$10,MATCH($C16,Sheet1!$A$3:$A$10,0),MATCH(FH$10,Sheet1!$B$2:$JO$2,0))=0,"Close",INDEX(Sheet1!$B$3:$JO$10,MATCH($C16,Sheet1!$A$3:$A$10,0),MATCH(FH$10,Sheet1!$B$2:$JO$2,0))),"")</f>
        <v/>
      </c>
      <c r="FI16" s="55" t="str">
        <f>IFERROR(IF(INDEX(Sheet1!$B$3:$JO$10,MATCH($C16,Sheet1!$A$3:$A$10,0),MATCH(FI$10,Sheet1!$B$2:$JO$2,0))=0,"Close",INDEX(Sheet1!$B$3:$JO$10,MATCH($C16,Sheet1!$A$3:$A$10,0),MATCH(FI$10,Sheet1!$B$2:$JO$2,0))),"")</f>
        <v/>
      </c>
      <c r="FJ16" s="55" t="str">
        <f>IFERROR(IF(INDEX(Sheet1!$B$3:$JO$10,MATCH($C16,Sheet1!$A$3:$A$10,0),MATCH(FJ$10,Sheet1!$B$2:$JO$2,0))=0,"Close",INDEX(Sheet1!$B$3:$JO$10,MATCH($C16,Sheet1!$A$3:$A$10,0),MATCH(FJ$10,Sheet1!$B$2:$JO$2,0))),"")</f>
        <v/>
      </c>
      <c r="FK16" s="55" t="str">
        <f>IFERROR(IF(INDEX(Sheet1!$B$3:$JO$10,MATCH($C16,Sheet1!$A$3:$A$10,0),MATCH(FK$10,Sheet1!$B$2:$JO$2,0))=0,"Close",INDEX(Sheet1!$B$3:$JO$10,MATCH($C16,Sheet1!$A$3:$A$10,0),MATCH(FK$10,Sheet1!$B$2:$JO$2,0))),"")</f>
        <v/>
      </c>
      <c r="FL16" s="55" t="str">
        <f>IFERROR(IF(INDEX(Sheet1!$B$3:$JO$10,MATCH($C16,Sheet1!$A$3:$A$10,0),MATCH(FL$10,Sheet1!$B$2:$JO$2,0))=0,"Close",INDEX(Sheet1!$B$3:$JO$10,MATCH($C16,Sheet1!$A$3:$A$10,0),MATCH(FL$10,Sheet1!$B$2:$JO$2,0))),"")</f>
        <v/>
      </c>
      <c r="FM16" s="55" t="str">
        <f>IFERROR(IF(INDEX(Sheet1!$B$3:$JO$10,MATCH($C16,Sheet1!$A$3:$A$10,0),MATCH(FM$10,Sheet1!$B$2:$JO$2,0))=0,"Close",INDEX(Sheet1!$B$3:$JO$10,MATCH($C16,Sheet1!$A$3:$A$10,0),MATCH(FM$10,Sheet1!$B$2:$JO$2,0))),"")</f>
        <v/>
      </c>
      <c r="FN16" s="55" t="str">
        <f>IFERROR(IF(INDEX(Sheet1!$B$3:$JO$10,MATCH($C16,Sheet1!$A$3:$A$10,0),MATCH(FN$10,Sheet1!$B$2:$JO$2,0))=0,"Close",INDEX(Sheet1!$B$3:$JO$10,MATCH($C16,Sheet1!$A$3:$A$10,0),MATCH(FN$10,Sheet1!$B$2:$JO$2,0))),"")</f>
        <v/>
      </c>
      <c r="FO16" s="55" t="str">
        <f>IFERROR(IF(INDEX(Sheet1!$B$3:$JO$10,MATCH($C16,Sheet1!$A$3:$A$10,0),MATCH(FO$10,Sheet1!$B$2:$JO$2,0))=0,"Close",INDEX(Sheet1!$B$3:$JO$10,MATCH($C16,Sheet1!$A$3:$A$10,0),MATCH(FO$10,Sheet1!$B$2:$JO$2,0))),"")</f>
        <v/>
      </c>
      <c r="FP16" s="55" t="str">
        <f>IFERROR(IF(INDEX(Sheet1!$B$3:$JO$10,MATCH($C16,Sheet1!$A$3:$A$10,0),MATCH(FP$10,Sheet1!$B$2:$JO$2,0))=0,"Close",INDEX(Sheet1!$B$3:$JO$10,MATCH($C16,Sheet1!$A$3:$A$10,0),MATCH(FP$10,Sheet1!$B$2:$JO$2,0))),"")</f>
        <v/>
      </c>
      <c r="FQ16" s="55" t="str">
        <f>IFERROR(IF(INDEX(Sheet1!$B$3:$JO$10,MATCH($C16,Sheet1!$A$3:$A$10,0),MATCH(FQ$10,Sheet1!$B$2:$JO$2,0))=0,"Close",INDEX(Sheet1!$B$3:$JO$10,MATCH($C16,Sheet1!$A$3:$A$10,0),MATCH(FQ$10,Sheet1!$B$2:$JO$2,0))),"")</f>
        <v/>
      </c>
      <c r="FR16" s="55" t="str">
        <f>IFERROR(IF(INDEX(Sheet1!$B$3:$JO$10,MATCH($C16,Sheet1!$A$3:$A$10,0),MATCH(FR$10,Sheet1!$B$2:$JO$2,0))=0,"Close",INDEX(Sheet1!$B$3:$JO$10,MATCH($C16,Sheet1!$A$3:$A$10,0),MATCH(FR$10,Sheet1!$B$2:$JO$2,0))),"")</f>
        <v/>
      </c>
      <c r="FS16" s="55" t="str">
        <f>IFERROR(IF(INDEX(Sheet1!$B$3:$JO$10,MATCH($C16,Sheet1!$A$3:$A$10,0),MATCH(FS$10,Sheet1!$B$2:$JO$2,0))=0,"Close",INDEX(Sheet1!$B$3:$JO$10,MATCH($C16,Sheet1!$A$3:$A$10,0),MATCH(FS$10,Sheet1!$B$2:$JO$2,0))),"")</f>
        <v/>
      </c>
      <c r="FT16" s="55" t="str">
        <f>IFERROR(IF(INDEX(Sheet1!$B$3:$JO$10,MATCH($C16,Sheet1!$A$3:$A$10,0),MATCH(FT$10,Sheet1!$B$2:$JO$2,0))=0,"Close",INDEX(Sheet1!$B$3:$JO$10,MATCH($C16,Sheet1!$A$3:$A$10,0),MATCH(FT$10,Sheet1!$B$2:$JO$2,0))),"")</f>
        <v/>
      </c>
      <c r="FU16" s="55" t="str">
        <f>IFERROR(IF(INDEX(Sheet1!$B$3:$JO$10,MATCH($C16,Sheet1!$A$3:$A$10,0),MATCH(FU$10,Sheet1!$B$2:$JO$2,0))=0,"Close",INDEX(Sheet1!$B$3:$JO$10,MATCH($C16,Sheet1!$A$3:$A$10,0),MATCH(FU$10,Sheet1!$B$2:$JO$2,0))),"")</f>
        <v/>
      </c>
      <c r="FV16" s="55" t="str">
        <f>IFERROR(IF(INDEX(Sheet1!$B$3:$JO$10,MATCH($C16,Sheet1!$A$3:$A$10,0),MATCH(FV$10,Sheet1!$B$2:$JO$2,0))=0,"Close",INDEX(Sheet1!$B$3:$JO$10,MATCH($C16,Sheet1!$A$3:$A$10,0),MATCH(FV$10,Sheet1!$B$2:$JO$2,0))),"")</f>
        <v/>
      </c>
      <c r="FW16" s="55" t="str">
        <f>IFERROR(IF(INDEX(Sheet1!$B$3:$JO$10,MATCH($C16,Sheet1!$A$3:$A$10,0),MATCH(FW$10,Sheet1!$B$2:$JO$2,0))=0,"Close",INDEX(Sheet1!$B$3:$JO$10,MATCH($C16,Sheet1!$A$3:$A$10,0),MATCH(FW$10,Sheet1!$B$2:$JO$2,0))),"")</f>
        <v/>
      </c>
      <c r="FX16" s="55" t="str">
        <f>IFERROR(IF(INDEX(Sheet1!$B$3:$JO$10,MATCH($C16,Sheet1!$A$3:$A$10,0),MATCH(FX$10,Sheet1!$B$2:$JO$2,0))=0,"Close",INDEX(Sheet1!$B$3:$JO$10,MATCH($C16,Sheet1!$A$3:$A$10,0),MATCH(FX$10,Sheet1!$B$2:$JO$2,0))),"")</f>
        <v/>
      </c>
      <c r="FY16" s="55" t="str">
        <f>IFERROR(IF(INDEX(Sheet1!$B$3:$JO$10,MATCH($C16,Sheet1!$A$3:$A$10,0),MATCH(FY$10,Sheet1!$B$2:$JO$2,0))=0,"Close",INDEX(Sheet1!$B$3:$JO$10,MATCH($C16,Sheet1!$A$3:$A$10,0),MATCH(FY$10,Sheet1!$B$2:$JO$2,0))),"")</f>
        <v/>
      </c>
      <c r="FZ16" s="55" t="str">
        <f>IFERROR(IF(INDEX(Sheet1!$B$3:$JO$10,MATCH($C16,Sheet1!$A$3:$A$10,0),MATCH(FZ$10,Sheet1!$B$2:$JO$2,0))=0,"Close",INDEX(Sheet1!$B$3:$JO$10,MATCH($C16,Sheet1!$A$3:$A$10,0),MATCH(FZ$10,Sheet1!$B$2:$JO$2,0))),"")</f>
        <v/>
      </c>
      <c r="GA16" s="55" t="str">
        <f>IFERROR(IF(INDEX(Sheet1!$B$3:$JO$10,MATCH($C16,Sheet1!$A$3:$A$10,0),MATCH(GA$10,Sheet1!$B$2:$JO$2,0))=0,"Close",INDEX(Sheet1!$B$3:$JO$10,MATCH($C16,Sheet1!$A$3:$A$10,0),MATCH(GA$10,Sheet1!$B$2:$JO$2,0))),"")</f>
        <v/>
      </c>
      <c r="GB16" s="55" t="str">
        <f>IFERROR(IF(INDEX(Sheet1!$B$3:$JO$10,MATCH($C16,Sheet1!$A$3:$A$10,0),MATCH(GB$10,Sheet1!$B$2:$JO$2,0))=0,"Close",INDEX(Sheet1!$B$3:$JO$10,MATCH($C16,Sheet1!$A$3:$A$10,0),MATCH(GB$10,Sheet1!$B$2:$JO$2,0))),"")</f>
        <v/>
      </c>
      <c r="GC16" s="55" t="str">
        <f>IFERROR(IF(INDEX(Sheet1!$B$3:$JO$10,MATCH($C16,Sheet1!$A$3:$A$10,0),MATCH(GC$10,Sheet1!$B$2:$JO$2,0))=0,"Close",INDEX(Sheet1!$B$3:$JO$10,MATCH($C16,Sheet1!$A$3:$A$10,0),MATCH(GC$10,Sheet1!$B$2:$JO$2,0))),"")</f>
        <v/>
      </c>
      <c r="GD16" s="55" t="str">
        <f>IFERROR(IF(INDEX(Sheet1!$B$3:$JO$10,MATCH($C16,Sheet1!$A$3:$A$10,0),MATCH(GD$10,Sheet1!$B$2:$JO$2,0))=0,"Close",INDEX(Sheet1!$B$3:$JO$10,MATCH($C16,Sheet1!$A$3:$A$10,0),MATCH(GD$10,Sheet1!$B$2:$JO$2,0))),"")</f>
        <v/>
      </c>
      <c r="GE16" s="55" t="str">
        <f>IFERROR(IF(INDEX(Sheet1!$B$3:$JO$10,MATCH($C16,Sheet1!$A$3:$A$10,0),MATCH(GE$10,Sheet1!$B$2:$JO$2,0))=0,"Close",INDEX(Sheet1!$B$3:$JO$10,MATCH($C16,Sheet1!$A$3:$A$10,0),MATCH(GE$10,Sheet1!$B$2:$JO$2,0))),"")</f>
        <v/>
      </c>
      <c r="GF16" s="55" t="str">
        <f>IFERROR(IF(INDEX(Sheet1!$B$3:$JO$10,MATCH($C16,Sheet1!$A$3:$A$10,0),MATCH(GF$10,Sheet1!$B$2:$JO$2,0))=0,"Close",INDEX(Sheet1!$B$3:$JO$10,MATCH($C16,Sheet1!$A$3:$A$10,0),MATCH(GF$10,Sheet1!$B$2:$JO$2,0))),"")</f>
        <v/>
      </c>
      <c r="GG16" s="55" t="str">
        <f>IFERROR(IF(INDEX(Sheet1!$B$3:$JO$10,MATCH($C16,Sheet1!$A$3:$A$10,0),MATCH(GG$10,Sheet1!$B$2:$JO$2,0))=0,"Close",INDEX(Sheet1!$B$3:$JO$10,MATCH($C16,Sheet1!$A$3:$A$10,0),MATCH(GG$10,Sheet1!$B$2:$JO$2,0))),"")</f>
        <v/>
      </c>
      <c r="GH16" s="55" t="str">
        <f>IFERROR(IF(INDEX(Sheet1!$B$3:$JO$10,MATCH($C16,Sheet1!$A$3:$A$10,0),MATCH(GH$10,Sheet1!$B$2:$JO$2,0))=0,"Close",INDEX(Sheet1!$B$3:$JO$10,MATCH($C16,Sheet1!$A$3:$A$10,0),MATCH(GH$10,Sheet1!$B$2:$JO$2,0))),"")</f>
        <v/>
      </c>
      <c r="GI16" s="55" t="str">
        <f>IFERROR(IF(INDEX(Sheet1!$B$3:$JO$10,MATCH($C16,Sheet1!$A$3:$A$10,0),MATCH(GI$10,Sheet1!$B$2:$JO$2,0))=0,"Close",INDEX(Sheet1!$B$3:$JO$10,MATCH($C16,Sheet1!$A$3:$A$10,0),MATCH(GI$10,Sheet1!$B$2:$JO$2,0))),"")</f>
        <v/>
      </c>
      <c r="GJ16" s="55" t="str">
        <f>IFERROR(IF(INDEX(Sheet1!$B$3:$JO$10,MATCH($C16,Sheet1!$A$3:$A$10,0),MATCH(GJ$10,Sheet1!$B$2:$JO$2,0))=0,"Close",INDEX(Sheet1!$B$3:$JO$10,MATCH($C16,Sheet1!$A$3:$A$10,0),MATCH(GJ$10,Sheet1!$B$2:$JO$2,0))),"")</f>
        <v/>
      </c>
      <c r="GK16" s="55" t="str">
        <f>IFERROR(IF(INDEX(Sheet1!$B$3:$JO$10,MATCH($C16,Sheet1!$A$3:$A$10,0),MATCH(GK$10,Sheet1!$B$2:$JO$2,0))=0,"Close",INDEX(Sheet1!$B$3:$JO$10,MATCH($C16,Sheet1!$A$3:$A$10,0),MATCH(GK$10,Sheet1!$B$2:$JO$2,0))),"")</f>
        <v/>
      </c>
      <c r="GL16" s="55" t="str">
        <f>IFERROR(IF(INDEX(Sheet1!$B$3:$JO$10,MATCH($C16,Sheet1!$A$3:$A$10,0),MATCH(GL$10,Sheet1!$B$2:$JO$2,0))=0,"Close",INDEX(Sheet1!$B$3:$JO$10,MATCH($C16,Sheet1!$A$3:$A$10,0),MATCH(GL$10,Sheet1!$B$2:$JO$2,0))),"")</f>
        <v/>
      </c>
      <c r="GM16" s="55" t="str">
        <f>IFERROR(IF(INDEX(Sheet1!$B$3:$JO$10,MATCH($C16,Sheet1!$A$3:$A$10,0),MATCH(GM$10,Sheet1!$B$2:$JO$2,0))=0,"Close",INDEX(Sheet1!$B$3:$JO$10,MATCH($C16,Sheet1!$A$3:$A$10,0),MATCH(GM$10,Sheet1!$B$2:$JO$2,0))),"")</f>
        <v/>
      </c>
      <c r="GN16" s="55" t="str">
        <f>IFERROR(IF(INDEX(Sheet1!$B$3:$JO$10,MATCH($C16,Sheet1!$A$3:$A$10,0),MATCH(GN$10,Sheet1!$B$2:$JO$2,0))=0,"Close",INDEX(Sheet1!$B$3:$JO$10,MATCH($C16,Sheet1!$A$3:$A$10,0),MATCH(GN$10,Sheet1!$B$2:$JO$2,0))),"")</f>
        <v/>
      </c>
      <c r="GO16" s="55" t="str">
        <f>IFERROR(IF(INDEX(Sheet1!$B$3:$JO$10,MATCH($C16,Sheet1!$A$3:$A$10,0),MATCH(GO$10,Sheet1!$B$2:$JO$2,0))=0,"Close",INDEX(Sheet1!$B$3:$JO$10,MATCH($C16,Sheet1!$A$3:$A$10,0),MATCH(GO$10,Sheet1!$B$2:$JO$2,0))),"")</f>
        <v/>
      </c>
      <c r="GP16" s="55" t="str">
        <f>IFERROR(IF(INDEX(Sheet1!$B$3:$JO$10,MATCH($C16,Sheet1!$A$3:$A$10,0),MATCH(GP$10,Sheet1!$B$2:$JO$2,0))=0,"Close",INDEX(Sheet1!$B$3:$JO$10,MATCH($C16,Sheet1!$A$3:$A$10,0),MATCH(GP$10,Sheet1!$B$2:$JO$2,0))),"")</f>
        <v/>
      </c>
      <c r="GQ16" s="55" t="str">
        <f>IFERROR(IF(INDEX(Sheet1!$B$3:$JO$10,MATCH($C16,Sheet1!$A$3:$A$10,0),MATCH(GQ$10,Sheet1!$B$2:$JO$2,0))=0,"Close",INDEX(Sheet1!$B$3:$JO$10,MATCH($C16,Sheet1!$A$3:$A$10,0),MATCH(GQ$10,Sheet1!$B$2:$JO$2,0))),"")</f>
        <v/>
      </c>
      <c r="GR16" s="55" t="str">
        <f>IFERROR(IF(INDEX(Sheet1!$B$3:$JO$10,MATCH($C16,Sheet1!$A$3:$A$10,0),MATCH(GR$10,Sheet1!$B$2:$JO$2,0))=0,"Close",INDEX(Sheet1!$B$3:$JO$10,MATCH($C16,Sheet1!$A$3:$A$10,0),MATCH(GR$10,Sheet1!$B$2:$JO$2,0))),"")</f>
        <v/>
      </c>
      <c r="GS16" s="55" t="str">
        <f>IFERROR(IF(INDEX(Sheet1!$B$3:$JO$10,MATCH($C16,Sheet1!$A$3:$A$10,0),MATCH(GS$10,Sheet1!$B$2:$JO$2,0))=0,"Close",INDEX(Sheet1!$B$3:$JO$10,MATCH($C16,Sheet1!$A$3:$A$10,0),MATCH(GS$10,Sheet1!$B$2:$JO$2,0))),"")</f>
        <v/>
      </c>
      <c r="GT16" s="55" t="str">
        <f>IFERROR(IF(INDEX(Sheet1!$B$3:$JO$10,MATCH($C16,Sheet1!$A$3:$A$10,0),MATCH(GT$10,Sheet1!$B$2:$JO$2,0))=0,"Close",INDEX(Sheet1!$B$3:$JO$10,MATCH($C16,Sheet1!$A$3:$A$10,0),MATCH(GT$10,Sheet1!$B$2:$JO$2,0))),"")</f>
        <v/>
      </c>
      <c r="GU16" s="55" t="str">
        <f>IFERROR(IF(INDEX(Sheet1!$B$3:$JO$10,MATCH($C16,Sheet1!$A$3:$A$10,0),MATCH(GU$10,Sheet1!$B$2:$JO$2,0))=0,"Close",INDEX(Sheet1!$B$3:$JO$10,MATCH($C16,Sheet1!$A$3:$A$10,0),MATCH(GU$10,Sheet1!$B$2:$JO$2,0))),"")</f>
        <v/>
      </c>
      <c r="GV16" s="55" t="str">
        <f>IFERROR(IF(INDEX(Sheet1!$B$3:$JO$10,MATCH($C16,Sheet1!$A$3:$A$10,0),MATCH(GV$10,Sheet1!$B$2:$JO$2,0))=0,"Close",INDEX(Sheet1!$B$3:$JO$10,MATCH($C16,Sheet1!$A$3:$A$10,0),MATCH(GV$10,Sheet1!$B$2:$JO$2,0))),"")</f>
        <v/>
      </c>
      <c r="GW16" s="55" t="str">
        <f>IFERROR(IF(INDEX(Sheet1!$B$3:$JO$10,MATCH($C16,Sheet1!$A$3:$A$10,0),MATCH(GW$10,Sheet1!$B$2:$JO$2,0))=0,"Close",INDEX(Sheet1!$B$3:$JO$10,MATCH($C16,Sheet1!$A$3:$A$10,0),MATCH(GW$10,Sheet1!$B$2:$JO$2,0))),"")</f>
        <v/>
      </c>
      <c r="GX16" s="55" t="str">
        <f>IFERROR(IF(INDEX(Sheet1!$B$3:$JO$10,MATCH($C16,Sheet1!$A$3:$A$10,0),MATCH(GX$10,Sheet1!$B$2:$JO$2,0))=0,"Close",INDEX(Sheet1!$B$3:$JO$10,MATCH($C16,Sheet1!$A$3:$A$10,0),MATCH(GX$10,Sheet1!$B$2:$JO$2,0))),"")</f>
        <v/>
      </c>
      <c r="GY16" s="55" t="str">
        <f>IFERROR(IF(INDEX(Sheet1!$B$3:$JO$10,MATCH($C16,Sheet1!$A$3:$A$10,0),MATCH(GY$10,Sheet1!$B$2:$JO$2,0))=0,"Close",INDEX(Sheet1!$B$3:$JO$10,MATCH($C16,Sheet1!$A$3:$A$10,0),MATCH(GY$10,Sheet1!$B$2:$JO$2,0))),"")</f>
        <v/>
      </c>
      <c r="GZ16" s="55" t="str">
        <f>IFERROR(IF(INDEX(Sheet1!$B$3:$JO$10,MATCH($C16,Sheet1!$A$3:$A$10,0),MATCH(GZ$10,Sheet1!$B$2:$JO$2,0))=0,"Close",INDEX(Sheet1!$B$3:$JO$10,MATCH($C16,Sheet1!$A$3:$A$10,0),MATCH(GZ$10,Sheet1!$B$2:$JO$2,0))),"")</f>
        <v/>
      </c>
      <c r="HA16" s="55" t="str">
        <f>IFERROR(IF(INDEX(Sheet1!$B$3:$JO$10,MATCH($C16,Sheet1!$A$3:$A$10,0),MATCH(HA$10,Sheet1!$B$2:$JO$2,0))=0,"Close",INDEX(Sheet1!$B$3:$JO$10,MATCH($C16,Sheet1!$A$3:$A$10,0),MATCH(HA$10,Sheet1!$B$2:$JO$2,0))),"")</f>
        <v/>
      </c>
      <c r="HB16" s="55" t="str">
        <f>IFERROR(IF(INDEX(Sheet1!$B$3:$JO$10,MATCH($C16,Sheet1!$A$3:$A$10,0),MATCH(HB$10,Sheet1!$B$2:$JO$2,0))=0,"Close",INDEX(Sheet1!$B$3:$JO$10,MATCH($C16,Sheet1!$A$3:$A$10,0),MATCH(HB$10,Sheet1!$B$2:$JO$2,0))),"")</f>
        <v/>
      </c>
      <c r="HC16" s="55" t="str">
        <f>IFERROR(IF(INDEX(Sheet1!$B$3:$JO$10,MATCH($C16,Sheet1!$A$3:$A$10,0),MATCH(HC$10,Sheet1!$B$2:$JO$2,0))=0,"Close",INDEX(Sheet1!$B$3:$JO$10,MATCH($C16,Sheet1!$A$3:$A$10,0),MATCH(HC$10,Sheet1!$B$2:$JO$2,0))),"")</f>
        <v/>
      </c>
      <c r="HD16" s="55" t="str">
        <f>IFERROR(IF(INDEX(Sheet1!$B$3:$JO$10,MATCH($C16,Sheet1!$A$3:$A$10,0),MATCH(HD$10,Sheet1!$B$2:$JO$2,0))=0,"Close",INDEX(Sheet1!$B$3:$JO$10,MATCH($C16,Sheet1!$A$3:$A$10,0),MATCH(HD$10,Sheet1!$B$2:$JO$2,0))),"")</f>
        <v/>
      </c>
      <c r="HE16" s="55" t="str">
        <f>IFERROR(IF(INDEX(Sheet1!$B$3:$JO$10,MATCH($C16,Sheet1!$A$3:$A$10,0),MATCH(HE$10,Sheet1!$B$2:$JO$2,0))=0,"Close",INDEX(Sheet1!$B$3:$JO$10,MATCH($C16,Sheet1!$A$3:$A$10,0),MATCH(HE$10,Sheet1!$B$2:$JO$2,0))),"")</f>
        <v/>
      </c>
      <c r="HF16" s="55" t="str">
        <f>IFERROR(IF(INDEX(Sheet1!$B$3:$JO$10,MATCH($C16,Sheet1!$A$3:$A$10,0),MATCH(HF$10,Sheet1!$B$2:$JO$2,0))=0,"Close",INDEX(Sheet1!$B$3:$JO$10,MATCH($C16,Sheet1!$A$3:$A$10,0),MATCH(HF$10,Sheet1!$B$2:$JO$2,0))),"")</f>
        <v/>
      </c>
      <c r="HG16" s="55" t="str">
        <f>IFERROR(IF(INDEX(Sheet1!$B$3:$JO$10,MATCH($C16,Sheet1!$A$3:$A$10,0),MATCH(HG$10,Sheet1!$B$2:$JO$2,0))=0,"Close",INDEX(Sheet1!$B$3:$JO$10,MATCH($C16,Sheet1!$A$3:$A$10,0),MATCH(HG$10,Sheet1!$B$2:$JO$2,0))),"")</f>
        <v/>
      </c>
      <c r="HH16" s="55" t="str">
        <f>IFERROR(IF(INDEX(Sheet1!$B$3:$JO$10,MATCH($C16,Sheet1!$A$3:$A$10,0),MATCH(HH$10,Sheet1!$B$2:$JO$2,0))=0,"Close",INDEX(Sheet1!$B$3:$JO$10,MATCH($C16,Sheet1!$A$3:$A$10,0),MATCH(HH$10,Sheet1!$B$2:$JO$2,0))),"")</f>
        <v/>
      </c>
      <c r="HI16" s="55" t="str">
        <f>IFERROR(IF(INDEX(Sheet1!$B$3:$JO$10,MATCH($C16,Sheet1!$A$3:$A$10,0),MATCH(HI$10,Sheet1!$B$2:$JO$2,0))=0,"Close",INDEX(Sheet1!$B$3:$JO$10,MATCH($C16,Sheet1!$A$3:$A$10,0),MATCH(HI$10,Sheet1!$B$2:$JO$2,0))),"")</f>
        <v/>
      </c>
      <c r="HJ16" s="55" t="str">
        <f>IFERROR(IF(INDEX(Sheet1!$B$3:$JO$10,MATCH($C16,Sheet1!$A$3:$A$10,0),MATCH(HJ$10,Sheet1!$B$2:$JO$2,0))=0,"Close",INDEX(Sheet1!$B$3:$JO$10,MATCH($C16,Sheet1!$A$3:$A$10,0),MATCH(HJ$10,Sheet1!$B$2:$JO$2,0))),"")</f>
        <v/>
      </c>
      <c r="HK16" s="55" t="str">
        <f>IFERROR(IF(INDEX(Sheet1!$B$3:$JO$10,MATCH($C16,Sheet1!$A$3:$A$10,0),MATCH(HK$10,Sheet1!$B$2:$JO$2,0))=0,"Close",INDEX(Sheet1!$B$3:$JO$10,MATCH($C16,Sheet1!$A$3:$A$10,0),MATCH(HK$10,Sheet1!$B$2:$JO$2,0))),"")</f>
        <v/>
      </c>
      <c r="HL16" s="55" t="str">
        <f>IFERROR(IF(INDEX(Sheet1!$B$3:$JO$10,MATCH($C16,Sheet1!$A$3:$A$10,0),MATCH(HL$10,Sheet1!$B$2:$JO$2,0))=0,"Close",INDEX(Sheet1!$B$3:$JO$10,MATCH($C16,Sheet1!$A$3:$A$10,0),MATCH(HL$10,Sheet1!$B$2:$JO$2,0))),"")</f>
        <v/>
      </c>
      <c r="HM16" s="55" t="str">
        <f>IFERROR(IF(INDEX(Sheet1!$B$3:$JO$10,MATCH($C16,Sheet1!$A$3:$A$10,0),MATCH(HM$10,Sheet1!$B$2:$JO$2,0))=0,"Close",INDEX(Sheet1!$B$3:$JO$10,MATCH($C16,Sheet1!$A$3:$A$10,0),MATCH(HM$10,Sheet1!$B$2:$JO$2,0))),"")</f>
        <v/>
      </c>
      <c r="HN16" s="55" t="str">
        <f>IFERROR(IF(INDEX(Sheet1!$B$3:$JO$10,MATCH($C16,Sheet1!$A$3:$A$10,0),MATCH(HN$10,Sheet1!$B$2:$JO$2,0))=0,"Close",INDEX(Sheet1!$B$3:$JO$10,MATCH($C16,Sheet1!$A$3:$A$10,0),MATCH(HN$10,Sheet1!$B$2:$JO$2,0))),"")</f>
        <v/>
      </c>
      <c r="HO16" s="55" t="str">
        <f>IFERROR(IF(INDEX(Sheet1!$B$3:$JO$10,MATCH($C16,Sheet1!$A$3:$A$10,0),MATCH(HO$10,Sheet1!$B$2:$JO$2,0))=0,"Close",INDEX(Sheet1!$B$3:$JO$10,MATCH($C16,Sheet1!$A$3:$A$10,0),MATCH(HO$10,Sheet1!$B$2:$JO$2,0))),"")</f>
        <v/>
      </c>
      <c r="HP16" s="55" t="str">
        <f>IFERROR(IF(INDEX(Sheet1!$B$3:$JO$10,MATCH($C16,Sheet1!$A$3:$A$10,0),MATCH(HP$10,Sheet1!$B$2:$JO$2,0))=0,"Close",INDEX(Sheet1!$B$3:$JO$10,MATCH($C16,Sheet1!$A$3:$A$10,0),MATCH(HP$10,Sheet1!$B$2:$JO$2,0))),"")</f>
        <v/>
      </c>
      <c r="HQ16" s="55" t="str">
        <f>IFERROR(IF(INDEX(Sheet1!$B$3:$JO$10,MATCH($C16,Sheet1!$A$3:$A$10,0),MATCH(HQ$10,Sheet1!$B$2:$JO$2,0))=0,"Close",INDEX(Sheet1!$B$3:$JO$10,MATCH($C16,Sheet1!$A$3:$A$10,0),MATCH(HQ$10,Sheet1!$B$2:$JO$2,0))),"")</f>
        <v/>
      </c>
      <c r="HR16" s="55" t="str">
        <f>IFERROR(IF(INDEX(Sheet1!$B$3:$JO$10,MATCH($C16,Sheet1!$A$3:$A$10,0),MATCH(HR$10,Sheet1!$B$2:$JO$2,0))=0,"Close",INDEX(Sheet1!$B$3:$JO$10,MATCH($C16,Sheet1!$A$3:$A$10,0),MATCH(HR$10,Sheet1!$B$2:$JO$2,0))),"")</f>
        <v/>
      </c>
      <c r="HS16" s="55" t="str">
        <f>IFERROR(IF(INDEX(Sheet1!$B$3:$JO$10,MATCH($C16,Sheet1!$A$3:$A$10,0),MATCH(HS$10,Sheet1!$B$2:$JO$2,0))=0,"Close",INDEX(Sheet1!$B$3:$JO$10,MATCH($C16,Sheet1!$A$3:$A$10,0),MATCH(HS$10,Sheet1!$B$2:$JO$2,0))),"")</f>
        <v/>
      </c>
      <c r="HT16" s="55" t="str">
        <f>IFERROR(IF(INDEX(Sheet1!$B$3:$JO$10,MATCH($C16,Sheet1!$A$3:$A$10,0),MATCH(HT$10,Sheet1!$B$2:$JO$2,0))=0,"Close",INDEX(Sheet1!$B$3:$JO$10,MATCH($C16,Sheet1!$A$3:$A$10,0),MATCH(HT$10,Sheet1!$B$2:$JO$2,0))),"")</f>
        <v/>
      </c>
      <c r="HU16" s="55" t="str">
        <f>IFERROR(IF(INDEX(Sheet1!$B$3:$JO$10,MATCH($C16,Sheet1!$A$3:$A$10,0),MATCH(HU$10,Sheet1!$B$2:$JO$2,0))=0,"Close",INDEX(Sheet1!$B$3:$JO$10,MATCH($C16,Sheet1!$A$3:$A$10,0),MATCH(HU$10,Sheet1!$B$2:$JO$2,0))),"")</f>
        <v/>
      </c>
      <c r="HV16" s="55" t="str">
        <f>IFERROR(IF(INDEX(Sheet1!$B$3:$JO$10,MATCH($C16,Sheet1!$A$3:$A$10,0),MATCH(HV$10,Sheet1!$B$2:$JO$2,0))=0,"Close",INDEX(Sheet1!$B$3:$JO$10,MATCH($C16,Sheet1!$A$3:$A$10,0),MATCH(HV$10,Sheet1!$B$2:$JO$2,0))),"")</f>
        <v/>
      </c>
      <c r="HW16" s="55" t="str">
        <f>IFERROR(IF(INDEX(Sheet1!$B$3:$JO$10,MATCH($C16,Sheet1!$A$3:$A$10,0),MATCH(HW$10,Sheet1!$B$2:$JO$2,0))=0,"Close",INDEX(Sheet1!$B$3:$JO$10,MATCH($C16,Sheet1!$A$3:$A$10,0),MATCH(HW$10,Sheet1!$B$2:$JO$2,0))),"")</f>
        <v/>
      </c>
      <c r="HX16" s="55" t="str">
        <f>IFERROR(IF(INDEX(Sheet1!$B$3:$JO$10,MATCH($C16,Sheet1!$A$3:$A$10,0),MATCH(HX$10,Sheet1!$B$2:$JO$2,0))=0,"Close",INDEX(Sheet1!$B$3:$JO$10,MATCH($C16,Sheet1!$A$3:$A$10,0),MATCH(HX$10,Sheet1!$B$2:$JO$2,0))),"")</f>
        <v/>
      </c>
      <c r="HY16" s="55" t="str">
        <f>IFERROR(IF(INDEX(Sheet1!$B$3:$JO$10,MATCH($C16,Sheet1!$A$3:$A$10,0),MATCH(HY$10,Sheet1!$B$2:$JO$2,0))=0,"Close",INDEX(Sheet1!$B$3:$JO$10,MATCH($C16,Sheet1!$A$3:$A$10,0),MATCH(HY$10,Sheet1!$B$2:$JO$2,0))),"")</f>
        <v/>
      </c>
      <c r="HZ16" s="55" t="str">
        <f>IFERROR(IF(INDEX(Sheet1!$B$3:$JO$10,MATCH($C16,Sheet1!$A$3:$A$10,0),MATCH(HZ$10,Sheet1!$B$2:$JO$2,0))=0,"Close",INDEX(Sheet1!$B$3:$JO$10,MATCH($C16,Sheet1!$A$3:$A$10,0),MATCH(HZ$10,Sheet1!$B$2:$JO$2,0))),"")</f>
        <v/>
      </c>
      <c r="IA16" s="55" t="str">
        <f>IFERROR(IF(INDEX(Sheet1!$B$3:$JO$10,MATCH($C16,Sheet1!$A$3:$A$10,0),MATCH(IA$10,Sheet1!$B$2:$JO$2,0))=0,"Close",INDEX(Sheet1!$B$3:$JO$10,MATCH($C16,Sheet1!$A$3:$A$10,0),MATCH(IA$10,Sheet1!$B$2:$JO$2,0))),"")</f>
        <v/>
      </c>
      <c r="IB16" s="55" t="str">
        <f>IFERROR(IF(INDEX(Sheet1!$B$3:$JO$10,MATCH($C16,Sheet1!$A$3:$A$10,0),MATCH(IB$10,Sheet1!$B$2:$JO$2,0))=0,"Close",INDEX(Sheet1!$B$3:$JO$10,MATCH($C16,Sheet1!$A$3:$A$10,0),MATCH(IB$10,Sheet1!$B$2:$JO$2,0))),"")</f>
        <v/>
      </c>
      <c r="IC16" s="55" t="str">
        <f>IFERROR(IF(INDEX(Sheet1!$B$3:$JO$10,MATCH($C16,Sheet1!$A$3:$A$10,0),MATCH(IC$10,Sheet1!$B$2:$JO$2,0))=0,"Close",INDEX(Sheet1!$B$3:$JO$10,MATCH($C16,Sheet1!$A$3:$A$10,0),MATCH(IC$10,Sheet1!$B$2:$JO$2,0))),"")</f>
        <v/>
      </c>
      <c r="ID16" s="55" t="str">
        <f>IFERROR(IF(INDEX(Sheet1!$B$3:$JO$10,MATCH($C16,Sheet1!$A$3:$A$10,0),MATCH(ID$10,Sheet1!$B$2:$JO$2,0))=0,"Close",INDEX(Sheet1!$B$3:$JO$10,MATCH($C16,Sheet1!$A$3:$A$10,0),MATCH(ID$10,Sheet1!$B$2:$JO$2,0))),"")</f>
        <v/>
      </c>
      <c r="IE16" s="55" t="str">
        <f>IFERROR(IF(INDEX(Sheet1!$B$3:$JO$10,MATCH($C16,Sheet1!$A$3:$A$10,0),MATCH(IE$10,Sheet1!$B$2:$JO$2,0))=0,"Close",INDEX(Sheet1!$B$3:$JO$10,MATCH($C16,Sheet1!$A$3:$A$10,0),MATCH(IE$10,Sheet1!$B$2:$JO$2,0))),"")</f>
        <v/>
      </c>
      <c r="IF16" s="55" t="str">
        <f>IFERROR(IF(INDEX(Sheet1!$B$3:$JO$10,MATCH($C16,Sheet1!$A$3:$A$10,0),MATCH(IF$10,Sheet1!$B$2:$JO$2,0))=0,"Close",INDEX(Sheet1!$B$3:$JO$10,MATCH($C16,Sheet1!$A$3:$A$10,0),MATCH(IF$10,Sheet1!$B$2:$JO$2,0))),"")</f>
        <v/>
      </c>
      <c r="IG16" s="55" t="str">
        <f>IFERROR(IF(INDEX(Sheet1!$B$3:$JO$10,MATCH($C16,Sheet1!$A$3:$A$10,0),MATCH(IG$10,Sheet1!$B$2:$JO$2,0))=0,"Close",INDEX(Sheet1!$B$3:$JO$10,MATCH($C16,Sheet1!$A$3:$A$10,0),MATCH(IG$10,Sheet1!$B$2:$JO$2,0))),"")</f>
        <v/>
      </c>
      <c r="IH16" s="55" t="str">
        <f>IFERROR(IF(INDEX(Sheet1!$B$3:$JO$10,MATCH($C16,Sheet1!$A$3:$A$10,0),MATCH(IH$10,Sheet1!$B$2:$JO$2,0))=0,"Close",INDEX(Sheet1!$B$3:$JO$10,MATCH($C16,Sheet1!$A$3:$A$10,0),MATCH(IH$10,Sheet1!$B$2:$JO$2,0))),"")</f>
        <v/>
      </c>
      <c r="II16" s="55" t="str">
        <f>IFERROR(IF(INDEX(Sheet1!$B$3:$JO$10,MATCH($C16,Sheet1!$A$3:$A$10,0),MATCH(II$10,Sheet1!$B$2:$JO$2,0))=0,"Close",INDEX(Sheet1!$B$3:$JO$10,MATCH($C16,Sheet1!$A$3:$A$10,0),MATCH(II$10,Sheet1!$B$2:$JO$2,0))),"")</f>
        <v/>
      </c>
      <c r="IJ16" s="55" t="str">
        <f>IFERROR(IF(INDEX(Sheet1!$B$3:$JO$10,MATCH($C16,Sheet1!$A$3:$A$10,0),MATCH(IJ$10,Sheet1!$B$2:$JO$2,0))=0,"Close",INDEX(Sheet1!$B$3:$JO$10,MATCH($C16,Sheet1!$A$3:$A$10,0),MATCH(IJ$10,Sheet1!$B$2:$JO$2,0))),"")</f>
        <v/>
      </c>
      <c r="IK16" s="55" t="str">
        <f>IFERROR(IF(INDEX(Sheet1!$B$3:$JO$10,MATCH($C16,Sheet1!$A$3:$A$10,0),MATCH(IK$10,Sheet1!$B$2:$JO$2,0))=0,"Close",INDEX(Sheet1!$B$3:$JO$10,MATCH($C16,Sheet1!$A$3:$A$10,0),MATCH(IK$10,Sheet1!$B$2:$JO$2,0))),"")</f>
        <v/>
      </c>
      <c r="IL16" s="55" t="str">
        <f>IFERROR(IF(INDEX(Sheet1!$B$3:$JO$10,MATCH($C16,Sheet1!$A$3:$A$10,0),MATCH(IL$10,Sheet1!$B$2:$JO$2,0))=0,"Close",INDEX(Sheet1!$B$3:$JO$10,MATCH($C16,Sheet1!$A$3:$A$10,0),MATCH(IL$10,Sheet1!$B$2:$JO$2,0))),"")</f>
        <v/>
      </c>
      <c r="IM16" s="55" t="str">
        <f>IFERROR(IF(INDEX(Sheet1!$B$3:$JO$10,MATCH($C16,Sheet1!$A$3:$A$10,0),MATCH(IM$10,Sheet1!$B$2:$JO$2,0))=0,"Close",INDEX(Sheet1!$B$3:$JO$10,MATCH($C16,Sheet1!$A$3:$A$10,0),MATCH(IM$10,Sheet1!$B$2:$JO$2,0))),"")</f>
        <v/>
      </c>
      <c r="IN16" s="55" t="str">
        <f>IFERROR(IF(INDEX(Sheet1!$B$3:$JO$10,MATCH($C16,Sheet1!$A$3:$A$10,0),MATCH(IN$10,Sheet1!$B$2:$JO$2,0))=0,"Close",INDEX(Sheet1!$B$3:$JO$10,MATCH($C16,Sheet1!$A$3:$A$10,0),MATCH(IN$10,Sheet1!$B$2:$JO$2,0))),"")</f>
        <v/>
      </c>
      <c r="IO16" s="55" t="str">
        <f>IFERROR(IF(INDEX(Sheet1!$B$3:$JO$10,MATCH($C16,Sheet1!$A$3:$A$10,0),MATCH(IO$10,Sheet1!$B$2:$JO$2,0))=0,"Close",INDEX(Sheet1!$B$3:$JO$10,MATCH($C16,Sheet1!$A$3:$A$10,0),MATCH(IO$10,Sheet1!$B$2:$JO$2,0))),"")</f>
        <v/>
      </c>
      <c r="IP16" s="55" t="str">
        <f>IFERROR(IF(INDEX(Sheet1!$B$3:$JO$10,MATCH($C16,Sheet1!$A$3:$A$10,0),MATCH(IP$10,Sheet1!$B$2:$JO$2,0))=0,"Close",INDEX(Sheet1!$B$3:$JO$10,MATCH($C16,Sheet1!$A$3:$A$10,0),MATCH(IP$10,Sheet1!$B$2:$JO$2,0))),"")</f>
        <v/>
      </c>
      <c r="IQ16" s="55" t="str">
        <f>IFERROR(IF(INDEX(Sheet1!$B$3:$JO$10,MATCH($C16,Sheet1!$A$3:$A$10,0),MATCH(IQ$10,Sheet1!$B$2:$JO$2,0))=0,"Close",INDEX(Sheet1!$B$3:$JO$10,MATCH($C16,Sheet1!$A$3:$A$10,0),MATCH(IQ$10,Sheet1!$B$2:$JO$2,0))),"")</f>
        <v/>
      </c>
      <c r="IR16" s="55" t="str">
        <f>IFERROR(IF(INDEX(Sheet1!$B$3:$JO$10,MATCH($C16,Sheet1!$A$3:$A$10,0),MATCH(IR$10,Sheet1!$B$2:$JO$2,0))=0,"Close",INDEX(Sheet1!$B$3:$JO$10,MATCH($C16,Sheet1!$A$3:$A$10,0),MATCH(IR$10,Sheet1!$B$2:$JO$2,0))),"")</f>
        <v/>
      </c>
      <c r="IS16" s="55" t="str">
        <f>IFERROR(IF(INDEX(Sheet1!$B$3:$JO$10,MATCH($C16,Sheet1!$A$3:$A$10,0),MATCH(IS$10,Sheet1!$B$2:$JO$2,0))=0,"Close",INDEX(Sheet1!$B$3:$JO$10,MATCH($C16,Sheet1!$A$3:$A$10,0),MATCH(IS$10,Sheet1!$B$2:$JO$2,0))),"")</f>
        <v/>
      </c>
      <c r="IT16" s="55" t="str">
        <f>IFERROR(IF(INDEX(Sheet1!$B$3:$JO$10,MATCH($C16,Sheet1!$A$3:$A$10,0),MATCH(IT$10,Sheet1!$B$2:$JO$2,0))=0,"Close",INDEX(Sheet1!$B$3:$JO$10,MATCH($C16,Sheet1!$A$3:$A$10,0),MATCH(IT$10,Sheet1!$B$2:$JO$2,0))),"")</f>
        <v/>
      </c>
      <c r="IU16" s="55" t="str">
        <f>IFERROR(IF(INDEX(Sheet1!$B$3:$JO$10,MATCH($C16,Sheet1!$A$3:$A$10,0),MATCH(IU$10,Sheet1!$B$2:$JO$2,0))=0,"Close",INDEX(Sheet1!$B$3:$JO$10,MATCH($C16,Sheet1!$A$3:$A$10,0),MATCH(IU$10,Sheet1!$B$2:$JO$2,0))),"")</f>
        <v/>
      </c>
      <c r="IV16" s="55" t="str">
        <f>IFERROR(IF(INDEX(Sheet1!$B$3:$JO$10,MATCH($C16,Sheet1!$A$3:$A$10,0),MATCH(IV$10,Sheet1!$B$2:$JO$2,0))=0,"Close",INDEX(Sheet1!$B$3:$JO$10,MATCH($C16,Sheet1!$A$3:$A$10,0),MATCH(IV$10,Sheet1!$B$2:$JO$2,0))),"")</f>
        <v/>
      </c>
      <c r="IW16" s="55" t="str">
        <f>IFERROR(IF(INDEX(Sheet1!$B$3:$JO$10,MATCH($C16,Sheet1!$A$3:$A$10,0),MATCH(IW$10,Sheet1!$B$2:$JO$2,0))=0,"Close",INDEX(Sheet1!$B$3:$JO$10,MATCH($C16,Sheet1!$A$3:$A$10,0),MATCH(IW$10,Sheet1!$B$2:$JO$2,0))),"")</f>
        <v/>
      </c>
      <c r="IX16" s="55" t="str">
        <f>IFERROR(IF(INDEX(Sheet1!$B$3:$JO$10,MATCH($C16,Sheet1!$A$3:$A$10,0),MATCH(IX$10,Sheet1!$B$2:$JO$2,0))=0,"Close",INDEX(Sheet1!$B$3:$JO$10,MATCH($C16,Sheet1!$A$3:$A$10,0),MATCH(IX$10,Sheet1!$B$2:$JO$2,0))),"")</f>
        <v/>
      </c>
      <c r="IY16" s="55" t="str">
        <f>IFERROR(IF(INDEX(Sheet1!$B$3:$JO$10,MATCH($C16,Sheet1!$A$3:$A$10,0),MATCH(IY$10,Sheet1!$B$2:$JO$2,0))=0,"Close",INDEX(Sheet1!$B$3:$JO$10,MATCH($C16,Sheet1!$A$3:$A$10,0),MATCH(IY$10,Sheet1!$B$2:$JO$2,0))),"")</f>
        <v/>
      </c>
      <c r="IZ16" s="55" t="str">
        <f>IFERROR(IF(INDEX(Sheet1!$B$3:$JO$10,MATCH($C16,Sheet1!$A$3:$A$10,0),MATCH(IZ$10,Sheet1!$B$2:$JO$2,0))=0,"Close",INDEX(Sheet1!$B$3:$JO$10,MATCH($C16,Sheet1!$A$3:$A$10,0),MATCH(IZ$10,Sheet1!$B$2:$JO$2,0))),"")</f>
        <v/>
      </c>
      <c r="JA16" s="55" t="str">
        <f>IFERROR(IF(INDEX(Sheet1!$B$3:$JO$10,MATCH($C16,Sheet1!$A$3:$A$10,0),MATCH(JA$10,Sheet1!$B$2:$JO$2,0))=0,"Close",INDEX(Sheet1!$B$3:$JO$10,MATCH($C16,Sheet1!$A$3:$A$10,0),MATCH(JA$10,Sheet1!$B$2:$JO$2,0))),"")</f>
        <v/>
      </c>
      <c r="JB16" s="55" t="str">
        <f>IFERROR(IF(INDEX(Sheet1!$B$3:$JO$10,MATCH($C16,Sheet1!$A$3:$A$10,0),MATCH(JB$10,Sheet1!$B$2:$JO$2,0))=0,"Close",INDEX(Sheet1!$B$3:$JO$10,MATCH($C16,Sheet1!$A$3:$A$10,0),MATCH(JB$10,Sheet1!$B$2:$JO$2,0))),"")</f>
        <v/>
      </c>
      <c r="JC16" s="55" t="str">
        <f>IFERROR(IF(INDEX(Sheet1!$B$3:$JO$10,MATCH($C16,Sheet1!$A$3:$A$10,0),MATCH(JC$10,Sheet1!$B$2:$JO$2,0))=0,"Close",INDEX(Sheet1!$B$3:$JO$10,MATCH($C16,Sheet1!$A$3:$A$10,0),MATCH(JC$10,Sheet1!$B$2:$JO$2,0))),"")</f>
        <v/>
      </c>
      <c r="JD16" s="55" t="str">
        <f>IFERROR(IF(INDEX(Sheet1!$B$3:$JO$10,MATCH($C16,Sheet1!$A$3:$A$10,0),MATCH(JD$10,Sheet1!$B$2:$JO$2,0))=0,"Close",INDEX(Sheet1!$B$3:$JO$10,MATCH($C16,Sheet1!$A$3:$A$10,0),MATCH(JD$10,Sheet1!$B$2:$JO$2,0))),"")</f>
        <v/>
      </c>
      <c r="JE16" s="55" t="str">
        <f>IFERROR(IF(INDEX(Sheet1!$B$3:$JO$10,MATCH($C16,Sheet1!$A$3:$A$10,0),MATCH(JE$10,Sheet1!$B$2:$JO$2,0))=0,"Close",INDEX(Sheet1!$B$3:$JO$10,MATCH($C16,Sheet1!$A$3:$A$10,0),MATCH(JE$10,Sheet1!$B$2:$JO$2,0))),"")</f>
        <v/>
      </c>
      <c r="JF16" s="55" t="str">
        <f>IFERROR(IF(INDEX(Sheet1!$B$3:$JO$10,MATCH($C16,Sheet1!$A$3:$A$10,0),MATCH(JF$10,Sheet1!$B$2:$JO$2,0))=0,"Close",INDEX(Sheet1!$B$3:$JO$10,MATCH($C16,Sheet1!$A$3:$A$10,0),MATCH(JF$10,Sheet1!$B$2:$JO$2,0))),"")</f>
        <v/>
      </c>
      <c r="JG16" s="55" t="str">
        <f>IFERROR(IF(INDEX(Sheet1!$B$3:$JO$10,MATCH($C16,Sheet1!$A$3:$A$10,0),MATCH(JG$10,Sheet1!$B$2:$JO$2,0))=0,"Close",INDEX(Sheet1!$B$3:$JO$10,MATCH($C16,Sheet1!$A$3:$A$10,0),MATCH(JG$10,Sheet1!$B$2:$JO$2,0))),"")</f>
        <v/>
      </c>
      <c r="JH16" s="55" t="str">
        <f>IFERROR(IF(INDEX(Sheet1!$B$3:$JO$10,MATCH($C16,Sheet1!$A$3:$A$10,0),MATCH(JH$10,Sheet1!$B$2:$JO$2,0))=0,"Close",INDEX(Sheet1!$B$3:$JO$10,MATCH($C16,Sheet1!$A$3:$A$10,0),MATCH(JH$10,Sheet1!$B$2:$JO$2,0))),"")</f>
        <v/>
      </c>
      <c r="JI16" s="55" t="str">
        <f>IFERROR(IF(INDEX(Sheet1!$B$3:$JO$10,MATCH($C16,Sheet1!$A$3:$A$10,0),MATCH(JI$10,Sheet1!$B$2:$JO$2,0))=0,"Close",INDEX(Sheet1!$B$3:$JO$10,MATCH($C16,Sheet1!$A$3:$A$10,0),MATCH(JI$10,Sheet1!$B$2:$JO$2,0))),"")</f>
        <v/>
      </c>
      <c r="JJ16" s="55" t="str">
        <f>IFERROR(IF(INDEX(Sheet1!$B$3:$JO$10,MATCH($C16,Sheet1!$A$3:$A$10,0),MATCH(JJ$10,Sheet1!$B$2:$JO$2,0))=0,"Close",INDEX(Sheet1!$B$3:$JO$10,MATCH($C16,Sheet1!$A$3:$A$10,0),MATCH(JJ$10,Sheet1!$B$2:$JO$2,0))),"")</f>
        <v/>
      </c>
      <c r="JK16" s="55" t="str">
        <f>IFERROR(IF(INDEX(Sheet1!$B$3:$JO$10,MATCH($C16,Sheet1!$A$3:$A$10,0),MATCH(JK$10,Sheet1!$B$2:$JO$2,0))=0,"Close",INDEX(Sheet1!$B$3:$JO$10,MATCH($C16,Sheet1!$A$3:$A$10,0),MATCH(JK$10,Sheet1!$B$2:$JO$2,0))),"")</f>
        <v/>
      </c>
      <c r="JL16" s="55" t="str">
        <f>IFERROR(IF(INDEX(Sheet1!$B$3:$JO$10,MATCH($C16,Sheet1!$A$3:$A$10,0),MATCH(JL$10,Sheet1!$B$2:$JO$2,0))=0,"Close",INDEX(Sheet1!$B$3:$JO$10,MATCH($C16,Sheet1!$A$3:$A$10,0),MATCH(JL$10,Sheet1!$B$2:$JO$2,0))),"")</f>
        <v/>
      </c>
      <c r="JM16" s="55" t="str">
        <f>IFERROR(IF(INDEX(Sheet1!$B$3:$JO$10,MATCH($C16,Sheet1!$A$3:$A$10,0),MATCH(JM$10,Sheet1!$B$2:$JO$2,0))=0,"Close",INDEX(Sheet1!$B$3:$JO$10,MATCH($C16,Sheet1!$A$3:$A$10,0),MATCH(JM$10,Sheet1!$B$2:$JO$2,0))),"")</f>
        <v/>
      </c>
      <c r="JN16" s="55" t="str">
        <f>IFERROR(IF(INDEX(Sheet1!$B$3:$JO$10,MATCH($C16,Sheet1!$A$3:$A$10,0),MATCH(JN$10,Sheet1!$B$2:$JO$2,0))=0,"Close",INDEX(Sheet1!$B$3:$JO$10,MATCH($C16,Sheet1!$A$3:$A$10,0),MATCH(JN$10,Sheet1!$B$2:$JO$2,0))),"")</f>
        <v/>
      </c>
      <c r="JO16" s="55" t="str">
        <f>IFERROR(IF(INDEX(Sheet1!$B$3:$JO$10,MATCH($C16,Sheet1!$A$3:$A$10,0),MATCH(JO$10,Sheet1!$B$2:$JO$2,0))=0,"Close",INDEX(Sheet1!$B$3:$JO$10,MATCH($C16,Sheet1!$A$3:$A$10,0),MATCH(JO$10,Sheet1!$B$2:$JO$2,0))),"")</f>
        <v/>
      </c>
      <c r="JP16" s="55" t="str">
        <f>IFERROR(IF(INDEX(Sheet1!$B$3:$JO$10,MATCH($C16,Sheet1!$A$3:$A$10,0),MATCH(JP$10,Sheet1!$B$2:$JO$2,0))=0,"Close",INDEX(Sheet1!$B$3:$JO$10,MATCH($C16,Sheet1!$A$3:$A$10,0),MATCH(JP$10,Sheet1!$B$2:$JO$2,0))),"")</f>
        <v/>
      </c>
      <c r="JQ16" s="55" t="str">
        <f>IFERROR(IF(INDEX(Sheet1!$B$3:$JO$10,MATCH($C16,Sheet1!$A$3:$A$10,0),MATCH(JQ$10,Sheet1!$B$2:$JO$2,0))=0,"Close",INDEX(Sheet1!$B$3:$JO$10,MATCH($C16,Sheet1!$A$3:$A$10,0),MATCH(JQ$10,Sheet1!$B$2:$JO$2,0))),"")</f>
        <v/>
      </c>
      <c r="JR16" s="55" t="str">
        <f>IFERROR(IF(INDEX(Sheet1!$B$3:$JO$10,MATCH($C16,Sheet1!$A$3:$A$10,0),MATCH(JR$10,Sheet1!$B$2:$JO$2,0))=0,"Close",INDEX(Sheet1!$B$3:$JO$10,MATCH($C16,Sheet1!$A$3:$A$10,0),MATCH(JR$10,Sheet1!$B$2:$JO$2,0))),"")</f>
        <v/>
      </c>
      <c r="JS16" s="55" t="str">
        <f>IFERROR(IF(INDEX(Sheet1!$B$3:$JO$10,MATCH($C16,Sheet1!$A$3:$A$10,0),MATCH(JS$10,Sheet1!$B$2:$JO$2,0))=0,"Close",INDEX(Sheet1!$B$3:$JO$10,MATCH($C16,Sheet1!$A$3:$A$10,0),MATCH(JS$10,Sheet1!$B$2:$JO$2,0))),"")</f>
        <v/>
      </c>
      <c r="JT16" s="55" t="str">
        <f>IFERROR(IF(INDEX(Sheet1!$B$3:$JO$10,MATCH($C16,Sheet1!$A$3:$A$10,0),MATCH(JT$10,Sheet1!$B$2:$JO$2,0))=0,"Close",INDEX(Sheet1!$B$3:$JO$10,MATCH($C16,Sheet1!$A$3:$A$10,0),MATCH(JT$10,Sheet1!$B$2:$JO$2,0))),"")</f>
        <v/>
      </c>
      <c r="JU16" s="55" t="str">
        <f>IFERROR(IF(INDEX(Sheet1!$B$3:$JO$10,MATCH($C16,Sheet1!$A$3:$A$10,0),MATCH(JU$10,Sheet1!$B$2:$JO$2,0))=0,"Close",INDEX(Sheet1!$B$3:$JO$10,MATCH($C16,Sheet1!$A$3:$A$10,0),MATCH(JU$10,Sheet1!$B$2:$JO$2,0))),"")</f>
        <v/>
      </c>
      <c r="JV16" s="55" t="str">
        <f>IFERROR(IF(INDEX(Sheet1!$B$3:$JO$10,MATCH($C16,Sheet1!$A$3:$A$10,0),MATCH(JV$10,Sheet1!$B$2:$JO$2,0))=0,"Close",INDEX(Sheet1!$B$3:$JO$10,MATCH($C16,Sheet1!$A$3:$A$10,0),MATCH(JV$10,Sheet1!$B$2:$JO$2,0))),"")</f>
        <v/>
      </c>
      <c r="JW16" s="55" t="str">
        <f>IFERROR(IF(INDEX(Sheet1!$B$3:$JO$10,MATCH($C16,Sheet1!$A$3:$A$10,0),MATCH(JW$10,Sheet1!$B$2:$JO$2,0))=0,"Close",INDEX(Sheet1!$B$3:$JO$10,MATCH($C16,Sheet1!$A$3:$A$10,0),MATCH(JW$10,Sheet1!$B$2:$JO$2,0))),"")</f>
        <v/>
      </c>
      <c r="JX16" s="55" t="str">
        <f>IFERROR(IF(INDEX(Sheet1!$B$3:$JO$10,MATCH($C16,Sheet1!$A$3:$A$10,0),MATCH(JX$10,Sheet1!$B$2:$JO$2,0))=0,"Close",INDEX(Sheet1!$B$3:$JO$10,MATCH($C16,Sheet1!$A$3:$A$10,0),MATCH(JX$10,Sheet1!$B$2:$JO$2,0))),"")</f>
        <v/>
      </c>
      <c r="JY16" s="55" t="str">
        <f>IFERROR(IF(INDEX(Sheet1!$B$3:$JO$10,MATCH($C16,Sheet1!$A$3:$A$10,0),MATCH(JY$10,Sheet1!$B$2:$JO$2,0))=0,"Close",INDEX(Sheet1!$B$3:$JO$10,MATCH($C16,Sheet1!$A$3:$A$10,0),MATCH(JY$10,Sheet1!$B$2:$JO$2,0))),"")</f>
        <v/>
      </c>
      <c r="JZ16" s="55" t="str">
        <f>IFERROR(IF(INDEX(Sheet1!$B$3:$JO$10,MATCH($C16,Sheet1!$A$3:$A$10,0),MATCH(JZ$10,Sheet1!$B$2:$JO$2,0))=0,"Close",INDEX(Sheet1!$B$3:$JO$10,MATCH($C16,Sheet1!$A$3:$A$10,0),MATCH(JZ$10,Sheet1!$B$2:$JO$2,0))),"")</f>
        <v/>
      </c>
      <c r="KA16" s="55" t="str">
        <f>IFERROR(IF(INDEX(Sheet1!$B$3:$JO$10,MATCH($C16,Sheet1!$A$3:$A$10,0),MATCH(KA$10,Sheet1!$B$2:$JO$2,0))=0,"Close",INDEX(Sheet1!$B$3:$JO$10,MATCH($C16,Sheet1!$A$3:$A$10,0),MATCH(KA$10,Sheet1!$B$2:$JO$2,0))),"")</f>
        <v/>
      </c>
      <c r="KB16" s="55" t="str">
        <f>IFERROR(IF(INDEX(Sheet1!$B$3:$JO$10,MATCH($C16,Sheet1!$A$3:$A$10,0),MATCH(KB$10,Sheet1!$B$2:$JO$2,0))=0,"Close",INDEX(Sheet1!$B$3:$JO$10,MATCH($C16,Sheet1!$A$3:$A$10,0),MATCH(KB$10,Sheet1!$B$2:$JO$2,0))),"")</f>
        <v/>
      </c>
      <c r="KC16" s="55" t="str">
        <f>IFERROR(IF(INDEX(Sheet1!$B$3:$JO$10,MATCH($C16,Sheet1!$A$3:$A$10,0),MATCH(KC$10,Sheet1!$B$2:$JO$2,0))=0,"Close",INDEX(Sheet1!$B$3:$JO$10,MATCH($C16,Sheet1!$A$3:$A$10,0),MATCH(KC$10,Sheet1!$B$2:$JO$2,0))),"")</f>
        <v/>
      </c>
      <c r="KD16" s="55" t="str">
        <f>IFERROR(IF(INDEX(Sheet1!$B$3:$JO$10,MATCH($C16,Sheet1!$A$3:$A$10,0),MATCH(KD$10,Sheet1!$B$2:$JO$2,0))=0,"Close",INDEX(Sheet1!$B$3:$JO$10,MATCH($C16,Sheet1!$A$3:$A$10,0),MATCH(KD$10,Sheet1!$B$2:$JO$2,0))),"")</f>
        <v/>
      </c>
      <c r="KE16" s="55" t="str">
        <f>IFERROR(IF(INDEX(Sheet1!$B$3:$JO$10,MATCH($C16,Sheet1!$A$3:$A$10,0),MATCH(KE$10,Sheet1!$B$2:$JO$2,0))=0,"Close",INDEX(Sheet1!$B$3:$JO$10,MATCH($C16,Sheet1!$A$3:$A$10,0),MATCH(KE$10,Sheet1!$B$2:$JO$2,0))),"")</f>
        <v/>
      </c>
      <c r="KF16" s="55" t="str">
        <f>IFERROR(IF(INDEX(Sheet1!$B$3:$JO$10,MATCH($C16,Sheet1!$A$3:$A$10,0),MATCH(KF$10,Sheet1!$B$2:$JO$2,0))=0,"Close",INDEX(Sheet1!$B$3:$JO$10,MATCH($C16,Sheet1!$A$3:$A$10,0),MATCH(KF$10,Sheet1!$B$2:$JO$2,0))),"")</f>
        <v/>
      </c>
      <c r="KG16" s="55" t="str">
        <f>IFERROR(IF(INDEX(Sheet1!$B$3:$JO$10,MATCH($C16,Sheet1!$A$3:$A$10,0),MATCH(KG$10,Sheet1!$B$2:$JO$2,0))=0,"Close",INDEX(Sheet1!$B$3:$JO$10,MATCH($C16,Sheet1!$A$3:$A$10,0),MATCH(KG$10,Sheet1!$B$2:$JO$2,0))),"")</f>
        <v/>
      </c>
      <c r="KH16" s="55" t="str">
        <f>IFERROR(IF(INDEX(Sheet1!$B$3:$JO$10,MATCH($C16,Sheet1!$A$3:$A$10,0),MATCH(KH$10,Sheet1!$B$2:$JO$2,0))=0,"Close",INDEX(Sheet1!$B$3:$JO$10,MATCH($C16,Sheet1!$A$3:$A$10,0),MATCH(KH$10,Sheet1!$B$2:$JO$2,0))),"")</f>
        <v/>
      </c>
      <c r="KI16" s="55" t="str">
        <f>IFERROR(IF(INDEX(Sheet1!$B$3:$JO$10,MATCH($C16,Sheet1!$A$3:$A$10,0),MATCH(KI$10,Sheet1!$B$2:$JO$2,0))=0,"Close",INDEX(Sheet1!$B$3:$JO$10,MATCH($C16,Sheet1!$A$3:$A$10,0),MATCH(KI$10,Sheet1!$B$2:$JO$2,0))),"")</f>
        <v/>
      </c>
      <c r="KJ16" s="55" t="str">
        <f>IFERROR(IF(INDEX(Sheet1!$B$3:$JO$10,MATCH($C16,Sheet1!$A$3:$A$10,0),MATCH(KJ$10,Sheet1!$B$2:$JO$2,0))=0,"Close",INDEX(Sheet1!$B$3:$JO$10,MATCH($C16,Sheet1!$A$3:$A$10,0),MATCH(KJ$10,Sheet1!$B$2:$JO$2,0))),"")</f>
        <v/>
      </c>
      <c r="KK16" s="55" t="str">
        <f>IFERROR(IF(INDEX(Sheet1!$B$3:$JO$10,MATCH($C16,Sheet1!$A$3:$A$10,0),MATCH(KK$10,Sheet1!$B$2:$JO$2,0))=0,"Close",INDEX(Sheet1!$B$3:$JO$10,MATCH($C16,Sheet1!$A$3:$A$10,0),MATCH(KK$10,Sheet1!$B$2:$JO$2,0))),"")</f>
        <v/>
      </c>
      <c r="KL16" s="55" t="str">
        <f>IFERROR(IF(INDEX(Sheet1!$B$3:$JO$10,MATCH($C16,Sheet1!$A$3:$A$10,0),MATCH(KL$10,Sheet1!$B$2:$JO$2,0))=0,"Close",INDEX(Sheet1!$B$3:$JO$10,MATCH($C16,Sheet1!$A$3:$A$10,0),MATCH(KL$10,Sheet1!$B$2:$JO$2,0))),"")</f>
        <v/>
      </c>
      <c r="KM16" s="55" t="str">
        <f>IFERROR(IF(INDEX(Sheet1!$B$3:$JO$10,MATCH($C16,Sheet1!$A$3:$A$10,0),MATCH(KM$10,Sheet1!$B$2:$JO$2,0))=0,"Close",INDEX(Sheet1!$B$3:$JO$10,MATCH($C16,Sheet1!$A$3:$A$10,0),MATCH(KM$10,Sheet1!$B$2:$JO$2,0))),"")</f>
        <v/>
      </c>
      <c r="KN16" s="55" t="str">
        <f>IFERROR(IF(INDEX(Sheet1!$B$3:$JO$10,MATCH($C16,Sheet1!$A$3:$A$10,0),MATCH(KN$10,Sheet1!$B$2:$JO$2,0))=0,"Close",INDEX(Sheet1!$B$3:$JO$10,MATCH($C16,Sheet1!$A$3:$A$10,0),MATCH(KN$10,Sheet1!$B$2:$JO$2,0))),"")</f>
        <v/>
      </c>
      <c r="KO16" s="55" t="str">
        <f>IFERROR(IF(INDEX(Sheet1!$B$3:$JO$10,MATCH($C16,Sheet1!$A$3:$A$10,0),MATCH(KO$10,Sheet1!$B$2:$JO$2,0))=0,"Close",INDEX(Sheet1!$B$3:$JO$10,MATCH($C16,Sheet1!$A$3:$A$10,0),MATCH(KO$10,Sheet1!$B$2:$JO$2,0))),"")</f>
        <v/>
      </c>
      <c r="KP16" s="55" t="str">
        <f>IFERROR(IF(INDEX(Sheet1!$B$3:$JO$10,MATCH($C16,Sheet1!$A$3:$A$10,0),MATCH(KP$10,Sheet1!$B$2:$JO$2,0))=0,"Close",INDEX(Sheet1!$B$3:$JO$10,MATCH($C16,Sheet1!$A$3:$A$10,0),MATCH(KP$10,Sheet1!$B$2:$JO$2,0))),"")</f>
        <v/>
      </c>
      <c r="KQ16" s="55" t="str">
        <f>IFERROR(IF(INDEX(Sheet1!$B$3:$JO$10,MATCH($C16,Sheet1!$A$3:$A$10,0),MATCH(KQ$10,Sheet1!$B$2:$JO$2,0))=0,"Close",INDEX(Sheet1!$B$3:$JO$10,MATCH($C16,Sheet1!$A$3:$A$10,0),MATCH(KQ$10,Sheet1!$B$2:$JO$2,0))),"")</f>
        <v/>
      </c>
      <c r="KR16" s="55" t="str">
        <f>IFERROR(IF(INDEX(Sheet1!$B$3:$JO$10,MATCH($C16,Sheet1!$A$3:$A$10,0),MATCH(KR$10,Sheet1!$B$2:$JO$2,0))=0,"Close",INDEX(Sheet1!$B$3:$JO$10,MATCH($C16,Sheet1!$A$3:$A$10,0),MATCH(KR$10,Sheet1!$B$2:$JO$2,0))),"")</f>
        <v/>
      </c>
      <c r="KS16" s="55" t="str">
        <f>IFERROR(IF(INDEX(Sheet1!$B$3:$JO$10,MATCH($C16,Sheet1!$A$3:$A$10,0),MATCH(KS$10,Sheet1!$B$2:$JO$2,0))=0,"Close",INDEX(Sheet1!$B$3:$JO$10,MATCH($C16,Sheet1!$A$3:$A$10,0),MATCH(KS$10,Sheet1!$B$2:$JO$2,0))),"")</f>
        <v/>
      </c>
      <c r="KT16" s="55" t="str">
        <f>IFERROR(IF(INDEX(Sheet1!$B$3:$JO$10,MATCH($C16,Sheet1!$A$3:$A$10,0),MATCH(KT$10,Sheet1!$B$2:$JO$2,0))=0,"Close",INDEX(Sheet1!$B$3:$JO$10,MATCH($C16,Sheet1!$A$3:$A$10,0),MATCH(KT$10,Sheet1!$B$2:$JO$2,0))),"")</f>
        <v/>
      </c>
      <c r="KU16" s="55" t="str">
        <f>IFERROR(IF(INDEX(Sheet1!$B$3:$JO$10,MATCH($C16,Sheet1!$A$3:$A$10,0),MATCH(KU$10,Sheet1!$B$2:$JO$2,0))=0,"Close",INDEX(Sheet1!$B$3:$JO$10,MATCH($C16,Sheet1!$A$3:$A$10,0),MATCH(KU$10,Sheet1!$B$2:$JO$2,0))),"")</f>
        <v/>
      </c>
      <c r="KV16" s="55" t="str">
        <f>IFERROR(IF(INDEX(Sheet1!$B$3:$JO$10,MATCH($C16,Sheet1!$A$3:$A$10,0),MATCH(KV$10,Sheet1!$B$2:$JO$2,0))=0,"Close",INDEX(Sheet1!$B$3:$JO$10,MATCH($C16,Sheet1!$A$3:$A$10,0),MATCH(KV$10,Sheet1!$B$2:$JO$2,0))),"")</f>
        <v/>
      </c>
      <c r="KW16" s="55" t="str">
        <f>IFERROR(IF(INDEX(Sheet1!$B$3:$JO$10,MATCH($C16,Sheet1!$A$3:$A$10,0),MATCH(KW$10,Sheet1!$B$2:$JO$2,0))=0,"Close",INDEX(Sheet1!$B$3:$JO$10,MATCH($C16,Sheet1!$A$3:$A$10,0),MATCH(KW$10,Sheet1!$B$2:$JO$2,0))),"")</f>
        <v/>
      </c>
      <c r="KX16" s="55" t="str">
        <f>IFERROR(IF(INDEX(Sheet1!$B$3:$JO$10,MATCH($C16,Sheet1!$A$3:$A$10,0),MATCH(KX$10,Sheet1!$B$2:$JO$2,0))=0,"Close",INDEX(Sheet1!$B$3:$JO$10,MATCH($C16,Sheet1!$A$3:$A$10,0),MATCH(KX$10,Sheet1!$B$2:$JO$2,0))),"")</f>
        <v/>
      </c>
      <c r="KY16" s="55" t="str">
        <f>IFERROR(IF(INDEX(Sheet1!$B$3:$JO$10,MATCH($C16,Sheet1!$A$3:$A$10,0),MATCH(KY$10,Sheet1!$B$2:$JO$2,0))=0,"Close",INDEX(Sheet1!$B$3:$JO$10,MATCH($C16,Sheet1!$A$3:$A$10,0),MATCH(KY$10,Sheet1!$B$2:$JO$2,0))),"")</f>
        <v/>
      </c>
      <c r="KZ16" s="55" t="str">
        <f>IFERROR(IF(INDEX(Sheet1!$B$3:$JO$10,MATCH($C16,Sheet1!$A$3:$A$10,0),MATCH(KZ$10,Sheet1!$B$2:$JO$2,0))=0,"Close",INDEX(Sheet1!$B$3:$JO$10,MATCH($C16,Sheet1!$A$3:$A$10,0),MATCH(KZ$10,Sheet1!$B$2:$JO$2,0))),"")</f>
        <v/>
      </c>
      <c r="LA16" s="55" t="str">
        <f>IFERROR(IF(INDEX(Sheet1!$B$3:$JO$10,MATCH($C16,Sheet1!$A$3:$A$10,0),MATCH(LA$10,Sheet1!$B$2:$JO$2,0))=0,"Close",INDEX(Sheet1!$B$3:$JO$10,MATCH($C16,Sheet1!$A$3:$A$10,0),MATCH(LA$10,Sheet1!$B$2:$JO$2,0))),"")</f>
        <v/>
      </c>
      <c r="LB16" s="55" t="str">
        <f>IFERROR(IF(INDEX(Sheet1!$B$3:$JO$10,MATCH($C16,Sheet1!$A$3:$A$10,0),MATCH(LB$10,Sheet1!$B$2:$JO$2,0))=0,"Close",INDEX(Sheet1!$B$3:$JO$10,MATCH($C16,Sheet1!$A$3:$A$10,0),MATCH(LB$10,Sheet1!$B$2:$JO$2,0))),"")</f>
        <v/>
      </c>
      <c r="LC16" s="55" t="str">
        <f>IFERROR(IF(INDEX(Sheet1!$B$3:$JO$10,MATCH($C16,Sheet1!$A$3:$A$10,0),MATCH(LC$10,Sheet1!$B$2:$JO$2,0))=0,"Close",INDEX(Sheet1!$B$3:$JO$10,MATCH($C16,Sheet1!$A$3:$A$10,0),MATCH(LC$10,Sheet1!$B$2:$JO$2,0))),"")</f>
        <v/>
      </c>
      <c r="LD16" s="55" t="str">
        <f>IFERROR(IF(INDEX(Sheet1!$B$3:$JO$10,MATCH($C16,Sheet1!$A$3:$A$10,0),MATCH(LD$10,Sheet1!$B$2:$JO$2,0))=0,"Close",INDEX(Sheet1!$B$3:$JO$10,MATCH($C16,Sheet1!$A$3:$A$10,0),MATCH(LD$10,Sheet1!$B$2:$JO$2,0))),"")</f>
        <v/>
      </c>
      <c r="LE16" s="55" t="str">
        <f>IFERROR(IF(INDEX(Sheet1!$B$3:$JO$10,MATCH($C16,Sheet1!$A$3:$A$10,0),MATCH(LE$10,Sheet1!$B$2:$JO$2,0))=0,"Close",INDEX(Sheet1!$B$3:$JO$10,MATCH($C16,Sheet1!$A$3:$A$10,0),MATCH(LE$10,Sheet1!$B$2:$JO$2,0))),"")</f>
        <v/>
      </c>
      <c r="LF16" s="55" t="str">
        <f>IFERROR(IF(INDEX(Sheet1!$B$3:$JO$10,MATCH($C16,Sheet1!$A$3:$A$10,0),MATCH(LF$10,Sheet1!$B$2:$JO$2,0))=0,"Close",INDEX(Sheet1!$B$3:$JO$10,MATCH($C16,Sheet1!$A$3:$A$10,0),MATCH(LF$10,Sheet1!$B$2:$JO$2,0))),"")</f>
        <v/>
      </c>
      <c r="LG16" s="55" t="str">
        <f>IFERROR(IF(INDEX(Sheet1!$B$3:$JO$10,MATCH($C16,Sheet1!$A$3:$A$10,0),MATCH(LG$10,Sheet1!$B$2:$JO$2,0))=0,"Close",INDEX(Sheet1!$B$3:$JO$10,MATCH($C16,Sheet1!$A$3:$A$10,0),MATCH(LG$10,Sheet1!$B$2:$JO$2,0))),"")</f>
        <v/>
      </c>
      <c r="LH16" s="55" t="str">
        <f>IFERROR(IF(INDEX(Sheet1!$B$3:$JO$10,MATCH($C16,Sheet1!$A$3:$A$10,0),MATCH(LH$10,Sheet1!$B$2:$JO$2,0))=0,"Close",INDEX(Sheet1!$B$3:$JO$10,MATCH($C16,Sheet1!$A$3:$A$10,0),MATCH(LH$10,Sheet1!$B$2:$JO$2,0))),"")</f>
        <v/>
      </c>
      <c r="LI16" s="55" t="str">
        <f>IFERROR(IF(INDEX(Sheet1!$B$3:$JO$10,MATCH($C16,Sheet1!$A$3:$A$10,0),MATCH(LI$10,Sheet1!$B$2:$JO$2,0))=0,"Close",INDEX(Sheet1!$B$3:$JO$10,MATCH($C16,Sheet1!$A$3:$A$10,0),MATCH(LI$10,Sheet1!$B$2:$JO$2,0))),"")</f>
        <v/>
      </c>
      <c r="LJ16" s="55" t="str">
        <f>IFERROR(IF(INDEX(Sheet1!$B$3:$JO$10,MATCH($C16,Sheet1!$A$3:$A$10,0),MATCH(LJ$10,Sheet1!$B$2:$JO$2,0))=0,"Close",INDEX(Sheet1!$B$3:$JO$10,MATCH($C16,Sheet1!$A$3:$A$10,0),MATCH(LJ$10,Sheet1!$B$2:$JO$2,0))),"")</f>
        <v/>
      </c>
      <c r="LK16" s="55" t="str">
        <f>IFERROR(IF(INDEX(Sheet1!$B$3:$JO$10,MATCH($C16,Sheet1!$A$3:$A$10,0),MATCH(LK$10,Sheet1!$B$2:$JO$2,0))=0,"Close",INDEX(Sheet1!$B$3:$JO$10,MATCH($C16,Sheet1!$A$3:$A$10,0),MATCH(LK$10,Sheet1!$B$2:$JO$2,0))),"")</f>
        <v/>
      </c>
      <c r="LL16" s="55" t="str">
        <f>IFERROR(IF(INDEX(Sheet1!$B$3:$JO$10,MATCH($C16,Sheet1!$A$3:$A$10,0),MATCH(LL$10,Sheet1!$B$2:$JO$2,0))=0,"Close",INDEX(Sheet1!$B$3:$JO$10,MATCH($C16,Sheet1!$A$3:$A$10,0),MATCH(LL$10,Sheet1!$B$2:$JO$2,0))),"")</f>
        <v/>
      </c>
      <c r="LM16" s="55" t="str">
        <f>IFERROR(IF(INDEX(Sheet1!$B$3:$JO$10,MATCH($C16,Sheet1!$A$3:$A$10,0),MATCH(LM$10,Sheet1!$B$2:$JO$2,0))=0,"Close",INDEX(Sheet1!$B$3:$JO$10,MATCH($C16,Sheet1!$A$3:$A$10,0),MATCH(LM$10,Sheet1!$B$2:$JO$2,0))),"")</f>
        <v/>
      </c>
      <c r="LN16" s="55" t="str">
        <f>IFERROR(IF(INDEX(Sheet1!$B$3:$JO$10,MATCH($C16,Sheet1!$A$3:$A$10,0),MATCH(LN$10,Sheet1!$B$2:$JO$2,0))=0,"Close",INDEX(Sheet1!$B$3:$JO$10,MATCH($C16,Sheet1!$A$3:$A$10,0),MATCH(LN$10,Sheet1!$B$2:$JO$2,0))),"")</f>
        <v/>
      </c>
      <c r="LO16" s="55" t="str">
        <f>IFERROR(IF(INDEX(Sheet1!$B$3:$JO$10,MATCH($C16,Sheet1!$A$3:$A$10,0),MATCH(LO$10,Sheet1!$B$2:$JO$2,0))=0,"Close",INDEX(Sheet1!$B$3:$JO$10,MATCH($C16,Sheet1!$A$3:$A$10,0),MATCH(LO$10,Sheet1!$B$2:$JO$2,0))),"")</f>
        <v/>
      </c>
      <c r="LP16" s="55" t="str">
        <f>IFERROR(IF(INDEX(Sheet1!$B$3:$JO$10,MATCH($C16,Sheet1!$A$3:$A$10,0),MATCH(LP$10,Sheet1!$B$2:$JO$2,0))=0,"Close",INDEX(Sheet1!$B$3:$JO$10,MATCH($C16,Sheet1!$A$3:$A$10,0),MATCH(LP$10,Sheet1!$B$2:$JO$2,0))),"")</f>
        <v/>
      </c>
      <c r="LQ16" s="55" t="str">
        <f>IFERROR(IF(INDEX(Sheet1!$B$3:$JO$10,MATCH($C16,Sheet1!$A$3:$A$10,0),MATCH(LQ$10,Sheet1!$B$2:$JO$2,0))=0,"Close",INDEX(Sheet1!$B$3:$JO$10,MATCH($C16,Sheet1!$A$3:$A$10,0),MATCH(LQ$10,Sheet1!$B$2:$JO$2,0))),"")</f>
        <v/>
      </c>
      <c r="LR16" s="55" t="str">
        <f>IFERROR(IF(INDEX(Sheet1!$B$3:$JO$10,MATCH($C16,Sheet1!$A$3:$A$10,0),MATCH(LR$10,Sheet1!$B$2:$JO$2,0))=0,"Close",INDEX(Sheet1!$B$3:$JO$10,MATCH($C16,Sheet1!$A$3:$A$10,0),MATCH(LR$10,Sheet1!$B$2:$JO$2,0))),"")</f>
        <v/>
      </c>
      <c r="LS16" s="55" t="str">
        <f>IFERROR(IF(INDEX(Sheet1!$B$3:$JO$10,MATCH($C16,Sheet1!$A$3:$A$10,0),MATCH(LS$10,Sheet1!$B$2:$JO$2,0))=0,"Close",INDEX(Sheet1!$B$3:$JO$10,MATCH($C16,Sheet1!$A$3:$A$10,0),MATCH(LS$10,Sheet1!$B$2:$JO$2,0))),"")</f>
        <v/>
      </c>
      <c r="LT16" s="55" t="str">
        <f>IFERROR(IF(INDEX(Sheet1!$B$3:$JO$10,MATCH($C16,Sheet1!$A$3:$A$10,0),MATCH(LT$10,Sheet1!$B$2:$JO$2,0))=0,"Close",INDEX(Sheet1!$B$3:$JO$10,MATCH($C16,Sheet1!$A$3:$A$10,0),MATCH(LT$10,Sheet1!$B$2:$JO$2,0))),"")</f>
        <v/>
      </c>
      <c r="LU16" s="55" t="str">
        <f>IFERROR(IF(INDEX(Sheet1!$B$3:$JO$10,MATCH($C16,Sheet1!$A$3:$A$10,0),MATCH(LU$10,Sheet1!$B$2:$JO$2,0))=0,"Close",INDEX(Sheet1!$B$3:$JO$10,MATCH($C16,Sheet1!$A$3:$A$10,0),MATCH(LU$10,Sheet1!$B$2:$JO$2,0))),"")</f>
        <v/>
      </c>
      <c r="LV16" s="55" t="str">
        <f>IFERROR(IF(INDEX(Sheet1!$B$3:$JO$10,MATCH($C16,Sheet1!$A$3:$A$10,0),MATCH(LV$10,Sheet1!$B$2:$JO$2,0))=0,"Close",INDEX(Sheet1!$B$3:$JO$10,MATCH($C16,Sheet1!$A$3:$A$10,0),MATCH(LV$10,Sheet1!$B$2:$JO$2,0))),"")</f>
        <v/>
      </c>
      <c r="LW16" s="55" t="str">
        <f>IFERROR(IF(INDEX(Sheet1!$B$3:$JO$10,MATCH($C16,Sheet1!$A$3:$A$10,0),MATCH(LW$10,Sheet1!$B$2:$JO$2,0))=0,"Close",INDEX(Sheet1!$B$3:$JO$10,MATCH($C16,Sheet1!$A$3:$A$10,0),MATCH(LW$10,Sheet1!$B$2:$JO$2,0))),"")</f>
        <v/>
      </c>
      <c r="LX16" s="55" t="str">
        <f>IFERROR(IF(INDEX(Sheet1!$B$3:$JO$10,MATCH($C16,Sheet1!$A$3:$A$10,0),MATCH(LX$10,Sheet1!$B$2:$JO$2,0))=0,"Close",INDEX(Sheet1!$B$3:$JO$10,MATCH($C16,Sheet1!$A$3:$A$10,0),MATCH(LX$10,Sheet1!$B$2:$JO$2,0))),"")</f>
        <v/>
      </c>
      <c r="LY16" s="55" t="str">
        <f>IFERROR(IF(INDEX(Sheet1!$B$3:$JO$10,MATCH($C16,Sheet1!$A$3:$A$10,0),MATCH(LY$10,Sheet1!$B$2:$JO$2,0))=0,"Close",INDEX(Sheet1!$B$3:$JO$10,MATCH($C16,Sheet1!$A$3:$A$10,0),MATCH(LY$10,Sheet1!$B$2:$JO$2,0))),"")</f>
        <v/>
      </c>
      <c r="LZ16" s="55" t="str">
        <f>IFERROR(IF(INDEX(Sheet1!$B$3:$JO$10,MATCH($C16,Sheet1!$A$3:$A$10,0),MATCH(LZ$10,Sheet1!$B$2:$JO$2,0))=0,"Close",INDEX(Sheet1!$B$3:$JO$10,MATCH($C16,Sheet1!$A$3:$A$10,0),MATCH(LZ$10,Sheet1!$B$2:$JO$2,0))),"")</f>
        <v/>
      </c>
      <c r="MA16" s="55" t="str">
        <f>IFERROR(IF(INDEX(Sheet1!$B$3:$JO$10,MATCH($C16,Sheet1!$A$3:$A$10,0),MATCH(MA$10,Sheet1!$B$2:$JO$2,0))=0,"Close",INDEX(Sheet1!$B$3:$JO$10,MATCH($C16,Sheet1!$A$3:$A$10,0),MATCH(MA$10,Sheet1!$B$2:$JO$2,0))),"")</f>
        <v/>
      </c>
      <c r="MB16" s="55" t="str">
        <f>IFERROR(IF(INDEX(Sheet1!$B$3:$JO$10,MATCH($C16,Sheet1!$A$3:$A$10,0),MATCH(MB$10,Sheet1!$B$2:$JO$2,0))=0,"Close",INDEX(Sheet1!$B$3:$JO$10,MATCH($C16,Sheet1!$A$3:$A$10,0),MATCH(MB$10,Sheet1!$B$2:$JO$2,0))),"")</f>
        <v/>
      </c>
      <c r="MC16" s="55" t="str">
        <f>IFERROR(IF(INDEX(Sheet1!$B$3:$JO$10,MATCH($C16,Sheet1!$A$3:$A$10,0),MATCH(MC$10,Sheet1!$B$2:$JO$2,0))=0,"Close",INDEX(Sheet1!$B$3:$JO$10,MATCH($C16,Sheet1!$A$3:$A$10,0),MATCH(MC$10,Sheet1!$B$2:$JO$2,0))),"")</f>
        <v/>
      </c>
      <c r="MD16" s="55" t="str">
        <f>IFERROR(IF(INDEX(Sheet1!$B$3:$JO$10,MATCH($C16,Sheet1!$A$3:$A$10,0),MATCH(MD$10,Sheet1!$B$2:$JO$2,0))=0,"Close",INDEX(Sheet1!$B$3:$JO$10,MATCH($C16,Sheet1!$A$3:$A$10,0),MATCH(MD$10,Sheet1!$B$2:$JO$2,0))),"")</f>
        <v/>
      </c>
      <c r="ME16" s="55" t="str">
        <f>IFERROR(IF(INDEX(Sheet1!$B$3:$JO$10,MATCH($C16,Sheet1!$A$3:$A$10,0),MATCH(ME$10,Sheet1!$B$2:$JO$2,0))=0,"Close",INDEX(Sheet1!$B$3:$JO$10,MATCH($C16,Sheet1!$A$3:$A$10,0),MATCH(ME$10,Sheet1!$B$2:$JO$2,0))),"")</f>
        <v/>
      </c>
      <c r="MF16" s="55" t="str">
        <f>IFERROR(IF(INDEX(Sheet1!$B$3:$JO$10,MATCH($C16,Sheet1!$A$3:$A$10,0),MATCH(MF$10,Sheet1!$B$2:$JO$2,0))=0,"Close",INDEX(Sheet1!$B$3:$JO$10,MATCH($C16,Sheet1!$A$3:$A$10,0),MATCH(MF$10,Sheet1!$B$2:$JO$2,0))),"")</f>
        <v/>
      </c>
      <c r="MG16" s="55" t="str">
        <f>IFERROR(IF(INDEX(Sheet1!$B$3:$JO$10,MATCH($C16,Sheet1!$A$3:$A$10,0),MATCH(MG$10,Sheet1!$B$2:$JO$2,0))=0,"Close",INDEX(Sheet1!$B$3:$JO$10,MATCH($C16,Sheet1!$A$3:$A$10,0),MATCH(MG$10,Sheet1!$B$2:$JO$2,0))),"")</f>
        <v/>
      </c>
      <c r="MH16" s="55" t="str">
        <f>IFERROR(IF(INDEX(Sheet1!$B$3:$JO$10,MATCH($C16,Sheet1!$A$3:$A$10,0),MATCH(MH$10,Sheet1!$B$2:$JO$2,0))=0,"Close",INDEX(Sheet1!$B$3:$JO$10,MATCH($C16,Sheet1!$A$3:$A$10,0),MATCH(MH$10,Sheet1!$B$2:$JO$2,0))),"")</f>
        <v/>
      </c>
      <c r="MI16" s="55" t="str">
        <f>IFERROR(IF(INDEX(Sheet1!$B$3:$JO$10,MATCH($C16,Sheet1!$A$3:$A$10,0),MATCH(MI$10,Sheet1!$B$2:$JO$2,0))=0,"Close",INDEX(Sheet1!$B$3:$JO$10,MATCH($C16,Sheet1!$A$3:$A$10,0),MATCH(MI$10,Sheet1!$B$2:$JO$2,0))),"")</f>
        <v/>
      </c>
      <c r="MJ16" s="55" t="str">
        <f>IFERROR(IF(INDEX(Sheet1!$B$3:$JO$10,MATCH($C16,Sheet1!$A$3:$A$10,0),MATCH(MJ$10,Sheet1!$B$2:$JO$2,0))=0,"Close",INDEX(Sheet1!$B$3:$JO$10,MATCH($C16,Sheet1!$A$3:$A$10,0),MATCH(MJ$10,Sheet1!$B$2:$JO$2,0))),"")</f>
        <v/>
      </c>
      <c r="MK16" s="55" t="str">
        <f>IFERROR(IF(INDEX(Sheet1!$B$3:$JO$10,MATCH($C16,Sheet1!$A$3:$A$10,0),MATCH(MK$10,Sheet1!$B$2:$JO$2,0))=0,"Close",INDEX(Sheet1!$B$3:$JO$10,MATCH($C16,Sheet1!$A$3:$A$10,0),MATCH(MK$10,Sheet1!$B$2:$JO$2,0))),"")</f>
        <v/>
      </c>
      <c r="ML16" s="55" t="str">
        <f>IFERROR(IF(INDEX(Sheet1!$B$3:$JO$10,MATCH($C16,Sheet1!$A$3:$A$10,0),MATCH(ML$10,Sheet1!$B$2:$JO$2,0))=0,"Close",INDEX(Sheet1!$B$3:$JO$10,MATCH($C16,Sheet1!$A$3:$A$10,0),MATCH(ML$10,Sheet1!$B$2:$JO$2,0))),"")</f>
        <v/>
      </c>
      <c r="MM16" s="55" t="str">
        <f>IFERROR(IF(INDEX(Sheet1!$B$3:$JO$10,MATCH($C16,Sheet1!$A$3:$A$10,0),MATCH(MM$10,Sheet1!$B$2:$JO$2,0))=0,"Close",INDEX(Sheet1!$B$3:$JO$10,MATCH($C16,Sheet1!$A$3:$A$10,0),MATCH(MM$10,Sheet1!$B$2:$JO$2,0))),"")</f>
        <v/>
      </c>
      <c r="MN16" s="55" t="str">
        <f>IFERROR(IF(INDEX(Sheet1!$B$3:$JO$10,MATCH($C16,Sheet1!$A$3:$A$10,0),MATCH(MN$10,Sheet1!$B$2:$JO$2,0))=0,"Close",INDEX(Sheet1!$B$3:$JO$10,MATCH($C16,Sheet1!$A$3:$A$10,0),MATCH(MN$10,Sheet1!$B$2:$JO$2,0))),"")</f>
        <v/>
      </c>
      <c r="MO16" s="55" t="str">
        <f>IFERROR(IF(INDEX(Sheet1!$B$3:$JO$10,MATCH($C16,Sheet1!$A$3:$A$10,0),MATCH(MO$10,Sheet1!$B$2:$JO$2,0))=0,"Close",INDEX(Sheet1!$B$3:$JO$10,MATCH($C16,Sheet1!$A$3:$A$10,0),MATCH(MO$10,Sheet1!$B$2:$JO$2,0))),"")</f>
        <v/>
      </c>
      <c r="MP16" s="55" t="str">
        <f>IFERROR(IF(INDEX(Sheet1!$B$3:$JO$10,MATCH($C16,Sheet1!$A$3:$A$10,0),MATCH(MP$10,Sheet1!$B$2:$JO$2,0))=0,"Close",INDEX(Sheet1!$B$3:$JO$10,MATCH($C16,Sheet1!$A$3:$A$10,0),MATCH(MP$10,Sheet1!$B$2:$JO$2,0))),"")</f>
        <v/>
      </c>
      <c r="MQ16" s="55" t="str">
        <f>IFERROR(IF(INDEX(Sheet1!$B$3:$JO$10,MATCH($C16,Sheet1!$A$3:$A$10,0),MATCH(MQ$10,Sheet1!$B$2:$JO$2,0))=0,"Close",INDEX(Sheet1!$B$3:$JO$10,MATCH($C16,Sheet1!$A$3:$A$10,0),MATCH(MQ$10,Sheet1!$B$2:$JO$2,0))),"")</f>
        <v/>
      </c>
      <c r="MR16" s="55" t="str">
        <f>IFERROR(IF(INDEX(Sheet1!$B$3:$JO$10,MATCH($C16,Sheet1!$A$3:$A$10,0),MATCH(MR$10,Sheet1!$B$2:$JO$2,0))=0,"Close",INDEX(Sheet1!$B$3:$JO$10,MATCH($C16,Sheet1!$A$3:$A$10,0),MATCH(MR$10,Sheet1!$B$2:$JO$2,0))),"")</f>
        <v/>
      </c>
      <c r="MS16" s="55" t="str">
        <f>IFERROR(IF(INDEX(Sheet1!$B$3:$JO$10,MATCH($C16,Sheet1!$A$3:$A$10,0),MATCH(MS$10,Sheet1!$B$2:$JO$2,0))=0,"Close",INDEX(Sheet1!$B$3:$JO$10,MATCH($C16,Sheet1!$A$3:$A$10,0),MATCH(MS$10,Sheet1!$B$2:$JO$2,0))),"")</f>
        <v/>
      </c>
      <c r="MT16" s="55" t="str">
        <f>IFERROR(IF(INDEX(Sheet1!$B$3:$JO$10,MATCH($C16,Sheet1!$A$3:$A$10,0),MATCH(MT$10,Sheet1!$B$2:$JO$2,0))=0,"Close",INDEX(Sheet1!$B$3:$JO$10,MATCH($C16,Sheet1!$A$3:$A$10,0),MATCH(MT$10,Sheet1!$B$2:$JO$2,0))),"")</f>
        <v/>
      </c>
      <c r="MU16" s="55" t="str">
        <f>IFERROR(IF(INDEX(Sheet1!$B$3:$JO$10,MATCH($C16,Sheet1!$A$3:$A$10,0),MATCH(MU$10,Sheet1!$B$2:$JO$2,0))=0,"Close",INDEX(Sheet1!$B$3:$JO$10,MATCH($C16,Sheet1!$A$3:$A$10,0),MATCH(MU$10,Sheet1!$B$2:$JO$2,0))),"")</f>
        <v/>
      </c>
      <c r="MV16" s="55" t="str">
        <f>IFERROR(IF(INDEX(Sheet1!$B$3:$JO$10,MATCH($C16,Sheet1!$A$3:$A$10,0),MATCH(MV$10,Sheet1!$B$2:$JO$2,0))=0,"Close",INDEX(Sheet1!$B$3:$JO$10,MATCH($C16,Sheet1!$A$3:$A$10,0),MATCH(MV$10,Sheet1!$B$2:$JO$2,0))),"")</f>
        <v/>
      </c>
      <c r="MW16" s="55" t="str">
        <f>IFERROR(IF(INDEX(Sheet1!$B$3:$JO$10,MATCH($C16,Sheet1!$A$3:$A$10,0),MATCH(MW$10,Sheet1!$B$2:$JO$2,0))=0,"Close",INDEX(Sheet1!$B$3:$JO$10,MATCH($C16,Sheet1!$A$3:$A$10,0),MATCH(MW$10,Sheet1!$B$2:$JO$2,0))),"")</f>
        <v/>
      </c>
      <c r="MX16" s="55" t="str">
        <f>IFERROR(IF(INDEX(Sheet1!$B$3:$JO$10,MATCH($C16,Sheet1!$A$3:$A$10,0),MATCH(MX$10,Sheet1!$B$2:$JO$2,0))=0,"Close",INDEX(Sheet1!$B$3:$JO$10,MATCH($C16,Sheet1!$A$3:$A$10,0),MATCH(MX$10,Sheet1!$B$2:$JO$2,0))),"")</f>
        <v/>
      </c>
      <c r="MY16" s="55" t="str">
        <f>IFERROR(IF(INDEX(Sheet1!$B$3:$JO$10,MATCH($C16,Sheet1!$A$3:$A$10,0),MATCH(MY$10,Sheet1!$B$2:$JO$2,0))=0,"Close",INDEX(Sheet1!$B$3:$JO$10,MATCH($C16,Sheet1!$A$3:$A$10,0),MATCH(MY$10,Sheet1!$B$2:$JO$2,0))),"")</f>
        <v/>
      </c>
      <c r="MZ16" s="55" t="str">
        <f>IFERROR(IF(INDEX(Sheet1!$B$3:$JO$10,MATCH($C16,Sheet1!$A$3:$A$10,0),MATCH(MZ$10,Sheet1!$B$2:$JO$2,0))=0,"Close",INDEX(Sheet1!$B$3:$JO$10,MATCH($C16,Sheet1!$A$3:$A$10,0),MATCH(MZ$10,Sheet1!$B$2:$JO$2,0))),"")</f>
        <v/>
      </c>
      <c r="NA16" s="55" t="str">
        <f>IFERROR(IF(INDEX(Sheet1!$B$3:$JO$10,MATCH($C16,Sheet1!$A$3:$A$10,0),MATCH(NA$10,Sheet1!$B$2:$JO$2,0))=0,"Close",INDEX(Sheet1!$B$3:$JO$10,MATCH($C16,Sheet1!$A$3:$A$10,0),MATCH(NA$10,Sheet1!$B$2:$JO$2,0))),"")</f>
        <v/>
      </c>
      <c r="NB16" s="55" t="str">
        <f>IFERROR(IF(INDEX(Sheet1!$B$3:$JO$10,MATCH($C16,Sheet1!$A$3:$A$10,0),MATCH(NB$10,Sheet1!$B$2:$JO$2,0))=0,"Close",INDEX(Sheet1!$B$3:$JO$10,MATCH($C16,Sheet1!$A$3:$A$10,0),MATCH(NB$10,Sheet1!$B$2:$JO$2,0))),"")</f>
        <v/>
      </c>
      <c r="NC16" s="55" t="str">
        <f>IFERROR(IF(INDEX(Sheet1!$B$3:$JO$10,MATCH($C16,Sheet1!$A$3:$A$10,0),MATCH(NC$10,Sheet1!$B$2:$JO$2,0))=0,"Close",INDEX(Sheet1!$B$3:$JO$10,MATCH($C16,Sheet1!$A$3:$A$10,0),MATCH(NC$10,Sheet1!$B$2:$JO$2,0))),"")</f>
        <v/>
      </c>
      <c r="ND16" s="55" t="str">
        <f>IFERROR(IF(INDEX(Sheet1!$B$3:$JO$10,MATCH($C16,Sheet1!$A$3:$A$10,0),MATCH(ND$10,Sheet1!$B$2:$JO$2,0))=0,"Close",INDEX(Sheet1!$B$3:$JO$10,MATCH($C16,Sheet1!$A$3:$A$10,0),MATCH(ND$10,Sheet1!$B$2:$JO$2,0))),"")</f>
        <v/>
      </c>
      <c r="NE16" s="55" t="str">
        <f>IFERROR(IF(INDEX(Sheet1!$B$3:$JO$10,MATCH($C16,Sheet1!$A$3:$A$10,0),MATCH(NE$10,Sheet1!$B$2:$JO$2,0))=0,"Close",INDEX(Sheet1!$B$3:$JO$10,MATCH($C16,Sheet1!$A$3:$A$10,0),MATCH(NE$10,Sheet1!$B$2:$JO$2,0))),"")</f>
        <v/>
      </c>
      <c r="NF16" s="55" t="str">
        <f>IFERROR(IF(INDEX(Sheet1!$B$3:$JO$10,MATCH($C16,Sheet1!$A$3:$A$10,0),MATCH(NF$10,Sheet1!$B$2:$JO$2,0))=0,"Close",INDEX(Sheet1!$B$3:$JO$10,MATCH($C16,Sheet1!$A$3:$A$10,0),MATCH(NF$10,Sheet1!$B$2:$JO$2,0))),"")</f>
        <v/>
      </c>
      <c r="NG16" s="55" t="str">
        <f>IFERROR(IF(INDEX(Sheet1!$B$3:$JO$10,MATCH($C16,Sheet1!$A$3:$A$10,0),MATCH(NG$10,Sheet1!$B$2:$JO$2,0))=0,"Close",INDEX(Sheet1!$B$3:$JO$10,MATCH($C16,Sheet1!$A$3:$A$10,0),MATCH(NG$10,Sheet1!$B$2:$JO$2,0))),"")</f>
        <v/>
      </c>
      <c r="NH16" s="55" t="str">
        <f>IFERROR(IF(INDEX(Sheet1!$B$3:$JO$10,MATCH($C16,Sheet1!$A$3:$A$10,0),MATCH(NH$10,Sheet1!$B$2:$JO$2,0))=0,"Close",INDEX(Sheet1!$B$3:$JO$10,MATCH($C16,Sheet1!$A$3:$A$10,0),MATCH(NH$10,Sheet1!$B$2:$JO$2,0))),"")</f>
        <v/>
      </c>
      <c r="NI16" s="55" t="str">
        <f>IFERROR(IF(INDEX(Sheet1!$B$3:$JO$10,MATCH($C16,Sheet1!$A$3:$A$10,0),MATCH(NI$10,Sheet1!$B$2:$JO$2,0))=0,"Close",INDEX(Sheet1!$B$3:$JO$10,MATCH($C16,Sheet1!$A$3:$A$10,0),MATCH(NI$10,Sheet1!$B$2:$JO$2,0))),"")</f>
        <v/>
      </c>
      <c r="NJ16" s="55" t="str">
        <f>IFERROR(IF(INDEX(Sheet1!$B$3:$JO$10,MATCH($C16,Sheet1!$A$3:$A$10,0),MATCH(NJ$10,Sheet1!$B$2:$JO$2,0))=0,"Close",INDEX(Sheet1!$B$3:$JO$10,MATCH($C16,Sheet1!$A$3:$A$10,0),MATCH(NJ$10,Sheet1!$B$2:$JO$2,0))),"")</f>
        <v/>
      </c>
      <c r="NK16" s="55" t="str">
        <f>IFERROR(IF(INDEX(Sheet1!$B$3:$JO$10,MATCH($C16,Sheet1!$A$3:$A$10,0),MATCH(NK$10,Sheet1!$B$2:$JO$2,0))=0,"Close",INDEX(Sheet1!$B$3:$JO$10,MATCH($C16,Sheet1!$A$3:$A$10,0),MATCH(NK$10,Sheet1!$B$2:$JO$2,0))),"")</f>
        <v/>
      </c>
      <c r="NL16" s="55" t="str">
        <f>IFERROR(IF(INDEX(Sheet1!$B$3:$JO$10,MATCH($C16,Sheet1!$A$3:$A$10,0),MATCH(NL$10,Sheet1!$B$2:$JO$2,0))=0,"Close",INDEX(Sheet1!$B$3:$JO$10,MATCH($C16,Sheet1!$A$3:$A$10,0),MATCH(NL$10,Sheet1!$B$2:$JO$2,0))),"")</f>
        <v/>
      </c>
      <c r="NM16" s="55" t="str">
        <f>IFERROR(IF(INDEX(Sheet1!$B$3:$JO$10,MATCH($C16,Sheet1!$A$3:$A$10,0),MATCH(NM$10,Sheet1!$B$2:$JO$2,0))=0,"Close",INDEX(Sheet1!$B$3:$JO$10,MATCH($C16,Sheet1!$A$3:$A$10,0),MATCH(NM$10,Sheet1!$B$2:$JO$2,0))),"")</f>
        <v/>
      </c>
      <c r="NN16" s="55" t="str">
        <f>IFERROR(IF(INDEX(Sheet1!$B$3:$JO$10,MATCH($C16,Sheet1!$A$3:$A$10,0),MATCH(NN$10,Sheet1!$B$2:$JO$2,0))=0,"Close",INDEX(Sheet1!$B$3:$JO$10,MATCH($C16,Sheet1!$A$3:$A$10,0),MATCH(NN$10,Sheet1!$B$2:$JO$2,0))),"")</f>
        <v/>
      </c>
      <c r="NO16" s="55" t="str">
        <f>IFERROR(IF(INDEX(Sheet1!$B$3:$JO$10,MATCH($C16,Sheet1!$A$3:$A$10,0),MATCH(NO$10,Sheet1!$B$2:$JO$2,0))=0,"Close",INDEX(Sheet1!$B$3:$JO$10,MATCH($C16,Sheet1!$A$3:$A$10,0),MATCH(NO$10,Sheet1!$B$2:$JO$2,0))),"")</f>
        <v/>
      </c>
      <c r="NP16" s="55" t="str">
        <f>IFERROR(IF(INDEX(Sheet1!$B$3:$JO$10,MATCH($C16,Sheet1!$A$3:$A$10,0),MATCH(NP$10,Sheet1!$B$2:$JO$2,0))=0,"Close",INDEX(Sheet1!$B$3:$JO$10,MATCH($C16,Sheet1!$A$3:$A$10,0),MATCH(NP$10,Sheet1!$B$2:$JO$2,0))),"")</f>
        <v/>
      </c>
      <c r="NQ16" s="55" t="str">
        <f>IFERROR(IF(INDEX(Sheet1!$B$3:$JO$10,MATCH($C16,Sheet1!$A$3:$A$10,0),MATCH(NQ$10,Sheet1!$B$2:$JO$2,0))=0,"Close",INDEX(Sheet1!$B$3:$JO$10,MATCH($C16,Sheet1!$A$3:$A$10,0),MATCH(NQ$10,Sheet1!$B$2:$JO$2,0))),"")</f>
        <v/>
      </c>
      <c r="NR16" s="55" t="str">
        <f>IFERROR(IF(INDEX(Sheet1!$B$3:$JO$10,MATCH($C16,Sheet1!$A$3:$A$10,0),MATCH(NR$10,Sheet1!$B$2:$JO$2,0))=0,"Close",INDEX(Sheet1!$B$3:$JO$10,MATCH($C16,Sheet1!$A$3:$A$10,0),MATCH(NR$10,Sheet1!$B$2:$JO$2,0))),"")</f>
        <v/>
      </c>
      <c r="NS16" s="55" t="str">
        <f>IFERROR(IF(INDEX(Sheet1!$B$3:$JO$10,MATCH($C16,Sheet1!$A$3:$A$10,0),MATCH(NS$10,Sheet1!$B$2:$JO$2,0))=0,"Close",INDEX(Sheet1!$B$3:$JO$10,MATCH($C16,Sheet1!$A$3:$A$10,0),MATCH(NS$10,Sheet1!$B$2:$JO$2,0))),"")</f>
        <v/>
      </c>
      <c r="NT16" s="55" t="str">
        <f>IFERROR(IF(INDEX(Sheet1!$B$3:$JO$10,MATCH($C16,Sheet1!$A$3:$A$10,0),MATCH(NT$10,Sheet1!$B$2:$JO$2,0))=0,"Close",INDEX(Sheet1!$B$3:$JO$10,MATCH($C16,Sheet1!$A$3:$A$10,0),MATCH(NT$10,Sheet1!$B$2:$JO$2,0))),"")</f>
        <v/>
      </c>
      <c r="NU16" s="55" t="str">
        <f>IFERROR(IF(INDEX(Sheet1!$B$3:$JO$10,MATCH($C16,Sheet1!$A$3:$A$10,0),MATCH(NU$10,Sheet1!$B$2:$JO$2,0))=0,"Close",INDEX(Sheet1!$B$3:$JO$10,MATCH($C16,Sheet1!$A$3:$A$10,0),MATCH(NU$10,Sheet1!$B$2:$JO$2,0))),"")</f>
        <v/>
      </c>
      <c r="NV16" s="55" t="str">
        <f>IFERROR(IF(INDEX(Sheet1!$B$3:$JO$10,MATCH($C16,Sheet1!$A$3:$A$10,0),MATCH(NV$10,Sheet1!$B$2:$JO$2,0))=0,"Close",INDEX(Sheet1!$B$3:$JO$10,MATCH($C16,Sheet1!$A$3:$A$10,0),MATCH(NV$10,Sheet1!$B$2:$JO$2,0))),"")</f>
        <v/>
      </c>
      <c r="NW16" s="55" t="str">
        <f>IFERROR(IF(INDEX(Sheet1!$B$3:$JO$10,MATCH($C16,Sheet1!$A$3:$A$10,0),MATCH(NW$10,Sheet1!$B$2:$JO$2,0))=0,"Close",INDEX(Sheet1!$B$3:$JO$10,MATCH($C16,Sheet1!$A$3:$A$10,0),MATCH(NW$10,Sheet1!$B$2:$JO$2,0))),"")</f>
        <v/>
      </c>
      <c r="NX16" s="55" t="str">
        <f>IFERROR(IF(INDEX(Sheet1!$B$3:$JO$10,MATCH($C16,Sheet1!$A$3:$A$10,0),MATCH(NX$10,Sheet1!$B$2:$JO$2,0))=0,"Close",INDEX(Sheet1!$B$3:$JO$10,MATCH($C16,Sheet1!$A$3:$A$10,0),MATCH(NX$10,Sheet1!$B$2:$JO$2,0))),"")</f>
        <v/>
      </c>
      <c r="NY16" s="55" t="str">
        <f>IFERROR(IF(INDEX(Sheet1!$B$3:$JO$10,MATCH($C16,Sheet1!$A$3:$A$10,0),MATCH(NY$10,Sheet1!$B$2:$JO$2,0))=0,"Close",INDEX(Sheet1!$B$3:$JO$10,MATCH($C16,Sheet1!$A$3:$A$10,0),MATCH(NY$10,Sheet1!$B$2:$JO$2,0))),"")</f>
        <v/>
      </c>
      <c r="NZ16" s="55" t="str">
        <f>IFERROR(IF(INDEX(Sheet1!$B$3:$JO$10,MATCH($C16,Sheet1!$A$3:$A$10,0),MATCH(NZ$10,Sheet1!$B$2:$JO$2,0))=0,"Close",INDEX(Sheet1!$B$3:$JO$10,MATCH($C16,Sheet1!$A$3:$A$10,0),MATCH(NZ$10,Sheet1!$B$2:$JO$2,0))),"")</f>
        <v/>
      </c>
      <c r="OA16" s="55" t="str">
        <f>IFERROR(IF(INDEX(Sheet1!$B$3:$JO$10,MATCH($C16,Sheet1!$A$3:$A$10,0),MATCH(OA$10,Sheet1!$B$2:$JO$2,0))=0,"Close",INDEX(Sheet1!$B$3:$JO$10,MATCH($C16,Sheet1!$A$3:$A$10,0),MATCH(OA$10,Sheet1!$B$2:$JO$2,0))),"")</f>
        <v/>
      </c>
      <c r="OB16" s="55" t="str">
        <f>IFERROR(IF(INDEX(Sheet1!$B$3:$JO$10,MATCH($C16,Sheet1!$A$3:$A$10,0),MATCH(OB$10,Sheet1!$B$2:$JO$2,0))=0,"Close",INDEX(Sheet1!$B$3:$JO$10,MATCH($C16,Sheet1!$A$3:$A$10,0),MATCH(OB$10,Sheet1!$B$2:$JO$2,0))),"")</f>
        <v/>
      </c>
      <c r="OC16" s="55" t="str">
        <f>IFERROR(IF(INDEX(Sheet1!$B$3:$JO$10,MATCH($C16,Sheet1!$A$3:$A$10,0),MATCH(OC$10,Sheet1!$B$2:$JO$2,0))=0,"Close",INDEX(Sheet1!$B$3:$JO$10,MATCH($C16,Sheet1!$A$3:$A$10,0),MATCH(OC$10,Sheet1!$B$2:$JO$2,0))),"")</f>
        <v/>
      </c>
      <c r="OD16" s="55" t="str">
        <f>IFERROR(IF(INDEX(Sheet1!$B$3:$JO$10,MATCH($C16,Sheet1!$A$3:$A$10,0),MATCH(OD$10,Sheet1!$B$2:$JO$2,0))=0,"Close",INDEX(Sheet1!$B$3:$JO$10,MATCH($C16,Sheet1!$A$3:$A$10,0),MATCH(OD$10,Sheet1!$B$2:$JO$2,0))),"")</f>
        <v/>
      </c>
      <c r="OE16" s="55" t="str">
        <f>IFERROR(IF(INDEX(Sheet1!$B$3:$JO$10,MATCH($C16,Sheet1!$A$3:$A$10,0),MATCH(OE$10,Sheet1!$B$2:$JO$2,0))=0,"Close",INDEX(Sheet1!$B$3:$JO$10,MATCH($C16,Sheet1!$A$3:$A$10,0),MATCH(OE$10,Sheet1!$B$2:$JO$2,0))),"")</f>
        <v/>
      </c>
      <c r="OF16" s="55" t="str">
        <f>IFERROR(IF(INDEX(Sheet1!$B$3:$JO$10,MATCH($C16,Sheet1!$A$3:$A$10,0),MATCH(OF$10,Sheet1!$B$2:$JO$2,0))=0,"Close",INDEX(Sheet1!$B$3:$JO$10,MATCH($C16,Sheet1!$A$3:$A$10,0),MATCH(OF$10,Sheet1!$B$2:$JO$2,0))),"")</f>
        <v/>
      </c>
      <c r="OG16" s="55" t="str">
        <f>IFERROR(IF(INDEX(Sheet1!$B$3:$JO$10,MATCH($C16,Sheet1!$A$3:$A$10,0),MATCH(OG$10,Sheet1!$B$2:$JO$2,0))=0,"Close",INDEX(Sheet1!$B$3:$JO$10,MATCH($C16,Sheet1!$A$3:$A$10,0),MATCH(OG$10,Sheet1!$B$2:$JO$2,0))),"")</f>
        <v/>
      </c>
      <c r="OH16" s="55" t="str">
        <f>IFERROR(IF(INDEX(Sheet1!$B$3:$JO$10,MATCH($C16,Sheet1!$A$3:$A$10,0),MATCH(OH$10,Sheet1!$B$2:$JO$2,0))=0,"Close",INDEX(Sheet1!$B$3:$JO$10,MATCH($C16,Sheet1!$A$3:$A$10,0),MATCH(OH$10,Sheet1!$B$2:$JO$2,0))),"")</f>
        <v/>
      </c>
      <c r="OI16" s="55" t="str">
        <f>IFERROR(IF(INDEX(Sheet1!$B$3:$JO$10,MATCH($C16,Sheet1!$A$3:$A$10,0),MATCH(OI$10,Sheet1!$B$2:$JO$2,0))=0,"Close",INDEX(Sheet1!$B$3:$JO$10,MATCH($C16,Sheet1!$A$3:$A$10,0),MATCH(OI$10,Sheet1!$B$2:$JO$2,0))),"")</f>
        <v/>
      </c>
      <c r="OJ16" s="55" t="str">
        <f>IFERROR(IF(INDEX(Sheet1!$B$3:$JO$10,MATCH($C16,Sheet1!$A$3:$A$10,0),MATCH(OJ$10,Sheet1!$B$2:$JO$2,0))=0,"Close",INDEX(Sheet1!$B$3:$JO$10,MATCH($C16,Sheet1!$A$3:$A$10,0),MATCH(OJ$10,Sheet1!$B$2:$JO$2,0))),"")</f>
        <v/>
      </c>
      <c r="OK16" s="55" t="str">
        <f>IFERROR(IF(INDEX(Sheet1!$B$3:$JO$10,MATCH($C16,Sheet1!$A$3:$A$10,0),MATCH(OK$10,Sheet1!$B$2:$JO$2,0))=0,"Close",INDEX(Sheet1!$B$3:$JO$10,MATCH($C16,Sheet1!$A$3:$A$10,0),MATCH(OK$10,Sheet1!$B$2:$JO$2,0))),"")</f>
        <v/>
      </c>
      <c r="OL16" s="55" t="str">
        <f>IFERROR(IF(INDEX(Sheet1!$B$3:$JO$10,MATCH($C16,Sheet1!$A$3:$A$10,0),MATCH(OL$10,Sheet1!$B$2:$JO$2,0))=0,"Close",INDEX(Sheet1!$B$3:$JO$10,MATCH($C16,Sheet1!$A$3:$A$10,0),MATCH(OL$10,Sheet1!$B$2:$JO$2,0))),"")</f>
        <v/>
      </c>
      <c r="OM16" s="55" t="str">
        <f>IFERROR(IF(INDEX(Sheet1!$B$3:$JO$10,MATCH($C16,Sheet1!$A$3:$A$10,0),MATCH(OM$10,Sheet1!$B$2:$JO$2,0))=0,"Close",INDEX(Sheet1!$B$3:$JO$10,MATCH($C16,Sheet1!$A$3:$A$10,0),MATCH(OM$10,Sheet1!$B$2:$JO$2,0))),"")</f>
        <v/>
      </c>
      <c r="ON16" s="55" t="str">
        <f>IFERROR(IF(INDEX(Sheet1!$B$3:$JO$10,MATCH($C16,Sheet1!$A$3:$A$10,0),MATCH(ON$10,Sheet1!$B$2:$JO$2,0))=0,"Close",INDEX(Sheet1!$B$3:$JO$10,MATCH($C16,Sheet1!$A$3:$A$10,0),MATCH(ON$10,Sheet1!$B$2:$JO$2,0))),"")</f>
        <v/>
      </c>
      <c r="OO16" s="55" t="str">
        <f>IFERROR(IF(INDEX(Sheet1!$B$3:$JO$10,MATCH($C16,Sheet1!$A$3:$A$10,0),MATCH(OO$10,Sheet1!$B$2:$JO$2,0))=0,"Close",INDEX(Sheet1!$B$3:$JO$10,MATCH($C16,Sheet1!$A$3:$A$10,0),MATCH(OO$10,Sheet1!$B$2:$JO$2,0))),"")</f>
        <v/>
      </c>
      <c r="OP16" s="55" t="str">
        <f>IFERROR(IF(INDEX(Sheet1!$B$3:$JO$10,MATCH($C16,Sheet1!$A$3:$A$10,0),MATCH(OP$10,Sheet1!$B$2:$JO$2,0))=0,"Close",INDEX(Sheet1!$B$3:$JO$10,MATCH($C16,Sheet1!$A$3:$A$10,0),MATCH(OP$10,Sheet1!$B$2:$JO$2,0))),"")</f>
        <v/>
      </c>
      <c r="OQ16" s="55" t="str">
        <f>IFERROR(IF(INDEX(Sheet1!$B$3:$JO$10,MATCH($C16,Sheet1!$A$3:$A$10,0),MATCH(OQ$10,Sheet1!$B$2:$JO$2,0))=0,"Close",INDEX(Sheet1!$B$3:$JO$10,MATCH($C16,Sheet1!$A$3:$A$10,0),MATCH(OQ$10,Sheet1!$B$2:$JO$2,0))),"")</f>
        <v/>
      </c>
      <c r="OR16" s="55" t="str">
        <f>IFERROR(IF(INDEX(Sheet1!$B$3:$JO$10,MATCH($C16,Sheet1!$A$3:$A$10,0),MATCH(OR$10,Sheet1!$B$2:$JO$2,0))=0,"Close",INDEX(Sheet1!$B$3:$JO$10,MATCH($C16,Sheet1!$A$3:$A$10,0),MATCH(OR$10,Sheet1!$B$2:$JO$2,0))),"")</f>
        <v/>
      </c>
      <c r="OS16" s="55" t="str">
        <f>IFERROR(IF(INDEX(Sheet1!$B$3:$JO$10,MATCH($C16,Sheet1!$A$3:$A$10,0),MATCH(OS$10,Sheet1!$B$2:$JO$2,0))=0,"Close",INDEX(Sheet1!$B$3:$JO$10,MATCH($C16,Sheet1!$A$3:$A$10,0),MATCH(OS$10,Sheet1!$B$2:$JO$2,0))),"")</f>
        <v/>
      </c>
      <c r="OT16" s="55" t="str">
        <f>IFERROR(IF(INDEX(Sheet1!$B$3:$JO$10,MATCH($C16,Sheet1!$A$3:$A$10,0),MATCH(OT$10,Sheet1!$B$2:$JO$2,0))=0,"Close",INDEX(Sheet1!$B$3:$JO$10,MATCH($C16,Sheet1!$A$3:$A$10,0),MATCH(OT$10,Sheet1!$B$2:$JO$2,0))),"")</f>
        <v/>
      </c>
      <c r="OU16" s="55" t="str">
        <f>IFERROR(IF(INDEX(Sheet1!$B$3:$JO$10,MATCH($C16,Sheet1!$A$3:$A$10,0),MATCH(OU$10,Sheet1!$B$2:$JO$2,0))=0,"Close",INDEX(Sheet1!$B$3:$JO$10,MATCH($C16,Sheet1!$A$3:$A$10,0),MATCH(OU$10,Sheet1!$B$2:$JO$2,0))),"")</f>
        <v/>
      </c>
      <c r="OV16" s="55" t="str">
        <f>IFERROR(IF(INDEX(Sheet1!$B$3:$JO$10,MATCH($C16,Sheet1!$A$3:$A$10,0),MATCH(OV$10,Sheet1!$B$2:$JO$2,0))=0,"Close",INDEX(Sheet1!$B$3:$JO$10,MATCH($C16,Sheet1!$A$3:$A$10,0),MATCH(OV$10,Sheet1!$B$2:$JO$2,0))),"")</f>
        <v/>
      </c>
      <c r="OW16" s="55" t="str">
        <f>IFERROR(IF(INDEX(Sheet1!$B$3:$JO$10,MATCH($C16,Sheet1!$A$3:$A$10,0),MATCH(OW$10,Sheet1!$B$2:$JO$2,0))=0,"Close",INDEX(Sheet1!$B$3:$JO$10,MATCH($C16,Sheet1!$A$3:$A$10,0),MATCH(OW$10,Sheet1!$B$2:$JO$2,0))),"")</f>
        <v/>
      </c>
      <c r="OX16" s="55" t="str">
        <f>IFERROR(IF(INDEX(Sheet1!$B$3:$JO$10,MATCH($C16,Sheet1!$A$3:$A$10,0),MATCH(OX$10,Sheet1!$B$2:$JO$2,0))=0,"Close",INDEX(Sheet1!$B$3:$JO$10,MATCH($C16,Sheet1!$A$3:$A$10,0),MATCH(OX$10,Sheet1!$B$2:$JO$2,0))),"")</f>
        <v/>
      </c>
      <c r="OY16" s="55" t="str">
        <f>IFERROR(IF(INDEX(Sheet1!$B$3:$JO$10,MATCH($C16,Sheet1!$A$3:$A$10,0),MATCH(OY$10,Sheet1!$B$2:$JO$2,0))=0,"Close",INDEX(Sheet1!$B$3:$JO$10,MATCH($C16,Sheet1!$A$3:$A$10,0),MATCH(OY$10,Sheet1!$B$2:$JO$2,0))),"")</f>
        <v/>
      </c>
      <c r="OZ16" s="55" t="str">
        <f>IFERROR(IF(INDEX(Sheet1!$B$3:$JO$10,MATCH($C16,Sheet1!$A$3:$A$10,0),MATCH(OZ$10,Sheet1!$B$2:$JO$2,0))=0,"Close",INDEX(Sheet1!$B$3:$JO$10,MATCH($C16,Sheet1!$A$3:$A$10,0),MATCH(OZ$10,Sheet1!$B$2:$JO$2,0))),"")</f>
        <v/>
      </c>
      <c r="PA16" s="55" t="str">
        <f>IFERROR(IF(INDEX(Sheet1!$B$3:$JO$10,MATCH($C16,Sheet1!$A$3:$A$10,0),MATCH(PA$10,Sheet1!$B$2:$JO$2,0))=0,"Close",INDEX(Sheet1!$B$3:$JO$10,MATCH($C16,Sheet1!$A$3:$A$10,0),MATCH(PA$10,Sheet1!$B$2:$JO$2,0))),"")</f>
        <v/>
      </c>
      <c r="PB16" s="55" t="str">
        <f>IFERROR(IF(INDEX(Sheet1!$B$3:$JO$10,MATCH($C16,Sheet1!$A$3:$A$10,0),MATCH(PB$10,Sheet1!$B$2:$JO$2,0))=0,"Close",INDEX(Sheet1!$B$3:$JO$10,MATCH($C16,Sheet1!$A$3:$A$10,0),MATCH(PB$10,Sheet1!$B$2:$JO$2,0))),"")</f>
        <v/>
      </c>
      <c r="PC16" s="55" t="str">
        <f>IFERROR(IF(INDEX(Sheet1!$B$3:$JO$10,MATCH($C16,Sheet1!$A$3:$A$10,0),MATCH(PC$10,Sheet1!$B$2:$JO$2,0))=0,"Close",INDEX(Sheet1!$B$3:$JO$10,MATCH($C16,Sheet1!$A$3:$A$10,0),MATCH(PC$10,Sheet1!$B$2:$JO$2,0))),"")</f>
        <v/>
      </c>
      <c r="PD16" s="55" t="str">
        <f>IFERROR(IF(INDEX(Sheet1!$B$3:$JO$10,MATCH($C16,Sheet1!$A$3:$A$10,0),MATCH(PD$10,Sheet1!$B$2:$JO$2,0))=0,"Close",INDEX(Sheet1!$B$3:$JO$10,MATCH($C16,Sheet1!$A$3:$A$10,0),MATCH(PD$10,Sheet1!$B$2:$JO$2,0))),"")</f>
        <v/>
      </c>
      <c r="PE16" s="55" t="str">
        <f>IFERROR(IF(INDEX(Sheet1!$B$3:$JO$10,MATCH($C16,Sheet1!$A$3:$A$10,0),MATCH(PE$10,Sheet1!$B$2:$JO$2,0))=0,"Close",INDEX(Sheet1!$B$3:$JO$10,MATCH($C16,Sheet1!$A$3:$A$10,0),MATCH(PE$10,Sheet1!$B$2:$JO$2,0))),"")</f>
        <v/>
      </c>
      <c r="PF16" s="55" t="str">
        <f>IFERROR(IF(INDEX(Sheet1!$B$3:$JO$10,MATCH($C16,Sheet1!$A$3:$A$10,0),MATCH(PF$10,Sheet1!$B$2:$JO$2,0))=0,"Close",INDEX(Sheet1!$B$3:$JO$10,MATCH($C16,Sheet1!$A$3:$A$10,0),MATCH(PF$10,Sheet1!$B$2:$JO$2,0))),"")</f>
        <v/>
      </c>
      <c r="PG16" s="55" t="str">
        <f>IFERROR(IF(INDEX(Sheet1!$B$3:$JO$10,MATCH($C16,Sheet1!$A$3:$A$10,0),MATCH(PG$10,Sheet1!$B$2:$JO$2,0))=0,"Close",INDEX(Sheet1!$B$3:$JO$10,MATCH($C16,Sheet1!$A$3:$A$10,0),MATCH(PG$10,Sheet1!$B$2:$JO$2,0))),"")</f>
        <v/>
      </c>
      <c r="PH16" s="55" t="str">
        <f>IFERROR(IF(INDEX(Sheet1!$B$3:$JO$10,MATCH($C16,Sheet1!$A$3:$A$10,0),MATCH(PH$10,Sheet1!$B$2:$JO$2,0))=0,"Close",INDEX(Sheet1!$B$3:$JO$10,MATCH($C16,Sheet1!$A$3:$A$10,0),MATCH(PH$10,Sheet1!$B$2:$JO$2,0))),"")</f>
        <v/>
      </c>
      <c r="PI16" s="55" t="str">
        <f>IFERROR(IF(INDEX(Sheet1!$B$3:$JO$10,MATCH($C16,Sheet1!$A$3:$A$10,0),MATCH(PI$10,Sheet1!$B$2:$JO$2,0))=0,"Close",INDEX(Sheet1!$B$3:$JO$10,MATCH($C16,Sheet1!$A$3:$A$10,0),MATCH(PI$10,Sheet1!$B$2:$JO$2,0))),"")</f>
        <v/>
      </c>
      <c r="PJ16" s="55" t="str">
        <f>IFERROR(IF(INDEX(Sheet1!$B$3:$JO$10,MATCH($C16,Sheet1!$A$3:$A$10,0),MATCH(PJ$10,Sheet1!$B$2:$JO$2,0))=0,"Close",INDEX(Sheet1!$B$3:$JO$10,MATCH($C16,Sheet1!$A$3:$A$10,0),MATCH(PJ$10,Sheet1!$B$2:$JO$2,0))),"")</f>
        <v/>
      </c>
      <c r="PK16" s="55" t="str">
        <f>IFERROR(IF(INDEX(Sheet1!$B$3:$JO$10,MATCH($C16,Sheet1!$A$3:$A$10,0),MATCH(PK$10,Sheet1!$B$2:$JO$2,0))=0,"Close",INDEX(Sheet1!$B$3:$JO$10,MATCH($C16,Sheet1!$A$3:$A$10,0),MATCH(PK$10,Sheet1!$B$2:$JO$2,0))),"")</f>
        <v/>
      </c>
      <c r="PL16" s="55" t="str">
        <f>IFERROR(IF(INDEX(Sheet1!$B$3:$JO$10,MATCH($C16,Sheet1!$A$3:$A$10,0),MATCH(PL$10,Sheet1!$B$2:$JO$2,0))=0,"Close",INDEX(Sheet1!$B$3:$JO$10,MATCH($C16,Sheet1!$A$3:$A$10,0),MATCH(PL$10,Sheet1!$B$2:$JO$2,0))),"")</f>
        <v/>
      </c>
      <c r="PM16" s="55" t="str">
        <f>IFERROR(IF(INDEX(Sheet1!$B$3:$JO$10,MATCH($C16,Sheet1!$A$3:$A$10,0),MATCH(PM$10,Sheet1!$B$2:$JO$2,0))=0,"Close",INDEX(Sheet1!$B$3:$JO$10,MATCH($C16,Sheet1!$A$3:$A$10,0),MATCH(PM$10,Sheet1!$B$2:$JO$2,0))),"")</f>
        <v/>
      </c>
      <c r="PN16" s="55" t="str">
        <f>IFERROR(IF(INDEX(Sheet1!$B$3:$JO$10,MATCH($C16,Sheet1!$A$3:$A$10,0),MATCH(PN$10,Sheet1!$B$2:$JO$2,0))=0,"Close",INDEX(Sheet1!$B$3:$JO$10,MATCH($C16,Sheet1!$A$3:$A$10,0),MATCH(PN$10,Sheet1!$B$2:$JO$2,0))),"")</f>
        <v/>
      </c>
      <c r="PO16" s="55" t="str">
        <f>IFERROR(IF(INDEX(Sheet1!$B$3:$JO$10,MATCH($C16,Sheet1!$A$3:$A$10,0),MATCH(PO$10,Sheet1!$B$2:$JO$2,0))=0,"Close",INDEX(Sheet1!$B$3:$JO$10,MATCH($C16,Sheet1!$A$3:$A$10,0),MATCH(PO$10,Sheet1!$B$2:$JO$2,0))),"")</f>
        <v/>
      </c>
      <c r="PP16" s="55" t="str">
        <f>IFERROR(IF(INDEX(Sheet1!$B$3:$JO$10,MATCH($C16,Sheet1!$A$3:$A$10,0),MATCH(PP$10,Sheet1!$B$2:$JO$2,0))=0,"Close",INDEX(Sheet1!$B$3:$JO$10,MATCH($C16,Sheet1!$A$3:$A$10,0),MATCH(PP$10,Sheet1!$B$2:$JO$2,0))),"")</f>
        <v/>
      </c>
      <c r="PQ16" s="55" t="str">
        <f>IFERROR(IF(INDEX(Sheet1!$B$3:$JO$10,MATCH($C16,Sheet1!$A$3:$A$10,0),MATCH(PQ$10,Sheet1!$B$2:$JO$2,0))=0,"Close",INDEX(Sheet1!$B$3:$JO$10,MATCH($C16,Sheet1!$A$3:$A$10,0),MATCH(PQ$10,Sheet1!$B$2:$JO$2,0))),"")</f>
        <v/>
      </c>
      <c r="PR16" s="55" t="str">
        <f>IFERROR(IF(INDEX(Sheet1!$B$3:$JO$10,MATCH($C16,Sheet1!$A$3:$A$10,0),MATCH(PR$10,Sheet1!$B$2:$JO$2,0))=0,"Close",INDEX(Sheet1!$B$3:$JO$10,MATCH($C16,Sheet1!$A$3:$A$10,0),MATCH(PR$10,Sheet1!$B$2:$JO$2,0))),"")</f>
        <v/>
      </c>
      <c r="PS16" s="55" t="str">
        <f>IFERROR(IF(INDEX(Sheet1!$B$3:$JO$10,MATCH($C16,Sheet1!$A$3:$A$10,0),MATCH(PS$10,Sheet1!$B$2:$JO$2,0))=0,"Close",INDEX(Sheet1!$B$3:$JO$10,MATCH($C16,Sheet1!$A$3:$A$10,0),MATCH(PS$10,Sheet1!$B$2:$JO$2,0))),"")</f>
        <v/>
      </c>
      <c r="PT16" s="55" t="str">
        <f>IFERROR(IF(INDEX(Sheet1!$B$3:$JO$10,MATCH($C16,Sheet1!$A$3:$A$10,0),MATCH(PT$10,Sheet1!$B$2:$JO$2,0))=0,"Close",INDEX(Sheet1!$B$3:$JO$10,MATCH($C16,Sheet1!$A$3:$A$10,0),MATCH(PT$10,Sheet1!$B$2:$JO$2,0))),"")</f>
        <v/>
      </c>
      <c r="PU16" s="55" t="str">
        <f>IFERROR(IF(INDEX(Sheet1!$B$3:$JO$10,MATCH($C16,Sheet1!$A$3:$A$10,0),MATCH(PU$10,Sheet1!$B$2:$JO$2,0))=0,"Close",INDEX(Sheet1!$B$3:$JO$10,MATCH($C16,Sheet1!$A$3:$A$10,0),MATCH(PU$10,Sheet1!$B$2:$JO$2,0))),"")</f>
        <v/>
      </c>
      <c r="PV16" s="55" t="str">
        <f>IFERROR(IF(INDEX(Sheet1!$B$3:$JO$10,MATCH($C16,Sheet1!$A$3:$A$10,0),MATCH(PV$10,Sheet1!$B$2:$JO$2,0))=0,"Close",INDEX(Sheet1!$B$3:$JO$10,MATCH($C16,Sheet1!$A$3:$A$10,0),MATCH(PV$10,Sheet1!$B$2:$JO$2,0))),"")</f>
        <v/>
      </c>
      <c r="PW16" s="55" t="str">
        <f>IFERROR(IF(INDEX(Sheet1!$B$3:$JO$10,MATCH($C16,Sheet1!$A$3:$A$10,0),MATCH(PW$10,Sheet1!$B$2:$JO$2,0))=0,"Close",INDEX(Sheet1!$B$3:$JO$10,MATCH($C16,Sheet1!$A$3:$A$10,0),MATCH(PW$10,Sheet1!$B$2:$JO$2,0))),"")</f>
        <v/>
      </c>
      <c r="PX16" s="55" t="str">
        <f>IFERROR(IF(INDEX(Sheet1!$B$3:$JO$10,MATCH($C16,Sheet1!$A$3:$A$10,0),MATCH(PX$10,Sheet1!$B$2:$JO$2,0))=0,"Close",INDEX(Sheet1!$B$3:$JO$10,MATCH($C16,Sheet1!$A$3:$A$10,0),MATCH(PX$10,Sheet1!$B$2:$JO$2,0))),"")</f>
        <v/>
      </c>
      <c r="PY16" s="55" t="str">
        <f>IFERROR(IF(INDEX(Sheet1!$B$3:$JO$10,MATCH($C16,Sheet1!$A$3:$A$10,0),MATCH(PY$10,Sheet1!$B$2:$JO$2,0))=0,"Close",INDEX(Sheet1!$B$3:$JO$10,MATCH($C16,Sheet1!$A$3:$A$10,0),MATCH(PY$10,Sheet1!$B$2:$JO$2,0))),"")</f>
        <v/>
      </c>
      <c r="PZ16" s="55" t="str">
        <f>IFERROR(IF(INDEX(Sheet1!$B$3:$JO$10,MATCH($C16,Sheet1!$A$3:$A$10,0),MATCH(PZ$10,Sheet1!$B$2:$JO$2,0))=0,"Close",INDEX(Sheet1!$B$3:$JO$10,MATCH($C16,Sheet1!$A$3:$A$10,0),MATCH(PZ$10,Sheet1!$B$2:$JO$2,0))),"")</f>
        <v/>
      </c>
      <c r="QA16" s="55" t="str">
        <f>IFERROR(IF(INDEX(Sheet1!$B$3:$JO$10,MATCH($C16,Sheet1!$A$3:$A$10,0),MATCH(QA$10,Sheet1!$B$2:$JO$2,0))=0,"Close",INDEX(Sheet1!$B$3:$JO$10,MATCH($C16,Sheet1!$A$3:$A$10,0),MATCH(QA$10,Sheet1!$B$2:$JO$2,0))),"")</f>
        <v/>
      </c>
      <c r="QB16" s="55" t="str">
        <f>IFERROR(IF(INDEX(Sheet1!$B$3:$JO$10,MATCH($C16,Sheet1!$A$3:$A$10,0),MATCH(QB$10,Sheet1!$B$2:$JO$2,0))=0,"Close",INDEX(Sheet1!$B$3:$JO$10,MATCH($C16,Sheet1!$A$3:$A$10,0),MATCH(QB$10,Sheet1!$B$2:$JO$2,0))),"")</f>
        <v/>
      </c>
      <c r="QC16" s="55" t="str">
        <f>IFERROR(IF(INDEX(Sheet1!$B$3:$JO$10,MATCH($C16,Sheet1!$A$3:$A$10,0),MATCH(QC$10,Sheet1!$B$2:$JO$2,0))=0,"Close",INDEX(Sheet1!$B$3:$JO$10,MATCH($C16,Sheet1!$A$3:$A$10,0),MATCH(QC$10,Sheet1!$B$2:$JO$2,0))),"")</f>
        <v/>
      </c>
      <c r="QD16" s="55" t="str">
        <f>IFERROR(IF(INDEX(Sheet1!$B$3:$JO$10,MATCH($C16,Sheet1!$A$3:$A$10,0),MATCH(QD$10,Sheet1!$B$2:$JO$2,0))=0,"Close",INDEX(Sheet1!$B$3:$JO$10,MATCH($C16,Sheet1!$A$3:$A$10,0),MATCH(QD$10,Sheet1!$B$2:$JO$2,0))),"")</f>
        <v/>
      </c>
      <c r="QE16" s="55" t="str">
        <f>IFERROR(IF(INDEX(Sheet1!$B$3:$JO$10,MATCH($C16,Sheet1!$A$3:$A$10,0),MATCH(QE$10,Sheet1!$B$2:$JO$2,0))=0,"Close",INDEX(Sheet1!$B$3:$JO$10,MATCH($C16,Sheet1!$A$3:$A$10,0),MATCH(QE$10,Sheet1!$B$2:$JO$2,0))),"")</f>
        <v/>
      </c>
      <c r="QF16" s="55" t="str">
        <f>IFERROR(IF(INDEX(Sheet1!$B$3:$JO$10,MATCH($C16,Sheet1!$A$3:$A$10,0),MATCH(QF$10,Sheet1!$B$2:$JO$2,0))=0,"Close",INDEX(Sheet1!$B$3:$JO$10,MATCH($C16,Sheet1!$A$3:$A$10,0),MATCH(QF$10,Sheet1!$B$2:$JO$2,0))),"")</f>
        <v/>
      </c>
      <c r="QG16" s="55" t="str">
        <f>IFERROR(IF(INDEX(Sheet1!$B$3:$JO$10,MATCH($C16,Sheet1!$A$3:$A$10,0),MATCH(QG$10,Sheet1!$B$2:$JO$2,0))=0,"Close",INDEX(Sheet1!$B$3:$JO$10,MATCH($C16,Sheet1!$A$3:$A$10,0),MATCH(QG$10,Sheet1!$B$2:$JO$2,0))),"")</f>
        <v/>
      </c>
      <c r="QH16" s="55" t="str">
        <f>IFERROR(IF(INDEX(Sheet1!$B$3:$JO$10,MATCH($C16,Sheet1!$A$3:$A$10,0),MATCH(QH$10,Sheet1!$B$2:$JO$2,0))=0,"Close",INDEX(Sheet1!$B$3:$JO$10,MATCH($C16,Sheet1!$A$3:$A$10,0),MATCH(QH$10,Sheet1!$B$2:$JO$2,0))),"")</f>
        <v/>
      </c>
      <c r="QI16" s="55" t="str">
        <f>IFERROR(IF(INDEX(Sheet1!$B$3:$JO$10,MATCH($C16,Sheet1!$A$3:$A$10,0),MATCH(QI$10,Sheet1!$B$2:$JO$2,0))=0,"Close",INDEX(Sheet1!$B$3:$JO$10,MATCH($C16,Sheet1!$A$3:$A$10,0),MATCH(QI$10,Sheet1!$B$2:$JO$2,0))),"")</f>
        <v/>
      </c>
      <c r="QJ16" s="55" t="str">
        <f>IFERROR(IF(INDEX(Sheet1!$B$3:$JO$10,MATCH($C16,Sheet1!$A$3:$A$10,0),MATCH(QJ$10,Sheet1!$B$2:$JO$2,0))=0,"Close",INDEX(Sheet1!$B$3:$JO$10,MATCH($C16,Sheet1!$A$3:$A$10,0),MATCH(QJ$10,Sheet1!$B$2:$JO$2,0))),"")</f>
        <v/>
      </c>
      <c r="QK16" s="55" t="str">
        <f>IFERROR(IF(INDEX(Sheet1!$B$3:$JO$10,MATCH($C16,Sheet1!$A$3:$A$10,0),MATCH(QK$10,Sheet1!$B$2:$JO$2,0))=0,"Close",INDEX(Sheet1!$B$3:$JO$10,MATCH($C16,Sheet1!$A$3:$A$10,0),MATCH(QK$10,Sheet1!$B$2:$JO$2,0))),"")</f>
        <v/>
      </c>
      <c r="QL16" s="55" t="str">
        <f>IFERROR(IF(INDEX(Sheet1!$B$3:$JO$10,MATCH($C16,Sheet1!$A$3:$A$10,0),MATCH(QL$10,Sheet1!$B$2:$JO$2,0))=0,"Close",INDEX(Sheet1!$B$3:$JO$10,MATCH($C16,Sheet1!$A$3:$A$10,0),MATCH(QL$10,Sheet1!$B$2:$JO$2,0))),"")</f>
        <v/>
      </c>
      <c r="QM16" s="55" t="str">
        <f>IFERROR(IF(INDEX(Sheet1!$B$3:$JO$10,MATCH($C16,Sheet1!$A$3:$A$10,0),MATCH(QM$10,Sheet1!$B$2:$JO$2,0))=0,"Close",INDEX(Sheet1!$B$3:$JO$10,MATCH($C16,Sheet1!$A$3:$A$10,0),MATCH(QM$10,Sheet1!$B$2:$JO$2,0))),"")</f>
        <v/>
      </c>
      <c r="QN16" s="55" t="str">
        <f>IFERROR(IF(INDEX(Sheet1!$B$3:$JO$10,MATCH($C16,Sheet1!$A$3:$A$10,0),MATCH(QN$10,Sheet1!$B$2:$JO$2,0))=0,"Close",INDEX(Sheet1!$B$3:$JO$10,MATCH($C16,Sheet1!$A$3:$A$10,0),MATCH(QN$10,Sheet1!$B$2:$JO$2,0))),"")</f>
        <v/>
      </c>
      <c r="QO16" s="55" t="str">
        <f>IFERROR(IF(INDEX(Sheet1!$B$3:$JO$10,MATCH($C16,Sheet1!$A$3:$A$10,0),MATCH(QO$10,Sheet1!$B$2:$JO$2,0))=0,"Close",INDEX(Sheet1!$B$3:$JO$10,MATCH($C16,Sheet1!$A$3:$A$10,0),MATCH(QO$10,Sheet1!$B$2:$JO$2,0))),"")</f>
        <v/>
      </c>
      <c r="QP16" s="55" t="str">
        <f>IFERROR(IF(INDEX(Sheet1!$B$3:$JO$10,MATCH($C16,Sheet1!$A$3:$A$10,0),MATCH(QP$10,Sheet1!$B$2:$JO$2,0))=0,"Close",INDEX(Sheet1!$B$3:$JO$10,MATCH($C16,Sheet1!$A$3:$A$10,0),MATCH(QP$10,Sheet1!$B$2:$JO$2,0))),"")</f>
        <v/>
      </c>
      <c r="QQ16" s="55" t="str">
        <f>IFERROR(IF(INDEX(Sheet1!$B$3:$JO$10,MATCH($C16,Sheet1!$A$3:$A$10,0),MATCH(QQ$10,Sheet1!$B$2:$JO$2,0))=0,"Close",INDEX(Sheet1!$B$3:$JO$10,MATCH($C16,Sheet1!$A$3:$A$10,0),MATCH(QQ$10,Sheet1!$B$2:$JO$2,0))),"")</f>
        <v/>
      </c>
      <c r="QR16" s="55" t="str">
        <f>IFERROR(IF(INDEX(Sheet1!$B$3:$JO$10,MATCH($C16,Sheet1!$A$3:$A$10,0),MATCH(QR$10,Sheet1!$B$2:$JO$2,0))=0,"Close",INDEX(Sheet1!$B$3:$JO$10,MATCH($C16,Sheet1!$A$3:$A$10,0),MATCH(QR$10,Sheet1!$B$2:$JO$2,0))),"")</f>
        <v/>
      </c>
      <c r="QS16" s="55" t="str">
        <f>IFERROR(IF(INDEX(Sheet1!$B$3:$JO$10,MATCH($C16,Sheet1!$A$3:$A$10,0),MATCH(QS$10,Sheet1!$B$2:$JO$2,0))=0,"Close",INDEX(Sheet1!$B$3:$JO$10,MATCH($C16,Sheet1!$A$3:$A$10,0),MATCH(QS$10,Sheet1!$B$2:$JO$2,0))),"")</f>
        <v/>
      </c>
      <c r="QT16" s="55" t="str">
        <f>IFERROR(IF(INDEX(Sheet1!$B$3:$JO$10,MATCH($C16,Sheet1!$A$3:$A$10,0),MATCH(QT$10,Sheet1!$B$2:$JO$2,0))=0,"Close",INDEX(Sheet1!$B$3:$JO$10,MATCH($C16,Sheet1!$A$3:$A$10,0),MATCH(QT$10,Sheet1!$B$2:$JO$2,0))),"")</f>
        <v/>
      </c>
      <c r="QU16" s="55" t="str">
        <f>IFERROR(IF(INDEX(Sheet1!$B$3:$JO$10,MATCH($C16,Sheet1!$A$3:$A$10,0),MATCH(QU$10,Sheet1!$B$2:$JO$2,0))=0,"Close",INDEX(Sheet1!$B$3:$JO$10,MATCH($C16,Sheet1!$A$3:$A$10,0),MATCH(QU$10,Sheet1!$B$2:$JO$2,0))),"")</f>
        <v/>
      </c>
      <c r="QV16" s="55" t="str">
        <f>IFERROR(IF(INDEX(Sheet1!$B$3:$JO$10,MATCH($C16,Sheet1!$A$3:$A$10,0),MATCH(QV$10,Sheet1!$B$2:$JO$2,0))=0,"Close",INDEX(Sheet1!$B$3:$JO$10,MATCH($C16,Sheet1!$A$3:$A$10,0),MATCH(QV$10,Sheet1!$B$2:$JO$2,0))),"")</f>
        <v/>
      </c>
      <c r="QW16" s="55" t="str">
        <f>IFERROR(IF(INDEX(Sheet1!$B$3:$JO$10,MATCH($C16,Sheet1!$A$3:$A$10,0),MATCH(QW$10,Sheet1!$B$2:$JO$2,0))=0,"Close",INDEX(Sheet1!$B$3:$JO$10,MATCH($C16,Sheet1!$A$3:$A$10,0),MATCH(QW$10,Sheet1!$B$2:$JO$2,0))),"")</f>
        <v/>
      </c>
      <c r="QX16" s="55" t="str">
        <f>IFERROR(IF(INDEX(Sheet1!$B$3:$JO$10,MATCH($C16,Sheet1!$A$3:$A$10,0),MATCH(QX$10,Sheet1!$B$2:$JO$2,0))=0,"Close",INDEX(Sheet1!$B$3:$JO$10,MATCH($C16,Sheet1!$A$3:$A$10,0),MATCH(QX$10,Sheet1!$B$2:$JO$2,0))),"")</f>
        <v/>
      </c>
      <c r="QY16" s="55" t="str">
        <f>IFERROR(IF(INDEX(Sheet1!$B$3:$JO$10,MATCH($C16,Sheet1!$A$3:$A$10,0),MATCH(QY$10,Sheet1!$B$2:$JO$2,0))=0,"Close",INDEX(Sheet1!$B$3:$JO$10,MATCH($C16,Sheet1!$A$3:$A$10,0),MATCH(QY$10,Sheet1!$B$2:$JO$2,0))),"")</f>
        <v/>
      </c>
      <c r="QZ16" s="55" t="str">
        <f>IFERROR(IF(INDEX(Sheet1!$B$3:$JO$10,MATCH($C16,Sheet1!$A$3:$A$10,0),MATCH(QZ$10,Sheet1!$B$2:$JO$2,0))=0,"Close",INDEX(Sheet1!$B$3:$JO$10,MATCH($C16,Sheet1!$A$3:$A$10,0),MATCH(QZ$10,Sheet1!$B$2:$JO$2,0))),"")</f>
        <v/>
      </c>
      <c r="RA16" s="55" t="str">
        <f>IFERROR(IF(INDEX(Sheet1!$B$3:$JO$10,MATCH($C16,Sheet1!$A$3:$A$10,0),MATCH(RA$10,Sheet1!$B$2:$JO$2,0))=0,"Close",INDEX(Sheet1!$B$3:$JO$10,MATCH($C16,Sheet1!$A$3:$A$10,0),MATCH(RA$10,Sheet1!$B$2:$JO$2,0))),"")</f>
        <v/>
      </c>
      <c r="RB16" s="55" t="str">
        <f>IFERROR(IF(INDEX(Sheet1!$B$3:$JO$10,MATCH($C16,Sheet1!$A$3:$A$10,0),MATCH(RB$10,Sheet1!$B$2:$JO$2,0))=0,"Close",INDEX(Sheet1!$B$3:$JO$10,MATCH($C16,Sheet1!$A$3:$A$10,0),MATCH(RB$10,Sheet1!$B$2:$JO$2,0))),"")</f>
        <v/>
      </c>
      <c r="RC16" s="55" t="str">
        <f>IFERROR(IF(INDEX(Sheet1!$B$3:$JO$10,MATCH($C16,Sheet1!$A$3:$A$10,0),MATCH(RC$10,Sheet1!$B$2:$JO$2,0))=0,"Close",INDEX(Sheet1!$B$3:$JO$10,MATCH($C16,Sheet1!$A$3:$A$10,0),MATCH(RC$10,Sheet1!$B$2:$JO$2,0))),"")</f>
        <v/>
      </c>
      <c r="RD16" s="55" t="str">
        <f>IFERROR(IF(INDEX(Sheet1!$B$3:$JO$10,MATCH($C16,Sheet1!$A$3:$A$10,0),MATCH(RD$10,Sheet1!$B$2:$JO$2,0))=0,"Close",INDEX(Sheet1!$B$3:$JO$10,MATCH($C16,Sheet1!$A$3:$A$10,0),MATCH(RD$10,Sheet1!$B$2:$JO$2,0))),"")</f>
        <v/>
      </c>
      <c r="RE16" s="55" t="str">
        <f>IFERROR(IF(INDEX(Sheet1!$B$3:$JO$10,MATCH($C16,Sheet1!$A$3:$A$10,0),MATCH(RE$10,Sheet1!$B$2:$JO$2,0))=0,"Close",INDEX(Sheet1!$B$3:$JO$10,MATCH($C16,Sheet1!$A$3:$A$10,0),MATCH(RE$10,Sheet1!$B$2:$JO$2,0))),"")</f>
        <v/>
      </c>
      <c r="RF16" s="55" t="str">
        <f>IFERROR(IF(INDEX(Sheet1!$B$3:$JO$10,MATCH($C16,Sheet1!$A$3:$A$10,0),MATCH(RF$10,Sheet1!$B$2:$JO$2,0))=0,"Close",INDEX(Sheet1!$B$3:$JO$10,MATCH($C16,Sheet1!$A$3:$A$10,0),MATCH(RF$10,Sheet1!$B$2:$JO$2,0))),"")</f>
        <v/>
      </c>
      <c r="RG16" s="55" t="str">
        <f>IFERROR(IF(INDEX(Sheet1!$B$3:$JO$10,MATCH($C16,Sheet1!$A$3:$A$10,0),MATCH(RG$10,Sheet1!$B$2:$JO$2,0))=0,"Close",INDEX(Sheet1!$B$3:$JO$10,MATCH($C16,Sheet1!$A$3:$A$10,0),MATCH(RG$10,Sheet1!$B$2:$JO$2,0))),"")</f>
        <v/>
      </c>
      <c r="RH16" s="55" t="str">
        <f>IFERROR(IF(INDEX(Sheet1!$B$3:$JO$10,MATCH($C16,Sheet1!$A$3:$A$10,0),MATCH(RH$10,Sheet1!$B$2:$JO$2,0))=0,"Close",INDEX(Sheet1!$B$3:$JO$10,MATCH($C16,Sheet1!$A$3:$A$10,0),MATCH(RH$10,Sheet1!$B$2:$JO$2,0))),"")</f>
        <v/>
      </c>
      <c r="RI16" s="55" t="str">
        <f>IFERROR(IF(INDEX(Sheet1!$B$3:$JO$10,MATCH($C16,Sheet1!$A$3:$A$10,0),MATCH(RI$10,Sheet1!$B$2:$JO$2,0))=0,"Close",INDEX(Sheet1!$B$3:$JO$10,MATCH($C16,Sheet1!$A$3:$A$10,0),MATCH(RI$10,Sheet1!$B$2:$JO$2,0))),"")</f>
        <v/>
      </c>
      <c r="RJ16" s="55" t="str">
        <f>IFERROR(IF(INDEX(Sheet1!$B$3:$JO$10,MATCH($C16,Sheet1!$A$3:$A$10,0),MATCH(RJ$10,Sheet1!$B$2:$JO$2,0))=0,"Close",INDEX(Sheet1!$B$3:$JO$10,MATCH($C16,Sheet1!$A$3:$A$10,0),MATCH(RJ$10,Sheet1!$B$2:$JO$2,0))),"")</f>
        <v/>
      </c>
      <c r="RK16" s="55" t="str">
        <f>IFERROR(IF(INDEX(Sheet1!$B$3:$JO$10,MATCH($C16,Sheet1!$A$3:$A$10,0),MATCH(RK$10,Sheet1!$B$2:$JO$2,0))=0,"Close",INDEX(Sheet1!$B$3:$JO$10,MATCH($C16,Sheet1!$A$3:$A$10,0),MATCH(RK$10,Sheet1!$B$2:$JO$2,0))),"")</f>
        <v/>
      </c>
      <c r="RL16" s="55" t="str">
        <f>IFERROR(IF(INDEX(Sheet1!$B$3:$JO$10,MATCH($C16,Sheet1!$A$3:$A$10,0),MATCH(RL$10,Sheet1!$B$2:$JO$2,0))=0,"Close",INDEX(Sheet1!$B$3:$JO$10,MATCH($C16,Sheet1!$A$3:$A$10,0),MATCH(RL$10,Sheet1!$B$2:$JO$2,0))),"")</f>
        <v/>
      </c>
      <c r="RM16" s="55" t="str">
        <f>IFERROR(IF(INDEX(Sheet1!$B$3:$JO$10,MATCH($C16,Sheet1!$A$3:$A$10,0),MATCH(RM$10,Sheet1!$B$2:$JO$2,0))=0,"Close",INDEX(Sheet1!$B$3:$JO$10,MATCH($C16,Sheet1!$A$3:$A$10,0),MATCH(RM$10,Sheet1!$B$2:$JO$2,0))),"")</f>
        <v/>
      </c>
      <c r="RN16" s="55" t="str">
        <f>IFERROR(IF(INDEX(Sheet1!$B$3:$JO$10,MATCH($C16,Sheet1!$A$3:$A$10,0),MATCH(RN$10,Sheet1!$B$2:$JO$2,0))=0,"Close",INDEX(Sheet1!$B$3:$JO$10,MATCH($C16,Sheet1!$A$3:$A$10,0),MATCH(RN$10,Sheet1!$B$2:$JO$2,0))),"")</f>
        <v/>
      </c>
      <c r="RO16" s="55" t="str">
        <f>IFERROR(IF(INDEX(Sheet1!$B$3:$JO$10,MATCH($C16,Sheet1!$A$3:$A$10,0),MATCH(RO$10,Sheet1!$B$2:$JO$2,0))=0,"Close",INDEX(Sheet1!$B$3:$JO$10,MATCH($C16,Sheet1!$A$3:$A$10,0),MATCH(RO$10,Sheet1!$B$2:$JO$2,0))),"")</f>
        <v/>
      </c>
      <c r="RP16" s="55" t="str">
        <f>IFERROR(IF(INDEX(Sheet1!$B$3:$JO$10,MATCH($C16,Sheet1!$A$3:$A$10,0),MATCH(RP$10,Sheet1!$B$2:$JO$2,0))=0,"Close",INDEX(Sheet1!$B$3:$JO$10,MATCH($C16,Sheet1!$A$3:$A$10,0),MATCH(RP$10,Sheet1!$B$2:$JO$2,0))),"")</f>
        <v/>
      </c>
      <c r="RQ16" s="55" t="str">
        <f>IFERROR(IF(INDEX(Sheet1!$B$3:$JO$10,MATCH($C16,Sheet1!$A$3:$A$10,0),MATCH(RQ$10,Sheet1!$B$2:$JO$2,0))=0,"Close",INDEX(Sheet1!$B$3:$JO$10,MATCH($C16,Sheet1!$A$3:$A$10,0),MATCH(RQ$10,Sheet1!$B$2:$JO$2,0))),"")</f>
        <v/>
      </c>
      <c r="RR16" s="55" t="str">
        <f>IFERROR(IF(INDEX(Sheet1!$B$3:$JO$10,MATCH($C16,Sheet1!$A$3:$A$10,0),MATCH(RR$10,Sheet1!$B$2:$JO$2,0))=0,"Close",INDEX(Sheet1!$B$3:$JO$10,MATCH($C16,Sheet1!$A$3:$A$10,0),MATCH(RR$10,Sheet1!$B$2:$JO$2,0))),"")</f>
        <v/>
      </c>
      <c r="RS16" s="55" t="str">
        <f>IFERROR(IF(INDEX(Sheet1!$B$3:$JO$10,MATCH($C16,Sheet1!$A$3:$A$10,0),MATCH(RS$10,Sheet1!$B$2:$JO$2,0))=0,"Close",INDEX(Sheet1!$B$3:$JO$10,MATCH($C16,Sheet1!$A$3:$A$10,0),MATCH(RS$10,Sheet1!$B$2:$JO$2,0))),"")</f>
        <v/>
      </c>
      <c r="RT16" s="55" t="str">
        <f>IFERROR(IF(INDEX(Sheet1!$B$3:$JO$10,MATCH($C16,Sheet1!$A$3:$A$10,0),MATCH(RT$10,Sheet1!$B$2:$JO$2,0))=0,"Close",INDEX(Sheet1!$B$3:$JO$10,MATCH($C16,Sheet1!$A$3:$A$10,0),MATCH(RT$10,Sheet1!$B$2:$JO$2,0))),"")</f>
        <v/>
      </c>
      <c r="RU16" s="55" t="str">
        <f>IFERROR(IF(INDEX(Sheet1!$B$3:$JO$10,MATCH($C16,Sheet1!$A$3:$A$10,0),MATCH(RU$10,Sheet1!$B$2:$JO$2,0))=0,"Close",INDEX(Sheet1!$B$3:$JO$10,MATCH($C16,Sheet1!$A$3:$A$10,0),MATCH(RU$10,Sheet1!$B$2:$JO$2,0))),"")</f>
        <v/>
      </c>
      <c r="RV16" s="55" t="str">
        <f>IFERROR(IF(INDEX(Sheet1!$B$3:$JO$10,MATCH($C16,Sheet1!$A$3:$A$10,0),MATCH(RV$10,Sheet1!$B$2:$JO$2,0))=0,"Close",INDEX(Sheet1!$B$3:$JO$10,MATCH($C16,Sheet1!$A$3:$A$10,0),MATCH(RV$10,Sheet1!$B$2:$JO$2,0))),"")</f>
        <v/>
      </c>
      <c r="RW16" s="55" t="str">
        <f>IFERROR(IF(INDEX(Sheet1!$B$3:$JO$10,MATCH($C16,Sheet1!$A$3:$A$10,0),MATCH(RW$10,Sheet1!$B$2:$JO$2,0))=0,"Close",INDEX(Sheet1!$B$3:$JO$10,MATCH($C16,Sheet1!$A$3:$A$10,0),MATCH(RW$10,Sheet1!$B$2:$JO$2,0))),"")</f>
        <v/>
      </c>
      <c r="RX16" s="55" t="str">
        <f>IFERROR(IF(INDEX(Sheet1!$B$3:$JO$10,MATCH($C16,Sheet1!$A$3:$A$10,0),MATCH(RX$10,Sheet1!$B$2:$JO$2,0))=0,"Close",INDEX(Sheet1!$B$3:$JO$10,MATCH($C16,Sheet1!$A$3:$A$10,0),MATCH(RX$10,Sheet1!$B$2:$JO$2,0))),"")</f>
        <v/>
      </c>
    </row>
    <row r="17" spans="2:492" x14ac:dyDescent="0.2">
      <c r="B17" s="47">
        <f t="shared" si="8"/>
        <v>8</v>
      </c>
      <c r="C17" s="54" t="str">
        <f>Sheet1!A9</f>
        <v>プールヴィラ　屋我地島　ｂｙ　コルディオプレミアム</v>
      </c>
      <c r="D17" s="3"/>
      <c r="E17" s="55" t="str">
        <f>IFERROR(IF(INDEX(Sheet1!$B$3:$JO$10,MATCH($C17,Sheet1!$A$3:$A$10,0),MATCH(E$10,Sheet1!$B$2:$JO$2,0))=0,"Close",INDEX(Sheet1!$B$3:$JO$10,MATCH($C17,Sheet1!$A$3:$A$10,0),MATCH(E$10,Sheet1!$B$2:$JO$2,0))),"")</f>
        <v/>
      </c>
      <c r="F17" s="55" t="str">
        <f>IFERROR(IF(INDEX(Sheet1!$B$3:$JO$10,MATCH($C17,Sheet1!$A$3:$A$10,0),MATCH(F$10,Sheet1!$B$2:$JO$2,0))=0,"Close",INDEX(Sheet1!$B$3:$JO$10,MATCH($C17,Sheet1!$A$3:$A$10,0),MATCH(F$10,Sheet1!$B$2:$JO$2,0))),"")</f>
        <v/>
      </c>
      <c r="G17" s="55" t="str">
        <f>IFERROR(IF(INDEX(Sheet1!$B$3:$JO$10,MATCH($C17,Sheet1!$A$3:$A$10,0),MATCH(G$10,Sheet1!$B$2:$JO$2,0))=0,"Close",INDEX(Sheet1!$B$3:$JO$10,MATCH($C17,Sheet1!$A$3:$A$10,0),MATCH(G$10,Sheet1!$B$2:$JO$2,0))),"")</f>
        <v/>
      </c>
      <c r="H17" s="55" t="str">
        <f>IFERROR(IF(INDEX(Sheet1!$B$3:$JO$10,MATCH($C17,Sheet1!$A$3:$A$10,0),MATCH(H$10,Sheet1!$B$2:$JO$2,0))=0,"Close",INDEX(Sheet1!$B$3:$JO$10,MATCH($C17,Sheet1!$A$3:$A$10,0),MATCH(H$10,Sheet1!$B$2:$JO$2,0))),"")</f>
        <v/>
      </c>
      <c r="I17" s="55" t="str">
        <f>IFERROR(IF(INDEX(Sheet1!$B$3:$JO$10,MATCH($C17,Sheet1!$A$3:$A$10,0),MATCH(I$10,Sheet1!$B$2:$JO$2,0))=0,"Close",INDEX(Sheet1!$B$3:$JO$10,MATCH($C17,Sheet1!$A$3:$A$10,0),MATCH(I$10,Sheet1!$B$2:$JO$2,0))),"")</f>
        <v/>
      </c>
      <c r="J17" s="55" t="str">
        <f>IFERROR(IF(INDEX(Sheet1!$B$3:$JO$10,MATCH($C17,Sheet1!$A$3:$A$10,0),MATCH(J$10,Sheet1!$B$2:$JO$2,0))=0,"Close",INDEX(Sheet1!$B$3:$JO$10,MATCH($C17,Sheet1!$A$3:$A$10,0),MATCH(J$10,Sheet1!$B$2:$JO$2,0))),"")</f>
        <v/>
      </c>
      <c r="K17" s="55" t="str">
        <f>IFERROR(IF(INDEX(Sheet1!$B$3:$JO$10,MATCH($C17,Sheet1!$A$3:$A$10,0),MATCH(K$10,Sheet1!$B$2:$JO$2,0))=0,"Close",INDEX(Sheet1!$B$3:$JO$10,MATCH($C17,Sheet1!$A$3:$A$10,0),MATCH(K$10,Sheet1!$B$2:$JO$2,0))),"")</f>
        <v/>
      </c>
      <c r="L17" s="55" t="str">
        <f>IFERROR(IF(INDEX(Sheet1!$B$3:$JO$10,MATCH($C17,Sheet1!$A$3:$A$10,0),MATCH(L$10,Sheet1!$B$2:$JO$2,0))=0,"Close",INDEX(Sheet1!$B$3:$JO$10,MATCH($C17,Sheet1!$A$3:$A$10,0),MATCH(L$10,Sheet1!$B$2:$JO$2,0))),"")</f>
        <v/>
      </c>
      <c r="M17" s="55" t="str">
        <f>IFERROR(IF(INDEX(Sheet1!$B$3:$JO$10,MATCH($C17,Sheet1!$A$3:$A$10,0),MATCH(M$10,Sheet1!$B$2:$JO$2,0))=0,"Close",INDEX(Sheet1!$B$3:$JO$10,MATCH($C17,Sheet1!$A$3:$A$10,0),MATCH(M$10,Sheet1!$B$2:$JO$2,0))),"")</f>
        <v/>
      </c>
      <c r="N17" s="55" t="str">
        <f>IFERROR(IF(INDEX(Sheet1!$B$3:$JO$10,MATCH($C17,Sheet1!$A$3:$A$10,0),MATCH(N$10,Sheet1!$B$2:$JO$2,0))=0,"Close",INDEX(Sheet1!$B$3:$JO$10,MATCH($C17,Sheet1!$A$3:$A$10,0),MATCH(N$10,Sheet1!$B$2:$JO$2,0))),"")</f>
        <v/>
      </c>
      <c r="O17" s="55" t="str">
        <f>IFERROR(IF(INDEX(Sheet1!$B$3:$JO$10,MATCH($C17,Sheet1!$A$3:$A$10,0),MATCH(O$10,Sheet1!$B$2:$JO$2,0))=0,"Close",INDEX(Sheet1!$B$3:$JO$10,MATCH($C17,Sheet1!$A$3:$A$10,0),MATCH(O$10,Sheet1!$B$2:$JO$2,0))),"")</f>
        <v/>
      </c>
      <c r="P17" s="55" t="str">
        <f>IFERROR(IF(INDEX(Sheet1!$B$3:$JO$10,MATCH($C17,Sheet1!$A$3:$A$10,0),MATCH(P$10,Sheet1!$B$2:$JO$2,0))=0,"Close",INDEX(Sheet1!$B$3:$JO$10,MATCH($C17,Sheet1!$A$3:$A$10,0),MATCH(P$10,Sheet1!$B$2:$JO$2,0))),"")</f>
        <v/>
      </c>
      <c r="Q17" s="55" t="str">
        <f>IFERROR(IF(INDEX(Sheet1!$B$3:$JO$10,MATCH($C17,Sheet1!$A$3:$A$10,0),MATCH(Q$10,Sheet1!$B$2:$JO$2,0))=0,"Close",INDEX(Sheet1!$B$3:$JO$10,MATCH($C17,Sheet1!$A$3:$A$10,0),MATCH(Q$10,Sheet1!$B$2:$JO$2,0))),"")</f>
        <v/>
      </c>
      <c r="R17" s="55" t="str">
        <f>IFERROR(IF(INDEX(Sheet1!$B$3:$JO$10,MATCH($C17,Sheet1!$A$3:$A$10,0),MATCH(R$10,Sheet1!$B$2:$JO$2,0))=0,"Close",INDEX(Sheet1!$B$3:$JO$10,MATCH($C17,Sheet1!$A$3:$A$10,0),MATCH(R$10,Sheet1!$B$2:$JO$2,0))),"")</f>
        <v/>
      </c>
      <c r="S17" s="55" t="str">
        <f>IFERROR(IF(INDEX(Sheet1!$B$3:$JO$10,MATCH($C17,Sheet1!$A$3:$A$10,0),MATCH(S$10,Sheet1!$B$2:$JO$2,0))=0,"Close",INDEX(Sheet1!$B$3:$JO$10,MATCH($C17,Sheet1!$A$3:$A$10,0),MATCH(S$10,Sheet1!$B$2:$JO$2,0))),"")</f>
        <v/>
      </c>
      <c r="T17" s="55" t="str">
        <f>IFERROR(IF(INDEX(Sheet1!$B$3:$JO$10,MATCH($C17,Sheet1!$A$3:$A$10,0),MATCH(T$10,Sheet1!$B$2:$JO$2,0))=0,"Close",INDEX(Sheet1!$B$3:$JO$10,MATCH($C17,Sheet1!$A$3:$A$10,0),MATCH(T$10,Sheet1!$B$2:$JO$2,0))),"")</f>
        <v/>
      </c>
      <c r="U17" s="55" t="str">
        <f>IFERROR(IF(INDEX(Sheet1!$B$3:$JO$10,MATCH($C17,Sheet1!$A$3:$A$10,0),MATCH(U$10,Sheet1!$B$2:$JO$2,0))=0,"Close",INDEX(Sheet1!$B$3:$JO$10,MATCH($C17,Sheet1!$A$3:$A$10,0),MATCH(U$10,Sheet1!$B$2:$JO$2,0))),"")</f>
        <v/>
      </c>
      <c r="V17" s="55" t="str">
        <f>IFERROR(IF(INDEX(Sheet1!$B$3:$JO$10,MATCH($C17,Sheet1!$A$3:$A$10,0),MATCH(V$10,Sheet1!$B$2:$JO$2,0))=0,"Close",INDEX(Sheet1!$B$3:$JO$10,MATCH($C17,Sheet1!$A$3:$A$10,0),MATCH(V$10,Sheet1!$B$2:$JO$2,0))),"")</f>
        <v/>
      </c>
      <c r="W17" s="55" t="str">
        <f>IFERROR(IF(INDEX(Sheet1!$B$3:$JO$10,MATCH($C17,Sheet1!$A$3:$A$10,0),MATCH(W$10,Sheet1!$B$2:$JO$2,0))=0,"Close",INDEX(Sheet1!$B$3:$JO$10,MATCH($C17,Sheet1!$A$3:$A$10,0),MATCH(W$10,Sheet1!$B$2:$JO$2,0))),"")</f>
        <v/>
      </c>
      <c r="X17" s="55" t="str">
        <f>IFERROR(IF(INDEX(Sheet1!$B$3:$JO$10,MATCH($C17,Sheet1!$A$3:$A$10,0),MATCH(X$10,Sheet1!$B$2:$JO$2,0))=0,"Close",INDEX(Sheet1!$B$3:$JO$10,MATCH($C17,Sheet1!$A$3:$A$10,0),MATCH(X$10,Sheet1!$B$2:$JO$2,0))),"")</f>
        <v/>
      </c>
      <c r="Y17" s="55" t="str">
        <f>IFERROR(IF(INDEX(Sheet1!$B$3:$JO$10,MATCH($C17,Sheet1!$A$3:$A$10,0),MATCH(Y$10,Sheet1!$B$2:$JO$2,0))=0,"Close",INDEX(Sheet1!$B$3:$JO$10,MATCH($C17,Sheet1!$A$3:$A$10,0),MATCH(Y$10,Sheet1!$B$2:$JO$2,0))),"")</f>
        <v/>
      </c>
      <c r="Z17" s="55" t="str">
        <f>IFERROR(IF(INDEX(Sheet1!$B$3:$JO$10,MATCH($C17,Sheet1!$A$3:$A$10,0),MATCH(Z$10,Sheet1!$B$2:$JO$2,0))=0,"Close",INDEX(Sheet1!$B$3:$JO$10,MATCH($C17,Sheet1!$A$3:$A$10,0),MATCH(Z$10,Sheet1!$B$2:$JO$2,0))),"")</f>
        <v/>
      </c>
      <c r="AA17" s="55" t="str">
        <f>IFERROR(IF(INDEX(Sheet1!$B$3:$JO$10,MATCH($C17,Sheet1!$A$3:$A$10,0),MATCH(AA$10,Sheet1!$B$2:$JO$2,0))=0,"Close",INDEX(Sheet1!$B$3:$JO$10,MATCH($C17,Sheet1!$A$3:$A$10,0),MATCH(AA$10,Sheet1!$B$2:$JO$2,0))),"")</f>
        <v/>
      </c>
      <c r="AB17" s="55" t="str">
        <f>IFERROR(IF(INDEX(Sheet1!$B$3:$JO$10,MATCH($C17,Sheet1!$A$3:$A$10,0),MATCH(AB$10,Sheet1!$B$2:$JO$2,0))=0,"Close",INDEX(Sheet1!$B$3:$JO$10,MATCH($C17,Sheet1!$A$3:$A$10,0),MATCH(AB$10,Sheet1!$B$2:$JO$2,0))),"")</f>
        <v/>
      </c>
      <c r="AC17" s="55" t="str">
        <f>IFERROR(IF(INDEX(Sheet1!$B$3:$JO$10,MATCH($C17,Sheet1!$A$3:$A$10,0),MATCH(AC$10,Sheet1!$B$2:$JO$2,0))=0,"Close",INDEX(Sheet1!$B$3:$JO$10,MATCH($C17,Sheet1!$A$3:$A$10,0),MATCH(AC$10,Sheet1!$B$2:$JO$2,0))),"")</f>
        <v/>
      </c>
      <c r="AD17" s="55" t="str">
        <f>IFERROR(IF(INDEX(Sheet1!$B$3:$JO$10,MATCH($C17,Sheet1!$A$3:$A$10,0),MATCH(AD$10,Sheet1!$B$2:$JO$2,0))=0,"Close",INDEX(Sheet1!$B$3:$JO$10,MATCH($C17,Sheet1!$A$3:$A$10,0),MATCH(AD$10,Sheet1!$B$2:$JO$2,0))),"")</f>
        <v/>
      </c>
      <c r="AE17" s="55" t="str">
        <f>IFERROR(IF(INDEX(Sheet1!$B$3:$JO$10,MATCH($C17,Sheet1!$A$3:$A$10,0),MATCH(AE$10,Sheet1!$B$2:$JO$2,0))=0,"Close",INDEX(Sheet1!$B$3:$JO$10,MATCH($C17,Sheet1!$A$3:$A$10,0),MATCH(AE$10,Sheet1!$B$2:$JO$2,0))),"")</f>
        <v/>
      </c>
      <c r="AF17" s="55" t="str">
        <f>IFERROR(IF(INDEX(Sheet1!$B$3:$JO$10,MATCH($C17,Sheet1!$A$3:$A$10,0),MATCH(AF$10,Sheet1!$B$2:$JO$2,0))=0,"Close",INDEX(Sheet1!$B$3:$JO$10,MATCH($C17,Sheet1!$A$3:$A$10,0),MATCH(AF$10,Sheet1!$B$2:$JO$2,0))),"")</f>
        <v/>
      </c>
      <c r="AG17" s="55" t="str">
        <f>IFERROR(IF(INDEX(Sheet1!$B$3:$JO$10,MATCH($C17,Sheet1!$A$3:$A$10,0),MATCH(AG$10,Sheet1!$B$2:$JO$2,0))=0,"Close",INDEX(Sheet1!$B$3:$JO$10,MATCH($C17,Sheet1!$A$3:$A$10,0),MATCH(AG$10,Sheet1!$B$2:$JO$2,0))),"")</f>
        <v/>
      </c>
      <c r="AH17" s="55" t="str">
        <f>IFERROR(IF(INDEX(Sheet1!$B$3:$JO$10,MATCH($C17,Sheet1!$A$3:$A$10,0),MATCH(AH$10,Sheet1!$B$2:$JO$2,0))=0,"Close",INDEX(Sheet1!$B$3:$JO$10,MATCH($C17,Sheet1!$A$3:$A$10,0),MATCH(AH$10,Sheet1!$B$2:$JO$2,0))),"")</f>
        <v/>
      </c>
      <c r="AI17" s="55" t="str">
        <f>IFERROR(IF(INDEX(Sheet1!$B$3:$JO$10,MATCH($C17,Sheet1!$A$3:$A$10,0),MATCH(AI$10,Sheet1!$B$2:$JO$2,0))=0,"Close",INDEX(Sheet1!$B$3:$JO$10,MATCH($C17,Sheet1!$A$3:$A$10,0),MATCH(AI$10,Sheet1!$B$2:$JO$2,0))),"")</f>
        <v/>
      </c>
      <c r="AJ17" s="55" t="str">
        <f>IFERROR(IF(INDEX(Sheet1!$B$3:$JO$10,MATCH($C17,Sheet1!$A$3:$A$10,0),MATCH(AJ$10,Sheet1!$B$2:$JO$2,0))=0,"Close",INDEX(Sheet1!$B$3:$JO$10,MATCH($C17,Sheet1!$A$3:$A$10,0),MATCH(AJ$10,Sheet1!$B$2:$JO$2,0))),"")</f>
        <v/>
      </c>
      <c r="AK17" s="55" t="str">
        <f>IFERROR(IF(INDEX(Sheet1!$B$3:$JO$10,MATCH($C17,Sheet1!$A$3:$A$10,0),MATCH(AK$10,Sheet1!$B$2:$JO$2,0))=0,"Close",INDEX(Sheet1!$B$3:$JO$10,MATCH($C17,Sheet1!$A$3:$A$10,0),MATCH(AK$10,Sheet1!$B$2:$JO$2,0))),"")</f>
        <v/>
      </c>
      <c r="AL17" s="55" t="str">
        <f>IFERROR(IF(INDEX(Sheet1!$B$3:$JO$10,MATCH($C17,Sheet1!$A$3:$A$10,0),MATCH(AL$10,Sheet1!$B$2:$JO$2,0))=0,"Close",INDEX(Sheet1!$B$3:$JO$10,MATCH($C17,Sheet1!$A$3:$A$10,0),MATCH(AL$10,Sheet1!$B$2:$JO$2,0))),"")</f>
        <v/>
      </c>
      <c r="AM17" s="55" t="str">
        <f>IFERROR(IF(INDEX(Sheet1!$B$3:$JO$10,MATCH($C17,Sheet1!$A$3:$A$10,0),MATCH(AM$10,Sheet1!$B$2:$JO$2,0))=0,"Close",INDEX(Sheet1!$B$3:$JO$10,MATCH($C17,Sheet1!$A$3:$A$10,0),MATCH(AM$10,Sheet1!$B$2:$JO$2,0))),"")</f>
        <v/>
      </c>
      <c r="AN17" s="55" t="str">
        <f>IFERROR(IF(INDEX(Sheet1!$B$3:$JO$10,MATCH($C17,Sheet1!$A$3:$A$10,0),MATCH(AN$10,Sheet1!$B$2:$JO$2,0))=0,"Close",INDEX(Sheet1!$B$3:$JO$10,MATCH($C17,Sheet1!$A$3:$A$10,0),MATCH(AN$10,Sheet1!$B$2:$JO$2,0))),"")</f>
        <v/>
      </c>
      <c r="AO17" s="55" t="str">
        <f>IFERROR(IF(INDEX(Sheet1!$B$3:$JO$10,MATCH($C17,Sheet1!$A$3:$A$10,0),MATCH(AO$10,Sheet1!$B$2:$JO$2,0))=0,"Close",INDEX(Sheet1!$B$3:$JO$10,MATCH($C17,Sheet1!$A$3:$A$10,0),MATCH(AO$10,Sheet1!$B$2:$JO$2,0))),"")</f>
        <v/>
      </c>
      <c r="AP17" s="55" t="str">
        <f>IFERROR(IF(INDEX(Sheet1!$B$3:$JO$10,MATCH($C17,Sheet1!$A$3:$A$10,0),MATCH(AP$10,Sheet1!$B$2:$JO$2,0))=0,"Close",INDEX(Sheet1!$B$3:$JO$10,MATCH($C17,Sheet1!$A$3:$A$10,0),MATCH(AP$10,Sheet1!$B$2:$JO$2,0))),"")</f>
        <v/>
      </c>
      <c r="AQ17" s="55" t="str">
        <f>IFERROR(IF(INDEX(Sheet1!$B$3:$JO$10,MATCH($C17,Sheet1!$A$3:$A$10,0),MATCH(AQ$10,Sheet1!$B$2:$JO$2,0))=0,"Close",INDEX(Sheet1!$B$3:$JO$10,MATCH($C17,Sheet1!$A$3:$A$10,0),MATCH(AQ$10,Sheet1!$B$2:$JO$2,0))),"")</f>
        <v/>
      </c>
      <c r="AR17" s="55" t="str">
        <f>IFERROR(IF(INDEX(Sheet1!$B$3:$JO$10,MATCH($C17,Sheet1!$A$3:$A$10,0),MATCH(AR$10,Sheet1!$B$2:$JO$2,0))=0,"Close",INDEX(Sheet1!$B$3:$JO$10,MATCH($C17,Sheet1!$A$3:$A$10,0),MATCH(AR$10,Sheet1!$B$2:$JO$2,0))),"")</f>
        <v/>
      </c>
      <c r="AS17" s="55" t="str">
        <f>IFERROR(IF(INDEX(Sheet1!$B$3:$JO$10,MATCH($C17,Sheet1!$A$3:$A$10,0),MATCH(AS$10,Sheet1!$B$2:$JO$2,0))=0,"Close",INDEX(Sheet1!$B$3:$JO$10,MATCH($C17,Sheet1!$A$3:$A$10,0),MATCH(AS$10,Sheet1!$B$2:$JO$2,0))),"")</f>
        <v/>
      </c>
      <c r="AT17" s="55" t="str">
        <f>IFERROR(IF(INDEX(Sheet1!$B$3:$JO$10,MATCH($C17,Sheet1!$A$3:$A$10,0),MATCH(AT$10,Sheet1!$B$2:$JO$2,0))=0,"Close",INDEX(Sheet1!$B$3:$JO$10,MATCH($C17,Sheet1!$A$3:$A$10,0),MATCH(AT$10,Sheet1!$B$2:$JO$2,0))),"")</f>
        <v/>
      </c>
      <c r="AU17" s="55" t="str">
        <f>IFERROR(IF(INDEX(Sheet1!$B$3:$JO$10,MATCH($C17,Sheet1!$A$3:$A$10,0),MATCH(AU$10,Sheet1!$B$2:$JO$2,0))=0,"Close",INDEX(Sheet1!$B$3:$JO$10,MATCH($C17,Sheet1!$A$3:$A$10,0),MATCH(AU$10,Sheet1!$B$2:$JO$2,0))),"")</f>
        <v/>
      </c>
      <c r="AV17" s="55" t="str">
        <f>IFERROR(IF(INDEX(Sheet1!$B$3:$JO$10,MATCH($C17,Sheet1!$A$3:$A$10,0),MATCH(AV$10,Sheet1!$B$2:$JO$2,0))=0,"Close",INDEX(Sheet1!$B$3:$JO$10,MATCH($C17,Sheet1!$A$3:$A$10,0),MATCH(AV$10,Sheet1!$B$2:$JO$2,0))),"")</f>
        <v/>
      </c>
      <c r="AW17" s="55" t="str">
        <f>IFERROR(IF(INDEX(Sheet1!$B$3:$JO$10,MATCH($C17,Sheet1!$A$3:$A$10,0),MATCH(AW$10,Sheet1!$B$2:$JO$2,0))=0,"Close",INDEX(Sheet1!$B$3:$JO$10,MATCH($C17,Sheet1!$A$3:$A$10,0),MATCH(AW$10,Sheet1!$B$2:$JO$2,0))),"")</f>
        <v/>
      </c>
      <c r="AX17" s="55" t="str">
        <f>IFERROR(IF(INDEX(Sheet1!$B$3:$JO$10,MATCH($C17,Sheet1!$A$3:$A$10,0),MATCH(AX$10,Sheet1!$B$2:$JO$2,0))=0,"Close",INDEX(Sheet1!$B$3:$JO$10,MATCH($C17,Sheet1!$A$3:$A$10,0),MATCH(AX$10,Sheet1!$B$2:$JO$2,0))),"")</f>
        <v/>
      </c>
      <c r="AY17" s="55" t="str">
        <f>IFERROR(IF(INDEX(Sheet1!$B$3:$JO$10,MATCH($C17,Sheet1!$A$3:$A$10,0),MATCH(AY$10,Sheet1!$B$2:$JO$2,0))=0,"Close",INDEX(Sheet1!$B$3:$JO$10,MATCH($C17,Sheet1!$A$3:$A$10,0),MATCH(AY$10,Sheet1!$B$2:$JO$2,0))),"")</f>
        <v/>
      </c>
      <c r="AZ17" s="55" t="str">
        <f>IFERROR(IF(INDEX(Sheet1!$B$3:$JO$10,MATCH($C17,Sheet1!$A$3:$A$10,0),MATCH(AZ$10,Sheet1!$B$2:$JO$2,0))=0,"Close",INDEX(Sheet1!$B$3:$JO$10,MATCH($C17,Sheet1!$A$3:$A$10,0),MATCH(AZ$10,Sheet1!$B$2:$JO$2,0))),"")</f>
        <v/>
      </c>
      <c r="BA17" s="55" t="str">
        <f>IFERROR(IF(INDEX(Sheet1!$B$3:$JO$10,MATCH($C17,Sheet1!$A$3:$A$10,0),MATCH(BA$10,Sheet1!$B$2:$JO$2,0))=0,"Close",INDEX(Sheet1!$B$3:$JO$10,MATCH($C17,Sheet1!$A$3:$A$10,0),MATCH(BA$10,Sheet1!$B$2:$JO$2,0))),"")</f>
        <v/>
      </c>
      <c r="BB17" s="55" t="str">
        <f>IFERROR(IF(INDEX(Sheet1!$B$3:$JO$10,MATCH($C17,Sheet1!$A$3:$A$10,0),MATCH(BB$10,Sheet1!$B$2:$JO$2,0))=0,"Close",INDEX(Sheet1!$B$3:$JO$10,MATCH($C17,Sheet1!$A$3:$A$10,0),MATCH(BB$10,Sheet1!$B$2:$JO$2,0))),"")</f>
        <v/>
      </c>
      <c r="BC17" s="55" t="str">
        <f>IFERROR(IF(INDEX(Sheet1!$B$3:$JO$10,MATCH($C17,Sheet1!$A$3:$A$10,0),MATCH(BC$10,Sheet1!$B$2:$JO$2,0))=0,"Close",INDEX(Sheet1!$B$3:$JO$10,MATCH($C17,Sheet1!$A$3:$A$10,0),MATCH(BC$10,Sheet1!$B$2:$JO$2,0))),"")</f>
        <v/>
      </c>
      <c r="BD17" s="55" t="str">
        <f>IFERROR(IF(INDEX(Sheet1!$B$3:$JO$10,MATCH($C17,Sheet1!$A$3:$A$10,0),MATCH(BD$10,Sheet1!$B$2:$JO$2,0))=0,"Close",INDEX(Sheet1!$B$3:$JO$10,MATCH($C17,Sheet1!$A$3:$A$10,0),MATCH(BD$10,Sheet1!$B$2:$JO$2,0))),"")</f>
        <v/>
      </c>
      <c r="BE17" s="55" t="str">
        <f>IFERROR(IF(INDEX(Sheet1!$B$3:$JO$10,MATCH($C17,Sheet1!$A$3:$A$10,0),MATCH(BE$10,Sheet1!$B$2:$JO$2,0))=0,"Close",INDEX(Sheet1!$B$3:$JO$10,MATCH($C17,Sheet1!$A$3:$A$10,0),MATCH(BE$10,Sheet1!$B$2:$JO$2,0))),"")</f>
        <v/>
      </c>
      <c r="BF17" s="55" t="str">
        <f>IFERROR(IF(INDEX(Sheet1!$B$3:$JO$10,MATCH($C17,Sheet1!$A$3:$A$10,0),MATCH(BF$10,Sheet1!$B$2:$JO$2,0))=0,"Close",INDEX(Sheet1!$B$3:$JO$10,MATCH($C17,Sheet1!$A$3:$A$10,0),MATCH(BF$10,Sheet1!$B$2:$JO$2,0))),"")</f>
        <v/>
      </c>
      <c r="BG17" s="55" t="str">
        <f>IFERROR(IF(INDEX(Sheet1!$B$3:$JO$10,MATCH($C17,Sheet1!$A$3:$A$10,0),MATCH(BG$10,Sheet1!$B$2:$JO$2,0))=0,"Close",INDEX(Sheet1!$B$3:$JO$10,MATCH($C17,Sheet1!$A$3:$A$10,0),MATCH(BG$10,Sheet1!$B$2:$JO$2,0))),"")</f>
        <v/>
      </c>
      <c r="BH17" s="55" t="str">
        <f>IFERROR(IF(INDEX(Sheet1!$B$3:$JO$10,MATCH($C17,Sheet1!$A$3:$A$10,0),MATCH(BH$10,Sheet1!$B$2:$JO$2,0))=0,"Close",INDEX(Sheet1!$B$3:$JO$10,MATCH($C17,Sheet1!$A$3:$A$10,0),MATCH(BH$10,Sheet1!$B$2:$JO$2,0))),"")</f>
        <v/>
      </c>
      <c r="BI17" s="55" t="str">
        <f>IFERROR(IF(INDEX(Sheet1!$B$3:$JO$10,MATCH($C17,Sheet1!$A$3:$A$10,0),MATCH(BI$10,Sheet1!$B$2:$JO$2,0))=0,"Close",INDEX(Sheet1!$B$3:$JO$10,MATCH($C17,Sheet1!$A$3:$A$10,0),MATCH(BI$10,Sheet1!$B$2:$JO$2,0))),"")</f>
        <v/>
      </c>
      <c r="BJ17" s="55" t="str">
        <f>IFERROR(IF(INDEX(Sheet1!$B$3:$JO$10,MATCH($C17,Sheet1!$A$3:$A$10,0),MATCH(BJ$10,Sheet1!$B$2:$JO$2,0))=0,"Close",INDEX(Sheet1!$B$3:$JO$10,MATCH($C17,Sheet1!$A$3:$A$10,0),MATCH(BJ$10,Sheet1!$B$2:$JO$2,0))),"")</f>
        <v/>
      </c>
      <c r="BK17" s="55" t="str">
        <f>IFERROR(IF(INDEX(Sheet1!$B$3:$JO$10,MATCH($C17,Sheet1!$A$3:$A$10,0),MATCH(BK$10,Sheet1!$B$2:$JO$2,0))=0,"Close",INDEX(Sheet1!$B$3:$JO$10,MATCH($C17,Sheet1!$A$3:$A$10,0),MATCH(BK$10,Sheet1!$B$2:$JO$2,0))),"")</f>
        <v/>
      </c>
      <c r="BL17" s="55" t="str">
        <f>IFERROR(IF(INDEX(Sheet1!$B$3:$JO$10,MATCH($C17,Sheet1!$A$3:$A$10,0),MATCH(BL$10,Sheet1!$B$2:$JO$2,0))=0,"Close",INDEX(Sheet1!$B$3:$JO$10,MATCH($C17,Sheet1!$A$3:$A$10,0),MATCH(BL$10,Sheet1!$B$2:$JO$2,0))),"")</f>
        <v/>
      </c>
      <c r="BM17" s="55" t="str">
        <f>IFERROR(IF(INDEX(Sheet1!$B$3:$JO$10,MATCH($C17,Sheet1!$A$3:$A$10,0),MATCH(BM$10,Sheet1!$B$2:$JO$2,0))=0,"Close",INDEX(Sheet1!$B$3:$JO$10,MATCH($C17,Sheet1!$A$3:$A$10,0),MATCH(BM$10,Sheet1!$B$2:$JO$2,0))),"")</f>
        <v/>
      </c>
      <c r="BN17" s="55" t="str">
        <f>IFERROR(IF(INDEX(Sheet1!$B$3:$JO$10,MATCH($C17,Sheet1!$A$3:$A$10,0),MATCH(BN$10,Sheet1!$B$2:$JO$2,0))=0,"Close",INDEX(Sheet1!$B$3:$JO$10,MATCH($C17,Sheet1!$A$3:$A$10,0),MATCH(BN$10,Sheet1!$B$2:$JO$2,0))),"")</f>
        <v/>
      </c>
      <c r="BO17" s="55" t="str">
        <f>IFERROR(IF(INDEX(Sheet1!$B$3:$JO$10,MATCH($C17,Sheet1!$A$3:$A$10,0),MATCH(BO$10,Sheet1!$B$2:$JO$2,0))=0,"Close",INDEX(Sheet1!$B$3:$JO$10,MATCH($C17,Sheet1!$A$3:$A$10,0),MATCH(BO$10,Sheet1!$B$2:$JO$2,0))),"")</f>
        <v/>
      </c>
      <c r="BP17" s="55" t="str">
        <f>IFERROR(IF(INDEX(Sheet1!$B$3:$JO$10,MATCH($C17,Sheet1!$A$3:$A$10,0),MATCH(BP$10,Sheet1!$B$2:$JO$2,0))=0,"Close",INDEX(Sheet1!$B$3:$JO$10,MATCH($C17,Sheet1!$A$3:$A$10,0),MATCH(BP$10,Sheet1!$B$2:$JO$2,0))),"")</f>
        <v/>
      </c>
      <c r="BQ17" s="55" t="str">
        <f>IFERROR(IF(INDEX(Sheet1!$B$3:$JO$10,MATCH($C17,Sheet1!$A$3:$A$10,0),MATCH(BQ$10,Sheet1!$B$2:$JO$2,0))=0,"Close",INDEX(Sheet1!$B$3:$JO$10,MATCH($C17,Sheet1!$A$3:$A$10,0),MATCH(BQ$10,Sheet1!$B$2:$JO$2,0))),"")</f>
        <v/>
      </c>
      <c r="BR17" s="55" t="str">
        <f>IFERROR(IF(INDEX(Sheet1!$B$3:$JO$10,MATCH($C17,Sheet1!$A$3:$A$10,0),MATCH(BR$10,Sheet1!$B$2:$JO$2,0))=0,"Close",INDEX(Sheet1!$B$3:$JO$10,MATCH($C17,Sheet1!$A$3:$A$10,0),MATCH(BR$10,Sheet1!$B$2:$JO$2,0))),"")</f>
        <v/>
      </c>
      <c r="BS17" s="55" t="str">
        <f>IFERROR(IF(INDEX(Sheet1!$B$3:$JO$10,MATCH($C17,Sheet1!$A$3:$A$10,0),MATCH(BS$10,Sheet1!$B$2:$JO$2,0))=0,"Close",INDEX(Sheet1!$B$3:$JO$10,MATCH($C17,Sheet1!$A$3:$A$10,0),MATCH(BS$10,Sheet1!$B$2:$JO$2,0))),"")</f>
        <v/>
      </c>
      <c r="BT17" s="55" t="str">
        <f>IFERROR(IF(INDEX(Sheet1!$B$3:$JO$10,MATCH($C17,Sheet1!$A$3:$A$10,0),MATCH(BT$10,Sheet1!$B$2:$JO$2,0))=0,"Close",INDEX(Sheet1!$B$3:$JO$10,MATCH($C17,Sheet1!$A$3:$A$10,0),MATCH(BT$10,Sheet1!$B$2:$JO$2,0))),"")</f>
        <v/>
      </c>
      <c r="BU17" s="55" t="str">
        <f>IFERROR(IF(INDEX(Sheet1!$B$3:$JO$10,MATCH($C17,Sheet1!$A$3:$A$10,0),MATCH(BU$10,Sheet1!$B$2:$JO$2,0))=0,"Close",INDEX(Sheet1!$B$3:$JO$10,MATCH($C17,Sheet1!$A$3:$A$10,0),MATCH(BU$10,Sheet1!$B$2:$JO$2,0))),"")</f>
        <v/>
      </c>
      <c r="BV17" s="55" t="str">
        <f>IFERROR(IF(INDEX(Sheet1!$B$3:$JO$10,MATCH($C17,Sheet1!$A$3:$A$10,0),MATCH(BV$10,Sheet1!$B$2:$JO$2,0))=0,"Close",INDEX(Sheet1!$B$3:$JO$10,MATCH($C17,Sheet1!$A$3:$A$10,0),MATCH(BV$10,Sheet1!$B$2:$JO$2,0))),"")</f>
        <v/>
      </c>
      <c r="BW17" s="55" t="str">
        <f>IFERROR(IF(INDEX(Sheet1!$B$3:$JO$10,MATCH($C17,Sheet1!$A$3:$A$10,0),MATCH(BW$10,Sheet1!$B$2:$JO$2,0))=0,"Close",INDEX(Sheet1!$B$3:$JO$10,MATCH($C17,Sheet1!$A$3:$A$10,0),MATCH(BW$10,Sheet1!$B$2:$JO$2,0))),"")</f>
        <v/>
      </c>
      <c r="BX17" s="55" t="str">
        <f>IFERROR(IF(INDEX(Sheet1!$B$3:$JO$10,MATCH($C17,Sheet1!$A$3:$A$10,0),MATCH(BX$10,Sheet1!$B$2:$JO$2,0))=0,"Close",INDEX(Sheet1!$B$3:$JO$10,MATCH($C17,Sheet1!$A$3:$A$10,0),MATCH(BX$10,Sheet1!$B$2:$JO$2,0))),"")</f>
        <v/>
      </c>
      <c r="BY17" s="55" t="str">
        <f>IFERROR(IF(INDEX(Sheet1!$B$3:$JO$10,MATCH($C17,Sheet1!$A$3:$A$10,0),MATCH(BY$10,Sheet1!$B$2:$JO$2,0))=0,"Close",INDEX(Sheet1!$B$3:$JO$10,MATCH($C17,Sheet1!$A$3:$A$10,0),MATCH(BY$10,Sheet1!$B$2:$JO$2,0))),"")</f>
        <v/>
      </c>
      <c r="BZ17" s="55" t="str">
        <f>IFERROR(IF(INDEX(Sheet1!$B$3:$JO$10,MATCH($C17,Sheet1!$A$3:$A$10,0),MATCH(BZ$10,Sheet1!$B$2:$JO$2,0))=0,"Close",INDEX(Sheet1!$B$3:$JO$10,MATCH($C17,Sheet1!$A$3:$A$10,0),MATCH(BZ$10,Sheet1!$B$2:$JO$2,0))),"")</f>
        <v/>
      </c>
      <c r="CA17" s="55" t="str">
        <f>IFERROR(IF(INDEX(Sheet1!$B$3:$JO$10,MATCH($C17,Sheet1!$A$3:$A$10,0),MATCH(CA$10,Sheet1!$B$2:$JO$2,0))=0,"Close",INDEX(Sheet1!$B$3:$JO$10,MATCH($C17,Sheet1!$A$3:$A$10,0),MATCH(CA$10,Sheet1!$B$2:$JO$2,0))),"")</f>
        <v/>
      </c>
      <c r="CB17" s="55" t="str">
        <f>IFERROR(IF(INDEX(Sheet1!$B$3:$JO$10,MATCH($C17,Sheet1!$A$3:$A$10,0),MATCH(CB$10,Sheet1!$B$2:$JO$2,0))=0,"Close",INDEX(Sheet1!$B$3:$JO$10,MATCH($C17,Sheet1!$A$3:$A$10,0),MATCH(CB$10,Sheet1!$B$2:$JO$2,0))),"")</f>
        <v/>
      </c>
      <c r="CC17" s="55" t="str">
        <f>IFERROR(IF(INDEX(Sheet1!$B$3:$JO$10,MATCH($C17,Sheet1!$A$3:$A$10,0),MATCH(CC$10,Sheet1!$B$2:$JO$2,0))=0,"Close",INDEX(Sheet1!$B$3:$JO$10,MATCH($C17,Sheet1!$A$3:$A$10,0),MATCH(CC$10,Sheet1!$B$2:$JO$2,0))),"")</f>
        <v/>
      </c>
      <c r="CD17" s="55" t="str">
        <f>IFERROR(IF(INDEX(Sheet1!$B$3:$JO$10,MATCH($C17,Sheet1!$A$3:$A$10,0),MATCH(CD$10,Sheet1!$B$2:$JO$2,0))=0,"Close",INDEX(Sheet1!$B$3:$JO$10,MATCH($C17,Sheet1!$A$3:$A$10,0),MATCH(CD$10,Sheet1!$B$2:$JO$2,0))),"")</f>
        <v/>
      </c>
      <c r="CE17" s="55" t="str">
        <f>IFERROR(IF(INDEX(Sheet1!$B$3:$JO$10,MATCH($C17,Sheet1!$A$3:$A$10,0),MATCH(CE$10,Sheet1!$B$2:$JO$2,0))=0,"Close",INDEX(Sheet1!$B$3:$JO$10,MATCH($C17,Sheet1!$A$3:$A$10,0),MATCH(CE$10,Sheet1!$B$2:$JO$2,0))),"")</f>
        <v/>
      </c>
      <c r="CF17" s="55" t="str">
        <f>IFERROR(IF(INDEX(Sheet1!$B$3:$JO$10,MATCH($C17,Sheet1!$A$3:$A$10,0),MATCH(CF$10,Sheet1!$B$2:$JO$2,0))=0,"Close",INDEX(Sheet1!$B$3:$JO$10,MATCH($C17,Sheet1!$A$3:$A$10,0),MATCH(CF$10,Sheet1!$B$2:$JO$2,0))),"")</f>
        <v/>
      </c>
      <c r="CG17" s="55" t="str">
        <f>IFERROR(IF(INDEX(Sheet1!$B$3:$JO$10,MATCH($C17,Sheet1!$A$3:$A$10,0),MATCH(CG$10,Sheet1!$B$2:$JO$2,0))=0,"Close",INDEX(Sheet1!$B$3:$JO$10,MATCH($C17,Sheet1!$A$3:$A$10,0),MATCH(CG$10,Sheet1!$B$2:$JO$2,0))),"")</f>
        <v/>
      </c>
      <c r="CH17" s="55" t="str">
        <f>IFERROR(IF(INDEX(Sheet1!$B$3:$JO$10,MATCH($C17,Sheet1!$A$3:$A$10,0),MATCH(CH$10,Sheet1!$B$2:$JO$2,0))=0,"Close",INDEX(Sheet1!$B$3:$JO$10,MATCH($C17,Sheet1!$A$3:$A$10,0),MATCH(CH$10,Sheet1!$B$2:$JO$2,0))),"")</f>
        <v/>
      </c>
      <c r="CI17" s="55" t="str">
        <f>IFERROR(IF(INDEX(Sheet1!$B$3:$JO$10,MATCH($C17,Sheet1!$A$3:$A$10,0),MATCH(CI$10,Sheet1!$B$2:$JO$2,0))=0,"Close",INDEX(Sheet1!$B$3:$JO$10,MATCH($C17,Sheet1!$A$3:$A$10,0),MATCH(CI$10,Sheet1!$B$2:$JO$2,0))),"")</f>
        <v/>
      </c>
      <c r="CJ17" s="55" t="str">
        <f>IFERROR(IF(INDEX(Sheet1!$B$3:$JO$10,MATCH($C17,Sheet1!$A$3:$A$10,0),MATCH(CJ$10,Sheet1!$B$2:$JO$2,0))=0,"Close",INDEX(Sheet1!$B$3:$JO$10,MATCH($C17,Sheet1!$A$3:$A$10,0),MATCH(CJ$10,Sheet1!$B$2:$JO$2,0))),"")</f>
        <v/>
      </c>
      <c r="CK17" s="55" t="str">
        <f>IFERROR(IF(INDEX(Sheet1!$B$3:$JO$10,MATCH($C17,Sheet1!$A$3:$A$10,0),MATCH(CK$10,Sheet1!$B$2:$JO$2,0))=0,"Close",INDEX(Sheet1!$B$3:$JO$10,MATCH($C17,Sheet1!$A$3:$A$10,0),MATCH(CK$10,Sheet1!$B$2:$JO$2,0))),"")</f>
        <v/>
      </c>
      <c r="CL17" s="55" t="str">
        <f>IFERROR(IF(INDEX(Sheet1!$B$3:$JO$10,MATCH($C17,Sheet1!$A$3:$A$10,0),MATCH(CL$10,Sheet1!$B$2:$JO$2,0))=0,"Close",INDEX(Sheet1!$B$3:$JO$10,MATCH($C17,Sheet1!$A$3:$A$10,0),MATCH(CL$10,Sheet1!$B$2:$JO$2,0))),"")</f>
        <v/>
      </c>
      <c r="CM17" s="55" t="str">
        <f>IFERROR(IF(INDEX(Sheet1!$B$3:$JO$10,MATCH($C17,Sheet1!$A$3:$A$10,0),MATCH(CM$10,Sheet1!$B$2:$JO$2,0))=0,"Close",INDEX(Sheet1!$B$3:$JO$10,MATCH($C17,Sheet1!$A$3:$A$10,0),MATCH(CM$10,Sheet1!$B$2:$JO$2,0))),"")</f>
        <v/>
      </c>
      <c r="CN17" s="55" t="str">
        <f>IFERROR(IF(INDEX(Sheet1!$B$3:$JO$10,MATCH($C17,Sheet1!$A$3:$A$10,0),MATCH(CN$10,Sheet1!$B$2:$JO$2,0))=0,"Close",INDEX(Sheet1!$B$3:$JO$10,MATCH($C17,Sheet1!$A$3:$A$10,0),MATCH(CN$10,Sheet1!$B$2:$JO$2,0))),"")</f>
        <v/>
      </c>
      <c r="CO17" s="55" t="str">
        <f>IFERROR(IF(INDEX(Sheet1!$B$3:$JO$10,MATCH($C17,Sheet1!$A$3:$A$10,0),MATCH(CO$10,Sheet1!$B$2:$JO$2,0))=0,"Close",INDEX(Sheet1!$B$3:$JO$10,MATCH($C17,Sheet1!$A$3:$A$10,0),MATCH(CO$10,Sheet1!$B$2:$JO$2,0))),"")</f>
        <v/>
      </c>
      <c r="CP17" s="55" t="str">
        <f>IFERROR(IF(INDEX(Sheet1!$B$3:$JO$10,MATCH($C17,Sheet1!$A$3:$A$10,0),MATCH(CP$10,Sheet1!$B$2:$JO$2,0))=0,"Close",INDEX(Sheet1!$B$3:$JO$10,MATCH($C17,Sheet1!$A$3:$A$10,0),MATCH(CP$10,Sheet1!$B$2:$JO$2,0))),"")</f>
        <v/>
      </c>
      <c r="CQ17" s="55" t="str">
        <f>IFERROR(IF(INDEX(Sheet1!$B$3:$JO$10,MATCH($C17,Sheet1!$A$3:$A$10,0),MATCH(CQ$10,Sheet1!$B$2:$JO$2,0))=0,"Close",INDEX(Sheet1!$B$3:$JO$10,MATCH($C17,Sheet1!$A$3:$A$10,0),MATCH(CQ$10,Sheet1!$B$2:$JO$2,0))),"")</f>
        <v/>
      </c>
      <c r="CR17" s="55" t="str">
        <f>IFERROR(IF(INDEX(Sheet1!$B$3:$JO$10,MATCH($C17,Sheet1!$A$3:$A$10,0),MATCH(CR$10,Sheet1!$B$2:$JO$2,0))=0,"Close",INDEX(Sheet1!$B$3:$JO$10,MATCH($C17,Sheet1!$A$3:$A$10,0),MATCH(CR$10,Sheet1!$B$2:$JO$2,0))),"")</f>
        <v/>
      </c>
      <c r="CS17" s="55" t="str">
        <f>IFERROR(IF(INDEX(Sheet1!$B$3:$JO$10,MATCH($C17,Sheet1!$A$3:$A$10,0),MATCH(CS$10,Sheet1!$B$2:$JO$2,0))=0,"Close",INDEX(Sheet1!$B$3:$JO$10,MATCH($C17,Sheet1!$A$3:$A$10,0),MATCH(CS$10,Sheet1!$B$2:$JO$2,0))),"")</f>
        <v/>
      </c>
      <c r="CT17" s="55" t="str">
        <f>IFERROR(IF(INDEX(Sheet1!$B$3:$JO$10,MATCH($C17,Sheet1!$A$3:$A$10,0),MATCH(CT$10,Sheet1!$B$2:$JO$2,0))=0,"Close",INDEX(Sheet1!$B$3:$JO$10,MATCH($C17,Sheet1!$A$3:$A$10,0),MATCH(CT$10,Sheet1!$B$2:$JO$2,0))),"")</f>
        <v/>
      </c>
      <c r="CU17" s="55" t="str">
        <f>IFERROR(IF(INDEX(Sheet1!$B$3:$JO$10,MATCH($C17,Sheet1!$A$3:$A$10,0),MATCH(CU$10,Sheet1!$B$2:$JO$2,0))=0,"Close",INDEX(Sheet1!$B$3:$JO$10,MATCH($C17,Sheet1!$A$3:$A$10,0),MATCH(CU$10,Sheet1!$B$2:$JO$2,0))),"")</f>
        <v/>
      </c>
      <c r="CV17" s="55" t="str">
        <f>IFERROR(IF(INDEX(Sheet1!$B$3:$JO$10,MATCH($C17,Sheet1!$A$3:$A$10,0),MATCH(CV$10,Sheet1!$B$2:$JO$2,0))=0,"Close",INDEX(Sheet1!$B$3:$JO$10,MATCH($C17,Sheet1!$A$3:$A$10,0),MATCH(CV$10,Sheet1!$B$2:$JO$2,0))),"")</f>
        <v/>
      </c>
      <c r="CW17" s="55" t="str">
        <f>IFERROR(IF(INDEX(Sheet1!$B$3:$JO$10,MATCH($C17,Sheet1!$A$3:$A$10,0),MATCH(CW$10,Sheet1!$B$2:$JO$2,0))=0,"Close",INDEX(Sheet1!$B$3:$JO$10,MATCH($C17,Sheet1!$A$3:$A$10,0),MATCH(CW$10,Sheet1!$B$2:$JO$2,0))),"")</f>
        <v/>
      </c>
      <c r="CX17" s="55" t="str">
        <f>IFERROR(IF(INDEX(Sheet1!$B$3:$JO$10,MATCH($C17,Sheet1!$A$3:$A$10,0),MATCH(CX$10,Sheet1!$B$2:$JO$2,0))=0,"Close",INDEX(Sheet1!$B$3:$JO$10,MATCH($C17,Sheet1!$A$3:$A$10,0),MATCH(CX$10,Sheet1!$B$2:$JO$2,0))),"")</f>
        <v/>
      </c>
      <c r="CY17" s="55" t="str">
        <f>IFERROR(IF(INDEX(Sheet1!$B$3:$JO$10,MATCH($C17,Sheet1!$A$3:$A$10,0),MATCH(CY$10,Sheet1!$B$2:$JO$2,0))=0,"Close",INDEX(Sheet1!$B$3:$JO$10,MATCH($C17,Sheet1!$A$3:$A$10,0),MATCH(CY$10,Sheet1!$B$2:$JO$2,0))),"")</f>
        <v/>
      </c>
      <c r="CZ17" s="55" t="str">
        <f>IFERROR(IF(INDEX(Sheet1!$B$3:$JO$10,MATCH($C17,Sheet1!$A$3:$A$10,0),MATCH(CZ$10,Sheet1!$B$2:$JO$2,0))=0,"Close",INDEX(Sheet1!$B$3:$JO$10,MATCH($C17,Sheet1!$A$3:$A$10,0),MATCH(CZ$10,Sheet1!$B$2:$JO$2,0))),"")</f>
        <v/>
      </c>
      <c r="DA17" s="55" t="str">
        <f>IFERROR(IF(INDEX(Sheet1!$B$3:$JO$10,MATCH($C17,Sheet1!$A$3:$A$10,0),MATCH(DA$10,Sheet1!$B$2:$JO$2,0))=0,"Close",INDEX(Sheet1!$B$3:$JO$10,MATCH($C17,Sheet1!$A$3:$A$10,0),MATCH(DA$10,Sheet1!$B$2:$JO$2,0))),"")</f>
        <v/>
      </c>
      <c r="DB17" s="55" t="str">
        <f>IFERROR(IF(INDEX(Sheet1!$B$3:$JO$10,MATCH($C17,Sheet1!$A$3:$A$10,0),MATCH(DB$10,Sheet1!$B$2:$JO$2,0))=0,"Close",INDEX(Sheet1!$B$3:$JO$10,MATCH($C17,Sheet1!$A$3:$A$10,0),MATCH(DB$10,Sheet1!$B$2:$JO$2,0))),"")</f>
        <v/>
      </c>
      <c r="DC17" s="55" t="str">
        <f>IFERROR(IF(INDEX(Sheet1!$B$3:$JO$10,MATCH($C17,Sheet1!$A$3:$A$10,0),MATCH(DC$10,Sheet1!$B$2:$JO$2,0))=0,"Close",INDEX(Sheet1!$B$3:$JO$10,MATCH($C17,Sheet1!$A$3:$A$10,0),MATCH(DC$10,Sheet1!$B$2:$JO$2,0))),"")</f>
        <v/>
      </c>
      <c r="DD17" s="55" t="str">
        <f>IFERROR(IF(INDEX(Sheet1!$B$3:$JO$10,MATCH($C17,Sheet1!$A$3:$A$10,0),MATCH(DD$10,Sheet1!$B$2:$JO$2,0))=0,"Close",INDEX(Sheet1!$B$3:$JO$10,MATCH($C17,Sheet1!$A$3:$A$10,0),MATCH(DD$10,Sheet1!$B$2:$JO$2,0))),"")</f>
        <v/>
      </c>
      <c r="DE17" s="55" t="str">
        <f>IFERROR(IF(INDEX(Sheet1!$B$3:$JO$10,MATCH($C17,Sheet1!$A$3:$A$10,0),MATCH(DE$10,Sheet1!$B$2:$JO$2,0))=0,"Close",INDEX(Sheet1!$B$3:$JO$10,MATCH($C17,Sheet1!$A$3:$A$10,0),MATCH(DE$10,Sheet1!$B$2:$JO$2,0))),"")</f>
        <v/>
      </c>
      <c r="DF17" s="55" t="str">
        <f>IFERROR(IF(INDEX(Sheet1!$B$3:$JO$10,MATCH($C17,Sheet1!$A$3:$A$10,0),MATCH(DF$10,Sheet1!$B$2:$JO$2,0))=0,"Close",INDEX(Sheet1!$B$3:$JO$10,MATCH($C17,Sheet1!$A$3:$A$10,0),MATCH(DF$10,Sheet1!$B$2:$JO$2,0))),"")</f>
        <v/>
      </c>
      <c r="DG17" s="55" t="str">
        <f>IFERROR(IF(INDEX(Sheet1!$B$3:$JO$10,MATCH($C17,Sheet1!$A$3:$A$10,0),MATCH(DG$10,Sheet1!$B$2:$JO$2,0))=0,"Close",INDEX(Sheet1!$B$3:$JO$10,MATCH($C17,Sheet1!$A$3:$A$10,0),MATCH(DG$10,Sheet1!$B$2:$JO$2,0))),"")</f>
        <v/>
      </c>
      <c r="DH17" s="55" t="str">
        <f>IFERROR(IF(INDEX(Sheet1!$B$3:$JO$10,MATCH($C17,Sheet1!$A$3:$A$10,0),MATCH(DH$10,Sheet1!$B$2:$JO$2,0))=0,"Close",INDEX(Sheet1!$B$3:$JO$10,MATCH($C17,Sheet1!$A$3:$A$10,0),MATCH(DH$10,Sheet1!$B$2:$JO$2,0))),"")</f>
        <v/>
      </c>
      <c r="DI17" s="55" t="str">
        <f>IFERROR(IF(INDEX(Sheet1!$B$3:$JO$10,MATCH($C17,Sheet1!$A$3:$A$10,0),MATCH(DI$10,Sheet1!$B$2:$JO$2,0))=0,"Close",INDEX(Sheet1!$B$3:$JO$10,MATCH($C17,Sheet1!$A$3:$A$10,0),MATCH(DI$10,Sheet1!$B$2:$JO$2,0))),"")</f>
        <v/>
      </c>
      <c r="DJ17" s="55" t="str">
        <f>IFERROR(IF(INDEX(Sheet1!$B$3:$JO$10,MATCH($C17,Sheet1!$A$3:$A$10,0),MATCH(DJ$10,Sheet1!$B$2:$JO$2,0))=0,"Close",INDEX(Sheet1!$B$3:$JO$10,MATCH($C17,Sheet1!$A$3:$A$10,0),MATCH(DJ$10,Sheet1!$B$2:$JO$2,0))),"")</f>
        <v/>
      </c>
      <c r="DK17" s="55" t="str">
        <f>IFERROR(IF(INDEX(Sheet1!$B$3:$JO$10,MATCH($C17,Sheet1!$A$3:$A$10,0),MATCH(DK$10,Sheet1!$B$2:$JO$2,0))=0,"Close",INDEX(Sheet1!$B$3:$JO$10,MATCH($C17,Sheet1!$A$3:$A$10,0),MATCH(DK$10,Sheet1!$B$2:$JO$2,0))),"")</f>
        <v/>
      </c>
      <c r="DL17" s="55" t="str">
        <f>IFERROR(IF(INDEX(Sheet1!$B$3:$JO$10,MATCH($C17,Sheet1!$A$3:$A$10,0),MATCH(DL$10,Sheet1!$B$2:$JO$2,0))=0,"Close",INDEX(Sheet1!$B$3:$JO$10,MATCH($C17,Sheet1!$A$3:$A$10,0),MATCH(DL$10,Sheet1!$B$2:$JO$2,0))),"")</f>
        <v/>
      </c>
      <c r="DM17" s="55" t="str">
        <f>IFERROR(IF(INDEX(Sheet1!$B$3:$JO$10,MATCH($C17,Sheet1!$A$3:$A$10,0),MATCH(DM$10,Sheet1!$B$2:$JO$2,0))=0,"Close",INDEX(Sheet1!$B$3:$JO$10,MATCH($C17,Sheet1!$A$3:$A$10,0),MATCH(DM$10,Sheet1!$B$2:$JO$2,0))),"")</f>
        <v/>
      </c>
      <c r="DN17" s="55" t="str">
        <f>IFERROR(IF(INDEX(Sheet1!$B$3:$JO$10,MATCH($C17,Sheet1!$A$3:$A$10,0),MATCH(DN$10,Sheet1!$B$2:$JO$2,0))=0,"Close",INDEX(Sheet1!$B$3:$JO$10,MATCH($C17,Sheet1!$A$3:$A$10,0),MATCH(DN$10,Sheet1!$B$2:$JO$2,0))),"")</f>
        <v/>
      </c>
      <c r="DO17" s="55" t="str">
        <f>IFERROR(IF(INDEX(Sheet1!$B$3:$JO$10,MATCH($C17,Sheet1!$A$3:$A$10,0),MATCH(DO$10,Sheet1!$B$2:$JO$2,0))=0,"Close",INDEX(Sheet1!$B$3:$JO$10,MATCH($C17,Sheet1!$A$3:$A$10,0),MATCH(DO$10,Sheet1!$B$2:$JO$2,0))),"")</f>
        <v/>
      </c>
      <c r="DP17" s="55" t="str">
        <f>IFERROR(IF(INDEX(Sheet1!$B$3:$JO$10,MATCH($C17,Sheet1!$A$3:$A$10,0),MATCH(DP$10,Sheet1!$B$2:$JO$2,0))=0,"Close",INDEX(Sheet1!$B$3:$JO$10,MATCH($C17,Sheet1!$A$3:$A$10,0),MATCH(DP$10,Sheet1!$B$2:$JO$2,0))),"")</f>
        <v/>
      </c>
      <c r="DQ17" s="55" t="str">
        <f>IFERROR(IF(INDEX(Sheet1!$B$3:$JO$10,MATCH($C17,Sheet1!$A$3:$A$10,0),MATCH(DQ$10,Sheet1!$B$2:$JO$2,0))=0,"Close",INDEX(Sheet1!$B$3:$JO$10,MATCH($C17,Sheet1!$A$3:$A$10,0),MATCH(DQ$10,Sheet1!$B$2:$JO$2,0))),"")</f>
        <v/>
      </c>
      <c r="DR17" s="55" t="str">
        <f>IFERROR(IF(INDEX(Sheet1!$B$3:$JO$10,MATCH($C17,Sheet1!$A$3:$A$10,0),MATCH(DR$10,Sheet1!$B$2:$JO$2,0))=0,"Close",INDEX(Sheet1!$B$3:$JO$10,MATCH($C17,Sheet1!$A$3:$A$10,0),MATCH(DR$10,Sheet1!$B$2:$JO$2,0))),"")</f>
        <v/>
      </c>
      <c r="DS17" s="55" t="str">
        <f>IFERROR(IF(INDEX(Sheet1!$B$3:$JO$10,MATCH($C17,Sheet1!$A$3:$A$10,0),MATCH(DS$10,Sheet1!$B$2:$JO$2,0))=0,"Close",INDEX(Sheet1!$B$3:$JO$10,MATCH($C17,Sheet1!$A$3:$A$10,0),MATCH(DS$10,Sheet1!$B$2:$JO$2,0))),"")</f>
        <v/>
      </c>
      <c r="DT17" s="55" t="str">
        <f>IFERROR(IF(INDEX(Sheet1!$B$3:$JO$10,MATCH($C17,Sheet1!$A$3:$A$10,0),MATCH(DT$10,Sheet1!$B$2:$JO$2,0))=0,"Close",INDEX(Sheet1!$B$3:$JO$10,MATCH($C17,Sheet1!$A$3:$A$10,0),MATCH(DT$10,Sheet1!$B$2:$JO$2,0))),"")</f>
        <v/>
      </c>
      <c r="DU17" s="55" t="str">
        <f>IFERROR(IF(INDEX(Sheet1!$B$3:$JO$10,MATCH($C17,Sheet1!$A$3:$A$10,0),MATCH(DU$10,Sheet1!$B$2:$JO$2,0))=0,"Close",INDEX(Sheet1!$B$3:$JO$10,MATCH($C17,Sheet1!$A$3:$A$10,0),MATCH(DU$10,Sheet1!$B$2:$JO$2,0))),"")</f>
        <v/>
      </c>
      <c r="DV17" s="55" t="str">
        <f>IFERROR(IF(INDEX(Sheet1!$B$3:$JO$10,MATCH($C17,Sheet1!$A$3:$A$10,0),MATCH(DV$10,Sheet1!$B$2:$JO$2,0))=0,"Close",INDEX(Sheet1!$B$3:$JO$10,MATCH($C17,Sheet1!$A$3:$A$10,0),MATCH(DV$10,Sheet1!$B$2:$JO$2,0))),"")</f>
        <v/>
      </c>
      <c r="DW17" s="55" t="str">
        <f>IFERROR(IF(INDEX(Sheet1!$B$3:$JO$10,MATCH($C17,Sheet1!$A$3:$A$10,0),MATCH(DW$10,Sheet1!$B$2:$JO$2,0))=0,"Close",INDEX(Sheet1!$B$3:$JO$10,MATCH($C17,Sheet1!$A$3:$A$10,0),MATCH(DW$10,Sheet1!$B$2:$JO$2,0))),"")</f>
        <v/>
      </c>
      <c r="DX17" s="55" t="str">
        <f>IFERROR(IF(INDEX(Sheet1!$B$3:$JO$10,MATCH($C17,Sheet1!$A$3:$A$10,0),MATCH(DX$10,Sheet1!$B$2:$JO$2,0))=0,"Close",INDEX(Sheet1!$B$3:$JO$10,MATCH($C17,Sheet1!$A$3:$A$10,0),MATCH(DX$10,Sheet1!$B$2:$JO$2,0))),"")</f>
        <v/>
      </c>
      <c r="DY17" s="55" t="str">
        <f>IFERROR(IF(INDEX(Sheet1!$B$3:$JO$10,MATCH($C17,Sheet1!$A$3:$A$10,0),MATCH(DY$10,Sheet1!$B$2:$JO$2,0))=0,"Close",INDEX(Sheet1!$B$3:$JO$10,MATCH($C17,Sheet1!$A$3:$A$10,0),MATCH(DY$10,Sheet1!$B$2:$JO$2,0))),"")</f>
        <v/>
      </c>
      <c r="DZ17" s="55" t="str">
        <f>IFERROR(IF(INDEX(Sheet1!$B$3:$JO$10,MATCH($C17,Sheet1!$A$3:$A$10,0),MATCH(DZ$10,Sheet1!$B$2:$JO$2,0))=0,"Close",INDEX(Sheet1!$B$3:$JO$10,MATCH($C17,Sheet1!$A$3:$A$10,0),MATCH(DZ$10,Sheet1!$B$2:$JO$2,0))),"")</f>
        <v/>
      </c>
      <c r="EA17" s="55" t="str">
        <f>IFERROR(IF(INDEX(Sheet1!$B$3:$JO$10,MATCH($C17,Sheet1!$A$3:$A$10,0),MATCH(EA$10,Sheet1!$B$2:$JO$2,0))=0,"Close",INDEX(Sheet1!$B$3:$JO$10,MATCH($C17,Sheet1!$A$3:$A$10,0),MATCH(EA$10,Sheet1!$B$2:$JO$2,0))),"")</f>
        <v/>
      </c>
      <c r="EB17" s="55" t="str">
        <f>IFERROR(IF(INDEX(Sheet1!$B$3:$JO$10,MATCH($C17,Sheet1!$A$3:$A$10,0),MATCH(EB$10,Sheet1!$B$2:$JO$2,0))=0,"Close",INDEX(Sheet1!$B$3:$JO$10,MATCH($C17,Sheet1!$A$3:$A$10,0),MATCH(EB$10,Sheet1!$B$2:$JO$2,0))),"")</f>
        <v/>
      </c>
      <c r="EC17" s="55" t="str">
        <f>IFERROR(IF(INDEX(Sheet1!$B$3:$JO$10,MATCH($C17,Sheet1!$A$3:$A$10,0),MATCH(EC$10,Sheet1!$B$2:$JO$2,0))=0,"Close",INDEX(Sheet1!$B$3:$JO$10,MATCH($C17,Sheet1!$A$3:$A$10,0),MATCH(EC$10,Sheet1!$B$2:$JO$2,0))),"")</f>
        <v/>
      </c>
      <c r="ED17" s="55" t="str">
        <f>IFERROR(IF(INDEX(Sheet1!$B$3:$JO$10,MATCH($C17,Sheet1!$A$3:$A$10,0),MATCH(ED$10,Sheet1!$B$2:$JO$2,0))=0,"Close",INDEX(Sheet1!$B$3:$JO$10,MATCH($C17,Sheet1!$A$3:$A$10,0),MATCH(ED$10,Sheet1!$B$2:$JO$2,0))),"")</f>
        <v/>
      </c>
      <c r="EE17" s="55" t="str">
        <f>IFERROR(IF(INDEX(Sheet1!$B$3:$JO$10,MATCH($C17,Sheet1!$A$3:$A$10,0),MATCH(EE$10,Sheet1!$B$2:$JO$2,0))=0,"Close",INDEX(Sheet1!$B$3:$JO$10,MATCH($C17,Sheet1!$A$3:$A$10,0),MATCH(EE$10,Sheet1!$B$2:$JO$2,0))),"")</f>
        <v/>
      </c>
      <c r="EF17" s="55" t="str">
        <f>IFERROR(IF(INDEX(Sheet1!$B$3:$JO$10,MATCH($C17,Sheet1!$A$3:$A$10,0),MATCH(EF$10,Sheet1!$B$2:$JO$2,0))=0,"Close",INDEX(Sheet1!$B$3:$JO$10,MATCH($C17,Sheet1!$A$3:$A$10,0),MATCH(EF$10,Sheet1!$B$2:$JO$2,0))),"")</f>
        <v/>
      </c>
      <c r="EG17" s="55" t="str">
        <f>IFERROR(IF(INDEX(Sheet1!$B$3:$JO$10,MATCH($C17,Sheet1!$A$3:$A$10,0),MATCH(EG$10,Sheet1!$B$2:$JO$2,0))=0,"Close",INDEX(Sheet1!$B$3:$JO$10,MATCH($C17,Sheet1!$A$3:$A$10,0),MATCH(EG$10,Sheet1!$B$2:$JO$2,0))),"")</f>
        <v/>
      </c>
      <c r="EH17" s="55" t="str">
        <f>IFERROR(IF(INDEX(Sheet1!$B$3:$JO$10,MATCH($C17,Sheet1!$A$3:$A$10,0),MATCH(EH$10,Sheet1!$B$2:$JO$2,0))=0,"Close",INDEX(Sheet1!$B$3:$JO$10,MATCH($C17,Sheet1!$A$3:$A$10,0),MATCH(EH$10,Sheet1!$B$2:$JO$2,0))),"")</f>
        <v/>
      </c>
      <c r="EI17" s="55" t="str">
        <f>IFERROR(IF(INDEX(Sheet1!$B$3:$JO$10,MATCH($C17,Sheet1!$A$3:$A$10,0),MATCH(EI$10,Sheet1!$B$2:$JO$2,0))=0,"Close",INDEX(Sheet1!$B$3:$JO$10,MATCH($C17,Sheet1!$A$3:$A$10,0),MATCH(EI$10,Sheet1!$B$2:$JO$2,0))),"")</f>
        <v/>
      </c>
      <c r="EJ17" s="55" t="str">
        <f>IFERROR(IF(INDEX(Sheet1!$B$3:$JO$10,MATCH($C17,Sheet1!$A$3:$A$10,0),MATCH(EJ$10,Sheet1!$B$2:$JO$2,0))=0,"Close",INDEX(Sheet1!$B$3:$JO$10,MATCH($C17,Sheet1!$A$3:$A$10,0),MATCH(EJ$10,Sheet1!$B$2:$JO$2,0))),"")</f>
        <v/>
      </c>
      <c r="EK17" s="55" t="str">
        <f>IFERROR(IF(INDEX(Sheet1!$B$3:$JO$10,MATCH($C17,Sheet1!$A$3:$A$10,0),MATCH(EK$10,Sheet1!$B$2:$JO$2,0))=0,"Close",INDEX(Sheet1!$B$3:$JO$10,MATCH($C17,Sheet1!$A$3:$A$10,0),MATCH(EK$10,Sheet1!$B$2:$JO$2,0))),"")</f>
        <v/>
      </c>
      <c r="EL17" s="55" t="str">
        <f>IFERROR(IF(INDEX(Sheet1!$B$3:$JO$10,MATCH($C17,Sheet1!$A$3:$A$10,0),MATCH(EL$10,Sheet1!$B$2:$JO$2,0))=0,"Close",INDEX(Sheet1!$B$3:$JO$10,MATCH($C17,Sheet1!$A$3:$A$10,0),MATCH(EL$10,Sheet1!$B$2:$JO$2,0))),"")</f>
        <v/>
      </c>
      <c r="EM17" s="55" t="str">
        <f>IFERROR(IF(INDEX(Sheet1!$B$3:$JO$10,MATCH($C17,Sheet1!$A$3:$A$10,0),MATCH(EM$10,Sheet1!$B$2:$JO$2,0))=0,"Close",INDEX(Sheet1!$B$3:$JO$10,MATCH($C17,Sheet1!$A$3:$A$10,0),MATCH(EM$10,Sheet1!$B$2:$JO$2,0))),"")</f>
        <v/>
      </c>
      <c r="EN17" s="55" t="str">
        <f>IFERROR(IF(INDEX(Sheet1!$B$3:$JO$10,MATCH($C17,Sheet1!$A$3:$A$10,0),MATCH(EN$10,Sheet1!$B$2:$JO$2,0))=0,"Close",INDEX(Sheet1!$B$3:$JO$10,MATCH($C17,Sheet1!$A$3:$A$10,0),MATCH(EN$10,Sheet1!$B$2:$JO$2,0))),"")</f>
        <v/>
      </c>
      <c r="EO17" s="55" t="str">
        <f>IFERROR(IF(INDEX(Sheet1!$B$3:$JO$10,MATCH($C17,Sheet1!$A$3:$A$10,0),MATCH(EO$10,Sheet1!$B$2:$JO$2,0))=0,"Close",INDEX(Sheet1!$B$3:$JO$10,MATCH($C17,Sheet1!$A$3:$A$10,0),MATCH(EO$10,Sheet1!$B$2:$JO$2,0))),"")</f>
        <v/>
      </c>
      <c r="EP17" s="55" t="str">
        <f>IFERROR(IF(INDEX(Sheet1!$B$3:$JO$10,MATCH($C17,Sheet1!$A$3:$A$10,0),MATCH(EP$10,Sheet1!$B$2:$JO$2,0))=0,"Close",INDEX(Sheet1!$B$3:$JO$10,MATCH($C17,Sheet1!$A$3:$A$10,0),MATCH(EP$10,Sheet1!$B$2:$JO$2,0))),"")</f>
        <v/>
      </c>
      <c r="EQ17" s="55" t="str">
        <f>IFERROR(IF(INDEX(Sheet1!$B$3:$JO$10,MATCH($C17,Sheet1!$A$3:$A$10,0),MATCH(EQ$10,Sheet1!$B$2:$JO$2,0))=0,"Close",INDEX(Sheet1!$B$3:$JO$10,MATCH($C17,Sheet1!$A$3:$A$10,0),MATCH(EQ$10,Sheet1!$B$2:$JO$2,0))),"")</f>
        <v/>
      </c>
      <c r="ER17" s="55" t="str">
        <f>IFERROR(IF(INDEX(Sheet1!$B$3:$JO$10,MATCH($C17,Sheet1!$A$3:$A$10,0),MATCH(ER$10,Sheet1!$B$2:$JO$2,0))=0,"Close",INDEX(Sheet1!$B$3:$JO$10,MATCH($C17,Sheet1!$A$3:$A$10,0),MATCH(ER$10,Sheet1!$B$2:$JO$2,0))),"")</f>
        <v/>
      </c>
      <c r="ES17" s="55" t="str">
        <f>IFERROR(IF(INDEX(Sheet1!$B$3:$JO$10,MATCH($C17,Sheet1!$A$3:$A$10,0),MATCH(ES$10,Sheet1!$B$2:$JO$2,0))=0,"Close",INDEX(Sheet1!$B$3:$JO$10,MATCH($C17,Sheet1!$A$3:$A$10,0),MATCH(ES$10,Sheet1!$B$2:$JO$2,0))),"")</f>
        <v/>
      </c>
      <c r="ET17" s="55" t="str">
        <f>IFERROR(IF(INDEX(Sheet1!$B$3:$JO$10,MATCH($C17,Sheet1!$A$3:$A$10,0),MATCH(ET$10,Sheet1!$B$2:$JO$2,0))=0,"Close",INDEX(Sheet1!$B$3:$JO$10,MATCH($C17,Sheet1!$A$3:$A$10,0),MATCH(ET$10,Sheet1!$B$2:$JO$2,0))),"")</f>
        <v/>
      </c>
      <c r="EU17" s="55" t="str">
        <f>IFERROR(IF(INDEX(Sheet1!$B$3:$JO$10,MATCH($C17,Sheet1!$A$3:$A$10,0),MATCH(EU$10,Sheet1!$B$2:$JO$2,0))=0,"Close",INDEX(Sheet1!$B$3:$JO$10,MATCH($C17,Sheet1!$A$3:$A$10,0),MATCH(EU$10,Sheet1!$B$2:$JO$2,0))),"")</f>
        <v/>
      </c>
      <c r="EV17" s="55" t="str">
        <f>IFERROR(IF(INDEX(Sheet1!$B$3:$JO$10,MATCH($C17,Sheet1!$A$3:$A$10,0),MATCH(EV$10,Sheet1!$B$2:$JO$2,0))=0,"Close",INDEX(Sheet1!$B$3:$JO$10,MATCH($C17,Sheet1!$A$3:$A$10,0),MATCH(EV$10,Sheet1!$B$2:$JO$2,0))),"")</f>
        <v/>
      </c>
      <c r="EW17" s="55" t="str">
        <f>IFERROR(IF(INDEX(Sheet1!$B$3:$JO$10,MATCH($C17,Sheet1!$A$3:$A$10,0),MATCH(EW$10,Sheet1!$B$2:$JO$2,0))=0,"Close",INDEX(Sheet1!$B$3:$JO$10,MATCH($C17,Sheet1!$A$3:$A$10,0),MATCH(EW$10,Sheet1!$B$2:$JO$2,0))),"")</f>
        <v/>
      </c>
      <c r="EX17" s="55" t="str">
        <f>IFERROR(IF(INDEX(Sheet1!$B$3:$JO$10,MATCH($C17,Sheet1!$A$3:$A$10,0),MATCH(EX$10,Sheet1!$B$2:$JO$2,0))=0,"Close",INDEX(Sheet1!$B$3:$JO$10,MATCH($C17,Sheet1!$A$3:$A$10,0),MATCH(EX$10,Sheet1!$B$2:$JO$2,0))),"")</f>
        <v/>
      </c>
      <c r="EY17" s="55" t="str">
        <f>IFERROR(IF(INDEX(Sheet1!$B$3:$JO$10,MATCH($C17,Sheet1!$A$3:$A$10,0),MATCH(EY$10,Sheet1!$B$2:$JO$2,0))=0,"Close",INDEX(Sheet1!$B$3:$JO$10,MATCH($C17,Sheet1!$A$3:$A$10,0),MATCH(EY$10,Sheet1!$B$2:$JO$2,0))),"")</f>
        <v/>
      </c>
      <c r="EZ17" s="55" t="str">
        <f>IFERROR(IF(INDEX(Sheet1!$B$3:$JO$10,MATCH($C17,Sheet1!$A$3:$A$10,0),MATCH(EZ$10,Sheet1!$B$2:$JO$2,0))=0,"Close",INDEX(Sheet1!$B$3:$JO$10,MATCH($C17,Sheet1!$A$3:$A$10,0),MATCH(EZ$10,Sheet1!$B$2:$JO$2,0))),"")</f>
        <v/>
      </c>
      <c r="FA17" s="55" t="str">
        <f>IFERROR(IF(INDEX(Sheet1!$B$3:$JO$10,MATCH($C17,Sheet1!$A$3:$A$10,0),MATCH(FA$10,Sheet1!$B$2:$JO$2,0))=0,"Close",INDEX(Sheet1!$B$3:$JO$10,MATCH($C17,Sheet1!$A$3:$A$10,0),MATCH(FA$10,Sheet1!$B$2:$JO$2,0))),"")</f>
        <v/>
      </c>
      <c r="FB17" s="55" t="str">
        <f>IFERROR(IF(INDEX(Sheet1!$B$3:$JO$10,MATCH($C17,Sheet1!$A$3:$A$10,0),MATCH(FB$10,Sheet1!$B$2:$JO$2,0))=0,"Close",INDEX(Sheet1!$B$3:$JO$10,MATCH($C17,Sheet1!$A$3:$A$10,0),MATCH(FB$10,Sheet1!$B$2:$JO$2,0))),"")</f>
        <v/>
      </c>
      <c r="FC17" s="55" t="str">
        <f>IFERROR(IF(INDEX(Sheet1!$B$3:$JO$10,MATCH($C17,Sheet1!$A$3:$A$10,0),MATCH(FC$10,Sheet1!$B$2:$JO$2,0))=0,"Close",INDEX(Sheet1!$B$3:$JO$10,MATCH($C17,Sheet1!$A$3:$A$10,0),MATCH(FC$10,Sheet1!$B$2:$JO$2,0))),"")</f>
        <v/>
      </c>
      <c r="FD17" s="55" t="str">
        <f>IFERROR(IF(INDEX(Sheet1!$B$3:$JO$10,MATCH($C17,Sheet1!$A$3:$A$10,0),MATCH(FD$10,Sheet1!$B$2:$JO$2,0))=0,"Close",INDEX(Sheet1!$B$3:$JO$10,MATCH($C17,Sheet1!$A$3:$A$10,0),MATCH(FD$10,Sheet1!$B$2:$JO$2,0))),"")</f>
        <v/>
      </c>
      <c r="FE17" s="55" t="str">
        <f>IFERROR(IF(INDEX(Sheet1!$B$3:$JO$10,MATCH($C17,Sheet1!$A$3:$A$10,0),MATCH(FE$10,Sheet1!$B$2:$JO$2,0))=0,"Close",INDEX(Sheet1!$B$3:$JO$10,MATCH($C17,Sheet1!$A$3:$A$10,0),MATCH(FE$10,Sheet1!$B$2:$JO$2,0))),"")</f>
        <v/>
      </c>
      <c r="FF17" s="55" t="str">
        <f>IFERROR(IF(INDEX(Sheet1!$B$3:$JO$10,MATCH($C17,Sheet1!$A$3:$A$10,0),MATCH(FF$10,Sheet1!$B$2:$JO$2,0))=0,"Close",INDEX(Sheet1!$B$3:$JO$10,MATCH($C17,Sheet1!$A$3:$A$10,0),MATCH(FF$10,Sheet1!$B$2:$JO$2,0))),"")</f>
        <v/>
      </c>
      <c r="FG17" s="55" t="str">
        <f>IFERROR(IF(INDEX(Sheet1!$B$3:$JO$10,MATCH($C17,Sheet1!$A$3:$A$10,0),MATCH(FG$10,Sheet1!$B$2:$JO$2,0))=0,"Close",INDEX(Sheet1!$B$3:$JO$10,MATCH($C17,Sheet1!$A$3:$A$10,0),MATCH(FG$10,Sheet1!$B$2:$JO$2,0))),"")</f>
        <v/>
      </c>
      <c r="FH17" s="55" t="str">
        <f>IFERROR(IF(INDEX(Sheet1!$B$3:$JO$10,MATCH($C17,Sheet1!$A$3:$A$10,0),MATCH(FH$10,Sheet1!$B$2:$JO$2,0))=0,"Close",INDEX(Sheet1!$B$3:$JO$10,MATCH($C17,Sheet1!$A$3:$A$10,0),MATCH(FH$10,Sheet1!$B$2:$JO$2,0))),"")</f>
        <v/>
      </c>
      <c r="FI17" s="55" t="str">
        <f>IFERROR(IF(INDEX(Sheet1!$B$3:$JO$10,MATCH($C17,Sheet1!$A$3:$A$10,0),MATCH(FI$10,Sheet1!$B$2:$JO$2,0))=0,"Close",INDEX(Sheet1!$B$3:$JO$10,MATCH($C17,Sheet1!$A$3:$A$10,0),MATCH(FI$10,Sheet1!$B$2:$JO$2,0))),"")</f>
        <v/>
      </c>
      <c r="FJ17" s="55" t="str">
        <f>IFERROR(IF(INDEX(Sheet1!$B$3:$JO$10,MATCH($C17,Sheet1!$A$3:$A$10,0),MATCH(FJ$10,Sheet1!$B$2:$JO$2,0))=0,"Close",INDEX(Sheet1!$B$3:$JO$10,MATCH($C17,Sheet1!$A$3:$A$10,0),MATCH(FJ$10,Sheet1!$B$2:$JO$2,0))),"")</f>
        <v/>
      </c>
      <c r="FK17" s="55" t="str">
        <f>IFERROR(IF(INDEX(Sheet1!$B$3:$JO$10,MATCH($C17,Sheet1!$A$3:$A$10,0),MATCH(FK$10,Sheet1!$B$2:$JO$2,0))=0,"Close",INDEX(Sheet1!$B$3:$JO$10,MATCH($C17,Sheet1!$A$3:$A$10,0),MATCH(FK$10,Sheet1!$B$2:$JO$2,0))),"")</f>
        <v/>
      </c>
      <c r="FL17" s="55" t="str">
        <f>IFERROR(IF(INDEX(Sheet1!$B$3:$JO$10,MATCH($C17,Sheet1!$A$3:$A$10,0),MATCH(FL$10,Sheet1!$B$2:$JO$2,0))=0,"Close",INDEX(Sheet1!$B$3:$JO$10,MATCH($C17,Sheet1!$A$3:$A$10,0),MATCH(FL$10,Sheet1!$B$2:$JO$2,0))),"")</f>
        <v/>
      </c>
      <c r="FM17" s="55" t="str">
        <f>IFERROR(IF(INDEX(Sheet1!$B$3:$JO$10,MATCH($C17,Sheet1!$A$3:$A$10,0),MATCH(FM$10,Sheet1!$B$2:$JO$2,0))=0,"Close",INDEX(Sheet1!$B$3:$JO$10,MATCH($C17,Sheet1!$A$3:$A$10,0),MATCH(FM$10,Sheet1!$B$2:$JO$2,0))),"")</f>
        <v/>
      </c>
      <c r="FN17" s="55" t="str">
        <f>IFERROR(IF(INDEX(Sheet1!$B$3:$JO$10,MATCH($C17,Sheet1!$A$3:$A$10,0),MATCH(FN$10,Sheet1!$B$2:$JO$2,0))=0,"Close",INDEX(Sheet1!$B$3:$JO$10,MATCH($C17,Sheet1!$A$3:$A$10,0),MATCH(FN$10,Sheet1!$B$2:$JO$2,0))),"")</f>
        <v/>
      </c>
      <c r="FO17" s="55" t="str">
        <f>IFERROR(IF(INDEX(Sheet1!$B$3:$JO$10,MATCH($C17,Sheet1!$A$3:$A$10,0),MATCH(FO$10,Sheet1!$B$2:$JO$2,0))=0,"Close",INDEX(Sheet1!$B$3:$JO$10,MATCH($C17,Sheet1!$A$3:$A$10,0),MATCH(FO$10,Sheet1!$B$2:$JO$2,0))),"")</f>
        <v/>
      </c>
      <c r="FP17" s="55" t="str">
        <f>IFERROR(IF(INDEX(Sheet1!$B$3:$JO$10,MATCH($C17,Sheet1!$A$3:$A$10,0),MATCH(FP$10,Sheet1!$B$2:$JO$2,0))=0,"Close",INDEX(Sheet1!$B$3:$JO$10,MATCH($C17,Sheet1!$A$3:$A$10,0),MATCH(FP$10,Sheet1!$B$2:$JO$2,0))),"")</f>
        <v/>
      </c>
      <c r="FQ17" s="55" t="str">
        <f>IFERROR(IF(INDEX(Sheet1!$B$3:$JO$10,MATCH($C17,Sheet1!$A$3:$A$10,0),MATCH(FQ$10,Sheet1!$B$2:$JO$2,0))=0,"Close",INDEX(Sheet1!$B$3:$JO$10,MATCH($C17,Sheet1!$A$3:$A$10,0),MATCH(FQ$10,Sheet1!$B$2:$JO$2,0))),"")</f>
        <v/>
      </c>
      <c r="FR17" s="55" t="str">
        <f>IFERROR(IF(INDEX(Sheet1!$B$3:$JO$10,MATCH($C17,Sheet1!$A$3:$A$10,0),MATCH(FR$10,Sheet1!$B$2:$JO$2,0))=0,"Close",INDEX(Sheet1!$B$3:$JO$10,MATCH($C17,Sheet1!$A$3:$A$10,0),MATCH(FR$10,Sheet1!$B$2:$JO$2,0))),"")</f>
        <v/>
      </c>
      <c r="FS17" s="55" t="str">
        <f>IFERROR(IF(INDEX(Sheet1!$B$3:$JO$10,MATCH($C17,Sheet1!$A$3:$A$10,0),MATCH(FS$10,Sheet1!$B$2:$JO$2,0))=0,"Close",INDEX(Sheet1!$B$3:$JO$10,MATCH($C17,Sheet1!$A$3:$A$10,0),MATCH(FS$10,Sheet1!$B$2:$JO$2,0))),"")</f>
        <v/>
      </c>
      <c r="FT17" s="55" t="str">
        <f>IFERROR(IF(INDEX(Sheet1!$B$3:$JO$10,MATCH($C17,Sheet1!$A$3:$A$10,0),MATCH(FT$10,Sheet1!$B$2:$JO$2,0))=0,"Close",INDEX(Sheet1!$B$3:$JO$10,MATCH($C17,Sheet1!$A$3:$A$10,0),MATCH(FT$10,Sheet1!$B$2:$JO$2,0))),"")</f>
        <v/>
      </c>
      <c r="FU17" s="55" t="str">
        <f>IFERROR(IF(INDEX(Sheet1!$B$3:$JO$10,MATCH($C17,Sheet1!$A$3:$A$10,0),MATCH(FU$10,Sheet1!$B$2:$JO$2,0))=0,"Close",INDEX(Sheet1!$B$3:$JO$10,MATCH($C17,Sheet1!$A$3:$A$10,0),MATCH(FU$10,Sheet1!$B$2:$JO$2,0))),"")</f>
        <v/>
      </c>
      <c r="FV17" s="55" t="str">
        <f>IFERROR(IF(INDEX(Sheet1!$B$3:$JO$10,MATCH($C17,Sheet1!$A$3:$A$10,0),MATCH(FV$10,Sheet1!$B$2:$JO$2,0))=0,"Close",INDEX(Sheet1!$B$3:$JO$10,MATCH($C17,Sheet1!$A$3:$A$10,0),MATCH(FV$10,Sheet1!$B$2:$JO$2,0))),"")</f>
        <v/>
      </c>
      <c r="FW17" s="55" t="str">
        <f>IFERROR(IF(INDEX(Sheet1!$B$3:$JO$10,MATCH($C17,Sheet1!$A$3:$A$10,0),MATCH(FW$10,Sheet1!$B$2:$JO$2,0))=0,"Close",INDEX(Sheet1!$B$3:$JO$10,MATCH($C17,Sheet1!$A$3:$A$10,0),MATCH(FW$10,Sheet1!$B$2:$JO$2,0))),"")</f>
        <v/>
      </c>
      <c r="FX17" s="55" t="str">
        <f>IFERROR(IF(INDEX(Sheet1!$B$3:$JO$10,MATCH($C17,Sheet1!$A$3:$A$10,0),MATCH(FX$10,Sheet1!$B$2:$JO$2,0))=0,"Close",INDEX(Sheet1!$B$3:$JO$10,MATCH($C17,Sheet1!$A$3:$A$10,0),MATCH(FX$10,Sheet1!$B$2:$JO$2,0))),"")</f>
        <v/>
      </c>
      <c r="FY17" s="55" t="str">
        <f>IFERROR(IF(INDEX(Sheet1!$B$3:$JO$10,MATCH($C17,Sheet1!$A$3:$A$10,0),MATCH(FY$10,Sheet1!$B$2:$JO$2,0))=0,"Close",INDEX(Sheet1!$B$3:$JO$10,MATCH($C17,Sheet1!$A$3:$A$10,0),MATCH(FY$10,Sheet1!$B$2:$JO$2,0))),"")</f>
        <v/>
      </c>
      <c r="FZ17" s="55" t="str">
        <f>IFERROR(IF(INDEX(Sheet1!$B$3:$JO$10,MATCH($C17,Sheet1!$A$3:$A$10,0),MATCH(FZ$10,Sheet1!$B$2:$JO$2,0))=0,"Close",INDEX(Sheet1!$B$3:$JO$10,MATCH($C17,Sheet1!$A$3:$A$10,0),MATCH(FZ$10,Sheet1!$B$2:$JO$2,0))),"")</f>
        <v/>
      </c>
      <c r="GA17" s="55" t="str">
        <f>IFERROR(IF(INDEX(Sheet1!$B$3:$JO$10,MATCH($C17,Sheet1!$A$3:$A$10,0),MATCH(GA$10,Sheet1!$B$2:$JO$2,0))=0,"Close",INDEX(Sheet1!$B$3:$JO$10,MATCH($C17,Sheet1!$A$3:$A$10,0),MATCH(GA$10,Sheet1!$B$2:$JO$2,0))),"")</f>
        <v/>
      </c>
      <c r="GB17" s="55" t="str">
        <f>IFERROR(IF(INDEX(Sheet1!$B$3:$JO$10,MATCH($C17,Sheet1!$A$3:$A$10,0),MATCH(GB$10,Sheet1!$B$2:$JO$2,0))=0,"Close",INDEX(Sheet1!$B$3:$JO$10,MATCH($C17,Sheet1!$A$3:$A$10,0),MATCH(GB$10,Sheet1!$B$2:$JO$2,0))),"")</f>
        <v/>
      </c>
      <c r="GC17" s="55" t="str">
        <f>IFERROR(IF(INDEX(Sheet1!$B$3:$JO$10,MATCH($C17,Sheet1!$A$3:$A$10,0),MATCH(GC$10,Sheet1!$B$2:$JO$2,0))=0,"Close",INDEX(Sheet1!$B$3:$JO$10,MATCH($C17,Sheet1!$A$3:$A$10,0),MATCH(GC$10,Sheet1!$B$2:$JO$2,0))),"")</f>
        <v/>
      </c>
      <c r="GD17" s="55" t="str">
        <f>IFERROR(IF(INDEX(Sheet1!$B$3:$JO$10,MATCH($C17,Sheet1!$A$3:$A$10,0),MATCH(GD$10,Sheet1!$B$2:$JO$2,0))=0,"Close",INDEX(Sheet1!$B$3:$JO$10,MATCH($C17,Sheet1!$A$3:$A$10,0),MATCH(GD$10,Sheet1!$B$2:$JO$2,0))),"")</f>
        <v/>
      </c>
      <c r="GE17" s="55" t="str">
        <f>IFERROR(IF(INDEX(Sheet1!$B$3:$JO$10,MATCH($C17,Sheet1!$A$3:$A$10,0),MATCH(GE$10,Sheet1!$B$2:$JO$2,0))=0,"Close",INDEX(Sheet1!$B$3:$JO$10,MATCH($C17,Sheet1!$A$3:$A$10,0),MATCH(GE$10,Sheet1!$B$2:$JO$2,0))),"")</f>
        <v/>
      </c>
      <c r="GF17" s="55" t="str">
        <f>IFERROR(IF(INDEX(Sheet1!$B$3:$JO$10,MATCH($C17,Sheet1!$A$3:$A$10,0),MATCH(GF$10,Sheet1!$B$2:$JO$2,0))=0,"Close",INDEX(Sheet1!$B$3:$JO$10,MATCH($C17,Sheet1!$A$3:$A$10,0),MATCH(GF$10,Sheet1!$B$2:$JO$2,0))),"")</f>
        <v/>
      </c>
      <c r="GG17" s="55" t="str">
        <f>IFERROR(IF(INDEX(Sheet1!$B$3:$JO$10,MATCH($C17,Sheet1!$A$3:$A$10,0),MATCH(GG$10,Sheet1!$B$2:$JO$2,0))=0,"Close",INDEX(Sheet1!$B$3:$JO$10,MATCH($C17,Sheet1!$A$3:$A$10,0),MATCH(GG$10,Sheet1!$B$2:$JO$2,0))),"")</f>
        <v/>
      </c>
      <c r="GH17" s="55" t="str">
        <f>IFERROR(IF(INDEX(Sheet1!$B$3:$JO$10,MATCH($C17,Sheet1!$A$3:$A$10,0),MATCH(GH$10,Sheet1!$B$2:$JO$2,0))=0,"Close",INDEX(Sheet1!$B$3:$JO$10,MATCH($C17,Sheet1!$A$3:$A$10,0),MATCH(GH$10,Sheet1!$B$2:$JO$2,0))),"")</f>
        <v/>
      </c>
      <c r="GI17" s="55" t="str">
        <f>IFERROR(IF(INDEX(Sheet1!$B$3:$JO$10,MATCH($C17,Sheet1!$A$3:$A$10,0),MATCH(GI$10,Sheet1!$B$2:$JO$2,0))=0,"Close",INDEX(Sheet1!$B$3:$JO$10,MATCH($C17,Sheet1!$A$3:$A$10,0),MATCH(GI$10,Sheet1!$B$2:$JO$2,0))),"")</f>
        <v/>
      </c>
      <c r="GJ17" s="55" t="str">
        <f>IFERROR(IF(INDEX(Sheet1!$B$3:$JO$10,MATCH($C17,Sheet1!$A$3:$A$10,0),MATCH(GJ$10,Sheet1!$B$2:$JO$2,0))=0,"Close",INDEX(Sheet1!$B$3:$JO$10,MATCH($C17,Sheet1!$A$3:$A$10,0),MATCH(GJ$10,Sheet1!$B$2:$JO$2,0))),"")</f>
        <v/>
      </c>
      <c r="GK17" s="55" t="str">
        <f>IFERROR(IF(INDEX(Sheet1!$B$3:$JO$10,MATCH($C17,Sheet1!$A$3:$A$10,0),MATCH(GK$10,Sheet1!$B$2:$JO$2,0))=0,"Close",INDEX(Sheet1!$B$3:$JO$10,MATCH($C17,Sheet1!$A$3:$A$10,0),MATCH(GK$10,Sheet1!$B$2:$JO$2,0))),"")</f>
        <v/>
      </c>
      <c r="GL17" s="55" t="str">
        <f>IFERROR(IF(INDEX(Sheet1!$B$3:$JO$10,MATCH($C17,Sheet1!$A$3:$A$10,0),MATCH(GL$10,Sheet1!$B$2:$JO$2,0))=0,"Close",INDEX(Sheet1!$B$3:$JO$10,MATCH($C17,Sheet1!$A$3:$A$10,0),MATCH(GL$10,Sheet1!$B$2:$JO$2,0))),"")</f>
        <v/>
      </c>
      <c r="GM17" s="55" t="str">
        <f>IFERROR(IF(INDEX(Sheet1!$B$3:$JO$10,MATCH($C17,Sheet1!$A$3:$A$10,0),MATCH(GM$10,Sheet1!$B$2:$JO$2,0))=0,"Close",INDEX(Sheet1!$B$3:$JO$10,MATCH($C17,Sheet1!$A$3:$A$10,0),MATCH(GM$10,Sheet1!$B$2:$JO$2,0))),"")</f>
        <v/>
      </c>
      <c r="GN17" s="55" t="str">
        <f>IFERROR(IF(INDEX(Sheet1!$B$3:$JO$10,MATCH($C17,Sheet1!$A$3:$A$10,0),MATCH(GN$10,Sheet1!$B$2:$JO$2,0))=0,"Close",INDEX(Sheet1!$B$3:$JO$10,MATCH($C17,Sheet1!$A$3:$A$10,0),MATCH(GN$10,Sheet1!$B$2:$JO$2,0))),"")</f>
        <v/>
      </c>
      <c r="GO17" s="55" t="str">
        <f>IFERROR(IF(INDEX(Sheet1!$B$3:$JO$10,MATCH($C17,Sheet1!$A$3:$A$10,0),MATCH(GO$10,Sheet1!$B$2:$JO$2,0))=0,"Close",INDEX(Sheet1!$B$3:$JO$10,MATCH($C17,Sheet1!$A$3:$A$10,0),MATCH(GO$10,Sheet1!$B$2:$JO$2,0))),"")</f>
        <v/>
      </c>
      <c r="GP17" s="55" t="str">
        <f>IFERROR(IF(INDEX(Sheet1!$B$3:$JO$10,MATCH($C17,Sheet1!$A$3:$A$10,0),MATCH(GP$10,Sheet1!$B$2:$JO$2,0))=0,"Close",INDEX(Sheet1!$B$3:$JO$10,MATCH($C17,Sheet1!$A$3:$A$10,0),MATCH(GP$10,Sheet1!$B$2:$JO$2,0))),"")</f>
        <v/>
      </c>
      <c r="GQ17" s="55" t="str">
        <f>IFERROR(IF(INDEX(Sheet1!$B$3:$JO$10,MATCH($C17,Sheet1!$A$3:$A$10,0),MATCH(GQ$10,Sheet1!$B$2:$JO$2,0))=0,"Close",INDEX(Sheet1!$B$3:$JO$10,MATCH($C17,Sheet1!$A$3:$A$10,0),MATCH(GQ$10,Sheet1!$B$2:$JO$2,0))),"")</f>
        <v/>
      </c>
      <c r="GR17" s="55" t="str">
        <f>IFERROR(IF(INDEX(Sheet1!$B$3:$JO$10,MATCH($C17,Sheet1!$A$3:$A$10,0),MATCH(GR$10,Sheet1!$B$2:$JO$2,0))=0,"Close",INDEX(Sheet1!$B$3:$JO$10,MATCH($C17,Sheet1!$A$3:$A$10,0),MATCH(GR$10,Sheet1!$B$2:$JO$2,0))),"")</f>
        <v/>
      </c>
      <c r="GS17" s="55" t="str">
        <f>IFERROR(IF(INDEX(Sheet1!$B$3:$JO$10,MATCH($C17,Sheet1!$A$3:$A$10,0),MATCH(GS$10,Sheet1!$B$2:$JO$2,0))=0,"Close",INDEX(Sheet1!$B$3:$JO$10,MATCH($C17,Sheet1!$A$3:$A$10,0),MATCH(GS$10,Sheet1!$B$2:$JO$2,0))),"")</f>
        <v/>
      </c>
      <c r="GT17" s="55" t="str">
        <f>IFERROR(IF(INDEX(Sheet1!$B$3:$JO$10,MATCH($C17,Sheet1!$A$3:$A$10,0),MATCH(GT$10,Sheet1!$B$2:$JO$2,0))=0,"Close",INDEX(Sheet1!$B$3:$JO$10,MATCH($C17,Sheet1!$A$3:$A$10,0),MATCH(GT$10,Sheet1!$B$2:$JO$2,0))),"")</f>
        <v/>
      </c>
      <c r="GU17" s="55" t="str">
        <f>IFERROR(IF(INDEX(Sheet1!$B$3:$JO$10,MATCH($C17,Sheet1!$A$3:$A$10,0),MATCH(GU$10,Sheet1!$B$2:$JO$2,0))=0,"Close",INDEX(Sheet1!$B$3:$JO$10,MATCH($C17,Sheet1!$A$3:$A$10,0),MATCH(GU$10,Sheet1!$B$2:$JO$2,0))),"")</f>
        <v/>
      </c>
      <c r="GV17" s="55" t="str">
        <f>IFERROR(IF(INDEX(Sheet1!$B$3:$JO$10,MATCH($C17,Sheet1!$A$3:$A$10,0),MATCH(GV$10,Sheet1!$B$2:$JO$2,0))=0,"Close",INDEX(Sheet1!$B$3:$JO$10,MATCH($C17,Sheet1!$A$3:$A$10,0),MATCH(GV$10,Sheet1!$B$2:$JO$2,0))),"")</f>
        <v/>
      </c>
      <c r="GW17" s="55" t="str">
        <f>IFERROR(IF(INDEX(Sheet1!$B$3:$JO$10,MATCH($C17,Sheet1!$A$3:$A$10,0),MATCH(GW$10,Sheet1!$B$2:$JO$2,0))=0,"Close",INDEX(Sheet1!$B$3:$JO$10,MATCH($C17,Sheet1!$A$3:$A$10,0),MATCH(GW$10,Sheet1!$B$2:$JO$2,0))),"")</f>
        <v/>
      </c>
      <c r="GX17" s="55" t="str">
        <f>IFERROR(IF(INDEX(Sheet1!$B$3:$JO$10,MATCH($C17,Sheet1!$A$3:$A$10,0),MATCH(GX$10,Sheet1!$B$2:$JO$2,0))=0,"Close",INDEX(Sheet1!$B$3:$JO$10,MATCH($C17,Sheet1!$A$3:$A$10,0),MATCH(GX$10,Sheet1!$B$2:$JO$2,0))),"")</f>
        <v/>
      </c>
      <c r="GY17" s="55" t="str">
        <f>IFERROR(IF(INDEX(Sheet1!$B$3:$JO$10,MATCH($C17,Sheet1!$A$3:$A$10,0),MATCH(GY$10,Sheet1!$B$2:$JO$2,0))=0,"Close",INDEX(Sheet1!$B$3:$JO$10,MATCH($C17,Sheet1!$A$3:$A$10,0),MATCH(GY$10,Sheet1!$B$2:$JO$2,0))),"")</f>
        <v/>
      </c>
      <c r="GZ17" s="55" t="str">
        <f>IFERROR(IF(INDEX(Sheet1!$B$3:$JO$10,MATCH($C17,Sheet1!$A$3:$A$10,0),MATCH(GZ$10,Sheet1!$B$2:$JO$2,0))=0,"Close",INDEX(Sheet1!$B$3:$JO$10,MATCH($C17,Sheet1!$A$3:$A$10,0),MATCH(GZ$10,Sheet1!$B$2:$JO$2,0))),"")</f>
        <v/>
      </c>
      <c r="HA17" s="55" t="str">
        <f>IFERROR(IF(INDEX(Sheet1!$B$3:$JO$10,MATCH($C17,Sheet1!$A$3:$A$10,0),MATCH(HA$10,Sheet1!$B$2:$JO$2,0))=0,"Close",INDEX(Sheet1!$B$3:$JO$10,MATCH($C17,Sheet1!$A$3:$A$10,0),MATCH(HA$10,Sheet1!$B$2:$JO$2,0))),"")</f>
        <v/>
      </c>
      <c r="HB17" s="55" t="str">
        <f>IFERROR(IF(INDEX(Sheet1!$B$3:$JO$10,MATCH($C17,Sheet1!$A$3:$A$10,0),MATCH(HB$10,Sheet1!$B$2:$JO$2,0))=0,"Close",INDEX(Sheet1!$B$3:$JO$10,MATCH($C17,Sheet1!$A$3:$A$10,0),MATCH(HB$10,Sheet1!$B$2:$JO$2,0))),"")</f>
        <v/>
      </c>
      <c r="HC17" s="55" t="str">
        <f>IFERROR(IF(INDEX(Sheet1!$B$3:$JO$10,MATCH($C17,Sheet1!$A$3:$A$10,0),MATCH(HC$10,Sheet1!$B$2:$JO$2,0))=0,"Close",INDEX(Sheet1!$B$3:$JO$10,MATCH($C17,Sheet1!$A$3:$A$10,0),MATCH(HC$10,Sheet1!$B$2:$JO$2,0))),"")</f>
        <v/>
      </c>
      <c r="HD17" s="55" t="str">
        <f>IFERROR(IF(INDEX(Sheet1!$B$3:$JO$10,MATCH($C17,Sheet1!$A$3:$A$10,0),MATCH(HD$10,Sheet1!$B$2:$JO$2,0))=0,"Close",INDEX(Sheet1!$B$3:$JO$10,MATCH($C17,Sheet1!$A$3:$A$10,0),MATCH(HD$10,Sheet1!$B$2:$JO$2,0))),"")</f>
        <v/>
      </c>
      <c r="HE17" s="55" t="str">
        <f>IFERROR(IF(INDEX(Sheet1!$B$3:$JO$10,MATCH($C17,Sheet1!$A$3:$A$10,0),MATCH(HE$10,Sheet1!$B$2:$JO$2,0))=0,"Close",INDEX(Sheet1!$B$3:$JO$10,MATCH($C17,Sheet1!$A$3:$A$10,0),MATCH(HE$10,Sheet1!$B$2:$JO$2,0))),"")</f>
        <v/>
      </c>
      <c r="HF17" s="55" t="str">
        <f>IFERROR(IF(INDEX(Sheet1!$B$3:$JO$10,MATCH($C17,Sheet1!$A$3:$A$10,0),MATCH(HF$10,Sheet1!$B$2:$JO$2,0))=0,"Close",INDEX(Sheet1!$B$3:$JO$10,MATCH($C17,Sheet1!$A$3:$A$10,0),MATCH(HF$10,Sheet1!$B$2:$JO$2,0))),"")</f>
        <v/>
      </c>
      <c r="HG17" s="55" t="str">
        <f>IFERROR(IF(INDEX(Sheet1!$B$3:$JO$10,MATCH($C17,Sheet1!$A$3:$A$10,0),MATCH(HG$10,Sheet1!$B$2:$JO$2,0))=0,"Close",INDEX(Sheet1!$B$3:$JO$10,MATCH($C17,Sheet1!$A$3:$A$10,0),MATCH(HG$10,Sheet1!$B$2:$JO$2,0))),"")</f>
        <v/>
      </c>
      <c r="HH17" s="55" t="str">
        <f>IFERROR(IF(INDEX(Sheet1!$B$3:$JO$10,MATCH($C17,Sheet1!$A$3:$A$10,0),MATCH(HH$10,Sheet1!$B$2:$JO$2,0))=0,"Close",INDEX(Sheet1!$B$3:$JO$10,MATCH($C17,Sheet1!$A$3:$A$10,0),MATCH(HH$10,Sheet1!$B$2:$JO$2,0))),"")</f>
        <v/>
      </c>
      <c r="HI17" s="55" t="str">
        <f>IFERROR(IF(INDEX(Sheet1!$B$3:$JO$10,MATCH($C17,Sheet1!$A$3:$A$10,0),MATCH(HI$10,Sheet1!$B$2:$JO$2,0))=0,"Close",INDEX(Sheet1!$B$3:$JO$10,MATCH($C17,Sheet1!$A$3:$A$10,0),MATCH(HI$10,Sheet1!$B$2:$JO$2,0))),"")</f>
        <v/>
      </c>
      <c r="HJ17" s="55" t="str">
        <f>IFERROR(IF(INDEX(Sheet1!$B$3:$JO$10,MATCH($C17,Sheet1!$A$3:$A$10,0),MATCH(HJ$10,Sheet1!$B$2:$JO$2,0))=0,"Close",INDEX(Sheet1!$B$3:$JO$10,MATCH($C17,Sheet1!$A$3:$A$10,0),MATCH(HJ$10,Sheet1!$B$2:$JO$2,0))),"")</f>
        <v/>
      </c>
      <c r="HK17" s="55" t="str">
        <f>IFERROR(IF(INDEX(Sheet1!$B$3:$JO$10,MATCH($C17,Sheet1!$A$3:$A$10,0),MATCH(HK$10,Sheet1!$B$2:$JO$2,0))=0,"Close",INDEX(Sheet1!$B$3:$JO$10,MATCH($C17,Sheet1!$A$3:$A$10,0),MATCH(HK$10,Sheet1!$B$2:$JO$2,0))),"")</f>
        <v/>
      </c>
      <c r="HL17" s="55" t="str">
        <f>IFERROR(IF(INDEX(Sheet1!$B$3:$JO$10,MATCH($C17,Sheet1!$A$3:$A$10,0),MATCH(HL$10,Sheet1!$B$2:$JO$2,0))=0,"Close",INDEX(Sheet1!$B$3:$JO$10,MATCH($C17,Sheet1!$A$3:$A$10,0),MATCH(HL$10,Sheet1!$B$2:$JO$2,0))),"")</f>
        <v/>
      </c>
      <c r="HM17" s="55" t="str">
        <f>IFERROR(IF(INDEX(Sheet1!$B$3:$JO$10,MATCH($C17,Sheet1!$A$3:$A$10,0),MATCH(HM$10,Sheet1!$B$2:$JO$2,0))=0,"Close",INDEX(Sheet1!$B$3:$JO$10,MATCH($C17,Sheet1!$A$3:$A$10,0),MATCH(HM$10,Sheet1!$B$2:$JO$2,0))),"")</f>
        <v/>
      </c>
      <c r="HN17" s="55" t="str">
        <f>IFERROR(IF(INDEX(Sheet1!$B$3:$JO$10,MATCH($C17,Sheet1!$A$3:$A$10,0),MATCH(HN$10,Sheet1!$B$2:$JO$2,0))=0,"Close",INDEX(Sheet1!$B$3:$JO$10,MATCH($C17,Sheet1!$A$3:$A$10,0),MATCH(HN$10,Sheet1!$B$2:$JO$2,0))),"")</f>
        <v/>
      </c>
      <c r="HO17" s="55" t="str">
        <f>IFERROR(IF(INDEX(Sheet1!$B$3:$JO$10,MATCH($C17,Sheet1!$A$3:$A$10,0),MATCH(HO$10,Sheet1!$B$2:$JO$2,0))=0,"Close",INDEX(Sheet1!$B$3:$JO$10,MATCH($C17,Sheet1!$A$3:$A$10,0),MATCH(HO$10,Sheet1!$B$2:$JO$2,0))),"")</f>
        <v/>
      </c>
      <c r="HP17" s="55" t="str">
        <f>IFERROR(IF(INDEX(Sheet1!$B$3:$JO$10,MATCH($C17,Sheet1!$A$3:$A$10,0),MATCH(HP$10,Sheet1!$B$2:$JO$2,0))=0,"Close",INDEX(Sheet1!$B$3:$JO$10,MATCH($C17,Sheet1!$A$3:$A$10,0),MATCH(HP$10,Sheet1!$B$2:$JO$2,0))),"")</f>
        <v/>
      </c>
      <c r="HQ17" s="55" t="str">
        <f>IFERROR(IF(INDEX(Sheet1!$B$3:$JO$10,MATCH($C17,Sheet1!$A$3:$A$10,0),MATCH(HQ$10,Sheet1!$B$2:$JO$2,0))=0,"Close",INDEX(Sheet1!$B$3:$JO$10,MATCH($C17,Sheet1!$A$3:$A$10,0),MATCH(HQ$10,Sheet1!$B$2:$JO$2,0))),"")</f>
        <v/>
      </c>
      <c r="HR17" s="55" t="str">
        <f>IFERROR(IF(INDEX(Sheet1!$B$3:$JO$10,MATCH($C17,Sheet1!$A$3:$A$10,0),MATCH(HR$10,Sheet1!$B$2:$JO$2,0))=0,"Close",INDEX(Sheet1!$B$3:$JO$10,MATCH($C17,Sheet1!$A$3:$A$10,0),MATCH(HR$10,Sheet1!$B$2:$JO$2,0))),"")</f>
        <v/>
      </c>
      <c r="HS17" s="55" t="str">
        <f>IFERROR(IF(INDEX(Sheet1!$B$3:$JO$10,MATCH($C17,Sheet1!$A$3:$A$10,0),MATCH(HS$10,Sheet1!$B$2:$JO$2,0))=0,"Close",INDEX(Sheet1!$B$3:$JO$10,MATCH($C17,Sheet1!$A$3:$A$10,0),MATCH(HS$10,Sheet1!$B$2:$JO$2,0))),"")</f>
        <v/>
      </c>
      <c r="HT17" s="55" t="str">
        <f>IFERROR(IF(INDEX(Sheet1!$B$3:$JO$10,MATCH($C17,Sheet1!$A$3:$A$10,0),MATCH(HT$10,Sheet1!$B$2:$JO$2,0))=0,"Close",INDEX(Sheet1!$B$3:$JO$10,MATCH($C17,Sheet1!$A$3:$A$10,0),MATCH(HT$10,Sheet1!$B$2:$JO$2,0))),"")</f>
        <v/>
      </c>
      <c r="HU17" s="55" t="str">
        <f>IFERROR(IF(INDEX(Sheet1!$B$3:$JO$10,MATCH($C17,Sheet1!$A$3:$A$10,0),MATCH(HU$10,Sheet1!$B$2:$JO$2,0))=0,"Close",INDEX(Sheet1!$B$3:$JO$10,MATCH($C17,Sheet1!$A$3:$A$10,0),MATCH(HU$10,Sheet1!$B$2:$JO$2,0))),"")</f>
        <v/>
      </c>
      <c r="HV17" s="55" t="str">
        <f>IFERROR(IF(INDEX(Sheet1!$B$3:$JO$10,MATCH($C17,Sheet1!$A$3:$A$10,0),MATCH(HV$10,Sheet1!$B$2:$JO$2,0))=0,"Close",INDEX(Sheet1!$B$3:$JO$10,MATCH($C17,Sheet1!$A$3:$A$10,0),MATCH(HV$10,Sheet1!$B$2:$JO$2,0))),"")</f>
        <v/>
      </c>
      <c r="HW17" s="55" t="str">
        <f>IFERROR(IF(INDEX(Sheet1!$B$3:$JO$10,MATCH($C17,Sheet1!$A$3:$A$10,0),MATCH(HW$10,Sheet1!$B$2:$JO$2,0))=0,"Close",INDEX(Sheet1!$B$3:$JO$10,MATCH($C17,Sheet1!$A$3:$A$10,0),MATCH(HW$10,Sheet1!$B$2:$JO$2,0))),"")</f>
        <v/>
      </c>
      <c r="HX17" s="55" t="str">
        <f>IFERROR(IF(INDEX(Sheet1!$B$3:$JO$10,MATCH($C17,Sheet1!$A$3:$A$10,0),MATCH(HX$10,Sheet1!$B$2:$JO$2,0))=0,"Close",INDEX(Sheet1!$B$3:$JO$10,MATCH($C17,Sheet1!$A$3:$A$10,0),MATCH(HX$10,Sheet1!$B$2:$JO$2,0))),"")</f>
        <v/>
      </c>
      <c r="HY17" s="55" t="str">
        <f>IFERROR(IF(INDEX(Sheet1!$B$3:$JO$10,MATCH($C17,Sheet1!$A$3:$A$10,0),MATCH(HY$10,Sheet1!$B$2:$JO$2,0))=0,"Close",INDEX(Sheet1!$B$3:$JO$10,MATCH($C17,Sheet1!$A$3:$A$10,0),MATCH(HY$10,Sheet1!$B$2:$JO$2,0))),"")</f>
        <v/>
      </c>
      <c r="HZ17" s="55" t="str">
        <f>IFERROR(IF(INDEX(Sheet1!$B$3:$JO$10,MATCH($C17,Sheet1!$A$3:$A$10,0),MATCH(HZ$10,Sheet1!$B$2:$JO$2,0))=0,"Close",INDEX(Sheet1!$B$3:$JO$10,MATCH($C17,Sheet1!$A$3:$A$10,0),MATCH(HZ$10,Sheet1!$B$2:$JO$2,0))),"")</f>
        <v/>
      </c>
      <c r="IA17" s="55" t="str">
        <f>IFERROR(IF(INDEX(Sheet1!$B$3:$JO$10,MATCH($C17,Sheet1!$A$3:$A$10,0),MATCH(IA$10,Sheet1!$B$2:$JO$2,0))=0,"Close",INDEX(Sheet1!$B$3:$JO$10,MATCH($C17,Sheet1!$A$3:$A$10,0),MATCH(IA$10,Sheet1!$B$2:$JO$2,0))),"")</f>
        <v/>
      </c>
      <c r="IB17" s="55" t="str">
        <f>IFERROR(IF(INDEX(Sheet1!$B$3:$JO$10,MATCH($C17,Sheet1!$A$3:$A$10,0),MATCH(IB$10,Sheet1!$B$2:$JO$2,0))=0,"Close",INDEX(Sheet1!$B$3:$JO$10,MATCH($C17,Sheet1!$A$3:$A$10,0),MATCH(IB$10,Sheet1!$B$2:$JO$2,0))),"")</f>
        <v/>
      </c>
      <c r="IC17" s="55" t="str">
        <f>IFERROR(IF(INDEX(Sheet1!$B$3:$JO$10,MATCH($C17,Sheet1!$A$3:$A$10,0),MATCH(IC$10,Sheet1!$B$2:$JO$2,0))=0,"Close",INDEX(Sheet1!$B$3:$JO$10,MATCH($C17,Sheet1!$A$3:$A$10,0),MATCH(IC$10,Sheet1!$B$2:$JO$2,0))),"")</f>
        <v/>
      </c>
      <c r="ID17" s="55" t="str">
        <f>IFERROR(IF(INDEX(Sheet1!$B$3:$JO$10,MATCH($C17,Sheet1!$A$3:$A$10,0),MATCH(ID$10,Sheet1!$B$2:$JO$2,0))=0,"Close",INDEX(Sheet1!$B$3:$JO$10,MATCH($C17,Sheet1!$A$3:$A$10,0),MATCH(ID$10,Sheet1!$B$2:$JO$2,0))),"")</f>
        <v/>
      </c>
      <c r="IE17" s="55" t="str">
        <f>IFERROR(IF(INDEX(Sheet1!$B$3:$JO$10,MATCH($C17,Sheet1!$A$3:$A$10,0),MATCH(IE$10,Sheet1!$B$2:$JO$2,0))=0,"Close",INDEX(Sheet1!$B$3:$JO$10,MATCH($C17,Sheet1!$A$3:$A$10,0),MATCH(IE$10,Sheet1!$B$2:$JO$2,0))),"")</f>
        <v/>
      </c>
      <c r="IF17" s="55" t="str">
        <f>IFERROR(IF(INDEX(Sheet1!$B$3:$JO$10,MATCH($C17,Sheet1!$A$3:$A$10,0),MATCH(IF$10,Sheet1!$B$2:$JO$2,0))=0,"Close",INDEX(Sheet1!$B$3:$JO$10,MATCH($C17,Sheet1!$A$3:$A$10,0),MATCH(IF$10,Sheet1!$B$2:$JO$2,0))),"")</f>
        <v/>
      </c>
      <c r="IG17" s="55" t="str">
        <f>IFERROR(IF(INDEX(Sheet1!$B$3:$JO$10,MATCH($C17,Sheet1!$A$3:$A$10,0),MATCH(IG$10,Sheet1!$B$2:$JO$2,0))=0,"Close",INDEX(Sheet1!$B$3:$JO$10,MATCH($C17,Sheet1!$A$3:$A$10,0),MATCH(IG$10,Sheet1!$B$2:$JO$2,0))),"")</f>
        <v/>
      </c>
      <c r="IH17" s="55" t="str">
        <f>IFERROR(IF(INDEX(Sheet1!$B$3:$JO$10,MATCH($C17,Sheet1!$A$3:$A$10,0),MATCH(IH$10,Sheet1!$B$2:$JO$2,0))=0,"Close",INDEX(Sheet1!$B$3:$JO$10,MATCH($C17,Sheet1!$A$3:$A$10,0),MATCH(IH$10,Sheet1!$B$2:$JO$2,0))),"")</f>
        <v/>
      </c>
      <c r="II17" s="55" t="str">
        <f>IFERROR(IF(INDEX(Sheet1!$B$3:$JO$10,MATCH($C17,Sheet1!$A$3:$A$10,0),MATCH(II$10,Sheet1!$B$2:$JO$2,0))=0,"Close",INDEX(Sheet1!$B$3:$JO$10,MATCH($C17,Sheet1!$A$3:$A$10,0),MATCH(II$10,Sheet1!$B$2:$JO$2,0))),"")</f>
        <v/>
      </c>
      <c r="IJ17" s="55" t="str">
        <f>IFERROR(IF(INDEX(Sheet1!$B$3:$JO$10,MATCH($C17,Sheet1!$A$3:$A$10,0),MATCH(IJ$10,Sheet1!$B$2:$JO$2,0))=0,"Close",INDEX(Sheet1!$B$3:$JO$10,MATCH($C17,Sheet1!$A$3:$A$10,0),MATCH(IJ$10,Sheet1!$B$2:$JO$2,0))),"")</f>
        <v/>
      </c>
      <c r="IK17" s="55" t="str">
        <f>IFERROR(IF(INDEX(Sheet1!$B$3:$JO$10,MATCH($C17,Sheet1!$A$3:$A$10,0),MATCH(IK$10,Sheet1!$B$2:$JO$2,0))=0,"Close",INDEX(Sheet1!$B$3:$JO$10,MATCH($C17,Sheet1!$A$3:$A$10,0),MATCH(IK$10,Sheet1!$B$2:$JO$2,0))),"")</f>
        <v/>
      </c>
      <c r="IL17" s="55" t="str">
        <f>IFERROR(IF(INDEX(Sheet1!$B$3:$JO$10,MATCH($C17,Sheet1!$A$3:$A$10,0),MATCH(IL$10,Sheet1!$B$2:$JO$2,0))=0,"Close",INDEX(Sheet1!$B$3:$JO$10,MATCH($C17,Sheet1!$A$3:$A$10,0),MATCH(IL$10,Sheet1!$B$2:$JO$2,0))),"")</f>
        <v/>
      </c>
      <c r="IM17" s="55" t="str">
        <f>IFERROR(IF(INDEX(Sheet1!$B$3:$JO$10,MATCH($C17,Sheet1!$A$3:$A$10,0),MATCH(IM$10,Sheet1!$B$2:$JO$2,0))=0,"Close",INDEX(Sheet1!$B$3:$JO$10,MATCH($C17,Sheet1!$A$3:$A$10,0),MATCH(IM$10,Sheet1!$B$2:$JO$2,0))),"")</f>
        <v/>
      </c>
      <c r="IN17" s="55" t="str">
        <f>IFERROR(IF(INDEX(Sheet1!$B$3:$JO$10,MATCH($C17,Sheet1!$A$3:$A$10,0),MATCH(IN$10,Sheet1!$B$2:$JO$2,0))=0,"Close",INDEX(Sheet1!$B$3:$JO$10,MATCH($C17,Sheet1!$A$3:$A$10,0),MATCH(IN$10,Sheet1!$B$2:$JO$2,0))),"")</f>
        <v/>
      </c>
      <c r="IO17" s="55" t="str">
        <f>IFERROR(IF(INDEX(Sheet1!$B$3:$JO$10,MATCH($C17,Sheet1!$A$3:$A$10,0),MATCH(IO$10,Sheet1!$B$2:$JO$2,0))=0,"Close",INDEX(Sheet1!$B$3:$JO$10,MATCH($C17,Sheet1!$A$3:$A$10,0),MATCH(IO$10,Sheet1!$B$2:$JO$2,0))),"")</f>
        <v/>
      </c>
      <c r="IP17" s="55" t="str">
        <f>IFERROR(IF(INDEX(Sheet1!$B$3:$JO$10,MATCH($C17,Sheet1!$A$3:$A$10,0),MATCH(IP$10,Sheet1!$B$2:$JO$2,0))=0,"Close",INDEX(Sheet1!$B$3:$JO$10,MATCH($C17,Sheet1!$A$3:$A$10,0),MATCH(IP$10,Sheet1!$B$2:$JO$2,0))),"")</f>
        <v/>
      </c>
      <c r="IQ17" s="55" t="str">
        <f>IFERROR(IF(INDEX(Sheet1!$B$3:$JO$10,MATCH($C17,Sheet1!$A$3:$A$10,0),MATCH(IQ$10,Sheet1!$B$2:$JO$2,0))=0,"Close",INDEX(Sheet1!$B$3:$JO$10,MATCH($C17,Sheet1!$A$3:$A$10,0),MATCH(IQ$10,Sheet1!$B$2:$JO$2,0))),"")</f>
        <v/>
      </c>
      <c r="IR17" s="55" t="str">
        <f>IFERROR(IF(INDEX(Sheet1!$B$3:$JO$10,MATCH($C17,Sheet1!$A$3:$A$10,0),MATCH(IR$10,Sheet1!$B$2:$JO$2,0))=0,"Close",INDEX(Sheet1!$B$3:$JO$10,MATCH($C17,Sheet1!$A$3:$A$10,0),MATCH(IR$10,Sheet1!$B$2:$JO$2,0))),"")</f>
        <v/>
      </c>
      <c r="IS17" s="55" t="str">
        <f>IFERROR(IF(INDEX(Sheet1!$B$3:$JO$10,MATCH($C17,Sheet1!$A$3:$A$10,0),MATCH(IS$10,Sheet1!$B$2:$JO$2,0))=0,"Close",INDEX(Sheet1!$B$3:$JO$10,MATCH($C17,Sheet1!$A$3:$A$10,0),MATCH(IS$10,Sheet1!$B$2:$JO$2,0))),"")</f>
        <v/>
      </c>
      <c r="IT17" s="55" t="str">
        <f>IFERROR(IF(INDEX(Sheet1!$B$3:$JO$10,MATCH($C17,Sheet1!$A$3:$A$10,0),MATCH(IT$10,Sheet1!$B$2:$JO$2,0))=0,"Close",INDEX(Sheet1!$B$3:$JO$10,MATCH($C17,Sheet1!$A$3:$A$10,0),MATCH(IT$10,Sheet1!$B$2:$JO$2,0))),"")</f>
        <v/>
      </c>
      <c r="IU17" s="55" t="str">
        <f>IFERROR(IF(INDEX(Sheet1!$B$3:$JO$10,MATCH($C17,Sheet1!$A$3:$A$10,0),MATCH(IU$10,Sheet1!$B$2:$JO$2,0))=0,"Close",INDEX(Sheet1!$B$3:$JO$10,MATCH($C17,Sheet1!$A$3:$A$10,0),MATCH(IU$10,Sheet1!$B$2:$JO$2,0))),"")</f>
        <v/>
      </c>
      <c r="IV17" s="55" t="str">
        <f>IFERROR(IF(INDEX(Sheet1!$B$3:$JO$10,MATCH($C17,Sheet1!$A$3:$A$10,0),MATCH(IV$10,Sheet1!$B$2:$JO$2,0))=0,"Close",INDEX(Sheet1!$B$3:$JO$10,MATCH($C17,Sheet1!$A$3:$A$10,0),MATCH(IV$10,Sheet1!$B$2:$JO$2,0))),"")</f>
        <v/>
      </c>
      <c r="IW17" s="55" t="str">
        <f>IFERROR(IF(INDEX(Sheet1!$B$3:$JO$10,MATCH($C17,Sheet1!$A$3:$A$10,0),MATCH(IW$10,Sheet1!$B$2:$JO$2,0))=0,"Close",INDEX(Sheet1!$B$3:$JO$10,MATCH($C17,Sheet1!$A$3:$A$10,0),MATCH(IW$10,Sheet1!$B$2:$JO$2,0))),"")</f>
        <v/>
      </c>
      <c r="IX17" s="55" t="str">
        <f>IFERROR(IF(INDEX(Sheet1!$B$3:$JO$10,MATCH($C17,Sheet1!$A$3:$A$10,0),MATCH(IX$10,Sheet1!$B$2:$JO$2,0))=0,"Close",INDEX(Sheet1!$B$3:$JO$10,MATCH($C17,Sheet1!$A$3:$A$10,0),MATCH(IX$10,Sheet1!$B$2:$JO$2,0))),"")</f>
        <v/>
      </c>
      <c r="IY17" s="55" t="str">
        <f>IFERROR(IF(INDEX(Sheet1!$B$3:$JO$10,MATCH($C17,Sheet1!$A$3:$A$10,0),MATCH(IY$10,Sheet1!$B$2:$JO$2,0))=0,"Close",INDEX(Sheet1!$B$3:$JO$10,MATCH($C17,Sheet1!$A$3:$A$10,0),MATCH(IY$10,Sheet1!$B$2:$JO$2,0))),"")</f>
        <v/>
      </c>
      <c r="IZ17" s="55" t="str">
        <f>IFERROR(IF(INDEX(Sheet1!$B$3:$JO$10,MATCH($C17,Sheet1!$A$3:$A$10,0),MATCH(IZ$10,Sheet1!$B$2:$JO$2,0))=0,"Close",INDEX(Sheet1!$B$3:$JO$10,MATCH($C17,Sheet1!$A$3:$A$10,0),MATCH(IZ$10,Sheet1!$B$2:$JO$2,0))),"")</f>
        <v/>
      </c>
      <c r="JA17" s="55" t="str">
        <f>IFERROR(IF(INDEX(Sheet1!$B$3:$JO$10,MATCH($C17,Sheet1!$A$3:$A$10,0),MATCH(JA$10,Sheet1!$B$2:$JO$2,0))=0,"Close",INDEX(Sheet1!$B$3:$JO$10,MATCH($C17,Sheet1!$A$3:$A$10,0),MATCH(JA$10,Sheet1!$B$2:$JO$2,0))),"")</f>
        <v/>
      </c>
      <c r="JB17" s="55" t="str">
        <f>IFERROR(IF(INDEX(Sheet1!$B$3:$JO$10,MATCH($C17,Sheet1!$A$3:$A$10,0),MATCH(JB$10,Sheet1!$B$2:$JO$2,0))=0,"Close",INDEX(Sheet1!$B$3:$JO$10,MATCH($C17,Sheet1!$A$3:$A$10,0),MATCH(JB$10,Sheet1!$B$2:$JO$2,0))),"")</f>
        <v/>
      </c>
      <c r="JC17" s="55" t="str">
        <f>IFERROR(IF(INDEX(Sheet1!$B$3:$JO$10,MATCH($C17,Sheet1!$A$3:$A$10,0),MATCH(JC$10,Sheet1!$B$2:$JO$2,0))=0,"Close",INDEX(Sheet1!$B$3:$JO$10,MATCH($C17,Sheet1!$A$3:$A$10,0),MATCH(JC$10,Sheet1!$B$2:$JO$2,0))),"")</f>
        <v/>
      </c>
      <c r="JD17" s="55" t="str">
        <f>IFERROR(IF(INDEX(Sheet1!$B$3:$JO$10,MATCH($C17,Sheet1!$A$3:$A$10,0),MATCH(JD$10,Sheet1!$B$2:$JO$2,0))=0,"Close",INDEX(Sheet1!$B$3:$JO$10,MATCH($C17,Sheet1!$A$3:$A$10,0),MATCH(JD$10,Sheet1!$B$2:$JO$2,0))),"")</f>
        <v/>
      </c>
      <c r="JE17" s="55" t="str">
        <f>IFERROR(IF(INDEX(Sheet1!$B$3:$JO$10,MATCH($C17,Sheet1!$A$3:$A$10,0),MATCH(JE$10,Sheet1!$B$2:$JO$2,0))=0,"Close",INDEX(Sheet1!$B$3:$JO$10,MATCH($C17,Sheet1!$A$3:$A$10,0),MATCH(JE$10,Sheet1!$B$2:$JO$2,0))),"")</f>
        <v/>
      </c>
      <c r="JF17" s="55" t="str">
        <f>IFERROR(IF(INDEX(Sheet1!$B$3:$JO$10,MATCH($C17,Sheet1!$A$3:$A$10,0),MATCH(JF$10,Sheet1!$B$2:$JO$2,0))=0,"Close",INDEX(Sheet1!$B$3:$JO$10,MATCH($C17,Sheet1!$A$3:$A$10,0),MATCH(JF$10,Sheet1!$B$2:$JO$2,0))),"")</f>
        <v/>
      </c>
      <c r="JG17" s="55" t="str">
        <f>IFERROR(IF(INDEX(Sheet1!$B$3:$JO$10,MATCH($C17,Sheet1!$A$3:$A$10,0),MATCH(JG$10,Sheet1!$B$2:$JO$2,0))=0,"Close",INDEX(Sheet1!$B$3:$JO$10,MATCH($C17,Sheet1!$A$3:$A$10,0),MATCH(JG$10,Sheet1!$B$2:$JO$2,0))),"")</f>
        <v/>
      </c>
      <c r="JH17" s="55" t="str">
        <f>IFERROR(IF(INDEX(Sheet1!$B$3:$JO$10,MATCH($C17,Sheet1!$A$3:$A$10,0),MATCH(JH$10,Sheet1!$B$2:$JO$2,0))=0,"Close",INDEX(Sheet1!$B$3:$JO$10,MATCH($C17,Sheet1!$A$3:$A$10,0),MATCH(JH$10,Sheet1!$B$2:$JO$2,0))),"")</f>
        <v/>
      </c>
      <c r="JI17" s="55" t="str">
        <f>IFERROR(IF(INDEX(Sheet1!$B$3:$JO$10,MATCH($C17,Sheet1!$A$3:$A$10,0),MATCH(JI$10,Sheet1!$B$2:$JO$2,0))=0,"Close",INDEX(Sheet1!$B$3:$JO$10,MATCH($C17,Sheet1!$A$3:$A$10,0),MATCH(JI$10,Sheet1!$B$2:$JO$2,0))),"")</f>
        <v/>
      </c>
      <c r="JJ17" s="55" t="str">
        <f>IFERROR(IF(INDEX(Sheet1!$B$3:$JO$10,MATCH($C17,Sheet1!$A$3:$A$10,0),MATCH(JJ$10,Sheet1!$B$2:$JO$2,0))=0,"Close",INDEX(Sheet1!$B$3:$JO$10,MATCH($C17,Sheet1!$A$3:$A$10,0),MATCH(JJ$10,Sheet1!$B$2:$JO$2,0))),"")</f>
        <v/>
      </c>
      <c r="JK17" s="55" t="str">
        <f>IFERROR(IF(INDEX(Sheet1!$B$3:$JO$10,MATCH($C17,Sheet1!$A$3:$A$10,0),MATCH(JK$10,Sheet1!$B$2:$JO$2,0))=0,"Close",INDEX(Sheet1!$B$3:$JO$10,MATCH($C17,Sheet1!$A$3:$A$10,0),MATCH(JK$10,Sheet1!$B$2:$JO$2,0))),"")</f>
        <v/>
      </c>
      <c r="JL17" s="55" t="str">
        <f>IFERROR(IF(INDEX(Sheet1!$B$3:$JO$10,MATCH($C17,Sheet1!$A$3:$A$10,0),MATCH(JL$10,Sheet1!$B$2:$JO$2,0))=0,"Close",INDEX(Sheet1!$B$3:$JO$10,MATCH($C17,Sheet1!$A$3:$A$10,0),MATCH(JL$10,Sheet1!$B$2:$JO$2,0))),"")</f>
        <v/>
      </c>
      <c r="JM17" s="55" t="str">
        <f>IFERROR(IF(INDEX(Sheet1!$B$3:$JO$10,MATCH($C17,Sheet1!$A$3:$A$10,0),MATCH(JM$10,Sheet1!$B$2:$JO$2,0))=0,"Close",INDEX(Sheet1!$B$3:$JO$10,MATCH($C17,Sheet1!$A$3:$A$10,0),MATCH(JM$10,Sheet1!$B$2:$JO$2,0))),"")</f>
        <v/>
      </c>
      <c r="JN17" s="55" t="str">
        <f>IFERROR(IF(INDEX(Sheet1!$B$3:$JO$10,MATCH($C17,Sheet1!$A$3:$A$10,0),MATCH(JN$10,Sheet1!$B$2:$JO$2,0))=0,"Close",INDEX(Sheet1!$B$3:$JO$10,MATCH($C17,Sheet1!$A$3:$A$10,0),MATCH(JN$10,Sheet1!$B$2:$JO$2,0))),"")</f>
        <v/>
      </c>
      <c r="JO17" s="55" t="str">
        <f>IFERROR(IF(INDEX(Sheet1!$B$3:$JO$10,MATCH($C17,Sheet1!$A$3:$A$10,0),MATCH(JO$10,Sheet1!$B$2:$JO$2,0))=0,"Close",INDEX(Sheet1!$B$3:$JO$10,MATCH($C17,Sheet1!$A$3:$A$10,0),MATCH(JO$10,Sheet1!$B$2:$JO$2,0))),"")</f>
        <v/>
      </c>
      <c r="JP17" s="55" t="str">
        <f>IFERROR(IF(INDEX(Sheet1!$B$3:$JO$10,MATCH($C17,Sheet1!$A$3:$A$10,0),MATCH(JP$10,Sheet1!$B$2:$JO$2,0))=0,"Close",INDEX(Sheet1!$B$3:$JO$10,MATCH($C17,Sheet1!$A$3:$A$10,0),MATCH(JP$10,Sheet1!$B$2:$JO$2,0))),"")</f>
        <v/>
      </c>
      <c r="JQ17" s="55" t="str">
        <f>IFERROR(IF(INDEX(Sheet1!$B$3:$JO$10,MATCH($C17,Sheet1!$A$3:$A$10,0),MATCH(JQ$10,Sheet1!$B$2:$JO$2,0))=0,"Close",INDEX(Sheet1!$B$3:$JO$10,MATCH($C17,Sheet1!$A$3:$A$10,0),MATCH(JQ$10,Sheet1!$B$2:$JO$2,0))),"")</f>
        <v/>
      </c>
      <c r="JR17" s="55" t="str">
        <f>IFERROR(IF(INDEX(Sheet1!$B$3:$JO$10,MATCH($C17,Sheet1!$A$3:$A$10,0),MATCH(JR$10,Sheet1!$B$2:$JO$2,0))=0,"Close",INDEX(Sheet1!$B$3:$JO$10,MATCH($C17,Sheet1!$A$3:$A$10,0),MATCH(JR$10,Sheet1!$B$2:$JO$2,0))),"")</f>
        <v/>
      </c>
      <c r="JS17" s="55" t="str">
        <f>IFERROR(IF(INDEX(Sheet1!$B$3:$JO$10,MATCH($C17,Sheet1!$A$3:$A$10,0),MATCH(JS$10,Sheet1!$B$2:$JO$2,0))=0,"Close",INDEX(Sheet1!$B$3:$JO$10,MATCH($C17,Sheet1!$A$3:$A$10,0),MATCH(JS$10,Sheet1!$B$2:$JO$2,0))),"")</f>
        <v/>
      </c>
      <c r="JT17" s="55" t="str">
        <f>IFERROR(IF(INDEX(Sheet1!$B$3:$JO$10,MATCH($C17,Sheet1!$A$3:$A$10,0),MATCH(JT$10,Sheet1!$B$2:$JO$2,0))=0,"Close",INDEX(Sheet1!$B$3:$JO$10,MATCH($C17,Sheet1!$A$3:$A$10,0),MATCH(JT$10,Sheet1!$B$2:$JO$2,0))),"")</f>
        <v/>
      </c>
      <c r="JU17" s="55" t="str">
        <f>IFERROR(IF(INDEX(Sheet1!$B$3:$JO$10,MATCH($C17,Sheet1!$A$3:$A$10,0),MATCH(JU$10,Sheet1!$B$2:$JO$2,0))=0,"Close",INDEX(Sheet1!$B$3:$JO$10,MATCH($C17,Sheet1!$A$3:$A$10,0),MATCH(JU$10,Sheet1!$B$2:$JO$2,0))),"")</f>
        <v/>
      </c>
      <c r="JV17" s="55" t="str">
        <f>IFERROR(IF(INDEX(Sheet1!$B$3:$JO$10,MATCH($C17,Sheet1!$A$3:$A$10,0),MATCH(JV$10,Sheet1!$B$2:$JO$2,0))=0,"Close",INDEX(Sheet1!$B$3:$JO$10,MATCH($C17,Sheet1!$A$3:$A$10,0),MATCH(JV$10,Sheet1!$B$2:$JO$2,0))),"")</f>
        <v/>
      </c>
      <c r="JW17" s="55" t="str">
        <f>IFERROR(IF(INDEX(Sheet1!$B$3:$JO$10,MATCH($C17,Sheet1!$A$3:$A$10,0),MATCH(JW$10,Sheet1!$B$2:$JO$2,0))=0,"Close",INDEX(Sheet1!$B$3:$JO$10,MATCH($C17,Sheet1!$A$3:$A$10,0),MATCH(JW$10,Sheet1!$B$2:$JO$2,0))),"")</f>
        <v/>
      </c>
      <c r="JX17" s="55" t="str">
        <f>IFERROR(IF(INDEX(Sheet1!$B$3:$JO$10,MATCH($C17,Sheet1!$A$3:$A$10,0),MATCH(JX$10,Sheet1!$B$2:$JO$2,0))=0,"Close",INDEX(Sheet1!$B$3:$JO$10,MATCH($C17,Sheet1!$A$3:$A$10,0),MATCH(JX$10,Sheet1!$B$2:$JO$2,0))),"")</f>
        <v/>
      </c>
      <c r="JY17" s="55" t="str">
        <f>IFERROR(IF(INDEX(Sheet1!$B$3:$JO$10,MATCH($C17,Sheet1!$A$3:$A$10,0),MATCH(JY$10,Sheet1!$B$2:$JO$2,0))=0,"Close",INDEX(Sheet1!$B$3:$JO$10,MATCH($C17,Sheet1!$A$3:$A$10,0),MATCH(JY$10,Sheet1!$B$2:$JO$2,0))),"")</f>
        <v/>
      </c>
      <c r="JZ17" s="55" t="str">
        <f>IFERROR(IF(INDEX(Sheet1!$B$3:$JO$10,MATCH($C17,Sheet1!$A$3:$A$10,0),MATCH(JZ$10,Sheet1!$B$2:$JO$2,0))=0,"Close",INDEX(Sheet1!$B$3:$JO$10,MATCH($C17,Sheet1!$A$3:$A$10,0),MATCH(JZ$10,Sheet1!$B$2:$JO$2,0))),"")</f>
        <v/>
      </c>
      <c r="KA17" s="55" t="str">
        <f>IFERROR(IF(INDEX(Sheet1!$B$3:$JO$10,MATCH($C17,Sheet1!$A$3:$A$10,0),MATCH(KA$10,Sheet1!$B$2:$JO$2,0))=0,"Close",INDEX(Sheet1!$B$3:$JO$10,MATCH($C17,Sheet1!$A$3:$A$10,0),MATCH(KA$10,Sheet1!$B$2:$JO$2,0))),"")</f>
        <v/>
      </c>
      <c r="KB17" s="55" t="str">
        <f>IFERROR(IF(INDEX(Sheet1!$B$3:$JO$10,MATCH($C17,Sheet1!$A$3:$A$10,0),MATCH(KB$10,Sheet1!$B$2:$JO$2,0))=0,"Close",INDEX(Sheet1!$B$3:$JO$10,MATCH($C17,Sheet1!$A$3:$A$10,0),MATCH(KB$10,Sheet1!$B$2:$JO$2,0))),"")</f>
        <v/>
      </c>
      <c r="KC17" s="55" t="str">
        <f>IFERROR(IF(INDEX(Sheet1!$B$3:$JO$10,MATCH($C17,Sheet1!$A$3:$A$10,0),MATCH(KC$10,Sheet1!$B$2:$JO$2,0))=0,"Close",INDEX(Sheet1!$B$3:$JO$10,MATCH($C17,Sheet1!$A$3:$A$10,0),MATCH(KC$10,Sheet1!$B$2:$JO$2,0))),"")</f>
        <v/>
      </c>
      <c r="KD17" s="55" t="str">
        <f>IFERROR(IF(INDEX(Sheet1!$B$3:$JO$10,MATCH($C17,Sheet1!$A$3:$A$10,0),MATCH(KD$10,Sheet1!$B$2:$JO$2,0))=0,"Close",INDEX(Sheet1!$B$3:$JO$10,MATCH($C17,Sheet1!$A$3:$A$10,0),MATCH(KD$10,Sheet1!$B$2:$JO$2,0))),"")</f>
        <v/>
      </c>
      <c r="KE17" s="55" t="str">
        <f>IFERROR(IF(INDEX(Sheet1!$B$3:$JO$10,MATCH($C17,Sheet1!$A$3:$A$10,0),MATCH(KE$10,Sheet1!$B$2:$JO$2,0))=0,"Close",INDEX(Sheet1!$B$3:$JO$10,MATCH($C17,Sheet1!$A$3:$A$10,0),MATCH(KE$10,Sheet1!$B$2:$JO$2,0))),"")</f>
        <v/>
      </c>
      <c r="KF17" s="55" t="str">
        <f>IFERROR(IF(INDEX(Sheet1!$B$3:$JO$10,MATCH($C17,Sheet1!$A$3:$A$10,0),MATCH(KF$10,Sheet1!$B$2:$JO$2,0))=0,"Close",INDEX(Sheet1!$B$3:$JO$10,MATCH($C17,Sheet1!$A$3:$A$10,0),MATCH(KF$10,Sheet1!$B$2:$JO$2,0))),"")</f>
        <v/>
      </c>
      <c r="KG17" s="55" t="str">
        <f>IFERROR(IF(INDEX(Sheet1!$B$3:$JO$10,MATCH($C17,Sheet1!$A$3:$A$10,0),MATCH(KG$10,Sheet1!$B$2:$JO$2,0))=0,"Close",INDEX(Sheet1!$B$3:$JO$10,MATCH($C17,Sheet1!$A$3:$A$10,0),MATCH(KG$10,Sheet1!$B$2:$JO$2,0))),"")</f>
        <v/>
      </c>
      <c r="KH17" s="55" t="str">
        <f>IFERROR(IF(INDEX(Sheet1!$B$3:$JO$10,MATCH($C17,Sheet1!$A$3:$A$10,0),MATCH(KH$10,Sheet1!$B$2:$JO$2,0))=0,"Close",INDEX(Sheet1!$B$3:$JO$10,MATCH($C17,Sheet1!$A$3:$A$10,0),MATCH(KH$10,Sheet1!$B$2:$JO$2,0))),"")</f>
        <v/>
      </c>
      <c r="KI17" s="55" t="str">
        <f>IFERROR(IF(INDEX(Sheet1!$B$3:$JO$10,MATCH($C17,Sheet1!$A$3:$A$10,0),MATCH(KI$10,Sheet1!$B$2:$JO$2,0))=0,"Close",INDEX(Sheet1!$B$3:$JO$10,MATCH($C17,Sheet1!$A$3:$A$10,0),MATCH(KI$10,Sheet1!$B$2:$JO$2,0))),"")</f>
        <v/>
      </c>
      <c r="KJ17" s="55" t="str">
        <f>IFERROR(IF(INDEX(Sheet1!$B$3:$JO$10,MATCH($C17,Sheet1!$A$3:$A$10,0),MATCH(KJ$10,Sheet1!$B$2:$JO$2,0))=0,"Close",INDEX(Sheet1!$B$3:$JO$10,MATCH($C17,Sheet1!$A$3:$A$10,0),MATCH(KJ$10,Sheet1!$B$2:$JO$2,0))),"")</f>
        <v/>
      </c>
      <c r="KK17" s="55" t="str">
        <f>IFERROR(IF(INDEX(Sheet1!$B$3:$JO$10,MATCH($C17,Sheet1!$A$3:$A$10,0),MATCH(KK$10,Sheet1!$B$2:$JO$2,0))=0,"Close",INDEX(Sheet1!$B$3:$JO$10,MATCH($C17,Sheet1!$A$3:$A$10,0),MATCH(KK$10,Sheet1!$B$2:$JO$2,0))),"")</f>
        <v/>
      </c>
      <c r="KL17" s="55" t="str">
        <f>IFERROR(IF(INDEX(Sheet1!$B$3:$JO$10,MATCH($C17,Sheet1!$A$3:$A$10,0),MATCH(KL$10,Sheet1!$B$2:$JO$2,0))=0,"Close",INDEX(Sheet1!$B$3:$JO$10,MATCH($C17,Sheet1!$A$3:$A$10,0),MATCH(KL$10,Sheet1!$B$2:$JO$2,0))),"")</f>
        <v/>
      </c>
      <c r="KM17" s="55" t="str">
        <f>IFERROR(IF(INDEX(Sheet1!$B$3:$JO$10,MATCH($C17,Sheet1!$A$3:$A$10,0),MATCH(KM$10,Sheet1!$B$2:$JO$2,0))=0,"Close",INDEX(Sheet1!$B$3:$JO$10,MATCH($C17,Sheet1!$A$3:$A$10,0),MATCH(KM$10,Sheet1!$B$2:$JO$2,0))),"")</f>
        <v/>
      </c>
      <c r="KN17" s="55" t="str">
        <f>IFERROR(IF(INDEX(Sheet1!$B$3:$JO$10,MATCH($C17,Sheet1!$A$3:$A$10,0),MATCH(KN$10,Sheet1!$B$2:$JO$2,0))=0,"Close",INDEX(Sheet1!$B$3:$JO$10,MATCH($C17,Sheet1!$A$3:$A$10,0),MATCH(KN$10,Sheet1!$B$2:$JO$2,0))),"")</f>
        <v/>
      </c>
      <c r="KO17" s="55" t="str">
        <f>IFERROR(IF(INDEX(Sheet1!$B$3:$JO$10,MATCH($C17,Sheet1!$A$3:$A$10,0),MATCH(KO$10,Sheet1!$B$2:$JO$2,0))=0,"Close",INDEX(Sheet1!$B$3:$JO$10,MATCH($C17,Sheet1!$A$3:$A$10,0),MATCH(KO$10,Sheet1!$B$2:$JO$2,0))),"")</f>
        <v/>
      </c>
      <c r="KP17" s="55" t="str">
        <f>IFERROR(IF(INDEX(Sheet1!$B$3:$JO$10,MATCH($C17,Sheet1!$A$3:$A$10,0),MATCH(KP$10,Sheet1!$B$2:$JO$2,0))=0,"Close",INDEX(Sheet1!$B$3:$JO$10,MATCH($C17,Sheet1!$A$3:$A$10,0),MATCH(KP$10,Sheet1!$B$2:$JO$2,0))),"")</f>
        <v/>
      </c>
      <c r="KQ17" s="55" t="str">
        <f>IFERROR(IF(INDEX(Sheet1!$B$3:$JO$10,MATCH($C17,Sheet1!$A$3:$A$10,0),MATCH(KQ$10,Sheet1!$B$2:$JO$2,0))=0,"Close",INDEX(Sheet1!$B$3:$JO$10,MATCH($C17,Sheet1!$A$3:$A$10,0),MATCH(KQ$10,Sheet1!$B$2:$JO$2,0))),"")</f>
        <v/>
      </c>
      <c r="KR17" s="55" t="str">
        <f>IFERROR(IF(INDEX(Sheet1!$B$3:$JO$10,MATCH($C17,Sheet1!$A$3:$A$10,0),MATCH(KR$10,Sheet1!$B$2:$JO$2,0))=0,"Close",INDEX(Sheet1!$B$3:$JO$10,MATCH($C17,Sheet1!$A$3:$A$10,0),MATCH(KR$10,Sheet1!$B$2:$JO$2,0))),"")</f>
        <v/>
      </c>
      <c r="KS17" s="55" t="str">
        <f>IFERROR(IF(INDEX(Sheet1!$B$3:$JO$10,MATCH($C17,Sheet1!$A$3:$A$10,0),MATCH(KS$10,Sheet1!$B$2:$JO$2,0))=0,"Close",INDEX(Sheet1!$B$3:$JO$10,MATCH($C17,Sheet1!$A$3:$A$10,0),MATCH(KS$10,Sheet1!$B$2:$JO$2,0))),"")</f>
        <v/>
      </c>
      <c r="KT17" s="55" t="str">
        <f>IFERROR(IF(INDEX(Sheet1!$B$3:$JO$10,MATCH($C17,Sheet1!$A$3:$A$10,0),MATCH(KT$10,Sheet1!$B$2:$JO$2,0))=0,"Close",INDEX(Sheet1!$B$3:$JO$10,MATCH($C17,Sheet1!$A$3:$A$10,0),MATCH(KT$10,Sheet1!$B$2:$JO$2,0))),"")</f>
        <v/>
      </c>
      <c r="KU17" s="55" t="str">
        <f>IFERROR(IF(INDEX(Sheet1!$B$3:$JO$10,MATCH($C17,Sheet1!$A$3:$A$10,0),MATCH(KU$10,Sheet1!$B$2:$JO$2,0))=0,"Close",INDEX(Sheet1!$B$3:$JO$10,MATCH($C17,Sheet1!$A$3:$A$10,0),MATCH(KU$10,Sheet1!$B$2:$JO$2,0))),"")</f>
        <v/>
      </c>
      <c r="KV17" s="55" t="str">
        <f>IFERROR(IF(INDEX(Sheet1!$B$3:$JO$10,MATCH($C17,Sheet1!$A$3:$A$10,0),MATCH(KV$10,Sheet1!$B$2:$JO$2,0))=0,"Close",INDEX(Sheet1!$B$3:$JO$10,MATCH($C17,Sheet1!$A$3:$A$10,0),MATCH(KV$10,Sheet1!$B$2:$JO$2,0))),"")</f>
        <v/>
      </c>
      <c r="KW17" s="55" t="str">
        <f>IFERROR(IF(INDEX(Sheet1!$B$3:$JO$10,MATCH($C17,Sheet1!$A$3:$A$10,0),MATCH(KW$10,Sheet1!$B$2:$JO$2,0))=0,"Close",INDEX(Sheet1!$B$3:$JO$10,MATCH($C17,Sheet1!$A$3:$A$10,0),MATCH(KW$10,Sheet1!$B$2:$JO$2,0))),"")</f>
        <v/>
      </c>
      <c r="KX17" s="55" t="str">
        <f>IFERROR(IF(INDEX(Sheet1!$B$3:$JO$10,MATCH($C17,Sheet1!$A$3:$A$10,0),MATCH(KX$10,Sheet1!$B$2:$JO$2,0))=0,"Close",INDEX(Sheet1!$B$3:$JO$10,MATCH($C17,Sheet1!$A$3:$A$10,0),MATCH(KX$10,Sheet1!$B$2:$JO$2,0))),"")</f>
        <v/>
      </c>
      <c r="KY17" s="55" t="str">
        <f>IFERROR(IF(INDEX(Sheet1!$B$3:$JO$10,MATCH($C17,Sheet1!$A$3:$A$10,0),MATCH(KY$10,Sheet1!$B$2:$JO$2,0))=0,"Close",INDEX(Sheet1!$B$3:$JO$10,MATCH($C17,Sheet1!$A$3:$A$10,0),MATCH(KY$10,Sheet1!$B$2:$JO$2,0))),"")</f>
        <v/>
      </c>
      <c r="KZ17" s="55" t="str">
        <f>IFERROR(IF(INDEX(Sheet1!$B$3:$JO$10,MATCH($C17,Sheet1!$A$3:$A$10,0),MATCH(KZ$10,Sheet1!$B$2:$JO$2,0))=0,"Close",INDEX(Sheet1!$B$3:$JO$10,MATCH($C17,Sheet1!$A$3:$A$10,0),MATCH(KZ$10,Sheet1!$B$2:$JO$2,0))),"")</f>
        <v/>
      </c>
      <c r="LA17" s="55" t="str">
        <f>IFERROR(IF(INDEX(Sheet1!$B$3:$JO$10,MATCH($C17,Sheet1!$A$3:$A$10,0),MATCH(LA$10,Sheet1!$B$2:$JO$2,0))=0,"Close",INDEX(Sheet1!$B$3:$JO$10,MATCH($C17,Sheet1!$A$3:$A$10,0),MATCH(LA$10,Sheet1!$B$2:$JO$2,0))),"")</f>
        <v/>
      </c>
      <c r="LB17" s="55" t="str">
        <f>IFERROR(IF(INDEX(Sheet1!$B$3:$JO$10,MATCH($C17,Sheet1!$A$3:$A$10,0),MATCH(LB$10,Sheet1!$B$2:$JO$2,0))=0,"Close",INDEX(Sheet1!$B$3:$JO$10,MATCH($C17,Sheet1!$A$3:$A$10,0),MATCH(LB$10,Sheet1!$B$2:$JO$2,0))),"")</f>
        <v/>
      </c>
      <c r="LC17" s="55" t="str">
        <f>IFERROR(IF(INDEX(Sheet1!$B$3:$JO$10,MATCH($C17,Sheet1!$A$3:$A$10,0),MATCH(LC$10,Sheet1!$B$2:$JO$2,0))=0,"Close",INDEX(Sheet1!$B$3:$JO$10,MATCH($C17,Sheet1!$A$3:$A$10,0),MATCH(LC$10,Sheet1!$B$2:$JO$2,0))),"")</f>
        <v/>
      </c>
      <c r="LD17" s="55" t="str">
        <f>IFERROR(IF(INDEX(Sheet1!$B$3:$JO$10,MATCH($C17,Sheet1!$A$3:$A$10,0),MATCH(LD$10,Sheet1!$B$2:$JO$2,0))=0,"Close",INDEX(Sheet1!$B$3:$JO$10,MATCH($C17,Sheet1!$A$3:$A$10,0),MATCH(LD$10,Sheet1!$B$2:$JO$2,0))),"")</f>
        <v/>
      </c>
      <c r="LE17" s="55" t="str">
        <f>IFERROR(IF(INDEX(Sheet1!$B$3:$JO$10,MATCH($C17,Sheet1!$A$3:$A$10,0),MATCH(LE$10,Sheet1!$B$2:$JO$2,0))=0,"Close",INDEX(Sheet1!$B$3:$JO$10,MATCH($C17,Sheet1!$A$3:$A$10,0),MATCH(LE$10,Sheet1!$B$2:$JO$2,0))),"")</f>
        <v/>
      </c>
      <c r="LF17" s="55" t="str">
        <f>IFERROR(IF(INDEX(Sheet1!$B$3:$JO$10,MATCH($C17,Sheet1!$A$3:$A$10,0),MATCH(LF$10,Sheet1!$B$2:$JO$2,0))=0,"Close",INDEX(Sheet1!$B$3:$JO$10,MATCH($C17,Sheet1!$A$3:$A$10,0),MATCH(LF$10,Sheet1!$B$2:$JO$2,0))),"")</f>
        <v/>
      </c>
      <c r="LG17" s="55" t="str">
        <f>IFERROR(IF(INDEX(Sheet1!$B$3:$JO$10,MATCH($C17,Sheet1!$A$3:$A$10,0),MATCH(LG$10,Sheet1!$B$2:$JO$2,0))=0,"Close",INDEX(Sheet1!$B$3:$JO$10,MATCH($C17,Sheet1!$A$3:$A$10,0),MATCH(LG$10,Sheet1!$B$2:$JO$2,0))),"")</f>
        <v/>
      </c>
      <c r="LH17" s="55" t="str">
        <f>IFERROR(IF(INDEX(Sheet1!$B$3:$JO$10,MATCH($C17,Sheet1!$A$3:$A$10,0),MATCH(LH$10,Sheet1!$B$2:$JO$2,0))=0,"Close",INDEX(Sheet1!$B$3:$JO$10,MATCH($C17,Sheet1!$A$3:$A$10,0),MATCH(LH$10,Sheet1!$B$2:$JO$2,0))),"")</f>
        <v/>
      </c>
      <c r="LI17" s="55" t="str">
        <f>IFERROR(IF(INDEX(Sheet1!$B$3:$JO$10,MATCH($C17,Sheet1!$A$3:$A$10,0),MATCH(LI$10,Sheet1!$B$2:$JO$2,0))=0,"Close",INDEX(Sheet1!$B$3:$JO$10,MATCH($C17,Sheet1!$A$3:$A$10,0),MATCH(LI$10,Sheet1!$B$2:$JO$2,0))),"")</f>
        <v/>
      </c>
      <c r="LJ17" s="55" t="str">
        <f>IFERROR(IF(INDEX(Sheet1!$B$3:$JO$10,MATCH($C17,Sheet1!$A$3:$A$10,0),MATCH(LJ$10,Sheet1!$B$2:$JO$2,0))=0,"Close",INDEX(Sheet1!$B$3:$JO$10,MATCH($C17,Sheet1!$A$3:$A$10,0),MATCH(LJ$10,Sheet1!$B$2:$JO$2,0))),"")</f>
        <v/>
      </c>
      <c r="LK17" s="55" t="str">
        <f>IFERROR(IF(INDEX(Sheet1!$B$3:$JO$10,MATCH($C17,Sheet1!$A$3:$A$10,0),MATCH(LK$10,Sheet1!$B$2:$JO$2,0))=0,"Close",INDEX(Sheet1!$B$3:$JO$10,MATCH($C17,Sheet1!$A$3:$A$10,0),MATCH(LK$10,Sheet1!$B$2:$JO$2,0))),"")</f>
        <v/>
      </c>
      <c r="LL17" s="55" t="str">
        <f>IFERROR(IF(INDEX(Sheet1!$B$3:$JO$10,MATCH($C17,Sheet1!$A$3:$A$10,0),MATCH(LL$10,Sheet1!$B$2:$JO$2,0))=0,"Close",INDEX(Sheet1!$B$3:$JO$10,MATCH($C17,Sheet1!$A$3:$A$10,0),MATCH(LL$10,Sheet1!$B$2:$JO$2,0))),"")</f>
        <v/>
      </c>
      <c r="LM17" s="55" t="str">
        <f>IFERROR(IF(INDEX(Sheet1!$B$3:$JO$10,MATCH($C17,Sheet1!$A$3:$A$10,0),MATCH(LM$10,Sheet1!$B$2:$JO$2,0))=0,"Close",INDEX(Sheet1!$B$3:$JO$10,MATCH($C17,Sheet1!$A$3:$A$10,0),MATCH(LM$10,Sheet1!$B$2:$JO$2,0))),"")</f>
        <v/>
      </c>
      <c r="LN17" s="55" t="str">
        <f>IFERROR(IF(INDEX(Sheet1!$B$3:$JO$10,MATCH($C17,Sheet1!$A$3:$A$10,0),MATCH(LN$10,Sheet1!$B$2:$JO$2,0))=0,"Close",INDEX(Sheet1!$B$3:$JO$10,MATCH($C17,Sheet1!$A$3:$A$10,0),MATCH(LN$10,Sheet1!$B$2:$JO$2,0))),"")</f>
        <v/>
      </c>
      <c r="LO17" s="55" t="str">
        <f>IFERROR(IF(INDEX(Sheet1!$B$3:$JO$10,MATCH($C17,Sheet1!$A$3:$A$10,0),MATCH(LO$10,Sheet1!$B$2:$JO$2,0))=0,"Close",INDEX(Sheet1!$B$3:$JO$10,MATCH($C17,Sheet1!$A$3:$A$10,0),MATCH(LO$10,Sheet1!$B$2:$JO$2,0))),"")</f>
        <v/>
      </c>
      <c r="LP17" s="55" t="str">
        <f>IFERROR(IF(INDEX(Sheet1!$B$3:$JO$10,MATCH($C17,Sheet1!$A$3:$A$10,0),MATCH(LP$10,Sheet1!$B$2:$JO$2,0))=0,"Close",INDEX(Sheet1!$B$3:$JO$10,MATCH($C17,Sheet1!$A$3:$A$10,0),MATCH(LP$10,Sheet1!$B$2:$JO$2,0))),"")</f>
        <v/>
      </c>
      <c r="LQ17" s="55" t="str">
        <f>IFERROR(IF(INDEX(Sheet1!$B$3:$JO$10,MATCH($C17,Sheet1!$A$3:$A$10,0),MATCH(LQ$10,Sheet1!$B$2:$JO$2,0))=0,"Close",INDEX(Sheet1!$B$3:$JO$10,MATCH($C17,Sheet1!$A$3:$A$10,0),MATCH(LQ$10,Sheet1!$B$2:$JO$2,0))),"")</f>
        <v/>
      </c>
      <c r="LR17" s="55" t="str">
        <f>IFERROR(IF(INDEX(Sheet1!$B$3:$JO$10,MATCH($C17,Sheet1!$A$3:$A$10,0),MATCH(LR$10,Sheet1!$B$2:$JO$2,0))=0,"Close",INDEX(Sheet1!$B$3:$JO$10,MATCH($C17,Sheet1!$A$3:$A$10,0),MATCH(LR$10,Sheet1!$B$2:$JO$2,0))),"")</f>
        <v/>
      </c>
      <c r="LS17" s="55" t="str">
        <f>IFERROR(IF(INDEX(Sheet1!$B$3:$JO$10,MATCH($C17,Sheet1!$A$3:$A$10,0),MATCH(LS$10,Sheet1!$B$2:$JO$2,0))=0,"Close",INDEX(Sheet1!$B$3:$JO$10,MATCH($C17,Sheet1!$A$3:$A$10,0),MATCH(LS$10,Sheet1!$B$2:$JO$2,0))),"")</f>
        <v/>
      </c>
      <c r="LT17" s="55" t="str">
        <f>IFERROR(IF(INDEX(Sheet1!$B$3:$JO$10,MATCH($C17,Sheet1!$A$3:$A$10,0),MATCH(LT$10,Sheet1!$B$2:$JO$2,0))=0,"Close",INDEX(Sheet1!$B$3:$JO$10,MATCH($C17,Sheet1!$A$3:$A$10,0),MATCH(LT$10,Sheet1!$B$2:$JO$2,0))),"")</f>
        <v/>
      </c>
      <c r="LU17" s="55" t="str">
        <f>IFERROR(IF(INDEX(Sheet1!$B$3:$JO$10,MATCH($C17,Sheet1!$A$3:$A$10,0),MATCH(LU$10,Sheet1!$B$2:$JO$2,0))=0,"Close",INDEX(Sheet1!$B$3:$JO$10,MATCH($C17,Sheet1!$A$3:$A$10,0),MATCH(LU$10,Sheet1!$B$2:$JO$2,0))),"")</f>
        <v/>
      </c>
      <c r="LV17" s="55" t="str">
        <f>IFERROR(IF(INDEX(Sheet1!$B$3:$JO$10,MATCH($C17,Sheet1!$A$3:$A$10,0),MATCH(LV$10,Sheet1!$B$2:$JO$2,0))=0,"Close",INDEX(Sheet1!$B$3:$JO$10,MATCH($C17,Sheet1!$A$3:$A$10,0),MATCH(LV$10,Sheet1!$B$2:$JO$2,0))),"")</f>
        <v/>
      </c>
      <c r="LW17" s="55" t="str">
        <f>IFERROR(IF(INDEX(Sheet1!$B$3:$JO$10,MATCH($C17,Sheet1!$A$3:$A$10,0),MATCH(LW$10,Sheet1!$B$2:$JO$2,0))=0,"Close",INDEX(Sheet1!$B$3:$JO$10,MATCH($C17,Sheet1!$A$3:$A$10,0),MATCH(LW$10,Sheet1!$B$2:$JO$2,0))),"")</f>
        <v/>
      </c>
      <c r="LX17" s="55" t="str">
        <f>IFERROR(IF(INDEX(Sheet1!$B$3:$JO$10,MATCH($C17,Sheet1!$A$3:$A$10,0),MATCH(LX$10,Sheet1!$B$2:$JO$2,0))=0,"Close",INDEX(Sheet1!$B$3:$JO$10,MATCH($C17,Sheet1!$A$3:$A$10,0),MATCH(LX$10,Sheet1!$B$2:$JO$2,0))),"")</f>
        <v/>
      </c>
      <c r="LY17" s="55" t="str">
        <f>IFERROR(IF(INDEX(Sheet1!$B$3:$JO$10,MATCH($C17,Sheet1!$A$3:$A$10,0),MATCH(LY$10,Sheet1!$B$2:$JO$2,0))=0,"Close",INDEX(Sheet1!$B$3:$JO$10,MATCH($C17,Sheet1!$A$3:$A$10,0),MATCH(LY$10,Sheet1!$B$2:$JO$2,0))),"")</f>
        <v/>
      </c>
      <c r="LZ17" s="55" t="str">
        <f>IFERROR(IF(INDEX(Sheet1!$B$3:$JO$10,MATCH($C17,Sheet1!$A$3:$A$10,0),MATCH(LZ$10,Sheet1!$B$2:$JO$2,0))=0,"Close",INDEX(Sheet1!$B$3:$JO$10,MATCH($C17,Sheet1!$A$3:$A$10,0),MATCH(LZ$10,Sheet1!$B$2:$JO$2,0))),"")</f>
        <v/>
      </c>
      <c r="MA17" s="55" t="str">
        <f>IFERROR(IF(INDEX(Sheet1!$B$3:$JO$10,MATCH($C17,Sheet1!$A$3:$A$10,0),MATCH(MA$10,Sheet1!$B$2:$JO$2,0))=0,"Close",INDEX(Sheet1!$B$3:$JO$10,MATCH($C17,Sheet1!$A$3:$A$10,0),MATCH(MA$10,Sheet1!$B$2:$JO$2,0))),"")</f>
        <v/>
      </c>
      <c r="MB17" s="55" t="str">
        <f>IFERROR(IF(INDEX(Sheet1!$B$3:$JO$10,MATCH($C17,Sheet1!$A$3:$A$10,0),MATCH(MB$10,Sheet1!$B$2:$JO$2,0))=0,"Close",INDEX(Sheet1!$B$3:$JO$10,MATCH($C17,Sheet1!$A$3:$A$10,0),MATCH(MB$10,Sheet1!$B$2:$JO$2,0))),"")</f>
        <v/>
      </c>
      <c r="MC17" s="55" t="str">
        <f>IFERROR(IF(INDEX(Sheet1!$B$3:$JO$10,MATCH($C17,Sheet1!$A$3:$A$10,0),MATCH(MC$10,Sheet1!$B$2:$JO$2,0))=0,"Close",INDEX(Sheet1!$B$3:$JO$10,MATCH($C17,Sheet1!$A$3:$A$10,0),MATCH(MC$10,Sheet1!$B$2:$JO$2,0))),"")</f>
        <v/>
      </c>
      <c r="MD17" s="55" t="str">
        <f>IFERROR(IF(INDEX(Sheet1!$B$3:$JO$10,MATCH($C17,Sheet1!$A$3:$A$10,0),MATCH(MD$10,Sheet1!$B$2:$JO$2,0))=0,"Close",INDEX(Sheet1!$B$3:$JO$10,MATCH($C17,Sheet1!$A$3:$A$10,0),MATCH(MD$10,Sheet1!$B$2:$JO$2,0))),"")</f>
        <v/>
      </c>
      <c r="ME17" s="55" t="str">
        <f>IFERROR(IF(INDEX(Sheet1!$B$3:$JO$10,MATCH($C17,Sheet1!$A$3:$A$10,0),MATCH(ME$10,Sheet1!$B$2:$JO$2,0))=0,"Close",INDEX(Sheet1!$B$3:$JO$10,MATCH($C17,Sheet1!$A$3:$A$10,0),MATCH(ME$10,Sheet1!$B$2:$JO$2,0))),"")</f>
        <v/>
      </c>
      <c r="MF17" s="55" t="str">
        <f>IFERROR(IF(INDEX(Sheet1!$B$3:$JO$10,MATCH($C17,Sheet1!$A$3:$A$10,0),MATCH(MF$10,Sheet1!$B$2:$JO$2,0))=0,"Close",INDEX(Sheet1!$B$3:$JO$10,MATCH($C17,Sheet1!$A$3:$A$10,0),MATCH(MF$10,Sheet1!$B$2:$JO$2,0))),"")</f>
        <v/>
      </c>
      <c r="MG17" s="55" t="str">
        <f>IFERROR(IF(INDEX(Sheet1!$B$3:$JO$10,MATCH($C17,Sheet1!$A$3:$A$10,0),MATCH(MG$10,Sheet1!$B$2:$JO$2,0))=0,"Close",INDEX(Sheet1!$B$3:$JO$10,MATCH($C17,Sheet1!$A$3:$A$10,0),MATCH(MG$10,Sheet1!$B$2:$JO$2,0))),"")</f>
        <v/>
      </c>
      <c r="MH17" s="55" t="str">
        <f>IFERROR(IF(INDEX(Sheet1!$B$3:$JO$10,MATCH($C17,Sheet1!$A$3:$A$10,0),MATCH(MH$10,Sheet1!$B$2:$JO$2,0))=0,"Close",INDEX(Sheet1!$B$3:$JO$10,MATCH($C17,Sheet1!$A$3:$A$10,0),MATCH(MH$10,Sheet1!$B$2:$JO$2,0))),"")</f>
        <v/>
      </c>
      <c r="MI17" s="55" t="str">
        <f>IFERROR(IF(INDEX(Sheet1!$B$3:$JO$10,MATCH($C17,Sheet1!$A$3:$A$10,0),MATCH(MI$10,Sheet1!$B$2:$JO$2,0))=0,"Close",INDEX(Sheet1!$B$3:$JO$10,MATCH($C17,Sheet1!$A$3:$A$10,0),MATCH(MI$10,Sheet1!$B$2:$JO$2,0))),"")</f>
        <v/>
      </c>
      <c r="MJ17" s="55" t="str">
        <f>IFERROR(IF(INDEX(Sheet1!$B$3:$JO$10,MATCH($C17,Sheet1!$A$3:$A$10,0),MATCH(MJ$10,Sheet1!$B$2:$JO$2,0))=0,"Close",INDEX(Sheet1!$B$3:$JO$10,MATCH($C17,Sheet1!$A$3:$A$10,0),MATCH(MJ$10,Sheet1!$B$2:$JO$2,0))),"")</f>
        <v/>
      </c>
      <c r="MK17" s="55" t="str">
        <f>IFERROR(IF(INDEX(Sheet1!$B$3:$JO$10,MATCH($C17,Sheet1!$A$3:$A$10,0),MATCH(MK$10,Sheet1!$B$2:$JO$2,0))=0,"Close",INDEX(Sheet1!$B$3:$JO$10,MATCH($C17,Sheet1!$A$3:$A$10,0),MATCH(MK$10,Sheet1!$B$2:$JO$2,0))),"")</f>
        <v/>
      </c>
      <c r="ML17" s="55" t="str">
        <f>IFERROR(IF(INDEX(Sheet1!$B$3:$JO$10,MATCH($C17,Sheet1!$A$3:$A$10,0),MATCH(ML$10,Sheet1!$B$2:$JO$2,0))=0,"Close",INDEX(Sheet1!$B$3:$JO$10,MATCH($C17,Sheet1!$A$3:$A$10,0),MATCH(ML$10,Sheet1!$B$2:$JO$2,0))),"")</f>
        <v/>
      </c>
      <c r="MM17" s="55" t="str">
        <f>IFERROR(IF(INDEX(Sheet1!$B$3:$JO$10,MATCH($C17,Sheet1!$A$3:$A$10,0),MATCH(MM$10,Sheet1!$B$2:$JO$2,0))=0,"Close",INDEX(Sheet1!$B$3:$JO$10,MATCH($C17,Sheet1!$A$3:$A$10,0),MATCH(MM$10,Sheet1!$B$2:$JO$2,0))),"")</f>
        <v/>
      </c>
      <c r="MN17" s="55" t="str">
        <f>IFERROR(IF(INDEX(Sheet1!$B$3:$JO$10,MATCH($C17,Sheet1!$A$3:$A$10,0),MATCH(MN$10,Sheet1!$B$2:$JO$2,0))=0,"Close",INDEX(Sheet1!$B$3:$JO$10,MATCH($C17,Sheet1!$A$3:$A$10,0),MATCH(MN$10,Sheet1!$B$2:$JO$2,0))),"")</f>
        <v/>
      </c>
      <c r="MO17" s="55" t="str">
        <f>IFERROR(IF(INDEX(Sheet1!$B$3:$JO$10,MATCH($C17,Sheet1!$A$3:$A$10,0),MATCH(MO$10,Sheet1!$B$2:$JO$2,0))=0,"Close",INDEX(Sheet1!$B$3:$JO$10,MATCH($C17,Sheet1!$A$3:$A$10,0),MATCH(MO$10,Sheet1!$B$2:$JO$2,0))),"")</f>
        <v/>
      </c>
      <c r="MP17" s="55" t="str">
        <f>IFERROR(IF(INDEX(Sheet1!$B$3:$JO$10,MATCH($C17,Sheet1!$A$3:$A$10,0),MATCH(MP$10,Sheet1!$B$2:$JO$2,0))=0,"Close",INDEX(Sheet1!$B$3:$JO$10,MATCH($C17,Sheet1!$A$3:$A$10,0),MATCH(MP$10,Sheet1!$B$2:$JO$2,0))),"")</f>
        <v/>
      </c>
      <c r="MQ17" s="55" t="str">
        <f>IFERROR(IF(INDEX(Sheet1!$B$3:$JO$10,MATCH($C17,Sheet1!$A$3:$A$10,0),MATCH(MQ$10,Sheet1!$B$2:$JO$2,0))=0,"Close",INDEX(Sheet1!$B$3:$JO$10,MATCH($C17,Sheet1!$A$3:$A$10,0),MATCH(MQ$10,Sheet1!$B$2:$JO$2,0))),"")</f>
        <v/>
      </c>
      <c r="MR17" s="55" t="str">
        <f>IFERROR(IF(INDEX(Sheet1!$B$3:$JO$10,MATCH($C17,Sheet1!$A$3:$A$10,0),MATCH(MR$10,Sheet1!$B$2:$JO$2,0))=0,"Close",INDEX(Sheet1!$B$3:$JO$10,MATCH($C17,Sheet1!$A$3:$A$10,0),MATCH(MR$10,Sheet1!$B$2:$JO$2,0))),"")</f>
        <v/>
      </c>
      <c r="MS17" s="55" t="str">
        <f>IFERROR(IF(INDEX(Sheet1!$B$3:$JO$10,MATCH($C17,Sheet1!$A$3:$A$10,0),MATCH(MS$10,Sheet1!$B$2:$JO$2,0))=0,"Close",INDEX(Sheet1!$B$3:$JO$10,MATCH($C17,Sheet1!$A$3:$A$10,0),MATCH(MS$10,Sheet1!$B$2:$JO$2,0))),"")</f>
        <v/>
      </c>
      <c r="MT17" s="55" t="str">
        <f>IFERROR(IF(INDEX(Sheet1!$B$3:$JO$10,MATCH($C17,Sheet1!$A$3:$A$10,0),MATCH(MT$10,Sheet1!$B$2:$JO$2,0))=0,"Close",INDEX(Sheet1!$B$3:$JO$10,MATCH($C17,Sheet1!$A$3:$A$10,0),MATCH(MT$10,Sheet1!$B$2:$JO$2,0))),"")</f>
        <v/>
      </c>
      <c r="MU17" s="55" t="str">
        <f>IFERROR(IF(INDEX(Sheet1!$B$3:$JO$10,MATCH($C17,Sheet1!$A$3:$A$10,0),MATCH(MU$10,Sheet1!$B$2:$JO$2,0))=0,"Close",INDEX(Sheet1!$B$3:$JO$10,MATCH($C17,Sheet1!$A$3:$A$10,0),MATCH(MU$10,Sheet1!$B$2:$JO$2,0))),"")</f>
        <v/>
      </c>
      <c r="MV17" s="55" t="str">
        <f>IFERROR(IF(INDEX(Sheet1!$B$3:$JO$10,MATCH($C17,Sheet1!$A$3:$A$10,0),MATCH(MV$10,Sheet1!$B$2:$JO$2,0))=0,"Close",INDEX(Sheet1!$B$3:$JO$10,MATCH($C17,Sheet1!$A$3:$A$10,0),MATCH(MV$10,Sheet1!$B$2:$JO$2,0))),"")</f>
        <v/>
      </c>
      <c r="MW17" s="55" t="str">
        <f>IFERROR(IF(INDEX(Sheet1!$B$3:$JO$10,MATCH($C17,Sheet1!$A$3:$A$10,0),MATCH(MW$10,Sheet1!$B$2:$JO$2,0))=0,"Close",INDEX(Sheet1!$B$3:$JO$10,MATCH($C17,Sheet1!$A$3:$A$10,0),MATCH(MW$10,Sheet1!$B$2:$JO$2,0))),"")</f>
        <v/>
      </c>
      <c r="MX17" s="55" t="str">
        <f>IFERROR(IF(INDEX(Sheet1!$B$3:$JO$10,MATCH($C17,Sheet1!$A$3:$A$10,0),MATCH(MX$10,Sheet1!$B$2:$JO$2,0))=0,"Close",INDEX(Sheet1!$B$3:$JO$10,MATCH($C17,Sheet1!$A$3:$A$10,0),MATCH(MX$10,Sheet1!$B$2:$JO$2,0))),"")</f>
        <v/>
      </c>
      <c r="MY17" s="55" t="str">
        <f>IFERROR(IF(INDEX(Sheet1!$B$3:$JO$10,MATCH($C17,Sheet1!$A$3:$A$10,0),MATCH(MY$10,Sheet1!$B$2:$JO$2,0))=0,"Close",INDEX(Sheet1!$B$3:$JO$10,MATCH($C17,Sheet1!$A$3:$A$10,0),MATCH(MY$10,Sheet1!$B$2:$JO$2,0))),"")</f>
        <v/>
      </c>
      <c r="MZ17" s="55" t="str">
        <f>IFERROR(IF(INDEX(Sheet1!$B$3:$JO$10,MATCH($C17,Sheet1!$A$3:$A$10,0),MATCH(MZ$10,Sheet1!$B$2:$JO$2,0))=0,"Close",INDEX(Sheet1!$B$3:$JO$10,MATCH($C17,Sheet1!$A$3:$A$10,0),MATCH(MZ$10,Sheet1!$B$2:$JO$2,0))),"")</f>
        <v/>
      </c>
      <c r="NA17" s="55" t="str">
        <f>IFERROR(IF(INDEX(Sheet1!$B$3:$JO$10,MATCH($C17,Sheet1!$A$3:$A$10,0),MATCH(NA$10,Sheet1!$B$2:$JO$2,0))=0,"Close",INDEX(Sheet1!$B$3:$JO$10,MATCH($C17,Sheet1!$A$3:$A$10,0),MATCH(NA$10,Sheet1!$B$2:$JO$2,0))),"")</f>
        <v/>
      </c>
      <c r="NB17" s="55" t="str">
        <f>IFERROR(IF(INDEX(Sheet1!$B$3:$JO$10,MATCH($C17,Sheet1!$A$3:$A$10,0),MATCH(NB$10,Sheet1!$B$2:$JO$2,0))=0,"Close",INDEX(Sheet1!$B$3:$JO$10,MATCH($C17,Sheet1!$A$3:$A$10,0),MATCH(NB$10,Sheet1!$B$2:$JO$2,0))),"")</f>
        <v/>
      </c>
      <c r="NC17" s="55" t="str">
        <f>IFERROR(IF(INDEX(Sheet1!$B$3:$JO$10,MATCH($C17,Sheet1!$A$3:$A$10,0),MATCH(NC$10,Sheet1!$B$2:$JO$2,0))=0,"Close",INDEX(Sheet1!$B$3:$JO$10,MATCH($C17,Sheet1!$A$3:$A$10,0),MATCH(NC$10,Sheet1!$B$2:$JO$2,0))),"")</f>
        <v/>
      </c>
      <c r="ND17" s="55" t="str">
        <f>IFERROR(IF(INDEX(Sheet1!$B$3:$JO$10,MATCH($C17,Sheet1!$A$3:$A$10,0),MATCH(ND$10,Sheet1!$B$2:$JO$2,0))=0,"Close",INDEX(Sheet1!$B$3:$JO$10,MATCH($C17,Sheet1!$A$3:$A$10,0),MATCH(ND$10,Sheet1!$B$2:$JO$2,0))),"")</f>
        <v/>
      </c>
      <c r="NE17" s="55" t="str">
        <f>IFERROR(IF(INDEX(Sheet1!$B$3:$JO$10,MATCH($C17,Sheet1!$A$3:$A$10,0),MATCH(NE$10,Sheet1!$B$2:$JO$2,0))=0,"Close",INDEX(Sheet1!$B$3:$JO$10,MATCH($C17,Sheet1!$A$3:$A$10,0),MATCH(NE$10,Sheet1!$B$2:$JO$2,0))),"")</f>
        <v/>
      </c>
      <c r="NF17" s="55" t="str">
        <f>IFERROR(IF(INDEX(Sheet1!$B$3:$JO$10,MATCH($C17,Sheet1!$A$3:$A$10,0),MATCH(NF$10,Sheet1!$B$2:$JO$2,0))=0,"Close",INDEX(Sheet1!$B$3:$JO$10,MATCH($C17,Sheet1!$A$3:$A$10,0),MATCH(NF$10,Sheet1!$B$2:$JO$2,0))),"")</f>
        <v/>
      </c>
      <c r="NG17" s="55" t="str">
        <f>IFERROR(IF(INDEX(Sheet1!$B$3:$JO$10,MATCH($C17,Sheet1!$A$3:$A$10,0),MATCH(NG$10,Sheet1!$B$2:$JO$2,0))=0,"Close",INDEX(Sheet1!$B$3:$JO$10,MATCH($C17,Sheet1!$A$3:$A$10,0),MATCH(NG$10,Sheet1!$B$2:$JO$2,0))),"")</f>
        <v/>
      </c>
      <c r="NH17" s="55" t="str">
        <f>IFERROR(IF(INDEX(Sheet1!$B$3:$JO$10,MATCH($C17,Sheet1!$A$3:$A$10,0),MATCH(NH$10,Sheet1!$B$2:$JO$2,0))=0,"Close",INDEX(Sheet1!$B$3:$JO$10,MATCH($C17,Sheet1!$A$3:$A$10,0),MATCH(NH$10,Sheet1!$B$2:$JO$2,0))),"")</f>
        <v/>
      </c>
      <c r="NI17" s="55" t="str">
        <f>IFERROR(IF(INDEX(Sheet1!$B$3:$JO$10,MATCH($C17,Sheet1!$A$3:$A$10,0),MATCH(NI$10,Sheet1!$B$2:$JO$2,0))=0,"Close",INDEX(Sheet1!$B$3:$JO$10,MATCH($C17,Sheet1!$A$3:$A$10,0),MATCH(NI$10,Sheet1!$B$2:$JO$2,0))),"")</f>
        <v/>
      </c>
      <c r="NJ17" s="55" t="str">
        <f>IFERROR(IF(INDEX(Sheet1!$B$3:$JO$10,MATCH($C17,Sheet1!$A$3:$A$10,0),MATCH(NJ$10,Sheet1!$B$2:$JO$2,0))=0,"Close",INDEX(Sheet1!$B$3:$JO$10,MATCH($C17,Sheet1!$A$3:$A$10,0),MATCH(NJ$10,Sheet1!$B$2:$JO$2,0))),"")</f>
        <v/>
      </c>
      <c r="NK17" s="55" t="str">
        <f>IFERROR(IF(INDEX(Sheet1!$B$3:$JO$10,MATCH($C17,Sheet1!$A$3:$A$10,0),MATCH(NK$10,Sheet1!$B$2:$JO$2,0))=0,"Close",INDEX(Sheet1!$B$3:$JO$10,MATCH($C17,Sheet1!$A$3:$A$10,0),MATCH(NK$10,Sheet1!$B$2:$JO$2,0))),"")</f>
        <v/>
      </c>
      <c r="NL17" s="55" t="str">
        <f>IFERROR(IF(INDEX(Sheet1!$B$3:$JO$10,MATCH($C17,Sheet1!$A$3:$A$10,0),MATCH(NL$10,Sheet1!$B$2:$JO$2,0))=0,"Close",INDEX(Sheet1!$B$3:$JO$10,MATCH($C17,Sheet1!$A$3:$A$10,0),MATCH(NL$10,Sheet1!$B$2:$JO$2,0))),"")</f>
        <v/>
      </c>
      <c r="NM17" s="55" t="str">
        <f>IFERROR(IF(INDEX(Sheet1!$B$3:$JO$10,MATCH($C17,Sheet1!$A$3:$A$10,0),MATCH(NM$10,Sheet1!$B$2:$JO$2,0))=0,"Close",INDEX(Sheet1!$B$3:$JO$10,MATCH($C17,Sheet1!$A$3:$A$10,0),MATCH(NM$10,Sheet1!$B$2:$JO$2,0))),"")</f>
        <v/>
      </c>
      <c r="NN17" s="55" t="str">
        <f>IFERROR(IF(INDEX(Sheet1!$B$3:$JO$10,MATCH($C17,Sheet1!$A$3:$A$10,0),MATCH(NN$10,Sheet1!$B$2:$JO$2,0))=0,"Close",INDEX(Sheet1!$B$3:$JO$10,MATCH($C17,Sheet1!$A$3:$A$10,0),MATCH(NN$10,Sheet1!$B$2:$JO$2,0))),"")</f>
        <v/>
      </c>
      <c r="NO17" s="55" t="str">
        <f>IFERROR(IF(INDEX(Sheet1!$B$3:$JO$10,MATCH($C17,Sheet1!$A$3:$A$10,0),MATCH(NO$10,Sheet1!$B$2:$JO$2,0))=0,"Close",INDEX(Sheet1!$B$3:$JO$10,MATCH($C17,Sheet1!$A$3:$A$10,0),MATCH(NO$10,Sheet1!$B$2:$JO$2,0))),"")</f>
        <v/>
      </c>
      <c r="NP17" s="55" t="str">
        <f>IFERROR(IF(INDEX(Sheet1!$B$3:$JO$10,MATCH($C17,Sheet1!$A$3:$A$10,0),MATCH(NP$10,Sheet1!$B$2:$JO$2,0))=0,"Close",INDEX(Sheet1!$B$3:$JO$10,MATCH($C17,Sheet1!$A$3:$A$10,0),MATCH(NP$10,Sheet1!$B$2:$JO$2,0))),"")</f>
        <v/>
      </c>
      <c r="NQ17" s="55" t="str">
        <f>IFERROR(IF(INDEX(Sheet1!$B$3:$JO$10,MATCH($C17,Sheet1!$A$3:$A$10,0),MATCH(NQ$10,Sheet1!$B$2:$JO$2,0))=0,"Close",INDEX(Sheet1!$B$3:$JO$10,MATCH($C17,Sheet1!$A$3:$A$10,0),MATCH(NQ$10,Sheet1!$B$2:$JO$2,0))),"")</f>
        <v/>
      </c>
      <c r="NR17" s="55" t="str">
        <f>IFERROR(IF(INDEX(Sheet1!$B$3:$JO$10,MATCH($C17,Sheet1!$A$3:$A$10,0),MATCH(NR$10,Sheet1!$B$2:$JO$2,0))=0,"Close",INDEX(Sheet1!$B$3:$JO$10,MATCH($C17,Sheet1!$A$3:$A$10,0),MATCH(NR$10,Sheet1!$B$2:$JO$2,0))),"")</f>
        <v/>
      </c>
      <c r="NS17" s="55" t="str">
        <f>IFERROR(IF(INDEX(Sheet1!$B$3:$JO$10,MATCH($C17,Sheet1!$A$3:$A$10,0),MATCH(NS$10,Sheet1!$B$2:$JO$2,0))=0,"Close",INDEX(Sheet1!$B$3:$JO$10,MATCH($C17,Sheet1!$A$3:$A$10,0),MATCH(NS$10,Sheet1!$B$2:$JO$2,0))),"")</f>
        <v/>
      </c>
      <c r="NT17" s="55" t="str">
        <f>IFERROR(IF(INDEX(Sheet1!$B$3:$JO$10,MATCH($C17,Sheet1!$A$3:$A$10,0),MATCH(NT$10,Sheet1!$B$2:$JO$2,0))=0,"Close",INDEX(Sheet1!$B$3:$JO$10,MATCH($C17,Sheet1!$A$3:$A$10,0),MATCH(NT$10,Sheet1!$B$2:$JO$2,0))),"")</f>
        <v/>
      </c>
      <c r="NU17" s="55" t="str">
        <f>IFERROR(IF(INDEX(Sheet1!$B$3:$JO$10,MATCH($C17,Sheet1!$A$3:$A$10,0),MATCH(NU$10,Sheet1!$B$2:$JO$2,0))=0,"Close",INDEX(Sheet1!$B$3:$JO$10,MATCH($C17,Sheet1!$A$3:$A$10,0),MATCH(NU$10,Sheet1!$B$2:$JO$2,0))),"")</f>
        <v/>
      </c>
      <c r="NV17" s="55" t="str">
        <f>IFERROR(IF(INDEX(Sheet1!$B$3:$JO$10,MATCH($C17,Sheet1!$A$3:$A$10,0),MATCH(NV$10,Sheet1!$B$2:$JO$2,0))=0,"Close",INDEX(Sheet1!$B$3:$JO$10,MATCH($C17,Sheet1!$A$3:$A$10,0),MATCH(NV$10,Sheet1!$B$2:$JO$2,0))),"")</f>
        <v/>
      </c>
      <c r="NW17" s="55" t="str">
        <f>IFERROR(IF(INDEX(Sheet1!$B$3:$JO$10,MATCH($C17,Sheet1!$A$3:$A$10,0),MATCH(NW$10,Sheet1!$B$2:$JO$2,0))=0,"Close",INDEX(Sheet1!$B$3:$JO$10,MATCH($C17,Sheet1!$A$3:$A$10,0),MATCH(NW$10,Sheet1!$B$2:$JO$2,0))),"")</f>
        <v/>
      </c>
      <c r="NX17" s="55" t="str">
        <f>IFERROR(IF(INDEX(Sheet1!$B$3:$JO$10,MATCH($C17,Sheet1!$A$3:$A$10,0),MATCH(NX$10,Sheet1!$B$2:$JO$2,0))=0,"Close",INDEX(Sheet1!$B$3:$JO$10,MATCH($C17,Sheet1!$A$3:$A$10,0),MATCH(NX$10,Sheet1!$B$2:$JO$2,0))),"")</f>
        <v/>
      </c>
      <c r="NY17" s="55" t="str">
        <f>IFERROR(IF(INDEX(Sheet1!$B$3:$JO$10,MATCH($C17,Sheet1!$A$3:$A$10,0),MATCH(NY$10,Sheet1!$B$2:$JO$2,0))=0,"Close",INDEX(Sheet1!$B$3:$JO$10,MATCH($C17,Sheet1!$A$3:$A$10,0),MATCH(NY$10,Sheet1!$B$2:$JO$2,0))),"")</f>
        <v/>
      </c>
      <c r="NZ17" s="55" t="str">
        <f>IFERROR(IF(INDEX(Sheet1!$B$3:$JO$10,MATCH($C17,Sheet1!$A$3:$A$10,0),MATCH(NZ$10,Sheet1!$B$2:$JO$2,0))=0,"Close",INDEX(Sheet1!$B$3:$JO$10,MATCH($C17,Sheet1!$A$3:$A$10,0),MATCH(NZ$10,Sheet1!$B$2:$JO$2,0))),"")</f>
        <v/>
      </c>
      <c r="OA17" s="55" t="str">
        <f>IFERROR(IF(INDEX(Sheet1!$B$3:$JO$10,MATCH($C17,Sheet1!$A$3:$A$10,0),MATCH(OA$10,Sheet1!$B$2:$JO$2,0))=0,"Close",INDEX(Sheet1!$B$3:$JO$10,MATCH($C17,Sheet1!$A$3:$A$10,0),MATCH(OA$10,Sheet1!$B$2:$JO$2,0))),"")</f>
        <v/>
      </c>
      <c r="OB17" s="55" t="str">
        <f>IFERROR(IF(INDEX(Sheet1!$B$3:$JO$10,MATCH($C17,Sheet1!$A$3:$A$10,0),MATCH(OB$10,Sheet1!$B$2:$JO$2,0))=0,"Close",INDEX(Sheet1!$B$3:$JO$10,MATCH($C17,Sheet1!$A$3:$A$10,0),MATCH(OB$10,Sheet1!$B$2:$JO$2,0))),"")</f>
        <v/>
      </c>
      <c r="OC17" s="55" t="str">
        <f>IFERROR(IF(INDEX(Sheet1!$B$3:$JO$10,MATCH($C17,Sheet1!$A$3:$A$10,0),MATCH(OC$10,Sheet1!$B$2:$JO$2,0))=0,"Close",INDEX(Sheet1!$B$3:$JO$10,MATCH($C17,Sheet1!$A$3:$A$10,0),MATCH(OC$10,Sheet1!$B$2:$JO$2,0))),"")</f>
        <v/>
      </c>
      <c r="OD17" s="55" t="str">
        <f>IFERROR(IF(INDEX(Sheet1!$B$3:$JO$10,MATCH($C17,Sheet1!$A$3:$A$10,0),MATCH(OD$10,Sheet1!$B$2:$JO$2,0))=0,"Close",INDEX(Sheet1!$B$3:$JO$10,MATCH($C17,Sheet1!$A$3:$A$10,0),MATCH(OD$10,Sheet1!$B$2:$JO$2,0))),"")</f>
        <v/>
      </c>
      <c r="OE17" s="55" t="str">
        <f>IFERROR(IF(INDEX(Sheet1!$B$3:$JO$10,MATCH($C17,Sheet1!$A$3:$A$10,0),MATCH(OE$10,Sheet1!$B$2:$JO$2,0))=0,"Close",INDEX(Sheet1!$B$3:$JO$10,MATCH($C17,Sheet1!$A$3:$A$10,0),MATCH(OE$10,Sheet1!$B$2:$JO$2,0))),"")</f>
        <v/>
      </c>
      <c r="OF17" s="55" t="str">
        <f>IFERROR(IF(INDEX(Sheet1!$B$3:$JO$10,MATCH($C17,Sheet1!$A$3:$A$10,0),MATCH(OF$10,Sheet1!$B$2:$JO$2,0))=0,"Close",INDEX(Sheet1!$B$3:$JO$10,MATCH($C17,Sheet1!$A$3:$A$10,0),MATCH(OF$10,Sheet1!$B$2:$JO$2,0))),"")</f>
        <v/>
      </c>
      <c r="OG17" s="55" t="str">
        <f>IFERROR(IF(INDEX(Sheet1!$B$3:$JO$10,MATCH($C17,Sheet1!$A$3:$A$10,0),MATCH(OG$10,Sheet1!$B$2:$JO$2,0))=0,"Close",INDEX(Sheet1!$B$3:$JO$10,MATCH($C17,Sheet1!$A$3:$A$10,0),MATCH(OG$10,Sheet1!$B$2:$JO$2,0))),"")</f>
        <v/>
      </c>
      <c r="OH17" s="55" t="str">
        <f>IFERROR(IF(INDEX(Sheet1!$B$3:$JO$10,MATCH($C17,Sheet1!$A$3:$A$10,0),MATCH(OH$10,Sheet1!$B$2:$JO$2,0))=0,"Close",INDEX(Sheet1!$B$3:$JO$10,MATCH($C17,Sheet1!$A$3:$A$10,0),MATCH(OH$10,Sheet1!$B$2:$JO$2,0))),"")</f>
        <v/>
      </c>
      <c r="OI17" s="55" t="str">
        <f>IFERROR(IF(INDEX(Sheet1!$B$3:$JO$10,MATCH($C17,Sheet1!$A$3:$A$10,0),MATCH(OI$10,Sheet1!$B$2:$JO$2,0))=0,"Close",INDEX(Sheet1!$B$3:$JO$10,MATCH($C17,Sheet1!$A$3:$A$10,0),MATCH(OI$10,Sheet1!$B$2:$JO$2,0))),"")</f>
        <v/>
      </c>
      <c r="OJ17" s="55" t="str">
        <f>IFERROR(IF(INDEX(Sheet1!$B$3:$JO$10,MATCH($C17,Sheet1!$A$3:$A$10,0),MATCH(OJ$10,Sheet1!$B$2:$JO$2,0))=0,"Close",INDEX(Sheet1!$B$3:$JO$10,MATCH($C17,Sheet1!$A$3:$A$10,0),MATCH(OJ$10,Sheet1!$B$2:$JO$2,0))),"")</f>
        <v/>
      </c>
      <c r="OK17" s="55" t="str">
        <f>IFERROR(IF(INDEX(Sheet1!$B$3:$JO$10,MATCH($C17,Sheet1!$A$3:$A$10,0),MATCH(OK$10,Sheet1!$B$2:$JO$2,0))=0,"Close",INDEX(Sheet1!$B$3:$JO$10,MATCH($C17,Sheet1!$A$3:$A$10,0),MATCH(OK$10,Sheet1!$B$2:$JO$2,0))),"")</f>
        <v/>
      </c>
      <c r="OL17" s="55" t="str">
        <f>IFERROR(IF(INDEX(Sheet1!$B$3:$JO$10,MATCH($C17,Sheet1!$A$3:$A$10,0),MATCH(OL$10,Sheet1!$B$2:$JO$2,0))=0,"Close",INDEX(Sheet1!$B$3:$JO$10,MATCH($C17,Sheet1!$A$3:$A$10,0),MATCH(OL$10,Sheet1!$B$2:$JO$2,0))),"")</f>
        <v/>
      </c>
      <c r="OM17" s="55" t="str">
        <f>IFERROR(IF(INDEX(Sheet1!$B$3:$JO$10,MATCH($C17,Sheet1!$A$3:$A$10,0),MATCH(OM$10,Sheet1!$B$2:$JO$2,0))=0,"Close",INDEX(Sheet1!$B$3:$JO$10,MATCH($C17,Sheet1!$A$3:$A$10,0),MATCH(OM$10,Sheet1!$B$2:$JO$2,0))),"")</f>
        <v/>
      </c>
      <c r="ON17" s="55" t="str">
        <f>IFERROR(IF(INDEX(Sheet1!$B$3:$JO$10,MATCH($C17,Sheet1!$A$3:$A$10,0),MATCH(ON$10,Sheet1!$B$2:$JO$2,0))=0,"Close",INDEX(Sheet1!$B$3:$JO$10,MATCH($C17,Sheet1!$A$3:$A$10,0),MATCH(ON$10,Sheet1!$B$2:$JO$2,0))),"")</f>
        <v/>
      </c>
      <c r="OO17" s="55" t="str">
        <f>IFERROR(IF(INDEX(Sheet1!$B$3:$JO$10,MATCH($C17,Sheet1!$A$3:$A$10,0),MATCH(OO$10,Sheet1!$B$2:$JO$2,0))=0,"Close",INDEX(Sheet1!$B$3:$JO$10,MATCH($C17,Sheet1!$A$3:$A$10,0),MATCH(OO$10,Sheet1!$B$2:$JO$2,0))),"")</f>
        <v/>
      </c>
      <c r="OP17" s="55" t="str">
        <f>IFERROR(IF(INDEX(Sheet1!$B$3:$JO$10,MATCH($C17,Sheet1!$A$3:$A$10,0),MATCH(OP$10,Sheet1!$B$2:$JO$2,0))=0,"Close",INDEX(Sheet1!$B$3:$JO$10,MATCH($C17,Sheet1!$A$3:$A$10,0),MATCH(OP$10,Sheet1!$B$2:$JO$2,0))),"")</f>
        <v/>
      </c>
      <c r="OQ17" s="55" t="str">
        <f>IFERROR(IF(INDEX(Sheet1!$B$3:$JO$10,MATCH($C17,Sheet1!$A$3:$A$10,0),MATCH(OQ$10,Sheet1!$B$2:$JO$2,0))=0,"Close",INDEX(Sheet1!$B$3:$JO$10,MATCH($C17,Sheet1!$A$3:$A$10,0),MATCH(OQ$10,Sheet1!$B$2:$JO$2,0))),"")</f>
        <v/>
      </c>
      <c r="OR17" s="55" t="str">
        <f>IFERROR(IF(INDEX(Sheet1!$B$3:$JO$10,MATCH($C17,Sheet1!$A$3:$A$10,0),MATCH(OR$10,Sheet1!$B$2:$JO$2,0))=0,"Close",INDEX(Sheet1!$B$3:$JO$10,MATCH($C17,Sheet1!$A$3:$A$10,0),MATCH(OR$10,Sheet1!$B$2:$JO$2,0))),"")</f>
        <v/>
      </c>
      <c r="OS17" s="55" t="str">
        <f>IFERROR(IF(INDEX(Sheet1!$B$3:$JO$10,MATCH($C17,Sheet1!$A$3:$A$10,0),MATCH(OS$10,Sheet1!$B$2:$JO$2,0))=0,"Close",INDEX(Sheet1!$B$3:$JO$10,MATCH($C17,Sheet1!$A$3:$A$10,0),MATCH(OS$10,Sheet1!$B$2:$JO$2,0))),"")</f>
        <v/>
      </c>
      <c r="OT17" s="55" t="str">
        <f>IFERROR(IF(INDEX(Sheet1!$B$3:$JO$10,MATCH($C17,Sheet1!$A$3:$A$10,0),MATCH(OT$10,Sheet1!$B$2:$JO$2,0))=0,"Close",INDEX(Sheet1!$B$3:$JO$10,MATCH($C17,Sheet1!$A$3:$A$10,0),MATCH(OT$10,Sheet1!$B$2:$JO$2,0))),"")</f>
        <v/>
      </c>
      <c r="OU17" s="55" t="str">
        <f>IFERROR(IF(INDEX(Sheet1!$B$3:$JO$10,MATCH($C17,Sheet1!$A$3:$A$10,0),MATCH(OU$10,Sheet1!$B$2:$JO$2,0))=0,"Close",INDEX(Sheet1!$B$3:$JO$10,MATCH($C17,Sheet1!$A$3:$A$10,0),MATCH(OU$10,Sheet1!$B$2:$JO$2,0))),"")</f>
        <v/>
      </c>
      <c r="OV17" s="55" t="str">
        <f>IFERROR(IF(INDEX(Sheet1!$B$3:$JO$10,MATCH($C17,Sheet1!$A$3:$A$10,0),MATCH(OV$10,Sheet1!$B$2:$JO$2,0))=0,"Close",INDEX(Sheet1!$B$3:$JO$10,MATCH($C17,Sheet1!$A$3:$A$10,0),MATCH(OV$10,Sheet1!$B$2:$JO$2,0))),"")</f>
        <v/>
      </c>
      <c r="OW17" s="55" t="str">
        <f>IFERROR(IF(INDEX(Sheet1!$B$3:$JO$10,MATCH($C17,Sheet1!$A$3:$A$10,0),MATCH(OW$10,Sheet1!$B$2:$JO$2,0))=0,"Close",INDEX(Sheet1!$B$3:$JO$10,MATCH($C17,Sheet1!$A$3:$A$10,0),MATCH(OW$10,Sheet1!$B$2:$JO$2,0))),"")</f>
        <v/>
      </c>
      <c r="OX17" s="55" t="str">
        <f>IFERROR(IF(INDEX(Sheet1!$B$3:$JO$10,MATCH($C17,Sheet1!$A$3:$A$10,0),MATCH(OX$10,Sheet1!$B$2:$JO$2,0))=0,"Close",INDEX(Sheet1!$B$3:$JO$10,MATCH($C17,Sheet1!$A$3:$A$10,0),MATCH(OX$10,Sheet1!$B$2:$JO$2,0))),"")</f>
        <v/>
      </c>
      <c r="OY17" s="55" t="str">
        <f>IFERROR(IF(INDEX(Sheet1!$B$3:$JO$10,MATCH($C17,Sheet1!$A$3:$A$10,0),MATCH(OY$10,Sheet1!$B$2:$JO$2,0))=0,"Close",INDEX(Sheet1!$B$3:$JO$10,MATCH($C17,Sheet1!$A$3:$A$10,0),MATCH(OY$10,Sheet1!$B$2:$JO$2,0))),"")</f>
        <v/>
      </c>
      <c r="OZ17" s="55" t="str">
        <f>IFERROR(IF(INDEX(Sheet1!$B$3:$JO$10,MATCH($C17,Sheet1!$A$3:$A$10,0),MATCH(OZ$10,Sheet1!$B$2:$JO$2,0))=0,"Close",INDEX(Sheet1!$B$3:$JO$10,MATCH($C17,Sheet1!$A$3:$A$10,0),MATCH(OZ$10,Sheet1!$B$2:$JO$2,0))),"")</f>
        <v/>
      </c>
      <c r="PA17" s="55" t="str">
        <f>IFERROR(IF(INDEX(Sheet1!$B$3:$JO$10,MATCH($C17,Sheet1!$A$3:$A$10,0),MATCH(PA$10,Sheet1!$B$2:$JO$2,0))=0,"Close",INDEX(Sheet1!$B$3:$JO$10,MATCH($C17,Sheet1!$A$3:$A$10,0),MATCH(PA$10,Sheet1!$B$2:$JO$2,0))),"")</f>
        <v/>
      </c>
      <c r="PB17" s="55" t="str">
        <f>IFERROR(IF(INDEX(Sheet1!$B$3:$JO$10,MATCH($C17,Sheet1!$A$3:$A$10,0),MATCH(PB$10,Sheet1!$B$2:$JO$2,0))=0,"Close",INDEX(Sheet1!$B$3:$JO$10,MATCH($C17,Sheet1!$A$3:$A$10,0),MATCH(PB$10,Sheet1!$B$2:$JO$2,0))),"")</f>
        <v/>
      </c>
      <c r="PC17" s="55" t="str">
        <f>IFERROR(IF(INDEX(Sheet1!$B$3:$JO$10,MATCH($C17,Sheet1!$A$3:$A$10,0),MATCH(PC$10,Sheet1!$B$2:$JO$2,0))=0,"Close",INDEX(Sheet1!$B$3:$JO$10,MATCH($C17,Sheet1!$A$3:$A$10,0),MATCH(PC$10,Sheet1!$B$2:$JO$2,0))),"")</f>
        <v/>
      </c>
      <c r="PD17" s="55" t="str">
        <f>IFERROR(IF(INDEX(Sheet1!$B$3:$JO$10,MATCH($C17,Sheet1!$A$3:$A$10,0),MATCH(PD$10,Sheet1!$B$2:$JO$2,0))=0,"Close",INDEX(Sheet1!$B$3:$JO$10,MATCH($C17,Sheet1!$A$3:$A$10,0),MATCH(PD$10,Sheet1!$B$2:$JO$2,0))),"")</f>
        <v/>
      </c>
      <c r="PE17" s="55" t="str">
        <f>IFERROR(IF(INDEX(Sheet1!$B$3:$JO$10,MATCH($C17,Sheet1!$A$3:$A$10,0),MATCH(PE$10,Sheet1!$B$2:$JO$2,0))=0,"Close",INDEX(Sheet1!$B$3:$JO$10,MATCH($C17,Sheet1!$A$3:$A$10,0),MATCH(PE$10,Sheet1!$B$2:$JO$2,0))),"")</f>
        <v/>
      </c>
      <c r="PF17" s="55" t="str">
        <f>IFERROR(IF(INDEX(Sheet1!$B$3:$JO$10,MATCH($C17,Sheet1!$A$3:$A$10,0),MATCH(PF$10,Sheet1!$B$2:$JO$2,0))=0,"Close",INDEX(Sheet1!$B$3:$JO$10,MATCH($C17,Sheet1!$A$3:$A$10,0),MATCH(PF$10,Sheet1!$B$2:$JO$2,0))),"")</f>
        <v/>
      </c>
      <c r="PG17" s="55" t="str">
        <f>IFERROR(IF(INDEX(Sheet1!$B$3:$JO$10,MATCH($C17,Sheet1!$A$3:$A$10,0),MATCH(PG$10,Sheet1!$B$2:$JO$2,0))=0,"Close",INDEX(Sheet1!$B$3:$JO$10,MATCH($C17,Sheet1!$A$3:$A$10,0),MATCH(PG$10,Sheet1!$B$2:$JO$2,0))),"")</f>
        <v/>
      </c>
      <c r="PH17" s="55" t="str">
        <f>IFERROR(IF(INDEX(Sheet1!$B$3:$JO$10,MATCH($C17,Sheet1!$A$3:$A$10,0),MATCH(PH$10,Sheet1!$B$2:$JO$2,0))=0,"Close",INDEX(Sheet1!$B$3:$JO$10,MATCH($C17,Sheet1!$A$3:$A$10,0),MATCH(PH$10,Sheet1!$B$2:$JO$2,0))),"")</f>
        <v/>
      </c>
      <c r="PI17" s="55" t="str">
        <f>IFERROR(IF(INDEX(Sheet1!$B$3:$JO$10,MATCH($C17,Sheet1!$A$3:$A$10,0),MATCH(PI$10,Sheet1!$B$2:$JO$2,0))=0,"Close",INDEX(Sheet1!$B$3:$JO$10,MATCH($C17,Sheet1!$A$3:$A$10,0),MATCH(PI$10,Sheet1!$B$2:$JO$2,0))),"")</f>
        <v/>
      </c>
      <c r="PJ17" s="55" t="str">
        <f>IFERROR(IF(INDEX(Sheet1!$B$3:$JO$10,MATCH($C17,Sheet1!$A$3:$A$10,0),MATCH(PJ$10,Sheet1!$B$2:$JO$2,0))=0,"Close",INDEX(Sheet1!$B$3:$JO$10,MATCH($C17,Sheet1!$A$3:$A$10,0),MATCH(PJ$10,Sheet1!$B$2:$JO$2,0))),"")</f>
        <v/>
      </c>
      <c r="PK17" s="55" t="str">
        <f>IFERROR(IF(INDEX(Sheet1!$B$3:$JO$10,MATCH($C17,Sheet1!$A$3:$A$10,0),MATCH(PK$10,Sheet1!$B$2:$JO$2,0))=0,"Close",INDEX(Sheet1!$B$3:$JO$10,MATCH($C17,Sheet1!$A$3:$A$10,0),MATCH(PK$10,Sheet1!$B$2:$JO$2,0))),"")</f>
        <v/>
      </c>
      <c r="PL17" s="55" t="str">
        <f>IFERROR(IF(INDEX(Sheet1!$B$3:$JO$10,MATCH($C17,Sheet1!$A$3:$A$10,0),MATCH(PL$10,Sheet1!$B$2:$JO$2,0))=0,"Close",INDEX(Sheet1!$B$3:$JO$10,MATCH($C17,Sheet1!$A$3:$A$10,0),MATCH(PL$10,Sheet1!$B$2:$JO$2,0))),"")</f>
        <v/>
      </c>
      <c r="PM17" s="55" t="str">
        <f>IFERROR(IF(INDEX(Sheet1!$B$3:$JO$10,MATCH($C17,Sheet1!$A$3:$A$10,0),MATCH(PM$10,Sheet1!$B$2:$JO$2,0))=0,"Close",INDEX(Sheet1!$B$3:$JO$10,MATCH($C17,Sheet1!$A$3:$A$10,0),MATCH(PM$10,Sheet1!$B$2:$JO$2,0))),"")</f>
        <v/>
      </c>
      <c r="PN17" s="55" t="str">
        <f>IFERROR(IF(INDEX(Sheet1!$B$3:$JO$10,MATCH($C17,Sheet1!$A$3:$A$10,0),MATCH(PN$10,Sheet1!$B$2:$JO$2,0))=0,"Close",INDEX(Sheet1!$B$3:$JO$10,MATCH($C17,Sheet1!$A$3:$A$10,0),MATCH(PN$10,Sheet1!$B$2:$JO$2,0))),"")</f>
        <v/>
      </c>
      <c r="PO17" s="55" t="str">
        <f>IFERROR(IF(INDEX(Sheet1!$B$3:$JO$10,MATCH($C17,Sheet1!$A$3:$A$10,0),MATCH(PO$10,Sheet1!$B$2:$JO$2,0))=0,"Close",INDEX(Sheet1!$B$3:$JO$10,MATCH($C17,Sheet1!$A$3:$A$10,0),MATCH(PO$10,Sheet1!$B$2:$JO$2,0))),"")</f>
        <v/>
      </c>
      <c r="PP17" s="55" t="str">
        <f>IFERROR(IF(INDEX(Sheet1!$B$3:$JO$10,MATCH($C17,Sheet1!$A$3:$A$10,0),MATCH(PP$10,Sheet1!$B$2:$JO$2,0))=0,"Close",INDEX(Sheet1!$B$3:$JO$10,MATCH($C17,Sheet1!$A$3:$A$10,0),MATCH(PP$10,Sheet1!$B$2:$JO$2,0))),"")</f>
        <v/>
      </c>
      <c r="PQ17" s="55" t="str">
        <f>IFERROR(IF(INDEX(Sheet1!$B$3:$JO$10,MATCH($C17,Sheet1!$A$3:$A$10,0),MATCH(PQ$10,Sheet1!$B$2:$JO$2,0))=0,"Close",INDEX(Sheet1!$B$3:$JO$10,MATCH($C17,Sheet1!$A$3:$A$10,0),MATCH(PQ$10,Sheet1!$B$2:$JO$2,0))),"")</f>
        <v/>
      </c>
      <c r="PR17" s="55" t="str">
        <f>IFERROR(IF(INDEX(Sheet1!$B$3:$JO$10,MATCH($C17,Sheet1!$A$3:$A$10,0),MATCH(PR$10,Sheet1!$B$2:$JO$2,0))=0,"Close",INDEX(Sheet1!$B$3:$JO$10,MATCH($C17,Sheet1!$A$3:$A$10,0),MATCH(PR$10,Sheet1!$B$2:$JO$2,0))),"")</f>
        <v/>
      </c>
      <c r="PS17" s="55" t="str">
        <f>IFERROR(IF(INDEX(Sheet1!$B$3:$JO$10,MATCH($C17,Sheet1!$A$3:$A$10,0),MATCH(PS$10,Sheet1!$B$2:$JO$2,0))=0,"Close",INDEX(Sheet1!$B$3:$JO$10,MATCH($C17,Sheet1!$A$3:$A$10,0),MATCH(PS$10,Sheet1!$B$2:$JO$2,0))),"")</f>
        <v/>
      </c>
      <c r="PT17" s="55" t="str">
        <f>IFERROR(IF(INDEX(Sheet1!$B$3:$JO$10,MATCH($C17,Sheet1!$A$3:$A$10,0),MATCH(PT$10,Sheet1!$B$2:$JO$2,0))=0,"Close",INDEX(Sheet1!$B$3:$JO$10,MATCH($C17,Sheet1!$A$3:$A$10,0),MATCH(PT$10,Sheet1!$B$2:$JO$2,0))),"")</f>
        <v/>
      </c>
      <c r="PU17" s="55" t="str">
        <f>IFERROR(IF(INDEX(Sheet1!$B$3:$JO$10,MATCH($C17,Sheet1!$A$3:$A$10,0),MATCH(PU$10,Sheet1!$B$2:$JO$2,0))=0,"Close",INDEX(Sheet1!$B$3:$JO$10,MATCH($C17,Sheet1!$A$3:$A$10,0),MATCH(PU$10,Sheet1!$B$2:$JO$2,0))),"")</f>
        <v/>
      </c>
      <c r="PV17" s="55" t="str">
        <f>IFERROR(IF(INDEX(Sheet1!$B$3:$JO$10,MATCH($C17,Sheet1!$A$3:$A$10,0),MATCH(PV$10,Sheet1!$B$2:$JO$2,0))=0,"Close",INDEX(Sheet1!$B$3:$JO$10,MATCH($C17,Sheet1!$A$3:$A$10,0),MATCH(PV$10,Sheet1!$B$2:$JO$2,0))),"")</f>
        <v/>
      </c>
      <c r="PW17" s="55" t="str">
        <f>IFERROR(IF(INDEX(Sheet1!$B$3:$JO$10,MATCH($C17,Sheet1!$A$3:$A$10,0),MATCH(PW$10,Sheet1!$B$2:$JO$2,0))=0,"Close",INDEX(Sheet1!$B$3:$JO$10,MATCH($C17,Sheet1!$A$3:$A$10,0),MATCH(PW$10,Sheet1!$B$2:$JO$2,0))),"")</f>
        <v/>
      </c>
      <c r="PX17" s="55" t="str">
        <f>IFERROR(IF(INDEX(Sheet1!$B$3:$JO$10,MATCH($C17,Sheet1!$A$3:$A$10,0),MATCH(PX$10,Sheet1!$B$2:$JO$2,0))=0,"Close",INDEX(Sheet1!$B$3:$JO$10,MATCH($C17,Sheet1!$A$3:$A$10,0),MATCH(PX$10,Sheet1!$B$2:$JO$2,0))),"")</f>
        <v/>
      </c>
      <c r="PY17" s="55" t="str">
        <f>IFERROR(IF(INDEX(Sheet1!$B$3:$JO$10,MATCH($C17,Sheet1!$A$3:$A$10,0),MATCH(PY$10,Sheet1!$B$2:$JO$2,0))=0,"Close",INDEX(Sheet1!$B$3:$JO$10,MATCH($C17,Sheet1!$A$3:$A$10,0),MATCH(PY$10,Sheet1!$B$2:$JO$2,0))),"")</f>
        <v/>
      </c>
      <c r="PZ17" s="55" t="str">
        <f>IFERROR(IF(INDEX(Sheet1!$B$3:$JO$10,MATCH($C17,Sheet1!$A$3:$A$10,0),MATCH(PZ$10,Sheet1!$B$2:$JO$2,0))=0,"Close",INDEX(Sheet1!$B$3:$JO$10,MATCH($C17,Sheet1!$A$3:$A$10,0),MATCH(PZ$10,Sheet1!$B$2:$JO$2,0))),"")</f>
        <v/>
      </c>
      <c r="QA17" s="55" t="str">
        <f>IFERROR(IF(INDEX(Sheet1!$B$3:$JO$10,MATCH($C17,Sheet1!$A$3:$A$10,0),MATCH(QA$10,Sheet1!$B$2:$JO$2,0))=0,"Close",INDEX(Sheet1!$B$3:$JO$10,MATCH($C17,Sheet1!$A$3:$A$10,0),MATCH(QA$10,Sheet1!$B$2:$JO$2,0))),"")</f>
        <v/>
      </c>
      <c r="QB17" s="55" t="str">
        <f>IFERROR(IF(INDEX(Sheet1!$B$3:$JO$10,MATCH($C17,Sheet1!$A$3:$A$10,0),MATCH(QB$10,Sheet1!$B$2:$JO$2,0))=0,"Close",INDEX(Sheet1!$B$3:$JO$10,MATCH($C17,Sheet1!$A$3:$A$10,0),MATCH(QB$10,Sheet1!$B$2:$JO$2,0))),"")</f>
        <v/>
      </c>
      <c r="QC17" s="55" t="str">
        <f>IFERROR(IF(INDEX(Sheet1!$B$3:$JO$10,MATCH($C17,Sheet1!$A$3:$A$10,0),MATCH(QC$10,Sheet1!$B$2:$JO$2,0))=0,"Close",INDEX(Sheet1!$B$3:$JO$10,MATCH($C17,Sheet1!$A$3:$A$10,0),MATCH(QC$10,Sheet1!$B$2:$JO$2,0))),"")</f>
        <v/>
      </c>
      <c r="QD17" s="55" t="str">
        <f>IFERROR(IF(INDEX(Sheet1!$B$3:$JO$10,MATCH($C17,Sheet1!$A$3:$A$10,0),MATCH(QD$10,Sheet1!$B$2:$JO$2,0))=0,"Close",INDEX(Sheet1!$B$3:$JO$10,MATCH($C17,Sheet1!$A$3:$A$10,0),MATCH(QD$10,Sheet1!$B$2:$JO$2,0))),"")</f>
        <v/>
      </c>
      <c r="QE17" s="55" t="str">
        <f>IFERROR(IF(INDEX(Sheet1!$B$3:$JO$10,MATCH($C17,Sheet1!$A$3:$A$10,0),MATCH(QE$10,Sheet1!$B$2:$JO$2,0))=0,"Close",INDEX(Sheet1!$B$3:$JO$10,MATCH($C17,Sheet1!$A$3:$A$10,0),MATCH(QE$10,Sheet1!$B$2:$JO$2,0))),"")</f>
        <v/>
      </c>
      <c r="QF17" s="55" t="str">
        <f>IFERROR(IF(INDEX(Sheet1!$B$3:$JO$10,MATCH($C17,Sheet1!$A$3:$A$10,0),MATCH(QF$10,Sheet1!$B$2:$JO$2,0))=0,"Close",INDEX(Sheet1!$B$3:$JO$10,MATCH($C17,Sheet1!$A$3:$A$10,0),MATCH(QF$10,Sheet1!$B$2:$JO$2,0))),"")</f>
        <v/>
      </c>
      <c r="QG17" s="55" t="str">
        <f>IFERROR(IF(INDEX(Sheet1!$B$3:$JO$10,MATCH($C17,Sheet1!$A$3:$A$10,0),MATCH(QG$10,Sheet1!$B$2:$JO$2,0))=0,"Close",INDEX(Sheet1!$B$3:$JO$10,MATCH($C17,Sheet1!$A$3:$A$10,0),MATCH(QG$10,Sheet1!$B$2:$JO$2,0))),"")</f>
        <v/>
      </c>
      <c r="QH17" s="55" t="str">
        <f>IFERROR(IF(INDEX(Sheet1!$B$3:$JO$10,MATCH($C17,Sheet1!$A$3:$A$10,0),MATCH(QH$10,Sheet1!$B$2:$JO$2,0))=0,"Close",INDEX(Sheet1!$B$3:$JO$10,MATCH($C17,Sheet1!$A$3:$A$10,0),MATCH(QH$10,Sheet1!$B$2:$JO$2,0))),"")</f>
        <v/>
      </c>
      <c r="QI17" s="55" t="str">
        <f>IFERROR(IF(INDEX(Sheet1!$B$3:$JO$10,MATCH($C17,Sheet1!$A$3:$A$10,0),MATCH(QI$10,Sheet1!$B$2:$JO$2,0))=0,"Close",INDEX(Sheet1!$B$3:$JO$10,MATCH($C17,Sheet1!$A$3:$A$10,0),MATCH(QI$10,Sheet1!$B$2:$JO$2,0))),"")</f>
        <v/>
      </c>
      <c r="QJ17" s="55" t="str">
        <f>IFERROR(IF(INDEX(Sheet1!$B$3:$JO$10,MATCH($C17,Sheet1!$A$3:$A$10,0),MATCH(QJ$10,Sheet1!$B$2:$JO$2,0))=0,"Close",INDEX(Sheet1!$B$3:$JO$10,MATCH($C17,Sheet1!$A$3:$A$10,0),MATCH(QJ$10,Sheet1!$B$2:$JO$2,0))),"")</f>
        <v/>
      </c>
      <c r="QK17" s="55" t="str">
        <f>IFERROR(IF(INDEX(Sheet1!$B$3:$JO$10,MATCH($C17,Sheet1!$A$3:$A$10,0),MATCH(QK$10,Sheet1!$B$2:$JO$2,0))=0,"Close",INDEX(Sheet1!$B$3:$JO$10,MATCH($C17,Sheet1!$A$3:$A$10,0),MATCH(QK$10,Sheet1!$B$2:$JO$2,0))),"")</f>
        <v/>
      </c>
      <c r="QL17" s="55" t="str">
        <f>IFERROR(IF(INDEX(Sheet1!$B$3:$JO$10,MATCH($C17,Sheet1!$A$3:$A$10,0),MATCH(QL$10,Sheet1!$B$2:$JO$2,0))=0,"Close",INDEX(Sheet1!$B$3:$JO$10,MATCH($C17,Sheet1!$A$3:$A$10,0),MATCH(QL$10,Sheet1!$B$2:$JO$2,0))),"")</f>
        <v/>
      </c>
      <c r="QM17" s="55" t="str">
        <f>IFERROR(IF(INDEX(Sheet1!$B$3:$JO$10,MATCH($C17,Sheet1!$A$3:$A$10,0),MATCH(QM$10,Sheet1!$B$2:$JO$2,0))=0,"Close",INDEX(Sheet1!$B$3:$JO$10,MATCH($C17,Sheet1!$A$3:$A$10,0),MATCH(QM$10,Sheet1!$B$2:$JO$2,0))),"")</f>
        <v/>
      </c>
      <c r="QN17" s="55" t="str">
        <f>IFERROR(IF(INDEX(Sheet1!$B$3:$JO$10,MATCH($C17,Sheet1!$A$3:$A$10,0),MATCH(QN$10,Sheet1!$B$2:$JO$2,0))=0,"Close",INDEX(Sheet1!$B$3:$JO$10,MATCH($C17,Sheet1!$A$3:$A$10,0),MATCH(QN$10,Sheet1!$B$2:$JO$2,0))),"")</f>
        <v/>
      </c>
      <c r="QO17" s="55" t="str">
        <f>IFERROR(IF(INDEX(Sheet1!$B$3:$JO$10,MATCH($C17,Sheet1!$A$3:$A$10,0),MATCH(QO$10,Sheet1!$B$2:$JO$2,0))=0,"Close",INDEX(Sheet1!$B$3:$JO$10,MATCH($C17,Sheet1!$A$3:$A$10,0),MATCH(QO$10,Sheet1!$B$2:$JO$2,0))),"")</f>
        <v/>
      </c>
      <c r="QP17" s="55" t="str">
        <f>IFERROR(IF(INDEX(Sheet1!$B$3:$JO$10,MATCH($C17,Sheet1!$A$3:$A$10,0),MATCH(QP$10,Sheet1!$B$2:$JO$2,0))=0,"Close",INDEX(Sheet1!$B$3:$JO$10,MATCH($C17,Sheet1!$A$3:$A$10,0),MATCH(QP$10,Sheet1!$B$2:$JO$2,0))),"")</f>
        <v/>
      </c>
      <c r="QQ17" s="55" t="str">
        <f>IFERROR(IF(INDEX(Sheet1!$B$3:$JO$10,MATCH($C17,Sheet1!$A$3:$A$10,0),MATCH(QQ$10,Sheet1!$B$2:$JO$2,0))=0,"Close",INDEX(Sheet1!$B$3:$JO$10,MATCH($C17,Sheet1!$A$3:$A$10,0),MATCH(QQ$10,Sheet1!$B$2:$JO$2,0))),"")</f>
        <v/>
      </c>
      <c r="QR17" s="55" t="str">
        <f>IFERROR(IF(INDEX(Sheet1!$B$3:$JO$10,MATCH($C17,Sheet1!$A$3:$A$10,0),MATCH(QR$10,Sheet1!$B$2:$JO$2,0))=0,"Close",INDEX(Sheet1!$B$3:$JO$10,MATCH($C17,Sheet1!$A$3:$A$10,0),MATCH(QR$10,Sheet1!$B$2:$JO$2,0))),"")</f>
        <v/>
      </c>
      <c r="QS17" s="55" t="str">
        <f>IFERROR(IF(INDEX(Sheet1!$B$3:$JO$10,MATCH($C17,Sheet1!$A$3:$A$10,0),MATCH(QS$10,Sheet1!$B$2:$JO$2,0))=0,"Close",INDEX(Sheet1!$B$3:$JO$10,MATCH($C17,Sheet1!$A$3:$A$10,0),MATCH(QS$10,Sheet1!$B$2:$JO$2,0))),"")</f>
        <v/>
      </c>
      <c r="QT17" s="55" t="str">
        <f>IFERROR(IF(INDEX(Sheet1!$B$3:$JO$10,MATCH($C17,Sheet1!$A$3:$A$10,0),MATCH(QT$10,Sheet1!$B$2:$JO$2,0))=0,"Close",INDEX(Sheet1!$B$3:$JO$10,MATCH($C17,Sheet1!$A$3:$A$10,0),MATCH(QT$10,Sheet1!$B$2:$JO$2,0))),"")</f>
        <v/>
      </c>
      <c r="QU17" s="55" t="str">
        <f>IFERROR(IF(INDEX(Sheet1!$B$3:$JO$10,MATCH($C17,Sheet1!$A$3:$A$10,0),MATCH(QU$10,Sheet1!$B$2:$JO$2,0))=0,"Close",INDEX(Sheet1!$B$3:$JO$10,MATCH($C17,Sheet1!$A$3:$A$10,0),MATCH(QU$10,Sheet1!$B$2:$JO$2,0))),"")</f>
        <v/>
      </c>
      <c r="QV17" s="55" t="str">
        <f>IFERROR(IF(INDEX(Sheet1!$B$3:$JO$10,MATCH($C17,Sheet1!$A$3:$A$10,0),MATCH(QV$10,Sheet1!$B$2:$JO$2,0))=0,"Close",INDEX(Sheet1!$B$3:$JO$10,MATCH($C17,Sheet1!$A$3:$A$10,0),MATCH(QV$10,Sheet1!$B$2:$JO$2,0))),"")</f>
        <v/>
      </c>
      <c r="QW17" s="55" t="str">
        <f>IFERROR(IF(INDEX(Sheet1!$B$3:$JO$10,MATCH($C17,Sheet1!$A$3:$A$10,0),MATCH(QW$10,Sheet1!$B$2:$JO$2,0))=0,"Close",INDEX(Sheet1!$B$3:$JO$10,MATCH($C17,Sheet1!$A$3:$A$10,0),MATCH(QW$10,Sheet1!$B$2:$JO$2,0))),"")</f>
        <v/>
      </c>
      <c r="QX17" s="55" t="str">
        <f>IFERROR(IF(INDEX(Sheet1!$B$3:$JO$10,MATCH($C17,Sheet1!$A$3:$A$10,0),MATCH(QX$10,Sheet1!$B$2:$JO$2,0))=0,"Close",INDEX(Sheet1!$B$3:$JO$10,MATCH($C17,Sheet1!$A$3:$A$10,0),MATCH(QX$10,Sheet1!$B$2:$JO$2,0))),"")</f>
        <v/>
      </c>
      <c r="QY17" s="55" t="str">
        <f>IFERROR(IF(INDEX(Sheet1!$B$3:$JO$10,MATCH($C17,Sheet1!$A$3:$A$10,0),MATCH(QY$10,Sheet1!$B$2:$JO$2,0))=0,"Close",INDEX(Sheet1!$B$3:$JO$10,MATCH($C17,Sheet1!$A$3:$A$10,0),MATCH(QY$10,Sheet1!$B$2:$JO$2,0))),"")</f>
        <v/>
      </c>
      <c r="QZ17" s="55" t="str">
        <f>IFERROR(IF(INDEX(Sheet1!$B$3:$JO$10,MATCH($C17,Sheet1!$A$3:$A$10,0),MATCH(QZ$10,Sheet1!$B$2:$JO$2,0))=0,"Close",INDEX(Sheet1!$B$3:$JO$10,MATCH($C17,Sheet1!$A$3:$A$10,0),MATCH(QZ$10,Sheet1!$B$2:$JO$2,0))),"")</f>
        <v/>
      </c>
      <c r="RA17" s="55" t="str">
        <f>IFERROR(IF(INDEX(Sheet1!$B$3:$JO$10,MATCH($C17,Sheet1!$A$3:$A$10,0),MATCH(RA$10,Sheet1!$B$2:$JO$2,0))=0,"Close",INDEX(Sheet1!$B$3:$JO$10,MATCH($C17,Sheet1!$A$3:$A$10,0),MATCH(RA$10,Sheet1!$B$2:$JO$2,0))),"")</f>
        <v/>
      </c>
      <c r="RB17" s="55" t="str">
        <f>IFERROR(IF(INDEX(Sheet1!$B$3:$JO$10,MATCH($C17,Sheet1!$A$3:$A$10,0),MATCH(RB$10,Sheet1!$B$2:$JO$2,0))=0,"Close",INDEX(Sheet1!$B$3:$JO$10,MATCH($C17,Sheet1!$A$3:$A$10,0),MATCH(RB$10,Sheet1!$B$2:$JO$2,0))),"")</f>
        <v/>
      </c>
      <c r="RC17" s="55" t="str">
        <f>IFERROR(IF(INDEX(Sheet1!$B$3:$JO$10,MATCH($C17,Sheet1!$A$3:$A$10,0),MATCH(RC$10,Sheet1!$B$2:$JO$2,0))=0,"Close",INDEX(Sheet1!$B$3:$JO$10,MATCH($C17,Sheet1!$A$3:$A$10,0),MATCH(RC$10,Sheet1!$B$2:$JO$2,0))),"")</f>
        <v/>
      </c>
      <c r="RD17" s="55" t="str">
        <f>IFERROR(IF(INDEX(Sheet1!$B$3:$JO$10,MATCH($C17,Sheet1!$A$3:$A$10,0),MATCH(RD$10,Sheet1!$B$2:$JO$2,0))=0,"Close",INDEX(Sheet1!$B$3:$JO$10,MATCH($C17,Sheet1!$A$3:$A$10,0),MATCH(RD$10,Sheet1!$B$2:$JO$2,0))),"")</f>
        <v/>
      </c>
      <c r="RE17" s="55" t="str">
        <f>IFERROR(IF(INDEX(Sheet1!$B$3:$JO$10,MATCH($C17,Sheet1!$A$3:$A$10,0),MATCH(RE$10,Sheet1!$B$2:$JO$2,0))=0,"Close",INDEX(Sheet1!$B$3:$JO$10,MATCH($C17,Sheet1!$A$3:$A$10,0),MATCH(RE$10,Sheet1!$B$2:$JO$2,0))),"")</f>
        <v/>
      </c>
      <c r="RF17" s="55" t="str">
        <f>IFERROR(IF(INDEX(Sheet1!$B$3:$JO$10,MATCH($C17,Sheet1!$A$3:$A$10,0),MATCH(RF$10,Sheet1!$B$2:$JO$2,0))=0,"Close",INDEX(Sheet1!$B$3:$JO$10,MATCH($C17,Sheet1!$A$3:$A$10,0),MATCH(RF$10,Sheet1!$B$2:$JO$2,0))),"")</f>
        <v/>
      </c>
      <c r="RG17" s="55" t="str">
        <f>IFERROR(IF(INDEX(Sheet1!$B$3:$JO$10,MATCH($C17,Sheet1!$A$3:$A$10,0),MATCH(RG$10,Sheet1!$B$2:$JO$2,0))=0,"Close",INDEX(Sheet1!$B$3:$JO$10,MATCH($C17,Sheet1!$A$3:$A$10,0),MATCH(RG$10,Sheet1!$B$2:$JO$2,0))),"")</f>
        <v/>
      </c>
      <c r="RH17" s="55" t="str">
        <f>IFERROR(IF(INDEX(Sheet1!$B$3:$JO$10,MATCH($C17,Sheet1!$A$3:$A$10,0),MATCH(RH$10,Sheet1!$B$2:$JO$2,0))=0,"Close",INDEX(Sheet1!$B$3:$JO$10,MATCH($C17,Sheet1!$A$3:$A$10,0),MATCH(RH$10,Sheet1!$B$2:$JO$2,0))),"")</f>
        <v/>
      </c>
      <c r="RI17" s="55" t="str">
        <f>IFERROR(IF(INDEX(Sheet1!$B$3:$JO$10,MATCH($C17,Sheet1!$A$3:$A$10,0),MATCH(RI$10,Sheet1!$B$2:$JO$2,0))=0,"Close",INDEX(Sheet1!$B$3:$JO$10,MATCH($C17,Sheet1!$A$3:$A$10,0),MATCH(RI$10,Sheet1!$B$2:$JO$2,0))),"")</f>
        <v/>
      </c>
      <c r="RJ17" s="55" t="str">
        <f>IFERROR(IF(INDEX(Sheet1!$B$3:$JO$10,MATCH($C17,Sheet1!$A$3:$A$10,0),MATCH(RJ$10,Sheet1!$B$2:$JO$2,0))=0,"Close",INDEX(Sheet1!$B$3:$JO$10,MATCH($C17,Sheet1!$A$3:$A$10,0),MATCH(RJ$10,Sheet1!$B$2:$JO$2,0))),"")</f>
        <v/>
      </c>
      <c r="RK17" s="55" t="str">
        <f>IFERROR(IF(INDEX(Sheet1!$B$3:$JO$10,MATCH($C17,Sheet1!$A$3:$A$10,0),MATCH(RK$10,Sheet1!$B$2:$JO$2,0))=0,"Close",INDEX(Sheet1!$B$3:$JO$10,MATCH($C17,Sheet1!$A$3:$A$10,0),MATCH(RK$10,Sheet1!$B$2:$JO$2,0))),"")</f>
        <v/>
      </c>
      <c r="RL17" s="55" t="str">
        <f>IFERROR(IF(INDEX(Sheet1!$B$3:$JO$10,MATCH($C17,Sheet1!$A$3:$A$10,0),MATCH(RL$10,Sheet1!$B$2:$JO$2,0))=0,"Close",INDEX(Sheet1!$B$3:$JO$10,MATCH($C17,Sheet1!$A$3:$A$10,0),MATCH(RL$10,Sheet1!$B$2:$JO$2,0))),"")</f>
        <v/>
      </c>
      <c r="RM17" s="55" t="str">
        <f>IFERROR(IF(INDEX(Sheet1!$B$3:$JO$10,MATCH($C17,Sheet1!$A$3:$A$10,0),MATCH(RM$10,Sheet1!$B$2:$JO$2,0))=0,"Close",INDEX(Sheet1!$B$3:$JO$10,MATCH($C17,Sheet1!$A$3:$A$10,0),MATCH(RM$10,Sheet1!$B$2:$JO$2,0))),"")</f>
        <v/>
      </c>
      <c r="RN17" s="55" t="str">
        <f>IFERROR(IF(INDEX(Sheet1!$B$3:$JO$10,MATCH($C17,Sheet1!$A$3:$A$10,0),MATCH(RN$10,Sheet1!$B$2:$JO$2,0))=0,"Close",INDEX(Sheet1!$B$3:$JO$10,MATCH($C17,Sheet1!$A$3:$A$10,0),MATCH(RN$10,Sheet1!$B$2:$JO$2,0))),"")</f>
        <v/>
      </c>
      <c r="RO17" s="55" t="str">
        <f>IFERROR(IF(INDEX(Sheet1!$B$3:$JO$10,MATCH($C17,Sheet1!$A$3:$A$10,0),MATCH(RO$10,Sheet1!$B$2:$JO$2,0))=0,"Close",INDEX(Sheet1!$B$3:$JO$10,MATCH($C17,Sheet1!$A$3:$A$10,0),MATCH(RO$10,Sheet1!$B$2:$JO$2,0))),"")</f>
        <v/>
      </c>
      <c r="RP17" s="55" t="str">
        <f>IFERROR(IF(INDEX(Sheet1!$B$3:$JO$10,MATCH($C17,Sheet1!$A$3:$A$10,0),MATCH(RP$10,Sheet1!$B$2:$JO$2,0))=0,"Close",INDEX(Sheet1!$B$3:$JO$10,MATCH($C17,Sheet1!$A$3:$A$10,0),MATCH(RP$10,Sheet1!$B$2:$JO$2,0))),"")</f>
        <v/>
      </c>
      <c r="RQ17" s="55" t="str">
        <f>IFERROR(IF(INDEX(Sheet1!$B$3:$JO$10,MATCH($C17,Sheet1!$A$3:$A$10,0),MATCH(RQ$10,Sheet1!$B$2:$JO$2,0))=0,"Close",INDEX(Sheet1!$B$3:$JO$10,MATCH($C17,Sheet1!$A$3:$A$10,0),MATCH(RQ$10,Sheet1!$B$2:$JO$2,0))),"")</f>
        <v/>
      </c>
      <c r="RR17" s="55" t="str">
        <f>IFERROR(IF(INDEX(Sheet1!$B$3:$JO$10,MATCH($C17,Sheet1!$A$3:$A$10,0),MATCH(RR$10,Sheet1!$B$2:$JO$2,0))=0,"Close",INDEX(Sheet1!$B$3:$JO$10,MATCH($C17,Sheet1!$A$3:$A$10,0),MATCH(RR$10,Sheet1!$B$2:$JO$2,0))),"")</f>
        <v/>
      </c>
      <c r="RS17" s="55" t="str">
        <f>IFERROR(IF(INDEX(Sheet1!$B$3:$JO$10,MATCH($C17,Sheet1!$A$3:$A$10,0),MATCH(RS$10,Sheet1!$B$2:$JO$2,0))=0,"Close",INDEX(Sheet1!$B$3:$JO$10,MATCH($C17,Sheet1!$A$3:$A$10,0),MATCH(RS$10,Sheet1!$B$2:$JO$2,0))),"")</f>
        <v/>
      </c>
      <c r="RT17" s="55" t="str">
        <f>IFERROR(IF(INDEX(Sheet1!$B$3:$JO$10,MATCH($C17,Sheet1!$A$3:$A$10,0),MATCH(RT$10,Sheet1!$B$2:$JO$2,0))=0,"Close",INDEX(Sheet1!$B$3:$JO$10,MATCH($C17,Sheet1!$A$3:$A$10,0),MATCH(RT$10,Sheet1!$B$2:$JO$2,0))),"")</f>
        <v/>
      </c>
      <c r="RU17" s="55" t="str">
        <f>IFERROR(IF(INDEX(Sheet1!$B$3:$JO$10,MATCH($C17,Sheet1!$A$3:$A$10,0),MATCH(RU$10,Sheet1!$B$2:$JO$2,0))=0,"Close",INDEX(Sheet1!$B$3:$JO$10,MATCH($C17,Sheet1!$A$3:$A$10,0),MATCH(RU$10,Sheet1!$B$2:$JO$2,0))),"")</f>
        <v/>
      </c>
      <c r="RV17" s="55" t="str">
        <f>IFERROR(IF(INDEX(Sheet1!$B$3:$JO$10,MATCH($C17,Sheet1!$A$3:$A$10,0),MATCH(RV$10,Sheet1!$B$2:$JO$2,0))=0,"Close",INDEX(Sheet1!$B$3:$JO$10,MATCH($C17,Sheet1!$A$3:$A$10,0),MATCH(RV$10,Sheet1!$B$2:$JO$2,0))),"")</f>
        <v/>
      </c>
      <c r="RW17" s="55" t="str">
        <f>IFERROR(IF(INDEX(Sheet1!$B$3:$JO$10,MATCH($C17,Sheet1!$A$3:$A$10,0),MATCH(RW$10,Sheet1!$B$2:$JO$2,0))=0,"Close",INDEX(Sheet1!$B$3:$JO$10,MATCH($C17,Sheet1!$A$3:$A$10,0),MATCH(RW$10,Sheet1!$B$2:$JO$2,0))),"")</f>
        <v/>
      </c>
      <c r="RX17" s="55" t="str">
        <f>IFERROR(IF(INDEX(Sheet1!$B$3:$JO$10,MATCH($C17,Sheet1!$A$3:$A$10,0),MATCH(RX$10,Sheet1!$B$2:$JO$2,0))=0,"Close",INDEX(Sheet1!$B$3:$JO$10,MATCH($C17,Sheet1!$A$3:$A$10,0),MATCH(RX$10,Sheet1!$B$2:$JO$2,0))),"")</f>
        <v/>
      </c>
    </row>
    <row r="18" spans="2:492" x14ac:dyDescent="0.2">
      <c r="B18" s="47">
        <f t="shared" si="8"/>
        <v>9</v>
      </c>
      <c r="C18" s="54"/>
      <c r="D18" s="3"/>
      <c r="E18" s="55" t="str">
        <f>IFERROR(IF(INDEX(Sheet1!$B$3:$JO$10,MATCH($C18,Sheet1!$A$3:$A$10,0),MATCH(E$10,Sheet1!$B$2:$JO$2,0))=0,"Close",INDEX(Sheet1!$B$3:$JO$10,MATCH($C18,Sheet1!$A$3:$A$10,0),MATCH(E$10,Sheet1!$B$2:$JO$2,0))),"")</f>
        <v/>
      </c>
      <c r="F18" s="55" t="str">
        <f>IFERROR(IF(INDEX(Sheet1!$B$3:$JO$10,MATCH($C18,Sheet1!$A$3:$A$10,0),MATCH(F$10,Sheet1!$B$2:$JO$2,0))=0,"Close",INDEX(Sheet1!$B$3:$JO$10,MATCH($C18,Sheet1!$A$3:$A$10,0),MATCH(F$10,Sheet1!$B$2:$JO$2,0))),"")</f>
        <v/>
      </c>
      <c r="G18" s="55" t="str">
        <f>IFERROR(IF(INDEX(Sheet1!$B$3:$JO$10,MATCH($C18,Sheet1!$A$3:$A$10,0),MATCH(G$10,Sheet1!$B$2:$JO$2,0))=0,"Close",INDEX(Sheet1!$B$3:$JO$10,MATCH($C18,Sheet1!$A$3:$A$10,0),MATCH(G$10,Sheet1!$B$2:$JO$2,0))),"")</f>
        <v/>
      </c>
      <c r="H18" s="55" t="str">
        <f>IFERROR(IF(INDEX(Sheet1!$B$3:$JO$10,MATCH($C18,Sheet1!$A$3:$A$10,0),MATCH(H$10,Sheet1!$B$2:$JO$2,0))=0,"Close",INDEX(Sheet1!$B$3:$JO$10,MATCH($C18,Sheet1!$A$3:$A$10,0),MATCH(H$10,Sheet1!$B$2:$JO$2,0))),"")</f>
        <v/>
      </c>
      <c r="I18" s="55" t="str">
        <f>IFERROR(IF(INDEX(Sheet1!$B$3:$JO$10,MATCH($C18,Sheet1!$A$3:$A$10,0),MATCH(I$10,Sheet1!$B$2:$JO$2,0))=0,"Close",INDEX(Sheet1!$B$3:$JO$10,MATCH($C18,Sheet1!$A$3:$A$10,0),MATCH(I$10,Sheet1!$B$2:$JO$2,0))),"")</f>
        <v/>
      </c>
      <c r="J18" s="55" t="str">
        <f>IFERROR(IF(INDEX(Sheet1!$B$3:$JO$10,MATCH($C18,Sheet1!$A$3:$A$10,0),MATCH(J$10,Sheet1!$B$2:$JO$2,0))=0,"Close",INDEX(Sheet1!$B$3:$JO$10,MATCH($C18,Sheet1!$A$3:$A$10,0),MATCH(J$10,Sheet1!$B$2:$JO$2,0))),"")</f>
        <v/>
      </c>
      <c r="K18" s="55" t="str">
        <f>IFERROR(IF(INDEX(Sheet1!$B$3:$JO$10,MATCH($C18,Sheet1!$A$3:$A$10,0),MATCH(K$10,Sheet1!$B$2:$JO$2,0))=0,"Close",INDEX(Sheet1!$B$3:$JO$10,MATCH($C18,Sheet1!$A$3:$A$10,0),MATCH(K$10,Sheet1!$B$2:$JO$2,0))),"")</f>
        <v/>
      </c>
      <c r="L18" s="55" t="str">
        <f>IFERROR(IF(INDEX(Sheet1!$B$3:$JO$10,MATCH($C18,Sheet1!$A$3:$A$10,0),MATCH(L$10,Sheet1!$B$2:$JO$2,0))=0,"Close",INDEX(Sheet1!$B$3:$JO$10,MATCH($C18,Sheet1!$A$3:$A$10,0),MATCH(L$10,Sheet1!$B$2:$JO$2,0))),"")</f>
        <v/>
      </c>
      <c r="M18" s="55" t="str">
        <f>IFERROR(IF(INDEX(Sheet1!$B$3:$JO$10,MATCH($C18,Sheet1!$A$3:$A$10,0),MATCH(M$10,Sheet1!$B$2:$JO$2,0))=0,"Close",INDEX(Sheet1!$B$3:$JO$10,MATCH($C18,Sheet1!$A$3:$A$10,0),MATCH(M$10,Sheet1!$B$2:$JO$2,0))),"")</f>
        <v/>
      </c>
      <c r="N18" s="55" t="str">
        <f>IFERROR(IF(INDEX(Sheet1!$B$3:$JO$10,MATCH($C18,Sheet1!$A$3:$A$10,0),MATCH(N$10,Sheet1!$B$2:$JO$2,0))=0,"Close",INDEX(Sheet1!$B$3:$JO$10,MATCH($C18,Sheet1!$A$3:$A$10,0),MATCH(N$10,Sheet1!$B$2:$JO$2,0))),"")</f>
        <v/>
      </c>
      <c r="O18" s="55" t="str">
        <f>IFERROR(IF(INDEX(Sheet1!$B$3:$JO$10,MATCH($C18,Sheet1!$A$3:$A$10,0),MATCH(O$10,Sheet1!$B$2:$JO$2,0))=0,"Close",INDEX(Sheet1!$B$3:$JO$10,MATCH($C18,Sheet1!$A$3:$A$10,0),MATCH(O$10,Sheet1!$B$2:$JO$2,0))),"")</f>
        <v/>
      </c>
      <c r="P18" s="55" t="str">
        <f>IFERROR(IF(INDEX(Sheet1!$B$3:$JO$10,MATCH($C18,Sheet1!$A$3:$A$10,0),MATCH(P$10,Sheet1!$B$2:$JO$2,0))=0,"Close",INDEX(Sheet1!$B$3:$JO$10,MATCH($C18,Sheet1!$A$3:$A$10,0),MATCH(P$10,Sheet1!$B$2:$JO$2,0))),"")</f>
        <v/>
      </c>
      <c r="Q18" s="55" t="str">
        <f>IFERROR(IF(INDEX(Sheet1!$B$3:$JO$10,MATCH($C18,Sheet1!$A$3:$A$10,0),MATCH(Q$10,Sheet1!$B$2:$JO$2,0))=0,"Close",INDEX(Sheet1!$B$3:$JO$10,MATCH($C18,Sheet1!$A$3:$A$10,0),MATCH(Q$10,Sheet1!$B$2:$JO$2,0))),"")</f>
        <v/>
      </c>
      <c r="R18" s="55" t="str">
        <f>IFERROR(IF(INDEX(Sheet1!$B$3:$JO$10,MATCH($C18,Sheet1!$A$3:$A$10,0),MATCH(R$10,Sheet1!$B$2:$JO$2,0))=0,"Close",INDEX(Sheet1!$B$3:$JO$10,MATCH($C18,Sheet1!$A$3:$A$10,0),MATCH(R$10,Sheet1!$B$2:$JO$2,0))),"")</f>
        <v/>
      </c>
      <c r="S18" s="55" t="str">
        <f>IFERROR(IF(INDEX(Sheet1!$B$3:$JO$10,MATCH($C18,Sheet1!$A$3:$A$10,0),MATCH(S$10,Sheet1!$B$2:$JO$2,0))=0,"Close",INDEX(Sheet1!$B$3:$JO$10,MATCH($C18,Sheet1!$A$3:$A$10,0),MATCH(S$10,Sheet1!$B$2:$JO$2,0))),"")</f>
        <v/>
      </c>
      <c r="T18" s="55" t="str">
        <f>IFERROR(IF(INDEX(Sheet1!$B$3:$JO$10,MATCH($C18,Sheet1!$A$3:$A$10,0),MATCH(T$10,Sheet1!$B$2:$JO$2,0))=0,"Close",INDEX(Sheet1!$B$3:$JO$10,MATCH($C18,Sheet1!$A$3:$A$10,0),MATCH(T$10,Sheet1!$B$2:$JO$2,0))),"")</f>
        <v/>
      </c>
      <c r="U18" s="55" t="str">
        <f>IFERROR(IF(INDEX(Sheet1!$B$3:$JO$10,MATCH($C18,Sheet1!$A$3:$A$10,0),MATCH(U$10,Sheet1!$B$2:$JO$2,0))=0,"Close",INDEX(Sheet1!$B$3:$JO$10,MATCH($C18,Sheet1!$A$3:$A$10,0),MATCH(U$10,Sheet1!$B$2:$JO$2,0))),"")</f>
        <v/>
      </c>
      <c r="V18" s="55" t="str">
        <f>IFERROR(IF(INDEX(Sheet1!$B$3:$JO$10,MATCH($C18,Sheet1!$A$3:$A$10,0),MATCH(V$10,Sheet1!$B$2:$JO$2,0))=0,"Close",INDEX(Sheet1!$B$3:$JO$10,MATCH($C18,Sheet1!$A$3:$A$10,0),MATCH(V$10,Sheet1!$B$2:$JO$2,0))),"")</f>
        <v/>
      </c>
      <c r="W18" s="55" t="str">
        <f>IFERROR(IF(INDEX(Sheet1!$B$3:$JO$10,MATCH($C18,Sheet1!$A$3:$A$10,0),MATCH(W$10,Sheet1!$B$2:$JO$2,0))=0,"Close",INDEX(Sheet1!$B$3:$JO$10,MATCH($C18,Sheet1!$A$3:$A$10,0),MATCH(W$10,Sheet1!$B$2:$JO$2,0))),"")</f>
        <v/>
      </c>
      <c r="X18" s="55" t="str">
        <f>IFERROR(IF(INDEX(Sheet1!$B$3:$JO$10,MATCH($C18,Sheet1!$A$3:$A$10,0),MATCH(X$10,Sheet1!$B$2:$JO$2,0))=0,"Close",INDEX(Sheet1!$B$3:$JO$10,MATCH($C18,Sheet1!$A$3:$A$10,0),MATCH(X$10,Sheet1!$B$2:$JO$2,0))),"")</f>
        <v/>
      </c>
      <c r="Y18" s="55" t="str">
        <f>IFERROR(IF(INDEX(Sheet1!$B$3:$JO$10,MATCH($C18,Sheet1!$A$3:$A$10,0),MATCH(Y$10,Sheet1!$B$2:$JO$2,0))=0,"Close",INDEX(Sheet1!$B$3:$JO$10,MATCH($C18,Sheet1!$A$3:$A$10,0),MATCH(Y$10,Sheet1!$B$2:$JO$2,0))),"")</f>
        <v/>
      </c>
      <c r="Z18" s="55" t="str">
        <f>IFERROR(IF(INDEX(Sheet1!$B$3:$JO$10,MATCH($C18,Sheet1!$A$3:$A$10,0),MATCH(Z$10,Sheet1!$B$2:$JO$2,0))=0,"Close",INDEX(Sheet1!$B$3:$JO$10,MATCH($C18,Sheet1!$A$3:$A$10,0),MATCH(Z$10,Sheet1!$B$2:$JO$2,0))),"")</f>
        <v/>
      </c>
      <c r="AA18" s="55" t="str">
        <f>IFERROR(IF(INDEX(Sheet1!$B$3:$JO$10,MATCH($C18,Sheet1!$A$3:$A$10,0),MATCH(AA$10,Sheet1!$B$2:$JO$2,0))=0,"Close",INDEX(Sheet1!$B$3:$JO$10,MATCH($C18,Sheet1!$A$3:$A$10,0),MATCH(AA$10,Sheet1!$B$2:$JO$2,0))),"")</f>
        <v/>
      </c>
      <c r="AB18" s="55" t="str">
        <f>IFERROR(IF(INDEX(Sheet1!$B$3:$JO$10,MATCH($C18,Sheet1!$A$3:$A$10,0),MATCH(AB$10,Sheet1!$B$2:$JO$2,0))=0,"Close",INDEX(Sheet1!$B$3:$JO$10,MATCH($C18,Sheet1!$A$3:$A$10,0),MATCH(AB$10,Sheet1!$B$2:$JO$2,0))),"")</f>
        <v/>
      </c>
      <c r="AC18" s="55" t="str">
        <f>IFERROR(IF(INDEX(Sheet1!$B$3:$JO$10,MATCH($C18,Sheet1!$A$3:$A$10,0),MATCH(AC$10,Sheet1!$B$2:$JO$2,0))=0,"Close",INDEX(Sheet1!$B$3:$JO$10,MATCH($C18,Sheet1!$A$3:$A$10,0),MATCH(AC$10,Sheet1!$B$2:$JO$2,0))),"")</f>
        <v/>
      </c>
      <c r="AD18" s="55" t="str">
        <f>IFERROR(IF(INDEX(Sheet1!$B$3:$JO$10,MATCH($C18,Sheet1!$A$3:$A$10,0),MATCH(AD$10,Sheet1!$B$2:$JO$2,0))=0,"Close",INDEX(Sheet1!$B$3:$JO$10,MATCH($C18,Sheet1!$A$3:$A$10,0),MATCH(AD$10,Sheet1!$B$2:$JO$2,0))),"")</f>
        <v/>
      </c>
      <c r="AE18" s="55" t="str">
        <f>IFERROR(IF(INDEX(Sheet1!$B$3:$JO$10,MATCH($C18,Sheet1!$A$3:$A$10,0),MATCH(AE$10,Sheet1!$B$2:$JO$2,0))=0,"Close",INDEX(Sheet1!$B$3:$JO$10,MATCH($C18,Sheet1!$A$3:$A$10,0),MATCH(AE$10,Sheet1!$B$2:$JO$2,0))),"")</f>
        <v/>
      </c>
      <c r="AF18" s="55" t="str">
        <f>IFERROR(IF(INDEX(Sheet1!$B$3:$JO$10,MATCH($C18,Sheet1!$A$3:$A$10,0),MATCH(AF$10,Sheet1!$B$2:$JO$2,0))=0,"Close",INDEX(Sheet1!$B$3:$JO$10,MATCH($C18,Sheet1!$A$3:$A$10,0),MATCH(AF$10,Sheet1!$B$2:$JO$2,0))),"")</f>
        <v/>
      </c>
      <c r="AG18" s="55" t="str">
        <f>IFERROR(IF(INDEX(Sheet1!$B$3:$JO$10,MATCH($C18,Sheet1!$A$3:$A$10,0),MATCH(AG$10,Sheet1!$B$2:$JO$2,0))=0,"Close",INDEX(Sheet1!$B$3:$JO$10,MATCH($C18,Sheet1!$A$3:$A$10,0),MATCH(AG$10,Sheet1!$B$2:$JO$2,0))),"")</f>
        <v/>
      </c>
      <c r="AH18" s="55" t="str">
        <f>IFERROR(IF(INDEX(Sheet1!$B$3:$JO$10,MATCH($C18,Sheet1!$A$3:$A$10,0),MATCH(AH$10,Sheet1!$B$2:$JO$2,0))=0,"Close",INDEX(Sheet1!$B$3:$JO$10,MATCH($C18,Sheet1!$A$3:$A$10,0),MATCH(AH$10,Sheet1!$B$2:$JO$2,0))),"")</f>
        <v/>
      </c>
      <c r="AI18" s="55" t="str">
        <f>IFERROR(IF(INDEX(Sheet1!$B$3:$JO$10,MATCH($C18,Sheet1!$A$3:$A$10,0),MATCH(AI$10,Sheet1!$B$2:$JO$2,0))=0,"Close",INDEX(Sheet1!$B$3:$JO$10,MATCH($C18,Sheet1!$A$3:$A$10,0),MATCH(AI$10,Sheet1!$B$2:$JO$2,0))),"")</f>
        <v/>
      </c>
      <c r="AJ18" s="55" t="str">
        <f>IFERROR(IF(INDEX(Sheet1!$B$3:$JO$10,MATCH($C18,Sheet1!$A$3:$A$10,0),MATCH(AJ$10,Sheet1!$B$2:$JO$2,0))=0,"Close",INDEX(Sheet1!$B$3:$JO$10,MATCH($C18,Sheet1!$A$3:$A$10,0),MATCH(AJ$10,Sheet1!$B$2:$JO$2,0))),"")</f>
        <v/>
      </c>
      <c r="AK18" s="55" t="str">
        <f>IFERROR(IF(INDEX(Sheet1!$B$3:$JO$10,MATCH($C18,Sheet1!$A$3:$A$10,0),MATCH(AK$10,Sheet1!$B$2:$JO$2,0))=0,"Close",INDEX(Sheet1!$B$3:$JO$10,MATCH($C18,Sheet1!$A$3:$A$10,0),MATCH(AK$10,Sheet1!$B$2:$JO$2,0))),"")</f>
        <v/>
      </c>
      <c r="AL18" s="55" t="str">
        <f>IFERROR(IF(INDEX(Sheet1!$B$3:$JO$10,MATCH($C18,Sheet1!$A$3:$A$10,0),MATCH(AL$10,Sheet1!$B$2:$JO$2,0))=0,"Close",INDEX(Sheet1!$B$3:$JO$10,MATCH($C18,Sheet1!$A$3:$A$10,0),MATCH(AL$10,Sheet1!$B$2:$JO$2,0))),"")</f>
        <v/>
      </c>
      <c r="AM18" s="55" t="str">
        <f>IFERROR(IF(INDEX(Sheet1!$B$3:$JO$10,MATCH($C18,Sheet1!$A$3:$A$10,0),MATCH(AM$10,Sheet1!$B$2:$JO$2,0))=0,"Close",INDEX(Sheet1!$B$3:$JO$10,MATCH($C18,Sheet1!$A$3:$A$10,0),MATCH(AM$10,Sheet1!$B$2:$JO$2,0))),"")</f>
        <v/>
      </c>
      <c r="AN18" s="55" t="str">
        <f>IFERROR(IF(INDEX(Sheet1!$B$3:$JO$10,MATCH($C18,Sheet1!$A$3:$A$10,0),MATCH(AN$10,Sheet1!$B$2:$JO$2,0))=0,"Close",INDEX(Sheet1!$B$3:$JO$10,MATCH($C18,Sheet1!$A$3:$A$10,0),MATCH(AN$10,Sheet1!$B$2:$JO$2,0))),"")</f>
        <v/>
      </c>
      <c r="AO18" s="55" t="str">
        <f>IFERROR(IF(INDEX(Sheet1!$B$3:$JO$10,MATCH($C18,Sheet1!$A$3:$A$10,0),MATCH(AO$10,Sheet1!$B$2:$JO$2,0))=0,"Close",INDEX(Sheet1!$B$3:$JO$10,MATCH($C18,Sheet1!$A$3:$A$10,0),MATCH(AO$10,Sheet1!$B$2:$JO$2,0))),"")</f>
        <v/>
      </c>
      <c r="AP18" s="55" t="str">
        <f>IFERROR(IF(INDEX(Sheet1!$B$3:$JO$10,MATCH($C18,Sheet1!$A$3:$A$10,0),MATCH(AP$10,Sheet1!$B$2:$JO$2,0))=0,"Close",INDEX(Sheet1!$B$3:$JO$10,MATCH($C18,Sheet1!$A$3:$A$10,0),MATCH(AP$10,Sheet1!$B$2:$JO$2,0))),"")</f>
        <v/>
      </c>
      <c r="AQ18" s="55" t="str">
        <f>IFERROR(IF(INDEX(Sheet1!$B$3:$JO$10,MATCH($C18,Sheet1!$A$3:$A$10,0),MATCH(AQ$10,Sheet1!$B$2:$JO$2,0))=0,"Close",INDEX(Sheet1!$B$3:$JO$10,MATCH($C18,Sheet1!$A$3:$A$10,0),MATCH(AQ$10,Sheet1!$B$2:$JO$2,0))),"")</f>
        <v/>
      </c>
      <c r="AR18" s="55" t="str">
        <f>IFERROR(IF(INDEX(Sheet1!$B$3:$JO$10,MATCH($C18,Sheet1!$A$3:$A$10,0),MATCH(AR$10,Sheet1!$B$2:$JO$2,0))=0,"Close",INDEX(Sheet1!$B$3:$JO$10,MATCH($C18,Sheet1!$A$3:$A$10,0),MATCH(AR$10,Sheet1!$B$2:$JO$2,0))),"")</f>
        <v/>
      </c>
      <c r="AS18" s="55" t="str">
        <f>IFERROR(IF(INDEX(Sheet1!$B$3:$JO$10,MATCH($C18,Sheet1!$A$3:$A$10,0),MATCH(AS$10,Sheet1!$B$2:$JO$2,0))=0,"Close",INDEX(Sheet1!$B$3:$JO$10,MATCH($C18,Sheet1!$A$3:$A$10,0),MATCH(AS$10,Sheet1!$B$2:$JO$2,0))),"")</f>
        <v/>
      </c>
      <c r="AT18" s="55" t="str">
        <f>IFERROR(IF(INDEX(Sheet1!$B$3:$JO$10,MATCH($C18,Sheet1!$A$3:$A$10,0),MATCH(AT$10,Sheet1!$B$2:$JO$2,0))=0,"Close",INDEX(Sheet1!$B$3:$JO$10,MATCH($C18,Sheet1!$A$3:$A$10,0),MATCH(AT$10,Sheet1!$B$2:$JO$2,0))),"")</f>
        <v/>
      </c>
      <c r="AU18" s="55" t="str">
        <f>IFERROR(IF(INDEX(Sheet1!$B$3:$JO$10,MATCH($C18,Sheet1!$A$3:$A$10,0),MATCH(AU$10,Sheet1!$B$2:$JO$2,0))=0,"Close",INDEX(Sheet1!$B$3:$JO$10,MATCH($C18,Sheet1!$A$3:$A$10,0),MATCH(AU$10,Sheet1!$B$2:$JO$2,0))),"")</f>
        <v/>
      </c>
      <c r="AV18" s="55" t="str">
        <f>IFERROR(IF(INDEX(Sheet1!$B$3:$JO$10,MATCH($C18,Sheet1!$A$3:$A$10,0),MATCH(AV$10,Sheet1!$B$2:$JO$2,0))=0,"Close",INDEX(Sheet1!$B$3:$JO$10,MATCH($C18,Sheet1!$A$3:$A$10,0),MATCH(AV$10,Sheet1!$B$2:$JO$2,0))),"")</f>
        <v/>
      </c>
      <c r="AW18" s="55" t="str">
        <f>IFERROR(IF(INDEX(Sheet1!$B$3:$JO$10,MATCH($C18,Sheet1!$A$3:$A$10,0),MATCH(AW$10,Sheet1!$B$2:$JO$2,0))=0,"Close",INDEX(Sheet1!$B$3:$JO$10,MATCH($C18,Sheet1!$A$3:$A$10,0),MATCH(AW$10,Sheet1!$B$2:$JO$2,0))),"")</f>
        <v/>
      </c>
      <c r="AX18" s="55" t="str">
        <f>IFERROR(IF(INDEX(Sheet1!$B$3:$JO$10,MATCH($C18,Sheet1!$A$3:$A$10,0),MATCH(AX$10,Sheet1!$B$2:$JO$2,0))=0,"Close",INDEX(Sheet1!$B$3:$JO$10,MATCH($C18,Sheet1!$A$3:$A$10,0),MATCH(AX$10,Sheet1!$B$2:$JO$2,0))),"")</f>
        <v/>
      </c>
      <c r="AY18" s="55" t="str">
        <f>IFERROR(IF(INDEX(Sheet1!$B$3:$JO$10,MATCH($C18,Sheet1!$A$3:$A$10,0),MATCH(AY$10,Sheet1!$B$2:$JO$2,0))=0,"Close",INDEX(Sheet1!$B$3:$JO$10,MATCH($C18,Sheet1!$A$3:$A$10,0),MATCH(AY$10,Sheet1!$B$2:$JO$2,0))),"")</f>
        <v/>
      </c>
      <c r="AZ18" s="55" t="str">
        <f>IFERROR(IF(INDEX(Sheet1!$B$3:$JO$10,MATCH($C18,Sheet1!$A$3:$A$10,0),MATCH(AZ$10,Sheet1!$B$2:$JO$2,0))=0,"Close",INDEX(Sheet1!$B$3:$JO$10,MATCH($C18,Sheet1!$A$3:$A$10,0),MATCH(AZ$10,Sheet1!$B$2:$JO$2,0))),"")</f>
        <v/>
      </c>
      <c r="BA18" s="55" t="str">
        <f>IFERROR(IF(INDEX(Sheet1!$B$3:$JO$10,MATCH($C18,Sheet1!$A$3:$A$10,0),MATCH(BA$10,Sheet1!$B$2:$JO$2,0))=0,"Close",INDEX(Sheet1!$B$3:$JO$10,MATCH($C18,Sheet1!$A$3:$A$10,0),MATCH(BA$10,Sheet1!$B$2:$JO$2,0))),"")</f>
        <v/>
      </c>
      <c r="BB18" s="55" t="str">
        <f>IFERROR(IF(INDEX(Sheet1!$B$3:$JO$10,MATCH($C18,Sheet1!$A$3:$A$10,0),MATCH(BB$10,Sheet1!$B$2:$JO$2,0))=0,"Close",INDEX(Sheet1!$B$3:$JO$10,MATCH($C18,Sheet1!$A$3:$A$10,0),MATCH(BB$10,Sheet1!$B$2:$JO$2,0))),"")</f>
        <v/>
      </c>
      <c r="BC18" s="55" t="str">
        <f>IFERROR(IF(INDEX(Sheet1!$B$3:$JO$10,MATCH($C18,Sheet1!$A$3:$A$10,0),MATCH(BC$10,Sheet1!$B$2:$JO$2,0))=0,"Close",INDEX(Sheet1!$B$3:$JO$10,MATCH($C18,Sheet1!$A$3:$A$10,0),MATCH(BC$10,Sheet1!$B$2:$JO$2,0))),"")</f>
        <v/>
      </c>
      <c r="BD18" s="55" t="str">
        <f>IFERROR(IF(INDEX(Sheet1!$B$3:$JO$10,MATCH($C18,Sheet1!$A$3:$A$10,0),MATCH(BD$10,Sheet1!$B$2:$JO$2,0))=0,"Close",INDEX(Sheet1!$B$3:$JO$10,MATCH($C18,Sheet1!$A$3:$A$10,0),MATCH(BD$10,Sheet1!$B$2:$JO$2,0))),"")</f>
        <v/>
      </c>
      <c r="BE18" s="55" t="str">
        <f>IFERROR(IF(INDEX(Sheet1!$B$3:$JO$10,MATCH($C18,Sheet1!$A$3:$A$10,0),MATCH(BE$10,Sheet1!$B$2:$JO$2,0))=0,"Close",INDEX(Sheet1!$B$3:$JO$10,MATCH($C18,Sheet1!$A$3:$A$10,0),MATCH(BE$10,Sheet1!$B$2:$JO$2,0))),"")</f>
        <v/>
      </c>
      <c r="BF18" s="55" t="str">
        <f>IFERROR(IF(INDEX(Sheet1!$B$3:$JO$10,MATCH($C18,Sheet1!$A$3:$A$10,0),MATCH(BF$10,Sheet1!$B$2:$JO$2,0))=0,"Close",INDEX(Sheet1!$B$3:$JO$10,MATCH($C18,Sheet1!$A$3:$A$10,0),MATCH(BF$10,Sheet1!$B$2:$JO$2,0))),"")</f>
        <v/>
      </c>
      <c r="BG18" s="55" t="str">
        <f>IFERROR(IF(INDEX(Sheet1!$B$3:$JO$10,MATCH($C18,Sheet1!$A$3:$A$10,0),MATCH(BG$10,Sheet1!$B$2:$JO$2,0))=0,"Close",INDEX(Sheet1!$B$3:$JO$10,MATCH($C18,Sheet1!$A$3:$A$10,0),MATCH(BG$10,Sheet1!$B$2:$JO$2,0))),"")</f>
        <v/>
      </c>
      <c r="BH18" s="55" t="str">
        <f>IFERROR(IF(INDEX(Sheet1!$B$3:$JO$10,MATCH($C18,Sheet1!$A$3:$A$10,0),MATCH(BH$10,Sheet1!$B$2:$JO$2,0))=0,"Close",INDEX(Sheet1!$B$3:$JO$10,MATCH($C18,Sheet1!$A$3:$A$10,0),MATCH(BH$10,Sheet1!$B$2:$JO$2,0))),"")</f>
        <v/>
      </c>
      <c r="BI18" s="55" t="str">
        <f>IFERROR(IF(INDEX(Sheet1!$B$3:$JO$10,MATCH($C18,Sheet1!$A$3:$A$10,0),MATCH(BI$10,Sheet1!$B$2:$JO$2,0))=0,"Close",INDEX(Sheet1!$B$3:$JO$10,MATCH($C18,Sheet1!$A$3:$A$10,0),MATCH(BI$10,Sheet1!$B$2:$JO$2,0))),"")</f>
        <v/>
      </c>
      <c r="BJ18" s="55" t="str">
        <f>IFERROR(IF(INDEX(Sheet1!$B$3:$JO$10,MATCH($C18,Sheet1!$A$3:$A$10,0),MATCH(BJ$10,Sheet1!$B$2:$JO$2,0))=0,"Close",INDEX(Sheet1!$B$3:$JO$10,MATCH($C18,Sheet1!$A$3:$A$10,0),MATCH(BJ$10,Sheet1!$B$2:$JO$2,0))),"")</f>
        <v/>
      </c>
      <c r="BK18" s="55" t="str">
        <f>IFERROR(IF(INDEX(Sheet1!$B$3:$JO$10,MATCH($C18,Sheet1!$A$3:$A$10,0),MATCH(BK$10,Sheet1!$B$2:$JO$2,0))=0,"Close",INDEX(Sheet1!$B$3:$JO$10,MATCH($C18,Sheet1!$A$3:$A$10,0),MATCH(BK$10,Sheet1!$B$2:$JO$2,0))),"")</f>
        <v/>
      </c>
      <c r="BL18" s="55" t="str">
        <f>IFERROR(IF(INDEX(Sheet1!$B$3:$JO$10,MATCH($C18,Sheet1!$A$3:$A$10,0),MATCH(BL$10,Sheet1!$B$2:$JO$2,0))=0,"Close",INDEX(Sheet1!$B$3:$JO$10,MATCH($C18,Sheet1!$A$3:$A$10,0),MATCH(BL$10,Sheet1!$B$2:$JO$2,0))),"")</f>
        <v/>
      </c>
      <c r="BM18" s="55" t="str">
        <f>IFERROR(IF(INDEX(Sheet1!$B$3:$JO$10,MATCH($C18,Sheet1!$A$3:$A$10,0),MATCH(BM$10,Sheet1!$B$2:$JO$2,0))=0,"Close",INDEX(Sheet1!$B$3:$JO$10,MATCH($C18,Sheet1!$A$3:$A$10,0),MATCH(BM$10,Sheet1!$B$2:$JO$2,0))),"")</f>
        <v/>
      </c>
      <c r="BN18" s="55" t="str">
        <f>IFERROR(IF(INDEX(Sheet1!$B$3:$JO$10,MATCH($C18,Sheet1!$A$3:$A$10,0),MATCH(BN$10,Sheet1!$B$2:$JO$2,0))=0,"Close",INDEX(Sheet1!$B$3:$JO$10,MATCH($C18,Sheet1!$A$3:$A$10,0),MATCH(BN$10,Sheet1!$B$2:$JO$2,0))),"")</f>
        <v/>
      </c>
      <c r="BO18" s="55" t="str">
        <f>IFERROR(IF(INDEX(Sheet1!$B$3:$JO$10,MATCH($C18,Sheet1!$A$3:$A$10,0),MATCH(BO$10,Sheet1!$B$2:$JO$2,0))=0,"Close",INDEX(Sheet1!$B$3:$JO$10,MATCH($C18,Sheet1!$A$3:$A$10,0),MATCH(BO$10,Sheet1!$B$2:$JO$2,0))),"")</f>
        <v/>
      </c>
      <c r="BP18" s="55" t="str">
        <f>IFERROR(IF(INDEX(Sheet1!$B$3:$JO$10,MATCH($C18,Sheet1!$A$3:$A$10,0),MATCH(BP$10,Sheet1!$B$2:$JO$2,0))=0,"Close",INDEX(Sheet1!$B$3:$JO$10,MATCH($C18,Sheet1!$A$3:$A$10,0),MATCH(BP$10,Sheet1!$B$2:$JO$2,0))),"")</f>
        <v/>
      </c>
      <c r="BQ18" s="55" t="str">
        <f>IFERROR(IF(INDEX(Sheet1!$B$3:$JO$10,MATCH($C18,Sheet1!$A$3:$A$10,0),MATCH(BQ$10,Sheet1!$B$2:$JO$2,0))=0,"Close",INDEX(Sheet1!$B$3:$JO$10,MATCH($C18,Sheet1!$A$3:$A$10,0),MATCH(BQ$10,Sheet1!$B$2:$JO$2,0))),"")</f>
        <v/>
      </c>
      <c r="BR18" s="55" t="str">
        <f>IFERROR(IF(INDEX(Sheet1!$B$3:$JO$10,MATCH($C18,Sheet1!$A$3:$A$10,0),MATCH(BR$10,Sheet1!$B$2:$JO$2,0))=0,"Close",INDEX(Sheet1!$B$3:$JO$10,MATCH($C18,Sheet1!$A$3:$A$10,0),MATCH(BR$10,Sheet1!$B$2:$JO$2,0))),"")</f>
        <v/>
      </c>
      <c r="BS18" s="55" t="str">
        <f>IFERROR(IF(INDEX(Sheet1!$B$3:$JO$10,MATCH($C18,Sheet1!$A$3:$A$10,0),MATCH(BS$10,Sheet1!$B$2:$JO$2,0))=0,"Close",INDEX(Sheet1!$B$3:$JO$10,MATCH($C18,Sheet1!$A$3:$A$10,0),MATCH(BS$10,Sheet1!$B$2:$JO$2,0))),"")</f>
        <v/>
      </c>
      <c r="BT18" s="55" t="str">
        <f>IFERROR(IF(INDEX(Sheet1!$B$3:$JO$10,MATCH($C18,Sheet1!$A$3:$A$10,0),MATCH(BT$10,Sheet1!$B$2:$JO$2,0))=0,"Close",INDEX(Sheet1!$B$3:$JO$10,MATCH($C18,Sheet1!$A$3:$A$10,0),MATCH(BT$10,Sheet1!$B$2:$JO$2,0))),"")</f>
        <v/>
      </c>
      <c r="BU18" s="55" t="str">
        <f>IFERROR(IF(INDEX(Sheet1!$B$3:$JO$10,MATCH($C18,Sheet1!$A$3:$A$10,0),MATCH(BU$10,Sheet1!$B$2:$JO$2,0))=0,"Close",INDEX(Sheet1!$B$3:$JO$10,MATCH($C18,Sheet1!$A$3:$A$10,0),MATCH(BU$10,Sheet1!$B$2:$JO$2,0))),"")</f>
        <v/>
      </c>
      <c r="BV18" s="55" t="str">
        <f>IFERROR(IF(INDEX(Sheet1!$B$3:$JO$10,MATCH($C18,Sheet1!$A$3:$A$10,0),MATCH(BV$10,Sheet1!$B$2:$JO$2,0))=0,"Close",INDEX(Sheet1!$B$3:$JO$10,MATCH($C18,Sheet1!$A$3:$A$10,0),MATCH(BV$10,Sheet1!$B$2:$JO$2,0))),"")</f>
        <v/>
      </c>
      <c r="BW18" s="55" t="str">
        <f>IFERROR(IF(INDEX(Sheet1!$B$3:$JO$10,MATCH($C18,Sheet1!$A$3:$A$10,0),MATCH(BW$10,Sheet1!$B$2:$JO$2,0))=0,"Close",INDEX(Sheet1!$B$3:$JO$10,MATCH($C18,Sheet1!$A$3:$A$10,0),MATCH(BW$10,Sheet1!$B$2:$JO$2,0))),"")</f>
        <v/>
      </c>
      <c r="BX18" s="55" t="str">
        <f>IFERROR(IF(INDEX(Sheet1!$B$3:$JO$10,MATCH($C18,Sheet1!$A$3:$A$10,0),MATCH(BX$10,Sheet1!$B$2:$JO$2,0))=0,"Close",INDEX(Sheet1!$B$3:$JO$10,MATCH($C18,Sheet1!$A$3:$A$10,0),MATCH(BX$10,Sheet1!$B$2:$JO$2,0))),"")</f>
        <v/>
      </c>
      <c r="BY18" s="55" t="str">
        <f>IFERROR(IF(INDEX(Sheet1!$B$3:$JO$10,MATCH($C18,Sheet1!$A$3:$A$10,0),MATCH(BY$10,Sheet1!$B$2:$JO$2,0))=0,"Close",INDEX(Sheet1!$B$3:$JO$10,MATCH($C18,Sheet1!$A$3:$A$10,0),MATCH(BY$10,Sheet1!$B$2:$JO$2,0))),"")</f>
        <v/>
      </c>
      <c r="BZ18" s="55" t="str">
        <f>IFERROR(IF(INDEX(Sheet1!$B$3:$JO$10,MATCH($C18,Sheet1!$A$3:$A$10,0),MATCH(BZ$10,Sheet1!$B$2:$JO$2,0))=0,"Close",INDEX(Sheet1!$B$3:$JO$10,MATCH($C18,Sheet1!$A$3:$A$10,0),MATCH(BZ$10,Sheet1!$B$2:$JO$2,0))),"")</f>
        <v/>
      </c>
      <c r="CA18" s="55" t="str">
        <f>IFERROR(IF(INDEX(Sheet1!$B$3:$JO$10,MATCH($C18,Sheet1!$A$3:$A$10,0),MATCH(CA$10,Sheet1!$B$2:$JO$2,0))=0,"Close",INDEX(Sheet1!$B$3:$JO$10,MATCH($C18,Sheet1!$A$3:$A$10,0),MATCH(CA$10,Sheet1!$B$2:$JO$2,0))),"")</f>
        <v/>
      </c>
      <c r="CB18" s="55" t="str">
        <f>IFERROR(IF(INDEX(Sheet1!$B$3:$JO$10,MATCH($C18,Sheet1!$A$3:$A$10,0),MATCH(CB$10,Sheet1!$B$2:$JO$2,0))=0,"Close",INDEX(Sheet1!$B$3:$JO$10,MATCH($C18,Sheet1!$A$3:$A$10,0),MATCH(CB$10,Sheet1!$B$2:$JO$2,0))),"")</f>
        <v/>
      </c>
      <c r="CC18" s="55" t="str">
        <f>IFERROR(IF(INDEX(Sheet1!$B$3:$JO$10,MATCH($C18,Sheet1!$A$3:$A$10,0),MATCH(CC$10,Sheet1!$B$2:$JO$2,0))=0,"Close",INDEX(Sheet1!$B$3:$JO$10,MATCH($C18,Sheet1!$A$3:$A$10,0),MATCH(CC$10,Sheet1!$B$2:$JO$2,0))),"")</f>
        <v/>
      </c>
      <c r="CD18" s="55" t="str">
        <f>IFERROR(IF(INDEX(Sheet1!$B$3:$JO$10,MATCH($C18,Sheet1!$A$3:$A$10,0),MATCH(CD$10,Sheet1!$B$2:$JO$2,0))=0,"Close",INDEX(Sheet1!$B$3:$JO$10,MATCH($C18,Sheet1!$A$3:$A$10,0),MATCH(CD$10,Sheet1!$B$2:$JO$2,0))),"")</f>
        <v/>
      </c>
      <c r="CE18" s="55" t="str">
        <f>IFERROR(IF(INDEX(Sheet1!$B$3:$JO$10,MATCH($C18,Sheet1!$A$3:$A$10,0),MATCH(CE$10,Sheet1!$B$2:$JO$2,0))=0,"Close",INDEX(Sheet1!$B$3:$JO$10,MATCH($C18,Sheet1!$A$3:$A$10,0),MATCH(CE$10,Sheet1!$B$2:$JO$2,0))),"")</f>
        <v/>
      </c>
      <c r="CF18" s="55" t="str">
        <f>IFERROR(IF(INDEX(Sheet1!$B$3:$JO$10,MATCH($C18,Sheet1!$A$3:$A$10,0),MATCH(CF$10,Sheet1!$B$2:$JO$2,0))=0,"Close",INDEX(Sheet1!$B$3:$JO$10,MATCH($C18,Sheet1!$A$3:$A$10,0),MATCH(CF$10,Sheet1!$B$2:$JO$2,0))),"")</f>
        <v/>
      </c>
      <c r="CG18" s="55" t="str">
        <f>IFERROR(IF(INDEX(Sheet1!$B$3:$JO$10,MATCH($C18,Sheet1!$A$3:$A$10,0),MATCH(CG$10,Sheet1!$B$2:$JO$2,0))=0,"Close",INDEX(Sheet1!$B$3:$JO$10,MATCH($C18,Sheet1!$A$3:$A$10,0),MATCH(CG$10,Sheet1!$B$2:$JO$2,0))),"")</f>
        <v/>
      </c>
      <c r="CH18" s="55" t="str">
        <f>IFERROR(IF(INDEX(Sheet1!$B$3:$JO$10,MATCH($C18,Sheet1!$A$3:$A$10,0),MATCH(CH$10,Sheet1!$B$2:$JO$2,0))=0,"Close",INDEX(Sheet1!$B$3:$JO$10,MATCH($C18,Sheet1!$A$3:$A$10,0),MATCH(CH$10,Sheet1!$B$2:$JO$2,0))),"")</f>
        <v/>
      </c>
      <c r="CI18" s="55" t="str">
        <f>IFERROR(IF(INDEX(Sheet1!$B$3:$JO$10,MATCH($C18,Sheet1!$A$3:$A$10,0),MATCH(CI$10,Sheet1!$B$2:$JO$2,0))=0,"Close",INDEX(Sheet1!$B$3:$JO$10,MATCH($C18,Sheet1!$A$3:$A$10,0),MATCH(CI$10,Sheet1!$B$2:$JO$2,0))),"")</f>
        <v/>
      </c>
      <c r="CJ18" s="55" t="str">
        <f>IFERROR(IF(INDEX(Sheet1!$B$3:$JO$10,MATCH($C18,Sheet1!$A$3:$A$10,0),MATCH(CJ$10,Sheet1!$B$2:$JO$2,0))=0,"Close",INDEX(Sheet1!$B$3:$JO$10,MATCH($C18,Sheet1!$A$3:$A$10,0),MATCH(CJ$10,Sheet1!$B$2:$JO$2,0))),"")</f>
        <v/>
      </c>
      <c r="CK18" s="55" t="str">
        <f>IFERROR(IF(INDEX(Sheet1!$B$3:$JO$10,MATCH($C18,Sheet1!$A$3:$A$10,0),MATCH(CK$10,Sheet1!$B$2:$JO$2,0))=0,"Close",INDEX(Sheet1!$B$3:$JO$10,MATCH($C18,Sheet1!$A$3:$A$10,0),MATCH(CK$10,Sheet1!$B$2:$JO$2,0))),"")</f>
        <v/>
      </c>
      <c r="CL18" s="55" t="str">
        <f>IFERROR(IF(INDEX(Sheet1!$B$3:$JO$10,MATCH($C18,Sheet1!$A$3:$A$10,0),MATCH(CL$10,Sheet1!$B$2:$JO$2,0))=0,"Close",INDEX(Sheet1!$B$3:$JO$10,MATCH($C18,Sheet1!$A$3:$A$10,0),MATCH(CL$10,Sheet1!$B$2:$JO$2,0))),"")</f>
        <v/>
      </c>
      <c r="CM18" s="55" t="str">
        <f>IFERROR(IF(INDEX(Sheet1!$B$3:$JO$10,MATCH($C18,Sheet1!$A$3:$A$10,0),MATCH(CM$10,Sheet1!$B$2:$JO$2,0))=0,"Close",INDEX(Sheet1!$B$3:$JO$10,MATCH($C18,Sheet1!$A$3:$A$10,0),MATCH(CM$10,Sheet1!$B$2:$JO$2,0))),"")</f>
        <v/>
      </c>
      <c r="CN18" s="55" t="str">
        <f>IFERROR(IF(INDEX(Sheet1!$B$3:$JO$10,MATCH($C18,Sheet1!$A$3:$A$10,0),MATCH(CN$10,Sheet1!$B$2:$JO$2,0))=0,"Close",INDEX(Sheet1!$B$3:$JO$10,MATCH($C18,Sheet1!$A$3:$A$10,0),MATCH(CN$10,Sheet1!$B$2:$JO$2,0))),"")</f>
        <v/>
      </c>
      <c r="CO18" s="55" t="str">
        <f>IFERROR(IF(INDEX(Sheet1!$B$3:$JO$10,MATCH($C18,Sheet1!$A$3:$A$10,0),MATCH(CO$10,Sheet1!$B$2:$JO$2,0))=0,"Close",INDEX(Sheet1!$B$3:$JO$10,MATCH($C18,Sheet1!$A$3:$A$10,0),MATCH(CO$10,Sheet1!$B$2:$JO$2,0))),"")</f>
        <v/>
      </c>
      <c r="CP18" s="55" t="str">
        <f>IFERROR(IF(INDEX(Sheet1!$B$3:$JO$10,MATCH($C18,Sheet1!$A$3:$A$10,0),MATCH(CP$10,Sheet1!$B$2:$JO$2,0))=0,"Close",INDEX(Sheet1!$B$3:$JO$10,MATCH($C18,Sheet1!$A$3:$A$10,0),MATCH(CP$10,Sheet1!$B$2:$JO$2,0))),"")</f>
        <v/>
      </c>
      <c r="CQ18" s="55" t="str">
        <f>IFERROR(IF(INDEX(Sheet1!$B$3:$JO$10,MATCH($C18,Sheet1!$A$3:$A$10,0),MATCH(CQ$10,Sheet1!$B$2:$JO$2,0))=0,"Close",INDEX(Sheet1!$B$3:$JO$10,MATCH($C18,Sheet1!$A$3:$A$10,0),MATCH(CQ$10,Sheet1!$B$2:$JO$2,0))),"")</f>
        <v/>
      </c>
      <c r="CR18" s="55" t="str">
        <f>IFERROR(IF(INDEX(Sheet1!$B$3:$JO$10,MATCH($C18,Sheet1!$A$3:$A$10,0),MATCH(CR$10,Sheet1!$B$2:$JO$2,0))=0,"Close",INDEX(Sheet1!$B$3:$JO$10,MATCH($C18,Sheet1!$A$3:$A$10,0),MATCH(CR$10,Sheet1!$B$2:$JO$2,0))),"")</f>
        <v/>
      </c>
      <c r="CS18" s="55" t="str">
        <f>IFERROR(IF(INDEX(Sheet1!$B$3:$JO$10,MATCH($C18,Sheet1!$A$3:$A$10,0),MATCH(CS$10,Sheet1!$B$2:$JO$2,0))=0,"Close",INDEX(Sheet1!$B$3:$JO$10,MATCH($C18,Sheet1!$A$3:$A$10,0),MATCH(CS$10,Sheet1!$B$2:$JO$2,0))),"")</f>
        <v/>
      </c>
      <c r="CT18" s="55" t="str">
        <f>IFERROR(IF(INDEX(Sheet1!$B$3:$JO$10,MATCH($C18,Sheet1!$A$3:$A$10,0),MATCH(CT$10,Sheet1!$B$2:$JO$2,0))=0,"Close",INDEX(Sheet1!$B$3:$JO$10,MATCH($C18,Sheet1!$A$3:$A$10,0),MATCH(CT$10,Sheet1!$B$2:$JO$2,0))),"")</f>
        <v/>
      </c>
      <c r="CU18" s="55" t="str">
        <f>IFERROR(IF(INDEX(Sheet1!$B$3:$JO$10,MATCH($C18,Sheet1!$A$3:$A$10,0),MATCH(CU$10,Sheet1!$B$2:$JO$2,0))=0,"Close",INDEX(Sheet1!$B$3:$JO$10,MATCH($C18,Sheet1!$A$3:$A$10,0),MATCH(CU$10,Sheet1!$B$2:$JO$2,0))),"")</f>
        <v/>
      </c>
      <c r="CV18" s="55" t="str">
        <f>IFERROR(IF(INDEX(Sheet1!$B$3:$JO$10,MATCH($C18,Sheet1!$A$3:$A$10,0),MATCH(CV$10,Sheet1!$B$2:$JO$2,0))=0,"Close",INDEX(Sheet1!$B$3:$JO$10,MATCH($C18,Sheet1!$A$3:$A$10,0),MATCH(CV$10,Sheet1!$B$2:$JO$2,0))),"")</f>
        <v/>
      </c>
      <c r="CW18" s="55" t="str">
        <f>IFERROR(IF(INDEX(Sheet1!$B$3:$JO$10,MATCH($C18,Sheet1!$A$3:$A$10,0),MATCH(CW$10,Sheet1!$B$2:$JO$2,0))=0,"Close",INDEX(Sheet1!$B$3:$JO$10,MATCH($C18,Sheet1!$A$3:$A$10,0),MATCH(CW$10,Sheet1!$B$2:$JO$2,0))),"")</f>
        <v/>
      </c>
      <c r="CX18" s="55" t="str">
        <f>IFERROR(IF(INDEX(Sheet1!$B$3:$JO$10,MATCH($C18,Sheet1!$A$3:$A$10,0),MATCH(CX$10,Sheet1!$B$2:$JO$2,0))=0,"Close",INDEX(Sheet1!$B$3:$JO$10,MATCH($C18,Sheet1!$A$3:$A$10,0),MATCH(CX$10,Sheet1!$B$2:$JO$2,0))),"")</f>
        <v/>
      </c>
      <c r="CY18" s="55" t="str">
        <f>IFERROR(IF(INDEX(Sheet1!$B$3:$JO$10,MATCH($C18,Sheet1!$A$3:$A$10,0),MATCH(CY$10,Sheet1!$B$2:$JO$2,0))=0,"Close",INDEX(Sheet1!$B$3:$JO$10,MATCH($C18,Sheet1!$A$3:$A$10,0),MATCH(CY$10,Sheet1!$B$2:$JO$2,0))),"")</f>
        <v/>
      </c>
      <c r="CZ18" s="55" t="str">
        <f>IFERROR(IF(INDEX(Sheet1!$B$3:$JO$10,MATCH($C18,Sheet1!$A$3:$A$10,0),MATCH(CZ$10,Sheet1!$B$2:$JO$2,0))=0,"Close",INDEX(Sheet1!$B$3:$JO$10,MATCH($C18,Sheet1!$A$3:$A$10,0),MATCH(CZ$10,Sheet1!$B$2:$JO$2,0))),"")</f>
        <v/>
      </c>
      <c r="DA18" s="55" t="str">
        <f>IFERROR(IF(INDEX(Sheet1!$B$3:$JO$10,MATCH($C18,Sheet1!$A$3:$A$10,0),MATCH(DA$10,Sheet1!$B$2:$JO$2,0))=0,"Close",INDEX(Sheet1!$B$3:$JO$10,MATCH($C18,Sheet1!$A$3:$A$10,0),MATCH(DA$10,Sheet1!$B$2:$JO$2,0))),"")</f>
        <v/>
      </c>
      <c r="DB18" s="55" t="str">
        <f>IFERROR(IF(INDEX(Sheet1!$B$3:$JO$10,MATCH($C18,Sheet1!$A$3:$A$10,0),MATCH(DB$10,Sheet1!$B$2:$JO$2,0))=0,"Close",INDEX(Sheet1!$B$3:$JO$10,MATCH($C18,Sheet1!$A$3:$A$10,0),MATCH(DB$10,Sheet1!$B$2:$JO$2,0))),"")</f>
        <v/>
      </c>
      <c r="DC18" s="55" t="str">
        <f>IFERROR(IF(INDEX(Sheet1!$B$3:$JO$10,MATCH($C18,Sheet1!$A$3:$A$10,0),MATCH(DC$10,Sheet1!$B$2:$JO$2,0))=0,"Close",INDEX(Sheet1!$B$3:$JO$10,MATCH($C18,Sheet1!$A$3:$A$10,0),MATCH(DC$10,Sheet1!$B$2:$JO$2,0))),"")</f>
        <v/>
      </c>
      <c r="DD18" s="55" t="str">
        <f>IFERROR(IF(INDEX(Sheet1!$B$3:$JO$10,MATCH($C18,Sheet1!$A$3:$A$10,0),MATCH(DD$10,Sheet1!$B$2:$JO$2,0))=0,"Close",INDEX(Sheet1!$B$3:$JO$10,MATCH($C18,Sheet1!$A$3:$A$10,0),MATCH(DD$10,Sheet1!$B$2:$JO$2,0))),"")</f>
        <v/>
      </c>
      <c r="DE18" s="55" t="str">
        <f>IFERROR(IF(INDEX(Sheet1!$B$3:$JO$10,MATCH($C18,Sheet1!$A$3:$A$10,0),MATCH(DE$10,Sheet1!$B$2:$JO$2,0))=0,"Close",INDEX(Sheet1!$B$3:$JO$10,MATCH($C18,Sheet1!$A$3:$A$10,0),MATCH(DE$10,Sheet1!$B$2:$JO$2,0))),"")</f>
        <v/>
      </c>
      <c r="DF18" s="55" t="str">
        <f>IFERROR(IF(INDEX(Sheet1!$B$3:$JO$10,MATCH($C18,Sheet1!$A$3:$A$10,0),MATCH(DF$10,Sheet1!$B$2:$JO$2,0))=0,"Close",INDEX(Sheet1!$B$3:$JO$10,MATCH($C18,Sheet1!$A$3:$A$10,0),MATCH(DF$10,Sheet1!$B$2:$JO$2,0))),"")</f>
        <v/>
      </c>
      <c r="DG18" s="55" t="str">
        <f>IFERROR(IF(INDEX(Sheet1!$B$3:$JO$10,MATCH($C18,Sheet1!$A$3:$A$10,0),MATCH(DG$10,Sheet1!$B$2:$JO$2,0))=0,"Close",INDEX(Sheet1!$B$3:$JO$10,MATCH($C18,Sheet1!$A$3:$A$10,0),MATCH(DG$10,Sheet1!$B$2:$JO$2,0))),"")</f>
        <v/>
      </c>
      <c r="DH18" s="55" t="str">
        <f>IFERROR(IF(INDEX(Sheet1!$B$3:$JO$10,MATCH($C18,Sheet1!$A$3:$A$10,0),MATCH(DH$10,Sheet1!$B$2:$JO$2,0))=0,"Close",INDEX(Sheet1!$B$3:$JO$10,MATCH($C18,Sheet1!$A$3:$A$10,0),MATCH(DH$10,Sheet1!$B$2:$JO$2,0))),"")</f>
        <v/>
      </c>
      <c r="DI18" s="55" t="str">
        <f>IFERROR(IF(INDEX(Sheet1!$B$3:$JO$10,MATCH($C18,Sheet1!$A$3:$A$10,0),MATCH(DI$10,Sheet1!$B$2:$JO$2,0))=0,"Close",INDEX(Sheet1!$B$3:$JO$10,MATCH($C18,Sheet1!$A$3:$A$10,0),MATCH(DI$10,Sheet1!$B$2:$JO$2,0))),"")</f>
        <v/>
      </c>
      <c r="DJ18" s="55" t="str">
        <f>IFERROR(IF(INDEX(Sheet1!$B$3:$JO$10,MATCH($C18,Sheet1!$A$3:$A$10,0),MATCH(DJ$10,Sheet1!$B$2:$JO$2,0))=0,"Close",INDEX(Sheet1!$B$3:$JO$10,MATCH($C18,Sheet1!$A$3:$A$10,0),MATCH(DJ$10,Sheet1!$B$2:$JO$2,0))),"")</f>
        <v/>
      </c>
      <c r="DK18" s="55" t="str">
        <f>IFERROR(IF(INDEX(Sheet1!$B$3:$JO$10,MATCH($C18,Sheet1!$A$3:$A$10,0),MATCH(DK$10,Sheet1!$B$2:$JO$2,0))=0,"Close",INDEX(Sheet1!$B$3:$JO$10,MATCH($C18,Sheet1!$A$3:$A$10,0),MATCH(DK$10,Sheet1!$B$2:$JO$2,0))),"")</f>
        <v/>
      </c>
      <c r="DL18" s="55" t="str">
        <f>IFERROR(IF(INDEX(Sheet1!$B$3:$JO$10,MATCH($C18,Sheet1!$A$3:$A$10,0),MATCH(DL$10,Sheet1!$B$2:$JO$2,0))=0,"Close",INDEX(Sheet1!$B$3:$JO$10,MATCH($C18,Sheet1!$A$3:$A$10,0),MATCH(DL$10,Sheet1!$B$2:$JO$2,0))),"")</f>
        <v/>
      </c>
      <c r="DM18" s="55" t="str">
        <f>IFERROR(IF(INDEX(Sheet1!$B$3:$JO$10,MATCH($C18,Sheet1!$A$3:$A$10,0),MATCH(DM$10,Sheet1!$B$2:$JO$2,0))=0,"Close",INDEX(Sheet1!$B$3:$JO$10,MATCH($C18,Sheet1!$A$3:$A$10,0),MATCH(DM$10,Sheet1!$B$2:$JO$2,0))),"")</f>
        <v/>
      </c>
      <c r="DN18" s="55" t="str">
        <f>IFERROR(IF(INDEX(Sheet1!$B$3:$JO$10,MATCH($C18,Sheet1!$A$3:$A$10,0),MATCH(DN$10,Sheet1!$B$2:$JO$2,0))=0,"Close",INDEX(Sheet1!$B$3:$JO$10,MATCH($C18,Sheet1!$A$3:$A$10,0),MATCH(DN$10,Sheet1!$B$2:$JO$2,0))),"")</f>
        <v/>
      </c>
      <c r="DO18" s="55" t="str">
        <f>IFERROR(IF(INDEX(Sheet1!$B$3:$JO$10,MATCH($C18,Sheet1!$A$3:$A$10,0),MATCH(DO$10,Sheet1!$B$2:$JO$2,0))=0,"Close",INDEX(Sheet1!$B$3:$JO$10,MATCH($C18,Sheet1!$A$3:$A$10,0),MATCH(DO$10,Sheet1!$B$2:$JO$2,0))),"")</f>
        <v/>
      </c>
      <c r="DP18" s="55" t="str">
        <f>IFERROR(IF(INDEX(Sheet1!$B$3:$JO$10,MATCH($C18,Sheet1!$A$3:$A$10,0),MATCH(DP$10,Sheet1!$B$2:$JO$2,0))=0,"Close",INDEX(Sheet1!$B$3:$JO$10,MATCH($C18,Sheet1!$A$3:$A$10,0),MATCH(DP$10,Sheet1!$B$2:$JO$2,0))),"")</f>
        <v/>
      </c>
      <c r="DQ18" s="55" t="str">
        <f>IFERROR(IF(INDEX(Sheet1!$B$3:$JO$10,MATCH($C18,Sheet1!$A$3:$A$10,0),MATCH(DQ$10,Sheet1!$B$2:$JO$2,0))=0,"Close",INDEX(Sheet1!$B$3:$JO$10,MATCH($C18,Sheet1!$A$3:$A$10,0),MATCH(DQ$10,Sheet1!$B$2:$JO$2,0))),"")</f>
        <v/>
      </c>
      <c r="DR18" s="55" t="str">
        <f>IFERROR(IF(INDEX(Sheet1!$B$3:$JO$10,MATCH($C18,Sheet1!$A$3:$A$10,0),MATCH(DR$10,Sheet1!$B$2:$JO$2,0))=0,"Close",INDEX(Sheet1!$B$3:$JO$10,MATCH($C18,Sheet1!$A$3:$A$10,0),MATCH(DR$10,Sheet1!$B$2:$JO$2,0))),"")</f>
        <v/>
      </c>
      <c r="DS18" s="55" t="str">
        <f>IFERROR(IF(INDEX(Sheet1!$B$3:$JO$10,MATCH($C18,Sheet1!$A$3:$A$10,0),MATCH(DS$10,Sheet1!$B$2:$JO$2,0))=0,"Close",INDEX(Sheet1!$B$3:$JO$10,MATCH($C18,Sheet1!$A$3:$A$10,0),MATCH(DS$10,Sheet1!$B$2:$JO$2,0))),"")</f>
        <v/>
      </c>
      <c r="DT18" s="55" t="str">
        <f>IFERROR(IF(INDEX(Sheet1!$B$3:$JO$10,MATCH($C18,Sheet1!$A$3:$A$10,0),MATCH(DT$10,Sheet1!$B$2:$JO$2,0))=0,"Close",INDEX(Sheet1!$B$3:$JO$10,MATCH($C18,Sheet1!$A$3:$A$10,0),MATCH(DT$10,Sheet1!$B$2:$JO$2,0))),"")</f>
        <v/>
      </c>
      <c r="DU18" s="55" t="str">
        <f>IFERROR(IF(INDEX(Sheet1!$B$3:$JO$10,MATCH($C18,Sheet1!$A$3:$A$10,0),MATCH(DU$10,Sheet1!$B$2:$JO$2,0))=0,"Close",INDEX(Sheet1!$B$3:$JO$10,MATCH($C18,Sheet1!$A$3:$A$10,0),MATCH(DU$10,Sheet1!$B$2:$JO$2,0))),"")</f>
        <v/>
      </c>
      <c r="DV18" s="55" t="str">
        <f>IFERROR(IF(INDEX(Sheet1!$B$3:$JO$10,MATCH($C18,Sheet1!$A$3:$A$10,0),MATCH(DV$10,Sheet1!$B$2:$JO$2,0))=0,"Close",INDEX(Sheet1!$B$3:$JO$10,MATCH($C18,Sheet1!$A$3:$A$10,0),MATCH(DV$10,Sheet1!$B$2:$JO$2,0))),"")</f>
        <v/>
      </c>
      <c r="DW18" s="55" t="str">
        <f>IFERROR(IF(INDEX(Sheet1!$B$3:$JO$10,MATCH($C18,Sheet1!$A$3:$A$10,0),MATCH(DW$10,Sheet1!$B$2:$JO$2,0))=0,"Close",INDEX(Sheet1!$B$3:$JO$10,MATCH($C18,Sheet1!$A$3:$A$10,0),MATCH(DW$10,Sheet1!$B$2:$JO$2,0))),"")</f>
        <v/>
      </c>
      <c r="DX18" s="55" t="str">
        <f>IFERROR(IF(INDEX(Sheet1!$B$3:$JO$10,MATCH($C18,Sheet1!$A$3:$A$10,0),MATCH(DX$10,Sheet1!$B$2:$JO$2,0))=0,"Close",INDEX(Sheet1!$B$3:$JO$10,MATCH($C18,Sheet1!$A$3:$A$10,0),MATCH(DX$10,Sheet1!$B$2:$JO$2,0))),"")</f>
        <v/>
      </c>
      <c r="DY18" s="55" t="str">
        <f>IFERROR(IF(INDEX(Sheet1!$B$3:$JO$10,MATCH($C18,Sheet1!$A$3:$A$10,0),MATCH(DY$10,Sheet1!$B$2:$JO$2,0))=0,"Close",INDEX(Sheet1!$B$3:$JO$10,MATCH($C18,Sheet1!$A$3:$A$10,0),MATCH(DY$10,Sheet1!$B$2:$JO$2,0))),"")</f>
        <v/>
      </c>
      <c r="DZ18" s="55" t="str">
        <f>IFERROR(IF(INDEX(Sheet1!$B$3:$JO$10,MATCH($C18,Sheet1!$A$3:$A$10,0),MATCH(DZ$10,Sheet1!$B$2:$JO$2,0))=0,"Close",INDEX(Sheet1!$B$3:$JO$10,MATCH($C18,Sheet1!$A$3:$A$10,0),MATCH(DZ$10,Sheet1!$B$2:$JO$2,0))),"")</f>
        <v/>
      </c>
      <c r="EA18" s="55" t="str">
        <f>IFERROR(IF(INDEX(Sheet1!$B$3:$JO$10,MATCH($C18,Sheet1!$A$3:$A$10,0),MATCH(EA$10,Sheet1!$B$2:$JO$2,0))=0,"Close",INDEX(Sheet1!$B$3:$JO$10,MATCH($C18,Sheet1!$A$3:$A$10,0),MATCH(EA$10,Sheet1!$B$2:$JO$2,0))),"")</f>
        <v/>
      </c>
      <c r="EB18" s="55" t="str">
        <f>IFERROR(IF(INDEX(Sheet1!$B$3:$JO$10,MATCH($C18,Sheet1!$A$3:$A$10,0),MATCH(EB$10,Sheet1!$B$2:$JO$2,0))=0,"Close",INDEX(Sheet1!$B$3:$JO$10,MATCH($C18,Sheet1!$A$3:$A$10,0),MATCH(EB$10,Sheet1!$B$2:$JO$2,0))),"")</f>
        <v/>
      </c>
      <c r="EC18" s="55" t="str">
        <f>IFERROR(IF(INDEX(Sheet1!$B$3:$JO$10,MATCH($C18,Sheet1!$A$3:$A$10,0),MATCH(EC$10,Sheet1!$B$2:$JO$2,0))=0,"Close",INDEX(Sheet1!$B$3:$JO$10,MATCH($C18,Sheet1!$A$3:$A$10,0),MATCH(EC$10,Sheet1!$B$2:$JO$2,0))),"")</f>
        <v/>
      </c>
      <c r="ED18" s="55" t="str">
        <f>IFERROR(IF(INDEX(Sheet1!$B$3:$JO$10,MATCH($C18,Sheet1!$A$3:$A$10,0),MATCH(ED$10,Sheet1!$B$2:$JO$2,0))=0,"Close",INDEX(Sheet1!$B$3:$JO$10,MATCH($C18,Sheet1!$A$3:$A$10,0),MATCH(ED$10,Sheet1!$B$2:$JO$2,0))),"")</f>
        <v/>
      </c>
      <c r="EE18" s="55" t="str">
        <f>IFERROR(IF(INDEX(Sheet1!$B$3:$JO$10,MATCH($C18,Sheet1!$A$3:$A$10,0),MATCH(EE$10,Sheet1!$B$2:$JO$2,0))=0,"Close",INDEX(Sheet1!$B$3:$JO$10,MATCH($C18,Sheet1!$A$3:$A$10,0),MATCH(EE$10,Sheet1!$B$2:$JO$2,0))),"")</f>
        <v/>
      </c>
      <c r="EF18" s="55" t="str">
        <f>IFERROR(IF(INDEX(Sheet1!$B$3:$JO$10,MATCH($C18,Sheet1!$A$3:$A$10,0),MATCH(EF$10,Sheet1!$B$2:$JO$2,0))=0,"Close",INDEX(Sheet1!$B$3:$JO$10,MATCH($C18,Sheet1!$A$3:$A$10,0),MATCH(EF$10,Sheet1!$B$2:$JO$2,0))),"")</f>
        <v/>
      </c>
      <c r="EG18" s="55" t="str">
        <f>IFERROR(IF(INDEX(Sheet1!$B$3:$JO$10,MATCH($C18,Sheet1!$A$3:$A$10,0),MATCH(EG$10,Sheet1!$B$2:$JO$2,0))=0,"Close",INDEX(Sheet1!$B$3:$JO$10,MATCH($C18,Sheet1!$A$3:$A$10,0),MATCH(EG$10,Sheet1!$B$2:$JO$2,0))),"")</f>
        <v/>
      </c>
      <c r="EH18" s="55" t="str">
        <f>IFERROR(IF(INDEX(Sheet1!$B$3:$JO$10,MATCH($C18,Sheet1!$A$3:$A$10,0),MATCH(EH$10,Sheet1!$B$2:$JO$2,0))=0,"Close",INDEX(Sheet1!$B$3:$JO$10,MATCH($C18,Sheet1!$A$3:$A$10,0),MATCH(EH$10,Sheet1!$B$2:$JO$2,0))),"")</f>
        <v/>
      </c>
      <c r="EI18" s="55" t="str">
        <f>IFERROR(IF(INDEX(Sheet1!$B$3:$JO$10,MATCH($C18,Sheet1!$A$3:$A$10,0),MATCH(EI$10,Sheet1!$B$2:$JO$2,0))=0,"Close",INDEX(Sheet1!$B$3:$JO$10,MATCH($C18,Sheet1!$A$3:$A$10,0),MATCH(EI$10,Sheet1!$B$2:$JO$2,0))),"")</f>
        <v/>
      </c>
      <c r="EJ18" s="55" t="str">
        <f>IFERROR(IF(INDEX(Sheet1!$B$3:$JO$10,MATCH($C18,Sheet1!$A$3:$A$10,0),MATCH(EJ$10,Sheet1!$B$2:$JO$2,0))=0,"Close",INDEX(Sheet1!$B$3:$JO$10,MATCH($C18,Sheet1!$A$3:$A$10,0),MATCH(EJ$10,Sheet1!$B$2:$JO$2,0))),"")</f>
        <v/>
      </c>
      <c r="EK18" s="55" t="str">
        <f>IFERROR(IF(INDEX(Sheet1!$B$3:$JO$10,MATCH($C18,Sheet1!$A$3:$A$10,0),MATCH(EK$10,Sheet1!$B$2:$JO$2,0))=0,"Close",INDEX(Sheet1!$B$3:$JO$10,MATCH($C18,Sheet1!$A$3:$A$10,0),MATCH(EK$10,Sheet1!$B$2:$JO$2,0))),"")</f>
        <v/>
      </c>
      <c r="EL18" s="55" t="str">
        <f>IFERROR(IF(INDEX(Sheet1!$B$3:$JO$10,MATCH($C18,Sheet1!$A$3:$A$10,0),MATCH(EL$10,Sheet1!$B$2:$JO$2,0))=0,"Close",INDEX(Sheet1!$B$3:$JO$10,MATCH($C18,Sheet1!$A$3:$A$10,0),MATCH(EL$10,Sheet1!$B$2:$JO$2,0))),"")</f>
        <v/>
      </c>
      <c r="EM18" s="55" t="str">
        <f>IFERROR(IF(INDEX(Sheet1!$B$3:$JO$10,MATCH($C18,Sheet1!$A$3:$A$10,0),MATCH(EM$10,Sheet1!$B$2:$JO$2,0))=0,"Close",INDEX(Sheet1!$B$3:$JO$10,MATCH($C18,Sheet1!$A$3:$A$10,0),MATCH(EM$10,Sheet1!$B$2:$JO$2,0))),"")</f>
        <v/>
      </c>
      <c r="EN18" s="55" t="str">
        <f>IFERROR(IF(INDEX(Sheet1!$B$3:$JO$10,MATCH($C18,Sheet1!$A$3:$A$10,0),MATCH(EN$10,Sheet1!$B$2:$JO$2,0))=0,"Close",INDEX(Sheet1!$B$3:$JO$10,MATCH($C18,Sheet1!$A$3:$A$10,0),MATCH(EN$10,Sheet1!$B$2:$JO$2,0))),"")</f>
        <v/>
      </c>
      <c r="EO18" s="55" t="str">
        <f>IFERROR(IF(INDEX(Sheet1!$B$3:$JO$10,MATCH($C18,Sheet1!$A$3:$A$10,0),MATCH(EO$10,Sheet1!$B$2:$JO$2,0))=0,"Close",INDEX(Sheet1!$B$3:$JO$10,MATCH($C18,Sheet1!$A$3:$A$10,0),MATCH(EO$10,Sheet1!$B$2:$JO$2,0))),"")</f>
        <v/>
      </c>
      <c r="EP18" s="55" t="str">
        <f>IFERROR(IF(INDEX(Sheet1!$B$3:$JO$10,MATCH($C18,Sheet1!$A$3:$A$10,0),MATCH(EP$10,Sheet1!$B$2:$JO$2,0))=0,"Close",INDEX(Sheet1!$B$3:$JO$10,MATCH($C18,Sheet1!$A$3:$A$10,0),MATCH(EP$10,Sheet1!$B$2:$JO$2,0))),"")</f>
        <v/>
      </c>
      <c r="EQ18" s="55" t="str">
        <f>IFERROR(IF(INDEX(Sheet1!$B$3:$JO$10,MATCH($C18,Sheet1!$A$3:$A$10,0),MATCH(EQ$10,Sheet1!$B$2:$JO$2,0))=0,"Close",INDEX(Sheet1!$B$3:$JO$10,MATCH($C18,Sheet1!$A$3:$A$10,0),MATCH(EQ$10,Sheet1!$B$2:$JO$2,0))),"")</f>
        <v/>
      </c>
      <c r="ER18" s="55" t="str">
        <f>IFERROR(IF(INDEX(Sheet1!$B$3:$JO$10,MATCH($C18,Sheet1!$A$3:$A$10,0),MATCH(ER$10,Sheet1!$B$2:$JO$2,0))=0,"Close",INDEX(Sheet1!$B$3:$JO$10,MATCH($C18,Sheet1!$A$3:$A$10,0),MATCH(ER$10,Sheet1!$B$2:$JO$2,0))),"")</f>
        <v/>
      </c>
      <c r="ES18" s="55" t="str">
        <f>IFERROR(IF(INDEX(Sheet1!$B$3:$JO$10,MATCH($C18,Sheet1!$A$3:$A$10,0),MATCH(ES$10,Sheet1!$B$2:$JO$2,0))=0,"Close",INDEX(Sheet1!$B$3:$JO$10,MATCH($C18,Sheet1!$A$3:$A$10,0),MATCH(ES$10,Sheet1!$B$2:$JO$2,0))),"")</f>
        <v/>
      </c>
      <c r="ET18" s="55" t="str">
        <f>IFERROR(IF(INDEX(Sheet1!$B$3:$JO$10,MATCH($C18,Sheet1!$A$3:$A$10,0),MATCH(ET$10,Sheet1!$B$2:$JO$2,0))=0,"Close",INDEX(Sheet1!$B$3:$JO$10,MATCH($C18,Sheet1!$A$3:$A$10,0),MATCH(ET$10,Sheet1!$B$2:$JO$2,0))),"")</f>
        <v/>
      </c>
      <c r="EU18" s="55" t="str">
        <f>IFERROR(IF(INDEX(Sheet1!$B$3:$JO$10,MATCH($C18,Sheet1!$A$3:$A$10,0),MATCH(EU$10,Sheet1!$B$2:$JO$2,0))=0,"Close",INDEX(Sheet1!$B$3:$JO$10,MATCH($C18,Sheet1!$A$3:$A$10,0),MATCH(EU$10,Sheet1!$B$2:$JO$2,0))),"")</f>
        <v/>
      </c>
      <c r="EV18" s="55" t="str">
        <f>IFERROR(IF(INDEX(Sheet1!$B$3:$JO$10,MATCH($C18,Sheet1!$A$3:$A$10,0),MATCH(EV$10,Sheet1!$B$2:$JO$2,0))=0,"Close",INDEX(Sheet1!$B$3:$JO$10,MATCH($C18,Sheet1!$A$3:$A$10,0),MATCH(EV$10,Sheet1!$B$2:$JO$2,0))),"")</f>
        <v/>
      </c>
      <c r="EW18" s="55" t="str">
        <f>IFERROR(IF(INDEX(Sheet1!$B$3:$JO$10,MATCH($C18,Sheet1!$A$3:$A$10,0),MATCH(EW$10,Sheet1!$B$2:$JO$2,0))=0,"Close",INDEX(Sheet1!$B$3:$JO$10,MATCH($C18,Sheet1!$A$3:$A$10,0),MATCH(EW$10,Sheet1!$B$2:$JO$2,0))),"")</f>
        <v/>
      </c>
      <c r="EX18" s="55" t="str">
        <f>IFERROR(IF(INDEX(Sheet1!$B$3:$JO$10,MATCH($C18,Sheet1!$A$3:$A$10,0),MATCH(EX$10,Sheet1!$B$2:$JO$2,0))=0,"Close",INDEX(Sheet1!$B$3:$JO$10,MATCH($C18,Sheet1!$A$3:$A$10,0),MATCH(EX$10,Sheet1!$B$2:$JO$2,0))),"")</f>
        <v/>
      </c>
      <c r="EY18" s="55" t="str">
        <f>IFERROR(IF(INDEX(Sheet1!$B$3:$JO$10,MATCH($C18,Sheet1!$A$3:$A$10,0),MATCH(EY$10,Sheet1!$B$2:$JO$2,0))=0,"Close",INDEX(Sheet1!$B$3:$JO$10,MATCH($C18,Sheet1!$A$3:$A$10,0),MATCH(EY$10,Sheet1!$B$2:$JO$2,0))),"")</f>
        <v/>
      </c>
      <c r="EZ18" s="55" t="str">
        <f>IFERROR(IF(INDEX(Sheet1!$B$3:$JO$10,MATCH($C18,Sheet1!$A$3:$A$10,0),MATCH(EZ$10,Sheet1!$B$2:$JO$2,0))=0,"Close",INDEX(Sheet1!$B$3:$JO$10,MATCH($C18,Sheet1!$A$3:$A$10,0),MATCH(EZ$10,Sheet1!$B$2:$JO$2,0))),"")</f>
        <v/>
      </c>
      <c r="FA18" s="55" t="str">
        <f>IFERROR(IF(INDEX(Sheet1!$B$3:$JO$10,MATCH($C18,Sheet1!$A$3:$A$10,0),MATCH(FA$10,Sheet1!$B$2:$JO$2,0))=0,"Close",INDEX(Sheet1!$B$3:$JO$10,MATCH($C18,Sheet1!$A$3:$A$10,0),MATCH(FA$10,Sheet1!$B$2:$JO$2,0))),"")</f>
        <v/>
      </c>
      <c r="FB18" s="55" t="str">
        <f>IFERROR(IF(INDEX(Sheet1!$B$3:$JO$10,MATCH($C18,Sheet1!$A$3:$A$10,0),MATCH(FB$10,Sheet1!$B$2:$JO$2,0))=0,"Close",INDEX(Sheet1!$B$3:$JO$10,MATCH($C18,Sheet1!$A$3:$A$10,0),MATCH(FB$10,Sheet1!$B$2:$JO$2,0))),"")</f>
        <v/>
      </c>
      <c r="FC18" s="55" t="str">
        <f>IFERROR(IF(INDEX(Sheet1!$B$3:$JO$10,MATCH($C18,Sheet1!$A$3:$A$10,0),MATCH(FC$10,Sheet1!$B$2:$JO$2,0))=0,"Close",INDEX(Sheet1!$B$3:$JO$10,MATCH($C18,Sheet1!$A$3:$A$10,0),MATCH(FC$10,Sheet1!$B$2:$JO$2,0))),"")</f>
        <v/>
      </c>
      <c r="FD18" s="55" t="str">
        <f>IFERROR(IF(INDEX(Sheet1!$B$3:$JO$10,MATCH($C18,Sheet1!$A$3:$A$10,0),MATCH(FD$10,Sheet1!$B$2:$JO$2,0))=0,"Close",INDEX(Sheet1!$B$3:$JO$10,MATCH($C18,Sheet1!$A$3:$A$10,0),MATCH(FD$10,Sheet1!$B$2:$JO$2,0))),"")</f>
        <v/>
      </c>
      <c r="FE18" s="55" t="str">
        <f>IFERROR(IF(INDEX(Sheet1!$B$3:$JO$10,MATCH($C18,Sheet1!$A$3:$A$10,0),MATCH(FE$10,Sheet1!$B$2:$JO$2,0))=0,"Close",INDEX(Sheet1!$B$3:$JO$10,MATCH($C18,Sheet1!$A$3:$A$10,0),MATCH(FE$10,Sheet1!$B$2:$JO$2,0))),"")</f>
        <v/>
      </c>
      <c r="FF18" s="55" t="str">
        <f>IFERROR(IF(INDEX(Sheet1!$B$3:$JO$10,MATCH($C18,Sheet1!$A$3:$A$10,0),MATCH(FF$10,Sheet1!$B$2:$JO$2,0))=0,"Close",INDEX(Sheet1!$B$3:$JO$10,MATCH($C18,Sheet1!$A$3:$A$10,0),MATCH(FF$10,Sheet1!$B$2:$JO$2,0))),"")</f>
        <v/>
      </c>
      <c r="FG18" s="55" t="str">
        <f>IFERROR(IF(INDEX(Sheet1!$B$3:$JO$10,MATCH($C18,Sheet1!$A$3:$A$10,0),MATCH(FG$10,Sheet1!$B$2:$JO$2,0))=0,"Close",INDEX(Sheet1!$B$3:$JO$10,MATCH($C18,Sheet1!$A$3:$A$10,0),MATCH(FG$10,Sheet1!$B$2:$JO$2,0))),"")</f>
        <v/>
      </c>
      <c r="FH18" s="55" t="str">
        <f>IFERROR(IF(INDEX(Sheet1!$B$3:$JO$10,MATCH($C18,Sheet1!$A$3:$A$10,0),MATCH(FH$10,Sheet1!$B$2:$JO$2,0))=0,"Close",INDEX(Sheet1!$B$3:$JO$10,MATCH($C18,Sheet1!$A$3:$A$10,0),MATCH(FH$10,Sheet1!$B$2:$JO$2,0))),"")</f>
        <v/>
      </c>
      <c r="FI18" s="55" t="str">
        <f>IFERROR(IF(INDEX(Sheet1!$B$3:$JO$10,MATCH($C18,Sheet1!$A$3:$A$10,0),MATCH(FI$10,Sheet1!$B$2:$JO$2,0))=0,"Close",INDEX(Sheet1!$B$3:$JO$10,MATCH($C18,Sheet1!$A$3:$A$10,0),MATCH(FI$10,Sheet1!$B$2:$JO$2,0))),"")</f>
        <v/>
      </c>
      <c r="FJ18" s="55" t="str">
        <f>IFERROR(IF(INDEX(Sheet1!$B$3:$JO$10,MATCH($C18,Sheet1!$A$3:$A$10,0),MATCH(FJ$10,Sheet1!$B$2:$JO$2,0))=0,"Close",INDEX(Sheet1!$B$3:$JO$10,MATCH($C18,Sheet1!$A$3:$A$10,0),MATCH(FJ$10,Sheet1!$B$2:$JO$2,0))),"")</f>
        <v/>
      </c>
      <c r="FK18" s="55" t="str">
        <f>IFERROR(IF(INDEX(Sheet1!$B$3:$JO$10,MATCH($C18,Sheet1!$A$3:$A$10,0),MATCH(FK$10,Sheet1!$B$2:$JO$2,0))=0,"Close",INDEX(Sheet1!$B$3:$JO$10,MATCH($C18,Sheet1!$A$3:$A$10,0),MATCH(FK$10,Sheet1!$B$2:$JO$2,0))),"")</f>
        <v/>
      </c>
      <c r="FL18" s="55" t="str">
        <f>IFERROR(IF(INDEX(Sheet1!$B$3:$JO$10,MATCH($C18,Sheet1!$A$3:$A$10,0),MATCH(FL$10,Sheet1!$B$2:$JO$2,0))=0,"Close",INDEX(Sheet1!$B$3:$JO$10,MATCH($C18,Sheet1!$A$3:$A$10,0),MATCH(FL$10,Sheet1!$B$2:$JO$2,0))),"")</f>
        <v/>
      </c>
      <c r="FM18" s="55" t="str">
        <f>IFERROR(IF(INDEX(Sheet1!$B$3:$JO$10,MATCH($C18,Sheet1!$A$3:$A$10,0),MATCH(FM$10,Sheet1!$B$2:$JO$2,0))=0,"Close",INDEX(Sheet1!$B$3:$JO$10,MATCH($C18,Sheet1!$A$3:$A$10,0),MATCH(FM$10,Sheet1!$B$2:$JO$2,0))),"")</f>
        <v/>
      </c>
      <c r="FN18" s="55" t="str">
        <f>IFERROR(IF(INDEX(Sheet1!$B$3:$JO$10,MATCH($C18,Sheet1!$A$3:$A$10,0),MATCH(FN$10,Sheet1!$B$2:$JO$2,0))=0,"Close",INDEX(Sheet1!$B$3:$JO$10,MATCH($C18,Sheet1!$A$3:$A$10,0),MATCH(FN$10,Sheet1!$B$2:$JO$2,0))),"")</f>
        <v/>
      </c>
      <c r="FO18" s="55" t="str">
        <f>IFERROR(IF(INDEX(Sheet1!$B$3:$JO$10,MATCH($C18,Sheet1!$A$3:$A$10,0),MATCH(FO$10,Sheet1!$B$2:$JO$2,0))=0,"Close",INDEX(Sheet1!$B$3:$JO$10,MATCH($C18,Sheet1!$A$3:$A$10,0),MATCH(FO$10,Sheet1!$B$2:$JO$2,0))),"")</f>
        <v/>
      </c>
      <c r="FP18" s="55" t="str">
        <f>IFERROR(IF(INDEX(Sheet1!$B$3:$JO$10,MATCH($C18,Sheet1!$A$3:$A$10,0),MATCH(FP$10,Sheet1!$B$2:$JO$2,0))=0,"Close",INDEX(Sheet1!$B$3:$JO$10,MATCH($C18,Sheet1!$A$3:$A$10,0),MATCH(FP$10,Sheet1!$B$2:$JO$2,0))),"")</f>
        <v/>
      </c>
      <c r="FQ18" s="55" t="str">
        <f>IFERROR(IF(INDEX(Sheet1!$B$3:$JO$10,MATCH($C18,Sheet1!$A$3:$A$10,0),MATCH(FQ$10,Sheet1!$B$2:$JO$2,0))=0,"Close",INDEX(Sheet1!$B$3:$JO$10,MATCH($C18,Sheet1!$A$3:$A$10,0),MATCH(FQ$10,Sheet1!$B$2:$JO$2,0))),"")</f>
        <v/>
      </c>
      <c r="FR18" s="55" t="str">
        <f>IFERROR(IF(INDEX(Sheet1!$B$3:$JO$10,MATCH($C18,Sheet1!$A$3:$A$10,0),MATCH(FR$10,Sheet1!$B$2:$JO$2,0))=0,"Close",INDEX(Sheet1!$B$3:$JO$10,MATCH($C18,Sheet1!$A$3:$A$10,0),MATCH(FR$10,Sheet1!$B$2:$JO$2,0))),"")</f>
        <v/>
      </c>
      <c r="FS18" s="55" t="str">
        <f>IFERROR(IF(INDEX(Sheet1!$B$3:$JO$10,MATCH($C18,Sheet1!$A$3:$A$10,0),MATCH(FS$10,Sheet1!$B$2:$JO$2,0))=0,"Close",INDEX(Sheet1!$B$3:$JO$10,MATCH($C18,Sheet1!$A$3:$A$10,0),MATCH(FS$10,Sheet1!$B$2:$JO$2,0))),"")</f>
        <v/>
      </c>
      <c r="FT18" s="55" t="str">
        <f>IFERROR(IF(INDEX(Sheet1!$B$3:$JO$10,MATCH($C18,Sheet1!$A$3:$A$10,0),MATCH(FT$10,Sheet1!$B$2:$JO$2,0))=0,"Close",INDEX(Sheet1!$B$3:$JO$10,MATCH($C18,Sheet1!$A$3:$A$10,0),MATCH(FT$10,Sheet1!$B$2:$JO$2,0))),"")</f>
        <v/>
      </c>
      <c r="FU18" s="55" t="str">
        <f>IFERROR(IF(INDEX(Sheet1!$B$3:$JO$10,MATCH($C18,Sheet1!$A$3:$A$10,0),MATCH(FU$10,Sheet1!$B$2:$JO$2,0))=0,"Close",INDEX(Sheet1!$B$3:$JO$10,MATCH($C18,Sheet1!$A$3:$A$10,0),MATCH(FU$10,Sheet1!$B$2:$JO$2,0))),"")</f>
        <v/>
      </c>
      <c r="FV18" s="55" t="str">
        <f>IFERROR(IF(INDEX(Sheet1!$B$3:$JO$10,MATCH($C18,Sheet1!$A$3:$A$10,0),MATCH(FV$10,Sheet1!$B$2:$JO$2,0))=0,"Close",INDEX(Sheet1!$B$3:$JO$10,MATCH($C18,Sheet1!$A$3:$A$10,0),MATCH(FV$10,Sheet1!$B$2:$JO$2,0))),"")</f>
        <v/>
      </c>
      <c r="FW18" s="55" t="str">
        <f>IFERROR(IF(INDEX(Sheet1!$B$3:$JO$10,MATCH($C18,Sheet1!$A$3:$A$10,0),MATCH(FW$10,Sheet1!$B$2:$JO$2,0))=0,"Close",INDEX(Sheet1!$B$3:$JO$10,MATCH($C18,Sheet1!$A$3:$A$10,0),MATCH(FW$10,Sheet1!$B$2:$JO$2,0))),"")</f>
        <v/>
      </c>
      <c r="FX18" s="55" t="str">
        <f>IFERROR(IF(INDEX(Sheet1!$B$3:$JO$10,MATCH($C18,Sheet1!$A$3:$A$10,0),MATCH(FX$10,Sheet1!$B$2:$JO$2,0))=0,"Close",INDEX(Sheet1!$B$3:$JO$10,MATCH($C18,Sheet1!$A$3:$A$10,0),MATCH(FX$10,Sheet1!$B$2:$JO$2,0))),"")</f>
        <v/>
      </c>
      <c r="FY18" s="55" t="str">
        <f>IFERROR(IF(INDEX(Sheet1!$B$3:$JO$10,MATCH($C18,Sheet1!$A$3:$A$10,0),MATCH(FY$10,Sheet1!$B$2:$JO$2,0))=0,"Close",INDEX(Sheet1!$B$3:$JO$10,MATCH($C18,Sheet1!$A$3:$A$10,0),MATCH(FY$10,Sheet1!$B$2:$JO$2,0))),"")</f>
        <v/>
      </c>
      <c r="FZ18" s="55" t="str">
        <f>IFERROR(IF(INDEX(Sheet1!$B$3:$JO$10,MATCH($C18,Sheet1!$A$3:$A$10,0),MATCH(FZ$10,Sheet1!$B$2:$JO$2,0))=0,"Close",INDEX(Sheet1!$B$3:$JO$10,MATCH($C18,Sheet1!$A$3:$A$10,0),MATCH(FZ$10,Sheet1!$B$2:$JO$2,0))),"")</f>
        <v/>
      </c>
      <c r="GA18" s="55" t="str">
        <f>IFERROR(IF(INDEX(Sheet1!$B$3:$JO$10,MATCH($C18,Sheet1!$A$3:$A$10,0),MATCH(GA$10,Sheet1!$B$2:$JO$2,0))=0,"Close",INDEX(Sheet1!$B$3:$JO$10,MATCH($C18,Sheet1!$A$3:$A$10,0),MATCH(GA$10,Sheet1!$B$2:$JO$2,0))),"")</f>
        <v/>
      </c>
      <c r="GB18" s="55" t="str">
        <f>IFERROR(IF(INDEX(Sheet1!$B$3:$JO$10,MATCH($C18,Sheet1!$A$3:$A$10,0),MATCH(GB$10,Sheet1!$B$2:$JO$2,0))=0,"Close",INDEX(Sheet1!$B$3:$JO$10,MATCH($C18,Sheet1!$A$3:$A$10,0),MATCH(GB$10,Sheet1!$B$2:$JO$2,0))),"")</f>
        <v/>
      </c>
      <c r="GC18" s="55" t="str">
        <f>IFERROR(IF(INDEX(Sheet1!$B$3:$JO$10,MATCH($C18,Sheet1!$A$3:$A$10,0),MATCH(GC$10,Sheet1!$B$2:$JO$2,0))=0,"Close",INDEX(Sheet1!$B$3:$JO$10,MATCH($C18,Sheet1!$A$3:$A$10,0),MATCH(GC$10,Sheet1!$B$2:$JO$2,0))),"")</f>
        <v/>
      </c>
      <c r="GD18" s="55" t="str">
        <f>IFERROR(IF(INDEX(Sheet1!$B$3:$JO$10,MATCH($C18,Sheet1!$A$3:$A$10,0),MATCH(GD$10,Sheet1!$B$2:$JO$2,0))=0,"Close",INDEX(Sheet1!$B$3:$JO$10,MATCH($C18,Sheet1!$A$3:$A$10,0),MATCH(GD$10,Sheet1!$B$2:$JO$2,0))),"")</f>
        <v/>
      </c>
      <c r="GE18" s="55" t="str">
        <f>IFERROR(IF(INDEX(Sheet1!$B$3:$JO$10,MATCH($C18,Sheet1!$A$3:$A$10,0),MATCH(GE$10,Sheet1!$B$2:$JO$2,0))=0,"Close",INDEX(Sheet1!$B$3:$JO$10,MATCH($C18,Sheet1!$A$3:$A$10,0),MATCH(GE$10,Sheet1!$B$2:$JO$2,0))),"")</f>
        <v/>
      </c>
      <c r="GF18" s="55" t="str">
        <f>IFERROR(IF(INDEX(Sheet1!$B$3:$JO$10,MATCH($C18,Sheet1!$A$3:$A$10,0),MATCH(GF$10,Sheet1!$B$2:$JO$2,0))=0,"Close",INDEX(Sheet1!$B$3:$JO$10,MATCH($C18,Sheet1!$A$3:$A$10,0),MATCH(GF$10,Sheet1!$B$2:$JO$2,0))),"")</f>
        <v/>
      </c>
      <c r="GG18" s="55" t="str">
        <f>IFERROR(IF(INDEX(Sheet1!$B$3:$JO$10,MATCH($C18,Sheet1!$A$3:$A$10,0),MATCH(GG$10,Sheet1!$B$2:$JO$2,0))=0,"Close",INDEX(Sheet1!$B$3:$JO$10,MATCH($C18,Sheet1!$A$3:$A$10,0),MATCH(GG$10,Sheet1!$B$2:$JO$2,0))),"")</f>
        <v/>
      </c>
      <c r="GH18" s="55" t="str">
        <f>IFERROR(IF(INDEX(Sheet1!$B$3:$JO$10,MATCH($C18,Sheet1!$A$3:$A$10,0),MATCH(GH$10,Sheet1!$B$2:$JO$2,0))=0,"Close",INDEX(Sheet1!$B$3:$JO$10,MATCH($C18,Sheet1!$A$3:$A$10,0),MATCH(GH$10,Sheet1!$B$2:$JO$2,0))),"")</f>
        <v/>
      </c>
      <c r="GI18" s="55" t="str">
        <f>IFERROR(IF(INDEX(Sheet1!$B$3:$JO$10,MATCH($C18,Sheet1!$A$3:$A$10,0),MATCH(GI$10,Sheet1!$B$2:$JO$2,0))=0,"Close",INDEX(Sheet1!$B$3:$JO$10,MATCH($C18,Sheet1!$A$3:$A$10,0),MATCH(GI$10,Sheet1!$B$2:$JO$2,0))),"")</f>
        <v/>
      </c>
      <c r="GJ18" s="55" t="str">
        <f>IFERROR(IF(INDEX(Sheet1!$B$3:$JO$10,MATCH($C18,Sheet1!$A$3:$A$10,0),MATCH(GJ$10,Sheet1!$B$2:$JO$2,0))=0,"Close",INDEX(Sheet1!$B$3:$JO$10,MATCH($C18,Sheet1!$A$3:$A$10,0),MATCH(GJ$10,Sheet1!$B$2:$JO$2,0))),"")</f>
        <v/>
      </c>
      <c r="GK18" s="55" t="str">
        <f>IFERROR(IF(INDEX(Sheet1!$B$3:$JO$10,MATCH($C18,Sheet1!$A$3:$A$10,0),MATCH(GK$10,Sheet1!$B$2:$JO$2,0))=0,"Close",INDEX(Sheet1!$B$3:$JO$10,MATCH($C18,Sheet1!$A$3:$A$10,0),MATCH(GK$10,Sheet1!$B$2:$JO$2,0))),"")</f>
        <v/>
      </c>
      <c r="GL18" s="55" t="str">
        <f>IFERROR(IF(INDEX(Sheet1!$B$3:$JO$10,MATCH($C18,Sheet1!$A$3:$A$10,0),MATCH(GL$10,Sheet1!$B$2:$JO$2,0))=0,"Close",INDEX(Sheet1!$B$3:$JO$10,MATCH($C18,Sheet1!$A$3:$A$10,0),MATCH(GL$10,Sheet1!$B$2:$JO$2,0))),"")</f>
        <v/>
      </c>
      <c r="GM18" s="55" t="str">
        <f>IFERROR(IF(INDEX(Sheet1!$B$3:$JO$10,MATCH($C18,Sheet1!$A$3:$A$10,0),MATCH(GM$10,Sheet1!$B$2:$JO$2,0))=0,"Close",INDEX(Sheet1!$B$3:$JO$10,MATCH($C18,Sheet1!$A$3:$A$10,0),MATCH(GM$10,Sheet1!$B$2:$JO$2,0))),"")</f>
        <v/>
      </c>
      <c r="GN18" s="55" t="str">
        <f>IFERROR(IF(INDEX(Sheet1!$B$3:$JO$10,MATCH($C18,Sheet1!$A$3:$A$10,0),MATCH(GN$10,Sheet1!$B$2:$JO$2,0))=0,"Close",INDEX(Sheet1!$B$3:$JO$10,MATCH($C18,Sheet1!$A$3:$A$10,0),MATCH(GN$10,Sheet1!$B$2:$JO$2,0))),"")</f>
        <v/>
      </c>
      <c r="GO18" s="55" t="str">
        <f>IFERROR(IF(INDEX(Sheet1!$B$3:$JO$10,MATCH($C18,Sheet1!$A$3:$A$10,0),MATCH(GO$10,Sheet1!$B$2:$JO$2,0))=0,"Close",INDEX(Sheet1!$B$3:$JO$10,MATCH($C18,Sheet1!$A$3:$A$10,0),MATCH(GO$10,Sheet1!$B$2:$JO$2,0))),"")</f>
        <v/>
      </c>
      <c r="GP18" s="55" t="str">
        <f>IFERROR(IF(INDEX(Sheet1!$B$3:$JO$10,MATCH($C18,Sheet1!$A$3:$A$10,0),MATCH(GP$10,Sheet1!$B$2:$JO$2,0))=0,"Close",INDEX(Sheet1!$B$3:$JO$10,MATCH($C18,Sheet1!$A$3:$A$10,0),MATCH(GP$10,Sheet1!$B$2:$JO$2,0))),"")</f>
        <v/>
      </c>
      <c r="GQ18" s="55" t="str">
        <f>IFERROR(IF(INDEX(Sheet1!$B$3:$JO$10,MATCH($C18,Sheet1!$A$3:$A$10,0),MATCH(GQ$10,Sheet1!$B$2:$JO$2,0))=0,"Close",INDEX(Sheet1!$B$3:$JO$10,MATCH($C18,Sheet1!$A$3:$A$10,0),MATCH(GQ$10,Sheet1!$B$2:$JO$2,0))),"")</f>
        <v/>
      </c>
      <c r="GR18" s="55" t="str">
        <f>IFERROR(IF(INDEX(Sheet1!$B$3:$JO$10,MATCH($C18,Sheet1!$A$3:$A$10,0),MATCH(GR$10,Sheet1!$B$2:$JO$2,0))=0,"Close",INDEX(Sheet1!$B$3:$JO$10,MATCH($C18,Sheet1!$A$3:$A$10,0),MATCH(GR$10,Sheet1!$B$2:$JO$2,0))),"")</f>
        <v/>
      </c>
      <c r="GS18" s="55" t="str">
        <f>IFERROR(IF(INDEX(Sheet1!$B$3:$JO$10,MATCH($C18,Sheet1!$A$3:$A$10,0),MATCH(GS$10,Sheet1!$B$2:$JO$2,0))=0,"Close",INDEX(Sheet1!$B$3:$JO$10,MATCH($C18,Sheet1!$A$3:$A$10,0),MATCH(GS$10,Sheet1!$B$2:$JO$2,0))),"")</f>
        <v/>
      </c>
      <c r="GT18" s="55" t="str">
        <f>IFERROR(IF(INDEX(Sheet1!$B$3:$JO$10,MATCH($C18,Sheet1!$A$3:$A$10,0),MATCH(GT$10,Sheet1!$B$2:$JO$2,0))=0,"Close",INDEX(Sheet1!$B$3:$JO$10,MATCH($C18,Sheet1!$A$3:$A$10,0),MATCH(GT$10,Sheet1!$B$2:$JO$2,0))),"")</f>
        <v/>
      </c>
      <c r="GU18" s="55" t="str">
        <f>IFERROR(IF(INDEX(Sheet1!$B$3:$JO$10,MATCH($C18,Sheet1!$A$3:$A$10,0),MATCH(GU$10,Sheet1!$B$2:$JO$2,0))=0,"Close",INDEX(Sheet1!$B$3:$JO$10,MATCH($C18,Sheet1!$A$3:$A$10,0),MATCH(GU$10,Sheet1!$B$2:$JO$2,0))),"")</f>
        <v/>
      </c>
      <c r="GV18" s="55" t="str">
        <f>IFERROR(IF(INDEX(Sheet1!$B$3:$JO$10,MATCH($C18,Sheet1!$A$3:$A$10,0),MATCH(GV$10,Sheet1!$B$2:$JO$2,0))=0,"Close",INDEX(Sheet1!$B$3:$JO$10,MATCH($C18,Sheet1!$A$3:$A$10,0),MATCH(GV$10,Sheet1!$B$2:$JO$2,0))),"")</f>
        <v/>
      </c>
      <c r="GW18" s="55" t="str">
        <f>IFERROR(IF(INDEX(Sheet1!$B$3:$JO$10,MATCH($C18,Sheet1!$A$3:$A$10,0),MATCH(GW$10,Sheet1!$B$2:$JO$2,0))=0,"Close",INDEX(Sheet1!$B$3:$JO$10,MATCH($C18,Sheet1!$A$3:$A$10,0),MATCH(GW$10,Sheet1!$B$2:$JO$2,0))),"")</f>
        <v/>
      </c>
      <c r="GX18" s="55" t="str">
        <f>IFERROR(IF(INDEX(Sheet1!$B$3:$JO$10,MATCH($C18,Sheet1!$A$3:$A$10,0),MATCH(GX$10,Sheet1!$B$2:$JO$2,0))=0,"Close",INDEX(Sheet1!$B$3:$JO$10,MATCH($C18,Sheet1!$A$3:$A$10,0),MATCH(GX$10,Sheet1!$B$2:$JO$2,0))),"")</f>
        <v/>
      </c>
      <c r="GY18" s="55" t="str">
        <f>IFERROR(IF(INDEX(Sheet1!$B$3:$JO$10,MATCH($C18,Sheet1!$A$3:$A$10,0),MATCH(GY$10,Sheet1!$B$2:$JO$2,0))=0,"Close",INDEX(Sheet1!$B$3:$JO$10,MATCH($C18,Sheet1!$A$3:$A$10,0),MATCH(GY$10,Sheet1!$B$2:$JO$2,0))),"")</f>
        <v/>
      </c>
      <c r="GZ18" s="55" t="str">
        <f>IFERROR(IF(INDEX(Sheet1!$B$3:$JO$10,MATCH($C18,Sheet1!$A$3:$A$10,0),MATCH(GZ$10,Sheet1!$B$2:$JO$2,0))=0,"Close",INDEX(Sheet1!$B$3:$JO$10,MATCH($C18,Sheet1!$A$3:$A$10,0),MATCH(GZ$10,Sheet1!$B$2:$JO$2,0))),"")</f>
        <v/>
      </c>
      <c r="HA18" s="55" t="str">
        <f>IFERROR(IF(INDEX(Sheet1!$B$3:$JO$10,MATCH($C18,Sheet1!$A$3:$A$10,0),MATCH(HA$10,Sheet1!$B$2:$JO$2,0))=0,"Close",INDEX(Sheet1!$B$3:$JO$10,MATCH($C18,Sheet1!$A$3:$A$10,0),MATCH(HA$10,Sheet1!$B$2:$JO$2,0))),"")</f>
        <v/>
      </c>
      <c r="HB18" s="55" t="str">
        <f>IFERROR(IF(INDEX(Sheet1!$B$3:$JO$10,MATCH($C18,Sheet1!$A$3:$A$10,0),MATCH(HB$10,Sheet1!$B$2:$JO$2,0))=0,"Close",INDEX(Sheet1!$B$3:$JO$10,MATCH($C18,Sheet1!$A$3:$A$10,0),MATCH(HB$10,Sheet1!$B$2:$JO$2,0))),"")</f>
        <v/>
      </c>
      <c r="HC18" s="55" t="str">
        <f>IFERROR(IF(INDEX(Sheet1!$B$3:$JO$10,MATCH($C18,Sheet1!$A$3:$A$10,0),MATCH(HC$10,Sheet1!$B$2:$JO$2,0))=0,"Close",INDEX(Sheet1!$B$3:$JO$10,MATCH($C18,Sheet1!$A$3:$A$10,0),MATCH(HC$10,Sheet1!$B$2:$JO$2,0))),"")</f>
        <v/>
      </c>
      <c r="HD18" s="55" t="str">
        <f>IFERROR(IF(INDEX(Sheet1!$B$3:$JO$10,MATCH($C18,Sheet1!$A$3:$A$10,0),MATCH(HD$10,Sheet1!$B$2:$JO$2,0))=0,"Close",INDEX(Sheet1!$B$3:$JO$10,MATCH($C18,Sheet1!$A$3:$A$10,0),MATCH(HD$10,Sheet1!$B$2:$JO$2,0))),"")</f>
        <v/>
      </c>
      <c r="HE18" s="55" t="str">
        <f>IFERROR(IF(INDEX(Sheet1!$B$3:$JO$10,MATCH($C18,Sheet1!$A$3:$A$10,0),MATCH(HE$10,Sheet1!$B$2:$JO$2,0))=0,"Close",INDEX(Sheet1!$B$3:$JO$10,MATCH($C18,Sheet1!$A$3:$A$10,0),MATCH(HE$10,Sheet1!$B$2:$JO$2,0))),"")</f>
        <v/>
      </c>
      <c r="HF18" s="55" t="str">
        <f>IFERROR(IF(INDEX(Sheet1!$B$3:$JO$10,MATCH($C18,Sheet1!$A$3:$A$10,0),MATCH(HF$10,Sheet1!$B$2:$JO$2,0))=0,"Close",INDEX(Sheet1!$B$3:$JO$10,MATCH($C18,Sheet1!$A$3:$A$10,0),MATCH(HF$10,Sheet1!$B$2:$JO$2,0))),"")</f>
        <v/>
      </c>
      <c r="HG18" s="55" t="str">
        <f>IFERROR(IF(INDEX(Sheet1!$B$3:$JO$10,MATCH($C18,Sheet1!$A$3:$A$10,0),MATCH(HG$10,Sheet1!$B$2:$JO$2,0))=0,"Close",INDEX(Sheet1!$B$3:$JO$10,MATCH($C18,Sheet1!$A$3:$A$10,0),MATCH(HG$10,Sheet1!$B$2:$JO$2,0))),"")</f>
        <v/>
      </c>
      <c r="HH18" s="55" t="str">
        <f>IFERROR(IF(INDEX(Sheet1!$B$3:$JO$10,MATCH($C18,Sheet1!$A$3:$A$10,0),MATCH(HH$10,Sheet1!$B$2:$JO$2,0))=0,"Close",INDEX(Sheet1!$B$3:$JO$10,MATCH($C18,Sheet1!$A$3:$A$10,0),MATCH(HH$10,Sheet1!$B$2:$JO$2,0))),"")</f>
        <v/>
      </c>
      <c r="HI18" s="55" t="str">
        <f>IFERROR(IF(INDEX(Sheet1!$B$3:$JO$10,MATCH($C18,Sheet1!$A$3:$A$10,0),MATCH(HI$10,Sheet1!$B$2:$JO$2,0))=0,"Close",INDEX(Sheet1!$B$3:$JO$10,MATCH($C18,Sheet1!$A$3:$A$10,0),MATCH(HI$10,Sheet1!$B$2:$JO$2,0))),"")</f>
        <v/>
      </c>
      <c r="HJ18" s="55" t="str">
        <f>IFERROR(IF(INDEX(Sheet1!$B$3:$JO$10,MATCH($C18,Sheet1!$A$3:$A$10,0),MATCH(HJ$10,Sheet1!$B$2:$JO$2,0))=0,"Close",INDEX(Sheet1!$B$3:$JO$10,MATCH($C18,Sheet1!$A$3:$A$10,0),MATCH(HJ$10,Sheet1!$B$2:$JO$2,0))),"")</f>
        <v/>
      </c>
      <c r="HK18" s="55" t="str">
        <f>IFERROR(IF(INDEX(Sheet1!$B$3:$JO$10,MATCH($C18,Sheet1!$A$3:$A$10,0),MATCH(HK$10,Sheet1!$B$2:$JO$2,0))=0,"Close",INDEX(Sheet1!$B$3:$JO$10,MATCH($C18,Sheet1!$A$3:$A$10,0),MATCH(HK$10,Sheet1!$B$2:$JO$2,0))),"")</f>
        <v/>
      </c>
      <c r="HL18" s="55" t="str">
        <f>IFERROR(IF(INDEX(Sheet1!$B$3:$JO$10,MATCH($C18,Sheet1!$A$3:$A$10,0),MATCH(HL$10,Sheet1!$B$2:$JO$2,0))=0,"Close",INDEX(Sheet1!$B$3:$JO$10,MATCH($C18,Sheet1!$A$3:$A$10,0),MATCH(HL$10,Sheet1!$B$2:$JO$2,0))),"")</f>
        <v/>
      </c>
      <c r="HM18" s="55" t="str">
        <f>IFERROR(IF(INDEX(Sheet1!$B$3:$JO$10,MATCH($C18,Sheet1!$A$3:$A$10,0),MATCH(HM$10,Sheet1!$B$2:$JO$2,0))=0,"Close",INDEX(Sheet1!$B$3:$JO$10,MATCH($C18,Sheet1!$A$3:$A$10,0),MATCH(HM$10,Sheet1!$B$2:$JO$2,0))),"")</f>
        <v/>
      </c>
      <c r="HN18" s="55" t="str">
        <f>IFERROR(IF(INDEX(Sheet1!$B$3:$JO$10,MATCH($C18,Sheet1!$A$3:$A$10,0),MATCH(HN$10,Sheet1!$B$2:$JO$2,0))=0,"Close",INDEX(Sheet1!$B$3:$JO$10,MATCH($C18,Sheet1!$A$3:$A$10,0),MATCH(HN$10,Sheet1!$B$2:$JO$2,0))),"")</f>
        <v/>
      </c>
      <c r="HO18" s="55" t="str">
        <f>IFERROR(IF(INDEX(Sheet1!$B$3:$JO$10,MATCH($C18,Sheet1!$A$3:$A$10,0),MATCH(HO$10,Sheet1!$B$2:$JO$2,0))=0,"Close",INDEX(Sheet1!$B$3:$JO$10,MATCH($C18,Sheet1!$A$3:$A$10,0),MATCH(HO$10,Sheet1!$B$2:$JO$2,0))),"")</f>
        <v/>
      </c>
      <c r="HP18" s="55" t="str">
        <f>IFERROR(IF(INDEX(Sheet1!$B$3:$JO$10,MATCH($C18,Sheet1!$A$3:$A$10,0),MATCH(HP$10,Sheet1!$B$2:$JO$2,0))=0,"Close",INDEX(Sheet1!$B$3:$JO$10,MATCH($C18,Sheet1!$A$3:$A$10,0),MATCH(HP$10,Sheet1!$B$2:$JO$2,0))),"")</f>
        <v/>
      </c>
      <c r="HQ18" s="55" t="str">
        <f>IFERROR(IF(INDEX(Sheet1!$B$3:$JO$10,MATCH($C18,Sheet1!$A$3:$A$10,0),MATCH(HQ$10,Sheet1!$B$2:$JO$2,0))=0,"Close",INDEX(Sheet1!$B$3:$JO$10,MATCH($C18,Sheet1!$A$3:$A$10,0),MATCH(HQ$10,Sheet1!$B$2:$JO$2,0))),"")</f>
        <v/>
      </c>
      <c r="HR18" s="55" t="str">
        <f>IFERROR(IF(INDEX(Sheet1!$B$3:$JO$10,MATCH($C18,Sheet1!$A$3:$A$10,0),MATCH(HR$10,Sheet1!$B$2:$JO$2,0))=0,"Close",INDEX(Sheet1!$B$3:$JO$10,MATCH($C18,Sheet1!$A$3:$A$10,0),MATCH(HR$10,Sheet1!$B$2:$JO$2,0))),"")</f>
        <v/>
      </c>
      <c r="HS18" s="55" t="str">
        <f>IFERROR(IF(INDEX(Sheet1!$B$3:$JO$10,MATCH($C18,Sheet1!$A$3:$A$10,0),MATCH(HS$10,Sheet1!$B$2:$JO$2,0))=0,"Close",INDEX(Sheet1!$B$3:$JO$10,MATCH($C18,Sheet1!$A$3:$A$10,0),MATCH(HS$10,Sheet1!$B$2:$JO$2,0))),"")</f>
        <v/>
      </c>
      <c r="HT18" s="55" t="str">
        <f>IFERROR(IF(INDEX(Sheet1!$B$3:$JO$10,MATCH($C18,Sheet1!$A$3:$A$10,0),MATCH(HT$10,Sheet1!$B$2:$JO$2,0))=0,"Close",INDEX(Sheet1!$B$3:$JO$10,MATCH($C18,Sheet1!$A$3:$A$10,0),MATCH(HT$10,Sheet1!$B$2:$JO$2,0))),"")</f>
        <v/>
      </c>
      <c r="HU18" s="55" t="str">
        <f>IFERROR(IF(INDEX(Sheet1!$B$3:$JO$10,MATCH($C18,Sheet1!$A$3:$A$10,0),MATCH(HU$10,Sheet1!$B$2:$JO$2,0))=0,"Close",INDEX(Sheet1!$B$3:$JO$10,MATCH($C18,Sheet1!$A$3:$A$10,0),MATCH(HU$10,Sheet1!$B$2:$JO$2,0))),"")</f>
        <v/>
      </c>
      <c r="HV18" s="55" t="str">
        <f>IFERROR(IF(INDEX(Sheet1!$B$3:$JO$10,MATCH($C18,Sheet1!$A$3:$A$10,0),MATCH(HV$10,Sheet1!$B$2:$JO$2,0))=0,"Close",INDEX(Sheet1!$B$3:$JO$10,MATCH($C18,Sheet1!$A$3:$A$10,0),MATCH(HV$10,Sheet1!$B$2:$JO$2,0))),"")</f>
        <v/>
      </c>
      <c r="HW18" s="55" t="str">
        <f>IFERROR(IF(INDEX(Sheet1!$B$3:$JO$10,MATCH($C18,Sheet1!$A$3:$A$10,0),MATCH(HW$10,Sheet1!$B$2:$JO$2,0))=0,"Close",INDEX(Sheet1!$B$3:$JO$10,MATCH($C18,Sheet1!$A$3:$A$10,0),MATCH(HW$10,Sheet1!$B$2:$JO$2,0))),"")</f>
        <v/>
      </c>
      <c r="HX18" s="55" t="str">
        <f>IFERROR(IF(INDEX(Sheet1!$B$3:$JO$10,MATCH($C18,Sheet1!$A$3:$A$10,0),MATCH(HX$10,Sheet1!$B$2:$JO$2,0))=0,"Close",INDEX(Sheet1!$B$3:$JO$10,MATCH($C18,Sheet1!$A$3:$A$10,0),MATCH(HX$10,Sheet1!$B$2:$JO$2,0))),"")</f>
        <v/>
      </c>
      <c r="HY18" s="55" t="str">
        <f>IFERROR(IF(INDEX(Sheet1!$B$3:$JO$10,MATCH($C18,Sheet1!$A$3:$A$10,0),MATCH(HY$10,Sheet1!$B$2:$JO$2,0))=0,"Close",INDEX(Sheet1!$B$3:$JO$10,MATCH($C18,Sheet1!$A$3:$A$10,0),MATCH(HY$10,Sheet1!$B$2:$JO$2,0))),"")</f>
        <v/>
      </c>
      <c r="HZ18" s="55" t="str">
        <f>IFERROR(IF(INDEX(Sheet1!$B$3:$JO$10,MATCH($C18,Sheet1!$A$3:$A$10,0),MATCH(HZ$10,Sheet1!$B$2:$JO$2,0))=0,"Close",INDEX(Sheet1!$B$3:$JO$10,MATCH($C18,Sheet1!$A$3:$A$10,0),MATCH(HZ$10,Sheet1!$B$2:$JO$2,0))),"")</f>
        <v/>
      </c>
      <c r="IA18" s="55" t="str">
        <f>IFERROR(IF(INDEX(Sheet1!$B$3:$JO$10,MATCH($C18,Sheet1!$A$3:$A$10,0),MATCH(IA$10,Sheet1!$B$2:$JO$2,0))=0,"Close",INDEX(Sheet1!$B$3:$JO$10,MATCH($C18,Sheet1!$A$3:$A$10,0),MATCH(IA$10,Sheet1!$B$2:$JO$2,0))),"")</f>
        <v/>
      </c>
      <c r="IB18" s="55" t="str">
        <f>IFERROR(IF(INDEX(Sheet1!$B$3:$JO$10,MATCH($C18,Sheet1!$A$3:$A$10,0),MATCH(IB$10,Sheet1!$B$2:$JO$2,0))=0,"Close",INDEX(Sheet1!$B$3:$JO$10,MATCH($C18,Sheet1!$A$3:$A$10,0),MATCH(IB$10,Sheet1!$B$2:$JO$2,0))),"")</f>
        <v/>
      </c>
      <c r="IC18" s="55" t="str">
        <f>IFERROR(IF(INDEX(Sheet1!$B$3:$JO$10,MATCH($C18,Sheet1!$A$3:$A$10,0),MATCH(IC$10,Sheet1!$B$2:$JO$2,0))=0,"Close",INDEX(Sheet1!$B$3:$JO$10,MATCH($C18,Sheet1!$A$3:$A$10,0),MATCH(IC$10,Sheet1!$B$2:$JO$2,0))),"")</f>
        <v/>
      </c>
      <c r="ID18" s="55" t="str">
        <f>IFERROR(IF(INDEX(Sheet1!$B$3:$JO$10,MATCH($C18,Sheet1!$A$3:$A$10,0),MATCH(ID$10,Sheet1!$B$2:$JO$2,0))=0,"Close",INDEX(Sheet1!$B$3:$JO$10,MATCH($C18,Sheet1!$A$3:$A$10,0),MATCH(ID$10,Sheet1!$B$2:$JO$2,0))),"")</f>
        <v/>
      </c>
      <c r="IE18" s="55" t="str">
        <f>IFERROR(IF(INDEX(Sheet1!$B$3:$JO$10,MATCH($C18,Sheet1!$A$3:$A$10,0),MATCH(IE$10,Sheet1!$B$2:$JO$2,0))=0,"Close",INDEX(Sheet1!$B$3:$JO$10,MATCH($C18,Sheet1!$A$3:$A$10,0),MATCH(IE$10,Sheet1!$B$2:$JO$2,0))),"")</f>
        <v/>
      </c>
      <c r="IF18" s="55" t="str">
        <f>IFERROR(IF(INDEX(Sheet1!$B$3:$JO$10,MATCH($C18,Sheet1!$A$3:$A$10,0),MATCH(IF$10,Sheet1!$B$2:$JO$2,0))=0,"Close",INDEX(Sheet1!$B$3:$JO$10,MATCH($C18,Sheet1!$A$3:$A$10,0),MATCH(IF$10,Sheet1!$B$2:$JO$2,0))),"")</f>
        <v/>
      </c>
      <c r="IG18" s="55" t="str">
        <f>IFERROR(IF(INDEX(Sheet1!$B$3:$JO$10,MATCH($C18,Sheet1!$A$3:$A$10,0),MATCH(IG$10,Sheet1!$B$2:$JO$2,0))=0,"Close",INDEX(Sheet1!$B$3:$JO$10,MATCH($C18,Sheet1!$A$3:$A$10,0),MATCH(IG$10,Sheet1!$B$2:$JO$2,0))),"")</f>
        <v/>
      </c>
      <c r="IH18" s="55" t="str">
        <f>IFERROR(IF(INDEX(Sheet1!$B$3:$JO$10,MATCH($C18,Sheet1!$A$3:$A$10,0),MATCH(IH$10,Sheet1!$B$2:$JO$2,0))=0,"Close",INDEX(Sheet1!$B$3:$JO$10,MATCH($C18,Sheet1!$A$3:$A$10,0),MATCH(IH$10,Sheet1!$B$2:$JO$2,0))),"")</f>
        <v/>
      </c>
      <c r="II18" s="55" t="str">
        <f>IFERROR(IF(INDEX(Sheet1!$B$3:$JO$10,MATCH($C18,Sheet1!$A$3:$A$10,0),MATCH(II$10,Sheet1!$B$2:$JO$2,0))=0,"Close",INDEX(Sheet1!$B$3:$JO$10,MATCH($C18,Sheet1!$A$3:$A$10,0),MATCH(II$10,Sheet1!$B$2:$JO$2,0))),"")</f>
        <v/>
      </c>
      <c r="IJ18" s="55" t="str">
        <f>IFERROR(IF(INDEX(Sheet1!$B$3:$JO$10,MATCH($C18,Sheet1!$A$3:$A$10,0),MATCH(IJ$10,Sheet1!$B$2:$JO$2,0))=0,"Close",INDEX(Sheet1!$B$3:$JO$10,MATCH($C18,Sheet1!$A$3:$A$10,0),MATCH(IJ$10,Sheet1!$B$2:$JO$2,0))),"")</f>
        <v/>
      </c>
      <c r="IK18" s="55" t="str">
        <f>IFERROR(IF(INDEX(Sheet1!$B$3:$JO$10,MATCH($C18,Sheet1!$A$3:$A$10,0),MATCH(IK$10,Sheet1!$B$2:$JO$2,0))=0,"Close",INDEX(Sheet1!$B$3:$JO$10,MATCH($C18,Sheet1!$A$3:$A$10,0),MATCH(IK$10,Sheet1!$B$2:$JO$2,0))),"")</f>
        <v/>
      </c>
      <c r="IL18" s="55" t="str">
        <f>IFERROR(IF(INDEX(Sheet1!$B$3:$JO$10,MATCH($C18,Sheet1!$A$3:$A$10,0),MATCH(IL$10,Sheet1!$B$2:$JO$2,0))=0,"Close",INDEX(Sheet1!$B$3:$JO$10,MATCH($C18,Sheet1!$A$3:$A$10,0),MATCH(IL$10,Sheet1!$B$2:$JO$2,0))),"")</f>
        <v/>
      </c>
      <c r="IM18" s="55" t="str">
        <f>IFERROR(IF(INDEX(Sheet1!$B$3:$JO$10,MATCH($C18,Sheet1!$A$3:$A$10,0),MATCH(IM$10,Sheet1!$B$2:$JO$2,0))=0,"Close",INDEX(Sheet1!$B$3:$JO$10,MATCH($C18,Sheet1!$A$3:$A$10,0),MATCH(IM$10,Sheet1!$B$2:$JO$2,0))),"")</f>
        <v/>
      </c>
      <c r="IN18" s="55" t="str">
        <f>IFERROR(IF(INDEX(Sheet1!$B$3:$JO$10,MATCH($C18,Sheet1!$A$3:$A$10,0),MATCH(IN$10,Sheet1!$B$2:$JO$2,0))=0,"Close",INDEX(Sheet1!$B$3:$JO$10,MATCH($C18,Sheet1!$A$3:$A$10,0),MATCH(IN$10,Sheet1!$B$2:$JO$2,0))),"")</f>
        <v/>
      </c>
      <c r="IO18" s="55" t="str">
        <f>IFERROR(IF(INDEX(Sheet1!$B$3:$JO$10,MATCH($C18,Sheet1!$A$3:$A$10,0),MATCH(IO$10,Sheet1!$B$2:$JO$2,0))=0,"Close",INDEX(Sheet1!$B$3:$JO$10,MATCH($C18,Sheet1!$A$3:$A$10,0),MATCH(IO$10,Sheet1!$B$2:$JO$2,0))),"")</f>
        <v/>
      </c>
      <c r="IP18" s="55" t="str">
        <f>IFERROR(IF(INDEX(Sheet1!$B$3:$JO$10,MATCH($C18,Sheet1!$A$3:$A$10,0),MATCH(IP$10,Sheet1!$B$2:$JO$2,0))=0,"Close",INDEX(Sheet1!$B$3:$JO$10,MATCH($C18,Sheet1!$A$3:$A$10,0),MATCH(IP$10,Sheet1!$B$2:$JO$2,0))),"")</f>
        <v/>
      </c>
      <c r="IQ18" s="55" t="str">
        <f>IFERROR(IF(INDEX(Sheet1!$B$3:$JO$10,MATCH($C18,Sheet1!$A$3:$A$10,0),MATCH(IQ$10,Sheet1!$B$2:$JO$2,0))=0,"Close",INDEX(Sheet1!$B$3:$JO$10,MATCH($C18,Sheet1!$A$3:$A$10,0),MATCH(IQ$10,Sheet1!$B$2:$JO$2,0))),"")</f>
        <v/>
      </c>
      <c r="IR18" s="55" t="str">
        <f>IFERROR(IF(INDEX(Sheet1!$B$3:$JO$10,MATCH($C18,Sheet1!$A$3:$A$10,0),MATCH(IR$10,Sheet1!$B$2:$JO$2,0))=0,"Close",INDEX(Sheet1!$B$3:$JO$10,MATCH($C18,Sheet1!$A$3:$A$10,0),MATCH(IR$10,Sheet1!$B$2:$JO$2,0))),"")</f>
        <v/>
      </c>
      <c r="IS18" s="55" t="str">
        <f>IFERROR(IF(INDEX(Sheet1!$B$3:$JO$10,MATCH($C18,Sheet1!$A$3:$A$10,0),MATCH(IS$10,Sheet1!$B$2:$JO$2,0))=0,"Close",INDEX(Sheet1!$B$3:$JO$10,MATCH($C18,Sheet1!$A$3:$A$10,0),MATCH(IS$10,Sheet1!$B$2:$JO$2,0))),"")</f>
        <v/>
      </c>
      <c r="IT18" s="55" t="str">
        <f>IFERROR(IF(INDEX(Sheet1!$B$3:$JO$10,MATCH($C18,Sheet1!$A$3:$A$10,0),MATCH(IT$10,Sheet1!$B$2:$JO$2,0))=0,"Close",INDEX(Sheet1!$B$3:$JO$10,MATCH($C18,Sheet1!$A$3:$A$10,0),MATCH(IT$10,Sheet1!$B$2:$JO$2,0))),"")</f>
        <v/>
      </c>
      <c r="IU18" s="55" t="str">
        <f>IFERROR(IF(INDEX(Sheet1!$B$3:$JO$10,MATCH($C18,Sheet1!$A$3:$A$10,0),MATCH(IU$10,Sheet1!$B$2:$JO$2,0))=0,"Close",INDEX(Sheet1!$B$3:$JO$10,MATCH($C18,Sheet1!$A$3:$A$10,0),MATCH(IU$10,Sheet1!$B$2:$JO$2,0))),"")</f>
        <v/>
      </c>
      <c r="IV18" s="55" t="str">
        <f>IFERROR(IF(INDEX(Sheet1!$B$3:$JO$10,MATCH($C18,Sheet1!$A$3:$A$10,0),MATCH(IV$10,Sheet1!$B$2:$JO$2,0))=0,"Close",INDEX(Sheet1!$B$3:$JO$10,MATCH($C18,Sheet1!$A$3:$A$10,0),MATCH(IV$10,Sheet1!$B$2:$JO$2,0))),"")</f>
        <v/>
      </c>
      <c r="IW18" s="55" t="str">
        <f>IFERROR(IF(INDEX(Sheet1!$B$3:$JO$10,MATCH($C18,Sheet1!$A$3:$A$10,0),MATCH(IW$10,Sheet1!$B$2:$JO$2,0))=0,"Close",INDEX(Sheet1!$B$3:$JO$10,MATCH($C18,Sheet1!$A$3:$A$10,0),MATCH(IW$10,Sheet1!$B$2:$JO$2,0))),"")</f>
        <v/>
      </c>
      <c r="IX18" s="55" t="str">
        <f>IFERROR(IF(INDEX(Sheet1!$B$3:$JO$10,MATCH($C18,Sheet1!$A$3:$A$10,0),MATCH(IX$10,Sheet1!$B$2:$JO$2,0))=0,"Close",INDEX(Sheet1!$B$3:$JO$10,MATCH($C18,Sheet1!$A$3:$A$10,0),MATCH(IX$10,Sheet1!$B$2:$JO$2,0))),"")</f>
        <v/>
      </c>
      <c r="IY18" s="55" t="str">
        <f>IFERROR(IF(INDEX(Sheet1!$B$3:$JO$10,MATCH($C18,Sheet1!$A$3:$A$10,0),MATCH(IY$10,Sheet1!$B$2:$JO$2,0))=0,"Close",INDEX(Sheet1!$B$3:$JO$10,MATCH($C18,Sheet1!$A$3:$A$10,0),MATCH(IY$10,Sheet1!$B$2:$JO$2,0))),"")</f>
        <v/>
      </c>
      <c r="IZ18" s="55" t="str">
        <f>IFERROR(IF(INDEX(Sheet1!$B$3:$JO$10,MATCH($C18,Sheet1!$A$3:$A$10,0),MATCH(IZ$10,Sheet1!$B$2:$JO$2,0))=0,"Close",INDEX(Sheet1!$B$3:$JO$10,MATCH($C18,Sheet1!$A$3:$A$10,0),MATCH(IZ$10,Sheet1!$B$2:$JO$2,0))),"")</f>
        <v/>
      </c>
      <c r="JA18" s="55" t="str">
        <f>IFERROR(IF(INDEX(Sheet1!$B$3:$JO$10,MATCH($C18,Sheet1!$A$3:$A$10,0),MATCH(JA$10,Sheet1!$B$2:$JO$2,0))=0,"Close",INDEX(Sheet1!$B$3:$JO$10,MATCH($C18,Sheet1!$A$3:$A$10,0),MATCH(JA$10,Sheet1!$B$2:$JO$2,0))),"")</f>
        <v/>
      </c>
      <c r="JB18" s="55" t="str">
        <f>IFERROR(IF(INDEX(Sheet1!$B$3:$JO$10,MATCH($C18,Sheet1!$A$3:$A$10,0),MATCH(JB$10,Sheet1!$B$2:$JO$2,0))=0,"Close",INDEX(Sheet1!$B$3:$JO$10,MATCH($C18,Sheet1!$A$3:$A$10,0),MATCH(JB$10,Sheet1!$B$2:$JO$2,0))),"")</f>
        <v/>
      </c>
      <c r="JC18" s="55" t="str">
        <f>IFERROR(IF(INDEX(Sheet1!$B$3:$JO$10,MATCH($C18,Sheet1!$A$3:$A$10,0),MATCH(JC$10,Sheet1!$B$2:$JO$2,0))=0,"Close",INDEX(Sheet1!$B$3:$JO$10,MATCH($C18,Sheet1!$A$3:$A$10,0),MATCH(JC$10,Sheet1!$B$2:$JO$2,0))),"")</f>
        <v/>
      </c>
      <c r="JD18" s="55" t="str">
        <f>IFERROR(IF(INDEX(Sheet1!$B$3:$JO$10,MATCH($C18,Sheet1!$A$3:$A$10,0),MATCH(JD$10,Sheet1!$B$2:$JO$2,0))=0,"Close",INDEX(Sheet1!$B$3:$JO$10,MATCH($C18,Sheet1!$A$3:$A$10,0),MATCH(JD$10,Sheet1!$B$2:$JO$2,0))),"")</f>
        <v/>
      </c>
      <c r="JE18" s="55" t="str">
        <f>IFERROR(IF(INDEX(Sheet1!$B$3:$JO$10,MATCH($C18,Sheet1!$A$3:$A$10,0),MATCH(JE$10,Sheet1!$B$2:$JO$2,0))=0,"Close",INDEX(Sheet1!$B$3:$JO$10,MATCH($C18,Sheet1!$A$3:$A$10,0),MATCH(JE$10,Sheet1!$B$2:$JO$2,0))),"")</f>
        <v/>
      </c>
      <c r="JF18" s="55" t="str">
        <f>IFERROR(IF(INDEX(Sheet1!$B$3:$JO$10,MATCH($C18,Sheet1!$A$3:$A$10,0),MATCH(JF$10,Sheet1!$B$2:$JO$2,0))=0,"Close",INDEX(Sheet1!$B$3:$JO$10,MATCH($C18,Sheet1!$A$3:$A$10,0),MATCH(JF$10,Sheet1!$B$2:$JO$2,0))),"")</f>
        <v/>
      </c>
      <c r="JG18" s="55" t="str">
        <f>IFERROR(IF(INDEX(Sheet1!$B$3:$JO$10,MATCH($C18,Sheet1!$A$3:$A$10,0),MATCH(JG$10,Sheet1!$B$2:$JO$2,0))=0,"Close",INDEX(Sheet1!$B$3:$JO$10,MATCH($C18,Sheet1!$A$3:$A$10,0),MATCH(JG$10,Sheet1!$B$2:$JO$2,0))),"")</f>
        <v/>
      </c>
      <c r="JH18" s="55" t="str">
        <f>IFERROR(IF(INDEX(Sheet1!$B$3:$JO$10,MATCH($C18,Sheet1!$A$3:$A$10,0),MATCH(JH$10,Sheet1!$B$2:$JO$2,0))=0,"Close",INDEX(Sheet1!$B$3:$JO$10,MATCH($C18,Sheet1!$A$3:$A$10,0),MATCH(JH$10,Sheet1!$B$2:$JO$2,0))),"")</f>
        <v/>
      </c>
      <c r="JI18" s="55" t="str">
        <f>IFERROR(IF(INDEX(Sheet1!$B$3:$JO$10,MATCH($C18,Sheet1!$A$3:$A$10,0),MATCH(JI$10,Sheet1!$B$2:$JO$2,0))=0,"Close",INDEX(Sheet1!$B$3:$JO$10,MATCH($C18,Sheet1!$A$3:$A$10,0),MATCH(JI$10,Sheet1!$B$2:$JO$2,0))),"")</f>
        <v/>
      </c>
      <c r="JJ18" s="55" t="str">
        <f>IFERROR(IF(INDEX(Sheet1!$B$3:$JO$10,MATCH($C18,Sheet1!$A$3:$A$10,0),MATCH(JJ$10,Sheet1!$B$2:$JO$2,0))=0,"Close",INDEX(Sheet1!$B$3:$JO$10,MATCH($C18,Sheet1!$A$3:$A$10,0),MATCH(JJ$10,Sheet1!$B$2:$JO$2,0))),"")</f>
        <v/>
      </c>
      <c r="JK18" s="55" t="str">
        <f>IFERROR(IF(INDEX(Sheet1!$B$3:$JO$10,MATCH($C18,Sheet1!$A$3:$A$10,0),MATCH(JK$10,Sheet1!$B$2:$JO$2,0))=0,"Close",INDEX(Sheet1!$B$3:$JO$10,MATCH($C18,Sheet1!$A$3:$A$10,0),MATCH(JK$10,Sheet1!$B$2:$JO$2,0))),"")</f>
        <v/>
      </c>
      <c r="JL18" s="55" t="str">
        <f>IFERROR(IF(INDEX(Sheet1!$B$3:$JO$10,MATCH($C18,Sheet1!$A$3:$A$10,0),MATCH(JL$10,Sheet1!$B$2:$JO$2,0))=0,"Close",INDEX(Sheet1!$B$3:$JO$10,MATCH($C18,Sheet1!$A$3:$A$10,0),MATCH(JL$10,Sheet1!$B$2:$JO$2,0))),"")</f>
        <v/>
      </c>
      <c r="JM18" s="55" t="str">
        <f>IFERROR(IF(INDEX(Sheet1!$B$3:$JO$10,MATCH($C18,Sheet1!$A$3:$A$10,0),MATCH(JM$10,Sheet1!$B$2:$JO$2,0))=0,"Close",INDEX(Sheet1!$B$3:$JO$10,MATCH($C18,Sheet1!$A$3:$A$10,0),MATCH(JM$10,Sheet1!$B$2:$JO$2,0))),"")</f>
        <v/>
      </c>
      <c r="JN18" s="55" t="str">
        <f>IFERROR(IF(INDEX(Sheet1!$B$3:$JO$10,MATCH($C18,Sheet1!$A$3:$A$10,0),MATCH(JN$10,Sheet1!$B$2:$JO$2,0))=0,"Close",INDEX(Sheet1!$B$3:$JO$10,MATCH($C18,Sheet1!$A$3:$A$10,0),MATCH(JN$10,Sheet1!$B$2:$JO$2,0))),"")</f>
        <v/>
      </c>
      <c r="JO18" s="55" t="str">
        <f>IFERROR(IF(INDEX(Sheet1!$B$3:$JO$10,MATCH($C18,Sheet1!$A$3:$A$10,0),MATCH(JO$10,Sheet1!$B$2:$JO$2,0))=0,"Close",INDEX(Sheet1!$B$3:$JO$10,MATCH($C18,Sheet1!$A$3:$A$10,0),MATCH(JO$10,Sheet1!$B$2:$JO$2,0))),"")</f>
        <v/>
      </c>
      <c r="JP18" s="55" t="str">
        <f>IFERROR(IF(INDEX(Sheet1!$B$3:$JO$10,MATCH($C18,Sheet1!$A$3:$A$10,0),MATCH(JP$10,Sheet1!$B$2:$JO$2,0))=0,"Close",INDEX(Sheet1!$B$3:$JO$10,MATCH($C18,Sheet1!$A$3:$A$10,0),MATCH(JP$10,Sheet1!$B$2:$JO$2,0))),"")</f>
        <v/>
      </c>
      <c r="JQ18" s="55" t="str">
        <f>IFERROR(IF(INDEX(Sheet1!$B$3:$JO$10,MATCH($C18,Sheet1!$A$3:$A$10,0),MATCH(JQ$10,Sheet1!$B$2:$JO$2,0))=0,"Close",INDEX(Sheet1!$B$3:$JO$10,MATCH($C18,Sheet1!$A$3:$A$10,0),MATCH(JQ$10,Sheet1!$B$2:$JO$2,0))),"")</f>
        <v/>
      </c>
      <c r="JR18" s="55" t="str">
        <f>IFERROR(IF(INDEX(Sheet1!$B$3:$JO$10,MATCH($C18,Sheet1!$A$3:$A$10,0),MATCH(JR$10,Sheet1!$B$2:$JO$2,0))=0,"Close",INDEX(Sheet1!$B$3:$JO$10,MATCH($C18,Sheet1!$A$3:$A$10,0),MATCH(JR$10,Sheet1!$B$2:$JO$2,0))),"")</f>
        <v/>
      </c>
      <c r="JS18" s="55" t="str">
        <f>IFERROR(IF(INDEX(Sheet1!$B$3:$JO$10,MATCH($C18,Sheet1!$A$3:$A$10,0),MATCH(JS$10,Sheet1!$B$2:$JO$2,0))=0,"Close",INDEX(Sheet1!$B$3:$JO$10,MATCH($C18,Sheet1!$A$3:$A$10,0),MATCH(JS$10,Sheet1!$B$2:$JO$2,0))),"")</f>
        <v/>
      </c>
      <c r="JT18" s="55" t="str">
        <f>IFERROR(IF(INDEX(Sheet1!$B$3:$JO$10,MATCH($C18,Sheet1!$A$3:$A$10,0),MATCH(JT$10,Sheet1!$B$2:$JO$2,0))=0,"Close",INDEX(Sheet1!$B$3:$JO$10,MATCH($C18,Sheet1!$A$3:$A$10,0),MATCH(JT$10,Sheet1!$B$2:$JO$2,0))),"")</f>
        <v/>
      </c>
      <c r="JU18" s="55" t="str">
        <f>IFERROR(IF(INDEX(Sheet1!$B$3:$JO$10,MATCH($C18,Sheet1!$A$3:$A$10,0),MATCH(JU$10,Sheet1!$B$2:$JO$2,0))=0,"Close",INDEX(Sheet1!$B$3:$JO$10,MATCH($C18,Sheet1!$A$3:$A$10,0),MATCH(JU$10,Sheet1!$B$2:$JO$2,0))),"")</f>
        <v/>
      </c>
      <c r="JV18" s="55" t="str">
        <f>IFERROR(IF(INDEX(Sheet1!$B$3:$JO$10,MATCH($C18,Sheet1!$A$3:$A$10,0),MATCH(JV$10,Sheet1!$B$2:$JO$2,0))=0,"Close",INDEX(Sheet1!$B$3:$JO$10,MATCH($C18,Sheet1!$A$3:$A$10,0),MATCH(JV$10,Sheet1!$B$2:$JO$2,0))),"")</f>
        <v/>
      </c>
      <c r="JW18" s="55" t="str">
        <f>IFERROR(IF(INDEX(Sheet1!$B$3:$JO$10,MATCH($C18,Sheet1!$A$3:$A$10,0),MATCH(JW$10,Sheet1!$B$2:$JO$2,0))=0,"Close",INDEX(Sheet1!$B$3:$JO$10,MATCH($C18,Sheet1!$A$3:$A$10,0),MATCH(JW$10,Sheet1!$B$2:$JO$2,0))),"")</f>
        <v/>
      </c>
      <c r="JX18" s="55" t="str">
        <f>IFERROR(IF(INDEX(Sheet1!$B$3:$JO$10,MATCH($C18,Sheet1!$A$3:$A$10,0),MATCH(JX$10,Sheet1!$B$2:$JO$2,0))=0,"Close",INDEX(Sheet1!$B$3:$JO$10,MATCH($C18,Sheet1!$A$3:$A$10,0),MATCH(JX$10,Sheet1!$B$2:$JO$2,0))),"")</f>
        <v/>
      </c>
      <c r="JY18" s="55" t="str">
        <f>IFERROR(IF(INDEX(Sheet1!$B$3:$JO$10,MATCH($C18,Sheet1!$A$3:$A$10,0),MATCH(JY$10,Sheet1!$B$2:$JO$2,0))=0,"Close",INDEX(Sheet1!$B$3:$JO$10,MATCH($C18,Sheet1!$A$3:$A$10,0),MATCH(JY$10,Sheet1!$B$2:$JO$2,0))),"")</f>
        <v/>
      </c>
      <c r="JZ18" s="55" t="str">
        <f>IFERROR(IF(INDEX(Sheet1!$B$3:$JO$10,MATCH($C18,Sheet1!$A$3:$A$10,0),MATCH(JZ$10,Sheet1!$B$2:$JO$2,0))=0,"Close",INDEX(Sheet1!$B$3:$JO$10,MATCH($C18,Sheet1!$A$3:$A$10,0),MATCH(JZ$10,Sheet1!$B$2:$JO$2,0))),"")</f>
        <v/>
      </c>
      <c r="KA18" s="55" t="str">
        <f>IFERROR(IF(INDEX(Sheet1!$B$3:$JO$10,MATCH($C18,Sheet1!$A$3:$A$10,0),MATCH(KA$10,Sheet1!$B$2:$JO$2,0))=0,"Close",INDEX(Sheet1!$B$3:$JO$10,MATCH($C18,Sheet1!$A$3:$A$10,0),MATCH(KA$10,Sheet1!$B$2:$JO$2,0))),"")</f>
        <v/>
      </c>
      <c r="KB18" s="55" t="str">
        <f>IFERROR(IF(INDEX(Sheet1!$B$3:$JO$10,MATCH($C18,Sheet1!$A$3:$A$10,0),MATCH(KB$10,Sheet1!$B$2:$JO$2,0))=0,"Close",INDEX(Sheet1!$B$3:$JO$10,MATCH($C18,Sheet1!$A$3:$A$10,0),MATCH(KB$10,Sheet1!$B$2:$JO$2,0))),"")</f>
        <v/>
      </c>
      <c r="KC18" s="55" t="str">
        <f>IFERROR(IF(INDEX(Sheet1!$B$3:$JO$10,MATCH($C18,Sheet1!$A$3:$A$10,0),MATCH(KC$10,Sheet1!$B$2:$JO$2,0))=0,"Close",INDEX(Sheet1!$B$3:$JO$10,MATCH($C18,Sheet1!$A$3:$A$10,0),MATCH(KC$10,Sheet1!$B$2:$JO$2,0))),"")</f>
        <v/>
      </c>
      <c r="KD18" s="55" t="str">
        <f>IFERROR(IF(INDEX(Sheet1!$B$3:$JO$10,MATCH($C18,Sheet1!$A$3:$A$10,0),MATCH(KD$10,Sheet1!$B$2:$JO$2,0))=0,"Close",INDEX(Sheet1!$B$3:$JO$10,MATCH($C18,Sheet1!$A$3:$A$10,0),MATCH(KD$10,Sheet1!$B$2:$JO$2,0))),"")</f>
        <v/>
      </c>
      <c r="KE18" s="55" t="str">
        <f>IFERROR(IF(INDEX(Sheet1!$B$3:$JO$10,MATCH($C18,Sheet1!$A$3:$A$10,0),MATCH(KE$10,Sheet1!$B$2:$JO$2,0))=0,"Close",INDEX(Sheet1!$B$3:$JO$10,MATCH($C18,Sheet1!$A$3:$A$10,0),MATCH(KE$10,Sheet1!$B$2:$JO$2,0))),"")</f>
        <v/>
      </c>
      <c r="KF18" s="55" t="str">
        <f>IFERROR(IF(INDEX(Sheet1!$B$3:$JO$10,MATCH($C18,Sheet1!$A$3:$A$10,0),MATCH(KF$10,Sheet1!$B$2:$JO$2,0))=0,"Close",INDEX(Sheet1!$B$3:$JO$10,MATCH($C18,Sheet1!$A$3:$A$10,0),MATCH(KF$10,Sheet1!$B$2:$JO$2,0))),"")</f>
        <v/>
      </c>
      <c r="KG18" s="55" t="str">
        <f>IFERROR(IF(INDEX(Sheet1!$B$3:$JO$10,MATCH($C18,Sheet1!$A$3:$A$10,0),MATCH(KG$10,Sheet1!$B$2:$JO$2,0))=0,"Close",INDEX(Sheet1!$B$3:$JO$10,MATCH($C18,Sheet1!$A$3:$A$10,0),MATCH(KG$10,Sheet1!$B$2:$JO$2,0))),"")</f>
        <v/>
      </c>
      <c r="KH18" s="55" t="str">
        <f>IFERROR(IF(INDEX(Sheet1!$B$3:$JO$10,MATCH($C18,Sheet1!$A$3:$A$10,0),MATCH(KH$10,Sheet1!$B$2:$JO$2,0))=0,"Close",INDEX(Sheet1!$B$3:$JO$10,MATCH($C18,Sheet1!$A$3:$A$10,0),MATCH(KH$10,Sheet1!$B$2:$JO$2,0))),"")</f>
        <v/>
      </c>
      <c r="KI18" s="55" t="str">
        <f>IFERROR(IF(INDEX(Sheet1!$B$3:$JO$10,MATCH($C18,Sheet1!$A$3:$A$10,0),MATCH(KI$10,Sheet1!$B$2:$JO$2,0))=0,"Close",INDEX(Sheet1!$B$3:$JO$10,MATCH($C18,Sheet1!$A$3:$A$10,0),MATCH(KI$10,Sheet1!$B$2:$JO$2,0))),"")</f>
        <v/>
      </c>
      <c r="KJ18" s="55" t="str">
        <f>IFERROR(IF(INDEX(Sheet1!$B$3:$JO$10,MATCH($C18,Sheet1!$A$3:$A$10,0),MATCH(KJ$10,Sheet1!$B$2:$JO$2,0))=0,"Close",INDEX(Sheet1!$B$3:$JO$10,MATCH($C18,Sheet1!$A$3:$A$10,0),MATCH(KJ$10,Sheet1!$B$2:$JO$2,0))),"")</f>
        <v/>
      </c>
      <c r="KK18" s="55" t="str">
        <f>IFERROR(IF(INDEX(Sheet1!$B$3:$JO$10,MATCH($C18,Sheet1!$A$3:$A$10,0),MATCH(KK$10,Sheet1!$B$2:$JO$2,0))=0,"Close",INDEX(Sheet1!$B$3:$JO$10,MATCH($C18,Sheet1!$A$3:$A$10,0),MATCH(KK$10,Sheet1!$B$2:$JO$2,0))),"")</f>
        <v/>
      </c>
      <c r="KL18" s="55" t="str">
        <f>IFERROR(IF(INDEX(Sheet1!$B$3:$JO$10,MATCH($C18,Sheet1!$A$3:$A$10,0),MATCH(KL$10,Sheet1!$B$2:$JO$2,0))=0,"Close",INDEX(Sheet1!$B$3:$JO$10,MATCH($C18,Sheet1!$A$3:$A$10,0),MATCH(KL$10,Sheet1!$B$2:$JO$2,0))),"")</f>
        <v/>
      </c>
      <c r="KM18" s="55" t="str">
        <f>IFERROR(IF(INDEX(Sheet1!$B$3:$JO$10,MATCH($C18,Sheet1!$A$3:$A$10,0),MATCH(KM$10,Sheet1!$B$2:$JO$2,0))=0,"Close",INDEX(Sheet1!$B$3:$JO$10,MATCH($C18,Sheet1!$A$3:$A$10,0),MATCH(KM$10,Sheet1!$B$2:$JO$2,0))),"")</f>
        <v/>
      </c>
      <c r="KN18" s="55" t="str">
        <f>IFERROR(IF(INDEX(Sheet1!$B$3:$JO$10,MATCH($C18,Sheet1!$A$3:$A$10,0),MATCH(KN$10,Sheet1!$B$2:$JO$2,0))=0,"Close",INDEX(Sheet1!$B$3:$JO$10,MATCH($C18,Sheet1!$A$3:$A$10,0),MATCH(KN$10,Sheet1!$B$2:$JO$2,0))),"")</f>
        <v/>
      </c>
      <c r="KO18" s="55" t="str">
        <f>IFERROR(IF(INDEX(Sheet1!$B$3:$JO$10,MATCH($C18,Sheet1!$A$3:$A$10,0),MATCH(KO$10,Sheet1!$B$2:$JO$2,0))=0,"Close",INDEX(Sheet1!$B$3:$JO$10,MATCH($C18,Sheet1!$A$3:$A$10,0),MATCH(KO$10,Sheet1!$B$2:$JO$2,0))),"")</f>
        <v/>
      </c>
      <c r="KP18" s="55" t="str">
        <f>IFERROR(IF(INDEX(Sheet1!$B$3:$JO$10,MATCH($C18,Sheet1!$A$3:$A$10,0),MATCH(KP$10,Sheet1!$B$2:$JO$2,0))=0,"Close",INDEX(Sheet1!$B$3:$JO$10,MATCH($C18,Sheet1!$A$3:$A$10,0),MATCH(KP$10,Sheet1!$B$2:$JO$2,0))),"")</f>
        <v/>
      </c>
      <c r="KQ18" s="55" t="str">
        <f>IFERROR(IF(INDEX(Sheet1!$B$3:$JO$10,MATCH($C18,Sheet1!$A$3:$A$10,0),MATCH(KQ$10,Sheet1!$B$2:$JO$2,0))=0,"Close",INDEX(Sheet1!$B$3:$JO$10,MATCH($C18,Sheet1!$A$3:$A$10,0),MATCH(KQ$10,Sheet1!$B$2:$JO$2,0))),"")</f>
        <v/>
      </c>
      <c r="KR18" s="55" t="str">
        <f>IFERROR(IF(INDEX(Sheet1!$B$3:$JO$10,MATCH($C18,Sheet1!$A$3:$A$10,0),MATCH(KR$10,Sheet1!$B$2:$JO$2,0))=0,"Close",INDEX(Sheet1!$B$3:$JO$10,MATCH($C18,Sheet1!$A$3:$A$10,0),MATCH(KR$10,Sheet1!$B$2:$JO$2,0))),"")</f>
        <v/>
      </c>
      <c r="KS18" s="55" t="str">
        <f>IFERROR(IF(INDEX(Sheet1!$B$3:$JO$10,MATCH($C18,Sheet1!$A$3:$A$10,0),MATCH(KS$10,Sheet1!$B$2:$JO$2,0))=0,"Close",INDEX(Sheet1!$B$3:$JO$10,MATCH($C18,Sheet1!$A$3:$A$10,0),MATCH(KS$10,Sheet1!$B$2:$JO$2,0))),"")</f>
        <v/>
      </c>
      <c r="KT18" s="55" t="str">
        <f>IFERROR(IF(INDEX(Sheet1!$B$3:$JO$10,MATCH($C18,Sheet1!$A$3:$A$10,0),MATCH(KT$10,Sheet1!$B$2:$JO$2,0))=0,"Close",INDEX(Sheet1!$B$3:$JO$10,MATCH($C18,Sheet1!$A$3:$A$10,0),MATCH(KT$10,Sheet1!$B$2:$JO$2,0))),"")</f>
        <v/>
      </c>
      <c r="KU18" s="55" t="str">
        <f>IFERROR(IF(INDEX(Sheet1!$B$3:$JO$10,MATCH($C18,Sheet1!$A$3:$A$10,0),MATCH(KU$10,Sheet1!$B$2:$JO$2,0))=0,"Close",INDEX(Sheet1!$B$3:$JO$10,MATCH($C18,Sheet1!$A$3:$A$10,0),MATCH(KU$10,Sheet1!$B$2:$JO$2,0))),"")</f>
        <v/>
      </c>
      <c r="KV18" s="55" t="str">
        <f>IFERROR(IF(INDEX(Sheet1!$B$3:$JO$10,MATCH($C18,Sheet1!$A$3:$A$10,0),MATCH(KV$10,Sheet1!$B$2:$JO$2,0))=0,"Close",INDEX(Sheet1!$B$3:$JO$10,MATCH($C18,Sheet1!$A$3:$A$10,0),MATCH(KV$10,Sheet1!$B$2:$JO$2,0))),"")</f>
        <v/>
      </c>
      <c r="KW18" s="55" t="str">
        <f>IFERROR(IF(INDEX(Sheet1!$B$3:$JO$10,MATCH($C18,Sheet1!$A$3:$A$10,0),MATCH(KW$10,Sheet1!$B$2:$JO$2,0))=0,"Close",INDEX(Sheet1!$B$3:$JO$10,MATCH($C18,Sheet1!$A$3:$A$10,0),MATCH(KW$10,Sheet1!$B$2:$JO$2,0))),"")</f>
        <v/>
      </c>
      <c r="KX18" s="55" t="str">
        <f>IFERROR(IF(INDEX(Sheet1!$B$3:$JO$10,MATCH($C18,Sheet1!$A$3:$A$10,0),MATCH(KX$10,Sheet1!$B$2:$JO$2,0))=0,"Close",INDEX(Sheet1!$B$3:$JO$10,MATCH($C18,Sheet1!$A$3:$A$10,0),MATCH(KX$10,Sheet1!$B$2:$JO$2,0))),"")</f>
        <v/>
      </c>
      <c r="KY18" s="55" t="str">
        <f>IFERROR(IF(INDEX(Sheet1!$B$3:$JO$10,MATCH($C18,Sheet1!$A$3:$A$10,0),MATCH(KY$10,Sheet1!$B$2:$JO$2,0))=0,"Close",INDEX(Sheet1!$B$3:$JO$10,MATCH($C18,Sheet1!$A$3:$A$10,0),MATCH(KY$10,Sheet1!$B$2:$JO$2,0))),"")</f>
        <v/>
      </c>
      <c r="KZ18" s="55" t="str">
        <f>IFERROR(IF(INDEX(Sheet1!$B$3:$JO$10,MATCH($C18,Sheet1!$A$3:$A$10,0),MATCH(KZ$10,Sheet1!$B$2:$JO$2,0))=0,"Close",INDEX(Sheet1!$B$3:$JO$10,MATCH($C18,Sheet1!$A$3:$A$10,0),MATCH(KZ$10,Sheet1!$B$2:$JO$2,0))),"")</f>
        <v/>
      </c>
      <c r="LA18" s="55" t="str">
        <f>IFERROR(IF(INDEX(Sheet1!$B$3:$JO$10,MATCH($C18,Sheet1!$A$3:$A$10,0),MATCH(LA$10,Sheet1!$B$2:$JO$2,0))=0,"Close",INDEX(Sheet1!$B$3:$JO$10,MATCH($C18,Sheet1!$A$3:$A$10,0),MATCH(LA$10,Sheet1!$B$2:$JO$2,0))),"")</f>
        <v/>
      </c>
      <c r="LB18" s="55" t="str">
        <f>IFERROR(IF(INDEX(Sheet1!$B$3:$JO$10,MATCH($C18,Sheet1!$A$3:$A$10,0),MATCH(LB$10,Sheet1!$B$2:$JO$2,0))=0,"Close",INDEX(Sheet1!$B$3:$JO$10,MATCH($C18,Sheet1!$A$3:$A$10,0),MATCH(LB$10,Sheet1!$B$2:$JO$2,0))),"")</f>
        <v/>
      </c>
      <c r="LC18" s="55" t="str">
        <f>IFERROR(IF(INDEX(Sheet1!$B$3:$JO$10,MATCH($C18,Sheet1!$A$3:$A$10,0),MATCH(LC$10,Sheet1!$B$2:$JO$2,0))=0,"Close",INDEX(Sheet1!$B$3:$JO$10,MATCH($C18,Sheet1!$A$3:$A$10,0),MATCH(LC$10,Sheet1!$B$2:$JO$2,0))),"")</f>
        <v/>
      </c>
      <c r="LD18" s="55" t="str">
        <f>IFERROR(IF(INDEX(Sheet1!$B$3:$JO$10,MATCH($C18,Sheet1!$A$3:$A$10,0),MATCH(LD$10,Sheet1!$B$2:$JO$2,0))=0,"Close",INDEX(Sheet1!$B$3:$JO$10,MATCH($C18,Sheet1!$A$3:$A$10,0),MATCH(LD$10,Sheet1!$B$2:$JO$2,0))),"")</f>
        <v/>
      </c>
      <c r="LE18" s="55" t="str">
        <f>IFERROR(IF(INDEX(Sheet1!$B$3:$JO$10,MATCH($C18,Sheet1!$A$3:$A$10,0),MATCH(LE$10,Sheet1!$B$2:$JO$2,0))=0,"Close",INDEX(Sheet1!$B$3:$JO$10,MATCH($C18,Sheet1!$A$3:$A$10,0),MATCH(LE$10,Sheet1!$B$2:$JO$2,0))),"")</f>
        <v/>
      </c>
      <c r="LF18" s="55" t="str">
        <f>IFERROR(IF(INDEX(Sheet1!$B$3:$JO$10,MATCH($C18,Sheet1!$A$3:$A$10,0),MATCH(LF$10,Sheet1!$B$2:$JO$2,0))=0,"Close",INDEX(Sheet1!$B$3:$JO$10,MATCH($C18,Sheet1!$A$3:$A$10,0),MATCH(LF$10,Sheet1!$B$2:$JO$2,0))),"")</f>
        <v/>
      </c>
      <c r="LG18" s="55" t="str">
        <f>IFERROR(IF(INDEX(Sheet1!$B$3:$JO$10,MATCH($C18,Sheet1!$A$3:$A$10,0),MATCH(LG$10,Sheet1!$B$2:$JO$2,0))=0,"Close",INDEX(Sheet1!$B$3:$JO$10,MATCH($C18,Sheet1!$A$3:$A$10,0),MATCH(LG$10,Sheet1!$B$2:$JO$2,0))),"")</f>
        <v/>
      </c>
      <c r="LH18" s="55" t="str">
        <f>IFERROR(IF(INDEX(Sheet1!$B$3:$JO$10,MATCH($C18,Sheet1!$A$3:$A$10,0),MATCH(LH$10,Sheet1!$B$2:$JO$2,0))=0,"Close",INDEX(Sheet1!$B$3:$JO$10,MATCH($C18,Sheet1!$A$3:$A$10,0),MATCH(LH$10,Sheet1!$B$2:$JO$2,0))),"")</f>
        <v/>
      </c>
      <c r="LI18" s="55" t="str">
        <f>IFERROR(IF(INDEX(Sheet1!$B$3:$JO$10,MATCH($C18,Sheet1!$A$3:$A$10,0),MATCH(LI$10,Sheet1!$B$2:$JO$2,0))=0,"Close",INDEX(Sheet1!$B$3:$JO$10,MATCH($C18,Sheet1!$A$3:$A$10,0),MATCH(LI$10,Sheet1!$B$2:$JO$2,0))),"")</f>
        <v/>
      </c>
      <c r="LJ18" s="55" t="str">
        <f>IFERROR(IF(INDEX(Sheet1!$B$3:$JO$10,MATCH($C18,Sheet1!$A$3:$A$10,0),MATCH(LJ$10,Sheet1!$B$2:$JO$2,0))=0,"Close",INDEX(Sheet1!$B$3:$JO$10,MATCH($C18,Sheet1!$A$3:$A$10,0),MATCH(LJ$10,Sheet1!$B$2:$JO$2,0))),"")</f>
        <v/>
      </c>
      <c r="LK18" s="55" t="str">
        <f>IFERROR(IF(INDEX(Sheet1!$B$3:$JO$10,MATCH($C18,Sheet1!$A$3:$A$10,0),MATCH(LK$10,Sheet1!$B$2:$JO$2,0))=0,"Close",INDEX(Sheet1!$B$3:$JO$10,MATCH($C18,Sheet1!$A$3:$A$10,0),MATCH(LK$10,Sheet1!$B$2:$JO$2,0))),"")</f>
        <v/>
      </c>
      <c r="LL18" s="55" t="str">
        <f>IFERROR(IF(INDEX(Sheet1!$B$3:$JO$10,MATCH($C18,Sheet1!$A$3:$A$10,0),MATCH(LL$10,Sheet1!$B$2:$JO$2,0))=0,"Close",INDEX(Sheet1!$B$3:$JO$10,MATCH($C18,Sheet1!$A$3:$A$10,0),MATCH(LL$10,Sheet1!$B$2:$JO$2,0))),"")</f>
        <v/>
      </c>
      <c r="LM18" s="55" t="str">
        <f>IFERROR(IF(INDEX(Sheet1!$B$3:$JO$10,MATCH($C18,Sheet1!$A$3:$A$10,0),MATCH(LM$10,Sheet1!$B$2:$JO$2,0))=0,"Close",INDEX(Sheet1!$B$3:$JO$10,MATCH($C18,Sheet1!$A$3:$A$10,0),MATCH(LM$10,Sheet1!$B$2:$JO$2,0))),"")</f>
        <v/>
      </c>
      <c r="LN18" s="55" t="str">
        <f>IFERROR(IF(INDEX(Sheet1!$B$3:$JO$10,MATCH($C18,Sheet1!$A$3:$A$10,0),MATCH(LN$10,Sheet1!$B$2:$JO$2,0))=0,"Close",INDEX(Sheet1!$B$3:$JO$10,MATCH($C18,Sheet1!$A$3:$A$10,0),MATCH(LN$10,Sheet1!$B$2:$JO$2,0))),"")</f>
        <v/>
      </c>
      <c r="LO18" s="55" t="str">
        <f>IFERROR(IF(INDEX(Sheet1!$B$3:$JO$10,MATCH($C18,Sheet1!$A$3:$A$10,0),MATCH(LO$10,Sheet1!$B$2:$JO$2,0))=0,"Close",INDEX(Sheet1!$B$3:$JO$10,MATCH($C18,Sheet1!$A$3:$A$10,0),MATCH(LO$10,Sheet1!$B$2:$JO$2,0))),"")</f>
        <v/>
      </c>
      <c r="LP18" s="55" t="str">
        <f>IFERROR(IF(INDEX(Sheet1!$B$3:$JO$10,MATCH($C18,Sheet1!$A$3:$A$10,0),MATCH(LP$10,Sheet1!$B$2:$JO$2,0))=0,"Close",INDEX(Sheet1!$B$3:$JO$10,MATCH($C18,Sheet1!$A$3:$A$10,0),MATCH(LP$10,Sheet1!$B$2:$JO$2,0))),"")</f>
        <v/>
      </c>
      <c r="LQ18" s="55" t="str">
        <f>IFERROR(IF(INDEX(Sheet1!$B$3:$JO$10,MATCH($C18,Sheet1!$A$3:$A$10,0),MATCH(LQ$10,Sheet1!$B$2:$JO$2,0))=0,"Close",INDEX(Sheet1!$B$3:$JO$10,MATCH($C18,Sheet1!$A$3:$A$10,0),MATCH(LQ$10,Sheet1!$B$2:$JO$2,0))),"")</f>
        <v/>
      </c>
      <c r="LR18" s="55" t="str">
        <f>IFERROR(IF(INDEX(Sheet1!$B$3:$JO$10,MATCH($C18,Sheet1!$A$3:$A$10,0),MATCH(LR$10,Sheet1!$B$2:$JO$2,0))=0,"Close",INDEX(Sheet1!$B$3:$JO$10,MATCH($C18,Sheet1!$A$3:$A$10,0),MATCH(LR$10,Sheet1!$B$2:$JO$2,0))),"")</f>
        <v/>
      </c>
      <c r="LS18" s="55" t="str">
        <f>IFERROR(IF(INDEX(Sheet1!$B$3:$JO$10,MATCH($C18,Sheet1!$A$3:$A$10,0),MATCH(LS$10,Sheet1!$B$2:$JO$2,0))=0,"Close",INDEX(Sheet1!$B$3:$JO$10,MATCH($C18,Sheet1!$A$3:$A$10,0),MATCH(LS$10,Sheet1!$B$2:$JO$2,0))),"")</f>
        <v/>
      </c>
      <c r="LT18" s="55" t="str">
        <f>IFERROR(IF(INDEX(Sheet1!$B$3:$JO$10,MATCH($C18,Sheet1!$A$3:$A$10,0),MATCH(LT$10,Sheet1!$B$2:$JO$2,0))=0,"Close",INDEX(Sheet1!$B$3:$JO$10,MATCH($C18,Sheet1!$A$3:$A$10,0),MATCH(LT$10,Sheet1!$B$2:$JO$2,0))),"")</f>
        <v/>
      </c>
      <c r="LU18" s="55" t="str">
        <f>IFERROR(IF(INDEX(Sheet1!$B$3:$JO$10,MATCH($C18,Sheet1!$A$3:$A$10,0),MATCH(LU$10,Sheet1!$B$2:$JO$2,0))=0,"Close",INDEX(Sheet1!$B$3:$JO$10,MATCH($C18,Sheet1!$A$3:$A$10,0),MATCH(LU$10,Sheet1!$B$2:$JO$2,0))),"")</f>
        <v/>
      </c>
      <c r="LV18" s="55" t="str">
        <f>IFERROR(IF(INDEX(Sheet1!$B$3:$JO$10,MATCH($C18,Sheet1!$A$3:$A$10,0),MATCH(LV$10,Sheet1!$B$2:$JO$2,0))=0,"Close",INDEX(Sheet1!$B$3:$JO$10,MATCH($C18,Sheet1!$A$3:$A$10,0),MATCH(LV$10,Sheet1!$B$2:$JO$2,0))),"")</f>
        <v/>
      </c>
      <c r="LW18" s="55" t="str">
        <f>IFERROR(IF(INDEX(Sheet1!$B$3:$JO$10,MATCH($C18,Sheet1!$A$3:$A$10,0),MATCH(LW$10,Sheet1!$B$2:$JO$2,0))=0,"Close",INDEX(Sheet1!$B$3:$JO$10,MATCH($C18,Sheet1!$A$3:$A$10,0),MATCH(LW$10,Sheet1!$B$2:$JO$2,0))),"")</f>
        <v/>
      </c>
      <c r="LX18" s="55" t="str">
        <f>IFERROR(IF(INDEX(Sheet1!$B$3:$JO$10,MATCH($C18,Sheet1!$A$3:$A$10,0),MATCH(LX$10,Sheet1!$B$2:$JO$2,0))=0,"Close",INDEX(Sheet1!$B$3:$JO$10,MATCH($C18,Sheet1!$A$3:$A$10,0),MATCH(LX$10,Sheet1!$B$2:$JO$2,0))),"")</f>
        <v/>
      </c>
      <c r="LY18" s="55" t="str">
        <f>IFERROR(IF(INDEX(Sheet1!$B$3:$JO$10,MATCH($C18,Sheet1!$A$3:$A$10,0),MATCH(LY$10,Sheet1!$B$2:$JO$2,0))=0,"Close",INDEX(Sheet1!$B$3:$JO$10,MATCH($C18,Sheet1!$A$3:$A$10,0),MATCH(LY$10,Sheet1!$B$2:$JO$2,0))),"")</f>
        <v/>
      </c>
      <c r="LZ18" s="55" t="str">
        <f>IFERROR(IF(INDEX(Sheet1!$B$3:$JO$10,MATCH($C18,Sheet1!$A$3:$A$10,0),MATCH(LZ$10,Sheet1!$B$2:$JO$2,0))=0,"Close",INDEX(Sheet1!$B$3:$JO$10,MATCH($C18,Sheet1!$A$3:$A$10,0),MATCH(LZ$10,Sheet1!$B$2:$JO$2,0))),"")</f>
        <v/>
      </c>
      <c r="MA18" s="55" t="str">
        <f>IFERROR(IF(INDEX(Sheet1!$B$3:$JO$10,MATCH($C18,Sheet1!$A$3:$A$10,0),MATCH(MA$10,Sheet1!$B$2:$JO$2,0))=0,"Close",INDEX(Sheet1!$B$3:$JO$10,MATCH($C18,Sheet1!$A$3:$A$10,0),MATCH(MA$10,Sheet1!$B$2:$JO$2,0))),"")</f>
        <v/>
      </c>
      <c r="MB18" s="55" t="str">
        <f>IFERROR(IF(INDEX(Sheet1!$B$3:$JO$10,MATCH($C18,Sheet1!$A$3:$A$10,0),MATCH(MB$10,Sheet1!$B$2:$JO$2,0))=0,"Close",INDEX(Sheet1!$B$3:$JO$10,MATCH($C18,Sheet1!$A$3:$A$10,0),MATCH(MB$10,Sheet1!$B$2:$JO$2,0))),"")</f>
        <v/>
      </c>
      <c r="MC18" s="55" t="str">
        <f>IFERROR(IF(INDEX(Sheet1!$B$3:$JO$10,MATCH($C18,Sheet1!$A$3:$A$10,0),MATCH(MC$10,Sheet1!$B$2:$JO$2,0))=0,"Close",INDEX(Sheet1!$B$3:$JO$10,MATCH($C18,Sheet1!$A$3:$A$10,0),MATCH(MC$10,Sheet1!$B$2:$JO$2,0))),"")</f>
        <v/>
      </c>
      <c r="MD18" s="55" t="str">
        <f>IFERROR(IF(INDEX(Sheet1!$B$3:$JO$10,MATCH($C18,Sheet1!$A$3:$A$10,0),MATCH(MD$10,Sheet1!$B$2:$JO$2,0))=0,"Close",INDEX(Sheet1!$B$3:$JO$10,MATCH($C18,Sheet1!$A$3:$A$10,0),MATCH(MD$10,Sheet1!$B$2:$JO$2,0))),"")</f>
        <v/>
      </c>
      <c r="ME18" s="55" t="str">
        <f>IFERROR(IF(INDEX(Sheet1!$B$3:$JO$10,MATCH($C18,Sheet1!$A$3:$A$10,0),MATCH(ME$10,Sheet1!$B$2:$JO$2,0))=0,"Close",INDEX(Sheet1!$B$3:$JO$10,MATCH($C18,Sheet1!$A$3:$A$10,0),MATCH(ME$10,Sheet1!$B$2:$JO$2,0))),"")</f>
        <v/>
      </c>
      <c r="MF18" s="55" t="str">
        <f>IFERROR(IF(INDEX(Sheet1!$B$3:$JO$10,MATCH($C18,Sheet1!$A$3:$A$10,0),MATCH(MF$10,Sheet1!$B$2:$JO$2,0))=0,"Close",INDEX(Sheet1!$B$3:$JO$10,MATCH($C18,Sheet1!$A$3:$A$10,0),MATCH(MF$10,Sheet1!$B$2:$JO$2,0))),"")</f>
        <v/>
      </c>
      <c r="MG18" s="55" t="str">
        <f>IFERROR(IF(INDEX(Sheet1!$B$3:$JO$10,MATCH($C18,Sheet1!$A$3:$A$10,0),MATCH(MG$10,Sheet1!$B$2:$JO$2,0))=0,"Close",INDEX(Sheet1!$B$3:$JO$10,MATCH($C18,Sheet1!$A$3:$A$10,0),MATCH(MG$10,Sheet1!$B$2:$JO$2,0))),"")</f>
        <v/>
      </c>
      <c r="MH18" s="55" t="str">
        <f>IFERROR(IF(INDEX(Sheet1!$B$3:$JO$10,MATCH($C18,Sheet1!$A$3:$A$10,0),MATCH(MH$10,Sheet1!$B$2:$JO$2,0))=0,"Close",INDEX(Sheet1!$B$3:$JO$10,MATCH($C18,Sheet1!$A$3:$A$10,0),MATCH(MH$10,Sheet1!$B$2:$JO$2,0))),"")</f>
        <v/>
      </c>
      <c r="MI18" s="55" t="str">
        <f>IFERROR(IF(INDEX(Sheet1!$B$3:$JO$10,MATCH($C18,Sheet1!$A$3:$A$10,0),MATCH(MI$10,Sheet1!$B$2:$JO$2,0))=0,"Close",INDEX(Sheet1!$B$3:$JO$10,MATCH($C18,Sheet1!$A$3:$A$10,0),MATCH(MI$10,Sheet1!$B$2:$JO$2,0))),"")</f>
        <v/>
      </c>
      <c r="MJ18" s="55" t="str">
        <f>IFERROR(IF(INDEX(Sheet1!$B$3:$JO$10,MATCH($C18,Sheet1!$A$3:$A$10,0),MATCH(MJ$10,Sheet1!$B$2:$JO$2,0))=0,"Close",INDEX(Sheet1!$B$3:$JO$10,MATCH($C18,Sheet1!$A$3:$A$10,0),MATCH(MJ$10,Sheet1!$B$2:$JO$2,0))),"")</f>
        <v/>
      </c>
      <c r="MK18" s="55" t="str">
        <f>IFERROR(IF(INDEX(Sheet1!$B$3:$JO$10,MATCH($C18,Sheet1!$A$3:$A$10,0),MATCH(MK$10,Sheet1!$B$2:$JO$2,0))=0,"Close",INDEX(Sheet1!$B$3:$JO$10,MATCH($C18,Sheet1!$A$3:$A$10,0),MATCH(MK$10,Sheet1!$B$2:$JO$2,0))),"")</f>
        <v/>
      </c>
      <c r="ML18" s="55" t="str">
        <f>IFERROR(IF(INDEX(Sheet1!$B$3:$JO$10,MATCH($C18,Sheet1!$A$3:$A$10,0),MATCH(ML$10,Sheet1!$B$2:$JO$2,0))=0,"Close",INDEX(Sheet1!$B$3:$JO$10,MATCH($C18,Sheet1!$A$3:$A$10,0),MATCH(ML$10,Sheet1!$B$2:$JO$2,0))),"")</f>
        <v/>
      </c>
      <c r="MM18" s="55" t="str">
        <f>IFERROR(IF(INDEX(Sheet1!$B$3:$JO$10,MATCH($C18,Sheet1!$A$3:$A$10,0),MATCH(MM$10,Sheet1!$B$2:$JO$2,0))=0,"Close",INDEX(Sheet1!$B$3:$JO$10,MATCH($C18,Sheet1!$A$3:$A$10,0),MATCH(MM$10,Sheet1!$B$2:$JO$2,0))),"")</f>
        <v/>
      </c>
      <c r="MN18" s="55" t="str">
        <f>IFERROR(IF(INDEX(Sheet1!$B$3:$JO$10,MATCH($C18,Sheet1!$A$3:$A$10,0),MATCH(MN$10,Sheet1!$B$2:$JO$2,0))=0,"Close",INDEX(Sheet1!$B$3:$JO$10,MATCH($C18,Sheet1!$A$3:$A$10,0),MATCH(MN$10,Sheet1!$B$2:$JO$2,0))),"")</f>
        <v/>
      </c>
      <c r="MO18" s="55" t="str">
        <f>IFERROR(IF(INDEX(Sheet1!$B$3:$JO$10,MATCH($C18,Sheet1!$A$3:$A$10,0),MATCH(MO$10,Sheet1!$B$2:$JO$2,0))=0,"Close",INDEX(Sheet1!$B$3:$JO$10,MATCH($C18,Sheet1!$A$3:$A$10,0),MATCH(MO$10,Sheet1!$B$2:$JO$2,0))),"")</f>
        <v/>
      </c>
      <c r="MP18" s="55" t="str">
        <f>IFERROR(IF(INDEX(Sheet1!$B$3:$JO$10,MATCH($C18,Sheet1!$A$3:$A$10,0),MATCH(MP$10,Sheet1!$B$2:$JO$2,0))=0,"Close",INDEX(Sheet1!$B$3:$JO$10,MATCH($C18,Sheet1!$A$3:$A$10,0),MATCH(MP$10,Sheet1!$B$2:$JO$2,0))),"")</f>
        <v/>
      </c>
      <c r="MQ18" s="55" t="str">
        <f>IFERROR(IF(INDEX(Sheet1!$B$3:$JO$10,MATCH($C18,Sheet1!$A$3:$A$10,0),MATCH(MQ$10,Sheet1!$B$2:$JO$2,0))=0,"Close",INDEX(Sheet1!$B$3:$JO$10,MATCH($C18,Sheet1!$A$3:$A$10,0),MATCH(MQ$10,Sheet1!$B$2:$JO$2,0))),"")</f>
        <v/>
      </c>
      <c r="MR18" s="55" t="str">
        <f>IFERROR(IF(INDEX(Sheet1!$B$3:$JO$10,MATCH($C18,Sheet1!$A$3:$A$10,0),MATCH(MR$10,Sheet1!$B$2:$JO$2,0))=0,"Close",INDEX(Sheet1!$B$3:$JO$10,MATCH($C18,Sheet1!$A$3:$A$10,0),MATCH(MR$10,Sheet1!$B$2:$JO$2,0))),"")</f>
        <v/>
      </c>
      <c r="MS18" s="55" t="str">
        <f>IFERROR(IF(INDEX(Sheet1!$B$3:$JO$10,MATCH($C18,Sheet1!$A$3:$A$10,0),MATCH(MS$10,Sheet1!$B$2:$JO$2,0))=0,"Close",INDEX(Sheet1!$B$3:$JO$10,MATCH($C18,Sheet1!$A$3:$A$10,0),MATCH(MS$10,Sheet1!$B$2:$JO$2,0))),"")</f>
        <v/>
      </c>
      <c r="MT18" s="55" t="str">
        <f>IFERROR(IF(INDEX(Sheet1!$B$3:$JO$10,MATCH($C18,Sheet1!$A$3:$A$10,0),MATCH(MT$10,Sheet1!$B$2:$JO$2,0))=0,"Close",INDEX(Sheet1!$B$3:$JO$10,MATCH($C18,Sheet1!$A$3:$A$10,0),MATCH(MT$10,Sheet1!$B$2:$JO$2,0))),"")</f>
        <v/>
      </c>
      <c r="MU18" s="55" t="str">
        <f>IFERROR(IF(INDEX(Sheet1!$B$3:$JO$10,MATCH($C18,Sheet1!$A$3:$A$10,0),MATCH(MU$10,Sheet1!$B$2:$JO$2,0))=0,"Close",INDEX(Sheet1!$B$3:$JO$10,MATCH($C18,Sheet1!$A$3:$A$10,0),MATCH(MU$10,Sheet1!$B$2:$JO$2,0))),"")</f>
        <v/>
      </c>
      <c r="MV18" s="55" t="str">
        <f>IFERROR(IF(INDEX(Sheet1!$B$3:$JO$10,MATCH($C18,Sheet1!$A$3:$A$10,0),MATCH(MV$10,Sheet1!$B$2:$JO$2,0))=0,"Close",INDEX(Sheet1!$B$3:$JO$10,MATCH($C18,Sheet1!$A$3:$A$10,0),MATCH(MV$10,Sheet1!$B$2:$JO$2,0))),"")</f>
        <v/>
      </c>
      <c r="MW18" s="55" t="str">
        <f>IFERROR(IF(INDEX(Sheet1!$B$3:$JO$10,MATCH($C18,Sheet1!$A$3:$A$10,0),MATCH(MW$10,Sheet1!$B$2:$JO$2,0))=0,"Close",INDEX(Sheet1!$B$3:$JO$10,MATCH($C18,Sheet1!$A$3:$A$10,0),MATCH(MW$10,Sheet1!$B$2:$JO$2,0))),"")</f>
        <v/>
      </c>
      <c r="MX18" s="55" t="str">
        <f>IFERROR(IF(INDEX(Sheet1!$B$3:$JO$10,MATCH($C18,Sheet1!$A$3:$A$10,0),MATCH(MX$10,Sheet1!$B$2:$JO$2,0))=0,"Close",INDEX(Sheet1!$B$3:$JO$10,MATCH($C18,Sheet1!$A$3:$A$10,0),MATCH(MX$10,Sheet1!$B$2:$JO$2,0))),"")</f>
        <v/>
      </c>
      <c r="MY18" s="55" t="str">
        <f>IFERROR(IF(INDEX(Sheet1!$B$3:$JO$10,MATCH($C18,Sheet1!$A$3:$A$10,0),MATCH(MY$10,Sheet1!$B$2:$JO$2,0))=0,"Close",INDEX(Sheet1!$B$3:$JO$10,MATCH($C18,Sheet1!$A$3:$A$10,0),MATCH(MY$10,Sheet1!$B$2:$JO$2,0))),"")</f>
        <v/>
      </c>
      <c r="MZ18" s="55" t="str">
        <f>IFERROR(IF(INDEX(Sheet1!$B$3:$JO$10,MATCH($C18,Sheet1!$A$3:$A$10,0),MATCH(MZ$10,Sheet1!$B$2:$JO$2,0))=0,"Close",INDEX(Sheet1!$B$3:$JO$10,MATCH($C18,Sheet1!$A$3:$A$10,0),MATCH(MZ$10,Sheet1!$B$2:$JO$2,0))),"")</f>
        <v/>
      </c>
      <c r="NA18" s="55" t="str">
        <f>IFERROR(IF(INDEX(Sheet1!$B$3:$JO$10,MATCH($C18,Sheet1!$A$3:$A$10,0),MATCH(NA$10,Sheet1!$B$2:$JO$2,0))=0,"Close",INDEX(Sheet1!$B$3:$JO$10,MATCH($C18,Sheet1!$A$3:$A$10,0),MATCH(NA$10,Sheet1!$B$2:$JO$2,0))),"")</f>
        <v/>
      </c>
      <c r="NB18" s="55" t="str">
        <f>IFERROR(IF(INDEX(Sheet1!$B$3:$JO$10,MATCH($C18,Sheet1!$A$3:$A$10,0),MATCH(NB$10,Sheet1!$B$2:$JO$2,0))=0,"Close",INDEX(Sheet1!$B$3:$JO$10,MATCH($C18,Sheet1!$A$3:$A$10,0),MATCH(NB$10,Sheet1!$B$2:$JO$2,0))),"")</f>
        <v/>
      </c>
      <c r="NC18" s="55" t="str">
        <f>IFERROR(IF(INDEX(Sheet1!$B$3:$JO$10,MATCH($C18,Sheet1!$A$3:$A$10,0),MATCH(NC$10,Sheet1!$B$2:$JO$2,0))=0,"Close",INDEX(Sheet1!$B$3:$JO$10,MATCH($C18,Sheet1!$A$3:$A$10,0),MATCH(NC$10,Sheet1!$B$2:$JO$2,0))),"")</f>
        <v/>
      </c>
      <c r="ND18" s="55" t="str">
        <f>IFERROR(IF(INDEX(Sheet1!$B$3:$JO$10,MATCH($C18,Sheet1!$A$3:$A$10,0),MATCH(ND$10,Sheet1!$B$2:$JO$2,0))=0,"Close",INDEX(Sheet1!$B$3:$JO$10,MATCH($C18,Sheet1!$A$3:$A$10,0),MATCH(ND$10,Sheet1!$B$2:$JO$2,0))),"")</f>
        <v/>
      </c>
      <c r="NE18" s="55" t="str">
        <f>IFERROR(IF(INDEX(Sheet1!$B$3:$JO$10,MATCH($C18,Sheet1!$A$3:$A$10,0),MATCH(NE$10,Sheet1!$B$2:$JO$2,0))=0,"Close",INDEX(Sheet1!$B$3:$JO$10,MATCH($C18,Sheet1!$A$3:$A$10,0),MATCH(NE$10,Sheet1!$B$2:$JO$2,0))),"")</f>
        <v/>
      </c>
      <c r="NF18" s="55" t="str">
        <f>IFERROR(IF(INDEX(Sheet1!$B$3:$JO$10,MATCH($C18,Sheet1!$A$3:$A$10,0),MATCH(NF$10,Sheet1!$B$2:$JO$2,0))=0,"Close",INDEX(Sheet1!$B$3:$JO$10,MATCH($C18,Sheet1!$A$3:$A$10,0),MATCH(NF$10,Sheet1!$B$2:$JO$2,0))),"")</f>
        <v/>
      </c>
      <c r="NG18" s="55" t="str">
        <f>IFERROR(IF(INDEX(Sheet1!$B$3:$JO$10,MATCH($C18,Sheet1!$A$3:$A$10,0),MATCH(NG$10,Sheet1!$B$2:$JO$2,0))=0,"Close",INDEX(Sheet1!$B$3:$JO$10,MATCH($C18,Sheet1!$A$3:$A$10,0),MATCH(NG$10,Sheet1!$B$2:$JO$2,0))),"")</f>
        <v/>
      </c>
      <c r="NH18" s="55" t="str">
        <f>IFERROR(IF(INDEX(Sheet1!$B$3:$JO$10,MATCH($C18,Sheet1!$A$3:$A$10,0),MATCH(NH$10,Sheet1!$B$2:$JO$2,0))=0,"Close",INDEX(Sheet1!$B$3:$JO$10,MATCH($C18,Sheet1!$A$3:$A$10,0),MATCH(NH$10,Sheet1!$B$2:$JO$2,0))),"")</f>
        <v/>
      </c>
      <c r="NI18" s="55" t="str">
        <f>IFERROR(IF(INDEX(Sheet1!$B$3:$JO$10,MATCH($C18,Sheet1!$A$3:$A$10,0),MATCH(NI$10,Sheet1!$B$2:$JO$2,0))=0,"Close",INDEX(Sheet1!$B$3:$JO$10,MATCH($C18,Sheet1!$A$3:$A$10,0),MATCH(NI$10,Sheet1!$B$2:$JO$2,0))),"")</f>
        <v/>
      </c>
      <c r="NJ18" s="55" t="str">
        <f>IFERROR(IF(INDEX(Sheet1!$B$3:$JO$10,MATCH($C18,Sheet1!$A$3:$A$10,0),MATCH(NJ$10,Sheet1!$B$2:$JO$2,0))=0,"Close",INDEX(Sheet1!$B$3:$JO$10,MATCH($C18,Sheet1!$A$3:$A$10,0),MATCH(NJ$10,Sheet1!$B$2:$JO$2,0))),"")</f>
        <v/>
      </c>
      <c r="NK18" s="55" t="str">
        <f>IFERROR(IF(INDEX(Sheet1!$B$3:$JO$10,MATCH($C18,Sheet1!$A$3:$A$10,0),MATCH(NK$10,Sheet1!$B$2:$JO$2,0))=0,"Close",INDEX(Sheet1!$B$3:$JO$10,MATCH($C18,Sheet1!$A$3:$A$10,0),MATCH(NK$10,Sheet1!$B$2:$JO$2,0))),"")</f>
        <v/>
      </c>
      <c r="NL18" s="55" t="str">
        <f>IFERROR(IF(INDEX(Sheet1!$B$3:$JO$10,MATCH($C18,Sheet1!$A$3:$A$10,0),MATCH(NL$10,Sheet1!$B$2:$JO$2,0))=0,"Close",INDEX(Sheet1!$B$3:$JO$10,MATCH($C18,Sheet1!$A$3:$A$10,0),MATCH(NL$10,Sheet1!$B$2:$JO$2,0))),"")</f>
        <v/>
      </c>
      <c r="NM18" s="55" t="str">
        <f>IFERROR(IF(INDEX(Sheet1!$B$3:$JO$10,MATCH($C18,Sheet1!$A$3:$A$10,0),MATCH(NM$10,Sheet1!$B$2:$JO$2,0))=0,"Close",INDEX(Sheet1!$B$3:$JO$10,MATCH($C18,Sheet1!$A$3:$A$10,0),MATCH(NM$10,Sheet1!$B$2:$JO$2,0))),"")</f>
        <v/>
      </c>
      <c r="NN18" s="55" t="str">
        <f>IFERROR(IF(INDEX(Sheet1!$B$3:$JO$10,MATCH($C18,Sheet1!$A$3:$A$10,0),MATCH(NN$10,Sheet1!$B$2:$JO$2,0))=0,"Close",INDEX(Sheet1!$B$3:$JO$10,MATCH($C18,Sheet1!$A$3:$A$10,0),MATCH(NN$10,Sheet1!$B$2:$JO$2,0))),"")</f>
        <v/>
      </c>
      <c r="NO18" s="55" t="str">
        <f>IFERROR(IF(INDEX(Sheet1!$B$3:$JO$10,MATCH($C18,Sheet1!$A$3:$A$10,0),MATCH(NO$10,Sheet1!$B$2:$JO$2,0))=0,"Close",INDEX(Sheet1!$B$3:$JO$10,MATCH($C18,Sheet1!$A$3:$A$10,0),MATCH(NO$10,Sheet1!$B$2:$JO$2,0))),"")</f>
        <v/>
      </c>
      <c r="NP18" s="55" t="str">
        <f>IFERROR(IF(INDEX(Sheet1!$B$3:$JO$10,MATCH($C18,Sheet1!$A$3:$A$10,0),MATCH(NP$10,Sheet1!$B$2:$JO$2,0))=0,"Close",INDEX(Sheet1!$B$3:$JO$10,MATCH($C18,Sheet1!$A$3:$A$10,0),MATCH(NP$10,Sheet1!$B$2:$JO$2,0))),"")</f>
        <v/>
      </c>
      <c r="NQ18" s="55" t="str">
        <f>IFERROR(IF(INDEX(Sheet1!$B$3:$JO$10,MATCH($C18,Sheet1!$A$3:$A$10,0),MATCH(NQ$10,Sheet1!$B$2:$JO$2,0))=0,"Close",INDEX(Sheet1!$B$3:$JO$10,MATCH($C18,Sheet1!$A$3:$A$10,0),MATCH(NQ$10,Sheet1!$B$2:$JO$2,0))),"")</f>
        <v/>
      </c>
      <c r="NR18" s="55" t="str">
        <f>IFERROR(IF(INDEX(Sheet1!$B$3:$JO$10,MATCH($C18,Sheet1!$A$3:$A$10,0),MATCH(NR$10,Sheet1!$B$2:$JO$2,0))=0,"Close",INDEX(Sheet1!$B$3:$JO$10,MATCH($C18,Sheet1!$A$3:$A$10,0),MATCH(NR$10,Sheet1!$B$2:$JO$2,0))),"")</f>
        <v/>
      </c>
      <c r="NS18" s="55" t="str">
        <f>IFERROR(IF(INDEX(Sheet1!$B$3:$JO$10,MATCH($C18,Sheet1!$A$3:$A$10,0),MATCH(NS$10,Sheet1!$B$2:$JO$2,0))=0,"Close",INDEX(Sheet1!$B$3:$JO$10,MATCH($C18,Sheet1!$A$3:$A$10,0),MATCH(NS$10,Sheet1!$B$2:$JO$2,0))),"")</f>
        <v/>
      </c>
      <c r="NT18" s="55" t="str">
        <f>IFERROR(IF(INDEX(Sheet1!$B$3:$JO$10,MATCH($C18,Sheet1!$A$3:$A$10,0),MATCH(NT$10,Sheet1!$B$2:$JO$2,0))=0,"Close",INDEX(Sheet1!$B$3:$JO$10,MATCH($C18,Sheet1!$A$3:$A$10,0),MATCH(NT$10,Sheet1!$B$2:$JO$2,0))),"")</f>
        <v/>
      </c>
      <c r="NU18" s="55" t="str">
        <f>IFERROR(IF(INDEX(Sheet1!$B$3:$JO$10,MATCH($C18,Sheet1!$A$3:$A$10,0),MATCH(NU$10,Sheet1!$B$2:$JO$2,0))=0,"Close",INDEX(Sheet1!$B$3:$JO$10,MATCH($C18,Sheet1!$A$3:$A$10,0),MATCH(NU$10,Sheet1!$B$2:$JO$2,0))),"")</f>
        <v/>
      </c>
      <c r="NV18" s="55" t="str">
        <f>IFERROR(IF(INDEX(Sheet1!$B$3:$JO$10,MATCH($C18,Sheet1!$A$3:$A$10,0),MATCH(NV$10,Sheet1!$B$2:$JO$2,0))=0,"Close",INDEX(Sheet1!$B$3:$JO$10,MATCH($C18,Sheet1!$A$3:$A$10,0),MATCH(NV$10,Sheet1!$B$2:$JO$2,0))),"")</f>
        <v/>
      </c>
      <c r="NW18" s="55" t="str">
        <f>IFERROR(IF(INDEX(Sheet1!$B$3:$JO$10,MATCH($C18,Sheet1!$A$3:$A$10,0),MATCH(NW$10,Sheet1!$B$2:$JO$2,0))=0,"Close",INDEX(Sheet1!$B$3:$JO$10,MATCH($C18,Sheet1!$A$3:$A$10,0),MATCH(NW$10,Sheet1!$B$2:$JO$2,0))),"")</f>
        <v/>
      </c>
      <c r="NX18" s="55" t="str">
        <f>IFERROR(IF(INDEX(Sheet1!$B$3:$JO$10,MATCH($C18,Sheet1!$A$3:$A$10,0),MATCH(NX$10,Sheet1!$B$2:$JO$2,0))=0,"Close",INDEX(Sheet1!$B$3:$JO$10,MATCH($C18,Sheet1!$A$3:$A$10,0),MATCH(NX$10,Sheet1!$B$2:$JO$2,0))),"")</f>
        <v/>
      </c>
      <c r="NY18" s="55" t="str">
        <f>IFERROR(IF(INDEX(Sheet1!$B$3:$JO$10,MATCH($C18,Sheet1!$A$3:$A$10,0),MATCH(NY$10,Sheet1!$B$2:$JO$2,0))=0,"Close",INDEX(Sheet1!$B$3:$JO$10,MATCH($C18,Sheet1!$A$3:$A$10,0),MATCH(NY$10,Sheet1!$B$2:$JO$2,0))),"")</f>
        <v/>
      </c>
      <c r="NZ18" s="55" t="str">
        <f>IFERROR(IF(INDEX(Sheet1!$B$3:$JO$10,MATCH($C18,Sheet1!$A$3:$A$10,0),MATCH(NZ$10,Sheet1!$B$2:$JO$2,0))=0,"Close",INDEX(Sheet1!$B$3:$JO$10,MATCH($C18,Sheet1!$A$3:$A$10,0),MATCH(NZ$10,Sheet1!$B$2:$JO$2,0))),"")</f>
        <v/>
      </c>
      <c r="OA18" s="55" t="str">
        <f>IFERROR(IF(INDEX(Sheet1!$B$3:$JO$10,MATCH($C18,Sheet1!$A$3:$A$10,0),MATCH(OA$10,Sheet1!$B$2:$JO$2,0))=0,"Close",INDEX(Sheet1!$B$3:$JO$10,MATCH($C18,Sheet1!$A$3:$A$10,0),MATCH(OA$10,Sheet1!$B$2:$JO$2,0))),"")</f>
        <v/>
      </c>
      <c r="OB18" s="55" t="str">
        <f>IFERROR(IF(INDEX(Sheet1!$B$3:$JO$10,MATCH($C18,Sheet1!$A$3:$A$10,0),MATCH(OB$10,Sheet1!$B$2:$JO$2,0))=0,"Close",INDEX(Sheet1!$B$3:$JO$10,MATCH($C18,Sheet1!$A$3:$A$10,0),MATCH(OB$10,Sheet1!$B$2:$JO$2,0))),"")</f>
        <v/>
      </c>
      <c r="OC18" s="55" t="str">
        <f>IFERROR(IF(INDEX(Sheet1!$B$3:$JO$10,MATCH($C18,Sheet1!$A$3:$A$10,0),MATCH(OC$10,Sheet1!$B$2:$JO$2,0))=0,"Close",INDEX(Sheet1!$B$3:$JO$10,MATCH($C18,Sheet1!$A$3:$A$10,0),MATCH(OC$10,Sheet1!$B$2:$JO$2,0))),"")</f>
        <v/>
      </c>
      <c r="OD18" s="55" t="str">
        <f>IFERROR(IF(INDEX(Sheet1!$B$3:$JO$10,MATCH($C18,Sheet1!$A$3:$A$10,0),MATCH(OD$10,Sheet1!$B$2:$JO$2,0))=0,"Close",INDEX(Sheet1!$B$3:$JO$10,MATCH($C18,Sheet1!$A$3:$A$10,0),MATCH(OD$10,Sheet1!$B$2:$JO$2,0))),"")</f>
        <v/>
      </c>
      <c r="OE18" s="55" t="str">
        <f>IFERROR(IF(INDEX(Sheet1!$B$3:$JO$10,MATCH($C18,Sheet1!$A$3:$A$10,0),MATCH(OE$10,Sheet1!$B$2:$JO$2,0))=0,"Close",INDEX(Sheet1!$B$3:$JO$10,MATCH($C18,Sheet1!$A$3:$A$10,0),MATCH(OE$10,Sheet1!$B$2:$JO$2,0))),"")</f>
        <v/>
      </c>
      <c r="OF18" s="55" t="str">
        <f>IFERROR(IF(INDEX(Sheet1!$B$3:$JO$10,MATCH($C18,Sheet1!$A$3:$A$10,0),MATCH(OF$10,Sheet1!$B$2:$JO$2,0))=0,"Close",INDEX(Sheet1!$B$3:$JO$10,MATCH($C18,Sheet1!$A$3:$A$10,0),MATCH(OF$10,Sheet1!$B$2:$JO$2,0))),"")</f>
        <v/>
      </c>
      <c r="OG18" s="55" t="str">
        <f>IFERROR(IF(INDEX(Sheet1!$B$3:$JO$10,MATCH($C18,Sheet1!$A$3:$A$10,0),MATCH(OG$10,Sheet1!$B$2:$JO$2,0))=0,"Close",INDEX(Sheet1!$B$3:$JO$10,MATCH($C18,Sheet1!$A$3:$A$10,0),MATCH(OG$10,Sheet1!$B$2:$JO$2,0))),"")</f>
        <v/>
      </c>
      <c r="OH18" s="55" t="str">
        <f>IFERROR(IF(INDEX(Sheet1!$B$3:$JO$10,MATCH($C18,Sheet1!$A$3:$A$10,0),MATCH(OH$10,Sheet1!$B$2:$JO$2,0))=0,"Close",INDEX(Sheet1!$B$3:$JO$10,MATCH($C18,Sheet1!$A$3:$A$10,0),MATCH(OH$10,Sheet1!$B$2:$JO$2,0))),"")</f>
        <v/>
      </c>
      <c r="OI18" s="55" t="str">
        <f>IFERROR(IF(INDEX(Sheet1!$B$3:$JO$10,MATCH($C18,Sheet1!$A$3:$A$10,0),MATCH(OI$10,Sheet1!$B$2:$JO$2,0))=0,"Close",INDEX(Sheet1!$B$3:$JO$10,MATCH($C18,Sheet1!$A$3:$A$10,0),MATCH(OI$10,Sheet1!$B$2:$JO$2,0))),"")</f>
        <v/>
      </c>
      <c r="OJ18" s="55" t="str">
        <f>IFERROR(IF(INDEX(Sheet1!$B$3:$JO$10,MATCH($C18,Sheet1!$A$3:$A$10,0),MATCH(OJ$10,Sheet1!$B$2:$JO$2,0))=0,"Close",INDEX(Sheet1!$B$3:$JO$10,MATCH($C18,Sheet1!$A$3:$A$10,0),MATCH(OJ$10,Sheet1!$B$2:$JO$2,0))),"")</f>
        <v/>
      </c>
      <c r="OK18" s="55" t="str">
        <f>IFERROR(IF(INDEX(Sheet1!$B$3:$JO$10,MATCH($C18,Sheet1!$A$3:$A$10,0),MATCH(OK$10,Sheet1!$B$2:$JO$2,0))=0,"Close",INDEX(Sheet1!$B$3:$JO$10,MATCH($C18,Sheet1!$A$3:$A$10,0),MATCH(OK$10,Sheet1!$B$2:$JO$2,0))),"")</f>
        <v/>
      </c>
      <c r="OL18" s="55" t="str">
        <f>IFERROR(IF(INDEX(Sheet1!$B$3:$JO$10,MATCH($C18,Sheet1!$A$3:$A$10,0),MATCH(OL$10,Sheet1!$B$2:$JO$2,0))=0,"Close",INDEX(Sheet1!$B$3:$JO$10,MATCH($C18,Sheet1!$A$3:$A$10,0),MATCH(OL$10,Sheet1!$B$2:$JO$2,0))),"")</f>
        <v/>
      </c>
      <c r="OM18" s="55" t="str">
        <f>IFERROR(IF(INDEX(Sheet1!$B$3:$JO$10,MATCH($C18,Sheet1!$A$3:$A$10,0),MATCH(OM$10,Sheet1!$B$2:$JO$2,0))=0,"Close",INDEX(Sheet1!$B$3:$JO$10,MATCH($C18,Sheet1!$A$3:$A$10,0),MATCH(OM$10,Sheet1!$B$2:$JO$2,0))),"")</f>
        <v/>
      </c>
      <c r="ON18" s="55" t="str">
        <f>IFERROR(IF(INDEX(Sheet1!$B$3:$JO$10,MATCH($C18,Sheet1!$A$3:$A$10,0),MATCH(ON$10,Sheet1!$B$2:$JO$2,0))=0,"Close",INDEX(Sheet1!$B$3:$JO$10,MATCH($C18,Sheet1!$A$3:$A$10,0),MATCH(ON$10,Sheet1!$B$2:$JO$2,0))),"")</f>
        <v/>
      </c>
      <c r="OO18" s="55" t="str">
        <f>IFERROR(IF(INDEX(Sheet1!$B$3:$JO$10,MATCH($C18,Sheet1!$A$3:$A$10,0),MATCH(OO$10,Sheet1!$B$2:$JO$2,0))=0,"Close",INDEX(Sheet1!$B$3:$JO$10,MATCH($C18,Sheet1!$A$3:$A$10,0),MATCH(OO$10,Sheet1!$B$2:$JO$2,0))),"")</f>
        <v/>
      </c>
      <c r="OP18" s="55" t="str">
        <f>IFERROR(IF(INDEX(Sheet1!$B$3:$JO$10,MATCH($C18,Sheet1!$A$3:$A$10,0),MATCH(OP$10,Sheet1!$B$2:$JO$2,0))=0,"Close",INDEX(Sheet1!$B$3:$JO$10,MATCH($C18,Sheet1!$A$3:$A$10,0),MATCH(OP$10,Sheet1!$B$2:$JO$2,0))),"")</f>
        <v/>
      </c>
      <c r="OQ18" s="55" t="str">
        <f>IFERROR(IF(INDEX(Sheet1!$B$3:$JO$10,MATCH($C18,Sheet1!$A$3:$A$10,0),MATCH(OQ$10,Sheet1!$B$2:$JO$2,0))=0,"Close",INDEX(Sheet1!$B$3:$JO$10,MATCH($C18,Sheet1!$A$3:$A$10,0),MATCH(OQ$10,Sheet1!$B$2:$JO$2,0))),"")</f>
        <v/>
      </c>
      <c r="OR18" s="55" t="str">
        <f>IFERROR(IF(INDEX(Sheet1!$B$3:$JO$10,MATCH($C18,Sheet1!$A$3:$A$10,0),MATCH(OR$10,Sheet1!$B$2:$JO$2,0))=0,"Close",INDEX(Sheet1!$B$3:$JO$10,MATCH($C18,Sheet1!$A$3:$A$10,0),MATCH(OR$10,Sheet1!$B$2:$JO$2,0))),"")</f>
        <v/>
      </c>
      <c r="OS18" s="55" t="str">
        <f>IFERROR(IF(INDEX(Sheet1!$B$3:$JO$10,MATCH($C18,Sheet1!$A$3:$A$10,0),MATCH(OS$10,Sheet1!$B$2:$JO$2,0))=0,"Close",INDEX(Sheet1!$B$3:$JO$10,MATCH($C18,Sheet1!$A$3:$A$10,0),MATCH(OS$10,Sheet1!$B$2:$JO$2,0))),"")</f>
        <v/>
      </c>
      <c r="OT18" s="55" t="str">
        <f>IFERROR(IF(INDEX(Sheet1!$B$3:$JO$10,MATCH($C18,Sheet1!$A$3:$A$10,0),MATCH(OT$10,Sheet1!$B$2:$JO$2,0))=0,"Close",INDEX(Sheet1!$B$3:$JO$10,MATCH($C18,Sheet1!$A$3:$A$10,0),MATCH(OT$10,Sheet1!$B$2:$JO$2,0))),"")</f>
        <v/>
      </c>
      <c r="OU18" s="55" t="str">
        <f>IFERROR(IF(INDEX(Sheet1!$B$3:$JO$10,MATCH($C18,Sheet1!$A$3:$A$10,0),MATCH(OU$10,Sheet1!$B$2:$JO$2,0))=0,"Close",INDEX(Sheet1!$B$3:$JO$10,MATCH($C18,Sheet1!$A$3:$A$10,0),MATCH(OU$10,Sheet1!$B$2:$JO$2,0))),"")</f>
        <v/>
      </c>
      <c r="OV18" s="55" t="str">
        <f>IFERROR(IF(INDEX(Sheet1!$B$3:$JO$10,MATCH($C18,Sheet1!$A$3:$A$10,0),MATCH(OV$10,Sheet1!$B$2:$JO$2,0))=0,"Close",INDEX(Sheet1!$B$3:$JO$10,MATCH($C18,Sheet1!$A$3:$A$10,0),MATCH(OV$10,Sheet1!$B$2:$JO$2,0))),"")</f>
        <v/>
      </c>
      <c r="OW18" s="55" t="str">
        <f>IFERROR(IF(INDEX(Sheet1!$B$3:$JO$10,MATCH($C18,Sheet1!$A$3:$A$10,0),MATCH(OW$10,Sheet1!$B$2:$JO$2,0))=0,"Close",INDEX(Sheet1!$B$3:$JO$10,MATCH($C18,Sheet1!$A$3:$A$10,0),MATCH(OW$10,Sheet1!$B$2:$JO$2,0))),"")</f>
        <v/>
      </c>
      <c r="OX18" s="55" t="str">
        <f>IFERROR(IF(INDEX(Sheet1!$B$3:$JO$10,MATCH($C18,Sheet1!$A$3:$A$10,0),MATCH(OX$10,Sheet1!$B$2:$JO$2,0))=0,"Close",INDEX(Sheet1!$B$3:$JO$10,MATCH($C18,Sheet1!$A$3:$A$10,0),MATCH(OX$10,Sheet1!$B$2:$JO$2,0))),"")</f>
        <v/>
      </c>
      <c r="OY18" s="55" t="str">
        <f>IFERROR(IF(INDEX(Sheet1!$B$3:$JO$10,MATCH($C18,Sheet1!$A$3:$A$10,0),MATCH(OY$10,Sheet1!$B$2:$JO$2,0))=0,"Close",INDEX(Sheet1!$B$3:$JO$10,MATCH($C18,Sheet1!$A$3:$A$10,0),MATCH(OY$10,Sheet1!$B$2:$JO$2,0))),"")</f>
        <v/>
      </c>
      <c r="OZ18" s="55" t="str">
        <f>IFERROR(IF(INDEX(Sheet1!$B$3:$JO$10,MATCH($C18,Sheet1!$A$3:$A$10,0),MATCH(OZ$10,Sheet1!$B$2:$JO$2,0))=0,"Close",INDEX(Sheet1!$B$3:$JO$10,MATCH($C18,Sheet1!$A$3:$A$10,0),MATCH(OZ$10,Sheet1!$B$2:$JO$2,0))),"")</f>
        <v/>
      </c>
      <c r="PA18" s="55" t="str">
        <f>IFERROR(IF(INDEX(Sheet1!$B$3:$JO$10,MATCH($C18,Sheet1!$A$3:$A$10,0),MATCH(PA$10,Sheet1!$B$2:$JO$2,0))=0,"Close",INDEX(Sheet1!$B$3:$JO$10,MATCH($C18,Sheet1!$A$3:$A$10,0),MATCH(PA$10,Sheet1!$B$2:$JO$2,0))),"")</f>
        <v/>
      </c>
      <c r="PB18" s="55" t="str">
        <f>IFERROR(IF(INDEX(Sheet1!$B$3:$JO$10,MATCH($C18,Sheet1!$A$3:$A$10,0),MATCH(PB$10,Sheet1!$B$2:$JO$2,0))=0,"Close",INDEX(Sheet1!$B$3:$JO$10,MATCH($C18,Sheet1!$A$3:$A$10,0),MATCH(PB$10,Sheet1!$B$2:$JO$2,0))),"")</f>
        <v/>
      </c>
      <c r="PC18" s="55" t="str">
        <f>IFERROR(IF(INDEX(Sheet1!$B$3:$JO$10,MATCH($C18,Sheet1!$A$3:$A$10,0),MATCH(PC$10,Sheet1!$B$2:$JO$2,0))=0,"Close",INDEX(Sheet1!$B$3:$JO$10,MATCH($C18,Sheet1!$A$3:$A$10,0),MATCH(PC$10,Sheet1!$B$2:$JO$2,0))),"")</f>
        <v/>
      </c>
      <c r="PD18" s="55" t="str">
        <f>IFERROR(IF(INDEX(Sheet1!$B$3:$JO$10,MATCH($C18,Sheet1!$A$3:$A$10,0),MATCH(PD$10,Sheet1!$B$2:$JO$2,0))=0,"Close",INDEX(Sheet1!$B$3:$JO$10,MATCH($C18,Sheet1!$A$3:$A$10,0),MATCH(PD$10,Sheet1!$B$2:$JO$2,0))),"")</f>
        <v/>
      </c>
      <c r="PE18" s="55" t="str">
        <f>IFERROR(IF(INDEX(Sheet1!$B$3:$JO$10,MATCH($C18,Sheet1!$A$3:$A$10,0),MATCH(PE$10,Sheet1!$B$2:$JO$2,0))=0,"Close",INDEX(Sheet1!$B$3:$JO$10,MATCH($C18,Sheet1!$A$3:$A$10,0),MATCH(PE$10,Sheet1!$B$2:$JO$2,0))),"")</f>
        <v/>
      </c>
      <c r="PF18" s="55" t="str">
        <f>IFERROR(IF(INDEX(Sheet1!$B$3:$JO$10,MATCH($C18,Sheet1!$A$3:$A$10,0),MATCH(PF$10,Sheet1!$B$2:$JO$2,0))=0,"Close",INDEX(Sheet1!$B$3:$JO$10,MATCH($C18,Sheet1!$A$3:$A$10,0),MATCH(PF$10,Sheet1!$B$2:$JO$2,0))),"")</f>
        <v/>
      </c>
      <c r="PG18" s="55" t="str">
        <f>IFERROR(IF(INDEX(Sheet1!$B$3:$JO$10,MATCH($C18,Sheet1!$A$3:$A$10,0),MATCH(PG$10,Sheet1!$B$2:$JO$2,0))=0,"Close",INDEX(Sheet1!$B$3:$JO$10,MATCH($C18,Sheet1!$A$3:$A$10,0),MATCH(PG$10,Sheet1!$B$2:$JO$2,0))),"")</f>
        <v/>
      </c>
      <c r="PH18" s="55" t="str">
        <f>IFERROR(IF(INDEX(Sheet1!$B$3:$JO$10,MATCH($C18,Sheet1!$A$3:$A$10,0),MATCH(PH$10,Sheet1!$B$2:$JO$2,0))=0,"Close",INDEX(Sheet1!$B$3:$JO$10,MATCH($C18,Sheet1!$A$3:$A$10,0),MATCH(PH$10,Sheet1!$B$2:$JO$2,0))),"")</f>
        <v/>
      </c>
      <c r="PI18" s="55" t="str">
        <f>IFERROR(IF(INDEX(Sheet1!$B$3:$JO$10,MATCH($C18,Sheet1!$A$3:$A$10,0),MATCH(PI$10,Sheet1!$B$2:$JO$2,0))=0,"Close",INDEX(Sheet1!$B$3:$JO$10,MATCH($C18,Sheet1!$A$3:$A$10,0),MATCH(PI$10,Sheet1!$B$2:$JO$2,0))),"")</f>
        <v/>
      </c>
      <c r="PJ18" s="55" t="str">
        <f>IFERROR(IF(INDEX(Sheet1!$B$3:$JO$10,MATCH($C18,Sheet1!$A$3:$A$10,0),MATCH(PJ$10,Sheet1!$B$2:$JO$2,0))=0,"Close",INDEX(Sheet1!$B$3:$JO$10,MATCH($C18,Sheet1!$A$3:$A$10,0),MATCH(PJ$10,Sheet1!$B$2:$JO$2,0))),"")</f>
        <v/>
      </c>
      <c r="PK18" s="55" t="str">
        <f>IFERROR(IF(INDEX(Sheet1!$B$3:$JO$10,MATCH($C18,Sheet1!$A$3:$A$10,0),MATCH(PK$10,Sheet1!$B$2:$JO$2,0))=0,"Close",INDEX(Sheet1!$B$3:$JO$10,MATCH($C18,Sheet1!$A$3:$A$10,0),MATCH(PK$10,Sheet1!$B$2:$JO$2,0))),"")</f>
        <v/>
      </c>
      <c r="PL18" s="55" t="str">
        <f>IFERROR(IF(INDEX(Sheet1!$B$3:$JO$10,MATCH($C18,Sheet1!$A$3:$A$10,0),MATCH(PL$10,Sheet1!$B$2:$JO$2,0))=0,"Close",INDEX(Sheet1!$B$3:$JO$10,MATCH($C18,Sheet1!$A$3:$A$10,0),MATCH(PL$10,Sheet1!$B$2:$JO$2,0))),"")</f>
        <v/>
      </c>
      <c r="PM18" s="55" t="str">
        <f>IFERROR(IF(INDEX(Sheet1!$B$3:$JO$10,MATCH($C18,Sheet1!$A$3:$A$10,0),MATCH(PM$10,Sheet1!$B$2:$JO$2,0))=0,"Close",INDEX(Sheet1!$B$3:$JO$10,MATCH($C18,Sheet1!$A$3:$A$10,0),MATCH(PM$10,Sheet1!$B$2:$JO$2,0))),"")</f>
        <v/>
      </c>
      <c r="PN18" s="55" t="str">
        <f>IFERROR(IF(INDEX(Sheet1!$B$3:$JO$10,MATCH($C18,Sheet1!$A$3:$A$10,0),MATCH(PN$10,Sheet1!$B$2:$JO$2,0))=0,"Close",INDEX(Sheet1!$B$3:$JO$10,MATCH($C18,Sheet1!$A$3:$A$10,0),MATCH(PN$10,Sheet1!$B$2:$JO$2,0))),"")</f>
        <v/>
      </c>
      <c r="PO18" s="55" t="str">
        <f>IFERROR(IF(INDEX(Sheet1!$B$3:$JO$10,MATCH($C18,Sheet1!$A$3:$A$10,0),MATCH(PO$10,Sheet1!$B$2:$JO$2,0))=0,"Close",INDEX(Sheet1!$B$3:$JO$10,MATCH($C18,Sheet1!$A$3:$A$10,0),MATCH(PO$10,Sheet1!$B$2:$JO$2,0))),"")</f>
        <v/>
      </c>
      <c r="PP18" s="55" t="str">
        <f>IFERROR(IF(INDEX(Sheet1!$B$3:$JO$10,MATCH($C18,Sheet1!$A$3:$A$10,0),MATCH(PP$10,Sheet1!$B$2:$JO$2,0))=0,"Close",INDEX(Sheet1!$B$3:$JO$10,MATCH($C18,Sheet1!$A$3:$A$10,0),MATCH(PP$10,Sheet1!$B$2:$JO$2,0))),"")</f>
        <v/>
      </c>
      <c r="PQ18" s="55" t="str">
        <f>IFERROR(IF(INDEX(Sheet1!$B$3:$JO$10,MATCH($C18,Sheet1!$A$3:$A$10,0),MATCH(PQ$10,Sheet1!$B$2:$JO$2,0))=0,"Close",INDEX(Sheet1!$B$3:$JO$10,MATCH($C18,Sheet1!$A$3:$A$10,0),MATCH(PQ$10,Sheet1!$B$2:$JO$2,0))),"")</f>
        <v/>
      </c>
      <c r="PR18" s="55" t="str">
        <f>IFERROR(IF(INDEX(Sheet1!$B$3:$JO$10,MATCH($C18,Sheet1!$A$3:$A$10,0),MATCH(PR$10,Sheet1!$B$2:$JO$2,0))=0,"Close",INDEX(Sheet1!$B$3:$JO$10,MATCH($C18,Sheet1!$A$3:$A$10,0),MATCH(PR$10,Sheet1!$B$2:$JO$2,0))),"")</f>
        <v/>
      </c>
      <c r="PS18" s="55" t="str">
        <f>IFERROR(IF(INDEX(Sheet1!$B$3:$JO$10,MATCH($C18,Sheet1!$A$3:$A$10,0),MATCH(PS$10,Sheet1!$B$2:$JO$2,0))=0,"Close",INDEX(Sheet1!$B$3:$JO$10,MATCH($C18,Sheet1!$A$3:$A$10,0),MATCH(PS$10,Sheet1!$B$2:$JO$2,0))),"")</f>
        <v/>
      </c>
      <c r="PT18" s="55" t="str">
        <f>IFERROR(IF(INDEX(Sheet1!$B$3:$JO$10,MATCH($C18,Sheet1!$A$3:$A$10,0),MATCH(PT$10,Sheet1!$B$2:$JO$2,0))=0,"Close",INDEX(Sheet1!$B$3:$JO$10,MATCH($C18,Sheet1!$A$3:$A$10,0),MATCH(PT$10,Sheet1!$B$2:$JO$2,0))),"")</f>
        <v/>
      </c>
      <c r="PU18" s="55" t="str">
        <f>IFERROR(IF(INDEX(Sheet1!$B$3:$JO$10,MATCH($C18,Sheet1!$A$3:$A$10,0),MATCH(PU$10,Sheet1!$B$2:$JO$2,0))=0,"Close",INDEX(Sheet1!$B$3:$JO$10,MATCH($C18,Sheet1!$A$3:$A$10,0),MATCH(PU$10,Sheet1!$B$2:$JO$2,0))),"")</f>
        <v/>
      </c>
      <c r="PV18" s="55" t="str">
        <f>IFERROR(IF(INDEX(Sheet1!$B$3:$JO$10,MATCH($C18,Sheet1!$A$3:$A$10,0),MATCH(PV$10,Sheet1!$B$2:$JO$2,0))=0,"Close",INDEX(Sheet1!$B$3:$JO$10,MATCH($C18,Sheet1!$A$3:$A$10,0),MATCH(PV$10,Sheet1!$B$2:$JO$2,0))),"")</f>
        <v/>
      </c>
      <c r="PW18" s="55" t="str">
        <f>IFERROR(IF(INDEX(Sheet1!$B$3:$JO$10,MATCH($C18,Sheet1!$A$3:$A$10,0),MATCH(PW$10,Sheet1!$B$2:$JO$2,0))=0,"Close",INDEX(Sheet1!$B$3:$JO$10,MATCH($C18,Sheet1!$A$3:$A$10,0),MATCH(PW$10,Sheet1!$B$2:$JO$2,0))),"")</f>
        <v/>
      </c>
      <c r="PX18" s="55" t="str">
        <f>IFERROR(IF(INDEX(Sheet1!$B$3:$JO$10,MATCH($C18,Sheet1!$A$3:$A$10,0),MATCH(PX$10,Sheet1!$B$2:$JO$2,0))=0,"Close",INDEX(Sheet1!$B$3:$JO$10,MATCH($C18,Sheet1!$A$3:$A$10,0),MATCH(PX$10,Sheet1!$B$2:$JO$2,0))),"")</f>
        <v/>
      </c>
      <c r="PY18" s="55" t="str">
        <f>IFERROR(IF(INDEX(Sheet1!$B$3:$JO$10,MATCH($C18,Sheet1!$A$3:$A$10,0),MATCH(PY$10,Sheet1!$B$2:$JO$2,0))=0,"Close",INDEX(Sheet1!$B$3:$JO$10,MATCH($C18,Sheet1!$A$3:$A$10,0),MATCH(PY$10,Sheet1!$B$2:$JO$2,0))),"")</f>
        <v/>
      </c>
      <c r="PZ18" s="55" t="str">
        <f>IFERROR(IF(INDEX(Sheet1!$B$3:$JO$10,MATCH($C18,Sheet1!$A$3:$A$10,0),MATCH(PZ$10,Sheet1!$B$2:$JO$2,0))=0,"Close",INDEX(Sheet1!$B$3:$JO$10,MATCH($C18,Sheet1!$A$3:$A$10,0),MATCH(PZ$10,Sheet1!$B$2:$JO$2,0))),"")</f>
        <v/>
      </c>
      <c r="QA18" s="55" t="str">
        <f>IFERROR(IF(INDEX(Sheet1!$B$3:$JO$10,MATCH($C18,Sheet1!$A$3:$A$10,0),MATCH(QA$10,Sheet1!$B$2:$JO$2,0))=0,"Close",INDEX(Sheet1!$B$3:$JO$10,MATCH($C18,Sheet1!$A$3:$A$10,0),MATCH(QA$10,Sheet1!$B$2:$JO$2,0))),"")</f>
        <v/>
      </c>
      <c r="QB18" s="55" t="str">
        <f>IFERROR(IF(INDEX(Sheet1!$B$3:$JO$10,MATCH($C18,Sheet1!$A$3:$A$10,0),MATCH(QB$10,Sheet1!$B$2:$JO$2,0))=0,"Close",INDEX(Sheet1!$B$3:$JO$10,MATCH($C18,Sheet1!$A$3:$A$10,0),MATCH(QB$10,Sheet1!$B$2:$JO$2,0))),"")</f>
        <v/>
      </c>
      <c r="QC18" s="55" t="str">
        <f>IFERROR(IF(INDEX(Sheet1!$B$3:$JO$10,MATCH($C18,Sheet1!$A$3:$A$10,0),MATCH(QC$10,Sheet1!$B$2:$JO$2,0))=0,"Close",INDEX(Sheet1!$B$3:$JO$10,MATCH($C18,Sheet1!$A$3:$A$10,0),MATCH(QC$10,Sheet1!$B$2:$JO$2,0))),"")</f>
        <v/>
      </c>
      <c r="QD18" s="55" t="str">
        <f>IFERROR(IF(INDEX(Sheet1!$B$3:$JO$10,MATCH($C18,Sheet1!$A$3:$A$10,0),MATCH(QD$10,Sheet1!$B$2:$JO$2,0))=0,"Close",INDEX(Sheet1!$B$3:$JO$10,MATCH($C18,Sheet1!$A$3:$A$10,0),MATCH(QD$10,Sheet1!$B$2:$JO$2,0))),"")</f>
        <v/>
      </c>
      <c r="QE18" s="55" t="str">
        <f>IFERROR(IF(INDEX(Sheet1!$B$3:$JO$10,MATCH($C18,Sheet1!$A$3:$A$10,0),MATCH(QE$10,Sheet1!$B$2:$JO$2,0))=0,"Close",INDEX(Sheet1!$B$3:$JO$10,MATCH($C18,Sheet1!$A$3:$A$10,0),MATCH(QE$10,Sheet1!$B$2:$JO$2,0))),"")</f>
        <v/>
      </c>
      <c r="QF18" s="55" t="str">
        <f>IFERROR(IF(INDEX(Sheet1!$B$3:$JO$10,MATCH($C18,Sheet1!$A$3:$A$10,0),MATCH(QF$10,Sheet1!$B$2:$JO$2,0))=0,"Close",INDEX(Sheet1!$B$3:$JO$10,MATCH($C18,Sheet1!$A$3:$A$10,0),MATCH(QF$10,Sheet1!$B$2:$JO$2,0))),"")</f>
        <v/>
      </c>
      <c r="QG18" s="55" t="str">
        <f>IFERROR(IF(INDEX(Sheet1!$B$3:$JO$10,MATCH($C18,Sheet1!$A$3:$A$10,0),MATCH(QG$10,Sheet1!$B$2:$JO$2,0))=0,"Close",INDEX(Sheet1!$B$3:$JO$10,MATCH($C18,Sheet1!$A$3:$A$10,0),MATCH(QG$10,Sheet1!$B$2:$JO$2,0))),"")</f>
        <v/>
      </c>
      <c r="QH18" s="55" t="str">
        <f>IFERROR(IF(INDEX(Sheet1!$B$3:$JO$10,MATCH($C18,Sheet1!$A$3:$A$10,0),MATCH(QH$10,Sheet1!$B$2:$JO$2,0))=0,"Close",INDEX(Sheet1!$B$3:$JO$10,MATCH($C18,Sheet1!$A$3:$A$10,0),MATCH(QH$10,Sheet1!$B$2:$JO$2,0))),"")</f>
        <v/>
      </c>
      <c r="QI18" s="55" t="str">
        <f>IFERROR(IF(INDEX(Sheet1!$B$3:$JO$10,MATCH($C18,Sheet1!$A$3:$A$10,0),MATCH(QI$10,Sheet1!$B$2:$JO$2,0))=0,"Close",INDEX(Sheet1!$B$3:$JO$10,MATCH($C18,Sheet1!$A$3:$A$10,0),MATCH(QI$10,Sheet1!$B$2:$JO$2,0))),"")</f>
        <v/>
      </c>
      <c r="QJ18" s="55" t="str">
        <f>IFERROR(IF(INDEX(Sheet1!$B$3:$JO$10,MATCH($C18,Sheet1!$A$3:$A$10,0),MATCH(QJ$10,Sheet1!$B$2:$JO$2,0))=0,"Close",INDEX(Sheet1!$B$3:$JO$10,MATCH($C18,Sheet1!$A$3:$A$10,0),MATCH(QJ$10,Sheet1!$B$2:$JO$2,0))),"")</f>
        <v/>
      </c>
      <c r="QK18" s="55" t="str">
        <f>IFERROR(IF(INDEX(Sheet1!$B$3:$JO$10,MATCH($C18,Sheet1!$A$3:$A$10,0),MATCH(QK$10,Sheet1!$B$2:$JO$2,0))=0,"Close",INDEX(Sheet1!$B$3:$JO$10,MATCH($C18,Sheet1!$A$3:$A$10,0),MATCH(QK$10,Sheet1!$B$2:$JO$2,0))),"")</f>
        <v/>
      </c>
      <c r="QL18" s="55" t="str">
        <f>IFERROR(IF(INDEX(Sheet1!$B$3:$JO$10,MATCH($C18,Sheet1!$A$3:$A$10,0),MATCH(QL$10,Sheet1!$B$2:$JO$2,0))=0,"Close",INDEX(Sheet1!$B$3:$JO$10,MATCH($C18,Sheet1!$A$3:$A$10,0),MATCH(QL$10,Sheet1!$B$2:$JO$2,0))),"")</f>
        <v/>
      </c>
      <c r="QM18" s="55" t="str">
        <f>IFERROR(IF(INDEX(Sheet1!$B$3:$JO$10,MATCH($C18,Sheet1!$A$3:$A$10,0),MATCH(QM$10,Sheet1!$B$2:$JO$2,0))=0,"Close",INDEX(Sheet1!$B$3:$JO$10,MATCH($C18,Sheet1!$A$3:$A$10,0),MATCH(QM$10,Sheet1!$B$2:$JO$2,0))),"")</f>
        <v/>
      </c>
      <c r="QN18" s="55" t="str">
        <f>IFERROR(IF(INDEX(Sheet1!$B$3:$JO$10,MATCH($C18,Sheet1!$A$3:$A$10,0),MATCH(QN$10,Sheet1!$B$2:$JO$2,0))=0,"Close",INDEX(Sheet1!$B$3:$JO$10,MATCH($C18,Sheet1!$A$3:$A$10,0),MATCH(QN$10,Sheet1!$B$2:$JO$2,0))),"")</f>
        <v/>
      </c>
      <c r="QO18" s="55" t="str">
        <f>IFERROR(IF(INDEX(Sheet1!$B$3:$JO$10,MATCH($C18,Sheet1!$A$3:$A$10,0),MATCH(QO$10,Sheet1!$B$2:$JO$2,0))=0,"Close",INDEX(Sheet1!$B$3:$JO$10,MATCH($C18,Sheet1!$A$3:$A$10,0),MATCH(QO$10,Sheet1!$B$2:$JO$2,0))),"")</f>
        <v/>
      </c>
      <c r="QP18" s="55" t="str">
        <f>IFERROR(IF(INDEX(Sheet1!$B$3:$JO$10,MATCH($C18,Sheet1!$A$3:$A$10,0),MATCH(QP$10,Sheet1!$B$2:$JO$2,0))=0,"Close",INDEX(Sheet1!$B$3:$JO$10,MATCH($C18,Sheet1!$A$3:$A$10,0),MATCH(QP$10,Sheet1!$B$2:$JO$2,0))),"")</f>
        <v/>
      </c>
      <c r="QQ18" s="55" t="str">
        <f>IFERROR(IF(INDEX(Sheet1!$B$3:$JO$10,MATCH($C18,Sheet1!$A$3:$A$10,0),MATCH(QQ$10,Sheet1!$B$2:$JO$2,0))=0,"Close",INDEX(Sheet1!$B$3:$JO$10,MATCH($C18,Sheet1!$A$3:$A$10,0),MATCH(QQ$10,Sheet1!$B$2:$JO$2,0))),"")</f>
        <v/>
      </c>
      <c r="QR18" s="55" t="str">
        <f>IFERROR(IF(INDEX(Sheet1!$B$3:$JO$10,MATCH($C18,Sheet1!$A$3:$A$10,0),MATCH(QR$10,Sheet1!$B$2:$JO$2,0))=0,"Close",INDEX(Sheet1!$B$3:$JO$10,MATCH($C18,Sheet1!$A$3:$A$10,0),MATCH(QR$10,Sheet1!$B$2:$JO$2,0))),"")</f>
        <v/>
      </c>
      <c r="QS18" s="55" t="str">
        <f>IFERROR(IF(INDEX(Sheet1!$B$3:$JO$10,MATCH($C18,Sheet1!$A$3:$A$10,0),MATCH(QS$10,Sheet1!$B$2:$JO$2,0))=0,"Close",INDEX(Sheet1!$B$3:$JO$10,MATCH($C18,Sheet1!$A$3:$A$10,0),MATCH(QS$10,Sheet1!$B$2:$JO$2,0))),"")</f>
        <v/>
      </c>
      <c r="QT18" s="55" t="str">
        <f>IFERROR(IF(INDEX(Sheet1!$B$3:$JO$10,MATCH($C18,Sheet1!$A$3:$A$10,0),MATCH(QT$10,Sheet1!$B$2:$JO$2,0))=0,"Close",INDEX(Sheet1!$B$3:$JO$10,MATCH($C18,Sheet1!$A$3:$A$10,0),MATCH(QT$10,Sheet1!$B$2:$JO$2,0))),"")</f>
        <v/>
      </c>
      <c r="QU18" s="55" t="str">
        <f>IFERROR(IF(INDEX(Sheet1!$B$3:$JO$10,MATCH($C18,Sheet1!$A$3:$A$10,0),MATCH(QU$10,Sheet1!$B$2:$JO$2,0))=0,"Close",INDEX(Sheet1!$B$3:$JO$10,MATCH($C18,Sheet1!$A$3:$A$10,0),MATCH(QU$10,Sheet1!$B$2:$JO$2,0))),"")</f>
        <v/>
      </c>
      <c r="QV18" s="55" t="str">
        <f>IFERROR(IF(INDEX(Sheet1!$B$3:$JO$10,MATCH($C18,Sheet1!$A$3:$A$10,0),MATCH(QV$10,Sheet1!$B$2:$JO$2,0))=0,"Close",INDEX(Sheet1!$B$3:$JO$10,MATCH($C18,Sheet1!$A$3:$A$10,0),MATCH(QV$10,Sheet1!$B$2:$JO$2,0))),"")</f>
        <v/>
      </c>
      <c r="QW18" s="55" t="str">
        <f>IFERROR(IF(INDEX(Sheet1!$B$3:$JO$10,MATCH($C18,Sheet1!$A$3:$A$10,0),MATCH(QW$10,Sheet1!$B$2:$JO$2,0))=0,"Close",INDEX(Sheet1!$B$3:$JO$10,MATCH($C18,Sheet1!$A$3:$A$10,0),MATCH(QW$10,Sheet1!$B$2:$JO$2,0))),"")</f>
        <v/>
      </c>
      <c r="QX18" s="55" t="str">
        <f>IFERROR(IF(INDEX(Sheet1!$B$3:$JO$10,MATCH($C18,Sheet1!$A$3:$A$10,0),MATCH(QX$10,Sheet1!$B$2:$JO$2,0))=0,"Close",INDEX(Sheet1!$B$3:$JO$10,MATCH($C18,Sheet1!$A$3:$A$10,0),MATCH(QX$10,Sheet1!$B$2:$JO$2,0))),"")</f>
        <v/>
      </c>
      <c r="QY18" s="55" t="str">
        <f>IFERROR(IF(INDEX(Sheet1!$B$3:$JO$10,MATCH($C18,Sheet1!$A$3:$A$10,0),MATCH(QY$10,Sheet1!$B$2:$JO$2,0))=0,"Close",INDEX(Sheet1!$B$3:$JO$10,MATCH($C18,Sheet1!$A$3:$A$10,0),MATCH(QY$10,Sheet1!$B$2:$JO$2,0))),"")</f>
        <v/>
      </c>
      <c r="QZ18" s="55" t="str">
        <f>IFERROR(IF(INDEX(Sheet1!$B$3:$JO$10,MATCH($C18,Sheet1!$A$3:$A$10,0),MATCH(QZ$10,Sheet1!$B$2:$JO$2,0))=0,"Close",INDEX(Sheet1!$B$3:$JO$10,MATCH($C18,Sheet1!$A$3:$A$10,0),MATCH(QZ$10,Sheet1!$B$2:$JO$2,0))),"")</f>
        <v/>
      </c>
      <c r="RA18" s="55" t="str">
        <f>IFERROR(IF(INDEX(Sheet1!$B$3:$JO$10,MATCH($C18,Sheet1!$A$3:$A$10,0),MATCH(RA$10,Sheet1!$B$2:$JO$2,0))=0,"Close",INDEX(Sheet1!$B$3:$JO$10,MATCH($C18,Sheet1!$A$3:$A$10,0),MATCH(RA$10,Sheet1!$B$2:$JO$2,0))),"")</f>
        <v/>
      </c>
      <c r="RB18" s="55" t="str">
        <f>IFERROR(IF(INDEX(Sheet1!$B$3:$JO$10,MATCH($C18,Sheet1!$A$3:$A$10,0),MATCH(RB$10,Sheet1!$B$2:$JO$2,0))=0,"Close",INDEX(Sheet1!$B$3:$JO$10,MATCH($C18,Sheet1!$A$3:$A$10,0),MATCH(RB$10,Sheet1!$B$2:$JO$2,0))),"")</f>
        <v/>
      </c>
      <c r="RC18" s="55" t="str">
        <f>IFERROR(IF(INDEX(Sheet1!$B$3:$JO$10,MATCH($C18,Sheet1!$A$3:$A$10,0),MATCH(RC$10,Sheet1!$B$2:$JO$2,0))=0,"Close",INDEX(Sheet1!$B$3:$JO$10,MATCH($C18,Sheet1!$A$3:$A$10,0),MATCH(RC$10,Sheet1!$B$2:$JO$2,0))),"")</f>
        <v/>
      </c>
      <c r="RD18" s="55" t="str">
        <f>IFERROR(IF(INDEX(Sheet1!$B$3:$JO$10,MATCH($C18,Sheet1!$A$3:$A$10,0),MATCH(RD$10,Sheet1!$B$2:$JO$2,0))=0,"Close",INDEX(Sheet1!$B$3:$JO$10,MATCH($C18,Sheet1!$A$3:$A$10,0),MATCH(RD$10,Sheet1!$B$2:$JO$2,0))),"")</f>
        <v/>
      </c>
      <c r="RE18" s="55" t="str">
        <f>IFERROR(IF(INDEX(Sheet1!$B$3:$JO$10,MATCH($C18,Sheet1!$A$3:$A$10,0),MATCH(RE$10,Sheet1!$B$2:$JO$2,0))=0,"Close",INDEX(Sheet1!$B$3:$JO$10,MATCH($C18,Sheet1!$A$3:$A$10,0),MATCH(RE$10,Sheet1!$B$2:$JO$2,0))),"")</f>
        <v/>
      </c>
      <c r="RF18" s="55" t="str">
        <f>IFERROR(IF(INDEX(Sheet1!$B$3:$JO$10,MATCH($C18,Sheet1!$A$3:$A$10,0),MATCH(RF$10,Sheet1!$B$2:$JO$2,0))=0,"Close",INDEX(Sheet1!$B$3:$JO$10,MATCH($C18,Sheet1!$A$3:$A$10,0),MATCH(RF$10,Sheet1!$B$2:$JO$2,0))),"")</f>
        <v/>
      </c>
      <c r="RG18" s="55" t="str">
        <f>IFERROR(IF(INDEX(Sheet1!$B$3:$JO$10,MATCH($C18,Sheet1!$A$3:$A$10,0),MATCH(RG$10,Sheet1!$B$2:$JO$2,0))=0,"Close",INDEX(Sheet1!$B$3:$JO$10,MATCH($C18,Sheet1!$A$3:$A$10,0),MATCH(RG$10,Sheet1!$B$2:$JO$2,0))),"")</f>
        <v/>
      </c>
      <c r="RH18" s="55" t="str">
        <f>IFERROR(IF(INDEX(Sheet1!$B$3:$JO$10,MATCH($C18,Sheet1!$A$3:$A$10,0),MATCH(RH$10,Sheet1!$B$2:$JO$2,0))=0,"Close",INDEX(Sheet1!$B$3:$JO$10,MATCH($C18,Sheet1!$A$3:$A$10,0),MATCH(RH$10,Sheet1!$B$2:$JO$2,0))),"")</f>
        <v/>
      </c>
      <c r="RI18" s="55" t="str">
        <f>IFERROR(IF(INDEX(Sheet1!$B$3:$JO$10,MATCH($C18,Sheet1!$A$3:$A$10,0),MATCH(RI$10,Sheet1!$B$2:$JO$2,0))=0,"Close",INDEX(Sheet1!$B$3:$JO$10,MATCH($C18,Sheet1!$A$3:$A$10,0),MATCH(RI$10,Sheet1!$B$2:$JO$2,0))),"")</f>
        <v/>
      </c>
      <c r="RJ18" s="55" t="str">
        <f>IFERROR(IF(INDEX(Sheet1!$B$3:$JO$10,MATCH($C18,Sheet1!$A$3:$A$10,0),MATCH(RJ$10,Sheet1!$B$2:$JO$2,0))=0,"Close",INDEX(Sheet1!$B$3:$JO$10,MATCH($C18,Sheet1!$A$3:$A$10,0),MATCH(RJ$10,Sheet1!$B$2:$JO$2,0))),"")</f>
        <v/>
      </c>
      <c r="RK18" s="55" t="str">
        <f>IFERROR(IF(INDEX(Sheet1!$B$3:$JO$10,MATCH($C18,Sheet1!$A$3:$A$10,0),MATCH(RK$10,Sheet1!$B$2:$JO$2,0))=0,"Close",INDEX(Sheet1!$B$3:$JO$10,MATCH($C18,Sheet1!$A$3:$A$10,0),MATCH(RK$10,Sheet1!$B$2:$JO$2,0))),"")</f>
        <v/>
      </c>
      <c r="RL18" s="55" t="str">
        <f>IFERROR(IF(INDEX(Sheet1!$B$3:$JO$10,MATCH($C18,Sheet1!$A$3:$A$10,0),MATCH(RL$10,Sheet1!$B$2:$JO$2,0))=0,"Close",INDEX(Sheet1!$B$3:$JO$10,MATCH($C18,Sheet1!$A$3:$A$10,0),MATCH(RL$10,Sheet1!$B$2:$JO$2,0))),"")</f>
        <v/>
      </c>
      <c r="RM18" s="55" t="str">
        <f>IFERROR(IF(INDEX(Sheet1!$B$3:$JO$10,MATCH($C18,Sheet1!$A$3:$A$10,0),MATCH(RM$10,Sheet1!$B$2:$JO$2,0))=0,"Close",INDEX(Sheet1!$B$3:$JO$10,MATCH($C18,Sheet1!$A$3:$A$10,0),MATCH(RM$10,Sheet1!$B$2:$JO$2,0))),"")</f>
        <v/>
      </c>
      <c r="RN18" s="55" t="str">
        <f>IFERROR(IF(INDEX(Sheet1!$B$3:$JO$10,MATCH($C18,Sheet1!$A$3:$A$10,0),MATCH(RN$10,Sheet1!$B$2:$JO$2,0))=0,"Close",INDEX(Sheet1!$B$3:$JO$10,MATCH($C18,Sheet1!$A$3:$A$10,0),MATCH(RN$10,Sheet1!$B$2:$JO$2,0))),"")</f>
        <v/>
      </c>
      <c r="RO18" s="55" t="str">
        <f>IFERROR(IF(INDEX(Sheet1!$B$3:$JO$10,MATCH($C18,Sheet1!$A$3:$A$10,0),MATCH(RO$10,Sheet1!$B$2:$JO$2,0))=0,"Close",INDEX(Sheet1!$B$3:$JO$10,MATCH($C18,Sheet1!$A$3:$A$10,0),MATCH(RO$10,Sheet1!$B$2:$JO$2,0))),"")</f>
        <v/>
      </c>
      <c r="RP18" s="55" t="str">
        <f>IFERROR(IF(INDEX(Sheet1!$B$3:$JO$10,MATCH($C18,Sheet1!$A$3:$A$10,0),MATCH(RP$10,Sheet1!$B$2:$JO$2,0))=0,"Close",INDEX(Sheet1!$B$3:$JO$10,MATCH($C18,Sheet1!$A$3:$A$10,0),MATCH(RP$10,Sheet1!$B$2:$JO$2,0))),"")</f>
        <v/>
      </c>
      <c r="RQ18" s="55" t="str">
        <f>IFERROR(IF(INDEX(Sheet1!$B$3:$JO$10,MATCH($C18,Sheet1!$A$3:$A$10,0),MATCH(RQ$10,Sheet1!$B$2:$JO$2,0))=0,"Close",INDEX(Sheet1!$B$3:$JO$10,MATCH($C18,Sheet1!$A$3:$A$10,0),MATCH(RQ$10,Sheet1!$B$2:$JO$2,0))),"")</f>
        <v/>
      </c>
      <c r="RR18" s="55" t="str">
        <f>IFERROR(IF(INDEX(Sheet1!$B$3:$JO$10,MATCH($C18,Sheet1!$A$3:$A$10,0),MATCH(RR$10,Sheet1!$B$2:$JO$2,0))=0,"Close",INDEX(Sheet1!$B$3:$JO$10,MATCH($C18,Sheet1!$A$3:$A$10,0),MATCH(RR$10,Sheet1!$B$2:$JO$2,0))),"")</f>
        <v/>
      </c>
      <c r="RS18" s="55" t="str">
        <f>IFERROR(IF(INDEX(Sheet1!$B$3:$JO$10,MATCH($C18,Sheet1!$A$3:$A$10,0),MATCH(RS$10,Sheet1!$B$2:$JO$2,0))=0,"Close",INDEX(Sheet1!$B$3:$JO$10,MATCH($C18,Sheet1!$A$3:$A$10,0),MATCH(RS$10,Sheet1!$B$2:$JO$2,0))),"")</f>
        <v/>
      </c>
      <c r="RT18" s="55" t="str">
        <f>IFERROR(IF(INDEX(Sheet1!$B$3:$JO$10,MATCH($C18,Sheet1!$A$3:$A$10,0),MATCH(RT$10,Sheet1!$B$2:$JO$2,0))=0,"Close",INDEX(Sheet1!$B$3:$JO$10,MATCH($C18,Sheet1!$A$3:$A$10,0),MATCH(RT$10,Sheet1!$B$2:$JO$2,0))),"")</f>
        <v/>
      </c>
      <c r="RU18" s="55" t="str">
        <f>IFERROR(IF(INDEX(Sheet1!$B$3:$JO$10,MATCH($C18,Sheet1!$A$3:$A$10,0),MATCH(RU$10,Sheet1!$B$2:$JO$2,0))=0,"Close",INDEX(Sheet1!$B$3:$JO$10,MATCH($C18,Sheet1!$A$3:$A$10,0),MATCH(RU$10,Sheet1!$B$2:$JO$2,0))),"")</f>
        <v/>
      </c>
      <c r="RV18" s="55" t="str">
        <f>IFERROR(IF(INDEX(Sheet1!$B$3:$JO$10,MATCH($C18,Sheet1!$A$3:$A$10,0),MATCH(RV$10,Sheet1!$B$2:$JO$2,0))=0,"Close",INDEX(Sheet1!$B$3:$JO$10,MATCH($C18,Sheet1!$A$3:$A$10,0),MATCH(RV$10,Sheet1!$B$2:$JO$2,0))),"")</f>
        <v/>
      </c>
      <c r="RW18" s="55" t="str">
        <f>IFERROR(IF(INDEX(Sheet1!$B$3:$JO$10,MATCH($C18,Sheet1!$A$3:$A$10,0),MATCH(RW$10,Sheet1!$B$2:$JO$2,0))=0,"Close",INDEX(Sheet1!$B$3:$JO$10,MATCH($C18,Sheet1!$A$3:$A$10,0),MATCH(RW$10,Sheet1!$B$2:$JO$2,0))),"")</f>
        <v/>
      </c>
      <c r="RX18" s="55" t="str">
        <f>IFERROR(IF(INDEX(Sheet1!$B$3:$JO$10,MATCH($C18,Sheet1!$A$3:$A$10,0),MATCH(RX$10,Sheet1!$B$2:$JO$2,0))=0,"Close",INDEX(Sheet1!$B$3:$JO$10,MATCH($C18,Sheet1!$A$3:$A$10,0),MATCH(RX$10,Sheet1!$B$2:$JO$2,0))),"")</f>
        <v/>
      </c>
    </row>
    <row r="19" spans="2:492" x14ac:dyDescent="0.2">
      <c r="B19" s="47">
        <f t="shared" si="8"/>
        <v>10</v>
      </c>
      <c r="C19" s="54" t="str">
        <f>Sheet1!A10</f>
        <v>プールヴィラ　古宇利島　ｂｙ　コルディオスマートリゾート</v>
      </c>
      <c r="D19" s="57"/>
      <c r="E19" s="55" t="str">
        <f>IFERROR(IF(INDEX(Sheet1!$B$3:$JO$10,MATCH($C19,Sheet1!$A$3:$A$10,0),MATCH(E$10,Sheet1!$B$2:$JO$2,0))=0,"Close",INDEX(Sheet1!$B$3:$JO$10,MATCH($C19,Sheet1!$A$3:$A$10,0),MATCH(E$10,Sheet1!$B$2:$JO$2,0))),"")</f>
        <v/>
      </c>
      <c r="F19" s="55" t="str">
        <f>IFERROR(IF(INDEX(Sheet1!$B$3:$JO$10,MATCH($C19,Sheet1!$A$3:$A$10,0),MATCH(F$10,Sheet1!$B$2:$JO$2,0))=0,"Close",INDEX(Sheet1!$B$3:$JO$10,MATCH($C19,Sheet1!$A$3:$A$10,0),MATCH(F$10,Sheet1!$B$2:$JO$2,0))),"")</f>
        <v/>
      </c>
      <c r="G19" s="55" t="str">
        <f>IFERROR(IF(INDEX(Sheet1!$B$3:$JO$10,MATCH($C19,Sheet1!$A$3:$A$10,0),MATCH(G$10,Sheet1!$B$2:$JO$2,0))=0,"Close",INDEX(Sheet1!$B$3:$JO$10,MATCH($C19,Sheet1!$A$3:$A$10,0),MATCH(G$10,Sheet1!$B$2:$JO$2,0))),"")</f>
        <v/>
      </c>
      <c r="H19" s="55" t="str">
        <f>IFERROR(IF(INDEX(Sheet1!$B$3:$JO$10,MATCH($C19,Sheet1!$A$3:$A$10,0),MATCH(H$10,Sheet1!$B$2:$JO$2,0))=0,"Close",INDEX(Sheet1!$B$3:$JO$10,MATCH($C19,Sheet1!$A$3:$A$10,0),MATCH(H$10,Sheet1!$B$2:$JO$2,0))),"")</f>
        <v/>
      </c>
      <c r="I19" s="55" t="str">
        <f>IFERROR(IF(INDEX(Sheet1!$B$3:$JO$10,MATCH($C19,Sheet1!$A$3:$A$10,0),MATCH(I$10,Sheet1!$B$2:$JO$2,0))=0,"Close",INDEX(Sheet1!$B$3:$JO$10,MATCH($C19,Sheet1!$A$3:$A$10,0),MATCH(I$10,Sheet1!$B$2:$JO$2,0))),"")</f>
        <v/>
      </c>
      <c r="J19" s="55" t="str">
        <f>IFERROR(IF(INDEX(Sheet1!$B$3:$JO$10,MATCH($C19,Sheet1!$A$3:$A$10,0),MATCH(J$10,Sheet1!$B$2:$JO$2,0))=0,"Close",INDEX(Sheet1!$B$3:$JO$10,MATCH($C19,Sheet1!$A$3:$A$10,0),MATCH(J$10,Sheet1!$B$2:$JO$2,0))),"")</f>
        <v/>
      </c>
      <c r="K19" s="55" t="str">
        <f>IFERROR(IF(INDEX(Sheet1!$B$3:$JO$10,MATCH($C19,Sheet1!$A$3:$A$10,0),MATCH(K$10,Sheet1!$B$2:$JO$2,0))=0,"Close",INDEX(Sheet1!$B$3:$JO$10,MATCH($C19,Sheet1!$A$3:$A$10,0),MATCH(K$10,Sheet1!$B$2:$JO$2,0))),"")</f>
        <v/>
      </c>
      <c r="L19" s="55" t="str">
        <f>IFERROR(IF(INDEX(Sheet1!$B$3:$JO$10,MATCH($C19,Sheet1!$A$3:$A$10,0),MATCH(L$10,Sheet1!$B$2:$JO$2,0))=0,"Close",INDEX(Sheet1!$B$3:$JO$10,MATCH($C19,Sheet1!$A$3:$A$10,0),MATCH(L$10,Sheet1!$B$2:$JO$2,0))),"")</f>
        <v/>
      </c>
      <c r="M19" s="55" t="str">
        <f>IFERROR(IF(INDEX(Sheet1!$B$3:$JO$10,MATCH($C19,Sheet1!$A$3:$A$10,0),MATCH(M$10,Sheet1!$B$2:$JO$2,0))=0,"Close",INDEX(Sheet1!$B$3:$JO$10,MATCH($C19,Sheet1!$A$3:$A$10,0),MATCH(M$10,Sheet1!$B$2:$JO$2,0))),"")</f>
        <v/>
      </c>
      <c r="N19" s="55" t="str">
        <f>IFERROR(IF(INDEX(Sheet1!$B$3:$JO$10,MATCH($C19,Sheet1!$A$3:$A$10,0),MATCH(N$10,Sheet1!$B$2:$JO$2,0))=0,"Close",INDEX(Sheet1!$B$3:$JO$10,MATCH($C19,Sheet1!$A$3:$A$10,0),MATCH(N$10,Sheet1!$B$2:$JO$2,0))),"")</f>
        <v/>
      </c>
      <c r="O19" s="55" t="str">
        <f>IFERROR(IF(INDEX(Sheet1!$B$3:$JO$10,MATCH($C19,Sheet1!$A$3:$A$10,0),MATCH(O$10,Sheet1!$B$2:$JO$2,0))=0,"Close",INDEX(Sheet1!$B$3:$JO$10,MATCH($C19,Sheet1!$A$3:$A$10,0),MATCH(O$10,Sheet1!$B$2:$JO$2,0))),"")</f>
        <v/>
      </c>
      <c r="P19" s="55" t="str">
        <f>IFERROR(IF(INDEX(Sheet1!$B$3:$JO$10,MATCH($C19,Sheet1!$A$3:$A$10,0),MATCH(P$10,Sheet1!$B$2:$JO$2,0))=0,"Close",INDEX(Sheet1!$B$3:$JO$10,MATCH($C19,Sheet1!$A$3:$A$10,0),MATCH(P$10,Sheet1!$B$2:$JO$2,0))),"")</f>
        <v/>
      </c>
      <c r="Q19" s="55" t="str">
        <f>IFERROR(IF(INDEX(Sheet1!$B$3:$JO$10,MATCH($C19,Sheet1!$A$3:$A$10,0),MATCH(Q$10,Sheet1!$B$2:$JO$2,0))=0,"Close",INDEX(Sheet1!$B$3:$JO$10,MATCH($C19,Sheet1!$A$3:$A$10,0),MATCH(Q$10,Sheet1!$B$2:$JO$2,0))),"")</f>
        <v/>
      </c>
      <c r="R19" s="55" t="str">
        <f>IFERROR(IF(INDEX(Sheet1!$B$3:$JO$10,MATCH($C19,Sheet1!$A$3:$A$10,0),MATCH(R$10,Sheet1!$B$2:$JO$2,0))=0,"Close",INDEX(Sheet1!$B$3:$JO$10,MATCH($C19,Sheet1!$A$3:$A$10,0),MATCH(R$10,Sheet1!$B$2:$JO$2,0))),"")</f>
        <v/>
      </c>
      <c r="S19" s="55" t="str">
        <f>IFERROR(IF(INDEX(Sheet1!$B$3:$JO$10,MATCH($C19,Sheet1!$A$3:$A$10,0),MATCH(S$10,Sheet1!$B$2:$JO$2,0))=0,"Close",INDEX(Sheet1!$B$3:$JO$10,MATCH($C19,Sheet1!$A$3:$A$10,0),MATCH(S$10,Sheet1!$B$2:$JO$2,0))),"")</f>
        <v/>
      </c>
      <c r="T19" s="55" t="str">
        <f>IFERROR(IF(INDEX(Sheet1!$B$3:$JO$10,MATCH($C19,Sheet1!$A$3:$A$10,0),MATCH(T$10,Sheet1!$B$2:$JO$2,0))=0,"Close",INDEX(Sheet1!$B$3:$JO$10,MATCH($C19,Sheet1!$A$3:$A$10,0),MATCH(T$10,Sheet1!$B$2:$JO$2,0))),"")</f>
        <v/>
      </c>
      <c r="U19" s="55" t="str">
        <f>IFERROR(IF(INDEX(Sheet1!$B$3:$JO$10,MATCH($C19,Sheet1!$A$3:$A$10,0),MATCH(U$10,Sheet1!$B$2:$JO$2,0))=0,"Close",INDEX(Sheet1!$B$3:$JO$10,MATCH($C19,Sheet1!$A$3:$A$10,0),MATCH(U$10,Sheet1!$B$2:$JO$2,0))),"")</f>
        <v/>
      </c>
      <c r="V19" s="55" t="str">
        <f>IFERROR(IF(INDEX(Sheet1!$B$3:$JO$10,MATCH($C19,Sheet1!$A$3:$A$10,0),MATCH(V$10,Sheet1!$B$2:$JO$2,0))=0,"Close",INDEX(Sheet1!$B$3:$JO$10,MATCH($C19,Sheet1!$A$3:$A$10,0),MATCH(V$10,Sheet1!$B$2:$JO$2,0))),"")</f>
        <v/>
      </c>
      <c r="W19" s="55" t="str">
        <f>IFERROR(IF(INDEX(Sheet1!$B$3:$JO$10,MATCH($C19,Sheet1!$A$3:$A$10,0),MATCH(W$10,Sheet1!$B$2:$JO$2,0))=0,"Close",INDEX(Sheet1!$B$3:$JO$10,MATCH($C19,Sheet1!$A$3:$A$10,0),MATCH(W$10,Sheet1!$B$2:$JO$2,0))),"")</f>
        <v/>
      </c>
      <c r="X19" s="55" t="str">
        <f>IFERROR(IF(INDEX(Sheet1!$B$3:$JO$10,MATCH($C19,Sheet1!$A$3:$A$10,0),MATCH(X$10,Sheet1!$B$2:$JO$2,0))=0,"Close",INDEX(Sheet1!$B$3:$JO$10,MATCH($C19,Sheet1!$A$3:$A$10,0),MATCH(X$10,Sheet1!$B$2:$JO$2,0))),"")</f>
        <v/>
      </c>
      <c r="Y19" s="55" t="str">
        <f>IFERROR(IF(INDEX(Sheet1!$B$3:$JO$10,MATCH($C19,Sheet1!$A$3:$A$10,0),MATCH(Y$10,Sheet1!$B$2:$JO$2,0))=0,"Close",INDEX(Sheet1!$B$3:$JO$10,MATCH($C19,Sheet1!$A$3:$A$10,0),MATCH(Y$10,Sheet1!$B$2:$JO$2,0))),"")</f>
        <v/>
      </c>
      <c r="Z19" s="55" t="str">
        <f>IFERROR(IF(INDEX(Sheet1!$B$3:$JO$10,MATCH($C19,Sheet1!$A$3:$A$10,0),MATCH(Z$10,Sheet1!$B$2:$JO$2,0))=0,"Close",INDEX(Sheet1!$B$3:$JO$10,MATCH($C19,Sheet1!$A$3:$A$10,0),MATCH(Z$10,Sheet1!$B$2:$JO$2,0))),"")</f>
        <v/>
      </c>
      <c r="AA19" s="55" t="str">
        <f>IFERROR(IF(INDEX(Sheet1!$B$3:$JO$10,MATCH($C19,Sheet1!$A$3:$A$10,0),MATCH(AA$10,Sheet1!$B$2:$JO$2,0))=0,"Close",INDEX(Sheet1!$B$3:$JO$10,MATCH($C19,Sheet1!$A$3:$A$10,0),MATCH(AA$10,Sheet1!$B$2:$JO$2,0))),"")</f>
        <v/>
      </c>
      <c r="AB19" s="55" t="str">
        <f>IFERROR(IF(INDEX(Sheet1!$B$3:$JO$10,MATCH($C19,Sheet1!$A$3:$A$10,0),MATCH(AB$10,Sheet1!$B$2:$JO$2,0))=0,"Close",INDEX(Sheet1!$B$3:$JO$10,MATCH($C19,Sheet1!$A$3:$A$10,0),MATCH(AB$10,Sheet1!$B$2:$JO$2,0))),"")</f>
        <v/>
      </c>
      <c r="AC19" s="55" t="str">
        <f>IFERROR(IF(INDEX(Sheet1!$B$3:$JO$10,MATCH($C19,Sheet1!$A$3:$A$10,0),MATCH(AC$10,Sheet1!$B$2:$JO$2,0))=0,"Close",INDEX(Sheet1!$B$3:$JO$10,MATCH($C19,Sheet1!$A$3:$A$10,0),MATCH(AC$10,Sheet1!$B$2:$JO$2,0))),"")</f>
        <v/>
      </c>
      <c r="AD19" s="55" t="str">
        <f>IFERROR(IF(INDEX(Sheet1!$B$3:$JO$10,MATCH($C19,Sheet1!$A$3:$A$10,0),MATCH(AD$10,Sheet1!$B$2:$JO$2,0))=0,"Close",INDEX(Sheet1!$B$3:$JO$10,MATCH($C19,Sheet1!$A$3:$A$10,0),MATCH(AD$10,Sheet1!$B$2:$JO$2,0))),"")</f>
        <v/>
      </c>
      <c r="AE19" s="55" t="str">
        <f>IFERROR(IF(INDEX(Sheet1!$B$3:$JO$10,MATCH($C19,Sheet1!$A$3:$A$10,0),MATCH(AE$10,Sheet1!$B$2:$JO$2,0))=0,"Close",INDEX(Sheet1!$B$3:$JO$10,MATCH($C19,Sheet1!$A$3:$A$10,0),MATCH(AE$10,Sheet1!$B$2:$JO$2,0))),"")</f>
        <v/>
      </c>
      <c r="AF19" s="55" t="str">
        <f>IFERROR(IF(INDEX(Sheet1!$B$3:$JO$10,MATCH($C19,Sheet1!$A$3:$A$10,0),MATCH(AF$10,Sheet1!$B$2:$JO$2,0))=0,"Close",INDEX(Sheet1!$B$3:$JO$10,MATCH($C19,Sheet1!$A$3:$A$10,0),MATCH(AF$10,Sheet1!$B$2:$JO$2,0))),"")</f>
        <v/>
      </c>
      <c r="AG19" s="55" t="str">
        <f>IFERROR(IF(INDEX(Sheet1!$B$3:$JO$10,MATCH($C19,Sheet1!$A$3:$A$10,0),MATCH(AG$10,Sheet1!$B$2:$JO$2,0))=0,"Close",INDEX(Sheet1!$B$3:$JO$10,MATCH($C19,Sheet1!$A$3:$A$10,0),MATCH(AG$10,Sheet1!$B$2:$JO$2,0))),"")</f>
        <v/>
      </c>
      <c r="AH19" s="55" t="str">
        <f>IFERROR(IF(INDEX(Sheet1!$B$3:$JO$10,MATCH($C19,Sheet1!$A$3:$A$10,0),MATCH(AH$10,Sheet1!$B$2:$JO$2,0))=0,"Close",INDEX(Sheet1!$B$3:$JO$10,MATCH($C19,Sheet1!$A$3:$A$10,0),MATCH(AH$10,Sheet1!$B$2:$JO$2,0))),"")</f>
        <v/>
      </c>
      <c r="AI19" s="55" t="str">
        <f>IFERROR(IF(INDEX(Sheet1!$B$3:$JO$10,MATCH($C19,Sheet1!$A$3:$A$10,0),MATCH(AI$10,Sheet1!$B$2:$JO$2,0))=0,"Close",INDEX(Sheet1!$B$3:$JO$10,MATCH($C19,Sheet1!$A$3:$A$10,0),MATCH(AI$10,Sheet1!$B$2:$JO$2,0))),"")</f>
        <v/>
      </c>
      <c r="AJ19" s="55" t="str">
        <f>IFERROR(IF(INDEX(Sheet1!$B$3:$JO$10,MATCH($C19,Sheet1!$A$3:$A$10,0),MATCH(AJ$10,Sheet1!$B$2:$JO$2,0))=0,"Close",INDEX(Sheet1!$B$3:$JO$10,MATCH($C19,Sheet1!$A$3:$A$10,0),MATCH(AJ$10,Sheet1!$B$2:$JO$2,0))),"")</f>
        <v/>
      </c>
      <c r="AK19" s="55" t="str">
        <f>IFERROR(IF(INDEX(Sheet1!$B$3:$JO$10,MATCH($C19,Sheet1!$A$3:$A$10,0),MATCH(AK$10,Sheet1!$B$2:$JO$2,0))=0,"Close",INDEX(Sheet1!$B$3:$JO$10,MATCH($C19,Sheet1!$A$3:$A$10,0),MATCH(AK$10,Sheet1!$B$2:$JO$2,0))),"")</f>
        <v/>
      </c>
      <c r="AL19" s="55" t="str">
        <f>IFERROR(IF(INDEX(Sheet1!$B$3:$JO$10,MATCH($C19,Sheet1!$A$3:$A$10,0),MATCH(AL$10,Sheet1!$B$2:$JO$2,0))=0,"Close",INDEX(Sheet1!$B$3:$JO$10,MATCH($C19,Sheet1!$A$3:$A$10,0),MATCH(AL$10,Sheet1!$B$2:$JO$2,0))),"")</f>
        <v/>
      </c>
      <c r="AM19" s="55" t="str">
        <f>IFERROR(IF(INDEX(Sheet1!$B$3:$JO$10,MATCH($C19,Sheet1!$A$3:$A$10,0),MATCH(AM$10,Sheet1!$B$2:$JO$2,0))=0,"Close",INDEX(Sheet1!$B$3:$JO$10,MATCH($C19,Sheet1!$A$3:$A$10,0),MATCH(AM$10,Sheet1!$B$2:$JO$2,0))),"")</f>
        <v/>
      </c>
      <c r="AN19" s="55" t="str">
        <f>IFERROR(IF(INDEX(Sheet1!$B$3:$JO$10,MATCH($C19,Sheet1!$A$3:$A$10,0),MATCH(AN$10,Sheet1!$B$2:$JO$2,0))=0,"Close",INDEX(Sheet1!$B$3:$JO$10,MATCH($C19,Sheet1!$A$3:$A$10,0),MATCH(AN$10,Sheet1!$B$2:$JO$2,0))),"")</f>
        <v/>
      </c>
      <c r="AO19" s="55" t="str">
        <f>IFERROR(IF(INDEX(Sheet1!$B$3:$JO$10,MATCH($C19,Sheet1!$A$3:$A$10,0),MATCH(AO$10,Sheet1!$B$2:$JO$2,0))=0,"Close",INDEX(Sheet1!$B$3:$JO$10,MATCH($C19,Sheet1!$A$3:$A$10,0),MATCH(AO$10,Sheet1!$B$2:$JO$2,0))),"")</f>
        <v/>
      </c>
      <c r="AP19" s="55" t="str">
        <f>IFERROR(IF(INDEX(Sheet1!$B$3:$JO$10,MATCH($C19,Sheet1!$A$3:$A$10,0),MATCH(AP$10,Sheet1!$B$2:$JO$2,0))=0,"Close",INDEX(Sheet1!$B$3:$JO$10,MATCH($C19,Sheet1!$A$3:$A$10,0),MATCH(AP$10,Sheet1!$B$2:$JO$2,0))),"")</f>
        <v/>
      </c>
      <c r="AQ19" s="55" t="str">
        <f>IFERROR(IF(INDEX(Sheet1!$B$3:$JO$10,MATCH($C19,Sheet1!$A$3:$A$10,0),MATCH(AQ$10,Sheet1!$B$2:$JO$2,0))=0,"Close",INDEX(Sheet1!$B$3:$JO$10,MATCH($C19,Sheet1!$A$3:$A$10,0),MATCH(AQ$10,Sheet1!$B$2:$JO$2,0))),"")</f>
        <v/>
      </c>
      <c r="AR19" s="55" t="str">
        <f>IFERROR(IF(INDEX(Sheet1!$B$3:$JO$10,MATCH($C19,Sheet1!$A$3:$A$10,0),MATCH(AR$10,Sheet1!$B$2:$JO$2,0))=0,"Close",INDEX(Sheet1!$B$3:$JO$10,MATCH($C19,Sheet1!$A$3:$A$10,0),MATCH(AR$10,Sheet1!$B$2:$JO$2,0))),"")</f>
        <v/>
      </c>
      <c r="AS19" s="55" t="str">
        <f>IFERROR(IF(INDEX(Sheet1!$B$3:$JO$10,MATCH($C19,Sheet1!$A$3:$A$10,0),MATCH(AS$10,Sheet1!$B$2:$JO$2,0))=0,"Close",INDEX(Sheet1!$B$3:$JO$10,MATCH($C19,Sheet1!$A$3:$A$10,0),MATCH(AS$10,Sheet1!$B$2:$JO$2,0))),"")</f>
        <v/>
      </c>
      <c r="AT19" s="55" t="str">
        <f>IFERROR(IF(INDEX(Sheet1!$B$3:$JO$10,MATCH($C19,Sheet1!$A$3:$A$10,0),MATCH(AT$10,Sheet1!$B$2:$JO$2,0))=0,"Close",INDEX(Sheet1!$B$3:$JO$10,MATCH($C19,Sheet1!$A$3:$A$10,0),MATCH(AT$10,Sheet1!$B$2:$JO$2,0))),"")</f>
        <v/>
      </c>
      <c r="AU19" s="55" t="str">
        <f>IFERROR(IF(INDEX(Sheet1!$B$3:$JO$10,MATCH($C19,Sheet1!$A$3:$A$10,0),MATCH(AU$10,Sheet1!$B$2:$JO$2,0))=0,"Close",INDEX(Sheet1!$B$3:$JO$10,MATCH($C19,Sheet1!$A$3:$A$10,0),MATCH(AU$10,Sheet1!$B$2:$JO$2,0))),"")</f>
        <v/>
      </c>
      <c r="AV19" s="55" t="str">
        <f>IFERROR(IF(INDEX(Sheet1!$B$3:$JO$10,MATCH($C19,Sheet1!$A$3:$A$10,0),MATCH(AV$10,Sheet1!$B$2:$JO$2,0))=0,"Close",INDEX(Sheet1!$B$3:$JO$10,MATCH($C19,Sheet1!$A$3:$A$10,0),MATCH(AV$10,Sheet1!$B$2:$JO$2,0))),"")</f>
        <v/>
      </c>
      <c r="AW19" s="55" t="str">
        <f>IFERROR(IF(INDEX(Sheet1!$B$3:$JO$10,MATCH($C19,Sheet1!$A$3:$A$10,0),MATCH(AW$10,Sheet1!$B$2:$JO$2,0))=0,"Close",INDEX(Sheet1!$B$3:$JO$10,MATCH($C19,Sheet1!$A$3:$A$10,0),MATCH(AW$10,Sheet1!$B$2:$JO$2,0))),"")</f>
        <v/>
      </c>
      <c r="AX19" s="55" t="str">
        <f>IFERROR(IF(INDEX(Sheet1!$B$3:$JO$10,MATCH($C19,Sheet1!$A$3:$A$10,0),MATCH(AX$10,Sheet1!$B$2:$JO$2,0))=0,"Close",INDEX(Sheet1!$B$3:$JO$10,MATCH($C19,Sheet1!$A$3:$A$10,0),MATCH(AX$10,Sheet1!$B$2:$JO$2,0))),"")</f>
        <v/>
      </c>
      <c r="AY19" s="55" t="str">
        <f>IFERROR(IF(INDEX(Sheet1!$B$3:$JO$10,MATCH($C19,Sheet1!$A$3:$A$10,0),MATCH(AY$10,Sheet1!$B$2:$JO$2,0))=0,"Close",INDEX(Sheet1!$B$3:$JO$10,MATCH($C19,Sheet1!$A$3:$A$10,0),MATCH(AY$10,Sheet1!$B$2:$JO$2,0))),"")</f>
        <v/>
      </c>
      <c r="AZ19" s="55" t="str">
        <f>IFERROR(IF(INDEX(Sheet1!$B$3:$JO$10,MATCH($C19,Sheet1!$A$3:$A$10,0),MATCH(AZ$10,Sheet1!$B$2:$JO$2,0))=0,"Close",INDEX(Sheet1!$B$3:$JO$10,MATCH($C19,Sheet1!$A$3:$A$10,0),MATCH(AZ$10,Sheet1!$B$2:$JO$2,0))),"")</f>
        <v/>
      </c>
      <c r="BA19" s="55" t="str">
        <f>IFERROR(IF(INDEX(Sheet1!$B$3:$JO$10,MATCH($C19,Sheet1!$A$3:$A$10,0),MATCH(BA$10,Sheet1!$B$2:$JO$2,0))=0,"Close",INDEX(Sheet1!$B$3:$JO$10,MATCH($C19,Sheet1!$A$3:$A$10,0),MATCH(BA$10,Sheet1!$B$2:$JO$2,0))),"")</f>
        <v/>
      </c>
      <c r="BB19" s="55" t="str">
        <f>IFERROR(IF(INDEX(Sheet1!$B$3:$JO$10,MATCH($C19,Sheet1!$A$3:$A$10,0),MATCH(BB$10,Sheet1!$B$2:$JO$2,0))=0,"Close",INDEX(Sheet1!$B$3:$JO$10,MATCH($C19,Sheet1!$A$3:$A$10,0),MATCH(BB$10,Sheet1!$B$2:$JO$2,0))),"")</f>
        <v/>
      </c>
      <c r="BC19" s="55" t="str">
        <f>IFERROR(IF(INDEX(Sheet1!$B$3:$JO$10,MATCH($C19,Sheet1!$A$3:$A$10,0),MATCH(BC$10,Sheet1!$B$2:$JO$2,0))=0,"Close",INDEX(Sheet1!$B$3:$JO$10,MATCH($C19,Sheet1!$A$3:$A$10,0),MATCH(BC$10,Sheet1!$B$2:$JO$2,0))),"")</f>
        <v/>
      </c>
      <c r="BD19" s="55" t="str">
        <f>IFERROR(IF(INDEX(Sheet1!$B$3:$JO$10,MATCH($C19,Sheet1!$A$3:$A$10,0),MATCH(BD$10,Sheet1!$B$2:$JO$2,0))=0,"Close",INDEX(Sheet1!$B$3:$JO$10,MATCH($C19,Sheet1!$A$3:$A$10,0),MATCH(BD$10,Sheet1!$B$2:$JO$2,0))),"")</f>
        <v/>
      </c>
      <c r="BE19" s="55" t="str">
        <f>IFERROR(IF(INDEX(Sheet1!$B$3:$JO$10,MATCH($C19,Sheet1!$A$3:$A$10,0),MATCH(BE$10,Sheet1!$B$2:$JO$2,0))=0,"Close",INDEX(Sheet1!$B$3:$JO$10,MATCH($C19,Sheet1!$A$3:$A$10,0),MATCH(BE$10,Sheet1!$B$2:$JO$2,0))),"")</f>
        <v/>
      </c>
      <c r="BF19" s="55" t="str">
        <f>IFERROR(IF(INDEX(Sheet1!$B$3:$JO$10,MATCH($C19,Sheet1!$A$3:$A$10,0),MATCH(BF$10,Sheet1!$B$2:$JO$2,0))=0,"Close",INDEX(Sheet1!$B$3:$JO$10,MATCH($C19,Sheet1!$A$3:$A$10,0),MATCH(BF$10,Sheet1!$B$2:$JO$2,0))),"")</f>
        <v/>
      </c>
      <c r="BG19" s="55" t="str">
        <f>IFERROR(IF(INDEX(Sheet1!$B$3:$JO$10,MATCH($C19,Sheet1!$A$3:$A$10,0),MATCH(BG$10,Sheet1!$B$2:$JO$2,0))=0,"Close",INDEX(Sheet1!$B$3:$JO$10,MATCH($C19,Sheet1!$A$3:$A$10,0),MATCH(BG$10,Sheet1!$B$2:$JO$2,0))),"")</f>
        <v/>
      </c>
      <c r="BH19" s="55" t="str">
        <f>IFERROR(IF(INDEX(Sheet1!$B$3:$JO$10,MATCH($C19,Sheet1!$A$3:$A$10,0),MATCH(BH$10,Sheet1!$B$2:$JO$2,0))=0,"Close",INDEX(Sheet1!$B$3:$JO$10,MATCH($C19,Sheet1!$A$3:$A$10,0),MATCH(BH$10,Sheet1!$B$2:$JO$2,0))),"")</f>
        <v/>
      </c>
      <c r="BI19" s="55" t="str">
        <f>IFERROR(IF(INDEX(Sheet1!$B$3:$JO$10,MATCH($C19,Sheet1!$A$3:$A$10,0),MATCH(BI$10,Sheet1!$B$2:$JO$2,0))=0,"Close",INDEX(Sheet1!$B$3:$JO$10,MATCH($C19,Sheet1!$A$3:$A$10,0),MATCH(BI$10,Sheet1!$B$2:$JO$2,0))),"")</f>
        <v/>
      </c>
      <c r="BJ19" s="55" t="str">
        <f>IFERROR(IF(INDEX(Sheet1!$B$3:$JO$10,MATCH($C19,Sheet1!$A$3:$A$10,0),MATCH(BJ$10,Sheet1!$B$2:$JO$2,0))=0,"Close",INDEX(Sheet1!$B$3:$JO$10,MATCH($C19,Sheet1!$A$3:$A$10,0),MATCH(BJ$10,Sheet1!$B$2:$JO$2,0))),"")</f>
        <v/>
      </c>
      <c r="BK19" s="55" t="str">
        <f>IFERROR(IF(INDEX(Sheet1!$B$3:$JO$10,MATCH($C19,Sheet1!$A$3:$A$10,0),MATCH(BK$10,Sheet1!$B$2:$JO$2,0))=0,"Close",INDEX(Sheet1!$B$3:$JO$10,MATCH($C19,Sheet1!$A$3:$A$10,0),MATCH(BK$10,Sheet1!$B$2:$JO$2,0))),"")</f>
        <v/>
      </c>
      <c r="BL19" s="55" t="str">
        <f>IFERROR(IF(INDEX(Sheet1!$B$3:$JO$10,MATCH($C19,Sheet1!$A$3:$A$10,0),MATCH(BL$10,Sheet1!$B$2:$JO$2,0))=0,"Close",INDEX(Sheet1!$B$3:$JO$10,MATCH($C19,Sheet1!$A$3:$A$10,0),MATCH(BL$10,Sheet1!$B$2:$JO$2,0))),"")</f>
        <v/>
      </c>
      <c r="BM19" s="55" t="str">
        <f>IFERROR(IF(INDEX(Sheet1!$B$3:$JO$10,MATCH($C19,Sheet1!$A$3:$A$10,0),MATCH(BM$10,Sheet1!$B$2:$JO$2,0))=0,"Close",INDEX(Sheet1!$B$3:$JO$10,MATCH($C19,Sheet1!$A$3:$A$10,0),MATCH(BM$10,Sheet1!$B$2:$JO$2,0))),"")</f>
        <v/>
      </c>
      <c r="BN19" s="55" t="str">
        <f>IFERROR(IF(INDEX(Sheet1!$B$3:$JO$10,MATCH($C19,Sheet1!$A$3:$A$10,0),MATCH(BN$10,Sheet1!$B$2:$JO$2,0))=0,"Close",INDEX(Sheet1!$B$3:$JO$10,MATCH($C19,Sheet1!$A$3:$A$10,0),MATCH(BN$10,Sheet1!$B$2:$JO$2,0))),"")</f>
        <v/>
      </c>
      <c r="BO19" s="55" t="str">
        <f>IFERROR(IF(INDEX(Sheet1!$B$3:$JO$10,MATCH($C19,Sheet1!$A$3:$A$10,0),MATCH(BO$10,Sheet1!$B$2:$JO$2,0))=0,"Close",INDEX(Sheet1!$B$3:$JO$10,MATCH($C19,Sheet1!$A$3:$A$10,0),MATCH(BO$10,Sheet1!$B$2:$JO$2,0))),"")</f>
        <v/>
      </c>
      <c r="BP19" s="55" t="str">
        <f>IFERROR(IF(INDEX(Sheet1!$B$3:$JO$10,MATCH($C19,Sheet1!$A$3:$A$10,0),MATCH(BP$10,Sheet1!$B$2:$JO$2,0))=0,"Close",INDEX(Sheet1!$B$3:$JO$10,MATCH($C19,Sheet1!$A$3:$A$10,0),MATCH(BP$10,Sheet1!$B$2:$JO$2,0))),"")</f>
        <v/>
      </c>
      <c r="BQ19" s="55" t="str">
        <f>IFERROR(IF(INDEX(Sheet1!$B$3:$JO$10,MATCH($C19,Sheet1!$A$3:$A$10,0),MATCH(BQ$10,Sheet1!$B$2:$JO$2,0))=0,"Close",INDEX(Sheet1!$B$3:$JO$10,MATCH($C19,Sheet1!$A$3:$A$10,0),MATCH(BQ$10,Sheet1!$B$2:$JO$2,0))),"")</f>
        <v/>
      </c>
      <c r="BR19" s="55" t="str">
        <f>IFERROR(IF(INDEX(Sheet1!$B$3:$JO$10,MATCH($C19,Sheet1!$A$3:$A$10,0),MATCH(BR$10,Sheet1!$B$2:$JO$2,0))=0,"Close",INDEX(Sheet1!$B$3:$JO$10,MATCH($C19,Sheet1!$A$3:$A$10,0),MATCH(BR$10,Sheet1!$B$2:$JO$2,0))),"")</f>
        <v/>
      </c>
      <c r="BS19" s="55" t="str">
        <f>IFERROR(IF(INDEX(Sheet1!$B$3:$JO$10,MATCH($C19,Sheet1!$A$3:$A$10,0),MATCH(BS$10,Sheet1!$B$2:$JO$2,0))=0,"Close",INDEX(Sheet1!$B$3:$JO$10,MATCH($C19,Sheet1!$A$3:$A$10,0),MATCH(BS$10,Sheet1!$B$2:$JO$2,0))),"")</f>
        <v/>
      </c>
      <c r="BT19" s="55" t="str">
        <f>IFERROR(IF(INDEX(Sheet1!$B$3:$JO$10,MATCH($C19,Sheet1!$A$3:$A$10,0),MATCH(BT$10,Sheet1!$B$2:$JO$2,0))=0,"Close",INDEX(Sheet1!$B$3:$JO$10,MATCH($C19,Sheet1!$A$3:$A$10,0),MATCH(BT$10,Sheet1!$B$2:$JO$2,0))),"")</f>
        <v/>
      </c>
      <c r="BU19" s="55" t="str">
        <f>IFERROR(IF(INDEX(Sheet1!$B$3:$JO$10,MATCH($C19,Sheet1!$A$3:$A$10,0),MATCH(BU$10,Sheet1!$B$2:$JO$2,0))=0,"Close",INDEX(Sheet1!$B$3:$JO$10,MATCH($C19,Sheet1!$A$3:$A$10,0),MATCH(BU$10,Sheet1!$B$2:$JO$2,0))),"")</f>
        <v/>
      </c>
      <c r="BV19" s="55" t="str">
        <f>IFERROR(IF(INDEX(Sheet1!$B$3:$JO$10,MATCH($C19,Sheet1!$A$3:$A$10,0),MATCH(BV$10,Sheet1!$B$2:$JO$2,0))=0,"Close",INDEX(Sheet1!$B$3:$JO$10,MATCH($C19,Sheet1!$A$3:$A$10,0),MATCH(BV$10,Sheet1!$B$2:$JO$2,0))),"")</f>
        <v/>
      </c>
      <c r="BW19" s="55" t="str">
        <f>IFERROR(IF(INDEX(Sheet1!$B$3:$JO$10,MATCH($C19,Sheet1!$A$3:$A$10,0),MATCH(BW$10,Sheet1!$B$2:$JO$2,0))=0,"Close",INDEX(Sheet1!$B$3:$JO$10,MATCH($C19,Sheet1!$A$3:$A$10,0),MATCH(BW$10,Sheet1!$B$2:$JO$2,0))),"")</f>
        <v/>
      </c>
      <c r="BX19" s="55" t="str">
        <f>IFERROR(IF(INDEX(Sheet1!$B$3:$JO$10,MATCH($C19,Sheet1!$A$3:$A$10,0),MATCH(BX$10,Sheet1!$B$2:$JO$2,0))=0,"Close",INDEX(Sheet1!$B$3:$JO$10,MATCH($C19,Sheet1!$A$3:$A$10,0),MATCH(BX$10,Sheet1!$B$2:$JO$2,0))),"")</f>
        <v/>
      </c>
      <c r="BY19" s="55" t="str">
        <f>IFERROR(IF(INDEX(Sheet1!$B$3:$JO$10,MATCH($C19,Sheet1!$A$3:$A$10,0),MATCH(BY$10,Sheet1!$B$2:$JO$2,0))=0,"Close",INDEX(Sheet1!$B$3:$JO$10,MATCH($C19,Sheet1!$A$3:$A$10,0),MATCH(BY$10,Sheet1!$B$2:$JO$2,0))),"")</f>
        <v/>
      </c>
      <c r="BZ19" s="55" t="str">
        <f>IFERROR(IF(INDEX(Sheet1!$B$3:$JO$10,MATCH($C19,Sheet1!$A$3:$A$10,0),MATCH(BZ$10,Sheet1!$B$2:$JO$2,0))=0,"Close",INDEX(Sheet1!$B$3:$JO$10,MATCH($C19,Sheet1!$A$3:$A$10,0),MATCH(BZ$10,Sheet1!$B$2:$JO$2,0))),"")</f>
        <v/>
      </c>
      <c r="CA19" s="55" t="str">
        <f>IFERROR(IF(INDEX(Sheet1!$B$3:$JO$10,MATCH($C19,Sheet1!$A$3:$A$10,0),MATCH(CA$10,Sheet1!$B$2:$JO$2,0))=0,"Close",INDEX(Sheet1!$B$3:$JO$10,MATCH($C19,Sheet1!$A$3:$A$10,0),MATCH(CA$10,Sheet1!$B$2:$JO$2,0))),"")</f>
        <v/>
      </c>
      <c r="CB19" s="55" t="str">
        <f>IFERROR(IF(INDEX(Sheet1!$B$3:$JO$10,MATCH($C19,Sheet1!$A$3:$A$10,0),MATCH(CB$10,Sheet1!$B$2:$JO$2,0))=0,"Close",INDEX(Sheet1!$B$3:$JO$10,MATCH($C19,Sheet1!$A$3:$A$10,0),MATCH(CB$10,Sheet1!$B$2:$JO$2,0))),"")</f>
        <v/>
      </c>
      <c r="CC19" s="55" t="str">
        <f>IFERROR(IF(INDEX(Sheet1!$B$3:$JO$10,MATCH($C19,Sheet1!$A$3:$A$10,0),MATCH(CC$10,Sheet1!$B$2:$JO$2,0))=0,"Close",INDEX(Sheet1!$B$3:$JO$10,MATCH($C19,Sheet1!$A$3:$A$10,0),MATCH(CC$10,Sheet1!$B$2:$JO$2,0))),"")</f>
        <v/>
      </c>
      <c r="CD19" s="55" t="str">
        <f>IFERROR(IF(INDEX(Sheet1!$B$3:$JO$10,MATCH($C19,Sheet1!$A$3:$A$10,0),MATCH(CD$10,Sheet1!$B$2:$JO$2,0))=0,"Close",INDEX(Sheet1!$B$3:$JO$10,MATCH($C19,Sheet1!$A$3:$A$10,0),MATCH(CD$10,Sheet1!$B$2:$JO$2,0))),"")</f>
        <v/>
      </c>
      <c r="CE19" s="55" t="str">
        <f>IFERROR(IF(INDEX(Sheet1!$B$3:$JO$10,MATCH($C19,Sheet1!$A$3:$A$10,0),MATCH(CE$10,Sheet1!$B$2:$JO$2,0))=0,"Close",INDEX(Sheet1!$B$3:$JO$10,MATCH($C19,Sheet1!$A$3:$A$10,0),MATCH(CE$10,Sheet1!$B$2:$JO$2,0))),"")</f>
        <v/>
      </c>
      <c r="CF19" s="55" t="str">
        <f>IFERROR(IF(INDEX(Sheet1!$B$3:$JO$10,MATCH($C19,Sheet1!$A$3:$A$10,0),MATCH(CF$10,Sheet1!$B$2:$JO$2,0))=0,"Close",INDEX(Sheet1!$B$3:$JO$10,MATCH($C19,Sheet1!$A$3:$A$10,0),MATCH(CF$10,Sheet1!$B$2:$JO$2,0))),"")</f>
        <v/>
      </c>
      <c r="CG19" s="55" t="str">
        <f>IFERROR(IF(INDEX(Sheet1!$B$3:$JO$10,MATCH($C19,Sheet1!$A$3:$A$10,0),MATCH(CG$10,Sheet1!$B$2:$JO$2,0))=0,"Close",INDEX(Sheet1!$B$3:$JO$10,MATCH($C19,Sheet1!$A$3:$A$10,0),MATCH(CG$10,Sheet1!$B$2:$JO$2,0))),"")</f>
        <v/>
      </c>
      <c r="CH19" s="55" t="str">
        <f>IFERROR(IF(INDEX(Sheet1!$B$3:$JO$10,MATCH($C19,Sheet1!$A$3:$A$10,0),MATCH(CH$10,Sheet1!$B$2:$JO$2,0))=0,"Close",INDEX(Sheet1!$B$3:$JO$10,MATCH($C19,Sheet1!$A$3:$A$10,0),MATCH(CH$10,Sheet1!$B$2:$JO$2,0))),"")</f>
        <v/>
      </c>
      <c r="CI19" s="55" t="str">
        <f>IFERROR(IF(INDEX(Sheet1!$B$3:$JO$10,MATCH($C19,Sheet1!$A$3:$A$10,0),MATCH(CI$10,Sheet1!$B$2:$JO$2,0))=0,"Close",INDEX(Sheet1!$B$3:$JO$10,MATCH($C19,Sheet1!$A$3:$A$10,0),MATCH(CI$10,Sheet1!$B$2:$JO$2,0))),"")</f>
        <v/>
      </c>
      <c r="CJ19" s="55" t="str">
        <f>IFERROR(IF(INDEX(Sheet1!$B$3:$JO$10,MATCH($C19,Sheet1!$A$3:$A$10,0),MATCH(CJ$10,Sheet1!$B$2:$JO$2,0))=0,"Close",INDEX(Sheet1!$B$3:$JO$10,MATCH($C19,Sheet1!$A$3:$A$10,0),MATCH(CJ$10,Sheet1!$B$2:$JO$2,0))),"")</f>
        <v/>
      </c>
      <c r="CK19" s="55" t="str">
        <f>IFERROR(IF(INDEX(Sheet1!$B$3:$JO$10,MATCH($C19,Sheet1!$A$3:$A$10,0),MATCH(CK$10,Sheet1!$B$2:$JO$2,0))=0,"Close",INDEX(Sheet1!$B$3:$JO$10,MATCH($C19,Sheet1!$A$3:$A$10,0),MATCH(CK$10,Sheet1!$B$2:$JO$2,0))),"")</f>
        <v/>
      </c>
      <c r="CL19" s="55" t="str">
        <f>IFERROR(IF(INDEX(Sheet1!$B$3:$JO$10,MATCH($C19,Sheet1!$A$3:$A$10,0),MATCH(CL$10,Sheet1!$B$2:$JO$2,0))=0,"Close",INDEX(Sheet1!$B$3:$JO$10,MATCH($C19,Sheet1!$A$3:$A$10,0),MATCH(CL$10,Sheet1!$B$2:$JO$2,0))),"")</f>
        <v/>
      </c>
      <c r="CM19" s="55" t="str">
        <f>IFERROR(IF(INDEX(Sheet1!$B$3:$JO$10,MATCH($C19,Sheet1!$A$3:$A$10,0),MATCH(CM$10,Sheet1!$B$2:$JO$2,0))=0,"Close",INDEX(Sheet1!$B$3:$JO$10,MATCH($C19,Sheet1!$A$3:$A$10,0),MATCH(CM$10,Sheet1!$B$2:$JO$2,0))),"")</f>
        <v/>
      </c>
      <c r="CN19" s="55" t="str">
        <f>IFERROR(IF(INDEX(Sheet1!$B$3:$JO$10,MATCH($C19,Sheet1!$A$3:$A$10,0),MATCH(CN$10,Sheet1!$B$2:$JO$2,0))=0,"Close",INDEX(Sheet1!$B$3:$JO$10,MATCH($C19,Sheet1!$A$3:$A$10,0),MATCH(CN$10,Sheet1!$B$2:$JO$2,0))),"")</f>
        <v/>
      </c>
      <c r="CO19" s="55" t="str">
        <f>IFERROR(IF(INDEX(Sheet1!$B$3:$JO$10,MATCH($C19,Sheet1!$A$3:$A$10,0),MATCH(CO$10,Sheet1!$B$2:$JO$2,0))=0,"Close",INDEX(Sheet1!$B$3:$JO$10,MATCH($C19,Sheet1!$A$3:$A$10,0),MATCH(CO$10,Sheet1!$B$2:$JO$2,0))),"")</f>
        <v/>
      </c>
      <c r="CP19" s="55" t="str">
        <f>IFERROR(IF(INDEX(Sheet1!$B$3:$JO$10,MATCH($C19,Sheet1!$A$3:$A$10,0),MATCH(CP$10,Sheet1!$B$2:$JO$2,0))=0,"Close",INDEX(Sheet1!$B$3:$JO$10,MATCH($C19,Sheet1!$A$3:$A$10,0),MATCH(CP$10,Sheet1!$B$2:$JO$2,0))),"")</f>
        <v/>
      </c>
      <c r="CQ19" s="55" t="str">
        <f>IFERROR(IF(INDEX(Sheet1!$B$3:$JO$10,MATCH($C19,Sheet1!$A$3:$A$10,0),MATCH(CQ$10,Sheet1!$B$2:$JO$2,0))=0,"Close",INDEX(Sheet1!$B$3:$JO$10,MATCH($C19,Sheet1!$A$3:$A$10,0),MATCH(CQ$10,Sheet1!$B$2:$JO$2,0))),"")</f>
        <v/>
      </c>
      <c r="CR19" s="55" t="str">
        <f>IFERROR(IF(INDEX(Sheet1!$B$3:$JO$10,MATCH($C19,Sheet1!$A$3:$A$10,0),MATCH(CR$10,Sheet1!$B$2:$JO$2,0))=0,"Close",INDEX(Sheet1!$B$3:$JO$10,MATCH($C19,Sheet1!$A$3:$A$10,0),MATCH(CR$10,Sheet1!$B$2:$JO$2,0))),"")</f>
        <v/>
      </c>
      <c r="CS19" s="55" t="str">
        <f>IFERROR(IF(INDEX(Sheet1!$B$3:$JO$10,MATCH($C19,Sheet1!$A$3:$A$10,0),MATCH(CS$10,Sheet1!$B$2:$JO$2,0))=0,"Close",INDEX(Sheet1!$B$3:$JO$10,MATCH($C19,Sheet1!$A$3:$A$10,0),MATCH(CS$10,Sheet1!$B$2:$JO$2,0))),"")</f>
        <v/>
      </c>
      <c r="CT19" s="55" t="str">
        <f>IFERROR(IF(INDEX(Sheet1!$B$3:$JO$10,MATCH($C19,Sheet1!$A$3:$A$10,0),MATCH(CT$10,Sheet1!$B$2:$JO$2,0))=0,"Close",INDEX(Sheet1!$B$3:$JO$10,MATCH($C19,Sheet1!$A$3:$A$10,0),MATCH(CT$10,Sheet1!$B$2:$JO$2,0))),"")</f>
        <v/>
      </c>
      <c r="CU19" s="55" t="str">
        <f>IFERROR(IF(INDEX(Sheet1!$B$3:$JO$10,MATCH($C19,Sheet1!$A$3:$A$10,0),MATCH(CU$10,Sheet1!$B$2:$JO$2,0))=0,"Close",INDEX(Sheet1!$B$3:$JO$10,MATCH($C19,Sheet1!$A$3:$A$10,0),MATCH(CU$10,Sheet1!$B$2:$JO$2,0))),"")</f>
        <v/>
      </c>
      <c r="CV19" s="55" t="str">
        <f>IFERROR(IF(INDEX(Sheet1!$B$3:$JO$10,MATCH($C19,Sheet1!$A$3:$A$10,0),MATCH(CV$10,Sheet1!$B$2:$JO$2,0))=0,"Close",INDEX(Sheet1!$B$3:$JO$10,MATCH($C19,Sheet1!$A$3:$A$10,0),MATCH(CV$10,Sheet1!$B$2:$JO$2,0))),"")</f>
        <v/>
      </c>
      <c r="CW19" s="55" t="str">
        <f>IFERROR(IF(INDEX(Sheet1!$B$3:$JO$10,MATCH($C19,Sheet1!$A$3:$A$10,0),MATCH(CW$10,Sheet1!$B$2:$JO$2,0))=0,"Close",INDEX(Sheet1!$B$3:$JO$10,MATCH($C19,Sheet1!$A$3:$A$10,0),MATCH(CW$10,Sheet1!$B$2:$JO$2,0))),"")</f>
        <v/>
      </c>
      <c r="CX19" s="55" t="str">
        <f>IFERROR(IF(INDEX(Sheet1!$B$3:$JO$10,MATCH($C19,Sheet1!$A$3:$A$10,0),MATCH(CX$10,Sheet1!$B$2:$JO$2,0))=0,"Close",INDEX(Sheet1!$B$3:$JO$10,MATCH($C19,Sheet1!$A$3:$A$10,0),MATCH(CX$10,Sheet1!$B$2:$JO$2,0))),"")</f>
        <v/>
      </c>
      <c r="CY19" s="55" t="str">
        <f>IFERROR(IF(INDEX(Sheet1!$B$3:$JO$10,MATCH($C19,Sheet1!$A$3:$A$10,0),MATCH(CY$10,Sheet1!$B$2:$JO$2,0))=0,"Close",INDEX(Sheet1!$B$3:$JO$10,MATCH($C19,Sheet1!$A$3:$A$10,0),MATCH(CY$10,Sheet1!$B$2:$JO$2,0))),"")</f>
        <v/>
      </c>
      <c r="CZ19" s="55" t="str">
        <f>IFERROR(IF(INDEX(Sheet1!$B$3:$JO$10,MATCH($C19,Sheet1!$A$3:$A$10,0),MATCH(CZ$10,Sheet1!$B$2:$JO$2,0))=0,"Close",INDEX(Sheet1!$B$3:$JO$10,MATCH($C19,Sheet1!$A$3:$A$10,0),MATCH(CZ$10,Sheet1!$B$2:$JO$2,0))),"")</f>
        <v/>
      </c>
      <c r="DA19" s="55" t="str">
        <f>IFERROR(IF(INDEX(Sheet1!$B$3:$JO$10,MATCH($C19,Sheet1!$A$3:$A$10,0),MATCH(DA$10,Sheet1!$B$2:$JO$2,0))=0,"Close",INDEX(Sheet1!$B$3:$JO$10,MATCH($C19,Sheet1!$A$3:$A$10,0),MATCH(DA$10,Sheet1!$B$2:$JO$2,0))),"")</f>
        <v/>
      </c>
      <c r="DB19" s="55" t="str">
        <f>IFERROR(IF(INDEX(Sheet1!$B$3:$JO$10,MATCH($C19,Sheet1!$A$3:$A$10,0),MATCH(DB$10,Sheet1!$B$2:$JO$2,0))=0,"Close",INDEX(Sheet1!$B$3:$JO$10,MATCH($C19,Sheet1!$A$3:$A$10,0),MATCH(DB$10,Sheet1!$B$2:$JO$2,0))),"")</f>
        <v/>
      </c>
      <c r="DC19" s="55" t="str">
        <f>IFERROR(IF(INDEX(Sheet1!$B$3:$JO$10,MATCH($C19,Sheet1!$A$3:$A$10,0),MATCH(DC$10,Sheet1!$B$2:$JO$2,0))=0,"Close",INDEX(Sheet1!$B$3:$JO$10,MATCH($C19,Sheet1!$A$3:$A$10,0),MATCH(DC$10,Sheet1!$B$2:$JO$2,0))),"")</f>
        <v/>
      </c>
      <c r="DD19" s="55" t="str">
        <f>IFERROR(IF(INDEX(Sheet1!$B$3:$JO$10,MATCH($C19,Sheet1!$A$3:$A$10,0),MATCH(DD$10,Sheet1!$B$2:$JO$2,0))=0,"Close",INDEX(Sheet1!$B$3:$JO$10,MATCH($C19,Sheet1!$A$3:$A$10,0),MATCH(DD$10,Sheet1!$B$2:$JO$2,0))),"")</f>
        <v/>
      </c>
      <c r="DE19" s="55" t="str">
        <f>IFERROR(IF(INDEX(Sheet1!$B$3:$JO$10,MATCH($C19,Sheet1!$A$3:$A$10,0),MATCH(DE$10,Sheet1!$B$2:$JO$2,0))=0,"Close",INDEX(Sheet1!$B$3:$JO$10,MATCH($C19,Sheet1!$A$3:$A$10,0),MATCH(DE$10,Sheet1!$B$2:$JO$2,0))),"")</f>
        <v/>
      </c>
      <c r="DF19" s="55" t="str">
        <f>IFERROR(IF(INDEX(Sheet1!$B$3:$JO$10,MATCH($C19,Sheet1!$A$3:$A$10,0),MATCH(DF$10,Sheet1!$B$2:$JO$2,0))=0,"Close",INDEX(Sheet1!$B$3:$JO$10,MATCH($C19,Sheet1!$A$3:$A$10,0),MATCH(DF$10,Sheet1!$B$2:$JO$2,0))),"")</f>
        <v/>
      </c>
      <c r="DG19" s="55" t="str">
        <f>IFERROR(IF(INDEX(Sheet1!$B$3:$JO$10,MATCH($C19,Sheet1!$A$3:$A$10,0),MATCH(DG$10,Sheet1!$B$2:$JO$2,0))=0,"Close",INDEX(Sheet1!$B$3:$JO$10,MATCH($C19,Sheet1!$A$3:$A$10,0),MATCH(DG$10,Sheet1!$B$2:$JO$2,0))),"")</f>
        <v/>
      </c>
      <c r="DH19" s="55" t="str">
        <f>IFERROR(IF(INDEX(Sheet1!$B$3:$JO$10,MATCH($C19,Sheet1!$A$3:$A$10,0),MATCH(DH$10,Sheet1!$B$2:$JO$2,0))=0,"Close",INDEX(Sheet1!$B$3:$JO$10,MATCH($C19,Sheet1!$A$3:$A$10,0),MATCH(DH$10,Sheet1!$B$2:$JO$2,0))),"")</f>
        <v/>
      </c>
      <c r="DI19" s="55" t="str">
        <f>IFERROR(IF(INDEX(Sheet1!$B$3:$JO$10,MATCH($C19,Sheet1!$A$3:$A$10,0),MATCH(DI$10,Sheet1!$B$2:$JO$2,0))=0,"Close",INDEX(Sheet1!$B$3:$JO$10,MATCH($C19,Sheet1!$A$3:$A$10,0),MATCH(DI$10,Sheet1!$B$2:$JO$2,0))),"")</f>
        <v/>
      </c>
      <c r="DJ19" s="55" t="str">
        <f>IFERROR(IF(INDEX(Sheet1!$B$3:$JO$10,MATCH($C19,Sheet1!$A$3:$A$10,0),MATCH(DJ$10,Sheet1!$B$2:$JO$2,0))=0,"Close",INDEX(Sheet1!$B$3:$JO$10,MATCH($C19,Sheet1!$A$3:$A$10,0),MATCH(DJ$10,Sheet1!$B$2:$JO$2,0))),"")</f>
        <v/>
      </c>
      <c r="DK19" s="55" t="str">
        <f>IFERROR(IF(INDEX(Sheet1!$B$3:$JO$10,MATCH($C19,Sheet1!$A$3:$A$10,0),MATCH(DK$10,Sheet1!$B$2:$JO$2,0))=0,"Close",INDEX(Sheet1!$B$3:$JO$10,MATCH($C19,Sheet1!$A$3:$A$10,0),MATCH(DK$10,Sheet1!$B$2:$JO$2,0))),"")</f>
        <v/>
      </c>
      <c r="DL19" s="55" t="str">
        <f>IFERROR(IF(INDEX(Sheet1!$B$3:$JO$10,MATCH($C19,Sheet1!$A$3:$A$10,0),MATCH(DL$10,Sheet1!$B$2:$JO$2,0))=0,"Close",INDEX(Sheet1!$B$3:$JO$10,MATCH($C19,Sheet1!$A$3:$A$10,0),MATCH(DL$10,Sheet1!$B$2:$JO$2,0))),"")</f>
        <v/>
      </c>
      <c r="DM19" s="55" t="str">
        <f>IFERROR(IF(INDEX(Sheet1!$B$3:$JO$10,MATCH($C19,Sheet1!$A$3:$A$10,0),MATCH(DM$10,Sheet1!$B$2:$JO$2,0))=0,"Close",INDEX(Sheet1!$B$3:$JO$10,MATCH($C19,Sheet1!$A$3:$A$10,0),MATCH(DM$10,Sheet1!$B$2:$JO$2,0))),"")</f>
        <v/>
      </c>
      <c r="DN19" s="55" t="str">
        <f>IFERROR(IF(INDEX(Sheet1!$B$3:$JO$10,MATCH($C19,Sheet1!$A$3:$A$10,0),MATCH(DN$10,Sheet1!$B$2:$JO$2,0))=0,"Close",INDEX(Sheet1!$B$3:$JO$10,MATCH($C19,Sheet1!$A$3:$A$10,0),MATCH(DN$10,Sheet1!$B$2:$JO$2,0))),"")</f>
        <v/>
      </c>
      <c r="DO19" s="55" t="str">
        <f>IFERROR(IF(INDEX(Sheet1!$B$3:$JO$10,MATCH($C19,Sheet1!$A$3:$A$10,0),MATCH(DO$10,Sheet1!$B$2:$JO$2,0))=0,"Close",INDEX(Sheet1!$B$3:$JO$10,MATCH($C19,Sheet1!$A$3:$A$10,0),MATCH(DO$10,Sheet1!$B$2:$JO$2,0))),"")</f>
        <v/>
      </c>
      <c r="DP19" s="55" t="str">
        <f>IFERROR(IF(INDEX(Sheet1!$B$3:$JO$10,MATCH($C19,Sheet1!$A$3:$A$10,0),MATCH(DP$10,Sheet1!$B$2:$JO$2,0))=0,"Close",INDEX(Sheet1!$B$3:$JO$10,MATCH($C19,Sheet1!$A$3:$A$10,0),MATCH(DP$10,Sheet1!$B$2:$JO$2,0))),"")</f>
        <v/>
      </c>
      <c r="DQ19" s="55" t="str">
        <f>IFERROR(IF(INDEX(Sheet1!$B$3:$JO$10,MATCH($C19,Sheet1!$A$3:$A$10,0),MATCH(DQ$10,Sheet1!$B$2:$JO$2,0))=0,"Close",INDEX(Sheet1!$B$3:$JO$10,MATCH($C19,Sheet1!$A$3:$A$10,0),MATCH(DQ$10,Sheet1!$B$2:$JO$2,0))),"")</f>
        <v/>
      </c>
      <c r="DR19" s="55" t="str">
        <f>IFERROR(IF(INDEX(Sheet1!$B$3:$JO$10,MATCH($C19,Sheet1!$A$3:$A$10,0),MATCH(DR$10,Sheet1!$B$2:$JO$2,0))=0,"Close",INDEX(Sheet1!$B$3:$JO$10,MATCH($C19,Sheet1!$A$3:$A$10,0),MATCH(DR$10,Sheet1!$B$2:$JO$2,0))),"")</f>
        <v/>
      </c>
      <c r="DS19" s="55" t="str">
        <f>IFERROR(IF(INDEX(Sheet1!$B$3:$JO$10,MATCH($C19,Sheet1!$A$3:$A$10,0),MATCH(DS$10,Sheet1!$B$2:$JO$2,0))=0,"Close",INDEX(Sheet1!$B$3:$JO$10,MATCH($C19,Sheet1!$A$3:$A$10,0),MATCH(DS$10,Sheet1!$B$2:$JO$2,0))),"")</f>
        <v/>
      </c>
      <c r="DT19" s="55" t="str">
        <f>IFERROR(IF(INDEX(Sheet1!$B$3:$JO$10,MATCH($C19,Sheet1!$A$3:$A$10,0),MATCH(DT$10,Sheet1!$B$2:$JO$2,0))=0,"Close",INDEX(Sheet1!$B$3:$JO$10,MATCH($C19,Sheet1!$A$3:$A$10,0),MATCH(DT$10,Sheet1!$B$2:$JO$2,0))),"")</f>
        <v/>
      </c>
      <c r="DU19" s="55" t="str">
        <f>IFERROR(IF(INDEX(Sheet1!$B$3:$JO$10,MATCH($C19,Sheet1!$A$3:$A$10,0),MATCH(DU$10,Sheet1!$B$2:$JO$2,0))=0,"Close",INDEX(Sheet1!$B$3:$JO$10,MATCH($C19,Sheet1!$A$3:$A$10,0),MATCH(DU$10,Sheet1!$B$2:$JO$2,0))),"")</f>
        <v/>
      </c>
      <c r="DV19" s="55" t="str">
        <f>IFERROR(IF(INDEX(Sheet1!$B$3:$JO$10,MATCH($C19,Sheet1!$A$3:$A$10,0),MATCH(DV$10,Sheet1!$B$2:$JO$2,0))=0,"Close",INDEX(Sheet1!$B$3:$JO$10,MATCH($C19,Sheet1!$A$3:$A$10,0),MATCH(DV$10,Sheet1!$B$2:$JO$2,0))),"")</f>
        <v/>
      </c>
      <c r="DW19" s="55" t="str">
        <f>IFERROR(IF(INDEX(Sheet1!$B$3:$JO$10,MATCH($C19,Sheet1!$A$3:$A$10,0),MATCH(DW$10,Sheet1!$B$2:$JO$2,0))=0,"Close",INDEX(Sheet1!$B$3:$JO$10,MATCH($C19,Sheet1!$A$3:$A$10,0),MATCH(DW$10,Sheet1!$B$2:$JO$2,0))),"")</f>
        <v/>
      </c>
      <c r="DX19" s="55" t="str">
        <f>IFERROR(IF(INDEX(Sheet1!$B$3:$JO$10,MATCH($C19,Sheet1!$A$3:$A$10,0),MATCH(DX$10,Sheet1!$B$2:$JO$2,0))=0,"Close",INDEX(Sheet1!$B$3:$JO$10,MATCH($C19,Sheet1!$A$3:$A$10,0),MATCH(DX$10,Sheet1!$B$2:$JO$2,0))),"")</f>
        <v/>
      </c>
      <c r="DY19" s="55" t="str">
        <f>IFERROR(IF(INDEX(Sheet1!$B$3:$JO$10,MATCH($C19,Sheet1!$A$3:$A$10,0),MATCH(DY$10,Sheet1!$B$2:$JO$2,0))=0,"Close",INDEX(Sheet1!$B$3:$JO$10,MATCH($C19,Sheet1!$A$3:$A$10,0),MATCH(DY$10,Sheet1!$B$2:$JO$2,0))),"")</f>
        <v/>
      </c>
      <c r="DZ19" s="55" t="str">
        <f>IFERROR(IF(INDEX(Sheet1!$B$3:$JO$10,MATCH($C19,Sheet1!$A$3:$A$10,0),MATCH(DZ$10,Sheet1!$B$2:$JO$2,0))=0,"Close",INDEX(Sheet1!$B$3:$JO$10,MATCH($C19,Sheet1!$A$3:$A$10,0),MATCH(DZ$10,Sheet1!$B$2:$JO$2,0))),"")</f>
        <v/>
      </c>
      <c r="EA19" s="55" t="str">
        <f>IFERROR(IF(INDEX(Sheet1!$B$3:$JO$10,MATCH($C19,Sheet1!$A$3:$A$10,0),MATCH(EA$10,Sheet1!$B$2:$JO$2,0))=0,"Close",INDEX(Sheet1!$B$3:$JO$10,MATCH($C19,Sheet1!$A$3:$A$10,0),MATCH(EA$10,Sheet1!$B$2:$JO$2,0))),"")</f>
        <v/>
      </c>
      <c r="EB19" s="55" t="str">
        <f>IFERROR(IF(INDEX(Sheet1!$B$3:$JO$10,MATCH($C19,Sheet1!$A$3:$A$10,0),MATCH(EB$10,Sheet1!$B$2:$JO$2,0))=0,"Close",INDEX(Sheet1!$B$3:$JO$10,MATCH($C19,Sheet1!$A$3:$A$10,0),MATCH(EB$10,Sheet1!$B$2:$JO$2,0))),"")</f>
        <v/>
      </c>
      <c r="EC19" s="55" t="str">
        <f>IFERROR(IF(INDEX(Sheet1!$B$3:$JO$10,MATCH($C19,Sheet1!$A$3:$A$10,0),MATCH(EC$10,Sheet1!$B$2:$JO$2,0))=0,"Close",INDEX(Sheet1!$B$3:$JO$10,MATCH($C19,Sheet1!$A$3:$A$10,0),MATCH(EC$10,Sheet1!$B$2:$JO$2,0))),"")</f>
        <v/>
      </c>
      <c r="ED19" s="55" t="str">
        <f>IFERROR(IF(INDEX(Sheet1!$B$3:$JO$10,MATCH($C19,Sheet1!$A$3:$A$10,0),MATCH(ED$10,Sheet1!$B$2:$JO$2,0))=0,"Close",INDEX(Sheet1!$B$3:$JO$10,MATCH($C19,Sheet1!$A$3:$A$10,0),MATCH(ED$10,Sheet1!$B$2:$JO$2,0))),"")</f>
        <v/>
      </c>
      <c r="EE19" s="55" t="str">
        <f>IFERROR(IF(INDEX(Sheet1!$B$3:$JO$10,MATCH($C19,Sheet1!$A$3:$A$10,0),MATCH(EE$10,Sheet1!$B$2:$JO$2,0))=0,"Close",INDEX(Sheet1!$B$3:$JO$10,MATCH($C19,Sheet1!$A$3:$A$10,0),MATCH(EE$10,Sheet1!$B$2:$JO$2,0))),"")</f>
        <v/>
      </c>
      <c r="EF19" s="55" t="str">
        <f>IFERROR(IF(INDEX(Sheet1!$B$3:$JO$10,MATCH($C19,Sheet1!$A$3:$A$10,0),MATCH(EF$10,Sheet1!$B$2:$JO$2,0))=0,"Close",INDEX(Sheet1!$B$3:$JO$10,MATCH($C19,Sheet1!$A$3:$A$10,0),MATCH(EF$10,Sheet1!$B$2:$JO$2,0))),"")</f>
        <v/>
      </c>
      <c r="EG19" s="55" t="str">
        <f>IFERROR(IF(INDEX(Sheet1!$B$3:$JO$10,MATCH($C19,Sheet1!$A$3:$A$10,0),MATCH(EG$10,Sheet1!$B$2:$JO$2,0))=0,"Close",INDEX(Sheet1!$B$3:$JO$10,MATCH($C19,Sheet1!$A$3:$A$10,0),MATCH(EG$10,Sheet1!$B$2:$JO$2,0))),"")</f>
        <v/>
      </c>
      <c r="EH19" s="55" t="str">
        <f>IFERROR(IF(INDEX(Sheet1!$B$3:$JO$10,MATCH($C19,Sheet1!$A$3:$A$10,0),MATCH(EH$10,Sheet1!$B$2:$JO$2,0))=0,"Close",INDEX(Sheet1!$B$3:$JO$10,MATCH($C19,Sheet1!$A$3:$A$10,0),MATCH(EH$10,Sheet1!$B$2:$JO$2,0))),"")</f>
        <v/>
      </c>
      <c r="EI19" s="55" t="str">
        <f>IFERROR(IF(INDEX(Sheet1!$B$3:$JO$10,MATCH($C19,Sheet1!$A$3:$A$10,0),MATCH(EI$10,Sheet1!$B$2:$JO$2,0))=0,"Close",INDEX(Sheet1!$B$3:$JO$10,MATCH($C19,Sheet1!$A$3:$A$10,0),MATCH(EI$10,Sheet1!$B$2:$JO$2,0))),"")</f>
        <v/>
      </c>
      <c r="EJ19" s="55" t="str">
        <f>IFERROR(IF(INDEX(Sheet1!$B$3:$JO$10,MATCH($C19,Sheet1!$A$3:$A$10,0),MATCH(EJ$10,Sheet1!$B$2:$JO$2,0))=0,"Close",INDEX(Sheet1!$B$3:$JO$10,MATCH($C19,Sheet1!$A$3:$A$10,0),MATCH(EJ$10,Sheet1!$B$2:$JO$2,0))),"")</f>
        <v/>
      </c>
      <c r="EK19" s="55" t="str">
        <f>IFERROR(IF(INDEX(Sheet1!$B$3:$JO$10,MATCH($C19,Sheet1!$A$3:$A$10,0),MATCH(EK$10,Sheet1!$B$2:$JO$2,0))=0,"Close",INDEX(Sheet1!$B$3:$JO$10,MATCH($C19,Sheet1!$A$3:$A$10,0),MATCH(EK$10,Sheet1!$B$2:$JO$2,0))),"")</f>
        <v/>
      </c>
      <c r="EL19" s="55" t="str">
        <f>IFERROR(IF(INDEX(Sheet1!$B$3:$JO$10,MATCH($C19,Sheet1!$A$3:$A$10,0),MATCH(EL$10,Sheet1!$B$2:$JO$2,0))=0,"Close",INDEX(Sheet1!$B$3:$JO$10,MATCH($C19,Sheet1!$A$3:$A$10,0),MATCH(EL$10,Sheet1!$B$2:$JO$2,0))),"")</f>
        <v/>
      </c>
      <c r="EM19" s="55" t="str">
        <f>IFERROR(IF(INDEX(Sheet1!$B$3:$JO$10,MATCH($C19,Sheet1!$A$3:$A$10,0),MATCH(EM$10,Sheet1!$B$2:$JO$2,0))=0,"Close",INDEX(Sheet1!$B$3:$JO$10,MATCH($C19,Sheet1!$A$3:$A$10,0),MATCH(EM$10,Sheet1!$B$2:$JO$2,0))),"")</f>
        <v/>
      </c>
      <c r="EN19" s="55" t="str">
        <f>IFERROR(IF(INDEX(Sheet1!$B$3:$JO$10,MATCH($C19,Sheet1!$A$3:$A$10,0),MATCH(EN$10,Sheet1!$B$2:$JO$2,0))=0,"Close",INDEX(Sheet1!$B$3:$JO$10,MATCH($C19,Sheet1!$A$3:$A$10,0),MATCH(EN$10,Sheet1!$B$2:$JO$2,0))),"")</f>
        <v/>
      </c>
      <c r="EO19" s="55" t="str">
        <f>IFERROR(IF(INDEX(Sheet1!$B$3:$JO$10,MATCH($C19,Sheet1!$A$3:$A$10,0),MATCH(EO$10,Sheet1!$B$2:$JO$2,0))=0,"Close",INDEX(Sheet1!$B$3:$JO$10,MATCH($C19,Sheet1!$A$3:$A$10,0),MATCH(EO$10,Sheet1!$B$2:$JO$2,0))),"")</f>
        <v/>
      </c>
      <c r="EP19" s="55" t="str">
        <f>IFERROR(IF(INDEX(Sheet1!$B$3:$JO$10,MATCH($C19,Sheet1!$A$3:$A$10,0),MATCH(EP$10,Sheet1!$B$2:$JO$2,0))=0,"Close",INDEX(Sheet1!$B$3:$JO$10,MATCH($C19,Sheet1!$A$3:$A$10,0),MATCH(EP$10,Sheet1!$B$2:$JO$2,0))),"")</f>
        <v/>
      </c>
      <c r="EQ19" s="55" t="str">
        <f>IFERROR(IF(INDEX(Sheet1!$B$3:$JO$10,MATCH($C19,Sheet1!$A$3:$A$10,0),MATCH(EQ$10,Sheet1!$B$2:$JO$2,0))=0,"Close",INDEX(Sheet1!$B$3:$JO$10,MATCH($C19,Sheet1!$A$3:$A$10,0),MATCH(EQ$10,Sheet1!$B$2:$JO$2,0))),"")</f>
        <v/>
      </c>
      <c r="ER19" s="55" t="str">
        <f>IFERROR(IF(INDEX(Sheet1!$B$3:$JO$10,MATCH($C19,Sheet1!$A$3:$A$10,0),MATCH(ER$10,Sheet1!$B$2:$JO$2,0))=0,"Close",INDEX(Sheet1!$B$3:$JO$10,MATCH($C19,Sheet1!$A$3:$A$10,0),MATCH(ER$10,Sheet1!$B$2:$JO$2,0))),"")</f>
        <v/>
      </c>
      <c r="ES19" s="55" t="str">
        <f>IFERROR(IF(INDEX(Sheet1!$B$3:$JO$10,MATCH($C19,Sheet1!$A$3:$A$10,0),MATCH(ES$10,Sheet1!$B$2:$JO$2,0))=0,"Close",INDEX(Sheet1!$B$3:$JO$10,MATCH($C19,Sheet1!$A$3:$A$10,0),MATCH(ES$10,Sheet1!$B$2:$JO$2,0))),"")</f>
        <v/>
      </c>
      <c r="ET19" s="55" t="str">
        <f>IFERROR(IF(INDEX(Sheet1!$B$3:$JO$10,MATCH($C19,Sheet1!$A$3:$A$10,0),MATCH(ET$10,Sheet1!$B$2:$JO$2,0))=0,"Close",INDEX(Sheet1!$B$3:$JO$10,MATCH($C19,Sheet1!$A$3:$A$10,0),MATCH(ET$10,Sheet1!$B$2:$JO$2,0))),"")</f>
        <v/>
      </c>
      <c r="EU19" s="55" t="str">
        <f>IFERROR(IF(INDEX(Sheet1!$B$3:$JO$10,MATCH($C19,Sheet1!$A$3:$A$10,0),MATCH(EU$10,Sheet1!$B$2:$JO$2,0))=0,"Close",INDEX(Sheet1!$B$3:$JO$10,MATCH($C19,Sheet1!$A$3:$A$10,0),MATCH(EU$10,Sheet1!$B$2:$JO$2,0))),"")</f>
        <v/>
      </c>
      <c r="EV19" s="55" t="str">
        <f>IFERROR(IF(INDEX(Sheet1!$B$3:$JO$10,MATCH($C19,Sheet1!$A$3:$A$10,0),MATCH(EV$10,Sheet1!$B$2:$JO$2,0))=0,"Close",INDEX(Sheet1!$B$3:$JO$10,MATCH($C19,Sheet1!$A$3:$A$10,0),MATCH(EV$10,Sheet1!$B$2:$JO$2,0))),"")</f>
        <v/>
      </c>
      <c r="EW19" s="55" t="str">
        <f>IFERROR(IF(INDEX(Sheet1!$B$3:$JO$10,MATCH($C19,Sheet1!$A$3:$A$10,0),MATCH(EW$10,Sheet1!$B$2:$JO$2,0))=0,"Close",INDEX(Sheet1!$B$3:$JO$10,MATCH($C19,Sheet1!$A$3:$A$10,0),MATCH(EW$10,Sheet1!$B$2:$JO$2,0))),"")</f>
        <v/>
      </c>
      <c r="EX19" s="55" t="str">
        <f>IFERROR(IF(INDEX(Sheet1!$B$3:$JO$10,MATCH($C19,Sheet1!$A$3:$A$10,0),MATCH(EX$10,Sheet1!$B$2:$JO$2,0))=0,"Close",INDEX(Sheet1!$B$3:$JO$10,MATCH($C19,Sheet1!$A$3:$A$10,0),MATCH(EX$10,Sheet1!$B$2:$JO$2,0))),"")</f>
        <v/>
      </c>
      <c r="EY19" s="55" t="str">
        <f>IFERROR(IF(INDEX(Sheet1!$B$3:$JO$10,MATCH($C19,Sheet1!$A$3:$A$10,0),MATCH(EY$10,Sheet1!$B$2:$JO$2,0))=0,"Close",INDEX(Sheet1!$B$3:$JO$10,MATCH($C19,Sheet1!$A$3:$A$10,0),MATCH(EY$10,Sheet1!$B$2:$JO$2,0))),"")</f>
        <v/>
      </c>
      <c r="EZ19" s="55" t="str">
        <f>IFERROR(IF(INDEX(Sheet1!$B$3:$JO$10,MATCH($C19,Sheet1!$A$3:$A$10,0),MATCH(EZ$10,Sheet1!$B$2:$JO$2,0))=0,"Close",INDEX(Sheet1!$B$3:$JO$10,MATCH($C19,Sheet1!$A$3:$A$10,0),MATCH(EZ$10,Sheet1!$B$2:$JO$2,0))),"")</f>
        <v/>
      </c>
      <c r="FA19" s="55" t="str">
        <f>IFERROR(IF(INDEX(Sheet1!$B$3:$JO$10,MATCH($C19,Sheet1!$A$3:$A$10,0),MATCH(FA$10,Sheet1!$B$2:$JO$2,0))=0,"Close",INDEX(Sheet1!$B$3:$JO$10,MATCH($C19,Sheet1!$A$3:$A$10,0),MATCH(FA$10,Sheet1!$B$2:$JO$2,0))),"")</f>
        <v/>
      </c>
      <c r="FB19" s="55" t="str">
        <f>IFERROR(IF(INDEX(Sheet1!$B$3:$JO$10,MATCH($C19,Sheet1!$A$3:$A$10,0),MATCH(FB$10,Sheet1!$B$2:$JO$2,0))=0,"Close",INDEX(Sheet1!$B$3:$JO$10,MATCH($C19,Sheet1!$A$3:$A$10,0),MATCH(FB$10,Sheet1!$B$2:$JO$2,0))),"")</f>
        <v/>
      </c>
      <c r="FC19" s="55" t="str">
        <f>IFERROR(IF(INDEX(Sheet1!$B$3:$JO$10,MATCH($C19,Sheet1!$A$3:$A$10,0),MATCH(FC$10,Sheet1!$B$2:$JO$2,0))=0,"Close",INDEX(Sheet1!$B$3:$JO$10,MATCH($C19,Sheet1!$A$3:$A$10,0),MATCH(FC$10,Sheet1!$B$2:$JO$2,0))),"")</f>
        <v/>
      </c>
      <c r="FD19" s="55" t="str">
        <f>IFERROR(IF(INDEX(Sheet1!$B$3:$JO$10,MATCH($C19,Sheet1!$A$3:$A$10,0),MATCH(FD$10,Sheet1!$B$2:$JO$2,0))=0,"Close",INDEX(Sheet1!$B$3:$JO$10,MATCH($C19,Sheet1!$A$3:$A$10,0),MATCH(FD$10,Sheet1!$B$2:$JO$2,0))),"")</f>
        <v/>
      </c>
      <c r="FE19" s="55" t="str">
        <f>IFERROR(IF(INDEX(Sheet1!$B$3:$JO$10,MATCH($C19,Sheet1!$A$3:$A$10,0),MATCH(FE$10,Sheet1!$B$2:$JO$2,0))=0,"Close",INDEX(Sheet1!$B$3:$JO$10,MATCH($C19,Sheet1!$A$3:$A$10,0),MATCH(FE$10,Sheet1!$B$2:$JO$2,0))),"")</f>
        <v/>
      </c>
      <c r="FF19" s="55" t="str">
        <f>IFERROR(IF(INDEX(Sheet1!$B$3:$JO$10,MATCH($C19,Sheet1!$A$3:$A$10,0),MATCH(FF$10,Sheet1!$B$2:$JO$2,0))=0,"Close",INDEX(Sheet1!$B$3:$JO$10,MATCH($C19,Sheet1!$A$3:$A$10,0),MATCH(FF$10,Sheet1!$B$2:$JO$2,0))),"")</f>
        <v/>
      </c>
      <c r="FG19" s="55" t="str">
        <f>IFERROR(IF(INDEX(Sheet1!$B$3:$JO$10,MATCH($C19,Sheet1!$A$3:$A$10,0),MATCH(FG$10,Sheet1!$B$2:$JO$2,0))=0,"Close",INDEX(Sheet1!$B$3:$JO$10,MATCH($C19,Sheet1!$A$3:$A$10,0),MATCH(FG$10,Sheet1!$B$2:$JO$2,0))),"")</f>
        <v/>
      </c>
      <c r="FH19" s="55" t="str">
        <f>IFERROR(IF(INDEX(Sheet1!$B$3:$JO$10,MATCH($C19,Sheet1!$A$3:$A$10,0),MATCH(FH$10,Sheet1!$B$2:$JO$2,0))=0,"Close",INDEX(Sheet1!$B$3:$JO$10,MATCH($C19,Sheet1!$A$3:$A$10,0),MATCH(FH$10,Sheet1!$B$2:$JO$2,0))),"")</f>
        <v/>
      </c>
      <c r="FI19" s="55" t="str">
        <f>IFERROR(IF(INDEX(Sheet1!$B$3:$JO$10,MATCH($C19,Sheet1!$A$3:$A$10,0),MATCH(FI$10,Sheet1!$B$2:$JO$2,0))=0,"Close",INDEX(Sheet1!$B$3:$JO$10,MATCH($C19,Sheet1!$A$3:$A$10,0),MATCH(FI$10,Sheet1!$B$2:$JO$2,0))),"")</f>
        <v/>
      </c>
      <c r="FJ19" s="55" t="str">
        <f>IFERROR(IF(INDEX(Sheet1!$B$3:$JO$10,MATCH($C19,Sheet1!$A$3:$A$10,0),MATCH(FJ$10,Sheet1!$B$2:$JO$2,0))=0,"Close",INDEX(Sheet1!$B$3:$JO$10,MATCH($C19,Sheet1!$A$3:$A$10,0),MATCH(FJ$10,Sheet1!$B$2:$JO$2,0))),"")</f>
        <v/>
      </c>
      <c r="FK19" s="55" t="str">
        <f>IFERROR(IF(INDEX(Sheet1!$B$3:$JO$10,MATCH($C19,Sheet1!$A$3:$A$10,0),MATCH(FK$10,Sheet1!$B$2:$JO$2,0))=0,"Close",INDEX(Sheet1!$B$3:$JO$10,MATCH($C19,Sheet1!$A$3:$A$10,0),MATCH(FK$10,Sheet1!$B$2:$JO$2,0))),"")</f>
        <v/>
      </c>
      <c r="FL19" s="55" t="str">
        <f>IFERROR(IF(INDEX(Sheet1!$B$3:$JO$10,MATCH($C19,Sheet1!$A$3:$A$10,0),MATCH(FL$10,Sheet1!$B$2:$JO$2,0))=0,"Close",INDEX(Sheet1!$B$3:$JO$10,MATCH($C19,Sheet1!$A$3:$A$10,0),MATCH(FL$10,Sheet1!$B$2:$JO$2,0))),"")</f>
        <v/>
      </c>
      <c r="FM19" s="55" t="str">
        <f>IFERROR(IF(INDEX(Sheet1!$B$3:$JO$10,MATCH($C19,Sheet1!$A$3:$A$10,0),MATCH(FM$10,Sheet1!$B$2:$JO$2,0))=0,"Close",INDEX(Sheet1!$B$3:$JO$10,MATCH($C19,Sheet1!$A$3:$A$10,0),MATCH(FM$10,Sheet1!$B$2:$JO$2,0))),"")</f>
        <v/>
      </c>
      <c r="FN19" s="55" t="str">
        <f>IFERROR(IF(INDEX(Sheet1!$B$3:$JO$10,MATCH($C19,Sheet1!$A$3:$A$10,0),MATCH(FN$10,Sheet1!$B$2:$JO$2,0))=0,"Close",INDEX(Sheet1!$B$3:$JO$10,MATCH($C19,Sheet1!$A$3:$A$10,0),MATCH(FN$10,Sheet1!$B$2:$JO$2,0))),"")</f>
        <v/>
      </c>
      <c r="FO19" s="55" t="str">
        <f>IFERROR(IF(INDEX(Sheet1!$B$3:$JO$10,MATCH($C19,Sheet1!$A$3:$A$10,0),MATCH(FO$10,Sheet1!$B$2:$JO$2,0))=0,"Close",INDEX(Sheet1!$B$3:$JO$10,MATCH($C19,Sheet1!$A$3:$A$10,0),MATCH(FO$10,Sheet1!$B$2:$JO$2,0))),"")</f>
        <v/>
      </c>
      <c r="FP19" s="55" t="str">
        <f>IFERROR(IF(INDEX(Sheet1!$B$3:$JO$10,MATCH($C19,Sheet1!$A$3:$A$10,0),MATCH(FP$10,Sheet1!$B$2:$JO$2,0))=0,"Close",INDEX(Sheet1!$B$3:$JO$10,MATCH($C19,Sheet1!$A$3:$A$10,0),MATCH(FP$10,Sheet1!$B$2:$JO$2,0))),"")</f>
        <v/>
      </c>
      <c r="FQ19" s="55" t="str">
        <f>IFERROR(IF(INDEX(Sheet1!$B$3:$JO$10,MATCH($C19,Sheet1!$A$3:$A$10,0),MATCH(FQ$10,Sheet1!$B$2:$JO$2,0))=0,"Close",INDEX(Sheet1!$B$3:$JO$10,MATCH($C19,Sheet1!$A$3:$A$10,0),MATCH(FQ$10,Sheet1!$B$2:$JO$2,0))),"")</f>
        <v/>
      </c>
      <c r="FR19" s="55" t="str">
        <f>IFERROR(IF(INDEX(Sheet1!$B$3:$JO$10,MATCH($C19,Sheet1!$A$3:$A$10,0),MATCH(FR$10,Sheet1!$B$2:$JO$2,0))=0,"Close",INDEX(Sheet1!$B$3:$JO$10,MATCH($C19,Sheet1!$A$3:$A$10,0),MATCH(FR$10,Sheet1!$B$2:$JO$2,0))),"")</f>
        <v/>
      </c>
      <c r="FS19" s="55" t="str">
        <f>IFERROR(IF(INDEX(Sheet1!$B$3:$JO$10,MATCH($C19,Sheet1!$A$3:$A$10,0),MATCH(FS$10,Sheet1!$B$2:$JO$2,0))=0,"Close",INDEX(Sheet1!$B$3:$JO$10,MATCH($C19,Sheet1!$A$3:$A$10,0),MATCH(FS$10,Sheet1!$B$2:$JO$2,0))),"")</f>
        <v/>
      </c>
      <c r="FT19" s="55" t="str">
        <f>IFERROR(IF(INDEX(Sheet1!$B$3:$JO$10,MATCH($C19,Sheet1!$A$3:$A$10,0),MATCH(FT$10,Sheet1!$B$2:$JO$2,0))=0,"Close",INDEX(Sheet1!$B$3:$JO$10,MATCH($C19,Sheet1!$A$3:$A$10,0),MATCH(FT$10,Sheet1!$B$2:$JO$2,0))),"")</f>
        <v/>
      </c>
      <c r="FU19" s="55" t="str">
        <f>IFERROR(IF(INDEX(Sheet1!$B$3:$JO$10,MATCH($C19,Sheet1!$A$3:$A$10,0),MATCH(FU$10,Sheet1!$B$2:$JO$2,0))=0,"Close",INDEX(Sheet1!$B$3:$JO$10,MATCH($C19,Sheet1!$A$3:$A$10,0),MATCH(FU$10,Sheet1!$B$2:$JO$2,0))),"")</f>
        <v/>
      </c>
      <c r="FV19" s="55" t="str">
        <f>IFERROR(IF(INDEX(Sheet1!$B$3:$JO$10,MATCH($C19,Sheet1!$A$3:$A$10,0),MATCH(FV$10,Sheet1!$B$2:$JO$2,0))=0,"Close",INDEX(Sheet1!$B$3:$JO$10,MATCH($C19,Sheet1!$A$3:$A$10,0),MATCH(FV$10,Sheet1!$B$2:$JO$2,0))),"")</f>
        <v/>
      </c>
      <c r="FW19" s="55" t="str">
        <f>IFERROR(IF(INDEX(Sheet1!$B$3:$JO$10,MATCH($C19,Sheet1!$A$3:$A$10,0),MATCH(FW$10,Sheet1!$B$2:$JO$2,0))=0,"Close",INDEX(Sheet1!$B$3:$JO$10,MATCH($C19,Sheet1!$A$3:$A$10,0),MATCH(FW$10,Sheet1!$B$2:$JO$2,0))),"")</f>
        <v/>
      </c>
      <c r="FX19" s="55" t="str">
        <f>IFERROR(IF(INDEX(Sheet1!$B$3:$JO$10,MATCH($C19,Sheet1!$A$3:$A$10,0),MATCH(FX$10,Sheet1!$B$2:$JO$2,0))=0,"Close",INDEX(Sheet1!$B$3:$JO$10,MATCH($C19,Sheet1!$A$3:$A$10,0),MATCH(FX$10,Sheet1!$B$2:$JO$2,0))),"")</f>
        <v/>
      </c>
      <c r="FY19" s="55" t="str">
        <f>IFERROR(IF(INDEX(Sheet1!$B$3:$JO$10,MATCH($C19,Sheet1!$A$3:$A$10,0),MATCH(FY$10,Sheet1!$B$2:$JO$2,0))=0,"Close",INDEX(Sheet1!$B$3:$JO$10,MATCH($C19,Sheet1!$A$3:$A$10,0),MATCH(FY$10,Sheet1!$B$2:$JO$2,0))),"")</f>
        <v/>
      </c>
      <c r="FZ19" s="55" t="str">
        <f>IFERROR(IF(INDEX(Sheet1!$B$3:$JO$10,MATCH($C19,Sheet1!$A$3:$A$10,0),MATCH(FZ$10,Sheet1!$B$2:$JO$2,0))=0,"Close",INDEX(Sheet1!$B$3:$JO$10,MATCH($C19,Sheet1!$A$3:$A$10,0),MATCH(FZ$10,Sheet1!$B$2:$JO$2,0))),"")</f>
        <v/>
      </c>
      <c r="GA19" s="55" t="str">
        <f>IFERROR(IF(INDEX(Sheet1!$B$3:$JO$10,MATCH($C19,Sheet1!$A$3:$A$10,0),MATCH(GA$10,Sheet1!$B$2:$JO$2,0))=0,"Close",INDEX(Sheet1!$B$3:$JO$10,MATCH($C19,Sheet1!$A$3:$A$10,0),MATCH(GA$10,Sheet1!$B$2:$JO$2,0))),"")</f>
        <v/>
      </c>
      <c r="GB19" s="55" t="str">
        <f>IFERROR(IF(INDEX(Sheet1!$B$3:$JO$10,MATCH($C19,Sheet1!$A$3:$A$10,0),MATCH(GB$10,Sheet1!$B$2:$JO$2,0))=0,"Close",INDEX(Sheet1!$B$3:$JO$10,MATCH($C19,Sheet1!$A$3:$A$10,0),MATCH(GB$10,Sheet1!$B$2:$JO$2,0))),"")</f>
        <v/>
      </c>
      <c r="GC19" s="55" t="str">
        <f>IFERROR(IF(INDEX(Sheet1!$B$3:$JO$10,MATCH($C19,Sheet1!$A$3:$A$10,0),MATCH(GC$10,Sheet1!$B$2:$JO$2,0))=0,"Close",INDEX(Sheet1!$B$3:$JO$10,MATCH($C19,Sheet1!$A$3:$A$10,0),MATCH(GC$10,Sheet1!$B$2:$JO$2,0))),"")</f>
        <v/>
      </c>
      <c r="GD19" s="55" t="str">
        <f>IFERROR(IF(INDEX(Sheet1!$B$3:$JO$10,MATCH($C19,Sheet1!$A$3:$A$10,0),MATCH(GD$10,Sheet1!$B$2:$JO$2,0))=0,"Close",INDEX(Sheet1!$B$3:$JO$10,MATCH($C19,Sheet1!$A$3:$A$10,0),MATCH(GD$10,Sheet1!$B$2:$JO$2,0))),"")</f>
        <v/>
      </c>
      <c r="GE19" s="55" t="str">
        <f>IFERROR(IF(INDEX(Sheet1!$B$3:$JO$10,MATCH($C19,Sheet1!$A$3:$A$10,0),MATCH(GE$10,Sheet1!$B$2:$JO$2,0))=0,"Close",INDEX(Sheet1!$B$3:$JO$10,MATCH($C19,Sheet1!$A$3:$A$10,0),MATCH(GE$10,Sheet1!$B$2:$JO$2,0))),"")</f>
        <v/>
      </c>
      <c r="GF19" s="55" t="str">
        <f>IFERROR(IF(INDEX(Sheet1!$B$3:$JO$10,MATCH($C19,Sheet1!$A$3:$A$10,0),MATCH(GF$10,Sheet1!$B$2:$JO$2,0))=0,"Close",INDEX(Sheet1!$B$3:$JO$10,MATCH($C19,Sheet1!$A$3:$A$10,0),MATCH(GF$10,Sheet1!$B$2:$JO$2,0))),"")</f>
        <v/>
      </c>
      <c r="GG19" s="55" t="str">
        <f>IFERROR(IF(INDEX(Sheet1!$B$3:$JO$10,MATCH($C19,Sheet1!$A$3:$A$10,0),MATCH(GG$10,Sheet1!$B$2:$JO$2,0))=0,"Close",INDEX(Sheet1!$B$3:$JO$10,MATCH($C19,Sheet1!$A$3:$A$10,0),MATCH(GG$10,Sheet1!$B$2:$JO$2,0))),"")</f>
        <v/>
      </c>
      <c r="GH19" s="55" t="str">
        <f>IFERROR(IF(INDEX(Sheet1!$B$3:$JO$10,MATCH($C19,Sheet1!$A$3:$A$10,0),MATCH(GH$10,Sheet1!$B$2:$JO$2,0))=0,"Close",INDEX(Sheet1!$B$3:$JO$10,MATCH($C19,Sheet1!$A$3:$A$10,0),MATCH(GH$10,Sheet1!$B$2:$JO$2,0))),"")</f>
        <v/>
      </c>
      <c r="GI19" s="55" t="str">
        <f>IFERROR(IF(INDEX(Sheet1!$B$3:$JO$10,MATCH($C19,Sheet1!$A$3:$A$10,0),MATCH(GI$10,Sheet1!$B$2:$JO$2,0))=0,"Close",INDEX(Sheet1!$B$3:$JO$10,MATCH($C19,Sheet1!$A$3:$A$10,0),MATCH(GI$10,Sheet1!$B$2:$JO$2,0))),"")</f>
        <v/>
      </c>
      <c r="GJ19" s="55" t="str">
        <f>IFERROR(IF(INDEX(Sheet1!$B$3:$JO$10,MATCH($C19,Sheet1!$A$3:$A$10,0),MATCH(GJ$10,Sheet1!$B$2:$JO$2,0))=0,"Close",INDEX(Sheet1!$B$3:$JO$10,MATCH($C19,Sheet1!$A$3:$A$10,0),MATCH(GJ$10,Sheet1!$B$2:$JO$2,0))),"")</f>
        <v/>
      </c>
      <c r="GK19" s="55" t="str">
        <f>IFERROR(IF(INDEX(Sheet1!$B$3:$JO$10,MATCH($C19,Sheet1!$A$3:$A$10,0),MATCH(GK$10,Sheet1!$B$2:$JO$2,0))=0,"Close",INDEX(Sheet1!$B$3:$JO$10,MATCH($C19,Sheet1!$A$3:$A$10,0),MATCH(GK$10,Sheet1!$B$2:$JO$2,0))),"")</f>
        <v/>
      </c>
      <c r="GL19" s="55" t="str">
        <f>IFERROR(IF(INDEX(Sheet1!$B$3:$JO$10,MATCH($C19,Sheet1!$A$3:$A$10,0),MATCH(GL$10,Sheet1!$B$2:$JO$2,0))=0,"Close",INDEX(Sheet1!$B$3:$JO$10,MATCH($C19,Sheet1!$A$3:$A$10,0),MATCH(GL$10,Sheet1!$B$2:$JO$2,0))),"")</f>
        <v/>
      </c>
      <c r="GM19" s="55" t="str">
        <f>IFERROR(IF(INDEX(Sheet1!$B$3:$JO$10,MATCH($C19,Sheet1!$A$3:$A$10,0),MATCH(GM$10,Sheet1!$B$2:$JO$2,0))=0,"Close",INDEX(Sheet1!$B$3:$JO$10,MATCH($C19,Sheet1!$A$3:$A$10,0),MATCH(GM$10,Sheet1!$B$2:$JO$2,0))),"")</f>
        <v/>
      </c>
      <c r="GN19" s="55" t="str">
        <f>IFERROR(IF(INDEX(Sheet1!$B$3:$JO$10,MATCH($C19,Sheet1!$A$3:$A$10,0),MATCH(GN$10,Sheet1!$B$2:$JO$2,0))=0,"Close",INDEX(Sheet1!$B$3:$JO$10,MATCH($C19,Sheet1!$A$3:$A$10,0),MATCH(GN$10,Sheet1!$B$2:$JO$2,0))),"")</f>
        <v/>
      </c>
      <c r="GO19" s="55" t="str">
        <f>IFERROR(IF(INDEX(Sheet1!$B$3:$JO$10,MATCH($C19,Sheet1!$A$3:$A$10,0),MATCH(GO$10,Sheet1!$B$2:$JO$2,0))=0,"Close",INDEX(Sheet1!$B$3:$JO$10,MATCH($C19,Sheet1!$A$3:$A$10,0),MATCH(GO$10,Sheet1!$B$2:$JO$2,0))),"")</f>
        <v/>
      </c>
      <c r="GP19" s="55" t="str">
        <f>IFERROR(IF(INDEX(Sheet1!$B$3:$JO$10,MATCH($C19,Sheet1!$A$3:$A$10,0),MATCH(GP$10,Sheet1!$B$2:$JO$2,0))=0,"Close",INDEX(Sheet1!$B$3:$JO$10,MATCH($C19,Sheet1!$A$3:$A$10,0),MATCH(GP$10,Sheet1!$B$2:$JO$2,0))),"")</f>
        <v/>
      </c>
      <c r="GQ19" s="55" t="str">
        <f>IFERROR(IF(INDEX(Sheet1!$B$3:$JO$10,MATCH($C19,Sheet1!$A$3:$A$10,0),MATCH(GQ$10,Sheet1!$B$2:$JO$2,0))=0,"Close",INDEX(Sheet1!$B$3:$JO$10,MATCH($C19,Sheet1!$A$3:$A$10,0),MATCH(GQ$10,Sheet1!$B$2:$JO$2,0))),"")</f>
        <v/>
      </c>
      <c r="GR19" s="55" t="str">
        <f>IFERROR(IF(INDEX(Sheet1!$B$3:$JO$10,MATCH($C19,Sheet1!$A$3:$A$10,0),MATCH(GR$10,Sheet1!$B$2:$JO$2,0))=0,"Close",INDEX(Sheet1!$B$3:$JO$10,MATCH($C19,Sheet1!$A$3:$A$10,0),MATCH(GR$10,Sheet1!$B$2:$JO$2,0))),"")</f>
        <v/>
      </c>
      <c r="GS19" s="55" t="str">
        <f>IFERROR(IF(INDEX(Sheet1!$B$3:$JO$10,MATCH($C19,Sheet1!$A$3:$A$10,0),MATCH(GS$10,Sheet1!$B$2:$JO$2,0))=0,"Close",INDEX(Sheet1!$B$3:$JO$10,MATCH($C19,Sheet1!$A$3:$A$10,0),MATCH(GS$10,Sheet1!$B$2:$JO$2,0))),"")</f>
        <v/>
      </c>
      <c r="GT19" s="55" t="str">
        <f>IFERROR(IF(INDEX(Sheet1!$B$3:$JO$10,MATCH($C19,Sheet1!$A$3:$A$10,0),MATCH(GT$10,Sheet1!$B$2:$JO$2,0))=0,"Close",INDEX(Sheet1!$B$3:$JO$10,MATCH($C19,Sheet1!$A$3:$A$10,0),MATCH(GT$10,Sheet1!$B$2:$JO$2,0))),"")</f>
        <v/>
      </c>
      <c r="GU19" s="55" t="str">
        <f>IFERROR(IF(INDEX(Sheet1!$B$3:$JO$10,MATCH($C19,Sheet1!$A$3:$A$10,0),MATCH(GU$10,Sheet1!$B$2:$JO$2,0))=0,"Close",INDEX(Sheet1!$B$3:$JO$10,MATCH($C19,Sheet1!$A$3:$A$10,0),MATCH(GU$10,Sheet1!$B$2:$JO$2,0))),"")</f>
        <v/>
      </c>
      <c r="GV19" s="55" t="str">
        <f>IFERROR(IF(INDEX(Sheet1!$B$3:$JO$10,MATCH($C19,Sheet1!$A$3:$A$10,0),MATCH(GV$10,Sheet1!$B$2:$JO$2,0))=0,"Close",INDEX(Sheet1!$B$3:$JO$10,MATCH($C19,Sheet1!$A$3:$A$10,0),MATCH(GV$10,Sheet1!$B$2:$JO$2,0))),"")</f>
        <v/>
      </c>
      <c r="GW19" s="55" t="str">
        <f>IFERROR(IF(INDEX(Sheet1!$B$3:$JO$10,MATCH($C19,Sheet1!$A$3:$A$10,0),MATCH(GW$10,Sheet1!$B$2:$JO$2,0))=0,"Close",INDEX(Sheet1!$B$3:$JO$10,MATCH($C19,Sheet1!$A$3:$A$10,0),MATCH(GW$10,Sheet1!$B$2:$JO$2,0))),"")</f>
        <v/>
      </c>
      <c r="GX19" s="55" t="str">
        <f>IFERROR(IF(INDEX(Sheet1!$B$3:$JO$10,MATCH($C19,Sheet1!$A$3:$A$10,0),MATCH(GX$10,Sheet1!$B$2:$JO$2,0))=0,"Close",INDEX(Sheet1!$B$3:$JO$10,MATCH($C19,Sheet1!$A$3:$A$10,0),MATCH(GX$10,Sheet1!$B$2:$JO$2,0))),"")</f>
        <v/>
      </c>
      <c r="GY19" s="55" t="str">
        <f>IFERROR(IF(INDEX(Sheet1!$B$3:$JO$10,MATCH($C19,Sheet1!$A$3:$A$10,0),MATCH(GY$10,Sheet1!$B$2:$JO$2,0))=0,"Close",INDEX(Sheet1!$B$3:$JO$10,MATCH($C19,Sheet1!$A$3:$A$10,0),MATCH(GY$10,Sheet1!$B$2:$JO$2,0))),"")</f>
        <v/>
      </c>
      <c r="GZ19" s="55" t="str">
        <f>IFERROR(IF(INDEX(Sheet1!$B$3:$JO$10,MATCH($C19,Sheet1!$A$3:$A$10,0),MATCH(GZ$10,Sheet1!$B$2:$JO$2,0))=0,"Close",INDEX(Sheet1!$B$3:$JO$10,MATCH($C19,Sheet1!$A$3:$A$10,0),MATCH(GZ$10,Sheet1!$B$2:$JO$2,0))),"")</f>
        <v/>
      </c>
      <c r="HA19" s="55" t="str">
        <f>IFERROR(IF(INDEX(Sheet1!$B$3:$JO$10,MATCH($C19,Sheet1!$A$3:$A$10,0),MATCH(HA$10,Sheet1!$B$2:$JO$2,0))=0,"Close",INDEX(Sheet1!$B$3:$JO$10,MATCH($C19,Sheet1!$A$3:$A$10,0),MATCH(HA$10,Sheet1!$B$2:$JO$2,0))),"")</f>
        <v/>
      </c>
      <c r="HB19" s="55" t="str">
        <f>IFERROR(IF(INDEX(Sheet1!$B$3:$JO$10,MATCH($C19,Sheet1!$A$3:$A$10,0),MATCH(HB$10,Sheet1!$B$2:$JO$2,0))=0,"Close",INDEX(Sheet1!$B$3:$JO$10,MATCH($C19,Sheet1!$A$3:$A$10,0),MATCH(HB$10,Sheet1!$B$2:$JO$2,0))),"")</f>
        <v/>
      </c>
      <c r="HC19" s="55" t="str">
        <f>IFERROR(IF(INDEX(Sheet1!$B$3:$JO$10,MATCH($C19,Sheet1!$A$3:$A$10,0),MATCH(HC$10,Sheet1!$B$2:$JO$2,0))=0,"Close",INDEX(Sheet1!$B$3:$JO$10,MATCH($C19,Sheet1!$A$3:$A$10,0),MATCH(HC$10,Sheet1!$B$2:$JO$2,0))),"")</f>
        <v/>
      </c>
      <c r="HD19" s="55" t="str">
        <f>IFERROR(IF(INDEX(Sheet1!$B$3:$JO$10,MATCH($C19,Sheet1!$A$3:$A$10,0),MATCH(HD$10,Sheet1!$B$2:$JO$2,0))=0,"Close",INDEX(Sheet1!$B$3:$JO$10,MATCH($C19,Sheet1!$A$3:$A$10,0),MATCH(HD$10,Sheet1!$B$2:$JO$2,0))),"")</f>
        <v/>
      </c>
      <c r="HE19" s="55" t="str">
        <f>IFERROR(IF(INDEX(Sheet1!$B$3:$JO$10,MATCH($C19,Sheet1!$A$3:$A$10,0),MATCH(HE$10,Sheet1!$B$2:$JO$2,0))=0,"Close",INDEX(Sheet1!$B$3:$JO$10,MATCH($C19,Sheet1!$A$3:$A$10,0),MATCH(HE$10,Sheet1!$B$2:$JO$2,0))),"")</f>
        <v/>
      </c>
      <c r="HF19" s="55" t="str">
        <f>IFERROR(IF(INDEX(Sheet1!$B$3:$JO$10,MATCH($C19,Sheet1!$A$3:$A$10,0),MATCH(HF$10,Sheet1!$B$2:$JO$2,0))=0,"Close",INDEX(Sheet1!$B$3:$JO$10,MATCH($C19,Sheet1!$A$3:$A$10,0),MATCH(HF$10,Sheet1!$B$2:$JO$2,0))),"")</f>
        <v/>
      </c>
      <c r="HG19" s="55" t="str">
        <f>IFERROR(IF(INDEX(Sheet1!$B$3:$JO$10,MATCH($C19,Sheet1!$A$3:$A$10,0),MATCH(HG$10,Sheet1!$B$2:$JO$2,0))=0,"Close",INDEX(Sheet1!$B$3:$JO$10,MATCH($C19,Sheet1!$A$3:$A$10,0),MATCH(HG$10,Sheet1!$B$2:$JO$2,0))),"")</f>
        <v/>
      </c>
      <c r="HH19" s="55" t="str">
        <f>IFERROR(IF(INDEX(Sheet1!$B$3:$JO$10,MATCH($C19,Sheet1!$A$3:$A$10,0),MATCH(HH$10,Sheet1!$B$2:$JO$2,0))=0,"Close",INDEX(Sheet1!$B$3:$JO$10,MATCH($C19,Sheet1!$A$3:$A$10,0),MATCH(HH$10,Sheet1!$B$2:$JO$2,0))),"")</f>
        <v/>
      </c>
      <c r="HI19" s="55" t="str">
        <f>IFERROR(IF(INDEX(Sheet1!$B$3:$JO$10,MATCH($C19,Sheet1!$A$3:$A$10,0),MATCH(HI$10,Sheet1!$B$2:$JO$2,0))=0,"Close",INDEX(Sheet1!$B$3:$JO$10,MATCH($C19,Sheet1!$A$3:$A$10,0),MATCH(HI$10,Sheet1!$B$2:$JO$2,0))),"")</f>
        <v/>
      </c>
      <c r="HJ19" s="55" t="str">
        <f>IFERROR(IF(INDEX(Sheet1!$B$3:$JO$10,MATCH($C19,Sheet1!$A$3:$A$10,0),MATCH(HJ$10,Sheet1!$B$2:$JO$2,0))=0,"Close",INDEX(Sheet1!$B$3:$JO$10,MATCH($C19,Sheet1!$A$3:$A$10,0),MATCH(HJ$10,Sheet1!$B$2:$JO$2,0))),"")</f>
        <v/>
      </c>
      <c r="HK19" s="55" t="str">
        <f>IFERROR(IF(INDEX(Sheet1!$B$3:$JO$10,MATCH($C19,Sheet1!$A$3:$A$10,0),MATCH(HK$10,Sheet1!$B$2:$JO$2,0))=0,"Close",INDEX(Sheet1!$B$3:$JO$10,MATCH($C19,Sheet1!$A$3:$A$10,0),MATCH(HK$10,Sheet1!$B$2:$JO$2,0))),"")</f>
        <v/>
      </c>
      <c r="HL19" s="55" t="str">
        <f>IFERROR(IF(INDEX(Sheet1!$B$3:$JO$10,MATCH($C19,Sheet1!$A$3:$A$10,0),MATCH(HL$10,Sheet1!$B$2:$JO$2,0))=0,"Close",INDEX(Sheet1!$B$3:$JO$10,MATCH($C19,Sheet1!$A$3:$A$10,0),MATCH(HL$10,Sheet1!$B$2:$JO$2,0))),"")</f>
        <v/>
      </c>
      <c r="HM19" s="55" t="str">
        <f>IFERROR(IF(INDEX(Sheet1!$B$3:$JO$10,MATCH($C19,Sheet1!$A$3:$A$10,0),MATCH(HM$10,Sheet1!$B$2:$JO$2,0))=0,"Close",INDEX(Sheet1!$B$3:$JO$10,MATCH($C19,Sheet1!$A$3:$A$10,0),MATCH(HM$10,Sheet1!$B$2:$JO$2,0))),"")</f>
        <v/>
      </c>
      <c r="HN19" s="55" t="str">
        <f>IFERROR(IF(INDEX(Sheet1!$B$3:$JO$10,MATCH($C19,Sheet1!$A$3:$A$10,0),MATCH(HN$10,Sheet1!$B$2:$JO$2,0))=0,"Close",INDEX(Sheet1!$B$3:$JO$10,MATCH($C19,Sheet1!$A$3:$A$10,0),MATCH(HN$10,Sheet1!$B$2:$JO$2,0))),"")</f>
        <v/>
      </c>
      <c r="HO19" s="55" t="str">
        <f>IFERROR(IF(INDEX(Sheet1!$B$3:$JO$10,MATCH($C19,Sheet1!$A$3:$A$10,0),MATCH(HO$10,Sheet1!$B$2:$JO$2,0))=0,"Close",INDEX(Sheet1!$B$3:$JO$10,MATCH($C19,Sheet1!$A$3:$A$10,0),MATCH(HO$10,Sheet1!$B$2:$JO$2,0))),"")</f>
        <v/>
      </c>
      <c r="HP19" s="55" t="str">
        <f>IFERROR(IF(INDEX(Sheet1!$B$3:$JO$10,MATCH($C19,Sheet1!$A$3:$A$10,0),MATCH(HP$10,Sheet1!$B$2:$JO$2,0))=0,"Close",INDEX(Sheet1!$B$3:$JO$10,MATCH($C19,Sheet1!$A$3:$A$10,0),MATCH(HP$10,Sheet1!$B$2:$JO$2,0))),"")</f>
        <v/>
      </c>
      <c r="HQ19" s="55" t="str">
        <f>IFERROR(IF(INDEX(Sheet1!$B$3:$JO$10,MATCH($C19,Sheet1!$A$3:$A$10,0),MATCH(HQ$10,Sheet1!$B$2:$JO$2,0))=0,"Close",INDEX(Sheet1!$B$3:$JO$10,MATCH($C19,Sheet1!$A$3:$A$10,0),MATCH(HQ$10,Sheet1!$B$2:$JO$2,0))),"")</f>
        <v/>
      </c>
      <c r="HR19" s="55" t="str">
        <f>IFERROR(IF(INDEX(Sheet1!$B$3:$JO$10,MATCH($C19,Sheet1!$A$3:$A$10,0),MATCH(HR$10,Sheet1!$B$2:$JO$2,0))=0,"Close",INDEX(Sheet1!$B$3:$JO$10,MATCH($C19,Sheet1!$A$3:$A$10,0),MATCH(HR$10,Sheet1!$B$2:$JO$2,0))),"")</f>
        <v/>
      </c>
      <c r="HS19" s="55" t="str">
        <f>IFERROR(IF(INDEX(Sheet1!$B$3:$JO$10,MATCH($C19,Sheet1!$A$3:$A$10,0),MATCH(HS$10,Sheet1!$B$2:$JO$2,0))=0,"Close",INDEX(Sheet1!$B$3:$JO$10,MATCH($C19,Sheet1!$A$3:$A$10,0),MATCH(HS$10,Sheet1!$B$2:$JO$2,0))),"")</f>
        <v/>
      </c>
      <c r="HT19" s="55" t="str">
        <f>IFERROR(IF(INDEX(Sheet1!$B$3:$JO$10,MATCH($C19,Sheet1!$A$3:$A$10,0),MATCH(HT$10,Sheet1!$B$2:$JO$2,0))=0,"Close",INDEX(Sheet1!$B$3:$JO$10,MATCH($C19,Sheet1!$A$3:$A$10,0),MATCH(HT$10,Sheet1!$B$2:$JO$2,0))),"")</f>
        <v/>
      </c>
      <c r="HU19" s="55" t="str">
        <f>IFERROR(IF(INDEX(Sheet1!$B$3:$JO$10,MATCH($C19,Sheet1!$A$3:$A$10,0),MATCH(HU$10,Sheet1!$B$2:$JO$2,0))=0,"Close",INDEX(Sheet1!$B$3:$JO$10,MATCH($C19,Sheet1!$A$3:$A$10,0),MATCH(HU$10,Sheet1!$B$2:$JO$2,0))),"")</f>
        <v/>
      </c>
      <c r="HV19" s="55" t="str">
        <f>IFERROR(IF(INDEX(Sheet1!$B$3:$JO$10,MATCH($C19,Sheet1!$A$3:$A$10,0),MATCH(HV$10,Sheet1!$B$2:$JO$2,0))=0,"Close",INDEX(Sheet1!$B$3:$JO$10,MATCH($C19,Sheet1!$A$3:$A$10,0),MATCH(HV$10,Sheet1!$B$2:$JO$2,0))),"")</f>
        <v/>
      </c>
      <c r="HW19" s="55" t="str">
        <f>IFERROR(IF(INDEX(Sheet1!$B$3:$JO$10,MATCH($C19,Sheet1!$A$3:$A$10,0),MATCH(HW$10,Sheet1!$B$2:$JO$2,0))=0,"Close",INDEX(Sheet1!$B$3:$JO$10,MATCH($C19,Sheet1!$A$3:$A$10,0),MATCH(HW$10,Sheet1!$B$2:$JO$2,0))),"")</f>
        <v/>
      </c>
      <c r="HX19" s="55" t="str">
        <f>IFERROR(IF(INDEX(Sheet1!$B$3:$JO$10,MATCH($C19,Sheet1!$A$3:$A$10,0),MATCH(HX$10,Sheet1!$B$2:$JO$2,0))=0,"Close",INDEX(Sheet1!$B$3:$JO$10,MATCH($C19,Sheet1!$A$3:$A$10,0),MATCH(HX$10,Sheet1!$B$2:$JO$2,0))),"")</f>
        <v/>
      </c>
      <c r="HY19" s="55" t="str">
        <f>IFERROR(IF(INDEX(Sheet1!$B$3:$JO$10,MATCH($C19,Sheet1!$A$3:$A$10,0),MATCH(HY$10,Sheet1!$B$2:$JO$2,0))=0,"Close",INDEX(Sheet1!$B$3:$JO$10,MATCH($C19,Sheet1!$A$3:$A$10,0),MATCH(HY$10,Sheet1!$B$2:$JO$2,0))),"")</f>
        <v/>
      </c>
      <c r="HZ19" s="55" t="str">
        <f>IFERROR(IF(INDEX(Sheet1!$B$3:$JO$10,MATCH($C19,Sheet1!$A$3:$A$10,0),MATCH(HZ$10,Sheet1!$B$2:$JO$2,0))=0,"Close",INDEX(Sheet1!$B$3:$JO$10,MATCH($C19,Sheet1!$A$3:$A$10,0),MATCH(HZ$10,Sheet1!$B$2:$JO$2,0))),"")</f>
        <v/>
      </c>
      <c r="IA19" s="55" t="str">
        <f>IFERROR(IF(INDEX(Sheet1!$B$3:$JO$10,MATCH($C19,Sheet1!$A$3:$A$10,0),MATCH(IA$10,Sheet1!$B$2:$JO$2,0))=0,"Close",INDEX(Sheet1!$B$3:$JO$10,MATCH($C19,Sheet1!$A$3:$A$10,0),MATCH(IA$10,Sheet1!$B$2:$JO$2,0))),"")</f>
        <v/>
      </c>
      <c r="IB19" s="55" t="str">
        <f>IFERROR(IF(INDEX(Sheet1!$B$3:$JO$10,MATCH($C19,Sheet1!$A$3:$A$10,0),MATCH(IB$10,Sheet1!$B$2:$JO$2,0))=0,"Close",INDEX(Sheet1!$B$3:$JO$10,MATCH($C19,Sheet1!$A$3:$A$10,0),MATCH(IB$10,Sheet1!$B$2:$JO$2,0))),"")</f>
        <v/>
      </c>
      <c r="IC19" s="55" t="str">
        <f>IFERROR(IF(INDEX(Sheet1!$B$3:$JO$10,MATCH($C19,Sheet1!$A$3:$A$10,0),MATCH(IC$10,Sheet1!$B$2:$JO$2,0))=0,"Close",INDEX(Sheet1!$B$3:$JO$10,MATCH($C19,Sheet1!$A$3:$A$10,0),MATCH(IC$10,Sheet1!$B$2:$JO$2,0))),"")</f>
        <v/>
      </c>
      <c r="ID19" s="55" t="str">
        <f>IFERROR(IF(INDEX(Sheet1!$B$3:$JO$10,MATCH($C19,Sheet1!$A$3:$A$10,0),MATCH(ID$10,Sheet1!$B$2:$JO$2,0))=0,"Close",INDEX(Sheet1!$B$3:$JO$10,MATCH($C19,Sheet1!$A$3:$A$10,0),MATCH(ID$10,Sheet1!$B$2:$JO$2,0))),"")</f>
        <v/>
      </c>
      <c r="IE19" s="55" t="str">
        <f>IFERROR(IF(INDEX(Sheet1!$B$3:$JO$10,MATCH($C19,Sheet1!$A$3:$A$10,0),MATCH(IE$10,Sheet1!$B$2:$JO$2,0))=0,"Close",INDEX(Sheet1!$B$3:$JO$10,MATCH($C19,Sheet1!$A$3:$A$10,0),MATCH(IE$10,Sheet1!$B$2:$JO$2,0))),"")</f>
        <v/>
      </c>
      <c r="IF19" s="55" t="str">
        <f>IFERROR(IF(INDEX(Sheet1!$B$3:$JO$10,MATCH($C19,Sheet1!$A$3:$A$10,0),MATCH(IF$10,Sheet1!$B$2:$JO$2,0))=0,"Close",INDEX(Sheet1!$B$3:$JO$10,MATCH($C19,Sheet1!$A$3:$A$10,0),MATCH(IF$10,Sheet1!$B$2:$JO$2,0))),"")</f>
        <v/>
      </c>
      <c r="IG19" s="55" t="str">
        <f>IFERROR(IF(INDEX(Sheet1!$B$3:$JO$10,MATCH($C19,Sheet1!$A$3:$A$10,0),MATCH(IG$10,Sheet1!$B$2:$JO$2,0))=0,"Close",INDEX(Sheet1!$B$3:$JO$10,MATCH($C19,Sheet1!$A$3:$A$10,0),MATCH(IG$10,Sheet1!$B$2:$JO$2,0))),"")</f>
        <v/>
      </c>
      <c r="IH19" s="55" t="str">
        <f>IFERROR(IF(INDEX(Sheet1!$B$3:$JO$10,MATCH($C19,Sheet1!$A$3:$A$10,0),MATCH(IH$10,Sheet1!$B$2:$JO$2,0))=0,"Close",INDEX(Sheet1!$B$3:$JO$10,MATCH($C19,Sheet1!$A$3:$A$10,0),MATCH(IH$10,Sheet1!$B$2:$JO$2,0))),"")</f>
        <v/>
      </c>
      <c r="II19" s="55" t="str">
        <f>IFERROR(IF(INDEX(Sheet1!$B$3:$JO$10,MATCH($C19,Sheet1!$A$3:$A$10,0),MATCH(II$10,Sheet1!$B$2:$JO$2,0))=0,"Close",INDEX(Sheet1!$B$3:$JO$10,MATCH($C19,Sheet1!$A$3:$A$10,0),MATCH(II$10,Sheet1!$B$2:$JO$2,0))),"")</f>
        <v/>
      </c>
      <c r="IJ19" s="55" t="str">
        <f>IFERROR(IF(INDEX(Sheet1!$B$3:$JO$10,MATCH($C19,Sheet1!$A$3:$A$10,0),MATCH(IJ$10,Sheet1!$B$2:$JO$2,0))=0,"Close",INDEX(Sheet1!$B$3:$JO$10,MATCH($C19,Sheet1!$A$3:$A$10,0),MATCH(IJ$10,Sheet1!$B$2:$JO$2,0))),"")</f>
        <v/>
      </c>
      <c r="IK19" s="55" t="str">
        <f>IFERROR(IF(INDEX(Sheet1!$B$3:$JO$10,MATCH($C19,Sheet1!$A$3:$A$10,0),MATCH(IK$10,Sheet1!$B$2:$JO$2,0))=0,"Close",INDEX(Sheet1!$B$3:$JO$10,MATCH($C19,Sheet1!$A$3:$A$10,0),MATCH(IK$10,Sheet1!$B$2:$JO$2,0))),"")</f>
        <v/>
      </c>
      <c r="IL19" s="55" t="str">
        <f>IFERROR(IF(INDEX(Sheet1!$B$3:$JO$10,MATCH($C19,Sheet1!$A$3:$A$10,0),MATCH(IL$10,Sheet1!$B$2:$JO$2,0))=0,"Close",INDEX(Sheet1!$B$3:$JO$10,MATCH($C19,Sheet1!$A$3:$A$10,0),MATCH(IL$10,Sheet1!$B$2:$JO$2,0))),"")</f>
        <v/>
      </c>
      <c r="IM19" s="55" t="str">
        <f>IFERROR(IF(INDEX(Sheet1!$B$3:$JO$10,MATCH($C19,Sheet1!$A$3:$A$10,0),MATCH(IM$10,Sheet1!$B$2:$JO$2,0))=0,"Close",INDEX(Sheet1!$B$3:$JO$10,MATCH($C19,Sheet1!$A$3:$A$10,0),MATCH(IM$10,Sheet1!$B$2:$JO$2,0))),"")</f>
        <v/>
      </c>
      <c r="IN19" s="55" t="str">
        <f>IFERROR(IF(INDEX(Sheet1!$B$3:$JO$10,MATCH($C19,Sheet1!$A$3:$A$10,0),MATCH(IN$10,Sheet1!$B$2:$JO$2,0))=0,"Close",INDEX(Sheet1!$B$3:$JO$10,MATCH($C19,Sheet1!$A$3:$A$10,0),MATCH(IN$10,Sheet1!$B$2:$JO$2,0))),"")</f>
        <v/>
      </c>
      <c r="IO19" s="55" t="str">
        <f>IFERROR(IF(INDEX(Sheet1!$B$3:$JO$10,MATCH($C19,Sheet1!$A$3:$A$10,0),MATCH(IO$10,Sheet1!$B$2:$JO$2,0))=0,"Close",INDEX(Sheet1!$B$3:$JO$10,MATCH($C19,Sheet1!$A$3:$A$10,0),MATCH(IO$10,Sheet1!$B$2:$JO$2,0))),"")</f>
        <v/>
      </c>
      <c r="IP19" s="55" t="str">
        <f>IFERROR(IF(INDEX(Sheet1!$B$3:$JO$10,MATCH($C19,Sheet1!$A$3:$A$10,0),MATCH(IP$10,Sheet1!$B$2:$JO$2,0))=0,"Close",INDEX(Sheet1!$B$3:$JO$10,MATCH($C19,Sheet1!$A$3:$A$10,0),MATCH(IP$10,Sheet1!$B$2:$JO$2,0))),"")</f>
        <v/>
      </c>
      <c r="IQ19" s="55" t="str">
        <f>IFERROR(IF(INDEX(Sheet1!$B$3:$JO$10,MATCH($C19,Sheet1!$A$3:$A$10,0),MATCH(IQ$10,Sheet1!$B$2:$JO$2,0))=0,"Close",INDEX(Sheet1!$B$3:$JO$10,MATCH($C19,Sheet1!$A$3:$A$10,0),MATCH(IQ$10,Sheet1!$B$2:$JO$2,0))),"")</f>
        <v/>
      </c>
      <c r="IR19" s="55" t="str">
        <f>IFERROR(IF(INDEX(Sheet1!$B$3:$JO$10,MATCH($C19,Sheet1!$A$3:$A$10,0),MATCH(IR$10,Sheet1!$B$2:$JO$2,0))=0,"Close",INDEX(Sheet1!$B$3:$JO$10,MATCH($C19,Sheet1!$A$3:$A$10,0),MATCH(IR$10,Sheet1!$B$2:$JO$2,0))),"")</f>
        <v/>
      </c>
      <c r="IS19" s="55" t="str">
        <f>IFERROR(IF(INDEX(Sheet1!$B$3:$JO$10,MATCH($C19,Sheet1!$A$3:$A$10,0),MATCH(IS$10,Sheet1!$B$2:$JO$2,0))=0,"Close",INDEX(Sheet1!$B$3:$JO$10,MATCH($C19,Sheet1!$A$3:$A$10,0),MATCH(IS$10,Sheet1!$B$2:$JO$2,0))),"")</f>
        <v/>
      </c>
      <c r="IT19" s="55" t="str">
        <f>IFERROR(IF(INDEX(Sheet1!$B$3:$JO$10,MATCH($C19,Sheet1!$A$3:$A$10,0),MATCH(IT$10,Sheet1!$B$2:$JO$2,0))=0,"Close",INDEX(Sheet1!$B$3:$JO$10,MATCH($C19,Sheet1!$A$3:$A$10,0),MATCH(IT$10,Sheet1!$B$2:$JO$2,0))),"")</f>
        <v/>
      </c>
      <c r="IU19" s="55" t="str">
        <f>IFERROR(IF(INDEX(Sheet1!$B$3:$JO$10,MATCH($C19,Sheet1!$A$3:$A$10,0),MATCH(IU$10,Sheet1!$B$2:$JO$2,0))=0,"Close",INDEX(Sheet1!$B$3:$JO$10,MATCH($C19,Sheet1!$A$3:$A$10,0),MATCH(IU$10,Sheet1!$B$2:$JO$2,0))),"")</f>
        <v/>
      </c>
      <c r="IV19" s="55" t="str">
        <f>IFERROR(IF(INDEX(Sheet1!$B$3:$JO$10,MATCH($C19,Sheet1!$A$3:$A$10,0),MATCH(IV$10,Sheet1!$B$2:$JO$2,0))=0,"Close",INDEX(Sheet1!$B$3:$JO$10,MATCH($C19,Sheet1!$A$3:$A$10,0),MATCH(IV$10,Sheet1!$B$2:$JO$2,0))),"")</f>
        <v/>
      </c>
      <c r="IW19" s="55" t="str">
        <f>IFERROR(IF(INDEX(Sheet1!$B$3:$JO$10,MATCH($C19,Sheet1!$A$3:$A$10,0),MATCH(IW$10,Sheet1!$B$2:$JO$2,0))=0,"Close",INDEX(Sheet1!$B$3:$JO$10,MATCH($C19,Sheet1!$A$3:$A$10,0),MATCH(IW$10,Sheet1!$B$2:$JO$2,0))),"")</f>
        <v/>
      </c>
      <c r="IX19" s="55" t="str">
        <f>IFERROR(IF(INDEX(Sheet1!$B$3:$JO$10,MATCH($C19,Sheet1!$A$3:$A$10,0),MATCH(IX$10,Sheet1!$B$2:$JO$2,0))=0,"Close",INDEX(Sheet1!$B$3:$JO$10,MATCH($C19,Sheet1!$A$3:$A$10,0),MATCH(IX$10,Sheet1!$B$2:$JO$2,0))),"")</f>
        <v/>
      </c>
      <c r="IY19" s="55" t="str">
        <f>IFERROR(IF(INDEX(Sheet1!$B$3:$JO$10,MATCH($C19,Sheet1!$A$3:$A$10,0),MATCH(IY$10,Sheet1!$B$2:$JO$2,0))=0,"Close",INDEX(Sheet1!$B$3:$JO$10,MATCH($C19,Sheet1!$A$3:$A$10,0),MATCH(IY$10,Sheet1!$B$2:$JO$2,0))),"")</f>
        <v/>
      </c>
      <c r="IZ19" s="55" t="str">
        <f>IFERROR(IF(INDEX(Sheet1!$B$3:$JO$10,MATCH($C19,Sheet1!$A$3:$A$10,0),MATCH(IZ$10,Sheet1!$B$2:$JO$2,0))=0,"Close",INDEX(Sheet1!$B$3:$JO$10,MATCH($C19,Sheet1!$A$3:$A$10,0),MATCH(IZ$10,Sheet1!$B$2:$JO$2,0))),"")</f>
        <v/>
      </c>
      <c r="JA19" s="55" t="str">
        <f>IFERROR(IF(INDEX(Sheet1!$B$3:$JO$10,MATCH($C19,Sheet1!$A$3:$A$10,0),MATCH(JA$10,Sheet1!$B$2:$JO$2,0))=0,"Close",INDEX(Sheet1!$B$3:$JO$10,MATCH($C19,Sheet1!$A$3:$A$10,0),MATCH(JA$10,Sheet1!$B$2:$JO$2,0))),"")</f>
        <v/>
      </c>
      <c r="JB19" s="55" t="str">
        <f>IFERROR(IF(INDEX(Sheet1!$B$3:$JO$10,MATCH($C19,Sheet1!$A$3:$A$10,0),MATCH(JB$10,Sheet1!$B$2:$JO$2,0))=0,"Close",INDEX(Sheet1!$B$3:$JO$10,MATCH($C19,Sheet1!$A$3:$A$10,0),MATCH(JB$10,Sheet1!$B$2:$JO$2,0))),"")</f>
        <v/>
      </c>
      <c r="JC19" s="55" t="str">
        <f>IFERROR(IF(INDEX(Sheet1!$B$3:$JO$10,MATCH($C19,Sheet1!$A$3:$A$10,0),MATCH(JC$10,Sheet1!$B$2:$JO$2,0))=0,"Close",INDEX(Sheet1!$B$3:$JO$10,MATCH($C19,Sheet1!$A$3:$A$10,0),MATCH(JC$10,Sheet1!$B$2:$JO$2,0))),"")</f>
        <v/>
      </c>
      <c r="JD19" s="55" t="str">
        <f>IFERROR(IF(INDEX(Sheet1!$B$3:$JO$10,MATCH($C19,Sheet1!$A$3:$A$10,0),MATCH(JD$10,Sheet1!$B$2:$JO$2,0))=0,"Close",INDEX(Sheet1!$B$3:$JO$10,MATCH($C19,Sheet1!$A$3:$A$10,0),MATCH(JD$10,Sheet1!$B$2:$JO$2,0))),"")</f>
        <v/>
      </c>
      <c r="JE19" s="55" t="str">
        <f>IFERROR(IF(INDEX(Sheet1!$B$3:$JO$10,MATCH($C19,Sheet1!$A$3:$A$10,0),MATCH(JE$10,Sheet1!$B$2:$JO$2,0))=0,"Close",INDEX(Sheet1!$B$3:$JO$10,MATCH($C19,Sheet1!$A$3:$A$10,0),MATCH(JE$10,Sheet1!$B$2:$JO$2,0))),"")</f>
        <v/>
      </c>
      <c r="JF19" s="55" t="str">
        <f>IFERROR(IF(INDEX(Sheet1!$B$3:$JO$10,MATCH($C19,Sheet1!$A$3:$A$10,0),MATCH(JF$10,Sheet1!$B$2:$JO$2,0))=0,"Close",INDEX(Sheet1!$B$3:$JO$10,MATCH($C19,Sheet1!$A$3:$A$10,0),MATCH(JF$10,Sheet1!$B$2:$JO$2,0))),"")</f>
        <v/>
      </c>
      <c r="JG19" s="55" t="str">
        <f>IFERROR(IF(INDEX(Sheet1!$B$3:$JO$10,MATCH($C19,Sheet1!$A$3:$A$10,0),MATCH(JG$10,Sheet1!$B$2:$JO$2,0))=0,"Close",INDEX(Sheet1!$B$3:$JO$10,MATCH($C19,Sheet1!$A$3:$A$10,0),MATCH(JG$10,Sheet1!$B$2:$JO$2,0))),"")</f>
        <v/>
      </c>
      <c r="JH19" s="55" t="str">
        <f>IFERROR(IF(INDEX(Sheet1!$B$3:$JO$10,MATCH($C19,Sheet1!$A$3:$A$10,0),MATCH(JH$10,Sheet1!$B$2:$JO$2,0))=0,"Close",INDEX(Sheet1!$B$3:$JO$10,MATCH($C19,Sheet1!$A$3:$A$10,0),MATCH(JH$10,Sheet1!$B$2:$JO$2,0))),"")</f>
        <v/>
      </c>
      <c r="JI19" s="55" t="str">
        <f>IFERROR(IF(INDEX(Sheet1!$B$3:$JO$10,MATCH($C19,Sheet1!$A$3:$A$10,0),MATCH(JI$10,Sheet1!$B$2:$JO$2,0))=0,"Close",INDEX(Sheet1!$B$3:$JO$10,MATCH($C19,Sheet1!$A$3:$A$10,0),MATCH(JI$10,Sheet1!$B$2:$JO$2,0))),"")</f>
        <v/>
      </c>
      <c r="JJ19" s="55" t="str">
        <f>IFERROR(IF(INDEX(Sheet1!$B$3:$JO$10,MATCH($C19,Sheet1!$A$3:$A$10,0),MATCH(JJ$10,Sheet1!$B$2:$JO$2,0))=0,"Close",INDEX(Sheet1!$B$3:$JO$10,MATCH($C19,Sheet1!$A$3:$A$10,0),MATCH(JJ$10,Sheet1!$B$2:$JO$2,0))),"")</f>
        <v/>
      </c>
      <c r="JK19" s="55" t="str">
        <f>IFERROR(IF(INDEX(Sheet1!$B$3:$JO$10,MATCH($C19,Sheet1!$A$3:$A$10,0),MATCH(JK$10,Sheet1!$B$2:$JO$2,0))=0,"Close",INDEX(Sheet1!$B$3:$JO$10,MATCH($C19,Sheet1!$A$3:$A$10,0),MATCH(JK$10,Sheet1!$B$2:$JO$2,0))),"")</f>
        <v/>
      </c>
      <c r="JL19" s="55" t="str">
        <f>IFERROR(IF(INDEX(Sheet1!$B$3:$JO$10,MATCH($C19,Sheet1!$A$3:$A$10,0),MATCH(JL$10,Sheet1!$B$2:$JO$2,0))=0,"Close",INDEX(Sheet1!$B$3:$JO$10,MATCH($C19,Sheet1!$A$3:$A$10,0),MATCH(JL$10,Sheet1!$B$2:$JO$2,0))),"")</f>
        <v/>
      </c>
      <c r="JM19" s="55" t="str">
        <f>IFERROR(IF(INDEX(Sheet1!$B$3:$JO$10,MATCH($C19,Sheet1!$A$3:$A$10,0),MATCH(JM$10,Sheet1!$B$2:$JO$2,0))=0,"Close",INDEX(Sheet1!$B$3:$JO$10,MATCH($C19,Sheet1!$A$3:$A$10,0),MATCH(JM$10,Sheet1!$B$2:$JO$2,0))),"")</f>
        <v/>
      </c>
      <c r="JN19" s="55" t="str">
        <f>IFERROR(IF(INDEX(Sheet1!$B$3:$JO$10,MATCH($C19,Sheet1!$A$3:$A$10,0),MATCH(JN$10,Sheet1!$B$2:$JO$2,0))=0,"Close",INDEX(Sheet1!$B$3:$JO$10,MATCH($C19,Sheet1!$A$3:$A$10,0),MATCH(JN$10,Sheet1!$B$2:$JO$2,0))),"")</f>
        <v/>
      </c>
      <c r="JO19" s="55" t="str">
        <f>IFERROR(IF(INDEX(Sheet1!$B$3:$JO$10,MATCH($C19,Sheet1!$A$3:$A$10,0),MATCH(JO$10,Sheet1!$B$2:$JO$2,0))=0,"Close",INDEX(Sheet1!$B$3:$JO$10,MATCH($C19,Sheet1!$A$3:$A$10,0),MATCH(JO$10,Sheet1!$B$2:$JO$2,0))),"")</f>
        <v/>
      </c>
      <c r="JP19" s="55" t="str">
        <f>IFERROR(IF(INDEX(Sheet1!$B$3:$JO$10,MATCH($C19,Sheet1!$A$3:$A$10,0),MATCH(JP$10,Sheet1!$B$2:$JO$2,0))=0,"Close",INDEX(Sheet1!$B$3:$JO$10,MATCH($C19,Sheet1!$A$3:$A$10,0),MATCH(JP$10,Sheet1!$B$2:$JO$2,0))),"")</f>
        <v/>
      </c>
      <c r="JQ19" s="55" t="str">
        <f>IFERROR(IF(INDEX(Sheet1!$B$3:$JO$10,MATCH($C19,Sheet1!$A$3:$A$10,0),MATCH(JQ$10,Sheet1!$B$2:$JO$2,0))=0,"Close",INDEX(Sheet1!$B$3:$JO$10,MATCH($C19,Sheet1!$A$3:$A$10,0),MATCH(JQ$10,Sheet1!$B$2:$JO$2,0))),"")</f>
        <v/>
      </c>
      <c r="JR19" s="55" t="str">
        <f>IFERROR(IF(INDEX(Sheet1!$B$3:$JO$10,MATCH($C19,Sheet1!$A$3:$A$10,0),MATCH(JR$10,Sheet1!$B$2:$JO$2,0))=0,"Close",INDEX(Sheet1!$B$3:$JO$10,MATCH($C19,Sheet1!$A$3:$A$10,0),MATCH(JR$10,Sheet1!$B$2:$JO$2,0))),"")</f>
        <v/>
      </c>
      <c r="JS19" s="55" t="str">
        <f>IFERROR(IF(INDEX(Sheet1!$B$3:$JO$10,MATCH($C19,Sheet1!$A$3:$A$10,0),MATCH(JS$10,Sheet1!$B$2:$JO$2,0))=0,"Close",INDEX(Sheet1!$B$3:$JO$10,MATCH($C19,Sheet1!$A$3:$A$10,0),MATCH(JS$10,Sheet1!$B$2:$JO$2,0))),"")</f>
        <v/>
      </c>
      <c r="JT19" s="55" t="str">
        <f>IFERROR(IF(INDEX(Sheet1!$B$3:$JO$10,MATCH($C19,Sheet1!$A$3:$A$10,0),MATCH(JT$10,Sheet1!$B$2:$JO$2,0))=0,"Close",INDEX(Sheet1!$B$3:$JO$10,MATCH($C19,Sheet1!$A$3:$A$10,0),MATCH(JT$10,Sheet1!$B$2:$JO$2,0))),"")</f>
        <v/>
      </c>
      <c r="JU19" s="55" t="str">
        <f>IFERROR(IF(INDEX(Sheet1!$B$3:$JO$10,MATCH($C19,Sheet1!$A$3:$A$10,0),MATCH(JU$10,Sheet1!$B$2:$JO$2,0))=0,"Close",INDEX(Sheet1!$B$3:$JO$10,MATCH($C19,Sheet1!$A$3:$A$10,0),MATCH(JU$10,Sheet1!$B$2:$JO$2,0))),"")</f>
        <v/>
      </c>
      <c r="JV19" s="55" t="str">
        <f>IFERROR(IF(INDEX(Sheet1!$B$3:$JO$10,MATCH($C19,Sheet1!$A$3:$A$10,0),MATCH(JV$10,Sheet1!$B$2:$JO$2,0))=0,"Close",INDEX(Sheet1!$B$3:$JO$10,MATCH($C19,Sheet1!$A$3:$A$10,0),MATCH(JV$10,Sheet1!$B$2:$JO$2,0))),"")</f>
        <v/>
      </c>
      <c r="JW19" s="55" t="str">
        <f>IFERROR(IF(INDEX(Sheet1!$B$3:$JO$10,MATCH($C19,Sheet1!$A$3:$A$10,0),MATCH(JW$10,Sheet1!$B$2:$JO$2,0))=0,"Close",INDEX(Sheet1!$B$3:$JO$10,MATCH($C19,Sheet1!$A$3:$A$10,0),MATCH(JW$10,Sheet1!$B$2:$JO$2,0))),"")</f>
        <v/>
      </c>
      <c r="JX19" s="55" t="str">
        <f>IFERROR(IF(INDEX(Sheet1!$B$3:$JO$10,MATCH($C19,Sheet1!$A$3:$A$10,0),MATCH(JX$10,Sheet1!$B$2:$JO$2,0))=0,"Close",INDEX(Sheet1!$B$3:$JO$10,MATCH($C19,Sheet1!$A$3:$A$10,0),MATCH(JX$10,Sheet1!$B$2:$JO$2,0))),"")</f>
        <v/>
      </c>
      <c r="JY19" s="55" t="str">
        <f>IFERROR(IF(INDEX(Sheet1!$B$3:$JO$10,MATCH($C19,Sheet1!$A$3:$A$10,0),MATCH(JY$10,Sheet1!$B$2:$JO$2,0))=0,"Close",INDEX(Sheet1!$B$3:$JO$10,MATCH($C19,Sheet1!$A$3:$A$10,0),MATCH(JY$10,Sheet1!$B$2:$JO$2,0))),"")</f>
        <v/>
      </c>
      <c r="JZ19" s="55" t="str">
        <f>IFERROR(IF(INDEX(Sheet1!$B$3:$JO$10,MATCH($C19,Sheet1!$A$3:$A$10,0),MATCH(JZ$10,Sheet1!$B$2:$JO$2,0))=0,"Close",INDEX(Sheet1!$B$3:$JO$10,MATCH($C19,Sheet1!$A$3:$A$10,0),MATCH(JZ$10,Sheet1!$B$2:$JO$2,0))),"")</f>
        <v/>
      </c>
      <c r="KA19" s="55" t="str">
        <f>IFERROR(IF(INDEX(Sheet1!$B$3:$JO$10,MATCH($C19,Sheet1!$A$3:$A$10,0),MATCH(KA$10,Sheet1!$B$2:$JO$2,0))=0,"Close",INDEX(Sheet1!$B$3:$JO$10,MATCH($C19,Sheet1!$A$3:$A$10,0),MATCH(KA$10,Sheet1!$B$2:$JO$2,0))),"")</f>
        <v/>
      </c>
      <c r="KB19" s="55" t="str">
        <f>IFERROR(IF(INDEX(Sheet1!$B$3:$JO$10,MATCH($C19,Sheet1!$A$3:$A$10,0),MATCH(KB$10,Sheet1!$B$2:$JO$2,0))=0,"Close",INDEX(Sheet1!$B$3:$JO$10,MATCH($C19,Sheet1!$A$3:$A$10,0),MATCH(KB$10,Sheet1!$B$2:$JO$2,0))),"")</f>
        <v/>
      </c>
      <c r="KC19" s="55" t="str">
        <f>IFERROR(IF(INDEX(Sheet1!$B$3:$JO$10,MATCH($C19,Sheet1!$A$3:$A$10,0),MATCH(KC$10,Sheet1!$B$2:$JO$2,0))=0,"Close",INDEX(Sheet1!$B$3:$JO$10,MATCH($C19,Sheet1!$A$3:$A$10,0),MATCH(KC$10,Sheet1!$B$2:$JO$2,0))),"")</f>
        <v/>
      </c>
      <c r="KD19" s="55" t="str">
        <f>IFERROR(IF(INDEX(Sheet1!$B$3:$JO$10,MATCH($C19,Sheet1!$A$3:$A$10,0),MATCH(KD$10,Sheet1!$B$2:$JO$2,0))=0,"Close",INDEX(Sheet1!$B$3:$JO$10,MATCH($C19,Sheet1!$A$3:$A$10,0),MATCH(KD$10,Sheet1!$B$2:$JO$2,0))),"")</f>
        <v/>
      </c>
      <c r="KE19" s="55" t="str">
        <f>IFERROR(IF(INDEX(Sheet1!$B$3:$JO$10,MATCH($C19,Sheet1!$A$3:$A$10,0),MATCH(KE$10,Sheet1!$B$2:$JO$2,0))=0,"Close",INDEX(Sheet1!$B$3:$JO$10,MATCH($C19,Sheet1!$A$3:$A$10,0),MATCH(KE$10,Sheet1!$B$2:$JO$2,0))),"")</f>
        <v/>
      </c>
      <c r="KF19" s="55" t="str">
        <f>IFERROR(IF(INDEX(Sheet1!$B$3:$JO$10,MATCH($C19,Sheet1!$A$3:$A$10,0),MATCH(KF$10,Sheet1!$B$2:$JO$2,0))=0,"Close",INDEX(Sheet1!$B$3:$JO$10,MATCH($C19,Sheet1!$A$3:$A$10,0),MATCH(KF$10,Sheet1!$B$2:$JO$2,0))),"")</f>
        <v/>
      </c>
      <c r="KG19" s="55" t="str">
        <f>IFERROR(IF(INDEX(Sheet1!$B$3:$JO$10,MATCH($C19,Sheet1!$A$3:$A$10,0),MATCH(KG$10,Sheet1!$B$2:$JO$2,0))=0,"Close",INDEX(Sheet1!$B$3:$JO$10,MATCH($C19,Sheet1!$A$3:$A$10,0),MATCH(KG$10,Sheet1!$B$2:$JO$2,0))),"")</f>
        <v/>
      </c>
      <c r="KH19" s="55" t="str">
        <f>IFERROR(IF(INDEX(Sheet1!$B$3:$JO$10,MATCH($C19,Sheet1!$A$3:$A$10,0),MATCH(KH$10,Sheet1!$B$2:$JO$2,0))=0,"Close",INDEX(Sheet1!$B$3:$JO$10,MATCH($C19,Sheet1!$A$3:$A$10,0),MATCH(KH$10,Sheet1!$B$2:$JO$2,0))),"")</f>
        <v/>
      </c>
      <c r="KI19" s="55" t="str">
        <f>IFERROR(IF(INDEX(Sheet1!$B$3:$JO$10,MATCH($C19,Sheet1!$A$3:$A$10,0),MATCH(KI$10,Sheet1!$B$2:$JO$2,0))=0,"Close",INDEX(Sheet1!$B$3:$JO$10,MATCH($C19,Sheet1!$A$3:$A$10,0),MATCH(KI$10,Sheet1!$B$2:$JO$2,0))),"")</f>
        <v/>
      </c>
      <c r="KJ19" s="55" t="str">
        <f>IFERROR(IF(INDEX(Sheet1!$B$3:$JO$10,MATCH($C19,Sheet1!$A$3:$A$10,0),MATCH(KJ$10,Sheet1!$B$2:$JO$2,0))=0,"Close",INDEX(Sheet1!$B$3:$JO$10,MATCH($C19,Sheet1!$A$3:$A$10,0),MATCH(KJ$10,Sheet1!$B$2:$JO$2,0))),"")</f>
        <v/>
      </c>
      <c r="KK19" s="55" t="str">
        <f>IFERROR(IF(INDEX(Sheet1!$B$3:$JO$10,MATCH($C19,Sheet1!$A$3:$A$10,0),MATCH(KK$10,Sheet1!$B$2:$JO$2,0))=0,"Close",INDEX(Sheet1!$B$3:$JO$10,MATCH($C19,Sheet1!$A$3:$A$10,0),MATCH(KK$10,Sheet1!$B$2:$JO$2,0))),"")</f>
        <v/>
      </c>
      <c r="KL19" s="55" t="str">
        <f>IFERROR(IF(INDEX(Sheet1!$B$3:$JO$10,MATCH($C19,Sheet1!$A$3:$A$10,0),MATCH(KL$10,Sheet1!$B$2:$JO$2,0))=0,"Close",INDEX(Sheet1!$B$3:$JO$10,MATCH($C19,Sheet1!$A$3:$A$10,0),MATCH(KL$10,Sheet1!$B$2:$JO$2,0))),"")</f>
        <v/>
      </c>
      <c r="KM19" s="55" t="str">
        <f>IFERROR(IF(INDEX(Sheet1!$B$3:$JO$10,MATCH($C19,Sheet1!$A$3:$A$10,0),MATCH(KM$10,Sheet1!$B$2:$JO$2,0))=0,"Close",INDEX(Sheet1!$B$3:$JO$10,MATCH($C19,Sheet1!$A$3:$A$10,0),MATCH(KM$10,Sheet1!$B$2:$JO$2,0))),"")</f>
        <v/>
      </c>
      <c r="KN19" s="55" t="str">
        <f>IFERROR(IF(INDEX(Sheet1!$B$3:$JO$10,MATCH($C19,Sheet1!$A$3:$A$10,0),MATCH(KN$10,Sheet1!$B$2:$JO$2,0))=0,"Close",INDEX(Sheet1!$B$3:$JO$10,MATCH($C19,Sheet1!$A$3:$A$10,0),MATCH(KN$10,Sheet1!$B$2:$JO$2,0))),"")</f>
        <v/>
      </c>
      <c r="KO19" s="55" t="str">
        <f>IFERROR(IF(INDEX(Sheet1!$B$3:$JO$10,MATCH($C19,Sheet1!$A$3:$A$10,0),MATCH(KO$10,Sheet1!$B$2:$JO$2,0))=0,"Close",INDEX(Sheet1!$B$3:$JO$10,MATCH($C19,Sheet1!$A$3:$A$10,0),MATCH(KO$10,Sheet1!$B$2:$JO$2,0))),"")</f>
        <v/>
      </c>
      <c r="KP19" s="55" t="str">
        <f>IFERROR(IF(INDEX(Sheet1!$B$3:$JO$10,MATCH($C19,Sheet1!$A$3:$A$10,0),MATCH(KP$10,Sheet1!$B$2:$JO$2,0))=0,"Close",INDEX(Sheet1!$B$3:$JO$10,MATCH($C19,Sheet1!$A$3:$A$10,0),MATCH(KP$10,Sheet1!$B$2:$JO$2,0))),"")</f>
        <v/>
      </c>
      <c r="KQ19" s="55" t="str">
        <f>IFERROR(IF(INDEX(Sheet1!$B$3:$JO$10,MATCH($C19,Sheet1!$A$3:$A$10,0),MATCH(KQ$10,Sheet1!$B$2:$JO$2,0))=0,"Close",INDEX(Sheet1!$B$3:$JO$10,MATCH($C19,Sheet1!$A$3:$A$10,0),MATCH(KQ$10,Sheet1!$B$2:$JO$2,0))),"")</f>
        <v/>
      </c>
      <c r="KR19" s="55" t="str">
        <f>IFERROR(IF(INDEX(Sheet1!$B$3:$JO$10,MATCH($C19,Sheet1!$A$3:$A$10,0),MATCH(KR$10,Sheet1!$B$2:$JO$2,0))=0,"Close",INDEX(Sheet1!$B$3:$JO$10,MATCH($C19,Sheet1!$A$3:$A$10,0),MATCH(KR$10,Sheet1!$B$2:$JO$2,0))),"")</f>
        <v/>
      </c>
      <c r="KS19" s="55" t="str">
        <f>IFERROR(IF(INDEX(Sheet1!$B$3:$JO$10,MATCH($C19,Sheet1!$A$3:$A$10,0),MATCH(KS$10,Sheet1!$B$2:$JO$2,0))=0,"Close",INDEX(Sheet1!$B$3:$JO$10,MATCH($C19,Sheet1!$A$3:$A$10,0),MATCH(KS$10,Sheet1!$B$2:$JO$2,0))),"")</f>
        <v/>
      </c>
      <c r="KT19" s="55" t="str">
        <f>IFERROR(IF(INDEX(Sheet1!$B$3:$JO$10,MATCH($C19,Sheet1!$A$3:$A$10,0),MATCH(KT$10,Sheet1!$B$2:$JO$2,0))=0,"Close",INDEX(Sheet1!$B$3:$JO$10,MATCH($C19,Sheet1!$A$3:$A$10,0),MATCH(KT$10,Sheet1!$B$2:$JO$2,0))),"")</f>
        <v/>
      </c>
      <c r="KU19" s="55" t="str">
        <f>IFERROR(IF(INDEX(Sheet1!$B$3:$JO$10,MATCH($C19,Sheet1!$A$3:$A$10,0),MATCH(KU$10,Sheet1!$B$2:$JO$2,0))=0,"Close",INDEX(Sheet1!$B$3:$JO$10,MATCH($C19,Sheet1!$A$3:$A$10,0),MATCH(KU$10,Sheet1!$B$2:$JO$2,0))),"")</f>
        <v/>
      </c>
      <c r="KV19" s="55" t="str">
        <f>IFERROR(IF(INDEX(Sheet1!$B$3:$JO$10,MATCH($C19,Sheet1!$A$3:$A$10,0),MATCH(KV$10,Sheet1!$B$2:$JO$2,0))=0,"Close",INDEX(Sheet1!$B$3:$JO$10,MATCH($C19,Sheet1!$A$3:$A$10,0),MATCH(KV$10,Sheet1!$B$2:$JO$2,0))),"")</f>
        <v/>
      </c>
      <c r="KW19" s="55" t="str">
        <f>IFERROR(IF(INDEX(Sheet1!$B$3:$JO$10,MATCH($C19,Sheet1!$A$3:$A$10,0),MATCH(KW$10,Sheet1!$B$2:$JO$2,0))=0,"Close",INDEX(Sheet1!$B$3:$JO$10,MATCH($C19,Sheet1!$A$3:$A$10,0),MATCH(KW$10,Sheet1!$B$2:$JO$2,0))),"")</f>
        <v/>
      </c>
      <c r="KX19" s="55" t="str">
        <f>IFERROR(IF(INDEX(Sheet1!$B$3:$JO$10,MATCH($C19,Sheet1!$A$3:$A$10,0),MATCH(KX$10,Sheet1!$B$2:$JO$2,0))=0,"Close",INDEX(Sheet1!$B$3:$JO$10,MATCH($C19,Sheet1!$A$3:$A$10,0),MATCH(KX$10,Sheet1!$B$2:$JO$2,0))),"")</f>
        <v/>
      </c>
      <c r="KY19" s="55" t="str">
        <f>IFERROR(IF(INDEX(Sheet1!$B$3:$JO$10,MATCH($C19,Sheet1!$A$3:$A$10,0),MATCH(KY$10,Sheet1!$B$2:$JO$2,0))=0,"Close",INDEX(Sheet1!$B$3:$JO$10,MATCH($C19,Sheet1!$A$3:$A$10,0),MATCH(KY$10,Sheet1!$B$2:$JO$2,0))),"")</f>
        <v/>
      </c>
      <c r="KZ19" s="55" t="str">
        <f>IFERROR(IF(INDEX(Sheet1!$B$3:$JO$10,MATCH($C19,Sheet1!$A$3:$A$10,0),MATCH(KZ$10,Sheet1!$B$2:$JO$2,0))=0,"Close",INDEX(Sheet1!$B$3:$JO$10,MATCH($C19,Sheet1!$A$3:$A$10,0),MATCH(KZ$10,Sheet1!$B$2:$JO$2,0))),"")</f>
        <v/>
      </c>
      <c r="LA19" s="55" t="str">
        <f>IFERROR(IF(INDEX(Sheet1!$B$3:$JO$10,MATCH($C19,Sheet1!$A$3:$A$10,0),MATCH(LA$10,Sheet1!$B$2:$JO$2,0))=0,"Close",INDEX(Sheet1!$B$3:$JO$10,MATCH($C19,Sheet1!$A$3:$A$10,0),MATCH(LA$10,Sheet1!$B$2:$JO$2,0))),"")</f>
        <v/>
      </c>
      <c r="LB19" s="55" t="str">
        <f>IFERROR(IF(INDEX(Sheet1!$B$3:$JO$10,MATCH($C19,Sheet1!$A$3:$A$10,0),MATCH(LB$10,Sheet1!$B$2:$JO$2,0))=0,"Close",INDEX(Sheet1!$B$3:$JO$10,MATCH($C19,Sheet1!$A$3:$A$10,0),MATCH(LB$10,Sheet1!$B$2:$JO$2,0))),"")</f>
        <v/>
      </c>
      <c r="LC19" s="55" t="str">
        <f>IFERROR(IF(INDEX(Sheet1!$B$3:$JO$10,MATCH($C19,Sheet1!$A$3:$A$10,0),MATCH(LC$10,Sheet1!$B$2:$JO$2,0))=0,"Close",INDEX(Sheet1!$B$3:$JO$10,MATCH($C19,Sheet1!$A$3:$A$10,0),MATCH(LC$10,Sheet1!$B$2:$JO$2,0))),"")</f>
        <v/>
      </c>
      <c r="LD19" s="55" t="str">
        <f>IFERROR(IF(INDEX(Sheet1!$B$3:$JO$10,MATCH($C19,Sheet1!$A$3:$A$10,0),MATCH(LD$10,Sheet1!$B$2:$JO$2,0))=0,"Close",INDEX(Sheet1!$B$3:$JO$10,MATCH($C19,Sheet1!$A$3:$A$10,0),MATCH(LD$10,Sheet1!$B$2:$JO$2,0))),"")</f>
        <v/>
      </c>
      <c r="LE19" s="55" t="str">
        <f>IFERROR(IF(INDEX(Sheet1!$B$3:$JO$10,MATCH($C19,Sheet1!$A$3:$A$10,0),MATCH(LE$10,Sheet1!$B$2:$JO$2,0))=0,"Close",INDEX(Sheet1!$B$3:$JO$10,MATCH($C19,Sheet1!$A$3:$A$10,0),MATCH(LE$10,Sheet1!$B$2:$JO$2,0))),"")</f>
        <v/>
      </c>
      <c r="LF19" s="55" t="str">
        <f>IFERROR(IF(INDEX(Sheet1!$B$3:$JO$10,MATCH($C19,Sheet1!$A$3:$A$10,0),MATCH(LF$10,Sheet1!$B$2:$JO$2,0))=0,"Close",INDEX(Sheet1!$B$3:$JO$10,MATCH($C19,Sheet1!$A$3:$A$10,0),MATCH(LF$10,Sheet1!$B$2:$JO$2,0))),"")</f>
        <v/>
      </c>
      <c r="LG19" s="55" t="str">
        <f>IFERROR(IF(INDEX(Sheet1!$B$3:$JO$10,MATCH($C19,Sheet1!$A$3:$A$10,0),MATCH(LG$10,Sheet1!$B$2:$JO$2,0))=0,"Close",INDEX(Sheet1!$B$3:$JO$10,MATCH($C19,Sheet1!$A$3:$A$10,0),MATCH(LG$10,Sheet1!$B$2:$JO$2,0))),"")</f>
        <v/>
      </c>
      <c r="LH19" s="55" t="str">
        <f>IFERROR(IF(INDEX(Sheet1!$B$3:$JO$10,MATCH($C19,Sheet1!$A$3:$A$10,0),MATCH(LH$10,Sheet1!$B$2:$JO$2,0))=0,"Close",INDEX(Sheet1!$B$3:$JO$10,MATCH($C19,Sheet1!$A$3:$A$10,0),MATCH(LH$10,Sheet1!$B$2:$JO$2,0))),"")</f>
        <v/>
      </c>
      <c r="LI19" s="55" t="str">
        <f>IFERROR(IF(INDEX(Sheet1!$B$3:$JO$10,MATCH($C19,Sheet1!$A$3:$A$10,0),MATCH(LI$10,Sheet1!$B$2:$JO$2,0))=0,"Close",INDEX(Sheet1!$B$3:$JO$10,MATCH($C19,Sheet1!$A$3:$A$10,0),MATCH(LI$10,Sheet1!$B$2:$JO$2,0))),"")</f>
        <v/>
      </c>
      <c r="LJ19" s="55" t="str">
        <f>IFERROR(IF(INDEX(Sheet1!$B$3:$JO$10,MATCH($C19,Sheet1!$A$3:$A$10,0),MATCH(LJ$10,Sheet1!$B$2:$JO$2,0))=0,"Close",INDEX(Sheet1!$B$3:$JO$10,MATCH($C19,Sheet1!$A$3:$A$10,0),MATCH(LJ$10,Sheet1!$B$2:$JO$2,0))),"")</f>
        <v/>
      </c>
      <c r="LK19" s="55" t="str">
        <f>IFERROR(IF(INDEX(Sheet1!$B$3:$JO$10,MATCH($C19,Sheet1!$A$3:$A$10,0),MATCH(LK$10,Sheet1!$B$2:$JO$2,0))=0,"Close",INDEX(Sheet1!$B$3:$JO$10,MATCH($C19,Sheet1!$A$3:$A$10,0),MATCH(LK$10,Sheet1!$B$2:$JO$2,0))),"")</f>
        <v/>
      </c>
      <c r="LL19" s="55" t="str">
        <f>IFERROR(IF(INDEX(Sheet1!$B$3:$JO$10,MATCH($C19,Sheet1!$A$3:$A$10,0),MATCH(LL$10,Sheet1!$B$2:$JO$2,0))=0,"Close",INDEX(Sheet1!$B$3:$JO$10,MATCH($C19,Sheet1!$A$3:$A$10,0),MATCH(LL$10,Sheet1!$B$2:$JO$2,0))),"")</f>
        <v/>
      </c>
      <c r="LM19" s="55" t="str">
        <f>IFERROR(IF(INDEX(Sheet1!$B$3:$JO$10,MATCH($C19,Sheet1!$A$3:$A$10,0),MATCH(LM$10,Sheet1!$B$2:$JO$2,0))=0,"Close",INDEX(Sheet1!$B$3:$JO$10,MATCH($C19,Sheet1!$A$3:$A$10,0),MATCH(LM$10,Sheet1!$B$2:$JO$2,0))),"")</f>
        <v/>
      </c>
      <c r="LN19" s="55" t="str">
        <f>IFERROR(IF(INDEX(Sheet1!$B$3:$JO$10,MATCH($C19,Sheet1!$A$3:$A$10,0),MATCH(LN$10,Sheet1!$B$2:$JO$2,0))=0,"Close",INDEX(Sheet1!$B$3:$JO$10,MATCH($C19,Sheet1!$A$3:$A$10,0),MATCH(LN$10,Sheet1!$B$2:$JO$2,0))),"")</f>
        <v/>
      </c>
      <c r="LO19" s="55" t="str">
        <f>IFERROR(IF(INDEX(Sheet1!$B$3:$JO$10,MATCH($C19,Sheet1!$A$3:$A$10,0),MATCH(LO$10,Sheet1!$B$2:$JO$2,0))=0,"Close",INDEX(Sheet1!$B$3:$JO$10,MATCH($C19,Sheet1!$A$3:$A$10,0),MATCH(LO$10,Sheet1!$B$2:$JO$2,0))),"")</f>
        <v/>
      </c>
      <c r="LP19" s="55" t="str">
        <f>IFERROR(IF(INDEX(Sheet1!$B$3:$JO$10,MATCH($C19,Sheet1!$A$3:$A$10,0),MATCH(LP$10,Sheet1!$B$2:$JO$2,0))=0,"Close",INDEX(Sheet1!$B$3:$JO$10,MATCH($C19,Sheet1!$A$3:$A$10,0),MATCH(LP$10,Sheet1!$B$2:$JO$2,0))),"")</f>
        <v/>
      </c>
      <c r="LQ19" s="55" t="str">
        <f>IFERROR(IF(INDEX(Sheet1!$B$3:$JO$10,MATCH($C19,Sheet1!$A$3:$A$10,0),MATCH(LQ$10,Sheet1!$B$2:$JO$2,0))=0,"Close",INDEX(Sheet1!$B$3:$JO$10,MATCH($C19,Sheet1!$A$3:$A$10,0),MATCH(LQ$10,Sheet1!$B$2:$JO$2,0))),"")</f>
        <v/>
      </c>
      <c r="LR19" s="55" t="str">
        <f>IFERROR(IF(INDEX(Sheet1!$B$3:$JO$10,MATCH($C19,Sheet1!$A$3:$A$10,0),MATCH(LR$10,Sheet1!$B$2:$JO$2,0))=0,"Close",INDEX(Sheet1!$B$3:$JO$10,MATCH($C19,Sheet1!$A$3:$A$10,0),MATCH(LR$10,Sheet1!$B$2:$JO$2,0))),"")</f>
        <v/>
      </c>
      <c r="LS19" s="55" t="str">
        <f>IFERROR(IF(INDEX(Sheet1!$B$3:$JO$10,MATCH($C19,Sheet1!$A$3:$A$10,0),MATCH(LS$10,Sheet1!$B$2:$JO$2,0))=0,"Close",INDEX(Sheet1!$B$3:$JO$10,MATCH($C19,Sheet1!$A$3:$A$10,0),MATCH(LS$10,Sheet1!$B$2:$JO$2,0))),"")</f>
        <v/>
      </c>
      <c r="LT19" s="55" t="str">
        <f>IFERROR(IF(INDEX(Sheet1!$B$3:$JO$10,MATCH($C19,Sheet1!$A$3:$A$10,0),MATCH(LT$10,Sheet1!$B$2:$JO$2,0))=0,"Close",INDEX(Sheet1!$B$3:$JO$10,MATCH($C19,Sheet1!$A$3:$A$10,0),MATCH(LT$10,Sheet1!$B$2:$JO$2,0))),"")</f>
        <v/>
      </c>
      <c r="LU19" s="55" t="str">
        <f>IFERROR(IF(INDEX(Sheet1!$B$3:$JO$10,MATCH($C19,Sheet1!$A$3:$A$10,0),MATCH(LU$10,Sheet1!$B$2:$JO$2,0))=0,"Close",INDEX(Sheet1!$B$3:$JO$10,MATCH($C19,Sheet1!$A$3:$A$10,0),MATCH(LU$10,Sheet1!$B$2:$JO$2,0))),"")</f>
        <v/>
      </c>
      <c r="LV19" s="55" t="str">
        <f>IFERROR(IF(INDEX(Sheet1!$B$3:$JO$10,MATCH($C19,Sheet1!$A$3:$A$10,0),MATCH(LV$10,Sheet1!$B$2:$JO$2,0))=0,"Close",INDEX(Sheet1!$B$3:$JO$10,MATCH($C19,Sheet1!$A$3:$A$10,0),MATCH(LV$10,Sheet1!$B$2:$JO$2,0))),"")</f>
        <v/>
      </c>
      <c r="LW19" s="55" t="str">
        <f>IFERROR(IF(INDEX(Sheet1!$B$3:$JO$10,MATCH($C19,Sheet1!$A$3:$A$10,0),MATCH(LW$10,Sheet1!$B$2:$JO$2,0))=0,"Close",INDEX(Sheet1!$B$3:$JO$10,MATCH($C19,Sheet1!$A$3:$A$10,0),MATCH(LW$10,Sheet1!$B$2:$JO$2,0))),"")</f>
        <v/>
      </c>
      <c r="LX19" s="55" t="str">
        <f>IFERROR(IF(INDEX(Sheet1!$B$3:$JO$10,MATCH($C19,Sheet1!$A$3:$A$10,0),MATCH(LX$10,Sheet1!$B$2:$JO$2,0))=0,"Close",INDEX(Sheet1!$B$3:$JO$10,MATCH($C19,Sheet1!$A$3:$A$10,0),MATCH(LX$10,Sheet1!$B$2:$JO$2,0))),"")</f>
        <v/>
      </c>
      <c r="LY19" s="55" t="str">
        <f>IFERROR(IF(INDEX(Sheet1!$B$3:$JO$10,MATCH($C19,Sheet1!$A$3:$A$10,0),MATCH(LY$10,Sheet1!$B$2:$JO$2,0))=0,"Close",INDEX(Sheet1!$B$3:$JO$10,MATCH($C19,Sheet1!$A$3:$A$10,0),MATCH(LY$10,Sheet1!$B$2:$JO$2,0))),"")</f>
        <v/>
      </c>
      <c r="LZ19" s="55" t="str">
        <f>IFERROR(IF(INDEX(Sheet1!$B$3:$JO$10,MATCH($C19,Sheet1!$A$3:$A$10,0),MATCH(LZ$10,Sheet1!$B$2:$JO$2,0))=0,"Close",INDEX(Sheet1!$B$3:$JO$10,MATCH($C19,Sheet1!$A$3:$A$10,0),MATCH(LZ$10,Sheet1!$B$2:$JO$2,0))),"")</f>
        <v/>
      </c>
      <c r="MA19" s="55" t="str">
        <f>IFERROR(IF(INDEX(Sheet1!$B$3:$JO$10,MATCH($C19,Sheet1!$A$3:$A$10,0),MATCH(MA$10,Sheet1!$B$2:$JO$2,0))=0,"Close",INDEX(Sheet1!$B$3:$JO$10,MATCH($C19,Sheet1!$A$3:$A$10,0),MATCH(MA$10,Sheet1!$B$2:$JO$2,0))),"")</f>
        <v/>
      </c>
      <c r="MB19" s="55" t="str">
        <f>IFERROR(IF(INDEX(Sheet1!$B$3:$JO$10,MATCH($C19,Sheet1!$A$3:$A$10,0),MATCH(MB$10,Sheet1!$B$2:$JO$2,0))=0,"Close",INDEX(Sheet1!$B$3:$JO$10,MATCH($C19,Sheet1!$A$3:$A$10,0),MATCH(MB$10,Sheet1!$B$2:$JO$2,0))),"")</f>
        <v/>
      </c>
      <c r="MC19" s="55" t="str">
        <f>IFERROR(IF(INDEX(Sheet1!$B$3:$JO$10,MATCH($C19,Sheet1!$A$3:$A$10,0),MATCH(MC$10,Sheet1!$B$2:$JO$2,0))=0,"Close",INDEX(Sheet1!$B$3:$JO$10,MATCH($C19,Sheet1!$A$3:$A$10,0),MATCH(MC$10,Sheet1!$B$2:$JO$2,0))),"")</f>
        <v/>
      </c>
      <c r="MD19" s="55" t="str">
        <f>IFERROR(IF(INDEX(Sheet1!$B$3:$JO$10,MATCH($C19,Sheet1!$A$3:$A$10,0),MATCH(MD$10,Sheet1!$B$2:$JO$2,0))=0,"Close",INDEX(Sheet1!$B$3:$JO$10,MATCH($C19,Sheet1!$A$3:$A$10,0),MATCH(MD$10,Sheet1!$B$2:$JO$2,0))),"")</f>
        <v/>
      </c>
      <c r="ME19" s="55" t="str">
        <f>IFERROR(IF(INDEX(Sheet1!$B$3:$JO$10,MATCH($C19,Sheet1!$A$3:$A$10,0),MATCH(ME$10,Sheet1!$B$2:$JO$2,0))=0,"Close",INDEX(Sheet1!$B$3:$JO$10,MATCH($C19,Sheet1!$A$3:$A$10,0),MATCH(ME$10,Sheet1!$B$2:$JO$2,0))),"")</f>
        <v/>
      </c>
      <c r="MF19" s="55" t="str">
        <f>IFERROR(IF(INDEX(Sheet1!$B$3:$JO$10,MATCH($C19,Sheet1!$A$3:$A$10,0),MATCH(MF$10,Sheet1!$B$2:$JO$2,0))=0,"Close",INDEX(Sheet1!$B$3:$JO$10,MATCH($C19,Sheet1!$A$3:$A$10,0),MATCH(MF$10,Sheet1!$B$2:$JO$2,0))),"")</f>
        <v/>
      </c>
      <c r="MG19" s="55" t="str">
        <f>IFERROR(IF(INDEX(Sheet1!$B$3:$JO$10,MATCH($C19,Sheet1!$A$3:$A$10,0),MATCH(MG$10,Sheet1!$B$2:$JO$2,0))=0,"Close",INDEX(Sheet1!$B$3:$JO$10,MATCH($C19,Sheet1!$A$3:$A$10,0),MATCH(MG$10,Sheet1!$B$2:$JO$2,0))),"")</f>
        <v/>
      </c>
      <c r="MH19" s="55" t="str">
        <f>IFERROR(IF(INDEX(Sheet1!$B$3:$JO$10,MATCH($C19,Sheet1!$A$3:$A$10,0),MATCH(MH$10,Sheet1!$B$2:$JO$2,0))=0,"Close",INDEX(Sheet1!$B$3:$JO$10,MATCH($C19,Sheet1!$A$3:$A$10,0),MATCH(MH$10,Sheet1!$B$2:$JO$2,0))),"")</f>
        <v/>
      </c>
      <c r="MI19" s="55" t="str">
        <f>IFERROR(IF(INDEX(Sheet1!$B$3:$JO$10,MATCH($C19,Sheet1!$A$3:$A$10,0),MATCH(MI$10,Sheet1!$B$2:$JO$2,0))=0,"Close",INDEX(Sheet1!$B$3:$JO$10,MATCH($C19,Sheet1!$A$3:$A$10,0),MATCH(MI$10,Sheet1!$B$2:$JO$2,0))),"")</f>
        <v/>
      </c>
      <c r="MJ19" s="55" t="str">
        <f>IFERROR(IF(INDEX(Sheet1!$B$3:$JO$10,MATCH($C19,Sheet1!$A$3:$A$10,0),MATCH(MJ$10,Sheet1!$B$2:$JO$2,0))=0,"Close",INDEX(Sheet1!$B$3:$JO$10,MATCH($C19,Sheet1!$A$3:$A$10,0),MATCH(MJ$10,Sheet1!$B$2:$JO$2,0))),"")</f>
        <v/>
      </c>
      <c r="MK19" s="55" t="str">
        <f>IFERROR(IF(INDEX(Sheet1!$B$3:$JO$10,MATCH($C19,Sheet1!$A$3:$A$10,0),MATCH(MK$10,Sheet1!$B$2:$JO$2,0))=0,"Close",INDEX(Sheet1!$B$3:$JO$10,MATCH($C19,Sheet1!$A$3:$A$10,0),MATCH(MK$10,Sheet1!$B$2:$JO$2,0))),"")</f>
        <v/>
      </c>
      <c r="ML19" s="55" t="str">
        <f>IFERROR(IF(INDEX(Sheet1!$B$3:$JO$10,MATCH($C19,Sheet1!$A$3:$A$10,0),MATCH(ML$10,Sheet1!$B$2:$JO$2,0))=0,"Close",INDEX(Sheet1!$B$3:$JO$10,MATCH($C19,Sheet1!$A$3:$A$10,0),MATCH(ML$10,Sheet1!$B$2:$JO$2,0))),"")</f>
        <v/>
      </c>
      <c r="MM19" s="55" t="str">
        <f>IFERROR(IF(INDEX(Sheet1!$B$3:$JO$10,MATCH($C19,Sheet1!$A$3:$A$10,0),MATCH(MM$10,Sheet1!$B$2:$JO$2,0))=0,"Close",INDEX(Sheet1!$B$3:$JO$10,MATCH($C19,Sheet1!$A$3:$A$10,0),MATCH(MM$10,Sheet1!$B$2:$JO$2,0))),"")</f>
        <v/>
      </c>
      <c r="MN19" s="55" t="str">
        <f>IFERROR(IF(INDEX(Sheet1!$B$3:$JO$10,MATCH($C19,Sheet1!$A$3:$A$10,0),MATCH(MN$10,Sheet1!$B$2:$JO$2,0))=0,"Close",INDEX(Sheet1!$B$3:$JO$10,MATCH($C19,Sheet1!$A$3:$A$10,0),MATCH(MN$10,Sheet1!$B$2:$JO$2,0))),"")</f>
        <v/>
      </c>
      <c r="MO19" s="55" t="str">
        <f>IFERROR(IF(INDEX(Sheet1!$B$3:$JO$10,MATCH($C19,Sheet1!$A$3:$A$10,0),MATCH(MO$10,Sheet1!$B$2:$JO$2,0))=0,"Close",INDEX(Sheet1!$B$3:$JO$10,MATCH($C19,Sheet1!$A$3:$A$10,0),MATCH(MO$10,Sheet1!$B$2:$JO$2,0))),"")</f>
        <v/>
      </c>
      <c r="MP19" s="55" t="str">
        <f>IFERROR(IF(INDEX(Sheet1!$B$3:$JO$10,MATCH($C19,Sheet1!$A$3:$A$10,0),MATCH(MP$10,Sheet1!$B$2:$JO$2,0))=0,"Close",INDEX(Sheet1!$B$3:$JO$10,MATCH($C19,Sheet1!$A$3:$A$10,0),MATCH(MP$10,Sheet1!$B$2:$JO$2,0))),"")</f>
        <v/>
      </c>
      <c r="MQ19" s="55" t="str">
        <f>IFERROR(IF(INDEX(Sheet1!$B$3:$JO$10,MATCH($C19,Sheet1!$A$3:$A$10,0),MATCH(MQ$10,Sheet1!$B$2:$JO$2,0))=0,"Close",INDEX(Sheet1!$B$3:$JO$10,MATCH($C19,Sheet1!$A$3:$A$10,0),MATCH(MQ$10,Sheet1!$B$2:$JO$2,0))),"")</f>
        <v/>
      </c>
      <c r="MR19" s="55" t="str">
        <f>IFERROR(IF(INDEX(Sheet1!$B$3:$JO$10,MATCH($C19,Sheet1!$A$3:$A$10,0),MATCH(MR$10,Sheet1!$B$2:$JO$2,0))=0,"Close",INDEX(Sheet1!$B$3:$JO$10,MATCH($C19,Sheet1!$A$3:$A$10,0),MATCH(MR$10,Sheet1!$B$2:$JO$2,0))),"")</f>
        <v/>
      </c>
      <c r="MS19" s="55" t="str">
        <f>IFERROR(IF(INDEX(Sheet1!$B$3:$JO$10,MATCH($C19,Sheet1!$A$3:$A$10,0),MATCH(MS$10,Sheet1!$B$2:$JO$2,0))=0,"Close",INDEX(Sheet1!$B$3:$JO$10,MATCH($C19,Sheet1!$A$3:$A$10,0),MATCH(MS$10,Sheet1!$B$2:$JO$2,0))),"")</f>
        <v/>
      </c>
      <c r="MT19" s="55" t="str">
        <f>IFERROR(IF(INDEX(Sheet1!$B$3:$JO$10,MATCH($C19,Sheet1!$A$3:$A$10,0),MATCH(MT$10,Sheet1!$B$2:$JO$2,0))=0,"Close",INDEX(Sheet1!$B$3:$JO$10,MATCH($C19,Sheet1!$A$3:$A$10,0),MATCH(MT$10,Sheet1!$B$2:$JO$2,0))),"")</f>
        <v/>
      </c>
      <c r="MU19" s="55" t="str">
        <f>IFERROR(IF(INDEX(Sheet1!$B$3:$JO$10,MATCH($C19,Sheet1!$A$3:$A$10,0),MATCH(MU$10,Sheet1!$B$2:$JO$2,0))=0,"Close",INDEX(Sheet1!$B$3:$JO$10,MATCH($C19,Sheet1!$A$3:$A$10,0),MATCH(MU$10,Sheet1!$B$2:$JO$2,0))),"")</f>
        <v/>
      </c>
      <c r="MV19" s="55" t="str">
        <f>IFERROR(IF(INDEX(Sheet1!$B$3:$JO$10,MATCH($C19,Sheet1!$A$3:$A$10,0),MATCH(MV$10,Sheet1!$B$2:$JO$2,0))=0,"Close",INDEX(Sheet1!$B$3:$JO$10,MATCH($C19,Sheet1!$A$3:$A$10,0),MATCH(MV$10,Sheet1!$B$2:$JO$2,0))),"")</f>
        <v/>
      </c>
      <c r="MW19" s="55" t="str">
        <f>IFERROR(IF(INDEX(Sheet1!$B$3:$JO$10,MATCH($C19,Sheet1!$A$3:$A$10,0),MATCH(MW$10,Sheet1!$B$2:$JO$2,0))=0,"Close",INDEX(Sheet1!$B$3:$JO$10,MATCH($C19,Sheet1!$A$3:$A$10,0),MATCH(MW$10,Sheet1!$B$2:$JO$2,0))),"")</f>
        <v/>
      </c>
      <c r="MX19" s="55" t="str">
        <f>IFERROR(IF(INDEX(Sheet1!$B$3:$JO$10,MATCH($C19,Sheet1!$A$3:$A$10,0),MATCH(MX$10,Sheet1!$B$2:$JO$2,0))=0,"Close",INDEX(Sheet1!$B$3:$JO$10,MATCH($C19,Sheet1!$A$3:$A$10,0),MATCH(MX$10,Sheet1!$B$2:$JO$2,0))),"")</f>
        <v/>
      </c>
      <c r="MY19" s="55" t="str">
        <f>IFERROR(IF(INDEX(Sheet1!$B$3:$JO$10,MATCH($C19,Sheet1!$A$3:$A$10,0),MATCH(MY$10,Sheet1!$B$2:$JO$2,0))=0,"Close",INDEX(Sheet1!$B$3:$JO$10,MATCH($C19,Sheet1!$A$3:$A$10,0),MATCH(MY$10,Sheet1!$B$2:$JO$2,0))),"")</f>
        <v/>
      </c>
      <c r="MZ19" s="55" t="str">
        <f>IFERROR(IF(INDEX(Sheet1!$B$3:$JO$10,MATCH($C19,Sheet1!$A$3:$A$10,0),MATCH(MZ$10,Sheet1!$B$2:$JO$2,0))=0,"Close",INDEX(Sheet1!$B$3:$JO$10,MATCH($C19,Sheet1!$A$3:$A$10,0),MATCH(MZ$10,Sheet1!$B$2:$JO$2,0))),"")</f>
        <v/>
      </c>
      <c r="NA19" s="55" t="str">
        <f>IFERROR(IF(INDEX(Sheet1!$B$3:$JO$10,MATCH($C19,Sheet1!$A$3:$A$10,0),MATCH(NA$10,Sheet1!$B$2:$JO$2,0))=0,"Close",INDEX(Sheet1!$B$3:$JO$10,MATCH($C19,Sheet1!$A$3:$A$10,0),MATCH(NA$10,Sheet1!$B$2:$JO$2,0))),"")</f>
        <v/>
      </c>
      <c r="NB19" s="55" t="str">
        <f>IFERROR(IF(INDEX(Sheet1!$B$3:$JO$10,MATCH($C19,Sheet1!$A$3:$A$10,0),MATCH(NB$10,Sheet1!$B$2:$JO$2,0))=0,"Close",INDEX(Sheet1!$B$3:$JO$10,MATCH($C19,Sheet1!$A$3:$A$10,0),MATCH(NB$10,Sheet1!$B$2:$JO$2,0))),"")</f>
        <v/>
      </c>
      <c r="NC19" s="55" t="str">
        <f>IFERROR(IF(INDEX(Sheet1!$B$3:$JO$10,MATCH($C19,Sheet1!$A$3:$A$10,0),MATCH(NC$10,Sheet1!$B$2:$JO$2,0))=0,"Close",INDEX(Sheet1!$B$3:$JO$10,MATCH($C19,Sheet1!$A$3:$A$10,0),MATCH(NC$10,Sheet1!$B$2:$JO$2,0))),"")</f>
        <v/>
      </c>
      <c r="ND19" s="55" t="str">
        <f>IFERROR(IF(INDEX(Sheet1!$B$3:$JO$10,MATCH($C19,Sheet1!$A$3:$A$10,0),MATCH(ND$10,Sheet1!$B$2:$JO$2,0))=0,"Close",INDEX(Sheet1!$B$3:$JO$10,MATCH($C19,Sheet1!$A$3:$A$10,0),MATCH(ND$10,Sheet1!$B$2:$JO$2,0))),"")</f>
        <v/>
      </c>
      <c r="NE19" s="55" t="str">
        <f>IFERROR(IF(INDEX(Sheet1!$B$3:$JO$10,MATCH($C19,Sheet1!$A$3:$A$10,0),MATCH(NE$10,Sheet1!$B$2:$JO$2,0))=0,"Close",INDEX(Sheet1!$B$3:$JO$10,MATCH($C19,Sheet1!$A$3:$A$10,0),MATCH(NE$10,Sheet1!$B$2:$JO$2,0))),"")</f>
        <v/>
      </c>
      <c r="NF19" s="55" t="str">
        <f>IFERROR(IF(INDEX(Sheet1!$B$3:$JO$10,MATCH($C19,Sheet1!$A$3:$A$10,0),MATCH(NF$10,Sheet1!$B$2:$JO$2,0))=0,"Close",INDEX(Sheet1!$B$3:$JO$10,MATCH($C19,Sheet1!$A$3:$A$10,0),MATCH(NF$10,Sheet1!$B$2:$JO$2,0))),"")</f>
        <v/>
      </c>
      <c r="NG19" s="55" t="str">
        <f>IFERROR(IF(INDEX(Sheet1!$B$3:$JO$10,MATCH($C19,Sheet1!$A$3:$A$10,0),MATCH(NG$10,Sheet1!$B$2:$JO$2,0))=0,"Close",INDEX(Sheet1!$B$3:$JO$10,MATCH($C19,Sheet1!$A$3:$A$10,0),MATCH(NG$10,Sheet1!$B$2:$JO$2,0))),"")</f>
        <v/>
      </c>
      <c r="NH19" s="55" t="str">
        <f>IFERROR(IF(INDEX(Sheet1!$B$3:$JO$10,MATCH($C19,Sheet1!$A$3:$A$10,0),MATCH(NH$10,Sheet1!$B$2:$JO$2,0))=0,"Close",INDEX(Sheet1!$B$3:$JO$10,MATCH($C19,Sheet1!$A$3:$A$10,0),MATCH(NH$10,Sheet1!$B$2:$JO$2,0))),"")</f>
        <v/>
      </c>
      <c r="NI19" s="55" t="str">
        <f>IFERROR(IF(INDEX(Sheet1!$B$3:$JO$10,MATCH($C19,Sheet1!$A$3:$A$10,0),MATCH(NI$10,Sheet1!$B$2:$JO$2,0))=0,"Close",INDEX(Sheet1!$B$3:$JO$10,MATCH($C19,Sheet1!$A$3:$A$10,0),MATCH(NI$10,Sheet1!$B$2:$JO$2,0))),"")</f>
        <v/>
      </c>
      <c r="NJ19" s="55" t="str">
        <f>IFERROR(IF(INDEX(Sheet1!$B$3:$JO$10,MATCH($C19,Sheet1!$A$3:$A$10,0),MATCH(NJ$10,Sheet1!$B$2:$JO$2,0))=0,"Close",INDEX(Sheet1!$B$3:$JO$10,MATCH($C19,Sheet1!$A$3:$A$10,0),MATCH(NJ$10,Sheet1!$B$2:$JO$2,0))),"")</f>
        <v/>
      </c>
      <c r="NK19" s="55" t="str">
        <f>IFERROR(IF(INDEX(Sheet1!$B$3:$JO$10,MATCH($C19,Sheet1!$A$3:$A$10,0),MATCH(NK$10,Sheet1!$B$2:$JO$2,0))=0,"Close",INDEX(Sheet1!$B$3:$JO$10,MATCH($C19,Sheet1!$A$3:$A$10,0),MATCH(NK$10,Sheet1!$B$2:$JO$2,0))),"")</f>
        <v/>
      </c>
      <c r="NL19" s="55" t="str">
        <f>IFERROR(IF(INDEX(Sheet1!$B$3:$JO$10,MATCH($C19,Sheet1!$A$3:$A$10,0),MATCH(NL$10,Sheet1!$B$2:$JO$2,0))=0,"Close",INDEX(Sheet1!$B$3:$JO$10,MATCH($C19,Sheet1!$A$3:$A$10,0),MATCH(NL$10,Sheet1!$B$2:$JO$2,0))),"")</f>
        <v/>
      </c>
      <c r="NM19" s="55" t="str">
        <f>IFERROR(IF(INDEX(Sheet1!$B$3:$JO$10,MATCH($C19,Sheet1!$A$3:$A$10,0),MATCH(NM$10,Sheet1!$B$2:$JO$2,0))=0,"Close",INDEX(Sheet1!$B$3:$JO$10,MATCH($C19,Sheet1!$A$3:$A$10,0),MATCH(NM$10,Sheet1!$B$2:$JO$2,0))),"")</f>
        <v/>
      </c>
      <c r="NN19" s="55" t="str">
        <f>IFERROR(IF(INDEX(Sheet1!$B$3:$JO$10,MATCH($C19,Sheet1!$A$3:$A$10,0),MATCH(NN$10,Sheet1!$B$2:$JO$2,0))=0,"Close",INDEX(Sheet1!$B$3:$JO$10,MATCH($C19,Sheet1!$A$3:$A$10,0),MATCH(NN$10,Sheet1!$B$2:$JO$2,0))),"")</f>
        <v/>
      </c>
      <c r="NO19" s="55" t="str">
        <f>IFERROR(IF(INDEX(Sheet1!$B$3:$JO$10,MATCH($C19,Sheet1!$A$3:$A$10,0),MATCH(NO$10,Sheet1!$B$2:$JO$2,0))=0,"Close",INDEX(Sheet1!$B$3:$JO$10,MATCH($C19,Sheet1!$A$3:$A$10,0),MATCH(NO$10,Sheet1!$B$2:$JO$2,0))),"")</f>
        <v/>
      </c>
      <c r="NP19" s="55" t="str">
        <f>IFERROR(IF(INDEX(Sheet1!$B$3:$JO$10,MATCH($C19,Sheet1!$A$3:$A$10,0),MATCH(NP$10,Sheet1!$B$2:$JO$2,0))=0,"Close",INDEX(Sheet1!$B$3:$JO$10,MATCH($C19,Sheet1!$A$3:$A$10,0),MATCH(NP$10,Sheet1!$B$2:$JO$2,0))),"")</f>
        <v/>
      </c>
      <c r="NQ19" s="55" t="str">
        <f>IFERROR(IF(INDEX(Sheet1!$B$3:$JO$10,MATCH($C19,Sheet1!$A$3:$A$10,0),MATCH(NQ$10,Sheet1!$B$2:$JO$2,0))=0,"Close",INDEX(Sheet1!$B$3:$JO$10,MATCH($C19,Sheet1!$A$3:$A$10,0),MATCH(NQ$10,Sheet1!$B$2:$JO$2,0))),"")</f>
        <v/>
      </c>
      <c r="NR19" s="55" t="str">
        <f>IFERROR(IF(INDEX(Sheet1!$B$3:$JO$10,MATCH($C19,Sheet1!$A$3:$A$10,0),MATCH(NR$10,Sheet1!$B$2:$JO$2,0))=0,"Close",INDEX(Sheet1!$B$3:$JO$10,MATCH($C19,Sheet1!$A$3:$A$10,0),MATCH(NR$10,Sheet1!$B$2:$JO$2,0))),"")</f>
        <v/>
      </c>
      <c r="NS19" s="55" t="str">
        <f>IFERROR(IF(INDEX(Sheet1!$B$3:$JO$10,MATCH($C19,Sheet1!$A$3:$A$10,0),MATCH(NS$10,Sheet1!$B$2:$JO$2,0))=0,"Close",INDEX(Sheet1!$B$3:$JO$10,MATCH($C19,Sheet1!$A$3:$A$10,0),MATCH(NS$10,Sheet1!$B$2:$JO$2,0))),"")</f>
        <v/>
      </c>
      <c r="NT19" s="55" t="str">
        <f>IFERROR(IF(INDEX(Sheet1!$B$3:$JO$10,MATCH($C19,Sheet1!$A$3:$A$10,0),MATCH(NT$10,Sheet1!$B$2:$JO$2,0))=0,"Close",INDEX(Sheet1!$B$3:$JO$10,MATCH($C19,Sheet1!$A$3:$A$10,0),MATCH(NT$10,Sheet1!$B$2:$JO$2,0))),"")</f>
        <v/>
      </c>
      <c r="NU19" s="55" t="str">
        <f>IFERROR(IF(INDEX(Sheet1!$B$3:$JO$10,MATCH($C19,Sheet1!$A$3:$A$10,0),MATCH(NU$10,Sheet1!$B$2:$JO$2,0))=0,"Close",INDEX(Sheet1!$B$3:$JO$10,MATCH($C19,Sheet1!$A$3:$A$10,0),MATCH(NU$10,Sheet1!$B$2:$JO$2,0))),"")</f>
        <v/>
      </c>
      <c r="NV19" s="55" t="str">
        <f>IFERROR(IF(INDEX(Sheet1!$B$3:$JO$10,MATCH($C19,Sheet1!$A$3:$A$10,0),MATCH(NV$10,Sheet1!$B$2:$JO$2,0))=0,"Close",INDEX(Sheet1!$B$3:$JO$10,MATCH($C19,Sheet1!$A$3:$A$10,0),MATCH(NV$10,Sheet1!$B$2:$JO$2,0))),"")</f>
        <v/>
      </c>
      <c r="NW19" s="55" t="str">
        <f>IFERROR(IF(INDEX(Sheet1!$B$3:$JO$10,MATCH($C19,Sheet1!$A$3:$A$10,0),MATCH(NW$10,Sheet1!$B$2:$JO$2,0))=0,"Close",INDEX(Sheet1!$B$3:$JO$10,MATCH($C19,Sheet1!$A$3:$A$10,0),MATCH(NW$10,Sheet1!$B$2:$JO$2,0))),"")</f>
        <v/>
      </c>
      <c r="NX19" s="55" t="str">
        <f>IFERROR(IF(INDEX(Sheet1!$B$3:$JO$10,MATCH($C19,Sheet1!$A$3:$A$10,0),MATCH(NX$10,Sheet1!$B$2:$JO$2,0))=0,"Close",INDEX(Sheet1!$B$3:$JO$10,MATCH($C19,Sheet1!$A$3:$A$10,0),MATCH(NX$10,Sheet1!$B$2:$JO$2,0))),"")</f>
        <v/>
      </c>
      <c r="NY19" s="55" t="str">
        <f>IFERROR(IF(INDEX(Sheet1!$B$3:$JO$10,MATCH($C19,Sheet1!$A$3:$A$10,0),MATCH(NY$10,Sheet1!$B$2:$JO$2,0))=0,"Close",INDEX(Sheet1!$B$3:$JO$10,MATCH($C19,Sheet1!$A$3:$A$10,0),MATCH(NY$10,Sheet1!$B$2:$JO$2,0))),"")</f>
        <v/>
      </c>
      <c r="NZ19" s="55" t="str">
        <f>IFERROR(IF(INDEX(Sheet1!$B$3:$JO$10,MATCH($C19,Sheet1!$A$3:$A$10,0),MATCH(NZ$10,Sheet1!$B$2:$JO$2,0))=0,"Close",INDEX(Sheet1!$B$3:$JO$10,MATCH($C19,Sheet1!$A$3:$A$10,0),MATCH(NZ$10,Sheet1!$B$2:$JO$2,0))),"")</f>
        <v/>
      </c>
      <c r="OA19" s="55" t="str">
        <f>IFERROR(IF(INDEX(Sheet1!$B$3:$JO$10,MATCH($C19,Sheet1!$A$3:$A$10,0),MATCH(OA$10,Sheet1!$B$2:$JO$2,0))=0,"Close",INDEX(Sheet1!$B$3:$JO$10,MATCH($C19,Sheet1!$A$3:$A$10,0),MATCH(OA$10,Sheet1!$B$2:$JO$2,0))),"")</f>
        <v/>
      </c>
      <c r="OB19" s="55" t="str">
        <f>IFERROR(IF(INDEX(Sheet1!$B$3:$JO$10,MATCH($C19,Sheet1!$A$3:$A$10,0),MATCH(OB$10,Sheet1!$B$2:$JO$2,0))=0,"Close",INDEX(Sheet1!$B$3:$JO$10,MATCH($C19,Sheet1!$A$3:$A$10,0),MATCH(OB$10,Sheet1!$B$2:$JO$2,0))),"")</f>
        <v/>
      </c>
      <c r="OC19" s="55" t="str">
        <f>IFERROR(IF(INDEX(Sheet1!$B$3:$JO$10,MATCH($C19,Sheet1!$A$3:$A$10,0),MATCH(OC$10,Sheet1!$B$2:$JO$2,0))=0,"Close",INDEX(Sheet1!$B$3:$JO$10,MATCH($C19,Sheet1!$A$3:$A$10,0),MATCH(OC$10,Sheet1!$B$2:$JO$2,0))),"")</f>
        <v/>
      </c>
      <c r="OD19" s="55" t="str">
        <f>IFERROR(IF(INDEX(Sheet1!$B$3:$JO$10,MATCH($C19,Sheet1!$A$3:$A$10,0),MATCH(OD$10,Sheet1!$B$2:$JO$2,0))=0,"Close",INDEX(Sheet1!$B$3:$JO$10,MATCH($C19,Sheet1!$A$3:$A$10,0),MATCH(OD$10,Sheet1!$B$2:$JO$2,0))),"")</f>
        <v/>
      </c>
      <c r="OE19" s="55" t="str">
        <f>IFERROR(IF(INDEX(Sheet1!$B$3:$JO$10,MATCH($C19,Sheet1!$A$3:$A$10,0),MATCH(OE$10,Sheet1!$B$2:$JO$2,0))=0,"Close",INDEX(Sheet1!$B$3:$JO$10,MATCH($C19,Sheet1!$A$3:$A$10,0),MATCH(OE$10,Sheet1!$B$2:$JO$2,0))),"")</f>
        <v/>
      </c>
      <c r="OF19" s="55" t="str">
        <f>IFERROR(IF(INDEX(Sheet1!$B$3:$JO$10,MATCH($C19,Sheet1!$A$3:$A$10,0),MATCH(OF$10,Sheet1!$B$2:$JO$2,0))=0,"Close",INDEX(Sheet1!$B$3:$JO$10,MATCH($C19,Sheet1!$A$3:$A$10,0),MATCH(OF$10,Sheet1!$B$2:$JO$2,0))),"")</f>
        <v/>
      </c>
      <c r="OG19" s="55" t="str">
        <f>IFERROR(IF(INDEX(Sheet1!$B$3:$JO$10,MATCH($C19,Sheet1!$A$3:$A$10,0),MATCH(OG$10,Sheet1!$B$2:$JO$2,0))=0,"Close",INDEX(Sheet1!$B$3:$JO$10,MATCH($C19,Sheet1!$A$3:$A$10,0),MATCH(OG$10,Sheet1!$B$2:$JO$2,0))),"")</f>
        <v/>
      </c>
      <c r="OH19" s="55" t="str">
        <f>IFERROR(IF(INDEX(Sheet1!$B$3:$JO$10,MATCH($C19,Sheet1!$A$3:$A$10,0),MATCH(OH$10,Sheet1!$B$2:$JO$2,0))=0,"Close",INDEX(Sheet1!$B$3:$JO$10,MATCH($C19,Sheet1!$A$3:$A$10,0),MATCH(OH$10,Sheet1!$B$2:$JO$2,0))),"")</f>
        <v/>
      </c>
      <c r="OI19" s="55" t="str">
        <f>IFERROR(IF(INDEX(Sheet1!$B$3:$JO$10,MATCH($C19,Sheet1!$A$3:$A$10,0),MATCH(OI$10,Sheet1!$B$2:$JO$2,0))=0,"Close",INDEX(Sheet1!$B$3:$JO$10,MATCH($C19,Sheet1!$A$3:$A$10,0),MATCH(OI$10,Sheet1!$B$2:$JO$2,0))),"")</f>
        <v/>
      </c>
      <c r="OJ19" s="55" t="str">
        <f>IFERROR(IF(INDEX(Sheet1!$B$3:$JO$10,MATCH($C19,Sheet1!$A$3:$A$10,0),MATCH(OJ$10,Sheet1!$B$2:$JO$2,0))=0,"Close",INDEX(Sheet1!$B$3:$JO$10,MATCH($C19,Sheet1!$A$3:$A$10,0),MATCH(OJ$10,Sheet1!$B$2:$JO$2,0))),"")</f>
        <v/>
      </c>
      <c r="OK19" s="55" t="str">
        <f>IFERROR(IF(INDEX(Sheet1!$B$3:$JO$10,MATCH($C19,Sheet1!$A$3:$A$10,0),MATCH(OK$10,Sheet1!$B$2:$JO$2,0))=0,"Close",INDEX(Sheet1!$B$3:$JO$10,MATCH($C19,Sheet1!$A$3:$A$10,0),MATCH(OK$10,Sheet1!$B$2:$JO$2,0))),"")</f>
        <v/>
      </c>
      <c r="OL19" s="55" t="str">
        <f>IFERROR(IF(INDEX(Sheet1!$B$3:$JO$10,MATCH($C19,Sheet1!$A$3:$A$10,0),MATCH(OL$10,Sheet1!$B$2:$JO$2,0))=0,"Close",INDEX(Sheet1!$B$3:$JO$10,MATCH($C19,Sheet1!$A$3:$A$10,0),MATCH(OL$10,Sheet1!$B$2:$JO$2,0))),"")</f>
        <v/>
      </c>
      <c r="OM19" s="55" t="str">
        <f>IFERROR(IF(INDEX(Sheet1!$B$3:$JO$10,MATCH($C19,Sheet1!$A$3:$A$10,0),MATCH(OM$10,Sheet1!$B$2:$JO$2,0))=0,"Close",INDEX(Sheet1!$B$3:$JO$10,MATCH($C19,Sheet1!$A$3:$A$10,0),MATCH(OM$10,Sheet1!$B$2:$JO$2,0))),"")</f>
        <v/>
      </c>
      <c r="ON19" s="55" t="str">
        <f>IFERROR(IF(INDEX(Sheet1!$B$3:$JO$10,MATCH($C19,Sheet1!$A$3:$A$10,0),MATCH(ON$10,Sheet1!$B$2:$JO$2,0))=0,"Close",INDEX(Sheet1!$B$3:$JO$10,MATCH($C19,Sheet1!$A$3:$A$10,0),MATCH(ON$10,Sheet1!$B$2:$JO$2,0))),"")</f>
        <v/>
      </c>
      <c r="OO19" s="55" t="str">
        <f>IFERROR(IF(INDEX(Sheet1!$B$3:$JO$10,MATCH($C19,Sheet1!$A$3:$A$10,0),MATCH(OO$10,Sheet1!$B$2:$JO$2,0))=0,"Close",INDEX(Sheet1!$B$3:$JO$10,MATCH($C19,Sheet1!$A$3:$A$10,0),MATCH(OO$10,Sheet1!$B$2:$JO$2,0))),"")</f>
        <v/>
      </c>
      <c r="OP19" s="55" t="str">
        <f>IFERROR(IF(INDEX(Sheet1!$B$3:$JO$10,MATCH($C19,Sheet1!$A$3:$A$10,0),MATCH(OP$10,Sheet1!$B$2:$JO$2,0))=0,"Close",INDEX(Sheet1!$B$3:$JO$10,MATCH($C19,Sheet1!$A$3:$A$10,0),MATCH(OP$10,Sheet1!$B$2:$JO$2,0))),"")</f>
        <v/>
      </c>
      <c r="OQ19" s="55" t="str">
        <f>IFERROR(IF(INDEX(Sheet1!$B$3:$JO$10,MATCH($C19,Sheet1!$A$3:$A$10,0),MATCH(OQ$10,Sheet1!$B$2:$JO$2,0))=0,"Close",INDEX(Sheet1!$B$3:$JO$10,MATCH($C19,Sheet1!$A$3:$A$10,0),MATCH(OQ$10,Sheet1!$B$2:$JO$2,0))),"")</f>
        <v/>
      </c>
      <c r="OR19" s="55" t="str">
        <f>IFERROR(IF(INDEX(Sheet1!$B$3:$JO$10,MATCH($C19,Sheet1!$A$3:$A$10,0),MATCH(OR$10,Sheet1!$B$2:$JO$2,0))=0,"Close",INDEX(Sheet1!$B$3:$JO$10,MATCH($C19,Sheet1!$A$3:$A$10,0),MATCH(OR$10,Sheet1!$B$2:$JO$2,0))),"")</f>
        <v/>
      </c>
      <c r="OS19" s="55" t="str">
        <f>IFERROR(IF(INDEX(Sheet1!$B$3:$JO$10,MATCH($C19,Sheet1!$A$3:$A$10,0),MATCH(OS$10,Sheet1!$B$2:$JO$2,0))=0,"Close",INDEX(Sheet1!$B$3:$JO$10,MATCH($C19,Sheet1!$A$3:$A$10,0),MATCH(OS$10,Sheet1!$B$2:$JO$2,0))),"")</f>
        <v/>
      </c>
      <c r="OT19" s="55" t="str">
        <f>IFERROR(IF(INDEX(Sheet1!$B$3:$JO$10,MATCH($C19,Sheet1!$A$3:$A$10,0),MATCH(OT$10,Sheet1!$B$2:$JO$2,0))=0,"Close",INDEX(Sheet1!$B$3:$JO$10,MATCH($C19,Sheet1!$A$3:$A$10,0),MATCH(OT$10,Sheet1!$B$2:$JO$2,0))),"")</f>
        <v/>
      </c>
      <c r="OU19" s="55" t="str">
        <f>IFERROR(IF(INDEX(Sheet1!$B$3:$JO$10,MATCH($C19,Sheet1!$A$3:$A$10,0),MATCH(OU$10,Sheet1!$B$2:$JO$2,0))=0,"Close",INDEX(Sheet1!$B$3:$JO$10,MATCH($C19,Sheet1!$A$3:$A$10,0),MATCH(OU$10,Sheet1!$B$2:$JO$2,0))),"")</f>
        <v/>
      </c>
      <c r="OV19" s="55" t="str">
        <f>IFERROR(IF(INDEX(Sheet1!$B$3:$JO$10,MATCH($C19,Sheet1!$A$3:$A$10,0),MATCH(OV$10,Sheet1!$B$2:$JO$2,0))=0,"Close",INDEX(Sheet1!$B$3:$JO$10,MATCH($C19,Sheet1!$A$3:$A$10,0),MATCH(OV$10,Sheet1!$B$2:$JO$2,0))),"")</f>
        <v/>
      </c>
      <c r="OW19" s="55" t="str">
        <f>IFERROR(IF(INDEX(Sheet1!$B$3:$JO$10,MATCH($C19,Sheet1!$A$3:$A$10,0),MATCH(OW$10,Sheet1!$B$2:$JO$2,0))=0,"Close",INDEX(Sheet1!$B$3:$JO$10,MATCH($C19,Sheet1!$A$3:$A$10,0),MATCH(OW$10,Sheet1!$B$2:$JO$2,0))),"")</f>
        <v/>
      </c>
      <c r="OX19" s="55" t="str">
        <f>IFERROR(IF(INDEX(Sheet1!$B$3:$JO$10,MATCH($C19,Sheet1!$A$3:$A$10,0),MATCH(OX$10,Sheet1!$B$2:$JO$2,0))=0,"Close",INDEX(Sheet1!$B$3:$JO$10,MATCH($C19,Sheet1!$A$3:$A$10,0),MATCH(OX$10,Sheet1!$B$2:$JO$2,0))),"")</f>
        <v/>
      </c>
      <c r="OY19" s="55" t="str">
        <f>IFERROR(IF(INDEX(Sheet1!$B$3:$JO$10,MATCH($C19,Sheet1!$A$3:$A$10,0),MATCH(OY$10,Sheet1!$B$2:$JO$2,0))=0,"Close",INDEX(Sheet1!$B$3:$JO$10,MATCH($C19,Sheet1!$A$3:$A$10,0),MATCH(OY$10,Sheet1!$B$2:$JO$2,0))),"")</f>
        <v/>
      </c>
      <c r="OZ19" s="55" t="str">
        <f>IFERROR(IF(INDEX(Sheet1!$B$3:$JO$10,MATCH($C19,Sheet1!$A$3:$A$10,0),MATCH(OZ$10,Sheet1!$B$2:$JO$2,0))=0,"Close",INDEX(Sheet1!$B$3:$JO$10,MATCH($C19,Sheet1!$A$3:$A$10,0),MATCH(OZ$10,Sheet1!$B$2:$JO$2,0))),"")</f>
        <v/>
      </c>
      <c r="PA19" s="55" t="str">
        <f>IFERROR(IF(INDEX(Sheet1!$B$3:$JO$10,MATCH($C19,Sheet1!$A$3:$A$10,0),MATCH(PA$10,Sheet1!$B$2:$JO$2,0))=0,"Close",INDEX(Sheet1!$B$3:$JO$10,MATCH($C19,Sheet1!$A$3:$A$10,0),MATCH(PA$10,Sheet1!$B$2:$JO$2,0))),"")</f>
        <v/>
      </c>
      <c r="PB19" s="55" t="str">
        <f>IFERROR(IF(INDEX(Sheet1!$B$3:$JO$10,MATCH($C19,Sheet1!$A$3:$A$10,0),MATCH(PB$10,Sheet1!$B$2:$JO$2,0))=0,"Close",INDEX(Sheet1!$B$3:$JO$10,MATCH($C19,Sheet1!$A$3:$A$10,0),MATCH(PB$10,Sheet1!$B$2:$JO$2,0))),"")</f>
        <v/>
      </c>
      <c r="PC19" s="55" t="str">
        <f>IFERROR(IF(INDEX(Sheet1!$B$3:$JO$10,MATCH($C19,Sheet1!$A$3:$A$10,0),MATCH(PC$10,Sheet1!$B$2:$JO$2,0))=0,"Close",INDEX(Sheet1!$B$3:$JO$10,MATCH($C19,Sheet1!$A$3:$A$10,0),MATCH(PC$10,Sheet1!$B$2:$JO$2,0))),"")</f>
        <v/>
      </c>
      <c r="PD19" s="55" t="str">
        <f>IFERROR(IF(INDEX(Sheet1!$B$3:$JO$10,MATCH($C19,Sheet1!$A$3:$A$10,0),MATCH(PD$10,Sheet1!$B$2:$JO$2,0))=0,"Close",INDEX(Sheet1!$B$3:$JO$10,MATCH($C19,Sheet1!$A$3:$A$10,0),MATCH(PD$10,Sheet1!$B$2:$JO$2,0))),"")</f>
        <v/>
      </c>
      <c r="PE19" s="55" t="str">
        <f>IFERROR(IF(INDEX(Sheet1!$B$3:$JO$10,MATCH($C19,Sheet1!$A$3:$A$10,0),MATCH(PE$10,Sheet1!$B$2:$JO$2,0))=0,"Close",INDEX(Sheet1!$B$3:$JO$10,MATCH($C19,Sheet1!$A$3:$A$10,0),MATCH(PE$10,Sheet1!$B$2:$JO$2,0))),"")</f>
        <v/>
      </c>
      <c r="PF19" s="55" t="str">
        <f>IFERROR(IF(INDEX(Sheet1!$B$3:$JO$10,MATCH($C19,Sheet1!$A$3:$A$10,0),MATCH(PF$10,Sheet1!$B$2:$JO$2,0))=0,"Close",INDEX(Sheet1!$B$3:$JO$10,MATCH($C19,Sheet1!$A$3:$A$10,0),MATCH(PF$10,Sheet1!$B$2:$JO$2,0))),"")</f>
        <v/>
      </c>
      <c r="PG19" s="55" t="str">
        <f>IFERROR(IF(INDEX(Sheet1!$B$3:$JO$10,MATCH($C19,Sheet1!$A$3:$A$10,0),MATCH(PG$10,Sheet1!$B$2:$JO$2,0))=0,"Close",INDEX(Sheet1!$B$3:$JO$10,MATCH($C19,Sheet1!$A$3:$A$10,0),MATCH(PG$10,Sheet1!$B$2:$JO$2,0))),"")</f>
        <v/>
      </c>
      <c r="PH19" s="55" t="str">
        <f>IFERROR(IF(INDEX(Sheet1!$B$3:$JO$10,MATCH($C19,Sheet1!$A$3:$A$10,0),MATCH(PH$10,Sheet1!$B$2:$JO$2,0))=0,"Close",INDEX(Sheet1!$B$3:$JO$10,MATCH($C19,Sheet1!$A$3:$A$10,0),MATCH(PH$10,Sheet1!$B$2:$JO$2,0))),"")</f>
        <v/>
      </c>
      <c r="PI19" s="55" t="str">
        <f>IFERROR(IF(INDEX(Sheet1!$B$3:$JO$10,MATCH($C19,Sheet1!$A$3:$A$10,0),MATCH(PI$10,Sheet1!$B$2:$JO$2,0))=0,"Close",INDEX(Sheet1!$B$3:$JO$10,MATCH($C19,Sheet1!$A$3:$A$10,0),MATCH(PI$10,Sheet1!$B$2:$JO$2,0))),"")</f>
        <v/>
      </c>
      <c r="PJ19" s="55" t="str">
        <f>IFERROR(IF(INDEX(Sheet1!$B$3:$JO$10,MATCH($C19,Sheet1!$A$3:$A$10,0),MATCH(PJ$10,Sheet1!$B$2:$JO$2,0))=0,"Close",INDEX(Sheet1!$B$3:$JO$10,MATCH($C19,Sheet1!$A$3:$A$10,0),MATCH(PJ$10,Sheet1!$B$2:$JO$2,0))),"")</f>
        <v/>
      </c>
      <c r="PK19" s="55" t="str">
        <f>IFERROR(IF(INDEX(Sheet1!$B$3:$JO$10,MATCH($C19,Sheet1!$A$3:$A$10,0),MATCH(PK$10,Sheet1!$B$2:$JO$2,0))=0,"Close",INDEX(Sheet1!$B$3:$JO$10,MATCH($C19,Sheet1!$A$3:$A$10,0),MATCH(PK$10,Sheet1!$B$2:$JO$2,0))),"")</f>
        <v/>
      </c>
      <c r="PL19" s="55" t="str">
        <f>IFERROR(IF(INDEX(Sheet1!$B$3:$JO$10,MATCH($C19,Sheet1!$A$3:$A$10,0),MATCH(PL$10,Sheet1!$B$2:$JO$2,0))=0,"Close",INDEX(Sheet1!$B$3:$JO$10,MATCH($C19,Sheet1!$A$3:$A$10,0),MATCH(PL$10,Sheet1!$B$2:$JO$2,0))),"")</f>
        <v/>
      </c>
      <c r="PM19" s="55" t="str">
        <f>IFERROR(IF(INDEX(Sheet1!$B$3:$JO$10,MATCH($C19,Sheet1!$A$3:$A$10,0),MATCH(PM$10,Sheet1!$B$2:$JO$2,0))=0,"Close",INDEX(Sheet1!$B$3:$JO$10,MATCH($C19,Sheet1!$A$3:$A$10,0),MATCH(PM$10,Sheet1!$B$2:$JO$2,0))),"")</f>
        <v/>
      </c>
      <c r="PN19" s="55" t="str">
        <f>IFERROR(IF(INDEX(Sheet1!$B$3:$JO$10,MATCH($C19,Sheet1!$A$3:$A$10,0),MATCH(PN$10,Sheet1!$B$2:$JO$2,0))=0,"Close",INDEX(Sheet1!$B$3:$JO$10,MATCH($C19,Sheet1!$A$3:$A$10,0),MATCH(PN$10,Sheet1!$B$2:$JO$2,0))),"")</f>
        <v/>
      </c>
      <c r="PO19" s="55" t="str">
        <f>IFERROR(IF(INDEX(Sheet1!$B$3:$JO$10,MATCH($C19,Sheet1!$A$3:$A$10,0),MATCH(PO$10,Sheet1!$B$2:$JO$2,0))=0,"Close",INDEX(Sheet1!$B$3:$JO$10,MATCH($C19,Sheet1!$A$3:$A$10,0),MATCH(PO$10,Sheet1!$B$2:$JO$2,0))),"")</f>
        <v/>
      </c>
      <c r="PP19" s="55" t="str">
        <f>IFERROR(IF(INDEX(Sheet1!$B$3:$JO$10,MATCH($C19,Sheet1!$A$3:$A$10,0),MATCH(PP$10,Sheet1!$B$2:$JO$2,0))=0,"Close",INDEX(Sheet1!$B$3:$JO$10,MATCH($C19,Sheet1!$A$3:$A$10,0),MATCH(PP$10,Sheet1!$B$2:$JO$2,0))),"")</f>
        <v/>
      </c>
      <c r="PQ19" s="55" t="str">
        <f>IFERROR(IF(INDEX(Sheet1!$B$3:$JO$10,MATCH($C19,Sheet1!$A$3:$A$10,0),MATCH(PQ$10,Sheet1!$B$2:$JO$2,0))=0,"Close",INDEX(Sheet1!$B$3:$JO$10,MATCH($C19,Sheet1!$A$3:$A$10,0),MATCH(PQ$10,Sheet1!$B$2:$JO$2,0))),"")</f>
        <v/>
      </c>
      <c r="PR19" s="55" t="str">
        <f>IFERROR(IF(INDEX(Sheet1!$B$3:$JO$10,MATCH($C19,Sheet1!$A$3:$A$10,0),MATCH(PR$10,Sheet1!$B$2:$JO$2,0))=0,"Close",INDEX(Sheet1!$B$3:$JO$10,MATCH($C19,Sheet1!$A$3:$A$10,0),MATCH(PR$10,Sheet1!$B$2:$JO$2,0))),"")</f>
        <v/>
      </c>
      <c r="PS19" s="55" t="str">
        <f>IFERROR(IF(INDEX(Sheet1!$B$3:$JO$10,MATCH($C19,Sheet1!$A$3:$A$10,0),MATCH(PS$10,Sheet1!$B$2:$JO$2,0))=0,"Close",INDEX(Sheet1!$B$3:$JO$10,MATCH($C19,Sheet1!$A$3:$A$10,0),MATCH(PS$10,Sheet1!$B$2:$JO$2,0))),"")</f>
        <v/>
      </c>
      <c r="PT19" s="55" t="str">
        <f>IFERROR(IF(INDEX(Sheet1!$B$3:$JO$10,MATCH($C19,Sheet1!$A$3:$A$10,0),MATCH(PT$10,Sheet1!$B$2:$JO$2,0))=0,"Close",INDEX(Sheet1!$B$3:$JO$10,MATCH($C19,Sheet1!$A$3:$A$10,0),MATCH(PT$10,Sheet1!$B$2:$JO$2,0))),"")</f>
        <v/>
      </c>
      <c r="PU19" s="55" t="str">
        <f>IFERROR(IF(INDEX(Sheet1!$B$3:$JO$10,MATCH($C19,Sheet1!$A$3:$A$10,0),MATCH(PU$10,Sheet1!$B$2:$JO$2,0))=0,"Close",INDEX(Sheet1!$B$3:$JO$10,MATCH($C19,Sheet1!$A$3:$A$10,0),MATCH(PU$10,Sheet1!$B$2:$JO$2,0))),"")</f>
        <v/>
      </c>
      <c r="PV19" s="55" t="str">
        <f>IFERROR(IF(INDEX(Sheet1!$B$3:$JO$10,MATCH($C19,Sheet1!$A$3:$A$10,0),MATCH(PV$10,Sheet1!$B$2:$JO$2,0))=0,"Close",INDEX(Sheet1!$B$3:$JO$10,MATCH($C19,Sheet1!$A$3:$A$10,0),MATCH(PV$10,Sheet1!$B$2:$JO$2,0))),"")</f>
        <v/>
      </c>
      <c r="PW19" s="55" t="str">
        <f>IFERROR(IF(INDEX(Sheet1!$B$3:$JO$10,MATCH($C19,Sheet1!$A$3:$A$10,0),MATCH(PW$10,Sheet1!$B$2:$JO$2,0))=0,"Close",INDEX(Sheet1!$B$3:$JO$10,MATCH($C19,Sheet1!$A$3:$A$10,0),MATCH(PW$10,Sheet1!$B$2:$JO$2,0))),"")</f>
        <v/>
      </c>
      <c r="PX19" s="55" t="str">
        <f>IFERROR(IF(INDEX(Sheet1!$B$3:$JO$10,MATCH($C19,Sheet1!$A$3:$A$10,0),MATCH(PX$10,Sheet1!$B$2:$JO$2,0))=0,"Close",INDEX(Sheet1!$B$3:$JO$10,MATCH($C19,Sheet1!$A$3:$A$10,0),MATCH(PX$10,Sheet1!$B$2:$JO$2,0))),"")</f>
        <v/>
      </c>
      <c r="PY19" s="55" t="str">
        <f>IFERROR(IF(INDEX(Sheet1!$B$3:$JO$10,MATCH($C19,Sheet1!$A$3:$A$10,0),MATCH(PY$10,Sheet1!$B$2:$JO$2,0))=0,"Close",INDEX(Sheet1!$B$3:$JO$10,MATCH($C19,Sheet1!$A$3:$A$10,0),MATCH(PY$10,Sheet1!$B$2:$JO$2,0))),"")</f>
        <v/>
      </c>
      <c r="PZ19" s="55" t="str">
        <f>IFERROR(IF(INDEX(Sheet1!$B$3:$JO$10,MATCH($C19,Sheet1!$A$3:$A$10,0),MATCH(PZ$10,Sheet1!$B$2:$JO$2,0))=0,"Close",INDEX(Sheet1!$B$3:$JO$10,MATCH($C19,Sheet1!$A$3:$A$10,0),MATCH(PZ$10,Sheet1!$B$2:$JO$2,0))),"")</f>
        <v/>
      </c>
      <c r="QA19" s="55" t="str">
        <f>IFERROR(IF(INDEX(Sheet1!$B$3:$JO$10,MATCH($C19,Sheet1!$A$3:$A$10,0),MATCH(QA$10,Sheet1!$B$2:$JO$2,0))=0,"Close",INDEX(Sheet1!$B$3:$JO$10,MATCH($C19,Sheet1!$A$3:$A$10,0),MATCH(QA$10,Sheet1!$B$2:$JO$2,0))),"")</f>
        <v/>
      </c>
      <c r="QB19" s="55" t="str">
        <f>IFERROR(IF(INDEX(Sheet1!$B$3:$JO$10,MATCH($C19,Sheet1!$A$3:$A$10,0),MATCH(QB$10,Sheet1!$B$2:$JO$2,0))=0,"Close",INDEX(Sheet1!$B$3:$JO$10,MATCH($C19,Sheet1!$A$3:$A$10,0),MATCH(QB$10,Sheet1!$B$2:$JO$2,0))),"")</f>
        <v/>
      </c>
      <c r="QC19" s="55" t="str">
        <f>IFERROR(IF(INDEX(Sheet1!$B$3:$JO$10,MATCH($C19,Sheet1!$A$3:$A$10,0),MATCH(QC$10,Sheet1!$B$2:$JO$2,0))=0,"Close",INDEX(Sheet1!$B$3:$JO$10,MATCH($C19,Sheet1!$A$3:$A$10,0),MATCH(QC$10,Sheet1!$B$2:$JO$2,0))),"")</f>
        <v/>
      </c>
      <c r="QD19" s="55" t="str">
        <f>IFERROR(IF(INDEX(Sheet1!$B$3:$JO$10,MATCH($C19,Sheet1!$A$3:$A$10,0),MATCH(QD$10,Sheet1!$B$2:$JO$2,0))=0,"Close",INDEX(Sheet1!$B$3:$JO$10,MATCH($C19,Sheet1!$A$3:$A$10,0),MATCH(QD$10,Sheet1!$B$2:$JO$2,0))),"")</f>
        <v/>
      </c>
      <c r="QE19" s="55" t="str">
        <f>IFERROR(IF(INDEX(Sheet1!$B$3:$JO$10,MATCH($C19,Sheet1!$A$3:$A$10,0),MATCH(QE$10,Sheet1!$B$2:$JO$2,0))=0,"Close",INDEX(Sheet1!$B$3:$JO$10,MATCH($C19,Sheet1!$A$3:$A$10,0),MATCH(QE$10,Sheet1!$B$2:$JO$2,0))),"")</f>
        <v/>
      </c>
      <c r="QF19" s="55" t="str">
        <f>IFERROR(IF(INDEX(Sheet1!$B$3:$JO$10,MATCH($C19,Sheet1!$A$3:$A$10,0),MATCH(QF$10,Sheet1!$B$2:$JO$2,0))=0,"Close",INDEX(Sheet1!$B$3:$JO$10,MATCH($C19,Sheet1!$A$3:$A$10,0),MATCH(QF$10,Sheet1!$B$2:$JO$2,0))),"")</f>
        <v/>
      </c>
      <c r="QG19" s="55" t="str">
        <f>IFERROR(IF(INDEX(Sheet1!$B$3:$JO$10,MATCH($C19,Sheet1!$A$3:$A$10,0),MATCH(QG$10,Sheet1!$B$2:$JO$2,0))=0,"Close",INDEX(Sheet1!$B$3:$JO$10,MATCH($C19,Sheet1!$A$3:$A$10,0),MATCH(QG$10,Sheet1!$B$2:$JO$2,0))),"")</f>
        <v/>
      </c>
      <c r="QH19" s="55" t="str">
        <f>IFERROR(IF(INDEX(Sheet1!$B$3:$JO$10,MATCH($C19,Sheet1!$A$3:$A$10,0),MATCH(QH$10,Sheet1!$B$2:$JO$2,0))=0,"Close",INDEX(Sheet1!$B$3:$JO$10,MATCH($C19,Sheet1!$A$3:$A$10,0),MATCH(QH$10,Sheet1!$B$2:$JO$2,0))),"")</f>
        <v/>
      </c>
      <c r="QI19" s="55" t="str">
        <f>IFERROR(IF(INDEX(Sheet1!$B$3:$JO$10,MATCH($C19,Sheet1!$A$3:$A$10,0),MATCH(QI$10,Sheet1!$B$2:$JO$2,0))=0,"Close",INDEX(Sheet1!$B$3:$JO$10,MATCH($C19,Sheet1!$A$3:$A$10,0),MATCH(QI$10,Sheet1!$B$2:$JO$2,0))),"")</f>
        <v/>
      </c>
      <c r="QJ19" s="55" t="str">
        <f>IFERROR(IF(INDEX(Sheet1!$B$3:$JO$10,MATCH($C19,Sheet1!$A$3:$A$10,0),MATCH(QJ$10,Sheet1!$B$2:$JO$2,0))=0,"Close",INDEX(Sheet1!$B$3:$JO$10,MATCH($C19,Sheet1!$A$3:$A$10,0),MATCH(QJ$10,Sheet1!$B$2:$JO$2,0))),"")</f>
        <v/>
      </c>
      <c r="QK19" s="55" t="str">
        <f>IFERROR(IF(INDEX(Sheet1!$B$3:$JO$10,MATCH($C19,Sheet1!$A$3:$A$10,0),MATCH(QK$10,Sheet1!$B$2:$JO$2,0))=0,"Close",INDEX(Sheet1!$B$3:$JO$10,MATCH($C19,Sheet1!$A$3:$A$10,0),MATCH(QK$10,Sheet1!$B$2:$JO$2,0))),"")</f>
        <v/>
      </c>
      <c r="QL19" s="55" t="str">
        <f>IFERROR(IF(INDEX(Sheet1!$B$3:$JO$10,MATCH($C19,Sheet1!$A$3:$A$10,0),MATCH(QL$10,Sheet1!$B$2:$JO$2,0))=0,"Close",INDEX(Sheet1!$B$3:$JO$10,MATCH($C19,Sheet1!$A$3:$A$10,0),MATCH(QL$10,Sheet1!$B$2:$JO$2,0))),"")</f>
        <v/>
      </c>
      <c r="QM19" s="55" t="str">
        <f>IFERROR(IF(INDEX(Sheet1!$B$3:$JO$10,MATCH($C19,Sheet1!$A$3:$A$10,0),MATCH(QM$10,Sheet1!$B$2:$JO$2,0))=0,"Close",INDEX(Sheet1!$B$3:$JO$10,MATCH($C19,Sheet1!$A$3:$A$10,0),MATCH(QM$10,Sheet1!$B$2:$JO$2,0))),"")</f>
        <v/>
      </c>
      <c r="QN19" s="55" t="str">
        <f>IFERROR(IF(INDEX(Sheet1!$B$3:$JO$10,MATCH($C19,Sheet1!$A$3:$A$10,0),MATCH(QN$10,Sheet1!$B$2:$JO$2,0))=0,"Close",INDEX(Sheet1!$B$3:$JO$10,MATCH($C19,Sheet1!$A$3:$A$10,0),MATCH(QN$10,Sheet1!$B$2:$JO$2,0))),"")</f>
        <v/>
      </c>
      <c r="QO19" s="55" t="str">
        <f>IFERROR(IF(INDEX(Sheet1!$B$3:$JO$10,MATCH($C19,Sheet1!$A$3:$A$10,0),MATCH(QO$10,Sheet1!$B$2:$JO$2,0))=0,"Close",INDEX(Sheet1!$B$3:$JO$10,MATCH($C19,Sheet1!$A$3:$A$10,0),MATCH(QO$10,Sheet1!$B$2:$JO$2,0))),"")</f>
        <v/>
      </c>
      <c r="QP19" s="55" t="str">
        <f>IFERROR(IF(INDEX(Sheet1!$B$3:$JO$10,MATCH($C19,Sheet1!$A$3:$A$10,0),MATCH(QP$10,Sheet1!$B$2:$JO$2,0))=0,"Close",INDEX(Sheet1!$B$3:$JO$10,MATCH($C19,Sheet1!$A$3:$A$10,0),MATCH(QP$10,Sheet1!$B$2:$JO$2,0))),"")</f>
        <v/>
      </c>
      <c r="QQ19" s="55" t="str">
        <f>IFERROR(IF(INDEX(Sheet1!$B$3:$JO$10,MATCH($C19,Sheet1!$A$3:$A$10,0),MATCH(QQ$10,Sheet1!$B$2:$JO$2,0))=0,"Close",INDEX(Sheet1!$B$3:$JO$10,MATCH($C19,Sheet1!$A$3:$A$10,0),MATCH(QQ$10,Sheet1!$B$2:$JO$2,0))),"")</f>
        <v/>
      </c>
      <c r="QR19" s="55" t="str">
        <f>IFERROR(IF(INDEX(Sheet1!$B$3:$JO$10,MATCH($C19,Sheet1!$A$3:$A$10,0),MATCH(QR$10,Sheet1!$B$2:$JO$2,0))=0,"Close",INDEX(Sheet1!$B$3:$JO$10,MATCH($C19,Sheet1!$A$3:$A$10,0),MATCH(QR$10,Sheet1!$B$2:$JO$2,0))),"")</f>
        <v/>
      </c>
      <c r="QS19" s="55" t="str">
        <f>IFERROR(IF(INDEX(Sheet1!$B$3:$JO$10,MATCH($C19,Sheet1!$A$3:$A$10,0),MATCH(QS$10,Sheet1!$B$2:$JO$2,0))=0,"Close",INDEX(Sheet1!$B$3:$JO$10,MATCH($C19,Sheet1!$A$3:$A$10,0),MATCH(QS$10,Sheet1!$B$2:$JO$2,0))),"")</f>
        <v/>
      </c>
      <c r="QT19" s="55" t="str">
        <f>IFERROR(IF(INDEX(Sheet1!$B$3:$JO$10,MATCH($C19,Sheet1!$A$3:$A$10,0),MATCH(QT$10,Sheet1!$B$2:$JO$2,0))=0,"Close",INDEX(Sheet1!$B$3:$JO$10,MATCH($C19,Sheet1!$A$3:$A$10,0),MATCH(QT$10,Sheet1!$B$2:$JO$2,0))),"")</f>
        <v/>
      </c>
      <c r="QU19" s="55" t="str">
        <f>IFERROR(IF(INDEX(Sheet1!$B$3:$JO$10,MATCH($C19,Sheet1!$A$3:$A$10,0),MATCH(QU$10,Sheet1!$B$2:$JO$2,0))=0,"Close",INDEX(Sheet1!$B$3:$JO$10,MATCH($C19,Sheet1!$A$3:$A$10,0),MATCH(QU$10,Sheet1!$B$2:$JO$2,0))),"")</f>
        <v/>
      </c>
      <c r="QV19" s="55" t="str">
        <f>IFERROR(IF(INDEX(Sheet1!$B$3:$JO$10,MATCH($C19,Sheet1!$A$3:$A$10,0),MATCH(QV$10,Sheet1!$B$2:$JO$2,0))=0,"Close",INDEX(Sheet1!$B$3:$JO$10,MATCH($C19,Sheet1!$A$3:$A$10,0),MATCH(QV$10,Sheet1!$B$2:$JO$2,0))),"")</f>
        <v/>
      </c>
      <c r="QW19" s="55" t="str">
        <f>IFERROR(IF(INDEX(Sheet1!$B$3:$JO$10,MATCH($C19,Sheet1!$A$3:$A$10,0),MATCH(QW$10,Sheet1!$B$2:$JO$2,0))=0,"Close",INDEX(Sheet1!$B$3:$JO$10,MATCH($C19,Sheet1!$A$3:$A$10,0),MATCH(QW$10,Sheet1!$B$2:$JO$2,0))),"")</f>
        <v/>
      </c>
      <c r="QX19" s="55" t="str">
        <f>IFERROR(IF(INDEX(Sheet1!$B$3:$JO$10,MATCH($C19,Sheet1!$A$3:$A$10,0),MATCH(QX$10,Sheet1!$B$2:$JO$2,0))=0,"Close",INDEX(Sheet1!$B$3:$JO$10,MATCH($C19,Sheet1!$A$3:$A$10,0),MATCH(QX$10,Sheet1!$B$2:$JO$2,0))),"")</f>
        <v/>
      </c>
      <c r="QY19" s="55" t="str">
        <f>IFERROR(IF(INDEX(Sheet1!$B$3:$JO$10,MATCH($C19,Sheet1!$A$3:$A$10,0),MATCH(QY$10,Sheet1!$B$2:$JO$2,0))=0,"Close",INDEX(Sheet1!$B$3:$JO$10,MATCH($C19,Sheet1!$A$3:$A$10,0),MATCH(QY$10,Sheet1!$B$2:$JO$2,0))),"")</f>
        <v/>
      </c>
      <c r="QZ19" s="55" t="str">
        <f>IFERROR(IF(INDEX(Sheet1!$B$3:$JO$10,MATCH($C19,Sheet1!$A$3:$A$10,0),MATCH(QZ$10,Sheet1!$B$2:$JO$2,0))=0,"Close",INDEX(Sheet1!$B$3:$JO$10,MATCH($C19,Sheet1!$A$3:$A$10,0),MATCH(QZ$10,Sheet1!$B$2:$JO$2,0))),"")</f>
        <v/>
      </c>
      <c r="RA19" s="55" t="str">
        <f>IFERROR(IF(INDEX(Sheet1!$B$3:$JO$10,MATCH($C19,Sheet1!$A$3:$A$10,0),MATCH(RA$10,Sheet1!$B$2:$JO$2,0))=0,"Close",INDEX(Sheet1!$B$3:$JO$10,MATCH($C19,Sheet1!$A$3:$A$10,0),MATCH(RA$10,Sheet1!$B$2:$JO$2,0))),"")</f>
        <v/>
      </c>
      <c r="RB19" s="55" t="str">
        <f>IFERROR(IF(INDEX(Sheet1!$B$3:$JO$10,MATCH($C19,Sheet1!$A$3:$A$10,0),MATCH(RB$10,Sheet1!$B$2:$JO$2,0))=0,"Close",INDEX(Sheet1!$B$3:$JO$10,MATCH($C19,Sheet1!$A$3:$A$10,0),MATCH(RB$10,Sheet1!$B$2:$JO$2,0))),"")</f>
        <v/>
      </c>
      <c r="RC19" s="55" t="str">
        <f>IFERROR(IF(INDEX(Sheet1!$B$3:$JO$10,MATCH($C19,Sheet1!$A$3:$A$10,0),MATCH(RC$10,Sheet1!$B$2:$JO$2,0))=0,"Close",INDEX(Sheet1!$B$3:$JO$10,MATCH($C19,Sheet1!$A$3:$A$10,0),MATCH(RC$10,Sheet1!$B$2:$JO$2,0))),"")</f>
        <v/>
      </c>
      <c r="RD19" s="55" t="str">
        <f>IFERROR(IF(INDEX(Sheet1!$B$3:$JO$10,MATCH($C19,Sheet1!$A$3:$A$10,0),MATCH(RD$10,Sheet1!$B$2:$JO$2,0))=0,"Close",INDEX(Sheet1!$B$3:$JO$10,MATCH($C19,Sheet1!$A$3:$A$10,0),MATCH(RD$10,Sheet1!$B$2:$JO$2,0))),"")</f>
        <v/>
      </c>
      <c r="RE19" s="55" t="str">
        <f>IFERROR(IF(INDEX(Sheet1!$B$3:$JO$10,MATCH($C19,Sheet1!$A$3:$A$10,0),MATCH(RE$10,Sheet1!$B$2:$JO$2,0))=0,"Close",INDEX(Sheet1!$B$3:$JO$10,MATCH($C19,Sheet1!$A$3:$A$10,0),MATCH(RE$10,Sheet1!$B$2:$JO$2,0))),"")</f>
        <v/>
      </c>
      <c r="RF19" s="55" t="str">
        <f>IFERROR(IF(INDEX(Sheet1!$B$3:$JO$10,MATCH($C19,Sheet1!$A$3:$A$10,0),MATCH(RF$10,Sheet1!$B$2:$JO$2,0))=0,"Close",INDEX(Sheet1!$B$3:$JO$10,MATCH($C19,Sheet1!$A$3:$A$10,0),MATCH(RF$10,Sheet1!$B$2:$JO$2,0))),"")</f>
        <v/>
      </c>
      <c r="RG19" s="55" t="str">
        <f>IFERROR(IF(INDEX(Sheet1!$B$3:$JO$10,MATCH($C19,Sheet1!$A$3:$A$10,0),MATCH(RG$10,Sheet1!$B$2:$JO$2,0))=0,"Close",INDEX(Sheet1!$B$3:$JO$10,MATCH($C19,Sheet1!$A$3:$A$10,0),MATCH(RG$10,Sheet1!$B$2:$JO$2,0))),"")</f>
        <v/>
      </c>
      <c r="RH19" s="55" t="str">
        <f>IFERROR(IF(INDEX(Sheet1!$B$3:$JO$10,MATCH($C19,Sheet1!$A$3:$A$10,0),MATCH(RH$10,Sheet1!$B$2:$JO$2,0))=0,"Close",INDEX(Sheet1!$B$3:$JO$10,MATCH($C19,Sheet1!$A$3:$A$10,0),MATCH(RH$10,Sheet1!$B$2:$JO$2,0))),"")</f>
        <v/>
      </c>
      <c r="RI19" s="55" t="str">
        <f>IFERROR(IF(INDEX(Sheet1!$B$3:$JO$10,MATCH($C19,Sheet1!$A$3:$A$10,0),MATCH(RI$10,Sheet1!$B$2:$JO$2,0))=0,"Close",INDEX(Sheet1!$B$3:$JO$10,MATCH($C19,Sheet1!$A$3:$A$10,0),MATCH(RI$10,Sheet1!$B$2:$JO$2,0))),"")</f>
        <v/>
      </c>
      <c r="RJ19" s="55" t="str">
        <f>IFERROR(IF(INDEX(Sheet1!$B$3:$JO$10,MATCH($C19,Sheet1!$A$3:$A$10,0),MATCH(RJ$10,Sheet1!$B$2:$JO$2,0))=0,"Close",INDEX(Sheet1!$B$3:$JO$10,MATCH($C19,Sheet1!$A$3:$A$10,0),MATCH(RJ$10,Sheet1!$B$2:$JO$2,0))),"")</f>
        <v/>
      </c>
      <c r="RK19" s="55" t="str">
        <f>IFERROR(IF(INDEX(Sheet1!$B$3:$JO$10,MATCH($C19,Sheet1!$A$3:$A$10,0),MATCH(RK$10,Sheet1!$B$2:$JO$2,0))=0,"Close",INDEX(Sheet1!$B$3:$JO$10,MATCH($C19,Sheet1!$A$3:$A$10,0),MATCH(RK$10,Sheet1!$B$2:$JO$2,0))),"")</f>
        <v/>
      </c>
      <c r="RL19" s="55" t="str">
        <f>IFERROR(IF(INDEX(Sheet1!$B$3:$JO$10,MATCH($C19,Sheet1!$A$3:$A$10,0),MATCH(RL$10,Sheet1!$B$2:$JO$2,0))=0,"Close",INDEX(Sheet1!$B$3:$JO$10,MATCH($C19,Sheet1!$A$3:$A$10,0),MATCH(RL$10,Sheet1!$B$2:$JO$2,0))),"")</f>
        <v/>
      </c>
      <c r="RM19" s="55" t="str">
        <f>IFERROR(IF(INDEX(Sheet1!$B$3:$JO$10,MATCH($C19,Sheet1!$A$3:$A$10,0),MATCH(RM$10,Sheet1!$B$2:$JO$2,0))=0,"Close",INDEX(Sheet1!$B$3:$JO$10,MATCH($C19,Sheet1!$A$3:$A$10,0),MATCH(RM$10,Sheet1!$B$2:$JO$2,0))),"")</f>
        <v/>
      </c>
      <c r="RN19" s="55" t="str">
        <f>IFERROR(IF(INDEX(Sheet1!$B$3:$JO$10,MATCH($C19,Sheet1!$A$3:$A$10,0),MATCH(RN$10,Sheet1!$B$2:$JO$2,0))=0,"Close",INDEX(Sheet1!$B$3:$JO$10,MATCH($C19,Sheet1!$A$3:$A$10,0),MATCH(RN$10,Sheet1!$B$2:$JO$2,0))),"")</f>
        <v/>
      </c>
      <c r="RO19" s="55" t="str">
        <f>IFERROR(IF(INDEX(Sheet1!$B$3:$JO$10,MATCH($C19,Sheet1!$A$3:$A$10,0),MATCH(RO$10,Sheet1!$B$2:$JO$2,0))=0,"Close",INDEX(Sheet1!$B$3:$JO$10,MATCH($C19,Sheet1!$A$3:$A$10,0),MATCH(RO$10,Sheet1!$B$2:$JO$2,0))),"")</f>
        <v/>
      </c>
      <c r="RP19" s="55" t="str">
        <f>IFERROR(IF(INDEX(Sheet1!$B$3:$JO$10,MATCH($C19,Sheet1!$A$3:$A$10,0),MATCH(RP$10,Sheet1!$B$2:$JO$2,0))=0,"Close",INDEX(Sheet1!$B$3:$JO$10,MATCH($C19,Sheet1!$A$3:$A$10,0),MATCH(RP$10,Sheet1!$B$2:$JO$2,0))),"")</f>
        <v/>
      </c>
      <c r="RQ19" s="55" t="str">
        <f>IFERROR(IF(INDEX(Sheet1!$B$3:$JO$10,MATCH($C19,Sheet1!$A$3:$A$10,0),MATCH(RQ$10,Sheet1!$B$2:$JO$2,0))=0,"Close",INDEX(Sheet1!$B$3:$JO$10,MATCH($C19,Sheet1!$A$3:$A$10,0),MATCH(RQ$10,Sheet1!$B$2:$JO$2,0))),"")</f>
        <v/>
      </c>
      <c r="RR19" s="55" t="str">
        <f>IFERROR(IF(INDEX(Sheet1!$B$3:$JO$10,MATCH($C19,Sheet1!$A$3:$A$10,0),MATCH(RR$10,Sheet1!$B$2:$JO$2,0))=0,"Close",INDEX(Sheet1!$B$3:$JO$10,MATCH($C19,Sheet1!$A$3:$A$10,0),MATCH(RR$10,Sheet1!$B$2:$JO$2,0))),"")</f>
        <v/>
      </c>
      <c r="RS19" s="55" t="str">
        <f>IFERROR(IF(INDEX(Sheet1!$B$3:$JO$10,MATCH($C19,Sheet1!$A$3:$A$10,0),MATCH(RS$10,Sheet1!$B$2:$JO$2,0))=0,"Close",INDEX(Sheet1!$B$3:$JO$10,MATCH($C19,Sheet1!$A$3:$A$10,0),MATCH(RS$10,Sheet1!$B$2:$JO$2,0))),"")</f>
        <v/>
      </c>
      <c r="RT19" s="55" t="str">
        <f>IFERROR(IF(INDEX(Sheet1!$B$3:$JO$10,MATCH($C19,Sheet1!$A$3:$A$10,0),MATCH(RT$10,Sheet1!$B$2:$JO$2,0))=0,"Close",INDEX(Sheet1!$B$3:$JO$10,MATCH($C19,Sheet1!$A$3:$A$10,0),MATCH(RT$10,Sheet1!$B$2:$JO$2,0))),"")</f>
        <v/>
      </c>
      <c r="RU19" s="55" t="str">
        <f>IFERROR(IF(INDEX(Sheet1!$B$3:$JO$10,MATCH($C19,Sheet1!$A$3:$A$10,0),MATCH(RU$10,Sheet1!$B$2:$JO$2,0))=0,"Close",INDEX(Sheet1!$B$3:$JO$10,MATCH($C19,Sheet1!$A$3:$A$10,0),MATCH(RU$10,Sheet1!$B$2:$JO$2,0))),"")</f>
        <v/>
      </c>
      <c r="RV19" s="55" t="str">
        <f>IFERROR(IF(INDEX(Sheet1!$B$3:$JO$10,MATCH($C19,Sheet1!$A$3:$A$10,0),MATCH(RV$10,Sheet1!$B$2:$JO$2,0))=0,"Close",INDEX(Sheet1!$B$3:$JO$10,MATCH($C19,Sheet1!$A$3:$A$10,0),MATCH(RV$10,Sheet1!$B$2:$JO$2,0))),"")</f>
        <v/>
      </c>
      <c r="RW19" s="55" t="str">
        <f>IFERROR(IF(INDEX(Sheet1!$B$3:$JO$10,MATCH($C19,Sheet1!$A$3:$A$10,0),MATCH(RW$10,Sheet1!$B$2:$JO$2,0))=0,"Close",INDEX(Sheet1!$B$3:$JO$10,MATCH($C19,Sheet1!$A$3:$A$10,0),MATCH(RW$10,Sheet1!$B$2:$JO$2,0))),"")</f>
        <v/>
      </c>
      <c r="RX19" s="55" t="str">
        <f>IFERROR(IF(INDEX(Sheet1!$B$3:$JO$10,MATCH($C19,Sheet1!$A$3:$A$10,0),MATCH(RX$10,Sheet1!$B$2:$JO$2,0))=0,"Close",INDEX(Sheet1!$B$3:$JO$10,MATCH($C19,Sheet1!$A$3:$A$10,0),MATCH(RX$10,Sheet1!$B$2:$JO$2,0))),"")</f>
        <v/>
      </c>
    </row>
    <row r="20" spans="2:492" x14ac:dyDescent="0.2">
      <c r="B20" s="47">
        <f t="shared" si="8"/>
        <v>11</v>
      </c>
      <c r="C20" s="56"/>
      <c r="D20" s="57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5"/>
      <c r="FC20" s="55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5"/>
      <c r="FO20" s="55"/>
      <c r="FP20" s="55"/>
      <c r="FQ20" s="55"/>
      <c r="FR20" s="55"/>
      <c r="FS20" s="55"/>
      <c r="FT20" s="55"/>
      <c r="FU20" s="55"/>
      <c r="FV20" s="55"/>
      <c r="FW20" s="55"/>
      <c r="FX20" s="55"/>
      <c r="FY20" s="55"/>
      <c r="FZ20" s="55"/>
      <c r="GA20" s="55"/>
      <c r="GB20" s="55"/>
      <c r="GC20" s="55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55"/>
      <c r="HK20" s="55"/>
      <c r="HL20" s="55"/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55"/>
      <c r="HX20" s="55"/>
      <c r="HY20" s="55"/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55"/>
      <c r="IK20" s="55"/>
      <c r="IL20" s="55"/>
      <c r="IM20" s="55"/>
      <c r="IN20" s="55"/>
      <c r="IO20" s="55"/>
      <c r="IP20" s="55"/>
      <c r="IQ20" s="55"/>
      <c r="IR20" s="55"/>
      <c r="IS20" s="55"/>
      <c r="IT20" s="55"/>
      <c r="IU20" s="55"/>
      <c r="IV20" s="55"/>
      <c r="IW20" s="55"/>
      <c r="IX20" s="55"/>
      <c r="IY20" s="55"/>
      <c r="IZ20" s="55"/>
      <c r="JA20" s="55"/>
      <c r="JB20" s="55"/>
      <c r="JC20" s="55"/>
      <c r="JD20" s="55"/>
      <c r="JE20" s="55"/>
      <c r="JF20" s="55"/>
      <c r="JG20" s="55"/>
      <c r="JH20" s="55"/>
      <c r="JI20" s="55"/>
      <c r="JJ20" s="55"/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  <c r="KZ20" s="55"/>
      <c r="LA20" s="55"/>
      <c r="LB20" s="55"/>
      <c r="LC20" s="55"/>
      <c r="LD20" s="55"/>
      <c r="LE20" s="55"/>
      <c r="LF20" s="55"/>
      <c r="LG20" s="55"/>
      <c r="LH20" s="55"/>
      <c r="LI20" s="55"/>
      <c r="LJ20" s="55"/>
      <c r="LK20" s="55"/>
      <c r="LL20" s="55"/>
      <c r="LM20" s="55"/>
      <c r="LN20" s="55"/>
      <c r="LO20" s="55"/>
      <c r="LP20" s="55"/>
      <c r="LQ20" s="55"/>
      <c r="LR20" s="55"/>
      <c r="LS20" s="55"/>
      <c r="LT20" s="55"/>
      <c r="LU20" s="55"/>
      <c r="LV20" s="55"/>
      <c r="LW20" s="55"/>
      <c r="LX20" s="55"/>
      <c r="LY20" s="55"/>
      <c r="LZ20" s="55"/>
      <c r="MA20" s="55"/>
      <c r="MB20" s="55"/>
      <c r="MC20" s="55"/>
      <c r="MD20" s="55"/>
      <c r="ME20" s="55"/>
      <c r="MF20" s="55"/>
      <c r="MG20" s="55"/>
      <c r="MH20" s="55"/>
      <c r="MI20" s="55"/>
      <c r="MJ20" s="55"/>
      <c r="MK20" s="55"/>
      <c r="ML20" s="55"/>
      <c r="MM20" s="55"/>
      <c r="MN20" s="55"/>
      <c r="MO20" s="55"/>
      <c r="MP20" s="55"/>
      <c r="MQ20" s="55"/>
      <c r="MR20" s="55"/>
      <c r="MS20" s="55"/>
      <c r="MT20" s="55"/>
      <c r="MU20" s="55"/>
      <c r="MV20" s="55"/>
      <c r="MW20" s="55"/>
      <c r="MX20" s="55"/>
      <c r="MY20" s="55"/>
      <c r="MZ20" s="55"/>
      <c r="NA20" s="55"/>
      <c r="NB20" s="55"/>
      <c r="NC20" s="55"/>
      <c r="ND20" s="55"/>
      <c r="NE20" s="55"/>
      <c r="NF20" s="55"/>
      <c r="NG20" s="55"/>
      <c r="NH20" s="55"/>
      <c r="NI20" s="55"/>
      <c r="NJ20" s="55"/>
      <c r="NK20" s="55"/>
      <c r="NL20" s="55"/>
      <c r="NM20" s="55"/>
      <c r="NN20" s="55"/>
      <c r="NO20" s="55"/>
      <c r="NP20" s="55"/>
      <c r="NQ20" s="55"/>
      <c r="NR20" s="55"/>
      <c r="NS20" s="55"/>
      <c r="NT20" s="55"/>
      <c r="NU20" s="55"/>
      <c r="NV20" s="55"/>
      <c r="NW20" s="55"/>
      <c r="NX20" s="55"/>
      <c r="NY20" s="55"/>
      <c r="NZ20" s="55"/>
      <c r="OA20" s="55"/>
      <c r="OB20" s="55"/>
      <c r="OC20" s="55"/>
      <c r="OD20" s="55"/>
      <c r="OE20" s="55"/>
      <c r="OF20" s="55"/>
      <c r="OG20" s="55"/>
      <c r="OH20" s="55"/>
      <c r="OI20" s="55"/>
      <c r="OJ20" s="55"/>
      <c r="OK20" s="55"/>
      <c r="OL20" s="55"/>
      <c r="OM20" s="55"/>
      <c r="ON20" s="55"/>
      <c r="OO20" s="55"/>
      <c r="OP20" s="55"/>
      <c r="OQ20" s="55"/>
      <c r="OR20" s="55"/>
      <c r="OS20" s="55"/>
      <c r="OT20" s="55"/>
      <c r="OU20" s="55"/>
      <c r="OV20" s="55"/>
      <c r="OW20" s="55"/>
      <c r="OX20" s="55"/>
      <c r="OY20" s="55"/>
      <c r="OZ20" s="55"/>
      <c r="PA20" s="55"/>
      <c r="PB20" s="55"/>
      <c r="PC20" s="55"/>
      <c r="PD20" s="55"/>
      <c r="PE20" s="55"/>
      <c r="PF20" s="55"/>
      <c r="PG20" s="55"/>
      <c r="PH20" s="55"/>
      <c r="PI20" s="55"/>
      <c r="PJ20" s="55"/>
      <c r="PK20" s="55"/>
      <c r="PL20" s="55"/>
      <c r="PM20" s="55"/>
      <c r="PN20" s="55"/>
      <c r="PO20" s="55"/>
      <c r="PP20" s="55"/>
      <c r="PQ20" s="55"/>
      <c r="PR20" s="55"/>
      <c r="PS20" s="55"/>
      <c r="PT20" s="55"/>
      <c r="PU20" s="55"/>
      <c r="PV20" s="55"/>
      <c r="PW20" s="55"/>
      <c r="PX20" s="55"/>
      <c r="PY20" s="55"/>
      <c r="PZ20" s="55"/>
      <c r="QA20" s="55"/>
      <c r="QB20" s="55"/>
      <c r="QC20" s="55"/>
      <c r="QD20" s="55"/>
      <c r="QE20" s="55"/>
      <c r="QF20" s="55"/>
      <c r="QG20" s="55"/>
      <c r="QH20" s="55"/>
      <c r="QI20" s="55"/>
      <c r="QJ20" s="55"/>
      <c r="QK20" s="55"/>
      <c r="QL20" s="55"/>
      <c r="QM20" s="55"/>
      <c r="QN20" s="55"/>
      <c r="QO20" s="55"/>
      <c r="QP20" s="55"/>
      <c r="QQ20" s="55"/>
      <c r="QR20" s="55"/>
      <c r="QS20" s="55"/>
      <c r="QT20" s="55"/>
      <c r="QU20" s="55"/>
      <c r="QV20" s="55"/>
      <c r="QW20" s="55"/>
      <c r="QX20" s="55"/>
      <c r="QY20" s="55"/>
      <c r="QZ20" s="55"/>
      <c r="RA20" s="55"/>
      <c r="RB20" s="55"/>
      <c r="RC20" s="55"/>
      <c r="RD20" s="55"/>
      <c r="RE20" s="55"/>
      <c r="RF20" s="55"/>
      <c r="RG20" s="55"/>
      <c r="RH20" s="55"/>
      <c r="RI20" s="55"/>
      <c r="RJ20" s="55"/>
      <c r="RK20" s="55"/>
      <c r="RL20" s="55"/>
      <c r="RM20" s="55"/>
      <c r="RN20" s="55"/>
      <c r="RO20" s="55"/>
      <c r="RP20" s="55"/>
      <c r="RQ20" s="55"/>
      <c r="RR20" s="55"/>
      <c r="RS20" s="55"/>
      <c r="RT20" s="55"/>
      <c r="RU20" s="55"/>
      <c r="RV20" s="55"/>
      <c r="RW20" s="55"/>
      <c r="RX20" s="55"/>
    </row>
    <row r="22" spans="2:492" ht="18" thickBot="1" x14ac:dyDescent="0.25">
      <c r="C22" s="58" t="s">
        <v>77</v>
      </c>
    </row>
    <row r="23" spans="2:492" ht="18" thickBot="1" x14ac:dyDescent="0.25">
      <c r="C23" s="51" t="s">
        <v>58</v>
      </c>
      <c r="D23" s="52"/>
      <c r="E23" s="53">
        <f>$C$9</f>
        <v>45962</v>
      </c>
      <c r="F23" s="53">
        <f t="shared" ref="F23:BQ23" si="9">E23+1</f>
        <v>45963</v>
      </c>
      <c r="G23" s="53">
        <f t="shared" si="9"/>
        <v>45964</v>
      </c>
      <c r="H23" s="53">
        <f t="shared" si="9"/>
        <v>45965</v>
      </c>
      <c r="I23" s="53">
        <f t="shared" si="9"/>
        <v>45966</v>
      </c>
      <c r="J23" s="53">
        <f t="shared" si="9"/>
        <v>45967</v>
      </c>
      <c r="K23" s="53">
        <f t="shared" si="9"/>
        <v>45968</v>
      </c>
      <c r="L23" s="53">
        <f t="shared" si="9"/>
        <v>45969</v>
      </c>
      <c r="M23" s="53">
        <f t="shared" si="9"/>
        <v>45970</v>
      </c>
      <c r="N23" s="53">
        <f t="shared" si="9"/>
        <v>45971</v>
      </c>
      <c r="O23" s="53">
        <f t="shared" si="9"/>
        <v>45972</v>
      </c>
      <c r="P23" s="53">
        <f t="shared" si="9"/>
        <v>45973</v>
      </c>
      <c r="Q23" s="53">
        <f t="shared" si="9"/>
        <v>45974</v>
      </c>
      <c r="R23" s="53">
        <f t="shared" si="9"/>
        <v>45975</v>
      </c>
      <c r="S23" s="53">
        <f t="shared" si="9"/>
        <v>45976</v>
      </c>
      <c r="T23" s="53">
        <f t="shared" si="9"/>
        <v>45977</v>
      </c>
      <c r="U23" s="53">
        <f t="shared" si="9"/>
        <v>45978</v>
      </c>
      <c r="V23" s="53">
        <f t="shared" si="9"/>
        <v>45979</v>
      </c>
      <c r="W23" s="53">
        <f t="shared" si="9"/>
        <v>45980</v>
      </c>
      <c r="X23" s="53">
        <f t="shared" si="9"/>
        <v>45981</v>
      </c>
      <c r="Y23" s="53">
        <f t="shared" si="9"/>
        <v>45982</v>
      </c>
      <c r="Z23" s="53">
        <f t="shared" si="9"/>
        <v>45983</v>
      </c>
      <c r="AA23" s="53">
        <f t="shared" si="9"/>
        <v>45984</v>
      </c>
      <c r="AB23" s="53">
        <f t="shared" si="9"/>
        <v>45985</v>
      </c>
      <c r="AC23" s="53">
        <f t="shared" si="9"/>
        <v>45986</v>
      </c>
      <c r="AD23" s="53">
        <f t="shared" si="9"/>
        <v>45987</v>
      </c>
      <c r="AE23" s="53">
        <f t="shared" si="9"/>
        <v>45988</v>
      </c>
      <c r="AF23" s="53">
        <f t="shared" si="9"/>
        <v>45989</v>
      </c>
      <c r="AG23" s="53">
        <f t="shared" si="9"/>
        <v>45990</v>
      </c>
      <c r="AH23" s="53">
        <f t="shared" si="9"/>
        <v>45991</v>
      </c>
      <c r="AI23" s="53">
        <f t="shared" si="9"/>
        <v>45992</v>
      </c>
      <c r="AJ23" s="53">
        <f t="shared" si="9"/>
        <v>45993</v>
      </c>
      <c r="AK23" s="53">
        <f t="shared" si="9"/>
        <v>45994</v>
      </c>
      <c r="AL23" s="53">
        <f t="shared" si="9"/>
        <v>45995</v>
      </c>
      <c r="AM23" s="53">
        <f t="shared" si="9"/>
        <v>45996</v>
      </c>
      <c r="AN23" s="53">
        <f t="shared" si="9"/>
        <v>45997</v>
      </c>
      <c r="AO23" s="53">
        <f t="shared" si="9"/>
        <v>45998</v>
      </c>
      <c r="AP23" s="53">
        <f t="shared" si="9"/>
        <v>45999</v>
      </c>
      <c r="AQ23" s="53">
        <f t="shared" si="9"/>
        <v>46000</v>
      </c>
      <c r="AR23" s="53">
        <f t="shared" si="9"/>
        <v>46001</v>
      </c>
      <c r="AS23" s="53">
        <f t="shared" si="9"/>
        <v>46002</v>
      </c>
      <c r="AT23" s="53">
        <f t="shared" si="9"/>
        <v>46003</v>
      </c>
      <c r="AU23" s="53">
        <f t="shared" si="9"/>
        <v>46004</v>
      </c>
      <c r="AV23" s="53">
        <f t="shared" si="9"/>
        <v>46005</v>
      </c>
      <c r="AW23" s="53">
        <f t="shared" si="9"/>
        <v>46006</v>
      </c>
      <c r="AX23" s="53">
        <f t="shared" si="9"/>
        <v>46007</v>
      </c>
      <c r="AY23" s="53">
        <f t="shared" si="9"/>
        <v>46008</v>
      </c>
      <c r="AZ23" s="53">
        <f t="shared" si="9"/>
        <v>46009</v>
      </c>
      <c r="BA23" s="53">
        <f t="shared" si="9"/>
        <v>46010</v>
      </c>
      <c r="BB23" s="53">
        <f t="shared" si="9"/>
        <v>46011</v>
      </c>
      <c r="BC23" s="53">
        <f t="shared" si="9"/>
        <v>46012</v>
      </c>
      <c r="BD23" s="53">
        <f t="shared" si="9"/>
        <v>46013</v>
      </c>
      <c r="BE23" s="53">
        <f t="shared" si="9"/>
        <v>46014</v>
      </c>
      <c r="BF23" s="53">
        <f t="shared" si="9"/>
        <v>46015</v>
      </c>
      <c r="BG23" s="53">
        <f t="shared" si="9"/>
        <v>46016</v>
      </c>
      <c r="BH23" s="53">
        <f t="shared" si="9"/>
        <v>46017</v>
      </c>
      <c r="BI23" s="53">
        <f t="shared" si="9"/>
        <v>46018</v>
      </c>
      <c r="BJ23" s="53">
        <f t="shared" si="9"/>
        <v>46019</v>
      </c>
      <c r="BK23" s="53">
        <f t="shared" si="9"/>
        <v>46020</v>
      </c>
      <c r="BL23" s="53">
        <f t="shared" si="9"/>
        <v>46021</v>
      </c>
      <c r="BM23" s="53">
        <f t="shared" si="9"/>
        <v>46022</v>
      </c>
      <c r="BN23" s="53">
        <f t="shared" si="9"/>
        <v>46023</v>
      </c>
      <c r="BO23" s="53">
        <f t="shared" si="9"/>
        <v>46024</v>
      </c>
      <c r="BP23" s="53">
        <f t="shared" si="9"/>
        <v>46025</v>
      </c>
      <c r="BQ23" s="53">
        <f t="shared" si="9"/>
        <v>46026</v>
      </c>
      <c r="BR23" s="53">
        <f t="shared" ref="BR23:EC23" si="10">BQ23+1</f>
        <v>46027</v>
      </c>
      <c r="BS23" s="53">
        <f t="shared" si="10"/>
        <v>46028</v>
      </c>
      <c r="BT23" s="53">
        <f t="shared" si="10"/>
        <v>46029</v>
      </c>
      <c r="BU23" s="53">
        <f t="shared" si="10"/>
        <v>46030</v>
      </c>
      <c r="BV23" s="53">
        <f t="shared" si="10"/>
        <v>46031</v>
      </c>
      <c r="BW23" s="53">
        <f t="shared" si="10"/>
        <v>46032</v>
      </c>
      <c r="BX23" s="53">
        <f t="shared" si="10"/>
        <v>46033</v>
      </c>
      <c r="BY23" s="53">
        <f t="shared" si="10"/>
        <v>46034</v>
      </c>
      <c r="BZ23" s="53">
        <f t="shared" si="10"/>
        <v>46035</v>
      </c>
      <c r="CA23" s="53">
        <f t="shared" si="10"/>
        <v>46036</v>
      </c>
      <c r="CB23" s="53">
        <f t="shared" si="10"/>
        <v>46037</v>
      </c>
      <c r="CC23" s="53">
        <f t="shared" si="10"/>
        <v>46038</v>
      </c>
      <c r="CD23" s="53">
        <f t="shared" si="10"/>
        <v>46039</v>
      </c>
      <c r="CE23" s="53">
        <f t="shared" si="10"/>
        <v>46040</v>
      </c>
      <c r="CF23" s="53">
        <f t="shared" si="10"/>
        <v>46041</v>
      </c>
      <c r="CG23" s="53">
        <f t="shared" si="10"/>
        <v>46042</v>
      </c>
      <c r="CH23" s="53">
        <f t="shared" si="10"/>
        <v>46043</v>
      </c>
      <c r="CI23" s="53">
        <f t="shared" si="10"/>
        <v>46044</v>
      </c>
      <c r="CJ23" s="53">
        <f t="shared" si="10"/>
        <v>46045</v>
      </c>
      <c r="CK23" s="53">
        <f t="shared" si="10"/>
        <v>46046</v>
      </c>
      <c r="CL23" s="53">
        <f t="shared" si="10"/>
        <v>46047</v>
      </c>
      <c r="CM23" s="53">
        <f t="shared" si="10"/>
        <v>46048</v>
      </c>
      <c r="CN23" s="53">
        <f t="shared" si="10"/>
        <v>46049</v>
      </c>
      <c r="CO23" s="53">
        <f t="shared" si="10"/>
        <v>46050</v>
      </c>
      <c r="CP23" s="53">
        <f t="shared" si="10"/>
        <v>46051</v>
      </c>
      <c r="CQ23" s="53">
        <f t="shared" si="10"/>
        <v>46052</v>
      </c>
      <c r="CR23" s="53">
        <f t="shared" si="10"/>
        <v>46053</v>
      </c>
      <c r="CS23" s="53">
        <f t="shared" si="10"/>
        <v>46054</v>
      </c>
      <c r="CT23" s="53">
        <f t="shared" si="10"/>
        <v>46055</v>
      </c>
      <c r="CU23" s="53">
        <f t="shared" si="10"/>
        <v>46056</v>
      </c>
      <c r="CV23" s="53">
        <f t="shared" si="10"/>
        <v>46057</v>
      </c>
      <c r="CW23" s="53">
        <f t="shared" si="10"/>
        <v>46058</v>
      </c>
      <c r="CX23" s="53">
        <f t="shared" si="10"/>
        <v>46059</v>
      </c>
      <c r="CY23" s="53">
        <f t="shared" si="10"/>
        <v>46060</v>
      </c>
      <c r="CZ23" s="53">
        <f t="shared" si="10"/>
        <v>46061</v>
      </c>
      <c r="DA23" s="53">
        <f t="shared" si="10"/>
        <v>46062</v>
      </c>
      <c r="DB23" s="53">
        <f t="shared" si="10"/>
        <v>46063</v>
      </c>
      <c r="DC23" s="53">
        <f t="shared" si="10"/>
        <v>46064</v>
      </c>
      <c r="DD23" s="53">
        <f t="shared" si="10"/>
        <v>46065</v>
      </c>
      <c r="DE23" s="53">
        <f t="shared" si="10"/>
        <v>46066</v>
      </c>
      <c r="DF23" s="53">
        <f t="shared" si="10"/>
        <v>46067</v>
      </c>
      <c r="DG23" s="53">
        <f t="shared" si="10"/>
        <v>46068</v>
      </c>
      <c r="DH23" s="53">
        <f t="shared" si="10"/>
        <v>46069</v>
      </c>
      <c r="DI23" s="53">
        <f t="shared" si="10"/>
        <v>46070</v>
      </c>
      <c r="DJ23" s="53">
        <f t="shared" si="10"/>
        <v>46071</v>
      </c>
      <c r="DK23" s="53">
        <f t="shared" si="10"/>
        <v>46072</v>
      </c>
      <c r="DL23" s="53">
        <f t="shared" si="10"/>
        <v>46073</v>
      </c>
      <c r="DM23" s="53">
        <f t="shared" si="10"/>
        <v>46074</v>
      </c>
      <c r="DN23" s="53">
        <f t="shared" si="10"/>
        <v>46075</v>
      </c>
      <c r="DO23" s="53">
        <f t="shared" si="10"/>
        <v>46076</v>
      </c>
      <c r="DP23" s="53">
        <f t="shared" si="10"/>
        <v>46077</v>
      </c>
      <c r="DQ23" s="53">
        <f t="shared" si="10"/>
        <v>46078</v>
      </c>
      <c r="DR23" s="53">
        <f t="shared" si="10"/>
        <v>46079</v>
      </c>
      <c r="DS23" s="53">
        <f t="shared" si="10"/>
        <v>46080</v>
      </c>
      <c r="DT23" s="53">
        <f t="shared" si="10"/>
        <v>46081</v>
      </c>
      <c r="DU23" s="53">
        <f t="shared" si="10"/>
        <v>46082</v>
      </c>
      <c r="DV23" s="53">
        <f t="shared" si="10"/>
        <v>46083</v>
      </c>
      <c r="DW23" s="53">
        <f t="shared" si="10"/>
        <v>46084</v>
      </c>
      <c r="DX23" s="53">
        <f t="shared" si="10"/>
        <v>46085</v>
      </c>
      <c r="DY23" s="53">
        <f t="shared" si="10"/>
        <v>46086</v>
      </c>
      <c r="DZ23" s="53">
        <f t="shared" si="10"/>
        <v>46087</v>
      </c>
      <c r="EA23" s="53">
        <f t="shared" si="10"/>
        <v>46088</v>
      </c>
      <c r="EB23" s="53">
        <f t="shared" si="10"/>
        <v>46089</v>
      </c>
      <c r="EC23" s="53">
        <f t="shared" si="10"/>
        <v>46090</v>
      </c>
      <c r="ED23" s="53">
        <f t="shared" ref="ED23:GO23" si="11">EC23+1</f>
        <v>46091</v>
      </c>
      <c r="EE23" s="53">
        <f t="shared" si="11"/>
        <v>46092</v>
      </c>
      <c r="EF23" s="53">
        <f t="shared" si="11"/>
        <v>46093</v>
      </c>
      <c r="EG23" s="53">
        <f t="shared" si="11"/>
        <v>46094</v>
      </c>
      <c r="EH23" s="53">
        <f t="shared" si="11"/>
        <v>46095</v>
      </c>
      <c r="EI23" s="53">
        <f t="shared" si="11"/>
        <v>46096</v>
      </c>
      <c r="EJ23" s="53">
        <f t="shared" si="11"/>
        <v>46097</v>
      </c>
      <c r="EK23" s="53">
        <f t="shared" si="11"/>
        <v>46098</v>
      </c>
      <c r="EL23" s="53">
        <f t="shared" si="11"/>
        <v>46099</v>
      </c>
      <c r="EM23" s="53">
        <f t="shared" si="11"/>
        <v>46100</v>
      </c>
      <c r="EN23" s="53">
        <f t="shared" si="11"/>
        <v>46101</v>
      </c>
      <c r="EO23" s="53">
        <f t="shared" si="11"/>
        <v>46102</v>
      </c>
      <c r="EP23" s="53">
        <f t="shared" si="11"/>
        <v>46103</v>
      </c>
      <c r="EQ23" s="53">
        <f t="shared" si="11"/>
        <v>46104</v>
      </c>
      <c r="ER23" s="53">
        <f t="shared" si="11"/>
        <v>46105</v>
      </c>
      <c r="ES23" s="53">
        <f t="shared" si="11"/>
        <v>46106</v>
      </c>
      <c r="ET23" s="53">
        <f t="shared" si="11"/>
        <v>46107</v>
      </c>
      <c r="EU23" s="53">
        <f t="shared" si="11"/>
        <v>46108</v>
      </c>
      <c r="EV23" s="53">
        <f t="shared" si="11"/>
        <v>46109</v>
      </c>
      <c r="EW23" s="53">
        <f t="shared" si="11"/>
        <v>46110</v>
      </c>
      <c r="EX23" s="53">
        <f t="shared" si="11"/>
        <v>46111</v>
      </c>
      <c r="EY23" s="53">
        <f t="shared" si="11"/>
        <v>46112</v>
      </c>
      <c r="EZ23" s="53">
        <f t="shared" si="11"/>
        <v>46113</v>
      </c>
      <c r="FA23" s="53">
        <f t="shared" si="11"/>
        <v>46114</v>
      </c>
      <c r="FB23" s="53">
        <f t="shared" si="11"/>
        <v>46115</v>
      </c>
      <c r="FC23" s="53">
        <f t="shared" si="11"/>
        <v>46116</v>
      </c>
      <c r="FD23" s="53">
        <f t="shared" si="11"/>
        <v>46117</v>
      </c>
      <c r="FE23" s="53">
        <f t="shared" si="11"/>
        <v>46118</v>
      </c>
      <c r="FF23" s="53">
        <f t="shared" si="11"/>
        <v>46119</v>
      </c>
      <c r="FG23" s="53">
        <f t="shared" si="11"/>
        <v>46120</v>
      </c>
      <c r="FH23" s="53">
        <f t="shared" si="11"/>
        <v>46121</v>
      </c>
      <c r="FI23" s="53">
        <f t="shared" si="11"/>
        <v>46122</v>
      </c>
      <c r="FJ23" s="53">
        <f t="shared" si="11"/>
        <v>46123</v>
      </c>
      <c r="FK23" s="53">
        <f t="shared" si="11"/>
        <v>46124</v>
      </c>
      <c r="FL23" s="53">
        <f t="shared" si="11"/>
        <v>46125</v>
      </c>
      <c r="FM23" s="53">
        <f t="shared" si="11"/>
        <v>46126</v>
      </c>
      <c r="FN23" s="53">
        <f t="shared" si="11"/>
        <v>46127</v>
      </c>
      <c r="FO23" s="53">
        <f t="shared" si="11"/>
        <v>46128</v>
      </c>
      <c r="FP23" s="53">
        <f t="shared" si="11"/>
        <v>46129</v>
      </c>
      <c r="FQ23" s="53">
        <f t="shared" si="11"/>
        <v>46130</v>
      </c>
      <c r="FR23" s="53">
        <f t="shared" si="11"/>
        <v>46131</v>
      </c>
      <c r="FS23" s="53">
        <f t="shared" si="11"/>
        <v>46132</v>
      </c>
      <c r="FT23" s="53">
        <f t="shared" si="11"/>
        <v>46133</v>
      </c>
      <c r="FU23" s="53">
        <f t="shared" si="11"/>
        <v>46134</v>
      </c>
      <c r="FV23" s="53">
        <f t="shared" si="11"/>
        <v>46135</v>
      </c>
      <c r="FW23" s="53">
        <f t="shared" si="11"/>
        <v>46136</v>
      </c>
      <c r="FX23" s="53">
        <f t="shared" si="11"/>
        <v>46137</v>
      </c>
      <c r="FY23" s="53">
        <f t="shared" si="11"/>
        <v>46138</v>
      </c>
      <c r="FZ23" s="53">
        <f t="shared" si="11"/>
        <v>46139</v>
      </c>
      <c r="GA23" s="53">
        <f t="shared" si="11"/>
        <v>46140</v>
      </c>
      <c r="GB23" s="53">
        <f t="shared" si="11"/>
        <v>46141</v>
      </c>
      <c r="GC23" s="53">
        <f t="shared" si="11"/>
        <v>46142</v>
      </c>
      <c r="GD23" s="53">
        <f t="shared" si="11"/>
        <v>46143</v>
      </c>
      <c r="GE23" s="53">
        <f t="shared" si="11"/>
        <v>46144</v>
      </c>
      <c r="GF23" s="53">
        <f t="shared" si="11"/>
        <v>46145</v>
      </c>
      <c r="GG23" s="53">
        <f t="shared" si="11"/>
        <v>46146</v>
      </c>
      <c r="GH23" s="53">
        <f t="shared" si="11"/>
        <v>46147</v>
      </c>
      <c r="GI23" s="53">
        <f t="shared" si="11"/>
        <v>46148</v>
      </c>
      <c r="GJ23" s="53">
        <f t="shared" si="11"/>
        <v>46149</v>
      </c>
      <c r="GK23" s="53">
        <f t="shared" si="11"/>
        <v>46150</v>
      </c>
      <c r="GL23" s="53">
        <f t="shared" si="11"/>
        <v>46151</v>
      </c>
      <c r="GM23" s="53">
        <f t="shared" si="11"/>
        <v>46152</v>
      </c>
      <c r="GN23" s="53">
        <f t="shared" si="11"/>
        <v>46153</v>
      </c>
      <c r="GO23" s="53">
        <f t="shared" si="11"/>
        <v>46154</v>
      </c>
      <c r="GP23" s="53">
        <f t="shared" ref="GP23:JA23" si="12">GO23+1</f>
        <v>46155</v>
      </c>
      <c r="GQ23" s="53">
        <f t="shared" si="12"/>
        <v>46156</v>
      </c>
      <c r="GR23" s="53">
        <f t="shared" si="12"/>
        <v>46157</v>
      </c>
      <c r="GS23" s="53">
        <f t="shared" si="12"/>
        <v>46158</v>
      </c>
      <c r="GT23" s="53">
        <f t="shared" si="12"/>
        <v>46159</v>
      </c>
      <c r="GU23" s="53">
        <f t="shared" si="12"/>
        <v>46160</v>
      </c>
      <c r="GV23" s="53">
        <f t="shared" si="12"/>
        <v>46161</v>
      </c>
      <c r="GW23" s="53">
        <f t="shared" si="12"/>
        <v>46162</v>
      </c>
      <c r="GX23" s="53">
        <f t="shared" si="12"/>
        <v>46163</v>
      </c>
      <c r="GY23" s="53">
        <f t="shared" si="12"/>
        <v>46164</v>
      </c>
      <c r="GZ23" s="53">
        <f t="shared" si="12"/>
        <v>46165</v>
      </c>
      <c r="HA23" s="53">
        <f t="shared" si="12"/>
        <v>46166</v>
      </c>
      <c r="HB23" s="53">
        <f t="shared" si="12"/>
        <v>46167</v>
      </c>
      <c r="HC23" s="53">
        <f t="shared" si="12"/>
        <v>46168</v>
      </c>
      <c r="HD23" s="53">
        <f t="shared" si="12"/>
        <v>46169</v>
      </c>
      <c r="HE23" s="53">
        <f t="shared" si="12"/>
        <v>46170</v>
      </c>
      <c r="HF23" s="53">
        <f t="shared" si="12"/>
        <v>46171</v>
      </c>
      <c r="HG23" s="53">
        <f t="shared" si="12"/>
        <v>46172</v>
      </c>
      <c r="HH23" s="53">
        <f t="shared" si="12"/>
        <v>46173</v>
      </c>
      <c r="HI23" s="53">
        <f t="shared" si="12"/>
        <v>46174</v>
      </c>
      <c r="HJ23" s="53">
        <f t="shared" si="12"/>
        <v>46175</v>
      </c>
      <c r="HK23" s="53">
        <f t="shared" si="12"/>
        <v>46176</v>
      </c>
      <c r="HL23" s="53">
        <f t="shared" si="12"/>
        <v>46177</v>
      </c>
      <c r="HM23" s="53">
        <f t="shared" si="12"/>
        <v>46178</v>
      </c>
      <c r="HN23" s="53">
        <f t="shared" si="12"/>
        <v>46179</v>
      </c>
      <c r="HO23" s="53">
        <f t="shared" si="12"/>
        <v>46180</v>
      </c>
      <c r="HP23" s="53">
        <f t="shared" si="12"/>
        <v>46181</v>
      </c>
      <c r="HQ23" s="53">
        <f t="shared" si="12"/>
        <v>46182</v>
      </c>
      <c r="HR23" s="53">
        <f t="shared" si="12"/>
        <v>46183</v>
      </c>
      <c r="HS23" s="53">
        <f t="shared" si="12"/>
        <v>46184</v>
      </c>
      <c r="HT23" s="53">
        <f t="shared" si="12"/>
        <v>46185</v>
      </c>
      <c r="HU23" s="53">
        <f t="shared" si="12"/>
        <v>46186</v>
      </c>
      <c r="HV23" s="53">
        <f t="shared" si="12"/>
        <v>46187</v>
      </c>
      <c r="HW23" s="53">
        <f t="shared" si="12"/>
        <v>46188</v>
      </c>
      <c r="HX23" s="53">
        <f t="shared" si="12"/>
        <v>46189</v>
      </c>
      <c r="HY23" s="53">
        <f t="shared" si="12"/>
        <v>46190</v>
      </c>
      <c r="HZ23" s="53">
        <f t="shared" si="12"/>
        <v>46191</v>
      </c>
      <c r="IA23" s="53">
        <f t="shared" si="12"/>
        <v>46192</v>
      </c>
      <c r="IB23" s="53">
        <f t="shared" si="12"/>
        <v>46193</v>
      </c>
      <c r="IC23" s="53">
        <f t="shared" si="12"/>
        <v>46194</v>
      </c>
      <c r="ID23" s="53">
        <f t="shared" si="12"/>
        <v>46195</v>
      </c>
      <c r="IE23" s="53">
        <f t="shared" si="12"/>
        <v>46196</v>
      </c>
      <c r="IF23" s="53">
        <f t="shared" si="12"/>
        <v>46197</v>
      </c>
      <c r="IG23" s="53">
        <f t="shared" si="12"/>
        <v>46198</v>
      </c>
      <c r="IH23" s="53">
        <f t="shared" si="12"/>
        <v>46199</v>
      </c>
      <c r="II23" s="53">
        <f t="shared" si="12"/>
        <v>46200</v>
      </c>
      <c r="IJ23" s="53">
        <f t="shared" si="12"/>
        <v>46201</v>
      </c>
      <c r="IK23" s="53">
        <f t="shared" si="12"/>
        <v>46202</v>
      </c>
      <c r="IL23" s="53">
        <f t="shared" si="12"/>
        <v>46203</v>
      </c>
      <c r="IM23" s="53">
        <f t="shared" si="12"/>
        <v>46204</v>
      </c>
      <c r="IN23" s="53">
        <f t="shared" si="12"/>
        <v>46205</v>
      </c>
      <c r="IO23" s="53">
        <f t="shared" si="12"/>
        <v>46206</v>
      </c>
      <c r="IP23" s="53">
        <f t="shared" si="12"/>
        <v>46207</v>
      </c>
      <c r="IQ23" s="53">
        <f t="shared" si="12"/>
        <v>46208</v>
      </c>
      <c r="IR23" s="53">
        <f t="shared" si="12"/>
        <v>46209</v>
      </c>
      <c r="IS23" s="53">
        <f t="shared" si="12"/>
        <v>46210</v>
      </c>
      <c r="IT23" s="53">
        <f t="shared" si="12"/>
        <v>46211</v>
      </c>
      <c r="IU23" s="53">
        <f t="shared" si="12"/>
        <v>46212</v>
      </c>
      <c r="IV23" s="53">
        <f t="shared" si="12"/>
        <v>46213</v>
      </c>
      <c r="IW23" s="53">
        <f t="shared" si="12"/>
        <v>46214</v>
      </c>
      <c r="IX23" s="53">
        <f t="shared" si="12"/>
        <v>46215</v>
      </c>
      <c r="IY23" s="53">
        <f t="shared" si="12"/>
        <v>46216</v>
      </c>
      <c r="IZ23" s="53">
        <f t="shared" si="12"/>
        <v>46217</v>
      </c>
      <c r="JA23" s="53">
        <f t="shared" si="12"/>
        <v>46218</v>
      </c>
      <c r="JB23" s="53">
        <f t="shared" ref="JB23:LM23" si="13">JA23+1</f>
        <v>46219</v>
      </c>
      <c r="JC23" s="53">
        <f t="shared" si="13"/>
        <v>46220</v>
      </c>
      <c r="JD23" s="53">
        <f t="shared" si="13"/>
        <v>46221</v>
      </c>
      <c r="JE23" s="53">
        <f t="shared" si="13"/>
        <v>46222</v>
      </c>
      <c r="JF23" s="53">
        <f t="shared" si="13"/>
        <v>46223</v>
      </c>
      <c r="JG23" s="53">
        <f t="shared" si="13"/>
        <v>46224</v>
      </c>
      <c r="JH23" s="53">
        <f t="shared" si="13"/>
        <v>46225</v>
      </c>
      <c r="JI23" s="53">
        <f t="shared" si="13"/>
        <v>46226</v>
      </c>
      <c r="JJ23" s="53">
        <f t="shared" si="13"/>
        <v>46227</v>
      </c>
      <c r="JK23" s="53">
        <f t="shared" si="13"/>
        <v>46228</v>
      </c>
      <c r="JL23" s="53">
        <f t="shared" si="13"/>
        <v>46229</v>
      </c>
      <c r="JM23" s="53">
        <f t="shared" si="13"/>
        <v>46230</v>
      </c>
      <c r="JN23" s="53">
        <f t="shared" si="13"/>
        <v>46231</v>
      </c>
      <c r="JO23" s="53">
        <f t="shared" si="13"/>
        <v>46232</v>
      </c>
      <c r="JP23" s="53">
        <f t="shared" si="13"/>
        <v>46233</v>
      </c>
      <c r="JQ23" s="53">
        <f t="shared" si="13"/>
        <v>46234</v>
      </c>
      <c r="JR23" s="53">
        <f t="shared" si="13"/>
        <v>46235</v>
      </c>
      <c r="JS23" s="53">
        <f t="shared" si="13"/>
        <v>46236</v>
      </c>
      <c r="JT23" s="53">
        <f t="shared" si="13"/>
        <v>46237</v>
      </c>
      <c r="JU23" s="53">
        <f t="shared" si="13"/>
        <v>46238</v>
      </c>
      <c r="JV23" s="53">
        <f t="shared" si="13"/>
        <v>46239</v>
      </c>
      <c r="JW23" s="53">
        <f t="shared" si="13"/>
        <v>46240</v>
      </c>
      <c r="JX23" s="53">
        <f t="shared" si="13"/>
        <v>46241</v>
      </c>
      <c r="JY23" s="53">
        <f t="shared" si="13"/>
        <v>46242</v>
      </c>
      <c r="JZ23" s="53">
        <f t="shared" si="13"/>
        <v>46243</v>
      </c>
      <c r="KA23" s="53">
        <f t="shared" si="13"/>
        <v>46244</v>
      </c>
      <c r="KB23" s="53">
        <f t="shared" si="13"/>
        <v>46245</v>
      </c>
      <c r="KC23" s="53">
        <f t="shared" si="13"/>
        <v>46246</v>
      </c>
      <c r="KD23" s="53">
        <f t="shared" si="13"/>
        <v>46247</v>
      </c>
      <c r="KE23" s="53">
        <f t="shared" si="13"/>
        <v>46248</v>
      </c>
      <c r="KF23" s="53">
        <f t="shared" si="13"/>
        <v>46249</v>
      </c>
      <c r="KG23" s="53">
        <f t="shared" si="13"/>
        <v>46250</v>
      </c>
      <c r="KH23" s="53">
        <f t="shared" si="13"/>
        <v>46251</v>
      </c>
      <c r="KI23" s="53">
        <f t="shared" si="13"/>
        <v>46252</v>
      </c>
      <c r="KJ23" s="53">
        <f t="shared" si="13"/>
        <v>46253</v>
      </c>
      <c r="KK23" s="53">
        <f t="shared" si="13"/>
        <v>46254</v>
      </c>
      <c r="KL23" s="53">
        <f t="shared" si="13"/>
        <v>46255</v>
      </c>
      <c r="KM23" s="53">
        <f t="shared" si="13"/>
        <v>46256</v>
      </c>
      <c r="KN23" s="53">
        <f t="shared" si="13"/>
        <v>46257</v>
      </c>
      <c r="KO23" s="53">
        <f t="shared" si="13"/>
        <v>46258</v>
      </c>
      <c r="KP23" s="53">
        <f t="shared" si="13"/>
        <v>46259</v>
      </c>
      <c r="KQ23" s="53">
        <f t="shared" si="13"/>
        <v>46260</v>
      </c>
      <c r="KR23" s="53">
        <f t="shared" si="13"/>
        <v>46261</v>
      </c>
      <c r="KS23" s="53">
        <f t="shared" si="13"/>
        <v>46262</v>
      </c>
      <c r="KT23" s="53">
        <f t="shared" si="13"/>
        <v>46263</v>
      </c>
      <c r="KU23" s="53">
        <f t="shared" si="13"/>
        <v>46264</v>
      </c>
      <c r="KV23" s="53">
        <f t="shared" si="13"/>
        <v>46265</v>
      </c>
      <c r="KW23" s="53">
        <f t="shared" si="13"/>
        <v>46266</v>
      </c>
      <c r="KX23" s="53">
        <f t="shared" si="13"/>
        <v>46267</v>
      </c>
      <c r="KY23" s="53">
        <f t="shared" si="13"/>
        <v>46268</v>
      </c>
      <c r="KZ23" s="53">
        <f t="shared" si="13"/>
        <v>46269</v>
      </c>
      <c r="LA23" s="53">
        <f t="shared" si="13"/>
        <v>46270</v>
      </c>
      <c r="LB23" s="53">
        <f t="shared" si="13"/>
        <v>46271</v>
      </c>
      <c r="LC23" s="53">
        <f t="shared" si="13"/>
        <v>46272</v>
      </c>
      <c r="LD23" s="53">
        <f t="shared" si="13"/>
        <v>46273</v>
      </c>
      <c r="LE23" s="53">
        <f t="shared" si="13"/>
        <v>46274</v>
      </c>
      <c r="LF23" s="53">
        <f t="shared" si="13"/>
        <v>46275</v>
      </c>
      <c r="LG23" s="53">
        <f t="shared" si="13"/>
        <v>46276</v>
      </c>
      <c r="LH23" s="53">
        <f t="shared" si="13"/>
        <v>46277</v>
      </c>
      <c r="LI23" s="53">
        <f t="shared" si="13"/>
        <v>46278</v>
      </c>
      <c r="LJ23" s="53">
        <f t="shared" si="13"/>
        <v>46279</v>
      </c>
      <c r="LK23" s="53">
        <f t="shared" si="13"/>
        <v>46280</v>
      </c>
      <c r="LL23" s="53">
        <f t="shared" si="13"/>
        <v>46281</v>
      </c>
      <c r="LM23" s="53">
        <f t="shared" si="13"/>
        <v>46282</v>
      </c>
      <c r="LN23" s="53">
        <f t="shared" ref="LN23:NY23" si="14">LM23+1</f>
        <v>46283</v>
      </c>
      <c r="LO23" s="53">
        <f t="shared" si="14"/>
        <v>46284</v>
      </c>
      <c r="LP23" s="53">
        <f t="shared" si="14"/>
        <v>46285</v>
      </c>
      <c r="LQ23" s="53">
        <f t="shared" si="14"/>
        <v>46286</v>
      </c>
      <c r="LR23" s="53">
        <f t="shared" si="14"/>
        <v>46287</v>
      </c>
      <c r="LS23" s="53">
        <f t="shared" si="14"/>
        <v>46288</v>
      </c>
      <c r="LT23" s="53">
        <f t="shared" si="14"/>
        <v>46289</v>
      </c>
      <c r="LU23" s="53">
        <f t="shared" si="14"/>
        <v>46290</v>
      </c>
      <c r="LV23" s="53">
        <f t="shared" si="14"/>
        <v>46291</v>
      </c>
      <c r="LW23" s="53">
        <f t="shared" si="14"/>
        <v>46292</v>
      </c>
      <c r="LX23" s="53">
        <f t="shared" si="14"/>
        <v>46293</v>
      </c>
      <c r="LY23" s="53">
        <f t="shared" si="14"/>
        <v>46294</v>
      </c>
      <c r="LZ23" s="53">
        <f t="shared" si="14"/>
        <v>46295</v>
      </c>
      <c r="MA23" s="53">
        <f t="shared" si="14"/>
        <v>46296</v>
      </c>
      <c r="MB23" s="53">
        <f t="shared" si="14"/>
        <v>46297</v>
      </c>
      <c r="MC23" s="53">
        <f t="shared" si="14"/>
        <v>46298</v>
      </c>
      <c r="MD23" s="53">
        <f t="shared" si="14"/>
        <v>46299</v>
      </c>
      <c r="ME23" s="53">
        <f t="shared" si="14"/>
        <v>46300</v>
      </c>
      <c r="MF23" s="53">
        <f t="shared" si="14"/>
        <v>46301</v>
      </c>
      <c r="MG23" s="53">
        <f t="shared" si="14"/>
        <v>46302</v>
      </c>
      <c r="MH23" s="53">
        <f t="shared" si="14"/>
        <v>46303</v>
      </c>
      <c r="MI23" s="53">
        <f t="shared" si="14"/>
        <v>46304</v>
      </c>
      <c r="MJ23" s="53">
        <f t="shared" si="14"/>
        <v>46305</v>
      </c>
      <c r="MK23" s="53">
        <f t="shared" si="14"/>
        <v>46306</v>
      </c>
      <c r="ML23" s="53">
        <f t="shared" si="14"/>
        <v>46307</v>
      </c>
      <c r="MM23" s="53">
        <f t="shared" si="14"/>
        <v>46308</v>
      </c>
      <c r="MN23" s="53">
        <f t="shared" si="14"/>
        <v>46309</v>
      </c>
      <c r="MO23" s="53">
        <f t="shared" si="14"/>
        <v>46310</v>
      </c>
      <c r="MP23" s="53">
        <f t="shared" si="14"/>
        <v>46311</v>
      </c>
      <c r="MQ23" s="53">
        <f t="shared" si="14"/>
        <v>46312</v>
      </c>
      <c r="MR23" s="53">
        <f t="shared" si="14"/>
        <v>46313</v>
      </c>
      <c r="MS23" s="53">
        <f t="shared" si="14"/>
        <v>46314</v>
      </c>
      <c r="MT23" s="53">
        <f t="shared" si="14"/>
        <v>46315</v>
      </c>
      <c r="MU23" s="53">
        <f t="shared" si="14"/>
        <v>46316</v>
      </c>
      <c r="MV23" s="53">
        <f t="shared" si="14"/>
        <v>46317</v>
      </c>
      <c r="MW23" s="53">
        <f t="shared" si="14"/>
        <v>46318</v>
      </c>
      <c r="MX23" s="53">
        <f t="shared" si="14"/>
        <v>46319</v>
      </c>
      <c r="MY23" s="53">
        <f t="shared" si="14"/>
        <v>46320</v>
      </c>
      <c r="MZ23" s="53">
        <f t="shared" si="14"/>
        <v>46321</v>
      </c>
      <c r="NA23" s="53">
        <f t="shared" si="14"/>
        <v>46322</v>
      </c>
      <c r="NB23" s="53">
        <f t="shared" si="14"/>
        <v>46323</v>
      </c>
      <c r="NC23" s="53">
        <f t="shared" si="14"/>
        <v>46324</v>
      </c>
      <c r="ND23" s="53">
        <f t="shared" si="14"/>
        <v>46325</v>
      </c>
      <c r="NE23" s="53">
        <f t="shared" si="14"/>
        <v>46326</v>
      </c>
      <c r="NF23" s="53">
        <f t="shared" si="14"/>
        <v>46327</v>
      </c>
      <c r="NG23" s="53">
        <f t="shared" si="14"/>
        <v>46328</v>
      </c>
      <c r="NH23" s="53">
        <f t="shared" si="14"/>
        <v>46329</v>
      </c>
      <c r="NI23" s="53">
        <f t="shared" si="14"/>
        <v>46330</v>
      </c>
      <c r="NJ23" s="53">
        <f t="shared" si="14"/>
        <v>46331</v>
      </c>
      <c r="NK23" s="53">
        <f t="shared" si="14"/>
        <v>46332</v>
      </c>
      <c r="NL23" s="53">
        <f t="shared" si="14"/>
        <v>46333</v>
      </c>
      <c r="NM23" s="53">
        <f t="shared" si="14"/>
        <v>46334</v>
      </c>
      <c r="NN23" s="53">
        <f t="shared" si="14"/>
        <v>46335</v>
      </c>
      <c r="NO23" s="53">
        <f t="shared" si="14"/>
        <v>46336</v>
      </c>
      <c r="NP23" s="53">
        <f t="shared" si="14"/>
        <v>46337</v>
      </c>
      <c r="NQ23" s="53">
        <f t="shared" si="14"/>
        <v>46338</v>
      </c>
      <c r="NR23" s="53">
        <f t="shared" si="14"/>
        <v>46339</v>
      </c>
      <c r="NS23" s="53">
        <f t="shared" si="14"/>
        <v>46340</v>
      </c>
      <c r="NT23" s="53">
        <f t="shared" si="14"/>
        <v>46341</v>
      </c>
      <c r="NU23" s="53">
        <f t="shared" si="14"/>
        <v>46342</v>
      </c>
      <c r="NV23" s="53">
        <f t="shared" si="14"/>
        <v>46343</v>
      </c>
      <c r="NW23" s="53">
        <f t="shared" si="14"/>
        <v>46344</v>
      </c>
      <c r="NX23" s="53">
        <f t="shared" si="14"/>
        <v>46345</v>
      </c>
      <c r="NY23" s="53">
        <f t="shared" si="14"/>
        <v>46346</v>
      </c>
      <c r="NZ23" s="53">
        <f t="shared" ref="NZ23:QK23" si="15">NY23+1</f>
        <v>46347</v>
      </c>
      <c r="OA23" s="53">
        <f t="shared" si="15"/>
        <v>46348</v>
      </c>
      <c r="OB23" s="53">
        <f t="shared" si="15"/>
        <v>46349</v>
      </c>
      <c r="OC23" s="53">
        <f t="shared" si="15"/>
        <v>46350</v>
      </c>
      <c r="OD23" s="53">
        <f t="shared" si="15"/>
        <v>46351</v>
      </c>
      <c r="OE23" s="53">
        <f t="shared" si="15"/>
        <v>46352</v>
      </c>
      <c r="OF23" s="53">
        <f t="shared" si="15"/>
        <v>46353</v>
      </c>
      <c r="OG23" s="53">
        <f t="shared" si="15"/>
        <v>46354</v>
      </c>
      <c r="OH23" s="53">
        <f t="shared" si="15"/>
        <v>46355</v>
      </c>
      <c r="OI23" s="53">
        <f t="shared" si="15"/>
        <v>46356</v>
      </c>
      <c r="OJ23" s="53">
        <f t="shared" si="15"/>
        <v>46357</v>
      </c>
      <c r="OK23" s="53">
        <f t="shared" si="15"/>
        <v>46358</v>
      </c>
      <c r="OL23" s="53">
        <f t="shared" si="15"/>
        <v>46359</v>
      </c>
      <c r="OM23" s="53">
        <f t="shared" si="15"/>
        <v>46360</v>
      </c>
      <c r="ON23" s="53">
        <f t="shared" si="15"/>
        <v>46361</v>
      </c>
      <c r="OO23" s="53">
        <f t="shared" si="15"/>
        <v>46362</v>
      </c>
      <c r="OP23" s="53">
        <f t="shared" si="15"/>
        <v>46363</v>
      </c>
      <c r="OQ23" s="53">
        <f t="shared" si="15"/>
        <v>46364</v>
      </c>
      <c r="OR23" s="53">
        <f t="shared" si="15"/>
        <v>46365</v>
      </c>
      <c r="OS23" s="53">
        <f t="shared" si="15"/>
        <v>46366</v>
      </c>
      <c r="OT23" s="53">
        <f t="shared" si="15"/>
        <v>46367</v>
      </c>
      <c r="OU23" s="53">
        <f t="shared" si="15"/>
        <v>46368</v>
      </c>
      <c r="OV23" s="53">
        <f t="shared" si="15"/>
        <v>46369</v>
      </c>
      <c r="OW23" s="53">
        <f t="shared" si="15"/>
        <v>46370</v>
      </c>
      <c r="OX23" s="53">
        <f t="shared" si="15"/>
        <v>46371</v>
      </c>
      <c r="OY23" s="53">
        <f t="shared" si="15"/>
        <v>46372</v>
      </c>
      <c r="OZ23" s="53">
        <f t="shared" si="15"/>
        <v>46373</v>
      </c>
      <c r="PA23" s="53">
        <f t="shared" si="15"/>
        <v>46374</v>
      </c>
      <c r="PB23" s="53">
        <f t="shared" si="15"/>
        <v>46375</v>
      </c>
      <c r="PC23" s="53">
        <f t="shared" si="15"/>
        <v>46376</v>
      </c>
      <c r="PD23" s="53">
        <f t="shared" si="15"/>
        <v>46377</v>
      </c>
      <c r="PE23" s="53">
        <f t="shared" si="15"/>
        <v>46378</v>
      </c>
      <c r="PF23" s="53">
        <f t="shared" si="15"/>
        <v>46379</v>
      </c>
      <c r="PG23" s="53">
        <f t="shared" si="15"/>
        <v>46380</v>
      </c>
      <c r="PH23" s="53">
        <f t="shared" si="15"/>
        <v>46381</v>
      </c>
      <c r="PI23" s="53">
        <f t="shared" si="15"/>
        <v>46382</v>
      </c>
      <c r="PJ23" s="53">
        <f t="shared" si="15"/>
        <v>46383</v>
      </c>
      <c r="PK23" s="53">
        <f t="shared" si="15"/>
        <v>46384</v>
      </c>
      <c r="PL23" s="53">
        <f t="shared" si="15"/>
        <v>46385</v>
      </c>
      <c r="PM23" s="53">
        <f t="shared" si="15"/>
        <v>46386</v>
      </c>
      <c r="PN23" s="53">
        <f t="shared" si="15"/>
        <v>46387</v>
      </c>
      <c r="PO23" s="53">
        <f t="shared" si="15"/>
        <v>46388</v>
      </c>
      <c r="PP23" s="53">
        <f t="shared" si="15"/>
        <v>46389</v>
      </c>
      <c r="PQ23" s="53">
        <f t="shared" si="15"/>
        <v>46390</v>
      </c>
      <c r="PR23" s="53">
        <f t="shared" si="15"/>
        <v>46391</v>
      </c>
      <c r="PS23" s="53">
        <f t="shared" si="15"/>
        <v>46392</v>
      </c>
      <c r="PT23" s="53">
        <f t="shared" si="15"/>
        <v>46393</v>
      </c>
      <c r="PU23" s="53">
        <f t="shared" si="15"/>
        <v>46394</v>
      </c>
      <c r="PV23" s="53">
        <f t="shared" si="15"/>
        <v>46395</v>
      </c>
      <c r="PW23" s="53">
        <f t="shared" si="15"/>
        <v>46396</v>
      </c>
      <c r="PX23" s="53">
        <f t="shared" si="15"/>
        <v>46397</v>
      </c>
      <c r="PY23" s="53">
        <f t="shared" si="15"/>
        <v>46398</v>
      </c>
      <c r="PZ23" s="53">
        <f t="shared" si="15"/>
        <v>46399</v>
      </c>
      <c r="QA23" s="53">
        <f t="shared" si="15"/>
        <v>46400</v>
      </c>
      <c r="QB23" s="53">
        <f t="shared" si="15"/>
        <v>46401</v>
      </c>
      <c r="QC23" s="53">
        <f t="shared" si="15"/>
        <v>46402</v>
      </c>
      <c r="QD23" s="53">
        <f t="shared" si="15"/>
        <v>46403</v>
      </c>
      <c r="QE23" s="53">
        <f t="shared" si="15"/>
        <v>46404</v>
      </c>
      <c r="QF23" s="53">
        <f t="shared" si="15"/>
        <v>46405</v>
      </c>
      <c r="QG23" s="53">
        <f t="shared" si="15"/>
        <v>46406</v>
      </c>
      <c r="QH23" s="53">
        <f t="shared" si="15"/>
        <v>46407</v>
      </c>
      <c r="QI23" s="53">
        <f t="shared" si="15"/>
        <v>46408</v>
      </c>
      <c r="QJ23" s="53">
        <f t="shared" si="15"/>
        <v>46409</v>
      </c>
      <c r="QK23" s="53">
        <f t="shared" si="15"/>
        <v>46410</v>
      </c>
      <c r="QL23" s="53">
        <f t="shared" ref="QL23:RX23" si="16">QK23+1</f>
        <v>46411</v>
      </c>
      <c r="QM23" s="53">
        <f t="shared" si="16"/>
        <v>46412</v>
      </c>
      <c r="QN23" s="53">
        <f t="shared" si="16"/>
        <v>46413</v>
      </c>
      <c r="QO23" s="53">
        <f t="shared" si="16"/>
        <v>46414</v>
      </c>
      <c r="QP23" s="53">
        <f t="shared" si="16"/>
        <v>46415</v>
      </c>
      <c r="QQ23" s="53">
        <f t="shared" si="16"/>
        <v>46416</v>
      </c>
      <c r="QR23" s="53">
        <f t="shared" si="16"/>
        <v>46417</v>
      </c>
      <c r="QS23" s="53">
        <f t="shared" si="16"/>
        <v>46418</v>
      </c>
      <c r="QT23" s="53">
        <f t="shared" si="16"/>
        <v>46419</v>
      </c>
      <c r="QU23" s="53">
        <f t="shared" si="16"/>
        <v>46420</v>
      </c>
      <c r="QV23" s="53">
        <f t="shared" si="16"/>
        <v>46421</v>
      </c>
      <c r="QW23" s="53">
        <f t="shared" si="16"/>
        <v>46422</v>
      </c>
      <c r="QX23" s="53">
        <f t="shared" si="16"/>
        <v>46423</v>
      </c>
      <c r="QY23" s="53">
        <f t="shared" si="16"/>
        <v>46424</v>
      </c>
      <c r="QZ23" s="53">
        <f t="shared" si="16"/>
        <v>46425</v>
      </c>
      <c r="RA23" s="53">
        <f t="shared" si="16"/>
        <v>46426</v>
      </c>
      <c r="RB23" s="53">
        <f t="shared" si="16"/>
        <v>46427</v>
      </c>
      <c r="RC23" s="53">
        <f t="shared" si="16"/>
        <v>46428</v>
      </c>
      <c r="RD23" s="53">
        <f t="shared" si="16"/>
        <v>46429</v>
      </c>
      <c r="RE23" s="53">
        <f t="shared" si="16"/>
        <v>46430</v>
      </c>
      <c r="RF23" s="53">
        <f t="shared" si="16"/>
        <v>46431</v>
      </c>
      <c r="RG23" s="53">
        <f t="shared" si="16"/>
        <v>46432</v>
      </c>
      <c r="RH23" s="53">
        <f t="shared" si="16"/>
        <v>46433</v>
      </c>
      <c r="RI23" s="53">
        <f t="shared" si="16"/>
        <v>46434</v>
      </c>
      <c r="RJ23" s="53">
        <f t="shared" si="16"/>
        <v>46435</v>
      </c>
      <c r="RK23" s="53">
        <f t="shared" si="16"/>
        <v>46436</v>
      </c>
      <c r="RL23" s="53">
        <f t="shared" si="16"/>
        <v>46437</v>
      </c>
      <c r="RM23" s="53">
        <f t="shared" si="16"/>
        <v>46438</v>
      </c>
      <c r="RN23" s="53">
        <f t="shared" si="16"/>
        <v>46439</v>
      </c>
      <c r="RO23" s="53">
        <f t="shared" si="16"/>
        <v>46440</v>
      </c>
      <c r="RP23" s="53">
        <f t="shared" si="16"/>
        <v>46441</v>
      </c>
      <c r="RQ23" s="53">
        <f t="shared" si="16"/>
        <v>46442</v>
      </c>
      <c r="RR23" s="53">
        <f t="shared" si="16"/>
        <v>46443</v>
      </c>
      <c r="RS23" s="53">
        <f t="shared" si="16"/>
        <v>46444</v>
      </c>
      <c r="RT23" s="53">
        <f t="shared" si="16"/>
        <v>46445</v>
      </c>
      <c r="RU23" s="53">
        <f t="shared" si="16"/>
        <v>46446</v>
      </c>
      <c r="RV23" s="53">
        <f t="shared" si="16"/>
        <v>46447</v>
      </c>
      <c r="RW23" s="53">
        <f t="shared" si="16"/>
        <v>46448</v>
      </c>
      <c r="RX23" s="53">
        <f t="shared" si="16"/>
        <v>46449</v>
      </c>
    </row>
    <row r="24" spans="2:492" x14ac:dyDescent="0.2">
      <c r="B24" s="47">
        <v>2</v>
      </c>
      <c r="C24" s="54" t="str">
        <f>$C$11</f>
        <v>アーマン　スイート　ヴィラ　スムイデ</v>
      </c>
      <c r="D24" s="1"/>
      <c r="E24" s="55" t="s">
        <v>76</v>
      </c>
      <c r="F24" s="55" t="s">
        <v>76</v>
      </c>
      <c r="G24" s="55" t="s">
        <v>76</v>
      </c>
      <c r="H24" s="55" t="s">
        <v>76</v>
      </c>
      <c r="I24" s="55" t="s">
        <v>76</v>
      </c>
      <c r="J24" s="55" t="s">
        <v>76</v>
      </c>
      <c r="K24" s="55"/>
      <c r="L24" s="55"/>
      <c r="M24" s="55"/>
      <c r="N24" s="55"/>
      <c r="O24" s="55"/>
      <c r="P24" s="55"/>
      <c r="Q24" s="55"/>
      <c r="R24" s="55">
        <v>43600</v>
      </c>
      <c r="S24" s="55">
        <v>67350</v>
      </c>
      <c r="T24" s="55">
        <v>41700</v>
      </c>
      <c r="U24" s="55">
        <v>50250</v>
      </c>
      <c r="V24" s="55">
        <v>41700</v>
      </c>
      <c r="W24" s="55">
        <v>48350</v>
      </c>
      <c r="X24" s="55">
        <v>48350</v>
      </c>
      <c r="Y24" s="55">
        <v>52150</v>
      </c>
      <c r="Z24" s="55" t="s">
        <v>148</v>
      </c>
      <c r="AA24" s="55">
        <v>70200</v>
      </c>
      <c r="AB24" s="55">
        <v>67350</v>
      </c>
      <c r="AC24" s="55">
        <v>55470</v>
      </c>
      <c r="AD24" s="55">
        <v>67350</v>
      </c>
      <c r="AE24" s="55">
        <v>43600</v>
      </c>
      <c r="AF24" s="55">
        <v>55470</v>
      </c>
      <c r="AG24" s="55">
        <v>55470</v>
      </c>
      <c r="AH24" s="55">
        <v>41700</v>
      </c>
      <c r="AI24" s="55">
        <v>41700</v>
      </c>
      <c r="AJ24" s="55">
        <v>41700</v>
      </c>
      <c r="AK24" s="55">
        <v>41700</v>
      </c>
      <c r="AL24" s="55">
        <v>45970</v>
      </c>
      <c r="AM24" s="55">
        <v>55470</v>
      </c>
      <c r="AN24" s="55">
        <v>55470</v>
      </c>
      <c r="AO24" s="55">
        <v>45970</v>
      </c>
      <c r="AP24" s="55">
        <v>45970</v>
      </c>
      <c r="AQ24" s="55">
        <v>45970</v>
      </c>
      <c r="AR24" s="55">
        <v>35050</v>
      </c>
      <c r="AS24" s="55">
        <v>37900</v>
      </c>
      <c r="AT24" s="55">
        <v>55470</v>
      </c>
      <c r="AU24" s="55">
        <v>55470</v>
      </c>
      <c r="AV24" s="55">
        <v>41700</v>
      </c>
      <c r="AW24" s="55">
        <v>41700</v>
      </c>
      <c r="AX24" s="55">
        <v>35050</v>
      </c>
      <c r="AY24" s="55">
        <v>35050</v>
      </c>
      <c r="AZ24" s="55">
        <v>55470</v>
      </c>
      <c r="BA24" s="55">
        <v>57850</v>
      </c>
      <c r="BB24" s="55">
        <v>55470</v>
      </c>
      <c r="BC24" s="55">
        <v>43600</v>
      </c>
      <c r="BD24" s="55">
        <v>43600</v>
      </c>
      <c r="BE24" s="55">
        <v>43600</v>
      </c>
      <c r="BF24" s="55">
        <v>43600</v>
      </c>
      <c r="BG24" s="55">
        <v>54050</v>
      </c>
      <c r="BH24" s="55">
        <v>73050</v>
      </c>
      <c r="BI24" s="55">
        <v>87300</v>
      </c>
      <c r="BJ24" s="55">
        <v>77320</v>
      </c>
      <c r="BK24" s="55" t="s">
        <v>148</v>
      </c>
      <c r="BL24" s="55">
        <v>151900</v>
      </c>
      <c r="BM24" s="55">
        <v>151900</v>
      </c>
      <c r="BN24" s="55">
        <v>137650</v>
      </c>
      <c r="BO24" s="55">
        <v>101550</v>
      </c>
      <c r="BP24" s="55">
        <v>101550</v>
      </c>
      <c r="BQ24" s="55">
        <v>48350</v>
      </c>
      <c r="BR24" s="55">
        <v>48350</v>
      </c>
      <c r="BS24" s="55">
        <v>45970</v>
      </c>
      <c r="BT24" s="55">
        <v>45970</v>
      </c>
      <c r="BU24" s="55">
        <v>45970</v>
      </c>
      <c r="BV24" s="55">
        <v>50250</v>
      </c>
      <c r="BW24" s="55">
        <v>50250</v>
      </c>
      <c r="BX24" s="55">
        <v>43600</v>
      </c>
      <c r="BY24" s="55">
        <v>43600</v>
      </c>
      <c r="BZ24" s="55">
        <v>43600</v>
      </c>
      <c r="CA24" s="55">
        <v>43600</v>
      </c>
      <c r="CB24" s="55">
        <v>43600</v>
      </c>
      <c r="CC24" s="55">
        <v>50250</v>
      </c>
      <c r="CD24" s="55">
        <v>50250</v>
      </c>
      <c r="CE24" s="55">
        <v>48350</v>
      </c>
      <c r="CF24" s="55">
        <v>48350</v>
      </c>
      <c r="CG24" s="55">
        <v>48350</v>
      </c>
      <c r="CH24" s="55">
        <v>45970</v>
      </c>
      <c r="CI24" s="55">
        <v>45970</v>
      </c>
      <c r="CJ24" s="55">
        <v>50250</v>
      </c>
      <c r="CK24" s="55">
        <v>50250</v>
      </c>
      <c r="CL24" s="55">
        <v>48350</v>
      </c>
      <c r="CM24" s="55">
        <v>48350</v>
      </c>
      <c r="CN24" s="55">
        <v>48350</v>
      </c>
      <c r="CO24" s="55">
        <v>48350</v>
      </c>
      <c r="CP24" s="55">
        <v>45970</v>
      </c>
      <c r="CQ24" s="55">
        <v>50250</v>
      </c>
      <c r="CR24" s="55">
        <v>50250</v>
      </c>
      <c r="CS24" s="55">
        <v>43600</v>
      </c>
      <c r="CT24" s="55">
        <v>43600</v>
      </c>
      <c r="CU24" s="55">
        <v>43600</v>
      </c>
      <c r="CV24" s="55">
        <v>43600</v>
      </c>
      <c r="CW24" s="55">
        <v>43600</v>
      </c>
      <c r="CX24" s="55">
        <v>52150</v>
      </c>
      <c r="CY24" s="55">
        <v>52150</v>
      </c>
      <c r="CZ24" s="55">
        <v>43600</v>
      </c>
      <c r="DA24" s="55">
        <v>43600</v>
      </c>
      <c r="DB24" s="55">
        <v>52150</v>
      </c>
      <c r="DC24" s="55">
        <v>52150</v>
      </c>
      <c r="DD24" s="55">
        <v>43600</v>
      </c>
      <c r="DE24" s="55">
        <v>52150</v>
      </c>
      <c r="DF24" s="55">
        <v>52150</v>
      </c>
      <c r="DG24" s="55">
        <v>50250</v>
      </c>
      <c r="DH24" s="55">
        <v>50250</v>
      </c>
      <c r="DI24" s="55">
        <v>45970</v>
      </c>
      <c r="DJ24" s="55">
        <v>45970</v>
      </c>
      <c r="DK24" s="55">
        <v>43600</v>
      </c>
      <c r="DL24" s="55">
        <v>52150</v>
      </c>
      <c r="DM24" s="55">
        <v>52150</v>
      </c>
      <c r="DN24" s="55">
        <v>55470</v>
      </c>
      <c r="DO24" s="55">
        <v>55470</v>
      </c>
      <c r="DP24" s="55">
        <v>43600</v>
      </c>
      <c r="DQ24" s="55">
        <v>43600</v>
      </c>
      <c r="DR24" s="55">
        <v>43600</v>
      </c>
      <c r="DS24" s="55">
        <v>52150</v>
      </c>
      <c r="DT24" s="55">
        <v>52150</v>
      </c>
      <c r="DU24" s="55">
        <v>57850</v>
      </c>
      <c r="DV24" s="55">
        <v>57850</v>
      </c>
      <c r="DW24" s="55">
        <v>57850</v>
      </c>
      <c r="DX24" s="55">
        <v>57850</v>
      </c>
      <c r="DY24" s="55">
        <v>57850</v>
      </c>
      <c r="DZ24" s="55">
        <v>70200</v>
      </c>
      <c r="EA24" s="55">
        <v>70200</v>
      </c>
      <c r="EB24" s="55">
        <v>57850</v>
      </c>
      <c r="EC24" s="55">
        <v>57850</v>
      </c>
      <c r="ED24" s="55">
        <v>57850</v>
      </c>
      <c r="EE24" s="55">
        <v>57850</v>
      </c>
      <c r="EF24" s="55">
        <v>57850</v>
      </c>
      <c r="EG24" s="55">
        <v>70200</v>
      </c>
      <c r="EH24" s="55">
        <v>70200</v>
      </c>
      <c r="EI24" s="55">
        <v>57850</v>
      </c>
      <c r="EJ24" s="55">
        <v>57850</v>
      </c>
      <c r="EK24" s="55">
        <v>57850</v>
      </c>
      <c r="EL24" s="55">
        <v>57850</v>
      </c>
      <c r="EM24" s="55">
        <v>70200</v>
      </c>
      <c r="EN24" s="55">
        <v>70200</v>
      </c>
      <c r="EO24" s="55">
        <v>70200</v>
      </c>
      <c r="EP24" s="55">
        <v>57850</v>
      </c>
      <c r="EQ24" s="55">
        <v>57850</v>
      </c>
      <c r="ER24" s="55">
        <v>57850</v>
      </c>
      <c r="ES24" s="55">
        <v>57850</v>
      </c>
      <c r="ET24" s="55">
        <v>57850</v>
      </c>
      <c r="EU24" s="55">
        <v>77320</v>
      </c>
      <c r="EV24" s="55">
        <v>77320</v>
      </c>
      <c r="EW24" s="55">
        <v>57850</v>
      </c>
      <c r="EX24" s="55">
        <v>57850</v>
      </c>
      <c r="EY24" s="55">
        <v>57850</v>
      </c>
      <c r="EZ24" s="55">
        <v>55470</v>
      </c>
      <c r="FA24" s="55">
        <v>55470</v>
      </c>
      <c r="FB24" s="55">
        <v>67350</v>
      </c>
      <c r="FC24" s="55">
        <v>67350</v>
      </c>
      <c r="FD24" s="55">
        <v>55470</v>
      </c>
      <c r="FE24" s="55">
        <v>55470</v>
      </c>
      <c r="FF24" s="55">
        <v>55470</v>
      </c>
      <c r="FG24" s="55">
        <v>55470</v>
      </c>
      <c r="FH24" s="55">
        <v>55470</v>
      </c>
      <c r="FI24" s="55">
        <v>67350</v>
      </c>
      <c r="FJ24" s="55">
        <v>67350</v>
      </c>
      <c r="FK24" s="55">
        <v>55470</v>
      </c>
      <c r="FL24" s="55">
        <v>55470</v>
      </c>
      <c r="FM24" s="55">
        <v>55470</v>
      </c>
      <c r="FN24" s="55">
        <v>55470</v>
      </c>
      <c r="FO24" s="55">
        <v>55470</v>
      </c>
      <c r="FP24" s="55">
        <v>67350</v>
      </c>
      <c r="FQ24" s="55">
        <v>67350</v>
      </c>
      <c r="FR24" s="55">
        <v>55470</v>
      </c>
      <c r="FS24" s="55">
        <v>55470</v>
      </c>
      <c r="FT24" s="55">
        <v>55470</v>
      </c>
      <c r="FU24" s="55">
        <v>55470</v>
      </c>
      <c r="FV24" s="55">
        <v>55470</v>
      </c>
      <c r="FW24" s="55">
        <v>67350</v>
      </c>
      <c r="FX24" s="55">
        <v>137650</v>
      </c>
      <c r="FY24" s="55">
        <v>137650</v>
      </c>
      <c r="FZ24" s="55">
        <v>137650</v>
      </c>
      <c r="GA24" s="55">
        <v>137650</v>
      </c>
      <c r="GB24" s="55">
        <v>137650</v>
      </c>
      <c r="GC24" s="55">
        <v>137650</v>
      </c>
      <c r="GD24" s="55">
        <v>151900</v>
      </c>
      <c r="GE24" s="55">
        <v>151900</v>
      </c>
      <c r="GF24" s="55">
        <v>151900</v>
      </c>
      <c r="GG24" s="55">
        <v>151900</v>
      </c>
      <c r="GH24" s="55">
        <v>151900</v>
      </c>
      <c r="GI24" s="55">
        <v>151900</v>
      </c>
      <c r="GJ24" s="55">
        <v>63070</v>
      </c>
      <c r="GK24" s="55">
        <v>73050</v>
      </c>
      <c r="GL24" s="55">
        <v>73050</v>
      </c>
      <c r="GM24" s="55">
        <v>63070</v>
      </c>
      <c r="GN24" s="55">
        <v>63070</v>
      </c>
      <c r="GO24" s="55">
        <v>63070</v>
      </c>
      <c r="GP24" s="55">
        <v>63070</v>
      </c>
      <c r="GQ24" s="55">
        <v>63070</v>
      </c>
      <c r="GR24" s="55">
        <v>73050</v>
      </c>
      <c r="GS24" s="55">
        <v>73050</v>
      </c>
      <c r="GT24" s="55">
        <v>63070</v>
      </c>
      <c r="GU24" s="55">
        <v>63070</v>
      </c>
      <c r="GV24" s="55">
        <v>63070</v>
      </c>
      <c r="GW24" s="55">
        <v>63070</v>
      </c>
      <c r="GX24" s="55">
        <v>63070</v>
      </c>
      <c r="GY24" s="55">
        <v>73050</v>
      </c>
      <c r="GZ24" s="55">
        <v>73050</v>
      </c>
      <c r="HA24" s="55">
        <v>63070</v>
      </c>
      <c r="HB24" s="55">
        <v>63070</v>
      </c>
      <c r="HC24" s="55">
        <v>63070</v>
      </c>
      <c r="HD24" s="55">
        <v>63070</v>
      </c>
      <c r="HE24" s="55">
        <v>63070</v>
      </c>
      <c r="HF24" s="55">
        <v>73050</v>
      </c>
      <c r="HG24" s="55">
        <v>73050</v>
      </c>
      <c r="HH24" s="55">
        <v>63070</v>
      </c>
      <c r="HI24" s="55" t="s">
        <v>148</v>
      </c>
      <c r="HJ24" s="55" t="s">
        <v>148</v>
      </c>
      <c r="HK24" s="55" t="s">
        <v>148</v>
      </c>
      <c r="HL24" s="55" t="s">
        <v>148</v>
      </c>
      <c r="HM24" s="55" t="s">
        <v>148</v>
      </c>
      <c r="HN24" s="55" t="s">
        <v>148</v>
      </c>
      <c r="HO24" s="55" t="s">
        <v>148</v>
      </c>
      <c r="HP24" s="55" t="s">
        <v>148</v>
      </c>
      <c r="HQ24" s="55" t="s">
        <v>148</v>
      </c>
      <c r="HR24" s="55" t="s">
        <v>148</v>
      </c>
      <c r="HS24" s="55" t="s">
        <v>148</v>
      </c>
      <c r="HT24" s="55" t="s">
        <v>148</v>
      </c>
      <c r="HU24" s="55" t="s">
        <v>148</v>
      </c>
      <c r="HV24" s="55" t="s">
        <v>148</v>
      </c>
      <c r="HW24" s="55" t="s">
        <v>148</v>
      </c>
      <c r="HX24" s="55" t="s">
        <v>148</v>
      </c>
      <c r="HY24" s="55" t="s">
        <v>148</v>
      </c>
      <c r="HZ24" s="55" t="s">
        <v>148</v>
      </c>
      <c r="IA24" s="55" t="s">
        <v>148</v>
      </c>
      <c r="IB24" s="55" t="s">
        <v>148</v>
      </c>
      <c r="IC24" s="55" t="s">
        <v>148</v>
      </c>
      <c r="ID24" s="55" t="s">
        <v>148</v>
      </c>
      <c r="IE24" s="55" t="s">
        <v>148</v>
      </c>
      <c r="IF24" s="55" t="s">
        <v>148</v>
      </c>
      <c r="IG24" s="55" t="s">
        <v>148</v>
      </c>
      <c r="IH24" s="55" t="s">
        <v>148</v>
      </c>
      <c r="II24" s="55" t="s">
        <v>148</v>
      </c>
      <c r="IJ24" s="55" t="s">
        <v>148</v>
      </c>
      <c r="IK24" s="55" t="s">
        <v>148</v>
      </c>
      <c r="IL24" s="55" t="s">
        <v>148</v>
      </c>
      <c r="IM24" s="55" t="s">
        <v>148</v>
      </c>
      <c r="IN24" s="55" t="s">
        <v>148</v>
      </c>
      <c r="IO24" s="55" t="s">
        <v>148</v>
      </c>
      <c r="IP24" s="55" t="s">
        <v>148</v>
      </c>
      <c r="IQ24" s="55" t="s">
        <v>148</v>
      </c>
      <c r="IR24" s="55" t="s">
        <v>148</v>
      </c>
      <c r="IS24" s="55" t="s">
        <v>148</v>
      </c>
      <c r="IT24" s="55" t="s">
        <v>148</v>
      </c>
      <c r="IU24" s="55" t="s">
        <v>148</v>
      </c>
      <c r="IV24" s="55" t="s">
        <v>148</v>
      </c>
      <c r="IW24" s="55" t="s">
        <v>148</v>
      </c>
      <c r="IX24" s="55" t="s">
        <v>148</v>
      </c>
      <c r="IY24" s="55" t="s">
        <v>148</v>
      </c>
      <c r="IZ24" s="55" t="s">
        <v>148</v>
      </c>
      <c r="JA24" s="55" t="s">
        <v>148</v>
      </c>
      <c r="JB24" s="55" t="s">
        <v>148</v>
      </c>
      <c r="JC24" s="55" t="s">
        <v>148</v>
      </c>
      <c r="JD24" s="55" t="s">
        <v>148</v>
      </c>
      <c r="JE24" s="55" t="s">
        <v>148</v>
      </c>
      <c r="JF24" s="55" t="s">
        <v>148</v>
      </c>
      <c r="JG24" s="55" t="s">
        <v>148</v>
      </c>
      <c r="JH24" s="55" t="s">
        <v>148</v>
      </c>
      <c r="JI24" s="55" t="s">
        <v>148</v>
      </c>
      <c r="JJ24" s="55" t="s">
        <v>148</v>
      </c>
      <c r="JK24" s="55" t="s">
        <v>148</v>
      </c>
      <c r="JL24" s="55" t="s">
        <v>148</v>
      </c>
      <c r="JM24" s="55" t="s">
        <v>148</v>
      </c>
      <c r="JN24" s="55" t="s">
        <v>148</v>
      </c>
      <c r="JO24" s="55" t="s">
        <v>148</v>
      </c>
      <c r="JP24" s="55" t="s">
        <v>148</v>
      </c>
      <c r="JQ24" s="55" t="s">
        <v>148</v>
      </c>
      <c r="JR24" s="55" t="s">
        <v>148</v>
      </c>
      <c r="JS24" s="55" t="s">
        <v>148</v>
      </c>
      <c r="JT24" s="55" t="s">
        <v>148</v>
      </c>
      <c r="JU24" s="55" t="s">
        <v>148</v>
      </c>
      <c r="JV24" s="55" t="s">
        <v>148</v>
      </c>
      <c r="JW24" s="55" t="s">
        <v>148</v>
      </c>
      <c r="JX24" s="55" t="s">
        <v>148</v>
      </c>
      <c r="JY24" s="55" t="s">
        <v>148</v>
      </c>
      <c r="JZ24" s="55" t="s">
        <v>148</v>
      </c>
      <c r="KA24" s="55" t="s">
        <v>148</v>
      </c>
      <c r="KB24" s="55" t="s">
        <v>148</v>
      </c>
      <c r="KC24" s="55" t="s">
        <v>148</v>
      </c>
      <c r="KD24" s="55" t="s">
        <v>148</v>
      </c>
      <c r="KE24" s="55" t="s">
        <v>148</v>
      </c>
      <c r="KF24" s="55" t="s">
        <v>76</v>
      </c>
      <c r="KG24" s="55" t="s">
        <v>76</v>
      </c>
      <c r="KH24" s="55" t="s">
        <v>76</v>
      </c>
      <c r="KI24" s="55" t="s">
        <v>76</v>
      </c>
      <c r="KJ24" s="55" t="s">
        <v>76</v>
      </c>
      <c r="KK24" s="55" t="s">
        <v>76</v>
      </c>
      <c r="KL24" s="55" t="s">
        <v>76</v>
      </c>
      <c r="KM24" s="55" t="s">
        <v>76</v>
      </c>
      <c r="KN24" s="55" t="s">
        <v>76</v>
      </c>
      <c r="KO24" s="55" t="s">
        <v>76</v>
      </c>
      <c r="KP24" s="55" t="s">
        <v>76</v>
      </c>
      <c r="KQ24" s="55" t="s">
        <v>76</v>
      </c>
      <c r="KR24" s="55" t="s">
        <v>76</v>
      </c>
      <c r="KS24" s="55" t="s">
        <v>76</v>
      </c>
      <c r="KT24" s="55" t="s">
        <v>76</v>
      </c>
      <c r="KU24" s="55" t="s">
        <v>76</v>
      </c>
      <c r="KV24" s="55" t="s">
        <v>76</v>
      </c>
      <c r="KW24" s="55" t="s">
        <v>76</v>
      </c>
      <c r="KX24" s="55" t="s">
        <v>76</v>
      </c>
      <c r="KY24" s="55" t="s">
        <v>76</v>
      </c>
      <c r="KZ24" s="55" t="s">
        <v>76</v>
      </c>
      <c r="LA24" s="55" t="s">
        <v>76</v>
      </c>
      <c r="LB24" s="55" t="s">
        <v>76</v>
      </c>
      <c r="LC24" s="55" t="s">
        <v>76</v>
      </c>
      <c r="LD24" s="55" t="s">
        <v>76</v>
      </c>
      <c r="LE24" s="55" t="s">
        <v>76</v>
      </c>
      <c r="LF24" s="55" t="s">
        <v>76</v>
      </c>
      <c r="LG24" s="55" t="s">
        <v>76</v>
      </c>
      <c r="LH24" s="55" t="s">
        <v>76</v>
      </c>
      <c r="LI24" s="55" t="s">
        <v>76</v>
      </c>
      <c r="LJ24" s="55" t="s">
        <v>76</v>
      </c>
      <c r="LK24" s="55" t="s">
        <v>76</v>
      </c>
      <c r="LL24" s="55" t="s">
        <v>76</v>
      </c>
      <c r="LM24" s="55" t="s">
        <v>76</v>
      </c>
      <c r="LN24" s="55" t="s">
        <v>76</v>
      </c>
      <c r="LO24" s="55" t="s">
        <v>76</v>
      </c>
      <c r="LP24" s="55" t="s">
        <v>76</v>
      </c>
      <c r="LQ24" s="55" t="s">
        <v>76</v>
      </c>
      <c r="LR24" s="55" t="s">
        <v>76</v>
      </c>
      <c r="LS24" s="55" t="s">
        <v>76</v>
      </c>
      <c r="LT24" s="55" t="s">
        <v>76</v>
      </c>
      <c r="LU24" s="55" t="s">
        <v>76</v>
      </c>
      <c r="LV24" s="55" t="s">
        <v>76</v>
      </c>
      <c r="LW24" s="55" t="s">
        <v>76</v>
      </c>
      <c r="LX24" s="55" t="s">
        <v>76</v>
      </c>
      <c r="LY24" s="55" t="s">
        <v>76</v>
      </c>
      <c r="LZ24" s="55" t="s">
        <v>76</v>
      </c>
      <c r="MA24" s="55" t="s">
        <v>76</v>
      </c>
      <c r="MB24" s="55" t="s">
        <v>76</v>
      </c>
      <c r="MC24" s="55" t="s">
        <v>76</v>
      </c>
      <c r="MD24" s="55" t="s">
        <v>76</v>
      </c>
      <c r="ME24" s="55" t="s">
        <v>76</v>
      </c>
      <c r="MF24" s="55" t="s">
        <v>76</v>
      </c>
      <c r="MG24" s="55" t="s">
        <v>76</v>
      </c>
      <c r="MH24" s="55" t="s">
        <v>76</v>
      </c>
      <c r="MI24" s="55" t="s">
        <v>76</v>
      </c>
      <c r="MJ24" s="55" t="s">
        <v>76</v>
      </c>
      <c r="MK24" s="55" t="s">
        <v>76</v>
      </c>
      <c r="ML24" s="55" t="s">
        <v>76</v>
      </c>
      <c r="MM24" s="55" t="s">
        <v>76</v>
      </c>
      <c r="MN24" s="55" t="s">
        <v>76</v>
      </c>
      <c r="MO24" s="55" t="s">
        <v>76</v>
      </c>
      <c r="MP24" s="55" t="s">
        <v>76</v>
      </c>
      <c r="MQ24" s="55" t="s">
        <v>76</v>
      </c>
      <c r="MR24" s="55" t="s">
        <v>76</v>
      </c>
      <c r="MS24" s="55" t="s">
        <v>76</v>
      </c>
      <c r="MT24" s="55" t="s">
        <v>76</v>
      </c>
      <c r="MU24" s="55" t="s">
        <v>76</v>
      </c>
      <c r="MV24" s="55" t="s">
        <v>76</v>
      </c>
      <c r="MW24" s="55" t="s">
        <v>76</v>
      </c>
      <c r="MX24" s="55" t="s">
        <v>76</v>
      </c>
      <c r="MY24" s="55" t="s">
        <v>76</v>
      </c>
      <c r="MZ24" s="55" t="s">
        <v>76</v>
      </c>
      <c r="NA24" s="55" t="s">
        <v>76</v>
      </c>
      <c r="NB24" s="55" t="s">
        <v>76</v>
      </c>
      <c r="NC24" s="55" t="s">
        <v>76</v>
      </c>
      <c r="ND24" s="55" t="s">
        <v>76</v>
      </c>
      <c r="NE24" s="55" t="s">
        <v>76</v>
      </c>
      <c r="NF24" s="55" t="s">
        <v>76</v>
      </c>
      <c r="NG24" s="55" t="s">
        <v>76</v>
      </c>
      <c r="NH24" s="55" t="s">
        <v>76</v>
      </c>
      <c r="NI24" s="55" t="s">
        <v>76</v>
      </c>
      <c r="NJ24" s="55" t="s">
        <v>76</v>
      </c>
      <c r="NK24" s="55" t="s">
        <v>76</v>
      </c>
      <c r="NL24" s="55" t="s">
        <v>76</v>
      </c>
      <c r="NM24" s="55" t="s">
        <v>76</v>
      </c>
      <c r="NN24" s="55" t="s">
        <v>76</v>
      </c>
      <c r="NO24" s="55" t="s">
        <v>76</v>
      </c>
      <c r="NP24" s="55" t="s">
        <v>76</v>
      </c>
      <c r="NQ24" s="55" t="s">
        <v>76</v>
      </c>
      <c r="NR24" s="55" t="s">
        <v>76</v>
      </c>
      <c r="NS24" s="55" t="s">
        <v>76</v>
      </c>
      <c r="NT24" s="55" t="s">
        <v>76</v>
      </c>
      <c r="NU24" s="55" t="s">
        <v>76</v>
      </c>
      <c r="NV24" s="55" t="s">
        <v>76</v>
      </c>
      <c r="NW24" s="55" t="s">
        <v>76</v>
      </c>
      <c r="NX24" s="55" t="s">
        <v>76</v>
      </c>
      <c r="NY24" s="55" t="s">
        <v>76</v>
      </c>
      <c r="NZ24" s="55" t="s">
        <v>76</v>
      </c>
      <c r="OA24" s="55" t="s">
        <v>76</v>
      </c>
      <c r="OB24" s="55" t="s">
        <v>76</v>
      </c>
      <c r="OC24" s="55" t="s">
        <v>76</v>
      </c>
      <c r="OD24" s="55" t="s">
        <v>76</v>
      </c>
      <c r="OE24" s="55" t="s">
        <v>76</v>
      </c>
      <c r="OF24" s="55" t="s">
        <v>76</v>
      </c>
      <c r="OG24" s="55" t="s">
        <v>76</v>
      </c>
      <c r="OH24" s="55" t="s">
        <v>76</v>
      </c>
      <c r="OI24" s="55" t="s">
        <v>76</v>
      </c>
      <c r="OJ24" s="55" t="s">
        <v>76</v>
      </c>
      <c r="OK24" s="55" t="s">
        <v>76</v>
      </c>
      <c r="OL24" s="55" t="s">
        <v>76</v>
      </c>
      <c r="OM24" s="55" t="s">
        <v>76</v>
      </c>
      <c r="ON24" s="55" t="s">
        <v>76</v>
      </c>
      <c r="OO24" s="55" t="s">
        <v>76</v>
      </c>
      <c r="OP24" s="55" t="s">
        <v>76</v>
      </c>
      <c r="OQ24" s="55" t="s">
        <v>76</v>
      </c>
      <c r="OR24" s="55" t="s">
        <v>76</v>
      </c>
      <c r="OS24" s="55" t="s">
        <v>76</v>
      </c>
      <c r="OT24" s="55" t="s">
        <v>76</v>
      </c>
      <c r="OU24" s="55" t="s">
        <v>76</v>
      </c>
      <c r="OV24" s="55" t="s">
        <v>76</v>
      </c>
      <c r="OW24" s="55" t="s">
        <v>76</v>
      </c>
      <c r="OX24" s="55" t="s">
        <v>76</v>
      </c>
      <c r="OY24" s="55" t="s">
        <v>76</v>
      </c>
      <c r="OZ24" s="55" t="s">
        <v>76</v>
      </c>
      <c r="PA24" s="55" t="s">
        <v>76</v>
      </c>
      <c r="PB24" s="55" t="s">
        <v>76</v>
      </c>
      <c r="PC24" s="55" t="s">
        <v>76</v>
      </c>
      <c r="PD24" s="55" t="s">
        <v>76</v>
      </c>
      <c r="PE24" s="55" t="s">
        <v>76</v>
      </c>
      <c r="PF24" s="55" t="s">
        <v>76</v>
      </c>
      <c r="PG24" s="55" t="s">
        <v>76</v>
      </c>
      <c r="PH24" s="55" t="s">
        <v>76</v>
      </c>
      <c r="PI24" s="55" t="s">
        <v>76</v>
      </c>
      <c r="PJ24" s="55" t="s">
        <v>76</v>
      </c>
      <c r="PK24" s="55" t="s">
        <v>76</v>
      </c>
      <c r="PL24" s="55" t="s">
        <v>76</v>
      </c>
      <c r="PM24" s="55" t="s">
        <v>76</v>
      </c>
      <c r="PN24" s="55" t="s">
        <v>76</v>
      </c>
      <c r="PO24" s="55" t="s">
        <v>76</v>
      </c>
      <c r="PP24" s="55" t="s">
        <v>76</v>
      </c>
      <c r="PQ24" s="55" t="s">
        <v>76</v>
      </c>
      <c r="PR24" s="55" t="s">
        <v>76</v>
      </c>
      <c r="PS24" s="55" t="s">
        <v>76</v>
      </c>
      <c r="PT24" s="55" t="s">
        <v>76</v>
      </c>
      <c r="PU24" s="55" t="s">
        <v>76</v>
      </c>
      <c r="PV24" s="55" t="s">
        <v>76</v>
      </c>
      <c r="PW24" s="55" t="s">
        <v>76</v>
      </c>
      <c r="PX24" s="55" t="s">
        <v>76</v>
      </c>
      <c r="PY24" s="55" t="s">
        <v>76</v>
      </c>
      <c r="PZ24" s="55" t="s">
        <v>76</v>
      </c>
      <c r="QA24" s="55" t="s">
        <v>76</v>
      </c>
      <c r="QB24" s="55" t="s">
        <v>76</v>
      </c>
      <c r="QC24" s="55" t="s">
        <v>76</v>
      </c>
      <c r="QD24" s="55" t="s">
        <v>76</v>
      </c>
      <c r="QE24" s="55" t="s">
        <v>76</v>
      </c>
      <c r="QF24" s="55" t="s">
        <v>76</v>
      </c>
      <c r="QG24" s="55" t="s">
        <v>76</v>
      </c>
      <c r="QH24" s="55" t="s">
        <v>76</v>
      </c>
      <c r="QI24" s="55" t="s">
        <v>76</v>
      </c>
      <c r="QJ24" s="55" t="s">
        <v>76</v>
      </c>
      <c r="QK24" s="55" t="s">
        <v>76</v>
      </c>
      <c r="QL24" s="55" t="s">
        <v>76</v>
      </c>
      <c r="QM24" s="55" t="s">
        <v>76</v>
      </c>
      <c r="QN24" s="55" t="s">
        <v>76</v>
      </c>
      <c r="QO24" s="55" t="s">
        <v>76</v>
      </c>
      <c r="QP24" s="55" t="s">
        <v>76</v>
      </c>
      <c r="QQ24" s="55" t="s">
        <v>76</v>
      </c>
      <c r="QR24" s="55" t="s">
        <v>76</v>
      </c>
      <c r="QS24" s="55" t="s">
        <v>76</v>
      </c>
      <c r="QT24" s="55" t="s">
        <v>76</v>
      </c>
      <c r="QU24" s="55" t="s">
        <v>76</v>
      </c>
      <c r="QV24" s="55" t="s">
        <v>76</v>
      </c>
      <c r="QW24" s="55" t="s">
        <v>76</v>
      </c>
      <c r="QX24" s="55" t="s">
        <v>76</v>
      </c>
      <c r="QY24" s="55" t="s">
        <v>76</v>
      </c>
      <c r="QZ24" s="55" t="s">
        <v>76</v>
      </c>
      <c r="RA24" s="55" t="s">
        <v>76</v>
      </c>
      <c r="RB24" s="55" t="s">
        <v>76</v>
      </c>
      <c r="RC24" s="55" t="s">
        <v>76</v>
      </c>
      <c r="RD24" s="55" t="s">
        <v>76</v>
      </c>
      <c r="RE24" s="55" t="s">
        <v>76</v>
      </c>
      <c r="RF24" s="55" t="s">
        <v>76</v>
      </c>
      <c r="RG24" s="55" t="s">
        <v>76</v>
      </c>
      <c r="RH24" s="55" t="s">
        <v>76</v>
      </c>
      <c r="RI24" s="55" t="s">
        <v>76</v>
      </c>
      <c r="RJ24" s="55" t="s">
        <v>76</v>
      </c>
      <c r="RK24" s="55" t="s">
        <v>76</v>
      </c>
      <c r="RL24" s="55" t="s">
        <v>76</v>
      </c>
      <c r="RM24" s="55" t="s">
        <v>76</v>
      </c>
      <c r="RN24" s="55" t="s">
        <v>76</v>
      </c>
      <c r="RO24" s="55" t="s">
        <v>76</v>
      </c>
      <c r="RP24" s="55" t="s">
        <v>76</v>
      </c>
      <c r="RQ24" s="55" t="s">
        <v>76</v>
      </c>
      <c r="RR24" s="55" t="s">
        <v>76</v>
      </c>
      <c r="RS24" s="55" t="s">
        <v>76</v>
      </c>
      <c r="RT24" s="55" t="s">
        <v>76</v>
      </c>
      <c r="RU24" s="55" t="s">
        <v>76</v>
      </c>
      <c r="RV24" s="55" t="s">
        <v>76</v>
      </c>
      <c r="RW24" s="55" t="s">
        <v>76</v>
      </c>
      <c r="RX24" s="55" t="s">
        <v>76</v>
      </c>
    </row>
    <row r="25" spans="2:492" x14ac:dyDescent="0.2">
      <c r="B25" s="47">
        <f>B24+1</f>
        <v>3</v>
      </c>
      <c r="C25" s="54" t="str">
        <f>$C$12</f>
        <v>Ｏｎｅ　Ｓｕｉｔｅ　ＴＨＥ　ＴＥＲＲＡＣＥ＜古宇利島＞</v>
      </c>
      <c r="D25" s="2"/>
      <c r="E25" s="55" t="s">
        <v>76</v>
      </c>
      <c r="F25" s="55" t="s">
        <v>76</v>
      </c>
      <c r="G25" s="55" t="s">
        <v>76</v>
      </c>
      <c r="H25" s="55" t="s">
        <v>76</v>
      </c>
      <c r="I25" s="55" t="s">
        <v>76</v>
      </c>
      <c r="J25" s="55" t="s">
        <v>76</v>
      </c>
      <c r="K25" s="55"/>
      <c r="L25" s="55"/>
      <c r="M25" s="55"/>
      <c r="N25" s="55"/>
      <c r="O25" s="55"/>
      <c r="P25" s="55"/>
      <c r="Q25" s="55"/>
      <c r="R25" s="55" t="s">
        <v>148</v>
      </c>
      <c r="S25" s="55" t="s">
        <v>148</v>
      </c>
      <c r="T25" s="55">
        <v>42400</v>
      </c>
      <c r="U25" s="55">
        <v>42400</v>
      </c>
      <c r="V25" s="55">
        <v>48000</v>
      </c>
      <c r="W25" s="55">
        <v>39000</v>
      </c>
      <c r="X25" s="55">
        <v>39000</v>
      </c>
      <c r="Y25" s="55">
        <v>40000</v>
      </c>
      <c r="Z25" s="55">
        <v>48800</v>
      </c>
      <c r="AA25" s="55">
        <v>47200</v>
      </c>
      <c r="AB25" s="55">
        <v>42400</v>
      </c>
      <c r="AC25" s="55">
        <v>39000</v>
      </c>
      <c r="AD25" s="55">
        <v>39000</v>
      </c>
      <c r="AE25" s="55" t="s">
        <v>148</v>
      </c>
      <c r="AF25" s="55">
        <v>38400</v>
      </c>
      <c r="AG25" s="55">
        <v>42400</v>
      </c>
      <c r="AH25" s="55">
        <v>38400</v>
      </c>
      <c r="AI25" s="55">
        <v>39000</v>
      </c>
      <c r="AJ25" s="55">
        <v>39000</v>
      </c>
      <c r="AK25" s="55">
        <v>39000</v>
      </c>
      <c r="AL25" s="55">
        <v>39000</v>
      </c>
      <c r="AM25" s="55">
        <v>39000</v>
      </c>
      <c r="AN25" s="55">
        <v>45600</v>
      </c>
      <c r="AO25" s="55">
        <v>39000</v>
      </c>
      <c r="AP25" s="55">
        <v>39000</v>
      </c>
      <c r="AQ25" s="55">
        <v>39000</v>
      </c>
      <c r="AR25" s="55">
        <v>39000</v>
      </c>
      <c r="AS25" s="55">
        <v>39000</v>
      </c>
      <c r="AT25" s="55">
        <v>39000</v>
      </c>
      <c r="AU25" s="55">
        <v>60000</v>
      </c>
      <c r="AV25" s="55">
        <v>48000</v>
      </c>
      <c r="AW25" s="55">
        <v>47200</v>
      </c>
      <c r="AX25" s="55">
        <v>39000</v>
      </c>
      <c r="AY25" s="55">
        <v>39000</v>
      </c>
      <c r="AZ25" s="55">
        <v>39000</v>
      </c>
      <c r="BA25" s="55">
        <v>39000</v>
      </c>
      <c r="BB25" s="55">
        <v>45600</v>
      </c>
      <c r="BC25" s="55">
        <v>39000</v>
      </c>
      <c r="BD25" s="55">
        <v>39000</v>
      </c>
      <c r="BE25" s="55">
        <v>39000</v>
      </c>
      <c r="BF25" s="55">
        <v>39000</v>
      </c>
      <c r="BG25" s="55">
        <v>39000</v>
      </c>
      <c r="BH25" s="55">
        <v>40000</v>
      </c>
      <c r="BI25" s="55">
        <v>67200</v>
      </c>
      <c r="BJ25" s="55">
        <v>95200</v>
      </c>
      <c r="BK25" s="55">
        <v>100000</v>
      </c>
      <c r="BL25" s="55">
        <v>100000</v>
      </c>
      <c r="BM25" s="55">
        <v>100000</v>
      </c>
      <c r="BN25" s="55">
        <v>100000</v>
      </c>
      <c r="BO25" s="55">
        <v>90400</v>
      </c>
      <c r="BP25" s="55">
        <v>90400</v>
      </c>
      <c r="BQ25" s="55">
        <v>42400</v>
      </c>
      <c r="BR25" s="55">
        <v>42400</v>
      </c>
      <c r="BS25" s="55">
        <v>42400</v>
      </c>
      <c r="BT25" s="55">
        <v>42400</v>
      </c>
      <c r="BU25" s="55">
        <v>42400</v>
      </c>
      <c r="BV25" s="55">
        <v>42400</v>
      </c>
      <c r="BW25" s="55">
        <v>53600</v>
      </c>
      <c r="BX25" s="55">
        <v>53600</v>
      </c>
      <c r="BY25" s="55">
        <v>42400</v>
      </c>
      <c r="BZ25" s="55">
        <v>42400</v>
      </c>
      <c r="CA25" s="55">
        <v>42400</v>
      </c>
      <c r="CB25" s="55">
        <v>42400</v>
      </c>
      <c r="CC25" s="55">
        <v>42400</v>
      </c>
      <c r="CD25" s="55">
        <v>45600</v>
      </c>
      <c r="CE25" s="55">
        <v>42400</v>
      </c>
      <c r="CF25" s="55">
        <v>42400</v>
      </c>
      <c r="CG25" s="55">
        <v>42400</v>
      </c>
      <c r="CH25" s="55">
        <v>42400</v>
      </c>
      <c r="CI25" s="55">
        <v>42400</v>
      </c>
      <c r="CJ25" s="55">
        <v>42400</v>
      </c>
      <c r="CK25" s="55">
        <v>45600</v>
      </c>
      <c r="CL25" s="55">
        <v>42400</v>
      </c>
      <c r="CM25" s="55">
        <v>42400</v>
      </c>
      <c r="CN25" s="55">
        <v>42400</v>
      </c>
      <c r="CO25" s="55">
        <v>42400</v>
      </c>
      <c r="CP25" s="55">
        <v>42400</v>
      </c>
      <c r="CQ25" s="55">
        <v>42400</v>
      </c>
      <c r="CR25" s="55">
        <v>45600</v>
      </c>
      <c r="CS25" s="55">
        <v>48800</v>
      </c>
      <c r="CT25" s="55">
        <v>48800</v>
      </c>
      <c r="CU25" s="55">
        <v>48800</v>
      </c>
      <c r="CV25" s="55">
        <v>48800</v>
      </c>
      <c r="CW25" s="55">
        <v>48800</v>
      </c>
      <c r="CX25" s="55">
        <v>48800</v>
      </c>
      <c r="CY25" s="55">
        <v>52000</v>
      </c>
      <c r="CZ25" s="55">
        <v>48800</v>
      </c>
      <c r="DA25" s="55">
        <v>48800</v>
      </c>
      <c r="DB25" s="55">
        <v>48800</v>
      </c>
      <c r="DC25" s="55">
        <v>48800</v>
      </c>
      <c r="DD25" s="55">
        <v>48800</v>
      </c>
      <c r="DE25" s="55">
        <v>50000</v>
      </c>
      <c r="DF25" s="55">
        <v>56800</v>
      </c>
      <c r="DG25" s="55">
        <v>56800</v>
      </c>
      <c r="DH25" s="55">
        <v>56800</v>
      </c>
      <c r="DI25" s="55">
        <v>56800</v>
      </c>
      <c r="DJ25" s="55">
        <v>56800</v>
      </c>
      <c r="DK25" s="55">
        <v>56800</v>
      </c>
      <c r="DL25" s="55">
        <v>56800</v>
      </c>
      <c r="DM25" s="55">
        <v>56800</v>
      </c>
      <c r="DN25" s="55">
        <v>56800</v>
      </c>
      <c r="DO25" s="55">
        <v>45600</v>
      </c>
      <c r="DP25" s="55">
        <v>45600</v>
      </c>
      <c r="DQ25" s="55">
        <v>45600</v>
      </c>
      <c r="DR25" s="55">
        <v>45600</v>
      </c>
      <c r="DS25" s="55">
        <v>45600</v>
      </c>
      <c r="DT25" s="55">
        <v>48800</v>
      </c>
      <c r="DU25" s="55">
        <v>45600</v>
      </c>
      <c r="DV25" s="55">
        <v>45600</v>
      </c>
      <c r="DW25" s="55">
        <v>45600</v>
      </c>
      <c r="DX25" s="55">
        <v>45600</v>
      </c>
      <c r="DY25" s="55">
        <v>45600</v>
      </c>
      <c r="DZ25" s="55">
        <v>45600</v>
      </c>
      <c r="EA25" s="55">
        <v>50000</v>
      </c>
      <c r="EB25" s="55">
        <v>48800</v>
      </c>
      <c r="EC25" s="55">
        <v>48800</v>
      </c>
      <c r="ED25" s="55">
        <v>48800</v>
      </c>
      <c r="EE25" s="55">
        <v>48800</v>
      </c>
      <c r="EF25" s="55">
        <v>48800</v>
      </c>
      <c r="EG25" s="55">
        <v>48800</v>
      </c>
      <c r="EH25" s="55">
        <v>55200</v>
      </c>
      <c r="EI25" s="55">
        <v>48800</v>
      </c>
      <c r="EJ25" s="55">
        <v>48800</v>
      </c>
      <c r="EK25" s="55">
        <v>53600</v>
      </c>
      <c r="EL25" s="55">
        <v>60000</v>
      </c>
      <c r="EM25" s="55">
        <v>76800</v>
      </c>
      <c r="EN25" s="55">
        <v>76800</v>
      </c>
      <c r="EO25" s="55">
        <v>76800</v>
      </c>
      <c r="EP25" s="55">
        <v>62400</v>
      </c>
      <c r="EQ25" s="55">
        <v>62400</v>
      </c>
      <c r="ER25" s="55">
        <v>62400</v>
      </c>
      <c r="ES25" s="55">
        <v>62400</v>
      </c>
      <c r="ET25" s="55">
        <v>62400</v>
      </c>
      <c r="EU25" s="55">
        <v>62400</v>
      </c>
      <c r="EV25" s="55">
        <v>80000</v>
      </c>
      <c r="EW25" s="55">
        <v>62400</v>
      </c>
      <c r="EX25" s="55">
        <v>62400</v>
      </c>
      <c r="EY25" s="55">
        <v>62400</v>
      </c>
      <c r="EZ25" s="55" t="s">
        <v>148</v>
      </c>
      <c r="FA25" s="55" t="s">
        <v>148</v>
      </c>
      <c r="FB25" s="55" t="s">
        <v>148</v>
      </c>
      <c r="FC25" s="55" t="s">
        <v>148</v>
      </c>
      <c r="FD25" s="55" t="s">
        <v>148</v>
      </c>
      <c r="FE25" s="55" t="s">
        <v>148</v>
      </c>
      <c r="FF25" s="55" t="s">
        <v>148</v>
      </c>
      <c r="FG25" s="55" t="s">
        <v>148</v>
      </c>
      <c r="FH25" s="55" t="s">
        <v>148</v>
      </c>
      <c r="FI25" s="55" t="s">
        <v>148</v>
      </c>
      <c r="FJ25" s="55" t="s">
        <v>148</v>
      </c>
      <c r="FK25" s="55" t="s">
        <v>148</v>
      </c>
      <c r="FL25" s="55" t="s">
        <v>148</v>
      </c>
      <c r="FM25" s="55" t="s">
        <v>148</v>
      </c>
      <c r="FN25" s="55" t="s">
        <v>148</v>
      </c>
      <c r="FO25" s="55" t="s">
        <v>148</v>
      </c>
      <c r="FP25" s="55" t="s">
        <v>148</v>
      </c>
      <c r="FQ25" s="55" t="s">
        <v>148</v>
      </c>
      <c r="FR25" s="55" t="s">
        <v>148</v>
      </c>
      <c r="FS25" s="55" t="s">
        <v>148</v>
      </c>
      <c r="FT25" s="55" t="s">
        <v>148</v>
      </c>
      <c r="FU25" s="55" t="s">
        <v>148</v>
      </c>
      <c r="FV25" s="55" t="s">
        <v>148</v>
      </c>
      <c r="FW25" s="55" t="s">
        <v>148</v>
      </c>
      <c r="FX25" s="55" t="s">
        <v>148</v>
      </c>
      <c r="FY25" s="55" t="s">
        <v>148</v>
      </c>
      <c r="FZ25" s="55" t="s">
        <v>148</v>
      </c>
      <c r="GA25" s="55" t="s">
        <v>148</v>
      </c>
      <c r="GB25" s="55" t="s">
        <v>148</v>
      </c>
      <c r="GC25" s="55" t="s">
        <v>148</v>
      </c>
      <c r="GD25" s="55" t="s">
        <v>148</v>
      </c>
      <c r="GE25" s="55" t="s">
        <v>148</v>
      </c>
      <c r="GF25" s="55" t="s">
        <v>148</v>
      </c>
      <c r="GG25" s="55" t="s">
        <v>148</v>
      </c>
      <c r="GH25" s="55" t="s">
        <v>148</v>
      </c>
      <c r="GI25" s="55" t="s">
        <v>148</v>
      </c>
      <c r="GJ25" s="55" t="s">
        <v>148</v>
      </c>
      <c r="GK25" s="55" t="s">
        <v>148</v>
      </c>
      <c r="GL25" s="55" t="s">
        <v>148</v>
      </c>
      <c r="GM25" s="55" t="s">
        <v>148</v>
      </c>
      <c r="GN25" s="55" t="s">
        <v>148</v>
      </c>
      <c r="GO25" s="55" t="s">
        <v>148</v>
      </c>
      <c r="GP25" s="55" t="s">
        <v>148</v>
      </c>
      <c r="GQ25" s="55" t="s">
        <v>148</v>
      </c>
      <c r="GR25" s="55" t="s">
        <v>148</v>
      </c>
      <c r="GS25" s="55" t="s">
        <v>148</v>
      </c>
      <c r="GT25" s="55" t="s">
        <v>148</v>
      </c>
      <c r="GU25" s="55" t="s">
        <v>148</v>
      </c>
      <c r="GV25" s="55" t="s">
        <v>148</v>
      </c>
      <c r="GW25" s="55" t="s">
        <v>148</v>
      </c>
      <c r="GX25" s="55" t="s">
        <v>148</v>
      </c>
      <c r="GY25" s="55" t="s">
        <v>148</v>
      </c>
      <c r="GZ25" s="55" t="s">
        <v>148</v>
      </c>
      <c r="HA25" s="55" t="s">
        <v>148</v>
      </c>
      <c r="HB25" s="55" t="s">
        <v>148</v>
      </c>
      <c r="HC25" s="55" t="s">
        <v>148</v>
      </c>
      <c r="HD25" s="55" t="s">
        <v>148</v>
      </c>
      <c r="HE25" s="55" t="s">
        <v>148</v>
      </c>
      <c r="HF25" s="55" t="s">
        <v>148</v>
      </c>
      <c r="HG25" s="55" t="s">
        <v>148</v>
      </c>
      <c r="HH25" s="55" t="s">
        <v>148</v>
      </c>
      <c r="HI25" s="55" t="s">
        <v>148</v>
      </c>
      <c r="HJ25" s="55" t="s">
        <v>148</v>
      </c>
      <c r="HK25" s="55" t="s">
        <v>148</v>
      </c>
      <c r="HL25" s="55" t="s">
        <v>148</v>
      </c>
      <c r="HM25" s="55" t="s">
        <v>148</v>
      </c>
      <c r="HN25" s="55" t="s">
        <v>148</v>
      </c>
      <c r="HO25" s="55" t="s">
        <v>148</v>
      </c>
      <c r="HP25" s="55" t="s">
        <v>148</v>
      </c>
      <c r="HQ25" s="55" t="s">
        <v>148</v>
      </c>
      <c r="HR25" s="55" t="s">
        <v>148</v>
      </c>
      <c r="HS25" s="55" t="s">
        <v>148</v>
      </c>
      <c r="HT25" s="55" t="s">
        <v>148</v>
      </c>
      <c r="HU25" s="55" t="s">
        <v>148</v>
      </c>
      <c r="HV25" s="55" t="s">
        <v>148</v>
      </c>
      <c r="HW25" s="55" t="s">
        <v>148</v>
      </c>
      <c r="HX25" s="55" t="s">
        <v>148</v>
      </c>
      <c r="HY25" s="55" t="s">
        <v>148</v>
      </c>
      <c r="HZ25" s="55" t="s">
        <v>148</v>
      </c>
      <c r="IA25" s="55" t="s">
        <v>148</v>
      </c>
      <c r="IB25" s="55" t="s">
        <v>148</v>
      </c>
      <c r="IC25" s="55" t="s">
        <v>148</v>
      </c>
      <c r="ID25" s="55" t="s">
        <v>148</v>
      </c>
      <c r="IE25" s="55" t="s">
        <v>148</v>
      </c>
      <c r="IF25" s="55" t="s">
        <v>148</v>
      </c>
      <c r="IG25" s="55" t="s">
        <v>148</v>
      </c>
      <c r="IH25" s="55" t="s">
        <v>148</v>
      </c>
      <c r="II25" s="55" t="s">
        <v>148</v>
      </c>
      <c r="IJ25" s="55" t="s">
        <v>148</v>
      </c>
      <c r="IK25" s="55" t="s">
        <v>148</v>
      </c>
      <c r="IL25" s="55" t="s">
        <v>148</v>
      </c>
      <c r="IM25" s="55" t="s">
        <v>148</v>
      </c>
      <c r="IN25" s="55" t="s">
        <v>148</v>
      </c>
      <c r="IO25" s="55" t="s">
        <v>148</v>
      </c>
      <c r="IP25" s="55" t="s">
        <v>148</v>
      </c>
      <c r="IQ25" s="55" t="s">
        <v>148</v>
      </c>
      <c r="IR25" s="55" t="s">
        <v>148</v>
      </c>
      <c r="IS25" s="55" t="s">
        <v>148</v>
      </c>
      <c r="IT25" s="55" t="s">
        <v>148</v>
      </c>
      <c r="IU25" s="55" t="s">
        <v>148</v>
      </c>
      <c r="IV25" s="55" t="s">
        <v>148</v>
      </c>
      <c r="IW25" s="55" t="s">
        <v>148</v>
      </c>
      <c r="IX25" s="55" t="s">
        <v>148</v>
      </c>
      <c r="IY25" s="55" t="s">
        <v>148</v>
      </c>
      <c r="IZ25" s="55" t="s">
        <v>148</v>
      </c>
      <c r="JA25" s="55" t="s">
        <v>148</v>
      </c>
      <c r="JB25" s="55" t="s">
        <v>148</v>
      </c>
      <c r="JC25" s="55" t="s">
        <v>148</v>
      </c>
      <c r="JD25" s="55" t="s">
        <v>148</v>
      </c>
      <c r="JE25" s="55" t="s">
        <v>148</v>
      </c>
      <c r="JF25" s="55" t="s">
        <v>148</v>
      </c>
      <c r="JG25" s="55" t="s">
        <v>148</v>
      </c>
      <c r="JH25" s="55" t="s">
        <v>148</v>
      </c>
      <c r="JI25" s="55" t="s">
        <v>148</v>
      </c>
      <c r="JJ25" s="55" t="s">
        <v>148</v>
      </c>
      <c r="JK25" s="55" t="s">
        <v>148</v>
      </c>
      <c r="JL25" s="55" t="s">
        <v>148</v>
      </c>
      <c r="JM25" s="55" t="s">
        <v>148</v>
      </c>
      <c r="JN25" s="55" t="s">
        <v>148</v>
      </c>
      <c r="JO25" s="55" t="s">
        <v>148</v>
      </c>
      <c r="JP25" s="55" t="s">
        <v>148</v>
      </c>
      <c r="JQ25" s="55" t="s">
        <v>148</v>
      </c>
      <c r="JR25" s="55" t="s">
        <v>148</v>
      </c>
      <c r="JS25" s="55" t="s">
        <v>148</v>
      </c>
      <c r="JT25" s="55" t="s">
        <v>148</v>
      </c>
      <c r="JU25" s="55" t="s">
        <v>148</v>
      </c>
      <c r="JV25" s="55" t="s">
        <v>148</v>
      </c>
      <c r="JW25" s="55" t="s">
        <v>148</v>
      </c>
      <c r="JX25" s="55" t="s">
        <v>148</v>
      </c>
      <c r="JY25" s="55" t="s">
        <v>148</v>
      </c>
      <c r="JZ25" s="55" t="s">
        <v>148</v>
      </c>
      <c r="KA25" s="55" t="s">
        <v>148</v>
      </c>
      <c r="KB25" s="55" t="s">
        <v>148</v>
      </c>
      <c r="KC25" s="55" t="s">
        <v>148</v>
      </c>
      <c r="KD25" s="55" t="s">
        <v>148</v>
      </c>
      <c r="KE25" s="55" t="s">
        <v>148</v>
      </c>
      <c r="KF25" s="55" t="s">
        <v>76</v>
      </c>
      <c r="KG25" s="55" t="s">
        <v>76</v>
      </c>
      <c r="KH25" s="55" t="s">
        <v>76</v>
      </c>
      <c r="KI25" s="55" t="s">
        <v>76</v>
      </c>
      <c r="KJ25" s="55" t="s">
        <v>76</v>
      </c>
      <c r="KK25" s="55" t="s">
        <v>76</v>
      </c>
      <c r="KL25" s="55" t="s">
        <v>76</v>
      </c>
      <c r="KM25" s="55" t="s">
        <v>76</v>
      </c>
      <c r="KN25" s="55" t="s">
        <v>76</v>
      </c>
      <c r="KO25" s="55" t="s">
        <v>76</v>
      </c>
      <c r="KP25" s="55" t="s">
        <v>76</v>
      </c>
      <c r="KQ25" s="55" t="s">
        <v>76</v>
      </c>
      <c r="KR25" s="55" t="s">
        <v>76</v>
      </c>
      <c r="KS25" s="55" t="s">
        <v>76</v>
      </c>
      <c r="KT25" s="55" t="s">
        <v>76</v>
      </c>
      <c r="KU25" s="55" t="s">
        <v>76</v>
      </c>
      <c r="KV25" s="55" t="s">
        <v>76</v>
      </c>
      <c r="KW25" s="55" t="s">
        <v>76</v>
      </c>
      <c r="KX25" s="55" t="s">
        <v>76</v>
      </c>
      <c r="KY25" s="55" t="s">
        <v>76</v>
      </c>
      <c r="KZ25" s="55" t="s">
        <v>76</v>
      </c>
      <c r="LA25" s="55" t="s">
        <v>76</v>
      </c>
      <c r="LB25" s="55" t="s">
        <v>76</v>
      </c>
      <c r="LC25" s="55" t="s">
        <v>76</v>
      </c>
      <c r="LD25" s="55" t="s">
        <v>76</v>
      </c>
      <c r="LE25" s="55" t="s">
        <v>76</v>
      </c>
      <c r="LF25" s="55" t="s">
        <v>76</v>
      </c>
      <c r="LG25" s="55" t="s">
        <v>76</v>
      </c>
      <c r="LH25" s="55" t="s">
        <v>76</v>
      </c>
      <c r="LI25" s="55" t="s">
        <v>76</v>
      </c>
      <c r="LJ25" s="55" t="s">
        <v>76</v>
      </c>
      <c r="LK25" s="55" t="s">
        <v>76</v>
      </c>
      <c r="LL25" s="55" t="s">
        <v>76</v>
      </c>
      <c r="LM25" s="55" t="s">
        <v>76</v>
      </c>
      <c r="LN25" s="55" t="s">
        <v>76</v>
      </c>
      <c r="LO25" s="55" t="s">
        <v>76</v>
      </c>
      <c r="LP25" s="55" t="s">
        <v>76</v>
      </c>
      <c r="LQ25" s="55" t="s">
        <v>76</v>
      </c>
      <c r="LR25" s="55" t="s">
        <v>76</v>
      </c>
      <c r="LS25" s="55" t="s">
        <v>76</v>
      </c>
      <c r="LT25" s="55" t="s">
        <v>76</v>
      </c>
      <c r="LU25" s="55" t="s">
        <v>76</v>
      </c>
      <c r="LV25" s="55" t="s">
        <v>76</v>
      </c>
      <c r="LW25" s="55" t="s">
        <v>76</v>
      </c>
      <c r="LX25" s="55" t="s">
        <v>76</v>
      </c>
      <c r="LY25" s="55" t="s">
        <v>76</v>
      </c>
      <c r="LZ25" s="55" t="s">
        <v>76</v>
      </c>
      <c r="MA25" s="55" t="s">
        <v>76</v>
      </c>
      <c r="MB25" s="55" t="s">
        <v>76</v>
      </c>
      <c r="MC25" s="55" t="s">
        <v>76</v>
      </c>
      <c r="MD25" s="55" t="s">
        <v>76</v>
      </c>
      <c r="ME25" s="55" t="s">
        <v>76</v>
      </c>
      <c r="MF25" s="55" t="s">
        <v>76</v>
      </c>
      <c r="MG25" s="55" t="s">
        <v>76</v>
      </c>
      <c r="MH25" s="55" t="s">
        <v>76</v>
      </c>
      <c r="MI25" s="55" t="s">
        <v>76</v>
      </c>
      <c r="MJ25" s="55" t="s">
        <v>76</v>
      </c>
      <c r="MK25" s="55" t="s">
        <v>76</v>
      </c>
      <c r="ML25" s="55" t="s">
        <v>76</v>
      </c>
      <c r="MM25" s="55" t="s">
        <v>76</v>
      </c>
      <c r="MN25" s="55" t="s">
        <v>76</v>
      </c>
      <c r="MO25" s="55" t="s">
        <v>76</v>
      </c>
      <c r="MP25" s="55" t="s">
        <v>76</v>
      </c>
      <c r="MQ25" s="55" t="s">
        <v>76</v>
      </c>
      <c r="MR25" s="55" t="s">
        <v>76</v>
      </c>
      <c r="MS25" s="55" t="s">
        <v>76</v>
      </c>
      <c r="MT25" s="55" t="s">
        <v>76</v>
      </c>
      <c r="MU25" s="55" t="s">
        <v>76</v>
      </c>
      <c r="MV25" s="55" t="s">
        <v>76</v>
      </c>
      <c r="MW25" s="55" t="s">
        <v>76</v>
      </c>
      <c r="MX25" s="55" t="s">
        <v>76</v>
      </c>
      <c r="MY25" s="55" t="s">
        <v>76</v>
      </c>
      <c r="MZ25" s="55" t="s">
        <v>76</v>
      </c>
      <c r="NA25" s="55" t="s">
        <v>76</v>
      </c>
      <c r="NB25" s="55" t="s">
        <v>76</v>
      </c>
      <c r="NC25" s="55" t="s">
        <v>76</v>
      </c>
      <c r="ND25" s="55" t="s">
        <v>76</v>
      </c>
      <c r="NE25" s="55" t="s">
        <v>76</v>
      </c>
      <c r="NF25" s="55" t="s">
        <v>76</v>
      </c>
      <c r="NG25" s="55" t="s">
        <v>76</v>
      </c>
      <c r="NH25" s="55" t="s">
        <v>76</v>
      </c>
      <c r="NI25" s="55" t="s">
        <v>76</v>
      </c>
      <c r="NJ25" s="55" t="s">
        <v>76</v>
      </c>
      <c r="NK25" s="55" t="s">
        <v>76</v>
      </c>
      <c r="NL25" s="55" t="s">
        <v>76</v>
      </c>
      <c r="NM25" s="55" t="s">
        <v>76</v>
      </c>
      <c r="NN25" s="55" t="s">
        <v>76</v>
      </c>
      <c r="NO25" s="55" t="s">
        <v>76</v>
      </c>
      <c r="NP25" s="55" t="s">
        <v>76</v>
      </c>
      <c r="NQ25" s="55" t="s">
        <v>76</v>
      </c>
      <c r="NR25" s="55" t="s">
        <v>76</v>
      </c>
      <c r="NS25" s="55" t="s">
        <v>76</v>
      </c>
      <c r="NT25" s="55" t="s">
        <v>76</v>
      </c>
      <c r="NU25" s="55" t="s">
        <v>76</v>
      </c>
      <c r="NV25" s="55" t="s">
        <v>76</v>
      </c>
      <c r="NW25" s="55" t="s">
        <v>76</v>
      </c>
      <c r="NX25" s="55" t="s">
        <v>76</v>
      </c>
      <c r="NY25" s="55" t="s">
        <v>76</v>
      </c>
      <c r="NZ25" s="55" t="s">
        <v>76</v>
      </c>
      <c r="OA25" s="55" t="s">
        <v>76</v>
      </c>
      <c r="OB25" s="55" t="s">
        <v>76</v>
      </c>
      <c r="OC25" s="55" t="s">
        <v>76</v>
      </c>
      <c r="OD25" s="55" t="s">
        <v>76</v>
      </c>
      <c r="OE25" s="55" t="s">
        <v>76</v>
      </c>
      <c r="OF25" s="55" t="s">
        <v>76</v>
      </c>
      <c r="OG25" s="55" t="s">
        <v>76</v>
      </c>
      <c r="OH25" s="55" t="s">
        <v>76</v>
      </c>
      <c r="OI25" s="55" t="s">
        <v>76</v>
      </c>
      <c r="OJ25" s="55" t="s">
        <v>76</v>
      </c>
      <c r="OK25" s="55" t="s">
        <v>76</v>
      </c>
      <c r="OL25" s="55" t="s">
        <v>76</v>
      </c>
      <c r="OM25" s="55" t="s">
        <v>76</v>
      </c>
      <c r="ON25" s="55" t="s">
        <v>76</v>
      </c>
      <c r="OO25" s="55" t="s">
        <v>76</v>
      </c>
      <c r="OP25" s="55" t="s">
        <v>76</v>
      </c>
      <c r="OQ25" s="55" t="s">
        <v>76</v>
      </c>
      <c r="OR25" s="55" t="s">
        <v>76</v>
      </c>
      <c r="OS25" s="55" t="s">
        <v>76</v>
      </c>
      <c r="OT25" s="55" t="s">
        <v>76</v>
      </c>
      <c r="OU25" s="55" t="s">
        <v>76</v>
      </c>
      <c r="OV25" s="55" t="s">
        <v>76</v>
      </c>
      <c r="OW25" s="55" t="s">
        <v>76</v>
      </c>
      <c r="OX25" s="55" t="s">
        <v>76</v>
      </c>
      <c r="OY25" s="55" t="s">
        <v>76</v>
      </c>
      <c r="OZ25" s="55" t="s">
        <v>76</v>
      </c>
      <c r="PA25" s="55" t="s">
        <v>76</v>
      </c>
      <c r="PB25" s="55" t="s">
        <v>76</v>
      </c>
      <c r="PC25" s="55" t="s">
        <v>76</v>
      </c>
      <c r="PD25" s="55" t="s">
        <v>76</v>
      </c>
      <c r="PE25" s="55" t="s">
        <v>76</v>
      </c>
      <c r="PF25" s="55" t="s">
        <v>76</v>
      </c>
      <c r="PG25" s="55" t="s">
        <v>76</v>
      </c>
      <c r="PH25" s="55" t="s">
        <v>76</v>
      </c>
      <c r="PI25" s="55" t="s">
        <v>76</v>
      </c>
      <c r="PJ25" s="55" t="s">
        <v>76</v>
      </c>
      <c r="PK25" s="55" t="s">
        <v>76</v>
      </c>
      <c r="PL25" s="55" t="s">
        <v>76</v>
      </c>
      <c r="PM25" s="55" t="s">
        <v>76</v>
      </c>
      <c r="PN25" s="55" t="s">
        <v>76</v>
      </c>
      <c r="PO25" s="55" t="s">
        <v>76</v>
      </c>
      <c r="PP25" s="55" t="s">
        <v>76</v>
      </c>
      <c r="PQ25" s="55" t="s">
        <v>76</v>
      </c>
      <c r="PR25" s="55" t="s">
        <v>76</v>
      </c>
      <c r="PS25" s="55" t="s">
        <v>76</v>
      </c>
      <c r="PT25" s="55" t="s">
        <v>76</v>
      </c>
      <c r="PU25" s="55" t="s">
        <v>76</v>
      </c>
      <c r="PV25" s="55" t="s">
        <v>76</v>
      </c>
      <c r="PW25" s="55" t="s">
        <v>76</v>
      </c>
      <c r="PX25" s="55" t="s">
        <v>76</v>
      </c>
      <c r="PY25" s="55" t="s">
        <v>76</v>
      </c>
      <c r="PZ25" s="55" t="s">
        <v>76</v>
      </c>
      <c r="QA25" s="55" t="s">
        <v>76</v>
      </c>
      <c r="QB25" s="55" t="s">
        <v>76</v>
      </c>
      <c r="QC25" s="55" t="s">
        <v>76</v>
      </c>
      <c r="QD25" s="55" t="s">
        <v>76</v>
      </c>
      <c r="QE25" s="55" t="s">
        <v>76</v>
      </c>
      <c r="QF25" s="55" t="s">
        <v>76</v>
      </c>
      <c r="QG25" s="55" t="s">
        <v>76</v>
      </c>
      <c r="QH25" s="55" t="s">
        <v>76</v>
      </c>
      <c r="QI25" s="55" t="s">
        <v>76</v>
      </c>
      <c r="QJ25" s="55" t="s">
        <v>76</v>
      </c>
      <c r="QK25" s="55" t="s">
        <v>76</v>
      </c>
      <c r="QL25" s="55" t="s">
        <v>76</v>
      </c>
      <c r="QM25" s="55" t="s">
        <v>76</v>
      </c>
      <c r="QN25" s="55" t="s">
        <v>76</v>
      </c>
      <c r="QO25" s="55" t="s">
        <v>76</v>
      </c>
      <c r="QP25" s="55" t="s">
        <v>76</v>
      </c>
      <c r="QQ25" s="55" t="s">
        <v>76</v>
      </c>
      <c r="QR25" s="55" t="s">
        <v>76</v>
      </c>
      <c r="QS25" s="55" t="s">
        <v>76</v>
      </c>
      <c r="QT25" s="55" t="s">
        <v>76</v>
      </c>
      <c r="QU25" s="55" t="s">
        <v>76</v>
      </c>
      <c r="QV25" s="55" t="s">
        <v>76</v>
      </c>
      <c r="QW25" s="55" t="s">
        <v>76</v>
      </c>
      <c r="QX25" s="55" t="s">
        <v>76</v>
      </c>
      <c r="QY25" s="55" t="s">
        <v>76</v>
      </c>
      <c r="QZ25" s="55" t="s">
        <v>76</v>
      </c>
      <c r="RA25" s="55" t="s">
        <v>76</v>
      </c>
      <c r="RB25" s="55" t="s">
        <v>76</v>
      </c>
      <c r="RC25" s="55" t="s">
        <v>76</v>
      </c>
      <c r="RD25" s="55" t="s">
        <v>76</v>
      </c>
      <c r="RE25" s="55" t="s">
        <v>76</v>
      </c>
      <c r="RF25" s="55" t="s">
        <v>76</v>
      </c>
      <c r="RG25" s="55" t="s">
        <v>76</v>
      </c>
      <c r="RH25" s="55" t="s">
        <v>76</v>
      </c>
      <c r="RI25" s="55" t="s">
        <v>76</v>
      </c>
      <c r="RJ25" s="55" t="s">
        <v>76</v>
      </c>
      <c r="RK25" s="55" t="s">
        <v>76</v>
      </c>
      <c r="RL25" s="55" t="s">
        <v>76</v>
      </c>
      <c r="RM25" s="55" t="s">
        <v>76</v>
      </c>
      <c r="RN25" s="55" t="s">
        <v>76</v>
      </c>
      <c r="RO25" s="55" t="s">
        <v>76</v>
      </c>
      <c r="RP25" s="55" t="s">
        <v>76</v>
      </c>
      <c r="RQ25" s="55" t="s">
        <v>76</v>
      </c>
      <c r="RR25" s="55" t="s">
        <v>76</v>
      </c>
      <c r="RS25" s="55" t="s">
        <v>76</v>
      </c>
      <c r="RT25" s="55" t="s">
        <v>76</v>
      </c>
      <c r="RU25" s="55" t="s">
        <v>76</v>
      </c>
      <c r="RV25" s="55" t="s">
        <v>76</v>
      </c>
      <c r="RW25" s="55" t="s">
        <v>76</v>
      </c>
      <c r="RX25" s="55" t="s">
        <v>76</v>
      </c>
    </row>
    <row r="26" spans="2:492" x14ac:dyDescent="0.2">
      <c r="B26" s="47">
        <f t="shared" ref="B26:B32" si="17">B25+1</f>
        <v>4</v>
      </c>
      <c r="C26" s="54" t="str">
        <f>$C$13</f>
        <v>Ｏｎｅ　Ｓｕｉｔｅ　ＴＨＥ　ＧＲＡＮＤ（ワンスイート　ザ・グランド）＜古宇利島＞</v>
      </c>
      <c r="D26" s="2"/>
      <c r="E26" s="55" t="s">
        <v>76</v>
      </c>
      <c r="F26" s="55" t="s">
        <v>76</v>
      </c>
      <c r="G26" s="55" t="s">
        <v>76</v>
      </c>
      <c r="H26" s="55" t="s">
        <v>76</v>
      </c>
      <c r="I26" s="55" t="s">
        <v>76</v>
      </c>
      <c r="J26" s="55" t="s">
        <v>76</v>
      </c>
      <c r="K26" s="55"/>
      <c r="L26" s="55"/>
      <c r="M26" s="55"/>
      <c r="N26" s="55"/>
      <c r="O26" s="55"/>
      <c r="P26" s="55"/>
      <c r="Q26" s="55"/>
      <c r="R26" s="55" t="s">
        <v>148</v>
      </c>
      <c r="S26" s="55" t="s">
        <v>148</v>
      </c>
      <c r="T26" s="55" t="s">
        <v>148</v>
      </c>
      <c r="U26" s="55">
        <v>52984</v>
      </c>
      <c r="V26" s="55">
        <v>43032</v>
      </c>
      <c r="W26" s="55">
        <v>52562</v>
      </c>
      <c r="X26" s="55">
        <v>52984</v>
      </c>
      <c r="Y26" s="55">
        <v>65692</v>
      </c>
      <c r="Z26" s="55">
        <v>79144</v>
      </c>
      <c r="AA26" s="55">
        <v>63042</v>
      </c>
      <c r="AB26" s="55">
        <v>50418</v>
      </c>
      <c r="AC26" s="55">
        <v>47784</v>
      </c>
      <c r="AD26" s="55" t="s">
        <v>148</v>
      </c>
      <c r="AE26" s="55">
        <v>46124</v>
      </c>
      <c r="AF26" s="55">
        <v>45408</v>
      </c>
      <c r="AG26" s="55">
        <v>60192</v>
      </c>
      <c r="AH26" s="55">
        <v>56178</v>
      </c>
      <c r="AI26" s="55">
        <v>50418</v>
      </c>
      <c r="AJ26" s="55">
        <v>40656</v>
      </c>
      <c r="AK26" s="55">
        <v>45056</v>
      </c>
      <c r="AL26" s="55">
        <v>45056</v>
      </c>
      <c r="AM26" s="55">
        <v>49808</v>
      </c>
      <c r="AN26" s="55">
        <v>65678</v>
      </c>
      <c r="AO26" s="55">
        <v>54788</v>
      </c>
      <c r="AP26" s="55">
        <v>50908</v>
      </c>
      <c r="AQ26" s="55">
        <v>49808</v>
      </c>
      <c r="AR26" s="55">
        <v>48898</v>
      </c>
      <c r="AS26" s="55">
        <v>48898</v>
      </c>
      <c r="AT26" s="55">
        <v>58910</v>
      </c>
      <c r="AU26" s="55">
        <v>58910</v>
      </c>
      <c r="AV26" s="55">
        <v>60176</v>
      </c>
      <c r="AW26" s="55">
        <v>56232</v>
      </c>
      <c r="AX26" s="55">
        <v>54496</v>
      </c>
      <c r="AY26" s="55">
        <v>49998</v>
      </c>
      <c r="AZ26" s="55">
        <v>49998</v>
      </c>
      <c r="BA26" s="55">
        <v>53556</v>
      </c>
      <c r="BB26" s="55">
        <v>68380</v>
      </c>
      <c r="BC26" s="55">
        <v>56232</v>
      </c>
      <c r="BD26" s="55">
        <v>48898</v>
      </c>
      <c r="BE26" s="55">
        <v>44242</v>
      </c>
      <c r="BF26" s="55">
        <v>56232</v>
      </c>
      <c r="BG26" s="55">
        <v>57496</v>
      </c>
      <c r="BH26" s="55">
        <v>78050</v>
      </c>
      <c r="BI26" s="55">
        <v>99932</v>
      </c>
      <c r="BJ26" s="55">
        <v>118598</v>
      </c>
      <c r="BK26" s="55" t="s">
        <v>148</v>
      </c>
      <c r="BL26" s="55">
        <v>149898</v>
      </c>
      <c r="BM26" s="55" t="s">
        <v>148</v>
      </c>
      <c r="BN26" s="55">
        <v>149898</v>
      </c>
      <c r="BO26" s="55">
        <v>143306</v>
      </c>
      <c r="BP26" s="55">
        <v>85896</v>
      </c>
      <c r="BQ26" s="55">
        <v>85896</v>
      </c>
      <c r="BR26" s="55">
        <v>48898</v>
      </c>
      <c r="BS26" s="55">
        <v>46628</v>
      </c>
      <c r="BT26" s="55">
        <v>47728</v>
      </c>
      <c r="BU26" s="55">
        <v>47728</v>
      </c>
      <c r="BV26" s="55">
        <v>59886</v>
      </c>
      <c r="BW26" s="55">
        <v>59886</v>
      </c>
      <c r="BX26" s="55">
        <v>59886</v>
      </c>
      <c r="BY26" s="55">
        <v>47728</v>
      </c>
      <c r="BZ26" s="55">
        <v>46628</v>
      </c>
      <c r="CA26" s="55">
        <v>46628</v>
      </c>
      <c r="CB26" s="55" t="s">
        <v>148</v>
      </c>
      <c r="CC26" s="55">
        <v>59886</v>
      </c>
      <c r="CD26" s="55">
        <v>59886</v>
      </c>
      <c r="CE26" s="55">
        <v>46628</v>
      </c>
      <c r="CF26" s="55">
        <v>46628</v>
      </c>
      <c r="CG26" s="55">
        <v>46628</v>
      </c>
      <c r="CH26" s="55">
        <v>46628</v>
      </c>
      <c r="CI26" s="55">
        <v>46628</v>
      </c>
      <c r="CJ26" s="55">
        <v>59886</v>
      </c>
      <c r="CK26" s="55">
        <v>60986</v>
      </c>
      <c r="CL26" s="55">
        <v>47728</v>
      </c>
      <c r="CM26" s="55">
        <v>47728</v>
      </c>
      <c r="CN26" s="55">
        <v>46628</v>
      </c>
      <c r="CO26" s="55">
        <v>46628</v>
      </c>
      <c r="CP26" s="55">
        <v>46628</v>
      </c>
      <c r="CQ26" s="55">
        <v>59886</v>
      </c>
      <c r="CR26" s="55">
        <v>59886</v>
      </c>
      <c r="CS26" s="55">
        <v>62096</v>
      </c>
      <c r="CT26" s="55">
        <v>62096</v>
      </c>
      <c r="CU26" s="55">
        <v>62096</v>
      </c>
      <c r="CV26" s="55">
        <v>62096</v>
      </c>
      <c r="CW26" s="55">
        <v>62096</v>
      </c>
      <c r="CX26" s="55">
        <v>70934</v>
      </c>
      <c r="CY26" s="55">
        <v>70934</v>
      </c>
      <c r="CZ26" s="55">
        <v>62096</v>
      </c>
      <c r="DA26" s="55">
        <v>62096</v>
      </c>
      <c r="DB26" s="55">
        <v>67062</v>
      </c>
      <c r="DC26" s="55">
        <v>58994</v>
      </c>
      <c r="DD26" s="55">
        <v>67358</v>
      </c>
      <c r="DE26" s="55">
        <v>67358</v>
      </c>
      <c r="DF26" s="55">
        <v>67358</v>
      </c>
      <c r="DG26" s="55">
        <v>58994</v>
      </c>
      <c r="DH26" s="55">
        <v>58994</v>
      </c>
      <c r="DI26" s="55">
        <v>58994</v>
      </c>
      <c r="DJ26" s="55">
        <v>58994</v>
      </c>
      <c r="DK26" s="55">
        <v>58994</v>
      </c>
      <c r="DL26" s="55">
        <v>67358</v>
      </c>
      <c r="DM26" s="55">
        <v>77460</v>
      </c>
      <c r="DN26" s="55">
        <v>67842</v>
      </c>
      <c r="DO26" s="55">
        <v>58994</v>
      </c>
      <c r="DP26" s="55">
        <v>58994</v>
      </c>
      <c r="DQ26" s="55">
        <v>58994</v>
      </c>
      <c r="DR26" s="55">
        <v>58994</v>
      </c>
      <c r="DS26" s="55">
        <v>67358</v>
      </c>
      <c r="DT26" s="55">
        <v>67358</v>
      </c>
      <c r="DU26" s="55">
        <v>63176</v>
      </c>
      <c r="DV26" s="55">
        <v>63176</v>
      </c>
      <c r="DW26" s="55">
        <v>63176</v>
      </c>
      <c r="DX26" s="55">
        <v>63176</v>
      </c>
      <c r="DY26" s="55">
        <v>63176</v>
      </c>
      <c r="DZ26" s="55">
        <v>67358</v>
      </c>
      <c r="EA26" s="55">
        <v>67358</v>
      </c>
      <c r="EB26" s="55">
        <v>63176</v>
      </c>
      <c r="EC26" s="55">
        <v>63176</v>
      </c>
      <c r="ED26" s="55">
        <v>63176</v>
      </c>
      <c r="EE26" s="55">
        <v>63176</v>
      </c>
      <c r="EF26" s="55">
        <v>63176</v>
      </c>
      <c r="EG26" s="55">
        <v>67358</v>
      </c>
      <c r="EH26" s="55">
        <v>67358</v>
      </c>
      <c r="EI26" s="55">
        <v>63176</v>
      </c>
      <c r="EJ26" s="55">
        <v>63176</v>
      </c>
      <c r="EK26" s="55">
        <v>63176</v>
      </c>
      <c r="EL26" s="55">
        <v>63176</v>
      </c>
      <c r="EM26" s="55">
        <v>63176</v>
      </c>
      <c r="EN26" s="55">
        <v>67358</v>
      </c>
      <c r="EO26" s="55">
        <v>67358</v>
      </c>
      <c r="EP26" s="55">
        <v>67358</v>
      </c>
      <c r="EQ26" s="55">
        <v>63176</v>
      </c>
      <c r="ER26" s="55">
        <v>63176</v>
      </c>
      <c r="ES26" s="55">
        <v>63176</v>
      </c>
      <c r="ET26" s="55">
        <v>75810</v>
      </c>
      <c r="EU26" s="55">
        <v>83336</v>
      </c>
      <c r="EV26" s="55">
        <v>80828</v>
      </c>
      <c r="EW26" s="55">
        <v>68230</v>
      </c>
      <c r="EX26" s="55">
        <v>68230</v>
      </c>
      <c r="EY26" s="55">
        <v>63176</v>
      </c>
      <c r="EZ26" s="55">
        <v>69448</v>
      </c>
      <c r="FA26" s="55">
        <v>69448</v>
      </c>
      <c r="FB26" s="55">
        <v>77580</v>
      </c>
      <c r="FC26" s="55">
        <v>77580</v>
      </c>
      <c r="FD26" s="55">
        <v>69448</v>
      </c>
      <c r="FE26" s="55">
        <v>69448</v>
      </c>
      <c r="FF26" s="55">
        <v>69448</v>
      </c>
      <c r="FG26" s="55">
        <v>69448</v>
      </c>
      <c r="FH26" s="55">
        <v>69448</v>
      </c>
      <c r="FI26" s="55">
        <v>77580</v>
      </c>
      <c r="FJ26" s="55">
        <v>77580</v>
      </c>
      <c r="FK26" s="55">
        <v>69448</v>
      </c>
      <c r="FL26" s="55">
        <v>69448</v>
      </c>
      <c r="FM26" s="55">
        <v>69448</v>
      </c>
      <c r="FN26" s="55">
        <v>69448</v>
      </c>
      <c r="FO26" s="55">
        <v>69448</v>
      </c>
      <c r="FP26" s="55">
        <v>77580</v>
      </c>
      <c r="FQ26" s="55">
        <v>77580</v>
      </c>
      <c r="FR26" s="55">
        <v>69448</v>
      </c>
      <c r="FS26" s="55">
        <v>69448</v>
      </c>
      <c r="FT26" s="55">
        <v>69448</v>
      </c>
      <c r="FU26" s="55">
        <v>69448</v>
      </c>
      <c r="FV26" s="55">
        <v>69448</v>
      </c>
      <c r="FW26" s="55">
        <v>77580</v>
      </c>
      <c r="FX26" s="55">
        <v>94014</v>
      </c>
      <c r="FY26" s="55">
        <v>94014</v>
      </c>
      <c r="FZ26" s="55">
        <v>94014</v>
      </c>
      <c r="GA26" s="55">
        <v>94014</v>
      </c>
      <c r="GB26" s="55">
        <v>94014</v>
      </c>
      <c r="GC26" s="55">
        <v>94014</v>
      </c>
      <c r="GD26" s="55">
        <v>94014</v>
      </c>
      <c r="GE26" s="55">
        <v>122218</v>
      </c>
      <c r="GF26" s="55">
        <v>122218</v>
      </c>
      <c r="GG26" s="55">
        <v>94014</v>
      </c>
      <c r="GH26" s="55">
        <v>94014</v>
      </c>
      <c r="GI26" s="55">
        <v>89196</v>
      </c>
      <c r="GJ26" s="55">
        <v>89196</v>
      </c>
      <c r="GK26" s="55">
        <v>56904</v>
      </c>
      <c r="GL26" s="55">
        <v>56904</v>
      </c>
      <c r="GM26" s="55">
        <v>50630</v>
      </c>
      <c r="GN26" s="55">
        <v>50630</v>
      </c>
      <c r="GO26" s="55">
        <v>50630</v>
      </c>
      <c r="GP26" s="55">
        <v>50630</v>
      </c>
      <c r="GQ26" s="55">
        <v>50630</v>
      </c>
      <c r="GR26" s="55">
        <v>56904</v>
      </c>
      <c r="GS26" s="55">
        <v>56904</v>
      </c>
      <c r="GT26" s="55">
        <v>50630</v>
      </c>
      <c r="GU26" s="55">
        <v>50630</v>
      </c>
      <c r="GV26" s="55">
        <v>50630</v>
      </c>
      <c r="GW26" s="55">
        <v>50630</v>
      </c>
      <c r="GX26" s="55">
        <v>50630</v>
      </c>
      <c r="GY26" s="55">
        <v>56904</v>
      </c>
      <c r="GZ26" s="55">
        <v>56904</v>
      </c>
      <c r="HA26" s="55">
        <v>50630</v>
      </c>
      <c r="HB26" s="55">
        <v>50630</v>
      </c>
      <c r="HC26" s="55">
        <v>50630</v>
      </c>
      <c r="HD26" s="55">
        <v>50630</v>
      </c>
      <c r="HE26" s="55">
        <v>50630</v>
      </c>
      <c r="HF26" s="55">
        <v>56904</v>
      </c>
      <c r="HG26" s="55">
        <v>56904</v>
      </c>
      <c r="HH26" s="55">
        <v>50630</v>
      </c>
      <c r="HI26" s="55">
        <v>50630</v>
      </c>
      <c r="HJ26" s="55">
        <v>50630</v>
      </c>
      <c r="HK26" s="55">
        <v>50630</v>
      </c>
      <c r="HL26" s="55">
        <v>50630</v>
      </c>
      <c r="HM26" s="55">
        <v>56904</v>
      </c>
      <c r="HN26" s="55">
        <v>56904</v>
      </c>
      <c r="HO26" s="55">
        <v>50630</v>
      </c>
      <c r="HP26" s="55">
        <v>50630</v>
      </c>
      <c r="HQ26" s="55">
        <v>50630</v>
      </c>
      <c r="HR26" s="55">
        <v>50630</v>
      </c>
      <c r="HS26" s="55">
        <v>50630</v>
      </c>
      <c r="HT26" s="55">
        <v>56904</v>
      </c>
      <c r="HU26" s="55">
        <v>56904</v>
      </c>
      <c r="HV26" s="55">
        <v>50630</v>
      </c>
      <c r="HW26" s="55">
        <v>50630</v>
      </c>
      <c r="HX26" s="55">
        <v>50630</v>
      </c>
      <c r="HY26" s="55">
        <v>50630</v>
      </c>
      <c r="HZ26" s="55">
        <v>50630</v>
      </c>
      <c r="IA26" s="55">
        <v>61086</v>
      </c>
      <c r="IB26" s="55">
        <v>61086</v>
      </c>
      <c r="IC26" s="55">
        <v>65266</v>
      </c>
      <c r="ID26" s="55">
        <v>65266</v>
      </c>
      <c r="IE26" s="55">
        <v>65266</v>
      </c>
      <c r="IF26" s="55">
        <v>65266</v>
      </c>
      <c r="IG26" s="55">
        <v>65266</v>
      </c>
      <c r="IH26" s="55">
        <v>69448</v>
      </c>
      <c r="II26" s="55">
        <v>69448</v>
      </c>
      <c r="IJ26" s="55">
        <v>65266</v>
      </c>
      <c r="IK26" s="55">
        <v>65266</v>
      </c>
      <c r="IL26" s="55">
        <v>65266</v>
      </c>
      <c r="IM26" s="55">
        <v>73144</v>
      </c>
      <c r="IN26" s="55">
        <v>73144</v>
      </c>
      <c r="IO26" s="55">
        <v>87876</v>
      </c>
      <c r="IP26" s="55">
        <v>87876</v>
      </c>
      <c r="IQ26" s="55">
        <v>73144</v>
      </c>
      <c r="IR26" s="55">
        <v>73144</v>
      </c>
      <c r="IS26" s="55">
        <v>73144</v>
      </c>
      <c r="IT26" s="55">
        <v>73144</v>
      </c>
      <c r="IU26" s="55">
        <v>73144</v>
      </c>
      <c r="IV26" s="55">
        <v>87876</v>
      </c>
      <c r="IW26" s="55">
        <v>87876</v>
      </c>
      <c r="IX26" s="55">
        <v>73144</v>
      </c>
      <c r="IY26" s="55">
        <v>73144</v>
      </c>
      <c r="IZ26" s="55">
        <v>73144</v>
      </c>
      <c r="JA26" s="55">
        <v>73144</v>
      </c>
      <c r="JB26" s="55">
        <v>73144</v>
      </c>
      <c r="JC26" s="55">
        <v>94014</v>
      </c>
      <c r="JD26" s="55">
        <v>94014</v>
      </c>
      <c r="JE26" s="55">
        <v>94014</v>
      </c>
      <c r="JF26" s="55">
        <v>81738</v>
      </c>
      <c r="JG26" s="55">
        <v>81738</v>
      </c>
      <c r="JH26" s="55">
        <v>81738</v>
      </c>
      <c r="JI26" s="55">
        <v>81738</v>
      </c>
      <c r="JJ26" s="55">
        <v>87876</v>
      </c>
      <c r="JK26" s="55">
        <v>87876</v>
      </c>
      <c r="JL26" s="55">
        <v>81738</v>
      </c>
      <c r="JM26" s="55">
        <v>81738</v>
      </c>
      <c r="JN26" s="55">
        <v>81738</v>
      </c>
      <c r="JO26" s="55">
        <v>81738</v>
      </c>
      <c r="JP26" s="55">
        <v>81738</v>
      </c>
      <c r="JQ26" s="55">
        <v>87876</v>
      </c>
      <c r="JR26" s="55">
        <v>87876</v>
      </c>
      <c r="JS26" s="55">
        <v>87876</v>
      </c>
      <c r="JT26" s="55">
        <v>87876</v>
      </c>
      <c r="JU26" s="55">
        <v>87876</v>
      </c>
      <c r="JV26" s="55">
        <v>87876</v>
      </c>
      <c r="JW26" s="55">
        <v>87876</v>
      </c>
      <c r="JX26" s="55">
        <v>122218</v>
      </c>
      <c r="JY26" s="55">
        <v>122218</v>
      </c>
      <c r="JZ26" s="55">
        <v>122218</v>
      </c>
      <c r="KA26" s="55">
        <v>94014</v>
      </c>
      <c r="KB26" s="55">
        <v>108116</v>
      </c>
      <c r="KC26" s="55">
        <v>108116</v>
      </c>
      <c r="KD26" s="55">
        <v>94014</v>
      </c>
      <c r="KE26" s="55">
        <v>94014</v>
      </c>
      <c r="KF26" s="55" t="s">
        <v>76</v>
      </c>
      <c r="KG26" s="55" t="s">
        <v>76</v>
      </c>
      <c r="KH26" s="55" t="s">
        <v>76</v>
      </c>
      <c r="KI26" s="55" t="s">
        <v>76</v>
      </c>
      <c r="KJ26" s="55" t="s">
        <v>76</v>
      </c>
      <c r="KK26" s="55" t="s">
        <v>76</v>
      </c>
      <c r="KL26" s="55" t="s">
        <v>76</v>
      </c>
      <c r="KM26" s="55" t="s">
        <v>76</v>
      </c>
      <c r="KN26" s="55" t="s">
        <v>76</v>
      </c>
      <c r="KO26" s="55" t="s">
        <v>76</v>
      </c>
      <c r="KP26" s="55" t="s">
        <v>76</v>
      </c>
      <c r="KQ26" s="55" t="s">
        <v>76</v>
      </c>
      <c r="KR26" s="55" t="s">
        <v>76</v>
      </c>
      <c r="KS26" s="55" t="s">
        <v>76</v>
      </c>
      <c r="KT26" s="55" t="s">
        <v>76</v>
      </c>
      <c r="KU26" s="55" t="s">
        <v>76</v>
      </c>
      <c r="KV26" s="55" t="s">
        <v>76</v>
      </c>
      <c r="KW26" s="55" t="s">
        <v>76</v>
      </c>
      <c r="KX26" s="55" t="s">
        <v>76</v>
      </c>
      <c r="KY26" s="55" t="s">
        <v>76</v>
      </c>
      <c r="KZ26" s="55" t="s">
        <v>76</v>
      </c>
      <c r="LA26" s="55" t="s">
        <v>76</v>
      </c>
      <c r="LB26" s="55" t="s">
        <v>76</v>
      </c>
      <c r="LC26" s="55" t="s">
        <v>76</v>
      </c>
      <c r="LD26" s="55" t="s">
        <v>76</v>
      </c>
      <c r="LE26" s="55" t="s">
        <v>76</v>
      </c>
      <c r="LF26" s="55" t="s">
        <v>76</v>
      </c>
      <c r="LG26" s="55" t="s">
        <v>76</v>
      </c>
      <c r="LH26" s="55" t="s">
        <v>76</v>
      </c>
      <c r="LI26" s="55" t="s">
        <v>76</v>
      </c>
      <c r="LJ26" s="55" t="s">
        <v>76</v>
      </c>
      <c r="LK26" s="55" t="s">
        <v>76</v>
      </c>
      <c r="LL26" s="55" t="s">
        <v>76</v>
      </c>
      <c r="LM26" s="55" t="s">
        <v>76</v>
      </c>
      <c r="LN26" s="55" t="s">
        <v>76</v>
      </c>
      <c r="LO26" s="55" t="s">
        <v>76</v>
      </c>
      <c r="LP26" s="55" t="s">
        <v>76</v>
      </c>
      <c r="LQ26" s="55" t="s">
        <v>76</v>
      </c>
      <c r="LR26" s="55" t="s">
        <v>76</v>
      </c>
      <c r="LS26" s="55" t="s">
        <v>76</v>
      </c>
      <c r="LT26" s="55" t="s">
        <v>76</v>
      </c>
      <c r="LU26" s="55" t="s">
        <v>76</v>
      </c>
      <c r="LV26" s="55" t="s">
        <v>76</v>
      </c>
      <c r="LW26" s="55" t="s">
        <v>76</v>
      </c>
      <c r="LX26" s="55" t="s">
        <v>76</v>
      </c>
      <c r="LY26" s="55" t="s">
        <v>76</v>
      </c>
      <c r="LZ26" s="55" t="s">
        <v>76</v>
      </c>
      <c r="MA26" s="55" t="s">
        <v>76</v>
      </c>
      <c r="MB26" s="55" t="s">
        <v>76</v>
      </c>
      <c r="MC26" s="55" t="s">
        <v>76</v>
      </c>
      <c r="MD26" s="55" t="s">
        <v>76</v>
      </c>
      <c r="ME26" s="55" t="s">
        <v>76</v>
      </c>
      <c r="MF26" s="55" t="s">
        <v>76</v>
      </c>
      <c r="MG26" s="55" t="s">
        <v>76</v>
      </c>
      <c r="MH26" s="55" t="s">
        <v>76</v>
      </c>
      <c r="MI26" s="55" t="s">
        <v>76</v>
      </c>
      <c r="MJ26" s="55" t="s">
        <v>76</v>
      </c>
      <c r="MK26" s="55" t="s">
        <v>76</v>
      </c>
      <c r="ML26" s="55" t="s">
        <v>76</v>
      </c>
      <c r="MM26" s="55" t="s">
        <v>76</v>
      </c>
      <c r="MN26" s="55" t="s">
        <v>76</v>
      </c>
      <c r="MO26" s="55" t="s">
        <v>76</v>
      </c>
      <c r="MP26" s="55" t="s">
        <v>76</v>
      </c>
      <c r="MQ26" s="55" t="s">
        <v>76</v>
      </c>
      <c r="MR26" s="55" t="s">
        <v>76</v>
      </c>
      <c r="MS26" s="55" t="s">
        <v>76</v>
      </c>
      <c r="MT26" s="55" t="s">
        <v>76</v>
      </c>
      <c r="MU26" s="55" t="s">
        <v>76</v>
      </c>
      <c r="MV26" s="55" t="s">
        <v>76</v>
      </c>
      <c r="MW26" s="55" t="s">
        <v>76</v>
      </c>
      <c r="MX26" s="55" t="s">
        <v>76</v>
      </c>
      <c r="MY26" s="55" t="s">
        <v>76</v>
      </c>
      <c r="MZ26" s="55" t="s">
        <v>76</v>
      </c>
      <c r="NA26" s="55" t="s">
        <v>76</v>
      </c>
      <c r="NB26" s="55" t="s">
        <v>76</v>
      </c>
      <c r="NC26" s="55" t="s">
        <v>76</v>
      </c>
      <c r="ND26" s="55" t="s">
        <v>76</v>
      </c>
      <c r="NE26" s="55" t="s">
        <v>76</v>
      </c>
      <c r="NF26" s="55" t="s">
        <v>76</v>
      </c>
      <c r="NG26" s="55" t="s">
        <v>76</v>
      </c>
      <c r="NH26" s="55" t="s">
        <v>76</v>
      </c>
      <c r="NI26" s="55" t="s">
        <v>76</v>
      </c>
      <c r="NJ26" s="55" t="s">
        <v>76</v>
      </c>
      <c r="NK26" s="55" t="s">
        <v>76</v>
      </c>
      <c r="NL26" s="55" t="s">
        <v>76</v>
      </c>
      <c r="NM26" s="55" t="s">
        <v>76</v>
      </c>
      <c r="NN26" s="55" t="s">
        <v>76</v>
      </c>
      <c r="NO26" s="55" t="s">
        <v>76</v>
      </c>
      <c r="NP26" s="55" t="s">
        <v>76</v>
      </c>
      <c r="NQ26" s="55" t="s">
        <v>76</v>
      </c>
      <c r="NR26" s="55" t="s">
        <v>76</v>
      </c>
      <c r="NS26" s="55" t="s">
        <v>76</v>
      </c>
      <c r="NT26" s="55" t="s">
        <v>76</v>
      </c>
      <c r="NU26" s="55" t="s">
        <v>76</v>
      </c>
      <c r="NV26" s="55" t="s">
        <v>76</v>
      </c>
      <c r="NW26" s="55" t="s">
        <v>76</v>
      </c>
      <c r="NX26" s="55" t="s">
        <v>76</v>
      </c>
      <c r="NY26" s="55" t="s">
        <v>76</v>
      </c>
      <c r="NZ26" s="55" t="s">
        <v>76</v>
      </c>
      <c r="OA26" s="55" t="s">
        <v>76</v>
      </c>
      <c r="OB26" s="55" t="s">
        <v>76</v>
      </c>
      <c r="OC26" s="55" t="s">
        <v>76</v>
      </c>
      <c r="OD26" s="55" t="s">
        <v>76</v>
      </c>
      <c r="OE26" s="55" t="s">
        <v>76</v>
      </c>
      <c r="OF26" s="55" t="s">
        <v>76</v>
      </c>
      <c r="OG26" s="55" t="s">
        <v>76</v>
      </c>
      <c r="OH26" s="55" t="s">
        <v>76</v>
      </c>
      <c r="OI26" s="55" t="s">
        <v>76</v>
      </c>
      <c r="OJ26" s="55" t="s">
        <v>76</v>
      </c>
      <c r="OK26" s="55" t="s">
        <v>76</v>
      </c>
      <c r="OL26" s="55" t="s">
        <v>76</v>
      </c>
      <c r="OM26" s="55" t="s">
        <v>76</v>
      </c>
      <c r="ON26" s="55" t="s">
        <v>76</v>
      </c>
      <c r="OO26" s="55" t="s">
        <v>76</v>
      </c>
      <c r="OP26" s="55" t="s">
        <v>76</v>
      </c>
      <c r="OQ26" s="55" t="s">
        <v>76</v>
      </c>
      <c r="OR26" s="55" t="s">
        <v>76</v>
      </c>
      <c r="OS26" s="55" t="s">
        <v>76</v>
      </c>
      <c r="OT26" s="55" t="s">
        <v>76</v>
      </c>
      <c r="OU26" s="55" t="s">
        <v>76</v>
      </c>
      <c r="OV26" s="55" t="s">
        <v>76</v>
      </c>
      <c r="OW26" s="55" t="s">
        <v>76</v>
      </c>
      <c r="OX26" s="55" t="s">
        <v>76</v>
      </c>
      <c r="OY26" s="55" t="s">
        <v>76</v>
      </c>
      <c r="OZ26" s="55" t="s">
        <v>76</v>
      </c>
      <c r="PA26" s="55" t="s">
        <v>76</v>
      </c>
      <c r="PB26" s="55" t="s">
        <v>76</v>
      </c>
      <c r="PC26" s="55" t="s">
        <v>76</v>
      </c>
      <c r="PD26" s="55" t="s">
        <v>76</v>
      </c>
      <c r="PE26" s="55" t="s">
        <v>76</v>
      </c>
      <c r="PF26" s="55" t="s">
        <v>76</v>
      </c>
      <c r="PG26" s="55" t="s">
        <v>76</v>
      </c>
      <c r="PH26" s="55" t="s">
        <v>76</v>
      </c>
      <c r="PI26" s="55" t="s">
        <v>76</v>
      </c>
      <c r="PJ26" s="55" t="s">
        <v>76</v>
      </c>
      <c r="PK26" s="55" t="s">
        <v>76</v>
      </c>
      <c r="PL26" s="55" t="s">
        <v>76</v>
      </c>
      <c r="PM26" s="55" t="s">
        <v>76</v>
      </c>
      <c r="PN26" s="55" t="s">
        <v>76</v>
      </c>
      <c r="PO26" s="55" t="s">
        <v>76</v>
      </c>
      <c r="PP26" s="55" t="s">
        <v>76</v>
      </c>
      <c r="PQ26" s="55" t="s">
        <v>76</v>
      </c>
      <c r="PR26" s="55" t="s">
        <v>76</v>
      </c>
      <c r="PS26" s="55" t="s">
        <v>76</v>
      </c>
      <c r="PT26" s="55" t="s">
        <v>76</v>
      </c>
      <c r="PU26" s="55" t="s">
        <v>76</v>
      </c>
      <c r="PV26" s="55" t="s">
        <v>76</v>
      </c>
      <c r="PW26" s="55" t="s">
        <v>76</v>
      </c>
      <c r="PX26" s="55" t="s">
        <v>76</v>
      </c>
      <c r="PY26" s="55" t="s">
        <v>76</v>
      </c>
      <c r="PZ26" s="55" t="s">
        <v>76</v>
      </c>
      <c r="QA26" s="55" t="s">
        <v>76</v>
      </c>
      <c r="QB26" s="55" t="s">
        <v>76</v>
      </c>
      <c r="QC26" s="55" t="s">
        <v>76</v>
      </c>
      <c r="QD26" s="55" t="s">
        <v>76</v>
      </c>
      <c r="QE26" s="55" t="s">
        <v>76</v>
      </c>
      <c r="QF26" s="55" t="s">
        <v>76</v>
      </c>
      <c r="QG26" s="55" t="s">
        <v>76</v>
      </c>
      <c r="QH26" s="55" t="s">
        <v>76</v>
      </c>
      <c r="QI26" s="55" t="s">
        <v>76</v>
      </c>
      <c r="QJ26" s="55" t="s">
        <v>76</v>
      </c>
      <c r="QK26" s="55" t="s">
        <v>76</v>
      </c>
      <c r="QL26" s="55" t="s">
        <v>76</v>
      </c>
      <c r="QM26" s="55" t="s">
        <v>76</v>
      </c>
      <c r="QN26" s="55" t="s">
        <v>76</v>
      </c>
      <c r="QO26" s="55" t="s">
        <v>76</v>
      </c>
      <c r="QP26" s="55" t="s">
        <v>76</v>
      </c>
      <c r="QQ26" s="55" t="s">
        <v>76</v>
      </c>
      <c r="QR26" s="55" t="s">
        <v>76</v>
      </c>
      <c r="QS26" s="55" t="s">
        <v>76</v>
      </c>
      <c r="QT26" s="55" t="s">
        <v>76</v>
      </c>
      <c r="QU26" s="55" t="s">
        <v>76</v>
      </c>
      <c r="QV26" s="55" t="s">
        <v>76</v>
      </c>
      <c r="QW26" s="55" t="s">
        <v>76</v>
      </c>
      <c r="QX26" s="55" t="s">
        <v>76</v>
      </c>
      <c r="QY26" s="55" t="s">
        <v>76</v>
      </c>
      <c r="QZ26" s="55" t="s">
        <v>76</v>
      </c>
      <c r="RA26" s="55" t="s">
        <v>76</v>
      </c>
      <c r="RB26" s="55" t="s">
        <v>76</v>
      </c>
      <c r="RC26" s="55" t="s">
        <v>76</v>
      </c>
      <c r="RD26" s="55" t="s">
        <v>76</v>
      </c>
      <c r="RE26" s="55" t="s">
        <v>76</v>
      </c>
      <c r="RF26" s="55" t="s">
        <v>76</v>
      </c>
      <c r="RG26" s="55" t="s">
        <v>76</v>
      </c>
      <c r="RH26" s="55" t="s">
        <v>76</v>
      </c>
      <c r="RI26" s="55" t="s">
        <v>76</v>
      </c>
      <c r="RJ26" s="55" t="s">
        <v>76</v>
      </c>
      <c r="RK26" s="55" t="s">
        <v>76</v>
      </c>
      <c r="RL26" s="55" t="s">
        <v>76</v>
      </c>
      <c r="RM26" s="55" t="s">
        <v>76</v>
      </c>
      <c r="RN26" s="55" t="s">
        <v>76</v>
      </c>
      <c r="RO26" s="55" t="s">
        <v>76</v>
      </c>
      <c r="RP26" s="55" t="s">
        <v>76</v>
      </c>
      <c r="RQ26" s="55" t="s">
        <v>76</v>
      </c>
      <c r="RR26" s="55" t="s">
        <v>76</v>
      </c>
      <c r="RS26" s="55" t="s">
        <v>76</v>
      </c>
      <c r="RT26" s="55" t="s">
        <v>76</v>
      </c>
      <c r="RU26" s="55" t="s">
        <v>76</v>
      </c>
      <c r="RV26" s="55" t="s">
        <v>76</v>
      </c>
      <c r="RW26" s="55" t="s">
        <v>76</v>
      </c>
      <c r="RX26" s="55" t="s">
        <v>76</v>
      </c>
    </row>
    <row r="27" spans="2:492" x14ac:dyDescent="0.2">
      <c r="B27" s="47">
        <f t="shared" si="17"/>
        <v>5</v>
      </c>
      <c r="C27" s="54" t="str">
        <f>$C$14</f>
        <v>Ｙｕｋｉ　Ｓｕｉｔｅ　Ｋｏｕｒｉｊｉｍａ＜古宇利島＞</v>
      </c>
      <c r="D27" s="2"/>
      <c r="E27" s="55" t="s">
        <v>76</v>
      </c>
      <c r="F27" s="55" t="s">
        <v>76</v>
      </c>
      <c r="G27" s="55" t="s">
        <v>76</v>
      </c>
      <c r="H27" s="55" t="s">
        <v>76</v>
      </c>
      <c r="I27" s="55" t="s">
        <v>76</v>
      </c>
      <c r="J27" s="55" t="s">
        <v>76</v>
      </c>
      <c r="K27" s="55"/>
      <c r="L27" s="55"/>
      <c r="M27" s="55"/>
      <c r="N27" s="55"/>
      <c r="O27" s="55"/>
      <c r="P27" s="55"/>
      <c r="Q27" s="55"/>
      <c r="R27" s="55" t="s">
        <v>148</v>
      </c>
      <c r="S27" s="55" t="s">
        <v>148</v>
      </c>
      <c r="T27" s="55" t="s">
        <v>148</v>
      </c>
      <c r="U27" s="55">
        <v>95000</v>
      </c>
      <c r="V27" s="55">
        <v>95000</v>
      </c>
      <c r="W27" s="55">
        <v>95000</v>
      </c>
      <c r="X27" s="55">
        <v>95000</v>
      </c>
      <c r="Y27" s="55">
        <v>73890</v>
      </c>
      <c r="Z27" s="55">
        <v>95000</v>
      </c>
      <c r="AA27" s="55">
        <v>73890</v>
      </c>
      <c r="AB27" s="55">
        <v>95000</v>
      </c>
      <c r="AC27" s="55" t="s">
        <v>148</v>
      </c>
      <c r="AD27" s="55" t="s">
        <v>148</v>
      </c>
      <c r="AE27" s="55">
        <v>52820</v>
      </c>
      <c r="AF27" s="55">
        <v>116280</v>
      </c>
      <c r="AG27" s="55" t="s">
        <v>148</v>
      </c>
      <c r="AH27" s="55">
        <v>52820</v>
      </c>
      <c r="AI27" s="55">
        <v>73890</v>
      </c>
      <c r="AJ27" s="55">
        <v>95000</v>
      </c>
      <c r="AK27" s="55">
        <v>95000</v>
      </c>
      <c r="AL27" s="55">
        <v>52820</v>
      </c>
      <c r="AM27" s="55">
        <v>73890</v>
      </c>
      <c r="AN27" s="55">
        <v>73890</v>
      </c>
      <c r="AO27" s="55">
        <v>52820</v>
      </c>
      <c r="AP27" s="55">
        <v>52820</v>
      </c>
      <c r="AQ27" s="55">
        <v>52820</v>
      </c>
      <c r="AR27" s="55">
        <v>52820</v>
      </c>
      <c r="AS27" s="55">
        <v>52820</v>
      </c>
      <c r="AT27" s="55">
        <v>52820</v>
      </c>
      <c r="AU27" s="55">
        <v>73890</v>
      </c>
      <c r="AV27" s="55">
        <v>95000</v>
      </c>
      <c r="AW27" s="55">
        <v>73890</v>
      </c>
      <c r="AX27" s="55">
        <v>73890</v>
      </c>
      <c r="AY27" s="55">
        <v>52820</v>
      </c>
      <c r="AZ27" s="55">
        <v>52820</v>
      </c>
      <c r="BA27" s="55">
        <v>52820</v>
      </c>
      <c r="BB27" s="55">
        <v>73890</v>
      </c>
      <c r="BC27" s="55">
        <v>52820</v>
      </c>
      <c r="BD27" s="55">
        <v>52820</v>
      </c>
      <c r="BE27" s="55">
        <v>52820</v>
      </c>
      <c r="BF27" s="55">
        <v>73890</v>
      </c>
      <c r="BG27" s="55">
        <v>73890</v>
      </c>
      <c r="BH27" s="55">
        <v>73890</v>
      </c>
      <c r="BI27" s="55">
        <v>116128</v>
      </c>
      <c r="BJ27" s="55">
        <v>116128</v>
      </c>
      <c r="BK27" s="55" t="s">
        <v>148</v>
      </c>
      <c r="BL27" s="55">
        <v>116128</v>
      </c>
      <c r="BM27" s="55">
        <v>126672</v>
      </c>
      <c r="BN27" s="55">
        <v>116128</v>
      </c>
      <c r="BO27" s="55">
        <v>116128</v>
      </c>
      <c r="BP27" s="55">
        <v>116128</v>
      </c>
      <c r="BQ27" s="55">
        <v>95000</v>
      </c>
      <c r="BR27" s="55">
        <v>52820</v>
      </c>
      <c r="BS27" s="55">
        <v>95000</v>
      </c>
      <c r="BT27" s="55">
        <v>95000</v>
      </c>
      <c r="BU27" s="55">
        <v>52820</v>
      </c>
      <c r="BV27" s="55">
        <v>95000</v>
      </c>
      <c r="BW27" s="55">
        <v>95000</v>
      </c>
      <c r="BX27" s="55">
        <v>95000</v>
      </c>
      <c r="BY27" s="55">
        <v>73890</v>
      </c>
      <c r="BZ27" s="55">
        <v>52820</v>
      </c>
      <c r="CA27" s="55">
        <v>70000</v>
      </c>
      <c r="CB27" s="55">
        <v>70000</v>
      </c>
      <c r="CC27" s="55">
        <v>52820</v>
      </c>
      <c r="CD27" s="55">
        <v>70000</v>
      </c>
      <c r="CE27" s="55">
        <v>52820</v>
      </c>
      <c r="CF27" s="55">
        <v>52820</v>
      </c>
      <c r="CG27" s="55">
        <v>52820</v>
      </c>
      <c r="CH27" s="55">
        <v>52820</v>
      </c>
      <c r="CI27" s="55">
        <v>52820</v>
      </c>
      <c r="CJ27" s="55">
        <v>52820</v>
      </c>
      <c r="CK27" s="55">
        <v>70000</v>
      </c>
      <c r="CL27" s="55">
        <v>52820</v>
      </c>
      <c r="CM27" s="55">
        <v>52820</v>
      </c>
      <c r="CN27" s="55">
        <v>52820</v>
      </c>
      <c r="CO27" s="55">
        <v>52820</v>
      </c>
      <c r="CP27" s="55">
        <v>70000</v>
      </c>
      <c r="CQ27" s="55">
        <v>52820</v>
      </c>
      <c r="CR27" s="55">
        <v>70000</v>
      </c>
      <c r="CS27" s="55">
        <v>70000</v>
      </c>
      <c r="CT27" s="55">
        <v>55600</v>
      </c>
      <c r="CU27" s="55">
        <v>55600</v>
      </c>
      <c r="CV27" s="55">
        <v>55600</v>
      </c>
      <c r="CW27" s="55">
        <v>55600</v>
      </c>
      <c r="CX27" s="55">
        <v>55600</v>
      </c>
      <c r="CY27" s="55">
        <v>70000</v>
      </c>
      <c r="CZ27" s="55">
        <v>55600</v>
      </c>
      <c r="DA27" s="55">
        <v>55600</v>
      </c>
      <c r="DB27" s="55">
        <v>90000</v>
      </c>
      <c r="DC27" s="55">
        <v>90000</v>
      </c>
      <c r="DD27" s="55">
        <v>55600</v>
      </c>
      <c r="DE27" s="55">
        <v>55600</v>
      </c>
      <c r="DF27" s="55">
        <v>70000</v>
      </c>
      <c r="DG27" s="55">
        <v>55600</v>
      </c>
      <c r="DH27" s="55">
        <v>55600</v>
      </c>
      <c r="DI27" s="55">
        <v>70000</v>
      </c>
      <c r="DJ27" s="55">
        <v>70000</v>
      </c>
      <c r="DK27" s="55">
        <v>55600</v>
      </c>
      <c r="DL27" s="55">
        <v>55600</v>
      </c>
      <c r="DM27" s="55">
        <v>90000</v>
      </c>
      <c r="DN27" s="55">
        <v>70000</v>
      </c>
      <c r="DO27" s="55">
        <v>90000</v>
      </c>
      <c r="DP27" s="55">
        <v>55600</v>
      </c>
      <c r="DQ27" s="55">
        <v>55600</v>
      </c>
      <c r="DR27" s="55">
        <v>55600</v>
      </c>
      <c r="DS27" s="55">
        <v>70000</v>
      </c>
      <c r="DT27" s="55">
        <v>70000</v>
      </c>
      <c r="DU27" s="55">
        <v>70000</v>
      </c>
      <c r="DV27" s="55">
        <v>70000</v>
      </c>
      <c r="DW27" s="55">
        <v>70000</v>
      </c>
      <c r="DX27" s="55">
        <v>70000</v>
      </c>
      <c r="DY27" s="55">
        <v>70000</v>
      </c>
      <c r="DZ27" s="55">
        <v>70000</v>
      </c>
      <c r="EA27" s="55">
        <v>90000</v>
      </c>
      <c r="EB27" s="55">
        <v>70000</v>
      </c>
      <c r="EC27" s="55">
        <v>70000</v>
      </c>
      <c r="ED27" s="55">
        <v>70000</v>
      </c>
      <c r="EE27" s="55">
        <v>70000</v>
      </c>
      <c r="EF27" s="55">
        <v>70000</v>
      </c>
      <c r="EG27" s="55">
        <v>70000</v>
      </c>
      <c r="EH27" s="55">
        <v>90000</v>
      </c>
      <c r="EI27" s="55">
        <v>70000</v>
      </c>
      <c r="EJ27" s="55">
        <v>70000</v>
      </c>
      <c r="EK27" s="55">
        <v>70000</v>
      </c>
      <c r="EL27" s="55">
        <v>70000</v>
      </c>
      <c r="EM27" s="55">
        <v>70000</v>
      </c>
      <c r="EN27" s="55">
        <v>90000</v>
      </c>
      <c r="EO27" s="55">
        <v>100000</v>
      </c>
      <c r="EP27" s="55">
        <v>70000</v>
      </c>
      <c r="EQ27" s="55">
        <v>70000</v>
      </c>
      <c r="ER27" s="55">
        <v>70000</v>
      </c>
      <c r="ES27" s="55">
        <v>70000</v>
      </c>
      <c r="ET27" s="55">
        <v>70000</v>
      </c>
      <c r="EU27" s="55">
        <v>70000</v>
      </c>
      <c r="EV27" s="55">
        <v>90000</v>
      </c>
      <c r="EW27" s="55">
        <v>70000</v>
      </c>
      <c r="EX27" s="55">
        <v>70000</v>
      </c>
      <c r="EY27" s="55">
        <v>70000</v>
      </c>
      <c r="EZ27" s="55">
        <v>70000</v>
      </c>
      <c r="FA27" s="55">
        <v>70000</v>
      </c>
      <c r="FB27" s="55">
        <v>70000</v>
      </c>
      <c r="FC27" s="55">
        <v>150000</v>
      </c>
      <c r="FD27" s="55">
        <v>70000</v>
      </c>
      <c r="FE27" s="55">
        <v>70000</v>
      </c>
      <c r="FF27" s="55">
        <v>70000</v>
      </c>
      <c r="FG27" s="55">
        <v>70000</v>
      </c>
      <c r="FH27" s="55">
        <v>70000</v>
      </c>
      <c r="FI27" s="55">
        <v>70000</v>
      </c>
      <c r="FJ27" s="55">
        <v>80000</v>
      </c>
      <c r="FK27" s="55">
        <v>70000</v>
      </c>
      <c r="FL27" s="55">
        <v>70000</v>
      </c>
      <c r="FM27" s="55">
        <v>70000</v>
      </c>
      <c r="FN27" s="55">
        <v>70000</v>
      </c>
      <c r="FO27" s="55">
        <v>70000</v>
      </c>
      <c r="FP27" s="55">
        <v>70000</v>
      </c>
      <c r="FQ27" s="55">
        <v>80000</v>
      </c>
      <c r="FR27" s="55">
        <v>70000</v>
      </c>
      <c r="FS27" s="55">
        <v>70000</v>
      </c>
      <c r="FT27" s="55">
        <v>70000</v>
      </c>
      <c r="FU27" s="55">
        <v>70000</v>
      </c>
      <c r="FV27" s="55">
        <v>70000</v>
      </c>
      <c r="FW27" s="55">
        <v>70000</v>
      </c>
      <c r="FX27" s="55">
        <v>80000</v>
      </c>
      <c r="FY27" s="55">
        <v>70000</v>
      </c>
      <c r="FZ27" s="55">
        <v>70000</v>
      </c>
      <c r="GA27" s="55">
        <v>70000</v>
      </c>
      <c r="GB27" s="55">
        <v>70000</v>
      </c>
      <c r="GC27" s="55">
        <v>70000</v>
      </c>
      <c r="GD27" s="55">
        <v>90000</v>
      </c>
      <c r="GE27" s="55">
        <v>111120</v>
      </c>
      <c r="GF27" s="55">
        <v>122240</v>
      </c>
      <c r="GG27" s="55">
        <v>122240</v>
      </c>
      <c r="GH27" s="55">
        <v>90000</v>
      </c>
      <c r="GI27" s="55">
        <v>70000</v>
      </c>
      <c r="GJ27" s="55">
        <v>70000</v>
      </c>
      <c r="GK27" s="55">
        <v>70000</v>
      </c>
      <c r="GL27" s="55">
        <v>90000</v>
      </c>
      <c r="GM27" s="55">
        <v>70000</v>
      </c>
      <c r="GN27" s="55">
        <v>70000</v>
      </c>
      <c r="GO27" s="55">
        <v>70000</v>
      </c>
      <c r="GP27" s="55">
        <v>70000</v>
      </c>
      <c r="GQ27" s="55">
        <v>70000</v>
      </c>
      <c r="GR27" s="55">
        <v>70000</v>
      </c>
      <c r="GS27" s="55">
        <v>70000</v>
      </c>
      <c r="GT27" s="55">
        <v>70000</v>
      </c>
      <c r="GU27" s="55">
        <v>70000</v>
      </c>
      <c r="GV27" s="55">
        <v>70000</v>
      </c>
      <c r="GW27" s="55">
        <v>70000</v>
      </c>
      <c r="GX27" s="55">
        <v>70000</v>
      </c>
      <c r="GY27" s="55">
        <v>70000</v>
      </c>
      <c r="GZ27" s="55">
        <v>70000</v>
      </c>
      <c r="HA27" s="55">
        <v>70000</v>
      </c>
      <c r="HB27" s="55">
        <v>70000</v>
      </c>
      <c r="HC27" s="55">
        <v>70000</v>
      </c>
      <c r="HD27" s="55">
        <v>70000</v>
      </c>
      <c r="HE27" s="55">
        <v>70000</v>
      </c>
      <c r="HF27" s="55">
        <v>70000</v>
      </c>
      <c r="HG27" s="55">
        <v>70000</v>
      </c>
      <c r="HH27" s="55">
        <v>70000</v>
      </c>
      <c r="HI27" s="55">
        <v>70000</v>
      </c>
      <c r="HJ27" s="55">
        <v>70000</v>
      </c>
      <c r="HK27" s="55">
        <v>70000</v>
      </c>
      <c r="HL27" s="55">
        <v>70000</v>
      </c>
      <c r="HM27" s="55">
        <v>70000</v>
      </c>
      <c r="HN27" s="55">
        <v>70000</v>
      </c>
      <c r="HO27" s="55">
        <v>70000</v>
      </c>
      <c r="HP27" s="55">
        <v>70000</v>
      </c>
      <c r="HQ27" s="55">
        <v>70000</v>
      </c>
      <c r="HR27" s="55">
        <v>70000</v>
      </c>
      <c r="HS27" s="55">
        <v>70000</v>
      </c>
      <c r="HT27" s="55">
        <v>70000</v>
      </c>
      <c r="HU27" s="55">
        <v>70000</v>
      </c>
      <c r="HV27" s="55">
        <v>70000</v>
      </c>
      <c r="HW27" s="55">
        <v>70000</v>
      </c>
      <c r="HX27" s="55">
        <v>70000</v>
      </c>
      <c r="HY27" s="55">
        <v>70000</v>
      </c>
      <c r="HZ27" s="55">
        <v>70000</v>
      </c>
      <c r="IA27" s="55">
        <v>70000</v>
      </c>
      <c r="IB27" s="55">
        <v>90000</v>
      </c>
      <c r="IC27" s="55">
        <v>80000</v>
      </c>
      <c r="ID27" s="55">
        <v>80000</v>
      </c>
      <c r="IE27" s="55">
        <v>80000</v>
      </c>
      <c r="IF27" s="55">
        <v>80000</v>
      </c>
      <c r="IG27" s="55">
        <v>80000</v>
      </c>
      <c r="IH27" s="55">
        <v>80000</v>
      </c>
      <c r="II27" s="55">
        <v>90000</v>
      </c>
      <c r="IJ27" s="55">
        <v>80000</v>
      </c>
      <c r="IK27" s="55">
        <v>80000</v>
      </c>
      <c r="IL27" s="55">
        <v>80000</v>
      </c>
      <c r="IM27" s="55" t="s">
        <v>148</v>
      </c>
      <c r="IN27" s="55" t="s">
        <v>148</v>
      </c>
      <c r="IO27" s="55" t="s">
        <v>148</v>
      </c>
      <c r="IP27" s="55" t="s">
        <v>148</v>
      </c>
      <c r="IQ27" s="55" t="s">
        <v>148</v>
      </c>
      <c r="IR27" s="55" t="s">
        <v>148</v>
      </c>
      <c r="IS27" s="55" t="s">
        <v>148</v>
      </c>
      <c r="IT27" s="55" t="s">
        <v>148</v>
      </c>
      <c r="IU27" s="55" t="s">
        <v>148</v>
      </c>
      <c r="IV27" s="55" t="s">
        <v>148</v>
      </c>
      <c r="IW27" s="55" t="s">
        <v>148</v>
      </c>
      <c r="IX27" s="55" t="s">
        <v>148</v>
      </c>
      <c r="IY27" s="55" t="s">
        <v>148</v>
      </c>
      <c r="IZ27" s="55" t="s">
        <v>148</v>
      </c>
      <c r="JA27" s="55" t="s">
        <v>148</v>
      </c>
      <c r="JB27" s="55" t="s">
        <v>148</v>
      </c>
      <c r="JC27" s="55" t="s">
        <v>148</v>
      </c>
      <c r="JD27" s="55" t="s">
        <v>148</v>
      </c>
      <c r="JE27" s="55" t="s">
        <v>148</v>
      </c>
      <c r="JF27" s="55" t="s">
        <v>148</v>
      </c>
      <c r="JG27" s="55" t="s">
        <v>148</v>
      </c>
      <c r="JH27" s="55" t="s">
        <v>148</v>
      </c>
      <c r="JI27" s="55" t="s">
        <v>148</v>
      </c>
      <c r="JJ27" s="55" t="s">
        <v>148</v>
      </c>
      <c r="JK27" s="55" t="s">
        <v>148</v>
      </c>
      <c r="JL27" s="55" t="s">
        <v>148</v>
      </c>
      <c r="JM27" s="55" t="s">
        <v>148</v>
      </c>
      <c r="JN27" s="55" t="s">
        <v>148</v>
      </c>
      <c r="JO27" s="55" t="s">
        <v>148</v>
      </c>
      <c r="JP27" s="55" t="s">
        <v>148</v>
      </c>
      <c r="JQ27" s="55" t="s">
        <v>148</v>
      </c>
      <c r="JR27" s="55" t="s">
        <v>148</v>
      </c>
      <c r="JS27" s="55" t="s">
        <v>148</v>
      </c>
      <c r="JT27" s="55" t="s">
        <v>148</v>
      </c>
      <c r="JU27" s="55" t="s">
        <v>148</v>
      </c>
      <c r="JV27" s="55" t="s">
        <v>148</v>
      </c>
      <c r="JW27" s="55" t="s">
        <v>148</v>
      </c>
      <c r="JX27" s="55" t="s">
        <v>148</v>
      </c>
      <c r="JY27" s="55" t="s">
        <v>148</v>
      </c>
      <c r="JZ27" s="55" t="s">
        <v>148</v>
      </c>
      <c r="KA27" s="55" t="s">
        <v>148</v>
      </c>
      <c r="KB27" s="55" t="s">
        <v>148</v>
      </c>
      <c r="KC27" s="55" t="s">
        <v>148</v>
      </c>
      <c r="KD27" s="55" t="s">
        <v>148</v>
      </c>
      <c r="KE27" s="55" t="s">
        <v>148</v>
      </c>
      <c r="KF27" s="55" t="s">
        <v>76</v>
      </c>
      <c r="KG27" s="55" t="s">
        <v>76</v>
      </c>
      <c r="KH27" s="55" t="s">
        <v>76</v>
      </c>
      <c r="KI27" s="55" t="s">
        <v>76</v>
      </c>
      <c r="KJ27" s="55" t="s">
        <v>76</v>
      </c>
      <c r="KK27" s="55" t="s">
        <v>76</v>
      </c>
      <c r="KL27" s="55" t="s">
        <v>76</v>
      </c>
      <c r="KM27" s="55" t="s">
        <v>76</v>
      </c>
      <c r="KN27" s="55" t="s">
        <v>76</v>
      </c>
      <c r="KO27" s="55" t="s">
        <v>76</v>
      </c>
      <c r="KP27" s="55" t="s">
        <v>76</v>
      </c>
      <c r="KQ27" s="55" t="s">
        <v>76</v>
      </c>
      <c r="KR27" s="55" t="s">
        <v>76</v>
      </c>
      <c r="KS27" s="55" t="s">
        <v>76</v>
      </c>
      <c r="KT27" s="55" t="s">
        <v>76</v>
      </c>
      <c r="KU27" s="55" t="s">
        <v>76</v>
      </c>
      <c r="KV27" s="55" t="s">
        <v>76</v>
      </c>
      <c r="KW27" s="55" t="s">
        <v>76</v>
      </c>
      <c r="KX27" s="55" t="s">
        <v>76</v>
      </c>
      <c r="KY27" s="55" t="s">
        <v>76</v>
      </c>
      <c r="KZ27" s="55" t="s">
        <v>76</v>
      </c>
      <c r="LA27" s="55" t="s">
        <v>76</v>
      </c>
      <c r="LB27" s="55" t="s">
        <v>76</v>
      </c>
      <c r="LC27" s="55" t="s">
        <v>76</v>
      </c>
      <c r="LD27" s="55" t="s">
        <v>76</v>
      </c>
      <c r="LE27" s="55" t="s">
        <v>76</v>
      </c>
      <c r="LF27" s="55" t="s">
        <v>76</v>
      </c>
      <c r="LG27" s="55" t="s">
        <v>76</v>
      </c>
      <c r="LH27" s="55" t="s">
        <v>76</v>
      </c>
      <c r="LI27" s="55" t="s">
        <v>76</v>
      </c>
      <c r="LJ27" s="55" t="s">
        <v>76</v>
      </c>
      <c r="LK27" s="55" t="s">
        <v>76</v>
      </c>
      <c r="LL27" s="55" t="s">
        <v>76</v>
      </c>
      <c r="LM27" s="55" t="s">
        <v>76</v>
      </c>
      <c r="LN27" s="55" t="s">
        <v>76</v>
      </c>
      <c r="LO27" s="55" t="s">
        <v>76</v>
      </c>
      <c r="LP27" s="55" t="s">
        <v>76</v>
      </c>
      <c r="LQ27" s="55" t="s">
        <v>76</v>
      </c>
      <c r="LR27" s="55" t="s">
        <v>76</v>
      </c>
      <c r="LS27" s="55" t="s">
        <v>76</v>
      </c>
      <c r="LT27" s="55" t="s">
        <v>76</v>
      </c>
      <c r="LU27" s="55" t="s">
        <v>76</v>
      </c>
      <c r="LV27" s="55" t="s">
        <v>76</v>
      </c>
      <c r="LW27" s="55" t="s">
        <v>76</v>
      </c>
      <c r="LX27" s="55" t="s">
        <v>76</v>
      </c>
      <c r="LY27" s="55" t="s">
        <v>76</v>
      </c>
      <c r="LZ27" s="55" t="s">
        <v>76</v>
      </c>
      <c r="MA27" s="55" t="s">
        <v>76</v>
      </c>
      <c r="MB27" s="55" t="s">
        <v>76</v>
      </c>
      <c r="MC27" s="55" t="s">
        <v>76</v>
      </c>
      <c r="MD27" s="55" t="s">
        <v>76</v>
      </c>
      <c r="ME27" s="55" t="s">
        <v>76</v>
      </c>
      <c r="MF27" s="55" t="s">
        <v>76</v>
      </c>
      <c r="MG27" s="55" t="s">
        <v>76</v>
      </c>
      <c r="MH27" s="55" t="s">
        <v>76</v>
      </c>
      <c r="MI27" s="55" t="s">
        <v>76</v>
      </c>
      <c r="MJ27" s="55" t="s">
        <v>76</v>
      </c>
      <c r="MK27" s="55" t="s">
        <v>76</v>
      </c>
      <c r="ML27" s="55" t="s">
        <v>76</v>
      </c>
      <c r="MM27" s="55" t="s">
        <v>76</v>
      </c>
      <c r="MN27" s="55" t="s">
        <v>76</v>
      </c>
      <c r="MO27" s="55" t="s">
        <v>76</v>
      </c>
      <c r="MP27" s="55" t="s">
        <v>76</v>
      </c>
      <c r="MQ27" s="55" t="s">
        <v>76</v>
      </c>
      <c r="MR27" s="55" t="s">
        <v>76</v>
      </c>
      <c r="MS27" s="55" t="s">
        <v>76</v>
      </c>
      <c r="MT27" s="55" t="s">
        <v>76</v>
      </c>
      <c r="MU27" s="55" t="s">
        <v>76</v>
      </c>
      <c r="MV27" s="55" t="s">
        <v>76</v>
      </c>
      <c r="MW27" s="55" t="s">
        <v>76</v>
      </c>
      <c r="MX27" s="55" t="s">
        <v>76</v>
      </c>
      <c r="MY27" s="55" t="s">
        <v>76</v>
      </c>
      <c r="MZ27" s="55" t="s">
        <v>76</v>
      </c>
      <c r="NA27" s="55" t="s">
        <v>76</v>
      </c>
      <c r="NB27" s="55" t="s">
        <v>76</v>
      </c>
      <c r="NC27" s="55" t="s">
        <v>76</v>
      </c>
      <c r="ND27" s="55" t="s">
        <v>76</v>
      </c>
      <c r="NE27" s="55" t="s">
        <v>76</v>
      </c>
      <c r="NF27" s="55" t="s">
        <v>76</v>
      </c>
      <c r="NG27" s="55" t="s">
        <v>76</v>
      </c>
      <c r="NH27" s="55" t="s">
        <v>76</v>
      </c>
      <c r="NI27" s="55" t="s">
        <v>76</v>
      </c>
      <c r="NJ27" s="55" t="s">
        <v>76</v>
      </c>
      <c r="NK27" s="55" t="s">
        <v>76</v>
      </c>
      <c r="NL27" s="55" t="s">
        <v>76</v>
      </c>
      <c r="NM27" s="55" t="s">
        <v>76</v>
      </c>
      <c r="NN27" s="55" t="s">
        <v>76</v>
      </c>
      <c r="NO27" s="55" t="s">
        <v>76</v>
      </c>
      <c r="NP27" s="55" t="s">
        <v>76</v>
      </c>
      <c r="NQ27" s="55" t="s">
        <v>76</v>
      </c>
      <c r="NR27" s="55" t="s">
        <v>76</v>
      </c>
      <c r="NS27" s="55" t="s">
        <v>76</v>
      </c>
      <c r="NT27" s="55" t="s">
        <v>76</v>
      </c>
      <c r="NU27" s="55" t="s">
        <v>76</v>
      </c>
      <c r="NV27" s="55" t="s">
        <v>76</v>
      </c>
      <c r="NW27" s="55" t="s">
        <v>76</v>
      </c>
      <c r="NX27" s="55" t="s">
        <v>76</v>
      </c>
      <c r="NY27" s="55" t="s">
        <v>76</v>
      </c>
      <c r="NZ27" s="55" t="s">
        <v>76</v>
      </c>
      <c r="OA27" s="55" t="s">
        <v>76</v>
      </c>
      <c r="OB27" s="55" t="s">
        <v>76</v>
      </c>
      <c r="OC27" s="55" t="s">
        <v>76</v>
      </c>
      <c r="OD27" s="55" t="s">
        <v>76</v>
      </c>
      <c r="OE27" s="55" t="s">
        <v>76</v>
      </c>
      <c r="OF27" s="55" t="s">
        <v>76</v>
      </c>
      <c r="OG27" s="55" t="s">
        <v>76</v>
      </c>
      <c r="OH27" s="55" t="s">
        <v>76</v>
      </c>
      <c r="OI27" s="55" t="s">
        <v>76</v>
      </c>
      <c r="OJ27" s="55" t="s">
        <v>76</v>
      </c>
      <c r="OK27" s="55" t="s">
        <v>76</v>
      </c>
      <c r="OL27" s="55" t="s">
        <v>76</v>
      </c>
      <c r="OM27" s="55" t="s">
        <v>76</v>
      </c>
      <c r="ON27" s="55" t="s">
        <v>76</v>
      </c>
      <c r="OO27" s="55" t="s">
        <v>76</v>
      </c>
      <c r="OP27" s="55" t="s">
        <v>76</v>
      </c>
      <c r="OQ27" s="55" t="s">
        <v>76</v>
      </c>
      <c r="OR27" s="55" t="s">
        <v>76</v>
      </c>
      <c r="OS27" s="55" t="s">
        <v>76</v>
      </c>
      <c r="OT27" s="55" t="s">
        <v>76</v>
      </c>
      <c r="OU27" s="55" t="s">
        <v>76</v>
      </c>
      <c r="OV27" s="55" t="s">
        <v>76</v>
      </c>
      <c r="OW27" s="55" t="s">
        <v>76</v>
      </c>
      <c r="OX27" s="55" t="s">
        <v>76</v>
      </c>
      <c r="OY27" s="55" t="s">
        <v>76</v>
      </c>
      <c r="OZ27" s="55" t="s">
        <v>76</v>
      </c>
      <c r="PA27" s="55" t="s">
        <v>76</v>
      </c>
      <c r="PB27" s="55" t="s">
        <v>76</v>
      </c>
      <c r="PC27" s="55" t="s">
        <v>76</v>
      </c>
      <c r="PD27" s="55" t="s">
        <v>76</v>
      </c>
      <c r="PE27" s="55" t="s">
        <v>76</v>
      </c>
      <c r="PF27" s="55" t="s">
        <v>76</v>
      </c>
      <c r="PG27" s="55" t="s">
        <v>76</v>
      </c>
      <c r="PH27" s="55" t="s">
        <v>76</v>
      </c>
      <c r="PI27" s="55" t="s">
        <v>76</v>
      </c>
      <c r="PJ27" s="55" t="s">
        <v>76</v>
      </c>
      <c r="PK27" s="55" t="s">
        <v>76</v>
      </c>
      <c r="PL27" s="55" t="s">
        <v>76</v>
      </c>
      <c r="PM27" s="55" t="s">
        <v>76</v>
      </c>
      <c r="PN27" s="55" t="s">
        <v>76</v>
      </c>
      <c r="PO27" s="55" t="s">
        <v>76</v>
      </c>
      <c r="PP27" s="55" t="s">
        <v>76</v>
      </c>
      <c r="PQ27" s="55" t="s">
        <v>76</v>
      </c>
      <c r="PR27" s="55" t="s">
        <v>76</v>
      </c>
      <c r="PS27" s="55" t="s">
        <v>76</v>
      </c>
      <c r="PT27" s="55" t="s">
        <v>76</v>
      </c>
      <c r="PU27" s="55" t="s">
        <v>76</v>
      </c>
      <c r="PV27" s="55" t="s">
        <v>76</v>
      </c>
      <c r="PW27" s="55" t="s">
        <v>76</v>
      </c>
      <c r="PX27" s="55" t="s">
        <v>76</v>
      </c>
      <c r="PY27" s="55" t="s">
        <v>76</v>
      </c>
      <c r="PZ27" s="55" t="s">
        <v>76</v>
      </c>
      <c r="QA27" s="55" t="s">
        <v>76</v>
      </c>
      <c r="QB27" s="55" t="s">
        <v>76</v>
      </c>
      <c r="QC27" s="55" t="s">
        <v>76</v>
      </c>
      <c r="QD27" s="55" t="s">
        <v>76</v>
      </c>
      <c r="QE27" s="55" t="s">
        <v>76</v>
      </c>
      <c r="QF27" s="55" t="s">
        <v>76</v>
      </c>
      <c r="QG27" s="55" t="s">
        <v>76</v>
      </c>
      <c r="QH27" s="55" t="s">
        <v>76</v>
      </c>
      <c r="QI27" s="55" t="s">
        <v>76</v>
      </c>
      <c r="QJ27" s="55" t="s">
        <v>76</v>
      </c>
      <c r="QK27" s="55" t="s">
        <v>76</v>
      </c>
      <c r="QL27" s="55" t="s">
        <v>76</v>
      </c>
      <c r="QM27" s="55" t="s">
        <v>76</v>
      </c>
      <c r="QN27" s="55" t="s">
        <v>76</v>
      </c>
      <c r="QO27" s="55" t="s">
        <v>76</v>
      </c>
      <c r="QP27" s="55" t="s">
        <v>76</v>
      </c>
      <c r="QQ27" s="55" t="s">
        <v>76</v>
      </c>
      <c r="QR27" s="55" t="s">
        <v>76</v>
      </c>
      <c r="QS27" s="55" t="s">
        <v>76</v>
      </c>
      <c r="QT27" s="55" t="s">
        <v>76</v>
      </c>
      <c r="QU27" s="55" t="s">
        <v>76</v>
      </c>
      <c r="QV27" s="55" t="s">
        <v>76</v>
      </c>
      <c r="QW27" s="55" t="s">
        <v>76</v>
      </c>
      <c r="QX27" s="55" t="s">
        <v>76</v>
      </c>
      <c r="QY27" s="55" t="s">
        <v>76</v>
      </c>
      <c r="QZ27" s="55" t="s">
        <v>76</v>
      </c>
      <c r="RA27" s="55" t="s">
        <v>76</v>
      </c>
      <c r="RB27" s="55" t="s">
        <v>76</v>
      </c>
      <c r="RC27" s="55" t="s">
        <v>76</v>
      </c>
      <c r="RD27" s="55" t="s">
        <v>76</v>
      </c>
      <c r="RE27" s="55" t="s">
        <v>76</v>
      </c>
      <c r="RF27" s="55" t="s">
        <v>76</v>
      </c>
      <c r="RG27" s="55" t="s">
        <v>76</v>
      </c>
      <c r="RH27" s="55" t="s">
        <v>76</v>
      </c>
      <c r="RI27" s="55" t="s">
        <v>76</v>
      </c>
      <c r="RJ27" s="55" t="s">
        <v>76</v>
      </c>
      <c r="RK27" s="55" t="s">
        <v>76</v>
      </c>
      <c r="RL27" s="55" t="s">
        <v>76</v>
      </c>
      <c r="RM27" s="55" t="s">
        <v>76</v>
      </c>
      <c r="RN27" s="55" t="s">
        <v>76</v>
      </c>
      <c r="RO27" s="55" t="s">
        <v>76</v>
      </c>
      <c r="RP27" s="55" t="s">
        <v>76</v>
      </c>
      <c r="RQ27" s="55" t="s">
        <v>76</v>
      </c>
      <c r="RR27" s="55" t="s">
        <v>76</v>
      </c>
      <c r="RS27" s="55" t="s">
        <v>76</v>
      </c>
      <c r="RT27" s="55" t="s">
        <v>76</v>
      </c>
      <c r="RU27" s="55" t="s">
        <v>76</v>
      </c>
      <c r="RV27" s="55" t="s">
        <v>76</v>
      </c>
      <c r="RW27" s="55" t="s">
        <v>76</v>
      </c>
      <c r="RX27" s="55" t="s">
        <v>76</v>
      </c>
    </row>
    <row r="28" spans="2:492" x14ac:dyDescent="0.2">
      <c r="B28" s="47">
        <f t="shared" si="17"/>
        <v>6</v>
      </c>
      <c r="C28" s="54" t="str">
        <f>$C$15</f>
        <v>ＢＡＴＯＮ　ＳＵＩＴＥ　沖縄古宇利島</v>
      </c>
      <c r="D28" s="2"/>
      <c r="E28" s="55" t="s">
        <v>76</v>
      </c>
      <c r="F28" s="55" t="s">
        <v>76</v>
      </c>
      <c r="G28" s="55" t="s">
        <v>76</v>
      </c>
      <c r="H28" s="55" t="s">
        <v>76</v>
      </c>
      <c r="I28" s="55" t="s">
        <v>76</v>
      </c>
      <c r="J28" s="55" t="s">
        <v>76</v>
      </c>
      <c r="K28" s="55"/>
      <c r="L28" s="55"/>
      <c r="M28" s="55"/>
      <c r="N28" s="55"/>
      <c r="O28" s="55"/>
      <c r="P28" s="55"/>
      <c r="Q28" s="55"/>
      <c r="R28" s="55" t="s">
        <v>148</v>
      </c>
      <c r="S28" s="55" t="s">
        <v>148</v>
      </c>
      <c r="T28" s="55" t="s">
        <v>148</v>
      </c>
      <c r="U28" s="55" t="s">
        <v>148</v>
      </c>
      <c r="V28" s="55" t="s">
        <v>148</v>
      </c>
      <c r="W28" s="55" t="s">
        <v>148</v>
      </c>
      <c r="X28" s="55">
        <v>76182</v>
      </c>
      <c r="Y28" s="55">
        <v>97454</v>
      </c>
      <c r="Z28" s="55">
        <v>133650</v>
      </c>
      <c r="AA28" s="55">
        <v>128906</v>
      </c>
      <c r="AB28" s="55">
        <v>123256</v>
      </c>
      <c r="AC28" s="55" t="s">
        <v>148</v>
      </c>
      <c r="AD28" s="55" t="s">
        <v>148</v>
      </c>
      <c r="AE28" s="55">
        <v>70836</v>
      </c>
      <c r="AF28" s="55">
        <v>80314</v>
      </c>
      <c r="AG28" s="55">
        <v>81676</v>
      </c>
      <c r="AH28" s="55">
        <v>73508</v>
      </c>
      <c r="AI28" s="55">
        <v>66576</v>
      </c>
      <c r="AJ28" s="55">
        <v>66576</v>
      </c>
      <c r="AK28" s="55">
        <v>66576</v>
      </c>
      <c r="AL28" s="55">
        <v>66576</v>
      </c>
      <c r="AM28" s="55">
        <v>69050</v>
      </c>
      <c r="AN28" s="55">
        <v>72502</v>
      </c>
      <c r="AO28" s="55">
        <v>69050</v>
      </c>
      <c r="AP28" s="55">
        <v>66576</v>
      </c>
      <c r="AQ28" s="55">
        <v>69904</v>
      </c>
      <c r="AR28" s="55">
        <v>73898</v>
      </c>
      <c r="AS28" s="55">
        <v>66576</v>
      </c>
      <c r="AT28" s="55">
        <v>69050</v>
      </c>
      <c r="AU28" s="55">
        <v>79406</v>
      </c>
      <c r="AV28" s="55">
        <v>77336</v>
      </c>
      <c r="AW28" s="55">
        <v>71902</v>
      </c>
      <c r="AX28" s="55">
        <v>71902</v>
      </c>
      <c r="AY28" s="55">
        <v>74564</v>
      </c>
      <c r="AZ28" s="55">
        <v>69904</v>
      </c>
      <c r="BA28" s="55">
        <v>69050</v>
      </c>
      <c r="BB28" s="55">
        <v>112322</v>
      </c>
      <c r="BC28" s="55">
        <v>112322</v>
      </c>
      <c r="BD28" s="55">
        <v>66576</v>
      </c>
      <c r="BE28" s="55">
        <v>66576</v>
      </c>
      <c r="BF28" s="55">
        <v>83900</v>
      </c>
      <c r="BG28" s="55">
        <v>83900</v>
      </c>
      <c r="BH28" s="55">
        <v>93286</v>
      </c>
      <c r="BI28" s="55">
        <v>156420</v>
      </c>
      <c r="BJ28" s="55" t="s">
        <v>148</v>
      </c>
      <c r="BK28" s="55" t="s">
        <v>148</v>
      </c>
      <c r="BL28" s="55">
        <v>206990</v>
      </c>
      <c r="BM28" s="55">
        <v>206990</v>
      </c>
      <c r="BN28" s="55">
        <v>206990</v>
      </c>
      <c r="BO28" s="55">
        <v>159224</v>
      </c>
      <c r="BP28" s="55">
        <v>159224</v>
      </c>
      <c r="BQ28" s="55">
        <v>101226</v>
      </c>
      <c r="BR28" s="55">
        <v>91326</v>
      </c>
      <c r="BS28" s="55">
        <v>69050</v>
      </c>
      <c r="BT28" s="55">
        <v>69050</v>
      </c>
      <c r="BU28" s="55">
        <v>69050</v>
      </c>
      <c r="BV28" s="55">
        <v>95974</v>
      </c>
      <c r="BW28" s="55">
        <v>105570</v>
      </c>
      <c r="BX28" s="55">
        <v>93224</v>
      </c>
      <c r="BY28" s="55" t="s">
        <v>148</v>
      </c>
      <c r="BZ28" s="55" t="s">
        <v>148</v>
      </c>
      <c r="CA28" s="55" t="s">
        <v>148</v>
      </c>
      <c r="CB28" s="55" t="s">
        <v>148</v>
      </c>
      <c r="CC28" s="55" t="s">
        <v>148</v>
      </c>
      <c r="CD28" s="55">
        <v>68968</v>
      </c>
      <c r="CE28" s="55">
        <v>66548</v>
      </c>
      <c r="CF28" s="55">
        <v>66548</v>
      </c>
      <c r="CG28" s="55">
        <v>66548</v>
      </c>
      <c r="CH28" s="55">
        <v>66548</v>
      </c>
      <c r="CI28" s="55">
        <v>66548</v>
      </c>
      <c r="CJ28" s="55">
        <v>66548</v>
      </c>
      <c r="CK28" s="55">
        <v>72416</v>
      </c>
      <c r="CL28" s="55">
        <v>66548</v>
      </c>
      <c r="CM28" s="55">
        <v>66548</v>
      </c>
      <c r="CN28" s="55">
        <v>73808</v>
      </c>
      <c r="CO28" s="55">
        <v>73808</v>
      </c>
      <c r="CP28" s="55">
        <v>73808</v>
      </c>
      <c r="CQ28" s="55">
        <v>78648</v>
      </c>
      <c r="CR28" s="55">
        <v>86512</v>
      </c>
      <c r="CS28" s="55">
        <v>73808</v>
      </c>
      <c r="CT28" s="55">
        <v>71388</v>
      </c>
      <c r="CU28" s="55">
        <v>98008</v>
      </c>
      <c r="CV28" s="55">
        <v>71388</v>
      </c>
      <c r="CW28" s="55">
        <v>71388</v>
      </c>
      <c r="CX28" s="55">
        <v>78648</v>
      </c>
      <c r="CY28" s="55">
        <v>78648</v>
      </c>
      <c r="CZ28" s="55">
        <v>80038</v>
      </c>
      <c r="DA28" s="55">
        <v>73808</v>
      </c>
      <c r="DB28" s="55">
        <v>73808</v>
      </c>
      <c r="DC28" s="55">
        <v>73808</v>
      </c>
      <c r="DD28" s="55">
        <v>77498</v>
      </c>
      <c r="DE28" s="55">
        <v>78648</v>
      </c>
      <c r="DF28" s="55">
        <v>78648</v>
      </c>
      <c r="DG28" s="55">
        <v>73808</v>
      </c>
      <c r="DH28" s="55">
        <v>84236</v>
      </c>
      <c r="DI28" s="55">
        <v>84236</v>
      </c>
      <c r="DJ28" s="55">
        <v>77812</v>
      </c>
      <c r="DK28" s="55">
        <v>85664</v>
      </c>
      <c r="DL28" s="55">
        <v>94376</v>
      </c>
      <c r="DM28" s="55">
        <v>130680</v>
      </c>
      <c r="DN28" s="55">
        <v>95284</v>
      </c>
      <c r="DO28" s="55">
        <v>102848</v>
      </c>
      <c r="DP28" s="55">
        <v>68968</v>
      </c>
      <c r="DQ28" s="55">
        <v>68968</v>
      </c>
      <c r="DR28" s="55">
        <v>68968</v>
      </c>
      <c r="DS28" s="55">
        <v>71388</v>
      </c>
      <c r="DT28" s="55">
        <v>78648</v>
      </c>
      <c r="DU28" s="55">
        <v>78648</v>
      </c>
      <c r="DV28" s="55">
        <v>76228</v>
      </c>
      <c r="DW28" s="55">
        <v>76228</v>
      </c>
      <c r="DX28" s="55">
        <v>76228</v>
      </c>
      <c r="DY28" s="55">
        <v>76228</v>
      </c>
      <c r="DZ28" s="55">
        <v>81068</v>
      </c>
      <c r="EA28" s="55">
        <v>81068</v>
      </c>
      <c r="EB28" s="55">
        <v>78648</v>
      </c>
      <c r="EC28" s="55">
        <v>71388</v>
      </c>
      <c r="ED28" s="55">
        <v>71388</v>
      </c>
      <c r="EE28" s="55">
        <v>71388</v>
      </c>
      <c r="EF28" s="55">
        <v>71388</v>
      </c>
      <c r="EG28" s="55">
        <v>81068</v>
      </c>
      <c r="EH28" s="55">
        <v>135520</v>
      </c>
      <c r="EI28" s="55">
        <v>108900</v>
      </c>
      <c r="EJ28" s="55">
        <v>76228</v>
      </c>
      <c r="EK28" s="55">
        <v>76228</v>
      </c>
      <c r="EL28" s="55">
        <v>76228</v>
      </c>
      <c r="EM28" s="55">
        <v>90748</v>
      </c>
      <c r="EN28" s="55">
        <v>108896</v>
      </c>
      <c r="EO28" s="55">
        <v>108896</v>
      </c>
      <c r="EP28" s="55">
        <v>88328</v>
      </c>
      <c r="EQ28" s="55">
        <v>83488</v>
      </c>
      <c r="ER28" s="55">
        <v>83488</v>
      </c>
      <c r="ES28" s="55">
        <v>83488</v>
      </c>
      <c r="ET28" s="55">
        <v>83488</v>
      </c>
      <c r="EU28" s="55">
        <v>85908</v>
      </c>
      <c r="EV28" s="55">
        <v>85908</v>
      </c>
      <c r="EW28" s="55">
        <v>81068</v>
      </c>
      <c r="EX28" s="55">
        <v>71388</v>
      </c>
      <c r="EY28" s="55">
        <v>71388</v>
      </c>
      <c r="EZ28" s="55">
        <v>76228</v>
      </c>
      <c r="FA28" s="55">
        <v>76228</v>
      </c>
      <c r="FB28" s="55">
        <v>85908</v>
      </c>
      <c r="FC28" s="55">
        <v>92780</v>
      </c>
      <c r="FD28" s="55">
        <v>83488</v>
      </c>
      <c r="FE28" s="55">
        <v>81068</v>
      </c>
      <c r="FF28" s="55">
        <v>81068</v>
      </c>
      <c r="FG28" s="55">
        <v>81068</v>
      </c>
      <c r="FH28" s="55">
        <v>81068</v>
      </c>
      <c r="FI28" s="55">
        <v>88328</v>
      </c>
      <c r="FJ28" s="55">
        <v>88328</v>
      </c>
      <c r="FK28" s="55">
        <v>88328</v>
      </c>
      <c r="FL28" s="55">
        <v>83488</v>
      </c>
      <c r="FM28" s="55">
        <v>83488</v>
      </c>
      <c r="FN28" s="55">
        <v>83488</v>
      </c>
      <c r="FO28" s="55">
        <v>83488</v>
      </c>
      <c r="FP28" s="55">
        <v>90748</v>
      </c>
      <c r="FQ28" s="55">
        <v>90748</v>
      </c>
      <c r="FR28" s="55">
        <v>88328</v>
      </c>
      <c r="FS28" s="55">
        <v>85908</v>
      </c>
      <c r="FT28" s="55">
        <v>85908</v>
      </c>
      <c r="FU28" s="55">
        <v>85908</v>
      </c>
      <c r="FV28" s="55">
        <v>85908</v>
      </c>
      <c r="FW28" s="55">
        <v>90748</v>
      </c>
      <c r="FX28" s="55" t="s">
        <v>148</v>
      </c>
      <c r="FY28" s="55">
        <v>104060</v>
      </c>
      <c r="FZ28" s="55">
        <v>108900</v>
      </c>
      <c r="GA28" s="55">
        <v>113740</v>
      </c>
      <c r="GB28" s="55">
        <v>141568</v>
      </c>
      <c r="GC28" s="55">
        <v>141568</v>
      </c>
      <c r="GD28" s="55">
        <v>141568</v>
      </c>
      <c r="GE28" s="55">
        <v>169880</v>
      </c>
      <c r="GF28" s="55">
        <v>184038</v>
      </c>
      <c r="GG28" s="55">
        <v>169880</v>
      </c>
      <c r="GH28" s="55">
        <v>141568</v>
      </c>
      <c r="GI28" s="55">
        <v>113740</v>
      </c>
      <c r="GJ28" s="55">
        <v>104060</v>
      </c>
      <c r="GK28" s="55">
        <v>90748</v>
      </c>
      <c r="GL28" s="55">
        <v>93168</v>
      </c>
      <c r="GM28" s="55">
        <v>83488</v>
      </c>
      <c r="GN28" s="55">
        <v>76228</v>
      </c>
      <c r="GO28" s="55">
        <v>76228</v>
      </c>
      <c r="GP28" s="55">
        <v>76228</v>
      </c>
      <c r="GQ28" s="55">
        <v>76228</v>
      </c>
      <c r="GR28" s="55">
        <v>81068</v>
      </c>
      <c r="GS28" s="55">
        <v>81068</v>
      </c>
      <c r="GT28" s="55">
        <v>78648</v>
      </c>
      <c r="GU28" s="55">
        <v>76228</v>
      </c>
      <c r="GV28" s="55">
        <v>76228</v>
      </c>
      <c r="GW28" s="55">
        <v>76228</v>
      </c>
      <c r="GX28" s="55">
        <v>76228</v>
      </c>
      <c r="GY28" s="55">
        <v>81068</v>
      </c>
      <c r="GZ28" s="55">
        <v>81068</v>
      </c>
      <c r="HA28" s="55">
        <v>78648</v>
      </c>
      <c r="HB28" s="55">
        <v>76228</v>
      </c>
      <c r="HC28" s="55">
        <v>76228</v>
      </c>
      <c r="HD28" s="55">
        <v>76228</v>
      </c>
      <c r="HE28" s="55">
        <v>76228</v>
      </c>
      <c r="HF28" s="55" t="s">
        <v>148</v>
      </c>
      <c r="HG28" s="55" t="s">
        <v>148</v>
      </c>
      <c r="HH28" s="55" t="s">
        <v>148</v>
      </c>
      <c r="HI28" s="55">
        <v>73808</v>
      </c>
      <c r="HJ28" s="55">
        <v>73808</v>
      </c>
      <c r="HK28" s="55">
        <v>73808</v>
      </c>
      <c r="HL28" s="55">
        <v>73808</v>
      </c>
      <c r="HM28" s="55">
        <v>78648</v>
      </c>
      <c r="HN28" s="55" t="s">
        <v>148</v>
      </c>
      <c r="HO28" s="55">
        <v>76228</v>
      </c>
      <c r="HP28" s="55">
        <v>73808</v>
      </c>
      <c r="HQ28" s="55">
        <v>73808</v>
      </c>
      <c r="HR28" s="55">
        <v>73808</v>
      </c>
      <c r="HS28" s="55">
        <v>73808</v>
      </c>
      <c r="HT28" s="55">
        <v>81068</v>
      </c>
      <c r="HU28" s="55">
        <v>81068</v>
      </c>
      <c r="HV28" s="55">
        <v>78648</v>
      </c>
      <c r="HW28" s="55">
        <v>76228</v>
      </c>
      <c r="HX28" s="55">
        <v>76228</v>
      </c>
      <c r="HY28" s="55">
        <v>76228</v>
      </c>
      <c r="HZ28" s="55">
        <v>76228</v>
      </c>
      <c r="IA28" s="55">
        <v>85908</v>
      </c>
      <c r="IB28" s="55">
        <v>85908</v>
      </c>
      <c r="IC28" s="55">
        <v>93168</v>
      </c>
      <c r="ID28" s="55">
        <v>93168</v>
      </c>
      <c r="IE28" s="55">
        <v>93168</v>
      </c>
      <c r="IF28" s="55">
        <v>93168</v>
      </c>
      <c r="IG28" s="55">
        <v>93168</v>
      </c>
      <c r="IH28" s="55">
        <v>96800</v>
      </c>
      <c r="II28" s="55">
        <v>96800</v>
      </c>
      <c r="IJ28" s="55">
        <v>96800</v>
      </c>
      <c r="IK28" s="55">
        <v>93168</v>
      </c>
      <c r="IL28" s="55">
        <v>93168</v>
      </c>
      <c r="IM28" s="55">
        <v>93168</v>
      </c>
      <c r="IN28" s="55">
        <v>93168</v>
      </c>
      <c r="IO28" s="55">
        <v>108900</v>
      </c>
      <c r="IP28" s="55">
        <v>108900</v>
      </c>
      <c r="IQ28" s="55">
        <v>104060</v>
      </c>
      <c r="IR28" s="55">
        <v>104060</v>
      </c>
      <c r="IS28" s="55">
        <v>104060</v>
      </c>
      <c r="IT28" s="55">
        <v>104060</v>
      </c>
      <c r="IU28" s="55">
        <v>104060</v>
      </c>
      <c r="IV28" s="55">
        <v>113740</v>
      </c>
      <c r="IW28" s="55">
        <v>113740</v>
      </c>
      <c r="IX28" s="55">
        <v>113740</v>
      </c>
      <c r="IY28" s="55">
        <v>108900</v>
      </c>
      <c r="IZ28" s="55">
        <v>108900</v>
      </c>
      <c r="JA28" s="55">
        <v>108900</v>
      </c>
      <c r="JB28" s="55">
        <v>108900</v>
      </c>
      <c r="JC28" s="55">
        <v>122838</v>
      </c>
      <c r="JD28" s="55">
        <v>122838</v>
      </c>
      <c r="JE28" s="55">
        <v>122838</v>
      </c>
      <c r="JF28" s="55">
        <v>108900</v>
      </c>
      <c r="JG28" s="55">
        <v>108900</v>
      </c>
      <c r="JH28" s="55">
        <v>108900</v>
      </c>
      <c r="JI28" s="55">
        <v>108900</v>
      </c>
      <c r="JJ28" s="55">
        <v>141568</v>
      </c>
      <c r="JK28" s="55">
        <v>141568</v>
      </c>
      <c r="JL28" s="55">
        <v>128260</v>
      </c>
      <c r="JM28" s="55">
        <v>108900</v>
      </c>
      <c r="JN28" s="55">
        <v>108900</v>
      </c>
      <c r="JO28" s="55">
        <v>108900</v>
      </c>
      <c r="JP28" s="55">
        <v>108900</v>
      </c>
      <c r="JQ28" s="55">
        <v>141568</v>
      </c>
      <c r="JR28" s="55">
        <v>141568</v>
      </c>
      <c r="JS28" s="55">
        <v>128260</v>
      </c>
      <c r="JT28" s="55">
        <v>113740</v>
      </c>
      <c r="JU28" s="55">
        <v>113740</v>
      </c>
      <c r="JV28" s="55">
        <v>113740</v>
      </c>
      <c r="JW28" s="55">
        <v>113740</v>
      </c>
      <c r="JX28" s="55">
        <v>141568</v>
      </c>
      <c r="JY28" s="55">
        <v>141568</v>
      </c>
      <c r="JZ28" s="55">
        <v>141568</v>
      </c>
      <c r="KA28" s="55">
        <v>162802</v>
      </c>
      <c r="KB28" s="55">
        <v>162802</v>
      </c>
      <c r="KC28" s="55">
        <v>162802</v>
      </c>
      <c r="KD28" s="55">
        <v>141568</v>
      </c>
      <c r="KE28" s="55">
        <v>141568</v>
      </c>
      <c r="KF28" s="55" t="s">
        <v>76</v>
      </c>
      <c r="KG28" s="55" t="s">
        <v>76</v>
      </c>
      <c r="KH28" s="55" t="s">
        <v>76</v>
      </c>
      <c r="KI28" s="55" t="s">
        <v>76</v>
      </c>
      <c r="KJ28" s="55" t="s">
        <v>76</v>
      </c>
      <c r="KK28" s="55" t="s">
        <v>76</v>
      </c>
      <c r="KL28" s="55" t="s">
        <v>76</v>
      </c>
      <c r="KM28" s="55" t="s">
        <v>76</v>
      </c>
      <c r="KN28" s="55" t="s">
        <v>76</v>
      </c>
      <c r="KO28" s="55" t="s">
        <v>76</v>
      </c>
      <c r="KP28" s="55" t="s">
        <v>76</v>
      </c>
      <c r="KQ28" s="55" t="s">
        <v>76</v>
      </c>
      <c r="KR28" s="55" t="s">
        <v>76</v>
      </c>
      <c r="KS28" s="55" t="s">
        <v>76</v>
      </c>
      <c r="KT28" s="55" t="s">
        <v>76</v>
      </c>
      <c r="KU28" s="55" t="s">
        <v>76</v>
      </c>
      <c r="KV28" s="55" t="s">
        <v>76</v>
      </c>
      <c r="KW28" s="55" t="s">
        <v>76</v>
      </c>
      <c r="KX28" s="55" t="s">
        <v>76</v>
      </c>
      <c r="KY28" s="55" t="s">
        <v>76</v>
      </c>
      <c r="KZ28" s="55" t="s">
        <v>76</v>
      </c>
      <c r="LA28" s="55" t="s">
        <v>76</v>
      </c>
      <c r="LB28" s="55" t="s">
        <v>76</v>
      </c>
      <c r="LC28" s="55" t="s">
        <v>76</v>
      </c>
      <c r="LD28" s="55" t="s">
        <v>76</v>
      </c>
      <c r="LE28" s="55" t="s">
        <v>76</v>
      </c>
      <c r="LF28" s="55" t="s">
        <v>76</v>
      </c>
      <c r="LG28" s="55" t="s">
        <v>76</v>
      </c>
      <c r="LH28" s="55" t="s">
        <v>76</v>
      </c>
      <c r="LI28" s="55" t="s">
        <v>76</v>
      </c>
      <c r="LJ28" s="55" t="s">
        <v>76</v>
      </c>
      <c r="LK28" s="55" t="s">
        <v>76</v>
      </c>
      <c r="LL28" s="55" t="s">
        <v>76</v>
      </c>
      <c r="LM28" s="55" t="s">
        <v>76</v>
      </c>
      <c r="LN28" s="55" t="s">
        <v>76</v>
      </c>
      <c r="LO28" s="55" t="s">
        <v>76</v>
      </c>
      <c r="LP28" s="55" t="s">
        <v>76</v>
      </c>
      <c r="LQ28" s="55" t="s">
        <v>76</v>
      </c>
      <c r="LR28" s="55" t="s">
        <v>76</v>
      </c>
      <c r="LS28" s="55" t="s">
        <v>76</v>
      </c>
      <c r="LT28" s="55" t="s">
        <v>76</v>
      </c>
      <c r="LU28" s="55" t="s">
        <v>76</v>
      </c>
      <c r="LV28" s="55" t="s">
        <v>76</v>
      </c>
      <c r="LW28" s="55" t="s">
        <v>76</v>
      </c>
      <c r="LX28" s="55" t="s">
        <v>76</v>
      </c>
      <c r="LY28" s="55" t="s">
        <v>76</v>
      </c>
      <c r="LZ28" s="55" t="s">
        <v>76</v>
      </c>
      <c r="MA28" s="55" t="s">
        <v>76</v>
      </c>
      <c r="MB28" s="55" t="s">
        <v>76</v>
      </c>
      <c r="MC28" s="55" t="s">
        <v>76</v>
      </c>
      <c r="MD28" s="55" t="s">
        <v>76</v>
      </c>
      <c r="ME28" s="55" t="s">
        <v>76</v>
      </c>
      <c r="MF28" s="55" t="s">
        <v>76</v>
      </c>
      <c r="MG28" s="55" t="s">
        <v>76</v>
      </c>
      <c r="MH28" s="55" t="s">
        <v>76</v>
      </c>
      <c r="MI28" s="55" t="s">
        <v>76</v>
      </c>
      <c r="MJ28" s="55" t="s">
        <v>76</v>
      </c>
      <c r="MK28" s="55" t="s">
        <v>76</v>
      </c>
      <c r="ML28" s="55" t="s">
        <v>76</v>
      </c>
      <c r="MM28" s="55" t="s">
        <v>76</v>
      </c>
      <c r="MN28" s="55" t="s">
        <v>76</v>
      </c>
      <c r="MO28" s="55" t="s">
        <v>76</v>
      </c>
      <c r="MP28" s="55" t="s">
        <v>76</v>
      </c>
      <c r="MQ28" s="55" t="s">
        <v>76</v>
      </c>
      <c r="MR28" s="55" t="s">
        <v>76</v>
      </c>
      <c r="MS28" s="55" t="s">
        <v>76</v>
      </c>
      <c r="MT28" s="55" t="s">
        <v>76</v>
      </c>
      <c r="MU28" s="55" t="s">
        <v>76</v>
      </c>
      <c r="MV28" s="55" t="s">
        <v>76</v>
      </c>
      <c r="MW28" s="55" t="s">
        <v>76</v>
      </c>
      <c r="MX28" s="55" t="s">
        <v>76</v>
      </c>
      <c r="MY28" s="55" t="s">
        <v>76</v>
      </c>
      <c r="MZ28" s="55" t="s">
        <v>76</v>
      </c>
      <c r="NA28" s="55" t="s">
        <v>76</v>
      </c>
      <c r="NB28" s="55" t="s">
        <v>76</v>
      </c>
      <c r="NC28" s="55" t="s">
        <v>76</v>
      </c>
      <c r="ND28" s="55" t="s">
        <v>76</v>
      </c>
      <c r="NE28" s="55" t="s">
        <v>76</v>
      </c>
      <c r="NF28" s="55" t="s">
        <v>76</v>
      </c>
      <c r="NG28" s="55" t="s">
        <v>76</v>
      </c>
      <c r="NH28" s="55" t="s">
        <v>76</v>
      </c>
      <c r="NI28" s="55" t="s">
        <v>76</v>
      </c>
      <c r="NJ28" s="55" t="s">
        <v>76</v>
      </c>
      <c r="NK28" s="55" t="s">
        <v>76</v>
      </c>
      <c r="NL28" s="55" t="s">
        <v>76</v>
      </c>
      <c r="NM28" s="55" t="s">
        <v>76</v>
      </c>
      <c r="NN28" s="55" t="s">
        <v>76</v>
      </c>
      <c r="NO28" s="55" t="s">
        <v>76</v>
      </c>
      <c r="NP28" s="55" t="s">
        <v>76</v>
      </c>
      <c r="NQ28" s="55" t="s">
        <v>76</v>
      </c>
      <c r="NR28" s="55" t="s">
        <v>76</v>
      </c>
      <c r="NS28" s="55" t="s">
        <v>76</v>
      </c>
      <c r="NT28" s="55" t="s">
        <v>76</v>
      </c>
      <c r="NU28" s="55" t="s">
        <v>76</v>
      </c>
      <c r="NV28" s="55" t="s">
        <v>76</v>
      </c>
      <c r="NW28" s="55" t="s">
        <v>76</v>
      </c>
      <c r="NX28" s="55" t="s">
        <v>76</v>
      </c>
      <c r="NY28" s="55" t="s">
        <v>76</v>
      </c>
      <c r="NZ28" s="55" t="s">
        <v>76</v>
      </c>
      <c r="OA28" s="55" t="s">
        <v>76</v>
      </c>
      <c r="OB28" s="55" t="s">
        <v>76</v>
      </c>
      <c r="OC28" s="55" t="s">
        <v>76</v>
      </c>
      <c r="OD28" s="55" t="s">
        <v>76</v>
      </c>
      <c r="OE28" s="55" t="s">
        <v>76</v>
      </c>
      <c r="OF28" s="55" t="s">
        <v>76</v>
      </c>
      <c r="OG28" s="55" t="s">
        <v>76</v>
      </c>
      <c r="OH28" s="55" t="s">
        <v>76</v>
      </c>
      <c r="OI28" s="55" t="s">
        <v>76</v>
      </c>
      <c r="OJ28" s="55" t="s">
        <v>76</v>
      </c>
      <c r="OK28" s="55" t="s">
        <v>76</v>
      </c>
      <c r="OL28" s="55" t="s">
        <v>76</v>
      </c>
      <c r="OM28" s="55" t="s">
        <v>76</v>
      </c>
      <c r="ON28" s="55" t="s">
        <v>76</v>
      </c>
      <c r="OO28" s="55" t="s">
        <v>76</v>
      </c>
      <c r="OP28" s="55" t="s">
        <v>76</v>
      </c>
      <c r="OQ28" s="55" t="s">
        <v>76</v>
      </c>
      <c r="OR28" s="55" t="s">
        <v>76</v>
      </c>
      <c r="OS28" s="55" t="s">
        <v>76</v>
      </c>
      <c r="OT28" s="55" t="s">
        <v>76</v>
      </c>
      <c r="OU28" s="55" t="s">
        <v>76</v>
      </c>
      <c r="OV28" s="55" t="s">
        <v>76</v>
      </c>
      <c r="OW28" s="55" t="s">
        <v>76</v>
      </c>
      <c r="OX28" s="55" t="s">
        <v>76</v>
      </c>
      <c r="OY28" s="55" t="s">
        <v>76</v>
      </c>
      <c r="OZ28" s="55" t="s">
        <v>76</v>
      </c>
      <c r="PA28" s="55" t="s">
        <v>76</v>
      </c>
      <c r="PB28" s="55" t="s">
        <v>76</v>
      </c>
      <c r="PC28" s="55" t="s">
        <v>76</v>
      </c>
      <c r="PD28" s="55" t="s">
        <v>76</v>
      </c>
      <c r="PE28" s="55" t="s">
        <v>76</v>
      </c>
      <c r="PF28" s="55" t="s">
        <v>76</v>
      </c>
      <c r="PG28" s="55" t="s">
        <v>76</v>
      </c>
      <c r="PH28" s="55" t="s">
        <v>76</v>
      </c>
      <c r="PI28" s="55" t="s">
        <v>76</v>
      </c>
      <c r="PJ28" s="55" t="s">
        <v>76</v>
      </c>
      <c r="PK28" s="55" t="s">
        <v>76</v>
      </c>
      <c r="PL28" s="55" t="s">
        <v>76</v>
      </c>
      <c r="PM28" s="55" t="s">
        <v>76</v>
      </c>
      <c r="PN28" s="55" t="s">
        <v>76</v>
      </c>
      <c r="PO28" s="55" t="s">
        <v>76</v>
      </c>
      <c r="PP28" s="55" t="s">
        <v>76</v>
      </c>
      <c r="PQ28" s="55" t="s">
        <v>76</v>
      </c>
      <c r="PR28" s="55" t="s">
        <v>76</v>
      </c>
      <c r="PS28" s="55" t="s">
        <v>76</v>
      </c>
      <c r="PT28" s="55" t="s">
        <v>76</v>
      </c>
      <c r="PU28" s="55" t="s">
        <v>76</v>
      </c>
      <c r="PV28" s="55" t="s">
        <v>76</v>
      </c>
      <c r="PW28" s="55" t="s">
        <v>76</v>
      </c>
      <c r="PX28" s="55" t="s">
        <v>76</v>
      </c>
      <c r="PY28" s="55" t="s">
        <v>76</v>
      </c>
      <c r="PZ28" s="55" t="s">
        <v>76</v>
      </c>
      <c r="QA28" s="55" t="s">
        <v>76</v>
      </c>
      <c r="QB28" s="55" t="s">
        <v>76</v>
      </c>
      <c r="QC28" s="55" t="s">
        <v>76</v>
      </c>
      <c r="QD28" s="55" t="s">
        <v>76</v>
      </c>
      <c r="QE28" s="55" t="s">
        <v>76</v>
      </c>
      <c r="QF28" s="55" t="s">
        <v>76</v>
      </c>
      <c r="QG28" s="55" t="s">
        <v>76</v>
      </c>
      <c r="QH28" s="55" t="s">
        <v>76</v>
      </c>
      <c r="QI28" s="55" t="s">
        <v>76</v>
      </c>
      <c r="QJ28" s="55" t="s">
        <v>76</v>
      </c>
      <c r="QK28" s="55" t="s">
        <v>76</v>
      </c>
      <c r="QL28" s="55" t="s">
        <v>76</v>
      </c>
      <c r="QM28" s="55" t="s">
        <v>76</v>
      </c>
      <c r="QN28" s="55" t="s">
        <v>76</v>
      </c>
      <c r="QO28" s="55" t="s">
        <v>76</v>
      </c>
      <c r="QP28" s="55" t="s">
        <v>76</v>
      </c>
      <c r="QQ28" s="55" t="s">
        <v>76</v>
      </c>
      <c r="QR28" s="55" t="s">
        <v>76</v>
      </c>
      <c r="QS28" s="55" t="s">
        <v>76</v>
      </c>
      <c r="QT28" s="55" t="s">
        <v>76</v>
      </c>
      <c r="QU28" s="55" t="s">
        <v>76</v>
      </c>
      <c r="QV28" s="55" t="s">
        <v>76</v>
      </c>
      <c r="QW28" s="55" t="s">
        <v>76</v>
      </c>
      <c r="QX28" s="55" t="s">
        <v>76</v>
      </c>
      <c r="QY28" s="55" t="s">
        <v>76</v>
      </c>
      <c r="QZ28" s="55" t="s">
        <v>76</v>
      </c>
      <c r="RA28" s="55" t="s">
        <v>76</v>
      </c>
      <c r="RB28" s="55" t="s">
        <v>76</v>
      </c>
      <c r="RC28" s="55" t="s">
        <v>76</v>
      </c>
      <c r="RD28" s="55" t="s">
        <v>76</v>
      </c>
      <c r="RE28" s="55" t="s">
        <v>76</v>
      </c>
      <c r="RF28" s="55" t="s">
        <v>76</v>
      </c>
      <c r="RG28" s="55" t="s">
        <v>76</v>
      </c>
      <c r="RH28" s="55" t="s">
        <v>76</v>
      </c>
      <c r="RI28" s="55" t="s">
        <v>76</v>
      </c>
      <c r="RJ28" s="55" t="s">
        <v>76</v>
      </c>
      <c r="RK28" s="55" t="s">
        <v>76</v>
      </c>
      <c r="RL28" s="55" t="s">
        <v>76</v>
      </c>
      <c r="RM28" s="55" t="s">
        <v>76</v>
      </c>
      <c r="RN28" s="55" t="s">
        <v>76</v>
      </c>
      <c r="RO28" s="55" t="s">
        <v>76</v>
      </c>
      <c r="RP28" s="55" t="s">
        <v>76</v>
      </c>
      <c r="RQ28" s="55" t="s">
        <v>76</v>
      </c>
      <c r="RR28" s="55" t="s">
        <v>76</v>
      </c>
      <c r="RS28" s="55" t="s">
        <v>76</v>
      </c>
      <c r="RT28" s="55" t="s">
        <v>76</v>
      </c>
      <c r="RU28" s="55" t="s">
        <v>76</v>
      </c>
      <c r="RV28" s="55" t="s">
        <v>76</v>
      </c>
      <c r="RW28" s="55" t="s">
        <v>76</v>
      </c>
      <c r="RX28" s="55" t="s">
        <v>76</v>
      </c>
    </row>
    <row r="29" spans="2:492" x14ac:dyDescent="0.2">
      <c r="B29" s="47">
        <f t="shared" si="17"/>
        <v>7</v>
      </c>
      <c r="C29" s="54" t="str">
        <f>$C$16</f>
        <v>プールヴィラ　今泊　ｂｙ　コルディオプレミアム</v>
      </c>
      <c r="D29" s="3"/>
      <c r="E29" s="55" t="s">
        <v>76</v>
      </c>
      <c r="F29" s="55" t="s">
        <v>76</v>
      </c>
      <c r="G29" s="55" t="s">
        <v>76</v>
      </c>
      <c r="H29" s="55" t="s">
        <v>76</v>
      </c>
      <c r="I29" s="55" t="s">
        <v>76</v>
      </c>
      <c r="J29" s="55" t="s">
        <v>76</v>
      </c>
      <c r="K29" s="55"/>
      <c r="L29" s="55"/>
      <c r="M29" s="55"/>
      <c r="N29" s="55"/>
      <c r="O29" s="55"/>
      <c r="P29" s="55"/>
      <c r="Q29" s="55"/>
      <c r="R29" s="55">
        <v>63900</v>
      </c>
      <c r="S29" s="55">
        <v>72000</v>
      </c>
      <c r="T29" s="55">
        <v>67500</v>
      </c>
      <c r="U29" s="55">
        <v>54000</v>
      </c>
      <c r="V29" s="55">
        <v>57600</v>
      </c>
      <c r="W29" s="55">
        <v>69300</v>
      </c>
      <c r="X29" s="55">
        <v>61200</v>
      </c>
      <c r="Y29" s="55">
        <v>63000</v>
      </c>
      <c r="Z29" s="55">
        <v>117000</v>
      </c>
      <c r="AA29" s="55">
        <v>114750</v>
      </c>
      <c r="AB29" s="55">
        <v>65700</v>
      </c>
      <c r="AC29" s="55" t="s">
        <v>148</v>
      </c>
      <c r="AD29" s="55">
        <v>54000</v>
      </c>
      <c r="AE29" s="55">
        <v>56700</v>
      </c>
      <c r="AF29" s="55">
        <v>54900</v>
      </c>
      <c r="AG29" s="55">
        <v>62100</v>
      </c>
      <c r="AH29" s="55">
        <v>53100</v>
      </c>
      <c r="AI29" s="55">
        <v>55800</v>
      </c>
      <c r="AJ29" s="55">
        <v>56700</v>
      </c>
      <c r="AK29" s="55">
        <v>55800</v>
      </c>
      <c r="AL29" s="55">
        <v>55800</v>
      </c>
      <c r="AM29" s="55">
        <v>63900</v>
      </c>
      <c r="AN29" s="55">
        <v>63900</v>
      </c>
      <c r="AO29" s="55">
        <v>64800</v>
      </c>
      <c r="AP29" s="55">
        <v>57600</v>
      </c>
      <c r="AQ29" s="55">
        <v>59400</v>
      </c>
      <c r="AR29" s="55">
        <v>59400</v>
      </c>
      <c r="AS29" s="55">
        <v>59400</v>
      </c>
      <c r="AT29" s="55">
        <v>63900</v>
      </c>
      <c r="AU29" s="55" t="s">
        <v>148</v>
      </c>
      <c r="AV29" s="55">
        <v>64800</v>
      </c>
      <c r="AW29" s="55">
        <v>63900</v>
      </c>
      <c r="AX29" s="55">
        <v>55800</v>
      </c>
      <c r="AY29" s="55">
        <v>55800</v>
      </c>
      <c r="AZ29" s="55">
        <v>55800</v>
      </c>
      <c r="BA29" s="55">
        <v>61200</v>
      </c>
      <c r="BB29" s="55">
        <v>68400</v>
      </c>
      <c r="BC29" s="55">
        <v>63900</v>
      </c>
      <c r="BD29" s="55">
        <v>63900</v>
      </c>
      <c r="BE29" s="55">
        <v>65700</v>
      </c>
      <c r="BF29" s="55">
        <v>63900</v>
      </c>
      <c r="BG29" s="55">
        <v>63900</v>
      </c>
      <c r="BH29" s="55">
        <v>72900</v>
      </c>
      <c r="BI29" s="55">
        <v>117000</v>
      </c>
      <c r="BJ29" s="55">
        <v>110250</v>
      </c>
      <c r="BK29" s="55">
        <v>128250</v>
      </c>
      <c r="BL29" s="55">
        <v>132750</v>
      </c>
      <c r="BM29" s="55">
        <v>225000</v>
      </c>
      <c r="BN29" s="55">
        <v>135000</v>
      </c>
      <c r="BO29" s="55">
        <v>135000</v>
      </c>
      <c r="BP29" s="55">
        <v>69300</v>
      </c>
      <c r="BQ29" s="55">
        <v>63000</v>
      </c>
      <c r="BR29" s="55">
        <v>55800</v>
      </c>
      <c r="BS29" s="55">
        <v>55800</v>
      </c>
      <c r="BT29" s="55">
        <v>56700</v>
      </c>
      <c r="BU29" s="55">
        <v>53100</v>
      </c>
      <c r="BV29" s="55">
        <v>56700</v>
      </c>
      <c r="BW29" s="55">
        <v>78750</v>
      </c>
      <c r="BX29" s="55">
        <v>78750</v>
      </c>
      <c r="BY29" s="55">
        <v>60300</v>
      </c>
      <c r="BZ29" s="55">
        <v>58500</v>
      </c>
      <c r="CA29" s="55">
        <v>58500</v>
      </c>
      <c r="CB29" s="55">
        <v>53100</v>
      </c>
      <c r="CC29" s="55">
        <v>58500</v>
      </c>
      <c r="CD29" s="55">
        <v>65700</v>
      </c>
      <c r="CE29" s="55">
        <v>60300</v>
      </c>
      <c r="CF29" s="55">
        <v>62100</v>
      </c>
      <c r="CG29" s="55">
        <v>56700</v>
      </c>
      <c r="CH29" s="55">
        <v>56700</v>
      </c>
      <c r="CI29" s="55">
        <v>63000</v>
      </c>
      <c r="CJ29" s="55">
        <v>63000</v>
      </c>
      <c r="CK29" s="55">
        <v>67500</v>
      </c>
      <c r="CL29" s="55">
        <v>61200</v>
      </c>
      <c r="CM29" s="55">
        <v>59400</v>
      </c>
      <c r="CN29" s="55">
        <v>54900</v>
      </c>
      <c r="CO29" s="55">
        <v>56700</v>
      </c>
      <c r="CP29" s="55">
        <v>56700</v>
      </c>
      <c r="CQ29" s="55">
        <v>63000</v>
      </c>
      <c r="CR29" s="55">
        <v>72900</v>
      </c>
      <c r="CS29" s="55">
        <v>73800</v>
      </c>
      <c r="CT29" s="55">
        <v>71100</v>
      </c>
      <c r="CU29" s="55">
        <v>73800</v>
      </c>
      <c r="CV29" s="55">
        <v>65700</v>
      </c>
      <c r="CW29" s="55">
        <v>65700</v>
      </c>
      <c r="CX29" s="55">
        <v>69300</v>
      </c>
      <c r="CY29" s="55">
        <v>72900</v>
      </c>
      <c r="CZ29" s="55">
        <v>73800</v>
      </c>
      <c r="DA29" s="55">
        <v>72900</v>
      </c>
      <c r="DB29" s="55">
        <v>72000</v>
      </c>
      <c r="DC29" s="55">
        <v>72000</v>
      </c>
      <c r="DD29" s="55">
        <v>75600</v>
      </c>
      <c r="DE29" s="55">
        <v>78750</v>
      </c>
      <c r="DF29" s="55">
        <v>85500</v>
      </c>
      <c r="DG29" s="55">
        <v>75600</v>
      </c>
      <c r="DH29" s="55">
        <v>71100</v>
      </c>
      <c r="DI29" s="55">
        <v>69300</v>
      </c>
      <c r="DJ29" s="55">
        <v>68400</v>
      </c>
      <c r="DK29" s="55">
        <v>72900</v>
      </c>
      <c r="DL29" s="55">
        <v>72900</v>
      </c>
      <c r="DM29" s="55">
        <v>85500</v>
      </c>
      <c r="DN29" s="55">
        <v>76500</v>
      </c>
      <c r="DO29" s="55">
        <v>67500</v>
      </c>
      <c r="DP29" s="55">
        <v>65700</v>
      </c>
      <c r="DQ29" s="55">
        <v>67500</v>
      </c>
      <c r="DR29" s="55">
        <v>67500</v>
      </c>
      <c r="DS29" s="55">
        <v>69300</v>
      </c>
      <c r="DT29" s="55">
        <v>72900</v>
      </c>
      <c r="DU29" s="55">
        <v>58500</v>
      </c>
      <c r="DV29" s="55">
        <v>56700</v>
      </c>
      <c r="DW29" s="55">
        <v>54900</v>
      </c>
      <c r="DX29" s="55">
        <v>56700</v>
      </c>
      <c r="DY29" s="55">
        <v>54900</v>
      </c>
      <c r="DZ29" s="55">
        <v>54900</v>
      </c>
      <c r="EA29" s="55">
        <v>92250</v>
      </c>
      <c r="EB29" s="55">
        <v>92250</v>
      </c>
      <c r="EC29" s="55">
        <v>61200</v>
      </c>
      <c r="ED29" s="55">
        <v>61200</v>
      </c>
      <c r="EE29" s="55">
        <v>59400</v>
      </c>
      <c r="EF29" s="55">
        <v>62100</v>
      </c>
      <c r="EG29" s="55">
        <v>73800</v>
      </c>
      <c r="EH29" s="55">
        <v>81000</v>
      </c>
      <c r="EI29" s="55">
        <v>72000</v>
      </c>
      <c r="EJ29" s="55">
        <v>70200</v>
      </c>
      <c r="EK29" s="55">
        <v>68400</v>
      </c>
      <c r="EL29" s="55">
        <v>87750</v>
      </c>
      <c r="EM29" s="55">
        <v>87750</v>
      </c>
      <c r="EN29" s="55">
        <v>130500</v>
      </c>
      <c r="EO29" s="55">
        <v>114750</v>
      </c>
      <c r="EP29" s="55">
        <v>73800</v>
      </c>
      <c r="EQ29" s="55">
        <v>61200</v>
      </c>
      <c r="ER29" s="55">
        <v>61200</v>
      </c>
      <c r="ES29" s="55">
        <v>70200</v>
      </c>
      <c r="ET29" s="55">
        <v>99000</v>
      </c>
      <c r="EU29" s="55">
        <v>99000</v>
      </c>
      <c r="EV29" s="55">
        <v>103500</v>
      </c>
      <c r="EW29" s="55">
        <v>103500</v>
      </c>
      <c r="EX29" s="55">
        <v>81000</v>
      </c>
      <c r="EY29" s="55">
        <v>66600</v>
      </c>
      <c r="EZ29" s="55">
        <v>61200</v>
      </c>
      <c r="FA29" s="55">
        <v>71100</v>
      </c>
      <c r="FB29" s="55">
        <v>81000</v>
      </c>
      <c r="FC29" s="55">
        <v>72000</v>
      </c>
      <c r="FD29" s="55">
        <v>67500</v>
      </c>
      <c r="FE29" s="55">
        <v>61200</v>
      </c>
      <c r="FF29" s="55">
        <v>61200</v>
      </c>
      <c r="FG29" s="55">
        <v>61200</v>
      </c>
      <c r="FH29" s="55">
        <v>61200</v>
      </c>
      <c r="FI29" s="55">
        <v>63000</v>
      </c>
      <c r="FJ29" s="55">
        <v>68400</v>
      </c>
      <c r="FK29" s="55">
        <v>67500</v>
      </c>
      <c r="FL29" s="55">
        <v>61200</v>
      </c>
      <c r="FM29" s="55">
        <v>61200</v>
      </c>
      <c r="FN29" s="55">
        <v>61200</v>
      </c>
      <c r="FO29" s="55">
        <v>61200</v>
      </c>
      <c r="FP29" s="55">
        <v>64800</v>
      </c>
      <c r="FQ29" s="55">
        <v>68400</v>
      </c>
      <c r="FR29" s="55">
        <v>67500</v>
      </c>
      <c r="FS29" s="55">
        <v>61200</v>
      </c>
      <c r="FT29" s="55">
        <v>61200</v>
      </c>
      <c r="FU29" s="55">
        <v>61200</v>
      </c>
      <c r="FV29" s="55">
        <v>61200</v>
      </c>
      <c r="FW29" s="55">
        <v>63000</v>
      </c>
      <c r="FX29" s="55">
        <v>68400</v>
      </c>
      <c r="FY29" s="55">
        <v>67500</v>
      </c>
      <c r="FZ29" s="55">
        <v>61200</v>
      </c>
      <c r="GA29" s="55">
        <v>67500</v>
      </c>
      <c r="GB29" s="55">
        <v>110250</v>
      </c>
      <c r="GC29" s="55">
        <v>110250</v>
      </c>
      <c r="GD29" s="55">
        <v>135000</v>
      </c>
      <c r="GE29" s="55">
        <v>180000</v>
      </c>
      <c r="GF29" s="55">
        <v>180000</v>
      </c>
      <c r="GG29" s="55">
        <v>180000</v>
      </c>
      <c r="GH29" s="55">
        <v>110250</v>
      </c>
      <c r="GI29" s="55">
        <v>99000</v>
      </c>
      <c r="GJ29" s="55">
        <v>57600</v>
      </c>
      <c r="GK29" s="55">
        <v>57600</v>
      </c>
      <c r="GL29" s="55">
        <v>67500</v>
      </c>
      <c r="GM29" s="55">
        <v>64800</v>
      </c>
      <c r="GN29" s="55">
        <v>55800</v>
      </c>
      <c r="GO29" s="55">
        <v>55800</v>
      </c>
      <c r="GP29" s="55">
        <v>55800</v>
      </c>
      <c r="GQ29" s="55">
        <v>55800</v>
      </c>
      <c r="GR29" s="55">
        <v>64800</v>
      </c>
      <c r="GS29" s="55">
        <v>67500</v>
      </c>
      <c r="GT29" s="55">
        <v>64800</v>
      </c>
      <c r="GU29" s="55">
        <v>58500</v>
      </c>
      <c r="GV29" s="55">
        <v>58500</v>
      </c>
      <c r="GW29" s="55">
        <v>58500</v>
      </c>
      <c r="GX29" s="55">
        <v>58500</v>
      </c>
      <c r="GY29" s="55">
        <v>64800</v>
      </c>
      <c r="GZ29" s="55">
        <v>67500</v>
      </c>
      <c r="HA29" s="55">
        <v>64800</v>
      </c>
      <c r="HB29" s="55">
        <v>58500</v>
      </c>
      <c r="HC29" s="55">
        <v>58500</v>
      </c>
      <c r="HD29" s="55">
        <v>58500</v>
      </c>
      <c r="HE29" s="55">
        <v>58500</v>
      </c>
      <c r="HF29" s="55">
        <v>64800</v>
      </c>
      <c r="HG29" s="55">
        <v>67500</v>
      </c>
      <c r="HH29" s="55">
        <v>64800</v>
      </c>
      <c r="HI29" s="55">
        <v>58500</v>
      </c>
      <c r="HJ29" s="55">
        <v>58500</v>
      </c>
      <c r="HK29" s="55">
        <v>58500</v>
      </c>
      <c r="HL29" s="55">
        <v>58500</v>
      </c>
      <c r="HM29" s="55">
        <v>60300</v>
      </c>
      <c r="HN29" s="55">
        <v>63000</v>
      </c>
      <c r="HO29" s="55">
        <v>61200</v>
      </c>
      <c r="HP29" s="55">
        <v>58500</v>
      </c>
      <c r="HQ29" s="55">
        <v>58500</v>
      </c>
      <c r="HR29" s="55">
        <v>58500</v>
      </c>
      <c r="HS29" s="55">
        <v>58500</v>
      </c>
      <c r="HT29" s="55">
        <v>60300</v>
      </c>
      <c r="HU29" s="55">
        <v>63000</v>
      </c>
      <c r="HV29" s="55">
        <v>61200</v>
      </c>
      <c r="HW29" s="55">
        <v>58500</v>
      </c>
      <c r="HX29" s="55">
        <v>58500</v>
      </c>
      <c r="HY29" s="55">
        <v>58500</v>
      </c>
      <c r="HZ29" s="55">
        <v>58500</v>
      </c>
      <c r="IA29" s="55">
        <v>76500</v>
      </c>
      <c r="IB29" s="55">
        <v>87750</v>
      </c>
      <c r="IC29" s="55">
        <v>76500</v>
      </c>
      <c r="ID29" s="55">
        <v>72000</v>
      </c>
      <c r="IE29" s="55">
        <v>72000</v>
      </c>
      <c r="IF29" s="55">
        <v>73800</v>
      </c>
      <c r="IG29" s="55">
        <v>72000</v>
      </c>
      <c r="IH29" s="55">
        <v>76500</v>
      </c>
      <c r="II29" s="55">
        <v>87750</v>
      </c>
      <c r="IJ29" s="55">
        <v>76500</v>
      </c>
      <c r="IK29" s="55">
        <v>72000</v>
      </c>
      <c r="IL29" s="55">
        <v>72000</v>
      </c>
      <c r="IM29" s="55">
        <v>72000</v>
      </c>
      <c r="IN29" s="55">
        <v>72000</v>
      </c>
      <c r="IO29" s="55">
        <v>73800</v>
      </c>
      <c r="IP29" s="55">
        <v>87750</v>
      </c>
      <c r="IQ29" s="55">
        <v>81000</v>
      </c>
      <c r="IR29" s="55">
        <v>76500</v>
      </c>
      <c r="IS29" s="55">
        <v>73800</v>
      </c>
      <c r="IT29" s="55">
        <v>73800</v>
      </c>
      <c r="IU29" s="55">
        <v>73800</v>
      </c>
      <c r="IV29" s="55">
        <v>75600</v>
      </c>
      <c r="IW29" s="55">
        <v>87750</v>
      </c>
      <c r="IX29" s="55">
        <v>81000</v>
      </c>
      <c r="IY29" s="55">
        <v>76500</v>
      </c>
      <c r="IZ29" s="55">
        <v>73800</v>
      </c>
      <c r="JA29" s="55">
        <v>73800</v>
      </c>
      <c r="JB29" s="55">
        <v>73800</v>
      </c>
      <c r="JC29" s="55">
        <v>81000</v>
      </c>
      <c r="JD29" s="55">
        <v>99000</v>
      </c>
      <c r="JE29" s="55">
        <v>110250</v>
      </c>
      <c r="JF29" s="55">
        <v>94500</v>
      </c>
      <c r="JG29" s="55">
        <v>76500</v>
      </c>
      <c r="JH29" s="55">
        <v>72000</v>
      </c>
      <c r="JI29" s="55">
        <v>72000</v>
      </c>
      <c r="JJ29" s="55">
        <v>81000</v>
      </c>
      <c r="JK29" s="55">
        <v>99000</v>
      </c>
      <c r="JL29" s="55">
        <v>92250</v>
      </c>
      <c r="JM29" s="55">
        <v>85500</v>
      </c>
      <c r="JN29" s="55">
        <v>90000</v>
      </c>
      <c r="JO29" s="55">
        <v>92250</v>
      </c>
      <c r="JP29" s="55">
        <v>92250</v>
      </c>
      <c r="JQ29" s="55">
        <v>85500</v>
      </c>
      <c r="JR29" s="55">
        <v>121500</v>
      </c>
      <c r="JS29" s="55">
        <v>121500</v>
      </c>
      <c r="JT29" s="55">
        <v>121500</v>
      </c>
      <c r="JU29" s="55">
        <v>121500</v>
      </c>
      <c r="JV29" s="55">
        <v>121500</v>
      </c>
      <c r="JW29" s="55">
        <v>121500</v>
      </c>
      <c r="JX29" s="55">
        <v>126000</v>
      </c>
      <c r="JY29" s="55">
        <v>126000</v>
      </c>
      <c r="JZ29" s="55">
        <v>126000</v>
      </c>
      <c r="KA29" s="55">
        <v>180000</v>
      </c>
      <c r="KB29" s="55">
        <v>180000</v>
      </c>
      <c r="KC29" s="55">
        <v>180000</v>
      </c>
      <c r="KD29" s="55">
        <v>126000</v>
      </c>
      <c r="KE29" s="55">
        <v>126000</v>
      </c>
      <c r="KF29" s="55" t="s">
        <v>76</v>
      </c>
      <c r="KG29" s="55" t="s">
        <v>76</v>
      </c>
      <c r="KH29" s="55" t="s">
        <v>76</v>
      </c>
      <c r="KI29" s="55" t="s">
        <v>76</v>
      </c>
      <c r="KJ29" s="55" t="s">
        <v>76</v>
      </c>
      <c r="KK29" s="55" t="s">
        <v>76</v>
      </c>
      <c r="KL29" s="55" t="s">
        <v>76</v>
      </c>
      <c r="KM29" s="55" t="s">
        <v>76</v>
      </c>
      <c r="KN29" s="55" t="s">
        <v>76</v>
      </c>
      <c r="KO29" s="55" t="s">
        <v>76</v>
      </c>
      <c r="KP29" s="55" t="s">
        <v>76</v>
      </c>
      <c r="KQ29" s="55" t="s">
        <v>76</v>
      </c>
      <c r="KR29" s="55" t="s">
        <v>76</v>
      </c>
      <c r="KS29" s="55" t="s">
        <v>76</v>
      </c>
      <c r="KT29" s="55" t="s">
        <v>76</v>
      </c>
      <c r="KU29" s="55" t="s">
        <v>76</v>
      </c>
      <c r="KV29" s="55" t="s">
        <v>76</v>
      </c>
      <c r="KW29" s="55" t="s">
        <v>76</v>
      </c>
      <c r="KX29" s="55" t="s">
        <v>76</v>
      </c>
      <c r="KY29" s="55" t="s">
        <v>76</v>
      </c>
      <c r="KZ29" s="55" t="s">
        <v>76</v>
      </c>
      <c r="LA29" s="55" t="s">
        <v>76</v>
      </c>
      <c r="LB29" s="55" t="s">
        <v>76</v>
      </c>
      <c r="LC29" s="55" t="s">
        <v>76</v>
      </c>
      <c r="LD29" s="55" t="s">
        <v>76</v>
      </c>
      <c r="LE29" s="55" t="s">
        <v>76</v>
      </c>
      <c r="LF29" s="55" t="s">
        <v>76</v>
      </c>
      <c r="LG29" s="55" t="s">
        <v>76</v>
      </c>
      <c r="LH29" s="55" t="s">
        <v>76</v>
      </c>
      <c r="LI29" s="55" t="s">
        <v>76</v>
      </c>
      <c r="LJ29" s="55" t="s">
        <v>76</v>
      </c>
      <c r="LK29" s="55" t="s">
        <v>76</v>
      </c>
      <c r="LL29" s="55" t="s">
        <v>76</v>
      </c>
      <c r="LM29" s="55" t="s">
        <v>76</v>
      </c>
      <c r="LN29" s="55" t="s">
        <v>76</v>
      </c>
      <c r="LO29" s="55" t="s">
        <v>76</v>
      </c>
      <c r="LP29" s="55" t="s">
        <v>76</v>
      </c>
      <c r="LQ29" s="55" t="s">
        <v>76</v>
      </c>
      <c r="LR29" s="55" t="s">
        <v>76</v>
      </c>
      <c r="LS29" s="55" t="s">
        <v>76</v>
      </c>
      <c r="LT29" s="55" t="s">
        <v>76</v>
      </c>
      <c r="LU29" s="55" t="s">
        <v>76</v>
      </c>
      <c r="LV29" s="55" t="s">
        <v>76</v>
      </c>
      <c r="LW29" s="55" t="s">
        <v>76</v>
      </c>
      <c r="LX29" s="55" t="s">
        <v>76</v>
      </c>
      <c r="LY29" s="55" t="s">
        <v>76</v>
      </c>
      <c r="LZ29" s="55" t="s">
        <v>76</v>
      </c>
      <c r="MA29" s="55" t="s">
        <v>76</v>
      </c>
      <c r="MB29" s="55" t="s">
        <v>76</v>
      </c>
      <c r="MC29" s="55" t="s">
        <v>76</v>
      </c>
      <c r="MD29" s="55" t="s">
        <v>76</v>
      </c>
      <c r="ME29" s="55" t="s">
        <v>76</v>
      </c>
      <c r="MF29" s="55" t="s">
        <v>76</v>
      </c>
      <c r="MG29" s="55" t="s">
        <v>76</v>
      </c>
      <c r="MH29" s="55" t="s">
        <v>76</v>
      </c>
      <c r="MI29" s="55" t="s">
        <v>76</v>
      </c>
      <c r="MJ29" s="55" t="s">
        <v>76</v>
      </c>
      <c r="MK29" s="55" t="s">
        <v>76</v>
      </c>
      <c r="ML29" s="55" t="s">
        <v>76</v>
      </c>
      <c r="MM29" s="55" t="s">
        <v>76</v>
      </c>
      <c r="MN29" s="55" t="s">
        <v>76</v>
      </c>
      <c r="MO29" s="55" t="s">
        <v>76</v>
      </c>
      <c r="MP29" s="55" t="s">
        <v>76</v>
      </c>
      <c r="MQ29" s="55" t="s">
        <v>76</v>
      </c>
      <c r="MR29" s="55" t="s">
        <v>76</v>
      </c>
      <c r="MS29" s="55" t="s">
        <v>76</v>
      </c>
      <c r="MT29" s="55" t="s">
        <v>76</v>
      </c>
      <c r="MU29" s="55" t="s">
        <v>76</v>
      </c>
      <c r="MV29" s="55" t="s">
        <v>76</v>
      </c>
      <c r="MW29" s="55" t="s">
        <v>76</v>
      </c>
      <c r="MX29" s="55" t="s">
        <v>76</v>
      </c>
      <c r="MY29" s="55" t="s">
        <v>76</v>
      </c>
      <c r="MZ29" s="55" t="s">
        <v>76</v>
      </c>
      <c r="NA29" s="55" t="s">
        <v>76</v>
      </c>
      <c r="NB29" s="55" t="s">
        <v>76</v>
      </c>
      <c r="NC29" s="55" t="s">
        <v>76</v>
      </c>
      <c r="ND29" s="55" t="s">
        <v>76</v>
      </c>
      <c r="NE29" s="55" t="s">
        <v>76</v>
      </c>
      <c r="NF29" s="55" t="s">
        <v>76</v>
      </c>
      <c r="NG29" s="55" t="s">
        <v>76</v>
      </c>
      <c r="NH29" s="55" t="s">
        <v>76</v>
      </c>
      <c r="NI29" s="55" t="s">
        <v>76</v>
      </c>
      <c r="NJ29" s="55" t="s">
        <v>76</v>
      </c>
      <c r="NK29" s="55" t="s">
        <v>76</v>
      </c>
      <c r="NL29" s="55" t="s">
        <v>76</v>
      </c>
      <c r="NM29" s="55" t="s">
        <v>76</v>
      </c>
      <c r="NN29" s="55" t="s">
        <v>76</v>
      </c>
      <c r="NO29" s="55" t="s">
        <v>76</v>
      </c>
      <c r="NP29" s="55" t="s">
        <v>76</v>
      </c>
      <c r="NQ29" s="55" t="s">
        <v>76</v>
      </c>
      <c r="NR29" s="55" t="s">
        <v>76</v>
      </c>
      <c r="NS29" s="55" t="s">
        <v>76</v>
      </c>
      <c r="NT29" s="55" t="s">
        <v>76</v>
      </c>
      <c r="NU29" s="55" t="s">
        <v>76</v>
      </c>
      <c r="NV29" s="55" t="s">
        <v>76</v>
      </c>
      <c r="NW29" s="55" t="s">
        <v>76</v>
      </c>
      <c r="NX29" s="55" t="s">
        <v>76</v>
      </c>
      <c r="NY29" s="55" t="s">
        <v>76</v>
      </c>
      <c r="NZ29" s="55" t="s">
        <v>76</v>
      </c>
      <c r="OA29" s="55" t="s">
        <v>76</v>
      </c>
      <c r="OB29" s="55" t="s">
        <v>76</v>
      </c>
      <c r="OC29" s="55" t="s">
        <v>76</v>
      </c>
      <c r="OD29" s="55" t="s">
        <v>76</v>
      </c>
      <c r="OE29" s="55" t="s">
        <v>76</v>
      </c>
      <c r="OF29" s="55" t="s">
        <v>76</v>
      </c>
      <c r="OG29" s="55" t="s">
        <v>76</v>
      </c>
      <c r="OH29" s="55" t="s">
        <v>76</v>
      </c>
      <c r="OI29" s="55" t="s">
        <v>76</v>
      </c>
      <c r="OJ29" s="55" t="s">
        <v>76</v>
      </c>
      <c r="OK29" s="55" t="s">
        <v>76</v>
      </c>
      <c r="OL29" s="55" t="s">
        <v>76</v>
      </c>
      <c r="OM29" s="55" t="s">
        <v>76</v>
      </c>
      <c r="ON29" s="55" t="s">
        <v>76</v>
      </c>
      <c r="OO29" s="55" t="s">
        <v>76</v>
      </c>
      <c r="OP29" s="55" t="s">
        <v>76</v>
      </c>
      <c r="OQ29" s="55" t="s">
        <v>76</v>
      </c>
      <c r="OR29" s="55" t="s">
        <v>76</v>
      </c>
      <c r="OS29" s="55" t="s">
        <v>76</v>
      </c>
      <c r="OT29" s="55" t="s">
        <v>76</v>
      </c>
      <c r="OU29" s="55" t="s">
        <v>76</v>
      </c>
      <c r="OV29" s="55" t="s">
        <v>76</v>
      </c>
      <c r="OW29" s="55" t="s">
        <v>76</v>
      </c>
      <c r="OX29" s="55" t="s">
        <v>76</v>
      </c>
      <c r="OY29" s="55" t="s">
        <v>76</v>
      </c>
      <c r="OZ29" s="55" t="s">
        <v>76</v>
      </c>
      <c r="PA29" s="55" t="s">
        <v>76</v>
      </c>
      <c r="PB29" s="55" t="s">
        <v>76</v>
      </c>
      <c r="PC29" s="55" t="s">
        <v>76</v>
      </c>
      <c r="PD29" s="55" t="s">
        <v>76</v>
      </c>
      <c r="PE29" s="55" t="s">
        <v>76</v>
      </c>
      <c r="PF29" s="55" t="s">
        <v>76</v>
      </c>
      <c r="PG29" s="55" t="s">
        <v>76</v>
      </c>
      <c r="PH29" s="55" t="s">
        <v>76</v>
      </c>
      <c r="PI29" s="55" t="s">
        <v>76</v>
      </c>
      <c r="PJ29" s="55" t="s">
        <v>76</v>
      </c>
      <c r="PK29" s="55" t="s">
        <v>76</v>
      </c>
      <c r="PL29" s="55" t="s">
        <v>76</v>
      </c>
      <c r="PM29" s="55" t="s">
        <v>76</v>
      </c>
      <c r="PN29" s="55" t="s">
        <v>76</v>
      </c>
      <c r="PO29" s="55" t="s">
        <v>76</v>
      </c>
      <c r="PP29" s="55" t="s">
        <v>76</v>
      </c>
      <c r="PQ29" s="55" t="s">
        <v>76</v>
      </c>
      <c r="PR29" s="55" t="s">
        <v>76</v>
      </c>
      <c r="PS29" s="55" t="s">
        <v>76</v>
      </c>
      <c r="PT29" s="55" t="s">
        <v>76</v>
      </c>
      <c r="PU29" s="55" t="s">
        <v>76</v>
      </c>
      <c r="PV29" s="55" t="s">
        <v>76</v>
      </c>
      <c r="PW29" s="55" t="s">
        <v>76</v>
      </c>
      <c r="PX29" s="55" t="s">
        <v>76</v>
      </c>
      <c r="PY29" s="55" t="s">
        <v>76</v>
      </c>
      <c r="PZ29" s="55" t="s">
        <v>76</v>
      </c>
      <c r="QA29" s="55" t="s">
        <v>76</v>
      </c>
      <c r="QB29" s="55" t="s">
        <v>76</v>
      </c>
      <c r="QC29" s="55" t="s">
        <v>76</v>
      </c>
      <c r="QD29" s="55" t="s">
        <v>76</v>
      </c>
      <c r="QE29" s="55" t="s">
        <v>76</v>
      </c>
      <c r="QF29" s="55" t="s">
        <v>76</v>
      </c>
      <c r="QG29" s="55" t="s">
        <v>76</v>
      </c>
      <c r="QH29" s="55" t="s">
        <v>76</v>
      </c>
      <c r="QI29" s="55" t="s">
        <v>76</v>
      </c>
      <c r="QJ29" s="55" t="s">
        <v>76</v>
      </c>
      <c r="QK29" s="55" t="s">
        <v>76</v>
      </c>
      <c r="QL29" s="55" t="s">
        <v>76</v>
      </c>
      <c r="QM29" s="55" t="s">
        <v>76</v>
      </c>
      <c r="QN29" s="55" t="s">
        <v>76</v>
      </c>
      <c r="QO29" s="55" t="s">
        <v>76</v>
      </c>
      <c r="QP29" s="55" t="s">
        <v>76</v>
      </c>
      <c r="QQ29" s="55" t="s">
        <v>76</v>
      </c>
      <c r="QR29" s="55" t="s">
        <v>76</v>
      </c>
      <c r="QS29" s="55" t="s">
        <v>76</v>
      </c>
      <c r="QT29" s="55" t="s">
        <v>76</v>
      </c>
      <c r="QU29" s="55" t="s">
        <v>76</v>
      </c>
      <c r="QV29" s="55" t="s">
        <v>76</v>
      </c>
      <c r="QW29" s="55" t="s">
        <v>76</v>
      </c>
      <c r="QX29" s="55" t="s">
        <v>76</v>
      </c>
      <c r="QY29" s="55" t="s">
        <v>76</v>
      </c>
      <c r="QZ29" s="55" t="s">
        <v>76</v>
      </c>
      <c r="RA29" s="55" t="s">
        <v>76</v>
      </c>
      <c r="RB29" s="55" t="s">
        <v>76</v>
      </c>
      <c r="RC29" s="55" t="s">
        <v>76</v>
      </c>
      <c r="RD29" s="55" t="s">
        <v>76</v>
      </c>
      <c r="RE29" s="55" t="s">
        <v>76</v>
      </c>
      <c r="RF29" s="55" t="s">
        <v>76</v>
      </c>
      <c r="RG29" s="55" t="s">
        <v>76</v>
      </c>
      <c r="RH29" s="55" t="s">
        <v>76</v>
      </c>
      <c r="RI29" s="55" t="s">
        <v>76</v>
      </c>
      <c r="RJ29" s="55" t="s">
        <v>76</v>
      </c>
      <c r="RK29" s="55" t="s">
        <v>76</v>
      </c>
      <c r="RL29" s="55" t="s">
        <v>76</v>
      </c>
      <c r="RM29" s="55" t="s">
        <v>76</v>
      </c>
      <c r="RN29" s="55" t="s">
        <v>76</v>
      </c>
      <c r="RO29" s="55" t="s">
        <v>76</v>
      </c>
      <c r="RP29" s="55" t="s">
        <v>76</v>
      </c>
      <c r="RQ29" s="55" t="s">
        <v>76</v>
      </c>
      <c r="RR29" s="55" t="s">
        <v>76</v>
      </c>
      <c r="RS29" s="55" t="s">
        <v>76</v>
      </c>
      <c r="RT29" s="55" t="s">
        <v>76</v>
      </c>
      <c r="RU29" s="55" t="s">
        <v>76</v>
      </c>
      <c r="RV29" s="55" t="s">
        <v>76</v>
      </c>
      <c r="RW29" s="55" t="s">
        <v>76</v>
      </c>
      <c r="RX29" s="55" t="s">
        <v>76</v>
      </c>
    </row>
    <row r="30" spans="2:492" x14ac:dyDescent="0.2">
      <c r="B30" s="47">
        <f t="shared" si="17"/>
        <v>8</v>
      </c>
      <c r="C30" s="54" t="str">
        <f>$C$17</f>
        <v>プールヴィラ　屋我地島　ｂｙ　コルディオプレミアム</v>
      </c>
      <c r="D30" s="3"/>
      <c r="E30" s="55" t="s">
        <v>76</v>
      </c>
      <c r="F30" s="55" t="s">
        <v>76</v>
      </c>
      <c r="G30" s="55" t="s">
        <v>76</v>
      </c>
      <c r="H30" s="55" t="s">
        <v>76</v>
      </c>
      <c r="I30" s="55" t="s">
        <v>76</v>
      </c>
      <c r="J30" s="55" t="s">
        <v>76</v>
      </c>
      <c r="K30" s="55"/>
      <c r="L30" s="55"/>
      <c r="M30" s="55"/>
      <c r="N30" s="55"/>
      <c r="O30" s="55"/>
      <c r="P30" s="55"/>
      <c r="Q30" s="55"/>
      <c r="R30" s="55">
        <v>52250</v>
      </c>
      <c r="S30" s="55">
        <v>50350</v>
      </c>
      <c r="T30" s="55">
        <v>41800</v>
      </c>
      <c r="U30" s="55">
        <v>41800</v>
      </c>
      <c r="V30" s="55">
        <v>41800</v>
      </c>
      <c r="W30" s="55">
        <v>30400</v>
      </c>
      <c r="X30" s="55">
        <v>37050</v>
      </c>
      <c r="Y30" s="55">
        <v>73150</v>
      </c>
      <c r="Z30" s="55">
        <v>73150</v>
      </c>
      <c r="AA30" s="55">
        <v>66020</v>
      </c>
      <c r="AB30" s="55">
        <v>41800</v>
      </c>
      <c r="AC30" s="55" t="s">
        <v>148</v>
      </c>
      <c r="AD30" s="55" t="s">
        <v>148</v>
      </c>
      <c r="AE30" s="55">
        <v>30400</v>
      </c>
      <c r="AF30" s="55">
        <v>25650</v>
      </c>
      <c r="AG30" s="55">
        <v>49400</v>
      </c>
      <c r="AH30" s="55">
        <v>35150</v>
      </c>
      <c r="AI30" s="55">
        <v>25650</v>
      </c>
      <c r="AJ30" s="55">
        <v>33250</v>
      </c>
      <c r="AK30" s="55">
        <v>38000</v>
      </c>
      <c r="AL30" s="55">
        <v>25650</v>
      </c>
      <c r="AM30" s="55">
        <v>38950</v>
      </c>
      <c r="AN30" s="55">
        <v>50350</v>
      </c>
      <c r="AO30" s="55">
        <v>25650</v>
      </c>
      <c r="AP30" s="55">
        <v>30400</v>
      </c>
      <c r="AQ30" s="55">
        <v>35150</v>
      </c>
      <c r="AR30" s="55">
        <v>38000</v>
      </c>
      <c r="AS30" s="55">
        <v>25650</v>
      </c>
      <c r="AT30" s="55">
        <v>48450</v>
      </c>
      <c r="AU30" s="55">
        <v>45600</v>
      </c>
      <c r="AV30" s="55">
        <v>38000</v>
      </c>
      <c r="AW30" s="55">
        <v>25650</v>
      </c>
      <c r="AX30" s="55">
        <v>25650</v>
      </c>
      <c r="AY30" s="55">
        <v>30400</v>
      </c>
      <c r="AZ30" s="55">
        <v>33250</v>
      </c>
      <c r="BA30" s="55">
        <v>45600</v>
      </c>
      <c r="BB30" s="55">
        <v>52250</v>
      </c>
      <c r="BC30" s="55">
        <v>30400</v>
      </c>
      <c r="BD30" s="55">
        <v>25650</v>
      </c>
      <c r="BE30" s="55">
        <v>25650</v>
      </c>
      <c r="BF30" s="55">
        <v>33250</v>
      </c>
      <c r="BG30" s="55">
        <v>41320</v>
      </c>
      <c r="BH30" s="55">
        <v>58420</v>
      </c>
      <c r="BI30" s="55">
        <v>82170</v>
      </c>
      <c r="BJ30" s="55">
        <v>94050</v>
      </c>
      <c r="BK30" s="55" t="s">
        <v>148</v>
      </c>
      <c r="BL30" s="55">
        <v>106400</v>
      </c>
      <c r="BM30" s="55">
        <v>106400</v>
      </c>
      <c r="BN30" s="55">
        <v>117800</v>
      </c>
      <c r="BO30" s="55">
        <v>96900</v>
      </c>
      <c r="BP30" s="55">
        <v>96900</v>
      </c>
      <c r="BQ30" s="55">
        <v>43700</v>
      </c>
      <c r="BR30" s="55">
        <v>43700</v>
      </c>
      <c r="BS30" s="55">
        <v>35150</v>
      </c>
      <c r="BT30" s="55">
        <v>30400</v>
      </c>
      <c r="BU30" s="55">
        <v>30400</v>
      </c>
      <c r="BV30" s="55">
        <v>50350</v>
      </c>
      <c r="BW30" s="55">
        <v>54150</v>
      </c>
      <c r="BX30" s="55">
        <v>37050</v>
      </c>
      <c r="BY30" s="55">
        <v>25650</v>
      </c>
      <c r="BZ30" s="55">
        <v>21850</v>
      </c>
      <c r="CA30" s="55">
        <v>21850</v>
      </c>
      <c r="CB30" s="55">
        <v>25650</v>
      </c>
      <c r="CC30" s="55">
        <v>45600</v>
      </c>
      <c r="CD30" s="55">
        <v>45600</v>
      </c>
      <c r="CE30" s="55">
        <v>30400</v>
      </c>
      <c r="CF30" s="55">
        <v>41800</v>
      </c>
      <c r="CG30" s="55">
        <v>41800</v>
      </c>
      <c r="CH30" s="55">
        <v>35150</v>
      </c>
      <c r="CI30" s="55">
        <v>30400</v>
      </c>
      <c r="CJ30" s="55">
        <v>45600</v>
      </c>
      <c r="CK30" s="55">
        <v>45600</v>
      </c>
      <c r="CL30" s="55">
        <v>30400</v>
      </c>
      <c r="CM30" s="55">
        <v>35150</v>
      </c>
      <c r="CN30" s="55">
        <v>30400</v>
      </c>
      <c r="CO30" s="55">
        <v>30400</v>
      </c>
      <c r="CP30" s="55">
        <v>30400</v>
      </c>
      <c r="CQ30" s="55">
        <v>45600</v>
      </c>
      <c r="CR30" s="55">
        <v>45600</v>
      </c>
      <c r="CS30" s="55">
        <v>45600</v>
      </c>
      <c r="CT30" s="55">
        <v>45600</v>
      </c>
      <c r="CU30" s="55">
        <v>45600</v>
      </c>
      <c r="CV30" s="55">
        <v>45600</v>
      </c>
      <c r="CW30" s="55">
        <v>45600</v>
      </c>
      <c r="CX30" s="55">
        <v>58420</v>
      </c>
      <c r="CY30" s="55">
        <v>58420</v>
      </c>
      <c r="CZ30" s="55">
        <v>45600</v>
      </c>
      <c r="DA30" s="55">
        <v>45600</v>
      </c>
      <c r="DB30" s="55">
        <v>58420</v>
      </c>
      <c r="DC30" s="55">
        <v>58420</v>
      </c>
      <c r="DD30" s="55">
        <v>45600</v>
      </c>
      <c r="DE30" s="55">
        <v>58420</v>
      </c>
      <c r="DF30" s="55">
        <v>58420</v>
      </c>
      <c r="DG30" s="55">
        <v>45600</v>
      </c>
      <c r="DH30" s="55">
        <v>45600</v>
      </c>
      <c r="DI30" s="55">
        <v>50350</v>
      </c>
      <c r="DJ30" s="55">
        <v>45600</v>
      </c>
      <c r="DK30" s="55">
        <v>50350</v>
      </c>
      <c r="DL30" s="55">
        <v>58420</v>
      </c>
      <c r="DM30" s="55">
        <v>58420</v>
      </c>
      <c r="DN30" s="55">
        <v>58420</v>
      </c>
      <c r="DO30" s="55">
        <v>58420</v>
      </c>
      <c r="DP30" s="55">
        <v>45600</v>
      </c>
      <c r="DQ30" s="55">
        <v>45600</v>
      </c>
      <c r="DR30" s="55">
        <v>45600</v>
      </c>
      <c r="DS30" s="55">
        <v>58420</v>
      </c>
      <c r="DT30" s="55">
        <v>58420</v>
      </c>
      <c r="DU30" s="55">
        <v>65550</v>
      </c>
      <c r="DV30" s="55">
        <v>65550</v>
      </c>
      <c r="DW30" s="55">
        <v>65550</v>
      </c>
      <c r="DX30" s="55">
        <v>65550</v>
      </c>
      <c r="DY30" s="55">
        <v>65550</v>
      </c>
      <c r="DZ30" s="55">
        <v>82650</v>
      </c>
      <c r="EA30" s="55">
        <v>82650</v>
      </c>
      <c r="EB30" s="55">
        <v>65550</v>
      </c>
      <c r="EC30" s="55">
        <v>65550</v>
      </c>
      <c r="ED30" s="55">
        <v>65550</v>
      </c>
      <c r="EE30" s="55">
        <v>65550</v>
      </c>
      <c r="EF30" s="55">
        <v>65550</v>
      </c>
      <c r="EG30" s="55">
        <v>82650</v>
      </c>
      <c r="EH30" s="55">
        <v>82650</v>
      </c>
      <c r="EI30" s="55">
        <v>65550</v>
      </c>
      <c r="EJ30" s="55">
        <v>65550</v>
      </c>
      <c r="EK30" s="55">
        <v>65550</v>
      </c>
      <c r="EL30" s="55">
        <v>65550</v>
      </c>
      <c r="EM30" s="55">
        <v>82650</v>
      </c>
      <c r="EN30" s="55">
        <v>82650</v>
      </c>
      <c r="EO30" s="55">
        <v>82650</v>
      </c>
      <c r="EP30" s="55">
        <v>65550</v>
      </c>
      <c r="EQ30" s="55">
        <v>65550</v>
      </c>
      <c r="ER30" s="55">
        <v>65550</v>
      </c>
      <c r="ES30" s="55">
        <v>65550</v>
      </c>
      <c r="ET30" s="55">
        <v>65550</v>
      </c>
      <c r="EU30" s="55">
        <v>82650</v>
      </c>
      <c r="EV30" s="55">
        <v>82650</v>
      </c>
      <c r="EW30" s="55">
        <v>65550</v>
      </c>
      <c r="EX30" s="55">
        <v>70300</v>
      </c>
      <c r="EY30" s="55">
        <v>70300</v>
      </c>
      <c r="EZ30" s="55">
        <v>60800</v>
      </c>
      <c r="FA30" s="55">
        <v>60800</v>
      </c>
      <c r="FB30" s="55">
        <v>73150</v>
      </c>
      <c r="FC30" s="55">
        <v>68400</v>
      </c>
      <c r="FD30" s="55">
        <v>56050</v>
      </c>
      <c r="FE30" s="55">
        <v>56050</v>
      </c>
      <c r="FF30" s="55">
        <v>56050</v>
      </c>
      <c r="FG30" s="55">
        <v>56050</v>
      </c>
      <c r="FH30" s="55">
        <v>56050</v>
      </c>
      <c r="FI30" s="55">
        <v>68400</v>
      </c>
      <c r="FJ30" s="55">
        <v>68400</v>
      </c>
      <c r="FK30" s="55">
        <v>56050</v>
      </c>
      <c r="FL30" s="55">
        <v>56050</v>
      </c>
      <c r="FM30" s="55">
        <v>56050</v>
      </c>
      <c r="FN30" s="55">
        <v>56050</v>
      </c>
      <c r="FO30" s="55">
        <v>56050</v>
      </c>
      <c r="FP30" s="55">
        <v>68400</v>
      </c>
      <c r="FQ30" s="55">
        <v>68400</v>
      </c>
      <c r="FR30" s="55">
        <v>56050</v>
      </c>
      <c r="FS30" s="55">
        <v>56050</v>
      </c>
      <c r="FT30" s="55">
        <v>56050</v>
      </c>
      <c r="FU30" s="55">
        <v>56050</v>
      </c>
      <c r="FV30" s="55">
        <v>56050</v>
      </c>
      <c r="FW30" s="55">
        <v>68400</v>
      </c>
      <c r="FX30" s="55">
        <v>106400</v>
      </c>
      <c r="FY30" s="55">
        <v>106400</v>
      </c>
      <c r="FZ30" s="55">
        <v>106400</v>
      </c>
      <c r="GA30" s="55">
        <v>106400</v>
      </c>
      <c r="GB30" s="55">
        <v>106400</v>
      </c>
      <c r="GC30" s="55">
        <v>106400</v>
      </c>
      <c r="GD30" s="55" t="s">
        <v>148</v>
      </c>
      <c r="GE30" s="55" t="s">
        <v>148</v>
      </c>
      <c r="GF30" s="55" t="s">
        <v>148</v>
      </c>
      <c r="GG30" s="55" t="s">
        <v>148</v>
      </c>
      <c r="GH30" s="55" t="s">
        <v>148</v>
      </c>
      <c r="GI30" s="55" t="s">
        <v>148</v>
      </c>
      <c r="GJ30" s="55" t="s">
        <v>148</v>
      </c>
      <c r="GK30" s="55" t="s">
        <v>148</v>
      </c>
      <c r="GL30" s="55" t="s">
        <v>148</v>
      </c>
      <c r="GM30" s="55" t="s">
        <v>148</v>
      </c>
      <c r="GN30" s="55" t="s">
        <v>148</v>
      </c>
      <c r="GO30" s="55" t="s">
        <v>148</v>
      </c>
      <c r="GP30" s="55" t="s">
        <v>148</v>
      </c>
      <c r="GQ30" s="55" t="s">
        <v>148</v>
      </c>
      <c r="GR30" s="55" t="s">
        <v>148</v>
      </c>
      <c r="GS30" s="55" t="s">
        <v>148</v>
      </c>
      <c r="GT30" s="55" t="s">
        <v>148</v>
      </c>
      <c r="GU30" s="55" t="s">
        <v>148</v>
      </c>
      <c r="GV30" s="55" t="s">
        <v>148</v>
      </c>
      <c r="GW30" s="55" t="s">
        <v>148</v>
      </c>
      <c r="GX30" s="55" t="s">
        <v>148</v>
      </c>
      <c r="GY30" s="55" t="s">
        <v>148</v>
      </c>
      <c r="GZ30" s="55" t="s">
        <v>148</v>
      </c>
      <c r="HA30" s="55" t="s">
        <v>148</v>
      </c>
      <c r="HB30" s="55" t="s">
        <v>148</v>
      </c>
      <c r="HC30" s="55" t="s">
        <v>148</v>
      </c>
      <c r="HD30" s="55" t="s">
        <v>148</v>
      </c>
      <c r="HE30" s="55" t="s">
        <v>148</v>
      </c>
      <c r="HF30" s="55" t="s">
        <v>148</v>
      </c>
      <c r="HG30" s="55" t="s">
        <v>148</v>
      </c>
      <c r="HH30" s="55" t="s">
        <v>148</v>
      </c>
      <c r="HI30" s="55" t="s">
        <v>148</v>
      </c>
      <c r="HJ30" s="55" t="s">
        <v>148</v>
      </c>
      <c r="HK30" s="55" t="s">
        <v>148</v>
      </c>
      <c r="HL30" s="55" t="s">
        <v>148</v>
      </c>
      <c r="HM30" s="55" t="s">
        <v>148</v>
      </c>
      <c r="HN30" s="55" t="s">
        <v>148</v>
      </c>
      <c r="HO30" s="55" t="s">
        <v>148</v>
      </c>
      <c r="HP30" s="55" t="s">
        <v>148</v>
      </c>
      <c r="HQ30" s="55" t="s">
        <v>148</v>
      </c>
      <c r="HR30" s="55" t="s">
        <v>148</v>
      </c>
      <c r="HS30" s="55" t="s">
        <v>148</v>
      </c>
      <c r="HT30" s="55" t="s">
        <v>148</v>
      </c>
      <c r="HU30" s="55" t="s">
        <v>148</v>
      </c>
      <c r="HV30" s="55" t="s">
        <v>148</v>
      </c>
      <c r="HW30" s="55" t="s">
        <v>148</v>
      </c>
      <c r="HX30" s="55" t="s">
        <v>148</v>
      </c>
      <c r="HY30" s="55" t="s">
        <v>148</v>
      </c>
      <c r="HZ30" s="55" t="s">
        <v>148</v>
      </c>
      <c r="IA30" s="55" t="s">
        <v>148</v>
      </c>
      <c r="IB30" s="55" t="s">
        <v>148</v>
      </c>
      <c r="IC30" s="55" t="s">
        <v>148</v>
      </c>
      <c r="ID30" s="55" t="s">
        <v>148</v>
      </c>
      <c r="IE30" s="55" t="s">
        <v>148</v>
      </c>
      <c r="IF30" s="55" t="s">
        <v>148</v>
      </c>
      <c r="IG30" s="55" t="s">
        <v>148</v>
      </c>
      <c r="IH30" s="55" t="s">
        <v>148</v>
      </c>
      <c r="II30" s="55" t="s">
        <v>148</v>
      </c>
      <c r="IJ30" s="55" t="s">
        <v>148</v>
      </c>
      <c r="IK30" s="55" t="s">
        <v>148</v>
      </c>
      <c r="IL30" s="55" t="s">
        <v>148</v>
      </c>
      <c r="IM30" s="55" t="s">
        <v>148</v>
      </c>
      <c r="IN30" s="55" t="s">
        <v>148</v>
      </c>
      <c r="IO30" s="55" t="s">
        <v>148</v>
      </c>
      <c r="IP30" s="55" t="s">
        <v>148</v>
      </c>
      <c r="IQ30" s="55" t="s">
        <v>148</v>
      </c>
      <c r="IR30" s="55" t="s">
        <v>148</v>
      </c>
      <c r="IS30" s="55" t="s">
        <v>148</v>
      </c>
      <c r="IT30" s="55" t="s">
        <v>148</v>
      </c>
      <c r="IU30" s="55" t="s">
        <v>148</v>
      </c>
      <c r="IV30" s="55" t="s">
        <v>148</v>
      </c>
      <c r="IW30" s="55" t="s">
        <v>148</v>
      </c>
      <c r="IX30" s="55" t="s">
        <v>148</v>
      </c>
      <c r="IY30" s="55" t="s">
        <v>148</v>
      </c>
      <c r="IZ30" s="55" t="s">
        <v>148</v>
      </c>
      <c r="JA30" s="55" t="s">
        <v>148</v>
      </c>
      <c r="JB30" s="55" t="s">
        <v>148</v>
      </c>
      <c r="JC30" s="55" t="s">
        <v>148</v>
      </c>
      <c r="JD30" s="55" t="s">
        <v>148</v>
      </c>
      <c r="JE30" s="55" t="s">
        <v>148</v>
      </c>
      <c r="JF30" s="55" t="s">
        <v>148</v>
      </c>
      <c r="JG30" s="55" t="s">
        <v>148</v>
      </c>
      <c r="JH30" s="55" t="s">
        <v>148</v>
      </c>
      <c r="JI30" s="55" t="s">
        <v>148</v>
      </c>
      <c r="JJ30" s="55" t="s">
        <v>148</v>
      </c>
      <c r="JK30" s="55" t="s">
        <v>148</v>
      </c>
      <c r="JL30" s="55" t="s">
        <v>148</v>
      </c>
      <c r="JM30" s="55" t="s">
        <v>148</v>
      </c>
      <c r="JN30" s="55" t="s">
        <v>148</v>
      </c>
      <c r="JO30" s="55" t="s">
        <v>148</v>
      </c>
      <c r="JP30" s="55" t="s">
        <v>148</v>
      </c>
      <c r="JQ30" s="55" t="s">
        <v>148</v>
      </c>
      <c r="JR30" s="55" t="s">
        <v>148</v>
      </c>
      <c r="JS30" s="55" t="s">
        <v>148</v>
      </c>
      <c r="JT30" s="55" t="s">
        <v>148</v>
      </c>
      <c r="JU30" s="55" t="s">
        <v>148</v>
      </c>
      <c r="JV30" s="55" t="s">
        <v>148</v>
      </c>
      <c r="JW30" s="55" t="s">
        <v>148</v>
      </c>
      <c r="JX30" s="55" t="s">
        <v>148</v>
      </c>
      <c r="JY30" s="55" t="s">
        <v>148</v>
      </c>
      <c r="JZ30" s="55" t="s">
        <v>148</v>
      </c>
      <c r="KA30" s="55" t="s">
        <v>148</v>
      </c>
      <c r="KB30" s="55" t="s">
        <v>148</v>
      </c>
      <c r="KC30" s="55" t="s">
        <v>148</v>
      </c>
      <c r="KD30" s="55" t="s">
        <v>148</v>
      </c>
      <c r="KE30" s="55" t="s">
        <v>148</v>
      </c>
      <c r="KF30" s="55" t="s">
        <v>76</v>
      </c>
      <c r="KG30" s="55" t="s">
        <v>76</v>
      </c>
      <c r="KH30" s="55" t="s">
        <v>76</v>
      </c>
      <c r="KI30" s="55" t="s">
        <v>76</v>
      </c>
      <c r="KJ30" s="55" t="s">
        <v>76</v>
      </c>
      <c r="KK30" s="55" t="s">
        <v>76</v>
      </c>
      <c r="KL30" s="55" t="s">
        <v>76</v>
      </c>
      <c r="KM30" s="55" t="s">
        <v>76</v>
      </c>
      <c r="KN30" s="55" t="s">
        <v>76</v>
      </c>
      <c r="KO30" s="55" t="s">
        <v>76</v>
      </c>
      <c r="KP30" s="55" t="s">
        <v>76</v>
      </c>
      <c r="KQ30" s="55" t="s">
        <v>76</v>
      </c>
      <c r="KR30" s="55" t="s">
        <v>76</v>
      </c>
      <c r="KS30" s="55" t="s">
        <v>76</v>
      </c>
      <c r="KT30" s="55" t="s">
        <v>76</v>
      </c>
      <c r="KU30" s="55" t="s">
        <v>76</v>
      </c>
      <c r="KV30" s="55" t="s">
        <v>76</v>
      </c>
      <c r="KW30" s="55" t="s">
        <v>76</v>
      </c>
      <c r="KX30" s="55" t="s">
        <v>76</v>
      </c>
      <c r="KY30" s="55" t="s">
        <v>76</v>
      </c>
      <c r="KZ30" s="55" t="s">
        <v>76</v>
      </c>
      <c r="LA30" s="55" t="s">
        <v>76</v>
      </c>
      <c r="LB30" s="55" t="s">
        <v>76</v>
      </c>
      <c r="LC30" s="55" t="s">
        <v>76</v>
      </c>
      <c r="LD30" s="55" t="s">
        <v>76</v>
      </c>
      <c r="LE30" s="55" t="s">
        <v>76</v>
      </c>
      <c r="LF30" s="55" t="s">
        <v>76</v>
      </c>
      <c r="LG30" s="55" t="s">
        <v>76</v>
      </c>
      <c r="LH30" s="55" t="s">
        <v>76</v>
      </c>
      <c r="LI30" s="55" t="s">
        <v>76</v>
      </c>
      <c r="LJ30" s="55" t="s">
        <v>76</v>
      </c>
      <c r="LK30" s="55" t="s">
        <v>76</v>
      </c>
      <c r="LL30" s="55" t="s">
        <v>76</v>
      </c>
      <c r="LM30" s="55" t="s">
        <v>76</v>
      </c>
      <c r="LN30" s="55" t="s">
        <v>76</v>
      </c>
      <c r="LO30" s="55" t="s">
        <v>76</v>
      </c>
      <c r="LP30" s="55" t="s">
        <v>76</v>
      </c>
      <c r="LQ30" s="55" t="s">
        <v>76</v>
      </c>
      <c r="LR30" s="55" t="s">
        <v>76</v>
      </c>
      <c r="LS30" s="55" t="s">
        <v>76</v>
      </c>
      <c r="LT30" s="55" t="s">
        <v>76</v>
      </c>
      <c r="LU30" s="55" t="s">
        <v>76</v>
      </c>
      <c r="LV30" s="55" t="s">
        <v>76</v>
      </c>
      <c r="LW30" s="55" t="s">
        <v>76</v>
      </c>
      <c r="LX30" s="55" t="s">
        <v>76</v>
      </c>
      <c r="LY30" s="55" t="s">
        <v>76</v>
      </c>
      <c r="LZ30" s="55" t="s">
        <v>76</v>
      </c>
      <c r="MA30" s="55" t="s">
        <v>76</v>
      </c>
      <c r="MB30" s="55" t="s">
        <v>76</v>
      </c>
      <c r="MC30" s="55" t="s">
        <v>76</v>
      </c>
      <c r="MD30" s="55" t="s">
        <v>76</v>
      </c>
      <c r="ME30" s="55" t="s">
        <v>76</v>
      </c>
      <c r="MF30" s="55" t="s">
        <v>76</v>
      </c>
      <c r="MG30" s="55" t="s">
        <v>76</v>
      </c>
      <c r="MH30" s="55" t="s">
        <v>76</v>
      </c>
      <c r="MI30" s="55" t="s">
        <v>76</v>
      </c>
      <c r="MJ30" s="55" t="s">
        <v>76</v>
      </c>
      <c r="MK30" s="55" t="s">
        <v>76</v>
      </c>
      <c r="ML30" s="55" t="s">
        <v>76</v>
      </c>
      <c r="MM30" s="55" t="s">
        <v>76</v>
      </c>
      <c r="MN30" s="55" t="s">
        <v>76</v>
      </c>
      <c r="MO30" s="55" t="s">
        <v>76</v>
      </c>
      <c r="MP30" s="55" t="s">
        <v>76</v>
      </c>
      <c r="MQ30" s="55" t="s">
        <v>76</v>
      </c>
      <c r="MR30" s="55" t="s">
        <v>76</v>
      </c>
      <c r="MS30" s="55" t="s">
        <v>76</v>
      </c>
      <c r="MT30" s="55" t="s">
        <v>76</v>
      </c>
      <c r="MU30" s="55" t="s">
        <v>76</v>
      </c>
      <c r="MV30" s="55" t="s">
        <v>76</v>
      </c>
      <c r="MW30" s="55" t="s">
        <v>76</v>
      </c>
      <c r="MX30" s="55" t="s">
        <v>76</v>
      </c>
      <c r="MY30" s="55" t="s">
        <v>76</v>
      </c>
      <c r="MZ30" s="55" t="s">
        <v>76</v>
      </c>
      <c r="NA30" s="55" t="s">
        <v>76</v>
      </c>
      <c r="NB30" s="55" t="s">
        <v>76</v>
      </c>
      <c r="NC30" s="55" t="s">
        <v>76</v>
      </c>
      <c r="ND30" s="55" t="s">
        <v>76</v>
      </c>
      <c r="NE30" s="55" t="s">
        <v>76</v>
      </c>
      <c r="NF30" s="55" t="s">
        <v>76</v>
      </c>
      <c r="NG30" s="55" t="s">
        <v>76</v>
      </c>
      <c r="NH30" s="55" t="s">
        <v>76</v>
      </c>
      <c r="NI30" s="55" t="s">
        <v>76</v>
      </c>
      <c r="NJ30" s="55" t="s">
        <v>76</v>
      </c>
      <c r="NK30" s="55" t="s">
        <v>76</v>
      </c>
      <c r="NL30" s="55" t="s">
        <v>76</v>
      </c>
      <c r="NM30" s="55" t="s">
        <v>76</v>
      </c>
      <c r="NN30" s="55" t="s">
        <v>76</v>
      </c>
      <c r="NO30" s="55" t="s">
        <v>76</v>
      </c>
      <c r="NP30" s="55" t="s">
        <v>76</v>
      </c>
      <c r="NQ30" s="55" t="s">
        <v>76</v>
      </c>
      <c r="NR30" s="55" t="s">
        <v>76</v>
      </c>
      <c r="NS30" s="55" t="s">
        <v>76</v>
      </c>
      <c r="NT30" s="55" t="s">
        <v>76</v>
      </c>
      <c r="NU30" s="55" t="s">
        <v>76</v>
      </c>
      <c r="NV30" s="55" t="s">
        <v>76</v>
      </c>
      <c r="NW30" s="55" t="s">
        <v>76</v>
      </c>
      <c r="NX30" s="55" t="s">
        <v>76</v>
      </c>
      <c r="NY30" s="55" t="s">
        <v>76</v>
      </c>
      <c r="NZ30" s="55" t="s">
        <v>76</v>
      </c>
      <c r="OA30" s="55" t="s">
        <v>76</v>
      </c>
      <c r="OB30" s="55" t="s">
        <v>76</v>
      </c>
      <c r="OC30" s="55" t="s">
        <v>76</v>
      </c>
      <c r="OD30" s="55" t="s">
        <v>76</v>
      </c>
      <c r="OE30" s="55" t="s">
        <v>76</v>
      </c>
      <c r="OF30" s="55" t="s">
        <v>76</v>
      </c>
      <c r="OG30" s="55" t="s">
        <v>76</v>
      </c>
      <c r="OH30" s="55" t="s">
        <v>76</v>
      </c>
      <c r="OI30" s="55" t="s">
        <v>76</v>
      </c>
      <c r="OJ30" s="55" t="s">
        <v>76</v>
      </c>
      <c r="OK30" s="55" t="s">
        <v>76</v>
      </c>
      <c r="OL30" s="55" t="s">
        <v>76</v>
      </c>
      <c r="OM30" s="55" t="s">
        <v>76</v>
      </c>
      <c r="ON30" s="55" t="s">
        <v>76</v>
      </c>
      <c r="OO30" s="55" t="s">
        <v>76</v>
      </c>
      <c r="OP30" s="55" t="s">
        <v>76</v>
      </c>
      <c r="OQ30" s="55" t="s">
        <v>76</v>
      </c>
      <c r="OR30" s="55" t="s">
        <v>76</v>
      </c>
      <c r="OS30" s="55" t="s">
        <v>76</v>
      </c>
      <c r="OT30" s="55" t="s">
        <v>76</v>
      </c>
      <c r="OU30" s="55" t="s">
        <v>76</v>
      </c>
      <c r="OV30" s="55" t="s">
        <v>76</v>
      </c>
      <c r="OW30" s="55" t="s">
        <v>76</v>
      </c>
      <c r="OX30" s="55" t="s">
        <v>76</v>
      </c>
      <c r="OY30" s="55" t="s">
        <v>76</v>
      </c>
      <c r="OZ30" s="55" t="s">
        <v>76</v>
      </c>
      <c r="PA30" s="55" t="s">
        <v>76</v>
      </c>
      <c r="PB30" s="55" t="s">
        <v>76</v>
      </c>
      <c r="PC30" s="55" t="s">
        <v>76</v>
      </c>
      <c r="PD30" s="55" t="s">
        <v>76</v>
      </c>
      <c r="PE30" s="55" t="s">
        <v>76</v>
      </c>
      <c r="PF30" s="55" t="s">
        <v>76</v>
      </c>
      <c r="PG30" s="55" t="s">
        <v>76</v>
      </c>
      <c r="PH30" s="55" t="s">
        <v>76</v>
      </c>
      <c r="PI30" s="55" t="s">
        <v>76</v>
      </c>
      <c r="PJ30" s="55" t="s">
        <v>76</v>
      </c>
      <c r="PK30" s="55" t="s">
        <v>76</v>
      </c>
      <c r="PL30" s="55" t="s">
        <v>76</v>
      </c>
      <c r="PM30" s="55" t="s">
        <v>76</v>
      </c>
      <c r="PN30" s="55" t="s">
        <v>76</v>
      </c>
      <c r="PO30" s="55" t="s">
        <v>76</v>
      </c>
      <c r="PP30" s="55" t="s">
        <v>76</v>
      </c>
      <c r="PQ30" s="55" t="s">
        <v>76</v>
      </c>
      <c r="PR30" s="55" t="s">
        <v>76</v>
      </c>
      <c r="PS30" s="55" t="s">
        <v>76</v>
      </c>
      <c r="PT30" s="55" t="s">
        <v>76</v>
      </c>
      <c r="PU30" s="55" t="s">
        <v>76</v>
      </c>
      <c r="PV30" s="55" t="s">
        <v>76</v>
      </c>
      <c r="PW30" s="55" t="s">
        <v>76</v>
      </c>
      <c r="PX30" s="55" t="s">
        <v>76</v>
      </c>
      <c r="PY30" s="55" t="s">
        <v>76</v>
      </c>
      <c r="PZ30" s="55" t="s">
        <v>76</v>
      </c>
      <c r="QA30" s="55" t="s">
        <v>76</v>
      </c>
      <c r="QB30" s="55" t="s">
        <v>76</v>
      </c>
      <c r="QC30" s="55" t="s">
        <v>76</v>
      </c>
      <c r="QD30" s="55" t="s">
        <v>76</v>
      </c>
      <c r="QE30" s="55" t="s">
        <v>76</v>
      </c>
      <c r="QF30" s="55" t="s">
        <v>76</v>
      </c>
      <c r="QG30" s="55" t="s">
        <v>76</v>
      </c>
      <c r="QH30" s="55" t="s">
        <v>76</v>
      </c>
      <c r="QI30" s="55" t="s">
        <v>76</v>
      </c>
      <c r="QJ30" s="55" t="s">
        <v>76</v>
      </c>
      <c r="QK30" s="55" t="s">
        <v>76</v>
      </c>
      <c r="QL30" s="55" t="s">
        <v>76</v>
      </c>
      <c r="QM30" s="55" t="s">
        <v>76</v>
      </c>
      <c r="QN30" s="55" t="s">
        <v>76</v>
      </c>
      <c r="QO30" s="55" t="s">
        <v>76</v>
      </c>
      <c r="QP30" s="55" t="s">
        <v>76</v>
      </c>
      <c r="QQ30" s="55" t="s">
        <v>76</v>
      </c>
      <c r="QR30" s="55" t="s">
        <v>76</v>
      </c>
      <c r="QS30" s="55" t="s">
        <v>76</v>
      </c>
      <c r="QT30" s="55" t="s">
        <v>76</v>
      </c>
      <c r="QU30" s="55" t="s">
        <v>76</v>
      </c>
      <c r="QV30" s="55" t="s">
        <v>76</v>
      </c>
      <c r="QW30" s="55" t="s">
        <v>76</v>
      </c>
      <c r="QX30" s="55" t="s">
        <v>76</v>
      </c>
      <c r="QY30" s="55" t="s">
        <v>76</v>
      </c>
      <c r="QZ30" s="55" t="s">
        <v>76</v>
      </c>
      <c r="RA30" s="55" t="s">
        <v>76</v>
      </c>
      <c r="RB30" s="55" t="s">
        <v>76</v>
      </c>
      <c r="RC30" s="55" t="s">
        <v>76</v>
      </c>
      <c r="RD30" s="55" t="s">
        <v>76</v>
      </c>
      <c r="RE30" s="55" t="s">
        <v>76</v>
      </c>
      <c r="RF30" s="55" t="s">
        <v>76</v>
      </c>
      <c r="RG30" s="55" t="s">
        <v>76</v>
      </c>
      <c r="RH30" s="55" t="s">
        <v>76</v>
      </c>
      <c r="RI30" s="55" t="s">
        <v>76</v>
      </c>
      <c r="RJ30" s="55" t="s">
        <v>76</v>
      </c>
      <c r="RK30" s="55" t="s">
        <v>76</v>
      </c>
      <c r="RL30" s="55" t="s">
        <v>76</v>
      </c>
      <c r="RM30" s="55" t="s">
        <v>76</v>
      </c>
      <c r="RN30" s="55" t="s">
        <v>76</v>
      </c>
      <c r="RO30" s="55" t="s">
        <v>76</v>
      </c>
      <c r="RP30" s="55" t="s">
        <v>76</v>
      </c>
      <c r="RQ30" s="55" t="s">
        <v>76</v>
      </c>
      <c r="RR30" s="55" t="s">
        <v>76</v>
      </c>
      <c r="RS30" s="55" t="s">
        <v>76</v>
      </c>
      <c r="RT30" s="55" t="s">
        <v>76</v>
      </c>
      <c r="RU30" s="55" t="s">
        <v>76</v>
      </c>
      <c r="RV30" s="55" t="s">
        <v>76</v>
      </c>
      <c r="RW30" s="55" t="s">
        <v>76</v>
      </c>
      <c r="RX30" s="55" t="s">
        <v>76</v>
      </c>
    </row>
    <row r="31" spans="2:492" x14ac:dyDescent="0.2">
      <c r="B31" s="47">
        <f t="shared" si="17"/>
        <v>9</v>
      </c>
      <c r="C31" s="54">
        <f>$C$18</f>
        <v>0</v>
      </c>
      <c r="D31" s="3"/>
      <c r="E31" s="55" t="s">
        <v>76</v>
      </c>
      <c r="F31" s="55" t="s">
        <v>76</v>
      </c>
      <c r="G31" s="55" t="s">
        <v>76</v>
      </c>
      <c r="H31" s="55" t="s">
        <v>76</v>
      </c>
      <c r="I31" s="55" t="s">
        <v>76</v>
      </c>
      <c r="J31" s="55" t="s">
        <v>76</v>
      </c>
      <c r="K31" s="55"/>
      <c r="L31" s="55"/>
      <c r="M31" s="55"/>
      <c r="N31" s="55"/>
      <c r="O31" s="55"/>
      <c r="P31" s="55"/>
      <c r="Q31" s="55"/>
      <c r="R31" s="55" t="s">
        <v>76</v>
      </c>
      <c r="S31" s="55" t="s">
        <v>76</v>
      </c>
      <c r="T31" s="55" t="s">
        <v>76</v>
      </c>
      <c r="U31" s="55" t="s">
        <v>76</v>
      </c>
      <c r="V31" s="55" t="s">
        <v>76</v>
      </c>
      <c r="W31" s="55" t="s">
        <v>76</v>
      </c>
      <c r="X31" s="55" t="s">
        <v>76</v>
      </c>
      <c r="Y31" s="55" t="s">
        <v>76</v>
      </c>
      <c r="Z31" s="55" t="s">
        <v>76</v>
      </c>
      <c r="AA31" s="55" t="s">
        <v>76</v>
      </c>
      <c r="AB31" s="55" t="s">
        <v>76</v>
      </c>
      <c r="AC31" s="55" t="s">
        <v>76</v>
      </c>
      <c r="AD31" s="55" t="s">
        <v>76</v>
      </c>
      <c r="AE31" s="55" t="s">
        <v>76</v>
      </c>
      <c r="AF31" s="55" t="s">
        <v>76</v>
      </c>
      <c r="AG31" s="55" t="s">
        <v>76</v>
      </c>
      <c r="AH31" s="55" t="s">
        <v>76</v>
      </c>
      <c r="AI31" s="55" t="s">
        <v>76</v>
      </c>
      <c r="AJ31" s="55" t="s">
        <v>76</v>
      </c>
      <c r="AK31" s="55" t="s">
        <v>76</v>
      </c>
      <c r="AL31" s="55" t="s">
        <v>76</v>
      </c>
      <c r="AM31" s="55" t="s">
        <v>76</v>
      </c>
      <c r="AN31" s="55" t="s">
        <v>76</v>
      </c>
      <c r="AO31" s="55" t="s">
        <v>76</v>
      </c>
      <c r="AP31" s="55" t="s">
        <v>76</v>
      </c>
      <c r="AQ31" s="55" t="s">
        <v>76</v>
      </c>
      <c r="AR31" s="55" t="s">
        <v>76</v>
      </c>
      <c r="AS31" s="55" t="s">
        <v>76</v>
      </c>
      <c r="AT31" s="55" t="s">
        <v>76</v>
      </c>
      <c r="AU31" s="55" t="s">
        <v>76</v>
      </c>
      <c r="AV31" s="55" t="s">
        <v>76</v>
      </c>
      <c r="AW31" s="55" t="s">
        <v>76</v>
      </c>
      <c r="AX31" s="55" t="s">
        <v>76</v>
      </c>
      <c r="AY31" s="55" t="s">
        <v>76</v>
      </c>
      <c r="AZ31" s="55" t="s">
        <v>76</v>
      </c>
      <c r="BA31" s="55" t="s">
        <v>76</v>
      </c>
      <c r="BB31" s="55" t="s">
        <v>76</v>
      </c>
      <c r="BC31" s="55" t="s">
        <v>76</v>
      </c>
      <c r="BD31" s="55" t="s">
        <v>76</v>
      </c>
      <c r="BE31" s="55" t="s">
        <v>76</v>
      </c>
      <c r="BF31" s="55" t="s">
        <v>76</v>
      </c>
      <c r="BG31" s="55" t="s">
        <v>76</v>
      </c>
      <c r="BH31" s="55" t="s">
        <v>76</v>
      </c>
      <c r="BI31" s="55" t="s">
        <v>76</v>
      </c>
      <c r="BJ31" s="55" t="s">
        <v>76</v>
      </c>
      <c r="BK31" s="55" t="s">
        <v>76</v>
      </c>
      <c r="BL31" s="55" t="s">
        <v>76</v>
      </c>
      <c r="BM31" s="55" t="s">
        <v>76</v>
      </c>
      <c r="BN31" s="55" t="s">
        <v>76</v>
      </c>
      <c r="BO31" s="55" t="s">
        <v>76</v>
      </c>
      <c r="BP31" s="55" t="s">
        <v>76</v>
      </c>
      <c r="BQ31" s="55" t="s">
        <v>76</v>
      </c>
      <c r="BR31" s="55" t="s">
        <v>76</v>
      </c>
      <c r="BS31" s="55" t="s">
        <v>76</v>
      </c>
      <c r="BT31" s="55" t="s">
        <v>76</v>
      </c>
      <c r="BU31" s="55" t="s">
        <v>76</v>
      </c>
      <c r="BV31" s="55" t="s">
        <v>76</v>
      </c>
      <c r="BW31" s="55" t="s">
        <v>76</v>
      </c>
      <c r="BX31" s="55" t="s">
        <v>76</v>
      </c>
      <c r="BY31" s="55" t="s">
        <v>76</v>
      </c>
      <c r="BZ31" s="55" t="s">
        <v>76</v>
      </c>
      <c r="CA31" s="55" t="s">
        <v>76</v>
      </c>
      <c r="CB31" s="55" t="s">
        <v>76</v>
      </c>
      <c r="CC31" s="55" t="s">
        <v>76</v>
      </c>
      <c r="CD31" s="55" t="s">
        <v>76</v>
      </c>
      <c r="CE31" s="55" t="s">
        <v>76</v>
      </c>
      <c r="CF31" s="55" t="s">
        <v>76</v>
      </c>
      <c r="CG31" s="55" t="s">
        <v>76</v>
      </c>
      <c r="CH31" s="55" t="s">
        <v>76</v>
      </c>
      <c r="CI31" s="55" t="s">
        <v>76</v>
      </c>
      <c r="CJ31" s="55" t="s">
        <v>76</v>
      </c>
      <c r="CK31" s="55" t="s">
        <v>76</v>
      </c>
      <c r="CL31" s="55" t="s">
        <v>76</v>
      </c>
      <c r="CM31" s="55" t="s">
        <v>76</v>
      </c>
      <c r="CN31" s="55" t="s">
        <v>76</v>
      </c>
      <c r="CO31" s="55" t="s">
        <v>76</v>
      </c>
      <c r="CP31" s="55" t="s">
        <v>76</v>
      </c>
      <c r="CQ31" s="55" t="s">
        <v>76</v>
      </c>
      <c r="CR31" s="55" t="s">
        <v>76</v>
      </c>
      <c r="CS31" s="55" t="s">
        <v>76</v>
      </c>
      <c r="CT31" s="55" t="s">
        <v>76</v>
      </c>
      <c r="CU31" s="55" t="s">
        <v>76</v>
      </c>
      <c r="CV31" s="55" t="s">
        <v>76</v>
      </c>
      <c r="CW31" s="55" t="s">
        <v>76</v>
      </c>
      <c r="CX31" s="55" t="s">
        <v>76</v>
      </c>
      <c r="CY31" s="55" t="s">
        <v>76</v>
      </c>
      <c r="CZ31" s="55" t="s">
        <v>76</v>
      </c>
      <c r="DA31" s="55" t="s">
        <v>76</v>
      </c>
      <c r="DB31" s="55" t="s">
        <v>76</v>
      </c>
      <c r="DC31" s="55" t="s">
        <v>76</v>
      </c>
      <c r="DD31" s="55" t="s">
        <v>76</v>
      </c>
      <c r="DE31" s="55" t="s">
        <v>76</v>
      </c>
      <c r="DF31" s="55" t="s">
        <v>76</v>
      </c>
      <c r="DG31" s="55" t="s">
        <v>76</v>
      </c>
      <c r="DH31" s="55" t="s">
        <v>76</v>
      </c>
      <c r="DI31" s="55" t="s">
        <v>76</v>
      </c>
      <c r="DJ31" s="55" t="s">
        <v>76</v>
      </c>
      <c r="DK31" s="55" t="s">
        <v>76</v>
      </c>
      <c r="DL31" s="55" t="s">
        <v>76</v>
      </c>
      <c r="DM31" s="55" t="s">
        <v>76</v>
      </c>
      <c r="DN31" s="55" t="s">
        <v>76</v>
      </c>
      <c r="DO31" s="55" t="s">
        <v>76</v>
      </c>
      <c r="DP31" s="55" t="s">
        <v>76</v>
      </c>
      <c r="DQ31" s="55" t="s">
        <v>76</v>
      </c>
      <c r="DR31" s="55" t="s">
        <v>76</v>
      </c>
      <c r="DS31" s="55" t="s">
        <v>76</v>
      </c>
      <c r="DT31" s="55" t="s">
        <v>76</v>
      </c>
      <c r="DU31" s="55" t="s">
        <v>76</v>
      </c>
      <c r="DV31" s="55" t="s">
        <v>76</v>
      </c>
      <c r="DW31" s="55" t="s">
        <v>76</v>
      </c>
      <c r="DX31" s="55" t="s">
        <v>76</v>
      </c>
      <c r="DY31" s="55" t="s">
        <v>76</v>
      </c>
      <c r="DZ31" s="55" t="s">
        <v>76</v>
      </c>
      <c r="EA31" s="55" t="s">
        <v>76</v>
      </c>
      <c r="EB31" s="55" t="s">
        <v>76</v>
      </c>
      <c r="EC31" s="55" t="s">
        <v>76</v>
      </c>
      <c r="ED31" s="55" t="s">
        <v>76</v>
      </c>
      <c r="EE31" s="55" t="s">
        <v>76</v>
      </c>
      <c r="EF31" s="55" t="s">
        <v>76</v>
      </c>
      <c r="EG31" s="55" t="s">
        <v>76</v>
      </c>
      <c r="EH31" s="55" t="s">
        <v>76</v>
      </c>
      <c r="EI31" s="55" t="s">
        <v>76</v>
      </c>
      <c r="EJ31" s="55" t="s">
        <v>76</v>
      </c>
      <c r="EK31" s="55" t="s">
        <v>76</v>
      </c>
      <c r="EL31" s="55" t="s">
        <v>76</v>
      </c>
      <c r="EM31" s="55" t="s">
        <v>76</v>
      </c>
      <c r="EN31" s="55" t="s">
        <v>76</v>
      </c>
      <c r="EO31" s="55" t="s">
        <v>76</v>
      </c>
      <c r="EP31" s="55" t="s">
        <v>76</v>
      </c>
      <c r="EQ31" s="55" t="s">
        <v>76</v>
      </c>
      <c r="ER31" s="55" t="s">
        <v>76</v>
      </c>
      <c r="ES31" s="55" t="s">
        <v>76</v>
      </c>
      <c r="ET31" s="55" t="s">
        <v>76</v>
      </c>
      <c r="EU31" s="55" t="s">
        <v>76</v>
      </c>
      <c r="EV31" s="55" t="s">
        <v>76</v>
      </c>
      <c r="EW31" s="55" t="s">
        <v>76</v>
      </c>
      <c r="EX31" s="55" t="s">
        <v>76</v>
      </c>
      <c r="EY31" s="55" t="s">
        <v>76</v>
      </c>
      <c r="EZ31" s="55" t="s">
        <v>76</v>
      </c>
      <c r="FA31" s="55" t="s">
        <v>76</v>
      </c>
      <c r="FB31" s="55" t="s">
        <v>76</v>
      </c>
      <c r="FC31" s="55" t="s">
        <v>76</v>
      </c>
      <c r="FD31" s="55" t="s">
        <v>76</v>
      </c>
      <c r="FE31" s="55" t="s">
        <v>76</v>
      </c>
      <c r="FF31" s="55" t="s">
        <v>76</v>
      </c>
      <c r="FG31" s="55" t="s">
        <v>76</v>
      </c>
      <c r="FH31" s="55" t="s">
        <v>76</v>
      </c>
      <c r="FI31" s="55" t="s">
        <v>76</v>
      </c>
      <c r="FJ31" s="55" t="s">
        <v>76</v>
      </c>
      <c r="FK31" s="55" t="s">
        <v>76</v>
      </c>
      <c r="FL31" s="55" t="s">
        <v>76</v>
      </c>
      <c r="FM31" s="55" t="s">
        <v>76</v>
      </c>
      <c r="FN31" s="55" t="s">
        <v>76</v>
      </c>
      <c r="FO31" s="55" t="s">
        <v>76</v>
      </c>
      <c r="FP31" s="55" t="s">
        <v>76</v>
      </c>
      <c r="FQ31" s="55" t="s">
        <v>76</v>
      </c>
      <c r="FR31" s="55" t="s">
        <v>76</v>
      </c>
      <c r="FS31" s="55" t="s">
        <v>76</v>
      </c>
      <c r="FT31" s="55" t="s">
        <v>76</v>
      </c>
      <c r="FU31" s="55" t="s">
        <v>76</v>
      </c>
      <c r="FV31" s="55" t="s">
        <v>76</v>
      </c>
      <c r="FW31" s="55" t="s">
        <v>76</v>
      </c>
      <c r="FX31" s="55" t="s">
        <v>76</v>
      </c>
      <c r="FY31" s="55" t="s">
        <v>76</v>
      </c>
      <c r="FZ31" s="55" t="s">
        <v>76</v>
      </c>
      <c r="GA31" s="55" t="s">
        <v>76</v>
      </c>
      <c r="GB31" s="55" t="s">
        <v>76</v>
      </c>
      <c r="GC31" s="55" t="s">
        <v>76</v>
      </c>
      <c r="GD31" s="55" t="s">
        <v>76</v>
      </c>
      <c r="GE31" s="55" t="s">
        <v>76</v>
      </c>
      <c r="GF31" s="55" t="s">
        <v>76</v>
      </c>
      <c r="GG31" s="55" t="s">
        <v>76</v>
      </c>
      <c r="GH31" s="55" t="s">
        <v>76</v>
      </c>
      <c r="GI31" s="55" t="s">
        <v>76</v>
      </c>
      <c r="GJ31" s="55" t="s">
        <v>76</v>
      </c>
      <c r="GK31" s="55" t="s">
        <v>76</v>
      </c>
      <c r="GL31" s="55" t="s">
        <v>76</v>
      </c>
      <c r="GM31" s="55" t="s">
        <v>76</v>
      </c>
      <c r="GN31" s="55" t="s">
        <v>76</v>
      </c>
      <c r="GO31" s="55" t="s">
        <v>76</v>
      </c>
      <c r="GP31" s="55" t="s">
        <v>76</v>
      </c>
      <c r="GQ31" s="55" t="s">
        <v>76</v>
      </c>
      <c r="GR31" s="55" t="s">
        <v>76</v>
      </c>
      <c r="GS31" s="55" t="s">
        <v>76</v>
      </c>
      <c r="GT31" s="55" t="s">
        <v>76</v>
      </c>
      <c r="GU31" s="55" t="s">
        <v>76</v>
      </c>
      <c r="GV31" s="55" t="s">
        <v>76</v>
      </c>
      <c r="GW31" s="55" t="s">
        <v>76</v>
      </c>
      <c r="GX31" s="55" t="s">
        <v>76</v>
      </c>
      <c r="GY31" s="55" t="s">
        <v>76</v>
      </c>
      <c r="GZ31" s="55" t="s">
        <v>76</v>
      </c>
      <c r="HA31" s="55" t="s">
        <v>76</v>
      </c>
      <c r="HB31" s="55" t="s">
        <v>76</v>
      </c>
      <c r="HC31" s="55" t="s">
        <v>76</v>
      </c>
      <c r="HD31" s="55" t="s">
        <v>76</v>
      </c>
      <c r="HE31" s="55" t="s">
        <v>76</v>
      </c>
      <c r="HF31" s="55" t="s">
        <v>76</v>
      </c>
      <c r="HG31" s="55" t="s">
        <v>76</v>
      </c>
      <c r="HH31" s="55" t="s">
        <v>76</v>
      </c>
      <c r="HI31" s="55" t="s">
        <v>76</v>
      </c>
      <c r="HJ31" s="55" t="s">
        <v>76</v>
      </c>
      <c r="HK31" s="55" t="s">
        <v>76</v>
      </c>
      <c r="HL31" s="55" t="s">
        <v>76</v>
      </c>
      <c r="HM31" s="55" t="s">
        <v>76</v>
      </c>
      <c r="HN31" s="55" t="s">
        <v>76</v>
      </c>
      <c r="HO31" s="55" t="s">
        <v>76</v>
      </c>
      <c r="HP31" s="55" t="s">
        <v>76</v>
      </c>
      <c r="HQ31" s="55" t="s">
        <v>76</v>
      </c>
      <c r="HR31" s="55" t="s">
        <v>76</v>
      </c>
      <c r="HS31" s="55" t="s">
        <v>76</v>
      </c>
      <c r="HT31" s="55" t="s">
        <v>76</v>
      </c>
      <c r="HU31" s="55" t="s">
        <v>76</v>
      </c>
      <c r="HV31" s="55" t="s">
        <v>76</v>
      </c>
      <c r="HW31" s="55" t="s">
        <v>76</v>
      </c>
      <c r="HX31" s="55" t="s">
        <v>76</v>
      </c>
      <c r="HY31" s="55" t="s">
        <v>76</v>
      </c>
      <c r="HZ31" s="55" t="s">
        <v>76</v>
      </c>
      <c r="IA31" s="55" t="s">
        <v>76</v>
      </c>
      <c r="IB31" s="55" t="s">
        <v>76</v>
      </c>
      <c r="IC31" s="55" t="s">
        <v>76</v>
      </c>
      <c r="ID31" s="55" t="s">
        <v>76</v>
      </c>
      <c r="IE31" s="55" t="s">
        <v>76</v>
      </c>
      <c r="IF31" s="55" t="s">
        <v>76</v>
      </c>
      <c r="IG31" s="55" t="s">
        <v>76</v>
      </c>
      <c r="IH31" s="55" t="s">
        <v>76</v>
      </c>
      <c r="II31" s="55" t="s">
        <v>76</v>
      </c>
      <c r="IJ31" s="55" t="s">
        <v>76</v>
      </c>
      <c r="IK31" s="55" t="s">
        <v>76</v>
      </c>
      <c r="IL31" s="55" t="s">
        <v>76</v>
      </c>
      <c r="IM31" s="55" t="s">
        <v>76</v>
      </c>
      <c r="IN31" s="55" t="s">
        <v>76</v>
      </c>
      <c r="IO31" s="55" t="s">
        <v>76</v>
      </c>
      <c r="IP31" s="55" t="s">
        <v>76</v>
      </c>
      <c r="IQ31" s="55" t="s">
        <v>76</v>
      </c>
      <c r="IR31" s="55" t="s">
        <v>76</v>
      </c>
      <c r="IS31" s="55" t="s">
        <v>76</v>
      </c>
      <c r="IT31" s="55" t="s">
        <v>76</v>
      </c>
      <c r="IU31" s="55" t="s">
        <v>76</v>
      </c>
      <c r="IV31" s="55" t="s">
        <v>76</v>
      </c>
      <c r="IW31" s="55" t="s">
        <v>76</v>
      </c>
      <c r="IX31" s="55" t="s">
        <v>76</v>
      </c>
      <c r="IY31" s="55" t="s">
        <v>76</v>
      </c>
      <c r="IZ31" s="55" t="s">
        <v>76</v>
      </c>
      <c r="JA31" s="55" t="s">
        <v>76</v>
      </c>
      <c r="JB31" s="55" t="s">
        <v>76</v>
      </c>
      <c r="JC31" s="55" t="s">
        <v>76</v>
      </c>
      <c r="JD31" s="55" t="s">
        <v>76</v>
      </c>
      <c r="JE31" s="55" t="s">
        <v>76</v>
      </c>
      <c r="JF31" s="55" t="s">
        <v>76</v>
      </c>
      <c r="JG31" s="55" t="s">
        <v>76</v>
      </c>
      <c r="JH31" s="55" t="s">
        <v>76</v>
      </c>
      <c r="JI31" s="55" t="s">
        <v>76</v>
      </c>
      <c r="JJ31" s="55" t="s">
        <v>76</v>
      </c>
      <c r="JK31" s="55" t="s">
        <v>76</v>
      </c>
      <c r="JL31" s="55" t="s">
        <v>76</v>
      </c>
      <c r="JM31" s="55" t="s">
        <v>76</v>
      </c>
      <c r="JN31" s="55" t="s">
        <v>76</v>
      </c>
      <c r="JO31" s="55" t="s">
        <v>76</v>
      </c>
      <c r="JP31" s="55" t="s">
        <v>76</v>
      </c>
      <c r="JQ31" s="55" t="s">
        <v>76</v>
      </c>
      <c r="JR31" s="55" t="s">
        <v>76</v>
      </c>
      <c r="JS31" s="55" t="s">
        <v>76</v>
      </c>
      <c r="JT31" s="55" t="s">
        <v>76</v>
      </c>
      <c r="JU31" s="55" t="s">
        <v>76</v>
      </c>
      <c r="JV31" s="55" t="s">
        <v>76</v>
      </c>
      <c r="JW31" s="55" t="s">
        <v>76</v>
      </c>
      <c r="JX31" s="55" t="s">
        <v>76</v>
      </c>
      <c r="JY31" s="55" t="s">
        <v>76</v>
      </c>
      <c r="JZ31" s="55" t="s">
        <v>76</v>
      </c>
      <c r="KA31" s="55" t="s">
        <v>76</v>
      </c>
      <c r="KB31" s="55" t="s">
        <v>76</v>
      </c>
      <c r="KC31" s="55" t="s">
        <v>76</v>
      </c>
      <c r="KD31" s="55" t="s">
        <v>76</v>
      </c>
      <c r="KE31" s="55" t="s">
        <v>76</v>
      </c>
      <c r="KF31" s="55" t="s">
        <v>76</v>
      </c>
      <c r="KG31" s="55" t="s">
        <v>76</v>
      </c>
      <c r="KH31" s="55" t="s">
        <v>76</v>
      </c>
      <c r="KI31" s="55" t="s">
        <v>76</v>
      </c>
      <c r="KJ31" s="55" t="s">
        <v>76</v>
      </c>
      <c r="KK31" s="55" t="s">
        <v>76</v>
      </c>
      <c r="KL31" s="55" t="s">
        <v>76</v>
      </c>
      <c r="KM31" s="55" t="s">
        <v>76</v>
      </c>
      <c r="KN31" s="55" t="s">
        <v>76</v>
      </c>
      <c r="KO31" s="55" t="s">
        <v>76</v>
      </c>
      <c r="KP31" s="55" t="s">
        <v>76</v>
      </c>
      <c r="KQ31" s="55" t="s">
        <v>76</v>
      </c>
      <c r="KR31" s="55" t="s">
        <v>76</v>
      </c>
      <c r="KS31" s="55" t="s">
        <v>76</v>
      </c>
      <c r="KT31" s="55" t="s">
        <v>76</v>
      </c>
      <c r="KU31" s="55" t="s">
        <v>76</v>
      </c>
      <c r="KV31" s="55" t="s">
        <v>76</v>
      </c>
      <c r="KW31" s="55" t="s">
        <v>76</v>
      </c>
      <c r="KX31" s="55" t="s">
        <v>76</v>
      </c>
      <c r="KY31" s="55" t="s">
        <v>76</v>
      </c>
      <c r="KZ31" s="55" t="s">
        <v>76</v>
      </c>
      <c r="LA31" s="55" t="s">
        <v>76</v>
      </c>
      <c r="LB31" s="55" t="s">
        <v>76</v>
      </c>
      <c r="LC31" s="55" t="s">
        <v>76</v>
      </c>
      <c r="LD31" s="55" t="s">
        <v>76</v>
      </c>
      <c r="LE31" s="55" t="s">
        <v>76</v>
      </c>
      <c r="LF31" s="55" t="s">
        <v>76</v>
      </c>
      <c r="LG31" s="55" t="s">
        <v>76</v>
      </c>
      <c r="LH31" s="55" t="s">
        <v>76</v>
      </c>
      <c r="LI31" s="55" t="s">
        <v>76</v>
      </c>
      <c r="LJ31" s="55" t="s">
        <v>76</v>
      </c>
      <c r="LK31" s="55" t="s">
        <v>76</v>
      </c>
      <c r="LL31" s="55" t="s">
        <v>76</v>
      </c>
      <c r="LM31" s="55" t="s">
        <v>76</v>
      </c>
      <c r="LN31" s="55" t="s">
        <v>76</v>
      </c>
      <c r="LO31" s="55" t="s">
        <v>76</v>
      </c>
      <c r="LP31" s="55" t="s">
        <v>76</v>
      </c>
      <c r="LQ31" s="55" t="s">
        <v>76</v>
      </c>
      <c r="LR31" s="55" t="s">
        <v>76</v>
      </c>
      <c r="LS31" s="55" t="s">
        <v>76</v>
      </c>
      <c r="LT31" s="55" t="s">
        <v>76</v>
      </c>
      <c r="LU31" s="55" t="s">
        <v>76</v>
      </c>
      <c r="LV31" s="55" t="s">
        <v>76</v>
      </c>
      <c r="LW31" s="55" t="s">
        <v>76</v>
      </c>
      <c r="LX31" s="55" t="s">
        <v>76</v>
      </c>
      <c r="LY31" s="55" t="s">
        <v>76</v>
      </c>
      <c r="LZ31" s="55" t="s">
        <v>76</v>
      </c>
      <c r="MA31" s="55" t="s">
        <v>76</v>
      </c>
      <c r="MB31" s="55" t="s">
        <v>76</v>
      </c>
      <c r="MC31" s="55" t="s">
        <v>76</v>
      </c>
      <c r="MD31" s="55" t="s">
        <v>76</v>
      </c>
      <c r="ME31" s="55" t="s">
        <v>76</v>
      </c>
      <c r="MF31" s="55" t="s">
        <v>76</v>
      </c>
      <c r="MG31" s="55" t="s">
        <v>76</v>
      </c>
      <c r="MH31" s="55" t="s">
        <v>76</v>
      </c>
      <c r="MI31" s="55" t="s">
        <v>76</v>
      </c>
      <c r="MJ31" s="55" t="s">
        <v>76</v>
      </c>
      <c r="MK31" s="55" t="s">
        <v>76</v>
      </c>
      <c r="ML31" s="55" t="s">
        <v>76</v>
      </c>
      <c r="MM31" s="55" t="s">
        <v>76</v>
      </c>
      <c r="MN31" s="55" t="s">
        <v>76</v>
      </c>
      <c r="MO31" s="55" t="s">
        <v>76</v>
      </c>
      <c r="MP31" s="55" t="s">
        <v>76</v>
      </c>
      <c r="MQ31" s="55" t="s">
        <v>76</v>
      </c>
      <c r="MR31" s="55" t="s">
        <v>76</v>
      </c>
      <c r="MS31" s="55" t="s">
        <v>76</v>
      </c>
      <c r="MT31" s="55" t="s">
        <v>76</v>
      </c>
      <c r="MU31" s="55" t="s">
        <v>76</v>
      </c>
      <c r="MV31" s="55" t="s">
        <v>76</v>
      </c>
      <c r="MW31" s="55" t="s">
        <v>76</v>
      </c>
      <c r="MX31" s="55" t="s">
        <v>76</v>
      </c>
      <c r="MY31" s="55" t="s">
        <v>76</v>
      </c>
      <c r="MZ31" s="55" t="s">
        <v>76</v>
      </c>
      <c r="NA31" s="55" t="s">
        <v>76</v>
      </c>
      <c r="NB31" s="55" t="s">
        <v>76</v>
      </c>
      <c r="NC31" s="55" t="s">
        <v>76</v>
      </c>
      <c r="ND31" s="55" t="s">
        <v>76</v>
      </c>
      <c r="NE31" s="55" t="s">
        <v>76</v>
      </c>
      <c r="NF31" s="55" t="s">
        <v>76</v>
      </c>
      <c r="NG31" s="55" t="s">
        <v>76</v>
      </c>
      <c r="NH31" s="55" t="s">
        <v>76</v>
      </c>
      <c r="NI31" s="55" t="s">
        <v>76</v>
      </c>
      <c r="NJ31" s="55" t="s">
        <v>76</v>
      </c>
      <c r="NK31" s="55" t="s">
        <v>76</v>
      </c>
      <c r="NL31" s="55" t="s">
        <v>76</v>
      </c>
      <c r="NM31" s="55" t="s">
        <v>76</v>
      </c>
      <c r="NN31" s="55" t="s">
        <v>76</v>
      </c>
      <c r="NO31" s="55" t="s">
        <v>76</v>
      </c>
      <c r="NP31" s="55" t="s">
        <v>76</v>
      </c>
      <c r="NQ31" s="55" t="s">
        <v>76</v>
      </c>
      <c r="NR31" s="55" t="s">
        <v>76</v>
      </c>
      <c r="NS31" s="55" t="s">
        <v>76</v>
      </c>
      <c r="NT31" s="55" t="s">
        <v>76</v>
      </c>
      <c r="NU31" s="55" t="s">
        <v>76</v>
      </c>
      <c r="NV31" s="55" t="s">
        <v>76</v>
      </c>
      <c r="NW31" s="55" t="s">
        <v>76</v>
      </c>
      <c r="NX31" s="55" t="s">
        <v>76</v>
      </c>
      <c r="NY31" s="55" t="s">
        <v>76</v>
      </c>
      <c r="NZ31" s="55" t="s">
        <v>76</v>
      </c>
      <c r="OA31" s="55" t="s">
        <v>76</v>
      </c>
      <c r="OB31" s="55" t="s">
        <v>76</v>
      </c>
      <c r="OC31" s="55" t="s">
        <v>76</v>
      </c>
      <c r="OD31" s="55" t="s">
        <v>76</v>
      </c>
      <c r="OE31" s="55" t="s">
        <v>76</v>
      </c>
      <c r="OF31" s="55" t="s">
        <v>76</v>
      </c>
      <c r="OG31" s="55" t="s">
        <v>76</v>
      </c>
      <c r="OH31" s="55" t="s">
        <v>76</v>
      </c>
      <c r="OI31" s="55" t="s">
        <v>76</v>
      </c>
      <c r="OJ31" s="55" t="s">
        <v>76</v>
      </c>
      <c r="OK31" s="55" t="s">
        <v>76</v>
      </c>
      <c r="OL31" s="55" t="s">
        <v>76</v>
      </c>
      <c r="OM31" s="55" t="s">
        <v>76</v>
      </c>
      <c r="ON31" s="55" t="s">
        <v>76</v>
      </c>
      <c r="OO31" s="55" t="s">
        <v>76</v>
      </c>
      <c r="OP31" s="55" t="s">
        <v>76</v>
      </c>
      <c r="OQ31" s="55" t="s">
        <v>76</v>
      </c>
      <c r="OR31" s="55" t="s">
        <v>76</v>
      </c>
      <c r="OS31" s="55" t="s">
        <v>76</v>
      </c>
      <c r="OT31" s="55" t="s">
        <v>76</v>
      </c>
      <c r="OU31" s="55" t="s">
        <v>76</v>
      </c>
      <c r="OV31" s="55" t="s">
        <v>76</v>
      </c>
      <c r="OW31" s="55" t="s">
        <v>76</v>
      </c>
      <c r="OX31" s="55" t="s">
        <v>76</v>
      </c>
      <c r="OY31" s="55" t="s">
        <v>76</v>
      </c>
      <c r="OZ31" s="55" t="s">
        <v>76</v>
      </c>
      <c r="PA31" s="55" t="s">
        <v>76</v>
      </c>
      <c r="PB31" s="55" t="s">
        <v>76</v>
      </c>
      <c r="PC31" s="55" t="s">
        <v>76</v>
      </c>
      <c r="PD31" s="55" t="s">
        <v>76</v>
      </c>
      <c r="PE31" s="55" t="s">
        <v>76</v>
      </c>
      <c r="PF31" s="55" t="s">
        <v>76</v>
      </c>
      <c r="PG31" s="55" t="s">
        <v>76</v>
      </c>
      <c r="PH31" s="55" t="s">
        <v>76</v>
      </c>
      <c r="PI31" s="55" t="s">
        <v>76</v>
      </c>
      <c r="PJ31" s="55" t="s">
        <v>76</v>
      </c>
      <c r="PK31" s="55" t="s">
        <v>76</v>
      </c>
      <c r="PL31" s="55" t="s">
        <v>76</v>
      </c>
      <c r="PM31" s="55" t="s">
        <v>76</v>
      </c>
      <c r="PN31" s="55" t="s">
        <v>76</v>
      </c>
      <c r="PO31" s="55" t="s">
        <v>76</v>
      </c>
      <c r="PP31" s="55" t="s">
        <v>76</v>
      </c>
      <c r="PQ31" s="55" t="s">
        <v>76</v>
      </c>
      <c r="PR31" s="55" t="s">
        <v>76</v>
      </c>
      <c r="PS31" s="55" t="s">
        <v>76</v>
      </c>
      <c r="PT31" s="55" t="s">
        <v>76</v>
      </c>
      <c r="PU31" s="55" t="s">
        <v>76</v>
      </c>
      <c r="PV31" s="55" t="s">
        <v>76</v>
      </c>
      <c r="PW31" s="55" t="s">
        <v>76</v>
      </c>
      <c r="PX31" s="55" t="s">
        <v>76</v>
      </c>
      <c r="PY31" s="55" t="s">
        <v>76</v>
      </c>
      <c r="PZ31" s="55" t="s">
        <v>76</v>
      </c>
      <c r="QA31" s="55" t="s">
        <v>76</v>
      </c>
      <c r="QB31" s="55" t="s">
        <v>76</v>
      </c>
      <c r="QC31" s="55" t="s">
        <v>76</v>
      </c>
      <c r="QD31" s="55" t="s">
        <v>76</v>
      </c>
      <c r="QE31" s="55" t="s">
        <v>76</v>
      </c>
      <c r="QF31" s="55" t="s">
        <v>76</v>
      </c>
      <c r="QG31" s="55" t="s">
        <v>76</v>
      </c>
      <c r="QH31" s="55" t="s">
        <v>76</v>
      </c>
      <c r="QI31" s="55" t="s">
        <v>76</v>
      </c>
      <c r="QJ31" s="55" t="s">
        <v>76</v>
      </c>
      <c r="QK31" s="55" t="s">
        <v>76</v>
      </c>
      <c r="QL31" s="55" t="s">
        <v>76</v>
      </c>
      <c r="QM31" s="55" t="s">
        <v>76</v>
      </c>
      <c r="QN31" s="55" t="s">
        <v>76</v>
      </c>
      <c r="QO31" s="55" t="s">
        <v>76</v>
      </c>
      <c r="QP31" s="55" t="s">
        <v>76</v>
      </c>
      <c r="QQ31" s="55" t="s">
        <v>76</v>
      </c>
      <c r="QR31" s="55" t="s">
        <v>76</v>
      </c>
      <c r="QS31" s="55" t="s">
        <v>76</v>
      </c>
      <c r="QT31" s="55" t="s">
        <v>76</v>
      </c>
      <c r="QU31" s="55" t="s">
        <v>76</v>
      </c>
      <c r="QV31" s="55" t="s">
        <v>76</v>
      </c>
      <c r="QW31" s="55" t="s">
        <v>76</v>
      </c>
      <c r="QX31" s="55" t="s">
        <v>76</v>
      </c>
      <c r="QY31" s="55" t="s">
        <v>76</v>
      </c>
      <c r="QZ31" s="55" t="s">
        <v>76</v>
      </c>
      <c r="RA31" s="55" t="s">
        <v>76</v>
      </c>
      <c r="RB31" s="55" t="s">
        <v>76</v>
      </c>
      <c r="RC31" s="55" t="s">
        <v>76</v>
      </c>
      <c r="RD31" s="55" t="s">
        <v>76</v>
      </c>
      <c r="RE31" s="55" t="s">
        <v>76</v>
      </c>
      <c r="RF31" s="55" t="s">
        <v>76</v>
      </c>
      <c r="RG31" s="55" t="s">
        <v>76</v>
      </c>
      <c r="RH31" s="55" t="s">
        <v>76</v>
      </c>
      <c r="RI31" s="55" t="s">
        <v>76</v>
      </c>
      <c r="RJ31" s="55" t="s">
        <v>76</v>
      </c>
      <c r="RK31" s="55" t="s">
        <v>76</v>
      </c>
      <c r="RL31" s="55" t="s">
        <v>76</v>
      </c>
      <c r="RM31" s="55" t="s">
        <v>76</v>
      </c>
      <c r="RN31" s="55" t="s">
        <v>76</v>
      </c>
      <c r="RO31" s="55" t="s">
        <v>76</v>
      </c>
      <c r="RP31" s="55" t="s">
        <v>76</v>
      </c>
      <c r="RQ31" s="55" t="s">
        <v>76</v>
      </c>
      <c r="RR31" s="55" t="s">
        <v>76</v>
      </c>
      <c r="RS31" s="55" t="s">
        <v>76</v>
      </c>
      <c r="RT31" s="55" t="s">
        <v>76</v>
      </c>
      <c r="RU31" s="55" t="s">
        <v>76</v>
      </c>
      <c r="RV31" s="55" t="s">
        <v>76</v>
      </c>
      <c r="RW31" s="55" t="s">
        <v>76</v>
      </c>
      <c r="RX31" s="55" t="s">
        <v>76</v>
      </c>
    </row>
    <row r="32" spans="2:492" x14ac:dyDescent="0.2">
      <c r="B32" s="47">
        <f t="shared" si="17"/>
        <v>10</v>
      </c>
      <c r="C32" s="54" t="str">
        <f>$C$19</f>
        <v>プールヴィラ　古宇利島　ｂｙ　コルディオスマートリゾート</v>
      </c>
      <c r="D32" s="57"/>
      <c r="E32" s="55" t="s">
        <v>76</v>
      </c>
      <c r="F32" s="55" t="s">
        <v>76</v>
      </c>
      <c r="G32" s="55" t="s">
        <v>76</v>
      </c>
      <c r="H32" s="55" t="s">
        <v>76</v>
      </c>
      <c r="I32" s="55" t="s">
        <v>76</v>
      </c>
      <c r="J32" s="55" t="s">
        <v>76</v>
      </c>
      <c r="K32" s="55"/>
      <c r="L32" s="55"/>
      <c r="M32" s="55"/>
      <c r="N32" s="55"/>
      <c r="O32" s="55"/>
      <c r="P32" s="55"/>
      <c r="Q32" s="55"/>
      <c r="R32" s="55" t="s">
        <v>148</v>
      </c>
      <c r="S32" s="55">
        <v>63550</v>
      </c>
      <c r="T32" s="55" t="s">
        <v>148</v>
      </c>
      <c r="U32" s="55">
        <v>49770</v>
      </c>
      <c r="V32" s="55">
        <v>49770</v>
      </c>
      <c r="W32" s="55">
        <v>45500</v>
      </c>
      <c r="X32" s="55">
        <v>59270</v>
      </c>
      <c r="Y32" s="55" t="s">
        <v>148</v>
      </c>
      <c r="Z32" s="55">
        <v>86060</v>
      </c>
      <c r="AA32" s="55">
        <v>59270</v>
      </c>
      <c r="AB32" s="55">
        <v>59270</v>
      </c>
      <c r="AC32" s="55">
        <v>51200</v>
      </c>
      <c r="AD32" s="55">
        <v>42460</v>
      </c>
      <c r="AE32" s="55">
        <v>42460</v>
      </c>
      <c r="AF32" s="55">
        <v>56710</v>
      </c>
      <c r="AG32" s="55">
        <v>59270</v>
      </c>
      <c r="AH32" s="55">
        <v>42460</v>
      </c>
      <c r="AI32" s="55">
        <v>42460</v>
      </c>
      <c r="AJ32" s="55">
        <v>42460</v>
      </c>
      <c r="AK32" s="55">
        <v>45500</v>
      </c>
      <c r="AL32" s="55">
        <v>42460</v>
      </c>
      <c r="AM32" s="55">
        <v>49770</v>
      </c>
      <c r="AN32" s="55">
        <v>56710</v>
      </c>
      <c r="AO32" s="55">
        <v>45500</v>
      </c>
      <c r="AP32" s="55">
        <v>42460</v>
      </c>
      <c r="AQ32" s="55">
        <v>42460</v>
      </c>
      <c r="AR32" s="55">
        <v>42460</v>
      </c>
      <c r="AS32" s="55">
        <v>42460</v>
      </c>
      <c r="AT32" s="55">
        <v>56710</v>
      </c>
      <c r="AU32" s="55">
        <v>61170</v>
      </c>
      <c r="AV32" s="55">
        <v>42460</v>
      </c>
      <c r="AW32" s="55">
        <v>42460</v>
      </c>
      <c r="AX32" s="55">
        <v>42460</v>
      </c>
      <c r="AY32" s="55">
        <v>45500</v>
      </c>
      <c r="AZ32" s="55">
        <v>51200</v>
      </c>
      <c r="BA32" s="55">
        <v>45500</v>
      </c>
      <c r="BB32" s="55">
        <v>56710</v>
      </c>
      <c r="BC32" s="55">
        <v>53570</v>
      </c>
      <c r="BD32" s="55">
        <v>53570</v>
      </c>
      <c r="BE32" s="55">
        <v>51200</v>
      </c>
      <c r="BF32" s="55">
        <v>56710</v>
      </c>
      <c r="BG32" s="55">
        <v>63550</v>
      </c>
      <c r="BH32" s="55">
        <v>90150</v>
      </c>
      <c r="BI32" s="55">
        <v>90150</v>
      </c>
      <c r="BJ32" s="55">
        <v>111050</v>
      </c>
      <c r="BK32" s="55">
        <v>111050</v>
      </c>
      <c r="BL32" s="55">
        <v>125300</v>
      </c>
      <c r="BM32" s="55">
        <v>144300</v>
      </c>
      <c r="BN32" s="55">
        <v>171850</v>
      </c>
      <c r="BO32" s="55">
        <v>144300</v>
      </c>
      <c r="BP32" s="55">
        <v>99650</v>
      </c>
      <c r="BQ32" s="55" t="s">
        <v>148</v>
      </c>
      <c r="BR32" s="55">
        <v>53570</v>
      </c>
      <c r="BS32" s="55">
        <v>45500</v>
      </c>
      <c r="BT32" s="55">
        <v>37420</v>
      </c>
      <c r="BU32" s="55">
        <v>39800</v>
      </c>
      <c r="BV32" s="55">
        <v>51200</v>
      </c>
      <c r="BW32" s="55">
        <v>56710</v>
      </c>
      <c r="BX32" s="55">
        <v>56710</v>
      </c>
      <c r="BY32" s="55">
        <v>39800</v>
      </c>
      <c r="BZ32" s="55">
        <v>39800</v>
      </c>
      <c r="CA32" s="55">
        <v>39800</v>
      </c>
      <c r="CB32" s="55">
        <v>39800</v>
      </c>
      <c r="CC32" s="55">
        <v>51200</v>
      </c>
      <c r="CD32" s="55">
        <v>56710</v>
      </c>
      <c r="CE32" s="55">
        <v>37420</v>
      </c>
      <c r="CF32" s="55">
        <v>39800</v>
      </c>
      <c r="CG32" s="55">
        <v>37420</v>
      </c>
      <c r="CH32" s="55">
        <v>37420</v>
      </c>
      <c r="CI32" s="55">
        <v>39800</v>
      </c>
      <c r="CJ32" s="55">
        <v>51200</v>
      </c>
      <c r="CK32" s="55">
        <v>56710</v>
      </c>
      <c r="CL32" s="55">
        <v>39800</v>
      </c>
      <c r="CM32" s="55">
        <v>39800</v>
      </c>
      <c r="CN32" s="55">
        <v>39800</v>
      </c>
      <c r="CO32" s="55">
        <v>39800</v>
      </c>
      <c r="CP32" s="55">
        <v>39800</v>
      </c>
      <c r="CQ32" s="55">
        <v>51200</v>
      </c>
      <c r="CR32" s="55">
        <v>56710</v>
      </c>
      <c r="CS32" s="55">
        <v>53570</v>
      </c>
      <c r="CT32" s="55">
        <v>53570</v>
      </c>
      <c r="CU32" s="55">
        <v>53570</v>
      </c>
      <c r="CV32" s="55">
        <v>53570</v>
      </c>
      <c r="CW32" s="55">
        <v>53570</v>
      </c>
      <c r="CX32" s="55">
        <v>63550</v>
      </c>
      <c r="CY32" s="55">
        <v>69250</v>
      </c>
      <c r="CZ32" s="55">
        <v>53570</v>
      </c>
      <c r="DA32" s="55">
        <v>53570</v>
      </c>
      <c r="DB32" s="55">
        <v>63550</v>
      </c>
      <c r="DC32" s="55">
        <v>63550</v>
      </c>
      <c r="DD32" s="55">
        <v>53570</v>
      </c>
      <c r="DE32" s="55">
        <v>63550</v>
      </c>
      <c r="DF32" s="55">
        <v>69250</v>
      </c>
      <c r="DG32" s="55">
        <v>53570</v>
      </c>
      <c r="DH32" s="55">
        <v>53570</v>
      </c>
      <c r="DI32" s="55">
        <v>53570</v>
      </c>
      <c r="DJ32" s="55">
        <v>53570</v>
      </c>
      <c r="DK32" s="55">
        <v>53570</v>
      </c>
      <c r="DL32" s="55">
        <v>63550</v>
      </c>
      <c r="DM32" s="55">
        <v>69250</v>
      </c>
      <c r="DN32" s="55">
        <v>63550</v>
      </c>
      <c r="DO32" s="55">
        <v>63550</v>
      </c>
      <c r="DP32" s="55">
        <v>53570</v>
      </c>
      <c r="DQ32" s="55">
        <v>53570</v>
      </c>
      <c r="DR32" s="55">
        <v>53570</v>
      </c>
      <c r="DS32" s="55">
        <v>63550</v>
      </c>
      <c r="DT32" s="55">
        <v>69250</v>
      </c>
      <c r="DU32" s="55">
        <v>63550</v>
      </c>
      <c r="DV32" s="55">
        <v>63550</v>
      </c>
      <c r="DW32" s="55">
        <v>63550</v>
      </c>
      <c r="DX32" s="55">
        <v>63550</v>
      </c>
      <c r="DY32" s="55">
        <v>63550</v>
      </c>
      <c r="DZ32" s="55">
        <v>72570</v>
      </c>
      <c r="EA32" s="55">
        <v>76560</v>
      </c>
      <c r="EB32" s="55">
        <v>63550</v>
      </c>
      <c r="EC32" s="55">
        <v>63550</v>
      </c>
      <c r="ED32" s="55">
        <v>63550</v>
      </c>
      <c r="EE32" s="55">
        <v>63550</v>
      </c>
      <c r="EF32" s="55">
        <v>63550</v>
      </c>
      <c r="EG32" s="55">
        <v>72570</v>
      </c>
      <c r="EH32" s="55">
        <v>76560</v>
      </c>
      <c r="EI32" s="55">
        <v>63550</v>
      </c>
      <c r="EJ32" s="55">
        <v>63550</v>
      </c>
      <c r="EK32" s="55">
        <v>63550</v>
      </c>
      <c r="EL32" s="55">
        <v>63550</v>
      </c>
      <c r="EM32" s="55">
        <v>72570</v>
      </c>
      <c r="EN32" s="55">
        <v>72570</v>
      </c>
      <c r="EO32" s="55">
        <v>76560</v>
      </c>
      <c r="EP32" s="55">
        <v>63550</v>
      </c>
      <c r="EQ32" s="55">
        <v>63550</v>
      </c>
      <c r="ER32" s="55">
        <v>63550</v>
      </c>
      <c r="ES32" s="55">
        <v>63550</v>
      </c>
      <c r="ET32" s="55">
        <v>63550</v>
      </c>
      <c r="EU32" s="55">
        <v>72570</v>
      </c>
      <c r="EV32" s="55">
        <v>76560</v>
      </c>
      <c r="EW32" s="55">
        <v>66870</v>
      </c>
      <c r="EX32" s="55">
        <v>66870</v>
      </c>
      <c r="EY32" s="55">
        <v>66870</v>
      </c>
      <c r="EZ32" s="55">
        <v>61170</v>
      </c>
      <c r="FA32" s="55">
        <v>61170</v>
      </c>
      <c r="FB32" s="55">
        <v>71150</v>
      </c>
      <c r="FC32" s="55">
        <v>76560</v>
      </c>
      <c r="FD32" s="55">
        <v>61170</v>
      </c>
      <c r="FE32" s="55">
        <v>61170</v>
      </c>
      <c r="FF32" s="55">
        <v>61170</v>
      </c>
      <c r="FG32" s="55">
        <v>61170</v>
      </c>
      <c r="FH32" s="55">
        <v>61170</v>
      </c>
      <c r="FI32" s="55">
        <v>71150</v>
      </c>
      <c r="FJ32" s="55">
        <v>76560</v>
      </c>
      <c r="FK32" s="55">
        <v>61170</v>
      </c>
      <c r="FL32" s="55">
        <v>61170</v>
      </c>
      <c r="FM32" s="55">
        <v>61170</v>
      </c>
      <c r="FN32" s="55">
        <v>61170</v>
      </c>
      <c r="FO32" s="55">
        <v>61170</v>
      </c>
      <c r="FP32" s="55">
        <v>71150</v>
      </c>
      <c r="FQ32" s="55">
        <v>76560</v>
      </c>
      <c r="FR32" s="55">
        <v>61170</v>
      </c>
      <c r="FS32" s="55">
        <v>61170</v>
      </c>
      <c r="FT32" s="55">
        <v>61170</v>
      </c>
      <c r="FU32" s="55">
        <v>61170</v>
      </c>
      <c r="FV32" s="55">
        <v>61170</v>
      </c>
      <c r="FW32" s="55">
        <v>71150</v>
      </c>
      <c r="FX32" s="55">
        <v>99650</v>
      </c>
      <c r="FY32" s="55">
        <v>99650</v>
      </c>
      <c r="FZ32" s="55">
        <v>99650</v>
      </c>
      <c r="GA32" s="55">
        <v>99650</v>
      </c>
      <c r="GB32" s="55">
        <v>99650</v>
      </c>
      <c r="GC32" s="55">
        <v>99650</v>
      </c>
      <c r="GD32" s="55">
        <v>213650</v>
      </c>
      <c r="GE32" s="55">
        <v>213650</v>
      </c>
      <c r="GF32" s="55">
        <v>213650</v>
      </c>
      <c r="GG32" s="55">
        <v>213650</v>
      </c>
      <c r="GH32" s="55">
        <v>213650</v>
      </c>
      <c r="GI32" s="55">
        <v>213650</v>
      </c>
      <c r="GJ32" s="55">
        <v>63550</v>
      </c>
      <c r="GK32" s="55">
        <v>72570</v>
      </c>
      <c r="GL32" s="55">
        <v>76560</v>
      </c>
      <c r="GM32" s="55">
        <v>63550</v>
      </c>
      <c r="GN32" s="55">
        <v>63550</v>
      </c>
      <c r="GO32" s="55">
        <v>63550</v>
      </c>
      <c r="GP32" s="55">
        <v>63550</v>
      </c>
      <c r="GQ32" s="55">
        <v>63550</v>
      </c>
      <c r="GR32" s="55">
        <v>72570</v>
      </c>
      <c r="GS32" s="55">
        <v>76560</v>
      </c>
      <c r="GT32" s="55">
        <v>63550</v>
      </c>
      <c r="GU32" s="55">
        <v>63550</v>
      </c>
      <c r="GV32" s="55">
        <v>63550</v>
      </c>
      <c r="GW32" s="55">
        <v>63550</v>
      </c>
      <c r="GX32" s="55">
        <v>63550</v>
      </c>
      <c r="GY32" s="55">
        <v>72570</v>
      </c>
      <c r="GZ32" s="55">
        <v>76560</v>
      </c>
      <c r="HA32" s="55">
        <v>63550</v>
      </c>
      <c r="HB32" s="55">
        <v>63550</v>
      </c>
      <c r="HC32" s="55">
        <v>63550</v>
      </c>
      <c r="HD32" s="55">
        <v>63550</v>
      </c>
      <c r="HE32" s="55">
        <v>63550</v>
      </c>
      <c r="HF32" s="55">
        <v>72570</v>
      </c>
      <c r="HG32" s="55">
        <v>76560</v>
      </c>
      <c r="HH32" s="55">
        <v>63550</v>
      </c>
      <c r="HI32" s="55" t="s">
        <v>148</v>
      </c>
      <c r="HJ32" s="55" t="s">
        <v>148</v>
      </c>
      <c r="HK32" s="55" t="s">
        <v>148</v>
      </c>
      <c r="HL32" s="55" t="s">
        <v>148</v>
      </c>
      <c r="HM32" s="55" t="s">
        <v>148</v>
      </c>
      <c r="HN32" s="55" t="s">
        <v>148</v>
      </c>
      <c r="HO32" s="55" t="s">
        <v>148</v>
      </c>
      <c r="HP32" s="55" t="s">
        <v>148</v>
      </c>
      <c r="HQ32" s="55" t="s">
        <v>148</v>
      </c>
      <c r="HR32" s="55" t="s">
        <v>148</v>
      </c>
      <c r="HS32" s="55" t="s">
        <v>148</v>
      </c>
      <c r="HT32" s="55" t="s">
        <v>148</v>
      </c>
      <c r="HU32" s="55" t="s">
        <v>148</v>
      </c>
      <c r="HV32" s="55" t="s">
        <v>148</v>
      </c>
      <c r="HW32" s="55" t="s">
        <v>148</v>
      </c>
      <c r="HX32" s="55" t="s">
        <v>148</v>
      </c>
      <c r="HY32" s="55" t="s">
        <v>148</v>
      </c>
      <c r="HZ32" s="55" t="s">
        <v>148</v>
      </c>
      <c r="IA32" s="55" t="s">
        <v>148</v>
      </c>
      <c r="IB32" s="55" t="s">
        <v>148</v>
      </c>
      <c r="IC32" s="55" t="s">
        <v>148</v>
      </c>
      <c r="ID32" s="55" t="s">
        <v>148</v>
      </c>
      <c r="IE32" s="55" t="s">
        <v>148</v>
      </c>
      <c r="IF32" s="55" t="s">
        <v>148</v>
      </c>
      <c r="IG32" s="55" t="s">
        <v>148</v>
      </c>
      <c r="IH32" s="55" t="s">
        <v>148</v>
      </c>
      <c r="II32" s="55" t="s">
        <v>148</v>
      </c>
      <c r="IJ32" s="55" t="s">
        <v>148</v>
      </c>
      <c r="IK32" s="55" t="s">
        <v>148</v>
      </c>
      <c r="IL32" s="55" t="s">
        <v>148</v>
      </c>
      <c r="IM32" s="55" t="s">
        <v>148</v>
      </c>
      <c r="IN32" s="55" t="s">
        <v>148</v>
      </c>
      <c r="IO32" s="55" t="s">
        <v>148</v>
      </c>
      <c r="IP32" s="55" t="s">
        <v>148</v>
      </c>
      <c r="IQ32" s="55" t="s">
        <v>148</v>
      </c>
      <c r="IR32" s="55" t="s">
        <v>148</v>
      </c>
      <c r="IS32" s="55" t="s">
        <v>148</v>
      </c>
      <c r="IT32" s="55" t="s">
        <v>148</v>
      </c>
      <c r="IU32" s="55" t="s">
        <v>148</v>
      </c>
      <c r="IV32" s="55" t="s">
        <v>148</v>
      </c>
      <c r="IW32" s="55" t="s">
        <v>148</v>
      </c>
      <c r="IX32" s="55" t="s">
        <v>148</v>
      </c>
      <c r="IY32" s="55" t="s">
        <v>148</v>
      </c>
      <c r="IZ32" s="55" t="s">
        <v>148</v>
      </c>
      <c r="JA32" s="55" t="s">
        <v>148</v>
      </c>
      <c r="JB32" s="55" t="s">
        <v>148</v>
      </c>
      <c r="JC32" s="55" t="s">
        <v>148</v>
      </c>
      <c r="JD32" s="55" t="s">
        <v>148</v>
      </c>
      <c r="JE32" s="55" t="s">
        <v>148</v>
      </c>
      <c r="JF32" s="55" t="s">
        <v>148</v>
      </c>
      <c r="JG32" s="55" t="s">
        <v>148</v>
      </c>
      <c r="JH32" s="55" t="s">
        <v>148</v>
      </c>
      <c r="JI32" s="55" t="s">
        <v>148</v>
      </c>
      <c r="JJ32" s="55" t="s">
        <v>148</v>
      </c>
      <c r="JK32" s="55" t="s">
        <v>148</v>
      </c>
      <c r="JL32" s="55" t="s">
        <v>148</v>
      </c>
      <c r="JM32" s="55" t="s">
        <v>148</v>
      </c>
      <c r="JN32" s="55" t="s">
        <v>148</v>
      </c>
      <c r="JO32" s="55" t="s">
        <v>148</v>
      </c>
      <c r="JP32" s="55" t="s">
        <v>148</v>
      </c>
      <c r="JQ32" s="55" t="s">
        <v>148</v>
      </c>
      <c r="JR32" s="55" t="s">
        <v>148</v>
      </c>
      <c r="JS32" s="55" t="s">
        <v>148</v>
      </c>
      <c r="JT32" s="55" t="s">
        <v>148</v>
      </c>
      <c r="JU32" s="55" t="s">
        <v>148</v>
      </c>
      <c r="JV32" s="55" t="s">
        <v>148</v>
      </c>
      <c r="JW32" s="55" t="s">
        <v>148</v>
      </c>
      <c r="JX32" s="55" t="s">
        <v>148</v>
      </c>
      <c r="JY32" s="55" t="s">
        <v>148</v>
      </c>
      <c r="JZ32" s="55" t="s">
        <v>148</v>
      </c>
      <c r="KA32" s="55" t="s">
        <v>148</v>
      </c>
      <c r="KB32" s="55" t="s">
        <v>148</v>
      </c>
      <c r="KC32" s="55" t="s">
        <v>148</v>
      </c>
      <c r="KD32" s="55" t="s">
        <v>148</v>
      </c>
      <c r="KE32" s="55" t="s">
        <v>148</v>
      </c>
      <c r="KF32" s="55" t="s">
        <v>76</v>
      </c>
      <c r="KG32" s="55" t="s">
        <v>76</v>
      </c>
      <c r="KH32" s="55" t="s">
        <v>76</v>
      </c>
      <c r="KI32" s="55" t="s">
        <v>76</v>
      </c>
      <c r="KJ32" s="55" t="s">
        <v>76</v>
      </c>
      <c r="KK32" s="55" t="s">
        <v>76</v>
      </c>
      <c r="KL32" s="55" t="s">
        <v>76</v>
      </c>
      <c r="KM32" s="55" t="s">
        <v>76</v>
      </c>
      <c r="KN32" s="55" t="s">
        <v>76</v>
      </c>
      <c r="KO32" s="55" t="s">
        <v>76</v>
      </c>
      <c r="KP32" s="55" t="s">
        <v>76</v>
      </c>
      <c r="KQ32" s="55" t="s">
        <v>76</v>
      </c>
      <c r="KR32" s="55" t="s">
        <v>76</v>
      </c>
      <c r="KS32" s="55" t="s">
        <v>76</v>
      </c>
      <c r="KT32" s="55" t="s">
        <v>76</v>
      </c>
      <c r="KU32" s="55" t="s">
        <v>76</v>
      </c>
      <c r="KV32" s="55" t="s">
        <v>76</v>
      </c>
      <c r="KW32" s="55" t="s">
        <v>76</v>
      </c>
      <c r="KX32" s="55" t="s">
        <v>76</v>
      </c>
      <c r="KY32" s="55" t="s">
        <v>76</v>
      </c>
      <c r="KZ32" s="55" t="s">
        <v>76</v>
      </c>
      <c r="LA32" s="55" t="s">
        <v>76</v>
      </c>
      <c r="LB32" s="55" t="s">
        <v>76</v>
      </c>
      <c r="LC32" s="55" t="s">
        <v>76</v>
      </c>
      <c r="LD32" s="55" t="s">
        <v>76</v>
      </c>
      <c r="LE32" s="55" t="s">
        <v>76</v>
      </c>
      <c r="LF32" s="55" t="s">
        <v>76</v>
      </c>
      <c r="LG32" s="55" t="s">
        <v>76</v>
      </c>
      <c r="LH32" s="55" t="s">
        <v>76</v>
      </c>
      <c r="LI32" s="55" t="s">
        <v>76</v>
      </c>
      <c r="LJ32" s="55" t="s">
        <v>76</v>
      </c>
      <c r="LK32" s="55" t="s">
        <v>76</v>
      </c>
      <c r="LL32" s="55" t="s">
        <v>76</v>
      </c>
      <c r="LM32" s="55" t="s">
        <v>76</v>
      </c>
      <c r="LN32" s="55" t="s">
        <v>76</v>
      </c>
      <c r="LO32" s="55" t="s">
        <v>76</v>
      </c>
      <c r="LP32" s="55" t="s">
        <v>76</v>
      </c>
      <c r="LQ32" s="55" t="s">
        <v>76</v>
      </c>
      <c r="LR32" s="55" t="s">
        <v>76</v>
      </c>
      <c r="LS32" s="55" t="s">
        <v>76</v>
      </c>
      <c r="LT32" s="55" t="s">
        <v>76</v>
      </c>
      <c r="LU32" s="55" t="s">
        <v>76</v>
      </c>
      <c r="LV32" s="55" t="s">
        <v>76</v>
      </c>
      <c r="LW32" s="55" t="s">
        <v>76</v>
      </c>
      <c r="LX32" s="55" t="s">
        <v>76</v>
      </c>
      <c r="LY32" s="55" t="s">
        <v>76</v>
      </c>
      <c r="LZ32" s="55" t="s">
        <v>76</v>
      </c>
      <c r="MA32" s="55" t="s">
        <v>76</v>
      </c>
      <c r="MB32" s="55" t="s">
        <v>76</v>
      </c>
      <c r="MC32" s="55" t="s">
        <v>76</v>
      </c>
      <c r="MD32" s="55" t="s">
        <v>76</v>
      </c>
      <c r="ME32" s="55" t="s">
        <v>76</v>
      </c>
      <c r="MF32" s="55" t="s">
        <v>76</v>
      </c>
      <c r="MG32" s="55" t="s">
        <v>76</v>
      </c>
      <c r="MH32" s="55" t="s">
        <v>76</v>
      </c>
      <c r="MI32" s="55" t="s">
        <v>76</v>
      </c>
      <c r="MJ32" s="55" t="s">
        <v>76</v>
      </c>
      <c r="MK32" s="55" t="s">
        <v>76</v>
      </c>
      <c r="ML32" s="55" t="s">
        <v>76</v>
      </c>
      <c r="MM32" s="55" t="s">
        <v>76</v>
      </c>
      <c r="MN32" s="55" t="s">
        <v>76</v>
      </c>
      <c r="MO32" s="55" t="s">
        <v>76</v>
      </c>
      <c r="MP32" s="55" t="s">
        <v>76</v>
      </c>
      <c r="MQ32" s="55" t="s">
        <v>76</v>
      </c>
      <c r="MR32" s="55" t="s">
        <v>76</v>
      </c>
      <c r="MS32" s="55" t="s">
        <v>76</v>
      </c>
      <c r="MT32" s="55" t="s">
        <v>76</v>
      </c>
      <c r="MU32" s="55" t="s">
        <v>76</v>
      </c>
      <c r="MV32" s="55" t="s">
        <v>76</v>
      </c>
      <c r="MW32" s="55" t="s">
        <v>76</v>
      </c>
      <c r="MX32" s="55" t="s">
        <v>76</v>
      </c>
      <c r="MY32" s="55" t="s">
        <v>76</v>
      </c>
      <c r="MZ32" s="55" t="s">
        <v>76</v>
      </c>
      <c r="NA32" s="55" t="s">
        <v>76</v>
      </c>
      <c r="NB32" s="55" t="s">
        <v>76</v>
      </c>
      <c r="NC32" s="55" t="s">
        <v>76</v>
      </c>
      <c r="ND32" s="55" t="s">
        <v>76</v>
      </c>
      <c r="NE32" s="55" t="s">
        <v>76</v>
      </c>
      <c r="NF32" s="55" t="s">
        <v>76</v>
      </c>
      <c r="NG32" s="55" t="s">
        <v>76</v>
      </c>
      <c r="NH32" s="55" t="s">
        <v>76</v>
      </c>
      <c r="NI32" s="55" t="s">
        <v>76</v>
      </c>
      <c r="NJ32" s="55" t="s">
        <v>76</v>
      </c>
      <c r="NK32" s="55" t="s">
        <v>76</v>
      </c>
      <c r="NL32" s="55" t="s">
        <v>76</v>
      </c>
      <c r="NM32" s="55" t="s">
        <v>76</v>
      </c>
      <c r="NN32" s="55" t="s">
        <v>76</v>
      </c>
      <c r="NO32" s="55" t="s">
        <v>76</v>
      </c>
      <c r="NP32" s="55" t="s">
        <v>76</v>
      </c>
      <c r="NQ32" s="55" t="s">
        <v>76</v>
      </c>
      <c r="NR32" s="55" t="s">
        <v>76</v>
      </c>
      <c r="NS32" s="55" t="s">
        <v>76</v>
      </c>
      <c r="NT32" s="55" t="s">
        <v>76</v>
      </c>
      <c r="NU32" s="55" t="s">
        <v>76</v>
      </c>
      <c r="NV32" s="55" t="s">
        <v>76</v>
      </c>
      <c r="NW32" s="55" t="s">
        <v>76</v>
      </c>
      <c r="NX32" s="55" t="s">
        <v>76</v>
      </c>
      <c r="NY32" s="55" t="s">
        <v>76</v>
      </c>
      <c r="NZ32" s="55" t="s">
        <v>76</v>
      </c>
      <c r="OA32" s="55" t="s">
        <v>76</v>
      </c>
      <c r="OB32" s="55" t="s">
        <v>76</v>
      </c>
      <c r="OC32" s="55" t="s">
        <v>76</v>
      </c>
      <c r="OD32" s="55" t="s">
        <v>76</v>
      </c>
      <c r="OE32" s="55" t="s">
        <v>76</v>
      </c>
      <c r="OF32" s="55" t="s">
        <v>76</v>
      </c>
      <c r="OG32" s="55" t="s">
        <v>76</v>
      </c>
      <c r="OH32" s="55" t="s">
        <v>76</v>
      </c>
      <c r="OI32" s="55" t="s">
        <v>76</v>
      </c>
      <c r="OJ32" s="55" t="s">
        <v>76</v>
      </c>
      <c r="OK32" s="55" t="s">
        <v>76</v>
      </c>
      <c r="OL32" s="55" t="s">
        <v>76</v>
      </c>
      <c r="OM32" s="55" t="s">
        <v>76</v>
      </c>
      <c r="ON32" s="55" t="s">
        <v>76</v>
      </c>
      <c r="OO32" s="55" t="s">
        <v>76</v>
      </c>
      <c r="OP32" s="55" t="s">
        <v>76</v>
      </c>
      <c r="OQ32" s="55" t="s">
        <v>76</v>
      </c>
      <c r="OR32" s="55" t="s">
        <v>76</v>
      </c>
      <c r="OS32" s="55" t="s">
        <v>76</v>
      </c>
      <c r="OT32" s="55" t="s">
        <v>76</v>
      </c>
      <c r="OU32" s="55" t="s">
        <v>76</v>
      </c>
      <c r="OV32" s="55" t="s">
        <v>76</v>
      </c>
      <c r="OW32" s="55" t="s">
        <v>76</v>
      </c>
      <c r="OX32" s="55" t="s">
        <v>76</v>
      </c>
      <c r="OY32" s="55" t="s">
        <v>76</v>
      </c>
      <c r="OZ32" s="55" t="s">
        <v>76</v>
      </c>
      <c r="PA32" s="55" t="s">
        <v>76</v>
      </c>
      <c r="PB32" s="55" t="s">
        <v>76</v>
      </c>
      <c r="PC32" s="55" t="s">
        <v>76</v>
      </c>
      <c r="PD32" s="55" t="s">
        <v>76</v>
      </c>
      <c r="PE32" s="55" t="s">
        <v>76</v>
      </c>
      <c r="PF32" s="55" t="s">
        <v>76</v>
      </c>
      <c r="PG32" s="55" t="s">
        <v>76</v>
      </c>
      <c r="PH32" s="55" t="s">
        <v>76</v>
      </c>
      <c r="PI32" s="55" t="s">
        <v>76</v>
      </c>
      <c r="PJ32" s="55" t="s">
        <v>76</v>
      </c>
      <c r="PK32" s="55" t="s">
        <v>76</v>
      </c>
      <c r="PL32" s="55" t="s">
        <v>76</v>
      </c>
      <c r="PM32" s="55" t="s">
        <v>76</v>
      </c>
      <c r="PN32" s="55" t="s">
        <v>76</v>
      </c>
      <c r="PO32" s="55" t="s">
        <v>76</v>
      </c>
      <c r="PP32" s="55" t="s">
        <v>76</v>
      </c>
      <c r="PQ32" s="55" t="s">
        <v>76</v>
      </c>
      <c r="PR32" s="55" t="s">
        <v>76</v>
      </c>
      <c r="PS32" s="55" t="s">
        <v>76</v>
      </c>
      <c r="PT32" s="55" t="s">
        <v>76</v>
      </c>
      <c r="PU32" s="55" t="s">
        <v>76</v>
      </c>
      <c r="PV32" s="55" t="s">
        <v>76</v>
      </c>
      <c r="PW32" s="55" t="s">
        <v>76</v>
      </c>
      <c r="PX32" s="55" t="s">
        <v>76</v>
      </c>
      <c r="PY32" s="55" t="s">
        <v>76</v>
      </c>
      <c r="PZ32" s="55" t="s">
        <v>76</v>
      </c>
      <c r="QA32" s="55" t="s">
        <v>76</v>
      </c>
      <c r="QB32" s="55" t="s">
        <v>76</v>
      </c>
      <c r="QC32" s="55" t="s">
        <v>76</v>
      </c>
      <c r="QD32" s="55" t="s">
        <v>76</v>
      </c>
      <c r="QE32" s="55" t="s">
        <v>76</v>
      </c>
      <c r="QF32" s="55" t="s">
        <v>76</v>
      </c>
      <c r="QG32" s="55" t="s">
        <v>76</v>
      </c>
      <c r="QH32" s="55" t="s">
        <v>76</v>
      </c>
      <c r="QI32" s="55" t="s">
        <v>76</v>
      </c>
      <c r="QJ32" s="55" t="s">
        <v>76</v>
      </c>
      <c r="QK32" s="55" t="s">
        <v>76</v>
      </c>
      <c r="QL32" s="55" t="s">
        <v>76</v>
      </c>
      <c r="QM32" s="55" t="s">
        <v>76</v>
      </c>
      <c r="QN32" s="55" t="s">
        <v>76</v>
      </c>
      <c r="QO32" s="55" t="s">
        <v>76</v>
      </c>
      <c r="QP32" s="55" t="s">
        <v>76</v>
      </c>
      <c r="QQ32" s="55" t="s">
        <v>76</v>
      </c>
      <c r="QR32" s="55" t="s">
        <v>76</v>
      </c>
      <c r="QS32" s="55" t="s">
        <v>76</v>
      </c>
      <c r="QT32" s="55" t="s">
        <v>76</v>
      </c>
      <c r="QU32" s="55" t="s">
        <v>76</v>
      </c>
      <c r="QV32" s="55" t="s">
        <v>76</v>
      </c>
      <c r="QW32" s="55" t="s">
        <v>76</v>
      </c>
      <c r="QX32" s="55" t="s">
        <v>76</v>
      </c>
      <c r="QY32" s="55" t="s">
        <v>76</v>
      </c>
      <c r="QZ32" s="55" t="s">
        <v>76</v>
      </c>
      <c r="RA32" s="55" t="s">
        <v>76</v>
      </c>
      <c r="RB32" s="55" t="s">
        <v>76</v>
      </c>
      <c r="RC32" s="55" t="s">
        <v>76</v>
      </c>
      <c r="RD32" s="55" t="s">
        <v>76</v>
      </c>
      <c r="RE32" s="55" t="s">
        <v>76</v>
      </c>
      <c r="RF32" s="55" t="s">
        <v>76</v>
      </c>
      <c r="RG32" s="55" t="s">
        <v>76</v>
      </c>
      <c r="RH32" s="55" t="s">
        <v>76</v>
      </c>
      <c r="RI32" s="55" t="s">
        <v>76</v>
      </c>
      <c r="RJ32" s="55" t="s">
        <v>76</v>
      </c>
      <c r="RK32" s="55" t="s">
        <v>76</v>
      </c>
      <c r="RL32" s="55" t="s">
        <v>76</v>
      </c>
      <c r="RM32" s="55" t="s">
        <v>76</v>
      </c>
      <c r="RN32" s="55" t="s">
        <v>76</v>
      </c>
      <c r="RO32" s="55" t="s">
        <v>76</v>
      </c>
      <c r="RP32" s="55" t="s">
        <v>76</v>
      </c>
      <c r="RQ32" s="55" t="s">
        <v>76</v>
      </c>
      <c r="RR32" s="55" t="s">
        <v>76</v>
      </c>
      <c r="RS32" s="55" t="s">
        <v>76</v>
      </c>
      <c r="RT32" s="55" t="s">
        <v>76</v>
      </c>
      <c r="RU32" s="55" t="s">
        <v>76</v>
      </c>
      <c r="RV32" s="55" t="s">
        <v>76</v>
      </c>
      <c r="RW32" s="55" t="s">
        <v>76</v>
      </c>
      <c r="RX32" s="55" t="s">
        <v>76</v>
      </c>
    </row>
    <row r="33" spans="2:492" x14ac:dyDescent="0.2">
      <c r="B33" s="47">
        <f t="shared" ref="B33" si="18">B32+1</f>
        <v>11</v>
      </c>
      <c r="C33" s="54">
        <f>$C$20</f>
        <v>0</v>
      </c>
      <c r="D33" s="57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55"/>
      <c r="EX33" s="55"/>
      <c r="EY33" s="55"/>
      <c r="EZ33" s="55"/>
      <c r="FA33" s="55"/>
      <c r="FB33" s="55"/>
      <c r="FC33" s="55"/>
      <c r="FD33" s="55"/>
      <c r="FE33" s="55"/>
      <c r="FF33" s="55"/>
      <c r="FG33" s="55"/>
      <c r="FH33" s="55"/>
      <c r="FI33" s="55"/>
      <c r="FJ33" s="55"/>
      <c r="FK33" s="55"/>
      <c r="FL33" s="55"/>
      <c r="FM33" s="55"/>
      <c r="FN33" s="55"/>
      <c r="FO33" s="55"/>
      <c r="FP33" s="55"/>
      <c r="FQ33" s="55"/>
      <c r="FR33" s="55"/>
      <c r="FS33" s="55"/>
      <c r="FT33" s="55"/>
      <c r="FU33" s="55"/>
      <c r="FV33" s="55"/>
      <c r="FW33" s="55"/>
      <c r="FX33" s="55"/>
      <c r="FY33" s="55"/>
      <c r="FZ33" s="55"/>
      <c r="GA33" s="55"/>
      <c r="GB33" s="55"/>
      <c r="GC33" s="55"/>
      <c r="GD33" s="55"/>
      <c r="GE33" s="55"/>
      <c r="GF33" s="55"/>
      <c r="GG33" s="55"/>
      <c r="GH33" s="55"/>
      <c r="GI33" s="55"/>
      <c r="GJ33" s="55"/>
      <c r="GK33" s="55"/>
      <c r="GL33" s="55"/>
      <c r="GM33" s="55"/>
      <c r="GN33" s="55"/>
      <c r="GO33" s="55"/>
      <c r="GP33" s="55"/>
      <c r="GQ33" s="55"/>
      <c r="GR33" s="55"/>
      <c r="GS33" s="55"/>
      <c r="GT33" s="55"/>
      <c r="GU33" s="55"/>
      <c r="GV33" s="55"/>
      <c r="GW33" s="55"/>
      <c r="GX33" s="55"/>
      <c r="GY33" s="55"/>
      <c r="GZ33" s="55"/>
      <c r="HA33" s="55"/>
      <c r="HB33" s="55"/>
      <c r="HC33" s="55"/>
      <c r="HD33" s="55"/>
      <c r="HE33" s="55"/>
      <c r="HF33" s="55"/>
      <c r="HG33" s="55"/>
      <c r="HH33" s="55"/>
      <c r="HI33" s="55"/>
      <c r="HJ33" s="55"/>
      <c r="HK33" s="55"/>
      <c r="HL33" s="55"/>
      <c r="HM33" s="55"/>
      <c r="HN33" s="55"/>
      <c r="HO33" s="55"/>
      <c r="HP33" s="55"/>
      <c r="HQ33" s="55"/>
      <c r="HR33" s="55"/>
      <c r="HS33" s="55"/>
      <c r="HT33" s="55"/>
      <c r="HU33" s="55"/>
      <c r="HV33" s="55"/>
      <c r="HW33" s="55"/>
      <c r="HX33" s="55"/>
      <c r="HY33" s="55"/>
      <c r="HZ33" s="55"/>
      <c r="IA33" s="55"/>
      <c r="IB33" s="55"/>
      <c r="IC33" s="55"/>
      <c r="ID33" s="55"/>
      <c r="IE33" s="55"/>
      <c r="IF33" s="55"/>
      <c r="IG33" s="55"/>
      <c r="IH33" s="55"/>
      <c r="II33" s="55"/>
      <c r="IJ33" s="55"/>
      <c r="IK33" s="55"/>
      <c r="IL33" s="55"/>
      <c r="IM33" s="55"/>
      <c r="IN33" s="55"/>
      <c r="IO33" s="55"/>
      <c r="IP33" s="55"/>
      <c r="IQ33" s="55"/>
      <c r="IR33" s="55"/>
      <c r="IS33" s="55"/>
      <c r="IT33" s="55"/>
      <c r="IU33" s="55"/>
      <c r="IV33" s="55"/>
      <c r="IW33" s="55"/>
      <c r="IX33" s="55"/>
      <c r="IY33" s="55"/>
      <c r="IZ33" s="55"/>
      <c r="JA33" s="55"/>
      <c r="JB33" s="55"/>
      <c r="JC33" s="55"/>
      <c r="JD33" s="55"/>
      <c r="JE33" s="55"/>
      <c r="JF33" s="55"/>
      <c r="JG33" s="55"/>
      <c r="JH33" s="55"/>
      <c r="JI33" s="55"/>
      <c r="JJ33" s="55"/>
      <c r="JK33" s="55"/>
      <c r="JL33" s="55"/>
      <c r="JM33" s="55"/>
      <c r="JN33" s="55"/>
      <c r="JO33" s="55"/>
      <c r="JP33" s="55"/>
      <c r="JQ33" s="55"/>
      <c r="JR33" s="55"/>
      <c r="JS33" s="55"/>
      <c r="JT33" s="55"/>
      <c r="JU33" s="55"/>
      <c r="JV33" s="55"/>
      <c r="JW33" s="55"/>
      <c r="JX33" s="55"/>
      <c r="JY33" s="55"/>
      <c r="JZ33" s="55"/>
      <c r="KA33" s="55"/>
      <c r="KB33" s="55"/>
      <c r="KC33" s="55"/>
      <c r="KD33" s="55"/>
      <c r="KE33" s="55"/>
      <c r="KF33" s="55"/>
      <c r="KG33" s="55"/>
      <c r="KH33" s="55"/>
      <c r="KI33" s="55"/>
      <c r="KJ33" s="55"/>
      <c r="KK33" s="55"/>
      <c r="KL33" s="55"/>
      <c r="KM33" s="55"/>
      <c r="KN33" s="55"/>
      <c r="KO33" s="55"/>
      <c r="KP33" s="55"/>
      <c r="KQ33" s="55"/>
      <c r="KR33" s="55"/>
      <c r="KS33" s="55"/>
      <c r="KT33" s="55"/>
      <c r="KU33" s="55"/>
      <c r="KV33" s="55"/>
      <c r="KW33" s="55"/>
      <c r="KX33" s="55"/>
      <c r="KY33" s="55"/>
      <c r="KZ33" s="55"/>
      <c r="LA33" s="55"/>
      <c r="LB33" s="55"/>
      <c r="LC33" s="55"/>
      <c r="LD33" s="55"/>
      <c r="LE33" s="55"/>
      <c r="LF33" s="55"/>
      <c r="LG33" s="55"/>
      <c r="LH33" s="55"/>
      <c r="LI33" s="55"/>
      <c r="LJ33" s="55"/>
      <c r="LK33" s="55"/>
      <c r="LL33" s="55"/>
      <c r="LM33" s="55"/>
      <c r="LN33" s="55"/>
      <c r="LO33" s="55"/>
      <c r="LP33" s="55"/>
      <c r="LQ33" s="55"/>
      <c r="LR33" s="55"/>
      <c r="LS33" s="55"/>
      <c r="LT33" s="55"/>
      <c r="LU33" s="55"/>
      <c r="LV33" s="55"/>
      <c r="LW33" s="55"/>
      <c r="LX33" s="55"/>
      <c r="LY33" s="55"/>
      <c r="LZ33" s="55"/>
      <c r="MA33" s="55"/>
      <c r="MB33" s="55"/>
      <c r="MC33" s="55"/>
      <c r="MD33" s="55"/>
      <c r="ME33" s="55"/>
      <c r="MF33" s="55"/>
      <c r="MG33" s="55"/>
      <c r="MH33" s="55"/>
      <c r="MI33" s="55"/>
      <c r="MJ33" s="55"/>
      <c r="MK33" s="55"/>
      <c r="ML33" s="55"/>
      <c r="MM33" s="55"/>
      <c r="MN33" s="55"/>
      <c r="MO33" s="55"/>
      <c r="MP33" s="55"/>
      <c r="MQ33" s="55"/>
      <c r="MR33" s="55"/>
      <c r="MS33" s="55"/>
      <c r="MT33" s="55"/>
      <c r="MU33" s="55"/>
      <c r="MV33" s="55"/>
      <c r="MW33" s="55"/>
      <c r="MX33" s="55"/>
      <c r="MY33" s="55"/>
      <c r="MZ33" s="55"/>
      <c r="NA33" s="55"/>
      <c r="NB33" s="55"/>
      <c r="NC33" s="55"/>
      <c r="ND33" s="55"/>
      <c r="NE33" s="55"/>
      <c r="NF33" s="55"/>
      <c r="NG33" s="55"/>
      <c r="NH33" s="55"/>
      <c r="NI33" s="55"/>
      <c r="NJ33" s="55"/>
      <c r="NK33" s="55"/>
      <c r="NL33" s="55"/>
      <c r="NM33" s="55"/>
      <c r="NN33" s="55"/>
      <c r="NO33" s="55"/>
      <c r="NP33" s="55"/>
      <c r="NQ33" s="55"/>
      <c r="NR33" s="55"/>
      <c r="NS33" s="55"/>
      <c r="NT33" s="55"/>
      <c r="NU33" s="55"/>
      <c r="NV33" s="55"/>
      <c r="NW33" s="55"/>
      <c r="NX33" s="55"/>
      <c r="NY33" s="55"/>
      <c r="NZ33" s="55"/>
      <c r="OA33" s="55"/>
      <c r="OB33" s="55"/>
      <c r="OC33" s="55"/>
      <c r="OD33" s="55"/>
      <c r="OE33" s="55"/>
      <c r="OF33" s="55"/>
      <c r="OG33" s="55"/>
      <c r="OH33" s="55"/>
      <c r="OI33" s="55"/>
      <c r="OJ33" s="55"/>
      <c r="OK33" s="55"/>
      <c r="OL33" s="55"/>
      <c r="OM33" s="55"/>
      <c r="ON33" s="55"/>
      <c r="OO33" s="55"/>
      <c r="OP33" s="55"/>
      <c r="OQ33" s="55"/>
      <c r="OR33" s="55"/>
      <c r="OS33" s="55"/>
      <c r="OT33" s="55"/>
      <c r="OU33" s="55"/>
      <c r="OV33" s="55"/>
      <c r="OW33" s="55"/>
      <c r="OX33" s="55"/>
      <c r="OY33" s="55"/>
      <c r="OZ33" s="55"/>
      <c r="PA33" s="55"/>
      <c r="PB33" s="55"/>
      <c r="PC33" s="55"/>
      <c r="PD33" s="55"/>
      <c r="PE33" s="55"/>
      <c r="PF33" s="55"/>
      <c r="PG33" s="55"/>
      <c r="PH33" s="55"/>
      <c r="PI33" s="55"/>
      <c r="PJ33" s="55"/>
      <c r="PK33" s="55"/>
      <c r="PL33" s="55"/>
      <c r="PM33" s="55"/>
      <c r="PN33" s="55"/>
      <c r="PO33" s="55"/>
      <c r="PP33" s="55"/>
      <c r="PQ33" s="55"/>
      <c r="PR33" s="55"/>
      <c r="PS33" s="55"/>
      <c r="PT33" s="55"/>
      <c r="PU33" s="55"/>
      <c r="PV33" s="55"/>
      <c r="PW33" s="55"/>
      <c r="PX33" s="55"/>
      <c r="PY33" s="55"/>
      <c r="PZ33" s="55"/>
      <c r="QA33" s="55"/>
      <c r="QB33" s="55"/>
      <c r="QC33" s="55"/>
      <c r="QD33" s="55"/>
      <c r="QE33" s="55"/>
      <c r="QF33" s="55"/>
      <c r="QG33" s="55"/>
      <c r="QH33" s="55"/>
      <c r="QI33" s="55"/>
      <c r="QJ33" s="55"/>
      <c r="QK33" s="55"/>
      <c r="QL33" s="55"/>
      <c r="QM33" s="55"/>
      <c r="QN33" s="55"/>
      <c r="QO33" s="55"/>
      <c r="QP33" s="55"/>
      <c r="QQ33" s="55"/>
      <c r="QR33" s="55"/>
      <c r="QS33" s="55"/>
      <c r="QT33" s="55"/>
      <c r="QU33" s="55"/>
      <c r="QV33" s="55"/>
      <c r="QW33" s="55"/>
      <c r="QX33" s="55"/>
      <c r="QY33" s="55"/>
      <c r="QZ33" s="55"/>
      <c r="RA33" s="55"/>
      <c r="RB33" s="55"/>
      <c r="RC33" s="55"/>
      <c r="RD33" s="55"/>
      <c r="RE33" s="55"/>
      <c r="RF33" s="55"/>
      <c r="RG33" s="55"/>
      <c r="RH33" s="55"/>
      <c r="RI33" s="55"/>
      <c r="RJ33" s="55"/>
      <c r="RK33" s="55"/>
      <c r="RL33" s="55"/>
      <c r="RM33" s="55"/>
      <c r="RN33" s="55"/>
      <c r="RO33" s="55"/>
      <c r="RP33" s="55"/>
      <c r="RQ33" s="55"/>
      <c r="RR33" s="55"/>
      <c r="RS33" s="55"/>
      <c r="RT33" s="55"/>
      <c r="RU33" s="55"/>
      <c r="RV33" s="55"/>
      <c r="RW33" s="55"/>
      <c r="RX33" s="55"/>
    </row>
    <row r="35" spans="2:492" ht="18" thickBot="1" x14ac:dyDescent="0.25">
      <c r="C35" s="58" t="s">
        <v>78</v>
      </c>
    </row>
    <row r="36" spans="2:492" ht="18" thickBot="1" x14ac:dyDescent="0.25">
      <c r="C36" s="51" t="s">
        <v>58</v>
      </c>
      <c r="D36" s="52"/>
      <c r="E36" s="53">
        <f>C9</f>
        <v>45962</v>
      </c>
      <c r="F36" s="53">
        <f t="shared" ref="F36:BQ36" si="19">E36+1</f>
        <v>45963</v>
      </c>
      <c r="G36" s="53">
        <f t="shared" si="19"/>
        <v>45964</v>
      </c>
      <c r="H36" s="53">
        <f t="shared" si="19"/>
        <v>45965</v>
      </c>
      <c r="I36" s="53">
        <f t="shared" si="19"/>
        <v>45966</v>
      </c>
      <c r="J36" s="53">
        <f t="shared" si="19"/>
        <v>45967</v>
      </c>
      <c r="K36" s="53">
        <f t="shared" si="19"/>
        <v>45968</v>
      </c>
      <c r="L36" s="53">
        <f t="shared" si="19"/>
        <v>45969</v>
      </c>
      <c r="M36" s="53">
        <f t="shared" si="19"/>
        <v>45970</v>
      </c>
      <c r="N36" s="53">
        <f t="shared" si="19"/>
        <v>45971</v>
      </c>
      <c r="O36" s="53">
        <f t="shared" si="19"/>
        <v>45972</v>
      </c>
      <c r="P36" s="53">
        <f t="shared" si="19"/>
        <v>45973</v>
      </c>
      <c r="Q36" s="53">
        <f t="shared" si="19"/>
        <v>45974</v>
      </c>
      <c r="R36" s="53">
        <f t="shared" si="19"/>
        <v>45975</v>
      </c>
      <c r="S36" s="53">
        <f t="shared" si="19"/>
        <v>45976</v>
      </c>
      <c r="T36" s="53">
        <f t="shared" si="19"/>
        <v>45977</v>
      </c>
      <c r="U36" s="53">
        <f t="shared" si="19"/>
        <v>45978</v>
      </c>
      <c r="V36" s="53">
        <f t="shared" si="19"/>
        <v>45979</v>
      </c>
      <c r="W36" s="53">
        <f t="shared" si="19"/>
        <v>45980</v>
      </c>
      <c r="X36" s="53">
        <f t="shared" si="19"/>
        <v>45981</v>
      </c>
      <c r="Y36" s="53">
        <f t="shared" si="19"/>
        <v>45982</v>
      </c>
      <c r="Z36" s="53">
        <f t="shared" si="19"/>
        <v>45983</v>
      </c>
      <c r="AA36" s="53">
        <f t="shared" si="19"/>
        <v>45984</v>
      </c>
      <c r="AB36" s="53">
        <f t="shared" si="19"/>
        <v>45985</v>
      </c>
      <c r="AC36" s="53">
        <f t="shared" si="19"/>
        <v>45986</v>
      </c>
      <c r="AD36" s="53">
        <f t="shared" si="19"/>
        <v>45987</v>
      </c>
      <c r="AE36" s="53">
        <f t="shared" si="19"/>
        <v>45988</v>
      </c>
      <c r="AF36" s="53">
        <f t="shared" si="19"/>
        <v>45989</v>
      </c>
      <c r="AG36" s="53">
        <f t="shared" si="19"/>
        <v>45990</v>
      </c>
      <c r="AH36" s="53">
        <f t="shared" si="19"/>
        <v>45991</v>
      </c>
      <c r="AI36" s="53">
        <f t="shared" si="19"/>
        <v>45992</v>
      </c>
      <c r="AJ36" s="53">
        <f t="shared" si="19"/>
        <v>45993</v>
      </c>
      <c r="AK36" s="53">
        <f t="shared" si="19"/>
        <v>45994</v>
      </c>
      <c r="AL36" s="53">
        <f t="shared" si="19"/>
        <v>45995</v>
      </c>
      <c r="AM36" s="53">
        <f t="shared" si="19"/>
        <v>45996</v>
      </c>
      <c r="AN36" s="53">
        <f t="shared" si="19"/>
        <v>45997</v>
      </c>
      <c r="AO36" s="53">
        <f t="shared" si="19"/>
        <v>45998</v>
      </c>
      <c r="AP36" s="53">
        <f t="shared" si="19"/>
        <v>45999</v>
      </c>
      <c r="AQ36" s="53">
        <f t="shared" si="19"/>
        <v>46000</v>
      </c>
      <c r="AR36" s="53">
        <f t="shared" si="19"/>
        <v>46001</v>
      </c>
      <c r="AS36" s="53">
        <f t="shared" si="19"/>
        <v>46002</v>
      </c>
      <c r="AT36" s="53">
        <f t="shared" si="19"/>
        <v>46003</v>
      </c>
      <c r="AU36" s="53">
        <f t="shared" si="19"/>
        <v>46004</v>
      </c>
      <c r="AV36" s="53">
        <f t="shared" si="19"/>
        <v>46005</v>
      </c>
      <c r="AW36" s="53">
        <f t="shared" si="19"/>
        <v>46006</v>
      </c>
      <c r="AX36" s="53">
        <f t="shared" si="19"/>
        <v>46007</v>
      </c>
      <c r="AY36" s="53">
        <f t="shared" si="19"/>
        <v>46008</v>
      </c>
      <c r="AZ36" s="53">
        <f t="shared" si="19"/>
        <v>46009</v>
      </c>
      <c r="BA36" s="53">
        <f t="shared" si="19"/>
        <v>46010</v>
      </c>
      <c r="BB36" s="53">
        <f t="shared" si="19"/>
        <v>46011</v>
      </c>
      <c r="BC36" s="53">
        <f t="shared" si="19"/>
        <v>46012</v>
      </c>
      <c r="BD36" s="53">
        <f t="shared" si="19"/>
        <v>46013</v>
      </c>
      <c r="BE36" s="53">
        <f t="shared" si="19"/>
        <v>46014</v>
      </c>
      <c r="BF36" s="53">
        <f t="shared" si="19"/>
        <v>46015</v>
      </c>
      <c r="BG36" s="53">
        <f t="shared" si="19"/>
        <v>46016</v>
      </c>
      <c r="BH36" s="53">
        <f t="shared" si="19"/>
        <v>46017</v>
      </c>
      <c r="BI36" s="53">
        <f t="shared" si="19"/>
        <v>46018</v>
      </c>
      <c r="BJ36" s="53">
        <f t="shared" si="19"/>
        <v>46019</v>
      </c>
      <c r="BK36" s="53">
        <f t="shared" si="19"/>
        <v>46020</v>
      </c>
      <c r="BL36" s="53">
        <f t="shared" si="19"/>
        <v>46021</v>
      </c>
      <c r="BM36" s="53">
        <f t="shared" si="19"/>
        <v>46022</v>
      </c>
      <c r="BN36" s="53">
        <f t="shared" si="19"/>
        <v>46023</v>
      </c>
      <c r="BO36" s="53">
        <f t="shared" si="19"/>
        <v>46024</v>
      </c>
      <c r="BP36" s="53">
        <f t="shared" si="19"/>
        <v>46025</v>
      </c>
      <c r="BQ36" s="53">
        <f t="shared" si="19"/>
        <v>46026</v>
      </c>
      <c r="BR36" s="53">
        <f t="shared" ref="BR36:EC36" si="20">BQ36+1</f>
        <v>46027</v>
      </c>
      <c r="BS36" s="53">
        <f t="shared" si="20"/>
        <v>46028</v>
      </c>
      <c r="BT36" s="53">
        <f t="shared" si="20"/>
        <v>46029</v>
      </c>
      <c r="BU36" s="53">
        <f t="shared" si="20"/>
        <v>46030</v>
      </c>
      <c r="BV36" s="53">
        <f t="shared" si="20"/>
        <v>46031</v>
      </c>
      <c r="BW36" s="53">
        <f t="shared" si="20"/>
        <v>46032</v>
      </c>
      <c r="BX36" s="53">
        <f t="shared" si="20"/>
        <v>46033</v>
      </c>
      <c r="BY36" s="53">
        <f t="shared" si="20"/>
        <v>46034</v>
      </c>
      <c r="BZ36" s="53">
        <f t="shared" si="20"/>
        <v>46035</v>
      </c>
      <c r="CA36" s="53">
        <f t="shared" si="20"/>
        <v>46036</v>
      </c>
      <c r="CB36" s="53">
        <f t="shared" si="20"/>
        <v>46037</v>
      </c>
      <c r="CC36" s="53">
        <f t="shared" si="20"/>
        <v>46038</v>
      </c>
      <c r="CD36" s="53">
        <f t="shared" si="20"/>
        <v>46039</v>
      </c>
      <c r="CE36" s="53">
        <f t="shared" si="20"/>
        <v>46040</v>
      </c>
      <c r="CF36" s="53">
        <f t="shared" si="20"/>
        <v>46041</v>
      </c>
      <c r="CG36" s="53">
        <f t="shared" si="20"/>
        <v>46042</v>
      </c>
      <c r="CH36" s="53">
        <f t="shared" si="20"/>
        <v>46043</v>
      </c>
      <c r="CI36" s="53">
        <f t="shared" si="20"/>
        <v>46044</v>
      </c>
      <c r="CJ36" s="53">
        <f t="shared" si="20"/>
        <v>46045</v>
      </c>
      <c r="CK36" s="53">
        <f t="shared" si="20"/>
        <v>46046</v>
      </c>
      <c r="CL36" s="53">
        <f t="shared" si="20"/>
        <v>46047</v>
      </c>
      <c r="CM36" s="53">
        <f t="shared" si="20"/>
        <v>46048</v>
      </c>
      <c r="CN36" s="53">
        <f t="shared" si="20"/>
        <v>46049</v>
      </c>
      <c r="CO36" s="53">
        <f t="shared" si="20"/>
        <v>46050</v>
      </c>
      <c r="CP36" s="53">
        <f t="shared" si="20"/>
        <v>46051</v>
      </c>
      <c r="CQ36" s="53">
        <f t="shared" si="20"/>
        <v>46052</v>
      </c>
      <c r="CR36" s="53">
        <f t="shared" si="20"/>
        <v>46053</v>
      </c>
      <c r="CS36" s="53">
        <f t="shared" si="20"/>
        <v>46054</v>
      </c>
      <c r="CT36" s="53">
        <f t="shared" si="20"/>
        <v>46055</v>
      </c>
      <c r="CU36" s="53">
        <f t="shared" si="20"/>
        <v>46056</v>
      </c>
      <c r="CV36" s="53">
        <f t="shared" si="20"/>
        <v>46057</v>
      </c>
      <c r="CW36" s="53">
        <f t="shared" si="20"/>
        <v>46058</v>
      </c>
      <c r="CX36" s="53">
        <f t="shared" si="20"/>
        <v>46059</v>
      </c>
      <c r="CY36" s="53">
        <f t="shared" si="20"/>
        <v>46060</v>
      </c>
      <c r="CZ36" s="53">
        <f t="shared" si="20"/>
        <v>46061</v>
      </c>
      <c r="DA36" s="53">
        <f t="shared" si="20"/>
        <v>46062</v>
      </c>
      <c r="DB36" s="53">
        <f t="shared" si="20"/>
        <v>46063</v>
      </c>
      <c r="DC36" s="53">
        <f t="shared" si="20"/>
        <v>46064</v>
      </c>
      <c r="DD36" s="53">
        <f t="shared" si="20"/>
        <v>46065</v>
      </c>
      <c r="DE36" s="53">
        <f t="shared" si="20"/>
        <v>46066</v>
      </c>
      <c r="DF36" s="53">
        <f t="shared" si="20"/>
        <v>46067</v>
      </c>
      <c r="DG36" s="53">
        <f t="shared" si="20"/>
        <v>46068</v>
      </c>
      <c r="DH36" s="53">
        <f t="shared" si="20"/>
        <v>46069</v>
      </c>
      <c r="DI36" s="53">
        <f t="shared" si="20"/>
        <v>46070</v>
      </c>
      <c r="DJ36" s="53">
        <f t="shared" si="20"/>
        <v>46071</v>
      </c>
      <c r="DK36" s="53">
        <f t="shared" si="20"/>
        <v>46072</v>
      </c>
      <c r="DL36" s="53">
        <f t="shared" si="20"/>
        <v>46073</v>
      </c>
      <c r="DM36" s="53">
        <f t="shared" si="20"/>
        <v>46074</v>
      </c>
      <c r="DN36" s="53">
        <f t="shared" si="20"/>
        <v>46075</v>
      </c>
      <c r="DO36" s="53">
        <f t="shared" si="20"/>
        <v>46076</v>
      </c>
      <c r="DP36" s="53">
        <f t="shared" si="20"/>
        <v>46077</v>
      </c>
      <c r="DQ36" s="53">
        <f t="shared" si="20"/>
        <v>46078</v>
      </c>
      <c r="DR36" s="53">
        <f t="shared" si="20"/>
        <v>46079</v>
      </c>
      <c r="DS36" s="53">
        <f t="shared" si="20"/>
        <v>46080</v>
      </c>
      <c r="DT36" s="53">
        <f t="shared" si="20"/>
        <v>46081</v>
      </c>
      <c r="DU36" s="53">
        <f t="shared" si="20"/>
        <v>46082</v>
      </c>
      <c r="DV36" s="53">
        <f t="shared" si="20"/>
        <v>46083</v>
      </c>
      <c r="DW36" s="53">
        <f t="shared" si="20"/>
        <v>46084</v>
      </c>
      <c r="DX36" s="53">
        <f t="shared" si="20"/>
        <v>46085</v>
      </c>
      <c r="DY36" s="53">
        <f t="shared" si="20"/>
        <v>46086</v>
      </c>
      <c r="DZ36" s="53">
        <f t="shared" si="20"/>
        <v>46087</v>
      </c>
      <c r="EA36" s="53">
        <f t="shared" si="20"/>
        <v>46088</v>
      </c>
      <c r="EB36" s="53">
        <f t="shared" si="20"/>
        <v>46089</v>
      </c>
      <c r="EC36" s="53">
        <f t="shared" si="20"/>
        <v>46090</v>
      </c>
      <c r="ED36" s="53">
        <f t="shared" ref="ED36:GO36" si="21">EC36+1</f>
        <v>46091</v>
      </c>
      <c r="EE36" s="53">
        <f t="shared" si="21"/>
        <v>46092</v>
      </c>
      <c r="EF36" s="53">
        <f t="shared" si="21"/>
        <v>46093</v>
      </c>
      <c r="EG36" s="53">
        <f t="shared" si="21"/>
        <v>46094</v>
      </c>
      <c r="EH36" s="53">
        <f t="shared" si="21"/>
        <v>46095</v>
      </c>
      <c r="EI36" s="53">
        <f t="shared" si="21"/>
        <v>46096</v>
      </c>
      <c r="EJ36" s="53">
        <f t="shared" si="21"/>
        <v>46097</v>
      </c>
      <c r="EK36" s="53">
        <f t="shared" si="21"/>
        <v>46098</v>
      </c>
      <c r="EL36" s="53">
        <f t="shared" si="21"/>
        <v>46099</v>
      </c>
      <c r="EM36" s="53">
        <f t="shared" si="21"/>
        <v>46100</v>
      </c>
      <c r="EN36" s="53">
        <f t="shared" si="21"/>
        <v>46101</v>
      </c>
      <c r="EO36" s="53">
        <f t="shared" si="21"/>
        <v>46102</v>
      </c>
      <c r="EP36" s="53">
        <f t="shared" si="21"/>
        <v>46103</v>
      </c>
      <c r="EQ36" s="53">
        <f t="shared" si="21"/>
        <v>46104</v>
      </c>
      <c r="ER36" s="53">
        <f t="shared" si="21"/>
        <v>46105</v>
      </c>
      <c r="ES36" s="53">
        <f t="shared" si="21"/>
        <v>46106</v>
      </c>
      <c r="ET36" s="53">
        <f t="shared" si="21"/>
        <v>46107</v>
      </c>
      <c r="EU36" s="53">
        <f t="shared" si="21"/>
        <v>46108</v>
      </c>
      <c r="EV36" s="53">
        <f t="shared" si="21"/>
        <v>46109</v>
      </c>
      <c r="EW36" s="53">
        <f t="shared" si="21"/>
        <v>46110</v>
      </c>
      <c r="EX36" s="53">
        <f t="shared" si="21"/>
        <v>46111</v>
      </c>
      <c r="EY36" s="53">
        <f t="shared" si="21"/>
        <v>46112</v>
      </c>
      <c r="EZ36" s="53">
        <f t="shared" si="21"/>
        <v>46113</v>
      </c>
      <c r="FA36" s="53">
        <f t="shared" si="21"/>
        <v>46114</v>
      </c>
      <c r="FB36" s="53">
        <f t="shared" si="21"/>
        <v>46115</v>
      </c>
      <c r="FC36" s="53">
        <f t="shared" si="21"/>
        <v>46116</v>
      </c>
      <c r="FD36" s="53">
        <f t="shared" si="21"/>
        <v>46117</v>
      </c>
      <c r="FE36" s="53">
        <f t="shared" si="21"/>
        <v>46118</v>
      </c>
      <c r="FF36" s="53">
        <f t="shared" si="21"/>
        <v>46119</v>
      </c>
      <c r="FG36" s="53">
        <f t="shared" si="21"/>
        <v>46120</v>
      </c>
      <c r="FH36" s="53">
        <f t="shared" si="21"/>
        <v>46121</v>
      </c>
      <c r="FI36" s="53">
        <f t="shared" si="21"/>
        <v>46122</v>
      </c>
      <c r="FJ36" s="53">
        <f t="shared" si="21"/>
        <v>46123</v>
      </c>
      <c r="FK36" s="53">
        <f t="shared" si="21"/>
        <v>46124</v>
      </c>
      <c r="FL36" s="53">
        <f t="shared" si="21"/>
        <v>46125</v>
      </c>
      <c r="FM36" s="53">
        <f t="shared" si="21"/>
        <v>46126</v>
      </c>
      <c r="FN36" s="53">
        <f t="shared" si="21"/>
        <v>46127</v>
      </c>
      <c r="FO36" s="53">
        <f t="shared" si="21"/>
        <v>46128</v>
      </c>
      <c r="FP36" s="53">
        <f t="shared" si="21"/>
        <v>46129</v>
      </c>
      <c r="FQ36" s="53">
        <f t="shared" si="21"/>
        <v>46130</v>
      </c>
      <c r="FR36" s="53">
        <f t="shared" si="21"/>
        <v>46131</v>
      </c>
      <c r="FS36" s="53">
        <f t="shared" si="21"/>
        <v>46132</v>
      </c>
      <c r="FT36" s="53">
        <f t="shared" si="21"/>
        <v>46133</v>
      </c>
      <c r="FU36" s="53">
        <f t="shared" si="21"/>
        <v>46134</v>
      </c>
      <c r="FV36" s="53">
        <f t="shared" si="21"/>
        <v>46135</v>
      </c>
      <c r="FW36" s="53">
        <f t="shared" si="21"/>
        <v>46136</v>
      </c>
      <c r="FX36" s="53">
        <f t="shared" si="21"/>
        <v>46137</v>
      </c>
      <c r="FY36" s="53">
        <f t="shared" si="21"/>
        <v>46138</v>
      </c>
      <c r="FZ36" s="53">
        <f t="shared" si="21"/>
        <v>46139</v>
      </c>
      <c r="GA36" s="53">
        <f t="shared" si="21"/>
        <v>46140</v>
      </c>
      <c r="GB36" s="53">
        <f t="shared" si="21"/>
        <v>46141</v>
      </c>
      <c r="GC36" s="53">
        <f t="shared" si="21"/>
        <v>46142</v>
      </c>
      <c r="GD36" s="53">
        <f t="shared" si="21"/>
        <v>46143</v>
      </c>
      <c r="GE36" s="53">
        <f t="shared" si="21"/>
        <v>46144</v>
      </c>
      <c r="GF36" s="53">
        <f t="shared" si="21"/>
        <v>46145</v>
      </c>
      <c r="GG36" s="53">
        <f t="shared" si="21"/>
        <v>46146</v>
      </c>
      <c r="GH36" s="53">
        <f t="shared" si="21"/>
        <v>46147</v>
      </c>
      <c r="GI36" s="53">
        <f t="shared" si="21"/>
        <v>46148</v>
      </c>
      <c r="GJ36" s="53">
        <f t="shared" si="21"/>
        <v>46149</v>
      </c>
      <c r="GK36" s="53">
        <f t="shared" si="21"/>
        <v>46150</v>
      </c>
      <c r="GL36" s="53">
        <f t="shared" si="21"/>
        <v>46151</v>
      </c>
      <c r="GM36" s="53">
        <f t="shared" si="21"/>
        <v>46152</v>
      </c>
      <c r="GN36" s="53">
        <f t="shared" si="21"/>
        <v>46153</v>
      </c>
      <c r="GO36" s="53">
        <f t="shared" si="21"/>
        <v>46154</v>
      </c>
      <c r="GP36" s="53">
        <f t="shared" ref="GP36:JA36" si="22">GO36+1</f>
        <v>46155</v>
      </c>
      <c r="GQ36" s="53">
        <f t="shared" si="22"/>
        <v>46156</v>
      </c>
      <c r="GR36" s="53">
        <f t="shared" si="22"/>
        <v>46157</v>
      </c>
      <c r="GS36" s="53">
        <f t="shared" si="22"/>
        <v>46158</v>
      </c>
      <c r="GT36" s="53">
        <f t="shared" si="22"/>
        <v>46159</v>
      </c>
      <c r="GU36" s="53">
        <f t="shared" si="22"/>
        <v>46160</v>
      </c>
      <c r="GV36" s="53">
        <f t="shared" si="22"/>
        <v>46161</v>
      </c>
      <c r="GW36" s="53">
        <f t="shared" si="22"/>
        <v>46162</v>
      </c>
      <c r="GX36" s="53">
        <f t="shared" si="22"/>
        <v>46163</v>
      </c>
      <c r="GY36" s="53">
        <f t="shared" si="22"/>
        <v>46164</v>
      </c>
      <c r="GZ36" s="53">
        <f t="shared" si="22"/>
        <v>46165</v>
      </c>
      <c r="HA36" s="53">
        <f t="shared" si="22"/>
        <v>46166</v>
      </c>
      <c r="HB36" s="53">
        <f t="shared" si="22"/>
        <v>46167</v>
      </c>
      <c r="HC36" s="53">
        <f t="shared" si="22"/>
        <v>46168</v>
      </c>
      <c r="HD36" s="53">
        <f t="shared" si="22"/>
        <v>46169</v>
      </c>
      <c r="HE36" s="53">
        <f t="shared" si="22"/>
        <v>46170</v>
      </c>
      <c r="HF36" s="53">
        <f t="shared" si="22"/>
        <v>46171</v>
      </c>
      <c r="HG36" s="53">
        <f t="shared" si="22"/>
        <v>46172</v>
      </c>
      <c r="HH36" s="53">
        <f t="shared" si="22"/>
        <v>46173</v>
      </c>
      <c r="HI36" s="53">
        <f t="shared" si="22"/>
        <v>46174</v>
      </c>
      <c r="HJ36" s="53">
        <f t="shared" si="22"/>
        <v>46175</v>
      </c>
      <c r="HK36" s="53">
        <f t="shared" si="22"/>
        <v>46176</v>
      </c>
      <c r="HL36" s="53">
        <f t="shared" si="22"/>
        <v>46177</v>
      </c>
      <c r="HM36" s="53">
        <f t="shared" si="22"/>
        <v>46178</v>
      </c>
      <c r="HN36" s="53">
        <f t="shared" si="22"/>
        <v>46179</v>
      </c>
      <c r="HO36" s="53">
        <f t="shared" si="22"/>
        <v>46180</v>
      </c>
      <c r="HP36" s="53">
        <f t="shared" si="22"/>
        <v>46181</v>
      </c>
      <c r="HQ36" s="53">
        <f t="shared" si="22"/>
        <v>46182</v>
      </c>
      <c r="HR36" s="53">
        <f t="shared" si="22"/>
        <v>46183</v>
      </c>
      <c r="HS36" s="53">
        <f t="shared" si="22"/>
        <v>46184</v>
      </c>
      <c r="HT36" s="53">
        <f t="shared" si="22"/>
        <v>46185</v>
      </c>
      <c r="HU36" s="53">
        <f t="shared" si="22"/>
        <v>46186</v>
      </c>
      <c r="HV36" s="53">
        <f t="shared" si="22"/>
        <v>46187</v>
      </c>
      <c r="HW36" s="53">
        <f t="shared" si="22"/>
        <v>46188</v>
      </c>
      <c r="HX36" s="53">
        <f t="shared" si="22"/>
        <v>46189</v>
      </c>
      <c r="HY36" s="53">
        <f t="shared" si="22"/>
        <v>46190</v>
      </c>
      <c r="HZ36" s="53">
        <f t="shared" si="22"/>
        <v>46191</v>
      </c>
      <c r="IA36" s="53">
        <f t="shared" si="22"/>
        <v>46192</v>
      </c>
      <c r="IB36" s="53">
        <f t="shared" si="22"/>
        <v>46193</v>
      </c>
      <c r="IC36" s="53">
        <f t="shared" si="22"/>
        <v>46194</v>
      </c>
      <c r="ID36" s="53">
        <f t="shared" si="22"/>
        <v>46195</v>
      </c>
      <c r="IE36" s="53">
        <f t="shared" si="22"/>
        <v>46196</v>
      </c>
      <c r="IF36" s="53">
        <f t="shared" si="22"/>
        <v>46197</v>
      </c>
      <c r="IG36" s="53">
        <f t="shared" si="22"/>
        <v>46198</v>
      </c>
      <c r="IH36" s="53">
        <f t="shared" si="22"/>
        <v>46199</v>
      </c>
      <c r="II36" s="53">
        <f t="shared" si="22"/>
        <v>46200</v>
      </c>
      <c r="IJ36" s="53">
        <f t="shared" si="22"/>
        <v>46201</v>
      </c>
      <c r="IK36" s="53">
        <f t="shared" si="22"/>
        <v>46202</v>
      </c>
      <c r="IL36" s="53">
        <f t="shared" si="22"/>
        <v>46203</v>
      </c>
      <c r="IM36" s="53">
        <f t="shared" si="22"/>
        <v>46204</v>
      </c>
      <c r="IN36" s="53">
        <f t="shared" si="22"/>
        <v>46205</v>
      </c>
      <c r="IO36" s="53">
        <f t="shared" si="22"/>
        <v>46206</v>
      </c>
      <c r="IP36" s="53">
        <f t="shared" si="22"/>
        <v>46207</v>
      </c>
      <c r="IQ36" s="53">
        <f t="shared" si="22"/>
        <v>46208</v>
      </c>
      <c r="IR36" s="53">
        <f t="shared" si="22"/>
        <v>46209</v>
      </c>
      <c r="IS36" s="53">
        <f t="shared" si="22"/>
        <v>46210</v>
      </c>
      <c r="IT36" s="53">
        <f t="shared" si="22"/>
        <v>46211</v>
      </c>
      <c r="IU36" s="53">
        <f t="shared" si="22"/>
        <v>46212</v>
      </c>
      <c r="IV36" s="53">
        <f t="shared" si="22"/>
        <v>46213</v>
      </c>
      <c r="IW36" s="53">
        <f t="shared" si="22"/>
        <v>46214</v>
      </c>
      <c r="IX36" s="53">
        <f t="shared" si="22"/>
        <v>46215</v>
      </c>
      <c r="IY36" s="53">
        <f t="shared" si="22"/>
        <v>46216</v>
      </c>
      <c r="IZ36" s="53">
        <f t="shared" si="22"/>
        <v>46217</v>
      </c>
      <c r="JA36" s="53">
        <f t="shared" si="22"/>
        <v>46218</v>
      </c>
      <c r="JB36" s="53">
        <f t="shared" ref="JB36:LM36" si="23">JA36+1</f>
        <v>46219</v>
      </c>
      <c r="JC36" s="53">
        <f t="shared" si="23"/>
        <v>46220</v>
      </c>
      <c r="JD36" s="53">
        <f t="shared" si="23"/>
        <v>46221</v>
      </c>
      <c r="JE36" s="53">
        <f t="shared" si="23"/>
        <v>46222</v>
      </c>
      <c r="JF36" s="53">
        <f t="shared" si="23"/>
        <v>46223</v>
      </c>
      <c r="JG36" s="53">
        <f t="shared" si="23"/>
        <v>46224</v>
      </c>
      <c r="JH36" s="53">
        <f t="shared" si="23"/>
        <v>46225</v>
      </c>
      <c r="JI36" s="53">
        <f t="shared" si="23"/>
        <v>46226</v>
      </c>
      <c r="JJ36" s="53">
        <f t="shared" si="23"/>
        <v>46227</v>
      </c>
      <c r="JK36" s="53">
        <f t="shared" si="23"/>
        <v>46228</v>
      </c>
      <c r="JL36" s="53">
        <f t="shared" si="23"/>
        <v>46229</v>
      </c>
      <c r="JM36" s="53">
        <f t="shared" si="23"/>
        <v>46230</v>
      </c>
      <c r="JN36" s="53">
        <f t="shared" si="23"/>
        <v>46231</v>
      </c>
      <c r="JO36" s="53">
        <f t="shared" si="23"/>
        <v>46232</v>
      </c>
      <c r="JP36" s="53">
        <f t="shared" si="23"/>
        <v>46233</v>
      </c>
      <c r="JQ36" s="53">
        <f t="shared" si="23"/>
        <v>46234</v>
      </c>
      <c r="JR36" s="53">
        <f t="shared" si="23"/>
        <v>46235</v>
      </c>
      <c r="JS36" s="53">
        <f t="shared" si="23"/>
        <v>46236</v>
      </c>
      <c r="JT36" s="53">
        <f t="shared" si="23"/>
        <v>46237</v>
      </c>
      <c r="JU36" s="53">
        <f t="shared" si="23"/>
        <v>46238</v>
      </c>
      <c r="JV36" s="53">
        <f t="shared" si="23"/>
        <v>46239</v>
      </c>
      <c r="JW36" s="53">
        <f t="shared" si="23"/>
        <v>46240</v>
      </c>
      <c r="JX36" s="53">
        <f t="shared" si="23"/>
        <v>46241</v>
      </c>
      <c r="JY36" s="53">
        <f t="shared" si="23"/>
        <v>46242</v>
      </c>
      <c r="JZ36" s="53">
        <f t="shared" si="23"/>
        <v>46243</v>
      </c>
      <c r="KA36" s="53">
        <f t="shared" si="23"/>
        <v>46244</v>
      </c>
      <c r="KB36" s="53">
        <f t="shared" si="23"/>
        <v>46245</v>
      </c>
      <c r="KC36" s="53">
        <f t="shared" si="23"/>
        <v>46246</v>
      </c>
      <c r="KD36" s="53">
        <f t="shared" si="23"/>
        <v>46247</v>
      </c>
      <c r="KE36" s="53">
        <f t="shared" si="23"/>
        <v>46248</v>
      </c>
      <c r="KF36" s="53">
        <f t="shared" si="23"/>
        <v>46249</v>
      </c>
      <c r="KG36" s="53">
        <f t="shared" si="23"/>
        <v>46250</v>
      </c>
      <c r="KH36" s="53">
        <f t="shared" si="23"/>
        <v>46251</v>
      </c>
      <c r="KI36" s="53">
        <f t="shared" si="23"/>
        <v>46252</v>
      </c>
      <c r="KJ36" s="53">
        <f t="shared" si="23"/>
        <v>46253</v>
      </c>
      <c r="KK36" s="53">
        <f t="shared" si="23"/>
        <v>46254</v>
      </c>
      <c r="KL36" s="53">
        <f t="shared" si="23"/>
        <v>46255</v>
      </c>
      <c r="KM36" s="53">
        <f t="shared" si="23"/>
        <v>46256</v>
      </c>
      <c r="KN36" s="53">
        <f t="shared" si="23"/>
        <v>46257</v>
      </c>
      <c r="KO36" s="53">
        <f t="shared" si="23"/>
        <v>46258</v>
      </c>
      <c r="KP36" s="53">
        <f t="shared" si="23"/>
        <v>46259</v>
      </c>
      <c r="KQ36" s="53">
        <f t="shared" si="23"/>
        <v>46260</v>
      </c>
      <c r="KR36" s="53">
        <f t="shared" si="23"/>
        <v>46261</v>
      </c>
      <c r="KS36" s="53">
        <f t="shared" si="23"/>
        <v>46262</v>
      </c>
      <c r="KT36" s="53">
        <f t="shared" si="23"/>
        <v>46263</v>
      </c>
      <c r="KU36" s="53">
        <f t="shared" si="23"/>
        <v>46264</v>
      </c>
      <c r="KV36" s="53">
        <f t="shared" si="23"/>
        <v>46265</v>
      </c>
      <c r="KW36" s="53">
        <f t="shared" si="23"/>
        <v>46266</v>
      </c>
      <c r="KX36" s="53">
        <f t="shared" si="23"/>
        <v>46267</v>
      </c>
      <c r="KY36" s="53">
        <f t="shared" si="23"/>
        <v>46268</v>
      </c>
      <c r="KZ36" s="53">
        <f t="shared" si="23"/>
        <v>46269</v>
      </c>
      <c r="LA36" s="53">
        <f t="shared" si="23"/>
        <v>46270</v>
      </c>
      <c r="LB36" s="53">
        <f t="shared" si="23"/>
        <v>46271</v>
      </c>
      <c r="LC36" s="53">
        <f t="shared" si="23"/>
        <v>46272</v>
      </c>
      <c r="LD36" s="53">
        <f t="shared" si="23"/>
        <v>46273</v>
      </c>
      <c r="LE36" s="53">
        <f t="shared" si="23"/>
        <v>46274</v>
      </c>
      <c r="LF36" s="53">
        <f t="shared" si="23"/>
        <v>46275</v>
      </c>
      <c r="LG36" s="53">
        <f t="shared" si="23"/>
        <v>46276</v>
      </c>
      <c r="LH36" s="53">
        <f t="shared" si="23"/>
        <v>46277</v>
      </c>
      <c r="LI36" s="53">
        <f t="shared" si="23"/>
        <v>46278</v>
      </c>
      <c r="LJ36" s="53">
        <f t="shared" si="23"/>
        <v>46279</v>
      </c>
      <c r="LK36" s="53">
        <f t="shared" si="23"/>
        <v>46280</v>
      </c>
      <c r="LL36" s="53">
        <f t="shared" si="23"/>
        <v>46281</v>
      </c>
      <c r="LM36" s="53">
        <f t="shared" si="23"/>
        <v>46282</v>
      </c>
      <c r="LN36" s="53">
        <f t="shared" ref="LN36:NY36" si="24">LM36+1</f>
        <v>46283</v>
      </c>
      <c r="LO36" s="53">
        <f t="shared" si="24"/>
        <v>46284</v>
      </c>
      <c r="LP36" s="53">
        <f t="shared" si="24"/>
        <v>46285</v>
      </c>
      <c r="LQ36" s="53">
        <f t="shared" si="24"/>
        <v>46286</v>
      </c>
      <c r="LR36" s="53">
        <f t="shared" si="24"/>
        <v>46287</v>
      </c>
      <c r="LS36" s="53">
        <f t="shared" si="24"/>
        <v>46288</v>
      </c>
      <c r="LT36" s="53">
        <f t="shared" si="24"/>
        <v>46289</v>
      </c>
      <c r="LU36" s="53">
        <f t="shared" si="24"/>
        <v>46290</v>
      </c>
      <c r="LV36" s="53">
        <f t="shared" si="24"/>
        <v>46291</v>
      </c>
      <c r="LW36" s="53">
        <f t="shared" si="24"/>
        <v>46292</v>
      </c>
      <c r="LX36" s="53">
        <f t="shared" si="24"/>
        <v>46293</v>
      </c>
      <c r="LY36" s="53">
        <f t="shared" si="24"/>
        <v>46294</v>
      </c>
      <c r="LZ36" s="53">
        <f t="shared" si="24"/>
        <v>46295</v>
      </c>
      <c r="MA36" s="53">
        <f t="shared" si="24"/>
        <v>46296</v>
      </c>
      <c r="MB36" s="53">
        <f t="shared" si="24"/>
        <v>46297</v>
      </c>
      <c r="MC36" s="53">
        <f t="shared" si="24"/>
        <v>46298</v>
      </c>
      <c r="MD36" s="53">
        <f t="shared" si="24"/>
        <v>46299</v>
      </c>
      <c r="ME36" s="53">
        <f t="shared" si="24"/>
        <v>46300</v>
      </c>
      <c r="MF36" s="53">
        <f t="shared" si="24"/>
        <v>46301</v>
      </c>
      <c r="MG36" s="53">
        <f t="shared" si="24"/>
        <v>46302</v>
      </c>
      <c r="MH36" s="53">
        <f t="shared" si="24"/>
        <v>46303</v>
      </c>
      <c r="MI36" s="53">
        <f t="shared" si="24"/>
        <v>46304</v>
      </c>
      <c r="MJ36" s="53">
        <f t="shared" si="24"/>
        <v>46305</v>
      </c>
      <c r="MK36" s="53">
        <f t="shared" si="24"/>
        <v>46306</v>
      </c>
      <c r="ML36" s="53">
        <f t="shared" si="24"/>
        <v>46307</v>
      </c>
      <c r="MM36" s="53">
        <f t="shared" si="24"/>
        <v>46308</v>
      </c>
      <c r="MN36" s="53">
        <f t="shared" si="24"/>
        <v>46309</v>
      </c>
      <c r="MO36" s="53">
        <f t="shared" si="24"/>
        <v>46310</v>
      </c>
      <c r="MP36" s="53">
        <f t="shared" si="24"/>
        <v>46311</v>
      </c>
      <c r="MQ36" s="53">
        <f t="shared" si="24"/>
        <v>46312</v>
      </c>
      <c r="MR36" s="53">
        <f t="shared" si="24"/>
        <v>46313</v>
      </c>
      <c r="MS36" s="53">
        <f t="shared" si="24"/>
        <v>46314</v>
      </c>
      <c r="MT36" s="53">
        <f t="shared" si="24"/>
        <v>46315</v>
      </c>
      <c r="MU36" s="53">
        <f t="shared" si="24"/>
        <v>46316</v>
      </c>
      <c r="MV36" s="53">
        <f t="shared" si="24"/>
        <v>46317</v>
      </c>
      <c r="MW36" s="53">
        <f t="shared" si="24"/>
        <v>46318</v>
      </c>
      <c r="MX36" s="53">
        <f t="shared" si="24"/>
        <v>46319</v>
      </c>
      <c r="MY36" s="53">
        <f t="shared" si="24"/>
        <v>46320</v>
      </c>
      <c r="MZ36" s="53">
        <f t="shared" si="24"/>
        <v>46321</v>
      </c>
      <c r="NA36" s="53">
        <f t="shared" si="24"/>
        <v>46322</v>
      </c>
      <c r="NB36" s="53">
        <f t="shared" si="24"/>
        <v>46323</v>
      </c>
      <c r="NC36" s="53">
        <f t="shared" si="24"/>
        <v>46324</v>
      </c>
      <c r="ND36" s="53">
        <f t="shared" si="24"/>
        <v>46325</v>
      </c>
      <c r="NE36" s="53">
        <f t="shared" si="24"/>
        <v>46326</v>
      </c>
      <c r="NF36" s="53">
        <f t="shared" si="24"/>
        <v>46327</v>
      </c>
      <c r="NG36" s="53">
        <f t="shared" si="24"/>
        <v>46328</v>
      </c>
      <c r="NH36" s="53">
        <f t="shared" si="24"/>
        <v>46329</v>
      </c>
      <c r="NI36" s="53">
        <f t="shared" si="24"/>
        <v>46330</v>
      </c>
      <c r="NJ36" s="53">
        <f t="shared" si="24"/>
        <v>46331</v>
      </c>
      <c r="NK36" s="53">
        <f t="shared" si="24"/>
        <v>46332</v>
      </c>
      <c r="NL36" s="53">
        <f t="shared" si="24"/>
        <v>46333</v>
      </c>
      <c r="NM36" s="53">
        <f t="shared" si="24"/>
        <v>46334</v>
      </c>
      <c r="NN36" s="53">
        <f t="shared" si="24"/>
        <v>46335</v>
      </c>
      <c r="NO36" s="53">
        <f t="shared" si="24"/>
        <v>46336</v>
      </c>
      <c r="NP36" s="53">
        <f t="shared" si="24"/>
        <v>46337</v>
      </c>
      <c r="NQ36" s="53">
        <f t="shared" si="24"/>
        <v>46338</v>
      </c>
      <c r="NR36" s="53">
        <f t="shared" si="24"/>
        <v>46339</v>
      </c>
      <c r="NS36" s="53">
        <f t="shared" si="24"/>
        <v>46340</v>
      </c>
      <c r="NT36" s="53">
        <f t="shared" si="24"/>
        <v>46341</v>
      </c>
      <c r="NU36" s="53">
        <f t="shared" si="24"/>
        <v>46342</v>
      </c>
      <c r="NV36" s="53">
        <f t="shared" si="24"/>
        <v>46343</v>
      </c>
      <c r="NW36" s="53">
        <f t="shared" si="24"/>
        <v>46344</v>
      </c>
      <c r="NX36" s="53">
        <f t="shared" si="24"/>
        <v>46345</v>
      </c>
      <c r="NY36" s="53">
        <f t="shared" si="24"/>
        <v>46346</v>
      </c>
      <c r="NZ36" s="53">
        <f t="shared" ref="NZ36:QK36" si="25">NY36+1</f>
        <v>46347</v>
      </c>
      <c r="OA36" s="53">
        <f t="shared" si="25"/>
        <v>46348</v>
      </c>
      <c r="OB36" s="53">
        <f t="shared" si="25"/>
        <v>46349</v>
      </c>
      <c r="OC36" s="53">
        <f t="shared" si="25"/>
        <v>46350</v>
      </c>
      <c r="OD36" s="53">
        <f t="shared" si="25"/>
        <v>46351</v>
      </c>
      <c r="OE36" s="53">
        <f t="shared" si="25"/>
        <v>46352</v>
      </c>
      <c r="OF36" s="53">
        <f t="shared" si="25"/>
        <v>46353</v>
      </c>
      <c r="OG36" s="53">
        <f t="shared" si="25"/>
        <v>46354</v>
      </c>
      <c r="OH36" s="53">
        <f t="shared" si="25"/>
        <v>46355</v>
      </c>
      <c r="OI36" s="53">
        <f t="shared" si="25"/>
        <v>46356</v>
      </c>
      <c r="OJ36" s="53">
        <f t="shared" si="25"/>
        <v>46357</v>
      </c>
      <c r="OK36" s="53">
        <f t="shared" si="25"/>
        <v>46358</v>
      </c>
      <c r="OL36" s="53">
        <f t="shared" si="25"/>
        <v>46359</v>
      </c>
      <c r="OM36" s="53">
        <f t="shared" si="25"/>
        <v>46360</v>
      </c>
      <c r="ON36" s="53">
        <f t="shared" si="25"/>
        <v>46361</v>
      </c>
      <c r="OO36" s="53">
        <f t="shared" si="25"/>
        <v>46362</v>
      </c>
      <c r="OP36" s="53">
        <f t="shared" si="25"/>
        <v>46363</v>
      </c>
      <c r="OQ36" s="53">
        <f t="shared" si="25"/>
        <v>46364</v>
      </c>
      <c r="OR36" s="53">
        <f t="shared" si="25"/>
        <v>46365</v>
      </c>
      <c r="OS36" s="53">
        <f t="shared" si="25"/>
        <v>46366</v>
      </c>
      <c r="OT36" s="53">
        <f t="shared" si="25"/>
        <v>46367</v>
      </c>
      <c r="OU36" s="53">
        <f t="shared" si="25"/>
        <v>46368</v>
      </c>
      <c r="OV36" s="53">
        <f t="shared" si="25"/>
        <v>46369</v>
      </c>
      <c r="OW36" s="53">
        <f t="shared" si="25"/>
        <v>46370</v>
      </c>
      <c r="OX36" s="53">
        <f t="shared" si="25"/>
        <v>46371</v>
      </c>
      <c r="OY36" s="53">
        <f t="shared" si="25"/>
        <v>46372</v>
      </c>
      <c r="OZ36" s="53">
        <f t="shared" si="25"/>
        <v>46373</v>
      </c>
      <c r="PA36" s="53">
        <f t="shared" si="25"/>
        <v>46374</v>
      </c>
      <c r="PB36" s="53">
        <f t="shared" si="25"/>
        <v>46375</v>
      </c>
      <c r="PC36" s="53">
        <f t="shared" si="25"/>
        <v>46376</v>
      </c>
      <c r="PD36" s="53">
        <f t="shared" si="25"/>
        <v>46377</v>
      </c>
      <c r="PE36" s="53">
        <f t="shared" si="25"/>
        <v>46378</v>
      </c>
      <c r="PF36" s="53">
        <f t="shared" si="25"/>
        <v>46379</v>
      </c>
      <c r="PG36" s="53">
        <f t="shared" si="25"/>
        <v>46380</v>
      </c>
      <c r="PH36" s="53">
        <f t="shared" si="25"/>
        <v>46381</v>
      </c>
      <c r="PI36" s="53">
        <f t="shared" si="25"/>
        <v>46382</v>
      </c>
      <c r="PJ36" s="53">
        <f t="shared" si="25"/>
        <v>46383</v>
      </c>
      <c r="PK36" s="53">
        <f t="shared" si="25"/>
        <v>46384</v>
      </c>
      <c r="PL36" s="53">
        <f t="shared" si="25"/>
        <v>46385</v>
      </c>
      <c r="PM36" s="53">
        <f t="shared" si="25"/>
        <v>46386</v>
      </c>
      <c r="PN36" s="53">
        <f t="shared" si="25"/>
        <v>46387</v>
      </c>
      <c r="PO36" s="53">
        <f t="shared" si="25"/>
        <v>46388</v>
      </c>
      <c r="PP36" s="53">
        <f t="shared" si="25"/>
        <v>46389</v>
      </c>
      <c r="PQ36" s="53">
        <f t="shared" si="25"/>
        <v>46390</v>
      </c>
      <c r="PR36" s="53">
        <f t="shared" si="25"/>
        <v>46391</v>
      </c>
      <c r="PS36" s="53">
        <f t="shared" si="25"/>
        <v>46392</v>
      </c>
      <c r="PT36" s="53">
        <f t="shared" si="25"/>
        <v>46393</v>
      </c>
      <c r="PU36" s="53">
        <f t="shared" si="25"/>
        <v>46394</v>
      </c>
      <c r="PV36" s="53">
        <f t="shared" si="25"/>
        <v>46395</v>
      </c>
      <c r="PW36" s="53">
        <f t="shared" si="25"/>
        <v>46396</v>
      </c>
      <c r="PX36" s="53">
        <f t="shared" si="25"/>
        <v>46397</v>
      </c>
      <c r="PY36" s="53">
        <f t="shared" si="25"/>
        <v>46398</v>
      </c>
      <c r="PZ36" s="53">
        <f t="shared" si="25"/>
        <v>46399</v>
      </c>
      <c r="QA36" s="53">
        <f t="shared" si="25"/>
        <v>46400</v>
      </c>
      <c r="QB36" s="53">
        <f t="shared" si="25"/>
        <v>46401</v>
      </c>
      <c r="QC36" s="53">
        <f t="shared" si="25"/>
        <v>46402</v>
      </c>
      <c r="QD36" s="53">
        <f t="shared" si="25"/>
        <v>46403</v>
      </c>
      <c r="QE36" s="53">
        <f t="shared" si="25"/>
        <v>46404</v>
      </c>
      <c r="QF36" s="53">
        <f t="shared" si="25"/>
        <v>46405</v>
      </c>
      <c r="QG36" s="53">
        <f t="shared" si="25"/>
        <v>46406</v>
      </c>
      <c r="QH36" s="53">
        <f t="shared" si="25"/>
        <v>46407</v>
      </c>
      <c r="QI36" s="53">
        <f t="shared" si="25"/>
        <v>46408</v>
      </c>
      <c r="QJ36" s="53">
        <f t="shared" si="25"/>
        <v>46409</v>
      </c>
      <c r="QK36" s="53">
        <f t="shared" si="25"/>
        <v>46410</v>
      </c>
      <c r="QL36" s="53">
        <f t="shared" ref="QL36:RX36" si="26">QK36+1</f>
        <v>46411</v>
      </c>
      <c r="QM36" s="53">
        <f t="shared" si="26"/>
        <v>46412</v>
      </c>
      <c r="QN36" s="53">
        <f t="shared" si="26"/>
        <v>46413</v>
      </c>
      <c r="QO36" s="53">
        <f t="shared" si="26"/>
        <v>46414</v>
      </c>
      <c r="QP36" s="53">
        <f t="shared" si="26"/>
        <v>46415</v>
      </c>
      <c r="QQ36" s="53">
        <f t="shared" si="26"/>
        <v>46416</v>
      </c>
      <c r="QR36" s="53">
        <f t="shared" si="26"/>
        <v>46417</v>
      </c>
      <c r="QS36" s="53">
        <f t="shared" si="26"/>
        <v>46418</v>
      </c>
      <c r="QT36" s="53">
        <f t="shared" si="26"/>
        <v>46419</v>
      </c>
      <c r="QU36" s="53">
        <f t="shared" si="26"/>
        <v>46420</v>
      </c>
      <c r="QV36" s="53">
        <f t="shared" si="26"/>
        <v>46421</v>
      </c>
      <c r="QW36" s="53">
        <f t="shared" si="26"/>
        <v>46422</v>
      </c>
      <c r="QX36" s="53">
        <f t="shared" si="26"/>
        <v>46423</v>
      </c>
      <c r="QY36" s="53">
        <f t="shared" si="26"/>
        <v>46424</v>
      </c>
      <c r="QZ36" s="53">
        <f t="shared" si="26"/>
        <v>46425</v>
      </c>
      <c r="RA36" s="53">
        <f t="shared" si="26"/>
        <v>46426</v>
      </c>
      <c r="RB36" s="53">
        <f t="shared" si="26"/>
        <v>46427</v>
      </c>
      <c r="RC36" s="53">
        <f t="shared" si="26"/>
        <v>46428</v>
      </c>
      <c r="RD36" s="53">
        <f t="shared" si="26"/>
        <v>46429</v>
      </c>
      <c r="RE36" s="53">
        <f t="shared" si="26"/>
        <v>46430</v>
      </c>
      <c r="RF36" s="53">
        <f t="shared" si="26"/>
        <v>46431</v>
      </c>
      <c r="RG36" s="53">
        <f t="shared" si="26"/>
        <v>46432</v>
      </c>
      <c r="RH36" s="53">
        <f t="shared" si="26"/>
        <v>46433</v>
      </c>
      <c r="RI36" s="53">
        <f t="shared" si="26"/>
        <v>46434</v>
      </c>
      <c r="RJ36" s="53">
        <f t="shared" si="26"/>
        <v>46435</v>
      </c>
      <c r="RK36" s="53">
        <f t="shared" si="26"/>
        <v>46436</v>
      </c>
      <c r="RL36" s="53">
        <f t="shared" si="26"/>
        <v>46437</v>
      </c>
      <c r="RM36" s="53">
        <f t="shared" si="26"/>
        <v>46438</v>
      </c>
      <c r="RN36" s="53">
        <f t="shared" si="26"/>
        <v>46439</v>
      </c>
      <c r="RO36" s="53">
        <f t="shared" si="26"/>
        <v>46440</v>
      </c>
      <c r="RP36" s="53">
        <f t="shared" si="26"/>
        <v>46441</v>
      </c>
      <c r="RQ36" s="53">
        <f t="shared" si="26"/>
        <v>46442</v>
      </c>
      <c r="RR36" s="53">
        <f t="shared" si="26"/>
        <v>46443</v>
      </c>
      <c r="RS36" s="53">
        <f t="shared" si="26"/>
        <v>46444</v>
      </c>
      <c r="RT36" s="53">
        <f t="shared" si="26"/>
        <v>46445</v>
      </c>
      <c r="RU36" s="53">
        <f t="shared" si="26"/>
        <v>46446</v>
      </c>
      <c r="RV36" s="53">
        <f t="shared" si="26"/>
        <v>46447</v>
      </c>
      <c r="RW36" s="53">
        <f t="shared" si="26"/>
        <v>46448</v>
      </c>
      <c r="RX36" s="53">
        <f t="shared" si="26"/>
        <v>46449</v>
      </c>
    </row>
    <row r="37" spans="2:492" x14ac:dyDescent="0.2">
      <c r="B37" s="47">
        <v>2</v>
      </c>
      <c r="C37" s="54" t="str">
        <f>$C$11</f>
        <v>アーマン　スイート　ヴィラ　スムイデ</v>
      </c>
      <c r="D37" s="1"/>
      <c r="E37" s="55" t="str">
        <f t="shared" ref="E37:BP37" si="27">IFERROR(E11-E24,"")</f>
        <v/>
      </c>
      <c r="F37" s="55" t="str">
        <f t="shared" si="27"/>
        <v/>
      </c>
      <c r="G37" s="55" t="str">
        <f t="shared" si="27"/>
        <v/>
      </c>
      <c r="H37" s="55" t="str">
        <f t="shared" si="27"/>
        <v/>
      </c>
      <c r="I37" s="55" t="str">
        <f t="shared" si="27"/>
        <v/>
      </c>
      <c r="J37" s="55" t="str">
        <f t="shared" si="27"/>
        <v/>
      </c>
      <c r="K37" s="55" t="str">
        <f t="shared" si="27"/>
        <v/>
      </c>
      <c r="L37" s="55" t="str">
        <f t="shared" si="27"/>
        <v/>
      </c>
      <c r="M37" s="55" t="str">
        <f t="shared" si="27"/>
        <v/>
      </c>
      <c r="N37" s="55" t="str">
        <f t="shared" si="27"/>
        <v/>
      </c>
      <c r="O37" s="55" t="str">
        <f t="shared" si="27"/>
        <v/>
      </c>
      <c r="P37" s="55" t="str">
        <f t="shared" si="27"/>
        <v/>
      </c>
      <c r="Q37" s="55" t="str">
        <f t="shared" si="27"/>
        <v/>
      </c>
      <c r="R37" s="55" t="str">
        <f t="shared" si="27"/>
        <v/>
      </c>
      <c r="S37" s="55" t="str">
        <f t="shared" si="27"/>
        <v/>
      </c>
      <c r="T37" s="55" t="str">
        <f t="shared" si="27"/>
        <v/>
      </c>
      <c r="U37" s="55" t="str">
        <f t="shared" si="27"/>
        <v/>
      </c>
      <c r="V37" s="55" t="str">
        <f t="shared" si="27"/>
        <v/>
      </c>
      <c r="W37" s="55" t="str">
        <f t="shared" si="27"/>
        <v/>
      </c>
      <c r="X37" s="55" t="str">
        <f t="shared" si="27"/>
        <v/>
      </c>
      <c r="Y37" s="55" t="str">
        <f t="shared" si="27"/>
        <v/>
      </c>
      <c r="Z37" s="55" t="str">
        <f t="shared" si="27"/>
        <v/>
      </c>
      <c r="AA37" s="55" t="str">
        <f t="shared" si="27"/>
        <v/>
      </c>
      <c r="AB37" s="55" t="str">
        <f t="shared" si="27"/>
        <v/>
      </c>
      <c r="AC37" s="55" t="str">
        <f t="shared" si="27"/>
        <v/>
      </c>
      <c r="AD37" s="55" t="str">
        <f t="shared" si="27"/>
        <v/>
      </c>
      <c r="AE37" s="55" t="str">
        <f t="shared" si="27"/>
        <v/>
      </c>
      <c r="AF37" s="55" t="str">
        <f t="shared" si="27"/>
        <v/>
      </c>
      <c r="AG37" s="55" t="str">
        <f t="shared" si="27"/>
        <v/>
      </c>
      <c r="AH37" s="55" t="str">
        <f t="shared" si="27"/>
        <v/>
      </c>
      <c r="AI37" s="55" t="str">
        <f t="shared" si="27"/>
        <v/>
      </c>
      <c r="AJ37" s="55" t="str">
        <f t="shared" si="27"/>
        <v/>
      </c>
      <c r="AK37" s="55" t="str">
        <f t="shared" si="27"/>
        <v/>
      </c>
      <c r="AL37" s="55" t="str">
        <f t="shared" si="27"/>
        <v/>
      </c>
      <c r="AM37" s="55" t="str">
        <f t="shared" si="27"/>
        <v/>
      </c>
      <c r="AN37" s="55" t="str">
        <f t="shared" si="27"/>
        <v/>
      </c>
      <c r="AO37" s="55" t="str">
        <f t="shared" si="27"/>
        <v/>
      </c>
      <c r="AP37" s="55" t="str">
        <f t="shared" si="27"/>
        <v/>
      </c>
      <c r="AQ37" s="55" t="str">
        <f t="shared" si="27"/>
        <v/>
      </c>
      <c r="AR37" s="55" t="str">
        <f t="shared" si="27"/>
        <v/>
      </c>
      <c r="AS37" s="55" t="str">
        <f t="shared" si="27"/>
        <v/>
      </c>
      <c r="AT37" s="55" t="str">
        <f t="shared" si="27"/>
        <v/>
      </c>
      <c r="AU37" s="55" t="str">
        <f t="shared" si="27"/>
        <v/>
      </c>
      <c r="AV37" s="55" t="str">
        <f t="shared" si="27"/>
        <v/>
      </c>
      <c r="AW37" s="55" t="str">
        <f t="shared" si="27"/>
        <v/>
      </c>
      <c r="AX37" s="55" t="str">
        <f t="shared" si="27"/>
        <v/>
      </c>
      <c r="AY37" s="55" t="str">
        <f t="shared" si="27"/>
        <v/>
      </c>
      <c r="AZ37" s="55" t="str">
        <f t="shared" si="27"/>
        <v/>
      </c>
      <c r="BA37" s="55" t="str">
        <f t="shared" si="27"/>
        <v/>
      </c>
      <c r="BB37" s="55" t="str">
        <f t="shared" si="27"/>
        <v/>
      </c>
      <c r="BC37" s="55" t="str">
        <f t="shared" si="27"/>
        <v/>
      </c>
      <c r="BD37" s="55" t="str">
        <f t="shared" si="27"/>
        <v/>
      </c>
      <c r="BE37" s="55" t="str">
        <f t="shared" si="27"/>
        <v/>
      </c>
      <c r="BF37" s="55" t="str">
        <f t="shared" si="27"/>
        <v/>
      </c>
      <c r="BG37" s="55" t="str">
        <f t="shared" si="27"/>
        <v/>
      </c>
      <c r="BH37" s="55" t="str">
        <f t="shared" si="27"/>
        <v/>
      </c>
      <c r="BI37" s="55" t="str">
        <f t="shared" si="27"/>
        <v/>
      </c>
      <c r="BJ37" s="55" t="str">
        <f t="shared" si="27"/>
        <v/>
      </c>
      <c r="BK37" s="55" t="str">
        <f t="shared" si="27"/>
        <v/>
      </c>
      <c r="BL37" s="55" t="str">
        <f t="shared" si="27"/>
        <v/>
      </c>
      <c r="BM37" s="55" t="str">
        <f t="shared" si="27"/>
        <v/>
      </c>
      <c r="BN37" s="55" t="str">
        <f t="shared" si="27"/>
        <v/>
      </c>
      <c r="BO37" s="55" t="str">
        <f t="shared" si="27"/>
        <v/>
      </c>
      <c r="BP37" s="55" t="str">
        <f t="shared" si="27"/>
        <v/>
      </c>
      <c r="BQ37" s="55" t="str">
        <f t="shared" ref="BQ37:EB37" si="28">IFERROR(BQ11-BQ24,"")</f>
        <v/>
      </c>
      <c r="BR37" s="55" t="str">
        <f t="shared" si="28"/>
        <v/>
      </c>
      <c r="BS37" s="55" t="str">
        <f t="shared" si="28"/>
        <v/>
      </c>
      <c r="BT37" s="55" t="str">
        <f t="shared" si="28"/>
        <v/>
      </c>
      <c r="BU37" s="55" t="str">
        <f t="shared" si="28"/>
        <v/>
      </c>
      <c r="BV37" s="55" t="str">
        <f t="shared" si="28"/>
        <v/>
      </c>
      <c r="BW37" s="55" t="str">
        <f t="shared" si="28"/>
        <v/>
      </c>
      <c r="BX37" s="55" t="str">
        <f t="shared" si="28"/>
        <v/>
      </c>
      <c r="BY37" s="55" t="str">
        <f t="shared" si="28"/>
        <v/>
      </c>
      <c r="BZ37" s="55" t="str">
        <f t="shared" si="28"/>
        <v/>
      </c>
      <c r="CA37" s="55" t="str">
        <f t="shared" si="28"/>
        <v/>
      </c>
      <c r="CB37" s="55" t="str">
        <f t="shared" si="28"/>
        <v/>
      </c>
      <c r="CC37" s="55" t="str">
        <f t="shared" si="28"/>
        <v/>
      </c>
      <c r="CD37" s="55" t="str">
        <f t="shared" si="28"/>
        <v/>
      </c>
      <c r="CE37" s="55" t="str">
        <f t="shared" si="28"/>
        <v/>
      </c>
      <c r="CF37" s="55" t="str">
        <f t="shared" si="28"/>
        <v/>
      </c>
      <c r="CG37" s="55" t="str">
        <f t="shared" si="28"/>
        <v/>
      </c>
      <c r="CH37" s="55" t="str">
        <f t="shared" si="28"/>
        <v/>
      </c>
      <c r="CI37" s="55" t="str">
        <f t="shared" si="28"/>
        <v/>
      </c>
      <c r="CJ37" s="55" t="str">
        <f t="shared" si="28"/>
        <v/>
      </c>
      <c r="CK37" s="55" t="str">
        <f t="shared" si="28"/>
        <v/>
      </c>
      <c r="CL37" s="55" t="str">
        <f t="shared" si="28"/>
        <v/>
      </c>
      <c r="CM37" s="55" t="str">
        <f t="shared" si="28"/>
        <v/>
      </c>
      <c r="CN37" s="55" t="str">
        <f t="shared" si="28"/>
        <v/>
      </c>
      <c r="CO37" s="55" t="str">
        <f t="shared" si="28"/>
        <v/>
      </c>
      <c r="CP37" s="55" t="str">
        <f t="shared" si="28"/>
        <v/>
      </c>
      <c r="CQ37" s="55" t="str">
        <f t="shared" si="28"/>
        <v/>
      </c>
      <c r="CR37" s="55" t="str">
        <f t="shared" si="28"/>
        <v/>
      </c>
      <c r="CS37" s="55" t="str">
        <f t="shared" si="28"/>
        <v/>
      </c>
      <c r="CT37" s="55" t="str">
        <f t="shared" si="28"/>
        <v/>
      </c>
      <c r="CU37" s="55" t="str">
        <f t="shared" si="28"/>
        <v/>
      </c>
      <c r="CV37" s="55" t="str">
        <f t="shared" si="28"/>
        <v/>
      </c>
      <c r="CW37" s="55" t="str">
        <f t="shared" si="28"/>
        <v/>
      </c>
      <c r="CX37" s="55" t="str">
        <f t="shared" si="28"/>
        <v/>
      </c>
      <c r="CY37" s="55" t="str">
        <f t="shared" si="28"/>
        <v/>
      </c>
      <c r="CZ37" s="55" t="str">
        <f t="shared" si="28"/>
        <v/>
      </c>
      <c r="DA37" s="55" t="str">
        <f t="shared" si="28"/>
        <v/>
      </c>
      <c r="DB37" s="55" t="str">
        <f t="shared" si="28"/>
        <v/>
      </c>
      <c r="DC37" s="55" t="str">
        <f t="shared" si="28"/>
        <v/>
      </c>
      <c r="DD37" s="55" t="str">
        <f t="shared" si="28"/>
        <v/>
      </c>
      <c r="DE37" s="55" t="str">
        <f t="shared" si="28"/>
        <v/>
      </c>
      <c r="DF37" s="55" t="str">
        <f t="shared" si="28"/>
        <v/>
      </c>
      <c r="DG37" s="55" t="str">
        <f t="shared" si="28"/>
        <v/>
      </c>
      <c r="DH37" s="55" t="str">
        <f t="shared" si="28"/>
        <v/>
      </c>
      <c r="DI37" s="55" t="str">
        <f t="shared" si="28"/>
        <v/>
      </c>
      <c r="DJ37" s="55" t="str">
        <f t="shared" si="28"/>
        <v/>
      </c>
      <c r="DK37" s="55" t="str">
        <f t="shared" si="28"/>
        <v/>
      </c>
      <c r="DL37" s="55" t="str">
        <f t="shared" si="28"/>
        <v/>
      </c>
      <c r="DM37" s="55" t="str">
        <f t="shared" si="28"/>
        <v/>
      </c>
      <c r="DN37" s="55" t="str">
        <f t="shared" si="28"/>
        <v/>
      </c>
      <c r="DO37" s="55" t="str">
        <f t="shared" si="28"/>
        <v/>
      </c>
      <c r="DP37" s="55" t="str">
        <f t="shared" si="28"/>
        <v/>
      </c>
      <c r="DQ37" s="55" t="str">
        <f t="shared" si="28"/>
        <v/>
      </c>
      <c r="DR37" s="55" t="str">
        <f t="shared" si="28"/>
        <v/>
      </c>
      <c r="DS37" s="55" t="str">
        <f t="shared" si="28"/>
        <v/>
      </c>
      <c r="DT37" s="55" t="str">
        <f t="shared" si="28"/>
        <v/>
      </c>
      <c r="DU37" s="55" t="str">
        <f t="shared" si="28"/>
        <v/>
      </c>
      <c r="DV37" s="55" t="str">
        <f t="shared" si="28"/>
        <v/>
      </c>
      <c r="DW37" s="55" t="str">
        <f t="shared" si="28"/>
        <v/>
      </c>
      <c r="DX37" s="55" t="str">
        <f t="shared" si="28"/>
        <v/>
      </c>
      <c r="DY37" s="55" t="str">
        <f t="shared" si="28"/>
        <v/>
      </c>
      <c r="DZ37" s="55" t="str">
        <f t="shared" si="28"/>
        <v/>
      </c>
      <c r="EA37" s="55" t="str">
        <f t="shared" si="28"/>
        <v/>
      </c>
      <c r="EB37" s="55" t="str">
        <f t="shared" si="28"/>
        <v/>
      </c>
      <c r="EC37" s="55" t="str">
        <f t="shared" ref="EC37:GN37" si="29">IFERROR(EC11-EC24,"")</f>
        <v/>
      </c>
      <c r="ED37" s="55" t="str">
        <f t="shared" si="29"/>
        <v/>
      </c>
      <c r="EE37" s="55" t="str">
        <f t="shared" si="29"/>
        <v/>
      </c>
      <c r="EF37" s="55" t="str">
        <f t="shared" si="29"/>
        <v/>
      </c>
      <c r="EG37" s="55" t="str">
        <f t="shared" si="29"/>
        <v/>
      </c>
      <c r="EH37" s="55" t="str">
        <f t="shared" si="29"/>
        <v/>
      </c>
      <c r="EI37" s="55" t="str">
        <f t="shared" si="29"/>
        <v/>
      </c>
      <c r="EJ37" s="55" t="str">
        <f t="shared" si="29"/>
        <v/>
      </c>
      <c r="EK37" s="55" t="str">
        <f t="shared" si="29"/>
        <v/>
      </c>
      <c r="EL37" s="55" t="str">
        <f t="shared" si="29"/>
        <v/>
      </c>
      <c r="EM37" s="55" t="str">
        <f t="shared" si="29"/>
        <v/>
      </c>
      <c r="EN37" s="55" t="str">
        <f t="shared" si="29"/>
        <v/>
      </c>
      <c r="EO37" s="55" t="str">
        <f t="shared" si="29"/>
        <v/>
      </c>
      <c r="EP37" s="55" t="str">
        <f t="shared" si="29"/>
        <v/>
      </c>
      <c r="EQ37" s="55" t="str">
        <f t="shared" si="29"/>
        <v/>
      </c>
      <c r="ER37" s="55" t="str">
        <f t="shared" si="29"/>
        <v/>
      </c>
      <c r="ES37" s="55" t="str">
        <f t="shared" si="29"/>
        <v/>
      </c>
      <c r="ET37" s="55" t="str">
        <f t="shared" si="29"/>
        <v/>
      </c>
      <c r="EU37" s="55" t="str">
        <f t="shared" si="29"/>
        <v/>
      </c>
      <c r="EV37" s="55" t="str">
        <f t="shared" si="29"/>
        <v/>
      </c>
      <c r="EW37" s="55" t="str">
        <f t="shared" si="29"/>
        <v/>
      </c>
      <c r="EX37" s="55" t="str">
        <f t="shared" si="29"/>
        <v/>
      </c>
      <c r="EY37" s="55" t="str">
        <f t="shared" si="29"/>
        <v/>
      </c>
      <c r="EZ37" s="55" t="str">
        <f t="shared" si="29"/>
        <v/>
      </c>
      <c r="FA37" s="55" t="str">
        <f t="shared" si="29"/>
        <v/>
      </c>
      <c r="FB37" s="55" t="str">
        <f t="shared" si="29"/>
        <v/>
      </c>
      <c r="FC37" s="55" t="str">
        <f t="shared" si="29"/>
        <v/>
      </c>
      <c r="FD37" s="55" t="str">
        <f t="shared" si="29"/>
        <v/>
      </c>
      <c r="FE37" s="55" t="str">
        <f t="shared" si="29"/>
        <v/>
      </c>
      <c r="FF37" s="55" t="str">
        <f t="shared" si="29"/>
        <v/>
      </c>
      <c r="FG37" s="55" t="str">
        <f t="shared" si="29"/>
        <v/>
      </c>
      <c r="FH37" s="55" t="str">
        <f t="shared" si="29"/>
        <v/>
      </c>
      <c r="FI37" s="55" t="str">
        <f t="shared" si="29"/>
        <v/>
      </c>
      <c r="FJ37" s="55" t="str">
        <f t="shared" si="29"/>
        <v/>
      </c>
      <c r="FK37" s="55" t="str">
        <f t="shared" si="29"/>
        <v/>
      </c>
      <c r="FL37" s="55" t="str">
        <f t="shared" si="29"/>
        <v/>
      </c>
      <c r="FM37" s="55" t="str">
        <f t="shared" si="29"/>
        <v/>
      </c>
      <c r="FN37" s="55" t="str">
        <f t="shared" si="29"/>
        <v/>
      </c>
      <c r="FO37" s="55" t="str">
        <f t="shared" si="29"/>
        <v/>
      </c>
      <c r="FP37" s="55" t="str">
        <f t="shared" si="29"/>
        <v/>
      </c>
      <c r="FQ37" s="55" t="str">
        <f t="shared" si="29"/>
        <v/>
      </c>
      <c r="FR37" s="55" t="str">
        <f t="shared" si="29"/>
        <v/>
      </c>
      <c r="FS37" s="55" t="str">
        <f t="shared" si="29"/>
        <v/>
      </c>
      <c r="FT37" s="55" t="str">
        <f t="shared" si="29"/>
        <v/>
      </c>
      <c r="FU37" s="55" t="str">
        <f t="shared" si="29"/>
        <v/>
      </c>
      <c r="FV37" s="55" t="str">
        <f t="shared" si="29"/>
        <v/>
      </c>
      <c r="FW37" s="55" t="str">
        <f t="shared" si="29"/>
        <v/>
      </c>
      <c r="FX37" s="55" t="str">
        <f t="shared" si="29"/>
        <v/>
      </c>
      <c r="FY37" s="55" t="str">
        <f t="shared" si="29"/>
        <v/>
      </c>
      <c r="FZ37" s="55" t="str">
        <f t="shared" si="29"/>
        <v/>
      </c>
      <c r="GA37" s="55" t="str">
        <f t="shared" si="29"/>
        <v/>
      </c>
      <c r="GB37" s="55" t="str">
        <f t="shared" si="29"/>
        <v/>
      </c>
      <c r="GC37" s="55" t="str">
        <f t="shared" si="29"/>
        <v/>
      </c>
      <c r="GD37" s="55" t="str">
        <f t="shared" si="29"/>
        <v/>
      </c>
      <c r="GE37" s="55" t="str">
        <f t="shared" si="29"/>
        <v/>
      </c>
      <c r="GF37" s="55" t="str">
        <f t="shared" si="29"/>
        <v/>
      </c>
      <c r="GG37" s="55" t="str">
        <f t="shared" si="29"/>
        <v/>
      </c>
      <c r="GH37" s="55" t="str">
        <f t="shared" si="29"/>
        <v/>
      </c>
      <c r="GI37" s="55" t="str">
        <f t="shared" si="29"/>
        <v/>
      </c>
      <c r="GJ37" s="55" t="str">
        <f t="shared" si="29"/>
        <v/>
      </c>
      <c r="GK37" s="55" t="str">
        <f t="shared" si="29"/>
        <v/>
      </c>
      <c r="GL37" s="55" t="str">
        <f t="shared" si="29"/>
        <v/>
      </c>
      <c r="GM37" s="55" t="str">
        <f t="shared" si="29"/>
        <v/>
      </c>
      <c r="GN37" s="55" t="str">
        <f t="shared" si="29"/>
        <v/>
      </c>
      <c r="GO37" s="55" t="str">
        <f t="shared" ref="GO37:IT37" si="30">IFERROR(GO11-GO24,"")</f>
        <v/>
      </c>
      <c r="GP37" s="55" t="str">
        <f t="shared" si="30"/>
        <v/>
      </c>
      <c r="GQ37" s="55" t="str">
        <f t="shared" si="30"/>
        <v/>
      </c>
      <c r="GR37" s="55" t="str">
        <f t="shared" si="30"/>
        <v/>
      </c>
      <c r="GS37" s="55" t="str">
        <f t="shared" si="30"/>
        <v/>
      </c>
      <c r="GT37" s="55" t="str">
        <f t="shared" si="30"/>
        <v/>
      </c>
      <c r="GU37" s="55" t="str">
        <f t="shared" si="30"/>
        <v/>
      </c>
      <c r="GV37" s="55" t="str">
        <f t="shared" si="30"/>
        <v/>
      </c>
      <c r="GW37" s="55" t="str">
        <f t="shared" si="30"/>
        <v/>
      </c>
      <c r="GX37" s="55" t="str">
        <f t="shared" si="30"/>
        <v/>
      </c>
      <c r="GY37" s="55" t="str">
        <f t="shared" si="30"/>
        <v/>
      </c>
      <c r="GZ37" s="55" t="str">
        <f t="shared" si="30"/>
        <v/>
      </c>
      <c r="HA37" s="55" t="str">
        <f t="shared" si="30"/>
        <v/>
      </c>
      <c r="HB37" s="55" t="str">
        <f t="shared" si="30"/>
        <v/>
      </c>
      <c r="HC37" s="55" t="str">
        <f t="shared" si="30"/>
        <v/>
      </c>
      <c r="HD37" s="55" t="str">
        <f t="shared" si="30"/>
        <v/>
      </c>
      <c r="HE37" s="55" t="str">
        <f t="shared" si="30"/>
        <v/>
      </c>
      <c r="HF37" s="55" t="str">
        <f t="shared" si="30"/>
        <v/>
      </c>
      <c r="HG37" s="55" t="str">
        <f t="shared" si="30"/>
        <v/>
      </c>
      <c r="HH37" s="55" t="str">
        <f t="shared" si="30"/>
        <v/>
      </c>
      <c r="HI37" s="55" t="str">
        <f t="shared" si="30"/>
        <v/>
      </c>
      <c r="HJ37" s="55" t="str">
        <f t="shared" si="30"/>
        <v/>
      </c>
      <c r="HK37" s="55" t="str">
        <f t="shared" si="30"/>
        <v/>
      </c>
      <c r="HL37" s="55" t="str">
        <f t="shared" si="30"/>
        <v/>
      </c>
      <c r="HM37" s="55" t="str">
        <f t="shared" si="30"/>
        <v/>
      </c>
      <c r="HN37" s="55" t="str">
        <f t="shared" si="30"/>
        <v/>
      </c>
      <c r="HO37" s="55" t="str">
        <f t="shared" si="30"/>
        <v/>
      </c>
      <c r="HP37" s="55" t="str">
        <f t="shared" si="30"/>
        <v/>
      </c>
      <c r="HQ37" s="55" t="str">
        <f t="shared" si="30"/>
        <v/>
      </c>
      <c r="HR37" s="55" t="str">
        <f t="shared" si="30"/>
        <v/>
      </c>
      <c r="HS37" s="55" t="str">
        <f t="shared" si="30"/>
        <v/>
      </c>
      <c r="HT37" s="55" t="str">
        <f t="shared" si="30"/>
        <v/>
      </c>
      <c r="HU37" s="55" t="str">
        <f t="shared" si="30"/>
        <v/>
      </c>
      <c r="HV37" s="55" t="str">
        <f t="shared" si="30"/>
        <v/>
      </c>
      <c r="HW37" s="55" t="str">
        <f t="shared" si="30"/>
        <v/>
      </c>
      <c r="HX37" s="55" t="str">
        <f t="shared" si="30"/>
        <v/>
      </c>
      <c r="HY37" s="55" t="str">
        <f t="shared" si="30"/>
        <v/>
      </c>
      <c r="HZ37" s="55" t="str">
        <f t="shared" si="30"/>
        <v/>
      </c>
      <c r="IA37" s="55" t="str">
        <f t="shared" si="30"/>
        <v/>
      </c>
      <c r="IB37" s="55" t="str">
        <f t="shared" si="30"/>
        <v/>
      </c>
      <c r="IC37" s="55" t="str">
        <f t="shared" si="30"/>
        <v/>
      </c>
      <c r="ID37" s="55" t="str">
        <f t="shared" si="30"/>
        <v/>
      </c>
      <c r="IE37" s="55" t="str">
        <f t="shared" si="30"/>
        <v/>
      </c>
      <c r="IF37" s="55" t="str">
        <f t="shared" si="30"/>
        <v/>
      </c>
      <c r="IG37" s="55" t="str">
        <f t="shared" si="30"/>
        <v/>
      </c>
      <c r="IH37" s="55" t="str">
        <f t="shared" si="30"/>
        <v/>
      </c>
      <c r="II37" s="55" t="str">
        <f t="shared" si="30"/>
        <v/>
      </c>
      <c r="IJ37" s="55" t="str">
        <f t="shared" si="30"/>
        <v/>
      </c>
      <c r="IK37" s="55" t="str">
        <f t="shared" si="30"/>
        <v/>
      </c>
      <c r="IL37" s="55" t="str">
        <f t="shared" si="30"/>
        <v/>
      </c>
      <c r="IM37" s="55" t="str">
        <f t="shared" si="30"/>
        <v/>
      </c>
      <c r="IN37" s="55" t="str">
        <f t="shared" si="30"/>
        <v/>
      </c>
      <c r="IO37" s="55" t="str">
        <f t="shared" si="30"/>
        <v/>
      </c>
      <c r="IP37" s="55" t="str">
        <f t="shared" si="30"/>
        <v/>
      </c>
      <c r="IQ37" s="55" t="str">
        <f t="shared" si="30"/>
        <v/>
      </c>
      <c r="IR37" s="55" t="str">
        <f t="shared" si="30"/>
        <v/>
      </c>
      <c r="IS37" s="55" t="str">
        <f t="shared" si="30"/>
        <v/>
      </c>
      <c r="IT37" s="55" t="str">
        <f t="shared" si="30"/>
        <v/>
      </c>
      <c r="IU37" s="55" t="str">
        <f t="shared" ref="IU37:LF37" si="31">IFERROR(IU11-IU24,"")</f>
        <v/>
      </c>
      <c r="IV37" s="55" t="str">
        <f t="shared" si="31"/>
        <v/>
      </c>
      <c r="IW37" s="55" t="str">
        <f t="shared" si="31"/>
        <v/>
      </c>
      <c r="IX37" s="55" t="str">
        <f t="shared" si="31"/>
        <v/>
      </c>
      <c r="IY37" s="55" t="str">
        <f t="shared" si="31"/>
        <v/>
      </c>
      <c r="IZ37" s="55" t="str">
        <f t="shared" si="31"/>
        <v/>
      </c>
      <c r="JA37" s="55" t="str">
        <f t="shared" si="31"/>
        <v/>
      </c>
      <c r="JB37" s="55" t="str">
        <f t="shared" si="31"/>
        <v/>
      </c>
      <c r="JC37" s="55" t="str">
        <f t="shared" si="31"/>
        <v/>
      </c>
      <c r="JD37" s="55" t="str">
        <f t="shared" si="31"/>
        <v/>
      </c>
      <c r="JE37" s="55" t="str">
        <f t="shared" si="31"/>
        <v/>
      </c>
      <c r="JF37" s="55" t="str">
        <f t="shared" si="31"/>
        <v/>
      </c>
      <c r="JG37" s="55" t="str">
        <f t="shared" si="31"/>
        <v/>
      </c>
      <c r="JH37" s="55" t="str">
        <f t="shared" si="31"/>
        <v/>
      </c>
      <c r="JI37" s="55" t="str">
        <f t="shared" si="31"/>
        <v/>
      </c>
      <c r="JJ37" s="55" t="str">
        <f t="shared" si="31"/>
        <v/>
      </c>
      <c r="JK37" s="55" t="str">
        <f t="shared" si="31"/>
        <v/>
      </c>
      <c r="JL37" s="55" t="str">
        <f t="shared" si="31"/>
        <v/>
      </c>
      <c r="JM37" s="55" t="str">
        <f t="shared" si="31"/>
        <v/>
      </c>
      <c r="JN37" s="55" t="str">
        <f t="shared" si="31"/>
        <v/>
      </c>
      <c r="JO37" s="55" t="str">
        <f t="shared" si="31"/>
        <v/>
      </c>
      <c r="JP37" s="55" t="str">
        <f t="shared" si="31"/>
        <v/>
      </c>
      <c r="JQ37" s="55" t="str">
        <f t="shared" si="31"/>
        <v/>
      </c>
      <c r="JR37" s="55" t="str">
        <f t="shared" si="31"/>
        <v/>
      </c>
      <c r="JS37" s="55" t="str">
        <f t="shared" si="31"/>
        <v/>
      </c>
      <c r="JT37" s="55" t="str">
        <f t="shared" si="31"/>
        <v/>
      </c>
      <c r="JU37" s="55" t="str">
        <f t="shared" si="31"/>
        <v/>
      </c>
      <c r="JV37" s="55" t="str">
        <f t="shared" si="31"/>
        <v/>
      </c>
      <c r="JW37" s="55" t="str">
        <f t="shared" si="31"/>
        <v/>
      </c>
      <c r="JX37" s="55" t="str">
        <f t="shared" si="31"/>
        <v/>
      </c>
      <c r="JY37" s="55" t="str">
        <f t="shared" si="31"/>
        <v/>
      </c>
      <c r="JZ37" s="55" t="str">
        <f t="shared" si="31"/>
        <v/>
      </c>
      <c r="KA37" s="55" t="str">
        <f t="shared" si="31"/>
        <v/>
      </c>
      <c r="KB37" s="55" t="str">
        <f t="shared" si="31"/>
        <v/>
      </c>
      <c r="KC37" s="55" t="str">
        <f t="shared" si="31"/>
        <v/>
      </c>
      <c r="KD37" s="55" t="str">
        <f t="shared" si="31"/>
        <v/>
      </c>
      <c r="KE37" s="55" t="str">
        <f t="shared" si="31"/>
        <v/>
      </c>
      <c r="KF37" s="55" t="str">
        <f t="shared" si="31"/>
        <v/>
      </c>
      <c r="KG37" s="55" t="str">
        <f t="shared" si="31"/>
        <v/>
      </c>
      <c r="KH37" s="55" t="str">
        <f t="shared" si="31"/>
        <v/>
      </c>
      <c r="KI37" s="55" t="str">
        <f t="shared" si="31"/>
        <v/>
      </c>
      <c r="KJ37" s="55" t="str">
        <f t="shared" si="31"/>
        <v/>
      </c>
      <c r="KK37" s="55" t="str">
        <f t="shared" si="31"/>
        <v/>
      </c>
      <c r="KL37" s="55" t="str">
        <f t="shared" si="31"/>
        <v/>
      </c>
      <c r="KM37" s="55" t="str">
        <f t="shared" si="31"/>
        <v/>
      </c>
      <c r="KN37" s="55" t="str">
        <f t="shared" si="31"/>
        <v/>
      </c>
      <c r="KO37" s="55" t="str">
        <f t="shared" si="31"/>
        <v/>
      </c>
      <c r="KP37" s="55" t="str">
        <f t="shared" si="31"/>
        <v/>
      </c>
      <c r="KQ37" s="55" t="str">
        <f t="shared" si="31"/>
        <v/>
      </c>
      <c r="KR37" s="55" t="str">
        <f t="shared" si="31"/>
        <v/>
      </c>
      <c r="KS37" s="55" t="str">
        <f t="shared" si="31"/>
        <v/>
      </c>
      <c r="KT37" s="55" t="str">
        <f t="shared" si="31"/>
        <v/>
      </c>
      <c r="KU37" s="55" t="str">
        <f t="shared" si="31"/>
        <v/>
      </c>
      <c r="KV37" s="55" t="str">
        <f t="shared" si="31"/>
        <v/>
      </c>
      <c r="KW37" s="55" t="str">
        <f t="shared" si="31"/>
        <v/>
      </c>
      <c r="KX37" s="55" t="str">
        <f t="shared" si="31"/>
        <v/>
      </c>
      <c r="KY37" s="55" t="str">
        <f t="shared" si="31"/>
        <v/>
      </c>
      <c r="KZ37" s="55" t="str">
        <f t="shared" si="31"/>
        <v/>
      </c>
      <c r="LA37" s="55" t="str">
        <f t="shared" si="31"/>
        <v/>
      </c>
      <c r="LB37" s="55" t="str">
        <f t="shared" si="31"/>
        <v/>
      </c>
      <c r="LC37" s="55" t="str">
        <f t="shared" si="31"/>
        <v/>
      </c>
      <c r="LD37" s="55" t="str">
        <f t="shared" si="31"/>
        <v/>
      </c>
      <c r="LE37" s="55" t="str">
        <f t="shared" si="31"/>
        <v/>
      </c>
      <c r="LF37" s="55" t="str">
        <f t="shared" si="31"/>
        <v/>
      </c>
      <c r="LG37" s="55" t="str">
        <f t="shared" ref="LG37:NR37" si="32">IFERROR(LG11-LG24,"")</f>
        <v/>
      </c>
      <c r="LH37" s="55" t="str">
        <f t="shared" si="32"/>
        <v/>
      </c>
      <c r="LI37" s="55" t="str">
        <f t="shared" si="32"/>
        <v/>
      </c>
      <c r="LJ37" s="55" t="str">
        <f t="shared" si="32"/>
        <v/>
      </c>
      <c r="LK37" s="55" t="str">
        <f t="shared" si="32"/>
        <v/>
      </c>
      <c r="LL37" s="55" t="str">
        <f t="shared" si="32"/>
        <v/>
      </c>
      <c r="LM37" s="55" t="str">
        <f t="shared" si="32"/>
        <v/>
      </c>
      <c r="LN37" s="55" t="str">
        <f t="shared" si="32"/>
        <v/>
      </c>
      <c r="LO37" s="55" t="str">
        <f t="shared" si="32"/>
        <v/>
      </c>
      <c r="LP37" s="55" t="str">
        <f t="shared" si="32"/>
        <v/>
      </c>
      <c r="LQ37" s="55" t="str">
        <f t="shared" si="32"/>
        <v/>
      </c>
      <c r="LR37" s="55" t="str">
        <f t="shared" si="32"/>
        <v/>
      </c>
      <c r="LS37" s="55" t="str">
        <f t="shared" si="32"/>
        <v/>
      </c>
      <c r="LT37" s="55" t="str">
        <f t="shared" si="32"/>
        <v/>
      </c>
      <c r="LU37" s="55" t="str">
        <f t="shared" si="32"/>
        <v/>
      </c>
      <c r="LV37" s="55" t="str">
        <f t="shared" si="32"/>
        <v/>
      </c>
      <c r="LW37" s="55" t="str">
        <f t="shared" si="32"/>
        <v/>
      </c>
      <c r="LX37" s="55" t="str">
        <f t="shared" si="32"/>
        <v/>
      </c>
      <c r="LY37" s="55" t="str">
        <f t="shared" si="32"/>
        <v/>
      </c>
      <c r="LZ37" s="55" t="str">
        <f t="shared" si="32"/>
        <v/>
      </c>
      <c r="MA37" s="55" t="str">
        <f t="shared" si="32"/>
        <v/>
      </c>
      <c r="MB37" s="55" t="str">
        <f t="shared" si="32"/>
        <v/>
      </c>
      <c r="MC37" s="55" t="str">
        <f t="shared" si="32"/>
        <v/>
      </c>
      <c r="MD37" s="55" t="str">
        <f t="shared" si="32"/>
        <v/>
      </c>
      <c r="ME37" s="55" t="str">
        <f t="shared" si="32"/>
        <v/>
      </c>
      <c r="MF37" s="55" t="str">
        <f t="shared" si="32"/>
        <v/>
      </c>
      <c r="MG37" s="55" t="str">
        <f t="shared" si="32"/>
        <v/>
      </c>
      <c r="MH37" s="55" t="str">
        <f t="shared" si="32"/>
        <v/>
      </c>
      <c r="MI37" s="55" t="str">
        <f t="shared" si="32"/>
        <v/>
      </c>
      <c r="MJ37" s="55" t="str">
        <f t="shared" si="32"/>
        <v/>
      </c>
      <c r="MK37" s="55" t="str">
        <f t="shared" si="32"/>
        <v/>
      </c>
      <c r="ML37" s="55" t="str">
        <f t="shared" si="32"/>
        <v/>
      </c>
      <c r="MM37" s="55" t="str">
        <f t="shared" si="32"/>
        <v/>
      </c>
      <c r="MN37" s="55" t="str">
        <f t="shared" si="32"/>
        <v/>
      </c>
      <c r="MO37" s="55" t="str">
        <f t="shared" si="32"/>
        <v/>
      </c>
      <c r="MP37" s="55" t="str">
        <f t="shared" si="32"/>
        <v/>
      </c>
      <c r="MQ37" s="55" t="str">
        <f t="shared" si="32"/>
        <v/>
      </c>
      <c r="MR37" s="55" t="str">
        <f t="shared" si="32"/>
        <v/>
      </c>
      <c r="MS37" s="55" t="str">
        <f t="shared" si="32"/>
        <v/>
      </c>
      <c r="MT37" s="55" t="str">
        <f t="shared" si="32"/>
        <v/>
      </c>
      <c r="MU37" s="55" t="str">
        <f t="shared" si="32"/>
        <v/>
      </c>
      <c r="MV37" s="55" t="str">
        <f t="shared" si="32"/>
        <v/>
      </c>
      <c r="MW37" s="55" t="str">
        <f t="shared" si="32"/>
        <v/>
      </c>
      <c r="MX37" s="55" t="str">
        <f t="shared" si="32"/>
        <v/>
      </c>
      <c r="MY37" s="55" t="str">
        <f t="shared" si="32"/>
        <v/>
      </c>
      <c r="MZ37" s="55" t="str">
        <f t="shared" si="32"/>
        <v/>
      </c>
      <c r="NA37" s="55" t="str">
        <f t="shared" si="32"/>
        <v/>
      </c>
      <c r="NB37" s="55" t="str">
        <f t="shared" si="32"/>
        <v/>
      </c>
      <c r="NC37" s="55" t="str">
        <f t="shared" si="32"/>
        <v/>
      </c>
      <c r="ND37" s="55" t="str">
        <f t="shared" si="32"/>
        <v/>
      </c>
      <c r="NE37" s="55" t="str">
        <f t="shared" si="32"/>
        <v/>
      </c>
      <c r="NF37" s="55" t="str">
        <f t="shared" si="32"/>
        <v/>
      </c>
      <c r="NG37" s="55" t="str">
        <f t="shared" si="32"/>
        <v/>
      </c>
      <c r="NH37" s="55" t="str">
        <f t="shared" si="32"/>
        <v/>
      </c>
      <c r="NI37" s="55" t="str">
        <f t="shared" si="32"/>
        <v/>
      </c>
      <c r="NJ37" s="55" t="str">
        <f t="shared" si="32"/>
        <v/>
      </c>
      <c r="NK37" s="55" t="str">
        <f t="shared" si="32"/>
        <v/>
      </c>
      <c r="NL37" s="55" t="str">
        <f t="shared" si="32"/>
        <v/>
      </c>
      <c r="NM37" s="55" t="str">
        <f t="shared" si="32"/>
        <v/>
      </c>
      <c r="NN37" s="55" t="str">
        <f t="shared" si="32"/>
        <v/>
      </c>
      <c r="NO37" s="55" t="str">
        <f t="shared" si="32"/>
        <v/>
      </c>
      <c r="NP37" s="55" t="str">
        <f t="shared" si="32"/>
        <v/>
      </c>
      <c r="NQ37" s="55" t="str">
        <f t="shared" si="32"/>
        <v/>
      </c>
      <c r="NR37" s="55" t="str">
        <f t="shared" si="32"/>
        <v/>
      </c>
      <c r="NS37" s="55" t="str">
        <f t="shared" ref="NS37:QD37" si="33">IFERROR(NS11-NS24,"")</f>
        <v/>
      </c>
      <c r="NT37" s="55" t="str">
        <f t="shared" si="33"/>
        <v/>
      </c>
      <c r="NU37" s="55" t="str">
        <f t="shared" si="33"/>
        <v/>
      </c>
      <c r="NV37" s="55" t="str">
        <f t="shared" si="33"/>
        <v/>
      </c>
      <c r="NW37" s="55" t="str">
        <f t="shared" si="33"/>
        <v/>
      </c>
      <c r="NX37" s="55" t="str">
        <f t="shared" si="33"/>
        <v/>
      </c>
      <c r="NY37" s="55" t="str">
        <f t="shared" si="33"/>
        <v/>
      </c>
      <c r="NZ37" s="55" t="str">
        <f t="shared" si="33"/>
        <v/>
      </c>
      <c r="OA37" s="55" t="str">
        <f t="shared" si="33"/>
        <v/>
      </c>
      <c r="OB37" s="55" t="str">
        <f t="shared" si="33"/>
        <v/>
      </c>
      <c r="OC37" s="55" t="str">
        <f t="shared" si="33"/>
        <v/>
      </c>
      <c r="OD37" s="55" t="str">
        <f t="shared" si="33"/>
        <v/>
      </c>
      <c r="OE37" s="55" t="str">
        <f t="shared" si="33"/>
        <v/>
      </c>
      <c r="OF37" s="55" t="str">
        <f t="shared" si="33"/>
        <v/>
      </c>
      <c r="OG37" s="55" t="str">
        <f t="shared" si="33"/>
        <v/>
      </c>
      <c r="OH37" s="55" t="str">
        <f t="shared" si="33"/>
        <v/>
      </c>
      <c r="OI37" s="55" t="str">
        <f t="shared" si="33"/>
        <v/>
      </c>
      <c r="OJ37" s="55" t="str">
        <f t="shared" si="33"/>
        <v/>
      </c>
      <c r="OK37" s="55" t="str">
        <f t="shared" si="33"/>
        <v/>
      </c>
      <c r="OL37" s="55" t="str">
        <f t="shared" si="33"/>
        <v/>
      </c>
      <c r="OM37" s="55" t="str">
        <f t="shared" si="33"/>
        <v/>
      </c>
      <c r="ON37" s="55" t="str">
        <f t="shared" si="33"/>
        <v/>
      </c>
      <c r="OO37" s="55" t="str">
        <f t="shared" si="33"/>
        <v/>
      </c>
      <c r="OP37" s="55" t="str">
        <f t="shared" si="33"/>
        <v/>
      </c>
      <c r="OQ37" s="55" t="str">
        <f t="shared" si="33"/>
        <v/>
      </c>
      <c r="OR37" s="55" t="str">
        <f t="shared" si="33"/>
        <v/>
      </c>
      <c r="OS37" s="55" t="str">
        <f t="shared" si="33"/>
        <v/>
      </c>
      <c r="OT37" s="55" t="str">
        <f t="shared" si="33"/>
        <v/>
      </c>
      <c r="OU37" s="55" t="str">
        <f t="shared" si="33"/>
        <v/>
      </c>
      <c r="OV37" s="55" t="str">
        <f t="shared" si="33"/>
        <v/>
      </c>
      <c r="OW37" s="55" t="str">
        <f t="shared" si="33"/>
        <v/>
      </c>
      <c r="OX37" s="55" t="str">
        <f t="shared" si="33"/>
        <v/>
      </c>
      <c r="OY37" s="55" t="str">
        <f t="shared" si="33"/>
        <v/>
      </c>
      <c r="OZ37" s="55" t="str">
        <f t="shared" si="33"/>
        <v/>
      </c>
      <c r="PA37" s="55" t="str">
        <f t="shared" si="33"/>
        <v/>
      </c>
      <c r="PB37" s="55" t="str">
        <f t="shared" si="33"/>
        <v/>
      </c>
      <c r="PC37" s="55" t="str">
        <f t="shared" si="33"/>
        <v/>
      </c>
      <c r="PD37" s="55" t="str">
        <f t="shared" si="33"/>
        <v/>
      </c>
      <c r="PE37" s="55" t="str">
        <f t="shared" si="33"/>
        <v/>
      </c>
      <c r="PF37" s="55" t="str">
        <f t="shared" si="33"/>
        <v/>
      </c>
      <c r="PG37" s="55" t="str">
        <f t="shared" si="33"/>
        <v/>
      </c>
      <c r="PH37" s="55" t="str">
        <f t="shared" si="33"/>
        <v/>
      </c>
      <c r="PI37" s="55" t="str">
        <f t="shared" si="33"/>
        <v/>
      </c>
      <c r="PJ37" s="55" t="str">
        <f t="shared" si="33"/>
        <v/>
      </c>
      <c r="PK37" s="55" t="str">
        <f t="shared" si="33"/>
        <v/>
      </c>
      <c r="PL37" s="55" t="str">
        <f t="shared" si="33"/>
        <v/>
      </c>
      <c r="PM37" s="55" t="str">
        <f t="shared" si="33"/>
        <v/>
      </c>
      <c r="PN37" s="55" t="str">
        <f t="shared" si="33"/>
        <v/>
      </c>
      <c r="PO37" s="55" t="str">
        <f t="shared" si="33"/>
        <v/>
      </c>
      <c r="PP37" s="55" t="str">
        <f t="shared" si="33"/>
        <v/>
      </c>
      <c r="PQ37" s="55" t="str">
        <f t="shared" si="33"/>
        <v/>
      </c>
      <c r="PR37" s="55" t="str">
        <f t="shared" si="33"/>
        <v/>
      </c>
      <c r="PS37" s="55" t="str">
        <f t="shared" si="33"/>
        <v/>
      </c>
      <c r="PT37" s="55" t="str">
        <f t="shared" si="33"/>
        <v/>
      </c>
      <c r="PU37" s="55" t="str">
        <f t="shared" si="33"/>
        <v/>
      </c>
      <c r="PV37" s="55" t="str">
        <f t="shared" si="33"/>
        <v/>
      </c>
      <c r="PW37" s="55" t="str">
        <f t="shared" si="33"/>
        <v/>
      </c>
      <c r="PX37" s="55" t="str">
        <f t="shared" si="33"/>
        <v/>
      </c>
      <c r="PY37" s="55" t="str">
        <f t="shared" si="33"/>
        <v/>
      </c>
      <c r="PZ37" s="55" t="str">
        <f t="shared" si="33"/>
        <v/>
      </c>
      <c r="QA37" s="55" t="str">
        <f t="shared" si="33"/>
        <v/>
      </c>
      <c r="QB37" s="55" t="str">
        <f t="shared" si="33"/>
        <v/>
      </c>
      <c r="QC37" s="55" t="str">
        <f t="shared" si="33"/>
        <v/>
      </c>
      <c r="QD37" s="55" t="str">
        <f t="shared" si="33"/>
        <v/>
      </c>
      <c r="QE37" s="55" t="str">
        <f t="shared" ref="QE37:QQ37" si="34">IFERROR(QE11-QE24,"")</f>
        <v/>
      </c>
      <c r="QF37" s="55" t="str">
        <f t="shared" si="34"/>
        <v/>
      </c>
      <c r="QG37" s="55" t="str">
        <f t="shared" si="34"/>
        <v/>
      </c>
      <c r="QH37" s="55" t="str">
        <f t="shared" si="34"/>
        <v/>
      </c>
      <c r="QI37" s="55" t="str">
        <f t="shared" si="34"/>
        <v/>
      </c>
      <c r="QJ37" s="55" t="str">
        <f t="shared" si="34"/>
        <v/>
      </c>
      <c r="QK37" s="55" t="str">
        <f t="shared" si="34"/>
        <v/>
      </c>
      <c r="QL37" s="55" t="str">
        <f t="shared" si="34"/>
        <v/>
      </c>
      <c r="QM37" s="55" t="str">
        <f t="shared" si="34"/>
        <v/>
      </c>
      <c r="QN37" s="55" t="str">
        <f t="shared" si="34"/>
        <v/>
      </c>
      <c r="QO37" s="55" t="str">
        <f t="shared" si="34"/>
        <v/>
      </c>
      <c r="QP37" s="55" t="str">
        <f t="shared" si="34"/>
        <v/>
      </c>
      <c r="QQ37" s="55" t="str">
        <f t="shared" si="34"/>
        <v/>
      </c>
      <c r="QR37" s="55" t="s">
        <v>76</v>
      </c>
      <c r="QS37" s="55" t="s">
        <v>76</v>
      </c>
      <c r="QT37" s="55" t="s">
        <v>76</v>
      </c>
      <c r="QU37" s="55" t="s">
        <v>76</v>
      </c>
      <c r="QV37" s="55" t="s">
        <v>76</v>
      </c>
      <c r="QW37" s="55" t="s">
        <v>76</v>
      </c>
      <c r="QX37" s="55" t="s">
        <v>76</v>
      </c>
      <c r="QY37" s="55" t="s">
        <v>76</v>
      </c>
      <c r="QZ37" s="55" t="s">
        <v>76</v>
      </c>
      <c r="RA37" s="55" t="s">
        <v>76</v>
      </c>
      <c r="RB37" s="55" t="s">
        <v>76</v>
      </c>
      <c r="RC37" s="55" t="s">
        <v>76</v>
      </c>
      <c r="RD37" s="55"/>
      <c r="RE37" s="55"/>
      <c r="RF37" s="55"/>
      <c r="RG37" s="55"/>
      <c r="RH37" s="55"/>
      <c r="RI37" s="55"/>
      <c r="RJ37" s="55"/>
      <c r="RK37" s="55"/>
      <c r="RL37" s="55"/>
      <c r="RM37" s="55"/>
      <c r="RN37" s="55"/>
      <c r="RO37" s="55"/>
      <c r="RP37" s="55"/>
      <c r="RQ37" s="55"/>
      <c r="RR37" s="55"/>
      <c r="RS37" s="55"/>
      <c r="RT37" s="55"/>
      <c r="RU37" s="55"/>
      <c r="RV37" s="55"/>
      <c r="RW37" s="55"/>
      <c r="RX37" s="55"/>
    </row>
    <row r="38" spans="2:492" x14ac:dyDescent="0.2">
      <c r="B38" s="47">
        <f>B37+1</f>
        <v>3</v>
      </c>
      <c r="C38" s="54" t="str">
        <f>$C$12</f>
        <v>Ｏｎｅ　Ｓｕｉｔｅ　ＴＨＥ　ＴＥＲＲＡＣＥ＜古宇利島＞</v>
      </c>
      <c r="D38" s="2"/>
      <c r="E38" s="55" t="str">
        <f t="shared" ref="E38:BP38" si="35">IFERROR(E12-E25,"")</f>
        <v/>
      </c>
      <c r="F38" s="55" t="str">
        <f t="shared" si="35"/>
        <v/>
      </c>
      <c r="G38" s="55" t="str">
        <f t="shared" si="35"/>
        <v/>
      </c>
      <c r="H38" s="55" t="str">
        <f t="shared" si="35"/>
        <v/>
      </c>
      <c r="I38" s="55" t="str">
        <f t="shared" si="35"/>
        <v/>
      </c>
      <c r="J38" s="55" t="str">
        <f t="shared" si="35"/>
        <v/>
      </c>
      <c r="K38" s="55" t="str">
        <f t="shared" si="35"/>
        <v/>
      </c>
      <c r="L38" s="55" t="str">
        <f t="shared" si="35"/>
        <v/>
      </c>
      <c r="M38" s="55" t="str">
        <f t="shared" si="35"/>
        <v/>
      </c>
      <c r="N38" s="55" t="str">
        <f t="shared" si="35"/>
        <v/>
      </c>
      <c r="O38" s="55" t="str">
        <f t="shared" si="35"/>
        <v/>
      </c>
      <c r="P38" s="55" t="str">
        <f t="shared" si="35"/>
        <v/>
      </c>
      <c r="Q38" s="55" t="str">
        <f t="shared" si="35"/>
        <v/>
      </c>
      <c r="R38" s="55" t="str">
        <f t="shared" si="35"/>
        <v/>
      </c>
      <c r="S38" s="55" t="str">
        <f t="shared" si="35"/>
        <v/>
      </c>
      <c r="T38" s="55" t="str">
        <f t="shared" si="35"/>
        <v/>
      </c>
      <c r="U38" s="55" t="str">
        <f t="shared" si="35"/>
        <v/>
      </c>
      <c r="V38" s="55" t="str">
        <f t="shared" si="35"/>
        <v/>
      </c>
      <c r="W38" s="55" t="str">
        <f t="shared" si="35"/>
        <v/>
      </c>
      <c r="X38" s="55" t="str">
        <f t="shared" si="35"/>
        <v/>
      </c>
      <c r="Y38" s="55" t="str">
        <f t="shared" si="35"/>
        <v/>
      </c>
      <c r="Z38" s="55" t="str">
        <f t="shared" si="35"/>
        <v/>
      </c>
      <c r="AA38" s="55" t="str">
        <f t="shared" si="35"/>
        <v/>
      </c>
      <c r="AB38" s="55" t="str">
        <f t="shared" si="35"/>
        <v/>
      </c>
      <c r="AC38" s="55" t="str">
        <f t="shared" si="35"/>
        <v/>
      </c>
      <c r="AD38" s="55" t="str">
        <f t="shared" si="35"/>
        <v/>
      </c>
      <c r="AE38" s="55" t="str">
        <f t="shared" si="35"/>
        <v/>
      </c>
      <c r="AF38" s="55" t="str">
        <f t="shared" si="35"/>
        <v/>
      </c>
      <c r="AG38" s="55" t="str">
        <f t="shared" si="35"/>
        <v/>
      </c>
      <c r="AH38" s="55" t="str">
        <f t="shared" si="35"/>
        <v/>
      </c>
      <c r="AI38" s="55" t="str">
        <f t="shared" si="35"/>
        <v/>
      </c>
      <c r="AJ38" s="55" t="str">
        <f t="shared" si="35"/>
        <v/>
      </c>
      <c r="AK38" s="55" t="str">
        <f t="shared" si="35"/>
        <v/>
      </c>
      <c r="AL38" s="55" t="str">
        <f t="shared" si="35"/>
        <v/>
      </c>
      <c r="AM38" s="55" t="str">
        <f t="shared" si="35"/>
        <v/>
      </c>
      <c r="AN38" s="55" t="str">
        <f t="shared" si="35"/>
        <v/>
      </c>
      <c r="AO38" s="55" t="str">
        <f t="shared" si="35"/>
        <v/>
      </c>
      <c r="AP38" s="55" t="str">
        <f t="shared" si="35"/>
        <v/>
      </c>
      <c r="AQ38" s="55" t="str">
        <f t="shared" si="35"/>
        <v/>
      </c>
      <c r="AR38" s="55" t="str">
        <f t="shared" si="35"/>
        <v/>
      </c>
      <c r="AS38" s="55" t="str">
        <f t="shared" si="35"/>
        <v/>
      </c>
      <c r="AT38" s="55" t="str">
        <f t="shared" si="35"/>
        <v/>
      </c>
      <c r="AU38" s="55" t="str">
        <f t="shared" si="35"/>
        <v/>
      </c>
      <c r="AV38" s="55" t="str">
        <f t="shared" si="35"/>
        <v/>
      </c>
      <c r="AW38" s="55" t="str">
        <f t="shared" si="35"/>
        <v/>
      </c>
      <c r="AX38" s="55" t="str">
        <f t="shared" si="35"/>
        <v/>
      </c>
      <c r="AY38" s="55" t="str">
        <f t="shared" si="35"/>
        <v/>
      </c>
      <c r="AZ38" s="55" t="str">
        <f t="shared" si="35"/>
        <v/>
      </c>
      <c r="BA38" s="55" t="str">
        <f t="shared" si="35"/>
        <v/>
      </c>
      <c r="BB38" s="55" t="str">
        <f t="shared" si="35"/>
        <v/>
      </c>
      <c r="BC38" s="55" t="str">
        <f t="shared" si="35"/>
        <v/>
      </c>
      <c r="BD38" s="55" t="str">
        <f t="shared" si="35"/>
        <v/>
      </c>
      <c r="BE38" s="55" t="str">
        <f t="shared" si="35"/>
        <v/>
      </c>
      <c r="BF38" s="55" t="str">
        <f t="shared" si="35"/>
        <v/>
      </c>
      <c r="BG38" s="55" t="str">
        <f t="shared" si="35"/>
        <v/>
      </c>
      <c r="BH38" s="55" t="str">
        <f t="shared" si="35"/>
        <v/>
      </c>
      <c r="BI38" s="55" t="str">
        <f t="shared" si="35"/>
        <v/>
      </c>
      <c r="BJ38" s="55" t="str">
        <f t="shared" si="35"/>
        <v/>
      </c>
      <c r="BK38" s="55" t="str">
        <f t="shared" si="35"/>
        <v/>
      </c>
      <c r="BL38" s="55" t="str">
        <f t="shared" si="35"/>
        <v/>
      </c>
      <c r="BM38" s="55" t="str">
        <f t="shared" si="35"/>
        <v/>
      </c>
      <c r="BN38" s="55" t="str">
        <f t="shared" si="35"/>
        <v/>
      </c>
      <c r="BO38" s="55" t="str">
        <f t="shared" si="35"/>
        <v/>
      </c>
      <c r="BP38" s="55" t="str">
        <f t="shared" si="35"/>
        <v/>
      </c>
      <c r="BQ38" s="55" t="str">
        <f t="shared" ref="BQ38:EB38" si="36">IFERROR(BQ12-BQ25,"")</f>
        <v/>
      </c>
      <c r="BR38" s="55" t="str">
        <f t="shared" si="36"/>
        <v/>
      </c>
      <c r="BS38" s="55" t="str">
        <f t="shared" si="36"/>
        <v/>
      </c>
      <c r="BT38" s="55" t="str">
        <f t="shared" si="36"/>
        <v/>
      </c>
      <c r="BU38" s="55" t="str">
        <f t="shared" si="36"/>
        <v/>
      </c>
      <c r="BV38" s="55" t="str">
        <f t="shared" si="36"/>
        <v/>
      </c>
      <c r="BW38" s="55" t="str">
        <f t="shared" si="36"/>
        <v/>
      </c>
      <c r="BX38" s="55" t="str">
        <f t="shared" si="36"/>
        <v/>
      </c>
      <c r="BY38" s="55" t="str">
        <f t="shared" si="36"/>
        <v/>
      </c>
      <c r="BZ38" s="55" t="str">
        <f t="shared" si="36"/>
        <v/>
      </c>
      <c r="CA38" s="55" t="str">
        <f t="shared" si="36"/>
        <v/>
      </c>
      <c r="CB38" s="55" t="str">
        <f t="shared" si="36"/>
        <v/>
      </c>
      <c r="CC38" s="55" t="str">
        <f t="shared" si="36"/>
        <v/>
      </c>
      <c r="CD38" s="55" t="str">
        <f t="shared" si="36"/>
        <v/>
      </c>
      <c r="CE38" s="55" t="str">
        <f t="shared" si="36"/>
        <v/>
      </c>
      <c r="CF38" s="55" t="str">
        <f t="shared" si="36"/>
        <v/>
      </c>
      <c r="CG38" s="55" t="str">
        <f t="shared" si="36"/>
        <v/>
      </c>
      <c r="CH38" s="55" t="str">
        <f t="shared" si="36"/>
        <v/>
      </c>
      <c r="CI38" s="55" t="str">
        <f t="shared" si="36"/>
        <v/>
      </c>
      <c r="CJ38" s="55" t="str">
        <f t="shared" si="36"/>
        <v/>
      </c>
      <c r="CK38" s="55" t="str">
        <f t="shared" si="36"/>
        <v/>
      </c>
      <c r="CL38" s="55" t="str">
        <f t="shared" si="36"/>
        <v/>
      </c>
      <c r="CM38" s="55" t="str">
        <f t="shared" si="36"/>
        <v/>
      </c>
      <c r="CN38" s="55" t="str">
        <f t="shared" si="36"/>
        <v/>
      </c>
      <c r="CO38" s="55" t="str">
        <f t="shared" si="36"/>
        <v/>
      </c>
      <c r="CP38" s="55" t="str">
        <f t="shared" si="36"/>
        <v/>
      </c>
      <c r="CQ38" s="55" t="str">
        <f t="shared" si="36"/>
        <v/>
      </c>
      <c r="CR38" s="55" t="str">
        <f t="shared" si="36"/>
        <v/>
      </c>
      <c r="CS38" s="55" t="str">
        <f t="shared" si="36"/>
        <v/>
      </c>
      <c r="CT38" s="55" t="str">
        <f t="shared" si="36"/>
        <v/>
      </c>
      <c r="CU38" s="55" t="str">
        <f t="shared" si="36"/>
        <v/>
      </c>
      <c r="CV38" s="55" t="str">
        <f t="shared" si="36"/>
        <v/>
      </c>
      <c r="CW38" s="55" t="str">
        <f t="shared" si="36"/>
        <v/>
      </c>
      <c r="CX38" s="55" t="str">
        <f t="shared" si="36"/>
        <v/>
      </c>
      <c r="CY38" s="55" t="str">
        <f t="shared" si="36"/>
        <v/>
      </c>
      <c r="CZ38" s="55" t="str">
        <f t="shared" si="36"/>
        <v/>
      </c>
      <c r="DA38" s="55" t="str">
        <f t="shared" si="36"/>
        <v/>
      </c>
      <c r="DB38" s="55" t="str">
        <f t="shared" si="36"/>
        <v/>
      </c>
      <c r="DC38" s="55" t="str">
        <f t="shared" si="36"/>
        <v/>
      </c>
      <c r="DD38" s="55" t="str">
        <f t="shared" si="36"/>
        <v/>
      </c>
      <c r="DE38" s="55" t="str">
        <f t="shared" si="36"/>
        <v/>
      </c>
      <c r="DF38" s="55" t="str">
        <f t="shared" si="36"/>
        <v/>
      </c>
      <c r="DG38" s="55" t="str">
        <f t="shared" si="36"/>
        <v/>
      </c>
      <c r="DH38" s="55" t="str">
        <f t="shared" si="36"/>
        <v/>
      </c>
      <c r="DI38" s="55" t="str">
        <f t="shared" si="36"/>
        <v/>
      </c>
      <c r="DJ38" s="55" t="str">
        <f t="shared" si="36"/>
        <v/>
      </c>
      <c r="DK38" s="55" t="str">
        <f t="shared" si="36"/>
        <v/>
      </c>
      <c r="DL38" s="55" t="str">
        <f t="shared" si="36"/>
        <v/>
      </c>
      <c r="DM38" s="55" t="str">
        <f t="shared" si="36"/>
        <v/>
      </c>
      <c r="DN38" s="55" t="str">
        <f t="shared" si="36"/>
        <v/>
      </c>
      <c r="DO38" s="55" t="str">
        <f t="shared" si="36"/>
        <v/>
      </c>
      <c r="DP38" s="55" t="str">
        <f t="shared" si="36"/>
        <v/>
      </c>
      <c r="DQ38" s="55" t="str">
        <f t="shared" si="36"/>
        <v/>
      </c>
      <c r="DR38" s="55" t="str">
        <f t="shared" si="36"/>
        <v/>
      </c>
      <c r="DS38" s="55" t="str">
        <f t="shared" si="36"/>
        <v/>
      </c>
      <c r="DT38" s="55" t="str">
        <f t="shared" si="36"/>
        <v/>
      </c>
      <c r="DU38" s="55" t="str">
        <f t="shared" si="36"/>
        <v/>
      </c>
      <c r="DV38" s="55" t="str">
        <f t="shared" si="36"/>
        <v/>
      </c>
      <c r="DW38" s="55" t="str">
        <f t="shared" si="36"/>
        <v/>
      </c>
      <c r="DX38" s="55" t="str">
        <f t="shared" si="36"/>
        <v/>
      </c>
      <c r="DY38" s="55" t="str">
        <f t="shared" si="36"/>
        <v/>
      </c>
      <c r="DZ38" s="55" t="str">
        <f t="shared" si="36"/>
        <v/>
      </c>
      <c r="EA38" s="55" t="str">
        <f t="shared" si="36"/>
        <v/>
      </c>
      <c r="EB38" s="55" t="str">
        <f t="shared" si="36"/>
        <v/>
      </c>
      <c r="EC38" s="55" t="str">
        <f t="shared" ref="EC38:GN38" si="37">IFERROR(EC12-EC25,"")</f>
        <v/>
      </c>
      <c r="ED38" s="55" t="str">
        <f t="shared" si="37"/>
        <v/>
      </c>
      <c r="EE38" s="55" t="str">
        <f t="shared" si="37"/>
        <v/>
      </c>
      <c r="EF38" s="55" t="str">
        <f t="shared" si="37"/>
        <v/>
      </c>
      <c r="EG38" s="55" t="str">
        <f t="shared" si="37"/>
        <v/>
      </c>
      <c r="EH38" s="55" t="str">
        <f t="shared" si="37"/>
        <v/>
      </c>
      <c r="EI38" s="55" t="str">
        <f t="shared" si="37"/>
        <v/>
      </c>
      <c r="EJ38" s="55" t="str">
        <f t="shared" si="37"/>
        <v/>
      </c>
      <c r="EK38" s="55" t="str">
        <f t="shared" si="37"/>
        <v/>
      </c>
      <c r="EL38" s="55" t="str">
        <f t="shared" si="37"/>
        <v/>
      </c>
      <c r="EM38" s="55" t="str">
        <f t="shared" si="37"/>
        <v/>
      </c>
      <c r="EN38" s="55" t="str">
        <f t="shared" si="37"/>
        <v/>
      </c>
      <c r="EO38" s="55" t="str">
        <f t="shared" si="37"/>
        <v/>
      </c>
      <c r="EP38" s="55" t="str">
        <f t="shared" si="37"/>
        <v/>
      </c>
      <c r="EQ38" s="55" t="str">
        <f t="shared" si="37"/>
        <v/>
      </c>
      <c r="ER38" s="55" t="str">
        <f t="shared" si="37"/>
        <v/>
      </c>
      <c r="ES38" s="55" t="str">
        <f t="shared" si="37"/>
        <v/>
      </c>
      <c r="ET38" s="55" t="str">
        <f t="shared" si="37"/>
        <v/>
      </c>
      <c r="EU38" s="55" t="str">
        <f t="shared" si="37"/>
        <v/>
      </c>
      <c r="EV38" s="55" t="str">
        <f t="shared" si="37"/>
        <v/>
      </c>
      <c r="EW38" s="55" t="str">
        <f t="shared" si="37"/>
        <v/>
      </c>
      <c r="EX38" s="55" t="str">
        <f t="shared" si="37"/>
        <v/>
      </c>
      <c r="EY38" s="55" t="str">
        <f t="shared" si="37"/>
        <v/>
      </c>
      <c r="EZ38" s="55" t="str">
        <f t="shared" si="37"/>
        <v/>
      </c>
      <c r="FA38" s="55" t="str">
        <f t="shared" si="37"/>
        <v/>
      </c>
      <c r="FB38" s="55" t="str">
        <f t="shared" si="37"/>
        <v/>
      </c>
      <c r="FC38" s="55" t="str">
        <f t="shared" si="37"/>
        <v/>
      </c>
      <c r="FD38" s="55" t="str">
        <f t="shared" si="37"/>
        <v/>
      </c>
      <c r="FE38" s="55" t="str">
        <f t="shared" si="37"/>
        <v/>
      </c>
      <c r="FF38" s="55" t="str">
        <f t="shared" si="37"/>
        <v/>
      </c>
      <c r="FG38" s="55" t="str">
        <f t="shared" si="37"/>
        <v/>
      </c>
      <c r="FH38" s="55" t="str">
        <f t="shared" si="37"/>
        <v/>
      </c>
      <c r="FI38" s="55" t="str">
        <f t="shared" si="37"/>
        <v/>
      </c>
      <c r="FJ38" s="55" t="str">
        <f t="shared" si="37"/>
        <v/>
      </c>
      <c r="FK38" s="55" t="str">
        <f t="shared" si="37"/>
        <v/>
      </c>
      <c r="FL38" s="55" t="str">
        <f t="shared" si="37"/>
        <v/>
      </c>
      <c r="FM38" s="55" t="str">
        <f t="shared" si="37"/>
        <v/>
      </c>
      <c r="FN38" s="55" t="str">
        <f t="shared" si="37"/>
        <v/>
      </c>
      <c r="FO38" s="55" t="str">
        <f t="shared" si="37"/>
        <v/>
      </c>
      <c r="FP38" s="55" t="str">
        <f t="shared" si="37"/>
        <v/>
      </c>
      <c r="FQ38" s="55" t="str">
        <f t="shared" si="37"/>
        <v/>
      </c>
      <c r="FR38" s="55" t="str">
        <f t="shared" si="37"/>
        <v/>
      </c>
      <c r="FS38" s="55" t="str">
        <f t="shared" si="37"/>
        <v/>
      </c>
      <c r="FT38" s="55" t="str">
        <f t="shared" si="37"/>
        <v/>
      </c>
      <c r="FU38" s="55" t="str">
        <f t="shared" si="37"/>
        <v/>
      </c>
      <c r="FV38" s="55" t="str">
        <f t="shared" si="37"/>
        <v/>
      </c>
      <c r="FW38" s="55" t="str">
        <f t="shared" si="37"/>
        <v/>
      </c>
      <c r="FX38" s="55" t="str">
        <f t="shared" si="37"/>
        <v/>
      </c>
      <c r="FY38" s="55" t="str">
        <f t="shared" si="37"/>
        <v/>
      </c>
      <c r="FZ38" s="55" t="str">
        <f t="shared" si="37"/>
        <v/>
      </c>
      <c r="GA38" s="55" t="str">
        <f t="shared" si="37"/>
        <v/>
      </c>
      <c r="GB38" s="55" t="str">
        <f t="shared" si="37"/>
        <v/>
      </c>
      <c r="GC38" s="55" t="str">
        <f t="shared" si="37"/>
        <v/>
      </c>
      <c r="GD38" s="55" t="str">
        <f t="shared" si="37"/>
        <v/>
      </c>
      <c r="GE38" s="55" t="str">
        <f t="shared" si="37"/>
        <v/>
      </c>
      <c r="GF38" s="55" t="str">
        <f t="shared" si="37"/>
        <v/>
      </c>
      <c r="GG38" s="55" t="str">
        <f t="shared" si="37"/>
        <v/>
      </c>
      <c r="GH38" s="55" t="str">
        <f t="shared" si="37"/>
        <v/>
      </c>
      <c r="GI38" s="55" t="str">
        <f t="shared" si="37"/>
        <v/>
      </c>
      <c r="GJ38" s="55" t="str">
        <f t="shared" si="37"/>
        <v/>
      </c>
      <c r="GK38" s="55" t="str">
        <f t="shared" si="37"/>
        <v/>
      </c>
      <c r="GL38" s="55" t="str">
        <f t="shared" si="37"/>
        <v/>
      </c>
      <c r="GM38" s="55" t="str">
        <f t="shared" si="37"/>
        <v/>
      </c>
      <c r="GN38" s="55" t="str">
        <f t="shared" si="37"/>
        <v/>
      </c>
      <c r="GO38" s="55" t="str">
        <f t="shared" ref="GO38:IT38" si="38">IFERROR(GO12-GO25,"")</f>
        <v/>
      </c>
      <c r="GP38" s="55" t="str">
        <f t="shared" si="38"/>
        <v/>
      </c>
      <c r="GQ38" s="55" t="str">
        <f t="shared" si="38"/>
        <v/>
      </c>
      <c r="GR38" s="55" t="str">
        <f t="shared" si="38"/>
        <v/>
      </c>
      <c r="GS38" s="55" t="str">
        <f t="shared" si="38"/>
        <v/>
      </c>
      <c r="GT38" s="55" t="str">
        <f t="shared" si="38"/>
        <v/>
      </c>
      <c r="GU38" s="55" t="str">
        <f t="shared" si="38"/>
        <v/>
      </c>
      <c r="GV38" s="55" t="str">
        <f t="shared" si="38"/>
        <v/>
      </c>
      <c r="GW38" s="55" t="str">
        <f t="shared" si="38"/>
        <v/>
      </c>
      <c r="GX38" s="55" t="str">
        <f t="shared" si="38"/>
        <v/>
      </c>
      <c r="GY38" s="55" t="str">
        <f t="shared" si="38"/>
        <v/>
      </c>
      <c r="GZ38" s="55" t="str">
        <f t="shared" si="38"/>
        <v/>
      </c>
      <c r="HA38" s="55" t="str">
        <f t="shared" si="38"/>
        <v/>
      </c>
      <c r="HB38" s="55" t="str">
        <f t="shared" si="38"/>
        <v/>
      </c>
      <c r="HC38" s="55" t="str">
        <f t="shared" si="38"/>
        <v/>
      </c>
      <c r="HD38" s="55" t="str">
        <f t="shared" si="38"/>
        <v/>
      </c>
      <c r="HE38" s="55" t="str">
        <f t="shared" si="38"/>
        <v/>
      </c>
      <c r="HF38" s="55" t="str">
        <f t="shared" si="38"/>
        <v/>
      </c>
      <c r="HG38" s="55" t="str">
        <f t="shared" si="38"/>
        <v/>
      </c>
      <c r="HH38" s="55" t="str">
        <f t="shared" si="38"/>
        <v/>
      </c>
      <c r="HI38" s="55" t="str">
        <f t="shared" si="38"/>
        <v/>
      </c>
      <c r="HJ38" s="55" t="str">
        <f t="shared" si="38"/>
        <v/>
      </c>
      <c r="HK38" s="55" t="str">
        <f t="shared" si="38"/>
        <v/>
      </c>
      <c r="HL38" s="55" t="str">
        <f t="shared" si="38"/>
        <v/>
      </c>
      <c r="HM38" s="55" t="str">
        <f t="shared" si="38"/>
        <v/>
      </c>
      <c r="HN38" s="55" t="str">
        <f t="shared" si="38"/>
        <v/>
      </c>
      <c r="HO38" s="55" t="str">
        <f t="shared" si="38"/>
        <v/>
      </c>
      <c r="HP38" s="55" t="str">
        <f t="shared" si="38"/>
        <v/>
      </c>
      <c r="HQ38" s="55" t="str">
        <f t="shared" si="38"/>
        <v/>
      </c>
      <c r="HR38" s="55" t="str">
        <f t="shared" si="38"/>
        <v/>
      </c>
      <c r="HS38" s="55" t="str">
        <f t="shared" si="38"/>
        <v/>
      </c>
      <c r="HT38" s="55" t="str">
        <f t="shared" si="38"/>
        <v/>
      </c>
      <c r="HU38" s="55" t="str">
        <f t="shared" si="38"/>
        <v/>
      </c>
      <c r="HV38" s="55" t="str">
        <f t="shared" si="38"/>
        <v/>
      </c>
      <c r="HW38" s="55" t="str">
        <f t="shared" si="38"/>
        <v/>
      </c>
      <c r="HX38" s="55" t="str">
        <f t="shared" si="38"/>
        <v/>
      </c>
      <c r="HY38" s="55" t="str">
        <f t="shared" si="38"/>
        <v/>
      </c>
      <c r="HZ38" s="55" t="str">
        <f t="shared" si="38"/>
        <v/>
      </c>
      <c r="IA38" s="55" t="str">
        <f t="shared" si="38"/>
        <v/>
      </c>
      <c r="IB38" s="55" t="str">
        <f t="shared" si="38"/>
        <v/>
      </c>
      <c r="IC38" s="55" t="str">
        <f t="shared" si="38"/>
        <v/>
      </c>
      <c r="ID38" s="55" t="str">
        <f t="shared" si="38"/>
        <v/>
      </c>
      <c r="IE38" s="55" t="str">
        <f t="shared" si="38"/>
        <v/>
      </c>
      <c r="IF38" s="55" t="str">
        <f t="shared" si="38"/>
        <v/>
      </c>
      <c r="IG38" s="55" t="str">
        <f t="shared" si="38"/>
        <v/>
      </c>
      <c r="IH38" s="55" t="str">
        <f t="shared" si="38"/>
        <v/>
      </c>
      <c r="II38" s="55" t="str">
        <f t="shared" si="38"/>
        <v/>
      </c>
      <c r="IJ38" s="55" t="str">
        <f t="shared" si="38"/>
        <v/>
      </c>
      <c r="IK38" s="55" t="str">
        <f t="shared" si="38"/>
        <v/>
      </c>
      <c r="IL38" s="55" t="str">
        <f t="shared" si="38"/>
        <v/>
      </c>
      <c r="IM38" s="55" t="str">
        <f t="shared" si="38"/>
        <v/>
      </c>
      <c r="IN38" s="55" t="str">
        <f t="shared" si="38"/>
        <v/>
      </c>
      <c r="IO38" s="55" t="str">
        <f t="shared" si="38"/>
        <v/>
      </c>
      <c r="IP38" s="55" t="str">
        <f t="shared" si="38"/>
        <v/>
      </c>
      <c r="IQ38" s="55" t="str">
        <f t="shared" si="38"/>
        <v/>
      </c>
      <c r="IR38" s="55" t="str">
        <f t="shared" si="38"/>
        <v/>
      </c>
      <c r="IS38" s="55" t="str">
        <f t="shared" si="38"/>
        <v/>
      </c>
      <c r="IT38" s="55" t="str">
        <f t="shared" si="38"/>
        <v/>
      </c>
      <c r="IU38" s="55" t="str">
        <f t="shared" ref="IU38:LF38" si="39">IFERROR(IU12-IU25,"")</f>
        <v/>
      </c>
      <c r="IV38" s="55" t="str">
        <f t="shared" si="39"/>
        <v/>
      </c>
      <c r="IW38" s="55" t="str">
        <f t="shared" si="39"/>
        <v/>
      </c>
      <c r="IX38" s="55" t="str">
        <f t="shared" si="39"/>
        <v/>
      </c>
      <c r="IY38" s="55" t="str">
        <f t="shared" si="39"/>
        <v/>
      </c>
      <c r="IZ38" s="55" t="str">
        <f t="shared" si="39"/>
        <v/>
      </c>
      <c r="JA38" s="55" t="str">
        <f t="shared" si="39"/>
        <v/>
      </c>
      <c r="JB38" s="55" t="str">
        <f t="shared" si="39"/>
        <v/>
      </c>
      <c r="JC38" s="55" t="str">
        <f t="shared" si="39"/>
        <v/>
      </c>
      <c r="JD38" s="55" t="str">
        <f t="shared" si="39"/>
        <v/>
      </c>
      <c r="JE38" s="55" t="str">
        <f t="shared" si="39"/>
        <v/>
      </c>
      <c r="JF38" s="55" t="str">
        <f t="shared" si="39"/>
        <v/>
      </c>
      <c r="JG38" s="55" t="str">
        <f t="shared" si="39"/>
        <v/>
      </c>
      <c r="JH38" s="55" t="str">
        <f t="shared" si="39"/>
        <v/>
      </c>
      <c r="JI38" s="55" t="str">
        <f t="shared" si="39"/>
        <v/>
      </c>
      <c r="JJ38" s="55" t="str">
        <f t="shared" si="39"/>
        <v/>
      </c>
      <c r="JK38" s="55" t="str">
        <f t="shared" si="39"/>
        <v/>
      </c>
      <c r="JL38" s="55" t="str">
        <f t="shared" si="39"/>
        <v/>
      </c>
      <c r="JM38" s="55" t="str">
        <f t="shared" si="39"/>
        <v/>
      </c>
      <c r="JN38" s="55" t="str">
        <f t="shared" si="39"/>
        <v/>
      </c>
      <c r="JO38" s="55" t="str">
        <f t="shared" si="39"/>
        <v/>
      </c>
      <c r="JP38" s="55" t="str">
        <f t="shared" si="39"/>
        <v/>
      </c>
      <c r="JQ38" s="55" t="str">
        <f t="shared" si="39"/>
        <v/>
      </c>
      <c r="JR38" s="55" t="str">
        <f t="shared" si="39"/>
        <v/>
      </c>
      <c r="JS38" s="55" t="str">
        <f t="shared" si="39"/>
        <v/>
      </c>
      <c r="JT38" s="55" t="str">
        <f t="shared" si="39"/>
        <v/>
      </c>
      <c r="JU38" s="55" t="str">
        <f t="shared" si="39"/>
        <v/>
      </c>
      <c r="JV38" s="55" t="str">
        <f t="shared" si="39"/>
        <v/>
      </c>
      <c r="JW38" s="55" t="str">
        <f t="shared" si="39"/>
        <v/>
      </c>
      <c r="JX38" s="55" t="str">
        <f t="shared" si="39"/>
        <v/>
      </c>
      <c r="JY38" s="55" t="str">
        <f t="shared" si="39"/>
        <v/>
      </c>
      <c r="JZ38" s="55" t="str">
        <f t="shared" si="39"/>
        <v/>
      </c>
      <c r="KA38" s="55" t="str">
        <f t="shared" si="39"/>
        <v/>
      </c>
      <c r="KB38" s="55" t="str">
        <f t="shared" si="39"/>
        <v/>
      </c>
      <c r="KC38" s="55" t="str">
        <f t="shared" si="39"/>
        <v/>
      </c>
      <c r="KD38" s="55" t="str">
        <f t="shared" si="39"/>
        <v/>
      </c>
      <c r="KE38" s="55" t="str">
        <f t="shared" si="39"/>
        <v/>
      </c>
      <c r="KF38" s="55" t="str">
        <f t="shared" si="39"/>
        <v/>
      </c>
      <c r="KG38" s="55" t="str">
        <f t="shared" si="39"/>
        <v/>
      </c>
      <c r="KH38" s="55" t="str">
        <f t="shared" si="39"/>
        <v/>
      </c>
      <c r="KI38" s="55" t="str">
        <f t="shared" si="39"/>
        <v/>
      </c>
      <c r="KJ38" s="55" t="str">
        <f t="shared" si="39"/>
        <v/>
      </c>
      <c r="KK38" s="55" t="str">
        <f t="shared" si="39"/>
        <v/>
      </c>
      <c r="KL38" s="55" t="str">
        <f t="shared" si="39"/>
        <v/>
      </c>
      <c r="KM38" s="55" t="str">
        <f t="shared" si="39"/>
        <v/>
      </c>
      <c r="KN38" s="55" t="str">
        <f t="shared" si="39"/>
        <v/>
      </c>
      <c r="KO38" s="55" t="str">
        <f t="shared" si="39"/>
        <v/>
      </c>
      <c r="KP38" s="55" t="str">
        <f t="shared" si="39"/>
        <v/>
      </c>
      <c r="KQ38" s="55" t="str">
        <f t="shared" si="39"/>
        <v/>
      </c>
      <c r="KR38" s="55" t="str">
        <f t="shared" si="39"/>
        <v/>
      </c>
      <c r="KS38" s="55" t="str">
        <f t="shared" si="39"/>
        <v/>
      </c>
      <c r="KT38" s="55" t="str">
        <f t="shared" si="39"/>
        <v/>
      </c>
      <c r="KU38" s="55" t="str">
        <f t="shared" si="39"/>
        <v/>
      </c>
      <c r="KV38" s="55" t="str">
        <f t="shared" si="39"/>
        <v/>
      </c>
      <c r="KW38" s="55" t="str">
        <f t="shared" si="39"/>
        <v/>
      </c>
      <c r="KX38" s="55" t="str">
        <f t="shared" si="39"/>
        <v/>
      </c>
      <c r="KY38" s="55" t="str">
        <f t="shared" si="39"/>
        <v/>
      </c>
      <c r="KZ38" s="55" t="str">
        <f t="shared" si="39"/>
        <v/>
      </c>
      <c r="LA38" s="55" t="str">
        <f t="shared" si="39"/>
        <v/>
      </c>
      <c r="LB38" s="55" t="str">
        <f t="shared" si="39"/>
        <v/>
      </c>
      <c r="LC38" s="55" t="str">
        <f t="shared" si="39"/>
        <v/>
      </c>
      <c r="LD38" s="55" t="str">
        <f t="shared" si="39"/>
        <v/>
      </c>
      <c r="LE38" s="55" t="str">
        <f t="shared" si="39"/>
        <v/>
      </c>
      <c r="LF38" s="55" t="str">
        <f t="shared" si="39"/>
        <v/>
      </c>
      <c r="LG38" s="55" t="str">
        <f t="shared" ref="LG38:NR38" si="40">IFERROR(LG12-LG25,"")</f>
        <v/>
      </c>
      <c r="LH38" s="55" t="str">
        <f t="shared" si="40"/>
        <v/>
      </c>
      <c r="LI38" s="55" t="str">
        <f t="shared" si="40"/>
        <v/>
      </c>
      <c r="LJ38" s="55" t="str">
        <f t="shared" si="40"/>
        <v/>
      </c>
      <c r="LK38" s="55" t="str">
        <f t="shared" si="40"/>
        <v/>
      </c>
      <c r="LL38" s="55" t="str">
        <f t="shared" si="40"/>
        <v/>
      </c>
      <c r="LM38" s="55" t="str">
        <f t="shared" si="40"/>
        <v/>
      </c>
      <c r="LN38" s="55" t="str">
        <f t="shared" si="40"/>
        <v/>
      </c>
      <c r="LO38" s="55" t="str">
        <f t="shared" si="40"/>
        <v/>
      </c>
      <c r="LP38" s="55" t="str">
        <f t="shared" si="40"/>
        <v/>
      </c>
      <c r="LQ38" s="55" t="str">
        <f t="shared" si="40"/>
        <v/>
      </c>
      <c r="LR38" s="55" t="str">
        <f t="shared" si="40"/>
        <v/>
      </c>
      <c r="LS38" s="55" t="str">
        <f t="shared" si="40"/>
        <v/>
      </c>
      <c r="LT38" s="55" t="str">
        <f t="shared" si="40"/>
        <v/>
      </c>
      <c r="LU38" s="55" t="str">
        <f t="shared" si="40"/>
        <v/>
      </c>
      <c r="LV38" s="55" t="str">
        <f t="shared" si="40"/>
        <v/>
      </c>
      <c r="LW38" s="55" t="str">
        <f t="shared" si="40"/>
        <v/>
      </c>
      <c r="LX38" s="55" t="str">
        <f t="shared" si="40"/>
        <v/>
      </c>
      <c r="LY38" s="55" t="str">
        <f t="shared" si="40"/>
        <v/>
      </c>
      <c r="LZ38" s="55" t="str">
        <f t="shared" si="40"/>
        <v/>
      </c>
      <c r="MA38" s="55" t="str">
        <f t="shared" si="40"/>
        <v/>
      </c>
      <c r="MB38" s="55" t="str">
        <f t="shared" si="40"/>
        <v/>
      </c>
      <c r="MC38" s="55" t="str">
        <f t="shared" si="40"/>
        <v/>
      </c>
      <c r="MD38" s="55" t="str">
        <f t="shared" si="40"/>
        <v/>
      </c>
      <c r="ME38" s="55" t="str">
        <f t="shared" si="40"/>
        <v/>
      </c>
      <c r="MF38" s="55" t="str">
        <f t="shared" si="40"/>
        <v/>
      </c>
      <c r="MG38" s="55" t="str">
        <f t="shared" si="40"/>
        <v/>
      </c>
      <c r="MH38" s="55" t="str">
        <f t="shared" si="40"/>
        <v/>
      </c>
      <c r="MI38" s="55" t="str">
        <f t="shared" si="40"/>
        <v/>
      </c>
      <c r="MJ38" s="55" t="str">
        <f t="shared" si="40"/>
        <v/>
      </c>
      <c r="MK38" s="55" t="str">
        <f t="shared" si="40"/>
        <v/>
      </c>
      <c r="ML38" s="55" t="str">
        <f t="shared" si="40"/>
        <v/>
      </c>
      <c r="MM38" s="55" t="str">
        <f t="shared" si="40"/>
        <v/>
      </c>
      <c r="MN38" s="55" t="str">
        <f t="shared" si="40"/>
        <v/>
      </c>
      <c r="MO38" s="55" t="str">
        <f t="shared" si="40"/>
        <v/>
      </c>
      <c r="MP38" s="55" t="str">
        <f t="shared" si="40"/>
        <v/>
      </c>
      <c r="MQ38" s="55" t="str">
        <f t="shared" si="40"/>
        <v/>
      </c>
      <c r="MR38" s="55" t="str">
        <f t="shared" si="40"/>
        <v/>
      </c>
      <c r="MS38" s="55" t="str">
        <f t="shared" si="40"/>
        <v/>
      </c>
      <c r="MT38" s="55" t="str">
        <f t="shared" si="40"/>
        <v/>
      </c>
      <c r="MU38" s="55" t="str">
        <f t="shared" si="40"/>
        <v/>
      </c>
      <c r="MV38" s="55" t="str">
        <f t="shared" si="40"/>
        <v/>
      </c>
      <c r="MW38" s="55" t="str">
        <f t="shared" si="40"/>
        <v/>
      </c>
      <c r="MX38" s="55" t="str">
        <f t="shared" si="40"/>
        <v/>
      </c>
      <c r="MY38" s="55" t="str">
        <f t="shared" si="40"/>
        <v/>
      </c>
      <c r="MZ38" s="55" t="str">
        <f t="shared" si="40"/>
        <v/>
      </c>
      <c r="NA38" s="55" t="str">
        <f t="shared" si="40"/>
        <v/>
      </c>
      <c r="NB38" s="55" t="str">
        <f t="shared" si="40"/>
        <v/>
      </c>
      <c r="NC38" s="55" t="str">
        <f t="shared" si="40"/>
        <v/>
      </c>
      <c r="ND38" s="55" t="str">
        <f t="shared" si="40"/>
        <v/>
      </c>
      <c r="NE38" s="55" t="str">
        <f t="shared" si="40"/>
        <v/>
      </c>
      <c r="NF38" s="55" t="str">
        <f t="shared" si="40"/>
        <v/>
      </c>
      <c r="NG38" s="55" t="str">
        <f t="shared" si="40"/>
        <v/>
      </c>
      <c r="NH38" s="55" t="str">
        <f t="shared" si="40"/>
        <v/>
      </c>
      <c r="NI38" s="55" t="str">
        <f t="shared" si="40"/>
        <v/>
      </c>
      <c r="NJ38" s="55" t="str">
        <f t="shared" si="40"/>
        <v/>
      </c>
      <c r="NK38" s="55" t="str">
        <f t="shared" si="40"/>
        <v/>
      </c>
      <c r="NL38" s="55" t="str">
        <f t="shared" si="40"/>
        <v/>
      </c>
      <c r="NM38" s="55" t="str">
        <f t="shared" si="40"/>
        <v/>
      </c>
      <c r="NN38" s="55" t="str">
        <f t="shared" si="40"/>
        <v/>
      </c>
      <c r="NO38" s="55" t="str">
        <f t="shared" si="40"/>
        <v/>
      </c>
      <c r="NP38" s="55" t="str">
        <f t="shared" si="40"/>
        <v/>
      </c>
      <c r="NQ38" s="55" t="str">
        <f t="shared" si="40"/>
        <v/>
      </c>
      <c r="NR38" s="55" t="str">
        <f t="shared" si="40"/>
        <v/>
      </c>
      <c r="NS38" s="55" t="str">
        <f t="shared" ref="NS38:QD38" si="41">IFERROR(NS12-NS25,"")</f>
        <v/>
      </c>
      <c r="NT38" s="55" t="str">
        <f t="shared" si="41"/>
        <v/>
      </c>
      <c r="NU38" s="55" t="str">
        <f t="shared" si="41"/>
        <v/>
      </c>
      <c r="NV38" s="55" t="str">
        <f t="shared" si="41"/>
        <v/>
      </c>
      <c r="NW38" s="55" t="str">
        <f t="shared" si="41"/>
        <v/>
      </c>
      <c r="NX38" s="55" t="str">
        <f t="shared" si="41"/>
        <v/>
      </c>
      <c r="NY38" s="55" t="str">
        <f t="shared" si="41"/>
        <v/>
      </c>
      <c r="NZ38" s="55" t="str">
        <f t="shared" si="41"/>
        <v/>
      </c>
      <c r="OA38" s="55" t="str">
        <f t="shared" si="41"/>
        <v/>
      </c>
      <c r="OB38" s="55" t="str">
        <f t="shared" si="41"/>
        <v/>
      </c>
      <c r="OC38" s="55" t="str">
        <f t="shared" si="41"/>
        <v/>
      </c>
      <c r="OD38" s="55" t="str">
        <f t="shared" si="41"/>
        <v/>
      </c>
      <c r="OE38" s="55" t="str">
        <f t="shared" si="41"/>
        <v/>
      </c>
      <c r="OF38" s="55" t="str">
        <f t="shared" si="41"/>
        <v/>
      </c>
      <c r="OG38" s="55" t="str">
        <f t="shared" si="41"/>
        <v/>
      </c>
      <c r="OH38" s="55" t="str">
        <f t="shared" si="41"/>
        <v/>
      </c>
      <c r="OI38" s="55" t="str">
        <f t="shared" si="41"/>
        <v/>
      </c>
      <c r="OJ38" s="55" t="str">
        <f t="shared" si="41"/>
        <v/>
      </c>
      <c r="OK38" s="55" t="str">
        <f t="shared" si="41"/>
        <v/>
      </c>
      <c r="OL38" s="55" t="str">
        <f t="shared" si="41"/>
        <v/>
      </c>
      <c r="OM38" s="55" t="str">
        <f t="shared" si="41"/>
        <v/>
      </c>
      <c r="ON38" s="55" t="str">
        <f t="shared" si="41"/>
        <v/>
      </c>
      <c r="OO38" s="55" t="str">
        <f t="shared" si="41"/>
        <v/>
      </c>
      <c r="OP38" s="55" t="str">
        <f t="shared" si="41"/>
        <v/>
      </c>
      <c r="OQ38" s="55" t="str">
        <f t="shared" si="41"/>
        <v/>
      </c>
      <c r="OR38" s="55" t="str">
        <f t="shared" si="41"/>
        <v/>
      </c>
      <c r="OS38" s="55" t="str">
        <f t="shared" si="41"/>
        <v/>
      </c>
      <c r="OT38" s="55" t="str">
        <f t="shared" si="41"/>
        <v/>
      </c>
      <c r="OU38" s="55" t="str">
        <f t="shared" si="41"/>
        <v/>
      </c>
      <c r="OV38" s="55" t="str">
        <f t="shared" si="41"/>
        <v/>
      </c>
      <c r="OW38" s="55" t="str">
        <f t="shared" si="41"/>
        <v/>
      </c>
      <c r="OX38" s="55" t="str">
        <f t="shared" si="41"/>
        <v/>
      </c>
      <c r="OY38" s="55" t="str">
        <f t="shared" si="41"/>
        <v/>
      </c>
      <c r="OZ38" s="55" t="str">
        <f t="shared" si="41"/>
        <v/>
      </c>
      <c r="PA38" s="55" t="str">
        <f t="shared" si="41"/>
        <v/>
      </c>
      <c r="PB38" s="55" t="str">
        <f t="shared" si="41"/>
        <v/>
      </c>
      <c r="PC38" s="55" t="str">
        <f t="shared" si="41"/>
        <v/>
      </c>
      <c r="PD38" s="55" t="str">
        <f t="shared" si="41"/>
        <v/>
      </c>
      <c r="PE38" s="55" t="str">
        <f t="shared" si="41"/>
        <v/>
      </c>
      <c r="PF38" s="55" t="str">
        <f t="shared" si="41"/>
        <v/>
      </c>
      <c r="PG38" s="55" t="str">
        <f t="shared" si="41"/>
        <v/>
      </c>
      <c r="PH38" s="55" t="str">
        <f t="shared" si="41"/>
        <v/>
      </c>
      <c r="PI38" s="55" t="str">
        <f t="shared" si="41"/>
        <v/>
      </c>
      <c r="PJ38" s="55" t="str">
        <f t="shared" si="41"/>
        <v/>
      </c>
      <c r="PK38" s="55" t="str">
        <f t="shared" si="41"/>
        <v/>
      </c>
      <c r="PL38" s="55" t="str">
        <f t="shared" si="41"/>
        <v/>
      </c>
      <c r="PM38" s="55" t="str">
        <f t="shared" si="41"/>
        <v/>
      </c>
      <c r="PN38" s="55" t="str">
        <f t="shared" si="41"/>
        <v/>
      </c>
      <c r="PO38" s="55" t="str">
        <f t="shared" si="41"/>
        <v/>
      </c>
      <c r="PP38" s="55" t="str">
        <f t="shared" si="41"/>
        <v/>
      </c>
      <c r="PQ38" s="55" t="str">
        <f t="shared" si="41"/>
        <v/>
      </c>
      <c r="PR38" s="55" t="str">
        <f t="shared" si="41"/>
        <v/>
      </c>
      <c r="PS38" s="55" t="str">
        <f t="shared" si="41"/>
        <v/>
      </c>
      <c r="PT38" s="55" t="str">
        <f t="shared" si="41"/>
        <v/>
      </c>
      <c r="PU38" s="55" t="str">
        <f t="shared" si="41"/>
        <v/>
      </c>
      <c r="PV38" s="55" t="str">
        <f t="shared" si="41"/>
        <v/>
      </c>
      <c r="PW38" s="55" t="str">
        <f t="shared" si="41"/>
        <v/>
      </c>
      <c r="PX38" s="55" t="str">
        <f t="shared" si="41"/>
        <v/>
      </c>
      <c r="PY38" s="55" t="str">
        <f t="shared" si="41"/>
        <v/>
      </c>
      <c r="PZ38" s="55" t="str">
        <f t="shared" si="41"/>
        <v/>
      </c>
      <c r="QA38" s="55" t="str">
        <f t="shared" si="41"/>
        <v/>
      </c>
      <c r="QB38" s="55" t="str">
        <f t="shared" si="41"/>
        <v/>
      </c>
      <c r="QC38" s="55" t="str">
        <f t="shared" si="41"/>
        <v/>
      </c>
      <c r="QD38" s="55" t="str">
        <f t="shared" si="41"/>
        <v/>
      </c>
      <c r="QE38" s="55" t="str">
        <f t="shared" ref="QE38:QQ38" si="42">IFERROR(QE12-QE25,"")</f>
        <v/>
      </c>
      <c r="QF38" s="55" t="str">
        <f t="shared" si="42"/>
        <v/>
      </c>
      <c r="QG38" s="55" t="str">
        <f t="shared" si="42"/>
        <v/>
      </c>
      <c r="QH38" s="55" t="str">
        <f t="shared" si="42"/>
        <v/>
      </c>
      <c r="QI38" s="55" t="str">
        <f t="shared" si="42"/>
        <v/>
      </c>
      <c r="QJ38" s="55" t="str">
        <f t="shared" si="42"/>
        <v/>
      </c>
      <c r="QK38" s="55" t="str">
        <f t="shared" si="42"/>
        <v/>
      </c>
      <c r="QL38" s="55" t="str">
        <f t="shared" si="42"/>
        <v/>
      </c>
      <c r="QM38" s="55" t="str">
        <f t="shared" si="42"/>
        <v/>
      </c>
      <c r="QN38" s="55" t="str">
        <f t="shared" si="42"/>
        <v/>
      </c>
      <c r="QO38" s="55" t="str">
        <f t="shared" si="42"/>
        <v/>
      </c>
      <c r="QP38" s="55" t="str">
        <f t="shared" si="42"/>
        <v/>
      </c>
      <c r="QQ38" s="55" t="str">
        <f t="shared" si="42"/>
        <v/>
      </c>
      <c r="QR38" s="55" t="s">
        <v>76</v>
      </c>
      <c r="QS38" s="55" t="s">
        <v>76</v>
      </c>
      <c r="QT38" s="55" t="s">
        <v>76</v>
      </c>
      <c r="QU38" s="55" t="s">
        <v>76</v>
      </c>
      <c r="QV38" s="55" t="s">
        <v>76</v>
      </c>
      <c r="QW38" s="55" t="s">
        <v>76</v>
      </c>
      <c r="QX38" s="55" t="s">
        <v>76</v>
      </c>
      <c r="QY38" s="55" t="s">
        <v>76</v>
      </c>
      <c r="QZ38" s="55" t="s">
        <v>76</v>
      </c>
      <c r="RA38" s="55" t="s">
        <v>76</v>
      </c>
      <c r="RB38" s="55" t="s">
        <v>76</v>
      </c>
      <c r="RC38" s="55" t="s">
        <v>76</v>
      </c>
      <c r="RD38" s="55"/>
      <c r="RE38" s="55"/>
      <c r="RF38" s="55"/>
      <c r="RG38" s="55"/>
      <c r="RH38" s="55"/>
      <c r="RI38" s="55"/>
      <c r="RJ38" s="55"/>
      <c r="RK38" s="55"/>
      <c r="RL38" s="55"/>
      <c r="RM38" s="55"/>
      <c r="RN38" s="55"/>
      <c r="RO38" s="55"/>
      <c r="RP38" s="55"/>
      <c r="RQ38" s="55"/>
      <c r="RR38" s="55"/>
      <c r="RS38" s="55"/>
      <c r="RT38" s="55"/>
      <c r="RU38" s="55"/>
      <c r="RV38" s="55"/>
      <c r="RW38" s="55"/>
      <c r="RX38" s="55"/>
    </row>
    <row r="39" spans="2:492" x14ac:dyDescent="0.2">
      <c r="B39" s="47">
        <f t="shared" ref="B39:B46" si="43">B38+1</f>
        <v>4</v>
      </c>
      <c r="C39" s="54" t="str">
        <f>$C$13</f>
        <v>Ｏｎｅ　Ｓｕｉｔｅ　ＴＨＥ　ＧＲＡＮＤ（ワンスイート　ザ・グランド）＜古宇利島＞</v>
      </c>
      <c r="D39" s="2"/>
      <c r="E39" s="55" t="str">
        <f t="shared" ref="E39:BP39" si="44">IFERROR(E13-E26,"")</f>
        <v/>
      </c>
      <c r="F39" s="55" t="str">
        <f t="shared" si="44"/>
        <v/>
      </c>
      <c r="G39" s="55" t="str">
        <f t="shared" si="44"/>
        <v/>
      </c>
      <c r="H39" s="55" t="str">
        <f t="shared" si="44"/>
        <v/>
      </c>
      <c r="I39" s="55" t="str">
        <f t="shared" si="44"/>
        <v/>
      </c>
      <c r="J39" s="55" t="str">
        <f t="shared" si="44"/>
        <v/>
      </c>
      <c r="K39" s="55" t="str">
        <f t="shared" si="44"/>
        <v/>
      </c>
      <c r="L39" s="55" t="str">
        <f t="shared" si="44"/>
        <v/>
      </c>
      <c r="M39" s="55" t="str">
        <f t="shared" si="44"/>
        <v/>
      </c>
      <c r="N39" s="55" t="str">
        <f t="shared" si="44"/>
        <v/>
      </c>
      <c r="O39" s="55" t="str">
        <f t="shared" si="44"/>
        <v/>
      </c>
      <c r="P39" s="55" t="str">
        <f t="shared" si="44"/>
        <v/>
      </c>
      <c r="Q39" s="55" t="str">
        <f t="shared" si="44"/>
        <v/>
      </c>
      <c r="R39" s="55" t="str">
        <f t="shared" si="44"/>
        <v/>
      </c>
      <c r="S39" s="55" t="str">
        <f t="shared" si="44"/>
        <v/>
      </c>
      <c r="T39" s="55" t="str">
        <f t="shared" si="44"/>
        <v/>
      </c>
      <c r="U39" s="55" t="str">
        <f t="shared" si="44"/>
        <v/>
      </c>
      <c r="V39" s="55" t="str">
        <f t="shared" si="44"/>
        <v/>
      </c>
      <c r="W39" s="55" t="str">
        <f t="shared" si="44"/>
        <v/>
      </c>
      <c r="X39" s="55" t="str">
        <f t="shared" si="44"/>
        <v/>
      </c>
      <c r="Y39" s="55" t="str">
        <f t="shared" si="44"/>
        <v/>
      </c>
      <c r="Z39" s="55" t="str">
        <f t="shared" si="44"/>
        <v/>
      </c>
      <c r="AA39" s="55" t="str">
        <f t="shared" si="44"/>
        <v/>
      </c>
      <c r="AB39" s="55" t="str">
        <f t="shared" si="44"/>
        <v/>
      </c>
      <c r="AC39" s="55" t="str">
        <f t="shared" si="44"/>
        <v/>
      </c>
      <c r="AD39" s="55" t="str">
        <f t="shared" si="44"/>
        <v/>
      </c>
      <c r="AE39" s="55" t="str">
        <f t="shared" si="44"/>
        <v/>
      </c>
      <c r="AF39" s="55" t="str">
        <f t="shared" si="44"/>
        <v/>
      </c>
      <c r="AG39" s="55" t="str">
        <f t="shared" si="44"/>
        <v/>
      </c>
      <c r="AH39" s="55" t="str">
        <f t="shared" si="44"/>
        <v/>
      </c>
      <c r="AI39" s="55" t="str">
        <f t="shared" si="44"/>
        <v/>
      </c>
      <c r="AJ39" s="55" t="str">
        <f t="shared" si="44"/>
        <v/>
      </c>
      <c r="AK39" s="55" t="str">
        <f t="shared" si="44"/>
        <v/>
      </c>
      <c r="AL39" s="55" t="str">
        <f t="shared" si="44"/>
        <v/>
      </c>
      <c r="AM39" s="55" t="str">
        <f t="shared" si="44"/>
        <v/>
      </c>
      <c r="AN39" s="55" t="str">
        <f t="shared" si="44"/>
        <v/>
      </c>
      <c r="AO39" s="55" t="str">
        <f t="shared" si="44"/>
        <v/>
      </c>
      <c r="AP39" s="55" t="str">
        <f t="shared" si="44"/>
        <v/>
      </c>
      <c r="AQ39" s="55" t="str">
        <f t="shared" si="44"/>
        <v/>
      </c>
      <c r="AR39" s="55" t="str">
        <f t="shared" si="44"/>
        <v/>
      </c>
      <c r="AS39" s="55" t="str">
        <f t="shared" si="44"/>
        <v/>
      </c>
      <c r="AT39" s="55" t="str">
        <f t="shared" si="44"/>
        <v/>
      </c>
      <c r="AU39" s="55" t="str">
        <f t="shared" si="44"/>
        <v/>
      </c>
      <c r="AV39" s="55" t="str">
        <f t="shared" si="44"/>
        <v/>
      </c>
      <c r="AW39" s="55" t="str">
        <f t="shared" si="44"/>
        <v/>
      </c>
      <c r="AX39" s="55" t="str">
        <f t="shared" si="44"/>
        <v/>
      </c>
      <c r="AY39" s="55" t="str">
        <f t="shared" si="44"/>
        <v/>
      </c>
      <c r="AZ39" s="55" t="str">
        <f t="shared" si="44"/>
        <v/>
      </c>
      <c r="BA39" s="55" t="str">
        <f t="shared" si="44"/>
        <v/>
      </c>
      <c r="BB39" s="55" t="str">
        <f t="shared" si="44"/>
        <v/>
      </c>
      <c r="BC39" s="55" t="str">
        <f t="shared" si="44"/>
        <v/>
      </c>
      <c r="BD39" s="55" t="str">
        <f t="shared" si="44"/>
        <v/>
      </c>
      <c r="BE39" s="55" t="str">
        <f t="shared" si="44"/>
        <v/>
      </c>
      <c r="BF39" s="55" t="str">
        <f t="shared" si="44"/>
        <v/>
      </c>
      <c r="BG39" s="55" t="str">
        <f t="shared" si="44"/>
        <v/>
      </c>
      <c r="BH39" s="55" t="str">
        <f t="shared" si="44"/>
        <v/>
      </c>
      <c r="BI39" s="55" t="str">
        <f t="shared" si="44"/>
        <v/>
      </c>
      <c r="BJ39" s="55" t="str">
        <f t="shared" si="44"/>
        <v/>
      </c>
      <c r="BK39" s="55" t="str">
        <f t="shared" si="44"/>
        <v/>
      </c>
      <c r="BL39" s="55" t="str">
        <f t="shared" si="44"/>
        <v/>
      </c>
      <c r="BM39" s="55" t="str">
        <f t="shared" si="44"/>
        <v/>
      </c>
      <c r="BN39" s="55" t="str">
        <f t="shared" si="44"/>
        <v/>
      </c>
      <c r="BO39" s="55" t="str">
        <f t="shared" si="44"/>
        <v/>
      </c>
      <c r="BP39" s="55" t="str">
        <f t="shared" si="44"/>
        <v/>
      </c>
      <c r="BQ39" s="55" t="str">
        <f t="shared" ref="BQ39:EB39" si="45">IFERROR(BQ13-BQ26,"")</f>
        <v/>
      </c>
      <c r="BR39" s="55" t="str">
        <f t="shared" si="45"/>
        <v/>
      </c>
      <c r="BS39" s="55" t="str">
        <f t="shared" si="45"/>
        <v/>
      </c>
      <c r="BT39" s="55" t="str">
        <f t="shared" si="45"/>
        <v/>
      </c>
      <c r="BU39" s="55" t="str">
        <f t="shared" si="45"/>
        <v/>
      </c>
      <c r="BV39" s="55" t="str">
        <f t="shared" si="45"/>
        <v/>
      </c>
      <c r="BW39" s="55" t="str">
        <f t="shared" si="45"/>
        <v/>
      </c>
      <c r="BX39" s="55" t="str">
        <f t="shared" si="45"/>
        <v/>
      </c>
      <c r="BY39" s="55" t="str">
        <f t="shared" si="45"/>
        <v/>
      </c>
      <c r="BZ39" s="55" t="str">
        <f t="shared" si="45"/>
        <v/>
      </c>
      <c r="CA39" s="55" t="str">
        <f t="shared" si="45"/>
        <v/>
      </c>
      <c r="CB39" s="55" t="str">
        <f t="shared" si="45"/>
        <v/>
      </c>
      <c r="CC39" s="55" t="str">
        <f t="shared" si="45"/>
        <v/>
      </c>
      <c r="CD39" s="55" t="str">
        <f t="shared" si="45"/>
        <v/>
      </c>
      <c r="CE39" s="55" t="str">
        <f t="shared" si="45"/>
        <v/>
      </c>
      <c r="CF39" s="55" t="str">
        <f t="shared" si="45"/>
        <v/>
      </c>
      <c r="CG39" s="55" t="str">
        <f t="shared" si="45"/>
        <v/>
      </c>
      <c r="CH39" s="55" t="str">
        <f t="shared" si="45"/>
        <v/>
      </c>
      <c r="CI39" s="55" t="str">
        <f t="shared" si="45"/>
        <v/>
      </c>
      <c r="CJ39" s="55" t="str">
        <f t="shared" si="45"/>
        <v/>
      </c>
      <c r="CK39" s="55" t="str">
        <f t="shared" si="45"/>
        <v/>
      </c>
      <c r="CL39" s="55" t="str">
        <f t="shared" si="45"/>
        <v/>
      </c>
      <c r="CM39" s="55" t="str">
        <f t="shared" si="45"/>
        <v/>
      </c>
      <c r="CN39" s="55" t="str">
        <f t="shared" si="45"/>
        <v/>
      </c>
      <c r="CO39" s="55" t="str">
        <f t="shared" si="45"/>
        <v/>
      </c>
      <c r="CP39" s="55" t="str">
        <f t="shared" si="45"/>
        <v/>
      </c>
      <c r="CQ39" s="55" t="str">
        <f t="shared" si="45"/>
        <v/>
      </c>
      <c r="CR39" s="55" t="str">
        <f t="shared" si="45"/>
        <v/>
      </c>
      <c r="CS39" s="55" t="str">
        <f t="shared" si="45"/>
        <v/>
      </c>
      <c r="CT39" s="55" t="str">
        <f t="shared" si="45"/>
        <v/>
      </c>
      <c r="CU39" s="55" t="str">
        <f t="shared" si="45"/>
        <v/>
      </c>
      <c r="CV39" s="55" t="str">
        <f t="shared" si="45"/>
        <v/>
      </c>
      <c r="CW39" s="55" t="str">
        <f t="shared" si="45"/>
        <v/>
      </c>
      <c r="CX39" s="55" t="str">
        <f t="shared" si="45"/>
        <v/>
      </c>
      <c r="CY39" s="55" t="str">
        <f t="shared" si="45"/>
        <v/>
      </c>
      <c r="CZ39" s="55" t="str">
        <f t="shared" si="45"/>
        <v/>
      </c>
      <c r="DA39" s="55" t="str">
        <f t="shared" si="45"/>
        <v/>
      </c>
      <c r="DB39" s="55" t="str">
        <f t="shared" si="45"/>
        <v/>
      </c>
      <c r="DC39" s="55" t="str">
        <f t="shared" si="45"/>
        <v/>
      </c>
      <c r="DD39" s="55" t="str">
        <f t="shared" si="45"/>
        <v/>
      </c>
      <c r="DE39" s="55" t="str">
        <f t="shared" si="45"/>
        <v/>
      </c>
      <c r="DF39" s="55" t="str">
        <f t="shared" si="45"/>
        <v/>
      </c>
      <c r="DG39" s="55" t="str">
        <f t="shared" si="45"/>
        <v/>
      </c>
      <c r="DH39" s="55" t="str">
        <f t="shared" si="45"/>
        <v/>
      </c>
      <c r="DI39" s="55" t="str">
        <f t="shared" si="45"/>
        <v/>
      </c>
      <c r="DJ39" s="55" t="str">
        <f t="shared" si="45"/>
        <v/>
      </c>
      <c r="DK39" s="55" t="str">
        <f t="shared" si="45"/>
        <v/>
      </c>
      <c r="DL39" s="55" t="str">
        <f t="shared" si="45"/>
        <v/>
      </c>
      <c r="DM39" s="55" t="str">
        <f t="shared" si="45"/>
        <v/>
      </c>
      <c r="DN39" s="55" t="str">
        <f t="shared" si="45"/>
        <v/>
      </c>
      <c r="DO39" s="55" t="str">
        <f t="shared" si="45"/>
        <v/>
      </c>
      <c r="DP39" s="55" t="str">
        <f t="shared" si="45"/>
        <v/>
      </c>
      <c r="DQ39" s="55" t="str">
        <f t="shared" si="45"/>
        <v/>
      </c>
      <c r="DR39" s="55" t="str">
        <f t="shared" si="45"/>
        <v/>
      </c>
      <c r="DS39" s="55" t="str">
        <f t="shared" si="45"/>
        <v/>
      </c>
      <c r="DT39" s="55" t="str">
        <f t="shared" si="45"/>
        <v/>
      </c>
      <c r="DU39" s="55" t="str">
        <f t="shared" si="45"/>
        <v/>
      </c>
      <c r="DV39" s="55" t="str">
        <f t="shared" si="45"/>
        <v/>
      </c>
      <c r="DW39" s="55" t="str">
        <f t="shared" si="45"/>
        <v/>
      </c>
      <c r="DX39" s="55" t="str">
        <f t="shared" si="45"/>
        <v/>
      </c>
      <c r="DY39" s="55" t="str">
        <f t="shared" si="45"/>
        <v/>
      </c>
      <c r="DZ39" s="55" t="str">
        <f t="shared" si="45"/>
        <v/>
      </c>
      <c r="EA39" s="55" t="str">
        <f t="shared" si="45"/>
        <v/>
      </c>
      <c r="EB39" s="55" t="str">
        <f t="shared" si="45"/>
        <v/>
      </c>
      <c r="EC39" s="55" t="str">
        <f t="shared" ref="EC39:GN39" si="46">IFERROR(EC13-EC26,"")</f>
        <v/>
      </c>
      <c r="ED39" s="55" t="str">
        <f t="shared" si="46"/>
        <v/>
      </c>
      <c r="EE39" s="55" t="str">
        <f t="shared" si="46"/>
        <v/>
      </c>
      <c r="EF39" s="55" t="str">
        <f t="shared" si="46"/>
        <v/>
      </c>
      <c r="EG39" s="55" t="str">
        <f t="shared" si="46"/>
        <v/>
      </c>
      <c r="EH39" s="55" t="str">
        <f t="shared" si="46"/>
        <v/>
      </c>
      <c r="EI39" s="55" t="str">
        <f t="shared" si="46"/>
        <v/>
      </c>
      <c r="EJ39" s="55" t="str">
        <f t="shared" si="46"/>
        <v/>
      </c>
      <c r="EK39" s="55" t="str">
        <f t="shared" si="46"/>
        <v/>
      </c>
      <c r="EL39" s="55" t="str">
        <f t="shared" si="46"/>
        <v/>
      </c>
      <c r="EM39" s="55" t="str">
        <f t="shared" si="46"/>
        <v/>
      </c>
      <c r="EN39" s="55" t="str">
        <f t="shared" si="46"/>
        <v/>
      </c>
      <c r="EO39" s="55" t="str">
        <f t="shared" si="46"/>
        <v/>
      </c>
      <c r="EP39" s="55" t="str">
        <f t="shared" si="46"/>
        <v/>
      </c>
      <c r="EQ39" s="55" t="str">
        <f t="shared" si="46"/>
        <v/>
      </c>
      <c r="ER39" s="55" t="str">
        <f t="shared" si="46"/>
        <v/>
      </c>
      <c r="ES39" s="55" t="str">
        <f t="shared" si="46"/>
        <v/>
      </c>
      <c r="ET39" s="55" t="str">
        <f t="shared" si="46"/>
        <v/>
      </c>
      <c r="EU39" s="55" t="str">
        <f t="shared" si="46"/>
        <v/>
      </c>
      <c r="EV39" s="55" t="str">
        <f t="shared" si="46"/>
        <v/>
      </c>
      <c r="EW39" s="55" t="str">
        <f t="shared" si="46"/>
        <v/>
      </c>
      <c r="EX39" s="55" t="str">
        <f t="shared" si="46"/>
        <v/>
      </c>
      <c r="EY39" s="55" t="str">
        <f t="shared" si="46"/>
        <v/>
      </c>
      <c r="EZ39" s="55" t="str">
        <f t="shared" si="46"/>
        <v/>
      </c>
      <c r="FA39" s="55" t="str">
        <f t="shared" si="46"/>
        <v/>
      </c>
      <c r="FB39" s="55" t="str">
        <f t="shared" si="46"/>
        <v/>
      </c>
      <c r="FC39" s="55" t="str">
        <f t="shared" si="46"/>
        <v/>
      </c>
      <c r="FD39" s="55" t="str">
        <f t="shared" si="46"/>
        <v/>
      </c>
      <c r="FE39" s="55" t="str">
        <f t="shared" si="46"/>
        <v/>
      </c>
      <c r="FF39" s="55" t="str">
        <f t="shared" si="46"/>
        <v/>
      </c>
      <c r="FG39" s="55" t="str">
        <f t="shared" si="46"/>
        <v/>
      </c>
      <c r="FH39" s="55" t="str">
        <f t="shared" si="46"/>
        <v/>
      </c>
      <c r="FI39" s="55" t="str">
        <f t="shared" si="46"/>
        <v/>
      </c>
      <c r="FJ39" s="55" t="str">
        <f t="shared" si="46"/>
        <v/>
      </c>
      <c r="FK39" s="55" t="str">
        <f t="shared" si="46"/>
        <v/>
      </c>
      <c r="FL39" s="55" t="str">
        <f t="shared" si="46"/>
        <v/>
      </c>
      <c r="FM39" s="55" t="str">
        <f t="shared" si="46"/>
        <v/>
      </c>
      <c r="FN39" s="55" t="str">
        <f t="shared" si="46"/>
        <v/>
      </c>
      <c r="FO39" s="55" t="str">
        <f t="shared" si="46"/>
        <v/>
      </c>
      <c r="FP39" s="55" t="str">
        <f t="shared" si="46"/>
        <v/>
      </c>
      <c r="FQ39" s="55" t="str">
        <f t="shared" si="46"/>
        <v/>
      </c>
      <c r="FR39" s="55" t="str">
        <f t="shared" si="46"/>
        <v/>
      </c>
      <c r="FS39" s="55" t="str">
        <f t="shared" si="46"/>
        <v/>
      </c>
      <c r="FT39" s="55" t="str">
        <f t="shared" si="46"/>
        <v/>
      </c>
      <c r="FU39" s="55" t="str">
        <f t="shared" si="46"/>
        <v/>
      </c>
      <c r="FV39" s="55" t="str">
        <f t="shared" si="46"/>
        <v/>
      </c>
      <c r="FW39" s="55" t="str">
        <f t="shared" si="46"/>
        <v/>
      </c>
      <c r="FX39" s="55" t="str">
        <f t="shared" si="46"/>
        <v/>
      </c>
      <c r="FY39" s="55" t="str">
        <f t="shared" si="46"/>
        <v/>
      </c>
      <c r="FZ39" s="55" t="str">
        <f t="shared" si="46"/>
        <v/>
      </c>
      <c r="GA39" s="55" t="str">
        <f t="shared" si="46"/>
        <v/>
      </c>
      <c r="GB39" s="55" t="str">
        <f t="shared" si="46"/>
        <v/>
      </c>
      <c r="GC39" s="55" t="str">
        <f t="shared" si="46"/>
        <v/>
      </c>
      <c r="GD39" s="55" t="str">
        <f t="shared" si="46"/>
        <v/>
      </c>
      <c r="GE39" s="55" t="str">
        <f t="shared" si="46"/>
        <v/>
      </c>
      <c r="GF39" s="55" t="str">
        <f t="shared" si="46"/>
        <v/>
      </c>
      <c r="GG39" s="55" t="str">
        <f t="shared" si="46"/>
        <v/>
      </c>
      <c r="GH39" s="55" t="str">
        <f t="shared" si="46"/>
        <v/>
      </c>
      <c r="GI39" s="55" t="str">
        <f t="shared" si="46"/>
        <v/>
      </c>
      <c r="GJ39" s="55" t="str">
        <f t="shared" si="46"/>
        <v/>
      </c>
      <c r="GK39" s="55" t="str">
        <f t="shared" si="46"/>
        <v/>
      </c>
      <c r="GL39" s="55" t="str">
        <f t="shared" si="46"/>
        <v/>
      </c>
      <c r="GM39" s="55" t="str">
        <f t="shared" si="46"/>
        <v/>
      </c>
      <c r="GN39" s="55" t="str">
        <f t="shared" si="46"/>
        <v/>
      </c>
      <c r="GO39" s="55" t="str">
        <f t="shared" ref="GO39:IZ39" si="47">IFERROR(GO13-GO26,"")</f>
        <v/>
      </c>
      <c r="GP39" s="55" t="str">
        <f t="shared" si="47"/>
        <v/>
      </c>
      <c r="GQ39" s="55" t="str">
        <f t="shared" si="47"/>
        <v/>
      </c>
      <c r="GR39" s="55" t="str">
        <f t="shared" si="47"/>
        <v/>
      </c>
      <c r="GS39" s="55" t="str">
        <f t="shared" si="47"/>
        <v/>
      </c>
      <c r="GT39" s="55" t="str">
        <f t="shared" si="47"/>
        <v/>
      </c>
      <c r="GU39" s="55" t="str">
        <f t="shared" si="47"/>
        <v/>
      </c>
      <c r="GV39" s="55" t="str">
        <f t="shared" si="47"/>
        <v/>
      </c>
      <c r="GW39" s="55" t="str">
        <f t="shared" si="47"/>
        <v/>
      </c>
      <c r="GX39" s="55" t="str">
        <f t="shared" si="47"/>
        <v/>
      </c>
      <c r="GY39" s="55" t="str">
        <f t="shared" si="47"/>
        <v/>
      </c>
      <c r="GZ39" s="55" t="str">
        <f t="shared" si="47"/>
        <v/>
      </c>
      <c r="HA39" s="55" t="str">
        <f t="shared" si="47"/>
        <v/>
      </c>
      <c r="HB39" s="55" t="str">
        <f t="shared" si="47"/>
        <v/>
      </c>
      <c r="HC39" s="55" t="str">
        <f t="shared" si="47"/>
        <v/>
      </c>
      <c r="HD39" s="55" t="str">
        <f t="shared" si="47"/>
        <v/>
      </c>
      <c r="HE39" s="55" t="str">
        <f t="shared" si="47"/>
        <v/>
      </c>
      <c r="HF39" s="55" t="str">
        <f t="shared" si="47"/>
        <v/>
      </c>
      <c r="HG39" s="55" t="str">
        <f t="shared" si="47"/>
        <v/>
      </c>
      <c r="HH39" s="55" t="str">
        <f t="shared" si="47"/>
        <v/>
      </c>
      <c r="HI39" s="55" t="str">
        <f t="shared" si="47"/>
        <v/>
      </c>
      <c r="HJ39" s="55" t="str">
        <f t="shared" si="47"/>
        <v/>
      </c>
      <c r="HK39" s="55" t="str">
        <f t="shared" si="47"/>
        <v/>
      </c>
      <c r="HL39" s="55" t="str">
        <f t="shared" si="47"/>
        <v/>
      </c>
      <c r="HM39" s="55" t="str">
        <f t="shared" si="47"/>
        <v/>
      </c>
      <c r="HN39" s="55" t="str">
        <f t="shared" si="47"/>
        <v/>
      </c>
      <c r="HO39" s="55" t="str">
        <f t="shared" si="47"/>
        <v/>
      </c>
      <c r="HP39" s="55" t="str">
        <f t="shared" si="47"/>
        <v/>
      </c>
      <c r="HQ39" s="55" t="str">
        <f t="shared" si="47"/>
        <v/>
      </c>
      <c r="HR39" s="55" t="str">
        <f t="shared" si="47"/>
        <v/>
      </c>
      <c r="HS39" s="55" t="str">
        <f t="shared" si="47"/>
        <v/>
      </c>
      <c r="HT39" s="55" t="str">
        <f t="shared" si="47"/>
        <v/>
      </c>
      <c r="HU39" s="55" t="str">
        <f t="shared" si="47"/>
        <v/>
      </c>
      <c r="HV39" s="55" t="str">
        <f t="shared" si="47"/>
        <v/>
      </c>
      <c r="HW39" s="55" t="str">
        <f t="shared" si="47"/>
        <v/>
      </c>
      <c r="HX39" s="55" t="str">
        <f t="shared" si="47"/>
        <v/>
      </c>
      <c r="HY39" s="55" t="str">
        <f t="shared" si="47"/>
        <v/>
      </c>
      <c r="HZ39" s="55" t="str">
        <f t="shared" si="47"/>
        <v/>
      </c>
      <c r="IA39" s="55" t="str">
        <f t="shared" si="47"/>
        <v/>
      </c>
      <c r="IB39" s="55" t="str">
        <f t="shared" si="47"/>
        <v/>
      </c>
      <c r="IC39" s="55" t="str">
        <f t="shared" si="47"/>
        <v/>
      </c>
      <c r="ID39" s="55" t="str">
        <f t="shared" si="47"/>
        <v/>
      </c>
      <c r="IE39" s="55" t="str">
        <f t="shared" si="47"/>
        <v/>
      </c>
      <c r="IF39" s="55" t="str">
        <f t="shared" si="47"/>
        <v/>
      </c>
      <c r="IG39" s="55" t="str">
        <f t="shared" si="47"/>
        <v/>
      </c>
      <c r="IH39" s="55" t="str">
        <f t="shared" si="47"/>
        <v/>
      </c>
      <c r="II39" s="55" t="str">
        <f t="shared" si="47"/>
        <v/>
      </c>
      <c r="IJ39" s="55" t="str">
        <f t="shared" si="47"/>
        <v/>
      </c>
      <c r="IK39" s="55" t="str">
        <f t="shared" si="47"/>
        <v/>
      </c>
      <c r="IL39" s="55" t="str">
        <f t="shared" si="47"/>
        <v/>
      </c>
      <c r="IM39" s="55" t="str">
        <f t="shared" si="47"/>
        <v/>
      </c>
      <c r="IN39" s="55" t="str">
        <f t="shared" si="47"/>
        <v/>
      </c>
      <c r="IO39" s="55" t="str">
        <f t="shared" si="47"/>
        <v/>
      </c>
      <c r="IP39" s="55" t="str">
        <f t="shared" si="47"/>
        <v/>
      </c>
      <c r="IQ39" s="55" t="str">
        <f t="shared" si="47"/>
        <v/>
      </c>
      <c r="IR39" s="55" t="str">
        <f t="shared" si="47"/>
        <v/>
      </c>
      <c r="IS39" s="55" t="str">
        <f t="shared" si="47"/>
        <v/>
      </c>
      <c r="IT39" s="55" t="str">
        <f t="shared" si="47"/>
        <v/>
      </c>
      <c r="IU39" s="55" t="str">
        <f t="shared" si="47"/>
        <v/>
      </c>
      <c r="IV39" s="55" t="str">
        <f t="shared" si="47"/>
        <v/>
      </c>
      <c r="IW39" s="55" t="str">
        <f t="shared" si="47"/>
        <v/>
      </c>
      <c r="IX39" s="55" t="str">
        <f t="shared" si="47"/>
        <v/>
      </c>
      <c r="IY39" s="55" t="str">
        <f t="shared" si="47"/>
        <v/>
      </c>
      <c r="IZ39" s="55" t="str">
        <f t="shared" si="47"/>
        <v/>
      </c>
      <c r="JA39" s="55" t="str">
        <f t="shared" ref="JA39:LL39" si="48">IFERROR(JA13-JA26,"")</f>
        <v/>
      </c>
      <c r="JB39" s="55" t="str">
        <f t="shared" si="48"/>
        <v/>
      </c>
      <c r="JC39" s="55" t="str">
        <f t="shared" si="48"/>
        <v/>
      </c>
      <c r="JD39" s="55" t="str">
        <f t="shared" si="48"/>
        <v/>
      </c>
      <c r="JE39" s="55" t="str">
        <f t="shared" si="48"/>
        <v/>
      </c>
      <c r="JF39" s="55" t="str">
        <f t="shared" si="48"/>
        <v/>
      </c>
      <c r="JG39" s="55" t="str">
        <f t="shared" si="48"/>
        <v/>
      </c>
      <c r="JH39" s="55" t="str">
        <f t="shared" si="48"/>
        <v/>
      </c>
      <c r="JI39" s="55" t="str">
        <f t="shared" si="48"/>
        <v/>
      </c>
      <c r="JJ39" s="55" t="str">
        <f t="shared" si="48"/>
        <v/>
      </c>
      <c r="JK39" s="55" t="str">
        <f t="shared" si="48"/>
        <v/>
      </c>
      <c r="JL39" s="55" t="str">
        <f t="shared" si="48"/>
        <v/>
      </c>
      <c r="JM39" s="55" t="str">
        <f t="shared" si="48"/>
        <v/>
      </c>
      <c r="JN39" s="55" t="str">
        <f t="shared" si="48"/>
        <v/>
      </c>
      <c r="JO39" s="55" t="str">
        <f t="shared" si="48"/>
        <v/>
      </c>
      <c r="JP39" s="55" t="str">
        <f t="shared" si="48"/>
        <v/>
      </c>
      <c r="JQ39" s="55" t="str">
        <f t="shared" si="48"/>
        <v/>
      </c>
      <c r="JR39" s="55" t="str">
        <f t="shared" si="48"/>
        <v/>
      </c>
      <c r="JS39" s="55" t="str">
        <f t="shared" si="48"/>
        <v/>
      </c>
      <c r="JT39" s="55" t="str">
        <f t="shared" si="48"/>
        <v/>
      </c>
      <c r="JU39" s="55" t="str">
        <f t="shared" si="48"/>
        <v/>
      </c>
      <c r="JV39" s="55" t="str">
        <f t="shared" si="48"/>
        <v/>
      </c>
      <c r="JW39" s="55" t="str">
        <f t="shared" si="48"/>
        <v/>
      </c>
      <c r="JX39" s="55" t="str">
        <f t="shared" si="48"/>
        <v/>
      </c>
      <c r="JY39" s="55" t="str">
        <f t="shared" si="48"/>
        <v/>
      </c>
      <c r="JZ39" s="55" t="str">
        <f t="shared" si="48"/>
        <v/>
      </c>
      <c r="KA39" s="55" t="str">
        <f t="shared" si="48"/>
        <v/>
      </c>
      <c r="KB39" s="55" t="str">
        <f t="shared" si="48"/>
        <v/>
      </c>
      <c r="KC39" s="55" t="str">
        <f t="shared" si="48"/>
        <v/>
      </c>
      <c r="KD39" s="55" t="str">
        <f t="shared" si="48"/>
        <v/>
      </c>
      <c r="KE39" s="55" t="str">
        <f t="shared" si="48"/>
        <v/>
      </c>
      <c r="KF39" s="55" t="str">
        <f t="shared" si="48"/>
        <v/>
      </c>
      <c r="KG39" s="55" t="str">
        <f t="shared" si="48"/>
        <v/>
      </c>
      <c r="KH39" s="55" t="str">
        <f t="shared" si="48"/>
        <v/>
      </c>
      <c r="KI39" s="55" t="str">
        <f t="shared" si="48"/>
        <v/>
      </c>
      <c r="KJ39" s="55" t="str">
        <f t="shared" si="48"/>
        <v/>
      </c>
      <c r="KK39" s="55" t="str">
        <f t="shared" si="48"/>
        <v/>
      </c>
      <c r="KL39" s="55" t="str">
        <f t="shared" si="48"/>
        <v/>
      </c>
      <c r="KM39" s="55" t="str">
        <f t="shared" si="48"/>
        <v/>
      </c>
      <c r="KN39" s="55" t="str">
        <f t="shared" si="48"/>
        <v/>
      </c>
      <c r="KO39" s="55" t="str">
        <f t="shared" si="48"/>
        <v/>
      </c>
      <c r="KP39" s="55" t="str">
        <f t="shared" si="48"/>
        <v/>
      </c>
      <c r="KQ39" s="55" t="str">
        <f t="shared" si="48"/>
        <v/>
      </c>
      <c r="KR39" s="55" t="str">
        <f t="shared" si="48"/>
        <v/>
      </c>
      <c r="KS39" s="55" t="str">
        <f t="shared" si="48"/>
        <v/>
      </c>
      <c r="KT39" s="55" t="str">
        <f t="shared" si="48"/>
        <v/>
      </c>
      <c r="KU39" s="55" t="str">
        <f t="shared" si="48"/>
        <v/>
      </c>
      <c r="KV39" s="55" t="str">
        <f t="shared" si="48"/>
        <v/>
      </c>
      <c r="KW39" s="55" t="str">
        <f t="shared" si="48"/>
        <v/>
      </c>
      <c r="KX39" s="55" t="str">
        <f t="shared" si="48"/>
        <v/>
      </c>
      <c r="KY39" s="55" t="str">
        <f t="shared" si="48"/>
        <v/>
      </c>
      <c r="KZ39" s="55" t="str">
        <f t="shared" si="48"/>
        <v/>
      </c>
      <c r="LA39" s="55" t="str">
        <f t="shared" si="48"/>
        <v/>
      </c>
      <c r="LB39" s="55" t="str">
        <f t="shared" si="48"/>
        <v/>
      </c>
      <c r="LC39" s="55" t="str">
        <f t="shared" si="48"/>
        <v/>
      </c>
      <c r="LD39" s="55" t="str">
        <f t="shared" si="48"/>
        <v/>
      </c>
      <c r="LE39" s="55" t="str">
        <f t="shared" si="48"/>
        <v/>
      </c>
      <c r="LF39" s="55" t="str">
        <f t="shared" si="48"/>
        <v/>
      </c>
      <c r="LG39" s="55" t="str">
        <f t="shared" si="48"/>
        <v/>
      </c>
      <c r="LH39" s="55" t="str">
        <f t="shared" si="48"/>
        <v/>
      </c>
      <c r="LI39" s="55" t="str">
        <f t="shared" si="48"/>
        <v/>
      </c>
      <c r="LJ39" s="55" t="str">
        <f t="shared" si="48"/>
        <v/>
      </c>
      <c r="LK39" s="55" t="str">
        <f t="shared" si="48"/>
        <v/>
      </c>
      <c r="LL39" s="55" t="str">
        <f t="shared" si="48"/>
        <v/>
      </c>
      <c r="LM39" s="55" t="str">
        <f t="shared" ref="LM39:NX39" si="49">IFERROR(LM13-LM26,"")</f>
        <v/>
      </c>
      <c r="LN39" s="55" t="str">
        <f t="shared" si="49"/>
        <v/>
      </c>
      <c r="LO39" s="55" t="str">
        <f t="shared" si="49"/>
        <v/>
      </c>
      <c r="LP39" s="55" t="str">
        <f t="shared" si="49"/>
        <v/>
      </c>
      <c r="LQ39" s="55" t="str">
        <f t="shared" si="49"/>
        <v/>
      </c>
      <c r="LR39" s="55" t="str">
        <f t="shared" si="49"/>
        <v/>
      </c>
      <c r="LS39" s="55" t="str">
        <f t="shared" si="49"/>
        <v/>
      </c>
      <c r="LT39" s="55" t="str">
        <f t="shared" si="49"/>
        <v/>
      </c>
      <c r="LU39" s="55" t="str">
        <f t="shared" si="49"/>
        <v/>
      </c>
      <c r="LV39" s="55" t="str">
        <f t="shared" si="49"/>
        <v/>
      </c>
      <c r="LW39" s="55" t="str">
        <f t="shared" si="49"/>
        <v/>
      </c>
      <c r="LX39" s="55" t="str">
        <f t="shared" si="49"/>
        <v/>
      </c>
      <c r="LY39" s="55" t="str">
        <f t="shared" si="49"/>
        <v/>
      </c>
      <c r="LZ39" s="55" t="str">
        <f t="shared" si="49"/>
        <v/>
      </c>
      <c r="MA39" s="55" t="str">
        <f t="shared" si="49"/>
        <v/>
      </c>
      <c r="MB39" s="55" t="str">
        <f t="shared" si="49"/>
        <v/>
      </c>
      <c r="MC39" s="55" t="str">
        <f t="shared" si="49"/>
        <v/>
      </c>
      <c r="MD39" s="55" t="str">
        <f t="shared" si="49"/>
        <v/>
      </c>
      <c r="ME39" s="55" t="str">
        <f t="shared" si="49"/>
        <v/>
      </c>
      <c r="MF39" s="55" t="str">
        <f t="shared" si="49"/>
        <v/>
      </c>
      <c r="MG39" s="55" t="str">
        <f t="shared" si="49"/>
        <v/>
      </c>
      <c r="MH39" s="55" t="str">
        <f t="shared" si="49"/>
        <v/>
      </c>
      <c r="MI39" s="55" t="str">
        <f t="shared" si="49"/>
        <v/>
      </c>
      <c r="MJ39" s="55" t="str">
        <f t="shared" si="49"/>
        <v/>
      </c>
      <c r="MK39" s="55" t="str">
        <f t="shared" si="49"/>
        <v/>
      </c>
      <c r="ML39" s="55" t="str">
        <f t="shared" si="49"/>
        <v/>
      </c>
      <c r="MM39" s="55" t="str">
        <f t="shared" si="49"/>
        <v/>
      </c>
      <c r="MN39" s="55" t="str">
        <f t="shared" si="49"/>
        <v/>
      </c>
      <c r="MO39" s="55" t="str">
        <f t="shared" si="49"/>
        <v/>
      </c>
      <c r="MP39" s="55" t="str">
        <f t="shared" si="49"/>
        <v/>
      </c>
      <c r="MQ39" s="55" t="str">
        <f t="shared" si="49"/>
        <v/>
      </c>
      <c r="MR39" s="55" t="str">
        <f t="shared" si="49"/>
        <v/>
      </c>
      <c r="MS39" s="55" t="str">
        <f t="shared" si="49"/>
        <v/>
      </c>
      <c r="MT39" s="55" t="str">
        <f t="shared" si="49"/>
        <v/>
      </c>
      <c r="MU39" s="55" t="str">
        <f t="shared" si="49"/>
        <v/>
      </c>
      <c r="MV39" s="55" t="str">
        <f t="shared" si="49"/>
        <v/>
      </c>
      <c r="MW39" s="55" t="str">
        <f t="shared" si="49"/>
        <v/>
      </c>
      <c r="MX39" s="55" t="str">
        <f t="shared" si="49"/>
        <v/>
      </c>
      <c r="MY39" s="55" t="str">
        <f t="shared" si="49"/>
        <v/>
      </c>
      <c r="MZ39" s="55" t="str">
        <f t="shared" si="49"/>
        <v/>
      </c>
      <c r="NA39" s="55" t="str">
        <f t="shared" si="49"/>
        <v/>
      </c>
      <c r="NB39" s="55" t="str">
        <f t="shared" si="49"/>
        <v/>
      </c>
      <c r="NC39" s="55" t="str">
        <f t="shared" si="49"/>
        <v/>
      </c>
      <c r="ND39" s="55" t="str">
        <f t="shared" si="49"/>
        <v/>
      </c>
      <c r="NE39" s="55" t="str">
        <f t="shared" si="49"/>
        <v/>
      </c>
      <c r="NF39" s="55" t="str">
        <f t="shared" si="49"/>
        <v/>
      </c>
      <c r="NG39" s="55" t="str">
        <f t="shared" si="49"/>
        <v/>
      </c>
      <c r="NH39" s="55" t="str">
        <f t="shared" si="49"/>
        <v/>
      </c>
      <c r="NI39" s="55" t="str">
        <f t="shared" si="49"/>
        <v/>
      </c>
      <c r="NJ39" s="55" t="str">
        <f t="shared" si="49"/>
        <v/>
      </c>
      <c r="NK39" s="55" t="str">
        <f t="shared" si="49"/>
        <v/>
      </c>
      <c r="NL39" s="55" t="str">
        <f t="shared" si="49"/>
        <v/>
      </c>
      <c r="NM39" s="55" t="str">
        <f t="shared" si="49"/>
        <v/>
      </c>
      <c r="NN39" s="55" t="str">
        <f t="shared" si="49"/>
        <v/>
      </c>
      <c r="NO39" s="55" t="str">
        <f t="shared" si="49"/>
        <v/>
      </c>
      <c r="NP39" s="55" t="str">
        <f t="shared" si="49"/>
        <v/>
      </c>
      <c r="NQ39" s="55" t="str">
        <f t="shared" si="49"/>
        <v/>
      </c>
      <c r="NR39" s="55" t="str">
        <f t="shared" si="49"/>
        <v/>
      </c>
      <c r="NS39" s="55" t="str">
        <f t="shared" si="49"/>
        <v/>
      </c>
      <c r="NT39" s="55" t="str">
        <f t="shared" si="49"/>
        <v/>
      </c>
      <c r="NU39" s="55" t="str">
        <f t="shared" si="49"/>
        <v/>
      </c>
      <c r="NV39" s="55" t="str">
        <f t="shared" si="49"/>
        <v/>
      </c>
      <c r="NW39" s="55" t="str">
        <f t="shared" si="49"/>
        <v/>
      </c>
      <c r="NX39" s="55" t="str">
        <f t="shared" si="49"/>
        <v/>
      </c>
      <c r="NY39" s="55" t="str">
        <f t="shared" ref="NY39:QJ39" si="50">IFERROR(NY13-NY26,"")</f>
        <v/>
      </c>
      <c r="NZ39" s="55" t="str">
        <f t="shared" si="50"/>
        <v/>
      </c>
      <c r="OA39" s="55" t="str">
        <f t="shared" si="50"/>
        <v/>
      </c>
      <c r="OB39" s="55" t="str">
        <f t="shared" si="50"/>
        <v/>
      </c>
      <c r="OC39" s="55" t="str">
        <f t="shared" si="50"/>
        <v/>
      </c>
      <c r="OD39" s="55" t="str">
        <f t="shared" si="50"/>
        <v/>
      </c>
      <c r="OE39" s="55" t="str">
        <f t="shared" si="50"/>
        <v/>
      </c>
      <c r="OF39" s="55" t="str">
        <f t="shared" si="50"/>
        <v/>
      </c>
      <c r="OG39" s="55" t="str">
        <f t="shared" si="50"/>
        <v/>
      </c>
      <c r="OH39" s="55" t="str">
        <f t="shared" si="50"/>
        <v/>
      </c>
      <c r="OI39" s="55" t="str">
        <f t="shared" si="50"/>
        <v/>
      </c>
      <c r="OJ39" s="55" t="str">
        <f t="shared" si="50"/>
        <v/>
      </c>
      <c r="OK39" s="55" t="str">
        <f t="shared" si="50"/>
        <v/>
      </c>
      <c r="OL39" s="55" t="str">
        <f t="shared" si="50"/>
        <v/>
      </c>
      <c r="OM39" s="55" t="str">
        <f t="shared" si="50"/>
        <v/>
      </c>
      <c r="ON39" s="55" t="str">
        <f t="shared" si="50"/>
        <v/>
      </c>
      <c r="OO39" s="55" t="str">
        <f t="shared" si="50"/>
        <v/>
      </c>
      <c r="OP39" s="55" t="str">
        <f t="shared" si="50"/>
        <v/>
      </c>
      <c r="OQ39" s="55" t="str">
        <f t="shared" si="50"/>
        <v/>
      </c>
      <c r="OR39" s="55" t="str">
        <f t="shared" si="50"/>
        <v/>
      </c>
      <c r="OS39" s="55" t="str">
        <f t="shared" si="50"/>
        <v/>
      </c>
      <c r="OT39" s="55" t="str">
        <f t="shared" si="50"/>
        <v/>
      </c>
      <c r="OU39" s="55" t="str">
        <f t="shared" si="50"/>
        <v/>
      </c>
      <c r="OV39" s="55" t="str">
        <f t="shared" si="50"/>
        <v/>
      </c>
      <c r="OW39" s="55" t="str">
        <f t="shared" si="50"/>
        <v/>
      </c>
      <c r="OX39" s="55" t="str">
        <f t="shared" si="50"/>
        <v/>
      </c>
      <c r="OY39" s="55" t="str">
        <f t="shared" si="50"/>
        <v/>
      </c>
      <c r="OZ39" s="55" t="str">
        <f t="shared" si="50"/>
        <v/>
      </c>
      <c r="PA39" s="55" t="str">
        <f t="shared" si="50"/>
        <v/>
      </c>
      <c r="PB39" s="55" t="str">
        <f t="shared" si="50"/>
        <v/>
      </c>
      <c r="PC39" s="55" t="str">
        <f t="shared" si="50"/>
        <v/>
      </c>
      <c r="PD39" s="55" t="str">
        <f t="shared" si="50"/>
        <v/>
      </c>
      <c r="PE39" s="55" t="str">
        <f t="shared" si="50"/>
        <v/>
      </c>
      <c r="PF39" s="55" t="str">
        <f t="shared" si="50"/>
        <v/>
      </c>
      <c r="PG39" s="55" t="str">
        <f t="shared" si="50"/>
        <v/>
      </c>
      <c r="PH39" s="55" t="str">
        <f t="shared" si="50"/>
        <v/>
      </c>
      <c r="PI39" s="55" t="str">
        <f t="shared" si="50"/>
        <v/>
      </c>
      <c r="PJ39" s="55" t="str">
        <f t="shared" si="50"/>
        <v/>
      </c>
      <c r="PK39" s="55" t="str">
        <f t="shared" si="50"/>
        <v/>
      </c>
      <c r="PL39" s="55" t="str">
        <f t="shared" si="50"/>
        <v/>
      </c>
      <c r="PM39" s="55" t="str">
        <f t="shared" si="50"/>
        <v/>
      </c>
      <c r="PN39" s="55" t="str">
        <f t="shared" si="50"/>
        <v/>
      </c>
      <c r="PO39" s="55" t="str">
        <f t="shared" si="50"/>
        <v/>
      </c>
      <c r="PP39" s="55" t="str">
        <f t="shared" si="50"/>
        <v/>
      </c>
      <c r="PQ39" s="55" t="str">
        <f t="shared" si="50"/>
        <v/>
      </c>
      <c r="PR39" s="55" t="str">
        <f t="shared" si="50"/>
        <v/>
      </c>
      <c r="PS39" s="55" t="str">
        <f t="shared" si="50"/>
        <v/>
      </c>
      <c r="PT39" s="55" t="str">
        <f t="shared" si="50"/>
        <v/>
      </c>
      <c r="PU39" s="55" t="str">
        <f t="shared" si="50"/>
        <v/>
      </c>
      <c r="PV39" s="55" t="str">
        <f t="shared" si="50"/>
        <v/>
      </c>
      <c r="PW39" s="55" t="str">
        <f t="shared" si="50"/>
        <v/>
      </c>
      <c r="PX39" s="55" t="str">
        <f t="shared" si="50"/>
        <v/>
      </c>
      <c r="PY39" s="55" t="str">
        <f t="shared" si="50"/>
        <v/>
      </c>
      <c r="PZ39" s="55" t="str">
        <f t="shared" si="50"/>
        <v/>
      </c>
      <c r="QA39" s="55" t="str">
        <f t="shared" si="50"/>
        <v/>
      </c>
      <c r="QB39" s="55" t="str">
        <f t="shared" si="50"/>
        <v/>
      </c>
      <c r="QC39" s="55" t="str">
        <f t="shared" si="50"/>
        <v/>
      </c>
      <c r="QD39" s="55" t="str">
        <f t="shared" si="50"/>
        <v/>
      </c>
      <c r="QE39" s="55" t="str">
        <f t="shared" si="50"/>
        <v/>
      </c>
      <c r="QF39" s="55" t="str">
        <f t="shared" si="50"/>
        <v/>
      </c>
      <c r="QG39" s="55" t="str">
        <f t="shared" si="50"/>
        <v/>
      </c>
      <c r="QH39" s="55" t="str">
        <f t="shared" si="50"/>
        <v/>
      </c>
      <c r="QI39" s="55" t="str">
        <f t="shared" si="50"/>
        <v/>
      </c>
      <c r="QJ39" s="55" t="str">
        <f t="shared" si="50"/>
        <v/>
      </c>
      <c r="QK39" s="55" t="str">
        <f t="shared" ref="QK39:QQ39" si="51">IFERROR(QK13-QK26,"")</f>
        <v/>
      </c>
      <c r="QL39" s="55" t="str">
        <f t="shared" si="51"/>
        <v/>
      </c>
      <c r="QM39" s="55" t="str">
        <f t="shared" si="51"/>
        <v/>
      </c>
      <c r="QN39" s="55" t="str">
        <f t="shared" si="51"/>
        <v/>
      </c>
      <c r="QO39" s="55" t="str">
        <f t="shared" si="51"/>
        <v/>
      </c>
      <c r="QP39" s="55" t="str">
        <f t="shared" si="51"/>
        <v/>
      </c>
      <c r="QQ39" s="55" t="str">
        <f t="shared" si="51"/>
        <v/>
      </c>
      <c r="QR39" s="55" t="s">
        <v>76</v>
      </c>
      <c r="QS39" s="55" t="s">
        <v>76</v>
      </c>
      <c r="QT39" s="55" t="s">
        <v>76</v>
      </c>
      <c r="QU39" s="55" t="s">
        <v>76</v>
      </c>
      <c r="QV39" s="55" t="s">
        <v>76</v>
      </c>
      <c r="QW39" s="55" t="s">
        <v>76</v>
      </c>
      <c r="QX39" s="55" t="s">
        <v>76</v>
      </c>
      <c r="QY39" s="55" t="s">
        <v>76</v>
      </c>
      <c r="QZ39" s="55" t="s">
        <v>76</v>
      </c>
      <c r="RA39" s="55" t="s">
        <v>76</v>
      </c>
      <c r="RB39" s="55" t="s">
        <v>76</v>
      </c>
      <c r="RC39" s="55" t="s">
        <v>76</v>
      </c>
      <c r="RD39" s="55"/>
      <c r="RE39" s="55"/>
      <c r="RF39" s="55"/>
      <c r="RG39" s="55"/>
      <c r="RH39" s="55"/>
      <c r="RI39" s="55"/>
      <c r="RJ39" s="55"/>
      <c r="RK39" s="55"/>
      <c r="RL39" s="55"/>
      <c r="RM39" s="55"/>
      <c r="RN39" s="55"/>
      <c r="RO39" s="55"/>
      <c r="RP39" s="55"/>
      <c r="RQ39" s="55"/>
      <c r="RR39" s="55"/>
      <c r="RS39" s="55"/>
      <c r="RT39" s="55"/>
      <c r="RU39" s="55"/>
      <c r="RV39" s="55"/>
      <c r="RW39" s="55"/>
      <c r="RX39" s="55"/>
    </row>
    <row r="40" spans="2:492" x14ac:dyDescent="0.2">
      <c r="B40" s="47">
        <f t="shared" si="43"/>
        <v>5</v>
      </c>
      <c r="C40" s="54" t="str">
        <f>$C$14</f>
        <v>Ｙｕｋｉ　Ｓｕｉｔｅ　Ｋｏｕｒｉｊｉｍａ＜古宇利島＞</v>
      </c>
      <c r="D40" s="2"/>
      <c r="E40" s="55" t="str">
        <f t="shared" ref="E40:BP40" si="52">IFERROR(E14-E27,"")</f>
        <v/>
      </c>
      <c r="F40" s="55" t="str">
        <f t="shared" si="52"/>
        <v/>
      </c>
      <c r="G40" s="55" t="str">
        <f t="shared" si="52"/>
        <v/>
      </c>
      <c r="H40" s="55" t="str">
        <f t="shared" si="52"/>
        <v/>
      </c>
      <c r="I40" s="55" t="str">
        <f t="shared" si="52"/>
        <v/>
      </c>
      <c r="J40" s="55" t="str">
        <f t="shared" si="52"/>
        <v/>
      </c>
      <c r="K40" s="55" t="str">
        <f t="shared" si="52"/>
        <v/>
      </c>
      <c r="L40" s="55" t="str">
        <f t="shared" si="52"/>
        <v/>
      </c>
      <c r="M40" s="55" t="str">
        <f t="shared" si="52"/>
        <v/>
      </c>
      <c r="N40" s="55" t="str">
        <f t="shared" si="52"/>
        <v/>
      </c>
      <c r="O40" s="55" t="str">
        <f t="shared" si="52"/>
        <v/>
      </c>
      <c r="P40" s="55" t="str">
        <f t="shared" si="52"/>
        <v/>
      </c>
      <c r="Q40" s="55" t="str">
        <f t="shared" si="52"/>
        <v/>
      </c>
      <c r="R40" s="55" t="str">
        <f t="shared" si="52"/>
        <v/>
      </c>
      <c r="S40" s="55" t="str">
        <f t="shared" si="52"/>
        <v/>
      </c>
      <c r="T40" s="55" t="str">
        <f t="shared" si="52"/>
        <v/>
      </c>
      <c r="U40" s="55" t="str">
        <f t="shared" si="52"/>
        <v/>
      </c>
      <c r="V40" s="55" t="str">
        <f t="shared" si="52"/>
        <v/>
      </c>
      <c r="W40" s="55" t="str">
        <f t="shared" si="52"/>
        <v/>
      </c>
      <c r="X40" s="55" t="str">
        <f t="shared" si="52"/>
        <v/>
      </c>
      <c r="Y40" s="55" t="str">
        <f t="shared" si="52"/>
        <v/>
      </c>
      <c r="Z40" s="55" t="str">
        <f t="shared" si="52"/>
        <v/>
      </c>
      <c r="AA40" s="55" t="str">
        <f t="shared" si="52"/>
        <v/>
      </c>
      <c r="AB40" s="55" t="str">
        <f t="shared" si="52"/>
        <v/>
      </c>
      <c r="AC40" s="55" t="str">
        <f t="shared" si="52"/>
        <v/>
      </c>
      <c r="AD40" s="55" t="str">
        <f t="shared" si="52"/>
        <v/>
      </c>
      <c r="AE40" s="55" t="str">
        <f t="shared" si="52"/>
        <v/>
      </c>
      <c r="AF40" s="55" t="str">
        <f t="shared" si="52"/>
        <v/>
      </c>
      <c r="AG40" s="55" t="str">
        <f t="shared" si="52"/>
        <v/>
      </c>
      <c r="AH40" s="55" t="str">
        <f t="shared" si="52"/>
        <v/>
      </c>
      <c r="AI40" s="55" t="str">
        <f t="shared" si="52"/>
        <v/>
      </c>
      <c r="AJ40" s="55" t="str">
        <f t="shared" si="52"/>
        <v/>
      </c>
      <c r="AK40" s="55" t="str">
        <f t="shared" si="52"/>
        <v/>
      </c>
      <c r="AL40" s="55" t="str">
        <f t="shared" si="52"/>
        <v/>
      </c>
      <c r="AM40" s="55" t="str">
        <f t="shared" si="52"/>
        <v/>
      </c>
      <c r="AN40" s="55" t="str">
        <f t="shared" si="52"/>
        <v/>
      </c>
      <c r="AO40" s="55" t="str">
        <f t="shared" si="52"/>
        <v/>
      </c>
      <c r="AP40" s="55" t="str">
        <f t="shared" si="52"/>
        <v/>
      </c>
      <c r="AQ40" s="55" t="str">
        <f t="shared" si="52"/>
        <v/>
      </c>
      <c r="AR40" s="55" t="str">
        <f t="shared" si="52"/>
        <v/>
      </c>
      <c r="AS40" s="55" t="str">
        <f t="shared" si="52"/>
        <v/>
      </c>
      <c r="AT40" s="55" t="str">
        <f t="shared" si="52"/>
        <v/>
      </c>
      <c r="AU40" s="55" t="str">
        <f t="shared" si="52"/>
        <v/>
      </c>
      <c r="AV40" s="55" t="str">
        <f t="shared" si="52"/>
        <v/>
      </c>
      <c r="AW40" s="55" t="str">
        <f t="shared" si="52"/>
        <v/>
      </c>
      <c r="AX40" s="55" t="str">
        <f t="shared" si="52"/>
        <v/>
      </c>
      <c r="AY40" s="55" t="str">
        <f t="shared" si="52"/>
        <v/>
      </c>
      <c r="AZ40" s="55" t="str">
        <f t="shared" si="52"/>
        <v/>
      </c>
      <c r="BA40" s="55" t="str">
        <f t="shared" si="52"/>
        <v/>
      </c>
      <c r="BB40" s="55" t="str">
        <f t="shared" si="52"/>
        <v/>
      </c>
      <c r="BC40" s="55" t="str">
        <f t="shared" si="52"/>
        <v/>
      </c>
      <c r="BD40" s="55" t="str">
        <f t="shared" si="52"/>
        <v/>
      </c>
      <c r="BE40" s="55" t="str">
        <f t="shared" si="52"/>
        <v/>
      </c>
      <c r="BF40" s="55" t="str">
        <f t="shared" si="52"/>
        <v/>
      </c>
      <c r="BG40" s="55" t="str">
        <f t="shared" si="52"/>
        <v/>
      </c>
      <c r="BH40" s="55" t="str">
        <f t="shared" si="52"/>
        <v/>
      </c>
      <c r="BI40" s="55" t="str">
        <f t="shared" si="52"/>
        <v/>
      </c>
      <c r="BJ40" s="55" t="str">
        <f t="shared" si="52"/>
        <v/>
      </c>
      <c r="BK40" s="55" t="str">
        <f t="shared" si="52"/>
        <v/>
      </c>
      <c r="BL40" s="55" t="str">
        <f t="shared" si="52"/>
        <v/>
      </c>
      <c r="BM40" s="55" t="str">
        <f t="shared" si="52"/>
        <v/>
      </c>
      <c r="BN40" s="55" t="str">
        <f t="shared" si="52"/>
        <v/>
      </c>
      <c r="BO40" s="55" t="str">
        <f t="shared" si="52"/>
        <v/>
      </c>
      <c r="BP40" s="55" t="str">
        <f t="shared" si="52"/>
        <v/>
      </c>
      <c r="BQ40" s="55" t="str">
        <f t="shared" ref="BQ40:EB40" si="53">IFERROR(BQ14-BQ27,"")</f>
        <v/>
      </c>
      <c r="BR40" s="55" t="str">
        <f t="shared" si="53"/>
        <v/>
      </c>
      <c r="BS40" s="55" t="str">
        <f t="shared" si="53"/>
        <v/>
      </c>
      <c r="BT40" s="55" t="str">
        <f t="shared" si="53"/>
        <v/>
      </c>
      <c r="BU40" s="55" t="str">
        <f t="shared" si="53"/>
        <v/>
      </c>
      <c r="BV40" s="55" t="str">
        <f t="shared" si="53"/>
        <v/>
      </c>
      <c r="BW40" s="55" t="str">
        <f t="shared" si="53"/>
        <v/>
      </c>
      <c r="BX40" s="55" t="str">
        <f t="shared" si="53"/>
        <v/>
      </c>
      <c r="BY40" s="55" t="str">
        <f t="shared" si="53"/>
        <v/>
      </c>
      <c r="BZ40" s="55" t="str">
        <f t="shared" si="53"/>
        <v/>
      </c>
      <c r="CA40" s="55" t="str">
        <f t="shared" si="53"/>
        <v/>
      </c>
      <c r="CB40" s="55" t="str">
        <f t="shared" si="53"/>
        <v/>
      </c>
      <c r="CC40" s="55" t="str">
        <f t="shared" si="53"/>
        <v/>
      </c>
      <c r="CD40" s="55" t="str">
        <f t="shared" si="53"/>
        <v/>
      </c>
      <c r="CE40" s="55" t="str">
        <f t="shared" si="53"/>
        <v/>
      </c>
      <c r="CF40" s="55" t="str">
        <f t="shared" si="53"/>
        <v/>
      </c>
      <c r="CG40" s="55" t="str">
        <f t="shared" si="53"/>
        <v/>
      </c>
      <c r="CH40" s="55" t="str">
        <f t="shared" si="53"/>
        <v/>
      </c>
      <c r="CI40" s="55" t="str">
        <f t="shared" si="53"/>
        <v/>
      </c>
      <c r="CJ40" s="55" t="str">
        <f t="shared" si="53"/>
        <v/>
      </c>
      <c r="CK40" s="55" t="str">
        <f t="shared" si="53"/>
        <v/>
      </c>
      <c r="CL40" s="55" t="str">
        <f t="shared" si="53"/>
        <v/>
      </c>
      <c r="CM40" s="55" t="str">
        <f t="shared" si="53"/>
        <v/>
      </c>
      <c r="CN40" s="55" t="str">
        <f t="shared" si="53"/>
        <v/>
      </c>
      <c r="CO40" s="55" t="str">
        <f t="shared" si="53"/>
        <v/>
      </c>
      <c r="CP40" s="55" t="str">
        <f t="shared" si="53"/>
        <v/>
      </c>
      <c r="CQ40" s="55" t="str">
        <f t="shared" si="53"/>
        <v/>
      </c>
      <c r="CR40" s="55" t="str">
        <f t="shared" si="53"/>
        <v/>
      </c>
      <c r="CS40" s="55" t="str">
        <f t="shared" si="53"/>
        <v/>
      </c>
      <c r="CT40" s="55" t="str">
        <f t="shared" si="53"/>
        <v/>
      </c>
      <c r="CU40" s="55" t="str">
        <f t="shared" si="53"/>
        <v/>
      </c>
      <c r="CV40" s="55" t="str">
        <f t="shared" si="53"/>
        <v/>
      </c>
      <c r="CW40" s="55" t="str">
        <f t="shared" si="53"/>
        <v/>
      </c>
      <c r="CX40" s="55" t="str">
        <f t="shared" si="53"/>
        <v/>
      </c>
      <c r="CY40" s="55" t="str">
        <f t="shared" si="53"/>
        <v/>
      </c>
      <c r="CZ40" s="55" t="str">
        <f t="shared" si="53"/>
        <v/>
      </c>
      <c r="DA40" s="55" t="str">
        <f t="shared" si="53"/>
        <v/>
      </c>
      <c r="DB40" s="55" t="str">
        <f t="shared" si="53"/>
        <v/>
      </c>
      <c r="DC40" s="55" t="str">
        <f t="shared" si="53"/>
        <v/>
      </c>
      <c r="DD40" s="55" t="str">
        <f t="shared" si="53"/>
        <v/>
      </c>
      <c r="DE40" s="55" t="str">
        <f t="shared" si="53"/>
        <v/>
      </c>
      <c r="DF40" s="55" t="str">
        <f t="shared" si="53"/>
        <v/>
      </c>
      <c r="DG40" s="55" t="str">
        <f t="shared" si="53"/>
        <v/>
      </c>
      <c r="DH40" s="55" t="str">
        <f t="shared" si="53"/>
        <v/>
      </c>
      <c r="DI40" s="55" t="str">
        <f t="shared" si="53"/>
        <v/>
      </c>
      <c r="DJ40" s="55" t="str">
        <f t="shared" si="53"/>
        <v/>
      </c>
      <c r="DK40" s="55" t="str">
        <f t="shared" si="53"/>
        <v/>
      </c>
      <c r="DL40" s="55" t="str">
        <f t="shared" si="53"/>
        <v/>
      </c>
      <c r="DM40" s="55" t="str">
        <f t="shared" si="53"/>
        <v/>
      </c>
      <c r="DN40" s="55" t="str">
        <f t="shared" si="53"/>
        <v/>
      </c>
      <c r="DO40" s="55" t="str">
        <f t="shared" si="53"/>
        <v/>
      </c>
      <c r="DP40" s="55" t="str">
        <f t="shared" si="53"/>
        <v/>
      </c>
      <c r="DQ40" s="55" t="str">
        <f t="shared" si="53"/>
        <v/>
      </c>
      <c r="DR40" s="55" t="str">
        <f t="shared" si="53"/>
        <v/>
      </c>
      <c r="DS40" s="55" t="str">
        <f t="shared" si="53"/>
        <v/>
      </c>
      <c r="DT40" s="55" t="str">
        <f t="shared" si="53"/>
        <v/>
      </c>
      <c r="DU40" s="55" t="str">
        <f t="shared" si="53"/>
        <v/>
      </c>
      <c r="DV40" s="55" t="str">
        <f t="shared" si="53"/>
        <v/>
      </c>
      <c r="DW40" s="55" t="str">
        <f t="shared" si="53"/>
        <v/>
      </c>
      <c r="DX40" s="55" t="str">
        <f t="shared" si="53"/>
        <v/>
      </c>
      <c r="DY40" s="55" t="str">
        <f t="shared" si="53"/>
        <v/>
      </c>
      <c r="DZ40" s="55" t="str">
        <f t="shared" si="53"/>
        <v/>
      </c>
      <c r="EA40" s="55" t="str">
        <f t="shared" si="53"/>
        <v/>
      </c>
      <c r="EB40" s="55" t="str">
        <f t="shared" si="53"/>
        <v/>
      </c>
      <c r="EC40" s="55" t="str">
        <f t="shared" ref="EC40:GN40" si="54">IFERROR(EC14-EC27,"")</f>
        <v/>
      </c>
      <c r="ED40" s="55" t="str">
        <f t="shared" si="54"/>
        <v/>
      </c>
      <c r="EE40" s="55" t="str">
        <f t="shared" si="54"/>
        <v/>
      </c>
      <c r="EF40" s="55" t="str">
        <f t="shared" si="54"/>
        <v/>
      </c>
      <c r="EG40" s="55" t="str">
        <f t="shared" si="54"/>
        <v/>
      </c>
      <c r="EH40" s="55" t="str">
        <f t="shared" si="54"/>
        <v/>
      </c>
      <c r="EI40" s="55" t="str">
        <f t="shared" si="54"/>
        <v/>
      </c>
      <c r="EJ40" s="55" t="str">
        <f t="shared" si="54"/>
        <v/>
      </c>
      <c r="EK40" s="55" t="str">
        <f t="shared" si="54"/>
        <v/>
      </c>
      <c r="EL40" s="55" t="str">
        <f t="shared" si="54"/>
        <v/>
      </c>
      <c r="EM40" s="55" t="str">
        <f t="shared" si="54"/>
        <v/>
      </c>
      <c r="EN40" s="55" t="str">
        <f t="shared" si="54"/>
        <v/>
      </c>
      <c r="EO40" s="55" t="str">
        <f t="shared" si="54"/>
        <v/>
      </c>
      <c r="EP40" s="55" t="str">
        <f t="shared" si="54"/>
        <v/>
      </c>
      <c r="EQ40" s="55" t="str">
        <f t="shared" si="54"/>
        <v/>
      </c>
      <c r="ER40" s="55" t="str">
        <f t="shared" si="54"/>
        <v/>
      </c>
      <c r="ES40" s="55" t="str">
        <f t="shared" si="54"/>
        <v/>
      </c>
      <c r="ET40" s="55" t="str">
        <f t="shared" si="54"/>
        <v/>
      </c>
      <c r="EU40" s="55" t="str">
        <f t="shared" si="54"/>
        <v/>
      </c>
      <c r="EV40" s="55" t="str">
        <f t="shared" si="54"/>
        <v/>
      </c>
      <c r="EW40" s="55" t="str">
        <f t="shared" si="54"/>
        <v/>
      </c>
      <c r="EX40" s="55" t="str">
        <f t="shared" si="54"/>
        <v/>
      </c>
      <c r="EY40" s="55" t="str">
        <f t="shared" si="54"/>
        <v/>
      </c>
      <c r="EZ40" s="55" t="str">
        <f t="shared" si="54"/>
        <v/>
      </c>
      <c r="FA40" s="55" t="str">
        <f t="shared" si="54"/>
        <v/>
      </c>
      <c r="FB40" s="55" t="str">
        <f t="shared" si="54"/>
        <v/>
      </c>
      <c r="FC40" s="55" t="str">
        <f t="shared" si="54"/>
        <v/>
      </c>
      <c r="FD40" s="55" t="str">
        <f t="shared" si="54"/>
        <v/>
      </c>
      <c r="FE40" s="55" t="str">
        <f t="shared" si="54"/>
        <v/>
      </c>
      <c r="FF40" s="55" t="str">
        <f t="shared" si="54"/>
        <v/>
      </c>
      <c r="FG40" s="55" t="str">
        <f t="shared" si="54"/>
        <v/>
      </c>
      <c r="FH40" s="55" t="str">
        <f t="shared" si="54"/>
        <v/>
      </c>
      <c r="FI40" s="55" t="str">
        <f t="shared" si="54"/>
        <v/>
      </c>
      <c r="FJ40" s="55" t="str">
        <f t="shared" si="54"/>
        <v/>
      </c>
      <c r="FK40" s="55" t="str">
        <f t="shared" si="54"/>
        <v/>
      </c>
      <c r="FL40" s="55" t="str">
        <f t="shared" si="54"/>
        <v/>
      </c>
      <c r="FM40" s="55" t="str">
        <f t="shared" si="54"/>
        <v/>
      </c>
      <c r="FN40" s="55" t="str">
        <f t="shared" si="54"/>
        <v/>
      </c>
      <c r="FO40" s="55" t="str">
        <f t="shared" si="54"/>
        <v/>
      </c>
      <c r="FP40" s="55" t="str">
        <f t="shared" si="54"/>
        <v/>
      </c>
      <c r="FQ40" s="55" t="str">
        <f t="shared" si="54"/>
        <v/>
      </c>
      <c r="FR40" s="55" t="str">
        <f t="shared" si="54"/>
        <v/>
      </c>
      <c r="FS40" s="55" t="str">
        <f t="shared" si="54"/>
        <v/>
      </c>
      <c r="FT40" s="55" t="str">
        <f t="shared" si="54"/>
        <v/>
      </c>
      <c r="FU40" s="55" t="str">
        <f t="shared" si="54"/>
        <v/>
      </c>
      <c r="FV40" s="55" t="str">
        <f t="shared" si="54"/>
        <v/>
      </c>
      <c r="FW40" s="55" t="str">
        <f t="shared" si="54"/>
        <v/>
      </c>
      <c r="FX40" s="55" t="str">
        <f t="shared" si="54"/>
        <v/>
      </c>
      <c r="FY40" s="55" t="str">
        <f t="shared" si="54"/>
        <v/>
      </c>
      <c r="FZ40" s="55" t="str">
        <f t="shared" si="54"/>
        <v/>
      </c>
      <c r="GA40" s="55" t="str">
        <f t="shared" si="54"/>
        <v/>
      </c>
      <c r="GB40" s="55" t="str">
        <f t="shared" si="54"/>
        <v/>
      </c>
      <c r="GC40" s="55" t="str">
        <f t="shared" si="54"/>
        <v/>
      </c>
      <c r="GD40" s="55" t="str">
        <f t="shared" si="54"/>
        <v/>
      </c>
      <c r="GE40" s="55" t="str">
        <f t="shared" si="54"/>
        <v/>
      </c>
      <c r="GF40" s="55" t="str">
        <f t="shared" si="54"/>
        <v/>
      </c>
      <c r="GG40" s="55" t="str">
        <f t="shared" si="54"/>
        <v/>
      </c>
      <c r="GH40" s="55" t="str">
        <f t="shared" si="54"/>
        <v/>
      </c>
      <c r="GI40" s="55" t="str">
        <f t="shared" si="54"/>
        <v/>
      </c>
      <c r="GJ40" s="55" t="str">
        <f t="shared" si="54"/>
        <v/>
      </c>
      <c r="GK40" s="55" t="str">
        <f t="shared" si="54"/>
        <v/>
      </c>
      <c r="GL40" s="55" t="str">
        <f t="shared" si="54"/>
        <v/>
      </c>
      <c r="GM40" s="55" t="str">
        <f t="shared" si="54"/>
        <v/>
      </c>
      <c r="GN40" s="55" t="str">
        <f t="shared" si="54"/>
        <v/>
      </c>
      <c r="GO40" s="55" t="str">
        <f t="shared" ref="GO40:IZ40" si="55">IFERROR(GO14-GO27,"")</f>
        <v/>
      </c>
      <c r="GP40" s="55" t="str">
        <f t="shared" si="55"/>
        <v/>
      </c>
      <c r="GQ40" s="55" t="str">
        <f t="shared" si="55"/>
        <v/>
      </c>
      <c r="GR40" s="55" t="str">
        <f t="shared" si="55"/>
        <v/>
      </c>
      <c r="GS40" s="55" t="str">
        <f t="shared" si="55"/>
        <v/>
      </c>
      <c r="GT40" s="55" t="str">
        <f t="shared" si="55"/>
        <v/>
      </c>
      <c r="GU40" s="55" t="str">
        <f t="shared" si="55"/>
        <v/>
      </c>
      <c r="GV40" s="55" t="str">
        <f t="shared" si="55"/>
        <v/>
      </c>
      <c r="GW40" s="55" t="str">
        <f t="shared" si="55"/>
        <v/>
      </c>
      <c r="GX40" s="55" t="str">
        <f t="shared" si="55"/>
        <v/>
      </c>
      <c r="GY40" s="55" t="str">
        <f t="shared" si="55"/>
        <v/>
      </c>
      <c r="GZ40" s="55" t="str">
        <f t="shared" si="55"/>
        <v/>
      </c>
      <c r="HA40" s="55" t="str">
        <f t="shared" si="55"/>
        <v/>
      </c>
      <c r="HB40" s="55" t="str">
        <f t="shared" si="55"/>
        <v/>
      </c>
      <c r="HC40" s="55" t="str">
        <f t="shared" si="55"/>
        <v/>
      </c>
      <c r="HD40" s="55" t="str">
        <f t="shared" si="55"/>
        <v/>
      </c>
      <c r="HE40" s="55" t="str">
        <f t="shared" si="55"/>
        <v/>
      </c>
      <c r="HF40" s="55" t="str">
        <f t="shared" si="55"/>
        <v/>
      </c>
      <c r="HG40" s="55" t="str">
        <f t="shared" si="55"/>
        <v/>
      </c>
      <c r="HH40" s="55" t="str">
        <f t="shared" si="55"/>
        <v/>
      </c>
      <c r="HI40" s="55" t="str">
        <f t="shared" si="55"/>
        <v/>
      </c>
      <c r="HJ40" s="55" t="str">
        <f t="shared" si="55"/>
        <v/>
      </c>
      <c r="HK40" s="55" t="str">
        <f t="shared" si="55"/>
        <v/>
      </c>
      <c r="HL40" s="55" t="str">
        <f t="shared" si="55"/>
        <v/>
      </c>
      <c r="HM40" s="55" t="str">
        <f t="shared" si="55"/>
        <v/>
      </c>
      <c r="HN40" s="55" t="str">
        <f t="shared" si="55"/>
        <v/>
      </c>
      <c r="HO40" s="55" t="str">
        <f t="shared" si="55"/>
        <v/>
      </c>
      <c r="HP40" s="55" t="str">
        <f t="shared" si="55"/>
        <v/>
      </c>
      <c r="HQ40" s="55" t="str">
        <f t="shared" si="55"/>
        <v/>
      </c>
      <c r="HR40" s="55" t="str">
        <f t="shared" si="55"/>
        <v/>
      </c>
      <c r="HS40" s="55" t="str">
        <f t="shared" si="55"/>
        <v/>
      </c>
      <c r="HT40" s="55" t="str">
        <f t="shared" si="55"/>
        <v/>
      </c>
      <c r="HU40" s="55" t="str">
        <f t="shared" si="55"/>
        <v/>
      </c>
      <c r="HV40" s="55" t="str">
        <f t="shared" si="55"/>
        <v/>
      </c>
      <c r="HW40" s="55" t="str">
        <f t="shared" si="55"/>
        <v/>
      </c>
      <c r="HX40" s="55" t="str">
        <f t="shared" si="55"/>
        <v/>
      </c>
      <c r="HY40" s="55" t="str">
        <f t="shared" si="55"/>
        <v/>
      </c>
      <c r="HZ40" s="55" t="str">
        <f t="shared" si="55"/>
        <v/>
      </c>
      <c r="IA40" s="55" t="str">
        <f t="shared" si="55"/>
        <v/>
      </c>
      <c r="IB40" s="55" t="str">
        <f t="shared" si="55"/>
        <v/>
      </c>
      <c r="IC40" s="55" t="str">
        <f t="shared" si="55"/>
        <v/>
      </c>
      <c r="ID40" s="55" t="str">
        <f t="shared" si="55"/>
        <v/>
      </c>
      <c r="IE40" s="55" t="str">
        <f t="shared" si="55"/>
        <v/>
      </c>
      <c r="IF40" s="55" t="str">
        <f t="shared" si="55"/>
        <v/>
      </c>
      <c r="IG40" s="55" t="str">
        <f t="shared" si="55"/>
        <v/>
      </c>
      <c r="IH40" s="55" t="str">
        <f t="shared" si="55"/>
        <v/>
      </c>
      <c r="II40" s="55" t="str">
        <f t="shared" si="55"/>
        <v/>
      </c>
      <c r="IJ40" s="55" t="str">
        <f t="shared" si="55"/>
        <v/>
      </c>
      <c r="IK40" s="55" t="str">
        <f t="shared" si="55"/>
        <v/>
      </c>
      <c r="IL40" s="55" t="str">
        <f t="shared" si="55"/>
        <v/>
      </c>
      <c r="IM40" s="55" t="str">
        <f t="shared" si="55"/>
        <v/>
      </c>
      <c r="IN40" s="55" t="str">
        <f t="shared" si="55"/>
        <v/>
      </c>
      <c r="IO40" s="55" t="str">
        <f t="shared" si="55"/>
        <v/>
      </c>
      <c r="IP40" s="55" t="str">
        <f t="shared" si="55"/>
        <v/>
      </c>
      <c r="IQ40" s="55" t="str">
        <f t="shared" si="55"/>
        <v/>
      </c>
      <c r="IR40" s="55" t="str">
        <f t="shared" si="55"/>
        <v/>
      </c>
      <c r="IS40" s="55" t="str">
        <f t="shared" si="55"/>
        <v/>
      </c>
      <c r="IT40" s="55" t="str">
        <f t="shared" si="55"/>
        <v/>
      </c>
      <c r="IU40" s="55" t="str">
        <f t="shared" si="55"/>
        <v/>
      </c>
      <c r="IV40" s="55" t="str">
        <f t="shared" si="55"/>
        <v/>
      </c>
      <c r="IW40" s="55" t="str">
        <f t="shared" si="55"/>
        <v/>
      </c>
      <c r="IX40" s="55" t="str">
        <f t="shared" si="55"/>
        <v/>
      </c>
      <c r="IY40" s="55" t="str">
        <f t="shared" si="55"/>
        <v/>
      </c>
      <c r="IZ40" s="55" t="str">
        <f t="shared" si="55"/>
        <v/>
      </c>
      <c r="JA40" s="55" t="str">
        <f t="shared" ref="JA40:LL40" si="56">IFERROR(JA14-JA27,"")</f>
        <v/>
      </c>
      <c r="JB40" s="55" t="str">
        <f t="shared" si="56"/>
        <v/>
      </c>
      <c r="JC40" s="55" t="str">
        <f t="shared" si="56"/>
        <v/>
      </c>
      <c r="JD40" s="55" t="str">
        <f t="shared" si="56"/>
        <v/>
      </c>
      <c r="JE40" s="55" t="str">
        <f t="shared" si="56"/>
        <v/>
      </c>
      <c r="JF40" s="55" t="str">
        <f t="shared" si="56"/>
        <v/>
      </c>
      <c r="JG40" s="55" t="str">
        <f t="shared" si="56"/>
        <v/>
      </c>
      <c r="JH40" s="55" t="str">
        <f t="shared" si="56"/>
        <v/>
      </c>
      <c r="JI40" s="55" t="str">
        <f t="shared" si="56"/>
        <v/>
      </c>
      <c r="JJ40" s="55" t="str">
        <f t="shared" si="56"/>
        <v/>
      </c>
      <c r="JK40" s="55" t="str">
        <f t="shared" si="56"/>
        <v/>
      </c>
      <c r="JL40" s="55" t="str">
        <f t="shared" si="56"/>
        <v/>
      </c>
      <c r="JM40" s="55" t="str">
        <f t="shared" si="56"/>
        <v/>
      </c>
      <c r="JN40" s="55" t="str">
        <f t="shared" si="56"/>
        <v/>
      </c>
      <c r="JO40" s="55" t="str">
        <f t="shared" si="56"/>
        <v/>
      </c>
      <c r="JP40" s="55" t="str">
        <f t="shared" si="56"/>
        <v/>
      </c>
      <c r="JQ40" s="55" t="str">
        <f t="shared" si="56"/>
        <v/>
      </c>
      <c r="JR40" s="55" t="str">
        <f t="shared" si="56"/>
        <v/>
      </c>
      <c r="JS40" s="55" t="str">
        <f t="shared" si="56"/>
        <v/>
      </c>
      <c r="JT40" s="55" t="str">
        <f t="shared" si="56"/>
        <v/>
      </c>
      <c r="JU40" s="55" t="str">
        <f t="shared" si="56"/>
        <v/>
      </c>
      <c r="JV40" s="55" t="str">
        <f t="shared" si="56"/>
        <v/>
      </c>
      <c r="JW40" s="55" t="str">
        <f t="shared" si="56"/>
        <v/>
      </c>
      <c r="JX40" s="55" t="str">
        <f t="shared" si="56"/>
        <v/>
      </c>
      <c r="JY40" s="55" t="str">
        <f t="shared" si="56"/>
        <v/>
      </c>
      <c r="JZ40" s="55" t="str">
        <f t="shared" si="56"/>
        <v/>
      </c>
      <c r="KA40" s="55" t="str">
        <f t="shared" si="56"/>
        <v/>
      </c>
      <c r="KB40" s="55" t="str">
        <f t="shared" si="56"/>
        <v/>
      </c>
      <c r="KC40" s="55" t="str">
        <f t="shared" si="56"/>
        <v/>
      </c>
      <c r="KD40" s="55" t="str">
        <f t="shared" si="56"/>
        <v/>
      </c>
      <c r="KE40" s="55" t="str">
        <f t="shared" si="56"/>
        <v/>
      </c>
      <c r="KF40" s="55" t="str">
        <f t="shared" si="56"/>
        <v/>
      </c>
      <c r="KG40" s="55" t="str">
        <f t="shared" si="56"/>
        <v/>
      </c>
      <c r="KH40" s="55" t="str">
        <f t="shared" si="56"/>
        <v/>
      </c>
      <c r="KI40" s="55" t="str">
        <f t="shared" si="56"/>
        <v/>
      </c>
      <c r="KJ40" s="55" t="str">
        <f t="shared" si="56"/>
        <v/>
      </c>
      <c r="KK40" s="55" t="str">
        <f t="shared" si="56"/>
        <v/>
      </c>
      <c r="KL40" s="55" t="str">
        <f t="shared" si="56"/>
        <v/>
      </c>
      <c r="KM40" s="55" t="str">
        <f t="shared" si="56"/>
        <v/>
      </c>
      <c r="KN40" s="55" t="str">
        <f t="shared" si="56"/>
        <v/>
      </c>
      <c r="KO40" s="55" t="str">
        <f t="shared" si="56"/>
        <v/>
      </c>
      <c r="KP40" s="55" t="str">
        <f t="shared" si="56"/>
        <v/>
      </c>
      <c r="KQ40" s="55" t="str">
        <f t="shared" si="56"/>
        <v/>
      </c>
      <c r="KR40" s="55" t="str">
        <f t="shared" si="56"/>
        <v/>
      </c>
      <c r="KS40" s="55" t="str">
        <f t="shared" si="56"/>
        <v/>
      </c>
      <c r="KT40" s="55" t="str">
        <f t="shared" si="56"/>
        <v/>
      </c>
      <c r="KU40" s="55" t="str">
        <f t="shared" si="56"/>
        <v/>
      </c>
      <c r="KV40" s="55" t="str">
        <f t="shared" si="56"/>
        <v/>
      </c>
      <c r="KW40" s="55" t="str">
        <f t="shared" si="56"/>
        <v/>
      </c>
      <c r="KX40" s="55" t="str">
        <f t="shared" si="56"/>
        <v/>
      </c>
      <c r="KY40" s="55" t="str">
        <f t="shared" si="56"/>
        <v/>
      </c>
      <c r="KZ40" s="55" t="str">
        <f t="shared" si="56"/>
        <v/>
      </c>
      <c r="LA40" s="55" t="str">
        <f t="shared" si="56"/>
        <v/>
      </c>
      <c r="LB40" s="55" t="str">
        <f t="shared" si="56"/>
        <v/>
      </c>
      <c r="LC40" s="55" t="str">
        <f t="shared" si="56"/>
        <v/>
      </c>
      <c r="LD40" s="55" t="str">
        <f t="shared" si="56"/>
        <v/>
      </c>
      <c r="LE40" s="55" t="str">
        <f t="shared" si="56"/>
        <v/>
      </c>
      <c r="LF40" s="55" t="str">
        <f t="shared" si="56"/>
        <v/>
      </c>
      <c r="LG40" s="55" t="str">
        <f t="shared" si="56"/>
        <v/>
      </c>
      <c r="LH40" s="55" t="str">
        <f t="shared" si="56"/>
        <v/>
      </c>
      <c r="LI40" s="55" t="str">
        <f t="shared" si="56"/>
        <v/>
      </c>
      <c r="LJ40" s="55" t="str">
        <f t="shared" si="56"/>
        <v/>
      </c>
      <c r="LK40" s="55" t="str">
        <f t="shared" si="56"/>
        <v/>
      </c>
      <c r="LL40" s="55" t="str">
        <f t="shared" si="56"/>
        <v/>
      </c>
      <c r="LM40" s="55" t="str">
        <f t="shared" ref="LM40:NX40" si="57">IFERROR(LM14-LM27,"")</f>
        <v/>
      </c>
      <c r="LN40" s="55" t="str">
        <f t="shared" si="57"/>
        <v/>
      </c>
      <c r="LO40" s="55" t="str">
        <f t="shared" si="57"/>
        <v/>
      </c>
      <c r="LP40" s="55" t="str">
        <f t="shared" si="57"/>
        <v/>
      </c>
      <c r="LQ40" s="55" t="str">
        <f t="shared" si="57"/>
        <v/>
      </c>
      <c r="LR40" s="55" t="str">
        <f t="shared" si="57"/>
        <v/>
      </c>
      <c r="LS40" s="55" t="str">
        <f t="shared" si="57"/>
        <v/>
      </c>
      <c r="LT40" s="55" t="str">
        <f t="shared" si="57"/>
        <v/>
      </c>
      <c r="LU40" s="55" t="str">
        <f t="shared" si="57"/>
        <v/>
      </c>
      <c r="LV40" s="55" t="str">
        <f t="shared" si="57"/>
        <v/>
      </c>
      <c r="LW40" s="55" t="str">
        <f t="shared" si="57"/>
        <v/>
      </c>
      <c r="LX40" s="55" t="str">
        <f t="shared" si="57"/>
        <v/>
      </c>
      <c r="LY40" s="55" t="str">
        <f t="shared" si="57"/>
        <v/>
      </c>
      <c r="LZ40" s="55" t="str">
        <f t="shared" si="57"/>
        <v/>
      </c>
      <c r="MA40" s="55" t="str">
        <f t="shared" si="57"/>
        <v/>
      </c>
      <c r="MB40" s="55" t="str">
        <f t="shared" si="57"/>
        <v/>
      </c>
      <c r="MC40" s="55" t="str">
        <f t="shared" si="57"/>
        <v/>
      </c>
      <c r="MD40" s="55" t="str">
        <f t="shared" si="57"/>
        <v/>
      </c>
      <c r="ME40" s="55" t="str">
        <f t="shared" si="57"/>
        <v/>
      </c>
      <c r="MF40" s="55" t="str">
        <f t="shared" si="57"/>
        <v/>
      </c>
      <c r="MG40" s="55" t="str">
        <f t="shared" si="57"/>
        <v/>
      </c>
      <c r="MH40" s="55" t="str">
        <f t="shared" si="57"/>
        <v/>
      </c>
      <c r="MI40" s="55" t="str">
        <f t="shared" si="57"/>
        <v/>
      </c>
      <c r="MJ40" s="55" t="str">
        <f t="shared" si="57"/>
        <v/>
      </c>
      <c r="MK40" s="55" t="str">
        <f t="shared" si="57"/>
        <v/>
      </c>
      <c r="ML40" s="55" t="str">
        <f t="shared" si="57"/>
        <v/>
      </c>
      <c r="MM40" s="55" t="str">
        <f t="shared" si="57"/>
        <v/>
      </c>
      <c r="MN40" s="55" t="str">
        <f t="shared" si="57"/>
        <v/>
      </c>
      <c r="MO40" s="55" t="str">
        <f t="shared" si="57"/>
        <v/>
      </c>
      <c r="MP40" s="55" t="str">
        <f t="shared" si="57"/>
        <v/>
      </c>
      <c r="MQ40" s="55" t="str">
        <f t="shared" si="57"/>
        <v/>
      </c>
      <c r="MR40" s="55" t="str">
        <f t="shared" si="57"/>
        <v/>
      </c>
      <c r="MS40" s="55" t="str">
        <f t="shared" si="57"/>
        <v/>
      </c>
      <c r="MT40" s="55" t="str">
        <f t="shared" si="57"/>
        <v/>
      </c>
      <c r="MU40" s="55" t="str">
        <f t="shared" si="57"/>
        <v/>
      </c>
      <c r="MV40" s="55" t="str">
        <f t="shared" si="57"/>
        <v/>
      </c>
      <c r="MW40" s="55" t="str">
        <f t="shared" si="57"/>
        <v/>
      </c>
      <c r="MX40" s="55" t="str">
        <f t="shared" si="57"/>
        <v/>
      </c>
      <c r="MY40" s="55" t="str">
        <f t="shared" si="57"/>
        <v/>
      </c>
      <c r="MZ40" s="55" t="str">
        <f t="shared" si="57"/>
        <v/>
      </c>
      <c r="NA40" s="55" t="str">
        <f t="shared" si="57"/>
        <v/>
      </c>
      <c r="NB40" s="55" t="str">
        <f t="shared" si="57"/>
        <v/>
      </c>
      <c r="NC40" s="55" t="str">
        <f t="shared" si="57"/>
        <v/>
      </c>
      <c r="ND40" s="55" t="str">
        <f t="shared" si="57"/>
        <v/>
      </c>
      <c r="NE40" s="55" t="str">
        <f t="shared" si="57"/>
        <v/>
      </c>
      <c r="NF40" s="55" t="str">
        <f t="shared" si="57"/>
        <v/>
      </c>
      <c r="NG40" s="55" t="str">
        <f t="shared" si="57"/>
        <v/>
      </c>
      <c r="NH40" s="55" t="str">
        <f t="shared" si="57"/>
        <v/>
      </c>
      <c r="NI40" s="55" t="str">
        <f t="shared" si="57"/>
        <v/>
      </c>
      <c r="NJ40" s="55" t="str">
        <f t="shared" si="57"/>
        <v/>
      </c>
      <c r="NK40" s="55" t="str">
        <f t="shared" si="57"/>
        <v/>
      </c>
      <c r="NL40" s="55" t="str">
        <f t="shared" si="57"/>
        <v/>
      </c>
      <c r="NM40" s="55" t="str">
        <f t="shared" si="57"/>
        <v/>
      </c>
      <c r="NN40" s="55" t="str">
        <f t="shared" si="57"/>
        <v/>
      </c>
      <c r="NO40" s="55" t="str">
        <f t="shared" si="57"/>
        <v/>
      </c>
      <c r="NP40" s="55" t="str">
        <f t="shared" si="57"/>
        <v/>
      </c>
      <c r="NQ40" s="55" t="str">
        <f t="shared" si="57"/>
        <v/>
      </c>
      <c r="NR40" s="55" t="str">
        <f t="shared" si="57"/>
        <v/>
      </c>
      <c r="NS40" s="55" t="str">
        <f t="shared" si="57"/>
        <v/>
      </c>
      <c r="NT40" s="55" t="str">
        <f t="shared" si="57"/>
        <v/>
      </c>
      <c r="NU40" s="55" t="str">
        <f t="shared" si="57"/>
        <v/>
      </c>
      <c r="NV40" s="55" t="str">
        <f t="shared" si="57"/>
        <v/>
      </c>
      <c r="NW40" s="55" t="str">
        <f t="shared" si="57"/>
        <v/>
      </c>
      <c r="NX40" s="55" t="str">
        <f t="shared" si="57"/>
        <v/>
      </c>
      <c r="NY40" s="55" t="str">
        <f t="shared" ref="NY40:QJ40" si="58">IFERROR(NY14-NY27,"")</f>
        <v/>
      </c>
      <c r="NZ40" s="55" t="str">
        <f t="shared" si="58"/>
        <v/>
      </c>
      <c r="OA40" s="55" t="str">
        <f t="shared" si="58"/>
        <v/>
      </c>
      <c r="OB40" s="55" t="str">
        <f t="shared" si="58"/>
        <v/>
      </c>
      <c r="OC40" s="55" t="str">
        <f t="shared" si="58"/>
        <v/>
      </c>
      <c r="OD40" s="55" t="str">
        <f t="shared" si="58"/>
        <v/>
      </c>
      <c r="OE40" s="55" t="str">
        <f t="shared" si="58"/>
        <v/>
      </c>
      <c r="OF40" s="55" t="str">
        <f t="shared" si="58"/>
        <v/>
      </c>
      <c r="OG40" s="55" t="str">
        <f t="shared" si="58"/>
        <v/>
      </c>
      <c r="OH40" s="55" t="str">
        <f t="shared" si="58"/>
        <v/>
      </c>
      <c r="OI40" s="55" t="str">
        <f t="shared" si="58"/>
        <v/>
      </c>
      <c r="OJ40" s="55" t="str">
        <f t="shared" si="58"/>
        <v/>
      </c>
      <c r="OK40" s="55" t="str">
        <f t="shared" si="58"/>
        <v/>
      </c>
      <c r="OL40" s="55" t="str">
        <f t="shared" si="58"/>
        <v/>
      </c>
      <c r="OM40" s="55" t="str">
        <f t="shared" si="58"/>
        <v/>
      </c>
      <c r="ON40" s="55" t="str">
        <f t="shared" si="58"/>
        <v/>
      </c>
      <c r="OO40" s="55" t="str">
        <f t="shared" si="58"/>
        <v/>
      </c>
      <c r="OP40" s="55" t="str">
        <f t="shared" si="58"/>
        <v/>
      </c>
      <c r="OQ40" s="55" t="str">
        <f t="shared" si="58"/>
        <v/>
      </c>
      <c r="OR40" s="55" t="str">
        <f t="shared" si="58"/>
        <v/>
      </c>
      <c r="OS40" s="55" t="str">
        <f t="shared" si="58"/>
        <v/>
      </c>
      <c r="OT40" s="55" t="str">
        <f t="shared" si="58"/>
        <v/>
      </c>
      <c r="OU40" s="55" t="str">
        <f t="shared" si="58"/>
        <v/>
      </c>
      <c r="OV40" s="55" t="str">
        <f t="shared" si="58"/>
        <v/>
      </c>
      <c r="OW40" s="55" t="str">
        <f t="shared" si="58"/>
        <v/>
      </c>
      <c r="OX40" s="55" t="str">
        <f t="shared" si="58"/>
        <v/>
      </c>
      <c r="OY40" s="55" t="str">
        <f t="shared" si="58"/>
        <v/>
      </c>
      <c r="OZ40" s="55" t="str">
        <f t="shared" si="58"/>
        <v/>
      </c>
      <c r="PA40" s="55" t="str">
        <f t="shared" si="58"/>
        <v/>
      </c>
      <c r="PB40" s="55" t="str">
        <f t="shared" si="58"/>
        <v/>
      </c>
      <c r="PC40" s="55" t="str">
        <f t="shared" si="58"/>
        <v/>
      </c>
      <c r="PD40" s="55" t="str">
        <f t="shared" si="58"/>
        <v/>
      </c>
      <c r="PE40" s="55" t="str">
        <f t="shared" si="58"/>
        <v/>
      </c>
      <c r="PF40" s="55" t="str">
        <f t="shared" si="58"/>
        <v/>
      </c>
      <c r="PG40" s="55" t="str">
        <f t="shared" si="58"/>
        <v/>
      </c>
      <c r="PH40" s="55" t="str">
        <f t="shared" si="58"/>
        <v/>
      </c>
      <c r="PI40" s="55" t="str">
        <f t="shared" si="58"/>
        <v/>
      </c>
      <c r="PJ40" s="55" t="str">
        <f t="shared" si="58"/>
        <v/>
      </c>
      <c r="PK40" s="55" t="str">
        <f t="shared" si="58"/>
        <v/>
      </c>
      <c r="PL40" s="55" t="str">
        <f t="shared" si="58"/>
        <v/>
      </c>
      <c r="PM40" s="55" t="str">
        <f t="shared" si="58"/>
        <v/>
      </c>
      <c r="PN40" s="55" t="str">
        <f t="shared" si="58"/>
        <v/>
      </c>
      <c r="PO40" s="55" t="str">
        <f t="shared" si="58"/>
        <v/>
      </c>
      <c r="PP40" s="55" t="str">
        <f t="shared" si="58"/>
        <v/>
      </c>
      <c r="PQ40" s="55" t="str">
        <f t="shared" si="58"/>
        <v/>
      </c>
      <c r="PR40" s="55" t="str">
        <f t="shared" si="58"/>
        <v/>
      </c>
      <c r="PS40" s="55" t="str">
        <f t="shared" si="58"/>
        <v/>
      </c>
      <c r="PT40" s="55" t="str">
        <f t="shared" si="58"/>
        <v/>
      </c>
      <c r="PU40" s="55" t="str">
        <f t="shared" si="58"/>
        <v/>
      </c>
      <c r="PV40" s="55" t="str">
        <f t="shared" si="58"/>
        <v/>
      </c>
      <c r="PW40" s="55" t="str">
        <f t="shared" si="58"/>
        <v/>
      </c>
      <c r="PX40" s="55" t="str">
        <f t="shared" si="58"/>
        <v/>
      </c>
      <c r="PY40" s="55" t="str">
        <f t="shared" si="58"/>
        <v/>
      </c>
      <c r="PZ40" s="55" t="str">
        <f t="shared" si="58"/>
        <v/>
      </c>
      <c r="QA40" s="55" t="str">
        <f t="shared" si="58"/>
        <v/>
      </c>
      <c r="QB40" s="55" t="str">
        <f t="shared" si="58"/>
        <v/>
      </c>
      <c r="QC40" s="55" t="str">
        <f t="shared" si="58"/>
        <v/>
      </c>
      <c r="QD40" s="55" t="str">
        <f t="shared" si="58"/>
        <v/>
      </c>
      <c r="QE40" s="55" t="str">
        <f t="shared" si="58"/>
        <v/>
      </c>
      <c r="QF40" s="55" t="str">
        <f t="shared" si="58"/>
        <v/>
      </c>
      <c r="QG40" s="55" t="str">
        <f t="shared" si="58"/>
        <v/>
      </c>
      <c r="QH40" s="55" t="str">
        <f t="shared" si="58"/>
        <v/>
      </c>
      <c r="QI40" s="55" t="str">
        <f t="shared" si="58"/>
        <v/>
      </c>
      <c r="QJ40" s="55" t="str">
        <f t="shared" si="58"/>
        <v/>
      </c>
      <c r="QK40" s="55" t="str">
        <f t="shared" ref="QK40:QQ40" si="59">IFERROR(QK14-QK27,"")</f>
        <v/>
      </c>
      <c r="QL40" s="55" t="str">
        <f t="shared" si="59"/>
        <v/>
      </c>
      <c r="QM40" s="55" t="str">
        <f t="shared" si="59"/>
        <v/>
      </c>
      <c r="QN40" s="55" t="str">
        <f t="shared" si="59"/>
        <v/>
      </c>
      <c r="QO40" s="55" t="str">
        <f t="shared" si="59"/>
        <v/>
      </c>
      <c r="QP40" s="55" t="str">
        <f t="shared" si="59"/>
        <v/>
      </c>
      <c r="QQ40" s="55" t="str">
        <f t="shared" si="59"/>
        <v/>
      </c>
      <c r="QR40" s="55" t="s">
        <v>76</v>
      </c>
      <c r="QS40" s="55" t="s">
        <v>76</v>
      </c>
      <c r="QT40" s="55" t="s">
        <v>76</v>
      </c>
      <c r="QU40" s="55" t="s">
        <v>76</v>
      </c>
      <c r="QV40" s="55" t="s">
        <v>76</v>
      </c>
      <c r="QW40" s="55" t="s">
        <v>76</v>
      </c>
      <c r="QX40" s="55" t="s">
        <v>76</v>
      </c>
      <c r="QY40" s="55" t="s">
        <v>76</v>
      </c>
      <c r="QZ40" s="55" t="s">
        <v>76</v>
      </c>
      <c r="RA40" s="55" t="s">
        <v>76</v>
      </c>
      <c r="RB40" s="55" t="s">
        <v>76</v>
      </c>
      <c r="RC40" s="55" t="s">
        <v>76</v>
      </c>
      <c r="RD40" s="55"/>
      <c r="RE40" s="55"/>
      <c r="RF40" s="55"/>
      <c r="RG40" s="55"/>
      <c r="RH40" s="55"/>
      <c r="RI40" s="55"/>
      <c r="RJ40" s="55"/>
      <c r="RK40" s="55"/>
      <c r="RL40" s="55"/>
      <c r="RM40" s="55"/>
      <c r="RN40" s="55"/>
      <c r="RO40" s="55"/>
      <c r="RP40" s="55"/>
      <c r="RQ40" s="55"/>
      <c r="RR40" s="55"/>
      <c r="RS40" s="55"/>
      <c r="RT40" s="55"/>
      <c r="RU40" s="55"/>
      <c r="RV40" s="55"/>
      <c r="RW40" s="55"/>
      <c r="RX40" s="55"/>
    </row>
    <row r="41" spans="2:492" x14ac:dyDescent="0.2">
      <c r="B41" s="47">
        <f t="shared" si="43"/>
        <v>6</v>
      </c>
      <c r="C41" s="54" t="str">
        <f>$C$15</f>
        <v>ＢＡＴＯＮ　ＳＵＩＴＥ　沖縄古宇利島</v>
      </c>
      <c r="D41" s="2"/>
      <c r="E41" s="55" t="str">
        <f t="shared" ref="E41:BP41" si="60">IFERROR(E15-E28,"")</f>
        <v/>
      </c>
      <c r="F41" s="55" t="str">
        <f t="shared" si="60"/>
        <v/>
      </c>
      <c r="G41" s="55" t="str">
        <f t="shared" si="60"/>
        <v/>
      </c>
      <c r="H41" s="55" t="str">
        <f t="shared" si="60"/>
        <v/>
      </c>
      <c r="I41" s="55" t="str">
        <f t="shared" si="60"/>
        <v/>
      </c>
      <c r="J41" s="55" t="str">
        <f t="shared" si="60"/>
        <v/>
      </c>
      <c r="K41" s="55" t="str">
        <f t="shared" si="60"/>
        <v/>
      </c>
      <c r="L41" s="55" t="str">
        <f t="shared" si="60"/>
        <v/>
      </c>
      <c r="M41" s="55" t="str">
        <f t="shared" si="60"/>
        <v/>
      </c>
      <c r="N41" s="55" t="str">
        <f t="shared" si="60"/>
        <v/>
      </c>
      <c r="O41" s="55" t="str">
        <f t="shared" si="60"/>
        <v/>
      </c>
      <c r="P41" s="55" t="str">
        <f t="shared" si="60"/>
        <v/>
      </c>
      <c r="Q41" s="55" t="str">
        <f t="shared" si="60"/>
        <v/>
      </c>
      <c r="R41" s="55" t="str">
        <f t="shared" si="60"/>
        <v/>
      </c>
      <c r="S41" s="55" t="str">
        <f t="shared" si="60"/>
        <v/>
      </c>
      <c r="T41" s="55" t="str">
        <f t="shared" si="60"/>
        <v/>
      </c>
      <c r="U41" s="55" t="str">
        <f t="shared" si="60"/>
        <v/>
      </c>
      <c r="V41" s="55" t="str">
        <f t="shared" si="60"/>
        <v/>
      </c>
      <c r="W41" s="55" t="str">
        <f t="shared" si="60"/>
        <v/>
      </c>
      <c r="X41" s="55" t="str">
        <f t="shared" si="60"/>
        <v/>
      </c>
      <c r="Y41" s="55" t="str">
        <f t="shared" si="60"/>
        <v/>
      </c>
      <c r="Z41" s="55" t="str">
        <f t="shared" si="60"/>
        <v/>
      </c>
      <c r="AA41" s="55" t="str">
        <f t="shared" si="60"/>
        <v/>
      </c>
      <c r="AB41" s="55" t="str">
        <f t="shared" si="60"/>
        <v/>
      </c>
      <c r="AC41" s="55" t="str">
        <f t="shared" si="60"/>
        <v/>
      </c>
      <c r="AD41" s="55" t="str">
        <f t="shared" si="60"/>
        <v/>
      </c>
      <c r="AE41" s="55" t="str">
        <f t="shared" si="60"/>
        <v/>
      </c>
      <c r="AF41" s="55" t="str">
        <f t="shared" si="60"/>
        <v/>
      </c>
      <c r="AG41" s="55" t="str">
        <f t="shared" si="60"/>
        <v/>
      </c>
      <c r="AH41" s="55" t="str">
        <f t="shared" si="60"/>
        <v/>
      </c>
      <c r="AI41" s="55" t="str">
        <f t="shared" si="60"/>
        <v/>
      </c>
      <c r="AJ41" s="55" t="str">
        <f t="shared" si="60"/>
        <v/>
      </c>
      <c r="AK41" s="55" t="str">
        <f t="shared" si="60"/>
        <v/>
      </c>
      <c r="AL41" s="55" t="str">
        <f t="shared" si="60"/>
        <v/>
      </c>
      <c r="AM41" s="55" t="str">
        <f t="shared" si="60"/>
        <v/>
      </c>
      <c r="AN41" s="55" t="str">
        <f t="shared" si="60"/>
        <v/>
      </c>
      <c r="AO41" s="55" t="str">
        <f t="shared" si="60"/>
        <v/>
      </c>
      <c r="AP41" s="55" t="str">
        <f t="shared" si="60"/>
        <v/>
      </c>
      <c r="AQ41" s="55" t="str">
        <f t="shared" si="60"/>
        <v/>
      </c>
      <c r="AR41" s="55" t="str">
        <f t="shared" si="60"/>
        <v/>
      </c>
      <c r="AS41" s="55" t="str">
        <f t="shared" si="60"/>
        <v/>
      </c>
      <c r="AT41" s="55" t="str">
        <f t="shared" si="60"/>
        <v/>
      </c>
      <c r="AU41" s="55" t="str">
        <f t="shared" si="60"/>
        <v/>
      </c>
      <c r="AV41" s="55" t="str">
        <f t="shared" si="60"/>
        <v/>
      </c>
      <c r="AW41" s="55" t="str">
        <f t="shared" si="60"/>
        <v/>
      </c>
      <c r="AX41" s="55" t="str">
        <f t="shared" si="60"/>
        <v/>
      </c>
      <c r="AY41" s="55" t="str">
        <f t="shared" si="60"/>
        <v/>
      </c>
      <c r="AZ41" s="55" t="str">
        <f t="shared" si="60"/>
        <v/>
      </c>
      <c r="BA41" s="55" t="str">
        <f t="shared" si="60"/>
        <v/>
      </c>
      <c r="BB41" s="55" t="str">
        <f t="shared" si="60"/>
        <v/>
      </c>
      <c r="BC41" s="55" t="str">
        <f t="shared" si="60"/>
        <v/>
      </c>
      <c r="BD41" s="55" t="str">
        <f t="shared" si="60"/>
        <v/>
      </c>
      <c r="BE41" s="55" t="str">
        <f t="shared" si="60"/>
        <v/>
      </c>
      <c r="BF41" s="55" t="str">
        <f t="shared" si="60"/>
        <v/>
      </c>
      <c r="BG41" s="55" t="str">
        <f t="shared" si="60"/>
        <v/>
      </c>
      <c r="BH41" s="55" t="str">
        <f t="shared" si="60"/>
        <v/>
      </c>
      <c r="BI41" s="55" t="str">
        <f t="shared" si="60"/>
        <v/>
      </c>
      <c r="BJ41" s="55" t="str">
        <f t="shared" si="60"/>
        <v/>
      </c>
      <c r="BK41" s="55" t="str">
        <f t="shared" si="60"/>
        <v/>
      </c>
      <c r="BL41" s="55" t="str">
        <f t="shared" si="60"/>
        <v/>
      </c>
      <c r="BM41" s="55" t="str">
        <f t="shared" si="60"/>
        <v/>
      </c>
      <c r="BN41" s="55" t="str">
        <f t="shared" si="60"/>
        <v/>
      </c>
      <c r="BO41" s="55" t="str">
        <f t="shared" si="60"/>
        <v/>
      </c>
      <c r="BP41" s="55" t="str">
        <f t="shared" si="60"/>
        <v/>
      </c>
      <c r="BQ41" s="55" t="str">
        <f t="shared" ref="BQ41:EB41" si="61">IFERROR(BQ15-BQ28,"")</f>
        <v/>
      </c>
      <c r="BR41" s="55" t="str">
        <f t="shared" si="61"/>
        <v/>
      </c>
      <c r="BS41" s="55" t="str">
        <f t="shared" si="61"/>
        <v/>
      </c>
      <c r="BT41" s="55" t="str">
        <f t="shared" si="61"/>
        <v/>
      </c>
      <c r="BU41" s="55" t="str">
        <f t="shared" si="61"/>
        <v/>
      </c>
      <c r="BV41" s="55" t="str">
        <f t="shared" si="61"/>
        <v/>
      </c>
      <c r="BW41" s="55" t="str">
        <f t="shared" si="61"/>
        <v/>
      </c>
      <c r="BX41" s="55" t="str">
        <f t="shared" si="61"/>
        <v/>
      </c>
      <c r="BY41" s="55" t="str">
        <f t="shared" si="61"/>
        <v/>
      </c>
      <c r="BZ41" s="55" t="str">
        <f t="shared" si="61"/>
        <v/>
      </c>
      <c r="CA41" s="55" t="str">
        <f t="shared" si="61"/>
        <v/>
      </c>
      <c r="CB41" s="55" t="str">
        <f t="shared" si="61"/>
        <v/>
      </c>
      <c r="CC41" s="55" t="str">
        <f t="shared" si="61"/>
        <v/>
      </c>
      <c r="CD41" s="55" t="str">
        <f t="shared" si="61"/>
        <v/>
      </c>
      <c r="CE41" s="55" t="str">
        <f t="shared" si="61"/>
        <v/>
      </c>
      <c r="CF41" s="55" t="str">
        <f t="shared" si="61"/>
        <v/>
      </c>
      <c r="CG41" s="55" t="str">
        <f t="shared" si="61"/>
        <v/>
      </c>
      <c r="CH41" s="55" t="str">
        <f t="shared" si="61"/>
        <v/>
      </c>
      <c r="CI41" s="55" t="str">
        <f t="shared" si="61"/>
        <v/>
      </c>
      <c r="CJ41" s="55" t="str">
        <f t="shared" si="61"/>
        <v/>
      </c>
      <c r="CK41" s="55" t="str">
        <f t="shared" si="61"/>
        <v/>
      </c>
      <c r="CL41" s="55" t="str">
        <f t="shared" si="61"/>
        <v/>
      </c>
      <c r="CM41" s="55" t="str">
        <f t="shared" si="61"/>
        <v/>
      </c>
      <c r="CN41" s="55" t="str">
        <f t="shared" si="61"/>
        <v/>
      </c>
      <c r="CO41" s="55" t="str">
        <f t="shared" si="61"/>
        <v/>
      </c>
      <c r="CP41" s="55" t="str">
        <f t="shared" si="61"/>
        <v/>
      </c>
      <c r="CQ41" s="55" t="str">
        <f t="shared" si="61"/>
        <v/>
      </c>
      <c r="CR41" s="55" t="str">
        <f t="shared" si="61"/>
        <v/>
      </c>
      <c r="CS41" s="55" t="str">
        <f t="shared" si="61"/>
        <v/>
      </c>
      <c r="CT41" s="55" t="str">
        <f t="shared" si="61"/>
        <v/>
      </c>
      <c r="CU41" s="55" t="str">
        <f t="shared" si="61"/>
        <v/>
      </c>
      <c r="CV41" s="55" t="str">
        <f t="shared" si="61"/>
        <v/>
      </c>
      <c r="CW41" s="55" t="str">
        <f t="shared" si="61"/>
        <v/>
      </c>
      <c r="CX41" s="55" t="str">
        <f t="shared" si="61"/>
        <v/>
      </c>
      <c r="CY41" s="55" t="str">
        <f t="shared" si="61"/>
        <v/>
      </c>
      <c r="CZ41" s="55" t="str">
        <f t="shared" si="61"/>
        <v/>
      </c>
      <c r="DA41" s="55" t="str">
        <f t="shared" si="61"/>
        <v/>
      </c>
      <c r="DB41" s="55" t="str">
        <f t="shared" si="61"/>
        <v/>
      </c>
      <c r="DC41" s="55" t="str">
        <f t="shared" si="61"/>
        <v/>
      </c>
      <c r="DD41" s="55" t="str">
        <f t="shared" si="61"/>
        <v/>
      </c>
      <c r="DE41" s="55" t="str">
        <f t="shared" si="61"/>
        <v/>
      </c>
      <c r="DF41" s="55" t="str">
        <f t="shared" si="61"/>
        <v/>
      </c>
      <c r="DG41" s="55" t="str">
        <f t="shared" si="61"/>
        <v/>
      </c>
      <c r="DH41" s="55" t="str">
        <f t="shared" si="61"/>
        <v/>
      </c>
      <c r="DI41" s="55" t="str">
        <f t="shared" si="61"/>
        <v/>
      </c>
      <c r="DJ41" s="55" t="str">
        <f t="shared" si="61"/>
        <v/>
      </c>
      <c r="DK41" s="55" t="str">
        <f t="shared" si="61"/>
        <v/>
      </c>
      <c r="DL41" s="55" t="str">
        <f t="shared" si="61"/>
        <v/>
      </c>
      <c r="DM41" s="55" t="str">
        <f t="shared" si="61"/>
        <v/>
      </c>
      <c r="DN41" s="55" t="str">
        <f t="shared" si="61"/>
        <v/>
      </c>
      <c r="DO41" s="55" t="str">
        <f t="shared" si="61"/>
        <v/>
      </c>
      <c r="DP41" s="55" t="str">
        <f t="shared" si="61"/>
        <v/>
      </c>
      <c r="DQ41" s="55" t="str">
        <f t="shared" si="61"/>
        <v/>
      </c>
      <c r="DR41" s="55" t="str">
        <f t="shared" si="61"/>
        <v/>
      </c>
      <c r="DS41" s="55" t="str">
        <f t="shared" si="61"/>
        <v/>
      </c>
      <c r="DT41" s="55" t="str">
        <f t="shared" si="61"/>
        <v/>
      </c>
      <c r="DU41" s="55" t="str">
        <f t="shared" si="61"/>
        <v/>
      </c>
      <c r="DV41" s="55" t="str">
        <f t="shared" si="61"/>
        <v/>
      </c>
      <c r="DW41" s="55" t="str">
        <f t="shared" si="61"/>
        <v/>
      </c>
      <c r="DX41" s="55" t="str">
        <f t="shared" si="61"/>
        <v/>
      </c>
      <c r="DY41" s="55" t="str">
        <f t="shared" si="61"/>
        <v/>
      </c>
      <c r="DZ41" s="55" t="str">
        <f t="shared" si="61"/>
        <v/>
      </c>
      <c r="EA41" s="55" t="str">
        <f t="shared" si="61"/>
        <v/>
      </c>
      <c r="EB41" s="55" t="str">
        <f t="shared" si="61"/>
        <v/>
      </c>
      <c r="EC41" s="55" t="str">
        <f t="shared" ref="EC41:GN41" si="62">IFERROR(EC15-EC28,"")</f>
        <v/>
      </c>
      <c r="ED41" s="55" t="str">
        <f t="shared" si="62"/>
        <v/>
      </c>
      <c r="EE41" s="55" t="str">
        <f t="shared" si="62"/>
        <v/>
      </c>
      <c r="EF41" s="55" t="str">
        <f t="shared" si="62"/>
        <v/>
      </c>
      <c r="EG41" s="55" t="str">
        <f t="shared" si="62"/>
        <v/>
      </c>
      <c r="EH41" s="55" t="str">
        <f t="shared" si="62"/>
        <v/>
      </c>
      <c r="EI41" s="55" t="str">
        <f t="shared" si="62"/>
        <v/>
      </c>
      <c r="EJ41" s="55" t="str">
        <f t="shared" si="62"/>
        <v/>
      </c>
      <c r="EK41" s="55" t="str">
        <f t="shared" si="62"/>
        <v/>
      </c>
      <c r="EL41" s="55" t="str">
        <f t="shared" si="62"/>
        <v/>
      </c>
      <c r="EM41" s="55" t="str">
        <f t="shared" si="62"/>
        <v/>
      </c>
      <c r="EN41" s="55" t="str">
        <f t="shared" si="62"/>
        <v/>
      </c>
      <c r="EO41" s="55" t="str">
        <f t="shared" si="62"/>
        <v/>
      </c>
      <c r="EP41" s="55" t="str">
        <f t="shared" si="62"/>
        <v/>
      </c>
      <c r="EQ41" s="55" t="str">
        <f t="shared" si="62"/>
        <v/>
      </c>
      <c r="ER41" s="55" t="str">
        <f t="shared" si="62"/>
        <v/>
      </c>
      <c r="ES41" s="55" t="str">
        <f t="shared" si="62"/>
        <v/>
      </c>
      <c r="ET41" s="55" t="str">
        <f t="shared" si="62"/>
        <v/>
      </c>
      <c r="EU41" s="55" t="str">
        <f t="shared" si="62"/>
        <v/>
      </c>
      <c r="EV41" s="55" t="str">
        <f t="shared" si="62"/>
        <v/>
      </c>
      <c r="EW41" s="55" t="str">
        <f t="shared" si="62"/>
        <v/>
      </c>
      <c r="EX41" s="55" t="str">
        <f t="shared" si="62"/>
        <v/>
      </c>
      <c r="EY41" s="55" t="str">
        <f t="shared" si="62"/>
        <v/>
      </c>
      <c r="EZ41" s="55" t="str">
        <f t="shared" si="62"/>
        <v/>
      </c>
      <c r="FA41" s="55" t="str">
        <f t="shared" si="62"/>
        <v/>
      </c>
      <c r="FB41" s="55" t="str">
        <f t="shared" si="62"/>
        <v/>
      </c>
      <c r="FC41" s="55" t="str">
        <f t="shared" si="62"/>
        <v/>
      </c>
      <c r="FD41" s="55" t="str">
        <f t="shared" si="62"/>
        <v/>
      </c>
      <c r="FE41" s="55" t="str">
        <f t="shared" si="62"/>
        <v/>
      </c>
      <c r="FF41" s="55" t="str">
        <f t="shared" si="62"/>
        <v/>
      </c>
      <c r="FG41" s="55" t="str">
        <f t="shared" si="62"/>
        <v/>
      </c>
      <c r="FH41" s="55" t="str">
        <f t="shared" si="62"/>
        <v/>
      </c>
      <c r="FI41" s="55" t="str">
        <f t="shared" si="62"/>
        <v/>
      </c>
      <c r="FJ41" s="55" t="str">
        <f t="shared" si="62"/>
        <v/>
      </c>
      <c r="FK41" s="55" t="str">
        <f t="shared" si="62"/>
        <v/>
      </c>
      <c r="FL41" s="55" t="str">
        <f t="shared" si="62"/>
        <v/>
      </c>
      <c r="FM41" s="55" t="str">
        <f t="shared" si="62"/>
        <v/>
      </c>
      <c r="FN41" s="55" t="str">
        <f t="shared" si="62"/>
        <v/>
      </c>
      <c r="FO41" s="55" t="str">
        <f t="shared" si="62"/>
        <v/>
      </c>
      <c r="FP41" s="55" t="str">
        <f t="shared" si="62"/>
        <v/>
      </c>
      <c r="FQ41" s="55" t="str">
        <f t="shared" si="62"/>
        <v/>
      </c>
      <c r="FR41" s="55" t="str">
        <f t="shared" si="62"/>
        <v/>
      </c>
      <c r="FS41" s="55" t="str">
        <f t="shared" si="62"/>
        <v/>
      </c>
      <c r="FT41" s="55" t="str">
        <f t="shared" si="62"/>
        <v/>
      </c>
      <c r="FU41" s="55" t="str">
        <f t="shared" si="62"/>
        <v/>
      </c>
      <c r="FV41" s="55" t="str">
        <f t="shared" si="62"/>
        <v/>
      </c>
      <c r="FW41" s="55" t="str">
        <f t="shared" si="62"/>
        <v/>
      </c>
      <c r="FX41" s="55" t="str">
        <f t="shared" si="62"/>
        <v/>
      </c>
      <c r="FY41" s="55" t="str">
        <f t="shared" si="62"/>
        <v/>
      </c>
      <c r="FZ41" s="55" t="str">
        <f t="shared" si="62"/>
        <v/>
      </c>
      <c r="GA41" s="55" t="str">
        <f t="shared" si="62"/>
        <v/>
      </c>
      <c r="GB41" s="55" t="str">
        <f t="shared" si="62"/>
        <v/>
      </c>
      <c r="GC41" s="55" t="str">
        <f t="shared" si="62"/>
        <v/>
      </c>
      <c r="GD41" s="55" t="str">
        <f t="shared" si="62"/>
        <v/>
      </c>
      <c r="GE41" s="55" t="str">
        <f t="shared" si="62"/>
        <v/>
      </c>
      <c r="GF41" s="55" t="str">
        <f t="shared" si="62"/>
        <v/>
      </c>
      <c r="GG41" s="55" t="str">
        <f t="shared" si="62"/>
        <v/>
      </c>
      <c r="GH41" s="55" t="str">
        <f t="shared" si="62"/>
        <v/>
      </c>
      <c r="GI41" s="55" t="str">
        <f t="shared" si="62"/>
        <v/>
      </c>
      <c r="GJ41" s="55" t="str">
        <f t="shared" si="62"/>
        <v/>
      </c>
      <c r="GK41" s="55" t="str">
        <f t="shared" si="62"/>
        <v/>
      </c>
      <c r="GL41" s="55" t="str">
        <f t="shared" si="62"/>
        <v/>
      </c>
      <c r="GM41" s="55" t="str">
        <f t="shared" si="62"/>
        <v/>
      </c>
      <c r="GN41" s="55" t="str">
        <f t="shared" si="62"/>
        <v/>
      </c>
      <c r="GO41" s="55" t="str">
        <f t="shared" ref="GO41:IZ41" si="63">IFERROR(GO15-GO28,"")</f>
        <v/>
      </c>
      <c r="GP41" s="55" t="str">
        <f t="shared" si="63"/>
        <v/>
      </c>
      <c r="GQ41" s="55" t="str">
        <f t="shared" si="63"/>
        <v/>
      </c>
      <c r="GR41" s="55" t="str">
        <f t="shared" si="63"/>
        <v/>
      </c>
      <c r="GS41" s="55" t="str">
        <f t="shared" si="63"/>
        <v/>
      </c>
      <c r="GT41" s="55" t="str">
        <f t="shared" si="63"/>
        <v/>
      </c>
      <c r="GU41" s="55" t="str">
        <f t="shared" si="63"/>
        <v/>
      </c>
      <c r="GV41" s="55" t="str">
        <f t="shared" si="63"/>
        <v/>
      </c>
      <c r="GW41" s="55" t="str">
        <f t="shared" si="63"/>
        <v/>
      </c>
      <c r="GX41" s="55" t="str">
        <f t="shared" si="63"/>
        <v/>
      </c>
      <c r="GY41" s="55" t="str">
        <f t="shared" si="63"/>
        <v/>
      </c>
      <c r="GZ41" s="55" t="str">
        <f t="shared" si="63"/>
        <v/>
      </c>
      <c r="HA41" s="55" t="str">
        <f t="shared" si="63"/>
        <v/>
      </c>
      <c r="HB41" s="55" t="str">
        <f t="shared" si="63"/>
        <v/>
      </c>
      <c r="HC41" s="55" t="str">
        <f t="shared" si="63"/>
        <v/>
      </c>
      <c r="HD41" s="55" t="str">
        <f t="shared" si="63"/>
        <v/>
      </c>
      <c r="HE41" s="55" t="str">
        <f t="shared" si="63"/>
        <v/>
      </c>
      <c r="HF41" s="55" t="str">
        <f t="shared" si="63"/>
        <v/>
      </c>
      <c r="HG41" s="55" t="str">
        <f t="shared" si="63"/>
        <v/>
      </c>
      <c r="HH41" s="55" t="str">
        <f t="shared" si="63"/>
        <v/>
      </c>
      <c r="HI41" s="55" t="str">
        <f t="shared" si="63"/>
        <v/>
      </c>
      <c r="HJ41" s="55" t="str">
        <f t="shared" si="63"/>
        <v/>
      </c>
      <c r="HK41" s="55" t="str">
        <f t="shared" si="63"/>
        <v/>
      </c>
      <c r="HL41" s="55" t="str">
        <f t="shared" si="63"/>
        <v/>
      </c>
      <c r="HM41" s="55" t="str">
        <f t="shared" si="63"/>
        <v/>
      </c>
      <c r="HN41" s="55" t="str">
        <f t="shared" si="63"/>
        <v/>
      </c>
      <c r="HO41" s="55" t="str">
        <f t="shared" si="63"/>
        <v/>
      </c>
      <c r="HP41" s="55" t="str">
        <f t="shared" si="63"/>
        <v/>
      </c>
      <c r="HQ41" s="55" t="str">
        <f t="shared" si="63"/>
        <v/>
      </c>
      <c r="HR41" s="55" t="str">
        <f t="shared" si="63"/>
        <v/>
      </c>
      <c r="HS41" s="55" t="str">
        <f t="shared" si="63"/>
        <v/>
      </c>
      <c r="HT41" s="55" t="str">
        <f t="shared" si="63"/>
        <v/>
      </c>
      <c r="HU41" s="55" t="str">
        <f t="shared" si="63"/>
        <v/>
      </c>
      <c r="HV41" s="55" t="str">
        <f t="shared" si="63"/>
        <v/>
      </c>
      <c r="HW41" s="55" t="str">
        <f t="shared" si="63"/>
        <v/>
      </c>
      <c r="HX41" s="55" t="str">
        <f t="shared" si="63"/>
        <v/>
      </c>
      <c r="HY41" s="55" t="str">
        <f t="shared" si="63"/>
        <v/>
      </c>
      <c r="HZ41" s="55" t="str">
        <f t="shared" si="63"/>
        <v/>
      </c>
      <c r="IA41" s="55" t="str">
        <f t="shared" si="63"/>
        <v/>
      </c>
      <c r="IB41" s="55" t="str">
        <f t="shared" si="63"/>
        <v/>
      </c>
      <c r="IC41" s="55" t="str">
        <f t="shared" si="63"/>
        <v/>
      </c>
      <c r="ID41" s="55" t="str">
        <f t="shared" si="63"/>
        <v/>
      </c>
      <c r="IE41" s="55" t="str">
        <f t="shared" si="63"/>
        <v/>
      </c>
      <c r="IF41" s="55" t="str">
        <f t="shared" si="63"/>
        <v/>
      </c>
      <c r="IG41" s="55" t="str">
        <f t="shared" si="63"/>
        <v/>
      </c>
      <c r="IH41" s="55" t="str">
        <f t="shared" si="63"/>
        <v/>
      </c>
      <c r="II41" s="55" t="str">
        <f t="shared" si="63"/>
        <v/>
      </c>
      <c r="IJ41" s="55" t="str">
        <f t="shared" si="63"/>
        <v/>
      </c>
      <c r="IK41" s="55" t="str">
        <f t="shared" si="63"/>
        <v/>
      </c>
      <c r="IL41" s="55" t="str">
        <f t="shared" si="63"/>
        <v/>
      </c>
      <c r="IM41" s="55" t="str">
        <f t="shared" si="63"/>
        <v/>
      </c>
      <c r="IN41" s="55" t="str">
        <f t="shared" si="63"/>
        <v/>
      </c>
      <c r="IO41" s="55" t="str">
        <f t="shared" si="63"/>
        <v/>
      </c>
      <c r="IP41" s="55" t="str">
        <f t="shared" si="63"/>
        <v/>
      </c>
      <c r="IQ41" s="55" t="str">
        <f t="shared" si="63"/>
        <v/>
      </c>
      <c r="IR41" s="55" t="str">
        <f t="shared" si="63"/>
        <v/>
      </c>
      <c r="IS41" s="55" t="str">
        <f t="shared" si="63"/>
        <v/>
      </c>
      <c r="IT41" s="55" t="str">
        <f t="shared" si="63"/>
        <v/>
      </c>
      <c r="IU41" s="55" t="str">
        <f t="shared" si="63"/>
        <v/>
      </c>
      <c r="IV41" s="55" t="str">
        <f t="shared" si="63"/>
        <v/>
      </c>
      <c r="IW41" s="55" t="str">
        <f t="shared" si="63"/>
        <v/>
      </c>
      <c r="IX41" s="55" t="str">
        <f t="shared" si="63"/>
        <v/>
      </c>
      <c r="IY41" s="55" t="str">
        <f t="shared" si="63"/>
        <v/>
      </c>
      <c r="IZ41" s="55" t="str">
        <f t="shared" si="63"/>
        <v/>
      </c>
      <c r="JA41" s="55" t="str">
        <f t="shared" ref="JA41:LL41" si="64">IFERROR(JA15-JA28,"")</f>
        <v/>
      </c>
      <c r="JB41" s="55" t="str">
        <f t="shared" si="64"/>
        <v/>
      </c>
      <c r="JC41" s="55" t="str">
        <f t="shared" si="64"/>
        <v/>
      </c>
      <c r="JD41" s="55" t="str">
        <f t="shared" si="64"/>
        <v/>
      </c>
      <c r="JE41" s="55" t="str">
        <f t="shared" si="64"/>
        <v/>
      </c>
      <c r="JF41" s="55" t="str">
        <f t="shared" si="64"/>
        <v/>
      </c>
      <c r="JG41" s="55" t="str">
        <f t="shared" si="64"/>
        <v/>
      </c>
      <c r="JH41" s="55" t="str">
        <f t="shared" si="64"/>
        <v/>
      </c>
      <c r="JI41" s="55" t="str">
        <f t="shared" si="64"/>
        <v/>
      </c>
      <c r="JJ41" s="55" t="str">
        <f t="shared" si="64"/>
        <v/>
      </c>
      <c r="JK41" s="55" t="str">
        <f t="shared" si="64"/>
        <v/>
      </c>
      <c r="JL41" s="55" t="str">
        <f t="shared" si="64"/>
        <v/>
      </c>
      <c r="JM41" s="55" t="str">
        <f t="shared" si="64"/>
        <v/>
      </c>
      <c r="JN41" s="55" t="str">
        <f t="shared" si="64"/>
        <v/>
      </c>
      <c r="JO41" s="55" t="str">
        <f t="shared" si="64"/>
        <v/>
      </c>
      <c r="JP41" s="55" t="str">
        <f t="shared" si="64"/>
        <v/>
      </c>
      <c r="JQ41" s="55" t="str">
        <f t="shared" si="64"/>
        <v/>
      </c>
      <c r="JR41" s="55" t="str">
        <f t="shared" si="64"/>
        <v/>
      </c>
      <c r="JS41" s="55" t="str">
        <f t="shared" si="64"/>
        <v/>
      </c>
      <c r="JT41" s="55" t="str">
        <f t="shared" si="64"/>
        <v/>
      </c>
      <c r="JU41" s="55" t="str">
        <f t="shared" si="64"/>
        <v/>
      </c>
      <c r="JV41" s="55" t="str">
        <f t="shared" si="64"/>
        <v/>
      </c>
      <c r="JW41" s="55" t="str">
        <f t="shared" si="64"/>
        <v/>
      </c>
      <c r="JX41" s="55" t="str">
        <f t="shared" si="64"/>
        <v/>
      </c>
      <c r="JY41" s="55" t="str">
        <f t="shared" si="64"/>
        <v/>
      </c>
      <c r="JZ41" s="55" t="str">
        <f t="shared" si="64"/>
        <v/>
      </c>
      <c r="KA41" s="55" t="str">
        <f t="shared" si="64"/>
        <v/>
      </c>
      <c r="KB41" s="55" t="str">
        <f t="shared" si="64"/>
        <v/>
      </c>
      <c r="KC41" s="55" t="str">
        <f t="shared" si="64"/>
        <v/>
      </c>
      <c r="KD41" s="55" t="str">
        <f t="shared" si="64"/>
        <v/>
      </c>
      <c r="KE41" s="55" t="str">
        <f t="shared" si="64"/>
        <v/>
      </c>
      <c r="KF41" s="55" t="str">
        <f t="shared" si="64"/>
        <v/>
      </c>
      <c r="KG41" s="55" t="str">
        <f t="shared" si="64"/>
        <v/>
      </c>
      <c r="KH41" s="55" t="str">
        <f t="shared" si="64"/>
        <v/>
      </c>
      <c r="KI41" s="55" t="str">
        <f t="shared" si="64"/>
        <v/>
      </c>
      <c r="KJ41" s="55" t="str">
        <f t="shared" si="64"/>
        <v/>
      </c>
      <c r="KK41" s="55" t="str">
        <f t="shared" si="64"/>
        <v/>
      </c>
      <c r="KL41" s="55" t="str">
        <f t="shared" si="64"/>
        <v/>
      </c>
      <c r="KM41" s="55" t="str">
        <f t="shared" si="64"/>
        <v/>
      </c>
      <c r="KN41" s="55" t="str">
        <f t="shared" si="64"/>
        <v/>
      </c>
      <c r="KO41" s="55" t="str">
        <f t="shared" si="64"/>
        <v/>
      </c>
      <c r="KP41" s="55" t="str">
        <f t="shared" si="64"/>
        <v/>
      </c>
      <c r="KQ41" s="55" t="str">
        <f t="shared" si="64"/>
        <v/>
      </c>
      <c r="KR41" s="55" t="str">
        <f t="shared" si="64"/>
        <v/>
      </c>
      <c r="KS41" s="55" t="str">
        <f t="shared" si="64"/>
        <v/>
      </c>
      <c r="KT41" s="55" t="str">
        <f t="shared" si="64"/>
        <v/>
      </c>
      <c r="KU41" s="55" t="str">
        <f t="shared" si="64"/>
        <v/>
      </c>
      <c r="KV41" s="55" t="str">
        <f t="shared" si="64"/>
        <v/>
      </c>
      <c r="KW41" s="55" t="str">
        <f t="shared" si="64"/>
        <v/>
      </c>
      <c r="KX41" s="55" t="str">
        <f t="shared" si="64"/>
        <v/>
      </c>
      <c r="KY41" s="55" t="str">
        <f t="shared" si="64"/>
        <v/>
      </c>
      <c r="KZ41" s="55" t="str">
        <f t="shared" si="64"/>
        <v/>
      </c>
      <c r="LA41" s="55" t="str">
        <f t="shared" si="64"/>
        <v/>
      </c>
      <c r="LB41" s="55" t="str">
        <f t="shared" si="64"/>
        <v/>
      </c>
      <c r="LC41" s="55" t="str">
        <f t="shared" si="64"/>
        <v/>
      </c>
      <c r="LD41" s="55" t="str">
        <f t="shared" si="64"/>
        <v/>
      </c>
      <c r="LE41" s="55" t="str">
        <f t="shared" si="64"/>
        <v/>
      </c>
      <c r="LF41" s="55" t="str">
        <f t="shared" si="64"/>
        <v/>
      </c>
      <c r="LG41" s="55" t="str">
        <f t="shared" si="64"/>
        <v/>
      </c>
      <c r="LH41" s="55" t="str">
        <f t="shared" si="64"/>
        <v/>
      </c>
      <c r="LI41" s="55" t="str">
        <f t="shared" si="64"/>
        <v/>
      </c>
      <c r="LJ41" s="55" t="str">
        <f t="shared" si="64"/>
        <v/>
      </c>
      <c r="LK41" s="55" t="str">
        <f t="shared" si="64"/>
        <v/>
      </c>
      <c r="LL41" s="55" t="str">
        <f t="shared" si="64"/>
        <v/>
      </c>
      <c r="LM41" s="55" t="str">
        <f t="shared" ref="LM41:NX41" si="65">IFERROR(LM15-LM28,"")</f>
        <v/>
      </c>
      <c r="LN41" s="55" t="str">
        <f t="shared" si="65"/>
        <v/>
      </c>
      <c r="LO41" s="55" t="str">
        <f t="shared" si="65"/>
        <v/>
      </c>
      <c r="LP41" s="55" t="str">
        <f t="shared" si="65"/>
        <v/>
      </c>
      <c r="LQ41" s="55" t="str">
        <f t="shared" si="65"/>
        <v/>
      </c>
      <c r="LR41" s="55" t="str">
        <f t="shared" si="65"/>
        <v/>
      </c>
      <c r="LS41" s="55" t="str">
        <f t="shared" si="65"/>
        <v/>
      </c>
      <c r="LT41" s="55" t="str">
        <f t="shared" si="65"/>
        <v/>
      </c>
      <c r="LU41" s="55" t="str">
        <f t="shared" si="65"/>
        <v/>
      </c>
      <c r="LV41" s="55" t="str">
        <f t="shared" si="65"/>
        <v/>
      </c>
      <c r="LW41" s="55" t="str">
        <f t="shared" si="65"/>
        <v/>
      </c>
      <c r="LX41" s="55" t="str">
        <f t="shared" si="65"/>
        <v/>
      </c>
      <c r="LY41" s="55" t="str">
        <f t="shared" si="65"/>
        <v/>
      </c>
      <c r="LZ41" s="55" t="str">
        <f t="shared" si="65"/>
        <v/>
      </c>
      <c r="MA41" s="55" t="str">
        <f t="shared" si="65"/>
        <v/>
      </c>
      <c r="MB41" s="55" t="str">
        <f t="shared" si="65"/>
        <v/>
      </c>
      <c r="MC41" s="55" t="str">
        <f t="shared" si="65"/>
        <v/>
      </c>
      <c r="MD41" s="55" t="str">
        <f t="shared" si="65"/>
        <v/>
      </c>
      <c r="ME41" s="55" t="str">
        <f t="shared" si="65"/>
        <v/>
      </c>
      <c r="MF41" s="55" t="str">
        <f t="shared" si="65"/>
        <v/>
      </c>
      <c r="MG41" s="55" t="str">
        <f t="shared" si="65"/>
        <v/>
      </c>
      <c r="MH41" s="55" t="str">
        <f t="shared" si="65"/>
        <v/>
      </c>
      <c r="MI41" s="55" t="str">
        <f t="shared" si="65"/>
        <v/>
      </c>
      <c r="MJ41" s="55" t="str">
        <f t="shared" si="65"/>
        <v/>
      </c>
      <c r="MK41" s="55" t="str">
        <f t="shared" si="65"/>
        <v/>
      </c>
      <c r="ML41" s="55" t="str">
        <f t="shared" si="65"/>
        <v/>
      </c>
      <c r="MM41" s="55" t="str">
        <f t="shared" si="65"/>
        <v/>
      </c>
      <c r="MN41" s="55" t="str">
        <f t="shared" si="65"/>
        <v/>
      </c>
      <c r="MO41" s="55" t="str">
        <f t="shared" si="65"/>
        <v/>
      </c>
      <c r="MP41" s="55" t="str">
        <f t="shared" si="65"/>
        <v/>
      </c>
      <c r="MQ41" s="55" t="str">
        <f t="shared" si="65"/>
        <v/>
      </c>
      <c r="MR41" s="55" t="str">
        <f t="shared" si="65"/>
        <v/>
      </c>
      <c r="MS41" s="55" t="str">
        <f t="shared" si="65"/>
        <v/>
      </c>
      <c r="MT41" s="55" t="str">
        <f t="shared" si="65"/>
        <v/>
      </c>
      <c r="MU41" s="55" t="str">
        <f t="shared" si="65"/>
        <v/>
      </c>
      <c r="MV41" s="55" t="str">
        <f t="shared" si="65"/>
        <v/>
      </c>
      <c r="MW41" s="55" t="str">
        <f t="shared" si="65"/>
        <v/>
      </c>
      <c r="MX41" s="55" t="str">
        <f t="shared" si="65"/>
        <v/>
      </c>
      <c r="MY41" s="55" t="str">
        <f t="shared" si="65"/>
        <v/>
      </c>
      <c r="MZ41" s="55" t="str">
        <f t="shared" si="65"/>
        <v/>
      </c>
      <c r="NA41" s="55" t="str">
        <f t="shared" si="65"/>
        <v/>
      </c>
      <c r="NB41" s="55" t="str">
        <f t="shared" si="65"/>
        <v/>
      </c>
      <c r="NC41" s="55" t="str">
        <f t="shared" si="65"/>
        <v/>
      </c>
      <c r="ND41" s="55" t="str">
        <f t="shared" si="65"/>
        <v/>
      </c>
      <c r="NE41" s="55" t="str">
        <f t="shared" si="65"/>
        <v/>
      </c>
      <c r="NF41" s="55" t="str">
        <f t="shared" si="65"/>
        <v/>
      </c>
      <c r="NG41" s="55" t="str">
        <f t="shared" si="65"/>
        <v/>
      </c>
      <c r="NH41" s="55" t="str">
        <f t="shared" si="65"/>
        <v/>
      </c>
      <c r="NI41" s="55" t="str">
        <f t="shared" si="65"/>
        <v/>
      </c>
      <c r="NJ41" s="55" t="str">
        <f t="shared" si="65"/>
        <v/>
      </c>
      <c r="NK41" s="55" t="str">
        <f t="shared" si="65"/>
        <v/>
      </c>
      <c r="NL41" s="55" t="str">
        <f t="shared" si="65"/>
        <v/>
      </c>
      <c r="NM41" s="55" t="str">
        <f t="shared" si="65"/>
        <v/>
      </c>
      <c r="NN41" s="55" t="str">
        <f t="shared" si="65"/>
        <v/>
      </c>
      <c r="NO41" s="55" t="str">
        <f t="shared" si="65"/>
        <v/>
      </c>
      <c r="NP41" s="55" t="str">
        <f t="shared" si="65"/>
        <v/>
      </c>
      <c r="NQ41" s="55" t="str">
        <f t="shared" si="65"/>
        <v/>
      </c>
      <c r="NR41" s="55" t="str">
        <f t="shared" si="65"/>
        <v/>
      </c>
      <c r="NS41" s="55" t="str">
        <f t="shared" si="65"/>
        <v/>
      </c>
      <c r="NT41" s="55" t="str">
        <f t="shared" si="65"/>
        <v/>
      </c>
      <c r="NU41" s="55" t="str">
        <f t="shared" si="65"/>
        <v/>
      </c>
      <c r="NV41" s="55" t="str">
        <f t="shared" si="65"/>
        <v/>
      </c>
      <c r="NW41" s="55" t="str">
        <f t="shared" si="65"/>
        <v/>
      </c>
      <c r="NX41" s="55" t="str">
        <f t="shared" si="65"/>
        <v/>
      </c>
      <c r="NY41" s="55" t="str">
        <f t="shared" ref="NY41:QJ41" si="66">IFERROR(NY15-NY28,"")</f>
        <v/>
      </c>
      <c r="NZ41" s="55" t="str">
        <f t="shared" si="66"/>
        <v/>
      </c>
      <c r="OA41" s="55" t="str">
        <f t="shared" si="66"/>
        <v/>
      </c>
      <c r="OB41" s="55" t="str">
        <f t="shared" si="66"/>
        <v/>
      </c>
      <c r="OC41" s="55" t="str">
        <f t="shared" si="66"/>
        <v/>
      </c>
      <c r="OD41" s="55" t="str">
        <f t="shared" si="66"/>
        <v/>
      </c>
      <c r="OE41" s="55" t="str">
        <f t="shared" si="66"/>
        <v/>
      </c>
      <c r="OF41" s="55" t="str">
        <f t="shared" si="66"/>
        <v/>
      </c>
      <c r="OG41" s="55" t="str">
        <f t="shared" si="66"/>
        <v/>
      </c>
      <c r="OH41" s="55" t="str">
        <f t="shared" si="66"/>
        <v/>
      </c>
      <c r="OI41" s="55" t="str">
        <f t="shared" si="66"/>
        <v/>
      </c>
      <c r="OJ41" s="55" t="str">
        <f t="shared" si="66"/>
        <v/>
      </c>
      <c r="OK41" s="55" t="str">
        <f t="shared" si="66"/>
        <v/>
      </c>
      <c r="OL41" s="55" t="str">
        <f t="shared" si="66"/>
        <v/>
      </c>
      <c r="OM41" s="55" t="str">
        <f t="shared" si="66"/>
        <v/>
      </c>
      <c r="ON41" s="55" t="str">
        <f t="shared" si="66"/>
        <v/>
      </c>
      <c r="OO41" s="55" t="str">
        <f t="shared" si="66"/>
        <v/>
      </c>
      <c r="OP41" s="55" t="str">
        <f t="shared" si="66"/>
        <v/>
      </c>
      <c r="OQ41" s="55" t="str">
        <f t="shared" si="66"/>
        <v/>
      </c>
      <c r="OR41" s="55" t="str">
        <f t="shared" si="66"/>
        <v/>
      </c>
      <c r="OS41" s="55" t="str">
        <f t="shared" si="66"/>
        <v/>
      </c>
      <c r="OT41" s="55" t="str">
        <f t="shared" si="66"/>
        <v/>
      </c>
      <c r="OU41" s="55" t="str">
        <f t="shared" si="66"/>
        <v/>
      </c>
      <c r="OV41" s="55" t="str">
        <f t="shared" si="66"/>
        <v/>
      </c>
      <c r="OW41" s="55" t="str">
        <f t="shared" si="66"/>
        <v/>
      </c>
      <c r="OX41" s="55" t="str">
        <f t="shared" si="66"/>
        <v/>
      </c>
      <c r="OY41" s="55" t="str">
        <f t="shared" si="66"/>
        <v/>
      </c>
      <c r="OZ41" s="55" t="str">
        <f t="shared" si="66"/>
        <v/>
      </c>
      <c r="PA41" s="55" t="str">
        <f t="shared" si="66"/>
        <v/>
      </c>
      <c r="PB41" s="55" t="str">
        <f t="shared" si="66"/>
        <v/>
      </c>
      <c r="PC41" s="55" t="str">
        <f t="shared" si="66"/>
        <v/>
      </c>
      <c r="PD41" s="55" t="str">
        <f t="shared" si="66"/>
        <v/>
      </c>
      <c r="PE41" s="55" t="str">
        <f t="shared" si="66"/>
        <v/>
      </c>
      <c r="PF41" s="55" t="str">
        <f t="shared" si="66"/>
        <v/>
      </c>
      <c r="PG41" s="55" t="str">
        <f t="shared" si="66"/>
        <v/>
      </c>
      <c r="PH41" s="55" t="str">
        <f t="shared" si="66"/>
        <v/>
      </c>
      <c r="PI41" s="55" t="str">
        <f t="shared" si="66"/>
        <v/>
      </c>
      <c r="PJ41" s="55" t="str">
        <f t="shared" si="66"/>
        <v/>
      </c>
      <c r="PK41" s="55" t="str">
        <f t="shared" si="66"/>
        <v/>
      </c>
      <c r="PL41" s="55" t="str">
        <f t="shared" si="66"/>
        <v/>
      </c>
      <c r="PM41" s="55" t="str">
        <f t="shared" si="66"/>
        <v/>
      </c>
      <c r="PN41" s="55" t="str">
        <f t="shared" si="66"/>
        <v/>
      </c>
      <c r="PO41" s="55" t="str">
        <f t="shared" si="66"/>
        <v/>
      </c>
      <c r="PP41" s="55" t="str">
        <f t="shared" si="66"/>
        <v/>
      </c>
      <c r="PQ41" s="55" t="str">
        <f t="shared" si="66"/>
        <v/>
      </c>
      <c r="PR41" s="55" t="str">
        <f t="shared" si="66"/>
        <v/>
      </c>
      <c r="PS41" s="55" t="str">
        <f t="shared" si="66"/>
        <v/>
      </c>
      <c r="PT41" s="55" t="str">
        <f t="shared" si="66"/>
        <v/>
      </c>
      <c r="PU41" s="55" t="str">
        <f t="shared" si="66"/>
        <v/>
      </c>
      <c r="PV41" s="55" t="str">
        <f t="shared" si="66"/>
        <v/>
      </c>
      <c r="PW41" s="55" t="str">
        <f t="shared" si="66"/>
        <v/>
      </c>
      <c r="PX41" s="55" t="str">
        <f t="shared" si="66"/>
        <v/>
      </c>
      <c r="PY41" s="55" t="str">
        <f t="shared" si="66"/>
        <v/>
      </c>
      <c r="PZ41" s="55" t="str">
        <f t="shared" si="66"/>
        <v/>
      </c>
      <c r="QA41" s="55" t="str">
        <f t="shared" si="66"/>
        <v/>
      </c>
      <c r="QB41" s="55" t="str">
        <f t="shared" si="66"/>
        <v/>
      </c>
      <c r="QC41" s="55" t="str">
        <f t="shared" si="66"/>
        <v/>
      </c>
      <c r="QD41" s="55" t="str">
        <f t="shared" si="66"/>
        <v/>
      </c>
      <c r="QE41" s="55" t="str">
        <f t="shared" si="66"/>
        <v/>
      </c>
      <c r="QF41" s="55" t="str">
        <f t="shared" si="66"/>
        <v/>
      </c>
      <c r="QG41" s="55" t="str">
        <f t="shared" si="66"/>
        <v/>
      </c>
      <c r="QH41" s="55" t="str">
        <f t="shared" si="66"/>
        <v/>
      </c>
      <c r="QI41" s="55" t="str">
        <f t="shared" si="66"/>
        <v/>
      </c>
      <c r="QJ41" s="55" t="str">
        <f t="shared" si="66"/>
        <v/>
      </c>
      <c r="QK41" s="55" t="str">
        <f t="shared" ref="QK41:QQ41" si="67">IFERROR(QK15-QK28,"")</f>
        <v/>
      </c>
      <c r="QL41" s="55" t="str">
        <f t="shared" si="67"/>
        <v/>
      </c>
      <c r="QM41" s="55" t="str">
        <f t="shared" si="67"/>
        <v/>
      </c>
      <c r="QN41" s="55" t="str">
        <f t="shared" si="67"/>
        <v/>
      </c>
      <c r="QO41" s="55" t="str">
        <f t="shared" si="67"/>
        <v/>
      </c>
      <c r="QP41" s="55" t="str">
        <f t="shared" si="67"/>
        <v/>
      </c>
      <c r="QQ41" s="55" t="str">
        <f t="shared" si="67"/>
        <v/>
      </c>
      <c r="QR41" s="55" t="s">
        <v>76</v>
      </c>
      <c r="QS41" s="55" t="s">
        <v>76</v>
      </c>
      <c r="QT41" s="55" t="s">
        <v>76</v>
      </c>
      <c r="QU41" s="55" t="s">
        <v>76</v>
      </c>
      <c r="QV41" s="55" t="s">
        <v>76</v>
      </c>
      <c r="QW41" s="55" t="s">
        <v>76</v>
      </c>
      <c r="QX41" s="55" t="s">
        <v>76</v>
      </c>
      <c r="QY41" s="55" t="s">
        <v>76</v>
      </c>
      <c r="QZ41" s="55" t="s">
        <v>76</v>
      </c>
      <c r="RA41" s="55" t="s">
        <v>76</v>
      </c>
      <c r="RB41" s="55" t="s">
        <v>76</v>
      </c>
      <c r="RC41" s="55" t="s">
        <v>76</v>
      </c>
      <c r="RD41" s="55"/>
      <c r="RE41" s="55"/>
      <c r="RF41" s="55"/>
      <c r="RG41" s="55"/>
      <c r="RH41" s="55"/>
      <c r="RI41" s="55"/>
      <c r="RJ41" s="55"/>
      <c r="RK41" s="55"/>
      <c r="RL41" s="55"/>
      <c r="RM41" s="55"/>
      <c r="RN41" s="55"/>
      <c r="RO41" s="55"/>
      <c r="RP41" s="55"/>
      <c r="RQ41" s="55"/>
      <c r="RR41" s="55"/>
      <c r="RS41" s="55"/>
      <c r="RT41" s="55"/>
      <c r="RU41" s="55"/>
      <c r="RV41" s="55"/>
      <c r="RW41" s="55"/>
      <c r="RX41" s="55"/>
    </row>
    <row r="42" spans="2:492" x14ac:dyDescent="0.2">
      <c r="B42" s="47">
        <f t="shared" si="43"/>
        <v>7</v>
      </c>
      <c r="C42" s="54" t="str">
        <f>$C$16</f>
        <v>プールヴィラ　今泊　ｂｙ　コルディオプレミアム</v>
      </c>
      <c r="D42" s="3"/>
      <c r="E42" s="55" t="str">
        <f t="shared" ref="E42:BP42" si="68">IFERROR(E16-E29,"")</f>
        <v/>
      </c>
      <c r="F42" s="55" t="str">
        <f t="shared" si="68"/>
        <v/>
      </c>
      <c r="G42" s="55" t="str">
        <f t="shared" si="68"/>
        <v/>
      </c>
      <c r="H42" s="55" t="str">
        <f t="shared" si="68"/>
        <v/>
      </c>
      <c r="I42" s="55" t="str">
        <f t="shared" si="68"/>
        <v/>
      </c>
      <c r="J42" s="55" t="str">
        <f t="shared" si="68"/>
        <v/>
      </c>
      <c r="K42" s="55" t="str">
        <f t="shared" si="68"/>
        <v/>
      </c>
      <c r="L42" s="55" t="str">
        <f t="shared" si="68"/>
        <v/>
      </c>
      <c r="M42" s="55" t="str">
        <f t="shared" si="68"/>
        <v/>
      </c>
      <c r="N42" s="55" t="str">
        <f t="shared" si="68"/>
        <v/>
      </c>
      <c r="O42" s="55" t="str">
        <f t="shared" si="68"/>
        <v/>
      </c>
      <c r="P42" s="55" t="str">
        <f t="shared" si="68"/>
        <v/>
      </c>
      <c r="Q42" s="55" t="str">
        <f t="shared" si="68"/>
        <v/>
      </c>
      <c r="R42" s="55" t="str">
        <f t="shared" si="68"/>
        <v/>
      </c>
      <c r="S42" s="55" t="str">
        <f t="shared" si="68"/>
        <v/>
      </c>
      <c r="T42" s="55" t="str">
        <f t="shared" si="68"/>
        <v/>
      </c>
      <c r="U42" s="55" t="str">
        <f t="shared" si="68"/>
        <v/>
      </c>
      <c r="V42" s="55" t="str">
        <f t="shared" si="68"/>
        <v/>
      </c>
      <c r="W42" s="55" t="str">
        <f t="shared" si="68"/>
        <v/>
      </c>
      <c r="X42" s="55" t="str">
        <f t="shared" si="68"/>
        <v/>
      </c>
      <c r="Y42" s="55" t="str">
        <f t="shared" si="68"/>
        <v/>
      </c>
      <c r="Z42" s="55" t="str">
        <f t="shared" si="68"/>
        <v/>
      </c>
      <c r="AA42" s="55" t="str">
        <f t="shared" si="68"/>
        <v/>
      </c>
      <c r="AB42" s="55" t="str">
        <f t="shared" si="68"/>
        <v/>
      </c>
      <c r="AC42" s="55" t="str">
        <f t="shared" si="68"/>
        <v/>
      </c>
      <c r="AD42" s="55" t="str">
        <f t="shared" si="68"/>
        <v/>
      </c>
      <c r="AE42" s="55" t="str">
        <f t="shared" si="68"/>
        <v/>
      </c>
      <c r="AF42" s="55" t="str">
        <f t="shared" si="68"/>
        <v/>
      </c>
      <c r="AG42" s="55" t="str">
        <f t="shared" si="68"/>
        <v/>
      </c>
      <c r="AH42" s="55" t="str">
        <f t="shared" si="68"/>
        <v/>
      </c>
      <c r="AI42" s="55" t="str">
        <f t="shared" si="68"/>
        <v/>
      </c>
      <c r="AJ42" s="55" t="str">
        <f t="shared" si="68"/>
        <v/>
      </c>
      <c r="AK42" s="55" t="str">
        <f t="shared" si="68"/>
        <v/>
      </c>
      <c r="AL42" s="55" t="str">
        <f t="shared" si="68"/>
        <v/>
      </c>
      <c r="AM42" s="55" t="str">
        <f t="shared" si="68"/>
        <v/>
      </c>
      <c r="AN42" s="55" t="str">
        <f t="shared" si="68"/>
        <v/>
      </c>
      <c r="AO42" s="55" t="str">
        <f t="shared" si="68"/>
        <v/>
      </c>
      <c r="AP42" s="55" t="str">
        <f t="shared" si="68"/>
        <v/>
      </c>
      <c r="AQ42" s="55" t="str">
        <f t="shared" si="68"/>
        <v/>
      </c>
      <c r="AR42" s="55" t="str">
        <f t="shared" si="68"/>
        <v/>
      </c>
      <c r="AS42" s="55" t="str">
        <f t="shared" si="68"/>
        <v/>
      </c>
      <c r="AT42" s="55" t="str">
        <f t="shared" si="68"/>
        <v/>
      </c>
      <c r="AU42" s="55" t="str">
        <f t="shared" si="68"/>
        <v/>
      </c>
      <c r="AV42" s="55" t="str">
        <f t="shared" si="68"/>
        <v/>
      </c>
      <c r="AW42" s="55" t="str">
        <f t="shared" si="68"/>
        <v/>
      </c>
      <c r="AX42" s="55" t="str">
        <f t="shared" si="68"/>
        <v/>
      </c>
      <c r="AY42" s="55" t="str">
        <f t="shared" si="68"/>
        <v/>
      </c>
      <c r="AZ42" s="55" t="str">
        <f t="shared" si="68"/>
        <v/>
      </c>
      <c r="BA42" s="55" t="str">
        <f t="shared" si="68"/>
        <v/>
      </c>
      <c r="BB42" s="55" t="str">
        <f t="shared" si="68"/>
        <v/>
      </c>
      <c r="BC42" s="55" t="str">
        <f t="shared" si="68"/>
        <v/>
      </c>
      <c r="BD42" s="55" t="str">
        <f t="shared" si="68"/>
        <v/>
      </c>
      <c r="BE42" s="55" t="str">
        <f t="shared" si="68"/>
        <v/>
      </c>
      <c r="BF42" s="55" t="str">
        <f t="shared" si="68"/>
        <v/>
      </c>
      <c r="BG42" s="55" t="str">
        <f t="shared" si="68"/>
        <v/>
      </c>
      <c r="BH42" s="55" t="str">
        <f t="shared" si="68"/>
        <v/>
      </c>
      <c r="BI42" s="55" t="str">
        <f t="shared" si="68"/>
        <v/>
      </c>
      <c r="BJ42" s="55" t="str">
        <f t="shared" si="68"/>
        <v/>
      </c>
      <c r="BK42" s="55" t="str">
        <f t="shared" si="68"/>
        <v/>
      </c>
      <c r="BL42" s="55" t="str">
        <f t="shared" si="68"/>
        <v/>
      </c>
      <c r="BM42" s="55" t="str">
        <f t="shared" si="68"/>
        <v/>
      </c>
      <c r="BN42" s="55" t="str">
        <f t="shared" si="68"/>
        <v/>
      </c>
      <c r="BO42" s="55" t="str">
        <f t="shared" si="68"/>
        <v/>
      </c>
      <c r="BP42" s="55" t="str">
        <f t="shared" si="68"/>
        <v/>
      </c>
      <c r="BQ42" s="55" t="str">
        <f t="shared" ref="BQ42:EB42" si="69">IFERROR(BQ16-BQ29,"")</f>
        <v/>
      </c>
      <c r="BR42" s="55" t="str">
        <f t="shared" si="69"/>
        <v/>
      </c>
      <c r="BS42" s="55" t="str">
        <f t="shared" si="69"/>
        <v/>
      </c>
      <c r="BT42" s="55" t="str">
        <f t="shared" si="69"/>
        <v/>
      </c>
      <c r="BU42" s="55" t="str">
        <f t="shared" si="69"/>
        <v/>
      </c>
      <c r="BV42" s="55" t="str">
        <f t="shared" si="69"/>
        <v/>
      </c>
      <c r="BW42" s="55" t="str">
        <f t="shared" si="69"/>
        <v/>
      </c>
      <c r="BX42" s="55" t="str">
        <f t="shared" si="69"/>
        <v/>
      </c>
      <c r="BY42" s="55" t="str">
        <f t="shared" si="69"/>
        <v/>
      </c>
      <c r="BZ42" s="55" t="str">
        <f t="shared" si="69"/>
        <v/>
      </c>
      <c r="CA42" s="55" t="str">
        <f t="shared" si="69"/>
        <v/>
      </c>
      <c r="CB42" s="55" t="str">
        <f t="shared" si="69"/>
        <v/>
      </c>
      <c r="CC42" s="55" t="str">
        <f t="shared" si="69"/>
        <v/>
      </c>
      <c r="CD42" s="55" t="str">
        <f t="shared" si="69"/>
        <v/>
      </c>
      <c r="CE42" s="55" t="str">
        <f t="shared" si="69"/>
        <v/>
      </c>
      <c r="CF42" s="55" t="str">
        <f t="shared" si="69"/>
        <v/>
      </c>
      <c r="CG42" s="55" t="str">
        <f t="shared" si="69"/>
        <v/>
      </c>
      <c r="CH42" s="55" t="str">
        <f t="shared" si="69"/>
        <v/>
      </c>
      <c r="CI42" s="55" t="str">
        <f t="shared" si="69"/>
        <v/>
      </c>
      <c r="CJ42" s="55" t="str">
        <f t="shared" si="69"/>
        <v/>
      </c>
      <c r="CK42" s="55" t="str">
        <f t="shared" si="69"/>
        <v/>
      </c>
      <c r="CL42" s="55" t="str">
        <f t="shared" si="69"/>
        <v/>
      </c>
      <c r="CM42" s="55" t="str">
        <f t="shared" si="69"/>
        <v/>
      </c>
      <c r="CN42" s="55" t="str">
        <f t="shared" si="69"/>
        <v/>
      </c>
      <c r="CO42" s="55" t="str">
        <f t="shared" si="69"/>
        <v/>
      </c>
      <c r="CP42" s="55" t="str">
        <f t="shared" si="69"/>
        <v/>
      </c>
      <c r="CQ42" s="55" t="str">
        <f t="shared" si="69"/>
        <v/>
      </c>
      <c r="CR42" s="55" t="str">
        <f t="shared" si="69"/>
        <v/>
      </c>
      <c r="CS42" s="55" t="str">
        <f t="shared" si="69"/>
        <v/>
      </c>
      <c r="CT42" s="55" t="str">
        <f t="shared" si="69"/>
        <v/>
      </c>
      <c r="CU42" s="55" t="str">
        <f t="shared" si="69"/>
        <v/>
      </c>
      <c r="CV42" s="55" t="str">
        <f t="shared" si="69"/>
        <v/>
      </c>
      <c r="CW42" s="55" t="str">
        <f t="shared" si="69"/>
        <v/>
      </c>
      <c r="CX42" s="55" t="str">
        <f t="shared" si="69"/>
        <v/>
      </c>
      <c r="CY42" s="55" t="str">
        <f t="shared" si="69"/>
        <v/>
      </c>
      <c r="CZ42" s="55" t="str">
        <f t="shared" si="69"/>
        <v/>
      </c>
      <c r="DA42" s="55" t="str">
        <f t="shared" si="69"/>
        <v/>
      </c>
      <c r="DB42" s="55" t="str">
        <f t="shared" si="69"/>
        <v/>
      </c>
      <c r="DC42" s="55" t="str">
        <f t="shared" si="69"/>
        <v/>
      </c>
      <c r="DD42" s="55" t="str">
        <f t="shared" si="69"/>
        <v/>
      </c>
      <c r="DE42" s="55" t="str">
        <f t="shared" si="69"/>
        <v/>
      </c>
      <c r="DF42" s="55" t="str">
        <f t="shared" si="69"/>
        <v/>
      </c>
      <c r="DG42" s="55" t="str">
        <f t="shared" si="69"/>
        <v/>
      </c>
      <c r="DH42" s="55" t="str">
        <f t="shared" si="69"/>
        <v/>
      </c>
      <c r="DI42" s="55" t="str">
        <f t="shared" si="69"/>
        <v/>
      </c>
      <c r="DJ42" s="55" t="str">
        <f t="shared" si="69"/>
        <v/>
      </c>
      <c r="DK42" s="55" t="str">
        <f t="shared" si="69"/>
        <v/>
      </c>
      <c r="DL42" s="55" t="str">
        <f t="shared" si="69"/>
        <v/>
      </c>
      <c r="DM42" s="55" t="str">
        <f t="shared" si="69"/>
        <v/>
      </c>
      <c r="DN42" s="55" t="str">
        <f t="shared" si="69"/>
        <v/>
      </c>
      <c r="DO42" s="55" t="str">
        <f t="shared" si="69"/>
        <v/>
      </c>
      <c r="DP42" s="55" t="str">
        <f t="shared" si="69"/>
        <v/>
      </c>
      <c r="DQ42" s="55" t="str">
        <f t="shared" si="69"/>
        <v/>
      </c>
      <c r="DR42" s="55" t="str">
        <f t="shared" si="69"/>
        <v/>
      </c>
      <c r="DS42" s="55" t="str">
        <f t="shared" si="69"/>
        <v/>
      </c>
      <c r="DT42" s="55" t="str">
        <f t="shared" si="69"/>
        <v/>
      </c>
      <c r="DU42" s="55" t="str">
        <f t="shared" si="69"/>
        <v/>
      </c>
      <c r="DV42" s="55" t="str">
        <f t="shared" si="69"/>
        <v/>
      </c>
      <c r="DW42" s="55" t="str">
        <f t="shared" si="69"/>
        <v/>
      </c>
      <c r="DX42" s="55" t="str">
        <f t="shared" si="69"/>
        <v/>
      </c>
      <c r="DY42" s="55" t="str">
        <f t="shared" si="69"/>
        <v/>
      </c>
      <c r="DZ42" s="55" t="str">
        <f t="shared" si="69"/>
        <v/>
      </c>
      <c r="EA42" s="55" t="str">
        <f t="shared" si="69"/>
        <v/>
      </c>
      <c r="EB42" s="55" t="str">
        <f t="shared" si="69"/>
        <v/>
      </c>
      <c r="EC42" s="55" t="str">
        <f t="shared" ref="EC42:GN42" si="70">IFERROR(EC16-EC29,"")</f>
        <v/>
      </c>
      <c r="ED42" s="55" t="str">
        <f t="shared" si="70"/>
        <v/>
      </c>
      <c r="EE42" s="55" t="str">
        <f t="shared" si="70"/>
        <v/>
      </c>
      <c r="EF42" s="55" t="str">
        <f t="shared" si="70"/>
        <v/>
      </c>
      <c r="EG42" s="55" t="str">
        <f t="shared" si="70"/>
        <v/>
      </c>
      <c r="EH42" s="55" t="str">
        <f t="shared" si="70"/>
        <v/>
      </c>
      <c r="EI42" s="55" t="str">
        <f t="shared" si="70"/>
        <v/>
      </c>
      <c r="EJ42" s="55" t="str">
        <f t="shared" si="70"/>
        <v/>
      </c>
      <c r="EK42" s="55" t="str">
        <f t="shared" si="70"/>
        <v/>
      </c>
      <c r="EL42" s="55" t="str">
        <f t="shared" si="70"/>
        <v/>
      </c>
      <c r="EM42" s="55" t="str">
        <f t="shared" si="70"/>
        <v/>
      </c>
      <c r="EN42" s="55" t="str">
        <f t="shared" si="70"/>
        <v/>
      </c>
      <c r="EO42" s="55" t="str">
        <f t="shared" si="70"/>
        <v/>
      </c>
      <c r="EP42" s="55" t="str">
        <f t="shared" si="70"/>
        <v/>
      </c>
      <c r="EQ42" s="55" t="str">
        <f t="shared" si="70"/>
        <v/>
      </c>
      <c r="ER42" s="55" t="str">
        <f t="shared" si="70"/>
        <v/>
      </c>
      <c r="ES42" s="55" t="str">
        <f t="shared" si="70"/>
        <v/>
      </c>
      <c r="ET42" s="55" t="str">
        <f t="shared" si="70"/>
        <v/>
      </c>
      <c r="EU42" s="55" t="str">
        <f t="shared" si="70"/>
        <v/>
      </c>
      <c r="EV42" s="55" t="str">
        <f t="shared" si="70"/>
        <v/>
      </c>
      <c r="EW42" s="55" t="str">
        <f t="shared" si="70"/>
        <v/>
      </c>
      <c r="EX42" s="55" t="str">
        <f t="shared" si="70"/>
        <v/>
      </c>
      <c r="EY42" s="55" t="str">
        <f t="shared" si="70"/>
        <v/>
      </c>
      <c r="EZ42" s="55" t="str">
        <f t="shared" si="70"/>
        <v/>
      </c>
      <c r="FA42" s="55" t="str">
        <f t="shared" si="70"/>
        <v/>
      </c>
      <c r="FB42" s="55" t="str">
        <f t="shared" si="70"/>
        <v/>
      </c>
      <c r="FC42" s="55" t="str">
        <f t="shared" si="70"/>
        <v/>
      </c>
      <c r="FD42" s="55" t="str">
        <f t="shared" si="70"/>
        <v/>
      </c>
      <c r="FE42" s="55" t="str">
        <f t="shared" si="70"/>
        <v/>
      </c>
      <c r="FF42" s="55" t="str">
        <f t="shared" si="70"/>
        <v/>
      </c>
      <c r="FG42" s="55" t="str">
        <f t="shared" si="70"/>
        <v/>
      </c>
      <c r="FH42" s="55" t="str">
        <f t="shared" si="70"/>
        <v/>
      </c>
      <c r="FI42" s="55" t="str">
        <f t="shared" si="70"/>
        <v/>
      </c>
      <c r="FJ42" s="55" t="str">
        <f t="shared" si="70"/>
        <v/>
      </c>
      <c r="FK42" s="55" t="str">
        <f t="shared" si="70"/>
        <v/>
      </c>
      <c r="FL42" s="55" t="str">
        <f t="shared" si="70"/>
        <v/>
      </c>
      <c r="FM42" s="55" t="str">
        <f t="shared" si="70"/>
        <v/>
      </c>
      <c r="FN42" s="55" t="str">
        <f t="shared" si="70"/>
        <v/>
      </c>
      <c r="FO42" s="55" t="str">
        <f t="shared" si="70"/>
        <v/>
      </c>
      <c r="FP42" s="55" t="str">
        <f t="shared" si="70"/>
        <v/>
      </c>
      <c r="FQ42" s="55" t="str">
        <f t="shared" si="70"/>
        <v/>
      </c>
      <c r="FR42" s="55" t="str">
        <f t="shared" si="70"/>
        <v/>
      </c>
      <c r="FS42" s="55" t="str">
        <f t="shared" si="70"/>
        <v/>
      </c>
      <c r="FT42" s="55" t="str">
        <f t="shared" si="70"/>
        <v/>
      </c>
      <c r="FU42" s="55" t="str">
        <f t="shared" si="70"/>
        <v/>
      </c>
      <c r="FV42" s="55" t="str">
        <f t="shared" si="70"/>
        <v/>
      </c>
      <c r="FW42" s="55" t="str">
        <f t="shared" si="70"/>
        <v/>
      </c>
      <c r="FX42" s="55" t="str">
        <f t="shared" si="70"/>
        <v/>
      </c>
      <c r="FY42" s="55" t="str">
        <f t="shared" si="70"/>
        <v/>
      </c>
      <c r="FZ42" s="55" t="str">
        <f t="shared" si="70"/>
        <v/>
      </c>
      <c r="GA42" s="55" t="str">
        <f t="shared" si="70"/>
        <v/>
      </c>
      <c r="GB42" s="55" t="str">
        <f t="shared" si="70"/>
        <v/>
      </c>
      <c r="GC42" s="55" t="str">
        <f t="shared" si="70"/>
        <v/>
      </c>
      <c r="GD42" s="55" t="str">
        <f t="shared" si="70"/>
        <v/>
      </c>
      <c r="GE42" s="55" t="str">
        <f t="shared" si="70"/>
        <v/>
      </c>
      <c r="GF42" s="55" t="str">
        <f t="shared" si="70"/>
        <v/>
      </c>
      <c r="GG42" s="55" t="str">
        <f t="shared" si="70"/>
        <v/>
      </c>
      <c r="GH42" s="55" t="str">
        <f t="shared" si="70"/>
        <v/>
      </c>
      <c r="GI42" s="55" t="str">
        <f t="shared" si="70"/>
        <v/>
      </c>
      <c r="GJ42" s="55" t="str">
        <f t="shared" si="70"/>
        <v/>
      </c>
      <c r="GK42" s="55" t="str">
        <f t="shared" si="70"/>
        <v/>
      </c>
      <c r="GL42" s="55" t="str">
        <f t="shared" si="70"/>
        <v/>
      </c>
      <c r="GM42" s="55" t="str">
        <f t="shared" si="70"/>
        <v/>
      </c>
      <c r="GN42" s="55" t="str">
        <f t="shared" si="70"/>
        <v/>
      </c>
      <c r="GO42" s="55" t="str">
        <f t="shared" ref="GO42:IT42" si="71">IFERROR(GO16-GO29,"")</f>
        <v/>
      </c>
      <c r="GP42" s="55" t="str">
        <f t="shared" si="71"/>
        <v/>
      </c>
      <c r="GQ42" s="55" t="str">
        <f t="shared" si="71"/>
        <v/>
      </c>
      <c r="GR42" s="55" t="str">
        <f t="shared" si="71"/>
        <v/>
      </c>
      <c r="GS42" s="55" t="str">
        <f t="shared" si="71"/>
        <v/>
      </c>
      <c r="GT42" s="55" t="str">
        <f t="shared" si="71"/>
        <v/>
      </c>
      <c r="GU42" s="55" t="str">
        <f t="shared" si="71"/>
        <v/>
      </c>
      <c r="GV42" s="55" t="str">
        <f t="shared" si="71"/>
        <v/>
      </c>
      <c r="GW42" s="55" t="str">
        <f t="shared" si="71"/>
        <v/>
      </c>
      <c r="GX42" s="55" t="str">
        <f t="shared" si="71"/>
        <v/>
      </c>
      <c r="GY42" s="55" t="str">
        <f t="shared" si="71"/>
        <v/>
      </c>
      <c r="GZ42" s="55" t="str">
        <f t="shared" si="71"/>
        <v/>
      </c>
      <c r="HA42" s="55" t="str">
        <f t="shared" si="71"/>
        <v/>
      </c>
      <c r="HB42" s="55" t="str">
        <f t="shared" si="71"/>
        <v/>
      </c>
      <c r="HC42" s="55" t="str">
        <f t="shared" si="71"/>
        <v/>
      </c>
      <c r="HD42" s="55" t="str">
        <f t="shared" si="71"/>
        <v/>
      </c>
      <c r="HE42" s="55" t="str">
        <f t="shared" si="71"/>
        <v/>
      </c>
      <c r="HF42" s="55" t="str">
        <f t="shared" si="71"/>
        <v/>
      </c>
      <c r="HG42" s="55" t="str">
        <f t="shared" si="71"/>
        <v/>
      </c>
      <c r="HH42" s="55" t="str">
        <f t="shared" si="71"/>
        <v/>
      </c>
      <c r="HI42" s="55" t="str">
        <f t="shared" si="71"/>
        <v/>
      </c>
      <c r="HJ42" s="55" t="str">
        <f t="shared" si="71"/>
        <v/>
      </c>
      <c r="HK42" s="55" t="str">
        <f t="shared" si="71"/>
        <v/>
      </c>
      <c r="HL42" s="55" t="str">
        <f t="shared" si="71"/>
        <v/>
      </c>
      <c r="HM42" s="55" t="str">
        <f t="shared" si="71"/>
        <v/>
      </c>
      <c r="HN42" s="55" t="str">
        <f t="shared" si="71"/>
        <v/>
      </c>
      <c r="HO42" s="55" t="str">
        <f t="shared" si="71"/>
        <v/>
      </c>
      <c r="HP42" s="55" t="str">
        <f t="shared" si="71"/>
        <v/>
      </c>
      <c r="HQ42" s="55" t="str">
        <f t="shared" si="71"/>
        <v/>
      </c>
      <c r="HR42" s="55" t="str">
        <f t="shared" si="71"/>
        <v/>
      </c>
      <c r="HS42" s="55" t="str">
        <f t="shared" si="71"/>
        <v/>
      </c>
      <c r="HT42" s="55" t="str">
        <f t="shared" si="71"/>
        <v/>
      </c>
      <c r="HU42" s="55" t="str">
        <f t="shared" si="71"/>
        <v/>
      </c>
      <c r="HV42" s="55" t="str">
        <f t="shared" si="71"/>
        <v/>
      </c>
      <c r="HW42" s="55" t="str">
        <f t="shared" si="71"/>
        <v/>
      </c>
      <c r="HX42" s="55" t="str">
        <f t="shared" si="71"/>
        <v/>
      </c>
      <c r="HY42" s="55" t="str">
        <f t="shared" si="71"/>
        <v/>
      </c>
      <c r="HZ42" s="55" t="str">
        <f t="shared" si="71"/>
        <v/>
      </c>
      <c r="IA42" s="55" t="str">
        <f t="shared" si="71"/>
        <v/>
      </c>
      <c r="IB42" s="55" t="str">
        <f t="shared" si="71"/>
        <v/>
      </c>
      <c r="IC42" s="55" t="str">
        <f t="shared" si="71"/>
        <v/>
      </c>
      <c r="ID42" s="55" t="str">
        <f t="shared" si="71"/>
        <v/>
      </c>
      <c r="IE42" s="55" t="str">
        <f t="shared" si="71"/>
        <v/>
      </c>
      <c r="IF42" s="55" t="str">
        <f t="shared" si="71"/>
        <v/>
      </c>
      <c r="IG42" s="55" t="str">
        <f t="shared" si="71"/>
        <v/>
      </c>
      <c r="IH42" s="55" t="str">
        <f t="shared" si="71"/>
        <v/>
      </c>
      <c r="II42" s="55" t="str">
        <f t="shared" si="71"/>
        <v/>
      </c>
      <c r="IJ42" s="55" t="str">
        <f t="shared" si="71"/>
        <v/>
      </c>
      <c r="IK42" s="55" t="str">
        <f t="shared" si="71"/>
        <v/>
      </c>
      <c r="IL42" s="55" t="str">
        <f t="shared" si="71"/>
        <v/>
      </c>
      <c r="IM42" s="55" t="str">
        <f t="shared" si="71"/>
        <v/>
      </c>
      <c r="IN42" s="55" t="str">
        <f t="shared" si="71"/>
        <v/>
      </c>
      <c r="IO42" s="55" t="str">
        <f t="shared" si="71"/>
        <v/>
      </c>
      <c r="IP42" s="55" t="str">
        <f t="shared" si="71"/>
        <v/>
      </c>
      <c r="IQ42" s="55" t="str">
        <f t="shared" si="71"/>
        <v/>
      </c>
      <c r="IR42" s="55" t="str">
        <f t="shared" si="71"/>
        <v/>
      </c>
      <c r="IS42" s="55" t="str">
        <f t="shared" si="71"/>
        <v/>
      </c>
      <c r="IT42" s="55" t="str">
        <f t="shared" si="71"/>
        <v/>
      </c>
      <c r="IU42" s="55" t="str">
        <f t="shared" ref="IU42:LF42" si="72">IFERROR(IU16-IU29,"")</f>
        <v/>
      </c>
      <c r="IV42" s="55" t="str">
        <f t="shared" si="72"/>
        <v/>
      </c>
      <c r="IW42" s="55" t="str">
        <f t="shared" si="72"/>
        <v/>
      </c>
      <c r="IX42" s="55" t="str">
        <f t="shared" si="72"/>
        <v/>
      </c>
      <c r="IY42" s="55" t="str">
        <f t="shared" si="72"/>
        <v/>
      </c>
      <c r="IZ42" s="55" t="str">
        <f t="shared" si="72"/>
        <v/>
      </c>
      <c r="JA42" s="55" t="str">
        <f t="shared" si="72"/>
        <v/>
      </c>
      <c r="JB42" s="55" t="str">
        <f t="shared" si="72"/>
        <v/>
      </c>
      <c r="JC42" s="55" t="str">
        <f t="shared" si="72"/>
        <v/>
      </c>
      <c r="JD42" s="55" t="str">
        <f t="shared" si="72"/>
        <v/>
      </c>
      <c r="JE42" s="55" t="str">
        <f t="shared" si="72"/>
        <v/>
      </c>
      <c r="JF42" s="55" t="str">
        <f t="shared" si="72"/>
        <v/>
      </c>
      <c r="JG42" s="55" t="str">
        <f t="shared" si="72"/>
        <v/>
      </c>
      <c r="JH42" s="55" t="str">
        <f t="shared" si="72"/>
        <v/>
      </c>
      <c r="JI42" s="55" t="str">
        <f t="shared" si="72"/>
        <v/>
      </c>
      <c r="JJ42" s="55" t="str">
        <f t="shared" si="72"/>
        <v/>
      </c>
      <c r="JK42" s="55" t="str">
        <f t="shared" si="72"/>
        <v/>
      </c>
      <c r="JL42" s="55" t="str">
        <f t="shared" si="72"/>
        <v/>
      </c>
      <c r="JM42" s="55" t="str">
        <f t="shared" si="72"/>
        <v/>
      </c>
      <c r="JN42" s="55" t="str">
        <f t="shared" si="72"/>
        <v/>
      </c>
      <c r="JO42" s="55" t="str">
        <f t="shared" si="72"/>
        <v/>
      </c>
      <c r="JP42" s="55" t="str">
        <f t="shared" si="72"/>
        <v/>
      </c>
      <c r="JQ42" s="55" t="str">
        <f t="shared" si="72"/>
        <v/>
      </c>
      <c r="JR42" s="55" t="str">
        <f t="shared" si="72"/>
        <v/>
      </c>
      <c r="JS42" s="55" t="str">
        <f t="shared" si="72"/>
        <v/>
      </c>
      <c r="JT42" s="55" t="str">
        <f t="shared" si="72"/>
        <v/>
      </c>
      <c r="JU42" s="55" t="str">
        <f t="shared" si="72"/>
        <v/>
      </c>
      <c r="JV42" s="55" t="str">
        <f t="shared" si="72"/>
        <v/>
      </c>
      <c r="JW42" s="55" t="str">
        <f t="shared" si="72"/>
        <v/>
      </c>
      <c r="JX42" s="55" t="str">
        <f t="shared" si="72"/>
        <v/>
      </c>
      <c r="JY42" s="55" t="str">
        <f t="shared" si="72"/>
        <v/>
      </c>
      <c r="JZ42" s="55" t="str">
        <f t="shared" si="72"/>
        <v/>
      </c>
      <c r="KA42" s="55" t="str">
        <f t="shared" si="72"/>
        <v/>
      </c>
      <c r="KB42" s="55" t="str">
        <f t="shared" si="72"/>
        <v/>
      </c>
      <c r="KC42" s="55" t="str">
        <f t="shared" si="72"/>
        <v/>
      </c>
      <c r="KD42" s="55" t="str">
        <f t="shared" si="72"/>
        <v/>
      </c>
      <c r="KE42" s="55" t="str">
        <f t="shared" si="72"/>
        <v/>
      </c>
      <c r="KF42" s="55" t="str">
        <f t="shared" si="72"/>
        <v/>
      </c>
      <c r="KG42" s="55" t="str">
        <f t="shared" si="72"/>
        <v/>
      </c>
      <c r="KH42" s="55" t="str">
        <f t="shared" si="72"/>
        <v/>
      </c>
      <c r="KI42" s="55" t="str">
        <f t="shared" si="72"/>
        <v/>
      </c>
      <c r="KJ42" s="55" t="str">
        <f t="shared" si="72"/>
        <v/>
      </c>
      <c r="KK42" s="55" t="str">
        <f t="shared" si="72"/>
        <v/>
      </c>
      <c r="KL42" s="55" t="str">
        <f t="shared" si="72"/>
        <v/>
      </c>
      <c r="KM42" s="55" t="str">
        <f t="shared" si="72"/>
        <v/>
      </c>
      <c r="KN42" s="55" t="str">
        <f t="shared" si="72"/>
        <v/>
      </c>
      <c r="KO42" s="55" t="str">
        <f t="shared" si="72"/>
        <v/>
      </c>
      <c r="KP42" s="55" t="str">
        <f t="shared" si="72"/>
        <v/>
      </c>
      <c r="KQ42" s="55" t="str">
        <f t="shared" si="72"/>
        <v/>
      </c>
      <c r="KR42" s="55" t="str">
        <f t="shared" si="72"/>
        <v/>
      </c>
      <c r="KS42" s="55" t="str">
        <f t="shared" si="72"/>
        <v/>
      </c>
      <c r="KT42" s="55" t="str">
        <f t="shared" si="72"/>
        <v/>
      </c>
      <c r="KU42" s="55" t="str">
        <f t="shared" si="72"/>
        <v/>
      </c>
      <c r="KV42" s="55" t="str">
        <f t="shared" si="72"/>
        <v/>
      </c>
      <c r="KW42" s="55" t="str">
        <f t="shared" si="72"/>
        <v/>
      </c>
      <c r="KX42" s="55" t="str">
        <f t="shared" si="72"/>
        <v/>
      </c>
      <c r="KY42" s="55" t="str">
        <f t="shared" si="72"/>
        <v/>
      </c>
      <c r="KZ42" s="55" t="str">
        <f t="shared" si="72"/>
        <v/>
      </c>
      <c r="LA42" s="55" t="str">
        <f t="shared" si="72"/>
        <v/>
      </c>
      <c r="LB42" s="55" t="str">
        <f t="shared" si="72"/>
        <v/>
      </c>
      <c r="LC42" s="55" t="str">
        <f t="shared" si="72"/>
        <v/>
      </c>
      <c r="LD42" s="55" t="str">
        <f t="shared" si="72"/>
        <v/>
      </c>
      <c r="LE42" s="55" t="str">
        <f t="shared" si="72"/>
        <v/>
      </c>
      <c r="LF42" s="55" t="str">
        <f t="shared" si="72"/>
        <v/>
      </c>
      <c r="LG42" s="55" t="str">
        <f t="shared" ref="LG42:NR42" si="73">IFERROR(LG16-LG29,"")</f>
        <v/>
      </c>
      <c r="LH42" s="55" t="str">
        <f t="shared" si="73"/>
        <v/>
      </c>
      <c r="LI42" s="55" t="str">
        <f t="shared" si="73"/>
        <v/>
      </c>
      <c r="LJ42" s="55" t="str">
        <f t="shared" si="73"/>
        <v/>
      </c>
      <c r="LK42" s="55" t="str">
        <f t="shared" si="73"/>
        <v/>
      </c>
      <c r="LL42" s="55" t="str">
        <f t="shared" si="73"/>
        <v/>
      </c>
      <c r="LM42" s="55" t="str">
        <f t="shared" si="73"/>
        <v/>
      </c>
      <c r="LN42" s="55" t="str">
        <f t="shared" si="73"/>
        <v/>
      </c>
      <c r="LO42" s="55" t="str">
        <f t="shared" si="73"/>
        <v/>
      </c>
      <c r="LP42" s="55" t="str">
        <f t="shared" si="73"/>
        <v/>
      </c>
      <c r="LQ42" s="55" t="str">
        <f t="shared" si="73"/>
        <v/>
      </c>
      <c r="LR42" s="55" t="str">
        <f t="shared" si="73"/>
        <v/>
      </c>
      <c r="LS42" s="55" t="str">
        <f t="shared" si="73"/>
        <v/>
      </c>
      <c r="LT42" s="55" t="str">
        <f t="shared" si="73"/>
        <v/>
      </c>
      <c r="LU42" s="55" t="str">
        <f t="shared" si="73"/>
        <v/>
      </c>
      <c r="LV42" s="55" t="str">
        <f t="shared" si="73"/>
        <v/>
      </c>
      <c r="LW42" s="55" t="str">
        <f t="shared" si="73"/>
        <v/>
      </c>
      <c r="LX42" s="55" t="str">
        <f t="shared" si="73"/>
        <v/>
      </c>
      <c r="LY42" s="55" t="str">
        <f t="shared" si="73"/>
        <v/>
      </c>
      <c r="LZ42" s="55" t="str">
        <f t="shared" si="73"/>
        <v/>
      </c>
      <c r="MA42" s="55" t="str">
        <f t="shared" si="73"/>
        <v/>
      </c>
      <c r="MB42" s="55" t="str">
        <f t="shared" si="73"/>
        <v/>
      </c>
      <c r="MC42" s="55" t="str">
        <f t="shared" si="73"/>
        <v/>
      </c>
      <c r="MD42" s="55" t="str">
        <f t="shared" si="73"/>
        <v/>
      </c>
      <c r="ME42" s="55" t="str">
        <f t="shared" si="73"/>
        <v/>
      </c>
      <c r="MF42" s="55" t="str">
        <f t="shared" si="73"/>
        <v/>
      </c>
      <c r="MG42" s="55" t="str">
        <f t="shared" si="73"/>
        <v/>
      </c>
      <c r="MH42" s="55" t="str">
        <f t="shared" si="73"/>
        <v/>
      </c>
      <c r="MI42" s="55" t="str">
        <f t="shared" si="73"/>
        <v/>
      </c>
      <c r="MJ42" s="55" t="str">
        <f t="shared" si="73"/>
        <v/>
      </c>
      <c r="MK42" s="55" t="str">
        <f t="shared" si="73"/>
        <v/>
      </c>
      <c r="ML42" s="55" t="str">
        <f t="shared" si="73"/>
        <v/>
      </c>
      <c r="MM42" s="55" t="str">
        <f t="shared" si="73"/>
        <v/>
      </c>
      <c r="MN42" s="55" t="str">
        <f t="shared" si="73"/>
        <v/>
      </c>
      <c r="MO42" s="55" t="str">
        <f t="shared" si="73"/>
        <v/>
      </c>
      <c r="MP42" s="55" t="str">
        <f t="shared" si="73"/>
        <v/>
      </c>
      <c r="MQ42" s="55" t="str">
        <f t="shared" si="73"/>
        <v/>
      </c>
      <c r="MR42" s="55" t="str">
        <f t="shared" si="73"/>
        <v/>
      </c>
      <c r="MS42" s="55" t="str">
        <f t="shared" si="73"/>
        <v/>
      </c>
      <c r="MT42" s="55" t="str">
        <f t="shared" si="73"/>
        <v/>
      </c>
      <c r="MU42" s="55" t="str">
        <f t="shared" si="73"/>
        <v/>
      </c>
      <c r="MV42" s="55" t="str">
        <f t="shared" si="73"/>
        <v/>
      </c>
      <c r="MW42" s="55" t="str">
        <f t="shared" si="73"/>
        <v/>
      </c>
      <c r="MX42" s="55" t="str">
        <f t="shared" si="73"/>
        <v/>
      </c>
      <c r="MY42" s="55" t="str">
        <f t="shared" si="73"/>
        <v/>
      </c>
      <c r="MZ42" s="55" t="str">
        <f t="shared" si="73"/>
        <v/>
      </c>
      <c r="NA42" s="55" t="str">
        <f t="shared" si="73"/>
        <v/>
      </c>
      <c r="NB42" s="55" t="str">
        <f t="shared" si="73"/>
        <v/>
      </c>
      <c r="NC42" s="55" t="str">
        <f t="shared" si="73"/>
        <v/>
      </c>
      <c r="ND42" s="55" t="str">
        <f t="shared" si="73"/>
        <v/>
      </c>
      <c r="NE42" s="55" t="str">
        <f t="shared" si="73"/>
        <v/>
      </c>
      <c r="NF42" s="55" t="str">
        <f t="shared" si="73"/>
        <v/>
      </c>
      <c r="NG42" s="55" t="str">
        <f t="shared" si="73"/>
        <v/>
      </c>
      <c r="NH42" s="55" t="str">
        <f t="shared" si="73"/>
        <v/>
      </c>
      <c r="NI42" s="55" t="str">
        <f t="shared" si="73"/>
        <v/>
      </c>
      <c r="NJ42" s="55" t="str">
        <f t="shared" si="73"/>
        <v/>
      </c>
      <c r="NK42" s="55" t="str">
        <f t="shared" si="73"/>
        <v/>
      </c>
      <c r="NL42" s="55" t="str">
        <f t="shared" si="73"/>
        <v/>
      </c>
      <c r="NM42" s="55" t="str">
        <f t="shared" si="73"/>
        <v/>
      </c>
      <c r="NN42" s="55" t="str">
        <f t="shared" si="73"/>
        <v/>
      </c>
      <c r="NO42" s="55" t="str">
        <f t="shared" si="73"/>
        <v/>
      </c>
      <c r="NP42" s="55" t="str">
        <f t="shared" si="73"/>
        <v/>
      </c>
      <c r="NQ42" s="55" t="str">
        <f t="shared" si="73"/>
        <v/>
      </c>
      <c r="NR42" s="55" t="str">
        <f t="shared" si="73"/>
        <v/>
      </c>
      <c r="NS42" s="55" t="str">
        <f t="shared" ref="NS42:QD42" si="74">IFERROR(NS16-NS29,"")</f>
        <v/>
      </c>
      <c r="NT42" s="55" t="str">
        <f t="shared" si="74"/>
        <v/>
      </c>
      <c r="NU42" s="55" t="str">
        <f t="shared" si="74"/>
        <v/>
      </c>
      <c r="NV42" s="55" t="str">
        <f t="shared" si="74"/>
        <v/>
      </c>
      <c r="NW42" s="55" t="str">
        <f t="shared" si="74"/>
        <v/>
      </c>
      <c r="NX42" s="55" t="str">
        <f t="shared" si="74"/>
        <v/>
      </c>
      <c r="NY42" s="55" t="str">
        <f t="shared" si="74"/>
        <v/>
      </c>
      <c r="NZ42" s="55" t="str">
        <f t="shared" si="74"/>
        <v/>
      </c>
      <c r="OA42" s="55" t="str">
        <f t="shared" si="74"/>
        <v/>
      </c>
      <c r="OB42" s="55" t="str">
        <f t="shared" si="74"/>
        <v/>
      </c>
      <c r="OC42" s="55" t="str">
        <f t="shared" si="74"/>
        <v/>
      </c>
      <c r="OD42" s="55" t="str">
        <f t="shared" si="74"/>
        <v/>
      </c>
      <c r="OE42" s="55" t="str">
        <f t="shared" si="74"/>
        <v/>
      </c>
      <c r="OF42" s="55" t="str">
        <f t="shared" si="74"/>
        <v/>
      </c>
      <c r="OG42" s="55" t="str">
        <f t="shared" si="74"/>
        <v/>
      </c>
      <c r="OH42" s="55" t="str">
        <f t="shared" si="74"/>
        <v/>
      </c>
      <c r="OI42" s="55" t="str">
        <f t="shared" si="74"/>
        <v/>
      </c>
      <c r="OJ42" s="55" t="str">
        <f t="shared" si="74"/>
        <v/>
      </c>
      <c r="OK42" s="55" t="str">
        <f t="shared" si="74"/>
        <v/>
      </c>
      <c r="OL42" s="55" t="str">
        <f t="shared" si="74"/>
        <v/>
      </c>
      <c r="OM42" s="55" t="str">
        <f t="shared" si="74"/>
        <v/>
      </c>
      <c r="ON42" s="55" t="str">
        <f t="shared" si="74"/>
        <v/>
      </c>
      <c r="OO42" s="55" t="str">
        <f t="shared" si="74"/>
        <v/>
      </c>
      <c r="OP42" s="55" t="str">
        <f t="shared" si="74"/>
        <v/>
      </c>
      <c r="OQ42" s="55" t="str">
        <f t="shared" si="74"/>
        <v/>
      </c>
      <c r="OR42" s="55" t="str">
        <f t="shared" si="74"/>
        <v/>
      </c>
      <c r="OS42" s="55" t="str">
        <f t="shared" si="74"/>
        <v/>
      </c>
      <c r="OT42" s="55" t="str">
        <f t="shared" si="74"/>
        <v/>
      </c>
      <c r="OU42" s="55" t="str">
        <f t="shared" si="74"/>
        <v/>
      </c>
      <c r="OV42" s="55" t="str">
        <f t="shared" si="74"/>
        <v/>
      </c>
      <c r="OW42" s="55" t="str">
        <f t="shared" si="74"/>
        <v/>
      </c>
      <c r="OX42" s="55" t="str">
        <f t="shared" si="74"/>
        <v/>
      </c>
      <c r="OY42" s="55" t="str">
        <f t="shared" si="74"/>
        <v/>
      </c>
      <c r="OZ42" s="55" t="str">
        <f t="shared" si="74"/>
        <v/>
      </c>
      <c r="PA42" s="55" t="str">
        <f t="shared" si="74"/>
        <v/>
      </c>
      <c r="PB42" s="55" t="str">
        <f t="shared" si="74"/>
        <v/>
      </c>
      <c r="PC42" s="55" t="str">
        <f t="shared" si="74"/>
        <v/>
      </c>
      <c r="PD42" s="55" t="str">
        <f t="shared" si="74"/>
        <v/>
      </c>
      <c r="PE42" s="55" t="str">
        <f t="shared" si="74"/>
        <v/>
      </c>
      <c r="PF42" s="55" t="str">
        <f t="shared" si="74"/>
        <v/>
      </c>
      <c r="PG42" s="55" t="str">
        <f t="shared" si="74"/>
        <v/>
      </c>
      <c r="PH42" s="55" t="str">
        <f t="shared" si="74"/>
        <v/>
      </c>
      <c r="PI42" s="55" t="str">
        <f t="shared" si="74"/>
        <v/>
      </c>
      <c r="PJ42" s="55" t="str">
        <f t="shared" si="74"/>
        <v/>
      </c>
      <c r="PK42" s="55" t="str">
        <f t="shared" si="74"/>
        <v/>
      </c>
      <c r="PL42" s="55" t="str">
        <f t="shared" si="74"/>
        <v/>
      </c>
      <c r="PM42" s="55" t="str">
        <f t="shared" si="74"/>
        <v/>
      </c>
      <c r="PN42" s="55" t="str">
        <f t="shared" si="74"/>
        <v/>
      </c>
      <c r="PO42" s="55" t="str">
        <f t="shared" si="74"/>
        <v/>
      </c>
      <c r="PP42" s="55" t="str">
        <f t="shared" si="74"/>
        <v/>
      </c>
      <c r="PQ42" s="55" t="str">
        <f t="shared" si="74"/>
        <v/>
      </c>
      <c r="PR42" s="55" t="str">
        <f t="shared" si="74"/>
        <v/>
      </c>
      <c r="PS42" s="55" t="str">
        <f t="shared" si="74"/>
        <v/>
      </c>
      <c r="PT42" s="55" t="str">
        <f t="shared" si="74"/>
        <v/>
      </c>
      <c r="PU42" s="55" t="str">
        <f t="shared" si="74"/>
        <v/>
      </c>
      <c r="PV42" s="55" t="str">
        <f t="shared" si="74"/>
        <v/>
      </c>
      <c r="PW42" s="55" t="str">
        <f t="shared" si="74"/>
        <v/>
      </c>
      <c r="PX42" s="55" t="str">
        <f t="shared" si="74"/>
        <v/>
      </c>
      <c r="PY42" s="55" t="str">
        <f t="shared" si="74"/>
        <v/>
      </c>
      <c r="PZ42" s="55" t="str">
        <f t="shared" si="74"/>
        <v/>
      </c>
      <c r="QA42" s="55" t="str">
        <f t="shared" si="74"/>
        <v/>
      </c>
      <c r="QB42" s="55" t="str">
        <f t="shared" si="74"/>
        <v/>
      </c>
      <c r="QC42" s="55" t="str">
        <f t="shared" si="74"/>
        <v/>
      </c>
      <c r="QD42" s="55" t="str">
        <f t="shared" si="74"/>
        <v/>
      </c>
      <c r="QE42" s="55" t="str">
        <f t="shared" ref="QE42:QQ42" si="75">IFERROR(QE16-QE29,"")</f>
        <v/>
      </c>
      <c r="QF42" s="55" t="str">
        <f t="shared" si="75"/>
        <v/>
      </c>
      <c r="QG42" s="55" t="str">
        <f t="shared" si="75"/>
        <v/>
      </c>
      <c r="QH42" s="55" t="str">
        <f t="shared" si="75"/>
        <v/>
      </c>
      <c r="QI42" s="55" t="str">
        <f t="shared" si="75"/>
        <v/>
      </c>
      <c r="QJ42" s="55" t="str">
        <f t="shared" si="75"/>
        <v/>
      </c>
      <c r="QK42" s="55" t="str">
        <f t="shared" si="75"/>
        <v/>
      </c>
      <c r="QL42" s="55" t="str">
        <f t="shared" si="75"/>
        <v/>
      </c>
      <c r="QM42" s="55" t="str">
        <f t="shared" si="75"/>
        <v/>
      </c>
      <c r="QN42" s="55" t="str">
        <f t="shared" si="75"/>
        <v/>
      </c>
      <c r="QO42" s="55" t="str">
        <f t="shared" si="75"/>
        <v/>
      </c>
      <c r="QP42" s="55" t="str">
        <f t="shared" si="75"/>
        <v/>
      </c>
      <c r="QQ42" s="55" t="str">
        <f t="shared" si="75"/>
        <v/>
      </c>
      <c r="QR42" s="55" t="s">
        <v>76</v>
      </c>
      <c r="QS42" s="55" t="s">
        <v>76</v>
      </c>
      <c r="QT42" s="55" t="s">
        <v>76</v>
      </c>
      <c r="QU42" s="55" t="s">
        <v>76</v>
      </c>
      <c r="QV42" s="55" t="s">
        <v>76</v>
      </c>
      <c r="QW42" s="55" t="s">
        <v>76</v>
      </c>
      <c r="QX42" s="55" t="s">
        <v>76</v>
      </c>
      <c r="QY42" s="55" t="s">
        <v>76</v>
      </c>
      <c r="QZ42" s="55" t="s">
        <v>76</v>
      </c>
      <c r="RA42" s="55" t="s">
        <v>76</v>
      </c>
      <c r="RB42" s="55" t="s">
        <v>76</v>
      </c>
      <c r="RC42" s="55" t="s">
        <v>76</v>
      </c>
      <c r="RD42" s="55"/>
      <c r="RE42" s="55"/>
      <c r="RF42" s="55"/>
      <c r="RG42" s="55"/>
      <c r="RH42" s="55"/>
      <c r="RI42" s="55"/>
      <c r="RJ42" s="55"/>
      <c r="RK42" s="55"/>
      <c r="RL42" s="55"/>
      <c r="RM42" s="55"/>
      <c r="RN42" s="55"/>
      <c r="RO42" s="55"/>
      <c r="RP42" s="55"/>
      <c r="RQ42" s="55"/>
      <c r="RR42" s="55"/>
      <c r="RS42" s="55"/>
      <c r="RT42" s="55"/>
      <c r="RU42" s="55"/>
      <c r="RV42" s="55"/>
      <c r="RW42" s="55"/>
      <c r="RX42" s="55"/>
    </row>
    <row r="43" spans="2:492" x14ac:dyDescent="0.2">
      <c r="B43" s="47">
        <f t="shared" si="43"/>
        <v>8</v>
      </c>
      <c r="C43" s="54" t="str">
        <f>$C$17</f>
        <v>プールヴィラ　屋我地島　ｂｙ　コルディオプレミアム</v>
      </c>
      <c r="D43" s="3"/>
      <c r="E43" s="55" t="str">
        <f t="shared" ref="E43:BP43" si="76">IFERROR(E17-E30,"")</f>
        <v/>
      </c>
      <c r="F43" s="55" t="str">
        <f t="shared" si="76"/>
        <v/>
      </c>
      <c r="G43" s="55" t="str">
        <f t="shared" si="76"/>
        <v/>
      </c>
      <c r="H43" s="55" t="str">
        <f t="shared" si="76"/>
        <v/>
      </c>
      <c r="I43" s="55" t="str">
        <f t="shared" si="76"/>
        <v/>
      </c>
      <c r="J43" s="55" t="str">
        <f t="shared" si="76"/>
        <v/>
      </c>
      <c r="K43" s="55" t="str">
        <f t="shared" si="76"/>
        <v/>
      </c>
      <c r="L43" s="55" t="str">
        <f t="shared" si="76"/>
        <v/>
      </c>
      <c r="M43" s="55" t="str">
        <f t="shared" si="76"/>
        <v/>
      </c>
      <c r="N43" s="55" t="str">
        <f t="shared" si="76"/>
        <v/>
      </c>
      <c r="O43" s="55" t="str">
        <f t="shared" si="76"/>
        <v/>
      </c>
      <c r="P43" s="55" t="str">
        <f t="shared" si="76"/>
        <v/>
      </c>
      <c r="Q43" s="55" t="str">
        <f t="shared" si="76"/>
        <v/>
      </c>
      <c r="R43" s="55" t="str">
        <f t="shared" si="76"/>
        <v/>
      </c>
      <c r="S43" s="55" t="str">
        <f t="shared" si="76"/>
        <v/>
      </c>
      <c r="T43" s="55" t="str">
        <f t="shared" si="76"/>
        <v/>
      </c>
      <c r="U43" s="55" t="str">
        <f t="shared" si="76"/>
        <v/>
      </c>
      <c r="V43" s="55" t="str">
        <f t="shared" si="76"/>
        <v/>
      </c>
      <c r="W43" s="55" t="str">
        <f t="shared" si="76"/>
        <v/>
      </c>
      <c r="X43" s="55" t="str">
        <f t="shared" si="76"/>
        <v/>
      </c>
      <c r="Y43" s="55" t="str">
        <f t="shared" si="76"/>
        <v/>
      </c>
      <c r="Z43" s="55" t="str">
        <f t="shared" si="76"/>
        <v/>
      </c>
      <c r="AA43" s="55" t="str">
        <f t="shared" si="76"/>
        <v/>
      </c>
      <c r="AB43" s="55" t="str">
        <f t="shared" si="76"/>
        <v/>
      </c>
      <c r="AC43" s="55" t="str">
        <f t="shared" si="76"/>
        <v/>
      </c>
      <c r="AD43" s="55" t="str">
        <f t="shared" si="76"/>
        <v/>
      </c>
      <c r="AE43" s="55" t="str">
        <f t="shared" si="76"/>
        <v/>
      </c>
      <c r="AF43" s="55" t="str">
        <f t="shared" si="76"/>
        <v/>
      </c>
      <c r="AG43" s="55" t="str">
        <f t="shared" si="76"/>
        <v/>
      </c>
      <c r="AH43" s="55" t="str">
        <f t="shared" si="76"/>
        <v/>
      </c>
      <c r="AI43" s="55" t="str">
        <f t="shared" si="76"/>
        <v/>
      </c>
      <c r="AJ43" s="55" t="str">
        <f t="shared" si="76"/>
        <v/>
      </c>
      <c r="AK43" s="55" t="str">
        <f t="shared" si="76"/>
        <v/>
      </c>
      <c r="AL43" s="55" t="str">
        <f t="shared" si="76"/>
        <v/>
      </c>
      <c r="AM43" s="55" t="str">
        <f t="shared" si="76"/>
        <v/>
      </c>
      <c r="AN43" s="55" t="str">
        <f t="shared" si="76"/>
        <v/>
      </c>
      <c r="AO43" s="55" t="str">
        <f t="shared" si="76"/>
        <v/>
      </c>
      <c r="AP43" s="55" t="str">
        <f t="shared" si="76"/>
        <v/>
      </c>
      <c r="AQ43" s="55" t="str">
        <f t="shared" si="76"/>
        <v/>
      </c>
      <c r="AR43" s="55" t="str">
        <f t="shared" si="76"/>
        <v/>
      </c>
      <c r="AS43" s="55" t="str">
        <f t="shared" si="76"/>
        <v/>
      </c>
      <c r="AT43" s="55" t="str">
        <f t="shared" si="76"/>
        <v/>
      </c>
      <c r="AU43" s="55" t="str">
        <f t="shared" si="76"/>
        <v/>
      </c>
      <c r="AV43" s="55" t="str">
        <f t="shared" si="76"/>
        <v/>
      </c>
      <c r="AW43" s="55" t="str">
        <f t="shared" si="76"/>
        <v/>
      </c>
      <c r="AX43" s="55" t="str">
        <f t="shared" si="76"/>
        <v/>
      </c>
      <c r="AY43" s="55" t="str">
        <f t="shared" si="76"/>
        <v/>
      </c>
      <c r="AZ43" s="55" t="str">
        <f t="shared" si="76"/>
        <v/>
      </c>
      <c r="BA43" s="55" t="str">
        <f t="shared" si="76"/>
        <v/>
      </c>
      <c r="BB43" s="55" t="str">
        <f t="shared" si="76"/>
        <v/>
      </c>
      <c r="BC43" s="55" t="str">
        <f t="shared" si="76"/>
        <v/>
      </c>
      <c r="BD43" s="55" t="str">
        <f t="shared" si="76"/>
        <v/>
      </c>
      <c r="BE43" s="55" t="str">
        <f t="shared" si="76"/>
        <v/>
      </c>
      <c r="BF43" s="55" t="str">
        <f t="shared" si="76"/>
        <v/>
      </c>
      <c r="BG43" s="55" t="str">
        <f t="shared" si="76"/>
        <v/>
      </c>
      <c r="BH43" s="55" t="str">
        <f t="shared" si="76"/>
        <v/>
      </c>
      <c r="BI43" s="55" t="str">
        <f t="shared" si="76"/>
        <v/>
      </c>
      <c r="BJ43" s="55" t="str">
        <f t="shared" si="76"/>
        <v/>
      </c>
      <c r="BK43" s="55" t="str">
        <f t="shared" si="76"/>
        <v/>
      </c>
      <c r="BL43" s="55" t="str">
        <f t="shared" si="76"/>
        <v/>
      </c>
      <c r="BM43" s="55" t="str">
        <f t="shared" si="76"/>
        <v/>
      </c>
      <c r="BN43" s="55" t="str">
        <f t="shared" si="76"/>
        <v/>
      </c>
      <c r="BO43" s="55" t="str">
        <f t="shared" si="76"/>
        <v/>
      </c>
      <c r="BP43" s="55" t="str">
        <f t="shared" si="76"/>
        <v/>
      </c>
      <c r="BQ43" s="55" t="str">
        <f t="shared" ref="BQ43:EB43" si="77">IFERROR(BQ17-BQ30,"")</f>
        <v/>
      </c>
      <c r="BR43" s="55" t="str">
        <f t="shared" si="77"/>
        <v/>
      </c>
      <c r="BS43" s="55" t="str">
        <f t="shared" si="77"/>
        <v/>
      </c>
      <c r="BT43" s="55" t="str">
        <f t="shared" si="77"/>
        <v/>
      </c>
      <c r="BU43" s="55" t="str">
        <f t="shared" si="77"/>
        <v/>
      </c>
      <c r="BV43" s="55" t="str">
        <f t="shared" si="77"/>
        <v/>
      </c>
      <c r="BW43" s="55" t="str">
        <f t="shared" si="77"/>
        <v/>
      </c>
      <c r="BX43" s="55" t="str">
        <f t="shared" si="77"/>
        <v/>
      </c>
      <c r="BY43" s="55" t="str">
        <f t="shared" si="77"/>
        <v/>
      </c>
      <c r="BZ43" s="55" t="str">
        <f t="shared" si="77"/>
        <v/>
      </c>
      <c r="CA43" s="55" t="str">
        <f t="shared" si="77"/>
        <v/>
      </c>
      <c r="CB43" s="55" t="str">
        <f t="shared" si="77"/>
        <v/>
      </c>
      <c r="CC43" s="55" t="str">
        <f t="shared" si="77"/>
        <v/>
      </c>
      <c r="CD43" s="55" t="str">
        <f t="shared" si="77"/>
        <v/>
      </c>
      <c r="CE43" s="55" t="str">
        <f t="shared" si="77"/>
        <v/>
      </c>
      <c r="CF43" s="55" t="str">
        <f t="shared" si="77"/>
        <v/>
      </c>
      <c r="CG43" s="55" t="str">
        <f t="shared" si="77"/>
        <v/>
      </c>
      <c r="CH43" s="55" t="str">
        <f t="shared" si="77"/>
        <v/>
      </c>
      <c r="CI43" s="55" t="str">
        <f t="shared" si="77"/>
        <v/>
      </c>
      <c r="CJ43" s="55" t="str">
        <f t="shared" si="77"/>
        <v/>
      </c>
      <c r="CK43" s="55" t="str">
        <f t="shared" si="77"/>
        <v/>
      </c>
      <c r="CL43" s="55" t="str">
        <f t="shared" si="77"/>
        <v/>
      </c>
      <c r="CM43" s="55" t="str">
        <f t="shared" si="77"/>
        <v/>
      </c>
      <c r="CN43" s="55" t="str">
        <f t="shared" si="77"/>
        <v/>
      </c>
      <c r="CO43" s="55" t="str">
        <f t="shared" si="77"/>
        <v/>
      </c>
      <c r="CP43" s="55" t="str">
        <f t="shared" si="77"/>
        <v/>
      </c>
      <c r="CQ43" s="55" t="str">
        <f t="shared" si="77"/>
        <v/>
      </c>
      <c r="CR43" s="55" t="str">
        <f t="shared" si="77"/>
        <v/>
      </c>
      <c r="CS43" s="55" t="str">
        <f t="shared" si="77"/>
        <v/>
      </c>
      <c r="CT43" s="55" t="str">
        <f t="shared" si="77"/>
        <v/>
      </c>
      <c r="CU43" s="55" t="str">
        <f t="shared" si="77"/>
        <v/>
      </c>
      <c r="CV43" s="55" t="str">
        <f t="shared" si="77"/>
        <v/>
      </c>
      <c r="CW43" s="55" t="str">
        <f t="shared" si="77"/>
        <v/>
      </c>
      <c r="CX43" s="55" t="str">
        <f t="shared" si="77"/>
        <v/>
      </c>
      <c r="CY43" s="55" t="str">
        <f t="shared" si="77"/>
        <v/>
      </c>
      <c r="CZ43" s="55" t="str">
        <f t="shared" si="77"/>
        <v/>
      </c>
      <c r="DA43" s="55" t="str">
        <f t="shared" si="77"/>
        <v/>
      </c>
      <c r="DB43" s="55" t="str">
        <f t="shared" si="77"/>
        <v/>
      </c>
      <c r="DC43" s="55" t="str">
        <f t="shared" si="77"/>
        <v/>
      </c>
      <c r="DD43" s="55" t="str">
        <f t="shared" si="77"/>
        <v/>
      </c>
      <c r="DE43" s="55" t="str">
        <f t="shared" si="77"/>
        <v/>
      </c>
      <c r="DF43" s="55" t="str">
        <f t="shared" si="77"/>
        <v/>
      </c>
      <c r="DG43" s="55" t="str">
        <f t="shared" si="77"/>
        <v/>
      </c>
      <c r="DH43" s="55" t="str">
        <f t="shared" si="77"/>
        <v/>
      </c>
      <c r="DI43" s="55" t="str">
        <f t="shared" si="77"/>
        <v/>
      </c>
      <c r="DJ43" s="55" t="str">
        <f t="shared" si="77"/>
        <v/>
      </c>
      <c r="DK43" s="55" t="str">
        <f t="shared" si="77"/>
        <v/>
      </c>
      <c r="DL43" s="55" t="str">
        <f t="shared" si="77"/>
        <v/>
      </c>
      <c r="DM43" s="55" t="str">
        <f t="shared" si="77"/>
        <v/>
      </c>
      <c r="DN43" s="55" t="str">
        <f t="shared" si="77"/>
        <v/>
      </c>
      <c r="DO43" s="55" t="str">
        <f t="shared" si="77"/>
        <v/>
      </c>
      <c r="DP43" s="55" t="str">
        <f t="shared" si="77"/>
        <v/>
      </c>
      <c r="DQ43" s="55" t="str">
        <f t="shared" si="77"/>
        <v/>
      </c>
      <c r="DR43" s="55" t="str">
        <f t="shared" si="77"/>
        <v/>
      </c>
      <c r="DS43" s="55" t="str">
        <f t="shared" si="77"/>
        <v/>
      </c>
      <c r="DT43" s="55" t="str">
        <f t="shared" si="77"/>
        <v/>
      </c>
      <c r="DU43" s="55" t="str">
        <f t="shared" si="77"/>
        <v/>
      </c>
      <c r="DV43" s="55" t="str">
        <f t="shared" si="77"/>
        <v/>
      </c>
      <c r="DW43" s="55" t="str">
        <f t="shared" si="77"/>
        <v/>
      </c>
      <c r="DX43" s="55" t="str">
        <f t="shared" si="77"/>
        <v/>
      </c>
      <c r="DY43" s="55" t="str">
        <f t="shared" si="77"/>
        <v/>
      </c>
      <c r="DZ43" s="55" t="str">
        <f t="shared" si="77"/>
        <v/>
      </c>
      <c r="EA43" s="55" t="str">
        <f t="shared" si="77"/>
        <v/>
      </c>
      <c r="EB43" s="55" t="str">
        <f t="shared" si="77"/>
        <v/>
      </c>
      <c r="EC43" s="55" t="str">
        <f t="shared" ref="EC43:GN43" si="78">IFERROR(EC17-EC30,"")</f>
        <v/>
      </c>
      <c r="ED43" s="55" t="str">
        <f t="shared" si="78"/>
        <v/>
      </c>
      <c r="EE43" s="55" t="str">
        <f t="shared" si="78"/>
        <v/>
      </c>
      <c r="EF43" s="55" t="str">
        <f t="shared" si="78"/>
        <v/>
      </c>
      <c r="EG43" s="55" t="str">
        <f t="shared" si="78"/>
        <v/>
      </c>
      <c r="EH43" s="55" t="str">
        <f t="shared" si="78"/>
        <v/>
      </c>
      <c r="EI43" s="55" t="str">
        <f t="shared" si="78"/>
        <v/>
      </c>
      <c r="EJ43" s="55" t="str">
        <f t="shared" si="78"/>
        <v/>
      </c>
      <c r="EK43" s="55" t="str">
        <f t="shared" si="78"/>
        <v/>
      </c>
      <c r="EL43" s="55" t="str">
        <f t="shared" si="78"/>
        <v/>
      </c>
      <c r="EM43" s="55" t="str">
        <f t="shared" si="78"/>
        <v/>
      </c>
      <c r="EN43" s="55" t="str">
        <f t="shared" si="78"/>
        <v/>
      </c>
      <c r="EO43" s="55" t="str">
        <f t="shared" si="78"/>
        <v/>
      </c>
      <c r="EP43" s="55" t="str">
        <f t="shared" si="78"/>
        <v/>
      </c>
      <c r="EQ43" s="55" t="str">
        <f t="shared" si="78"/>
        <v/>
      </c>
      <c r="ER43" s="55" t="str">
        <f t="shared" si="78"/>
        <v/>
      </c>
      <c r="ES43" s="55" t="str">
        <f t="shared" si="78"/>
        <v/>
      </c>
      <c r="ET43" s="55" t="str">
        <f t="shared" si="78"/>
        <v/>
      </c>
      <c r="EU43" s="55" t="str">
        <f t="shared" si="78"/>
        <v/>
      </c>
      <c r="EV43" s="55" t="str">
        <f t="shared" si="78"/>
        <v/>
      </c>
      <c r="EW43" s="55" t="str">
        <f t="shared" si="78"/>
        <v/>
      </c>
      <c r="EX43" s="55" t="str">
        <f t="shared" si="78"/>
        <v/>
      </c>
      <c r="EY43" s="55" t="str">
        <f t="shared" si="78"/>
        <v/>
      </c>
      <c r="EZ43" s="55" t="str">
        <f t="shared" si="78"/>
        <v/>
      </c>
      <c r="FA43" s="55" t="str">
        <f t="shared" si="78"/>
        <v/>
      </c>
      <c r="FB43" s="55" t="str">
        <f t="shared" si="78"/>
        <v/>
      </c>
      <c r="FC43" s="55" t="str">
        <f t="shared" si="78"/>
        <v/>
      </c>
      <c r="FD43" s="55" t="str">
        <f t="shared" si="78"/>
        <v/>
      </c>
      <c r="FE43" s="55" t="str">
        <f t="shared" si="78"/>
        <v/>
      </c>
      <c r="FF43" s="55" t="str">
        <f t="shared" si="78"/>
        <v/>
      </c>
      <c r="FG43" s="55" t="str">
        <f t="shared" si="78"/>
        <v/>
      </c>
      <c r="FH43" s="55" t="str">
        <f t="shared" si="78"/>
        <v/>
      </c>
      <c r="FI43" s="55" t="str">
        <f t="shared" si="78"/>
        <v/>
      </c>
      <c r="FJ43" s="55" t="str">
        <f t="shared" si="78"/>
        <v/>
      </c>
      <c r="FK43" s="55" t="str">
        <f t="shared" si="78"/>
        <v/>
      </c>
      <c r="FL43" s="55" t="str">
        <f t="shared" si="78"/>
        <v/>
      </c>
      <c r="FM43" s="55" t="str">
        <f t="shared" si="78"/>
        <v/>
      </c>
      <c r="FN43" s="55" t="str">
        <f t="shared" si="78"/>
        <v/>
      </c>
      <c r="FO43" s="55" t="str">
        <f t="shared" si="78"/>
        <v/>
      </c>
      <c r="FP43" s="55" t="str">
        <f t="shared" si="78"/>
        <v/>
      </c>
      <c r="FQ43" s="55" t="str">
        <f t="shared" si="78"/>
        <v/>
      </c>
      <c r="FR43" s="55" t="str">
        <f t="shared" si="78"/>
        <v/>
      </c>
      <c r="FS43" s="55" t="str">
        <f t="shared" si="78"/>
        <v/>
      </c>
      <c r="FT43" s="55" t="str">
        <f t="shared" si="78"/>
        <v/>
      </c>
      <c r="FU43" s="55" t="str">
        <f t="shared" si="78"/>
        <v/>
      </c>
      <c r="FV43" s="55" t="str">
        <f t="shared" si="78"/>
        <v/>
      </c>
      <c r="FW43" s="55" t="str">
        <f t="shared" si="78"/>
        <v/>
      </c>
      <c r="FX43" s="55" t="str">
        <f t="shared" si="78"/>
        <v/>
      </c>
      <c r="FY43" s="55" t="str">
        <f t="shared" si="78"/>
        <v/>
      </c>
      <c r="FZ43" s="55" t="str">
        <f t="shared" si="78"/>
        <v/>
      </c>
      <c r="GA43" s="55" t="str">
        <f t="shared" si="78"/>
        <v/>
      </c>
      <c r="GB43" s="55" t="str">
        <f t="shared" si="78"/>
        <v/>
      </c>
      <c r="GC43" s="55" t="str">
        <f t="shared" si="78"/>
        <v/>
      </c>
      <c r="GD43" s="55" t="str">
        <f t="shared" si="78"/>
        <v/>
      </c>
      <c r="GE43" s="55" t="str">
        <f t="shared" si="78"/>
        <v/>
      </c>
      <c r="GF43" s="55" t="str">
        <f t="shared" si="78"/>
        <v/>
      </c>
      <c r="GG43" s="55" t="str">
        <f t="shared" si="78"/>
        <v/>
      </c>
      <c r="GH43" s="55" t="str">
        <f t="shared" si="78"/>
        <v/>
      </c>
      <c r="GI43" s="55" t="str">
        <f t="shared" si="78"/>
        <v/>
      </c>
      <c r="GJ43" s="55" t="str">
        <f t="shared" si="78"/>
        <v/>
      </c>
      <c r="GK43" s="55" t="str">
        <f t="shared" si="78"/>
        <v/>
      </c>
      <c r="GL43" s="55" t="str">
        <f t="shared" si="78"/>
        <v/>
      </c>
      <c r="GM43" s="55" t="str">
        <f t="shared" si="78"/>
        <v/>
      </c>
      <c r="GN43" s="55" t="str">
        <f t="shared" si="78"/>
        <v/>
      </c>
      <c r="GO43" s="55" t="str">
        <f t="shared" ref="GO43:IT43" si="79">IFERROR(GO17-GO30,"")</f>
        <v/>
      </c>
      <c r="GP43" s="55" t="str">
        <f t="shared" si="79"/>
        <v/>
      </c>
      <c r="GQ43" s="55" t="str">
        <f t="shared" si="79"/>
        <v/>
      </c>
      <c r="GR43" s="55" t="str">
        <f t="shared" si="79"/>
        <v/>
      </c>
      <c r="GS43" s="55" t="str">
        <f t="shared" si="79"/>
        <v/>
      </c>
      <c r="GT43" s="55" t="str">
        <f t="shared" si="79"/>
        <v/>
      </c>
      <c r="GU43" s="55" t="str">
        <f t="shared" si="79"/>
        <v/>
      </c>
      <c r="GV43" s="55" t="str">
        <f t="shared" si="79"/>
        <v/>
      </c>
      <c r="GW43" s="55" t="str">
        <f t="shared" si="79"/>
        <v/>
      </c>
      <c r="GX43" s="55" t="str">
        <f t="shared" si="79"/>
        <v/>
      </c>
      <c r="GY43" s="55" t="str">
        <f t="shared" si="79"/>
        <v/>
      </c>
      <c r="GZ43" s="55" t="str">
        <f t="shared" si="79"/>
        <v/>
      </c>
      <c r="HA43" s="55" t="str">
        <f t="shared" si="79"/>
        <v/>
      </c>
      <c r="HB43" s="55" t="str">
        <f t="shared" si="79"/>
        <v/>
      </c>
      <c r="HC43" s="55" t="str">
        <f t="shared" si="79"/>
        <v/>
      </c>
      <c r="HD43" s="55" t="str">
        <f t="shared" si="79"/>
        <v/>
      </c>
      <c r="HE43" s="55" t="str">
        <f t="shared" si="79"/>
        <v/>
      </c>
      <c r="HF43" s="55" t="str">
        <f t="shared" si="79"/>
        <v/>
      </c>
      <c r="HG43" s="55" t="str">
        <f t="shared" si="79"/>
        <v/>
      </c>
      <c r="HH43" s="55" t="str">
        <f t="shared" si="79"/>
        <v/>
      </c>
      <c r="HI43" s="55" t="str">
        <f t="shared" si="79"/>
        <v/>
      </c>
      <c r="HJ43" s="55" t="str">
        <f t="shared" si="79"/>
        <v/>
      </c>
      <c r="HK43" s="55" t="str">
        <f t="shared" si="79"/>
        <v/>
      </c>
      <c r="HL43" s="55" t="str">
        <f t="shared" si="79"/>
        <v/>
      </c>
      <c r="HM43" s="55" t="str">
        <f t="shared" si="79"/>
        <v/>
      </c>
      <c r="HN43" s="55" t="str">
        <f t="shared" si="79"/>
        <v/>
      </c>
      <c r="HO43" s="55" t="str">
        <f t="shared" si="79"/>
        <v/>
      </c>
      <c r="HP43" s="55" t="str">
        <f t="shared" si="79"/>
        <v/>
      </c>
      <c r="HQ43" s="55" t="str">
        <f t="shared" si="79"/>
        <v/>
      </c>
      <c r="HR43" s="55" t="str">
        <f t="shared" si="79"/>
        <v/>
      </c>
      <c r="HS43" s="55" t="str">
        <f t="shared" si="79"/>
        <v/>
      </c>
      <c r="HT43" s="55" t="str">
        <f t="shared" si="79"/>
        <v/>
      </c>
      <c r="HU43" s="55" t="str">
        <f t="shared" si="79"/>
        <v/>
      </c>
      <c r="HV43" s="55" t="str">
        <f t="shared" si="79"/>
        <v/>
      </c>
      <c r="HW43" s="55" t="str">
        <f t="shared" si="79"/>
        <v/>
      </c>
      <c r="HX43" s="55" t="str">
        <f t="shared" si="79"/>
        <v/>
      </c>
      <c r="HY43" s="55" t="str">
        <f t="shared" si="79"/>
        <v/>
      </c>
      <c r="HZ43" s="55" t="str">
        <f t="shared" si="79"/>
        <v/>
      </c>
      <c r="IA43" s="55" t="str">
        <f t="shared" si="79"/>
        <v/>
      </c>
      <c r="IB43" s="55" t="str">
        <f t="shared" si="79"/>
        <v/>
      </c>
      <c r="IC43" s="55" t="str">
        <f t="shared" si="79"/>
        <v/>
      </c>
      <c r="ID43" s="55" t="str">
        <f t="shared" si="79"/>
        <v/>
      </c>
      <c r="IE43" s="55" t="str">
        <f t="shared" si="79"/>
        <v/>
      </c>
      <c r="IF43" s="55" t="str">
        <f t="shared" si="79"/>
        <v/>
      </c>
      <c r="IG43" s="55" t="str">
        <f t="shared" si="79"/>
        <v/>
      </c>
      <c r="IH43" s="55" t="str">
        <f t="shared" si="79"/>
        <v/>
      </c>
      <c r="II43" s="55" t="str">
        <f t="shared" si="79"/>
        <v/>
      </c>
      <c r="IJ43" s="55" t="str">
        <f t="shared" si="79"/>
        <v/>
      </c>
      <c r="IK43" s="55" t="str">
        <f t="shared" si="79"/>
        <v/>
      </c>
      <c r="IL43" s="55" t="str">
        <f t="shared" si="79"/>
        <v/>
      </c>
      <c r="IM43" s="55" t="str">
        <f t="shared" si="79"/>
        <v/>
      </c>
      <c r="IN43" s="55" t="str">
        <f t="shared" si="79"/>
        <v/>
      </c>
      <c r="IO43" s="55" t="str">
        <f t="shared" si="79"/>
        <v/>
      </c>
      <c r="IP43" s="55" t="str">
        <f t="shared" si="79"/>
        <v/>
      </c>
      <c r="IQ43" s="55" t="str">
        <f t="shared" si="79"/>
        <v/>
      </c>
      <c r="IR43" s="55" t="str">
        <f t="shared" si="79"/>
        <v/>
      </c>
      <c r="IS43" s="55" t="str">
        <f t="shared" si="79"/>
        <v/>
      </c>
      <c r="IT43" s="55" t="str">
        <f t="shared" si="79"/>
        <v/>
      </c>
      <c r="IU43" s="55" t="str">
        <f t="shared" ref="IU43:LF43" si="80">IFERROR(IU17-IU30,"")</f>
        <v/>
      </c>
      <c r="IV43" s="55" t="str">
        <f t="shared" si="80"/>
        <v/>
      </c>
      <c r="IW43" s="55" t="str">
        <f t="shared" si="80"/>
        <v/>
      </c>
      <c r="IX43" s="55" t="str">
        <f t="shared" si="80"/>
        <v/>
      </c>
      <c r="IY43" s="55" t="str">
        <f t="shared" si="80"/>
        <v/>
      </c>
      <c r="IZ43" s="55" t="str">
        <f t="shared" si="80"/>
        <v/>
      </c>
      <c r="JA43" s="55" t="str">
        <f t="shared" si="80"/>
        <v/>
      </c>
      <c r="JB43" s="55" t="str">
        <f t="shared" si="80"/>
        <v/>
      </c>
      <c r="JC43" s="55" t="str">
        <f t="shared" si="80"/>
        <v/>
      </c>
      <c r="JD43" s="55" t="str">
        <f t="shared" si="80"/>
        <v/>
      </c>
      <c r="JE43" s="55" t="str">
        <f t="shared" si="80"/>
        <v/>
      </c>
      <c r="JF43" s="55" t="str">
        <f t="shared" si="80"/>
        <v/>
      </c>
      <c r="JG43" s="55" t="str">
        <f t="shared" si="80"/>
        <v/>
      </c>
      <c r="JH43" s="55" t="str">
        <f t="shared" si="80"/>
        <v/>
      </c>
      <c r="JI43" s="55" t="str">
        <f t="shared" si="80"/>
        <v/>
      </c>
      <c r="JJ43" s="55" t="str">
        <f t="shared" si="80"/>
        <v/>
      </c>
      <c r="JK43" s="55" t="str">
        <f t="shared" si="80"/>
        <v/>
      </c>
      <c r="JL43" s="55" t="str">
        <f t="shared" si="80"/>
        <v/>
      </c>
      <c r="JM43" s="55" t="str">
        <f t="shared" si="80"/>
        <v/>
      </c>
      <c r="JN43" s="55" t="str">
        <f t="shared" si="80"/>
        <v/>
      </c>
      <c r="JO43" s="55" t="str">
        <f t="shared" si="80"/>
        <v/>
      </c>
      <c r="JP43" s="55" t="str">
        <f t="shared" si="80"/>
        <v/>
      </c>
      <c r="JQ43" s="55" t="str">
        <f t="shared" si="80"/>
        <v/>
      </c>
      <c r="JR43" s="55" t="str">
        <f t="shared" si="80"/>
        <v/>
      </c>
      <c r="JS43" s="55" t="str">
        <f t="shared" si="80"/>
        <v/>
      </c>
      <c r="JT43" s="55" t="str">
        <f t="shared" si="80"/>
        <v/>
      </c>
      <c r="JU43" s="55" t="str">
        <f t="shared" si="80"/>
        <v/>
      </c>
      <c r="JV43" s="55" t="str">
        <f t="shared" si="80"/>
        <v/>
      </c>
      <c r="JW43" s="55" t="str">
        <f t="shared" si="80"/>
        <v/>
      </c>
      <c r="JX43" s="55" t="str">
        <f t="shared" si="80"/>
        <v/>
      </c>
      <c r="JY43" s="55" t="str">
        <f t="shared" si="80"/>
        <v/>
      </c>
      <c r="JZ43" s="55" t="str">
        <f t="shared" si="80"/>
        <v/>
      </c>
      <c r="KA43" s="55" t="str">
        <f t="shared" si="80"/>
        <v/>
      </c>
      <c r="KB43" s="55" t="str">
        <f t="shared" si="80"/>
        <v/>
      </c>
      <c r="KC43" s="55" t="str">
        <f t="shared" si="80"/>
        <v/>
      </c>
      <c r="KD43" s="55" t="str">
        <f t="shared" si="80"/>
        <v/>
      </c>
      <c r="KE43" s="55" t="str">
        <f t="shared" si="80"/>
        <v/>
      </c>
      <c r="KF43" s="55" t="str">
        <f t="shared" si="80"/>
        <v/>
      </c>
      <c r="KG43" s="55" t="str">
        <f t="shared" si="80"/>
        <v/>
      </c>
      <c r="KH43" s="55" t="str">
        <f t="shared" si="80"/>
        <v/>
      </c>
      <c r="KI43" s="55" t="str">
        <f t="shared" si="80"/>
        <v/>
      </c>
      <c r="KJ43" s="55" t="str">
        <f t="shared" si="80"/>
        <v/>
      </c>
      <c r="KK43" s="55" t="str">
        <f t="shared" si="80"/>
        <v/>
      </c>
      <c r="KL43" s="55" t="str">
        <f t="shared" si="80"/>
        <v/>
      </c>
      <c r="KM43" s="55" t="str">
        <f t="shared" si="80"/>
        <v/>
      </c>
      <c r="KN43" s="55" t="str">
        <f t="shared" si="80"/>
        <v/>
      </c>
      <c r="KO43" s="55" t="str">
        <f t="shared" si="80"/>
        <v/>
      </c>
      <c r="KP43" s="55" t="str">
        <f t="shared" si="80"/>
        <v/>
      </c>
      <c r="KQ43" s="55" t="str">
        <f t="shared" si="80"/>
        <v/>
      </c>
      <c r="KR43" s="55" t="str">
        <f t="shared" si="80"/>
        <v/>
      </c>
      <c r="KS43" s="55" t="str">
        <f t="shared" si="80"/>
        <v/>
      </c>
      <c r="KT43" s="55" t="str">
        <f t="shared" si="80"/>
        <v/>
      </c>
      <c r="KU43" s="55" t="str">
        <f t="shared" si="80"/>
        <v/>
      </c>
      <c r="KV43" s="55" t="str">
        <f t="shared" si="80"/>
        <v/>
      </c>
      <c r="KW43" s="55" t="str">
        <f t="shared" si="80"/>
        <v/>
      </c>
      <c r="KX43" s="55" t="str">
        <f t="shared" si="80"/>
        <v/>
      </c>
      <c r="KY43" s="55" t="str">
        <f t="shared" si="80"/>
        <v/>
      </c>
      <c r="KZ43" s="55" t="str">
        <f t="shared" si="80"/>
        <v/>
      </c>
      <c r="LA43" s="55" t="str">
        <f t="shared" si="80"/>
        <v/>
      </c>
      <c r="LB43" s="55" t="str">
        <f t="shared" si="80"/>
        <v/>
      </c>
      <c r="LC43" s="55" t="str">
        <f t="shared" si="80"/>
        <v/>
      </c>
      <c r="LD43" s="55" t="str">
        <f t="shared" si="80"/>
        <v/>
      </c>
      <c r="LE43" s="55" t="str">
        <f t="shared" si="80"/>
        <v/>
      </c>
      <c r="LF43" s="55" t="str">
        <f t="shared" si="80"/>
        <v/>
      </c>
      <c r="LG43" s="55" t="str">
        <f t="shared" ref="LG43:NR43" si="81">IFERROR(LG17-LG30,"")</f>
        <v/>
      </c>
      <c r="LH43" s="55" t="str">
        <f t="shared" si="81"/>
        <v/>
      </c>
      <c r="LI43" s="55" t="str">
        <f t="shared" si="81"/>
        <v/>
      </c>
      <c r="LJ43" s="55" t="str">
        <f t="shared" si="81"/>
        <v/>
      </c>
      <c r="LK43" s="55" t="str">
        <f t="shared" si="81"/>
        <v/>
      </c>
      <c r="LL43" s="55" t="str">
        <f t="shared" si="81"/>
        <v/>
      </c>
      <c r="LM43" s="55" t="str">
        <f t="shared" si="81"/>
        <v/>
      </c>
      <c r="LN43" s="55" t="str">
        <f t="shared" si="81"/>
        <v/>
      </c>
      <c r="LO43" s="55" t="str">
        <f t="shared" si="81"/>
        <v/>
      </c>
      <c r="LP43" s="55" t="str">
        <f t="shared" si="81"/>
        <v/>
      </c>
      <c r="LQ43" s="55" t="str">
        <f t="shared" si="81"/>
        <v/>
      </c>
      <c r="LR43" s="55" t="str">
        <f t="shared" si="81"/>
        <v/>
      </c>
      <c r="LS43" s="55" t="str">
        <f t="shared" si="81"/>
        <v/>
      </c>
      <c r="LT43" s="55" t="str">
        <f t="shared" si="81"/>
        <v/>
      </c>
      <c r="LU43" s="55" t="str">
        <f t="shared" si="81"/>
        <v/>
      </c>
      <c r="LV43" s="55" t="str">
        <f t="shared" si="81"/>
        <v/>
      </c>
      <c r="LW43" s="55" t="str">
        <f t="shared" si="81"/>
        <v/>
      </c>
      <c r="LX43" s="55" t="str">
        <f t="shared" si="81"/>
        <v/>
      </c>
      <c r="LY43" s="55" t="str">
        <f t="shared" si="81"/>
        <v/>
      </c>
      <c r="LZ43" s="55" t="str">
        <f t="shared" si="81"/>
        <v/>
      </c>
      <c r="MA43" s="55" t="str">
        <f t="shared" si="81"/>
        <v/>
      </c>
      <c r="MB43" s="55" t="str">
        <f t="shared" si="81"/>
        <v/>
      </c>
      <c r="MC43" s="55" t="str">
        <f t="shared" si="81"/>
        <v/>
      </c>
      <c r="MD43" s="55" t="str">
        <f t="shared" si="81"/>
        <v/>
      </c>
      <c r="ME43" s="55" t="str">
        <f t="shared" si="81"/>
        <v/>
      </c>
      <c r="MF43" s="55" t="str">
        <f t="shared" si="81"/>
        <v/>
      </c>
      <c r="MG43" s="55" t="str">
        <f t="shared" si="81"/>
        <v/>
      </c>
      <c r="MH43" s="55" t="str">
        <f t="shared" si="81"/>
        <v/>
      </c>
      <c r="MI43" s="55" t="str">
        <f t="shared" si="81"/>
        <v/>
      </c>
      <c r="MJ43" s="55" t="str">
        <f t="shared" si="81"/>
        <v/>
      </c>
      <c r="MK43" s="55" t="str">
        <f t="shared" si="81"/>
        <v/>
      </c>
      <c r="ML43" s="55" t="str">
        <f t="shared" si="81"/>
        <v/>
      </c>
      <c r="MM43" s="55" t="str">
        <f t="shared" si="81"/>
        <v/>
      </c>
      <c r="MN43" s="55" t="str">
        <f t="shared" si="81"/>
        <v/>
      </c>
      <c r="MO43" s="55" t="str">
        <f t="shared" si="81"/>
        <v/>
      </c>
      <c r="MP43" s="55" t="str">
        <f t="shared" si="81"/>
        <v/>
      </c>
      <c r="MQ43" s="55" t="str">
        <f t="shared" si="81"/>
        <v/>
      </c>
      <c r="MR43" s="55" t="str">
        <f t="shared" si="81"/>
        <v/>
      </c>
      <c r="MS43" s="55" t="str">
        <f t="shared" si="81"/>
        <v/>
      </c>
      <c r="MT43" s="55" t="str">
        <f t="shared" si="81"/>
        <v/>
      </c>
      <c r="MU43" s="55" t="str">
        <f t="shared" si="81"/>
        <v/>
      </c>
      <c r="MV43" s="55" t="str">
        <f t="shared" si="81"/>
        <v/>
      </c>
      <c r="MW43" s="55" t="str">
        <f t="shared" si="81"/>
        <v/>
      </c>
      <c r="MX43" s="55" t="str">
        <f t="shared" si="81"/>
        <v/>
      </c>
      <c r="MY43" s="55" t="str">
        <f t="shared" si="81"/>
        <v/>
      </c>
      <c r="MZ43" s="55" t="str">
        <f t="shared" si="81"/>
        <v/>
      </c>
      <c r="NA43" s="55" t="str">
        <f t="shared" si="81"/>
        <v/>
      </c>
      <c r="NB43" s="55" t="str">
        <f t="shared" si="81"/>
        <v/>
      </c>
      <c r="NC43" s="55" t="str">
        <f t="shared" si="81"/>
        <v/>
      </c>
      <c r="ND43" s="55" t="str">
        <f t="shared" si="81"/>
        <v/>
      </c>
      <c r="NE43" s="55" t="str">
        <f t="shared" si="81"/>
        <v/>
      </c>
      <c r="NF43" s="55" t="str">
        <f t="shared" si="81"/>
        <v/>
      </c>
      <c r="NG43" s="55" t="str">
        <f t="shared" si="81"/>
        <v/>
      </c>
      <c r="NH43" s="55" t="str">
        <f t="shared" si="81"/>
        <v/>
      </c>
      <c r="NI43" s="55" t="str">
        <f t="shared" si="81"/>
        <v/>
      </c>
      <c r="NJ43" s="55" t="str">
        <f t="shared" si="81"/>
        <v/>
      </c>
      <c r="NK43" s="55" t="str">
        <f t="shared" si="81"/>
        <v/>
      </c>
      <c r="NL43" s="55" t="str">
        <f t="shared" si="81"/>
        <v/>
      </c>
      <c r="NM43" s="55" t="str">
        <f t="shared" si="81"/>
        <v/>
      </c>
      <c r="NN43" s="55" t="str">
        <f t="shared" si="81"/>
        <v/>
      </c>
      <c r="NO43" s="55" t="str">
        <f t="shared" si="81"/>
        <v/>
      </c>
      <c r="NP43" s="55" t="str">
        <f t="shared" si="81"/>
        <v/>
      </c>
      <c r="NQ43" s="55" t="str">
        <f t="shared" si="81"/>
        <v/>
      </c>
      <c r="NR43" s="55" t="str">
        <f t="shared" si="81"/>
        <v/>
      </c>
      <c r="NS43" s="55" t="str">
        <f t="shared" ref="NS43:QD43" si="82">IFERROR(NS17-NS30,"")</f>
        <v/>
      </c>
      <c r="NT43" s="55" t="str">
        <f t="shared" si="82"/>
        <v/>
      </c>
      <c r="NU43" s="55" t="str">
        <f t="shared" si="82"/>
        <v/>
      </c>
      <c r="NV43" s="55" t="str">
        <f t="shared" si="82"/>
        <v/>
      </c>
      <c r="NW43" s="55" t="str">
        <f t="shared" si="82"/>
        <v/>
      </c>
      <c r="NX43" s="55" t="str">
        <f t="shared" si="82"/>
        <v/>
      </c>
      <c r="NY43" s="55" t="str">
        <f t="shared" si="82"/>
        <v/>
      </c>
      <c r="NZ43" s="55" t="str">
        <f t="shared" si="82"/>
        <v/>
      </c>
      <c r="OA43" s="55" t="str">
        <f t="shared" si="82"/>
        <v/>
      </c>
      <c r="OB43" s="55" t="str">
        <f t="shared" si="82"/>
        <v/>
      </c>
      <c r="OC43" s="55" t="str">
        <f t="shared" si="82"/>
        <v/>
      </c>
      <c r="OD43" s="55" t="str">
        <f t="shared" si="82"/>
        <v/>
      </c>
      <c r="OE43" s="55" t="str">
        <f t="shared" si="82"/>
        <v/>
      </c>
      <c r="OF43" s="55" t="str">
        <f t="shared" si="82"/>
        <v/>
      </c>
      <c r="OG43" s="55" t="str">
        <f t="shared" si="82"/>
        <v/>
      </c>
      <c r="OH43" s="55" t="str">
        <f t="shared" si="82"/>
        <v/>
      </c>
      <c r="OI43" s="55" t="str">
        <f t="shared" si="82"/>
        <v/>
      </c>
      <c r="OJ43" s="55" t="str">
        <f t="shared" si="82"/>
        <v/>
      </c>
      <c r="OK43" s="55" t="str">
        <f t="shared" si="82"/>
        <v/>
      </c>
      <c r="OL43" s="55" t="str">
        <f t="shared" si="82"/>
        <v/>
      </c>
      <c r="OM43" s="55" t="str">
        <f t="shared" si="82"/>
        <v/>
      </c>
      <c r="ON43" s="55" t="str">
        <f t="shared" si="82"/>
        <v/>
      </c>
      <c r="OO43" s="55" t="str">
        <f t="shared" si="82"/>
        <v/>
      </c>
      <c r="OP43" s="55" t="str">
        <f t="shared" si="82"/>
        <v/>
      </c>
      <c r="OQ43" s="55" t="str">
        <f t="shared" si="82"/>
        <v/>
      </c>
      <c r="OR43" s="55" t="str">
        <f t="shared" si="82"/>
        <v/>
      </c>
      <c r="OS43" s="55" t="str">
        <f t="shared" si="82"/>
        <v/>
      </c>
      <c r="OT43" s="55" t="str">
        <f t="shared" si="82"/>
        <v/>
      </c>
      <c r="OU43" s="55" t="str">
        <f t="shared" si="82"/>
        <v/>
      </c>
      <c r="OV43" s="55" t="str">
        <f t="shared" si="82"/>
        <v/>
      </c>
      <c r="OW43" s="55" t="str">
        <f t="shared" si="82"/>
        <v/>
      </c>
      <c r="OX43" s="55" t="str">
        <f t="shared" si="82"/>
        <v/>
      </c>
      <c r="OY43" s="55" t="str">
        <f t="shared" si="82"/>
        <v/>
      </c>
      <c r="OZ43" s="55" t="str">
        <f t="shared" si="82"/>
        <v/>
      </c>
      <c r="PA43" s="55" t="str">
        <f t="shared" si="82"/>
        <v/>
      </c>
      <c r="PB43" s="55" t="str">
        <f t="shared" si="82"/>
        <v/>
      </c>
      <c r="PC43" s="55" t="str">
        <f t="shared" si="82"/>
        <v/>
      </c>
      <c r="PD43" s="55" t="str">
        <f t="shared" si="82"/>
        <v/>
      </c>
      <c r="PE43" s="55" t="str">
        <f t="shared" si="82"/>
        <v/>
      </c>
      <c r="PF43" s="55" t="str">
        <f t="shared" si="82"/>
        <v/>
      </c>
      <c r="PG43" s="55" t="str">
        <f t="shared" si="82"/>
        <v/>
      </c>
      <c r="PH43" s="55" t="str">
        <f t="shared" si="82"/>
        <v/>
      </c>
      <c r="PI43" s="55" t="str">
        <f t="shared" si="82"/>
        <v/>
      </c>
      <c r="PJ43" s="55" t="str">
        <f t="shared" si="82"/>
        <v/>
      </c>
      <c r="PK43" s="55" t="str">
        <f t="shared" si="82"/>
        <v/>
      </c>
      <c r="PL43" s="55" t="str">
        <f t="shared" si="82"/>
        <v/>
      </c>
      <c r="PM43" s="55" t="str">
        <f t="shared" si="82"/>
        <v/>
      </c>
      <c r="PN43" s="55" t="str">
        <f t="shared" si="82"/>
        <v/>
      </c>
      <c r="PO43" s="55" t="str">
        <f t="shared" si="82"/>
        <v/>
      </c>
      <c r="PP43" s="55" t="str">
        <f t="shared" si="82"/>
        <v/>
      </c>
      <c r="PQ43" s="55" t="str">
        <f t="shared" si="82"/>
        <v/>
      </c>
      <c r="PR43" s="55" t="str">
        <f t="shared" si="82"/>
        <v/>
      </c>
      <c r="PS43" s="55" t="str">
        <f t="shared" si="82"/>
        <v/>
      </c>
      <c r="PT43" s="55" t="str">
        <f t="shared" si="82"/>
        <v/>
      </c>
      <c r="PU43" s="55" t="str">
        <f t="shared" si="82"/>
        <v/>
      </c>
      <c r="PV43" s="55" t="str">
        <f t="shared" si="82"/>
        <v/>
      </c>
      <c r="PW43" s="55" t="str">
        <f t="shared" si="82"/>
        <v/>
      </c>
      <c r="PX43" s="55" t="str">
        <f t="shared" si="82"/>
        <v/>
      </c>
      <c r="PY43" s="55" t="str">
        <f t="shared" si="82"/>
        <v/>
      </c>
      <c r="PZ43" s="55" t="str">
        <f t="shared" si="82"/>
        <v/>
      </c>
      <c r="QA43" s="55" t="str">
        <f t="shared" si="82"/>
        <v/>
      </c>
      <c r="QB43" s="55" t="str">
        <f t="shared" si="82"/>
        <v/>
      </c>
      <c r="QC43" s="55" t="str">
        <f t="shared" si="82"/>
        <v/>
      </c>
      <c r="QD43" s="55" t="str">
        <f t="shared" si="82"/>
        <v/>
      </c>
      <c r="QE43" s="55" t="str">
        <f t="shared" ref="QE43:QQ43" si="83">IFERROR(QE17-QE30,"")</f>
        <v/>
      </c>
      <c r="QF43" s="55" t="str">
        <f t="shared" si="83"/>
        <v/>
      </c>
      <c r="QG43" s="55" t="str">
        <f t="shared" si="83"/>
        <v/>
      </c>
      <c r="QH43" s="55" t="str">
        <f t="shared" si="83"/>
        <v/>
      </c>
      <c r="QI43" s="55" t="str">
        <f t="shared" si="83"/>
        <v/>
      </c>
      <c r="QJ43" s="55" t="str">
        <f t="shared" si="83"/>
        <v/>
      </c>
      <c r="QK43" s="55" t="str">
        <f t="shared" si="83"/>
        <v/>
      </c>
      <c r="QL43" s="55" t="str">
        <f t="shared" si="83"/>
        <v/>
      </c>
      <c r="QM43" s="55" t="str">
        <f t="shared" si="83"/>
        <v/>
      </c>
      <c r="QN43" s="55" t="str">
        <f t="shared" si="83"/>
        <v/>
      </c>
      <c r="QO43" s="55" t="str">
        <f t="shared" si="83"/>
        <v/>
      </c>
      <c r="QP43" s="55" t="str">
        <f t="shared" si="83"/>
        <v/>
      </c>
      <c r="QQ43" s="55" t="str">
        <f t="shared" si="83"/>
        <v/>
      </c>
      <c r="QR43" s="55" t="s">
        <v>76</v>
      </c>
      <c r="QS43" s="55" t="s">
        <v>76</v>
      </c>
      <c r="QT43" s="55" t="s">
        <v>76</v>
      </c>
      <c r="QU43" s="55" t="s">
        <v>76</v>
      </c>
      <c r="QV43" s="55" t="s">
        <v>76</v>
      </c>
      <c r="QW43" s="55" t="s">
        <v>76</v>
      </c>
      <c r="QX43" s="55" t="s">
        <v>76</v>
      </c>
      <c r="QY43" s="55" t="s">
        <v>76</v>
      </c>
      <c r="QZ43" s="55" t="s">
        <v>76</v>
      </c>
      <c r="RA43" s="55" t="s">
        <v>76</v>
      </c>
      <c r="RB43" s="55" t="s">
        <v>76</v>
      </c>
      <c r="RC43" s="55" t="s">
        <v>76</v>
      </c>
      <c r="RD43" s="55"/>
      <c r="RE43" s="55"/>
      <c r="RF43" s="55"/>
      <c r="RG43" s="55"/>
      <c r="RH43" s="55"/>
      <c r="RI43" s="55"/>
      <c r="RJ43" s="55"/>
      <c r="RK43" s="55"/>
      <c r="RL43" s="55"/>
      <c r="RM43" s="55"/>
      <c r="RN43" s="55"/>
      <c r="RO43" s="55"/>
      <c r="RP43" s="55"/>
      <c r="RQ43" s="55"/>
      <c r="RR43" s="55"/>
      <c r="RS43" s="55"/>
      <c r="RT43" s="55"/>
      <c r="RU43" s="55"/>
      <c r="RV43" s="55"/>
      <c r="RW43" s="55"/>
      <c r="RX43" s="55"/>
    </row>
    <row r="44" spans="2:492" x14ac:dyDescent="0.2">
      <c r="B44" s="47">
        <f t="shared" si="43"/>
        <v>9</v>
      </c>
      <c r="C44" s="54">
        <f>$C$18</f>
        <v>0</v>
      </c>
      <c r="D44" s="3"/>
      <c r="E44" s="55" t="str">
        <f t="shared" ref="E44:BP44" si="84">IFERROR(E18-E31,"")</f>
        <v/>
      </c>
      <c r="F44" s="55" t="str">
        <f t="shared" si="84"/>
        <v/>
      </c>
      <c r="G44" s="55" t="str">
        <f t="shared" si="84"/>
        <v/>
      </c>
      <c r="H44" s="55" t="str">
        <f t="shared" si="84"/>
        <v/>
      </c>
      <c r="I44" s="55" t="str">
        <f t="shared" si="84"/>
        <v/>
      </c>
      <c r="J44" s="55" t="str">
        <f t="shared" si="84"/>
        <v/>
      </c>
      <c r="K44" s="55" t="str">
        <f t="shared" si="84"/>
        <v/>
      </c>
      <c r="L44" s="55" t="str">
        <f t="shared" si="84"/>
        <v/>
      </c>
      <c r="M44" s="55" t="str">
        <f t="shared" si="84"/>
        <v/>
      </c>
      <c r="N44" s="55" t="str">
        <f t="shared" si="84"/>
        <v/>
      </c>
      <c r="O44" s="55" t="str">
        <f t="shared" si="84"/>
        <v/>
      </c>
      <c r="P44" s="55" t="str">
        <f t="shared" si="84"/>
        <v/>
      </c>
      <c r="Q44" s="55" t="str">
        <f t="shared" si="84"/>
        <v/>
      </c>
      <c r="R44" s="55" t="str">
        <f t="shared" si="84"/>
        <v/>
      </c>
      <c r="S44" s="55" t="str">
        <f t="shared" si="84"/>
        <v/>
      </c>
      <c r="T44" s="55" t="str">
        <f t="shared" si="84"/>
        <v/>
      </c>
      <c r="U44" s="55" t="str">
        <f t="shared" si="84"/>
        <v/>
      </c>
      <c r="V44" s="55" t="str">
        <f t="shared" si="84"/>
        <v/>
      </c>
      <c r="W44" s="55" t="str">
        <f t="shared" si="84"/>
        <v/>
      </c>
      <c r="X44" s="55" t="str">
        <f t="shared" si="84"/>
        <v/>
      </c>
      <c r="Y44" s="55" t="str">
        <f t="shared" si="84"/>
        <v/>
      </c>
      <c r="Z44" s="55" t="str">
        <f t="shared" si="84"/>
        <v/>
      </c>
      <c r="AA44" s="55" t="str">
        <f t="shared" si="84"/>
        <v/>
      </c>
      <c r="AB44" s="55" t="str">
        <f t="shared" si="84"/>
        <v/>
      </c>
      <c r="AC44" s="55" t="str">
        <f t="shared" si="84"/>
        <v/>
      </c>
      <c r="AD44" s="55" t="str">
        <f t="shared" si="84"/>
        <v/>
      </c>
      <c r="AE44" s="55" t="str">
        <f t="shared" si="84"/>
        <v/>
      </c>
      <c r="AF44" s="55" t="str">
        <f t="shared" si="84"/>
        <v/>
      </c>
      <c r="AG44" s="55" t="str">
        <f t="shared" si="84"/>
        <v/>
      </c>
      <c r="AH44" s="55" t="str">
        <f t="shared" si="84"/>
        <v/>
      </c>
      <c r="AI44" s="55" t="str">
        <f t="shared" si="84"/>
        <v/>
      </c>
      <c r="AJ44" s="55" t="str">
        <f t="shared" si="84"/>
        <v/>
      </c>
      <c r="AK44" s="55" t="str">
        <f t="shared" si="84"/>
        <v/>
      </c>
      <c r="AL44" s="55" t="str">
        <f t="shared" si="84"/>
        <v/>
      </c>
      <c r="AM44" s="55" t="str">
        <f t="shared" si="84"/>
        <v/>
      </c>
      <c r="AN44" s="55" t="str">
        <f t="shared" si="84"/>
        <v/>
      </c>
      <c r="AO44" s="55" t="str">
        <f t="shared" si="84"/>
        <v/>
      </c>
      <c r="AP44" s="55" t="str">
        <f t="shared" si="84"/>
        <v/>
      </c>
      <c r="AQ44" s="55" t="str">
        <f t="shared" si="84"/>
        <v/>
      </c>
      <c r="AR44" s="55" t="str">
        <f t="shared" si="84"/>
        <v/>
      </c>
      <c r="AS44" s="55" t="str">
        <f t="shared" si="84"/>
        <v/>
      </c>
      <c r="AT44" s="55" t="str">
        <f t="shared" si="84"/>
        <v/>
      </c>
      <c r="AU44" s="55" t="str">
        <f t="shared" si="84"/>
        <v/>
      </c>
      <c r="AV44" s="55" t="str">
        <f t="shared" si="84"/>
        <v/>
      </c>
      <c r="AW44" s="55" t="str">
        <f t="shared" si="84"/>
        <v/>
      </c>
      <c r="AX44" s="55" t="str">
        <f t="shared" si="84"/>
        <v/>
      </c>
      <c r="AY44" s="55" t="str">
        <f t="shared" si="84"/>
        <v/>
      </c>
      <c r="AZ44" s="55" t="str">
        <f t="shared" si="84"/>
        <v/>
      </c>
      <c r="BA44" s="55" t="str">
        <f t="shared" si="84"/>
        <v/>
      </c>
      <c r="BB44" s="55" t="str">
        <f t="shared" si="84"/>
        <v/>
      </c>
      <c r="BC44" s="55" t="str">
        <f t="shared" si="84"/>
        <v/>
      </c>
      <c r="BD44" s="55" t="str">
        <f t="shared" si="84"/>
        <v/>
      </c>
      <c r="BE44" s="55" t="str">
        <f t="shared" si="84"/>
        <v/>
      </c>
      <c r="BF44" s="55" t="str">
        <f t="shared" si="84"/>
        <v/>
      </c>
      <c r="BG44" s="55" t="str">
        <f t="shared" si="84"/>
        <v/>
      </c>
      <c r="BH44" s="55" t="str">
        <f t="shared" si="84"/>
        <v/>
      </c>
      <c r="BI44" s="55" t="str">
        <f t="shared" si="84"/>
        <v/>
      </c>
      <c r="BJ44" s="55" t="str">
        <f t="shared" si="84"/>
        <v/>
      </c>
      <c r="BK44" s="55" t="str">
        <f t="shared" si="84"/>
        <v/>
      </c>
      <c r="BL44" s="55" t="str">
        <f t="shared" si="84"/>
        <v/>
      </c>
      <c r="BM44" s="55" t="str">
        <f t="shared" si="84"/>
        <v/>
      </c>
      <c r="BN44" s="55" t="str">
        <f t="shared" si="84"/>
        <v/>
      </c>
      <c r="BO44" s="55" t="str">
        <f t="shared" si="84"/>
        <v/>
      </c>
      <c r="BP44" s="55" t="str">
        <f t="shared" si="84"/>
        <v/>
      </c>
      <c r="BQ44" s="55" t="str">
        <f t="shared" ref="BQ44:EB44" si="85">IFERROR(BQ18-BQ31,"")</f>
        <v/>
      </c>
      <c r="BR44" s="55" t="str">
        <f t="shared" si="85"/>
        <v/>
      </c>
      <c r="BS44" s="55" t="str">
        <f t="shared" si="85"/>
        <v/>
      </c>
      <c r="BT44" s="55" t="str">
        <f t="shared" si="85"/>
        <v/>
      </c>
      <c r="BU44" s="55" t="str">
        <f t="shared" si="85"/>
        <v/>
      </c>
      <c r="BV44" s="55" t="str">
        <f t="shared" si="85"/>
        <v/>
      </c>
      <c r="BW44" s="55" t="str">
        <f t="shared" si="85"/>
        <v/>
      </c>
      <c r="BX44" s="55" t="str">
        <f t="shared" si="85"/>
        <v/>
      </c>
      <c r="BY44" s="55" t="str">
        <f t="shared" si="85"/>
        <v/>
      </c>
      <c r="BZ44" s="55" t="str">
        <f t="shared" si="85"/>
        <v/>
      </c>
      <c r="CA44" s="55" t="str">
        <f t="shared" si="85"/>
        <v/>
      </c>
      <c r="CB44" s="55" t="str">
        <f t="shared" si="85"/>
        <v/>
      </c>
      <c r="CC44" s="55" t="str">
        <f t="shared" si="85"/>
        <v/>
      </c>
      <c r="CD44" s="55" t="str">
        <f t="shared" si="85"/>
        <v/>
      </c>
      <c r="CE44" s="55" t="str">
        <f t="shared" si="85"/>
        <v/>
      </c>
      <c r="CF44" s="55" t="str">
        <f t="shared" si="85"/>
        <v/>
      </c>
      <c r="CG44" s="55" t="str">
        <f t="shared" si="85"/>
        <v/>
      </c>
      <c r="CH44" s="55" t="str">
        <f t="shared" si="85"/>
        <v/>
      </c>
      <c r="CI44" s="55" t="str">
        <f t="shared" si="85"/>
        <v/>
      </c>
      <c r="CJ44" s="55" t="str">
        <f t="shared" si="85"/>
        <v/>
      </c>
      <c r="CK44" s="55" t="str">
        <f t="shared" si="85"/>
        <v/>
      </c>
      <c r="CL44" s="55" t="str">
        <f t="shared" si="85"/>
        <v/>
      </c>
      <c r="CM44" s="55" t="str">
        <f t="shared" si="85"/>
        <v/>
      </c>
      <c r="CN44" s="55" t="str">
        <f t="shared" si="85"/>
        <v/>
      </c>
      <c r="CO44" s="55" t="str">
        <f t="shared" si="85"/>
        <v/>
      </c>
      <c r="CP44" s="55" t="str">
        <f t="shared" si="85"/>
        <v/>
      </c>
      <c r="CQ44" s="55" t="str">
        <f t="shared" si="85"/>
        <v/>
      </c>
      <c r="CR44" s="55" t="str">
        <f t="shared" si="85"/>
        <v/>
      </c>
      <c r="CS44" s="55" t="str">
        <f t="shared" si="85"/>
        <v/>
      </c>
      <c r="CT44" s="55" t="str">
        <f t="shared" si="85"/>
        <v/>
      </c>
      <c r="CU44" s="55" t="str">
        <f t="shared" si="85"/>
        <v/>
      </c>
      <c r="CV44" s="55" t="str">
        <f t="shared" si="85"/>
        <v/>
      </c>
      <c r="CW44" s="55" t="str">
        <f t="shared" si="85"/>
        <v/>
      </c>
      <c r="CX44" s="55" t="str">
        <f t="shared" si="85"/>
        <v/>
      </c>
      <c r="CY44" s="55" t="str">
        <f t="shared" si="85"/>
        <v/>
      </c>
      <c r="CZ44" s="55" t="str">
        <f t="shared" si="85"/>
        <v/>
      </c>
      <c r="DA44" s="55" t="str">
        <f t="shared" si="85"/>
        <v/>
      </c>
      <c r="DB44" s="55" t="str">
        <f t="shared" si="85"/>
        <v/>
      </c>
      <c r="DC44" s="55" t="str">
        <f t="shared" si="85"/>
        <v/>
      </c>
      <c r="DD44" s="55" t="str">
        <f t="shared" si="85"/>
        <v/>
      </c>
      <c r="DE44" s="55" t="str">
        <f t="shared" si="85"/>
        <v/>
      </c>
      <c r="DF44" s="55" t="str">
        <f t="shared" si="85"/>
        <v/>
      </c>
      <c r="DG44" s="55" t="str">
        <f t="shared" si="85"/>
        <v/>
      </c>
      <c r="DH44" s="55" t="str">
        <f t="shared" si="85"/>
        <v/>
      </c>
      <c r="DI44" s="55" t="str">
        <f t="shared" si="85"/>
        <v/>
      </c>
      <c r="DJ44" s="55" t="str">
        <f t="shared" si="85"/>
        <v/>
      </c>
      <c r="DK44" s="55" t="str">
        <f t="shared" si="85"/>
        <v/>
      </c>
      <c r="DL44" s="55" t="str">
        <f t="shared" si="85"/>
        <v/>
      </c>
      <c r="DM44" s="55" t="str">
        <f t="shared" si="85"/>
        <v/>
      </c>
      <c r="DN44" s="55" t="str">
        <f t="shared" si="85"/>
        <v/>
      </c>
      <c r="DO44" s="55" t="str">
        <f t="shared" si="85"/>
        <v/>
      </c>
      <c r="DP44" s="55" t="str">
        <f t="shared" si="85"/>
        <v/>
      </c>
      <c r="DQ44" s="55" t="str">
        <f t="shared" si="85"/>
        <v/>
      </c>
      <c r="DR44" s="55" t="str">
        <f t="shared" si="85"/>
        <v/>
      </c>
      <c r="DS44" s="55" t="str">
        <f t="shared" si="85"/>
        <v/>
      </c>
      <c r="DT44" s="55" t="str">
        <f t="shared" si="85"/>
        <v/>
      </c>
      <c r="DU44" s="55" t="str">
        <f t="shared" si="85"/>
        <v/>
      </c>
      <c r="DV44" s="55" t="str">
        <f t="shared" si="85"/>
        <v/>
      </c>
      <c r="DW44" s="55" t="str">
        <f t="shared" si="85"/>
        <v/>
      </c>
      <c r="DX44" s="55" t="str">
        <f t="shared" si="85"/>
        <v/>
      </c>
      <c r="DY44" s="55" t="str">
        <f t="shared" si="85"/>
        <v/>
      </c>
      <c r="DZ44" s="55" t="str">
        <f t="shared" si="85"/>
        <v/>
      </c>
      <c r="EA44" s="55" t="str">
        <f t="shared" si="85"/>
        <v/>
      </c>
      <c r="EB44" s="55" t="str">
        <f t="shared" si="85"/>
        <v/>
      </c>
      <c r="EC44" s="55" t="str">
        <f t="shared" ref="EC44:GN44" si="86">IFERROR(EC18-EC31,"")</f>
        <v/>
      </c>
      <c r="ED44" s="55" t="str">
        <f t="shared" si="86"/>
        <v/>
      </c>
      <c r="EE44" s="55" t="str">
        <f t="shared" si="86"/>
        <v/>
      </c>
      <c r="EF44" s="55" t="str">
        <f t="shared" si="86"/>
        <v/>
      </c>
      <c r="EG44" s="55" t="str">
        <f t="shared" si="86"/>
        <v/>
      </c>
      <c r="EH44" s="55" t="str">
        <f t="shared" si="86"/>
        <v/>
      </c>
      <c r="EI44" s="55" t="str">
        <f t="shared" si="86"/>
        <v/>
      </c>
      <c r="EJ44" s="55" t="str">
        <f t="shared" si="86"/>
        <v/>
      </c>
      <c r="EK44" s="55" t="str">
        <f t="shared" si="86"/>
        <v/>
      </c>
      <c r="EL44" s="55" t="str">
        <f t="shared" si="86"/>
        <v/>
      </c>
      <c r="EM44" s="55" t="str">
        <f t="shared" si="86"/>
        <v/>
      </c>
      <c r="EN44" s="55" t="str">
        <f t="shared" si="86"/>
        <v/>
      </c>
      <c r="EO44" s="55" t="str">
        <f t="shared" si="86"/>
        <v/>
      </c>
      <c r="EP44" s="55" t="str">
        <f t="shared" si="86"/>
        <v/>
      </c>
      <c r="EQ44" s="55" t="str">
        <f t="shared" si="86"/>
        <v/>
      </c>
      <c r="ER44" s="55" t="str">
        <f t="shared" si="86"/>
        <v/>
      </c>
      <c r="ES44" s="55" t="str">
        <f t="shared" si="86"/>
        <v/>
      </c>
      <c r="ET44" s="55" t="str">
        <f t="shared" si="86"/>
        <v/>
      </c>
      <c r="EU44" s="55" t="str">
        <f t="shared" si="86"/>
        <v/>
      </c>
      <c r="EV44" s="55" t="str">
        <f t="shared" si="86"/>
        <v/>
      </c>
      <c r="EW44" s="55" t="str">
        <f t="shared" si="86"/>
        <v/>
      </c>
      <c r="EX44" s="55" t="str">
        <f t="shared" si="86"/>
        <v/>
      </c>
      <c r="EY44" s="55" t="str">
        <f t="shared" si="86"/>
        <v/>
      </c>
      <c r="EZ44" s="55" t="str">
        <f t="shared" si="86"/>
        <v/>
      </c>
      <c r="FA44" s="55" t="str">
        <f t="shared" si="86"/>
        <v/>
      </c>
      <c r="FB44" s="55" t="str">
        <f t="shared" si="86"/>
        <v/>
      </c>
      <c r="FC44" s="55" t="str">
        <f t="shared" si="86"/>
        <v/>
      </c>
      <c r="FD44" s="55" t="str">
        <f t="shared" si="86"/>
        <v/>
      </c>
      <c r="FE44" s="55" t="str">
        <f t="shared" si="86"/>
        <v/>
      </c>
      <c r="FF44" s="55" t="str">
        <f t="shared" si="86"/>
        <v/>
      </c>
      <c r="FG44" s="55" t="str">
        <f t="shared" si="86"/>
        <v/>
      </c>
      <c r="FH44" s="55" t="str">
        <f t="shared" si="86"/>
        <v/>
      </c>
      <c r="FI44" s="55" t="str">
        <f t="shared" si="86"/>
        <v/>
      </c>
      <c r="FJ44" s="55" t="str">
        <f t="shared" si="86"/>
        <v/>
      </c>
      <c r="FK44" s="55" t="str">
        <f t="shared" si="86"/>
        <v/>
      </c>
      <c r="FL44" s="55" t="str">
        <f t="shared" si="86"/>
        <v/>
      </c>
      <c r="FM44" s="55" t="str">
        <f t="shared" si="86"/>
        <v/>
      </c>
      <c r="FN44" s="55" t="str">
        <f t="shared" si="86"/>
        <v/>
      </c>
      <c r="FO44" s="55" t="str">
        <f t="shared" si="86"/>
        <v/>
      </c>
      <c r="FP44" s="55" t="str">
        <f t="shared" si="86"/>
        <v/>
      </c>
      <c r="FQ44" s="55" t="str">
        <f t="shared" si="86"/>
        <v/>
      </c>
      <c r="FR44" s="55" t="str">
        <f t="shared" si="86"/>
        <v/>
      </c>
      <c r="FS44" s="55" t="str">
        <f t="shared" si="86"/>
        <v/>
      </c>
      <c r="FT44" s="55" t="str">
        <f t="shared" si="86"/>
        <v/>
      </c>
      <c r="FU44" s="55" t="str">
        <f t="shared" si="86"/>
        <v/>
      </c>
      <c r="FV44" s="55" t="str">
        <f t="shared" si="86"/>
        <v/>
      </c>
      <c r="FW44" s="55" t="str">
        <f t="shared" si="86"/>
        <v/>
      </c>
      <c r="FX44" s="55" t="str">
        <f t="shared" si="86"/>
        <v/>
      </c>
      <c r="FY44" s="55" t="str">
        <f t="shared" si="86"/>
        <v/>
      </c>
      <c r="FZ44" s="55" t="str">
        <f t="shared" si="86"/>
        <v/>
      </c>
      <c r="GA44" s="55" t="str">
        <f t="shared" si="86"/>
        <v/>
      </c>
      <c r="GB44" s="55" t="str">
        <f t="shared" si="86"/>
        <v/>
      </c>
      <c r="GC44" s="55" t="str">
        <f t="shared" si="86"/>
        <v/>
      </c>
      <c r="GD44" s="55" t="str">
        <f t="shared" si="86"/>
        <v/>
      </c>
      <c r="GE44" s="55" t="str">
        <f t="shared" si="86"/>
        <v/>
      </c>
      <c r="GF44" s="55" t="str">
        <f t="shared" si="86"/>
        <v/>
      </c>
      <c r="GG44" s="55" t="str">
        <f t="shared" si="86"/>
        <v/>
      </c>
      <c r="GH44" s="55" t="str">
        <f t="shared" si="86"/>
        <v/>
      </c>
      <c r="GI44" s="55" t="str">
        <f t="shared" si="86"/>
        <v/>
      </c>
      <c r="GJ44" s="55" t="str">
        <f t="shared" si="86"/>
        <v/>
      </c>
      <c r="GK44" s="55" t="str">
        <f t="shared" si="86"/>
        <v/>
      </c>
      <c r="GL44" s="55" t="str">
        <f t="shared" si="86"/>
        <v/>
      </c>
      <c r="GM44" s="55" t="str">
        <f t="shared" si="86"/>
        <v/>
      </c>
      <c r="GN44" s="55" t="str">
        <f t="shared" si="86"/>
        <v/>
      </c>
      <c r="GO44" s="55" t="str">
        <f t="shared" ref="GO44:IT44" si="87">IFERROR(GO18-GO31,"")</f>
        <v/>
      </c>
      <c r="GP44" s="55" t="str">
        <f t="shared" si="87"/>
        <v/>
      </c>
      <c r="GQ44" s="55" t="str">
        <f t="shared" si="87"/>
        <v/>
      </c>
      <c r="GR44" s="55" t="str">
        <f t="shared" si="87"/>
        <v/>
      </c>
      <c r="GS44" s="55" t="str">
        <f t="shared" si="87"/>
        <v/>
      </c>
      <c r="GT44" s="55" t="str">
        <f t="shared" si="87"/>
        <v/>
      </c>
      <c r="GU44" s="55" t="str">
        <f t="shared" si="87"/>
        <v/>
      </c>
      <c r="GV44" s="55" t="str">
        <f t="shared" si="87"/>
        <v/>
      </c>
      <c r="GW44" s="55" t="str">
        <f t="shared" si="87"/>
        <v/>
      </c>
      <c r="GX44" s="55" t="str">
        <f t="shared" si="87"/>
        <v/>
      </c>
      <c r="GY44" s="55" t="str">
        <f t="shared" si="87"/>
        <v/>
      </c>
      <c r="GZ44" s="55" t="str">
        <f t="shared" si="87"/>
        <v/>
      </c>
      <c r="HA44" s="55" t="str">
        <f t="shared" si="87"/>
        <v/>
      </c>
      <c r="HB44" s="55" t="str">
        <f t="shared" si="87"/>
        <v/>
      </c>
      <c r="HC44" s="55" t="str">
        <f t="shared" si="87"/>
        <v/>
      </c>
      <c r="HD44" s="55" t="str">
        <f t="shared" si="87"/>
        <v/>
      </c>
      <c r="HE44" s="55" t="str">
        <f t="shared" si="87"/>
        <v/>
      </c>
      <c r="HF44" s="55" t="str">
        <f t="shared" si="87"/>
        <v/>
      </c>
      <c r="HG44" s="55" t="str">
        <f t="shared" si="87"/>
        <v/>
      </c>
      <c r="HH44" s="55" t="str">
        <f t="shared" si="87"/>
        <v/>
      </c>
      <c r="HI44" s="55" t="str">
        <f t="shared" si="87"/>
        <v/>
      </c>
      <c r="HJ44" s="55" t="str">
        <f t="shared" si="87"/>
        <v/>
      </c>
      <c r="HK44" s="55" t="str">
        <f t="shared" si="87"/>
        <v/>
      </c>
      <c r="HL44" s="55" t="str">
        <f t="shared" si="87"/>
        <v/>
      </c>
      <c r="HM44" s="55" t="str">
        <f t="shared" si="87"/>
        <v/>
      </c>
      <c r="HN44" s="55" t="str">
        <f t="shared" si="87"/>
        <v/>
      </c>
      <c r="HO44" s="55" t="str">
        <f t="shared" si="87"/>
        <v/>
      </c>
      <c r="HP44" s="55" t="str">
        <f t="shared" si="87"/>
        <v/>
      </c>
      <c r="HQ44" s="55" t="str">
        <f t="shared" si="87"/>
        <v/>
      </c>
      <c r="HR44" s="55" t="str">
        <f t="shared" si="87"/>
        <v/>
      </c>
      <c r="HS44" s="55" t="str">
        <f t="shared" si="87"/>
        <v/>
      </c>
      <c r="HT44" s="55" t="str">
        <f t="shared" si="87"/>
        <v/>
      </c>
      <c r="HU44" s="55" t="str">
        <f t="shared" si="87"/>
        <v/>
      </c>
      <c r="HV44" s="55" t="str">
        <f t="shared" si="87"/>
        <v/>
      </c>
      <c r="HW44" s="55" t="str">
        <f t="shared" si="87"/>
        <v/>
      </c>
      <c r="HX44" s="55" t="str">
        <f t="shared" si="87"/>
        <v/>
      </c>
      <c r="HY44" s="55" t="str">
        <f t="shared" si="87"/>
        <v/>
      </c>
      <c r="HZ44" s="55" t="str">
        <f t="shared" si="87"/>
        <v/>
      </c>
      <c r="IA44" s="55" t="str">
        <f t="shared" si="87"/>
        <v/>
      </c>
      <c r="IB44" s="55" t="str">
        <f t="shared" si="87"/>
        <v/>
      </c>
      <c r="IC44" s="55" t="str">
        <f t="shared" si="87"/>
        <v/>
      </c>
      <c r="ID44" s="55" t="str">
        <f t="shared" si="87"/>
        <v/>
      </c>
      <c r="IE44" s="55" t="str">
        <f t="shared" si="87"/>
        <v/>
      </c>
      <c r="IF44" s="55" t="str">
        <f t="shared" si="87"/>
        <v/>
      </c>
      <c r="IG44" s="55" t="str">
        <f t="shared" si="87"/>
        <v/>
      </c>
      <c r="IH44" s="55" t="str">
        <f t="shared" si="87"/>
        <v/>
      </c>
      <c r="II44" s="55" t="str">
        <f t="shared" si="87"/>
        <v/>
      </c>
      <c r="IJ44" s="55" t="str">
        <f t="shared" si="87"/>
        <v/>
      </c>
      <c r="IK44" s="55" t="str">
        <f t="shared" si="87"/>
        <v/>
      </c>
      <c r="IL44" s="55" t="str">
        <f t="shared" si="87"/>
        <v/>
      </c>
      <c r="IM44" s="55" t="str">
        <f t="shared" si="87"/>
        <v/>
      </c>
      <c r="IN44" s="55" t="str">
        <f t="shared" si="87"/>
        <v/>
      </c>
      <c r="IO44" s="55" t="str">
        <f t="shared" si="87"/>
        <v/>
      </c>
      <c r="IP44" s="55" t="str">
        <f t="shared" si="87"/>
        <v/>
      </c>
      <c r="IQ44" s="55" t="str">
        <f t="shared" si="87"/>
        <v/>
      </c>
      <c r="IR44" s="55" t="str">
        <f t="shared" si="87"/>
        <v/>
      </c>
      <c r="IS44" s="55" t="str">
        <f t="shared" si="87"/>
        <v/>
      </c>
      <c r="IT44" s="55" t="str">
        <f t="shared" si="87"/>
        <v/>
      </c>
      <c r="IU44" s="55" t="str">
        <f t="shared" ref="IU44:LF44" si="88">IFERROR(IU18-IU31,"")</f>
        <v/>
      </c>
      <c r="IV44" s="55" t="str">
        <f t="shared" si="88"/>
        <v/>
      </c>
      <c r="IW44" s="55" t="str">
        <f t="shared" si="88"/>
        <v/>
      </c>
      <c r="IX44" s="55" t="str">
        <f t="shared" si="88"/>
        <v/>
      </c>
      <c r="IY44" s="55" t="str">
        <f t="shared" si="88"/>
        <v/>
      </c>
      <c r="IZ44" s="55" t="str">
        <f t="shared" si="88"/>
        <v/>
      </c>
      <c r="JA44" s="55" t="str">
        <f t="shared" si="88"/>
        <v/>
      </c>
      <c r="JB44" s="55" t="str">
        <f t="shared" si="88"/>
        <v/>
      </c>
      <c r="JC44" s="55" t="str">
        <f t="shared" si="88"/>
        <v/>
      </c>
      <c r="JD44" s="55" t="str">
        <f t="shared" si="88"/>
        <v/>
      </c>
      <c r="JE44" s="55" t="str">
        <f t="shared" si="88"/>
        <v/>
      </c>
      <c r="JF44" s="55" t="str">
        <f t="shared" si="88"/>
        <v/>
      </c>
      <c r="JG44" s="55" t="str">
        <f t="shared" si="88"/>
        <v/>
      </c>
      <c r="JH44" s="55" t="str">
        <f t="shared" si="88"/>
        <v/>
      </c>
      <c r="JI44" s="55" t="str">
        <f t="shared" si="88"/>
        <v/>
      </c>
      <c r="JJ44" s="55" t="str">
        <f t="shared" si="88"/>
        <v/>
      </c>
      <c r="JK44" s="55" t="str">
        <f t="shared" si="88"/>
        <v/>
      </c>
      <c r="JL44" s="55" t="str">
        <f t="shared" si="88"/>
        <v/>
      </c>
      <c r="JM44" s="55" t="str">
        <f t="shared" si="88"/>
        <v/>
      </c>
      <c r="JN44" s="55" t="str">
        <f t="shared" si="88"/>
        <v/>
      </c>
      <c r="JO44" s="55" t="str">
        <f t="shared" si="88"/>
        <v/>
      </c>
      <c r="JP44" s="55" t="str">
        <f t="shared" si="88"/>
        <v/>
      </c>
      <c r="JQ44" s="55" t="str">
        <f t="shared" si="88"/>
        <v/>
      </c>
      <c r="JR44" s="55" t="str">
        <f t="shared" si="88"/>
        <v/>
      </c>
      <c r="JS44" s="55" t="str">
        <f t="shared" si="88"/>
        <v/>
      </c>
      <c r="JT44" s="55" t="str">
        <f t="shared" si="88"/>
        <v/>
      </c>
      <c r="JU44" s="55" t="str">
        <f t="shared" si="88"/>
        <v/>
      </c>
      <c r="JV44" s="55" t="str">
        <f t="shared" si="88"/>
        <v/>
      </c>
      <c r="JW44" s="55" t="str">
        <f t="shared" si="88"/>
        <v/>
      </c>
      <c r="JX44" s="55" t="str">
        <f t="shared" si="88"/>
        <v/>
      </c>
      <c r="JY44" s="55" t="str">
        <f t="shared" si="88"/>
        <v/>
      </c>
      <c r="JZ44" s="55" t="str">
        <f t="shared" si="88"/>
        <v/>
      </c>
      <c r="KA44" s="55" t="str">
        <f t="shared" si="88"/>
        <v/>
      </c>
      <c r="KB44" s="55" t="str">
        <f t="shared" si="88"/>
        <v/>
      </c>
      <c r="KC44" s="55" t="str">
        <f t="shared" si="88"/>
        <v/>
      </c>
      <c r="KD44" s="55" t="str">
        <f t="shared" si="88"/>
        <v/>
      </c>
      <c r="KE44" s="55" t="str">
        <f t="shared" si="88"/>
        <v/>
      </c>
      <c r="KF44" s="55" t="str">
        <f t="shared" si="88"/>
        <v/>
      </c>
      <c r="KG44" s="55" t="str">
        <f t="shared" si="88"/>
        <v/>
      </c>
      <c r="KH44" s="55" t="str">
        <f t="shared" si="88"/>
        <v/>
      </c>
      <c r="KI44" s="55" t="str">
        <f t="shared" si="88"/>
        <v/>
      </c>
      <c r="KJ44" s="55" t="str">
        <f t="shared" si="88"/>
        <v/>
      </c>
      <c r="KK44" s="55" t="str">
        <f t="shared" si="88"/>
        <v/>
      </c>
      <c r="KL44" s="55" t="str">
        <f t="shared" si="88"/>
        <v/>
      </c>
      <c r="KM44" s="55" t="str">
        <f t="shared" si="88"/>
        <v/>
      </c>
      <c r="KN44" s="55" t="str">
        <f t="shared" si="88"/>
        <v/>
      </c>
      <c r="KO44" s="55" t="str">
        <f t="shared" si="88"/>
        <v/>
      </c>
      <c r="KP44" s="55" t="str">
        <f t="shared" si="88"/>
        <v/>
      </c>
      <c r="KQ44" s="55" t="str">
        <f t="shared" si="88"/>
        <v/>
      </c>
      <c r="KR44" s="55" t="str">
        <f t="shared" si="88"/>
        <v/>
      </c>
      <c r="KS44" s="55" t="str">
        <f t="shared" si="88"/>
        <v/>
      </c>
      <c r="KT44" s="55" t="str">
        <f t="shared" si="88"/>
        <v/>
      </c>
      <c r="KU44" s="55" t="str">
        <f t="shared" si="88"/>
        <v/>
      </c>
      <c r="KV44" s="55" t="str">
        <f t="shared" si="88"/>
        <v/>
      </c>
      <c r="KW44" s="55" t="str">
        <f t="shared" si="88"/>
        <v/>
      </c>
      <c r="KX44" s="55" t="str">
        <f t="shared" si="88"/>
        <v/>
      </c>
      <c r="KY44" s="55" t="str">
        <f t="shared" si="88"/>
        <v/>
      </c>
      <c r="KZ44" s="55" t="str">
        <f t="shared" si="88"/>
        <v/>
      </c>
      <c r="LA44" s="55" t="str">
        <f t="shared" si="88"/>
        <v/>
      </c>
      <c r="LB44" s="55" t="str">
        <f t="shared" si="88"/>
        <v/>
      </c>
      <c r="LC44" s="55" t="str">
        <f t="shared" si="88"/>
        <v/>
      </c>
      <c r="LD44" s="55" t="str">
        <f t="shared" si="88"/>
        <v/>
      </c>
      <c r="LE44" s="55" t="str">
        <f t="shared" si="88"/>
        <v/>
      </c>
      <c r="LF44" s="55" t="str">
        <f t="shared" si="88"/>
        <v/>
      </c>
      <c r="LG44" s="55" t="str">
        <f t="shared" ref="LG44:NR44" si="89">IFERROR(LG18-LG31,"")</f>
        <v/>
      </c>
      <c r="LH44" s="55" t="str">
        <f t="shared" si="89"/>
        <v/>
      </c>
      <c r="LI44" s="55" t="str">
        <f t="shared" si="89"/>
        <v/>
      </c>
      <c r="LJ44" s="55" t="str">
        <f t="shared" si="89"/>
        <v/>
      </c>
      <c r="LK44" s="55" t="str">
        <f t="shared" si="89"/>
        <v/>
      </c>
      <c r="LL44" s="55" t="str">
        <f t="shared" si="89"/>
        <v/>
      </c>
      <c r="LM44" s="55" t="str">
        <f t="shared" si="89"/>
        <v/>
      </c>
      <c r="LN44" s="55" t="str">
        <f t="shared" si="89"/>
        <v/>
      </c>
      <c r="LO44" s="55" t="str">
        <f t="shared" si="89"/>
        <v/>
      </c>
      <c r="LP44" s="55" t="str">
        <f t="shared" si="89"/>
        <v/>
      </c>
      <c r="LQ44" s="55" t="str">
        <f t="shared" si="89"/>
        <v/>
      </c>
      <c r="LR44" s="55" t="str">
        <f t="shared" si="89"/>
        <v/>
      </c>
      <c r="LS44" s="55" t="str">
        <f t="shared" si="89"/>
        <v/>
      </c>
      <c r="LT44" s="55" t="str">
        <f t="shared" si="89"/>
        <v/>
      </c>
      <c r="LU44" s="55" t="str">
        <f t="shared" si="89"/>
        <v/>
      </c>
      <c r="LV44" s="55" t="str">
        <f t="shared" si="89"/>
        <v/>
      </c>
      <c r="LW44" s="55" t="str">
        <f t="shared" si="89"/>
        <v/>
      </c>
      <c r="LX44" s="55" t="str">
        <f t="shared" si="89"/>
        <v/>
      </c>
      <c r="LY44" s="55" t="str">
        <f t="shared" si="89"/>
        <v/>
      </c>
      <c r="LZ44" s="55" t="str">
        <f t="shared" si="89"/>
        <v/>
      </c>
      <c r="MA44" s="55" t="str">
        <f t="shared" si="89"/>
        <v/>
      </c>
      <c r="MB44" s="55" t="str">
        <f t="shared" si="89"/>
        <v/>
      </c>
      <c r="MC44" s="55" t="str">
        <f t="shared" si="89"/>
        <v/>
      </c>
      <c r="MD44" s="55" t="str">
        <f t="shared" si="89"/>
        <v/>
      </c>
      <c r="ME44" s="55" t="str">
        <f t="shared" si="89"/>
        <v/>
      </c>
      <c r="MF44" s="55" t="str">
        <f t="shared" si="89"/>
        <v/>
      </c>
      <c r="MG44" s="55" t="str">
        <f t="shared" si="89"/>
        <v/>
      </c>
      <c r="MH44" s="55" t="str">
        <f t="shared" si="89"/>
        <v/>
      </c>
      <c r="MI44" s="55" t="str">
        <f t="shared" si="89"/>
        <v/>
      </c>
      <c r="MJ44" s="55" t="str">
        <f t="shared" si="89"/>
        <v/>
      </c>
      <c r="MK44" s="55" t="str">
        <f t="shared" si="89"/>
        <v/>
      </c>
      <c r="ML44" s="55" t="str">
        <f t="shared" si="89"/>
        <v/>
      </c>
      <c r="MM44" s="55" t="str">
        <f t="shared" si="89"/>
        <v/>
      </c>
      <c r="MN44" s="55" t="str">
        <f t="shared" si="89"/>
        <v/>
      </c>
      <c r="MO44" s="55" t="str">
        <f t="shared" si="89"/>
        <v/>
      </c>
      <c r="MP44" s="55" t="str">
        <f t="shared" si="89"/>
        <v/>
      </c>
      <c r="MQ44" s="55" t="str">
        <f t="shared" si="89"/>
        <v/>
      </c>
      <c r="MR44" s="55" t="str">
        <f t="shared" si="89"/>
        <v/>
      </c>
      <c r="MS44" s="55" t="str">
        <f t="shared" si="89"/>
        <v/>
      </c>
      <c r="MT44" s="55" t="str">
        <f t="shared" si="89"/>
        <v/>
      </c>
      <c r="MU44" s="55" t="str">
        <f t="shared" si="89"/>
        <v/>
      </c>
      <c r="MV44" s="55" t="str">
        <f t="shared" si="89"/>
        <v/>
      </c>
      <c r="MW44" s="55" t="str">
        <f t="shared" si="89"/>
        <v/>
      </c>
      <c r="MX44" s="55" t="str">
        <f t="shared" si="89"/>
        <v/>
      </c>
      <c r="MY44" s="55" t="str">
        <f t="shared" si="89"/>
        <v/>
      </c>
      <c r="MZ44" s="55" t="str">
        <f t="shared" si="89"/>
        <v/>
      </c>
      <c r="NA44" s="55" t="str">
        <f t="shared" si="89"/>
        <v/>
      </c>
      <c r="NB44" s="55" t="str">
        <f t="shared" si="89"/>
        <v/>
      </c>
      <c r="NC44" s="55" t="str">
        <f t="shared" si="89"/>
        <v/>
      </c>
      <c r="ND44" s="55" t="str">
        <f t="shared" si="89"/>
        <v/>
      </c>
      <c r="NE44" s="55" t="str">
        <f t="shared" si="89"/>
        <v/>
      </c>
      <c r="NF44" s="55" t="str">
        <f t="shared" si="89"/>
        <v/>
      </c>
      <c r="NG44" s="55" t="str">
        <f t="shared" si="89"/>
        <v/>
      </c>
      <c r="NH44" s="55" t="str">
        <f t="shared" si="89"/>
        <v/>
      </c>
      <c r="NI44" s="55" t="str">
        <f t="shared" si="89"/>
        <v/>
      </c>
      <c r="NJ44" s="55" t="str">
        <f t="shared" si="89"/>
        <v/>
      </c>
      <c r="NK44" s="55" t="str">
        <f t="shared" si="89"/>
        <v/>
      </c>
      <c r="NL44" s="55" t="str">
        <f t="shared" si="89"/>
        <v/>
      </c>
      <c r="NM44" s="55" t="str">
        <f t="shared" si="89"/>
        <v/>
      </c>
      <c r="NN44" s="55" t="str">
        <f t="shared" si="89"/>
        <v/>
      </c>
      <c r="NO44" s="55" t="str">
        <f t="shared" si="89"/>
        <v/>
      </c>
      <c r="NP44" s="55" t="str">
        <f t="shared" si="89"/>
        <v/>
      </c>
      <c r="NQ44" s="55" t="str">
        <f t="shared" si="89"/>
        <v/>
      </c>
      <c r="NR44" s="55" t="str">
        <f t="shared" si="89"/>
        <v/>
      </c>
      <c r="NS44" s="55" t="str">
        <f t="shared" ref="NS44:QD44" si="90">IFERROR(NS18-NS31,"")</f>
        <v/>
      </c>
      <c r="NT44" s="55" t="str">
        <f t="shared" si="90"/>
        <v/>
      </c>
      <c r="NU44" s="55" t="str">
        <f t="shared" si="90"/>
        <v/>
      </c>
      <c r="NV44" s="55" t="str">
        <f t="shared" si="90"/>
        <v/>
      </c>
      <c r="NW44" s="55" t="str">
        <f t="shared" si="90"/>
        <v/>
      </c>
      <c r="NX44" s="55" t="str">
        <f t="shared" si="90"/>
        <v/>
      </c>
      <c r="NY44" s="55" t="str">
        <f t="shared" si="90"/>
        <v/>
      </c>
      <c r="NZ44" s="55" t="str">
        <f t="shared" si="90"/>
        <v/>
      </c>
      <c r="OA44" s="55" t="str">
        <f t="shared" si="90"/>
        <v/>
      </c>
      <c r="OB44" s="55" t="str">
        <f t="shared" si="90"/>
        <v/>
      </c>
      <c r="OC44" s="55" t="str">
        <f t="shared" si="90"/>
        <v/>
      </c>
      <c r="OD44" s="55" t="str">
        <f t="shared" si="90"/>
        <v/>
      </c>
      <c r="OE44" s="55" t="str">
        <f t="shared" si="90"/>
        <v/>
      </c>
      <c r="OF44" s="55" t="str">
        <f t="shared" si="90"/>
        <v/>
      </c>
      <c r="OG44" s="55" t="str">
        <f t="shared" si="90"/>
        <v/>
      </c>
      <c r="OH44" s="55" t="str">
        <f t="shared" si="90"/>
        <v/>
      </c>
      <c r="OI44" s="55" t="str">
        <f t="shared" si="90"/>
        <v/>
      </c>
      <c r="OJ44" s="55" t="str">
        <f t="shared" si="90"/>
        <v/>
      </c>
      <c r="OK44" s="55" t="str">
        <f t="shared" si="90"/>
        <v/>
      </c>
      <c r="OL44" s="55" t="str">
        <f t="shared" si="90"/>
        <v/>
      </c>
      <c r="OM44" s="55" t="str">
        <f t="shared" si="90"/>
        <v/>
      </c>
      <c r="ON44" s="55" t="str">
        <f t="shared" si="90"/>
        <v/>
      </c>
      <c r="OO44" s="55" t="str">
        <f t="shared" si="90"/>
        <v/>
      </c>
      <c r="OP44" s="55" t="str">
        <f t="shared" si="90"/>
        <v/>
      </c>
      <c r="OQ44" s="55" t="str">
        <f t="shared" si="90"/>
        <v/>
      </c>
      <c r="OR44" s="55" t="str">
        <f t="shared" si="90"/>
        <v/>
      </c>
      <c r="OS44" s="55" t="str">
        <f t="shared" si="90"/>
        <v/>
      </c>
      <c r="OT44" s="55" t="str">
        <f t="shared" si="90"/>
        <v/>
      </c>
      <c r="OU44" s="55" t="str">
        <f t="shared" si="90"/>
        <v/>
      </c>
      <c r="OV44" s="55" t="str">
        <f t="shared" si="90"/>
        <v/>
      </c>
      <c r="OW44" s="55" t="str">
        <f t="shared" si="90"/>
        <v/>
      </c>
      <c r="OX44" s="55" t="str">
        <f t="shared" si="90"/>
        <v/>
      </c>
      <c r="OY44" s="55" t="str">
        <f t="shared" si="90"/>
        <v/>
      </c>
      <c r="OZ44" s="55" t="str">
        <f t="shared" si="90"/>
        <v/>
      </c>
      <c r="PA44" s="55" t="str">
        <f t="shared" si="90"/>
        <v/>
      </c>
      <c r="PB44" s="55" t="str">
        <f t="shared" si="90"/>
        <v/>
      </c>
      <c r="PC44" s="55" t="str">
        <f t="shared" si="90"/>
        <v/>
      </c>
      <c r="PD44" s="55" t="str">
        <f t="shared" si="90"/>
        <v/>
      </c>
      <c r="PE44" s="55" t="str">
        <f t="shared" si="90"/>
        <v/>
      </c>
      <c r="PF44" s="55" t="str">
        <f t="shared" si="90"/>
        <v/>
      </c>
      <c r="PG44" s="55" t="str">
        <f t="shared" si="90"/>
        <v/>
      </c>
      <c r="PH44" s="55" t="str">
        <f t="shared" si="90"/>
        <v/>
      </c>
      <c r="PI44" s="55" t="str">
        <f t="shared" si="90"/>
        <v/>
      </c>
      <c r="PJ44" s="55" t="str">
        <f t="shared" si="90"/>
        <v/>
      </c>
      <c r="PK44" s="55" t="str">
        <f t="shared" si="90"/>
        <v/>
      </c>
      <c r="PL44" s="55" t="str">
        <f t="shared" si="90"/>
        <v/>
      </c>
      <c r="PM44" s="55" t="str">
        <f t="shared" si="90"/>
        <v/>
      </c>
      <c r="PN44" s="55" t="str">
        <f t="shared" si="90"/>
        <v/>
      </c>
      <c r="PO44" s="55" t="str">
        <f t="shared" si="90"/>
        <v/>
      </c>
      <c r="PP44" s="55" t="str">
        <f t="shared" si="90"/>
        <v/>
      </c>
      <c r="PQ44" s="55" t="str">
        <f t="shared" si="90"/>
        <v/>
      </c>
      <c r="PR44" s="55" t="str">
        <f t="shared" si="90"/>
        <v/>
      </c>
      <c r="PS44" s="55" t="str">
        <f t="shared" si="90"/>
        <v/>
      </c>
      <c r="PT44" s="55" t="str">
        <f t="shared" si="90"/>
        <v/>
      </c>
      <c r="PU44" s="55" t="str">
        <f t="shared" si="90"/>
        <v/>
      </c>
      <c r="PV44" s="55" t="str">
        <f t="shared" si="90"/>
        <v/>
      </c>
      <c r="PW44" s="55" t="str">
        <f t="shared" si="90"/>
        <v/>
      </c>
      <c r="PX44" s="55" t="str">
        <f t="shared" si="90"/>
        <v/>
      </c>
      <c r="PY44" s="55" t="str">
        <f t="shared" si="90"/>
        <v/>
      </c>
      <c r="PZ44" s="55" t="str">
        <f t="shared" si="90"/>
        <v/>
      </c>
      <c r="QA44" s="55" t="str">
        <f t="shared" si="90"/>
        <v/>
      </c>
      <c r="QB44" s="55" t="str">
        <f t="shared" si="90"/>
        <v/>
      </c>
      <c r="QC44" s="55" t="str">
        <f t="shared" si="90"/>
        <v/>
      </c>
      <c r="QD44" s="55" t="str">
        <f t="shared" si="90"/>
        <v/>
      </c>
      <c r="QE44" s="55" t="str">
        <f t="shared" ref="QE44:QQ44" si="91">IFERROR(QE18-QE31,"")</f>
        <v/>
      </c>
      <c r="QF44" s="55" t="str">
        <f t="shared" si="91"/>
        <v/>
      </c>
      <c r="QG44" s="55" t="str">
        <f t="shared" si="91"/>
        <v/>
      </c>
      <c r="QH44" s="55" t="str">
        <f t="shared" si="91"/>
        <v/>
      </c>
      <c r="QI44" s="55" t="str">
        <f t="shared" si="91"/>
        <v/>
      </c>
      <c r="QJ44" s="55" t="str">
        <f t="shared" si="91"/>
        <v/>
      </c>
      <c r="QK44" s="55" t="str">
        <f t="shared" si="91"/>
        <v/>
      </c>
      <c r="QL44" s="55" t="str">
        <f t="shared" si="91"/>
        <v/>
      </c>
      <c r="QM44" s="55" t="str">
        <f t="shared" si="91"/>
        <v/>
      </c>
      <c r="QN44" s="55" t="str">
        <f t="shared" si="91"/>
        <v/>
      </c>
      <c r="QO44" s="55" t="str">
        <f t="shared" si="91"/>
        <v/>
      </c>
      <c r="QP44" s="55" t="str">
        <f t="shared" si="91"/>
        <v/>
      </c>
      <c r="QQ44" s="55" t="str">
        <f t="shared" si="91"/>
        <v/>
      </c>
      <c r="QR44" s="55" t="s">
        <v>76</v>
      </c>
      <c r="QS44" s="55" t="s">
        <v>76</v>
      </c>
      <c r="QT44" s="55" t="s">
        <v>76</v>
      </c>
      <c r="QU44" s="55" t="s">
        <v>76</v>
      </c>
      <c r="QV44" s="55" t="s">
        <v>76</v>
      </c>
      <c r="QW44" s="55" t="s">
        <v>76</v>
      </c>
      <c r="QX44" s="55" t="s">
        <v>76</v>
      </c>
      <c r="QY44" s="55" t="s">
        <v>76</v>
      </c>
      <c r="QZ44" s="55" t="s">
        <v>76</v>
      </c>
      <c r="RA44" s="55" t="s">
        <v>76</v>
      </c>
      <c r="RB44" s="55" t="s">
        <v>76</v>
      </c>
      <c r="RC44" s="55" t="s">
        <v>76</v>
      </c>
      <c r="RD44" s="55"/>
      <c r="RE44" s="55"/>
      <c r="RF44" s="55"/>
      <c r="RG44" s="55"/>
      <c r="RH44" s="55"/>
      <c r="RI44" s="55"/>
      <c r="RJ44" s="55"/>
      <c r="RK44" s="55"/>
      <c r="RL44" s="55"/>
      <c r="RM44" s="55"/>
      <c r="RN44" s="55"/>
      <c r="RO44" s="55"/>
      <c r="RP44" s="55"/>
      <c r="RQ44" s="55"/>
      <c r="RR44" s="55"/>
      <c r="RS44" s="55"/>
      <c r="RT44" s="55"/>
      <c r="RU44" s="55"/>
      <c r="RV44" s="55"/>
      <c r="RW44" s="55"/>
      <c r="RX44" s="55"/>
    </row>
    <row r="45" spans="2:492" x14ac:dyDescent="0.2">
      <c r="B45" s="47">
        <f t="shared" si="43"/>
        <v>10</v>
      </c>
      <c r="C45" s="54" t="str">
        <f>$C$19</f>
        <v>プールヴィラ　古宇利島　ｂｙ　コルディオスマートリゾート</v>
      </c>
      <c r="D45" s="57"/>
      <c r="E45" s="55" t="str">
        <f>IFERROR(E19-E32,"")</f>
        <v/>
      </c>
      <c r="F45" s="55" t="str">
        <f t="shared" ref="F45:BP45" si="92">IFERROR(F19-F32,"")</f>
        <v/>
      </c>
      <c r="G45" s="55" t="str">
        <f t="shared" si="92"/>
        <v/>
      </c>
      <c r="H45" s="55" t="str">
        <f t="shared" si="92"/>
        <v/>
      </c>
      <c r="I45" s="55" t="str">
        <f t="shared" si="92"/>
        <v/>
      </c>
      <c r="J45" s="55" t="str">
        <f t="shared" si="92"/>
        <v/>
      </c>
      <c r="K45" s="55" t="str">
        <f t="shared" si="92"/>
        <v/>
      </c>
      <c r="L45" s="55" t="str">
        <f t="shared" si="92"/>
        <v/>
      </c>
      <c r="M45" s="55" t="str">
        <f t="shared" si="92"/>
        <v/>
      </c>
      <c r="N45" s="55" t="str">
        <f t="shared" si="92"/>
        <v/>
      </c>
      <c r="O45" s="55" t="str">
        <f t="shared" si="92"/>
        <v/>
      </c>
      <c r="P45" s="55" t="str">
        <f t="shared" si="92"/>
        <v/>
      </c>
      <c r="Q45" s="55" t="str">
        <f t="shared" si="92"/>
        <v/>
      </c>
      <c r="R45" s="55" t="str">
        <f t="shared" si="92"/>
        <v/>
      </c>
      <c r="S45" s="55" t="str">
        <f t="shared" si="92"/>
        <v/>
      </c>
      <c r="T45" s="55" t="str">
        <f t="shared" si="92"/>
        <v/>
      </c>
      <c r="U45" s="55" t="str">
        <f t="shared" si="92"/>
        <v/>
      </c>
      <c r="V45" s="55" t="str">
        <f t="shared" si="92"/>
        <v/>
      </c>
      <c r="W45" s="55" t="str">
        <f t="shared" si="92"/>
        <v/>
      </c>
      <c r="X45" s="55" t="str">
        <f t="shared" si="92"/>
        <v/>
      </c>
      <c r="Y45" s="55" t="str">
        <f t="shared" si="92"/>
        <v/>
      </c>
      <c r="Z45" s="55" t="str">
        <f t="shared" si="92"/>
        <v/>
      </c>
      <c r="AA45" s="55" t="str">
        <f t="shared" si="92"/>
        <v/>
      </c>
      <c r="AB45" s="55" t="str">
        <f t="shared" si="92"/>
        <v/>
      </c>
      <c r="AC45" s="55" t="str">
        <f t="shared" si="92"/>
        <v/>
      </c>
      <c r="AD45" s="55" t="str">
        <f t="shared" si="92"/>
        <v/>
      </c>
      <c r="AE45" s="55" t="str">
        <f t="shared" si="92"/>
        <v/>
      </c>
      <c r="AF45" s="55" t="str">
        <f t="shared" si="92"/>
        <v/>
      </c>
      <c r="AG45" s="55" t="str">
        <f t="shared" si="92"/>
        <v/>
      </c>
      <c r="AH45" s="55" t="str">
        <f t="shared" si="92"/>
        <v/>
      </c>
      <c r="AI45" s="55" t="str">
        <f t="shared" si="92"/>
        <v/>
      </c>
      <c r="AJ45" s="55" t="str">
        <f t="shared" si="92"/>
        <v/>
      </c>
      <c r="AK45" s="55" t="str">
        <f t="shared" si="92"/>
        <v/>
      </c>
      <c r="AL45" s="55" t="str">
        <f t="shared" si="92"/>
        <v/>
      </c>
      <c r="AM45" s="55" t="str">
        <f t="shared" si="92"/>
        <v/>
      </c>
      <c r="AN45" s="55" t="str">
        <f t="shared" si="92"/>
        <v/>
      </c>
      <c r="AO45" s="55" t="str">
        <f t="shared" si="92"/>
        <v/>
      </c>
      <c r="AP45" s="55" t="str">
        <f t="shared" si="92"/>
        <v/>
      </c>
      <c r="AQ45" s="55" t="str">
        <f t="shared" si="92"/>
        <v/>
      </c>
      <c r="AR45" s="55" t="str">
        <f t="shared" si="92"/>
        <v/>
      </c>
      <c r="AS45" s="55" t="str">
        <f t="shared" si="92"/>
        <v/>
      </c>
      <c r="AT45" s="55" t="str">
        <f t="shared" si="92"/>
        <v/>
      </c>
      <c r="AU45" s="55" t="str">
        <f t="shared" si="92"/>
        <v/>
      </c>
      <c r="AV45" s="55" t="str">
        <f t="shared" si="92"/>
        <v/>
      </c>
      <c r="AW45" s="55" t="str">
        <f t="shared" si="92"/>
        <v/>
      </c>
      <c r="AX45" s="55" t="str">
        <f t="shared" si="92"/>
        <v/>
      </c>
      <c r="AY45" s="55" t="str">
        <f t="shared" si="92"/>
        <v/>
      </c>
      <c r="AZ45" s="55" t="str">
        <f t="shared" si="92"/>
        <v/>
      </c>
      <c r="BA45" s="55" t="str">
        <f t="shared" si="92"/>
        <v/>
      </c>
      <c r="BB45" s="55" t="str">
        <f t="shared" si="92"/>
        <v/>
      </c>
      <c r="BC45" s="55" t="str">
        <f t="shared" si="92"/>
        <v/>
      </c>
      <c r="BD45" s="55" t="str">
        <f t="shared" si="92"/>
        <v/>
      </c>
      <c r="BE45" s="55" t="str">
        <f t="shared" si="92"/>
        <v/>
      </c>
      <c r="BF45" s="55" t="str">
        <f t="shared" si="92"/>
        <v/>
      </c>
      <c r="BG45" s="55" t="str">
        <f t="shared" si="92"/>
        <v/>
      </c>
      <c r="BH45" s="55" t="str">
        <f t="shared" si="92"/>
        <v/>
      </c>
      <c r="BI45" s="55" t="str">
        <f t="shared" si="92"/>
        <v/>
      </c>
      <c r="BJ45" s="55" t="str">
        <f t="shared" si="92"/>
        <v/>
      </c>
      <c r="BK45" s="55" t="str">
        <f t="shared" si="92"/>
        <v/>
      </c>
      <c r="BL45" s="55" t="str">
        <f t="shared" si="92"/>
        <v/>
      </c>
      <c r="BM45" s="55" t="str">
        <f t="shared" si="92"/>
        <v/>
      </c>
      <c r="BN45" s="55" t="str">
        <f t="shared" si="92"/>
        <v/>
      </c>
      <c r="BO45" s="55" t="str">
        <f t="shared" si="92"/>
        <v/>
      </c>
      <c r="BP45" s="55" t="str">
        <f t="shared" si="92"/>
        <v/>
      </c>
      <c r="BQ45" s="55" t="str">
        <f t="shared" ref="BQ45:CV45" si="93">IFERROR(BQ19-BQ32,"")</f>
        <v/>
      </c>
      <c r="BR45" s="55" t="str">
        <f t="shared" si="93"/>
        <v/>
      </c>
      <c r="BS45" s="55" t="str">
        <f t="shared" si="93"/>
        <v/>
      </c>
      <c r="BT45" s="55" t="str">
        <f t="shared" si="93"/>
        <v/>
      </c>
      <c r="BU45" s="55" t="str">
        <f t="shared" si="93"/>
        <v/>
      </c>
      <c r="BV45" s="55" t="str">
        <f t="shared" si="93"/>
        <v/>
      </c>
      <c r="BW45" s="55" t="str">
        <f t="shared" si="93"/>
        <v/>
      </c>
      <c r="BX45" s="55" t="str">
        <f t="shared" si="93"/>
        <v/>
      </c>
      <c r="BY45" s="55" t="str">
        <f t="shared" si="93"/>
        <v/>
      </c>
      <c r="BZ45" s="55" t="str">
        <f t="shared" si="93"/>
        <v/>
      </c>
      <c r="CA45" s="55" t="str">
        <f t="shared" si="93"/>
        <v/>
      </c>
      <c r="CB45" s="55" t="str">
        <f t="shared" si="93"/>
        <v/>
      </c>
      <c r="CC45" s="55" t="str">
        <f t="shared" si="93"/>
        <v/>
      </c>
      <c r="CD45" s="55" t="str">
        <f t="shared" si="93"/>
        <v/>
      </c>
      <c r="CE45" s="55" t="str">
        <f t="shared" si="93"/>
        <v/>
      </c>
      <c r="CF45" s="55" t="str">
        <f t="shared" si="93"/>
        <v/>
      </c>
      <c r="CG45" s="55" t="str">
        <f t="shared" si="93"/>
        <v/>
      </c>
      <c r="CH45" s="55" t="str">
        <f t="shared" si="93"/>
        <v/>
      </c>
      <c r="CI45" s="55" t="str">
        <f t="shared" si="93"/>
        <v/>
      </c>
      <c r="CJ45" s="55" t="str">
        <f t="shared" si="93"/>
        <v/>
      </c>
      <c r="CK45" s="55" t="str">
        <f t="shared" si="93"/>
        <v/>
      </c>
      <c r="CL45" s="55" t="str">
        <f t="shared" si="93"/>
        <v/>
      </c>
      <c r="CM45" s="55" t="str">
        <f t="shared" si="93"/>
        <v/>
      </c>
      <c r="CN45" s="55" t="str">
        <f t="shared" si="93"/>
        <v/>
      </c>
      <c r="CO45" s="55" t="str">
        <f t="shared" si="93"/>
        <v/>
      </c>
      <c r="CP45" s="55" t="str">
        <f t="shared" si="93"/>
        <v/>
      </c>
      <c r="CQ45" s="55" t="str">
        <f t="shared" si="93"/>
        <v/>
      </c>
      <c r="CR45" s="55" t="str">
        <f t="shared" si="93"/>
        <v/>
      </c>
      <c r="CS45" s="55" t="str">
        <f t="shared" si="93"/>
        <v/>
      </c>
      <c r="CT45" s="55" t="str">
        <f t="shared" si="93"/>
        <v/>
      </c>
      <c r="CU45" s="55" t="str">
        <f t="shared" si="93"/>
        <v/>
      </c>
      <c r="CV45" s="55" t="str">
        <f t="shared" si="93"/>
        <v/>
      </c>
      <c r="CW45" s="55" t="str">
        <f t="shared" ref="CW45:EB45" si="94">IFERROR(CW19-CW32,"")</f>
        <v/>
      </c>
      <c r="CX45" s="55" t="str">
        <f t="shared" si="94"/>
        <v/>
      </c>
      <c r="CY45" s="55" t="str">
        <f t="shared" si="94"/>
        <v/>
      </c>
      <c r="CZ45" s="55" t="str">
        <f t="shared" si="94"/>
        <v/>
      </c>
      <c r="DA45" s="55" t="str">
        <f t="shared" si="94"/>
        <v/>
      </c>
      <c r="DB45" s="55" t="str">
        <f t="shared" si="94"/>
        <v/>
      </c>
      <c r="DC45" s="55" t="str">
        <f t="shared" si="94"/>
        <v/>
      </c>
      <c r="DD45" s="55" t="str">
        <f t="shared" si="94"/>
        <v/>
      </c>
      <c r="DE45" s="55" t="str">
        <f t="shared" si="94"/>
        <v/>
      </c>
      <c r="DF45" s="55" t="str">
        <f t="shared" si="94"/>
        <v/>
      </c>
      <c r="DG45" s="55" t="str">
        <f t="shared" si="94"/>
        <v/>
      </c>
      <c r="DH45" s="55" t="str">
        <f t="shared" si="94"/>
        <v/>
      </c>
      <c r="DI45" s="55" t="str">
        <f t="shared" si="94"/>
        <v/>
      </c>
      <c r="DJ45" s="55" t="str">
        <f t="shared" si="94"/>
        <v/>
      </c>
      <c r="DK45" s="55" t="str">
        <f t="shared" si="94"/>
        <v/>
      </c>
      <c r="DL45" s="55" t="str">
        <f t="shared" si="94"/>
        <v/>
      </c>
      <c r="DM45" s="55" t="str">
        <f t="shared" si="94"/>
        <v/>
      </c>
      <c r="DN45" s="55" t="str">
        <f t="shared" si="94"/>
        <v/>
      </c>
      <c r="DO45" s="55" t="str">
        <f t="shared" si="94"/>
        <v/>
      </c>
      <c r="DP45" s="55" t="str">
        <f t="shared" si="94"/>
        <v/>
      </c>
      <c r="DQ45" s="55" t="str">
        <f t="shared" si="94"/>
        <v/>
      </c>
      <c r="DR45" s="55" t="str">
        <f t="shared" si="94"/>
        <v/>
      </c>
      <c r="DS45" s="55" t="str">
        <f t="shared" si="94"/>
        <v/>
      </c>
      <c r="DT45" s="55" t="str">
        <f t="shared" si="94"/>
        <v/>
      </c>
      <c r="DU45" s="55" t="str">
        <f t="shared" si="94"/>
        <v/>
      </c>
      <c r="DV45" s="55" t="str">
        <f t="shared" si="94"/>
        <v/>
      </c>
      <c r="DW45" s="55" t="str">
        <f t="shared" si="94"/>
        <v/>
      </c>
      <c r="DX45" s="55" t="str">
        <f t="shared" si="94"/>
        <v/>
      </c>
      <c r="DY45" s="55" t="str">
        <f t="shared" si="94"/>
        <v/>
      </c>
      <c r="DZ45" s="55" t="str">
        <f t="shared" si="94"/>
        <v/>
      </c>
      <c r="EA45" s="55" t="str">
        <f t="shared" si="94"/>
        <v/>
      </c>
      <c r="EB45" s="55" t="str">
        <f t="shared" si="94"/>
        <v/>
      </c>
      <c r="EC45" s="55" t="str">
        <f t="shared" ref="EC45:FH45" si="95">IFERROR(EC19-EC32,"")</f>
        <v/>
      </c>
      <c r="ED45" s="55" t="str">
        <f t="shared" si="95"/>
        <v/>
      </c>
      <c r="EE45" s="55" t="str">
        <f t="shared" si="95"/>
        <v/>
      </c>
      <c r="EF45" s="55" t="str">
        <f t="shared" si="95"/>
        <v/>
      </c>
      <c r="EG45" s="55" t="str">
        <f t="shared" si="95"/>
        <v/>
      </c>
      <c r="EH45" s="55" t="str">
        <f t="shared" si="95"/>
        <v/>
      </c>
      <c r="EI45" s="55" t="str">
        <f t="shared" si="95"/>
        <v/>
      </c>
      <c r="EJ45" s="55" t="str">
        <f t="shared" si="95"/>
        <v/>
      </c>
      <c r="EK45" s="55" t="str">
        <f t="shared" si="95"/>
        <v/>
      </c>
      <c r="EL45" s="55" t="str">
        <f t="shared" si="95"/>
        <v/>
      </c>
      <c r="EM45" s="55" t="str">
        <f t="shared" si="95"/>
        <v/>
      </c>
      <c r="EN45" s="55" t="str">
        <f t="shared" si="95"/>
        <v/>
      </c>
      <c r="EO45" s="55" t="str">
        <f t="shared" si="95"/>
        <v/>
      </c>
      <c r="EP45" s="55" t="str">
        <f t="shared" si="95"/>
        <v/>
      </c>
      <c r="EQ45" s="55" t="str">
        <f t="shared" si="95"/>
        <v/>
      </c>
      <c r="ER45" s="55" t="str">
        <f t="shared" si="95"/>
        <v/>
      </c>
      <c r="ES45" s="55" t="str">
        <f t="shared" si="95"/>
        <v/>
      </c>
      <c r="ET45" s="55" t="str">
        <f t="shared" si="95"/>
        <v/>
      </c>
      <c r="EU45" s="55" t="str">
        <f t="shared" si="95"/>
        <v/>
      </c>
      <c r="EV45" s="55" t="str">
        <f t="shared" si="95"/>
        <v/>
      </c>
      <c r="EW45" s="55" t="str">
        <f t="shared" si="95"/>
        <v/>
      </c>
      <c r="EX45" s="55" t="str">
        <f t="shared" si="95"/>
        <v/>
      </c>
      <c r="EY45" s="55" t="str">
        <f t="shared" si="95"/>
        <v/>
      </c>
      <c r="EZ45" s="55" t="str">
        <f t="shared" si="95"/>
        <v/>
      </c>
      <c r="FA45" s="55" t="str">
        <f t="shared" si="95"/>
        <v/>
      </c>
      <c r="FB45" s="55" t="str">
        <f t="shared" si="95"/>
        <v/>
      </c>
      <c r="FC45" s="55" t="str">
        <f t="shared" si="95"/>
        <v/>
      </c>
      <c r="FD45" s="55" t="str">
        <f t="shared" si="95"/>
        <v/>
      </c>
      <c r="FE45" s="55" t="str">
        <f t="shared" si="95"/>
        <v/>
      </c>
      <c r="FF45" s="55" t="str">
        <f t="shared" si="95"/>
        <v/>
      </c>
      <c r="FG45" s="55" t="str">
        <f t="shared" si="95"/>
        <v/>
      </c>
      <c r="FH45" s="55" t="str">
        <f t="shared" si="95"/>
        <v/>
      </c>
      <c r="FI45" s="55" t="str">
        <f t="shared" ref="FI45:GN45" si="96">IFERROR(FI19-FI32,"")</f>
        <v/>
      </c>
      <c r="FJ45" s="55" t="str">
        <f t="shared" si="96"/>
        <v/>
      </c>
      <c r="FK45" s="55" t="str">
        <f t="shared" si="96"/>
        <v/>
      </c>
      <c r="FL45" s="55" t="str">
        <f t="shared" si="96"/>
        <v/>
      </c>
      <c r="FM45" s="55" t="str">
        <f t="shared" si="96"/>
        <v/>
      </c>
      <c r="FN45" s="55" t="str">
        <f t="shared" si="96"/>
        <v/>
      </c>
      <c r="FO45" s="55" t="str">
        <f t="shared" si="96"/>
        <v/>
      </c>
      <c r="FP45" s="55" t="str">
        <f t="shared" si="96"/>
        <v/>
      </c>
      <c r="FQ45" s="55" t="str">
        <f t="shared" si="96"/>
        <v/>
      </c>
      <c r="FR45" s="55" t="str">
        <f t="shared" si="96"/>
        <v/>
      </c>
      <c r="FS45" s="55" t="str">
        <f t="shared" si="96"/>
        <v/>
      </c>
      <c r="FT45" s="55" t="str">
        <f t="shared" si="96"/>
        <v/>
      </c>
      <c r="FU45" s="55" t="str">
        <f t="shared" si="96"/>
        <v/>
      </c>
      <c r="FV45" s="55" t="str">
        <f t="shared" si="96"/>
        <v/>
      </c>
      <c r="FW45" s="55" t="str">
        <f t="shared" si="96"/>
        <v/>
      </c>
      <c r="FX45" s="55" t="str">
        <f t="shared" si="96"/>
        <v/>
      </c>
      <c r="FY45" s="55" t="str">
        <f t="shared" si="96"/>
        <v/>
      </c>
      <c r="FZ45" s="55" t="str">
        <f t="shared" si="96"/>
        <v/>
      </c>
      <c r="GA45" s="55" t="str">
        <f t="shared" si="96"/>
        <v/>
      </c>
      <c r="GB45" s="55" t="str">
        <f t="shared" si="96"/>
        <v/>
      </c>
      <c r="GC45" s="55" t="str">
        <f t="shared" si="96"/>
        <v/>
      </c>
      <c r="GD45" s="55" t="str">
        <f t="shared" si="96"/>
        <v/>
      </c>
      <c r="GE45" s="55" t="str">
        <f t="shared" si="96"/>
        <v/>
      </c>
      <c r="GF45" s="55" t="str">
        <f t="shared" si="96"/>
        <v/>
      </c>
      <c r="GG45" s="55" t="str">
        <f t="shared" si="96"/>
        <v/>
      </c>
      <c r="GH45" s="55" t="str">
        <f t="shared" si="96"/>
        <v/>
      </c>
      <c r="GI45" s="55" t="str">
        <f t="shared" si="96"/>
        <v/>
      </c>
      <c r="GJ45" s="55" t="str">
        <f t="shared" si="96"/>
        <v/>
      </c>
      <c r="GK45" s="55" t="str">
        <f t="shared" si="96"/>
        <v/>
      </c>
      <c r="GL45" s="55" t="str">
        <f t="shared" si="96"/>
        <v/>
      </c>
      <c r="GM45" s="55" t="str">
        <f t="shared" si="96"/>
        <v/>
      </c>
      <c r="GN45" s="55" t="str">
        <f t="shared" si="96"/>
        <v/>
      </c>
      <c r="GO45" s="55" t="str">
        <f t="shared" ref="GO45:HT45" si="97">IFERROR(GO19-GO32,"")</f>
        <v/>
      </c>
      <c r="GP45" s="55" t="str">
        <f t="shared" si="97"/>
        <v/>
      </c>
      <c r="GQ45" s="55" t="str">
        <f t="shared" si="97"/>
        <v/>
      </c>
      <c r="GR45" s="55" t="str">
        <f t="shared" si="97"/>
        <v/>
      </c>
      <c r="GS45" s="55" t="str">
        <f t="shared" si="97"/>
        <v/>
      </c>
      <c r="GT45" s="55" t="str">
        <f t="shared" si="97"/>
        <v/>
      </c>
      <c r="GU45" s="55" t="str">
        <f t="shared" si="97"/>
        <v/>
      </c>
      <c r="GV45" s="55" t="str">
        <f t="shared" si="97"/>
        <v/>
      </c>
      <c r="GW45" s="55" t="str">
        <f t="shared" si="97"/>
        <v/>
      </c>
      <c r="GX45" s="55" t="str">
        <f t="shared" si="97"/>
        <v/>
      </c>
      <c r="GY45" s="55" t="str">
        <f t="shared" si="97"/>
        <v/>
      </c>
      <c r="GZ45" s="55" t="str">
        <f t="shared" si="97"/>
        <v/>
      </c>
      <c r="HA45" s="55" t="str">
        <f t="shared" si="97"/>
        <v/>
      </c>
      <c r="HB45" s="55" t="str">
        <f t="shared" si="97"/>
        <v/>
      </c>
      <c r="HC45" s="55" t="str">
        <f t="shared" si="97"/>
        <v/>
      </c>
      <c r="HD45" s="55" t="str">
        <f t="shared" si="97"/>
        <v/>
      </c>
      <c r="HE45" s="55" t="str">
        <f t="shared" si="97"/>
        <v/>
      </c>
      <c r="HF45" s="55" t="str">
        <f t="shared" si="97"/>
        <v/>
      </c>
      <c r="HG45" s="55" t="str">
        <f t="shared" si="97"/>
        <v/>
      </c>
      <c r="HH45" s="55" t="str">
        <f t="shared" si="97"/>
        <v/>
      </c>
      <c r="HI45" s="55" t="str">
        <f t="shared" si="97"/>
        <v/>
      </c>
      <c r="HJ45" s="55" t="str">
        <f t="shared" si="97"/>
        <v/>
      </c>
      <c r="HK45" s="55" t="str">
        <f t="shared" si="97"/>
        <v/>
      </c>
      <c r="HL45" s="55" t="str">
        <f t="shared" si="97"/>
        <v/>
      </c>
      <c r="HM45" s="55" t="str">
        <f t="shared" si="97"/>
        <v/>
      </c>
      <c r="HN45" s="55" t="str">
        <f t="shared" si="97"/>
        <v/>
      </c>
      <c r="HO45" s="55" t="str">
        <f t="shared" si="97"/>
        <v/>
      </c>
      <c r="HP45" s="55" t="str">
        <f t="shared" si="97"/>
        <v/>
      </c>
      <c r="HQ45" s="55" t="str">
        <f t="shared" si="97"/>
        <v/>
      </c>
      <c r="HR45" s="55" t="str">
        <f t="shared" si="97"/>
        <v/>
      </c>
      <c r="HS45" s="55" t="str">
        <f t="shared" si="97"/>
        <v/>
      </c>
      <c r="HT45" s="55" t="str">
        <f t="shared" si="97"/>
        <v/>
      </c>
      <c r="HU45" s="55" t="str">
        <f t="shared" ref="HU45:IT45" si="98">IFERROR(HU19-HU32,"")</f>
        <v/>
      </c>
      <c r="HV45" s="55" t="str">
        <f t="shared" si="98"/>
        <v/>
      </c>
      <c r="HW45" s="55" t="str">
        <f t="shared" si="98"/>
        <v/>
      </c>
      <c r="HX45" s="55" t="str">
        <f t="shared" si="98"/>
        <v/>
      </c>
      <c r="HY45" s="55" t="str">
        <f t="shared" si="98"/>
        <v/>
      </c>
      <c r="HZ45" s="55" t="str">
        <f t="shared" si="98"/>
        <v/>
      </c>
      <c r="IA45" s="55" t="str">
        <f t="shared" si="98"/>
        <v/>
      </c>
      <c r="IB45" s="55" t="str">
        <f t="shared" si="98"/>
        <v/>
      </c>
      <c r="IC45" s="55" t="str">
        <f t="shared" si="98"/>
        <v/>
      </c>
      <c r="ID45" s="55" t="str">
        <f t="shared" si="98"/>
        <v/>
      </c>
      <c r="IE45" s="55" t="str">
        <f t="shared" si="98"/>
        <v/>
      </c>
      <c r="IF45" s="55" t="str">
        <f t="shared" si="98"/>
        <v/>
      </c>
      <c r="IG45" s="55" t="str">
        <f t="shared" si="98"/>
        <v/>
      </c>
      <c r="IH45" s="55" t="str">
        <f t="shared" si="98"/>
        <v/>
      </c>
      <c r="II45" s="55" t="str">
        <f t="shared" si="98"/>
        <v/>
      </c>
      <c r="IJ45" s="55" t="str">
        <f t="shared" si="98"/>
        <v/>
      </c>
      <c r="IK45" s="55" t="str">
        <f t="shared" si="98"/>
        <v/>
      </c>
      <c r="IL45" s="55" t="str">
        <f t="shared" si="98"/>
        <v/>
      </c>
      <c r="IM45" s="55" t="str">
        <f t="shared" si="98"/>
        <v/>
      </c>
      <c r="IN45" s="55" t="str">
        <f t="shared" si="98"/>
        <v/>
      </c>
      <c r="IO45" s="55" t="str">
        <f t="shared" si="98"/>
        <v/>
      </c>
      <c r="IP45" s="55" t="str">
        <f t="shared" si="98"/>
        <v/>
      </c>
      <c r="IQ45" s="55" t="str">
        <f t="shared" si="98"/>
        <v/>
      </c>
      <c r="IR45" s="55" t="str">
        <f t="shared" si="98"/>
        <v/>
      </c>
      <c r="IS45" s="55" t="str">
        <f t="shared" si="98"/>
        <v/>
      </c>
      <c r="IT45" s="55" t="str">
        <f t="shared" si="98"/>
        <v/>
      </c>
      <c r="IU45" s="55" t="str">
        <f t="shared" ref="IU45:LF45" si="99">IFERROR(IU19-IU32,"")</f>
        <v/>
      </c>
      <c r="IV45" s="55" t="str">
        <f t="shared" si="99"/>
        <v/>
      </c>
      <c r="IW45" s="55" t="str">
        <f t="shared" si="99"/>
        <v/>
      </c>
      <c r="IX45" s="55" t="str">
        <f t="shared" si="99"/>
        <v/>
      </c>
      <c r="IY45" s="55" t="str">
        <f t="shared" si="99"/>
        <v/>
      </c>
      <c r="IZ45" s="55" t="str">
        <f t="shared" si="99"/>
        <v/>
      </c>
      <c r="JA45" s="55" t="str">
        <f t="shared" si="99"/>
        <v/>
      </c>
      <c r="JB45" s="55" t="str">
        <f t="shared" si="99"/>
        <v/>
      </c>
      <c r="JC45" s="55" t="str">
        <f t="shared" si="99"/>
        <v/>
      </c>
      <c r="JD45" s="55" t="str">
        <f t="shared" si="99"/>
        <v/>
      </c>
      <c r="JE45" s="55" t="str">
        <f t="shared" si="99"/>
        <v/>
      </c>
      <c r="JF45" s="55" t="str">
        <f t="shared" si="99"/>
        <v/>
      </c>
      <c r="JG45" s="55" t="str">
        <f t="shared" si="99"/>
        <v/>
      </c>
      <c r="JH45" s="55" t="str">
        <f t="shared" si="99"/>
        <v/>
      </c>
      <c r="JI45" s="55" t="str">
        <f t="shared" si="99"/>
        <v/>
      </c>
      <c r="JJ45" s="55" t="str">
        <f t="shared" si="99"/>
        <v/>
      </c>
      <c r="JK45" s="55" t="str">
        <f t="shared" si="99"/>
        <v/>
      </c>
      <c r="JL45" s="55" t="str">
        <f t="shared" si="99"/>
        <v/>
      </c>
      <c r="JM45" s="55" t="str">
        <f t="shared" si="99"/>
        <v/>
      </c>
      <c r="JN45" s="55" t="str">
        <f t="shared" si="99"/>
        <v/>
      </c>
      <c r="JO45" s="55" t="str">
        <f t="shared" si="99"/>
        <v/>
      </c>
      <c r="JP45" s="55" t="str">
        <f t="shared" si="99"/>
        <v/>
      </c>
      <c r="JQ45" s="55" t="str">
        <f t="shared" si="99"/>
        <v/>
      </c>
      <c r="JR45" s="55" t="str">
        <f t="shared" si="99"/>
        <v/>
      </c>
      <c r="JS45" s="55" t="str">
        <f t="shared" si="99"/>
        <v/>
      </c>
      <c r="JT45" s="55" t="str">
        <f t="shared" si="99"/>
        <v/>
      </c>
      <c r="JU45" s="55" t="str">
        <f t="shared" si="99"/>
        <v/>
      </c>
      <c r="JV45" s="55" t="str">
        <f t="shared" si="99"/>
        <v/>
      </c>
      <c r="JW45" s="55" t="str">
        <f t="shared" si="99"/>
        <v/>
      </c>
      <c r="JX45" s="55" t="str">
        <f t="shared" si="99"/>
        <v/>
      </c>
      <c r="JY45" s="55" t="str">
        <f t="shared" si="99"/>
        <v/>
      </c>
      <c r="JZ45" s="55" t="str">
        <f t="shared" si="99"/>
        <v/>
      </c>
      <c r="KA45" s="55" t="str">
        <f t="shared" si="99"/>
        <v/>
      </c>
      <c r="KB45" s="55" t="str">
        <f t="shared" si="99"/>
        <v/>
      </c>
      <c r="KC45" s="55" t="str">
        <f t="shared" si="99"/>
        <v/>
      </c>
      <c r="KD45" s="55" t="str">
        <f t="shared" si="99"/>
        <v/>
      </c>
      <c r="KE45" s="55" t="str">
        <f t="shared" si="99"/>
        <v/>
      </c>
      <c r="KF45" s="55" t="str">
        <f t="shared" si="99"/>
        <v/>
      </c>
      <c r="KG45" s="55" t="str">
        <f t="shared" si="99"/>
        <v/>
      </c>
      <c r="KH45" s="55" t="str">
        <f t="shared" si="99"/>
        <v/>
      </c>
      <c r="KI45" s="55" t="str">
        <f t="shared" si="99"/>
        <v/>
      </c>
      <c r="KJ45" s="55" t="str">
        <f t="shared" si="99"/>
        <v/>
      </c>
      <c r="KK45" s="55" t="str">
        <f t="shared" si="99"/>
        <v/>
      </c>
      <c r="KL45" s="55" t="str">
        <f t="shared" si="99"/>
        <v/>
      </c>
      <c r="KM45" s="55" t="str">
        <f t="shared" si="99"/>
        <v/>
      </c>
      <c r="KN45" s="55" t="str">
        <f t="shared" si="99"/>
        <v/>
      </c>
      <c r="KO45" s="55" t="str">
        <f t="shared" si="99"/>
        <v/>
      </c>
      <c r="KP45" s="55" t="str">
        <f t="shared" si="99"/>
        <v/>
      </c>
      <c r="KQ45" s="55" t="str">
        <f t="shared" si="99"/>
        <v/>
      </c>
      <c r="KR45" s="55" t="str">
        <f t="shared" si="99"/>
        <v/>
      </c>
      <c r="KS45" s="55" t="str">
        <f t="shared" si="99"/>
        <v/>
      </c>
      <c r="KT45" s="55" t="str">
        <f t="shared" si="99"/>
        <v/>
      </c>
      <c r="KU45" s="55" t="str">
        <f t="shared" si="99"/>
        <v/>
      </c>
      <c r="KV45" s="55" t="str">
        <f t="shared" si="99"/>
        <v/>
      </c>
      <c r="KW45" s="55" t="str">
        <f t="shared" si="99"/>
        <v/>
      </c>
      <c r="KX45" s="55" t="str">
        <f t="shared" si="99"/>
        <v/>
      </c>
      <c r="KY45" s="55" t="str">
        <f t="shared" si="99"/>
        <v/>
      </c>
      <c r="KZ45" s="55" t="str">
        <f t="shared" si="99"/>
        <v/>
      </c>
      <c r="LA45" s="55" t="str">
        <f t="shared" si="99"/>
        <v/>
      </c>
      <c r="LB45" s="55" t="str">
        <f t="shared" si="99"/>
        <v/>
      </c>
      <c r="LC45" s="55" t="str">
        <f t="shared" si="99"/>
        <v/>
      </c>
      <c r="LD45" s="55" t="str">
        <f t="shared" si="99"/>
        <v/>
      </c>
      <c r="LE45" s="55" t="str">
        <f t="shared" si="99"/>
        <v/>
      </c>
      <c r="LF45" s="55" t="str">
        <f t="shared" si="99"/>
        <v/>
      </c>
      <c r="LG45" s="55" t="str">
        <f t="shared" ref="LG45:NR45" si="100">IFERROR(LG19-LG32,"")</f>
        <v/>
      </c>
      <c r="LH45" s="55" t="str">
        <f t="shared" si="100"/>
        <v/>
      </c>
      <c r="LI45" s="55" t="str">
        <f t="shared" si="100"/>
        <v/>
      </c>
      <c r="LJ45" s="55" t="str">
        <f t="shared" si="100"/>
        <v/>
      </c>
      <c r="LK45" s="55" t="str">
        <f t="shared" si="100"/>
        <v/>
      </c>
      <c r="LL45" s="55" t="str">
        <f t="shared" si="100"/>
        <v/>
      </c>
      <c r="LM45" s="55" t="str">
        <f t="shared" si="100"/>
        <v/>
      </c>
      <c r="LN45" s="55" t="str">
        <f t="shared" si="100"/>
        <v/>
      </c>
      <c r="LO45" s="55" t="str">
        <f t="shared" si="100"/>
        <v/>
      </c>
      <c r="LP45" s="55" t="str">
        <f t="shared" si="100"/>
        <v/>
      </c>
      <c r="LQ45" s="55" t="str">
        <f t="shared" si="100"/>
        <v/>
      </c>
      <c r="LR45" s="55" t="str">
        <f t="shared" si="100"/>
        <v/>
      </c>
      <c r="LS45" s="55" t="str">
        <f t="shared" si="100"/>
        <v/>
      </c>
      <c r="LT45" s="55" t="str">
        <f t="shared" si="100"/>
        <v/>
      </c>
      <c r="LU45" s="55" t="str">
        <f t="shared" si="100"/>
        <v/>
      </c>
      <c r="LV45" s="55" t="str">
        <f t="shared" si="100"/>
        <v/>
      </c>
      <c r="LW45" s="55" t="str">
        <f t="shared" si="100"/>
        <v/>
      </c>
      <c r="LX45" s="55" t="str">
        <f t="shared" si="100"/>
        <v/>
      </c>
      <c r="LY45" s="55" t="str">
        <f t="shared" si="100"/>
        <v/>
      </c>
      <c r="LZ45" s="55" t="str">
        <f t="shared" si="100"/>
        <v/>
      </c>
      <c r="MA45" s="55" t="str">
        <f t="shared" si="100"/>
        <v/>
      </c>
      <c r="MB45" s="55" t="str">
        <f t="shared" si="100"/>
        <v/>
      </c>
      <c r="MC45" s="55" t="str">
        <f t="shared" si="100"/>
        <v/>
      </c>
      <c r="MD45" s="55" t="str">
        <f t="shared" si="100"/>
        <v/>
      </c>
      <c r="ME45" s="55" t="str">
        <f t="shared" si="100"/>
        <v/>
      </c>
      <c r="MF45" s="55" t="str">
        <f t="shared" si="100"/>
        <v/>
      </c>
      <c r="MG45" s="55" t="str">
        <f t="shared" si="100"/>
        <v/>
      </c>
      <c r="MH45" s="55" t="str">
        <f t="shared" si="100"/>
        <v/>
      </c>
      <c r="MI45" s="55" t="str">
        <f t="shared" si="100"/>
        <v/>
      </c>
      <c r="MJ45" s="55" t="str">
        <f t="shared" si="100"/>
        <v/>
      </c>
      <c r="MK45" s="55" t="str">
        <f t="shared" si="100"/>
        <v/>
      </c>
      <c r="ML45" s="55" t="str">
        <f t="shared" si="100"/>
        <v/>
      </c>
      <c r="MM45" s="55" t="str">
        <f t="shared" si="100"/>
        <v/>
      </c>
      <c r="MN45" s="55" t="str">
        <f t="shared" si="100"/>
        <v/>
      </c>
      <c r="MO45" s="55" t="str">
        <f t="shared" si="100"/>
        <v/>
      </c>
      <c r="MP45" s="55" t="str">
        <f t="shared" si="100"/>
        <v/>
      </c>
      <c r="MQ45" s="55" t="str">
        <f t="shared" si="100"/>
        <v/>
      </c>
      <c r="MR45" s="55" t="str">
        <f t="shared" si="100"/>
        <v/>
      </c>
      <c r="MS45" s="55" t="str">
        <f t="shared" si="100"/>
        <v/>
      </c>
      <c r="MT45" s="55" t="str">
        <f t="shared" si="100"/>
        <v/>
      </c>
      <c r="MU45" s="55" t="str">
        <f t="shared" si="100"/>
        <v/>
      </c>
      <c r="MV45" s="55" t="str">
        <f t="shared" si="100"/>
        <v/>
      </c>
      <c r="MW45" s="55" t="str">
        <f t="shared" si="100"/>
        <v/>
      </c>
      <c r="MX45" s="55" t="str">
        <f t="shared" si="100"/>
        <v/>
      </c>
      <c r="MY45" s="55" t="str">
        <f t="shared" si="100"/>
        <v/>
      </c>
      <c r="MZ45" s="55" t="str">
        <f t="shared" si="100"/>
        <v/>
      </c>
      <c r="NA45" s="55" t="str">
        <f t="shared" si="100"/>
        <v/>
      </c>
      <c r="NB45" s="55" t="str">
        <f t="shared" si="100"/>
        <v/>
      </c>
      <c r="NC45" s="55" t="str">
        <f t="shared" si="100"/>
        <v/>
      </c>
      <c r="ND45" s="55" t="str">
        <f t="shared" si="100"/>
        <v/>
      </c>
      <c r="NE45" s="55" t="str">
        <f t="shared" si="100"/>
        <v/>
      </c>
      <c r="NF45" s="55" t="str">
        <f t="shared" si="100"/>
        <v/>
      </c>
      <c r="NG45" s="55" t="str">
        <f t="shared" si="100"/>
        <v/>
      </c>
      <c r="NH45" s="55" t="str">
        <f t="shared" si="100"/>
        <v/>
      </c>
      <c r="NI45" s="55" t="str">
        <f t="shared" si="100"/>
        <v/>
      </c>
      <c r="NJ45" s="55" t="str">
        <f t="shared" si="100"/>
        <v/>
      </c>
      <c r="NK45" s="55" t="str">
        <f t="shared" si="100"/>
        <v/>
      </c>
      <c r="NL45" s="55" t="str">
        <f t="shared" si="100"/>
        <v/>
      </c>
      <c r="NM45" s="55" t="str">
        <f t="shared" si="100"/>
        <v/>
      </c>
      <c r="NN45" s="55" t="str">
        <f t="shared" si="100"/>
        <v/>
      </c>
      <c r="NO45" s="55" t="str">
        <f t="shared" si="100"/>
        <v/>
      </c>
      <c r="NP45" s="55" t="str">
        <f t="shared" si="100"/>
        <v/>
      </c>
      <c r="NQ45" s="55" t="str">
        <f t="shared" si="100"/>
        <v/>
      </c>
      <c r="NR45" s="55" t="str">
        <f t="shared" si="100"/>
        <v/>
      </c>
      <c r="NS45" s="55" t="str">
        <f t="shared" ref="NS45:QD45" si="101">IFERROR(NS19-NS32,"")</f>
        <v/>
      </c>
      <c r="NT45" s="55" t="str">
        <f t="shared" si="101"/>
        <v/>
      </c>
      <c r="NU45" s="55" t="str">
        <f t="shared" si="101"/>
        <v/>
      </c>
      <c r="NV45" s="55" t="str">
        <f t="shared" si="101"/>
        <v/>
      </c>
      <c r="NW45" s="55" t="str">
        <f t="shared" si="101"/>
        <v/>
      </c>
      <c r="NX45" s="55" t="str">
        <f t="shared" si="101"/>
        <v/>
      </c>
      <c r="NY45" s="55" t="str">
        <f t="shared" si="101"/>
        <v/>
      </c>
      <c r="NZ45" s="55" t="str">
        <f t="shared" si="101"/>
        <v/>
      </c>
      <c r="OA45" s="55" t="str">
        <f t="shared" si="101"/>
        <v/>
      </c>
      <c r="OB45" s="55" t="str">
        <f t="shared" si="101"/>
        <v/>
      </c>
      <c r="OC45" s="55" t="str">
        <f t="shared" si="101"/>
        <v/>
      </c>
      <c r="OD45" s="55" t="str">
        <f t="shared" si="101"/>
        <v/>
      </c>
      <c r="OE45" s="55" t="str">
        <f t="shared" si="101"/>
        <v/>
      </c>
      <c r="OF45" s="55" t="str">
        <f t="shared" si="101"/>
        <v/>
      </c>
      <c r="OG45" s="55" t="str">
        <f t="shared" si="101"/>
        <v/>
      </c>
      <c r="OH45" s="55" t="str">
        <f t="shared" si="101"/>
        <v/>
      </c>
      <c r="OI45" s="55" t="str">
        <f t="shared" si="101"/>
        <v/>
      </c>
      <c r="OJ45" s="55" t="str">
        <f t="shared" si="101"/>
        <v/>
      </c>
      <c r="OK45" s="55" t="str">
        <f t="shared" si="101"/>
        <v/>
      </c>
      <c r="OL45" s="55" t="str">
        <f t="shared" si="101"/>
        <v/>
      </c>
      <c r="OM45" s="55" t="str">
        <f t="shared" si="101"/>
        <v/>
      </c>
      <c r="ON45" s="55" t="str">
        <f t="shared" si="101"/>
        <v/>
      </c>
      <c r="OO45" s="55" t="str">
        <f t="shared" si="101"/>
        <v/>
      </c>
      <c r="OP45" s="55" t="str">
        <f t="shared" si="101"/>
        <v/>
      </c>
      <c r="OQ45" s="55" t="str">
        <f t="shared" si="101"/>
        <v/>
      </c>
      <c r="OR45" s="55" t="str">
        <f t="shared" si="101"/>
        <v/>
      </c>
      <c r="OS45" s="55" t="str">
        <f t="shared" si="101"/>
        <v/>
      </c>
      <c r="OT45" s="55" t="str">
        <f t="shared" si="101"/>
        <v/>
      </c>
      <c r="OU45" s="55" t="str">
        <f t="shared" si="101"/>
        <v/>
      </c>
      <c r="OV45" s="55" t="str">
        <f t="shared" si="101"/>
        <v/>
      </c>
      <c r="OW45" s="55" t="str">
        <f t="shared" si="101"/>
        <v/>
      </c>
      <c r="OX45" s="55" t="str">
        <f t="shared" si="101"/>
        <v/>
      </c>
      <c r="OY45" s="55" t="str">
        <f t="shared" si="101"/>
        <v/>
      </c>
      <c r="OZ45" s="55" t="str">
        <f t="shared" si="101"/>
        <v/>
      </c>
      <c r="PA45" s="55" t="str">
        <f t="shared" si="101"/>
        <v/>
      </c>
      <c r="PB45" s="55" t="str">
        <f t="shared" si="101"/>
        <v/>
      </c>
      <c r="PC45" s="55" t="str">
        <f t="shared" si="101"/>
        <v/>
      </c>
      <c r="PD45" s="55" t="str">
        <f t="shared" si="101"/>
        <v/>
      </c>
      <c r="PE45" s="55" t="str">
        <f t="shared" si="101"/>
        <v/>
      </c>
      <c r="PF45" s="55" t="str">
        <f t="shared" si="101"/>
        <v/>
      </c>
      <c r="PG45" s="55" t="str">
        <f t="shared" si="101"/>
        <v/>
      </c>
      <c r="PH45" s="55" t="str">
        <f t="shared" si="101"/>
        <v/>
      </c>
      <c r="PI45" s="55" t="str">
        <f t="shared" si="101"/>
        <v/>
      </c>
      <c r="PJ45" s="55" t="str">
        <f t="shared" si="101"/>
        <v/>
      </c>
      <c r="PK45" s="55" t="str">
        <f t="shared" si="101"/>
        <v/>
      </c>
      <c r="PL45" s="55" t="str">
        <f t="shared" si="101"/>
        <v/>
      </c>
      <c r="PM45" s="55" t="str">
        <f t="shared" si="101"/>
        <v/>
      </c>
      <c r="PN45" s="55" t="str">
        <f t="shared" si="101"/>
        <v/>
      </c>
      <c r="PO45" s="55" t="str">
        <f t="shared" si="101"/>
        <v/>
      </c>
      <c r="PP45" s="55" t="str">
        <f t="shared" si="101"/>
        <v/>
      </c>
      <c r="PQ45" s="55" t="str">
        <f t="shared" si="101"/>
        <v/>
      </c>
      <c r="PR45" s="55" t="str">
        <f t="shared" si="101"/>
        <v/>
      </c>
      <c r="PS45" s="55" t="str">
        <f t="shared" si="101"/>
        <v/>
      </c>
      <c r="PT45" s="55" t="str">
        <f t="shared" si="101"/>
        <v/>
      </c>
      <c r="PU45" s="55" t="str">
        <f t="shared" si="101"/>
        <v/>
      </c>
      <c r="PV45" s="55" t="str">
        <f t="shared" si="101"/>
        <v/>
      </c>
      <c r="PW45" s="55" t="str">
        <f t="shared" si="101"/>
        <v/>
      </c>
      <c r="PX45" s="55" t="str">
        <f t="shared" si="101"/>
        <v/>
      </c>
      <c r="PY45" s="55" t="str">
        <f t="shared" si="101"/>
        <v/>
      </c>
      <c r="PZ45" s="55" t="str">
        <f t="shared" si="101"/>
        <v/>
      </c>
      <c r="QA45" s="55" t="str">
        <f t="shared" si="101"/>
        <v/>
      </c>
      <c r="QB45" s="55" t="str">
        <f t="shared" si="101"/>
        <v/>
      </c>
      <c r="QC45" s="55" t="str">
        <f t="shared" si="101"/>
        <v/>
      </c>
      <c r="QD45" s="55" t="str">
        <f t="shared" si="101"/>
        <v/>
      </c>
      <c r="QE45" s="55" t="str">
        <f t="shared" ref="QE45:QQ45" si="102">IFERROR(QE19-QE32,"")</f>
        <v/>
      </c>
      <c r="QF45" s="55" t="str">
        <f t="shared" si="102"/>
        <v/>
      </c>
      <c r="QG45" s="55" t="str">
        <f t="shared" si="102"/>
        <v/>
      </c>
      <c r="QH45" s="55" t="str">
        <f t="shared" si="102"/>
        <v/>
      </c>
      <c r="QI45" s="55" t="str">
        <f t="shared" si="102"/>
        <v/>
      </c>
      <c r="QJ45" s="55" t="str">
        <f t="shared" si="102"/>
        <v/>
      </c>
      <c r="QK45" s="55" t="str">
        <f t="shared" si="102"/>
        <v/>
      </c>
      <c r="QL45" s="55" t="str">
        <f t="shared" si="102"/>
        <v/>
      </c>
      <c r="QM45" s="55" t="str">
        <f t="shared" si="102"/>
        <v/>
      </c>
      <c r="QN45" s="55" t="str">
        <f t="shared" si="102"/>
        <v/>
      </c>
      <c r="QO45" s="55" t="str">
        <f t="shared" si="102"/>
        <v/>
      </c>
      <c r="QP45" s="55" t="str">
        <f t="shared" si="102"/>
        <v/>
      </c>
      <c r="QQ45" s="55" t="str">
        <f t="shared" si="102"/>
        <v/>
      </c>
      <c r="QR45" s="55" t="s">
        <v>76</v>
      </c>
      <c r="QS45" s="55" t="s">
        <v>76</v>
      </c>
      <c r="QT45" s="55" t="s">
        <v>76</v>
      </c>
      <c r="QU45" s="55" t="s">
        <v>76</v>
      </c>
      <c r="QV45" s="55" t="s">
        <v>76</v>
      </c>
      <c r="QW45" s="55" t="s">
        <v>76</v>
      </c>
      <c r="QX45" s="55" t="s">
        <v>76</v>
      </c>
      <c r="QY45" s="55" t="s">
        <v>76</v>
      </c>
      <c r="QZ45" s="55" t="s">
        <v>76</v>
      </c>
      <c r="RA45" s="55" t="s">
        <v>76</v>
      </c>
      <c r="RB45" s="55" t="s">
        <v>76</v>
      </c>
      <c r="RC45" s="55" t="s">
        <v>76</v>
      </c>
      <c r="RD45" s="55"/>
      <c r="RE45" s="55"/>
      <c r="RF45" s="55"/>
      <c r="RG45" s="55"/>
      <c r="RH45" s="55"/>
      <c r="RI45" s="55"/>
      <c r="RJ45" s="55"/>
      <c r="RK45" s="55"/>
      <c r="RL45" s="55"/>
      <c r="RM45" s="55"/>
      <c r="RN45" s="55"/>
      <c r="RO45" s="55"/>
      <c r="RP45" s="55"/>
      <c r="RQ45" s="55"/>
      <c r="RR45" s="55"/>
      <c r="RS45" s="55"/>
      <c r="RT45" s="55"/>
      <c r="RU45" s="55"/>
      <c r="RV45" s="55"/>
      <c r="RW45" s="55"/>
      <c r="RX45" s="55"/>
    </row>
    <row r="46" spans="2:492" x14ac:dyDescent="0.2">
      <c r="B46" s="47">
        <f t="shared" si="43"/>
        <v>11</v>
      </c>
      <c r="C46" s="54">
        <f>$C$20</f>
        <v>0</v>
      </c>
      <c r="D46" s="57"/>
      <c r="E46" s="55">
        <f>IFERROR(E20-E33,"")</f>
        <v>0</v>
      </c>
      <c r="F46" s="55">
        <f t="shared" ref="F46:BQ46" si="103">IFERROR(F20-F33,"")</f>
        <v>0</v>
      </c>
      <c r="G46" s="55">
        <f t="shared" si="103"/>
        <v>0</v>
      </c>
      <c r="H46" s="55">
        <f t="shared" si="103"/>
        <v>0</v>
      </c>
      <c r="I46" s="55">
        <f t="shared" si="103"/>
        <v>0</v>
      </c>
      <c r="J46" s="55">
        <f t="shared" si="103"/>
        <v>0</v>
      </c>
      <c r="K46" s="55">
        <f t="shared" si="103"/>
        <v>0</v>
      </c>
      <c r="L46" s="55">
        <f t="shared" si="103"/>
        <v>0</v>
      </c>
      <c r="M46" s="55">
        <f t="shared" si="103"/>
        <v>0</v>
      </c>
      <c r="N46" s="55">
        <f t="shared" si="103"/>
        <v>0</v>
      </c>
      <c r="O46" s="55">
        <f t="shared" si="103"/>
        <v>0</v>
      </c>
      <c r="P46" s="55">
        <f t="shared" si="103"/>
        <v>0</v>
      </c>
      <c r="Q46" s="55">
        <f t="shared" si="103"/>
        <v>0</v>
      </c>
      <c r="R46" s="55">
        <f t="shared" si="103"/>
        <v>0</v>
      </c>
      <c r="S46" s="55">
        <f t="shared" si="103"/>
        <v>0</v>
      </c>
      <c r="T46" s="55">
        <f t="shared" si="103"/>
        <v>0</v>
      </c>
      <c r="U46" s="55">
        <f t="shared" si="103"/>
        <v>0</v>
      </c>
      <c r="V46" s="55">
        <f t="shared" si="103"/>
        <v>0</v>
      </c>
      <c r="W46" s="55">
        <f t="shared" si="103"/>
        <v>0</v>
      </c>
      <c r="X46" s="55">
        <f t="shared" si="103"/>
        <v>0</v>
      </c>
      <c r="Y46" s="55">
        <f t="shared" si="103"/>
        <v>0</v>
      </c>
      <c r="Z46" s="55">
        <f t="shared" si="103"/>
        <v>0</v>
      </c>
      <c r="AA46" s="55">
        <f t="shared" si="103"/>
        <v>0</v>
      </c>
      <c r="AB46" s="55">
        <f t="shared" si="103"/>
        <v>0</v>
      </c>
      <c r="AC46" s="55">
        <f t="shared" si="103"/>
        <v>0</v>
      </c>
      <c r="AD46" s="55">
        <f t="shared" si="103"/>
        <v>0</v>
      </c>
      <c r="AE46" s="55">
        <f t="shared" si="103"/>
        <v>0</v>
      </c>
      <c r="AF46" s="55">
        <f t="shared" si="103"/>
        <v>0</v>
      </c>
      <c r="AG46" s="55">
        <f t="shared" si="103"/>
        <v>0</v>
      </c>
      <c r="AH46" s="55">
        <f t="shared" si="103"/>
        <v>0</v>
      </c>
      <c r="AI46" s="55">
        <f t="shared" si="103"/>
        <v>0</v>
      </c>
      <c r="AJ46" s="55">
        <f t="shared" si="103"/>
        <v>0</v>
      </c>
      <c r="AK46" s="55">
        <f t="shared" si="103"/>
        <v>0</v>
      </c>
      <c r="AL46" s="55">
        <f t="shared" si="103"/>
        <v>0</v>
      </c>
      <c r="AM46" s="55">
        <f t="shared" si="103"/>
        <v>0</v>
      </c>
      <c r="AN46" s="55">
        <f t="shared" si="103"/>
        <v>0</v>
      </c>
      <c r="AO46" s="55">
        <f t="shared" si="103"/>
        <v>0</v>
      </c>
      <c r="AP46" s="55">
        <f t="shared" si="103"/>
        <v>0</v>
      </c>
      <c r="AQ46" s="55">
        <f t="shared" si="103"/>
        <v>0</v>
      </c>
      <c r="AR46" s="55">
        <f t="shared" si="103"/>
        <v>0</v>
      </c>
      <c r="AS46" s="55">
        <f t="shared" si="103"/>
        <v>0</v>
      </c>
      <c r="AT46" s="55">
        <f t="shared" si="103"/>
        <v>0</v>
      </c>
      <c r="AU46" s="55">
        <f t="shared" si="103"/>
        <v>0</v>
      </c>
      <c r="AV46" s="55">
        <f t="shared" si="103"/>
        <v>0</v>
      </c>
      <c r="AW46" s="55">
        <f t="shared" si="103"/>
        <v>0</v>
      </c>
      <c r="AX46" s="55">
        <f t="shared" si="103"/>
        <v>0</v>
      </c>
      <c r="AY46" s="55">
        <f t="shared" si="103"/>
        <v>0</v>
      </c>
      <c r="AZ46" s="55">
        <f t="shared" si="103"/>
        <v>0</v>
      </c>
      <c r="BA46" s="55">
        <f t="shared" si="103"/>
        <v>0</v>
      </c>
      <c r="BB46" s="55">
        <f t="shared" si="103"/>
        <v>0</v>
      </c>
      <c r="BC46" s="55">
        <f t="shared" si="103"/>
        <v>0</v>
      </c>
      <c r="BD46" s="55">
        <f t="shared" si="103"/>
        <v>0</v>
      </c>
      <c r="BE46" s="55">
        <f t="shared" si="103"/>
        <v>0</v>
      </c>
      <c r="BF46" s="55">
        <f t="shared" si="103"/>
        <v>0</v>
      </c>
      <c r="BG46" s="55">
        <f t="shared" si="103"/>
        <v>0</v>
      </c>
      <c r="BH46" s="55">
        <f t="shared" si="103"/>
        <v>0</v>
      </c>
      <c r="BI46" s="55">
        <f t="shared" si="103"/>
        <v>0</v>
      </c>
      <c r="BJ46" s="55">
        <f t="shared" si="103"/>
        <v>0</v>
      </c>
      <c r="BK46" s="55">
        <f t="shared" si="103"/>
        <v>0</v>
      </c>
      <c r="BL46" s="55">
        <f t="shared" si="103"/>
        <v>0</v>
      </c>
      <c r="BM46" s="55">
        <f t="shared" si="103"/>
        <v>0</v>
      </c>
      <c r="BN46" s="55">
        <f t="shared" si="103"/>
        <v>0</v>
      </c>
      <c r="BO46" s="55">
        <f t="shared" si="103"/>
        <v>0</v>
      </c>
      <c r="BP46" s="55">
        <f t="shared" si="103"/>
        <v>0</v>
      </c>
      <c r="BQ46" s="55">
        <f t="shared" si="103"/>
        <v>0</v>
      </c>
      <c r="BR46" s="55">
        <f t="shared" ref="BR46:CW46" si="104">IFERROR(BR20-BR33,"")</f>
        <v>0</v>
      </c>
      <c r="BS46" s="55">
        <f t="shared" si="104"/>
        <v>0</v>
      </c>
      <c r="BT46" s="55">
        <f t="shared" si="104"/>
        <v>0</v>
      </c>
      <c r="BU46" s="55">
        <f t="shared" si="104"/>
        <v>0</v>
      </c>
      <c r="BV46" s="55">
        <f t="shared" si="104"/>
        <v>0</v>
      </c>
      <c r="BW46" s="55">
        <f t="shared" si="104"/>
        <v>0</v>
      </c>
      <c r="BX46" s="55">
        <f t="shared" si="104"/>
        <v>0</v>
      </c>
      <c r="BY46" s="55">
        <f t="shared" si="104"/>
        <v>0</v>
      </c>
      <c r="BZ46" s="55">
        <f t="shared" si="104"/>
        <v>0</v>
      </c>
      <c r="CA46" s="55">
        <f t="shared" si="104"/>
        <v>0</v>
      </c>
      <c r="CB46" s="55">
        <f t="shared" si="104"/>
        <v>0</v>
      </c>
      <c r="CC46" s="55">
        <f t="shared" si="104"/>
        <v>0</v>
      </c>
      <c r="CD46" s="55">
        <f t="shared" si="104"/>
        <v>0</v>
      </c>
      <c r="CE46" s="55">
        <f t="shared" si="104"/>
        <v>0</v>
      </c>
      <c r="CF46" s="55">
        <f t="shared" si="104"/>
        <v>0</v>
      </c>
      <c r="CG46" s="55">
        <f t="shared" si="104"/>
        <v>0</v>
      </c>
      <c r="CH46" s="55">
        <f t="shared" si="104"/>
        <v>0</v>
      </c>
      <c r="CI46" s="55">
        <f t="shared" si="104"/>
        <v>0</v>
      </c>
      <c r="CJ46" s="55">
        <f t="shared" si="104"/>
        <v>0</v>
      </c>
      <c r="CK46" s="55">
        <f t="shared" si="104"/>
        <v>0</v>
      </c>
      <c r="CL46" s="55">
        <f t="shared" si="104"/>
        <v>0</v>
      </c>
      <c r="CM46" s="55">
        <f t="shared" si="104"/>
        <v>0</v>
      </c>
      <c r="CN46" s="55">
        <f t="shared" si="104"/>
        <v>0</v>
      </c>
      <c r="CO46" s="55">
        <f t="shared" si="104"/>
        <v>0</v>
      </c>
      <c r="CP46" s="55">
        <f t="shared" si="104"/>
        <v>0</v>
      </c>
      <c r="CQ46" s="55">
        <f t="shared" si="104"/>
        <v>0</v>
      </c>
      <c r="CR46" s="55">
        <f t="shared" si="104"/>
        <v>0</v>
      </c>
      <c r="CS46" s="55">
        <f t="shared" si="104"/>
        <v>0</v>
      </c>
      <c r="CT46" s="55">
        <f t="shared" si="104"/>
        <v>0</v>
      </c>
      <c r="CU46" s="55">
        <f t="shared" si="104"/>
        <v>0</v>
      </c>
      <c r="CV46" s="55">
        <f t="shared" si="104"/>
        <v>0</v>
      </c>
      <c r="CW46" s="55">
        <f t="shared" si="104"/>
        <v>0</v>
      </c>
      <c r="CX46" s="55">
        <f t="shared" ref="CX46:EC46" si="105">IFERROR(CX20-CX33,"")</f>
        <v>0</v>
      </c>
      <c r="CY46" s="55">
        <f t="shared" si="105"/>
        <v>0</v>
      </c>
      <c r="CZ46" s="55">
        <f t="shared" si="105"/>
        <v>0</v>
      </c>
      <c r="DA46" s="55">
        <f t="shared" si="105"/>
        <v>0</v>
      </c>
      <c r="DB46" s="55">
        <f t="shared" si="105"/>
        <v>0</v>
      </c>
      <c r="DC46" s="55">
        <f t="shared" si="105"/>
        <v>0</v>
      </c>
      <c r="DD46" s="55">
        <f t="shared" si="105"/>
        <v>0</v>
      </c>
      <c r="DE46" s="55">
        <f t="shared" si="105"/>
        <v>0</v>
      </c>
      <c r="DF46" s="55">
        <f t="shared" si="105"/>
        <v>0</v>
      </c>
      <c r="DG46" s="55">
        <f t="shared" si="105"/>
        <v>0</v>
      </c>
      <c r="DH46" s="55">
        <f t="shared" si="105"/>
        <v>0</v>
      </c>
      <c r="DI46" s="55">
        <f t="shared" si="105"/>
        <v>0</v>
      </c>
      <c r="DJ46" s="55">
        <f t="shared" si="105"/>
        <v>0</v>
      </c>
      <c r="DK46" s="55">
        <f t="shared" si="105"/>
        <v>0</v>
      </c>
      <c r="DL46" s="55">
        <f t="shared" si="105"/>
        <v>0</v>
      </c>
      <c r="DM46" s="55">
        <f t="shared" si="105"/>
        <v>0</v>
      </c>
      <c r="DN46" s="55">
        <f t="shared" si="105"/>
        <v>0</v>
      </c>
      <c r="DO46" s="55">
        <f t="shared" si="105"/>
        <v>0</v>
      </c>
      <c r="DP46" s="55">
        <f t="shared" si="105"/>
        <v>0</v>
      </c>
      <c r="DQ46" s="55">
        <f t="shared" si="105"/>
        <v>0</v>
      </c>
      <c r="DR46" s="55">
        <f t="shared" si="105"/>
        <v>0</v>
      </c>
      <c r="DS46" s="55">
        <f t="shared" si="105"/>
        <v>0</v>
      </c>
      <c r="DT46" s="55">
        <f t="shared" si="105"/>
        <v>0</v>
      </c>
      <c r="DU46" s="55">
        <f t="shared" si="105"/>
        <v>0</v>
      </c>
      <c r="DV46" s="55">
        <f t="shared" si="105"/>
        <v>0</v>
      </c>
      <c r="DW46" s="55">
        <f t="shared" si="105"/>
        <v>0</v>
      </c>
      <c r="DX46" s="55">
        <f t="shared" si="105"/>
        <v>0</v>
      </c>
      <c r="DY46" s="55">
        <f t="shared" si="105"/>
        <v>0</v>
      </c>
      <c r="DZ46" s="55">
        <f t="shared" si="105"/>
        <v>0</v>
      </c>
      <c r="EA46" s="55">
        <f t="shared" si="105"/>
        <v>0</v>
      </c>
      <c r="EB46" s="55">
        <f t="shared" si="105"/>
        <v>0</v>
      </c>
      <c r="EC46" s="55">
        <f t="shared" si="105"/>
        <v>0</v>
      </c>
      <c r="ED46" s="55">
        <f t="shared" ref="ED46:FI46" si="106">IFERROR(ED20-ED33,"")</f>
        <v>0</v>
      </c>
      <c r="EE46" s="55">
        <f t="shared" si="106"/>
        <v>0</v>
      </c>
      <c r="EF46" s="55">
        <f t="shared" si="106"/>
        <v>0</v>
      </c>
      <c r="EG46" s="55">
        <f t="shared" si="106"/>
        <v>0</v>
      </c>
      <c r="EH46" s="55">
        <f t="shared" si="106"/>
        <v>0</v>
      </c>
      <c r="EI46" s="55">
        <f t="shared" si="106"/>
        <v>0</v>
      </c>
      <c r="EJ46" s="55">
        <f t="shared" si="106"/>
        <v>0</v>
      </c>
      <c r="EK46" s="55">
        <f t="shared" si="106"/>
        <v>0</v>
      </c>
      <c r="EL46" s="55">
        <f t="shared" si="106"/>
        <v>0</v>
      </c>
      <c r="EM46" s="55">
        <f t="shared" si="106"/>
        <v>0</v>
      </c>
      <c r="EN46" s="55">
        <f t="shared" si="106"/>
        <v>0</v>
      </c>
      <c r="EO46" s="55">
        <f t="shared" si="106"/>
        <v>0</v>
      </c>
      <c r="EP46" s="55">
        <f t="shared" si="106"/>
        <v>0</v>
      </c>
      <c r="EQ46" s="55">
        <f t="shared" si="106"/>
        <v>0</v>
      </c>
      <c r="ER46" s="55">
        <f t="shared" si="106"/>
        <v>0</v>
      </c>
      <c r="ES46" s="55">
        <f t="shared" si="106"/>
        <v>0</v>
      </c>
      <c r="ET46" s="55">
        <f t="shared" si="106"/>
        <v>0</v>
      </c>
      <c r="EU46" s="55">
        <f t="shared" si="106"/>
        <v>0</v>
      </c>
      <c r="EV46" s="55">
        <f t="shared" si="106"/>
        <v>0</v>
      </c>
      <c r="EW46" s="55">
        <f t="shared" si="106"/>
        <v>0</v>
      </c>
      <c r="EX46" s="55">
        <f t="shared" si="106"/>
        <v>0</v>
      </c>
      <c r="EY46" s="55">
        <f t="shared" si="106"/>
        <v>0</v>
      </c>
      <c r="EZ46" s="55">
        <f t="shared" si="106"/>
        <v>0</v>
      </c>
      <c r="FA46" s="55">
        <f t="shared" si="106"/>
        <v>0</v>
      </c>
      <c r="FB46" s="55">
        <f t="shared" si="106"/>
        <v>0</v>
      </c>
      <c r="FC46" s="55">
        <f t="shared" si="106"/>
        <v>0</v>
      </c>
      <c r="FD46" s="55">
        <f t="shared" si="106"/>
        <v>0</v>
      </c>
      <c r="FE46" s="55">
        <f t="shared" si="106"/>
        <v>0</v>
      </c>
      <c r="FF46" s="55">
        <f t="shared" si="106"/>
        <v>0</v>
      </c>
      <c r="FG46" s="55">
        <f t="shared" si="106"/>
        <v>0</v>
      </c>
      <c r="FH46" s="55">
        <f t="shared" si="106"/>
        <v>0</v>
      </c>
      <c r="FI46" s="55">
        <f t="shared" si="106"/>
        <v>0</v>
      </c>
      <c r="FJ46" s="55">
        <f t="shared" ref="FJ46:GO46" si="107">IFERROR(FJ20-FJ33,"")</f>
        <v>0</v>
      </c>
      <c r="FK46" s="55">
        <f t="shared" si="107"/>
        <v>0</v>
      </c>
      <c r="FL46" s="55">
        <f t="shared" si="107"/>
        <v>0</v>
      </c>
      <c r="FM46" s="55">
        <f t="shared" si="107"/>
        <v>0</v>
      </c>
      <c r="FN46" s="55">
        <f t="shared" si="107"/>
        <v>0</v>
      </c>
      <c r="FO46" s="55">
        <f t="shared" si="107"/>
        <v>0</v>
      </c>
      <c r="FP46" s="55">
        <f t="shared" si="107"/>
        <v>0</v>
      </c>
      <c r="FQ46" s="55">
        <f t="shared" si="107"/>
        <v>0</v>
      </c>
      <c r="FR46" s="55">
        <f t="shared" si="107"/>
        <v>0</v>
      </c>
      <c r="FS46" s="55">
        <f t="shared" si="107"/>
        <v>0</v>
      </c>
      <c r="FT46" s="55">
        <f t="shared" si="107"/>
        <v>0</v>
      </c>
      <c r="FU46" s="55">
        <f t="shared" si="107"/>
        <v>0</v>
      </c>
      <c r="FV46" s="55">
        <f t="shared" si="107"/>
        <v>0</v>
      </c>
      <c r="FW46" s="55">
        <f t="shared" si="107"/>
        <v>0</v>
      </c>
      <c r="FX46" s="55">
        <f t="shared" si="107"/>
        <v>0</v>
      </c>
      <c r="FY46" s="55">
        <f t="shared" si="107"/>
        <v>0</v>
      </c>
      <c r="FZ46" s="55">
        <f t="shared" si="107"/>
        <v>0</v>
      </c>
      <c r="GA46" s="55">
        <f t="shared" si="107"/>
        <v>0</v>
      </c>
      <c r="GB46" s="55">
        <f t="shared" si="107"/>
        <v>0</v>
      </c>
      <c r="GC46" s="55">
        <f t="shared" si="107"/>
        <v>0</v>
      </c>
      <c r="GD46" s="55">
        <f t="shared" si="107"/>
        <v>0</v>
      </c>
      <c r="GE46" s="55">
        <f t="shared" si="107"/>
        <v>0</v>
      </c>
      <c r="GF46" s="55">
        <f t="shared" si="107"/>
        <v>0</v>
      </c>
      <c r="GG46" s="55">
        <f t="shared" si="107"/>
        <v>0</v>
      </c>
      <c r="GH46" s="55">
        <f t="shared" si="107"/>
        <v>0</v>
      </c>
      <c r="GI46" s="55">
        <f t="shared" si="107"/>
        <v>0</v>
      </c>
      <c r="GJ46" s="55">
        <f t="shared" si="107"/>
        <v>0</v>
      </c>
      <c r="GK46" s="55">
        <f t="shared" si="107"/>
        <v>0</v>
      </c>
      <c r="GL46" s="55">
        <f t="shared" si="107"/>
        <v>0</v>
      </c>
      <c r="GM46" s="55">
        <f t="shared" si="107"/>
        <v>0</v>
      </c>
      <c r="GN46" s="55">
        <f t="shared" si="107"/>
        <v>0</v>
      </c>
      <c r="GO46" s="55">
        <f t="shared" si="107"/>
        <v>0</v>
      </c>
      <c r="GP46" s="55">
        <f t="shared" ref="GP46:HU46" si="108">IFERROR(GP20-GP33,"")</f>
        <v>0</v>
      </c>
      <c r="GQ46" s="55">
        <f t="shared" si="108"/>
        <v>0</v>
      </c>
      <c r="GR46" s="55">
        <f t="shared" si="108"/>
        <v>0</v>
      </c>
      <c r="GS46" s="55">
        <f t="shared" si="108"/>
        <v>0</v>
      </c>
      <c r="GT46" s="55">
        <f t="shared" si="108"/>
        <v>0</v>
      </c>
      <c r="GU46" s="55">
        <f t="shared" si="108"/>
        <v>0</v>
      </c>
      <c r="GV46" s="55">
        <f t="shared" si="108"/>
        <v>0</v>
      </c>
      <c r="GW46" s="55">
        <f t="shared" si="108"/>
        <v>0</v>
      </c>
      <c r="GX46" s="55">
        <f t="shared" si="108"/>
        <v>0</v>
      </c>
      <c r="GY46" s="55">
        <f t="shared" si="108"/>
        <v>0</v>
      </c>
      <c r="GZ46" s="55">
        <f t="shared" si="108"/>
        <v>0</v>
      </c>
      <c r="HA46" s="55">
        <f t="shared" si="108"/>
        <v>0</v>
      </c>
      <c r="HB46" s="55">
        <f t="shared" si="108"/>
        <v>0</v>
      </c>
      <c r="HC46" s="55">
        <f t="shared" si="108"/>
        <v>0</v>
      </c>
      <c r="HD46" s="55">
        <f t="shared" si="108"/>
        <v>0</v>
      </c>
      <c r="HE46" s="55">
        <f t="shared" si="108"/>
        <v>0</v>
      </c>
      <c r="HF46" s="55">
        <f t="shared" si="108"/>
        <v>0</v>
      </c>
      <c r="HG46" s="55">
        <f t="shared" si="108"/>
        <v>0</v>
      </c>
      <c r="HH46" s="55">
        <f t="shared" si="108"/>
        <v>0</v>
      </c>
      <c r="HI46" s="55">
        <f t="shared" si="108"/>
        <v>0</v>
      </c>
      <c r="HJ46" s="55">
        <f t="shared" si="108"/>
        <v>0</v>
      </c>
      <c r="HK46" s="55">
        <f t="shared" si="108"/>
        <v>0</v>
      </c>
      <c r="HL46" s="55">
        <f t="shared" si="108"/>
        <v>0</v>
      </c>
      <c r="HM46" s="55">
        <f t="shared" si="108"/>
        <v>0</v>
      </c>
      <c r="HN46" s="55">
        <f t="shared" si="108"/>
        <v>0</v>
      </c>
      <c r="HO46" s="55">
        <f t="shared" si="108"/>
        <v>0</v>
      </c>
      <c r="HP46" s="55">
        <f t="shared" si="108"/>
        <v>0</v>
      </c>
      <c r="HQ46" s="55">
        <f t="shared" si="108"/>
        <v>0</v>
      </c>
      <c r="HR46" s="55">
        <f t="shared" si="108"/>
        <v>0</v>
      </c>
      <c r="HS46" s="55">
        <f t="shared" si="108"/>
        <v>0</v>
      </c>
      <c r="HT46" s="55">
        <f t="shared" si="108"/>
        <v>0</v>
      </c>
      <c r="HU46" s="55">
        <f t="shared" si="108"/>
        <v>0</v>
      </c>
      <c r="HV46" s="55">
        <f t="shared" ref="HV46:IT46" si="109">IFERROR(HV20-HV33,"")</f>
        <v>0</v>
      </c>
      <c r="HW46" s="55">
        <f t="shared" si="109"/>
        <v>0</v>
      </c>
      <c r="HX46" s="55">
        <f t="shared" si="109"/>
        <v>0</v>
      </c>
      <c r="HY46" s="55">
        <f t="shared" si="109"/>
        <v>0</v>
      </c>
      <c r="HZ46" s="55">
        <f t="shared" si="109"/>
        <v>0</v>
      </c>
      <c r="IA46" s="55">
        <f t="shared" si="109"/>
        <v>0</v>
      </c>
      <c r="IB46" s="55">
        <f t="shared" si="109"/>
        <v>0</v>
      </c>
      <c r="IC46" s="55">
        <f t="shared" si="109"/>
        <v>0</v>
      </c>
      <c r="ID46" s="55">
        <f t="shared" si="109"/>
        <v>0</v>
      </c>
      <c r="IE46" s="55">
        <f t="shared" si="109"/>
        <v>0</v>
      </c>
      <c r="IF46" s="55">
        <f t="shared" si="109"/>
        <v>0</v>
      </c>
      <c r="IG46" s="55">
        <f t="shared" si="109"/>
        <v>0</v>
      </c>
      <c r="IH46" s="55">
        <f t="shared" si="109"/>
        <v>0</v>
      </c>
      <c r="II46" s="55">
        <f t="shared" si="109"/>
        <v>0</v>
      </c>
      <c r="IJ46" s="55">
        <f t="shared" si="109"/>
        <v>0</v>
      </c>
      <c r="IK46" s="55">
        <f t="shared" si="109"/>
        <v>0</v>
      </c>
      <c r="IL46" s="55">
        <f t="shared" si="109"/>
        <v>0</v>
      </c>
      <c r="IM46" s="55">
        <f t="shared" si="109"/>
        <v>0</v>
      </c>
      <c r="IN46" s="55">
        <f t="shared" si="109"/>
        <v>0</v>
      </c>
      <c r="IO46" s="55">
        <f t="shared" si="109"/>
        <v>0</v>
      </c>
      <c r="IP46" s="55">
        <f t="shared" si="109"/>
        <v>0</v>
      </c>
      <c r="IQ46" s="55">
        <f t="shared" si="109"/>
        <v>0</v>
      </c>
      <c r="IR46" s="55">
        <f t="shared" si="109"/>
        <v>0</v>
      </c>
      <c r="IS46" s="55">
        <f t="shared" si="109"/>
        <v>0</v>
      </c>
      <c r="IT46" s="55">
        <f t="shared" si="109"/>
        <v>0</v>
      </c>
      <c r="IU46" s="55">
        <f t="shared" ref="IU46:LF46" si="110">IFERROR(IU20-IU33,"")</f>
        <v>0</v>
      </c>
      <c r="IV46" s="55">
        <f t="shared" si="110"/>
        <v>0</v>
      </c>
      <c r="IW46" s="55">
        <f t="shared" si="110"/>
        <v>0</v>
      </c>
      <c r="IX46" s="55">
        <f t="shared" si="110"/>
        <v>0</v>
      </c>
      <c r="IY46" s="55">
        <f t="shared" si="110"/>
        <v>0</v>
      </c>
      <c r="IZ46" s="55">
        <f t="shared" si="110"/>
        <v>0</v>
      </c>
      <c r="JA46" s="55">
        <f t="shared" si="110"/>
        <v>0</v>
      </c>
      <c r="JB46" s="55">
        <f t="shared" si="110"/>
        <v>0</v>
      </c>
      <c r="JC46" s="55">
        <f t="shared" si="110"/>
        <v>0</v>
      </c>
      <c r="JD46" s="55">
        <f t="shared" si="110"/>
        <v>0</v>
      </c>
      <c r="JE46" s="55">
        <f t="shared" si="110"/>
        <v>0</v>
      </c>
      <c r="JF46" s="55">
        <f t="shared" si="110"/>
        <v>0</v>
      </c>
      <c r="JG46" s="55">
        <f t="shared" si="110"/>
        <v>0</v>
      </c>
      <c r="JH46" s="55">
        <f t="shared" si="110"/>
        <v>0</v>
      </c>
      <c r="JI46" s="55">
        <f t="shared" si="110"/>
        <v>0</v>
      </c>
      <c r="JJ46" s="55">
        <f t="shared" si="110"/>
        <v>0</v>
      </c>
      <c r="JK46" s="55">
        <f t="shared" si="110"/>
        <v>0</v>
      </c>
      <c r="JL46" s="55">
        <f t="shared" si="110"/>
        <v>0</v>
      </c>
      <c r="JM46" s="55">
        <f t="shared" si="110"/>
        <v>0</v>
      </c>
      <c r="JN46" s="55">
        <f t="shared" si="110"/>
        <v>0</v>
      </c>
      <c r="JO46" s="55">
        <f t="shared" si="110"/>
        <v>0</v>
      </c>
      <c r="JP46" s="55">
        <f t="shared" si="110"/>
        <v>0</v>
      </c>
      <c r="JQ46" s="55">
        <f t="shared" si="110"/>
        <v>0</v>
      </c>
      <c r="JR46" s="55">
        <f t="shared" si="110"/>
        <v>0</v>
      </c>
      <c r="JS46" s="55">
        <f t="shared" si="110"/>
        <v>0</v>
      </c>
      <c r="JT46" s="55">
        <f t="shared" si="110"/>
        <v>0</v>
      </c>
      <c r="JU46" s="55">
        <f t="shared" si="110"/>
        <v>0</v>
      </c>
      <c r="JV46" s="55">
        <f t="shared" si="110"/>
        <v>0</v>
      </c>
      <c r="JW46" s="55">
        <f t="shared" si="110"/>
        <v>0</v>
      </c>
      <c r="JX46" s="55">
        <f t="shared" si="110"/>
        <v>0</v>
      </c>
      <c r="JY46" s="55">
        <f t="shared" si="110"/>
        <v>0</v>
      </c>
      <c r="JZ46" s="55">
        <f t="shared" si="110"/>
        <v>0</v>
      </c>
      <c r="KA46" s="55">
        <f t="shared" si="110"/>
        <v>0</v>
      </c>
      <c r="KB46" s="55">
        <f t="shared" si="110"/>
        <v>0</v>
      </c>
      <c r="KC46" s="55">
        <f t="shared" si="110"/>
        <v>0</v>
      </c>
      <c r="KD46" s="55">
        <f t="shared" si="110"/>
        <v>0</v>
      </c>
      <c r="KE46" s="55">
        <f t="shared" si="110"/>
        <v>0</v>
      </c>
      <c r="KF46" s="55">
        <f t="shared" si="110"/>
        <v>0</v>
      </c>
      <c r="KG46" s="55">
        <f t="shared" si="110"/>
        <v>0</v>
      </c>
      <c r="KH46" s="55">
        <f t="shared" si="110"/>
        <v>0</v>
      </c>
      <c r="KI46" s="55">
        <f t="shared" si="110"/>
        <v>0</v>
      </c>
      <c r="KJ46" s="55">
        <f t="shared" si="110"/>
        <v>0</v>
      </c>
      <c r="KK46" s="55">
        <f t="shared" si="110"/>
        <v>0</v>
      </c>
      <c r="KL46" s="55">
        <f t="shared" si="110"/>
        <v>0</v>
      </c>
      <c r="KM46" s="55">
        <f t="shared" si="110"/>
        <v>0</v>
      </c>
      <c r="KN46" s="55">
        <f t="shared" si="110"/>
        <v>0</v>
      </c>
      <c r="KO46" s="55">
        <f t="shared" si="110"/>
        <v>0</v>
      </c>
      <c r="KP46" s="55">
        <f t="shared" si="110"/>
        <v>0</v>
      </c>
      <c r="KQ46" s="55">
        <f t="shared" si="110"/>
        <v>0</v>
      </c>
      <c r="KR46" s="55">
        <f t="shared" si="110"/>
        <v>0</v>
      </c>
      <c r="KS46" s="55">
        <f t="shared" si="110"/>
        <v>0</v>
      </c>
      <c r="KT46" s="55">
        <f t="shared" si="110"/>
        <v>0</v>
      </c>
      <c r="KU46" s="55">
        <f t="shared" si="110"/>
        <v>0</v>
      </c>
      <c r="KV46" s="55">
        <f t="shared" si="110"/>
        <v>0</v>
      </c>
      <c r="KW46" s="55">
        <f t="shared" si="110"/>
        <v>0</v>
      </c>
      <c r="KX46" s="55">
        <f t="shared" si="110"/>
        <v>0</v>
      </c>
      <c r="KY46" s="55">
        <f t="shared" si="110"/>
        <v>0</v>
      </c>
      <c r="KZ46" s="55">
        <f t="shared" si="110"/>
        <v>0</v>
      </c>
      <c r="LA46" s="55">
        <f t="shared" si="110"/>
        <v>0</v>
      </c>
      <c r="LB46" s="55">
        <f t="shared" si="110"/>
        <v>0</v>
      </c>
      <c r="LC46" s="55">
        <f t="shared" si="110"/>
        <v>0</v>
      </c>
      <c r="LD46" s="55">
        <f t="shared" si="110"/>
        <v>0</v>
      </c>
      <c r="LE46" s="55">
        <f t="shared" si="110"/>
        <v>0</v>
      </c>
      <c r="LF46" s="55">
        <f t="shared" si="110"/>
        <v>0</v>
      </c>
      <c r="LG46" s="55">
        <f t="shared" ref="LG46:NR46" si="111">IFERROR(LG20-LG33,"")</f>
        <v>0</v>
      </c>
      <c r="LH46" s="55">
        <f t="shared" si="111"/>
        <v>0</v>
      </c>
      <c r="LI46" s="55">
        <f t="shared" si="111"/>
        <v>0</v>
      </c>
      <c r="LJ46" s="55">
        <f t="shared" si="111"/>
        <v>0</v>
      </c>
      <c r="LK46" s="55">
        <f t="shared" si="111"/>
        <v>0</v>
      </c>
      <c r="LL46" s="55">
        <f t="shared" si="111"/>
        <v>0</v>
      </c>
      <c r="LM46" s="55">
        <f t="shared" si="111"/>
        <v>0</v>
      </c>
      <c r="LN46" s="55">
        <f t="shared" si="111"/>
        <v>0</v>
      </c>
      <c r="LO46" s="55">
        <f t="shared" si="111"/>
        <v>0</v>
      </c>
      <c r="LP46" s="55">
        <f t="shared" si="111"/>
        <v>0</v>
      </c>
      <c r="LQ46" s="55">
        <f t="shared" si="111"/>
        <v>0</v>
      </c>
      <c r="LR46" s="55">
        <f t="shared" si="111"/>
        <v>0</v>
      </c>
      <c r="LS46" s="55">
        <f t="shared" si="111"/>
        <v>0</v>
      </c>
      <c r="LT46" s="55">
        <f t="shared" si="111"/>
        <v>0</v>
      </c>
      <c r="LU46" s="55">
        <f t="shared" si="111"/>
        <v>0</v>
      </c>
      <c r="LV46" s="55">
        <f t="shared" si="111"/>
        <v>0</v>
      </c>
      <c r="LW46" s="55">
        <f t="shared" si="111"/>
        <v>0</v>
      </c>
      <c r="LX46" s="55">
        <f t="shared" si="111"/>
        <v>0</v>
      </c>
      <c r="LY46" s="55">
        <f t="shared" si="111"/>
        <v>0</v>
      </c>
      <c r="LZ46" s="55">
        <f t="shared" si="111"/>
        <v>0</v>
      </c>
      <c r="MA46" s="55">
        <f t="shared" si="111"/>
        <v>0</v>
      </c>
      <c r="MB46" s="55">
        <f t="shared" si="111"/>
        <v>0</v>
      </c>
      <c r="MC46" s="55">
        <f t="shared" si="111"/>
        <v>0</v>
      </c>
      <c r="MD46" s="55">
        <f t="shared" si="111"/>
        <v>0</v>
      </c>
      <c r="ME46" s="55">
        <f t="shared" si="111"/>
        <v>0</v>
      </c>
      <c r="MF46" s="55">
        <f t="shared" si="111"/>
        <v>0</v>
      </c>
      <c r="MG46" s="55">
        <f t="shared" si="111"/>
        <v>0</v>
      </c>
      <c r="MH46" s="55">
        <f t="shared" si="111"/>
        <v>0</v>
      </c>
      <c r="MI46" s="55">
        <f t="shared" si="111"/>
        <v>0</v>
      </c>
      <c r="MJ46" s="55">
        <f t="shared" si="111"/>
        <v>0</v>
      </c>
      <c r="MK46" s="55">
        <f t="shared" si="111"/>
        <v>0</v>
      </c>
      <c r="ML46" s="55">
        <f t="shared" si="111"/>
        <v>0</v>
      </c>
      <c r="MM46" s="55">
        <f t="shared" si="111"/>
        <v>0</v>
      </c>
      <c r="MN46" s="55">
        <f t="shared" si="111"/>
        <v>0</v>
      </c>
      <c r="MO46" s="55">
        <f t="shared" si="111"/>
        <v>0</v>
      </c>
      <c r="MP46" s="55">
        <f t="shared" si="111"/>
        <v>0</v>
      </c>
      <c r="MQ46" s="55">
        <f t="shared" si="111"/>
        <v>0</v>
      </c>
      <c r="MR46" s="55">
        <f t="shared" si="111"/>
        <v>0</v>
      </c>
      <c r="MS46" s="55">
        <f t="shared" si="111"/>
        <v>0</v>
      </c>
      <c r="MT46" s="55">
        <f t="shared" si="111"/>
        <v>0</v>
      </c>
      <c r="MU46" s="55">
        <f t="shared" si="111"/>
        <v>0</v>
      </c>
      <c r="MV46" s="55">
        <f t="shared" si="111"/>
        <v>0</v>
      </c>
      <c r="MW46" s="55">
        <f t="shared" si="111"/>
        <v>0</v>
      </c>
      <c r="MX46" s="55">
        <f t="shared" si="111"/>
        <v>0</v>
      </c>
      <c r="MY46" s="55">
        <f t="shared" si="111"/>
        <v>0</v>
      </c>
      <c r="MZ46" s="55">
        <f t="shared" si="111"/>
        <v>0</v>
      </c>
      <c r="NA46" s="55">
        <f t="shared" si="111"/>
        <v>0</v>
      </c>
      <c r="NB46" s="55">
        <f t="shared" si="111"/>
        <v>0</v>
      </c>
      <c r="NC46" s="55">
        <f t="shared" si="111"/>
        <v>0</v>
      </c>
      <c r="ND46" s="55">
        <f t="shared" si="111"/>
        <v>0</v>
      </c>
      <c r="NE46" s="55">
        <f t="shared" si="111"/>
        <v>0</v>
      </c>
      <c r="NF46" s="55">
        <f t="shared" si="111"/>
        <v>0</v>
      </c>
      <c r="NG46" s="55">
        <f t="shared" si="111"/>
        <v>0</v>
      </c>
      <c r="NH46" s="55">
        <f t="shared" si="111"/>
        <v>0</v>
      </c>
      <c r="NI46" s="55">
        <f t="shared" si="111"/>
        <v>0</v>
      </c>
      <c r="NJ46" s="55">
        <f t="shared" si="111"/>
        <v>0</v>
      </c>
      <c r="NK46" s="55">
        <f t="shared" si="111"/>
        <v>0</v>
      </c>
      <c r="NL46" s="55">
        <f t="shared" si="111"/>
        <v>0</v>
      </c>
      <c r="NM46" s="55">
        <f t="shared" si="111"/>
        <v>0</v>
      </c>
      <c r="NN46" s="55">
        <f t="shared" si="111"/>
        <v>0</v>
      </c>
      <c r="NO46" s="55">
        <f t="shared" si="111"/>
        <v>0</v>
      </c>
      <c r="NP46" s="55">
        <f t="shared" si="111"/>
        <v>0</v>
      </c>
      <c r="NQ46" s="55">
        <f t="shared" si="111"/>
        <v>0</v>
      </c>
      <c r="NR46" s="55">
        <f t="shared" si="111"/>
        <v>0</v>
      </c>
      <c r="NS46" s="55">
        <f t="shared" ref="NS46:QD46" si="112">IFERROR(NS20-NS33,"")</f>
        <v>0</v>
      </c>
      <c r="NT46" s="55">
        <f t="shared" si="112"/>
        <v>0</v>
      </c>
      <c r="NU46" s="55">
        <f t="shared" si="112"/>
        <v>0</v>
      </c>
      <c r="NV46" s="55">
        <f t="shared" si="112"/>
        <v>0</v>
      </c>
      <c r="NW46" s="55">
        <f t="shared" si="112"/>
        <v>0</v>
      </c>
      <c r="NX46" s="55">
        <f t="shared" si="112"/>
        <v>0</v>
      </c>
      <c r="NY46" s="55">
        <f t="shared" si="112"/>
        <v>0</v>
      </c>
      <c r="NZ46" s="55">
        <f t="shared" si="112"/>
        <v>0</v>
      </c>
      <c r="OA46" s="55">
        <f t="shared" si="112"/>
        <v>0</v>
      </c>
      <c r="OB46" s="55">
        <f t="shared" si="112"/>
        <v>0</v>
      </c>
      <c r="OC46" s="55">
        <f t="shared" si="112"/>
        <v>0</v>
      </c>
      <c r="OD46" s="55">
        <f t="shared" si="112"/>
        <v>0</v>
      </c>
      <c r="OE46" s="55">
        <f t="shared" si="112"/>
        <v>0</v>
      </c>
      <c r="OF46" s="55">
        <f t="shared" si="112"/>
        <v>0</v>
      </c>
      <c r="OG46" s="55">
        <f t="shared" si="112"/>
        <v>0</v>
      </c>
      <c r="OH46" s="55">
        <f t="shared" si="112"/>
        <v>0</v>
      </c>
      <c r="OI46" s="55">
        <f t="shared" si="112"/>
        <v>0</v>
      </c>
      <c r="OJ46" s="55">
        <f t="shared" si="112"/>
        <v>0</v>
      </c>
      <c r="OK46" s="55">
        <f t="shared" si="112"/>
        <v>0</v>
      </c>
      <c r="OL46" s="55">
        <f t="shared" si="112"/>
        <v>0</v>
      </c>
      <c r="OM46" s="55">
        <f t="shared" si="112"/>
        <v>0</v>
      </c>
      <c r="ON46" s="55">
        <f t="shared" si="112"/>
        <v>0</v>
      </c>
      <c r="OO46" s="55">
        <f t="shared" si="112"/>
        <v>0</v>
      </c>
      <c r="OP46" s="55">
        <f t="shared" si="112"/>
        <v>0</v>
      </c>
      <c r="OQ46" s="55">
        <f t="shared" si="112"/>
        <v>0</v>
      </c>
      <c r="OR46" s="55">
        <f t="shared" si="112"/>
        <v>0</v>
      </c>
      <c r="OS46" s="55">
        <f t="shared" si="112"/>
        <v>0</v>
      </c>
      <c r="OT46" s="55">
        <f t="shared" si="112"/>
        <v>0</v>
      </c>
      <c r="OU46" s="55">
        <f t="shared" si="112"/>
        <v>0</v>
      </c>
      <c r="OV46" s="55">
        <f t="shared" si="112"/>
        <v>0</v>
      </c>
      <c r="OW46" s="55">
        <f t="shared" si="112"/>
        <v>0</v>
      </c>
      <c r="OX46" s="55">
        <f t="shared" si="112"/>
        <v>0</v>
      </c>
      <c r="OY46" s="55">
        <f t="shared" si="112"/>
        <v>0</v>
      </c>
      <c r="OZ46" s="55">
        <f t="shared" si="112"/>
        <v>0</v>
      </c>
      <c r="PA46" s="55">
        <f t="shared" si="112"/>
        <v>0</v>
      </c>
      <c r="PB46" s="55">
        <f t="shared" si="112"/>
        <v>0</v>
      </c>
      <c r="PC46" s="55">
        <f t="shared" si="112"/>
        <v>0</v>
      </c>
      <c r="PD46" s="55">
        <f t="shared" si="112"/>
        <v>0</v>
      </c>
      <c r="PE46" s="55">
        <f t="shared" si="112"/>
        <v>0</v>
      </c>
      <c r="PF46" s="55">
        <f t="shared" si="112"/>
        <v>0</v>
      </c>
      <c r="PG46" s="55">
        <f t="shared" si="112"/>
        <v>0</v>
      </c>
      <c r="PH46" s="55">
        <f t="shared" si="112"/>
        <v>0</v>
      </c>
      <c r="PI46" s="55">
        <f t="shared" si="112"/>
        <v>0</v>
      </c>
      <c r="PJ46" s="55">
        <f t="shared" si="112"/>
        <v>0</v>
      </c>
      <c r="PK46" s="55">
        <f t="shared" si="112"/>
        <v>0</v>
      </c>
      <c r="PL46" s="55">
        <f t="shared" si="112"/>
        <v>0</v>
      </c>
      <c r="PM46" s="55">
        <f t="shared" si="112"/>
        <v>0</v>
      </c>
      <c r="PN46" s="55">
        <f t="shared" si="112"/>
        <v>0</v>
      </c>
      <c r="PO46" s="55">
        <f t="shared" si="112"/>
        <v>0</v>
      </c>
      <c r="PP46" s="55">
        <f t="shared" si="112"/>
        <v>0</v>
      </c>
      <c r="PQ46" s="55">
        <f t="shared" si="112"/>
        <v>0</v>
      </c>
      <c r="PR46" s="55">
        <f t="shared" si="112"/>
        <v>0</v>
      </c>
      <c r="PS46" s="55">
        <f t="shared" si="112"/>
        <v>0</v>
      </c>
      <c r="PT46" s="55">
        <f t="shared" si="112"/>
        <v>0</v>
      </c>
      <c r="PU46" s="55">
        <f t="shared" si="112"/>
        <v>0</v>
      </c>
      <c r="PV46" s="55">
        <f t="shared" si="112"/>
        <v>0</v>
      </c>
      <c r="PW46" s="55">
        <f t="shared" si="112"/>
        <v>0</v>
      </c>
      <c r="PX46" s="55">
        <f t="shared" si="112"/>
        <v>0</v>
      </c>
      <c r="PY46" s="55">
        <f t="shared" si="112"/>
        <v>0</v>
      </c>
      <c r="PZ46" s="55">
        <f t="shared" si="112"/>
        <v>0</v>
      </c>
      <c r="QA46" s="55">
        <f t="shared" si="112"/>
        <v>0</v>
      </c>
      <c r="QB46" s="55">
        <f t="shared" si="112"/>
        <v>0</v>
      </c>
      <c r="QC46" s="55">
        <f t="shared" si="112"/>
        <v>0</v>
      </c>
      <c r="QD46" s="55">
        <f t="shared" si="112"/>
        <v>0</v>
      </c>
      <c r="QE46" s="55">
        <f t="shared" ref="QE46:QQ46" si="113">IFERROR(QE20-QE33,"")</f>
        <v>0</v>
      </c>
      <c r="QF46" s="55">
        <f t="shared" si="113"/>
        <v>0</v>
      </c>
      <c r="QG46" s="55">
        <f t="shared" si="113"/>
        <v>0</v>
      </c>
      <c r="QH46" s="55">
        <f t="shared" si="113"/>
        <v>0</v>
      </c>
      <c r="QI46" s="55">
        <f t="shared" si="113"/>
        <v>0</v>
      </c>
      <c r="QJ46" s="55">
        <f t="shared" si="113"/>
        <v>0</v>
      </c>
      <c r="QK46" s="55">
        <f t="shared" si="113"/>
        <v>0</v>
      </c>
      <c r="QL46" s="55">
        <f t="shared" si="113"/>
        <v>0</v>
      </c>
      <c r="QM46" s="55">
        <f t="shared" si="113"/>
        <v>0</v>
      </c>
      <c r="QN46" s="55">
        <f t="shared" si="113"/>
        <v>0</v>
      </c>
      <c r="QO46" s="55">
        <f t="shared" si="113"/>
        <v>0</v>
      </c>
      <c r="QP46" s="55">
        <f t="shared" si="113"/>
        <v>0</v>
      </c>
      <c r="QQ46" s="55">
        <f t="shared" si="113"/>
        <v>0</v>
      </c>
      <c r="QR46" s="55" t="s">
        <v>76</v>
      </c>
      <c r="QS46" s="55" t="s">
        <v>76</v>
      </c>
      <c r="QT46" s="55" t="s">
        <v>76</v>
      </c>
      <c r="QU46" s="55" t="s">
        <v>76</v>
      </c>
      <c r="QV46" s="55" t="s">
        <v>76</v>
      </c>
      <c r="QW46" s="55" t="s">
        <v>76</v>
      </c>
      <c r="QX46" s="55" t="s">
        <v>76</v>
      </c>
      <c r="QY46" s="55" t="s">
        <v>76</v>
      </c>
      <c r="QZ46" s="55" t="s">
        <v>76</v>
      </c>
      <c r="RA46" s="55" t="s">
        <v>76</v>
      </c>
      <c r="RB46" s="55" t="s">
        <v>76</v>
      </c>
      <c r="RC46" s="55" t="s">
        <v>76</v>
      </c>
      <c r="RD46" s="55"/>
      <c r="RE46" s="55"/>
      <c r="RF46" s="55"/>
      <c r="RG46" s="55"/>
      <c r="RH46" s="55"/>
      <c r="RI46" s="55"/>
      <c r="RJ46" s="55"/>
      <c r="RK46" s="55"/>
      <c r="RL46" s="55"/>
      <c r="RM46" s="55"/>
      <c r="RN46" s="55"/>
      <c r="RO46" s="55"/>
      <c r="RP46" s="55"/>
      <c r="RQ46" s="55"/>
      <c r="RR46" s="55"/>
      <c r="RS46" s="55"/>
      <c r="RT46" s="55"/>
      <c r="RU46" s="55"/>
      <c r="RV46" s="55"/>
      <c r="RW46" s="55"/>
      <c r="RX46" s="55"/>
    </row>
    <row r="47" spans="2:492" ht="18" thickBot="1" x14ac:dyDescent="0.25"/>
    <row r="48" spans="2:492" ht="18" thickBot="1" x14ac:dyDescent="0.25">
      <c r="C48" s="51" t="s">
        <v>58</v>
      </c>
      <c r="D48" s="52"/>
      <c r="E48" s="53">
        <f>$C$9</f>
        <v>45962</v>
      </c>
      <c r="F48" s="53">
        <f t="shared" ref="F48:BQ48" si="114">E48+1</f>
        <v>45963</v>
      </c>
      <c r="G48" s="53">
        <f t="shared" si="114"/>
        <v>45964</v>
      </c>
      <c r="H48" s="53">
        <f t="shared" si="114"/>
        <v>45965</v>
      </c>
      <c r="I48" s="53">
        <f t="shared" si="114"/>
        <v>45966</v>
      </c>
      <c r="J48" s="53">
        <f t="shared" si="114"/>
        <v>45967</v>
      </c>
      <c r="K48" s="53">
        <f t="shared" si="114"/>
        <v>45968</v>
      </c>
      <c r="L48" s="53">
        <f t="shared" si="114"/>
        <v>45969</v>
      </c>
      <c r="M48" s="53">
        <f t="shared" si="114"/>
        <v>45970</v>
      </c>
      <c r="N48" s="53">
        <f t="shared" si="114"/>
        <v>45971</v>
      </c>
      <c r="O48" s="53">
        <f t="shared" si="114"/>
        <v>45972</v>
      </c>
      <c r="P48" s="53">
        <f t="shared" si="114"/>
        <v>45973</v>
      </c>
      <c r="Q48" s="53">
        <f t="shared" si="114"/>
        <v>45974</v>
      </c>
      <c r="R48" s="53">
        <f t="shared" si="114"/>
        <v>45975</v>
      </c>
      <c r="S48" s="53">
        <f t="shared" si="114"/>
        <v>45976</v>
      </c>
      <c r="T48" s="53">
        <f t="shared" si="114"/>
        <v>45977</v>
      </c>
      <c r="U48" s="53">
        <f t="shared" si="114"/>
        <v>45978</v>
      </c>
      <c r="V48" s="53">
        <f t="shared" si="114"/>
        <v>45979</v>
      </c>
      <c r="W48" s="53">
        <f t="shared" si="114"/>
        <v>45980</v>
      </c>
      <c r="X48" s="53">
        <f t="shared" si="114"/>
        <v>45981</v>
      </c>
      <c r="Y48" s="53">
        <f t="shared" si="114"/>
        <v>45982</v>
      </c>
      <c r="Z48" s="53">
        <f t="shared" si="114"/>
        <v>45983</v>
      </c>
      <c r="AA48" s="53">
        <f t="shared" si="114"/>
        <v>45984</v>
      </c>
      <c r="AB48" s="53">
        <f t="shared" si="114"/>
        <v>45985</v>
      </c>
      <c r="AC48" s="53">
        <f t="shared" si="114"/>
        <v>45986</v>
      </c>
      <c r="AD48" s="53">
        <f t="shared" si="114"/>
        <v>45987</v>
      </c>
      <c r="AE48" s="53">
        <f t="shared" si="114"/>
        <v>45988</v>
      </c>
      <c r="AF48" s="53">
        <f t="shared" si="114"/>
        <v>45989</v>
      </c>
      <c r="AG48" s="53">
        <f t="shared" si="114"/>
        <v>45990</v>
      </c>
      <c r="AH48" s="53">
        <f t="shared" si="114"/>
        <v>45991</v>
      </c>
      <c r="AI48" s="53">
        <f t="shared" si="114"/>
        <v>45992</v>
      </c>
      <c r="AJ48" s="53">
        <f t="shared" si="114"/>
        <v>45993</v>
      </c>
      <c r="AK48" s="53">
        <f t="shared" si="114"/>
        <v>45994</v>
      </c>
      <c r="AL48" s="53">
        <f t="shared" si="114"/>
        <v>45995</v>
      </c>
      <c r="AM48" s="53">
        <f t="shared" si="114"/>
        <v>45996</v>
      </c>
      <c r="AN48" s="53">
        <f t="shared" si="114"/>
        <v>45997</v>
      </c>
      <c r="AO48" s="53">
        <f t="shared" si="114"/>
        <v>45998</v>
      </c>
      <c r="AP48" s="53">
        <f t="shared" si="114"/>
        <v>45999</v>
      </c>
      <c r="AQ48" s="53">
        <f t="shared" si="114"/>
        <v>46000</v>
      </c>
      <c r="AR48" s="53">
        <f t="shared" si="114"/>
        <v>46001</v>
      </c>
      <c r="AS48" s="53">
        <f t="shared" si="114"/>
        <v>46002</v>
      </c>
      <c r="AT48" s="53">
        <f t="shared" si="114"/>
        <v>46003</v>
      </c>
      <c r="AU48" s="53">
        <f t="shared" si="114"/>
        <v>46004</v>
      </c>
      <c r="AV48" s="53">
        <f t="shared" si="114"/>
        <v>46005</v>
      </c>
      <c r="AW48" s="53">
        <f t="shared" si="114"/>
        <v>46006</v>
      </c>
      <c r="AX48" s="53">
        <f t="shared" si="114"/>
        <v>46007</v>
      </c>
      <c r="AY48" s="53">
        <f t="shared" si="114"/>
        <v>46008</v>
      </c>
      <c r="AZ48" s="53">
        <f t="shared" si="114"/>
        <v>46009</v>
      </c>
      <c r="BA48" s="53">
        <f t="shared" si="114"/>
        <v>46010</v>
      </c>
      <c r="BB48" s="53">
        <f t="shared" si="114"/>
        <v>46011</v>
      </c>
      <c r="BC48" s="53">
        <f t="shared" si="114"/>
        <v>46012</v>
      </c>
      <c r="BD48" s="53">
        <f t="shared" si="114"/>
        <v>46013</v>
      </c>
      <c r="BE48" s="53">
        <f t="shared" si="114"/>
        <v>46014</v>
      </c>
      <c r="BF48" s="53">
        <f t="shared" si="114"/>
        <v>46015</v>
      </c>
      <c r="BG48" s="53">
        <f t="shared" si="114"/>
        <v>46016</v>
      </c>
      <c r="BH48" s="53">
        <f t="shared" si="114"/>
        <v>46017</v>
      </c>
      <c r="BI48" s="53">
        <f t="shared" si="114"/>
        <v>46018</v>
      </c>
      <c r="BJ48" s="53">
        <f t="shared" si="114"/>
        <v>46019</v>
      </c>
      <c r="BK48" s="53">
        <f t="shared" si="114"/>
        <v>46020</v>
      </c>
      <c r="BL48" s="53">
        <f t="shared" si="114"/>
        <v>46021</v>
      </c>
      <c r="BM48" s="53">
        <f t="shared" si="114"/>
        <v>46022</v>
      </c>
      <c r="BN48" s="53">
        <f t="shared" si="114"/>
        <v>46023</v>
      </c>
      <c r="BO48" s="53">
        <f t="shared" si="114"/>
        <v>46024</v>
      </c>
      <c r="BP48" s="53">
        <f t="shared" si="114"/>
        <v>46025</v>
      </c>
      <c r="BQ48" s="53">
        <f t="shared" si="114"/>
        <v>46026</v>
      </c>
      <c r="BR48" s="53">
        <f t="shared" ref="BR48:EC48" si="115">BQ48+1</f>
        <v>46027</v>
      </c>
      <c r="BS48" s="53">
        <f t="shared" si="115"/>
        <v>46028</v>
      </c>
      <c r="BT48" s="53">
        <f t="shared" si="115"/>
        <v>46029</v>
      </c>
      <c r="BU48" s="53">
        <f t="shared" si="115"/>
        <v>46030</v>
      </c>
      <c r="BV48" s="53">
        <f t="shared" si="115"/>
        <v>46031</v>
      </c>
      <c r="BW48" s="53">
        <f t="shared" si="115"/>
        <v>46032</v>
      </c>
      <c r="BX48" s="53">
        <f t="shared" si="115"/>
        <v>46033</v>
      </c>
      <c r="BY48" s="53">
        <f t="shared" si="115"/>
        <v>46034</v>
      </c>
      <c r="BZ48" s="53">
        <f t="shared" si="115"/>
        <v>46035</v>
      </c>
      <c r="CA48" s="53">
        <f t="shared" si="115"/>
        <v>46036</v>
      </c>
      <c r="CB48" s="53">
        <f t="shared" si="115"/>
        <v>46037</v>
      </c>
      <c r="CC48" s="53">
        <f t="shared" si="115"/>
        <v>46038</v>
      </c>
      <c r="CD48" s="53">
        <f t="shared" si="115"/>
        <v>46039</v>
      </c>
      <c r="CE48" s="53">
        <f t="shared" si="115"/>
        <v>46040</v>
      </c>
      <c r="CF48" s="53">
        <f t="shared" si="115"/>
        <v>46041</v>
      </c>
      <c r="CG48" s="53">
        <f t="shared" si="115"/>
        <v>46042</v>
      </c>
      <c r="CH48" s="53">
        <f t="shared" si="115"/>
        <v>46043</v>
      </c>
      <c r="CI48" s="53">
        <f t="shared" si="115"/>
        <v>46044</v>
      </c>
      <c r="CJ48" s="53">
        <f t="shared" si="115"/>
        <v>46045</v>
      </c>
      <c r="CK48" s="53">
        <f t="shared" si="115"/>
        <v>46046</v>
      </c>
      <c r="CL48" s="53">
        <f t="shared" si="115"/>
        <v>46047</v>
      </c>
      <c r="CM48" s="53">
        <f t="shared" si="115"/>
        <v>46048</v>
      </c>
      <c r="CN48" s="53">
        <f t="shared" si="115"/>
        <v>46049</v>
      </c>
      <c r="CO48" s="53">
        <f t="shared" si="115"/>
        <v>46050</v>
      </c>
      <c r="CP48" s="53">
        <f t="shared" si="115"/>
        <v>46051</v>
      </c>
      <c r="CQ48" s="53">
        <f t="shared" si="115"/>
        <v>46052</v>
      </c>
      <c r="CR48" s="53">
        <f t="shared" si="115"/>
        <v>46053</v>
      </c>
      <c r="CS48" s="53">
        <f t="shared" si="115"/>
        <v>46054</v>
      </c>
      <c r="CT48" s="53">
        <f t="shared" si="115"/>
        <v>46055</v>
      </c>
      <c r="CU48" s="53">
        <f t="shared" si="115"/>
        <v>46056</v>
      </c>
      <c r="CV48" s="53">
        <f t="shared" si="115"/>
        <v>46057</v>
      </c>
      <c r="CW48" s="53">
        <f t="shared" si="115"/>
        <v>46058</v>
      </c>
      <c r="CX48" s="53">
        <f t="shared" si="115"/>
        <v>46059</v>
      </c>
      <c r="CY48" s="53">
        <f t="shared" si="115"/>
        <v>46060</v>
      </c>
      <c r="CZ48" s="53">
        <f t="shared" si="115"/>
        <v>46061</v>
      </c>
      <c r="DA48" s="53">
        <f t="shared" si="115"/>
        <v>46062</v>
      </c>
      <c r="DB48" s="53">
        <f t="shared" si="115"/>
        <v>46063</v>
      </c>
      <c r="DC48" s="53">
        <f t="shared" si="115"/>
        <v>46064</v>
      </c>
      <c r="DD48" s="53">
        <f t="shared" si="115"/>
        <v>46065</v>
      </c>
      <c r="DE48" s="53">
        <f t="shared" si="115"/>
        <v>46066</v>
      </c>
      <c r="DF48" s="53">
        <f t="shared" si="115"/>
        <v>46067</v>
      </c>
      <c r="DG48" s="53">
        <f t="shared" si="115"/>
        <v>46068</v>
      </c>
      <c r="DH48" s="53">
        <f t="shared" si="115"/>
        <v>46069</v>
      </c>
      <c r="DI48" s="53">
        <f t="shared" si="115"/>
        <v>46070</v>
      </c>
      <c r="DJ48" s="53">
        <f t="shared" si="115"/>
        <v>46071</v>
      </c>
      <c r="DK48" s="53">
        <f t="shared" si="115"/>
        <v>46072</v>
      </c>
      <c r="DL48" s="53">
        <f t="shared" si="115"/>
        <v>46073</v>
      </c>
      <c r="DM48" s="53">
        <f t="shared" si="115"/>
        <v>46074</v>
      </c>
      <c r="DN48" s="53">
        <f t="shared" si="115"/>
        <v>46075</v>
      </c>
      <c r="DO48" s="53">
        <f t="shared" si="115"/>
        <v>46076</v>
      </c>
      <c r="DP48" s="53">
        <f t="shared" si="115"/>
        <v>46077</v>
      </c>
      <c r="DQ48" s="53">
        <f t="shared" si="115"/>
        <v>46078</v>
      </c>
      <c r="DR48" s="53">
        <f t="shared" si="115"/>
        <v>46079</v>
      </c>
      <c r="DS48" s="53">
        <f t="shared" si="115"/>
        <v>46080</v>
      </c>
      <c r="DT48" s="53">
        <f t="shared" si="115"/>
        <v>46081</v>
      </c>
      <c r="DU48" s="53">
        <f t="shared" si="115"/>
        <v>46082</v>
      </c>
      <c r="DV48" s="53">
        <f t="shared" si="115"/>
        <v>46083</v>
      </c>
      <c r="DW48" s="53">
        <f t="shared" si="115"/>
        <v>46084</v>
      </c>
      <c r="DX48" s="53">
        <f t="shared" si="115"/>
        <v>46085</v>
      </c>
      <c r="DY48" s="53">
        <f t="shared" si="115"/>
        <v>46086</v>
      </c>
      <c r="DZ48" s="53">
        <f t="shared" si="115"/>
        <v>46087</v>
      </c>
      <c r="EA48" s="53">
        <f t="shared" si="115"/>
        <v>46088</v>
      </c>
      <c r="EB48" s="53">
        <f t="shared" si="115"/>
        <v>46089</v>
      </c>
      <c r="EC48" s="53">
        <f t="shared" si="115"/>
        <v>46090</v>
      </c>
      <c r="ED48" s="53">
        <f t="shared" ref="ED48:GO48" si="116">EC48+1</f>
        <v>46091</v>
      </c>
      <c r="EE48" s="53">
        <f t="shared" si="116"/>
        <v>46092</v>
      </c>
      <c r="EF48" s="53">
        <f t="shared" si="116"/>
        <v>46093</v>
      </c>
      <c r="EG48" s="53">
        <f t="shared" si="116"/>
        <v>46094</v>
      </c>
      <c r="EH48" s="53">
        <f t="shared" si="116"/>
        <v>46095</v>
      </c>
      <c r="EI48" s="53">
        <f t="shared" si="116"/>
        <v>46096</v>
      </c>
      <c r="EJ48" s="53">
        <f t="shared" si="116"/>
        <v>46097</v>
      </c>
      <c r="EK48" s="53">
        <f t="shared" si="116"/>
        <v>46098</v>
      </c>
      <c r="EL48" s="53">
        <f t="shared" si="116"/>
        <v>46099</v>
      </c>
      <c r="EM48" s="53">
        <f t="shared" si="116"/>
        <v>46100</v>
      </c>
      <c r="EN48" s="53">
        <f t="shared" si="116"/>
        <v>46101</v>
      </c>
      <c r="EO48" s="53">
        <f t="shared" si="116"/>
        <v>46102</v>
      </c>
      <c r="EP48" s="53">
        <f t="shared" si="116"/>
        <v>46103</v>
      </c>
      <c r="EQ48" s="53">
        <f t="shared" si="116"/>
        <v>46104</v>
      </c>
      <c r="ER48" s="53">
        <f t="shared" si="116"/>
        <v>46105</v>
      </c>
      <c r="ES48" s="53">
        <f t="shared" si="116"/>
        <v>46106</v>
      </c>
      <c r="ET48" s="53">
        <f t="shared" si="116"/>
        <v>46107</v>
      </c>
      <c r="EU48" s="53">
        <f t="shared" si="116"/>
        <v>46108</v>
      </c>
      <c r="EV48" s="53">
        <f t="shared" si="116"/>
        <v>46109</v>
      </c>
      <c r="EW48" s="53">
        <f t="shared" si="116"/>
        <v>46110</v>
      </c>
      <c r="EX48" s="53">
        <f t="shared" si="116"/>
        <v>46111</v>
      </c>
      <c r="EY48" s="53">
        <f t="shared" si="116"/>
        <v>46112</v>
      </c>
      <c r="EZ48" s="53">
        <f t="shared" si="116"/>
        <v>46113</v>
      </c>
      <c r="FA48" s="53">
        <f t="shared" si="116"/>
        <v>46114</v>
      </c>
      <c r="FB48" s="53">
        <f t="shared" si="116"/>
        <v>46115</v>
      </c>
      <c r="FC48" s="53">
        <f t="shared" si="116"/>
        <v>46116</v>
      </c>
      <c r="FD48" s="53">
        <f t="shared" si="116"/>
        <v>46117</v>
      </c>
      <c r="FE48" s="53">
        <f t="shared" si="116"/>
        <v>46118</v>
      </c>
      <c r="FF48" s="53">
        <f t="shared" si="116"/>
        <v>46119</v>
      </c>
      <c r="FG48" s="53">
        <f t="shared" si="116"/>
        <v>46120</v>
      </c>
      <c r="FH48" s="53">
        <f t="shared" si="116"/>
        <v>46121</v>
      </c>
      <c r="FI48" s="53">
        <f t="shared" si="116"/>
        <v>46122</v>
      </c>
      <c r="FJ48" s="53">
        <f t="shared" si="116"/>
        <v>46123</v>
      </c>
      <c r="FK48" s="53">
        <f t="shared" si="116"/>
        <v>46124</v>
      </c>
      <c r="FL48" s="53">
        <f t="shared" si="116"/>
        <v>46125</v>
      </c>
      <c r="FM48" s="53">
        <f t="shared" si="116"/>
        <v>46126</v>
      </c>
      <c r="FN48" s="53">
        <f t="shared" si="116"/>
        <v>46127</v>
      </c>
      <c r="FO48" s="53">
        <f t="shared" si="116"/>
        <v>46128</v>
      </c>
      <c r="FP48" s="53">
        <f t="shared" si="116"/>
        <v>46129</v>
      </c>
      <c r="FQ48" s="53">
        <f t="shared" si="116"/>
        <v>46130</v>
      </c>
      <c r="FR48" s="53">
        <f t="shared" si="116"/>
        <v>46131</v>
      </c>
      <c r="FS48" s="53">
        <f t="shared" si="116"/>
        <v>46132</v>
      </c>
      <c r="FT48" s="53">
        <f t="shared" si="116"/>
        <v>46133</v>
      </c>
      <c r="FU48" s="53">
        <f t="shared" si="116"/>
        <v>46134</v>
      </c>
      <c r="FV48" s="53">
        <f t="shared" si="116"/>
        <v>46135</v>
      </c>
      <c r="FW48" s="53">
        <f t="shared" si="116"/>
        <v>46136</v>
      </c>
      <c r="FX48" s="53">
        <f t="shared" si="116"/>
        <v>46137</v>
      </c>
      <c r="FY48" s="53">
        <f t="shared" si="116"/>
        <v>46138</v>
      </c>
      <c r="FZ48" s="53">
        <f t="shared" si="116"/>
        <v>46139</v>
      </c>
      <c r="GA48" s="53">
        <f t="shared" si="116"/>
        <v>46140</v>
      </c>
      <c r="GB48" s="53">
        <f t="shared" si="116"/>
        <v>46141</v>
      </c>
      <c r="GC48" s="53">
        <f t="shared" si="116"/>
        <v>46142</v>
      </c>
      <c r="GD48" s="53">
        <f t="shared" si="116"/>
        <v>46143</v>
      </c>
      <c r="GE48" s="53">
        <f t="shared" si="116"/>
        <v>46144</v>
      </c>
      <c r="GF48" s="53">
        <f t="shared" si="116"/>
        <v>46145</v>
      </c>
      <c r="GG48" s="53">
        <f t="shared" si="116"/>
        <v>46146</v>
      </c>
      <c r="GH48" s="53">
        <f t="shared" si="116"/>
        <v>46147</v>
      </c>
      <c r="GI48" s="53">
        <f t="shared" si="116"/>
        <v>46148</v>
      </c>
      <c r="GJ48" s="53">
        <f t="shared" si="116"/>
        <v>46149</v>
      </c>
      <c r="GK48" s="53">
        <f t="shared" si="116"/>
        <v>46150</v>
      </c>
      <c r="GL48" s="53">
        <f t="shared" si="116"/>
        <v>46151</v>
      </c>
      <c r="GM48" s="53">
        <f t="shared" si="116"/>
        <v>46152</v>
      </c>
      <c r="GN48" s="53">
        <f t="shared" si="116"/>
        <v>46153</v>
      </c>
      <c r="GO48" s="53">
        <f t="shared" si="116"/>
        <v>46154</v>
      </c>
      <c r="GP48" s="53">
        <f t="shared" ref="GP48:JA48" si="117">GO48+1</f>
        <v>46155</v>
      </c>
      <c r="GQ48" s="53">
        <f t="shared" si="117"/>
        <v>46156</v>
      </c>
      <c r="GR48" s="53">
        <f t="shared" si="117"/>
        <v>46157</v>
      </c>
      <c r="GS48" s="53">
        <f t="shared" si="117"/>
        <v>46158</v>
      </c>
      <c r="GT48" s="53">
        <f t="shared" si="117"/>
        <v>46159</v>
      </c>
      <c r="GU48" s="53">
        <f t="shared" si="117"/>
        <v>46160</v>
      </c>
      <c r="GV48" s="53">
        <f t="shared" si="117"/>
        <v>46161</v>
      </c>
      <c r="GW48" s="53">
        <f t="shared" si="117"/>
        <v>46162</v>
      </c>
      <c r="GX48" s="53">
        <f t="shared" si="117"/>
        <v>46163</v>
      </c>
      <c r="GY48" s="53">
        <f t="shared" si="117"/>
        <v>46164</v>
      </c>
      <c r="GZ48" s="53">
        <f t="shared" si="117"/>
        <v>46165</v>
      </c>
      <c r="HA48" s="53">
        <f t="shared" si="117"/>
        <v>46166</v>
      </c>
      <c r="HB48" s="53">
        <f t="shared" si="117"/>
        <v>46167</v>
      </c>
      <c r="HC48" s="53">
        <f t="shared" si="117"/>
        <v>46168</v>
      </c>
      <c r="HD48" s="53">
        <f t="shared" si="117"/>
        <v>46169</v>
      </c>
      <c r="HE48" s="53">
        <f t="shared" si="117"/>
        <v>46170</v>
      </c>
      <c r="HF48" s="53">
        <f t="shared" si="117"/>
        <v>46171</v>
      </c>
      <c r="HG48" s="53">
        <f t="shared" si="117"/>
        <v>46172</v>
      </c>
      <c r="HH48" s="53">
        <f t="shared" si="117"/>
        <v>46173</v>
      </c>
      <c r="HI48" s="53">
        <f t="shared" si="117"/>
        <v>46174</v>
      </c>
      <c r="HJ48" s="53">
        <f t="shared" si="117"/>
        <v>46175</v>
      </c>
      <c r="HK48" s="53">
        <f t="shared" si="117"/>
        <v>46176</v>
      </c>
      <c r="HL48" s="53">
        <f t="shared" si="117"/>
        <v>46177</v>
      </c>
      <c r="HM48" s="53">
        <f t="shared" si="117"/>
        <v>46178</v>
      </c>
      <c r="HN48" s="53">
        <f t="shared" si="117"/>
        <v>46179</v>
      </c>
      <c r="HO48" s="53">
        <f t="shared" si="117"/>
        <v>46180</v>
      </c>
      <c r="HP48" s="53">
        <f t="shared" si="117"/>
        <v>46181</v>
      </c>
      <c r="HQ48" s="53">
        <f t="shared" si="117"/>
        <v>46182</v>
      </c>
      <c r="HR48" s="53">
        <f t="shared" si="117"/>
        <v>46183</v>
      </c>
      <c r="HS48" s="53">
        <f t="shared" si="117"/>
        <v>46184</v>
      </c>
      <c r="HT48" s="53">
        <f t="shared" si="117"/>
        <v>46185</v>
      </c>
      <c r="HU48" s="53">
        <f t="shared" si="117"/>
        <v>46186</v>
      </c>
      <c r="HV48" s="53">
        <f t="shared" si="117"/>
        <v>46187</v>
      </c>
      <c r="HW48" s="53">
        <f t="shared" si="117"/>
        <v>46188</v>
      </c>
      <c r="HX48" s="53">
        <f t="shared" si="117"/>
        <v>46189</v>
      </c>
      <c r="HY48" s="53">
        <f t="shared" si="117"/>
        <v>46190</v>
      </c>
      <c r="HZ48" s="53">
        <f t="shared" si="117"/>
        <v>46191</v>
      </c>
      <c r="IA48" s="53">
        <f t="shared" si="117"/>
        <v>46192</v>
      </c>
      <c r="IB48" s="53">
        <f t="shared" si="117"/>
        <v>46193</v>
      </c>
      <c r="IC48" s="53">
        <f t="shared" si="117"/>
        <v>46194</v>
      </c>
      <c r="ID48" s="53">
        <f t="shared" si="117"/>
        <v>46195</v>
      </c>
      <c r="IE48" s="53">
        <f t="shared" si="117"/>
        <v>46196</v>
      </c>
      <c r="IF48" s="53">
        <f t="shared" si="117"/>
        <v>46197</v>
      </c>
      <c r="IG48" s="53">
        <f t="shared" si="117"/>
        <v>46198</v>
      </c>
      <c r="IH48" s="53">
        <f t="shared" si="117"/>
        <v>46199</v>
      </c>
      <c r="II48" s="53">
        <f t="shared" si="117"/>
        <v>46200</v>
      </c>
      <c r="IJ48" s="53">
        <f t="shared" si="117"/>
        <v>46201</v>
      </c>
      <c r="IK48" s="53">
        <f t="shared" si="117"/>
        <v>46202</v>
      </c>
      <c r="IL48" s="53">
        <f t="shared" si="117"/>
        <v>46203</v>
      </c>
      <c r="IM48" s="53">
        <f t="shared" si="117"/>
        <v>46204</v>
      </c>
      <c r="IN48" s="53">
        <f t="shared" si="117"/>
        <v>46205</v>
      </c>
      <c r="IO48" s="53">
        <f t="shared" si="117"/>
        <v>46206</v>
      </c>
      <c r="IP48" s="53">
        <f t="shared" si="117"/>
        <v>46207</v>
      </c>
      <c r="IQ48" s="53">
        <f t="shared" si="117"/>
        <v>46208</v>
      </c>
      <c r="IR48" s="53">
        <f t="shared" si="117"/>
        <v>46209</v>
      </c>
      <c r="IS48" s="53">
        <f t="shared" si="117"/>
        <v>46210</v>
      </c>
      <c r="IT48" s="53">
        <f t="shared" si="117"/>
        <v>46211</v>
      </c>
      <c r="IU48" s="53">
        <f t="shared" si="117"/>
        <v>46212</v>
      </c>
      <c r="IV48" s="53">
        <f t="shared" si="117"/>
        <v>46213</v>
      </c>
      <c r="IW48" s="53">
        <f t="shared" si="117"/>
        <v>46214</v>
      </c>
      <c r="IX48" s="53">
        <f t="shared" si="117"/>
        <v>46215</v>
      </c>
      <c r="IY48" s="53">
        <f t="shared" si="117"/>
        <v>46216</v>
      </c>
      <c r="IZ48" s="53">
        <f t="shared" si="117"/>
        <v>46217</v>
      </c>
      <c r="JA48" s="53">
        <f t="shared" si="117"/>
        <v>46218</v>
      </c>
      <c r="JB48" s="53">
        <f t="shared" ref="JB48:LM48" si="118">JA48+1</f>
        <v>46219</v>
      </c>
      <c r="JC48" s="53">
        <f t="shared" si="118"/>
        <v>46220</v>
      </c>
      <c r="JD48" s="53">
        <f t="shared" si="118"/>
        <v>46221</v>
      </c>
      <c r="JE48" s="53">
        <f t="shared" si="118"/>
        <v>46222</v>
      </c>
      <c r="JF48" s="53">
        <f t="shared" si="118"/>
        <v>46223</v>
      </c>
      <c r="JG48" s="53">
        <f t="shared" si="118"/>
        <v>46224</v>
      </c>
      <c r="JH48" s="53">
        <f t="shared" si="118"/>
        <v>46225</v>
      </c>
      <c r="JI48" s="53">
        <f t="shared" si="118"/>
        <v>46226</v>
      </c>
      <c r="JJ48" s="53">
        <f t="shared" si="118"/>
        <v>46227</v>
      </c>
      <c r="JK48" s="53">
        <f t="shared" si="118"/>
        <v>46228</v>
      </c>
      <c r="JL48" s="53">
        <f t="shared" si="118"/>
        <v>46229</v>
      </c>
      <c r="JM48" s="53">
        <f t="shared" si="118"/>
        <v>46230</v>
      </c>
      <c r="JN48" s="53">
        <f t="shared" si="118"/>
        <v>46231</v>
      </c>
      <c r="JO48" s="53">
        <f t="shared" si="118"/>
        <v>46232</v>
      </c>
      <c r="JP48" s="53">
        <f t="shared" si="118"/>
        <v>46233</v>
      </c>
      <c r="JQ48" s="53">
        <f t="shared" si="118"/>
        <v>46234</v>
      </c>
      <c r="JR48" s="53">
        <f t="shared" si="118"/>
        <v>46235</v>
      </c>
      <c r="JS48" s="53">
        <f t="shared" si="118"/>
        <v>46236</v>
      </c>
      <c r="JT48" s="53">
        <f t="shared" si="118"/>
        <v>46237</v>
      </c>
      <c r="JU48" s="53">
        <f t="shared" si="118"/>
        <v>46238</v>
      </c>
      <c r="JV48" s="53">
        <f t="shared" si="118"/>
        <v>46239</v>
      </c>
      <c r="JW48" s="53">
        <f t="shared" si="118"/>
        <v>46240</v>
      </c>
      <c r="JX48" s="53">
        <f t="shared" si="118"/>
        <v>46241</v>
      </c>
      <c r="JY48" s="53">
        <f t="shared" si="118"/>
        <v>46242</v>
      </c>
      <c r="JZ48" s="53">
        <f t="shared" si="118"/>
        <v>46243</v>
      </c>
      <c r="KA48" s="53">
        <f t="shared" si="118"/>
        <v>46244</v>
      </c>
      <c r="KB48" s="53">
        <f t="shared" si="118"/>
        <v>46245</v>
      </c>
      <c r="KC48" s="53">
        <f t="shared" si="118"/>
        <v>46246</v>
      </c>
      <c r="KD48" s="53">
        <f t="shared" si="118"/>
        <v>46247</v>
      </c>
      <c r="KE48" s="53">
        <f t="shared" si="118"/>
        <v>46248</v>
      </c>
      <c r="KF48" s="53">
        <f t="shared" si="118"/>
        <v>46249</v>
      </c>
      <c r="KG48" s="53">
        <f t="shared" si="118"/>
        <v>46250</v>
      </c>
      <c r="KH48" s="53">
        <f t="shared" si="118"/>
        <v>46251</v>
      </c>
      <c r="KI48" s="53">
        <f t="shared" si="118"/>
        <v>46252</v>
      </c>
      <c r="KJ48" s="53">
        <f t="shared" si="118"/>
        <v>46253</v>
      </c>
      <c r="KK48" s="53">
        <f t="shared" si="118"/>
        <v>46254</v>
      </c>
      <c r="KL48" s="53">
        <f t="shared" si="118"/>
        <v>46255</v>
      </c>
      <c r="KM48" s="53">
        <f t="shared" si="118"/>
        <v>46256</v>
      </c>
      <c r="KN48" s="53">
        <f t="shared" si="118"/>
        <v>46257</v>
      </c>
      <c r="KO48" s="53">
        <f t="shared" si="118"/>
        <v>46258</v>
      </c>
      <c r="KP48" s="53">
        <f t="shared" si="118"/>
        <v>46259</v>
      </c>
      <c r="KQ48" s="53">
        <f t="shared" si="118"/>
        <v>46260</v>
      </c>
      <c r="KR48" s="53">
        <f t="shared" si="118"/>
        <v>46261</v>
      </c>
      <c r="KS48" s="53">
        <f t="shared" si="118"/>
        <v>46262</v>
      </c>
      <c r="KT48" s="53">
        <f t="shared" si="118"/>
        <v>46263</v>
      </c>
      <c r="KU48" s="53">
        <f t="shared" si="118"/>
        <v>46264</v>
      </c>
      <c r="KV48" s="53">
        <f t="shared" si="118"/>
        <v>46265</v>
      </c>
      <c r="KW48" s="53">
        <f t="shared" si="118"/>
        <v>46266</v>
      </c>
      <c r="KX48" s="53">
        <f t="shared" si="118"/>
        <v>46267</v>
      </c>
      <c r="KY48" s="53">
        <f t="shared" si="118"/>
        <v>46268</v>
      </c>
      <c r="KZ48" s="53">
        <f t="shared" si="118"/>
        <v>46269</v>
      </c>
      <c r="LA48" s="53">
        <f t="shared" si="118"/>
        <v>46270</v>
      </c>
      <c r="LB48" s="53">
        <f t="shared" si="118"/>
        <v>46271</v>
      </c>
      <c r="LC48" s="53">
        <f t="shared" si="118"/>
        <v>46272</v>
      </c>
      <c r="LD48" s="53">
        <f t="shared" si="118"/>
        <v>46273</v>
      </c>
      <c r="LE48" s="53">
        <f t="shared" si="118"/>
        <v>46274</v>
      </c>
      <c r="LF48" s="53">
        <f t="shared" si="118"/>
        <v>46275</v>
      </c>
      <c r="LG48" s="53">
        <f t="shared" si="118"/>
        <v>46276</v>
      </c>
      <c r="LH48" s="53">
        <f t="shared" si="118"/>
        <v>46277</v>
      </c>
      <c r="LI48" s="53">
        <f t="shared" si="118"/>
        <v>46278</v>
      </c>
      <c r="LJ48" s="53">
        <f t="shared" si="118"/>
        <v>46279</v>
      </c>
      <c r="LK48" s="53">
        <f t="shared" si="118"/>
        <v>46280</v>
      </c>
      <c r="LL48" s="53">
        <f t="shared" si="118"/>
        <v>46281</v>
      </c>
      <c r="LM48" s="53">
        <f t="shared" si="118"/>
        <v>46282</v>
      </c>
      <c r="LN48" s="53">
        <f t="shared" ref="LN48:NY48" si="119">LM48+1</f>
        <v>46283</v>
      </c>
      <c r="LO48" s="53">
        <f t="shared" si="119"/>
        <v>46284</v>
      </c>
      <c r="LP48" s="53">
        <f t="shared" si="119"/>
        <v>46285</v>
      </c>
      <c r="LQ48" s="53">
        <f t="shared" si="119"/>
        <v>46286</v>
      </c>
      <c r="LR48" s="53">
        <f t="shared" si="119"/>
        <v>46287</v>
      </c>
      <c r="LS48" s="53">
        <f t="shared" si="119"/>
        <v>46288</v>
      </c>
      <c r="LT48" s="53">
        <f t="shared" si="119"/>
        <v>46289</v>
      </c>
      <c r="LU48" s="53">
        <f t="shared" si="119"/>
        <v>46290</v>
      </c>
      <c r="LV48" s="53">
        <f t="shared" si="119"/>
        <v>46291</v>
      </c>
      <c r="LW48" s="53">
        <f t="shared" si="119"/>
        <v>46292</v>
      </c>
      <c r="LX48" s="53">
        <f t="shared" si="119"/>
        <v>46293</v>
      </c>
      <c r="LY48" s="53">
        <f t="shared" si="119"/>
        <v>46294</v>
      </c>
      <c r="LZ48" s="53">
        <f t="shared" si="119"/>
        <v>46295</v>
      </c>
      <c r="MA48" s="53">
        <f t="shared" si="119"/>
        <v>46296</v>
      </c>
      <c r="MB48" s="53">
        <f t="shared" si="119"/>
        <v>46297</v>
      </c>
      <c r="MC48" s="53">
        <f t="shared" si="119"/>
        <v>46298</v>
      </c>
      <c r="MD48" s="53">
        <f t="shared" si="119"/>
        <v>46299</v>
      </c>
      <c r="ME48" s="53">
        <f t="shared" si="119"/>
        <v>46300</v>
      </c>
      <c r="MF48" s="53">
        <f t="shared" si="119"/>
        <v>46301</v>
      </c>
      <c r="MG48" s="53">
        <f t="shared" si="119"/>
        <v>46302</v>
      </c>
      <c r="MH48" s="53">
        <f t="shared" si="119"/>
        <v>46303</v>
      </c>
      <c r="MI48" s="53">
        <f t="shared" si="119"/>
        <v>46304</v>
      </c>
      <c r="MJ48" s="53">
        <f t="shared" si="119"/>
        <v>46305</v>
      </c>
      <c r="MK48" s="53">
        <f t="shared" si="119"/>
        <v>46306</v>
      </c>
      <c r="ML48" s="53">
        <f t="shared" si="119"/>
        <v>46307</v>
      </c>
      <c r="MM48" s="53">
        <f t="shared" si="119"/>
        <v>46308</v>
      </c>
      <c r="MN48" s="53">
        <f t="shared" si="119"/>
        <v>46309</v>
      </c>
      <c r="MO48" s="53">
        <f t="shared" si="119"/>
        <v>46310</v>
      </c>
      <c r="MP48" s="53">
        <f t="shared" si="119"/>
        <v>46311</v>
      </c>
      <c r="MQ48" s="53">
        <f t="shared" si="119"/>
        <v>46312</v>
      </c>
      <c r="MR48" s="53">
        <f t="shared" si="119"/>
        <v>46313</v>
      </c>
      <c r="MS48" s="53">
        <f t="shared" si="119"/>
        <v>46314</v>
      </c>
      <c r="MT48" s="53">
        <f t="shared" si="119"/>
        <v>46315</v>
      </c>
      <c r="MU48" s="53">
        <f t="shared" si="119"/>
        <v>46316</v>
      </c>
      <c r="MV48" s="53">
        <f t="shared" si="119"/>
        <v>46317</v>
      </c>
      <c r="MW48" s="53">
        <f t="shared" si="119"/>
        <v>46318</v>
      </c>
      <c r="MX48" s="53">
        <f t="shared" si="119"/>
        <v>46319</v>
      </c>
      <c r="MY48" s="53">
        <f t="shared" si="119"/>
        <v>46320</v>
      </c>
      <c r="MZ48" s="53">
        <f t="shared" si="119"/>
        <v>46321</v>
      </c>
      <c r="NA48" s="53">
        <f t="shared" si="119"/>
        <v>46322</v>
      </c>
      <c r="NB48" s="53">
        <f t="shared" si="119"/>
        <v>46323</v>
      </c>
      <c r="NC48" s="53">
        <f t="shared" si="119"/>
        <v>46324</v>
      </c>
      <c r="ND48" s="53">
        <f t="shared" si="119"/>
        <v>46325</v>
      </c>
      <c r="NE48" s="53">
        <f t="shared" si="119"/>
        <v>46326</v>
      </c>
      <c r="NF48" s="53">
        <f t="shared" si="119"/>
        <v>46327</v>
      </c>
      <c r="NG48" s="53">
        <f t="shared" si="119"/>
        <v>46328</v>
      </c>
      <c r="NH48" s="53">
        <f t="shared" si="119"/>
        <v>46329</v>
      </c>
      <c r="NI48" s="53">
        <f t="shared" si="119"/>
        <v>46330</v>
      </c>
      <c r="NJ48" s="53">
        <f t="shared" si="119"/>
        <v>46331</v>
      </c>
      <c r="NK48" s="53">
        <f t="shared" si="119"/>
        <v>46332</v>
      </c>
      <c r="NL48" s="53">
        <f t="shared" si="119"/>
        <v>46333</v>
      </c>
      <c r="NM48" s="53">
        <f t="shared" si="119"/>
        <v>46334</v>
      </c>
      <c r="NN48" s="53">
        <f t="shared" si="119"/>
        <v>46335</v>
      </c>
      <c r="NO48" s="53">
        <f t="shared" si="119"/>
        <v>46336</v>
      </c>
      <c r="NP48" s="53">
        <f t="shared" si="119"/>
        <v>46337</v>
      </c>
      <c r="NQ48" s="53">
        <f t="shared" si="119"/>
        <v>46338</v>
      </c>
      <c r="NR48" s="53">
        <f t="shared" si="119"/>
        <v>46339</v>
      </c>
      <c r="NS48" s="53">
        <f t="shared" si="119"/>
        <v>46340</v>
      </c>
      <c r="NT48" s="53">
        <f t="shared" si="119"/>
        <v>46341</v>
      </c>
      <c r="NU48" s="53">
        <f t="shared" si="119"/>
        <v>46342</v>
      </c>
      <c r="NV48" s="53">
        <f t="shared" si="119"/>
        <v>46343</v>
      </c>
      <c r="NW48" s="53">
        <f t="shared" si="119"/>
        <v>46344</v>
      </c>
      <c r="NX48" s="53">
        <f t="shared" si="119"/>
        <v>46345</v>
      </c>
      <c r="NY48" s="53">
        <f t="shared" si="119"/>
        <v>46346</v>
      </c>
      <c r="NZ48" s="53">
        <f t="shared" ref="NZ48:QK48" si="120">NY48+1</f>
        <v>46347</v>
      </c>
      <c r="OA48" s="53">
        <f t="shared" si="120"/>
        <v>46348</v>
      </c>
      <c r="OB48" s="53">
        <f t="shared" si="120"/>
        <v>46349</v>
      </c>
      <c r="OC48" s="53">
        <f t="shared" si="120"/>
        <v>46350</v>
      </c>
      <c r="OD48" s="53">
        <f t="shared" si="120"/>
        <v>46351</v>
      </c>
      <c r="OE48" s="53">
        <f t="shared" si="120"/>
        <v>46352</v>
      </c>
      <c r="OF48" s="53">
        <f t="shared" si="120"/>
        <v>46353</v>
      </c>
      <c r="OG48" s="53">
        <f t="shared" si="120"/>
        <v>46354</v>
      </c>
      <c r="OH48" s="53">
        <f t="shared" si="120"/>
        <v>46355</v>
      </c>
      <c r="OI48" s="53">
        <f t="shared" si="120"/>
        <v>46356</v>
      </c>
      <c r="OJ48" s="53">
        <f t="shared" si="120"/>
        <v>46357</v>
      </c>
      <c r="OK48" s="53">
        <f t="shared" si="120"/>
        <v>46358</v>
      </c>
      <c r="OL48" s="53">
        <f t="shared" si="120"/>
        <v>46359</v>
      </c>
      <c r="OM48" s="53">
        <f t="shared" si="120"/>
        <v>46360</v>
      </c>
      <c r="ON48" s="53">
        <f t="shared" si="120"/>
        <v>46361</v>
      </c>
      <c r="OO48" s="53">
        <f t="shared" si="120"/>
        <v>46362</v>
      </c>
      <c r="OP48" s="53">
        <f t="shared" si="120"/>
        <v>46363</v>
      </c>
      <c r="OQ48" s="53">
        <f t="shared" si="120"/>
        <v>46364</v>
      </c>
      <c r="OR48" s="53">
        <f t="shared" si="120"/>
        <v>46365</v>
      </c>
      <c r="OS48" s="53">
        <f t="shared" si="120"/>
        <v>46366</v>
      </c>
      <c r="OT48" s="53">
        <f t="shared" si="120"/>
        <v>46367</v>
      </c>
      <c r="OU48" s="53">
        <f t="shared" si="120"/>
        <v>46368</v>
      </c>
      <c r="OV48" s="53">
        <f t="shared" si="120"/>
        <v>46369</v>
      </c>
      <c r="OW48" s="53">
        <f t="shared" si="120"/>
        <v>46370</v>
      </c>
      <c r="OX48" s="53">
        <f t="shared" si="120"/>
        <v>46371</v>
      </c>
      <c r="OY48" s="53">
        <f t="shared" si="120"/>
        <v>46372</v>
      </c>
      <c r="OZ48" s="53">
        <f t="shared" si="120"/>
        <v>46373</v>
      </c>
      <c r="PA48" s="53">
        <f t="shared" si="120"/>
        <v>46374</v>
      </c>
      <c r="PB48" s="53">
        <f t="shared" si="120"/>
        <v>46375</v>
      </c>
      <c r="PC48" s="53">
        <f t="shared" si="120"/>
        <v>46376</v>
      </c>
      <c r="PD48" s="53">
        <f t="shared" si="120"/>
        <v>46377</v>
      </c>
      <c r="PE48" s="53">
        <f t="shared" si="120"/>
        <v>46378</v>
      </c>
      <c r="PF48" s="53">
        <f t="shared" si="120"/>
        <v>46379</v>
      </c>
      <c r="PG48" s="53">
        <f t="shared" si="120"/>
        <v>46380</v>
      </c>
      <c r="PH48" s="53">
        <f t="shared" si="120"/>
        <v>46381</v>
      </c>
      <c r="PI48" s="53">
        <f t="shared" si="120"/>
        <v>46382</v>
      </c>
      <c r="PJ48" s="53">
        <f t="shared" si="120"/>
        <v>46383</v>
      </c>
      <c r="PK48" s="53">
        <f t="shared" si="120"/>
        <v>46384</v>
      </c>
      <c r="PL48" s="53">
        <f t="shared" si="120"/>
        <v>46385</v>
      </c>
      <c r="PM48" s="53">
        <f t="shared" si="120"/>
        <v>46386</v>
      </c>
      <c r="PN48" s="53">
        <f t="shared" si="120"/>
        <v>46387</v>
      </c>
      <c r="PO48" s="53">
        <f t="shared" si="120"/>
        <v>46388</v>
      </c>
      <c r="PP48" s="53">
        <f t="shared" si="120"/>
        <v>46389</v>
      </c>
      <c r="PQ48" s="53">
        <f t="shared" si="120"/>
        <v>46390</v>
      </c>
      <c r="PR48" s="53">
        <f t="shared" si="120"/>
        <v>46391</v>
      </c>
      <c r="PS48" s="53">
        <f t="shared" si="120"/>
        <v>46392</v>
      </c>
      <c r="PT48" s="53">
        <f t="shared" si="120"/>
        <v>46393</v>
      </c>
      <c r="PU48" s="53">
        <f t="shared" si="120"/>
        <v>46394</v>
      </c>
      <c r="PV48" s="53">
        <f t="shared" si="120"/>
        <v>46395</v>
      </c>
      <c r="PW48" s="53">
        <f t="shared" si="120"/>
        <v>46396</v>
      </c>
      <c r="PX48" s="53">
        <f t="shared" si="120"/>
        <v>46397</v>
      </c>
      <c r="PY48" s="53">
        <f t="shared" si="120"/>
        <v>46398</v>
      </c>
      <c r="PZ48" s="53">
        <f t="shared" si="120"/>
        <v>46399</v>
      </c>
      <c r="QA48" s="53">
        <f t="shared" si="120"/>
        <v>46400</v>
      </c>
      <c r="QB48" s="53">
        <f t="shared" si="120"/>
        <v>46401</v>
      </c>
      <c r="QC48" s="53">
        <f t="shared" si="120"/>
        <v>46402</v>
      </c>
      <c r="QD48" s="53">
        <f t="shared" si="120"/>
        <v>46403</v>
      </c>
      <c r="QE48" s="53">
        <f t="shared" si="120"/>
        <v>46404</v>
      </c>
      <c r="QF48" s="53">
        <f t="shared" si="120"/>
        <v>46405</v>
      </c>
      <c r="QG48" s="53">
        <f t="shared" si="120"/>
        <v>46406</v>
      </c>
      <c r="QH48" s="53">
        <f t="shared" si="120"/>
        <v>46407</v>
      </c>
      <c r="QI48" s="53">
        <f t="shared" si="120"/>
        <v>46408</v>
      </c>
      <c r="QJ48" s="53">
        <f t="shared" si="120"/>
        <v>46409</v>
      </c>
      <c r="QK48" s="53">
        <f t="shared" si="120"/>
        <v>46410</v>
      </c>
      <c r="QL48" s="53">
        <f t="shared" ref="QL48:RX48" si="121">QK48+1</f>
        <v>46411</v>
      </c>
      <c r="QM48" s="53">
        <f t="shared" si="121"/>
        <v>46412</v>
      </c>
      <c r="QN48" s="53">
        <f t="shared" si="121"/>
        <v>46413</v>
      </c>
      <c r="QO48" s="53">
        <f t="shared" si="121"/>
        <v>46414</v>
      </c>
      <c r="QP48" s="53">
        <f t="shared" si="121"/>
        <v>46415</v>
      </c>
      <c r="QQ48" s="53">
        <f t="shared" si="121"/>
        <v>46416</v>
      </c>
      <c r="QR48" s="53">
        <f t="shared" si="121"/>
        <v>46417</v>
      </c>
      <c r="QS48" s="53">
        <f t="shared" si="121"/>
        <v>46418</v>
      </c>
      <c r="QT48" s="53">
        <f t="shared" si="121"/>
        <v>46419</v>
      </c>
      <c r="QU48" s="53">
        <f t="shared" si="121"/>
        <v>46420</v>
      </c>
      <c r="QV48" s="53">
        <f t="shared" si="121"/>
        <v>46421</v>
      </c>
      <c r="QW48" s="53">
        <f t="shared" si="121"/>
        <v>46422</v>
      </c>
      <c r="QX48" s="53">
        <f t="shared" si="121"/>
        <v>46423</v>
      </c>
      <c r="QY48" s="53">
        <f t="shared" si="121"/>
        <v>46424</v>
      </c>
      <c r="QZ48" s="53">
        <f t="shared" si="121"/>
        <v>46425</v>
      </c>
      <c r="RA48" s="53">
        <f t="shared" si="121"/>
        <v>46426</v>
      </c>
      <c r="RB48" s="53">
        <f t="shared" si="121"/>
        <v>46427</v>
      </c>
      <c r="RC48" s="53">
        <f t="shared" si="121"/>
        <v>46428</v>
      </c>
      <c r="RD48" s="53">
        <f t="shared" si="121"/>
        <v>46429</v>
      </c>
      <c r="RE48" s="53">
        <f t="shared" si="121"/>
        <v>46430</v>
      </c>
      <c r="RF48" s="53">
        <f t="shared" si="121"/>
        <v>46431</v>
      </c>
      <c r="RG48" s="53">
        <f t="shared" si="121"/>
        <v>46432</v>
      </c>
      <c r="RH48" s="53">
        <f t="shared" si="121"/>
        <v>46433</v>
      </c>
      <c r="RI48" s="53">
        <f t="shared" si="121"/>
        <v>46434</v>
      </c>
      <c r="RJ48" s="53">
        <f t="shared" si="121"/>
        <v>46435</v>
      </c>
      <c r="RK48" s="53">
        <f t="shared" si="121"/>
        <v>46436</v>
      </c>
      <c r="RL48" s="53">
        <f t="shared" si="121"/>
        <v>46437</v>
      </c>
      <c r="RM48" s="53">
        <f t="shared" si="121"/>
        <v>46438</v>
      </c>
      <c r="RN48" s="53">
        <f t="shared" si="121"/>
        <v>46439</v>
      </c>
      <c r="RO48" s="53">
        <f t="shared" si="121"/>
        <v>46440</v>
      </c>
      <c r="RP48" s="53">
        <f t="shared" si="121"/>
        <v>46441</v>
      </c>
      <c r="RQ48" s="53">
        <f t="shared" si="121"/>
        <v>46442</v>
      </c>
      <c r="RR48" s="53">
        <f t="shared" si="121"/>
        <v>46443</v>
      </c>
      <c r="RS48" s="53">
        <f t="shared" si="121"/>
        <v>46444</v>
      </c>
      <c r="RT48" s="53">
        <f t="shared" si="121"/>
        <v>46445</v>
      </c>
      <c r="RU48" s="53">
        <f t="shared" si="121"/>
        <v>46446</v>
      </c>
      <c r="RV48" s="53">
        <f t="shared" si="121"/>
        <v>46447</v>
      </c>
      <c r="RW48" s="53">
        <f t="shared" si="121"/>
        <v>46448</v>
      </c>
      <c r="RX48" s="53">
        <f t="shared" si="121"/>
        <v>46449</v>
      </c>
    </row>
    <row r="49" spans="2:492" x14ac:dyDescent="0.2">
      <c r="B49" s="47">
        <v>2</v>
      </c>
      <c r="C49" s="54" t="str">
        <f>$C$11</f>
        <v>アーマン　スイート　ヴィラ　スムイデ</v>
      </c>
      <c r="D49" s="1"/>
      <c r="E49" s="55" t="str">
        <f>IFERROR(IF(INDEX(Sheet1!$B$10:$JO$18,MATCH($C49,Sheet1!$A$10:$A$18,0),MATCH(E$48,Sheet1!$B$9:$JO$9,0))=0,"Close",INDEX(Sheet1!$B$10:$JO$18,MATCH($C49,Sheet1!$A$10:$A$18,0),MATCH(E$48,Sheet1!$B$9:$JO$9,0))),"")</f>
        <v/>
      </c>
      <c r="F49" s="55" t="str">
        <f>IFERROR(IF(INDEX(Sheet1!$B$10:$JO$18,MATCH($C49,Sheet1!$A$10:$A$18,0),MATCH(F$48,Sheet1!$B$9:$JO$9,0))=0,"Close",INDEX(Sheet1!$B$10:$JO$18,MATCH($C49,Sheet1!$A$10:$A$18,0),MATCH(F$48,Sheet1!$B$9:$JO$9,0))),"")</f>
        <v/>
      </c>
      <c r="G49" s="55" t="str">
        <f>IFERROR(IF(INDEX(Sheet1!$B$10:$JO$18,MATCH($C49,Sheet1!$A$10:$A$18,0),MATCH(G$48,Sheet1!$B$9:$JO$9,0))=0,"Close",INDEX(Sheet1!$B$10:$JO$18,MATCH($C49,Sheet1!$A$10:$A$18,0),MATCH(G$48,Sheet1!$B$9:$JO$9,0))),"")</f>
        <v/>
      </c>
      <c r="H49" s="55" t="str">
        <f>IFERROR(IF(INDEX(Sheet1!$B$10:$JO$18,MATCH($C49,Sheet1!$A$10:$A$18,0),MATCH(H$48,Sheet1!$B$9:$JO$9,0))=0,"Close",INDEX(Sheet1!$B$10:$JO$18,MATCH($C49,Sheet1!$A$10:$A$18,0),MATCH(H$48,Sheet1!$B$9:$JO$9,0))),"")</f>
        <v/>
      </c>
      <c r="I49" s="55" t="str">
        <f>IFERROR(IF(INDEX(Sheet1!$B$10:$JO$18,MATCH($C49,Sheet1!$A$10:$A$18,0),MATCH(I$48,Sheet1!$B$9:$JO$9,0))=0,"Close",INDEX(Sheet1!$B$10:$JO$18,MATCH($C49,Sheet1!$A$10:$A$18,0),MATCH(I$48,Sheet1!$B$9:$JO$9,0))),"")</f>
        <v/>
      </c>
      <c r="J49" s="55" t="str">
        <f>IFERROR(IF(INDEX(Sheet1!$B$10:$JO$18,MATCH($C49,Sheet1!$A$10:$A$18,0),MATCH(J$48,Sheet1!$B$9:$JO$9,0))=0,"Close",INDEX(Sheet1!$B$10:$JO$18,MATCH($C49,Sheet1!$A$10:$A$18,0),MATCH(J$48,Sheet1!$B$9:$JO$9,0))),"")</f>
        <v/>
      </c>
      <c r="K49" s="55" t="str">
        <f>IFERROR(IF(INDEX(Sheet1!$B$10:$JO$18,MATCH($C49,Sheet1!$A$10:$A$18,0),MATCH(K$48,Sheet1!$B$9:$JO$9,0))=0,"Close",INDEX(Sheet1!$B$10:$JO$18,MATCH($C49,Sheet1!$A$10:$A$18,0),MATCH(K$48,Sheet1!$B$9:$JO$9,0))),"")</f>
        <v/>
      </c>
      <c r="L49" s="55" t="str">
        <f>IFERROR(IF(INDEX(Sheet1!$B$10:$JO$18,MATCH($C49,Sheet1!$A$10:$A$18,0),MATCH(L$48,Sheet1!$B$9:$JO$9,0))=0,"Close",INDEX(Sheet1!$B$10:$JO$18,MATCH($C49,Sheet1!$A$10:$A$18,0),MATCH(L$48,Sheet1!$B$9:$JO$9,0))),"")</f>
        <v/>
      </c>
      <c r="M49" s="55" t="str">
        <f>IFERROR(IF(INDEX(Sheet1!$B$10:$JO$18,MATCH($C49,Sheet1!$A$10:$A$18,0),MATCH(M$48,Sheet1!$B$9:$JO$9,0))=0,"Close",INDEX(Sheet1!$B$10:$JO$18,MATCH($C49,Sheet1!$A$10:$A$18,0),MATCH(M$48,Sheet1!$B$9:$JO$9,0))),"")</f>
        <v/>
      </c>
      <c r="N49" s="55" t="str">
        <f>IFERROR(IF(INDEX(Sheet1!$B$10:$JO$18,MATCH($C49,Sheet1!$A$10:$A$18,0),MATCH(N$48,Sheet1!$B$9:$JO$9,0))=0,"Close",INDEX(Sheet1!$B$10:$JO$18,MATCH($C49,Sheet1!$A$10:$A$18,0),MATCH(N$48,Sheet1!$B$9:$JO$9,0))),"")</f>
        <v/>
      </c>
      <c r="O49" s="55" t="str">
        <f>IFERROR(IF(INDEX(Sheet1!$B$10:$JO$18,MATCH($C49,Sheet1!$A$10:$A$18,0),MATCH(O$48,Sheet1!$B$9:$JO$9,0))=0,"Close",INDEX(Sheet1!$B$10:$JO$18,MATCH($C49,Sheet1!$A$10:$A$18,0),MATCH(O$48,Sheet1!$B$9:$JO$9,0))),"")</f>
        <v/>
      </c>
      <c r="P49" s="55" t="str">
        <f>IFERROR(IF(INDEX(Sheet1!$B$10:$JO$18,MATCH($C49,Sheet1!$A$10:$A$18,0),MATCH(P$48,Sheet1!$B$9:$JO$9,0))=0,"Close",INDEX(Sheet1!$B$10:$JO$18,MATCH($C49,Sheet1!$A$10:$A$18,0),MATCH(P$48,Sheet1!$B$9:$JO$9,0))),"")</f>
        <v/>
      </c>
      <c r="Q49" s="55" t="str">
        <f>IFERROR(IF(INDEX(Sheet1!$B$10:$JO$18,MATCH($C49,Sheet1!$A$10:$A$18,0),MATCH(Q$48,Sheet1!$B$9:$JO$9,0))=0,"Close",INDEX(Sheet1!$B$10:$JO$18,MATCH($C49,Sheet1!$A$10:$A$18,0),MATCH(Q$48,Sheet1!$B$9:$JO$9,0))),"")</f>
        <v/>
      </c>
      <c r="R49" s="55" t="str">
        <f>IFERROR(IF(INDEX(Sheet1!$B$10:$JO$18,MATCH($C49,Sheet1!$A$10:$A$18,0),MATCH(R$48,Sheet1!$B$9:$JO$9,0))=0,"Close",INDEX(Sheet1!$B$10:$JO$18,MATCH($C49,Sheet1!$A$10:$A$18,0),MATCH(R$48,Sheet1!$B$9:$JO$9,0))),"")</f>
        <v/>
      </c>
      <c r="S49" s="55" t="str">
        <f>IFERROR(IF(INDEX(Sheet1!$B$10:$JO$18,MATCH($C49,Sheet1!$A$10:$A$18,0),MATCH(S$48,Sheet1!$B$9:$JO$9,0))=0,"Close",INDEX(Sheet1!$B$10:$JO$18,MATCH($C49,Sheet1!$A$10:$A$18,0),MATCH(S$48,Sheet1!$B$9:$JO$9,0))),"")</f>
        <v/>
      </c>
      <c r="T49" s="55" t="str">
        <f>IFERROR(IF(INDEX(Sheet1!$B$10:$JO$18,MATCH($C49,Sheet1!$A$10:$A$18,0),MATCH(T$48,Sheet1!$B$9:$JO$9,0))=0,"Close",INDEX(Sheet1!$B$10:$JO$18,MATCH($C49,Sheet1!$A$10:$A$18,0),MATCH(T$48,Sheet1!$B$9:$JO$9,0))),"")</f>
        <v/>
      </c>
      <c r="U49" s="55" t="str">
        <f>IFERROR(IF(INDEX(Sheet1!$B$10:$JO$18,MATCH($C49,Sheet1!$A$10:$A$18,0),MATCH(U$48,Sheet1!$B$9:$JO$9,0))=0,"Close",INDEX(Sheet1!$B$10:$JO$18,MATCH($C49,Sheet1!$A$10:$A$18,0),MATCH(U$48,Sheet1!$B$9:$JO$9,0))),"")</f>
        <v/>
      </c>
      <c r="V49" s="55" t="str">
        <f>IFERROR(IF(INDEX(Sheet1!$B$10:$JO$18,MATCH($C49,Sheet1!$A$10:$A$18,0),MATCH(V$48,Sheet1!$B$9:$JO$9,0))=0,"Close",INDEX(Sheet1!$B$10:$JO$18,MATCH($C49,Sheet1!$A$10:$A$18,0),MATCH(V$48,Sheet1!$B$9:$JO$9,0))),"")</f>
        <v/>
      </c>
      <c r="W49" s="55" t="str">
        <f>IFERROR(IF(INDEX(Sheet1!$B$10:$JO$18,MATCH($C49,Sheet1!$A$10:$A$18,0),MATCH(W$48,Sheet1!$B$9:$JO$9,0))=0,"Close",INDEX(Sheet1!$B$10:$JO$18,MATCH($C49,Sheet1!$A$10:$A$18,0),MATCH(W$48,Sheet1!$B$9:$JO$9,0))),"")</f>
        <v/>
      </c>
      <c r="X49" s="55" t="str">
        <f>IFERROR(IF(INDEX(Sheet1!$B$10:$JO$18,MATCH($C49,Sheet1!$A$10:$A$18,0),MATCH(X$48,Sheet1!$B$9:$JO$9,0))=0,"Close",INDEX(Sheet1!$B$10:$JO$18,MATCH($C49,Sheet1!$A$10:$A$18,0),MATCH(X$48,Sheet1!$B$9:$JO$9,0))),"")</f>
        <v/>
      </c>
      <c r="Y49" s="55" t="str">
        <f>IFERROR(IF(INDEX(Sheet1!$B$10:$JO$18,MATCH($C49,Sheet1!$A$10:$A$18,0),MATCH(Y$48,Sheet1!$B$9:$JO$9,0))=0,"Close",INDEX(Sheet1!$B$10:$JO$18,MATCH($C49,Sheet1!$A$10:$A$18,0),MATCH(Y$48,Sheet1!$B$9:$JO$9,0))),"")</f>
        <v/>
      </c>
      <c r="Z49" s="55" t="str">
        <f>IFERROR(IF(INDEX(Sheet1!$B$10:$JO$18,MATCH($C49,Sheet1!$A$10:$A$18,0),MATCH(Z$48,Sheet1!$B$9:$JO$9,0))=0,"Close",INDEX(Sheet1!$B$10:$JO$18,MATCH($C49,Sheet1!$A$10:$A$18,0),MATCH(Z$48,Sheet1!$B$9:$JO$9,0))),"")</f>
        <v/>
      </c>
      <c r="AA49" s="55" t="str">
        <f>IFERROR(IF(INDEX(Sheet1!$B$10:$JO$18,MATCH($C49,Sheet1!$A$10:$A$18,0),MATCH(AA$48,Sheet1!$B$9:$JO$9,0))=0,"Close",INDEX(Sheet1!$B$10:$JO$18,MATCH($C49,Sheet1!$A$10:$A$18,0),MATCH(AA$48,Sheet1!$B$9:$JO$9,0))),"")</f>
        <v/>
      </c>
      <c r="AB49" s="55" t="str">
        <f>IFERROR(IF(INDEX(Sheet1!$B$10:$JO$18,MATCH($C49,Sheet1!$A$10:$A$18,0),MATCH(AB$48,Sheet1!$B$9:$JO$9,0))=0,"Close",INDEX(Sheet1!$B$10:$JO$18,MATCH($C49,Sheet1!$A$10:$A$18,0),MATCH(AB$48,Sheet1!$B$9:$JO$9,0))),"")</f>
        <v/>
      </c>
      <c r="AC49" s="55" t="str">
        <f>IFERROR(IF(INDEX(Sheet1!$B$10:$JO$18,MATCH($C49,Sheet1!$A$10:$A$18,0),MATCH(AC$48,Sheet1!$B$9:$JO$9,0))=0,"Close",INDEX(Sheet1!$B$10:$JO$18,MATCH($C49,Sheet1!$A$10:$A$18,0),MATCH(AC$48,Sheet1!$B$9:$JO$9,0))),"")</f>
        <v/>
      </c>
      <c r="AD49" s="55" t="str">
        <f>IFERROR(IF(INDEX(Sheet1!$B$10:$JO$18,MATCH($C49,Sheet1!$A$10:$A$18,0),MATCH(AD$48,Sheet1!$B$9:$JO$9,0))=0,"Close",INDEX(Sheet1!$B$10:$JO$18,MATCH($C49,Sheet1!$A$10:$A$18,0),MATCH(AD$48,Sheet1!$B$9:$JO$9,0))),"")</f>
        <v/>
      </c>
      <c r="AE49" s="55" t="str">
        <f>IFERROR(IF(INDEX(Sheet1!$B$10:$JO$18,MATCH($C49,Sheet1!$A$10:$A$18,0),MATCH(AE$48,Sheet1!$B$9:$JO$9,0))=0,"Close",INDEX(Sheet1!$B$10:$JO$18,MATCH($C49,Sheet1!$A$10:$A$18,0),MATCH(AE$48,Sheet1!$B$9:$JO$9,0))),"")</f>
        <v/>
      </c>
      <c r="AF49" s="55" t="str">
        <f>IFERROR(IF(INDEX(Sheet1!$B$10:$JO$18,MATCH($C49,Sheet1!$A$10:$A$18,0),MATCH(AF$48,Sheet1!$B$9:$JO$9,0))=0,"Close",INDEX(Sheet1!$B$10:$JO$18,MATCH($C49,Sheet1!$A$10:$A$18,0),MATCH(AF$48,Sheet1!$B$9:$JO$9,0))),"")</f>
        <v/>
      </c>
      <c r="AG49" s="55" t="str">
        <f>IFERROR(IF(INDEX(Sheet1!$B$10:$JO$18,MATCH($C49,Sheet1!$A$10:$A$18,0),MATCH(AG$48,Sheet1!$B$9:$JO$9,0))=0,"Close",INDEX(Sheet1!$B$10:$JO$18,MATCH($C49,Sheet1!$A$10:$A$18,0),MATCH(AG$48,Sheet1!$B$9:$JO$9,0))),"")</f>
        <v/>
      </c>
      <c r="AH49" s="55" t="str">
        <f>IFERROR(IF(INDEX(Sheet1!$B$10:$JO$18,MATCH($C49,Sheet1!$A$10:$A$18,0),MATCH(AH$48,Sheet1!$B$9:$JO$9,0))=0,"Close",INDEX(Sheet1!$B$10:$JO$18,MATCH($C49,Sheet1!$A$10:$A$18,0),MATCH(AH$48,Sheet1!$B$9:$JO$9,0))),"")</f>
        <v/>
      </c>
      <c r="AI49" s="55" t="str">
        <f>IFERROR(IF(INDEX(Sheet1!$B$10:$JO$18,MATCH($C49,Sheet1!$A$10:$A$18,0),MATCH(AI$48,Sheet1!$B$9:$JO$9,0))=0,"Close",INDEX(Sheet1!$B$10:$JO$18,MATCH($C49,Sheet1!$A$10:$A$18,0),MATCH(AI$48,Sheet1!$B$9:$JO$9,0))),"")</f>
        <v/>
      </c>
      <c r="AJ49" s="55" t="str">
        <f>IFERROR(IF(INDEX(Sheet1!$B$10:$JO$18,MATCH($C49,Sheet1!$A$10:$A$18,0),MATCH(AJ$48,Sheet1!$B$9:$JO$9,0))=0,"Close",INDEX(Sheet1!$B$10:$JO$18,MATCH($C49,Sheet1!$A$10:$A$18,0),MATCH(AJ$48,Sheet1!$B$9:$JO$9,0))),"")</f>
        <v/>
      </c>
      <c r="AK49" s="55" t="str">
        <f>IFERROR(IF(INDEX(Sheet1!$B$10:$JO$18,MATCH($C49,Sheet1!$A$10:$A$18,0),MATCH(AK$48,Sheet1!$B$9:$JO$9,0))=0,"Close",INDEX(Sheet1!$B$10:$JO$18,MATCH($C49,Sheet1!$A$10:$A$18,0),MATCH(AK$48,Sheet1!$B$9:$JO$9,0))),"")</f>
        <v/>
      </c>
      <c r="AL49" s="55" t="str">
        <f>IFERROR(IF(INDEX(Sheet1!$B$10:$JO$18,MATCH($C49,Sheet1!$A$10:$A$18,0),MATCH(AL$48,Sheet1!$B$9:$JO$9,0))=0,"Close",INDEX(Sheet1!$B$10:$JO$18,MATCH($C49,Sheet1!$A$10:$A$18,0),MATCH(AL$48,Sheet1!$B$9:$JO$9,0))),"")</f>
        <v/>
      </c>
      <c r="AM49" s="55" t="str">
        <f>IFERROR(IF(INDEX(Sheet1!$B$10:$JO$18,MATCH($C49,Sheet1!$A$10:$A$18,0),MATCH(AM$48,Sheet1!$B$9:$JO$9,0))=0,"Close",INDEX(Sheet1!$B$10:$JO$18,MATCH($C49,Sheet1!$A$10:$A$18,0),MATCH(AM$48,Sheet1!$B$9:$JO$9,0))),"")</f>
        <v/>
      </c>
      <c r="AN49" s="55" t="str">
        <f>IFERROR(IF(INDEX(Sheet1!$B$10:$JO$18,MATCH($C49,Sheet1!$A$10:$A$18,0),MATCH(AN$48,Sheet1!$B$9:$JO$9,0))=0,"Close",INDEX(Sheet1!$B$10:$JO$18,MATCH($C49,Sheet1!$A$10:$A$18,0),MATCH(AN$48,Sheet1!$B$9:$JO$9,0))),"")</f>
        <v/>
      </c>
      <c r="AO49" s="55" t="str">
        <f>IFERROR(IF(INDEX(Sheet1!$B$10:$JO$18,MATCH($C49,Sheet1!$A$10:$A$18,0),MATCH(AO$48,Sheet1!$B$9:$JO$9,0))=0,"Close",INDEX(Sheet1!$B$10:$JO$18,MATCH($C49,Sheet1!$A$10:$A$18,0),MATCH(AO$48,Sheet1!$B$9:$JO$9,0))),"")</f>
        <v/>
      </c>
      <c r="AP49" s="55" t="str">
        <f>IFERROR(IF(INDEX(Sheet1!$B$10:$JO$18,MATCH($C49,Sheet1!$A$10:$A$18,0),MATCH(AP$48,Sheet1!$B$9:$JO$9,0))=0,"Close",INDEX(Sheet1!$B$10:$JO$18,MATCH($C49,Sheet1!$A$10:$A$18,0),MATCH(AP$48,Sheet1!$B$9:$JO$9,0))),"")</f>
        <v/>
      </c>
      <c r="AQ49" s="55" t="str">
        <f>IFERROR(IF(INDEX(Sheet1!$B$10:$JO$18,MATCH($C49,Sheet1!$A$10:$A$18,0),MATCH(AQ$48,Sheet1!$B$9:$JO$9,0))=0,"Close",INDEX(Sheet1!$B$10:$JO$18,MATCH($C49,Sheet1!$A$10:$A$18,0),MATCH(AQ$48,Sheet1!$B$9:$JO$9,0))),"")</f>
        <v/>
      </c>
      <c r="AR49" s="55" t="str">
        <f>IFERROR(IF(INDEX(Sheet1!$B$10:$JO$18,MATCH($C49,Sheet1!$A$10:$A$18,0),MATCH(AR$48,Sheet1!$B$9:$JO$9,0))=0,"Close",INDEX(Sheet1!$B$10:$JO$18,MATCH($C49,Sheet1!$A$10:$A$18,0),MATCH(AR$48,Sheet1!$B$9:$JO$9,0))),"")</f>
        <v/>
      </c>
      <c r="AS49" s="55" t="str">
        <f>IFERROR(IF(INDEX(Sheet1!$B$10:$JO$18,MATCH($C49,Sheet1!$A$10:$A$18,0),MATCH(AS$48,Sheet1!$B$9:$JO$9,0))=0,"Close",INDEX(Sheet1!$B$10:$JO$18,MATCH($C49,Sheet1!$A$10:$A$18,0),MATCH(AS$48,Sheet1!$B$9:$JO$9,0))),"")</f>
        <v/>
      </c>
      <c r="AT49" s="55" t="str">
        <f>IFERROR(IF(INDEX(Sheet1!$B$10:$JO$18,MATCH($C49,Sheet1!$A$10:$A$18,0),MATCH(AT$48,Sheet1!$B$9:$JO$9,0))=0,"Close",INDEX(Sheet1!$B$10:$JO$18,MATCH($C49,Sheet1!$A$10:$A$18,0),MATCH(AT$48,Sheet1!$B$9:$JO$9,0))),"")</f>
        <v/>
      </c>
      <c r="AU49" s="55" t="str">
        <f>IFERROR(IF(INDEX(Sheet1!$B$10:$JO$18,MATCH($C49,Sheet1!$A$10:$A$18,0),MATCH(AU$48,Sheet1!$B$9:$JO$9,0))=0,"Close",INDEX(Sheet1!$B$10:$JO$18,MATCH($C49,Sheet1!$A$10:$A$18,0),MATCH(AU$48,Sheet1!$B$9:$JO$9,0))),"")</f>
        <v/>
      </c>
      <c r="AV49" s="55" t="str">
        <f>IFERROR(IF(INDEX(Sheet1!$B$10:$JO$18,MATCH($C49,Sheet1!$A$10:$A$18,0),MATCH(AV$48,Sheet1!$B$9:$JO$9,0))=0,"Close",INDEX(Sheet1!$B$10:$JO$18,MATCH($C49,Sheet1!$A$10:$A$18,0),MATCH(AV$48,Sheet1!$B$9:$JO$9,0))),"")</f>
        <v/>
      </c>
      <c r="AW49" s="55" t="str">
        <f>IFERROR(IF(INDEX(Sheet1!$B$10:$JO$18,MATCH($C49,Sheet1!$A$10:$A$18,0),MATCH(AW$48,Sheet1!$B$9:$JO$9,0))=0,"Close",INDEX(Sheet1!$B$10:$JO$18,MATCH($C49,Sheet1!$A$10:$A$18,0),MATCH(AW$48,Sheet1!$B$9:$JO$9,0))),"")</f>
        <v/>
      </c>
      <c r="AX49" s="55" t="str">
        <f>IFERROR(IF(INDEX(Sheet1!$B$10:$JO$18,MATCH($C49,Sheet1!$A$10:$A$18,0),MATCH(AX$48,Sheet1!$B$9:$JO$9,0))=0,"Close",INDEX(Sheet1!$B$10:$JO$18,MATCH($C49,Sheet1!$A$10:$A$18,0),MATCH(AX$48,Sheet1!$B$9:$JO$9,0))),"")</f>
        <v/>
      </c>
      <c r="AY49" s="55" t="str">
        <f>IFERROR(IF(INDEX(Sheet1!$B$10:$JO$18,MATCH($C49,Sheet1!$A$10:$A$18,0),MATCH(AY$48,Sheet1!$B$9:$JO$9,0))=0,"Close",INDEX(Sheet1!$B$10:$JO$18,MATCH($C49,Sheet1!$A$10:$A$18,0),MATCH(AY$48,Sheet1!$B$9:$JO$9,0))),"")</f>
        <v/>
      </c>
      <c r="AZ49" s="55" t="str">
        <f>IFERROR(IF(INDEX(Sheet1!$B$10:$JO$18,MATCH($C49,Sheet1!$A$10:$A$18,0),MATCH(AZ$48,Sheet1!$B$9:$JO$9,0))=0,"Close",INDEX(Sheet1!$B$10:$JO$18,MATCH($C49,Sheet1!$A$10:$A$18,0),MATCH(AZ$48,Sheet1!$B$9:$JO$9,0))),"")</f>
        <v/>
      </c>
      <c r="BA49" s="55" t="str">
        <f>IFERROR(IF(INDEX(Sheet1!$B$10:$JO$18,MATCH($C49,Sheet1!$A$10:$A$18,0),MATCH(BA$48,Sheet1!$B$9:$JO$9,0))=0,"Close",INDEX(Sheet1!$B$10:$JO$18,MATCH($C49,Sheet1!$A$10:$A$18,0),MATCH(BA$48,Sheet1!$B$9:$JO$9,0))),"")</f>
        <v/>
      </c>
      <c r="BB49" s="55" t="str">
        <f>IFERROR(IF(INDEX(Sheet1!$B$10:$JO$18,MATCH($C49,Sheet1!$A$10:$A$18,0),MATCH(BB$48,Sheet1!$B$9:$JO$9,0))=0,"Close",INDEX(Sheet1!$B$10:$JO$18,MATCH($C49,Sheet1!$A$10:$A$18,0),MATCH(BB$48,Sheet1!$B$9:$JO$9,0))),"")</f>
        <v/>
      </c>
      <c r="BC49" s="55" t="str">
        <f>IFERROR(IF(INDEX(Sheet1!$B$10:$JO$18,MATCH($C49,Sheet1!$A$10:$A$18,0),MATCH(BC$48,Sheet1!$B$9:$JO$9,0))=0,"Close",INDEX(Sheet1!$B$10:$JO$18,MATCH($C49,Sheet1!$A$10:$A$18,0),MATCH(BC$48,Sheet1!$B$9:$JO$9,0))),"")</f>
        <v/>
      </c>
      <c r="BD49" s="55" t="str">
        <f>IFERROR(IF(INDEX(Sheet1!$B$10:$JO$18,MATCH($C49,Sheet1!$A$10:$A$18,0),MATCH(BD$48,Sheet1!$B$9:$JO$9,0))=0,"Close",INDEX(Sheet1!$B$10:$JO$18,MATCH($C49,Sheet1!$A$10:$A$18,0),MATCH(BD$48,Sheet1!$B$9:$JO$9,0))),"")</f>
        <v/>
      </c>
      <c r="BE49" s="55" t="str">
        <f>IFERROR(IF(INDEX(Sheet1!$B$10:$JO$18,MATCH($C49,Sheet1!$A$10:$A$18,0),MATCH(BE$48,Sheet1!$B$9:$JO$9,0))=0,"Close",INDEX(Sheet1!$B$10:$JO$18,MATCH($C49,Sheet1!$A$10:$A$18,0),MATCH(BE$48,Sheet1!$B$9:$JO$9,0))),"")</f>
        <v/>
      </c>
      <c r="BF49" s="55" t="str">
        <f>IFERROR(IF(INDEX(Sheet1!$B$10:$JO$18,MATCH($C49,Sheet1!$A$10:$A$18,0),MATCH(BF$48,Sheet1!$B$9:$JO$9,0))=0,"Close",INDEX(Sheet1!$B$10:$JO$18,MATCH($C49,Sheet1!$A$10:$A$18,0),MATCH(BF$48,Sheet1!$B$9:$JO$9,0))),"")</f>
        <v/>
      </c>
      <c r="BG49" s="55" t="str">
        <f>IFERROR(IF(INDEX(Sheet1!$B$10:$JO$18,MATCH($C49,Sheet1!$A$10:$A$18,0),MATCH(BG$48,Sheet1!$B$9:$JO$9,0))=0,"Close",INDEX(Sheet1!$B$10:$JO$18,MATCH($C49,Sheet1!$A$10:$A$18,0),MATCH(BG$48,Sheet1!$B$9:$JO$9,0))),"")</f>
        <v/>
      </c>
      <c r="BH49" s="55" t="str">
        <f>IFERROR(IF(INDEX(Sheet1!$B$10:$JO$18,MATCH($C49,Sheet1!$A$10:$A$18,0),MATCH(BH$48,Sheet1!$B$9:$JO$9,0))=0,"Close",INDEX(Sheet1!$B$10:$JO$18,MATCH($C49,Sheet1!$A$10:$A$18,0),MATCH(BH$48,Sheet1!$B$9:$JO$9,0))),"")</f>
        <v/>
      </c>
      <c r="BI49" s="55" t="str">
        <f>IFERROR(IF(INDEX(Sheet1!$B$10:$JO$18,MATCH($C49,Sheet1!$A$10:$A$18,0),MATCH(BI$48,Sheet1!$B$9:$JO$9,0))=0,"Close",INDEX(Sheet1!$B$10:$JO$18,MATCH($C49,Sheet1!$A$10:$A$18,0),MATCH(BI$48,Sheet1!$B$9:$JO$9,0))),"")</f>
        <v/>
      </c>
      <c r="BJ49" s="55" t="str">
        <f>IFERROR(IF(INDEX(Sheet1!$B$10:$JO$18,MATCH($C49,Sheet1!$A$10:$A$18,0),MATCH(BJ$48,Sheet1!$B$9:$JO$9,0))=0,"Close",INDEX(Sheet1!$B$10:$JO$18,MATCH($C49,Sheet1!$A$10:$A$18,0),MATCH(BJ$48,Sheet1!$B$9:$JO$9,0))),"")</f>
        <v/>
      </c>
      <c r="BK49" s="55" t="str">
        <f>IFERROR(IF(INDEX(Sheet1!$B$10:$JO$18,MATCH($C49,Sheet1!$A$10:$A$18,0),MATCH(BK$48,Sheet1!$B$9:$JO$9,0))=0,"Close",INDEX(Sheet1!$B$10:$JO$18,MATCH($C49,Sheet1!$A$10:$A$18,0),MATCH(BK$48,Sheet1!$B$9:$JO$9,0))),"")</f>
        <v/>
      </c>
      <c r="BL49" s="55" t="str">
        <f>IFERROR(IF(INDEX(Sheet1!$B$10:$JO$18,MATCH($C49,Sheet1!$A$10:$A$18,0),MATCH(BL$48,Sheet1!$B$9:$JO$9,0))=0,"Close",INDEX(Sheet1!$B$10:$JO$18,MATCH($C49,Sheet1!$A$10:$A$18,0),MATCH(BL$48,Sheet1!$B$9:$JO$9,0))),"")</f>
        <v/>
      </c>
      <c r="BM49" s="55" t="str">
        <f>IFERROR(IF(INDEX(Sheet1!$B$10:$JO$18,MATCH($C49,Sheet1!$A$10:$A$18,0),MATCH(BM$48,Sheet1!$B$9:$JO$9,0))=0,"Close",INDEX(Sheet1!$B$10:$JO$18,MATCH($C49,Sheet1!$A$10:$A$18,0),MATCH(BM$48,Sheet1!$B$9:$JO$9,0))),"")</f>
        <v/>
      </c>
      <c r="BN49" s="55" t="str">
        <f>IFERROR(IF(INDEX(Sheet1!$B$10:$JO$18,MATCH($C49,Sheet1!$A$10:$A$18,0),MATCH(BN$48,Sheet1!$B$9:$JO$9,0))=0,"Close",INDEX(Sheet1!$B$10:$JO$18,MATCH($C49,Sheet1!$A$10:$A$18,0),MATCH(BN$48,Sheet1!$B$9:$JO$9,0))),"")</f>
        <v/>
      </c>
      <c r="BO49" s="55" t="str">
        <f>IFERROR(IF(INDEX(Sheet1!$B$10:$JO$18,MATCH($C49,Sheet1!$A$10:$A$18,0),MATCH(BO$48,Sheet1!$B$9:$JO$9,0))=0,"Close",INDEX(Sheet1!$B$10:$JO$18,MATCH($C49,Sheet1!$A$10:$A$18,0),MATCH(BO$48,Sheet1!$B$9:$JO$9,0))),"")</f>
        <v/>
      </c>
      <c r="BP49" s="55" t="str">
        <f>IFERROR(IF(INDEX(Sheet1!$B$10:$JO$18,MATCH($C49,Sheet1!$A$10:$A$18,0),MATCH(BP$48,Sheet1!$B$9:$JO$9,0))=0,"Close",INDEX(Sheet1!$B$10:$JO$18,MATCH($C49,Sheet1!$A$10:$A$18,0),MATCH(BP$48,Sheet1!$B$9:$JO$9,0))),"")</f>
        <v/>
      </c>
      <c r="BQ49" s="55" t="str">
        <f>IFERROR(IF(INDEX(Sheet1!$B$10:$JO$18,MATCH($C49,Sheet1!$A$10:$A$18,0),MATCH(BQ$48,Sheet1!$B$9:$JO$9,0))=0,"Close",INDEX(Sheet1!$B$10:$JO$18,MATCH($C49,Sheet1!$A$10:$A$18,0),MATCH(BQ$48,Sheet1!$B$9:$JO$9,0))),"")</f>
        <v/>
      </c>
      <c r="BR49" s="55" t="str">
        <f>IFERROR(IF(INDEX(Sheet1!$B$10:$JO$18,MATCH($C49,Sheet1!$A$10:$A$18,0),MATCH(BR$48,Sheet1!$B$9:$JO$9,0))=0,"Close",INDEX(Sheet1!$B$10:$JO$18,MATCH($C49,Sheet1!$A$10:$A$18,0),MATCH(BR$48,Sheet1!$B$9:$JO$9,0))),"")</f>
        <v/>
      </c>
      <c r="BS49" s="55" t="str">
        <f>IFERROR(IF(INDEX(Sheet1!$B$10:$JO$18,MATCH($C49,Sheet1!$A$10:$A$18,0),MATCH(BS$48,Sheet1!$B$9:$JO$9,0))=0,"Close",INDEX(Sheet1!$B$10:$JO$18,MATCH($C49,Sheet1!$A$10:$A$18,0),MATCH(BS$48,Sheet1!$B$9:$JO$9,0))),"")</f>
        <v/>
      </c>
      <c r="BT49" s="55" t="str">
        <f>IFERROR(IF(INDEX(Sheet1!$B$10:$JO$18,MATCH($C49,Sheet1!$A$10:$A$18,0),MATCH(BT$48,Sheet1!$B$9:$JO$9,0))=0,"Close",INDEX(Sheet1!$B$10:$JO$18,MATCH($C49,Sheet1!$A$10:$A$18,0),MATCH(BT$48,Sheet1!$B$9:$JO$9,0))),"")</f>
        <v/>
      </c>
      <c r="BU49" s="55" t="str">
        <f>IFERROR(IF(INDEX(Sheet1!$B$10:$JO$18,MATCH($C49,Sheet1!$A$10:$A$18,0),MATCH(BU$48,Sheet1!$B$9:$JO$9,0))=0,"Close",INDEX(Sheet1!$B$10:$JO$18,MATCH($C49,Sheet1!$A$10:$A$18,0),MATCH(BU$48,Sheet1!$B$9:$JO$9,0))),"")</f>
        <v/>
      </c>
      <c r="BV49" s="55" t="str">
        <f>IFERROR(IF(INDEX(Sheet1!$B$10:$JO$18,MATCH($C49,Sheet1!$A$10:$A$18,0),MATCH(BV$48,Sheet1!$B$9:$JO$9,0))=0,"Close",INDEX(Sheet1!$B$10:$JO$18,MATCH($C49,Sheet1!$A$10:$A$18,0),MATCH(BV$48,Sheet1!$B$9:$JO$9,0))),"")</f>
        <v/>
      </c>
      <c r="BW49" s="55" t="str">
        <f>IFERROR(IF(INDEX(Sheet1!$B$10:$JO$18,MATCH($C49,Sheet1!$A$10:$A$18,0),MATCH(BW$48,Sheet1!$B$9:$JO$9,0))=0,"Close",INDEX(Sheet1!$B$10:$JO$18,MATCH($C49,Sheet1!$A$10:$A$18,0),MATCH(BW$48,Sheet1!$B$9:$JO$9,0))),"")</f>
        <v/>
      </c>
      <c r="BX49" s="55" t="str">
        <f>IFERROR(IF(INDEX(Sheet1!$B$10:$JO$18,MATCH($C49,Sheet1!$A$10:$A$18,0),MATCH(BX$48,Sheet1!$B$9:$JO$9,0))=0,"Close",INDEX(Sheet1!$B$10:$JO$18,MATCH($C49,Sheet1!$A$10:$A$18,0),MATCH(BX$48,Sheet1!$B$9:$JO$9,0))),"")</f>
        <v/>
      </c>
      <c r="BY49" s="55" t="str">
        <f>IFERROR(IF(INDEX(Sheet1!$B$10:$JO$18,MATCH($C49,Sheet1!$A$10:$A$18,0),MATCH(BY$48,Sheet1!$B$9:$JO$9,0))=0,"Close",INDEX(Sheet1!$B$10:$JO$18,MATCH($C49,Sheet1!$A$10:$A$18,0),MATCH(BY$48,Sheet1!$B$9:$JO$9,0))),"")</f>
        <v/>
      </c>
      <c r="BZ49" s="55" t="str">
        <f>IFERROR(IF(INDEX(Sheet1!$B$10:$JO$18,MATCH($C49,Sheet1!$A$10:$A$18,0),MATCH(BZ$48,Sheet1!$B$9:$JO$9,0))=0,"Close",INDEX(Sheet1!$B$10:$JO$18,MATCH($C49,Sheet1!$A$10:$A$18,0),MATCH(BZ$48,Sheet1!$B$9:$JO$9,0))),"")</f>
        <v/>
      </c>
      <c r="CA49" s="55" t="str">
        <f>IFERROR(IF(INDEX(Sheet1!$B$10:$JO$18,MATCH($C49,Sheet1!$A$10:$A$18,0),MATCH(CA$48,Sheet1!$B$9:$JO$9,0))=0,"Close",INDEX(Sheet1!$B$10:$JO$18,MATCH($C49,Sheet1!$A$10:$A$18,0),MATCH(CA$48,Sheet1!$B$9:$JO$9,0))),"")</f>
        <v/>
      </c>
      <c r="CB49" s="55" t="str">
        <f>IFERROR(IF(INDEX(Sheet1!$B$10:$JO$18,MATCH($C49,Sheet1!$A$10:$A$18,0),MATCH(CB$48,Sheet1!$B$9:$JO$9,0))=0,"Close",INDEX(Sheet1!$B$10:$JO$18,MATCH($C49,Sheet1!$A$10:$A$18,0),MATCH(CB$48,Sheet1!$B$9:$JO$9,0))),"")</f>
        <v/>
      </c>
      <c r="CC49" s="55" t="str">
        <f>IFERROR(IF(INDEX(Sheet1!$B$10:$JO$18,MATCH($C49,Sheet1!$A$10:$A$18,0),MATCH(CC$48,Sheet1!$B$9:$JO$9,0))=0,"Close",INDEX(Sheet1!$B$10:$JO$18,MATCH($C49,Sheet1!$A$10:$A$18,0),MATCH(CC$48,Sheet1!$B$9:$JO$9,0))),"")</f>
        <v/>
      </c>
      <c r="CD49" s="55" t="str">
        <f>IFERROR(IF(INDEX(Sheet1!$B$10:$JO$18,MATCH($C49,Sheet1!$A$10:$A$18,0),MATCH(CD$48,Sheet1!$B$9:$JO$9,0))=0,"Close",INDEX(Sheet1!$B$10:$JO$18,MATCH($C49,Sheet1!$A$10:$A$18,0),MATCH(CD$48,Sheet1!$B$9:$JO$9,0))),"")</f>
        <v/>
      </c>
      <c r="CE49" s="55" t="str">
        <f>IFERROR(IF(INDEX(Sheet1!$B$10:$JO$18,MATCH($C49,Sheet1!$A$10:$A$18,0),MATCH(CE$48,Sheet1!$B$9:$JO$9,0))=0,"Close",INDEX(Sheet1!$B$10:$JO$18,MATCH($C49,Sheet1!$A$10:$A$18,0),MATCH(CE$48,Sheet1!$B$9:$JO$9,0))),"")</f>
        <v/>
      </c>
      <c r="CF49" s="55" t="str">
        <f>IFERROR(IF(INDEX(Sheet1!$B$10:$JO$18,MATCH($C49,Sheet1!$A$10:$A$18,0),MATCH(CF$48,Sheet1!$B$9:$JO$9,0))=0,"Close",INDEX(Sheet1!$B$10:$JO$18,MATCH($C49,Sheet1!$A$10:$A$18,0),MATCH(CF$48,Sheet1!$B$9:$JO$9,0))),"")</f>
        <v/>
      </c>
      <c r="CG49" s="55" t="str">
        <f>IFERROR(IF(INDEX(Sheet1!$B$10:$JO$18,MATCH($C49,Sheet1!$A$10:$A$18,0),MATCH(CG$48,Sheet1!$B$9:$JO$9,0))=0,"Close",INDEX(Sheet1!$B$10:$JO$18,MATCH($C49,Sheet1!$A$10:$A$18,0),MATCH(CG$48,Sheet1!$B$9:$JO$9,0))),"")</f>
        <v/>
      </c>
      <c r="CH49" s="55" t="str">
        <f>IFERROR(IF(INDEX(Sheet1!$B$10:$JO$18,MATCH($C49,Sheet1!$A$10:$A$18,0),MATCH(CH$48,Sheet1!$B$9:$JO$9,0))=0,"Close",INDEX(Sheet1!$B$10:$JO$18,MATCH($C49,Sheet1!$A$10:$A$18,0),MATCH(CH$48,Sheet1!$B$9:$JO$9,0))),"")</f>
        <v/>
      </c>
      <c r="CI49" s="55" t="str">
        <f>IFERROR(IF(INDEX(Sheet1!$B$10:$JO$18,MATCH($C49,Sheet1!$A$10:$A$18,0),MATCH(CI$48,Sheet1!$B$9:$JO$9,0))=0,"Close",INDEX(Sheet1!$B$10:$JO$18,MATCH($C49,Sheet1!$A$10:$A$18,0),MATCH(CI$48,Sheet1!$B$9:$JO$9,0))),"")</f>
        <v/>
      </c>
      <c r="CJ49" s="55" t="str">
        <f>IFERROR(IF(INDEX(Sheet1!$B$10:$JO$18,MATCH($C49,Sheet1!$A$10:$A$18,0),MATCH(CJ$48,Sheet1!$B$9:$JO$9,0))=0,"Close",INDEX(Sheet1!$B$10:$JO$18,MATCH($C49,Sheet1!$A$10:$A$18,0),MATCH(CJ$48,Sheet1!$B$9:$JO$9,0))),"")</f>
        <v/>
      </c>
      <c r="CK49" s="55" t="str">
        <f>IFERROR(IF(INDEX(Sheet1!$B$10:$JO$18,MATCH($C49,Sheet1!$A$10:$A$18,0),MATCH(CK$48,Sheet1!$B$9:$JO$9,0))=0,"Close",INDEX(Sheet1!$B$10:$JO$18,MATCH($C49,Sheet1!$A$10:$A$18,0),MATCH(CK$48,Sheet1!$B$9:$JO$9,0))),"")</f>
        <v/>
      </c>
      <c r="CL49" s="55" t="str">
        <f>IFERROR(IF(INDEX(Sheet1!$B$10:$JO$18,MATCH($C49,Sheet1!$A$10:$A$18,0),MATCH(CL$48,Sheet1!$B$9:$JO$9,0))=0,"Close",INDEX(Sheet1!$B$10:$JO$18,MATCH($C49,Sheet1!$A$10:$A$18,0),MATCH(CL$48,Sheet1!$B$9:$JO$9,0))),"")</f>
        <v/>
      </c>
      <c r="CM49" s="55" t="str">
        <f>IFERROR(IF(INDEX(Sheet1!$B$10:$JO$18,MATCH($C49,Sheet1!$A$10:$A$18,0),MATCH(CM$48,Sheet1!$B$9:$JO$9,0))=0,"Close",INDEX(Sheet1!$B$10:$JO$18,MATCH($C49,Sheet1!$A$10:$A$18,0),MATCH(CM$48,Sheet1!$B$9:$JO$9,0))),"")</f>
        <v/>
      </c>
      <c r="CN49" s="55" t="str">
        <f>IFERROR(IF(INDEX(Sheet1!$B$10:$JO$18,MATCH($C49,Sheet1!$A$10:$A$18,0),MATCH(CN$48,Sheet1!$B$9:$JO$9,0))=0,"Close",INDEX(Sheet1!$B$10:$JO$18,MATCH($C49,Sheet1!$A$10:$A$18,0),MATCH(CN$48,Sheet1!$B$9:$JO$9,0))),"")</f>
        <v/>
      </c>
      <c r="CO49" s="55" t="str">
        <f>IFERROR(IF(INDEX(Sheet1!$B$10:$JO$18,MATCH($C49,Sheet1!$A$10:$A$18,0),MATCH(CO$48,Sheet1!$B$9:$JO$9,0))=0,"Close",INDEX(Sheet1!$B$10:$JO$18,MATCH($C49,Sheet1!$A$10:$A$18,0),MATCH(CO$48,Sheet1!$B$9:$JO$9,0))),"")</f>
        <v/>
      </c>
      <c r="CP49" s="55" t="str">
        <f>IFERROR(IF(INDEX(Sheet1!$B$10:$JO$18,MATCH($C49,Sheet1!$A$10:$A$18,0),MATCH(CP$48,Sheet1!$B$9:$JO$9,0))=0,"Close",INDEX(Sheet1!$B$10:$JO$18,MATCH($C49,Sheet1!$A$10:$A$18,0),MATCH(CP$48,Sheet1!$B$9:$JO$9,0))),"")</f>
        <v/>
      </c>
      <c r="CQ49" s="55" t="str">
        <f>IFERROR(IF(INDEX(Sheet1!$B$10:$JO$18,MATCH($C49,Sheet1!$A$10:$A$18,0),MATCH(CQ$48,Sheet1!$B$9:$JO$9,0))=0,"Close",INDEX(Sheet1!$B$10:$JO$18,MATCH($C49,Sheet1!$A$10:$A$18,0),MATCH(CQ$48,Sheet1!$B$9:$JO$9,0))),"")</f>
        <v/>
      </c>
      <c r="CR49" s="55" t="str">
        <f>IFERROR(IF(INDEX(Sheet1!$B$10:$JO$18,MATCH($C49,Sheet1!$A$10:$A$18,0),MATCH(CR$48,Sheet1!$B$9:$JO$9,0))=0,"Close",INDEX(Sheet1!$B$10:$JO$18,MATCH($C49,Sheet1!$A$10:$A$18,0),MATCH(CR$48,Sheet1!$B$9:$JO$9,0))),"")</f>
        <v/>
      </c>
      <c r="CS49" s="55" t="str">
        <f>IFERROR(IF(INDEX(Sheet1!$B$10:$JO$18,MATCH($C49,Sheet1!$A$10:$A$18,0),MATCH(CS$48,Sheet1!$B$9:$JO$9,0))=0,"Close",INDEX(Sheet1!$B$10:$JO$18,MATCH($C49,Sheet1!$A$10:$A$18,0),MATCH(CS$48,Sheet1!$B$9:$JO$9,0))),"")</f>
        <v/>
      </c>
      <c r="CT49" s="55" t="str">
        <f>IFERROR(IF(INDEX(Sheet1!$B$10:$JO$18,MATCH($C49,Sheet1!$A$10:$A$18,0),MATCH(CT$48,Sheet1!$B$9:$JO$9,0))=0,"Close",INDEX(Sheet1!$B$10:$JO$18,MATCH($C49,Sheet1!$A$10:$A$18,0),MATCH(CT$48,Sheet1!$B$9:$JO$9,0))),"")</f>
        <v/>
      </c>
      <c r="CU49" s="55" t="str">
        <f>IFERROR(IF(INDEX(Sheet1!$B$10:$JO$18,MATCH($C49,Sheet1!$A$10:$A$18,0),MATCH(CU$48,Sheet1!$B$9:$JO$9,0))=0,"Close",INDEX(Sheet1!$B$10:$JO$18,MATCH($C49,Sheet1!$A$10:$A$18,0),MATCH(CU$48,Sheet1!$B$9:$JO$9,0))),"")</f>
        <v/>
      </c>
      <c r="CV49" s="55" t="str">
        <f>IFERROR(IF(INDEX(Sheet1!$B$10:$JO$18,MATCH($C49,Sheet1!$A$10:$A$18,0),MATCH(CV$48,Sheet1!$B$9:$JO$9,0))=0,"Close",INDEX(Sheet1!$B$10:$JO$18,MATCH($C49,Sheet1!$A$10:$A$18,0),MATCH(CV$48,Sheet1!$B$9:$JO$9,0))),"")</f>
        <v/>
      </c>
      <c r="CW49" s="55" t="str">
        <f>IFERROR(IF(INDEX(Sheet1!$B$10:$JO$18,MATCH($C49,Sheet1!$A$10:$A$18,0),MATCH(CW$48,Sheet1!$B$9:$JO$9,0))=0,"Close",INDEX(Sheet1!$B$10:$JO$18,MATCH($C49,Sheet1!$A$10:$A$18,0),MATCH(CW$48,Sheet1!$B$9:$JO$9,0))),"")</f>
        <v/>
      </c>
      <c r="CX49" s="55" t="str">
        <f>IFERROR(IF(INDEX(Sheet1!$B$10:$JO$18,MATCH($C49,Sheet1!$A$10:$A$18,0),MATCH(CX$48,Sheet1!$B$9:$JO$9,0))=0,"Close",INDEX(Sheet1!$B$10:$JO$18,MATCH($C49,Sheet1!$A$10:$A$18,0),MATCH(CX$48,Sheet1!$B$9:$JO$9,0))),"")</f>
        <v/>
      </c>
      <c r="CY49" s="55" t="str">
        <f>IFERROR(IF(INDEX(Sheet1!$B$10:$JO$18,MATCH($C49,Sheet1!$A$10:$A$18,0),MATCH(CY$48,Sheet1!$B$9:$JO$9,0))=0,"Close",INDEX(Sheet1!$B$10:$JO$18,MATCH($C49,Sheet1!$A$10:$A$18,0),MATCH(CY$48,Sheet1!$B$9:$JO$9,0))),"")</f>
        <v/>
      </c>
      <c r="CZ49" s="55" t="str">
        <f>IFERROR(IF(INDEX(Sheet1!$B$10:$JO$18,MATCH($C49,Sheet1!$A$10:$A$18,0),MATCH(CZ$48,Sheet1!$B$9:$JO$9,0))=0,"Close",INDEX(Sheet1!$B$10:$JO$18,MATCH($C49,Sheet1!$A$10:$A$18,0),MATCH(CZ$48,Sheet1!$B$9:$JO$9,0))),"")</f>
        <v/>
      </c>
      <c r="DA49" s="55" t="str">
        <f>IFERROR(IF(INDEX(Sheet1!$B$10:$JO$18,MATCH($C49,Sheet1!$A$10:$A$18,0),MATCH(DA$48,Sheet1!$B$9:$JO$9,0))=0,"Close",INDEX(Sheet1!$B$10:$JO$18,MATCH($C49,Sheet1!$A$10:$A$18,0),MATCH(DA$48,Sheet1!$B$9:$JO$9,0))),"")</f>
        <v/>
      </c>
      <c r="DB49" s="55" t="str">
        <f>IFERROR(IF(INDEX(Sheet1!$B$10:$JO$18,MATCH($C49,Sheet1!$A$10:$A$18,0),MATCH(DB$48,Sheet1!$B$9:$JO$9,0))=0,"Close",INDEX(Sheet1!$B$10:$JO$18,MATCH($C49,Sheet1!$A$10:$A$18,0),MATCH(DB$48,Sheet1!$B$9:$JO$9,0))),"")</f>
        <v/>
      </c>
      <c r="DC49" s="55" t="str">
        <f>IFERROR(IF(INDEX(Sheet1!$B$10:$JO$18,MATCH($C49,Sheet1!$A$10:$A$18,0),MATCH(DC$48,Sheet1!$B$9:$JO$9,0))=0,"Close",INDEX(Sheet1!$B$10:$JO$18,MATCH($C49,Sheet1!$A$10:$A$18,0),MATCH(DC$48,Sheet1!$B$9:$JO$9,0))),"")</f>
        <v/>
      </c>
      <c r="DD49" s="55" t="str">
        <f>IFERROR(IF(INDEX(Sheet1!$B$10:$JO$18,MATCH($C49,Sheet1!$A$10:$A$18,0),MATCH(DD$48,Sheet1!$B$9:$JO$9,0))=0,"Close",INDEX(Sheet1!$B$10:$JO$18,MATCH($C49,Sheet1!$A$10:$A$18,0),MATCH(DD$48,Sheet1!$B$9:$JO$9,0))),"")</f>
        <v/>
      </c>
      <c r="DE49" s="55" t="str">
        <f>IFERROR(IF(INDEX(Sheet1!$B$10:$JO$18,MATCH($C49,Sheet1!$A$10:$A$18,0),MATCH(DE$48,Sheet1!$B$9:$JO$9,0))=0,"Close",INDEX(Sheet1!$B$10:$JO$18,MATCH($C49,Sheet1!$A$10:$A$18,0),MATCH(DE$48,Sheet1!$B$9:$JO$9,0))),"")</f>
        <v/>
      </c>
      <c r="DF49" s="55" t="str">
        <f>IFERROR(IF(INDEX(Sheet1!$B$10:$JO$18,MATCH($C49,Sheet1!$A$10:$A$18,0),MATCH(DF$48,Sheet1!$B$9:$JO$9,0))=0,"Close",INDEX(Sheet1!$B$10:$JO$18,MATCH($C49,Sheet1!$A$10:$A$18,0),MATCH(DF$48,Sheet1!$B$9:$JO$9,0))),"")</f>
        <v/>
      </c>
      <c r="DG49" s="55" t="str">
        <f>IFERROR(IF(INDEX(Sheet1!$B$10:$JO$18,MATCH($C49,Sheet1!$A$10:$A$18,0),MATCH(DG$48,Sheet1!$B$9:$JO$9,0))=0,"Close",INDEX(Sheet1!$B$10:$JO$18,MATCH($C49,Sheet1!$A$10:$A$18,0),MATCH(DG$48,Sheet1!$B$9:$JO$9,0))),"")</f>
        <v/>
      </c>
      <c r="DH49" s="55" t="str">
        <f>IFERROR(IF(INDEX(Sheet1!$B$10:$JO$18,MATCH($C49,Sheet1!$A$10:$A$18,0),MATCH(DH$48,Sheet1!$B$9:$JO$9,0))=0,"Close",INDEX(Sheet1!$B$10:$JO$18,MATCH($C49,Sheet1!$A$10:$A$18,0),MATCH(DH$48,Sheet1!$B$9:$JO$9,0))),"")</f>
        <v/>
      </c>
      <c r="DI49" s="55" t="str">
        <f>IFERROR(IF(INDEX(Sheet1!$B$10:$JO$18,MATCH($C49,Sheet1!$A$10:$A$18,0),MATCH(DI$48,Sheet1!$B$9:$JO$9,0))=0,"Close",INDEX(Sheet1!$B$10:$JO$18,MATCH($C49,Sheet1!$A$10:$A$18,0),MATCH(DI$48,Sheet1!$B$9:$JO$9,0))),"")</f>
        <v/>
      </c>
      <c r="DJ49" s="55" t="str">
        <f>IFERROR(IF(INDEX(Sheet1!$B$10:$JO$18,MATCH($C49,Sheet1!$A$10:$A$18,0),MATCH(DJ$48,Sheet1!$B$9:$JO$9,0))=0,"Close",INDEX(Sheet1!$B$10:$JO$18,MATCH($C49,Sheet1!$A$10:$A$18,0),MATCH(DJ$48,Sheet1!$B$9:$JO$9,0))),"")</f>
        <v/>
      </c>
      <c r="DK49" s="55" t="str">
        <f>IFERROR(IF(INDEX(Sheet1!$B$10:$JO$18,MATCH($C49,Sheet1!$A$10:$A$18,0),MATCH(DK$48,Sheet1!$B$9:$JO$9,0))=0,"Close",INDEX(Sheet1!$B$10:$JO$18,MATCH($C49,Sheet1!$A$10:$A$18,0),MATCH(DK$48,Sheet1!$B$9:$JO$9,0))),"")</f>
        <v/>
      </c>
      <c r="DL49" s="55" t="str">
        <f>IFERROR(IF(INDEX(Sheet1!$B$10:$JO$18,MATCH($C49,Sheet1!$A$10:$A$18,0),MATCH(DL$48,Sheet1!$B$9:$JO$9,0))=0,"Close",INDEX(Sheet1!$B$10:$JO$18,MATCH($C49,Sheet1!$A$10:$A$18,0),MATCH(DL$48,Sheet1!$B$9:$JO$9,0))),"")</f>
        <v/>
      </c>
      <c r="DM49" s="55" t="str">
        <f>IFERROR(IF(INDEX(Sheet1!$B$10:$JO$18,MATCH($C49,Sheet1!$A$10:$A$18,0),MATCH(DM$48,Sheet1!$B$9:$JO$9,0))=0,"Close",INDEX(Sheet1!$B$10:$JO$18,MATCH($C49,Sheet1!$A$10:$A$18,0),MATCH(DM$48,Sheet1!$B$9:$JO$9,0))),"")</f>
        <v/>
      </c>
      <c r="DN49" s="55" t="str">
        <f>IFERROR(IF(INDEX(Sheet1!$B$10:$JO$18,MATCH($C49,Sheet1!$A$10:$A$18,0),MATCH(DN$48,Sheet1!$B$9:$JO$9,0))=0,"Close",INDEX(Sheet1!$B$10:$JO$18,MATCH($C49,Sheet1!$A$10:$A$18,0),MATCH(DN$48,Sheet1!$B$9:$JO$9,0))),"")</f>
        <v/>
      </c>
      <c r="DO49" s="55" t="str">
        <f>IFERROR(IF(INDEX(Sheet1!$B$10:$JO$18,MATCH($C49,Sheet1!$A$10:$A$18,0),MATCH(DO$48,Sheet1!$B$9:$JO$9,0))=0,"Close",INDEX(Sheet1!$B$10:$JO$18,MATCH($C49,Sheet1!$A$10:$A$18,0),MATCH(DO$48,Sheet1!$B$9:$JO$9,0))),"")</f>
        <v/>
      </c>
      <c r="DP49" s="55" t="str">
        <f>IFERROR(IF(INDEX(Sheet1!$B$10:$JO$18,MATCH($C49,Sheet1!$A$10:$A$18,0),MATCH(DP$48,Sheet1!$B$9:$JO$9,0))=0,"Close",INDEX(Sheet1!$B$10:$JO$18,MATCH($C49,Sheet1!$A$10:$A$18,0),MATCH(DP$48,Sheet1!$B$9:$JO$9,0))),"")</f>
        <v/>
      </c>
      <c r="DQ49" s="55" t="str">
        <f>IFERROR(IF(INDEX(Sheet1!$B$10:$JO$18,MATCH($C49,Sheet1!$A$10:$A$18,0),MATCH(DQ$48,Sheet1!$B$9:$JO$9,0))=0,"Close",INDEX(Sheet1!$B$10:$JO$18,MATCH($C49,Sheet1!$A$10:$A$18,0),MATCH(DQ$48,Sheet1!$B$9:$JO$9,0))),"")</f>
        <v/>
      </c>
      <c r="DR49" s="55" t="str">
        <f>IFERROR(IF(INDEX(Sheet1!$B$10:$JO$18,MATCH($C49,Sheet1!$A$10:$A$18,0),MATCH(DR$48,Sheet1!$B$9:$JO$9,0))=0,"Close",INDEX(Sheet1!$B$10:$JO$18,MATCH($C49,Sheet1!$A$10:$A$18,0),MATCH(DR$48,Sheet1!$B$9:$JO$9,0))),"")</f>
        <v/>
      </c>
      <c r="DS49" s="55" t="str">
        <f>IFERROR(IF(INDEX(Sheet1!$B$10:$JO$18,MATCH($C49,Sheet1!$A$10:$A$18,0),MATCH(DS$48,Sheet1!$B$9:$JO$9,0))=0,"Close",INDEX(Sheet1!$B$10:$JO$18,MATCH($C49,Sheet1!$A$10:$A$18,0),MATCH(DS$48,Sheet1!$B$9:$JO$9,0))),"")</f>
        <v/>
      </c>
      <c r="DT49" s="55" t="str">
        <f>IFERROR(IF(INDEX(Sheet1!$B$10:$JO$18,MATCH($C49,Sheet1!$A$10:$A$18,0),MATCH(DT$48,Sheet1!$B$9:$JO$9,0))=0,"Close",INDEX(Sheet1!$B$10:$JO$18,MATCH($C49,Sheet1!$A$10:$A$18,0),MATCH(DT$48,Sheet1!$B$9:$JO$9,0))),"")</f>
        <v/>
      </c>
      <c r="DU49" s="55" t="str">
        <f>IFERROR(IF(INDEX(Sheet1!$B$10:$JO$18,MATCH($C49,Sheet1!$A$10:$A$18,0),MATCH(DU$48,Sheet1!$B$9:$JO$9,0))=0,"Close",INDEX(Sheet1!$B$10:$JO$18,MATCH($C49,Sheet1!$A$10:$A$18,0),MATCH(DU$48,Sheet1!$B$9:$JO$9,0))),"")</f>
        <v/>
      </c>
      <c r="DV49" s="55" t="str">
        <f>IFERROR(IF(INDEX(Sheet1!$B$10:$JO$18,MATCH($C49,Sheet1!$A$10:$A$18,0),MATCH(DV$48,Sheet1!$B$9:$JO$9,0))=0,"Close",INDEX(Sheet1!$B$10:$JO$18,MATCH($C49,Sheet1!$A$10:$A$18,0),MATCH(DV$48,Sheet1!$B$9:$JO$9,0))),"")</f>
        <v/>
      </c>
      <c r="DW49" s="55" t="str">
        <f>IFERROR(IF(INDEX(Sheet1!$B$10:$JO$18,MATCH($C49,Sheet1!$A$10:$A$18,0),MATCH(DW$48,Sheet1!$B$9:$JO$9,0))=0,"Close",INDEX(Sheet1!$B$10:$JO$18,MATCH($C49,Sheet1!$A$10:$A$18,0),MATCH(DW$48,Sheet1!$B$9:$JO$9,0))),"")</f>
        <v/>
      </c>
      <c r="DX49" s="55" t="str">
        <f>IFERROR(IF(INDEX(Sheet1!$B$10:$JO$18,MATCH($C49,Sheet1!$A$10:$A$18,0),MATCH(DX$48,Sheet1!$B$9:$JO$9,0))=0,"Close",INDEX(Sheet1!$B$10:$JO$18,MATCH($C49,Sheet1!$A$10:$A$18,0),MATCH(DX$48,Sheet1!$B$9:$JO$9,0))),"")</f>
        <v/>
      </c>
      <c r="DY49" s="55" t="str">
        <f>IFERROR(IF(INDEX(Sheet1!$B$10:$JO$18,MATCH($C49,Sheet1!$A$10:$A$18,0),MATCH(DY$48,Sheet1!$B$9:$JO$9,0))=0,"Close",INDEX(Sheet1!$B$10:$JO$18,MATCH($C49,Sheet1!$A$10:$A$18,0),MATCH(DY$48,Sheet1!$B$9:$JO$9,0))),"")</f>
        <v/>
      </c>
      <c r="DZ49" s="55" t="str">
        <f>IFERROR(IF(INDEX(Sheet1!$B$10:$JO$18,MATCH($C49,Sheet1!$A$10:$A$18,0),MATCH(DZ$48,Sheet1!$B$9:$JO$9,0))=0,"Close",INDEX(Sheet1!$B$10:$JO$18,MATCH($C49,Sheet1!$A$10:$A$18,0),MATCH(DZ$48,Sheet1!$B$9:$JO$9,0))),"")</f>
        <v/>
      </c>
      <c r="EA49" s="55" t="str">
        <f>IFERROR(IF(INDEX(Sheet1!$B$10:$JO$18,MATCH($C49,Sheet1!$A$10:$A$18,0),MATCH(EA$48,Sheet1!$B$9:$JO$9,0))=0,"Close",INDEX(Sheet1!$B$10:$JO$18,MATCH($C49,Sheet1!$A$10:$A$18,0),MATCH(EA$48,Sheet1!$B$9:$JO$9,0))),"")</f>
        <v/>
      </c>
      <c r="EB49" s="55" t="str">
        <f>IFERROR(IF(INDEX(Sheet1!$B$10:$JO$18,MATCH($C49,Sheet1!$A$10:$A$18,0),MATCH(EB$48,Sheet1!$B$9:$JO$9,0))=0,"Close",INDEX(Sheet1!$B$10:$JO$18,MATCH($C49,Sheet1!$A$10:$A$18,0),MATCH(EB$48,Sheet1!$B$9:$JO$9,0))),"")</f>
        <v/>
      </c>
      <c r="EC49" s="55" t="str">
        <f>IFERROR(IF(INDEX(Sheet1!$B$10:$JO$18,MATCH($C49,Sheet1!$A$10:$A$18,0),MATCH(EC$48,Sheet1!$B$9:$JO$9,0))=0,"Close",INDEX(Sheet1!$B$10:$JO$18,MATCH($C49,Sheet1!$A$10:$A$18,0),MATCH(EC$48,Sheet1!$B$9:$JO$9,0))),"")</f>
        <v/>
      </c>
      <c r="ED49" s="55" t="str">
        <f>IFERROR(IF(INDEX(Sheet1!$B$10:$JO$18,MATCH($C49,Sheet1!$A$10:$A$18,0),MATCH(ED$48,Sheet1!$B$9:$JO$9,0))=0,"Close",INDEX(Sheet1!$B$10:$JO$18,MATCH($C49,Sheet1!$A$10:$A$18,0),MATCH(ED$48,Sheet1!$B$9:$JO$9,0))),"")</f>
        <v/>
      </c>
      <c r="EE49" s="55" t="str">
        <f>IFERROR(IF(INDEX(Sheet1!$B$10:$JO$18,MATCH($C49,Sheet1!$A$10:$A$18,0),MATCH(EE$48,Sheet1!$B$9:$JO$9,0))=0,"Close",INDEX(Sheet1!$B$10:$JO$18,MATCH($C49,Sheet1!$A$10:$A$18,0),MATCH(EE$48,Sheet1!$B$9:$JO$9,0))),"")</f>
        <v/>
      </c>
      <c r="EF49" s="55" t="str">
        <f>IFERROR(IF(INDEX(Sheet1!$B$10:$JO$18,MATCH($C49,Sheet1!$A$10:$A$18,0),MATCH(EF$48,Sheet1!$B$9:$JO$9,0))=0,"Close",INDEX(Sheet1!$B$10:$JO$18,MATCH($C49,Sheet1!$A$10:$A$18,0),MATCH(EF$48,Sheet1!$B$9:$JO$9,0))),"")</f>
        <v/>
      </c>
      <c r="EG49" s="55" t="str">
        <f>IFERROR(IF(INDEX(Sheet1!$B$10:$JO$18,MATCH($C49,Sheet1!$A$10:$A$18,0),MATCH(EG$48,Sheet1!$B$9:$JO$9,0))=0,"Close",INDEX(Sheet1!$B$10:$JO$18,MATCH($C49,Sheet1!$A$10:$A$18,0),MATCH(EG$48,Sheet1!$B$9:$JO$9,0))),"")</f>
        <v/>
      </c>
      <c r="EH49" s="55" t="str">
        <f>IFERROR(IF(INDEX(Sheet1!$B$10:$JO$18,MATCH($C49,Sheet1!$A$10:$A$18,0),MATCH(EH$48,Sheet1!$B$9:$JO$9,0))=0,"Close",INDEX(Sheet1!$B$10:$JO$18,MATCH($C49,Sheet1!$A$10:$A$18,0),MATCH(EH$48,Sheet1!$B$9:$JO$9,0))),"")</f>
        <v/>
      </c>
      <c r="EI49" s="55" t="str">
        <f>IFERROR(IF(INDEX(Sheet1!$B$10:$JO$18,MATCH($C49,Sheet1!$A$10:$A$18,0),MATCH(EI$48,Sheet1!$B$9:$JO$9,0))=0,"Close",INDEX(Sheet1!$B$10:$JO$18,MATCH($C49,Sheet1!$A$10:$A$18,0),MATCH(EI$48,Sheet1!$B$9:$JO$9,0))),"")</f>
        <v/>
      </c>
      <c r="EJ49" s="55" t="str">
        <f>IFERROR(IF(INDEX(Sheet1!$B$10:$JO$18,MATCH($C49,Sheet1!$A$10:$A$18,0),MATCH(EJ$48,Sheet1!$B$9:$JO$9,0))=0,"Close",INDEX(Sheet1!$B$10:$JO$18,MATCH($C49,Sheet1!$A$10:$A$18,0),MATCH(EJ$48,Sheet1!$B$9:$JO$9,0))),"")</f>
        <v/>
      </c>
      <c r="EK49" s="55" t="str">
        <f>IFERROR(IF(INDEX(Sheet1!$B$10:$JO$18,MATCH($C49,Sheet1!$A$10:$A$18,0),MATCH(EK$48,Sheet1!$B$9:$JO$9,0))=0,"Close",INDEX(Sheet1!$B$10:$JO$18,MATCH($C49,Sheet1!$A$10:$A$18,0),MATCH(EK$48,Sheet1!$B$9:$JO$9,0))),"")</f>
        <v/>
      </c>
      <c r="EL49" s="55" t="str">
        <f>IFERROR(IF(INDEX(Sheet1!$B$10:$JO$18,MATCH($C49,Sheet1!$A$10:$A$18,0),MATCH(EL$48,Sheet1!$B$9:$JO$9,0))=0,"Close",INDEX(Sheet1!$B$10:$JO$18,MATCH($C49,Sheet1!$A$10:$A$18,0),MATCH(EL$48,Sheet1!$B$9:$JO$9,0))),"")</f>
        <v/>
      </c>
      <c r="EM49" s="55" t="str">
        <f>IFERROR(IF(INDEX(Sheet1!$B$10:$JO$18,MATCH($C49,Sheet1!$A$10:$A$18,0),MATCH(EM$48,Sheet1!$B$9:$JO$9,0))=0,"Close",INDEX(Sheet1!$B$10:$JO$18,MATCH($C49,Sheet1!$A$10:$A$18,0),MATCH(EM$48,Sheet1!$B$9:$JO$9,0))),"")</f>
        <v/>
      </c>
      <c r="EN49" s="55" t="str">
        <f>IFERROR(IF(INDEX(Sheet1!$B$10:$JO$18,MATCH($C49,Sheet1!$A$10:$A$18,0),MATCH(EN$48,Sheet1!$B$9:$JO$9,0))=0,"Close",INDEX(Sheet1!$B$10:$JO$18,MATCH($C49,Sheet1!$A$10:$A$18,0),MATCH(EN$48,Sheet1!$B$9:$JO$9,0))),"")</f>
        <v/>
      </c>
      <c r="EO49" s="55" t="str">
        <f>IFERROR(IF(INDEX(Sheet1!$B$10:$JO$18,MATCH($C49,Sheet1!$A$10:$A$18,0),MATCH(EO$48,Sheet1!$B$9:$JO$9,0))=0,"Close",INDEX(Sheet1!$B$10:$JO$18,MATCH($C49,Sheet1!$A$10:$A$18,0),MATCH(EO$48,Sheet1!$B$9:$JO$9,0))),"")</f>
        <v/>
      </c>
      <c r="EP49" s="55" t="str">
        <f>IFERROR(IF(INDEX(Sheet1!$B$10:$JO$18,MATCH($C49,Sheet1!$A$10:$A$18,0),MATCH(EP$48,Sheet1!$B$9:$JO$9,0))=0,"Close",INDEX(Sheet1!$B$10:$JO$18,MATCH($C49,Sheet1!$A$10:$A$18,0),MATCH(EP$48,Sheet1!$B$9:$JO$9,0))),"")</f>
        <v/>
      </c>
      <c r="EQ49" s="55" t="str">
        <f>IFERROR(IF(INDEX(Sheet1!$B$10:$JO$18,MATCH($C49,Sheet1!$A$10:$A$18,0),MATCH(EQ$48,Sheet1!$B$9:$JO$9,0))=0,"Close",INDEX(Sheet1!$B$10:$JO$18,MATCH($C49,Sheet1!$A$10:$A$18,0),MATCH(EQ$48,Sheet1!$B$9:$JO$9,0))),"")</f>
        <v/>
      </c>
      <c r="ER49" s="55" t="str">
        <f>IFERROR(IF(INDEX(Sheet1!$B$10:$JO$18,MATCH($C49,Sheet1!$A$10:$A$18,0),MATCH(ER$48,Sheet1!$B$9:$JO$9,0))=0,"Close",INDEX(Sheet1!$B$10:$JO$18,MATCH($C49,Sheet1!$A$10:$A$18,0),MATCH(ER$48,Sheet1!$B$9:$JO$9,0))),"")</f>
        <v/>
      </c>
      <c r="ES49" s="55" t="str">
        <f>IFERROR(IF(INDEX(Sheet1!$B$10:$JO$18,MATCH($C49,Sheet1!$A$10:$A$18,0),MATCH(ES$48,Sheet1!$B$9:$JO$9,0))=0,"Close",INDEX(Sheet1!$B$10:$JO$18,MATCH($C49,Sheet1!$A$10:$A$18,0),MATCH(ES$48,Sheet1!$B$9:$JO$9,0))),"")</f>
        <v/>
      </c>
      <c r="ET49" s="55" t="str">
        <f>IFERROR(IF(INDEX(Sheet1!$B$10:$JO$18,MATCH($C49,Sheet1!$A$10:$A$18,0),MATCH(ET$48,Sheet1!$B$9:$JO$9,0))=0,"Close",INDEX(Sheet1!$B$10:$JO$18,MATCH($C49,Sheet1!$A$10:$A$18,0),MATCH(ET$48,Sheet1!$B$9:$JO$9,0))),"")</f>
        <v/>
      </c>
      <c r="EU49" s="55" t="str">
        <f>IFERROR(IF(INDEX(Sheet1!$B$10:$JO$18,MATCH($C49,Sheet1!$A$10:$A$18,0),MATCH(EU$48,Sheet1!$B$9:$JO$9,0))=0,"Close",INDEX(Sheet1!$B$10:$JO$18,MATCH($C49,Sheet1!$A$10:$A$18,0),MATCH(EU$48,Sheet1!$B$9:$JO$9,0))),"")</f>
        <v/>
      </c>
      <c r="EV49" s="55" t="str">
        <f>IFERROR(IF(INDEX(Sheet1!$B$10:$JO$18,MATCH($C49,Sheet1!$A$10:$A$18,0),MATCH(EV$48,Sheet1!$B$9:$JO$9,0))=0,"Close",INDEX(Sheet1!$B$10:$JO$18,MATCH($C49,Sheet1!$A$10:$A$18,0),MATCH(EV$48,Sheet1!$B$9:$JO$9,0))),"")</f>
        <v/>
      </c>
      <c r="EW49" s="55" t="str">
        <f>IFERROR(IF(INDEX(Sheet1!$B$10:$JO$18,MATCH($C49,Sheet1!$A$10:$A$18,0),MATCH(EW$48,Sheet1!$B$9:$JO$9,0))=0,"Close",INDEX(Sheet1!$B$10:$JO$18,MATCH($C49,Sheet1!$A$10:$A$18,0),MATCH(EW$48,Sheet1!$B$9:$JO$9,0))),"")</f>
        <v/>
      </c>
      <c r="EX49" s="55" t="str">
        <f>IFERROR(IF(INDEX(Sheet1!$B$10:$JO$18,MATCH($C49,Sheet1!$A$10:$A$18,0),MATCH(EX$48,Sheet1!$B$9:$JO$9,0))=0,"Close",INDEX(Sheet1!$B$10:$JO$18,MATCH($C49,Sheet1!$A$10:$A$18,0),MATCH(EX$48,Sheet1!$B$9:$JO$9,0))),"")</f>
        <v/>
      </c>
      <c r="EY49" s="55" t="str">
        <f>IFERROR(IF(INDEX(Sheet1!$B$10:$JO$18,MATCH($C49,Sheet1!$A$10:$A$18,0),MATCH(EY$48,Sheet1!$B$9:$JO$9,0))=0,"Close",INDEX(Sheet1!$B$10:$JO$18,MATCH($C49,Sheet1!$A$10:$A$18,0),MATCH(EY$48,Sheet1!$B$9:$JO$9,0))),"")</f>
        <v/>
      </c>
      <c r="EZ49" s="55" t="str">
        <f>IFERROR(IF(INDEX(Sheet1!$B$10:$JO$18,MATCH($C49,Sheet1!$A$10:$A$18,0),MATCH(EZ$48,Sheet1!$B$9:$JO$9,0))=0,"Close",INDEX(Sheet1!$B$10:$JO$18,MATCH($C49,Sheet1!$A$10:$A$18,0),MATCH(EZ$48,Sheet1!$B$9:$JO$9,0))),"")</f>
        <v/>
      </c>
      <c r="FA49" s="55" t="str">
        <f>IFERROR(IF(INDEX(Sheet1!$B$10:$JO$18,MATCH($C49,Sheet1!$A$10:$A$18,0),MATCH(FA$48,Sheet1!$B$9:$JO$9,0))=0,"Close",INDEX(Sheet1!$B$10:$JO$18,MATCH($C49,Sheet1!$A$10:$A$18,0),MATCH(FA$48,Sheet1!$B$9:$JO$9,0))),"")</f>
        <v/>
      </c>
      <c r="FB49" s="55" t="str">
        <f>IFERROR(IF(INDEX(Sheet1!$B$10:$JO$18,MATCH($C49,Sheet1!$A$10:$A$18,0),MATCH(FB$48,Sheet1!$B$9:$JO$9,0))=0,"Close",INDEX(Sheet1!$B$10:$JO$18,MATCH($C49,Sheet1!$A$10:$A$18,0),MATCH(FB$48,Sheet1!$B$9:$JO$9,0))),"")</f>
        <v/>
      </c>
      <c r="FC49" s="55" t="str">
        <f>IFERROR(IF(INDEX(Sheet1!$B$10:$JO$18,MATCH($C49,Sheet1!$A$10:$A$18,0),MATCH(FC$48,Sheet1!$B$9:$JO$9,0))=0,"Close",INDEX(Sheet1!$B$10:$JO$18,MATCH($C49,Sheet1!$A$10:$A$18,0),MATCH(FC$48,Sheet1!$B$9:$JO$9,0))),"")</f>
        <v/>
      </c>
      <c r="FD49" s="55" t="str">
        <f>IFERROR(IF(INDEX(Sheet1!$B$10:$JO$18,MATCH($C49,Sheet1!$A$10:$A$18,0),MATCH(FD$48,Sheet1!$B$9:$JO$9,0))=0,"Close",INDEX(Sheet1!$B$10:$JO$18,MATCH($C49,Sheet1!$A$10:$A$18,0),MATCH(FD$48,Sheet1!$B$9:$JO$9,0))),"")</f>
        <v/>
      </c>
      <c r="FE49" s="55" t="str">
        <f>IFERROR(IF(INDEX(Sheet1!$B$10:$JO$18,MATCH($C49,Sheet1!$A$10:$A$18,0),MATCH(FE$48,Sheet1!$B$9:$JO$9,0))=0,"Close",INDEX(Sheet1!$B$10:$JO$18,MATCH($C49,Sheet1!$A$10:$A$18,0),MATCH(FE$48,Sheet1!$B$9:$JO$9,0))),"")</f>
        <v/>
      </c>
      <c r="FF49" s="55" t="str">
        <f>IFERROR(IF(INDEX(Sheet1!$B$10:$JO$18,MATCH($C49,Sheet1!$A$10:$A$18,0),MATCH(FF$48,Sheet1!$B$9:$JO$9,0))=0,"Close",INDEX(Sheet1!$B$10:$JO$18,MATCH($C49,Sheet1!$A$10:$A$18,0),MATCH(FF$48,Sheet1!$B$9:$JO$9,0))),"")</f>
        <v/>
      </c>
      <c r="FG49" s="55" t="str">
        <f>IFERROR(IF(INDEX(Sheet1!$B$10:$JO$18,MATCH($C49,Sheet1!$A$10:$A$18,0),MATCH(FG$48,Sheet1!$B$9:$JO$9,0))=0,"Close",INDEX(Sheet1!$B$10:$JO$18,MATCH($C49,Sheet1!$A$10:$A$18,0),MATCH(FG$48,Sheet1!$B$9:$JO$9,0))),"")</f>
        <v/>
      </c>
      <c r="FH49" s="55" t="str">
        <f>IFERROR(IF(INDEX(Sheet1!$B$10:$JO$18,MATCH($C49,Sheet1!$A$10:$A$18,0),MATCH(FH$48,Sheet1!$B$9:$JO$9,0))=0,"Close",INDEX(Sheet1!$B$10:$JO$18,MATCH($C49,Sheet1!$A$10:$A$18,0),MATCH(FH$48,Sheet1!$B$9:$JO$9,0))),"")</f>
        <v/>
      </c>
      <c r="FI49" s="55" t="str">
        <f>IFERROR(IF(INDEX(Sheet1!$B$10:$JO$18,MATCH($C49,Sheet1!$A$10:$A$18,0),MATCH(FI$48,Sheet1!$B$9:$JO$9,0))=0,"Close",INDEX(Sheet1!$B$10:$JO$18,MATCH($C49,Sheet1!$A$10:$A$18,0),MATCH(FI$48,Sheet1!$B$9:$JO$9,0))),"")</f>
        <v/>
      </c>
      <c r="FJ49" s="55" t="str">
        <f>IFERROR(IF(INDEX(Sheet1!$B$10:$JO$18,MATCH($C49,Sheet1!$A$10:$A$18,0),MATCH(FJ$48,Sheet1!$B$9:$JO$9,0))=0,"Close",INDEX(Sheet1!$B$10:$JO$18,MATCH($C49,Sheet1!$A$10:$A$18,0),MATCH(FJ$48,Sheet1!$B$9:$JO$9,0))),"")</f>
        <v/>
      </c>
      <c r="FK49" s="55" t="str">
        <f>IFERROR(IF(INDEX(Sheet1!$B$10:$JO$18,MATCH($C49,Sheet1!$A$10:$A$18,0),MATCH(FK$48,Sheet1!$B$9:$JO$9,0))=0,"Close",INDEX(Sheet1!$B$10:$JO$18,MATCH($C49,Sheet1!$A$10:$A$18,0),MATCH(FK$48,Sheet1!$B$9:$JO$9,0))),"")</f>
        <v/>
      </c>
      <c r="FL49" s="55" t="str">
        <f>IFERROR(IF(INDEX(Sheet1!$B$10:$JO$18,MATCH($C49,Sheet1!$A$10:$A$18,0),MATCH(FL$48,Sheet1!$B$9:$JO$9,0))=0,"Close",INDEX(Sheet1!$B$10:$JO$18,MATCH($C49,Sheet1!$A$10:$A$18,0),MATCH(FL$48,Sheet1!$B$9:$JO$9,0))),"")</f>
        <v/>
      </c>
      <c r="FM49" s="55" t="str">
        <f>IFERROR(IF(INDEX(Sheet1!$B$10:$JO$18,MATCH($C49,Sheet1!$A$10:$A$18,0),MATCH(FM$48,Sheet1!$B$9:$JO$9,0))=0,"Close",INDEX(Sheet1!$B$10:$JO$18,MATCH($C49,Sheet1!$A$10:$A$18,0),MATCH(FM$48,Sheet1!$B$9:$JO$9,0))),"")</f>
        <v/>
      </c>
      <c r="FN49" s="55" t="str">
        <f>IFERROR(IF(INDEX(Sheet1!$B$10:$JO$18,MATCH($C49,Sheet1!$A$10:$A$18,0),MATCH(FN$48,Sheet1!$B$9:$JO$9,0))=0,"Close",INDEX(Sheet1!$B$10:$JO$18,MATCH($C49,Sheet1!$A$10:$A$18,0),MATCH(FN$48,Sheet1!$B$9:$JO$9,0))),"")</f>
        <v/>
      </c>
      <c r="FO49" s="55" t="str">
        <f>IFERROR(IF(INDEX(Sheet1!$B$10:$JO$18,MATCH($C49,Sheet1!$A$10:$A$18,0),MATCH(FO$48,Sheet1!$B$9:$JO$9,0))=0,"Close",INDEX(Sheet1!$B$10:$JO$18,MATCH($C49,Sheet1!$A$10:$A$18,0),MATCH(FO$48,Sheet1!$B$9:$JO$9,0))),"")</f>
        <v/>
      </c>
      <c r="FP49" s="55" t="str">
        <f>IFERROR(IF(INDEX(Sheet1!$B$10:$JO$18,MATCH($C49,Sheet1!$A$10:$A$18,0),MATCH(FP$48,Sheet1!$B$9:$JO$9,0))=0,"Close",INDEX(Sheet1!$B$10:$JO$18,MATCH($C49,Sheet1!$A$10:$A$18,0),MATCH(FP$48,Sheet1!$B$9:$JO$9,0))),"")</f>
        <v/>
      </c>
      <c r="FQ49" s="55" t="str">
        <f>IFERROR(IF(INDEX(Sheet1!$B$10:$JO$18,MATCH($C49,Sheet1!$A$10:$A$18,0),MATCH(FQ$48,Sheet1!$B$9:$JO$9,0))=0,"Close",INDEX(Sheet1!$B$10:$JO$18,MATCH($C49,Sheet1!$A$10:$A$18,0),MATCH(FQ$48,Sheet1!$B$9:$JO$9,0))),"")</f>
        <v/>
      </c>
      <c r="FR49" s="55" t="str">
        <f>IFERROR(IF(INDEX(Sheet1!$B$10:$JO$18,MATCH($C49,Sheet1!$A$10:$A$18,0),MATCH(FR$48,Sheet1!$B$9:$JO$9,0))=0,"Close",INDEX(Sheet1!$B$10:$JO$18,MATCH($C49,Sheet1!$A$10:$A$18,0),MATCH(FR$48,Sheet1!$B$9:$JO$9,0))),"")</f>
        <v/>
      </c>
      <c r="FS49" s="55" t="str">
        <f>IFERROR(IF(INDEX(Sheet1!$B$10:$JO$18,MATCH($C49,Sheet1!$A$10:$A$18,0),MATCH(FS$48,Sheet1!$B$9:$JO$9,0))=0,"Close",INDEX(Sheet1!$B$10:$JO$18,MATCH($C49,Sheet1!$A$10:$A$18,0),MATCH(FS$48,Sheet1!$B$9:$JO$9,0))),"")</f>
        <v/>
      </c>
      <c r="FT49" s="55" t="str">
        <f>IFERROR(IF(INDEX(Sheet1!$B$10:$JO$18,MATCH($C49,Sheet1!$A$10:$A$18,0),MATCH(FT$48,Sheet1!$B$9:$JO$9,0))=0,"Close",INDEX(Sheet1!$B$10:$JO$18,MATCH($C49,Sheet1!$A$10:$A$18,0),MATCH(FT$48,Sheet1!$B$9:$JO$9,0))),"")</f>
        <v/>
      </c>
      <c r="FU49" s="55" t="str">
        <f>IFERROR(IF(INDEX(Sheet1!$B$10:$JO$18,MATCH($C49,Sheet1!$A$10:$A$18,0),MATCH(FU$48,Sheet1!$B$9:$JO$9,0))=0,"Close",INDEX(Sheet1!$B$10:$JO$18,MATCH($C49,Sheet1!$A$10:$A$18,0),MATCH(FU$48,Sheet1!$B$9:$JO$9,0))),"")</f>
        <v/>
      </c>
      <c r="FV49" s="55" t="str">
        <f>IFERROR(IF(INDEX(Sheet1!$B$10:$JO$18,MATCH($C49,Sheet1!$A$10:$A$18,0),MATCH(FV$48,Sheet1!$B$9:$JO$9,0))=0,"Close",INDEX(Sheet1!$B$10:$JO$18,MATCH($C49,Sheet1!$A$10:$A$18,0),MATCH(FV$48,Sheet1!$B$9:$JO$9,0))),"")</f>
        <v/>
      </c>
      <c r="FW49" s="55" t="str">
        <f>IFERROR(IF(INDEX(Sheet1!$B$10:$JO$18,MATCH($C49,Sheet1!$A$10:$A$18,0),MATCH(FW$48,Sheet1!$B$9:$JO$9,0))=0,"Close",INDEX(Sheet1!$B$10:$JO$18,MATCH($C49,Sheet1!$A$10:$A$18,0),MATCH(FW$48,Sheet1!$B$9:$JO$9,0))),"")</f>
        <v/>
      </c>
      <c r="FX49" s="55" t="str">
        <f>IFERROR(IF(INDEX(Sheet1!$B$10:$JO$18,MATCH($C49,Sheet1!$A$10:$A$18,0),MATCH(FX$48,Sheet1!$B$9:$JO$9,0))=0,"Close",INDEX(Sheet1!$B$10:$JO$18,MATCH($C49,Sheet1!$A$10:$A$18,0),MATCH(FX$48,Sheet1!$B$9:$JO$9,0))),"")</f>
        <v/>
      </c>
      <c r="FY49" s="55" t="str">
        <f>IFERROR(IF(INDEX(Sheet1!$B$10:$JO$18,MATCH($C49,Sheet1!$A$10:$A$18,0),MATCH(FY$48,Sheet1!$B$9:$JO$9,0))=0,"Close",INDEX(Sheet1!$B$10:$JO$18,MATCH($C49,Sheet1!$A$10:$A$18,0),MATCH(FY$48,Sheet1!$B$9:$JO$9,0))),"")</f>
        <v/>
      </c>
      <c r="FZ49" s="55" t="str">
        <f>IFERROR(IF(INDEX(Sheet1!$B$10:$JO$18,MATCH($C49,Sheet1!$A$10:$A$18,0),MATCH(FZ$48,Sheet1!$B$9:$JO$9,0))=0,"Close",INDEX(Sheet1!$B$10:$JO$18,MATCH($C49,Sheet1!$A$10:$A$18,0),MATCH(FZ$48,Sheet1!$B$9:$JO$9,0))),"")</f>
        <v/>
      </c>
      <c r="GA49" s="55" t="str">
        <f>IFERROR(IF(INDEX(Sheet1!$B$10:$JO$18,MATCH($C49,Sheet1!$A$10:$A$18,0),MATCH(GA$48,Sheet1!$B$9:$JO$9,0))=0,"Close",INDEX(Sheet1!$B$10:$JO$18,MATCH($C49,Sheet1!$A$10:$A$18,0),MATCH(GA$48,Sheet1!$B$9:$JO$9,0))),"")</f>
        <v/>
      </c>
      <c r="GB49" s="55" t="str">
        <f>IFERROR(IF(INDEX(Sheet1!$B$10:$JO$18,MATCH($C49,Sheet1!$A$10:$A$18,0),MATCH(GB$48,Sheet1!$B$9:$JO$9,0))=0,"Close",INDEX(Sheet1!$B$10:$JO$18,MATCH($C49,Sheet1!$A$10:$A$18,0),MATCH(GB$48,Sheet1!$B$9:$JO$9,0))),"")</f>
        <v/>
      </c>
      <c r="GC49" s="55" t="str">
        <f>IFERROR(IF(INDEX(Sheet1!$B$10:$JO$18,MATCH($C49,Sheet1!$A$10:$A$18,0),MATCH(GC$48,Sheet1!$B$9:$JO$9,0))=0,"Close",INDEX(Sheet1!$B$10:$JO$18,MATCH($C49,Sheet1!$A$10:$A$18,0),MATCH(GC$48,Sheet1!$B$9:$JO$9,0))),"")</f>
        <v/>
      </c>
      <c r="GD49" s="55" t="str">
        <f>IFERROR(IF(INDEX(Sheet1!$B$10:$JO$18,MATCH($C49,Sheet1!$A$10:$A$18,0),MATCH(GD$48,Sheet1!$B$9:$JO$9,0))=0,"Close",INDEX(Sheet1!$B$10:$JO$18,MATCH($C49,Sheet1!$A$10:$A$18,0),MATCH(GD$48,Sheet1!$B$9:$JO$9,0))),"")</f>
        <v/>
      </c>
      <c r="GE49" s="55" t="str">
        <f>IFERROR(IF(INDEX(Sheet1!$B$10:$JO$18,MATCH($C49,Sheet1!$A$10:$A$18,0),MATCH(GE$48,Sheet1!$B$9:$JO$9,0))=0,"Close",INDEX(Sheet1!$B$10:$JO$18,MATCH($C49,Sheet1!$A$10:$A$18,0),MATCH(GE$48,Sheet1!$B$9:$JO$9,0))),"")</f>
        <v/>
      </c>
      <c r="GF49" s="55" t="str">
        <f>IFERROR(IF(INDEX(Sheet1!$B$10:$JO$18,MATCH($C49,Sheet1!$A$10:$A$18,0),MATCH(GF$48,Sheet1!$B$9:$JO$9,0))=0,"Close",INDEX(Sheet1!$B$10:$JO$18,MATCH($C49,Sheet1!$A$10:$A$18,0),MATCH(GF$48,Sheet1!$B$9:$JO$9,0))),"")</f>
        <v/>
      </c>
      <c r="GG49" s="55" t="str">
        <f>IFERROR(IF(INDEX(Sheet1!$B$10:$JO$18,MATCH($C49,Sheet1!$A$10:$A$18,0),MATCH(GG$48,Sheet1!$B$9:$JO$9,0))=0,"Close",INDEX(Sheet1!$B$10:$JO$18,MATCH($C49,Sheet1!$A$10:$A$18,0),MATCH(GG$48,Sheet1!$B$9:$JO$9,0))),"")</f>
        <v/>
      </c>
      <c r="GH49" s="55" t="str">
        <f>IFERROR(IF(INDEX(Sheet1!$B$10:$JO$18,MATCH($C49,Sheet1!$A$10:$A$18,0),MATCH(GH$48,Sheet1!$B$9:$JO$9,0))=0,"Close",INDEX(Sheet1!$B$10:$JO$18,MATCH($C49,Sheet1!$A$10:$A$18,0),MATCH(GH$48,Sheet1!$B$9:$JO$9,0))),"")</f>
        <v/>
      </c>
      <c r="GI49" s="55" t="str">
        <f>IFERROR(IF(INDEX(Sheet1!$B$10:$JO$18,MATCH($C49,Sheet1!$A$10:$A$18,0),MATCH(GI$48,Sheet1!$B$9:$JO$9,0))=0,"Close",INDEX(Sheet1!$B$10:$JO$18,MATCH($C49,Sheet1!$A$10:$A$18,0),MATCH(GI$48,Sheet1!$B$9:$JO$9,0))),"")</f>
        <v/>
      </c>
      <c r="GJ49" s="55" t="str">
        <f>IFERROR(IF(INDEX(Sheet1!$B$10:$JO$18,MATCH($C49,Sheet1!$A$10:$A$18,0),MATCH(GJ$48,Sheet1!$B$9:$JO$9,0))=0,"Close",INDEX(Sheet1!$B$10:$JO$18,MATCH($C49,Sheet1!$A$10:$A$18,0),MATCH(GJ$48,Sheet1!$B$9:$JO$9,0))),"")</f>
        <v/>
      </c>
      <c r="GK49" s="55" t="str">
        <f>IFERROR(IF(INDEX(Sheet1!$B$10:$JO$18,MATCH($C49,Sheet1!$A$10:$A$18,0),MATCH(GK$48,Sheet1!$B$9:$JO$9,0))=0,"Close",INDEX(Sheet1!$B$10:$JO$18,MATCH($C49,Sheet1!$A$10:$A$18,0),MATCH(GK$48,Sheet1!$B$9:$JO$9,0))),"")</f>
        <v/>
      </c>
      <c r="GL49" s="55" t="str">
        <f>IFERROR(IF(INDEX(Sheet1!$B$10:$JO$18,MATCH($C49,Sheet1!$A$10:$A$18,0),MATCH(GL$48,Sheet1!$B$9:$JO$9,0))=0,"Close",INDEX(Sheet1!$B$10:$JO$18,MATCH($C49,Sheet1!$A$10:$A$18,0),MATCH(GL$48,Sheet1!$B$9:$JO$9,0))),"")</f>
        <v/>
      </c>
      <c r="GM49" s="55" t="str">
        <f>IFERROR(IF(INDEX(Sheet1!$B$10:$JO$18,MATCH($C49,Sheet1!$A$10:$A$18,0),MATCH(GM$48,Sheet1!$B$9:$JO$9,0))=0,"Close",INDEX(Sheet1!$B$10:$JO$18,MATCH($C49,Sheet1!$A$10:$A$18,0),MATCH(GM$48,Sheet1!$B$9:$JO$9,0))),"")</f>
        <v/>
      </c>
      <c r="GN49" s="55" t="str">
        <f>IFERROR(IF(INDEX(Sheet1!$B$10:$JO$18,MATCH($C49,Sheet1!$A$10:$A$18,0),MATCH(GN$48,Sheet1!$B$9:$JO$9,0))=0,"Close",INDEX(Sheet1!$B$10:$JO$18,MATCH($C49,Sheet1!$A$10:$A$18,0),MATCH(GN$48,Sheet1!$B$9:$JO$9,0))),"")</f>
        <v/>
      </c>
      <c r="GO49" s="55" t="str">
        <f>IFERROR(IF(INDEX(Sheet1!$B$10:$JO$18,MATCH($C49,Sheet1!$A$10:$A$18,0),MATCH(GO$48,Sheet1!$B$9:$JO$9,0))=0,"Close",INDEX(Sheet1!$B$10:$JO$18,MATCH($C49,Sheet1!$A$10:$A$18,0),MATCH(GO$48,Sheet1!$B$9:$JO$9,0))),"")</f>
        <v/>
      </c>
      <c r="GP49" s="55" t="str">
        <f>IFERROR(IF(INDEX(Sheet1!$B$10:$JO$18,MATCH($C49,Sheet1!$A$10:$A$18,0),MATCH(GP$48,Sheet1!$B$9:$JO$9,0))=0,"Close",INDEX(Sheet1!$B$10:$JO$18,MATCH($C49,Sheet1!$A$10:$A$18,0),MATCH(GP$48,Sheet1!$B$9:$JO$9,0))),"")</f>
        <v/>
      </c>
      <c r="GQ49" s="55" t="str">
        <f>IFERROR(IF(INDEX(Sheet1!$B$10:$JO$18,MATCH($C49,Sheet1!$A$10:$A$18,0),MATCH(GQ$48,Sheet1!$B$9:$JO$9,0))=0,"Close",INDEX(Sheet1!$B$10:$JO$18,MATCH($C49,Sheet1!$A$10:$A$18,0),MATCH(GQ$48,Sheet1!$B$9:$JO$9,0))),"")</f>
        <v/>
      </c>
      <c r="GR49" s="55" t="str">
        <f>IFERROR(IF(INDEX(Sheet1!$B$10:$JO$18,MATCH($C49,Sheet1!$A$10:$A$18,0),MATCH(GR$48,Sheet1!$B$9:$JO$9,0))=0,"Close",INDEX(Sheet1!$B$10:$JO$18,MATCH($C49,Sheet1!$A$10:$A$18,0),MATCH(GR$48,Sheet1!$B$9:$JO$9,0))),"")</f>
        <v/>
      </c>
      <c r="GS49" s="55" t="str">
        <f>IFERROR(IF(INDEX(Sheet1!$B$10:$JO$18,MATCH($C49,Sheet1!$A$10:$A$18,0),MATCH(GS$48,Sheet1!$B$9:$JO$9,0))=0,"Close",INDEX(Sheet1!$B$10:$JO$18,MATCH($C49,Sheet1!$A$10:$A$18,0),MATCH(GS$48,Sheet1!$B$9:$JO$9,0))),"")</f>
        <v/>
      </c>
      <c r="GT49" s="55" t="str">
        <f>IFERROR(IF(INDEX(Sheet1!$B$10:$JO$18,MATCH($C49,Sheet1!$A$10:$A$18,0),MATCH(GT$48,Sheet1!$B$9:$JO$9,0))=0,"Close",INDEX(Sheet1!$B$10:$JO$18,MATCH($C49,Sheet1!$A$10:$A$18,0),MATCH(GT$48,Sheet1!$B$9:$JO$9,0))),"")</f>
        <v/>
      </c>
      <c r="GU49" s="55" t="str">
        <f>IFERROR(IF(INDEX(Sheet1!$B$10:$JO$18,MATCH($C49,Sheet1!$A$10:$A$18,0),MATCH(GU$48,Sheet1!$B$9:$JO$9,0))=0,"Close",INDEX(Sheet1!$B$10:$JO$18,MATCH($C49,Sheet1!$A$10:$A$18,0),MATCH(GU$48,Sheet1!$B$9:$JO$9,0))),"")</f>
        <v/>
      </c>
      <c r="GV49" s="55" t="str">
        <f>IFERROR(IF(INDEX(Sheet1!$B$10:$JO$18,MATCH($C49,Sheet1!$A$10:$A$18,0),MATCH(GV$48,Sheet1!$B$9:$JO$9,0))=0,"Close",INDEX(Sheet1!$B$10:$JO$18,MATCH($C49,Sheet1!$A$10:$A$18,0),MATCH(GV$48,Sheet1!$B$9:$JO$9,0))),"")</f>
        <v/>
      </c>
      <c r="GW49" s="55" t="str">
        <f>IFERROR(IF(INDEX(Sheet1!$B$10:$JO$18,MATCH($C49,Sheet1!$A$10:$A$18,0),MATCH(GW$48,Sheet1!$B$9:$JO$9,0))=0,"Close",INDEX(Sheet1!$B$10:$JO$18,MATCH($C49,Sheet1!$A$10:$A$18,0),MATCH(GW$48,Sheet1!$B$9:$JO$9,0))),"")</f>
        <v/>
      </c>
      <c r="GX49" s="55" t="str">
        <f>IFERROR(IF(INDEX(Sheet1!$B$10:$JO$18,MATCH($C49,Sheet1!$A$10:$A$18,0),MATCH(GX$48,Sheet1!$B$9:$JO$9,0))=0,"Close",INDEX(Sheet1!$B$10:$JO$18,MATCH($C49,Sheet1!$A$10:$A$18,0),MATCH(GX$48,Sheet1!$B$9:$JO$9,0))),"")</f>
        <v/>
      </c>
      <c r="GY49" s="55" t="str">
        <f>IFERROR(IF(INDEX(Sheet1!$B$10:$JO$18,MATCH($C49,Sheet1!$A$10:$A$18,0),MATCH(GY$48,Sheet1!$B$9:$JO$9,0))=0,"Close",INDEX(Sheet1!$B$10:$JO$18,MATCH($C49,Sheet1!$A$10:$A$18,0),MATCH(GY$48,Sheet1!$B$9:$JO$9,0))),"")</f>
        <v/>
      </c>
      <c r="GZ49" s="55" t="str">
        <f>IFERROR(IF(INDEX(Sheet1!$B$10:$JO$18,MATCH($C49,Sheet1!$A$10:$A$18,0),MATCH(GZ$48,Sheet1!$B$9:$JO$9,0))=0,"Close",INDEX(Sheet1!$B$10:$JO$18,MATCH($C49,Sheet1!$A$10:$A$18,0),MATCH(GZ$48,Sheet1!$B$9:$JO$9,0))),"")</f>
        <v/>
      </c>
      <c r="HA49" s="55" t="str">
        <f>IFERROR(IF(INDEX(Sheet1!$B$10:$JO$18,MATCH($C49,Sheet1!$A$10:$A$18,0),MATCH(HA$48,Sheet1!$B$9:$JO$9,0))=0,"Close",INDEX(Sheet1!$B$10:$JO$18,MATCH($C49,Sheet1!$A$10:$A$18,0),MATCH(HA$48,Sheet1!$B$9:$JO$9,0))),"")</f>
        <v/>
      </c>
      <c r="HB49" s="55" t="str">
        <f>IFERROR(IF(INDEX(Sheet1!$B$10:$JO$18,MATCH($C49,Sheet1!$A$10:$A$18,0),MATCH(HB$48,Sheet1!$B$9:$JO$9,0))=0,"Close",INDEX(Sheet1!$B$10:$JO$18,MATCH($C49,Sheet1!$A$10:$A$18,0),MATCH(HB$48,Sheet1!$B$9:$JO$9,0))),"")</f>
        <v/>
      </c>
      <c r="HC49" s="55" t="str">
        <f>IFERROR(IF(INDEX(Sheet1!$B$10:$JO$18,MATCH($C49,Sheet1!$A$10:$A$18,0),MATCH(HC$48,Sheet1!$B$9:$JO$9,0))=0,"Close",INDEX(Sheet1!$B$10:$JO$18,MATCH($C49,Sheet1!$A$10:$A$18,0),MATCH(HC$48,Sheet1!$B$9:$JO$9,0))),"")</f>
        <v/>
      </c>
      <c r="HD49" s="55" t="str">
        <f>IFERROR(IF(INDEX(Sheet1!$B$10:$JO$18,MATCH($C49,Sheet1!$A$10:$A$18,0),MATCH(HD$48,Sheet1!$B$9:$JO$9,0))=0,"Close",INDEX(Sheet1!$B$10:$JO$18,MATCH($C49,Sheet1!$A$10:$A$18,0),MATCH(HD$48,Sheet1!$B$9:$JO$9,0))),"")</f>
        <v/>
      </c>
      <c r="HE49" s="55" t="str">
        <f>IFERROR(IF(INDEX(Sheet1!$B$10:$JO$18,MATCH($C49,Sheet1!$A$10:$A$18,0),MATCH(HE$48,Sheet1!$B$9:$JO$9,0))=0,"Close",INDEX(Sheet1!$B$10:$JO$18,MATCH($C49,Sheet1!$A$10:$A$18,0),MATCH(HE$48,Sheet1!$B$9:$JO$9,0))),"")</f>
        <v/>
      </c>
      <c r="HF49" s="55" t="str">
        <f>IFERROR(IF(INDEX(Sheet1!$B$10:$JO$18,MATCH($C49,Sheet1!$A$10:$A$18,0),MATCH(HF$48,Sheet1!$B$9:$JO$9,0))=0,"Close",INDEX(Sheet1!$B$10:$JO$18,MATCH($C49,Sheet1!$A$10:$A$18,0),MATCH(HF$48,Sheet1!$B$9:$JO$9,0))),"")</f>
        <v/>
      </c>
      <c r="HG49" s="55" t="str">
        <f>IFERROR(IF(INDEX(Sheet1!$B$10:$JO$18,MATCH($C49,Sheet1!$A$10:$A$18,0),MATCH(HG$48,Sheet1!$B$9:$JO$9,0))=0,"Close",INDEX(Sheet1!$B$10:$JO$18,MATCH($C49,Sheet1!$A$10:$A$18,0),MATCH(HG$48,Sheet1!$B$9:$JO$9,0))),"")</f>
        <v/>
      </c>
      <c r="HH49" s="55" t="str">
        <f>IFERROR(IF(INDEX(Sheet1!$B$10:$JO$18,MATCH($C49,Sheet1!$A$10:$A$18,0),MATCH(HH$48,Sheet1!$B$9:$JO$9,0))=0,"Close",INDEX(Sheet1!$B$10:$JO$18,MATCH($C49,Sheet1!$A$10:$A$18,0),MATCH(HH$48,Sheet1!$B$9:$JO$9,0))),"")</f>
        <v/>
      </c>
      <c r="HI49" s="55" t="str">
        <f>IFERROR(IF(INDEX(Sheet1!$B$10:$JO$18,MATCH($C49,Sheet1!$A$10:$A$18,0),MATCH(HI$48,Sheet1!$B$9:$JO$9,0))=0,"Close",INDEX(Sheet1!$B$10:$JO$18,MATCH($C49,Sheet1!$A$10:$A$18,0),MATCH(HI$48,Sheet1!$B$9:$JO$9,0))),"")</f>
        <v/>
      </c>
      <c r="HJ49" s="55" t="str">
        <f>IFERROR(IF(INDEX(Sheet1!$B$10:$JO$18,MATCH($C49,Sheet1!$A$10:$A$18,0),MATCH(HJ$48,Sheet1!$B$9:$JO$9,0))=0,"Close",INDEX(Sheet1!$B$10:$JO$18,MATCH($C49,Sheet1!$A$10:$A$18,0),MATCH(HJ$48,Sheet1!$B$9:$JO$9,0))),"")</f>
        <v/>
      </c>
      <c r="HK49" s="55" t="str">
        <f>IFERROR(IF(INDEX(Sheet1!$B$10:$JO$18,MATCH($C49,Sheet1!$A$10:$A$18,0),MATCH(HK$48,Sheet1!$B$9:$JO$9,0))=0,"Close",INDEX(Sheet1!$B$10:$JO$18,MATCH($C49,Sheet1!$A$10:$A$18,0),MATCH(HK$48,Sheet1!$B$9:$JO$9,0))),"")</f>
        <v/>
      </c>
      <c r="HL49" s="55" t="str">
        <f>IFERROR(IF(INDEX(Sheet1!$B$10:$JO$18,MATCH($C49,Sheet1!$A$10:$A$18,0),MATCH(HL$48,Sheet1!$B$9:$JO$9,0))=0,"Close",INDEX(Sheet1!$B$10:$JO$18,MATCH($C49,Sheet1!$A$10:$A$18,0),MATCH(HL$48,Sheet1!$B$9:$JO$9,0))),"")</f>
        <v/>
      </c>
      <c r="HM49" s="55" t="str">
        <f>IFERROR(IF(INDEX(Sheet1!$B$10:$JO$18,MATCH($C49,Sheet1!$A$10:$A$18,0),MATCH(HM$48,Sheet1!$B$9:$JO$9,0))=0,"Close",INDEX(Sheet1!$B$10:$JO$18,MATCH($C49,Sheet1!$A$10:$A$18,0),MATCH(HM$48,Sheet1!$B$9:$JO$9,0))),"")</f>
        <v/>
      </c>
      <c r="HN49" s="55" t="str">
        <f>IFERROR(IF(INDEX(Sheet1!$B$10:$JO$18,MATCH($C49,Sheet1!$A$10:$A$18,0),MATCH(HN$48,Sheet1!$B$9:$JO$9,0))=0,"Close",INDEX(Sheet1!$B$10:$JO$18,MATCH($C49,Sheet1!$A$10:$A$18,0),MATCH(HN$48,Sheet1!$B$9:$JO$9,0))),"")</f>
        <v/>
      </c>
      <c r="HO49" s="55" t="str">
        <f>IFERROR(IF(INDEX(Sheet1!$B$10:$JO$18,MATCH($C49,Sheet1!$A$10:$A$18,0),MATCH(HO$48,Sheet1!$B$9:$JO$9,0))=0,"Close",INDEX(Sheet1!$B$10:$JO$18,MATCH($C49,Sheet1!$A$10:$A$18,0),MATCH(HO$48,Sheet1!$B$9:$JO$9,0))),"")</f>
        <v/>
      </c>
      <c r="HP49" s="55" t="str">
        <f>IFERROR(IF(INDEX(Sheet1!$B$10:$JO$18,MATCH($C49,Sheet1!$A$10:$A$18,0),MATCH(HP$48,Sheet1!$B$9:$JO$9,0))=0,"Close",INDEX(Sheet1!$B$10:$JO$18,MATCH($C49,Sheet1!$A$10:$A$18,0),MATCH(HP$48,Sheet1!$B$9:$JO$9,0))),"")</f>
        <v/>
      </c>
      <c r="HQ49" s="55" t="str">
        <f>IFERROR(IF(INDEX(Sheet1!$B$10:$JO$18,MATCH($C49,Sheet1!$A$10:$A$18,0),MATCH(HQ$48,Sheet1!$B$9:$JO$9,0))=0,"Close",INDEX(Sheet1!$B$10:$JO$18,MATCH($C49,Sheet1!$A$10:$A$18,0),MATCH(HQ$48,Sheet1!$B$9:$JO$9,0))),"")</f>
        <v/>
      </c>
      <c r="HR49" s="55" t="str">
        <f>IFERROR(IF(INDEX(Sheet1!$B$10:$JO$18,MATCH($C49,Sheet1!$A$10:$A$18,0),MATCH(HR$48,Sheet1!$B$9:$JO$9,0))=0,"Close",INDEX(Sheet1!$B$10:$JO$18,MATCH($C49,Sheet1!$A$10:$A$18,0),MATCH(HR$48,Sheet1!$B$9:$JO$9,0))),"")</f>
        <v/>
      </c>
      <c r="HS49" s="55" t="str">
        <f>IFERROR(IF(INDEX(Sheet1!$B$10:$JO$18,MATCH($C49,Sheet1!$A$10:$A$18,0),MATCH(HS$48,Sheet1!$B$9:$JO$9,0))=0,"Close",INDEX(Sheet1!$B$10:$JO$18,MATCH($C49,Sheet1!$A$10:$A$18,0),MATCH(HS$48,Sheet1!$B$9:$JO$9,0))),"")</f>
        <v/>
      </c>
      <c r="HT49" s="55" t="str">
        <f>IFERROR(IF(INDEX(Sheet1!$B$10:$JO$18,MATCH($C49,Sheet1!$A$10:$A$18,0),MATCH(HT$48,Sheet1!$B$9:$JO$9,0))=0,"Close",INDEX(Sheet1!$B$10:$JO$18,MATCH($C49,Sheet1!$A$10:$A$18,0),MATCH(HT$48,Sheet1!$B$9:$JO$9,0))),"")</f>
        <v/>
      </c>
      <c r="HU49" s="55" t="str">
        <f>IFERROR(IF(INDEX(Sheet1!$B$10:$JO$18,MATCH($C49,Sheet1!$A$10:$A$18,0),MATCH(HU$48,Sheet1!$B$9:$JO$9,0))=0,"Close",INDEX(Sheet1!$B$10:$JO$18,MATCH($C49,Sheet1!$A$10:$A$18,0),MATCH(HU$48,Sheet1!$B$9:$JO$9,0))),"")</f>
        <v/>
      </c>
      <c r="HV49" s="55" t="str">
        <f>IFERROR(IF(INDEX(Sheet1!$B$10:$JO$18,MATCH($C49,Sheet1!$A$10:$A$18,0),MATCH(HV$48,Sheet1!$B$9:$JO$9,0))=0,"Close",INDEX(Sheet1!$B$10:$JO$18,MATCH($C49,Sheet1!$A$10:$A$18,0),MATCH(HV$48,Sheet1!$B$9:$JO$9,0))),"")</f>
        <v/>
      </c>
      <c r="HW49" s="55" t="str">
        <f>IFERROR(IF(INDEX(Sheet1!$B$10:$JO$18,MATCH($C49,Sheet1!$A$10:$A$18,0),MATCH(HW$48,Sheet1!$B$9:$JO$9,0))=0,"Close",INDEX(Sheet1!$B$10:$JO$18,MATCH($C49,Sheet1!$A$10:$A$18,0),MATCH(HW$48,Sheet1!$B$9:$JO$9,0))),"")</f>
        <v/>
      </c>
      <c r="HX49" s="55" t="str">
        <f>IFERROR(IF(INDEX(Sheet1!$B$10:$JO$18,MATCH($C49,Sheet1!$A$10:$A$18,0),MATCH(HX$48,Sheet1!$B$9:$JO$9,0))=0,"Close",INDEX(Sheet1!$B$10:$JO$18,MATCH($C49,Sheet1!$A$10:$A$18,0),MATCH(HX$48,Sheet1!$B$9:$JO$9,0))),"")</f>
        <v/>
      </c>
      <c r="HY49" s="55" t="str">
        <f>IFERROR(IF(INDEX(Sheet1!$B$10:$JO$18,MATCH($C49,Sheet1!$A$10:$A$18,0),MATCH(HY$48,Sheet1!$B$9:$JO$9,0))=0,"Close",INDEX(Sheet1!$B$10:$JO$18,MATCH($C49,Sheet1!$A$10:$A$18,0),MATCH(HY$48,Sheet1!$B$9:$JO$9,0))),"")</f>
        <v/>
      </c>
      <c r="HZ49" s="55" t="str">
        <f>IFERROR(IF(INDEX(Sheet1!$B$10:$JO$18,MATCH($C49,Sheet1!$A$10:$A$18,0),MATCH(HZ$48,Sheet1!$B$9:$JO$9,0))=0,"Close",INDEX(Sheet1!$B$10:$JO$18,MATCH($C49,Sheet1!$A$10:$A$18,0),MATCH(HZ$48,Sheet1!$B$9:$JO$9,0))),"")</f>
        <v/>
      </c>
      <c r="IA49" s="55" t="str">
        <f>IFERROR(IF(INDEX(Sheet1!$B$10:$JO$18,MATCH($C49,Sheet1!$A$10:$A$18,0),MATCH(IA$48,Sheet1!$B$9:$JO$9,0))=0,"Close",INDEX(Sheet1!$B$10:$JO$18,MATCH($C49,Sheet1!$A$10:$A$18,0),MATCH(IA$48,Sheet1!$B$9:$JO$9,0))),"")</f>
        <v/>
      </c>
      <c r="IB49" s="55" t="str">
        <f>IFERROR(IF(INDEX(Sheet1!$B$10:$JO$18,MATCH($C49,Sheet1!$A$10:$A$18,0),MATCH(IB$48,Sheet1!$B$9:$JO$9,0))=0,"Close",INDEX(Sheet1!$B$10:$JO$18,MATCH($C49,Sheet1!$A$10:$A$18,0),MATCH(IB$48,Sheet1!$B$9:$JO$9,0))),"")</f>
        <v/>
      </c>
      <c r="IC49" s="55" t="str">
        <f>IFERROR(IF(INDEX(Sheet1!$B$10:$JO$18,MATCH($C49,Sheet1!$A$10:$A$18,0),MATCH(IC$48,Sheet1!$B$9:$JO$9,0))=0,"Close",INDEX(Sheet1!$B$10:$JO$18,MATCH($C49,Sheet1!$A$10:$A$18,0),MATCH(IC$48,Sheet1!$B$9:$JO$9,0))),"")</f>
        <v/>
      </c>
      <c r="ID49" s="55" t="str">
        <f>IFERROR(IF(INDEX(Sheet1!$B$10:$JO$18,MATCH($C49,Sheet1!$A$10:$A$18,0),MATCH(ID$48,Sheet1!$B$9:$JO$9,0))=0,"Close",INDEX(Sheet1!$B$10:$JO$18,MATCH($C49,Sheet1!$A$10:$A$18,0),MATCH(ID$48,Sheet1!$B$9:$JO$9,0))),"")</f>
        <v/>
      </c>
      <c r="IE49" s="55" t="str">
        <f>IFERROR(IF(INDEX(Sheet1!$B$10:$JO$18,MATCH($C49,Sheet1!$A$10:$A$18,0),MATCH(IE$48,Sheet1!$B$9:$JO$9,0))=0,"Close",INDEX(Sheet1!$B$10:$JO$18,MATCH($C49,Sheet1!$A$10:$A$18,0),MATCH(IE$48,Sheet1!$B$9:$JO$9,0))),"")</f>
        <v/>
      </c>
      <c r="IF49" s="55" t="str">
        <f>IFERROR(IF(INDEX(Sheet1!$B$10:$JO$18,MATCH($C49,Sheet1!$A$10:$A$18,0),MATCH(IF$48,Sheet1!$B$9:$JO$9,0))=0,"Close",INDEX(Sheet1!$B$10:$JO$18,MATCH($C49,Sheet1!$A$10:$A$18,0),MATCH(IF$48,Sheet1!$B$9:$JO$9,0))),"")</f>
        <v/>
      </c>
      <c r="IG49" s="55" t="str">
        <f>IFERROR(IF(INDEX(Sheet1!$B$10:$JO$18,MATCH($C49,Sheet1!$A$10:$A$18,0),MATCH(IG$48,Sheet1!$B$9:$JO$9,0))=0,"Close",INDEX(Sheet1!$B$10:$JO$18,MATCH($C49,Sheet1!$A$10:$A$18,0),MATCH(IG$48,Sheet1!$B$9:$JO$9,0))),"")</f>
        <v/>
      </c>
      <c r="IH49" s="55" t="str">
        <f>IFERROR(IF(INDEX(Sheet1!$B$10:$JO$18,MATCH($C49,Sheet1!$A$10:$A$18,0),MATCH(IH$48,Sheet1!$B$9:$JO$9,0))=0,"Close",INDEX(Sheet1!$B$10:$JO$18,MATCH($C49,Sheet1!$A$10:$A$18,0),MATCH(IH$48,Sheet1!$B$9:$JO$9,0))),"")</f>
        <v/>
      </c>
      <c r="II49" s="55" t="str">
        <f>IFERROR(IF(INDEX(Sheet1!$B$10:$JO$18,MATCH($C49,Sheet1!$A$10:$A$18,0),MATCH(II$48,Sheet1!$B$9:$JO$9,0))=0,"Close",INDEX(Sheet1!$B$10:$JO$18,MATCH($C49,Sheet1!$A$10:$A$18,0),MATCH(II$48,Sheet1!$B$9:$JO$9,0))),"")</f>
        <v/>
      </c>
      <c r="IJ49" s="55" t="str">
        <f>IFERROR(IF(INDEX(Sheet1!$B$10:$JO$18,MATCH($C49,Sheet1!$A$10:$A$18,0),MATCH(IJ$48,Sheet1!$B$9:$JO$9,0))=0,"Close",INDEX(Sheet1!$B$10:$JO$18,MATCH($C49,Sheet1!$A$10:$A$18,0),MATCH(IJ$48,Sheet1!$B$9:$JO$9,0))),"")</f>
        <v/>
      </c>
      <c r="IK49" s="55" t="str">
        <f>IFERROR(IF(INDEX(Sheet1!$B$10:$JO$18,MATCH($C49,Sheet1!$A$10:$A$18,0),MATCH(IK$48,Sheet1!$B$9:$JO$9,0))=0,"Close",INDEX(Sheet1!$B$10:$JO$18,MATCH($C49,Sheet1!$A$10:$A$18,0),MATCH(IK$48,Sheet1!$B$9:$JO$9,0))),"")</f>
        <v/>
      </c>
      <c r="IL49" s="55" t="str">
        <f>IFERROR(IF(INDEX(Sheet1!$B$10:$JO$18,MATCH($C49,Sheet1!$A$10:$A$18,0),MATCH(IL$48,Sheet1!$B$9:$JO$9,0))=0,"Close",INDEX(Sheet1!$B$10:$JO$18,MATCH($C49,Sheet1!$A$10:$A$18,0),MATCH(IL$48,Sheet1!$B$9:$JO$9,0))),"")</f>
        <v/>
      </c>
      <c r="IM49" s="55" t="str">
        <f>IFERROR(IF(INDEX(Sheet1!$B$10:$JO$18,MATCH($C49,Sheet1!$A$10:$A$18,0),MATCH(IM$48,Sheet1!$B$9:$JO$9,0))=0,"Close",INDEX(Sheet1!$B$10:$JO$18,MATCH($C49,Sheet1!$A$10:$A$18,0),MATCH(IM$48,Sheet1!$B$9:$JO$9,0))),"")</f>
        <v/>
      </c>
      <c r="IN49" s="55" t="str">
        <f>IFERROR(IF(INDEX(Sheet1!$B$10:$JO$18,MATCH($C49,Sheet1!$A$10:$A$18,0),MATCH(IN$48,Sheet1!$B$9:$JO$9,0))=0,"Close",INDEX(Sheet1!$B$10:$JO$18,MATCH($C49,Sheet1!$A$10:$A$18,0),MATCH(IN$48,Sheet1!$B$9:$JO$9,0))),"")</f>
        <v/>
      </c>
      <c r="IO49" s="55" t="str">
        <f>IFERROR(IF(INDEX(Sheet1!$B$10:$JO$18,MATCH($C49,Sheet1!$A$10:$A$18,0),MATCH(IO$48,Sheet1!$B$9:$JO$9,0))=0,"Close",INDEX(Sheet1!$B$10:$JO$18,MATCH($C49,Sheet1!$A$10:$A$18,0),MATCH(IO$48,Sheet1!$B$9:$JO$9,0))),"")</f>
        <v/>
      </c>
      <c r="IP49" s="55" t="str">
        <f>IFERROR(IF(INDEX(Sheet1!$B$10:$JO$18,MATCH($C49,Sheet1!$A$10:$A$18,0),MATCH(IP$48,Sheet1!$B$9:$JO$9,0))=0,"Close",INDEX(Sheet1!$B$10:$JO$18,MATCH($C49,Sheet1!$A$10:$A$18,0),MATCH(IP$48,Sheet1!$B$9:$JO$9,0))),"")</f>
        <v/>
      </c>
      <c r="IQ49" s="55" t="str">
        <f>IFERROR(IF(INDEX(Sheet1!$B$10:$JO$18,MATCH($C49,Sheet1!$A$10:$A$18,0),MATCH(IQ$48,Sheet1!$B$9:$JO$9,0))=0,"Close",INDEX(Sheet1!$B$10:$JO$18,MATCH($C49,Sheet1!$A$10:$A$18,0),MATCH(IQ$48,Sheet1!$B$9:$JO$9,0))),"")</f>
        <v/>
      </c>
      <c r="IR49" s="55" t="str">
        <f>IFERROR(IF(INDEX(Sheet1!$B$10:$JO$18,MATCH($C49,Sheet1!$A$10:$A$18,0),MATCH(IR$48,Sheet1!$B$9:$JO$9,0))=0,"Close",INDEX(Sheet1!$B$10:$JO$18,MATCH($C49,Sheet1!$A$10:$A$18,0),MATCH(IR$48,Sheet1!$B$9:$JO$9,0))),"")</f>
        <v/>
      </c>
      <c r="IS49" s="55" t="str">
        <f>IFERROR(IF(INDEX(Sheet1!$B$10:$JO$18,MATCH($C49,Sheet1!$A$10:$A$18,0),MATCH(IS$48,Sheet1!$B$9:$JO$9,0))=0,"Close",INDEX(Sheet1!$B$10:$JO$18,MATCH($C49,Sheet1!$A$10:$A$18,0),MATCH(IS$48,Sheet1!$B$9:$JO$9,0))),"")</f>
        <v/>
      </c>
      <c r="IT49" s="55" t="str">
        <f>IFERROR(IF(INDEX(Sheet1!$B$10:$JO$18,MATCH($C49,Sheet1!$A$10:$A$18,0),MATCH(IT$48,Sheet1!$B$9:$JO$9,0))=0,"Close",INDEX(Sheet1!$B$10:$JO$18,MATCH($C49,Sheet1!$A$10:$A$18,0),MATCH(IT$48,Sheet1!$B$9:$JO$9,0))),"")</f>
        <v/>
      </c>
      <c r="IU49" s="55" t="str">
        <f>IFERROR(IF(INDEX(Sheet1!$B$10:$JO$18,MATCH($C49,Sheet1!$A$10:$A$18,0),MATCH(IU$48,Sheet1!$B$9:$JO$9,0))=0,"Close",INDEX(Sheet1!$B$10:$JO$18,MATCH($C49,Sheet1!$A$10:$A$18,0),MATCH(IU$48,Sheet1!$B$9:$JO$9,0))),"")</f>
        <v/>
      </c>
      <c r="IV49" s="55" t="str">
        <f>IFERROR(IF(INDEX(Sheet1!$B$10:$JO$18,MATCH($C49,Sheet1!$A$10:$A$18,0),MATCH(IV$48,Sheet1!$B$9:$JO$9,0))=0,"Close",INDEX(Sheet1!$B$10:$JO$18,MATCH($C49,Sheet1!$A$10:$A$18,0),MATCH(IV$48,Sheet1!$B$9:$JO$9,0))),"")</f>
        <v/>
      </c>
      <c r="IW49" s="55" t="str">
        <f>IFERROR(IF(INDEX(Sheet1!$B$10:$JO$18,MATCH($C49,Sheet1!$A$10:$A$18,0),MATCH(IW$48,Sheet1!$B$9:$JO$9,0))=0,"Close",INDEX(Sheet1!$B$10:$JO$18,MATCH($C49,Sheet1!$A$10:$A$18,0),MATCH(IW$48,Sheet1!$B$9:$JO$9,0))),"")</f>
        <v/>
      </c>
      <c r="IX49" s="55" t="str">
        <f>IFERROR(IF(INDEX(Sheet1!$B$10:$JO$18,MATCH($C49,Sheet1!$A$10:$A$18,0),MATCH(IX$48,Sheet1!$B$9:$JO$9,0))=0,"Close",INDEX(Sheet1!$B$10:$JO$18,MATCH($C49,Sheet1!$A$10:$A$18,0),MATCH(IX$48,Sheet1!$B$9:$JO$9,0))),"")</f>
        <v/>
      </c>
      <c r="IY49" s="55" t="str">
        <f>IFERROR(IF(INDEX(Sheet1!$B$10:$JO$18,MATCH($C49,Sheet1!$A$10:$A$18,0),MATCH(IY$48,Sheet1!$B$9:$JO$9,0))=0,"Close",INDEX(Sheet1!$B$10:$JO$18,MATCH($C49,Sheet1!$A$10:$A$18,0),MATCH(IY$48,Sheet1!$B$9:$JO$9,0))),"")</f>
        <v/>
      </c>
      <c r="IZ49" s="55" t="str">
        <f>IFERROR(IF(INDEX(Sheet1!$B$10:$JO$18,MATCH($C49,Sheet1!$A$10:$A$18,0),MATCH(IZ$48,Sheet1!$B$9:$JO$9,0))=0,"Close",INDEX(Sheet1!$B$10:$JO$18,MATCH($C49,Sheet1!$A$10:$A$18,0),MATCH(IZ$48,Sheet1!$B$9:$JO$9,0))),"")</f>
        <v/>
      </c>
      <c r="JA49" s="55" t="str">
        <f>IFERROR(IF(INDEX(Sheet1!$B$10:$JO$18,MATCH($C49,Sheet1!$A$10:$A$18,0),MATCH(JA$48,Sheet1!$B$9:$JO$9,0))=0,"Close",INDEX(Sheet1!$B$10:$JO$18,MATCH($C49,Sheet1!$A$10:$A$18,0),MATCH(JA$48,Sheet1!$B$9:$JO$9,0))),"")</f>
        <v/>
      </c>
      <c r="JB49" s="55" t="str">
        <f>IFERROR(IF(INDEX(Sheet1!$B$10:$JO$18,MATCH($C49,Sheet1!$A$10:$A$18,0),MATCH(JB$48,Sheet1!$B$9:$JO$9,0))=0,"Close",INDEX(Sheet1!$B$10:$JO$18,MATCH($C49,Sheet1!$A$10:$A$18,0),MATCH(JB$48,Sheet1!$B$9:$JO$9,0))),"")</f>
        <v/>
      </c>
      <c r="JC49" s="55" t="str">
        <f>IFERROR(IF(INDEX(Sheet1!$B$10:$JO$18,MATCH($C49,Sheet1!$A$10:$A$18,0),MATCH(JC$48,Sheet1!$B$9:$JO$9,0))=0,"Close",INDEX(Sheet1!$B$10:$JO$18,MATCH($C49,Sheet1!$A$10:$A$18,0),MATCH(JC$48,Sheet1!$B$9:$JO$9,0))),"")</f>
        <v/>
      </c>
      <c r="JD49" s="55" t="str">
        <f>IFERROR(IF(INDEX(Sheet1!$B$10:$JO$18,MATCH($C49,Sheet1!$A$10:$A$18,0),MATCH(JD$48,Sheet1!$B$9:$JO$9,0))=0,"Close",INDEX(Sheet1!$B$10:$JO$18,MATCH($C49,Sheet1!$A$10:$A$18,0),MATCH(JD$48,Sheet1!$B$9:$JO$9,0))),"")</f>
        <v/>
      </c>
      <c r="JE49" s="55" t="str">
        <f>IFERROR(IF(INDEX(Sheet1!$B$10:$JO$18,MATCH($C49,Sheet1!$A$10:$A$18,0),MATCH(JE$48,Sheet1!$B$9:$JO$9,0))=0,"Close",INDEX(Sheet1!$B$10:$JO$18,MATCH($C49,Sheet1!$A$10:$A$18,0),MATCH(JE$48,Sheet1!$B$9:$JO$9,0))),"")</f>
        <v/>
      </c>
      <c r="JF49" s="55" t="str">
        <f>IFERROR(IF(INDEX(Sheet1!$B$10:$JO$18,MATCH($C49,Sheet1!$A$10:$A$18,0),MATCH(JF$48,Sheet1!$B$9:$JO$9,0))=0,"Close",INDEX(Sheet1!$B$10:$JO$18,MATCH($C49,Sheet1!$A$10:$A$18,0),MATCH(JF$48,Sheet1!$B$9:$JO$9,0))),"")</f>
        <v/>
      </c>
      <c r="JG49" s="55" t="str">
        <f>IFERROR(IF(INDEX(Sheet1!$B$10:$JO$18,MATCH($C49,Sheet1!$A$10:$A$18,0),MATCH(JG$48,Sheet1!$B$9:$JO$9,0))=0,"Close",INDEX(Sheet1!$B$10:$JO$18,MATCH($C49,Sheet1!$A$10:$A$18,0),MATCH(JG$48,Sheet1!$B$9:$JO$9,0))),"")</f>
        <v/>
      </c>
      <c r="JH49" s="55" t="str">
        <f>IFERROR(IF(INDEX(Sheet1!$B$10:$JO$18,MATCH($C49,Sheet1!$A$10:$A$18,0),MATCH(JH$48,Sheet1!$B$9:$JO$9,0))=0,"Close",INDEX(Sheet1!$B$10:$JO$18,MATCH($C49,Sheet1!$A$10:$A$18,0),MATCH(JH$48,Sheet1!$B$9:$JO$9,0))),"")</f>
        <v/>
      </c>
      <c r="JI49" s="55" t="str">
        <f>IFERROR(IF(INDEX(Sheet1!$B$10:$JO$18,MATCH($C49,Sheet1!$A$10:$A$18,0),MATCH(JI$48,Sheet1!$B$9:$JO$9,0))=0,"Close",INDEX(Sheet1!$B$10:$JO$18,MATCH($C49,Sheet1!$A$10:$A$18,0),MATCH(JI$48,Sheet1!$B$9:$JO$9,0))),"")</f>
        <v/>
      </c>
      <c r="JJ49" s="55" t="str">
        <f>IFERROR(IF(INDEX(Sheet1!$B$10:$JO$18,MATCH($C49,Sheet1!$A$10:$A$18,0),MATCH(JJ$48,Sheet1!$B$9:$JO$9,0))=0,"Close",INDEX(Sheet1!$B$10:$JO$18,MATCH($C49,Sheet1!$A$10:$A$18,0),MATCH(JJ$48,Sheet1!$B$9:$JO$9,0))),"")</f>
        <v/>
      </c>
      <c r="JK49" s="55" t="str">
        <f>IFERROR(IF(INDEX(Sheet1!$B$10:$JO$18,MATCH($C49,Sheet1!$A$10:$A$18,0),MATCH(JK$48,Sheet1!$B$9:$JO$9,0))=0,"Close",INDEX(Sheet1!$B$10:$JO$18,MATCH($C49,Sheet1!$A$10:$A$18,0),MATCH(JK$48,Sheet1!$B$9:$JO$9,0))),"")</f>
        <v/>
      </c>
      <c r="JL49" s="55" t="str">
        <f>IFERROR(IF(INDEX(Sheet1!$B$10:$JO$18,MATCH($C49,Sheet1!$A$10:$A$18,0),MATCH(JL$48,Sheet1!$B$9:$JO$9,0))=0,"Close",INDEX(Sheet1!$B$10:$JO$18,MATCH($C49,Sheet1!$A$10:$A$18,0),MATCH(JL$48,Sheet1!$B$9:$JO$9,0))),"")</f>
        <v/>
      </c>
      <c r="JM49" s="55" t="str">
        <f>IFERROR(IF(INDEX(Sheet1!$B$10:$JO$18,MATCH($C49,Sheet1!$A$10:$A$18,0),MATCH(JM$48,Sheet1!$B$9:$JO$9,0))=0,"Close",INDEX(Sheet1!$B$10:$JO$18,MATCH($C49,Sheet1!$A$10:$A$18,0),MATCH(JM$48,Sheet1!$B$9:$JO$9,0))),"")</f>
        <v/>
      </c>
      <c r="JN49" s="55" t="str">
        <f>IFERROR(IF(INDEX(Sheet1!$B$10:$JO$18,MATCH($C49,Sheet1!$A$10:$A$18,0),MATCH(JN$48,Sheet1!$B$9:$JO$9,0))=0,"Close",INDEX(Sheet1!$B$10:$JO$18,MATCH($C49,Sheet1!$A$10:$A$18,0),MATCH(JN$48,Sheet1!$B$9:$JO$9,0))),"")</f>
        <v/>
      </c>
      <c r="JO49" s="55" t="str">
        <f>IFERROR(IF(INDEX(Sheet1!$B$10:$JO$18,MATCH($C49,Sheet1!$A$10:$A$18,0),MATCH(JO$48,Sheet1!$B$9:$JO$9,0))=0,"Close",INDEX(Sheet1!$B$10:$JO$18,MATCH($C49,Sheet1!$A$10:$A$18,0),MATCH(JO$48,Sheet1!$B$9:$JO$9,0))),"")</f>
        <v/>
      </c>
      <c r="JP49" s="55" t="str">
        <f>IFERROR(IF(INDEX(Sheet1!$B$10:$JO$18,MATCH($C49,Sheet1!$A$10:$A$18,0),MATCH(JP$48,Sheet1!$B$9:$JO$9,0))=0,"Close",INDEX(Sheet1!$B$10:$JO$18,MATCH($C49,Sheet1!$A$10:$A$18,0),MATCH(JP$48,Sheet1!$B$9:$JO$9,0))),"")</f>
        <v/>
      </c>
      <c r="JQ49" s="55" t="str">
        <f>IFERROR(IF(INDEX(Sheet1!$B$10:$JO$18,MATCH($C49,Sheet1!$A$10:$A$18,0),MATCH(JQ$48,Sheet1!$B$9:$JO$9,0))=0,"Close",INDEX(Sheet1!$B$10:$JO$18,MATCH($C49,Sheet1!$A$10:$A$18,0),MATCH(JQ$48,Sheet1!$B$9:$JO$9,0))),"")</f>
        <v/>
      </c>
      <c r="JR49" s="55" t="str">
        <f>IFERROR(IF(INDEX(Sheet1!$B$10:$JO$18,MATCH($C49,Sheet1!$A$10:$A$18,0),MATCH(JR$48,Sheet1!$B$9:$JO$9,0))=0,"Close",INDEX(Sheet1!$B$10:$JO$18,MATCH($C49,Sheet1!$A$10:$A$18,0),MATCH(JR$48,Sheet1!$B$9:$JO$9,0))),"")</f>
        <v/>
      </c>
      <c r="JS49" s="55" t="str">
        <f>IFERROR(IF(INDEX(Sheet1!$B$10:$JO$18,MATCH($C49,Sheet1!$A$10:$A$18,0),MATCH(JS$48,Sheet1!$B$9:$JO$9,0))=0,"Close",INDEX(Sheet1!$B$10:$JO$18,MATCH($C49,Sheet1!$A$10:$A$18,0),MATCH(JS$48,Sheet1!$B$9:$JO$9,0))),"")</f>
        <v/>
      </c>
      <c r="JT49" s="55" t="str">
        <f>IFERROR(IF(INDEX(Sheet1!$B$10:$JO$18,MATCH($C49,Sheet1!$A$10:$A$18,0),MATCH(JT$48,Sheet1!$B$9:$JO$9,0))=0,"Close",INDEX(Sheet1!$B$10:$JO$18,MATCH($C49,Sheet1!$A$10:$A$18,0),MATCH(JT$48,Sheet1!$B$9:$JO$9,0))),"")</f>
        <v/>
      </c>
      <c r="JU49" s="55" t="str">
        <f>IFERROR(IF(INDEX(Sheet1!$B$10:$JO$18,MATCH($C49,Sheet1!$A$10:$A$18,0),MATCH(JU$48,Sheet1!$B$9:$JO$9,0))=0,"Close",INDEX(Sheet1!$B$10:$JO$18,MATCH($C49,Sheet1!$A$10:$A$18,0),MATCH(JU$48,Sheet1!$B$9:$JO$9,0))),"")</f>
        <v/>
      </c>
      <c r="JV49" s="55" t="str">
        <f>IFERROR(IF(INDEX(Sheet1!$B$10:$JO$18,MATCH($C49,Sheet1!$A$10:$A$18,0),MATCH(JV$48,Sheet1!$B$9:$JO$9,0))=0,"Close",INDEX(Sheet1!$B$10:$JO$18,MATCH($C49,Sheet1!$A$10:$A$18,0),MATCH(JV$48,Sheet1!$B$9:$JO$9,0))),"")</f>
        <v/>
      </c>
      <c r="JW49" s="55" t="str">
        <f>IFERROR(IF(INDEX(Sheet1!$B$10:$JO$18,MATCH($C49,Sheet1!$A$10:$A$18,0),MATCH(JW$48,Sheet1!$B$9:$JO$9,0))=0,"Close",INDEX(Sheet1!$B$10:$JO$18,MATCH($C49,Sheet1!$A$10:$A$18,0),MATCH(JW$48,Sheet1!$B$9:$JO$9,0))),"")</f>
        <v/>
      </c>
      <c r="JX49" s="55" t="str">
        <f>IFERROR(IF(INDEX(Sheet1!$B$10:$JO$18,MATCH($C49,Sheet1!$A$10:$A$18,0),MATCH(JX$48,Sheet1!$B$9:$JO$9,0))=0,"Close",INDEX(Sheet1!$B$10:$JO$18,MATCH($C49,Sheet1!$A$10:$A$18,0),MATCH(JX$48,Sheet1!$B$9:$JO$9,0))),"")</f>
        <v/>
      </c>
      <c r="JY49" s="55" t="str">
        <f>IFERROR(IF(INDEX(Sheet1!$B$10:$JO$18,MATCH($C49,Sheet1!$A$10:$A$18,0),MATCH(JY$48,Sheet1!$B$9:$JO$9,0))=0,"Close",INDEX(Sheet1!$B$10:$JO$18,MATCH($C49,Sheet1!$A$10:$A$18,0),MATCH(JY$48,Sheet1!$B$9:$JO$9,0))),"")</f>
        <v/>
      </c>
      <c r="JZ49" s="55" t="str">
        <f>IFERROR(IF(INDEX(Sheet1!$B$10:$JO$18,MATCH($C49,Sheet1!$A$10:$A$18,0),MATCH(JZ$48,Sheet1!$B$9:$JO$9,0))=0,"Close",INDEX(Sheet1!$B$10:$JO$18,MATCH($C49,Sheet1!$A$10:$A$18,0),MATCH(JZ$48,Sheet1!$B$9:$JO$9,0))),"")</f>
        <v/>
      </c>
      <c r="KA49" s="55" t="str">
        <f>IFERROR(IF(INDEX(Sheet1!$B$10:$JO$18,MATCH($C49,Sheet1!$A$10:$A$18,0),MATCH(KA$48,Sheet1!$B$9:$JO$9,0))=0,"Close",INDEX(Sheet1!$B$10:$JO$18,MATCH($C49,Sheet1!$A$10:$A$18,0),MATCH(KA$48,Sheet1!$B$9:$JO$9,0))),"")</f>
        <v/>
      </c>
      <c r="KB49" s="55" t="str">
        <f>IFERROR(IF(INDEX(Sheet1!$B$10:$JO$18,MATCH($C49,Sheet1!$A$10:$A$18,0),MATCH(KB$48,Sheet1!$B$9:$JO$9,0))=0,"Close",INDEX(Sheet1!$B$10:$JO$18,MATCH($C49,Sheet1!$A$10:$A$18,0),MATCH(KB$48,Sheet1!$B$9:$JO$9,0))),"")</f>
        <v/>
      </c>
      <c r="KC49" s="55" t="str">
        <f>IFERROR(IF(INDEX(Sheet1!$B$10:$JO$18,MATCH($C49,Sheet1!$A$10:$A$18,0),MATCH(KC$48,Sheet1!$B$9:$JO$9,0))=0,"Close",INDEX(Sheet1!$B$10:$JO$18,MATCH($C49,Sheet1!$A$10:$A$18,0),MATCH(KC$48,Sheet1!$B$9:$JO$9,0))),"")</f>
        <v/>
      </c>
      <c r="KD49" s="55" t="str">
        <f>IFERROR(IF(INDEX(Sheet1!$B$10:$JO$18,MATCH($C49,Sheet1!$A$10:$A$18,0),MATCH(KD$48,Sheet1!$B$9:$JO$9,0))=0,"Close",INDEX(Sheet1!$B$10:$JO$18,MATCH($C49,Sheet1!$A$10:$A$18,0),MATCH(KD$48,Sheet1!$B$9:$JO$9,0))),"")</f>
        <v/>
      </c>
      <c r="KE49" s="55" t="str">
        <f>IFERROR(IF(INDEX(Sheet1!$B$10:$JO$18,MATCH($C49,Sheet1!$A$10:$A$18,0),MATCH(KE$48,Sheet1!$B$9:$JO$9,0))=0,"Close",INDEX(Sheet1!$B$10:$JO$18,MATCH($C49,Sheet1!$A$10:$A$18,0),MATCH(KE$48,Sheet1!$B$9:$JO$9,0))),"")</f>
        <v/>
      </c>
      <c r="KF49" s="55" t="str">
        <f>IFERROR(IF(INDEX(Sheet1!$B$10:$JO$18,MATCH($C49,Sheet1!$A$10:$A$18,0),MATCH(KF$48,Sheet1!$B$9:$JO$9,0))=0,"Close",INDEX(Sheet1!$B$10:$JO$18,MATCH($C49,Sheet1!$A$10:$A$18,0),MATCH(KF$48,Sheet1!$B$9:$JO$9,0))),"")</f>
        <v/>
      </c>
      <c r="KG49" s="55" t="str">
        <f>IFERROR(IF(INDEX(Sheet1!$B$10:$JO$18,MATCH($C49,Sheet1!$A$10:$A$18,0),MATCH(KG$48,Sheet1!$B$9:$JO$9,0))=0,"Close",INDEX(Sheet1!$B$10:$JO$18,MATCH($C49,Sheet1!$A$10:$A$18,0),MATCH(KG$48,Sheet1!$B$9:$JO$9,0))),"")</f>
        <v/>
      </c>
      <c r="KH49" s="55" t="str">
        <f>IFERROR(IF(INDEX(Sheet1!$B$10:$JO$18,MATCH($C49,Sheet1!$A$10:$A$18,0),MATCH(KH$48,Sheet1!$B$9:$JO$9,0))=0,"Close",INDEX(Sheet1!$B$10:$JO$18,MATCH($C49,Sheet1!$A$10:$A$18,0),MATCH(KH$48,Sheet1!$B$9:$JO$9,0))),"")</f>
        <v/>
      </c>
      <c r="KI49" s="55" t="str">
        <f>IFERROR(IF(INDEX(Sheet1!$B$10:$JO$18,MATCH($C49,Sheet1!$A$10:$A$18,0),MATCH(KI$48,Sheet1!$B$9:$JO$9,0))=0,"Close",INDEX(Sheet1!$B$10:$JO$18,MATCH($C49,Sheet1!$A$10:$A$18,0),MATCH(KI$48,Sheet1!$B$9:$JO$9,0))),"")</f>
        <v/>
      </c>
      <c r="KJ49" s="55" t="str">
        <f>IFERROR(IF(INDEX(Sheet1!$B$10:$JO$18,MATCH($C49,Sheet1!$A$10:$A$18,0),MATCH(KJ$48,Sheet1!$B$9:$JO$9,0))=0,"Close",INDEX(Sheet1!$B$10:$JO$18,MATCH($C49,Sheet1!$A$10:$A$18,0),MATCH(KJ$48,Sheet1!$B$9:$JO$9,0))),"")</f>
        <v/>
      </c>
      <c r="KK49" s="55" t="str">
        <f>IFERROR(IF(INDEX(Sheet1!$B$10:$JO$18,MATCH($C49,Sheet1!$A$10:$A$18,0),MATCH(KK$48,Sheet1!$B$9:$JO$9,0))=0,"Close",INDEX(Sheet1!$B$10:$JO$18,MATCH($C49,Sheet1!$A$10:$A$18,0),MATCH(KK$48,Sheet1!$B$9:$JO$9,0))),"")</f>
        <v/>
      </c>
      <c r="KL49" s="55" t="str">
        <f>IFERROR(IF(INDEX(Sheet1!$B$10:$JO$18,MATCH($C49,Sheet1!$A$10:$A$18,0),MATCH(KL$48,Sheet1!$B$9:$JO$9,0))=0,"Close",INDEX(Sheet1!$B$10:$JO$18,MATCH($C49,Sheet1!$A$10:$A$18,0),MATCH(KL$48,Sheet1!$B$9:$JO$9,0))),"")</f>
        <v/>
      </c>
      <c r="KM49" s="55" t="str">
        <f>IFERROR(IF(INDEX(Sheet1!$B$10:$JO$18,MATCH($C49,Sheet1!$A$10:$A$18,0),MATCH(KM$48,Sheet1!$B$9:$JO$9,0))=0,"Close",INDEX(Sheet1!$B$10:$JO$18,MATCH($C49,Sheet1!$A$10:$A$18,0),MATCH(KM$48,Sheet1!$B$9:$JO$9,0))),"")</f>
        <v/>
      </c>
      <c r="KN49" s="55" t="str">
        <f>IFERROR(IF(INDEX(Sheet1!$B$10:$JO$18,MATCH($C49,Sheet1!$A$10:$A$18,0),MATCH(KN$48,Sheet1!$B$9:$JO$9,0))=0,"Close",INDEX(Sheet1!$B$10:$JO$18,MATCH($C49,Sheet1!$A$10:$A$18,0),MATCH(KN$48,Sheet1!$B$9:$JO$9,0))),"")</f>
        <v/>
      </c>
      <c r="KO49" s="55" t="str">
        <f>IFERROR(IF(INDEX(Sheet1!$B$10:$JO$18,MATCH($C49,Sheet1!$A$10:$A$18,0),MATCH(KO$48,Sheet1!$B$9:$JO$9,0))=0,"Close",INDEX(Sheet1!$B$10:$JO$18,MATCH($C49,Sheet1!$A$10:$A$18,0),MATCH(KO$48,Sheet1!$B$9:$JO$9,0))),"")</f>
        <v/>
      </c>
      <c r="KP49" s="55" t="str">
        <f>IFERROR(IF(INDEX(Sheet1!$B$10:$JO$18,MATCH($C49,Sheet1!$A$10:$A$18,0),MATCH(KP$48,Sheet1!$B$9:$JO$9,0))=0,"Close",INDEX(Sheet1!$B$10:$JO$18,MATCH($C49,Sheet1!$A$10:$A$18,0),MATCH(KP$48,Sheet1!$B$9:$JO$9,0))),"")</f>
        <v/>
      </c>
      <c r="KQ49" s="55" t="str">
        <f>IFERROR(IF(INDEX(Sheet1!$B$10:$JO$18,MATCH($C49,Sheet1!$A$10:$A$18,0),MATCH(KQ$48,Sheet1!$B$9:$JO$9,0))=0,"Close",INDEX(Sheet1!$B$10:$JO$18,MATCH($C49,Sheet1!$A$10:$A$18,0),MATCH(KQ$48,Sheet1!$B$9:$JO$9,0))),"")</f>
        <v/>
      </c>
      <c r="KR49" s="55" t="str">
        <f>IFERROR(IF(INDEX(Sheet1!$B$10:$JO$18,MATCH($C49,Sheet1!$A$10:$A$18,0),MATCH(KR$48,Sheet1!$B$9:$JO$9,0))=0,"Close",INDEX(Sheet1!$B$10:$JO$18,MATCH($C49,Sheet1!$A$10:$A$18,0),MATCH(KR$48,Sheet1!$B$9:$JO$9,0))),"")</f>
        <v/>
      </c>
      <c r="KS49" s="55" t="str">
        <f>IFERROR(IF(INDEX(Sheet1!$B$10:$JO$18,MATCH($C49,Sheet1!$A$10:$A$18,0),MATCH(KS$48,Sheet1!$B$9:$JO$9,0))=0,"Close",INDEX(Sheet1!$B$10:$JO$18,MATCH($C49,Sheet1!$A$10:$A$18,0),MATCH(KS$48,Sheet1!$B$9:$JO$9,0))),"")</f>
        <v/>
      </c>
      <c r="KT49" s="55" t="str">
        <f>IFERROR(IF(INDEX(Sheet1!$B$10:$JO$18,MATCH($C49,Sheet1!$A$10:$A$18,0),MATCH(KT$48,Sheet1!$B$9:$JO$9,0))=0,"Close",INDEX(Sheet1!$B$10:$JO$18,MATCH($C49,Sheet1!$A$10:$A$18,0),MATCH(KT$48,Sheet1!$B$9:$JO$9,0))),"")</f>
        <v/>
      </c>
      <c r="KU49" s="55" t="str">
        <f>IFERROR(IF(INDEX(Sheet1!$B$10:$JO$18,MATCH($C49,Sheet1!$A$10:$A$18,0),MATCH(KU$48,Sheet1!$B$9:$JO$9,0))=0,"Close",INDEX(Sheet1!$B$10:$JO$18,MATCH($C49,Sheet1!$A$10:$A$18,0),MATCH(KU$48,Sheet1!$B$9:$JO$9,0))),"")</f>
        <v/>
      </c>
      <c r="KV49" s="55" t="str">
        <f>IFERROR(IF(INDEX(Sheet1!$B$10:$JO$18,MATCH($C49,Sheet1!$A$10:$A$18,0),MATCH(KV$48,Sheet1!$B$9:$JO$9,0))=0,"Close",INDEX(Sheet1!$B$10:$JO$18,MATCH($C49,Sheet1!$A$10:$A$18,0),MATCH(KV$48,Sheet1!$B$9:$JO$9,0))),"")</f>
        <v/>
      </c>
      <c r="KW49" s="55" t="str">
        <f>IFERROR(IF(INDEX(Sheet1!$B$10:$JO$18,MATCH($C49,Sheet1!$A$10:$A$18,0),MATCH(KW$48,Sheet1!$B$9:$JO$9,0))=0,"Close",INDEX(Sheet1!$B$10:$JO$18,MATCH($C49,Sheet1!$A$10:$A$18,0),MATCH(KW$48,Sheet1!$B$9:$JO$9,0))),"")</f>
        <v/>
      </c>
      <c r="KX49" s="55" t="str">
        <f>IFERROR(IF(INDEX(Sheet1!$B$10:$JO$18,MATCH($C49,Sheet1!$A$10:$A$18,0),MATCH(KX$48,Sheet1!$B$9:$JO$9,0))=0,"Close",INDEX(Sheet1!$B$10:$JO$18,MATCH($C49,Sheet1!$A$10:$A$18,0),MATCH(KX$48,Sheet1!$B$9:$JO$9,0))),"")</f>
        <v/>
      </c>
      <c r="KY49" s="55" t="str">
        <f>IFERROR(IF(INDEX(Sheet1!$B$10:$JO$18,MATCH($C49,Sheet1!$A$10:$A$18,0),MATCH(KY$48,Sheet1!$B$9:$JO$9,0))=0,"Close",INDEX(Sheet1!$B$10:$JO$18,MATCH($C49,Sheet1!$A$10:$A$18,0),MATCH(KY$48,Sheet1!$B$9:$JO$9,0))),"")</f>
        <v/>
      </c>
      <c r="KZ49" s="55" t="str">
        <f>IFERROR(IF(INDEX(Sheet1!$B$10:$JO$18,MATCH($C49,Sheet1!$A$10:$A$18,0),MATCH(KZ$48,Sheet1!$B$9:$JO$9,0))=0,"Close",INDEX(Sheet1!$B$10:$JO$18,MATCH($C49,Sheet1!$A$10:$A$18,0),MATCH(KZ$48,Sheet1!$B$9:$JO$9,0))),"")</f>
        <v/>
      </c>
      <c r="LA49" s="55" t="str">
        <f>IFERROR(IF(INDEX(Sheet1!$B$10:$JO$18,MATCH($C49,Sheet1!$A$10:$A$18,0),MATCH(LA$48,Sheet1!$B$9:$JO$9,0))=0,"Close",INDEX(Sheet1!$B$10:$JO$18,MATCH($C49,Sheet1!$A$10:$A$18,0),MATCH(LA$48,Sheet1!$B$9:$JO$9,0))),"")</f>
        <v/>
      </c>
      <c r="LB49" s="55" t="str">
        <f>IFERROR(IF(INDEX(Sheet1!$B$10:$JO$18,MATCH($C49,Sheet1!$A$10:$A$18,0),MATCH(LB$48,Sheet1!$B$9:$JO$9,0))=0,"Close",INDEX(Sheet1!$B$10:$JO$18,MATCH($C49,Sheet1!$A$10:$A$18,0),MATCH(LB$48,Sheet1!$B$9:$JO$9,0))),"")</f>
        <v/>
      </c>
      <c r="LC49" s="55" t="str">
        <f>IFERROR(IF(INDEX(Sheet1!$B$10:$JO$18,MATCH($C49,Sheet1!$A$10:$A$18,0),MATCH(LC$48,Sheet1!$B$9:$JO$9,0))=0,"Close",INDEX(Sheet1!$B$10:$JO$18,MATCH($C49,Sheet1!$A$10:$A$18,0),MATCH(LC$48,Sheet1!$B$9:$JO$9,0))),"")</f>
        <v/>
      </c>
      <c r="LD49" s="55" t="str">
        <f>IFERROR(IF(INDEX(Sheet1!$B$10:$JO$18,MATCH($C49,Sheet1!$A$10:$A$18,0),MATCH(LD$48,Sheet1!$B$9:$JO$9,0))=0,"Close",INDEX(Sheet1!$B$10:$JO$18,MATCH($C49,Sheet1!$A$10:$A$18,0),MATCH(LD$48,Sheet1!$B$9:$JO$9,0))),"")</f>
        <v/>
      </c>
      <c r="LE49" s="55" t="str">
        <f>IFERROR(IF(INDEX(Sheet1!$B$10:$JO$18,MATCH($C49,Sheet1!$A$10:$A$18,0),MATCH(LE$48,Sheet1!$B$9:$JO$9,0))=0,"Close",INDEX(Sheet1!$B$10:$JO$18,MATCH($C49,Sheet1!$A$10:$A$18,0),MATCH(LE$48,Sheet1!$B$9:$JO$9,0))),"")</f>
        <v/>
      </c>
      <c r="LF49" s="55" t="str">
        <f>IFERROR(IF(INDEX(Sheet1!$B$10:$JO$18,MATCH($C49,Sheet1!$A$10:$A$18,0),MATCH(LF$48,Sheet1!$B$9:$JO$9,0))=0,"Close",INDEX(Sheet1!$B$10:$JO$18,MATCH($C49,Sheet1!$A$10:$A$18,0),MATCH(LF$48,Sheet1!$B$9:$JO$9,0))),"")</f>
        <v/>
      </c>
      <c r="LG49" s="55" t="str">
        <f>IFERROR(IF(INDEX(Sheet1!$B$10:$JO$18,MATCH($C49,Sheet1!$A$10:$A$18,0),MATCH(LG$48,Sheet1!$B$9:$JO$9,0))=0,"Close",INDEX(Sheet1!$B$10:$JO$18,MATCH($C49,Sheet1!$A$10:$A$18,0),MATCH(LG$48,Sheet1!$B$9:$JO$9,0))),"")</f>
        <v/>
      </c>
      <c r="LH49" s="55" t="str">
        <f>IFERROR(IF(INDEX(Sheet1!$B$10:$JO$18,MATCH($C49,Sheet1!$A$10:$A$18,0),MATCH(LH$48,Sheet1!$B$9:$JO$9,0))=0,"Close",INDEX(Sheet1!$B$10:$JO$18,MATCH($C49,Sheet1!$A$10:$A$18,0),MATCH(LH$48,Sheet1!$B$9:$JO$9,0))),"")</f>
        <v/>
      </c>
      <c r="LI49" s="55" t="str">
        <f>IFERROR(IF(INDEX(Sheet1!$B$10:$JO$18,MATCH($C49,Sheet1!$A$10:$A$18,0),MATCH(LI$48,Sheet1!$B$9:$JO$9,0))=0,"Close",INDEX(Sheet1!$B$10:$JO$18,MATCH($C49,Sheet1!$A$10:$A$18,0),MATCH(LI$48,Sheet1!$B$9:$JO$9,0))),"")</f>
        <v/>
      </c>
      <c r="LJ49" s="55" t="str">
        <f>IFERROR(IF(INDEX(Sheet1!$B$10:$JO$18,MATCH($C49,Sheet1!$A$10:$A$18,0),MATCH(LJ$48,Sheet1!$B$9:$JO$9,0))=0,"Close",INDEX(Sheet1!$B$10:$JO$18,MATCH($C49,Sheet1!$A$10:$A$18,0),MATCH(LJ$48,Sheet1!$B$9:$JO$9,0))),"")</f>
        <v/>
      </c>
      <c r="LK49" s="55" t="str">
        <f>IFERROR(IF(INDEX(Sheet1!$B$10:$JO$18,MATCH($C49,Sheet1!$A$10:$A$18,0),MATCH(LK$48,Sheet1!$B$9:$JO$9,0))=0,"Close",INDEX(Sheet1!$B$10:$JO$18,MATCH($C49,Sheet1!$A$10:$A$18,0),MATCH(LK$48,Sheet1!$B$9:$JO$9,0))),"")</f>
        <v/>
      </c>
      <c r="LL49" s="55" t="str">
        <f>IFERROR(IF(INDEX(Sheet1!$B$10:$JO$18,MATCH($C49,Sheet1!$A$10:$A$18,0),MATCH(LL$48,Sheet1!$B$9:$JO$9,0))=0,"Close",INDEX(Sheet1!$B$10:$JO$18,MATCH($C49,Sheet1!$A$10:$A$18,0),MATCH(LL$48,Sheet1!$B$9:$JO$9,0))),"")</f>
        <v/>
      </c>
      <c r="LM49" s="55" t="str">
        <f>IFERROR(IF(INDEX(Sheet1!$B$10:$JO$18,MATCH($C49,Sheet1!$A$10:$A$18,0),MATCH(LM$48,Sheet1!$B$9:$JO$9,0))=0,"Close",INDEX(Sheet1!$B$10:$JO$18,MATCH($C49,Sheet1!$A$10:$A$18,0),MATCH(LM$48,Sheet1!$B$9:$JO$9,0))),"")</f>
        <v/>
      </c>
      <c r="LN49" s="55" t="str">
        <f>IFERROR(IF(INDEX(Sheet1!$B$10:$JO$18,MATCH($C49,Sheet1!$A$10:$A$18,0),MATCH(LN$48,Sheet1!$B$9:$JO$9,0))=0,"Close",INDEX(Sheet1!$B$10:$JO$18,MATCH($C49,Sheet1!$A$10:$A$18,0),MATCH(LN$48,Sheet1!$B$9:$JO$9,0))),"")</f>
        <v/>
      </c>
      <c r="LO49" s="55" t="str">
        <f>IFERROR(IF(INDEX(Sheet1!$B$10:$JO$18,MATCH($C49,Sheet1!$A$10:$A$18,0),MATCH(LO$48,Sheet1!$B$9:$JO$9,0))=0,"Close",INDEX(Sheet1!$B$10:$JO$18,MATCH($C49,Sheet1!$A$10:$A$18,0),MATCH(LO$48,Sheet1!$B$9:$JO$9,0))),"")</f>
        <v/>
      </c>
      <c r="LP49" s="55" t="str">
        <f>IFERROR(IF(INDEX(Sheet1!$B$10:$JO$18,MATCH($C49,Sheet1!$A$10:$A$18,0),MATCH(LP$48,Sheet1!$B$9:$JO$9,0))=0,"Close",INDEX(Sheet1!$B$10:$JO$18,MATCH($C49,Sheet1!$A$10:$A$18,0),MATCH(LP$48,Sheet1!$B$9:$JO$9,0))),"")</f>
        <v/>
      </c>
      <c r="LQ49" s="55" t="str">
        <f>IFERROR(IF(INDEX(Sheet1!$B$10:$JO$18,MATCH($C49,Sheet1!$A$10:$A$18,0),MATCH(LQ$48,Sheet1!$B$9:$JO$9,0))=0,"Close",INDEX(Sheet1!$B$10:$JO$18,MATCH($C49,Sheet1!$A$10:$A$18,0),MATCH(LQ$48,Sheet1!$B$9:$JO$9,0))),"")</f>
        <v/>
      </c>
      <c r="LR49" s="55" t="str">
        <f>IFERROR(IF(INDEX(Sheet1!$B$10:$JO$18,MATCH($C49,Sheet1!$A$10:$A$18,0),MATCH(LR$48,Sheet1!$B$9:$JO$9,0))=0,"Close",INDEX(Sheet1!$B$10:$JO$18,MATCH($C49,Sheet1!$A$10:$A$18,0),MATCH(LR$48,Sheet1!$B$9:$JO$9,0))),"")</f>
        <v/>
      </c>
      <c r="LS49" s="55" t="str">
        <f>IFERROR(IF(INDEX(Sheet1!$B$10:$JO$18,MATCH($C49,Sheet1!$A$10:$A$18,0),MATCH(LS$48,Sheet1!$B$9:$JO$9,0))=0,"Close",INDEX(Sheet1!$B$10:$JO$18,MATCH($C49,Sheet1!$A$10:$A$18,0),MATCH(LS$48,Sheet1!$B$9:$JO$9,0))),"")</f>
        <v/>
      </c>
      <c r="LT49" s="55" t="str">
        <f>IFERROR(IF(INDEX(Sheet1!$B$10:$JO$18,MATCH($C49,Sheet1!$A$10:$A$18,0),MATCH(LT$48,Sheet1!$B$9:$JO$9,0))=0,"Close",INDEX(Sheet1!$B$10:$JO$18,MATCH($C49,Sheet1!$A$10:$A$18,0),MATCH(LT$48,Sheet1!$B$9:$JO$9,0))),"")</f>
        <v/>
      </c>
      <c r="LU49" s="55" t="str">
        <f>IFERROR(IF(INDEX(Sheet1!$B$10:$JO$18,MATCH($C49,Sheet1!$A$10:$A$18,0),MATCH(LU$48,Sheet1!$B$9:$JO$9,0))=0,"Close",INDEX(Sheet1!$B$10:$JO$18,MATCH($C49,Sheet1!$A$10:$A$18,0),MATCH(LU$48,Sheet1!$B$9:$JO$9,0))),"")</f>
        <v/>
      </c>
      <c r="LV49" s="55" t="str">
        <f>IFERROR(IF(INDEX(Sheet1!$B$10:$JO$18,MATCH($C49,Sheet1!$A$10:$A$18,0),MATCH(LV$48,Sheet1!$B$9:$JO$9,0))=0,"Close",INDEX(Sheet1!$B$10:$JO$18,MATCH($C49,Sheet1!$A$10:$A$18,0),MATCH(LV$48,Sheet1!$B$9:$JO$9,0))),"")</f>
        <v/>
      </c>
      <c r="LW49" s="55" t="str">
        <f>IFERROR(IF(INDEX(Sheet1!$B$10:$JO$18,MATCH($C49,Sheet1!$A$10:$A$18,0),MATCH(LW$48,Sheet1!$B$9:$JO$9,0))=0,"Close",INDEX(Sheet1!$B$10:$JO$18,MATCH($C49,Sheet1!$A$10:$A$18,0),MATCH(LW$48,Sheet1!$B$9:$JO$9,0))),"")</f>
        <v/>
      </c>
      <c r="LX49" s="55" t="str">
        <f>IFERROR(IF(INDEX(Sheet1!$B$10:$JO$18,MATCH($C49,Sheet1!$A$10:$A$18,0),MATCH(LX$48,Sheet1!$B$9:$JO$9,0))=0,"Close",INDEX(Sheet1!$B$10:$JO$18,MATCH($C49,Sheet1!$A$10:$A$18,0),MATCH(LX$48,Sheet1!$B$9:$JO$9,0))),"")</f>
        <v/>
      </c>
      <c r="LY49" s="55" t="str">
        <f>IFERROR(IF(INDEX(Sheet1!$B$10:$JO$18,MATCH($C49,Sheet1!$A$10:$A$18,0),MATCH(LY$48,Sheet1!$B$9:$JO$9,0))=0,"Close",INDEX(Sheet1!$B$10:$JO$18,MATCH($C49,Sheet1!$A$10:$A$18,0),MATCH(LY$48,Sheet1!$B$9:$JO$9,0))),"")</f>
        <v/>
      </c>
      <c r="LZ49" s="55" t="str">
        <f>IFERROR(IF(INDEX(Sheet1!$B$10:$JO$18,MATCH($C49,Sheet1!$A$10:$A$18,0),MATCH(LZ$48,Sheet1!$B$9:$JO$9,0))=0,"Close",INDEX(Sheet1!$B$10:$JO$18,MATCH($C49,Sheet1!$A$10:$A$18,0),MATCH(LZ$48,Sheet1!$B$9:$JO$9,0))),"")</f>
        <v/>
      </c>
      <c r="MA49" s="55" t="str">
        <f>IFERROR(IF(INDEX(Sheet1!$B$10:$JO$18,MATCH($C49,Sheet1!$A$10:$A$18,0),MATCH(MA$48,Sheet1!$B$9:$JO$9,0))=0,"Close",INDEX(Sheet1!$B$10:$JO$18,MATCH($C49,Sheet1!$A$10:$A$18,0),MATCH(MA$48,Sheet1!$B$9:$JO$9,0))),"")</f>
        <v/>
      </c>
      <c r="MB49" s="55" t="str">
        <f>IFERROR(IF(INDEX(Sheet1!$B$10:$JO$18,MATCH($C49,Sheet1!$A$10:$A$18,0),MATCH(MB$48,Sheet1!$B$9:$JO$9,0))=0,"Close",INDEX(Sheet1!$B$10:$JO$18,MATCH($C49,Sheet1!$A$10:$A$18,0),MATCH(MB$48,Sheet1!$B$9:$JO$9,0))),"")</f>
        <v/>
      </c>
      <c r="MC49" s="55" t="str">
        <f>IFERROR(IF(INDEX(Sheet1!$B$10:$JO$18,MATCH($C49,Sheet1!$A$10:$A$18,0),MATCH(MC$48,Sheet1!$B$9:$JO$9,0))=0,"Close",INDEX(Sheet1!$B$10:$JO$18,MATCH($C49,Sheet1!$A$10:$A$18,0),MATCH(MC$48,Sheet1!$B$9:$JO$9,0))),"")</f>
        <v/>
      </c>
      <c r="MD49" s="55" t="str">
        <f>IFERROR(IF(INDEX(Sheet1!$B$10:$JO$18,MATCH($C49,Sheet1!$A$10:$A$18,0),MATCH(MD$48,Sheet1!$B$9:$JO$9,0))=0,"Close",INDEX(Sheet1!$B$10:$JO$18,MATCH($C49,Sheet1!$A$10:$A$18,0),MATCH(MD$48,Sheet1!$B$9:$JO$9,0))),"")</f>
        <v/>
      </c>
      <c r="ME49" s="55" t="str">
        <f>IFERROR(IF(INDEX(Sheet1!$B$10:$JO$18,MATCH($C49,Sheet1!$A$10:$A$18,0),MATCH(ME$48,Sheet1!$B$9:$JO$9,0))=0,"Close",INDEX(Sheet1!$B$10:$JO$18,MATCH($C49,Sheet1!$A$10:$A$18,0),MATCH(ME$48,Sheet1!$B$9:$JO$9,0))),"")</f>
        <v/>
      </c>
      <c r="MF49" s="55" t="str">
        <f>IFERROR(IF(INDEX(Sheet1!$B$10:$JO$18,MATCH($C49,Sheet1!$A$10:$A$18,0),MATCH(MF$48,Sheet1!$B$9:$JO$9,0))=0,"Close",INDEX(Sheet1!$B$10:$JO$18,MATCH($C49,Sheet1!$A$10:$A$18,0),MATCH(MF$48,Sheet1!$B$9:$JO$9,0))),"")</f>
        <v/>
      </c>
      <c r="MG49" s="55" t="str">
        <f>IFERROR(IF(INDEX(Sheet1!$B$10:$JO$18,MATCH($C49,Sheet1!$A$10:$A$18,0),MATCH(MG$48,Sheet1!$B$9:$JO$9,0))=0,"Close",INDEX(Sheet1!$B$10:$JO$18,MATCH($C49,Sheet1!$A$10:$A$18,0),MATCH(MG$48,Sheet1!$B$9:$JO$9,0))),"")</f>
        <v/>
      </c>
      <c r="MH49" s="55" t="str">
        <f>IFERROR(IF(INDEX(Sheet1!$B$10:$JO$18,MATCH($C49,Sheet1!$A$10:$A$18,0),MATCH(MH$48,Sheet1!$B$9:$JO$9,0))=0,"Close",INDEX(Sheet1!$B$10:$JO$18,MATCH($C49,Sheet1!$A$10:$A$18,0),MATCH(MH$48,Sheet1!$B$9:$JO$9,0))),"")</f>
        <v/>
      </c>
      <c r="MI49" s="55" t="str">
        <f>IFERROR(IF(INDEX(Sheet1!$B$10:$JO$18,MATCH($C49,Sheet1!$A$10:$A$18,0),MATCH(MI$48,Sheet1!$B$9:$JO$9,0))=0,"Close",INDEX(Sheet1!$B$10:$JO$18,MATCH($C49,Sheet1!$A$10:$A$18,0),MATCH(MI$48,Sheet1!$B$9:$JO$9,0))),"")</f>
        <v/>
      </c>
      <c r="MJ49" s="55" t="str">
        <f>IFERROR(IF(INDEX(Sheet1!$B$10:$JO$18,MATCH($C49,Sheet1!$A$10:$A$18,0),MATCH(MJ$48,Sheet1!$B$9:$JO$9,0))=0,"Close",INDEX(Sheet1!$B$10:$JO$18,MATCH($C49,Sheet1!$A$10:$A$18,0),MATCH(MJ$48,Sheet1!$B$9:$JO$9,0))),"")</f>
        <v/>
      </c>
      <c r="MK49" s="55" t="str">
        <f>IFERROR(IF(INDEX(Sheet1!$B$10:$JO$18,MATCH($C49,Sheet1!$A$10:$A$18,0),MATCH(MK$48,Sheet1!$B$9:$JO$9,0))=0,"Close",INDEX(Sheet1!$B$10:$JO$18,MATCH($C49,Sheet1!$A$10:$A$18,0),MATCH(MK$48,Sheet1!$B$9:$JO$9,0))),"")</f>
        <v/>
      </c>
      <c r="ML49" s="55" t="str">
        <f>IFERROR(IF(INDEX(Sheet1!$B$10:$JO$18,MATCH($C49,Sheet1!$A$10:$A$18,0),MATCH(ML$48,Sheet1!$B$9:$JO$9,0))=0,"Close",INDEX(Sheet1!$B$10:$JO$18,MATCH($C49,Sheet1!$A$10:$A$18,0),MATCH(ML$48,Sheet1!$B$9:$JO$9,0))),"")</f>
        <v/>
      </c>
      <c r="MM49" s="55" t="str">
        <f>IFERROR(IF(INDEX(Sheet1!$B$10:$JO$18,MATCH($C49,Sheet1!$A$10:$A$18,0),MATCH(MM$48,Sheet1!$B$9:$JO$9,0))=0,"Close",INDEX(Sheet1!$B$10:$JO$18,MATCH($C49,Sheet1!$A$10:$A$18,0),MATCH(MM$48,Sheet1!$B$9:$JO$9,0))),"")</f>
        <v/>
      </c>
      <c r="MN49" s="55" t="str">
        <f>IFERROR(IF(INDEX(Sheet1!$B$10:$JO$18,MATCH($C49,Sheet1!$A$10:$A$18,0),MATCH(MN$48,Sheet1!$B$9:$JO$9,0))=0,"Close",INDEX(Sheet1!$B$10:$JO$18,MATCH($C49,Sheet1!$A$10:$A$18,0),MATCH(MN$48,Sheet1!$B$9:$JO$9,0))),"")</f>
        <v/>
      </c>
      <c r="MO49" s="55" t="str">
        <f>IFERROR(IF(INDEX(Sheet1!$B$10:$JO$18,MATCH($C49,Sheet1!$A$10:$A$18,0),MATCH(MO$48,Sheet1!$B$9:$JO$9,0))=0,"Close",INDEX(Sheet1!$B$10:$JO$18,MATCH($C49,Sheet1!$A$10:$A$18,0),MATCH(MO$48,Sheet1!$B$9:$JO$9,0))),"")</f>
        <v/>
      </c>
      <c r="MP49" s="55" t="str">
        <f>IFERROR(IF(INDEX(Sheet1!$B$10:$JO$18,MATCH($C49,Sheet1!$A$10:$A$18,0),MATCH(MP$48,Sheet1!$B$9:$JO$9,0))=0,"Close",INDEX(Sheet1!$B$10:$JO$18,MATCH($C49,Sheet1!$A$10:$A$18,0),MATCH(MP$48,Sheet1!$B$9:$JO$9,0))),"")</f>
        <v/>
      </c>
      <c r="MQ49" s="55" t="str">
        <f>IFERROR(IF(INDEX(Sheet1!$B$10:$JO$18,MATCH($C49,Sheet1!$A$10:$A$18,0),MATCH(MQ$48,Sheet1!$B$9:$JO$9,0))=0,"Close",INDEX(Sheet1!$B$10:$JO$18,MATCH($C49,Sheet1!$A$10:$A$18,0),MATCH(MQ$48,Sheet1!$B$9:$JO$9,0))),"")</f>
        <v/>
      </c>
      <c r="MR49" s="55" t="str">
        <f>IFERROR(IF(INDEX(Sheet1!$B$10:$JO$18,MATCH($C49,Sheet1!$A$10:$A$18,0),MATCH(MR$48,Sheet1!$B$9:$JO$9,0))=0,"Close",INDEX(Sheet1!$B$10:$JO$18,MATCH($C49,Sheet1!$A$10:$A$18,0),MATCH(MR$48,Sheet1!$B$9:$JO$9,0))),"")</f>
        <v/>
      </c>
      <c r="MS49" s="55" t="str">
        <f>IFERROR(IF(INDEX(Sheet1!$B$10:$JO$18,MATCH($C49,Sheet1!$A$10:$A$18,0),MATCH(MS$48,Sheet1!$B$9:$JO$9,0))=0,"Close",INDEX(Sheet1!$B$10:$JO$18,MATCH($C49,Sheet1!$A$10:$A$18,0),MATCH(MS$48,Sheet1!$B$9:$JO$9,0))),"")</f>
        <v/>
      </c>
      <c r="MT49" s="55" t="str">
        <f>IFERROR(IF(INDEX(Sheet1!$B$10:$JO$18,MATCH($C49,Sheet1!$A$10:$A$18,0),MATCH(MT$48,Sheet1!$B$9:$JO$9,0))=0,"Close",INDEX(Sheet1!$B$10:$JO$18,MATCH($C49,Sheet1!$A$10:$A$18,0),MATCH(MT$48,Sheet1!$B$9:$JO$9,0))),"")</f>
        <v/>
      </c>
      <c r="MU49" s="55" t="str">
        <f>IFERROR(IF(INDEX(Sheet1!$B$10:$JO$18,MATCH($C49,Sheet1!$A$10:$A$18,0),MATCH(MU$48,Sheet1!$B$9:$JO$9,0))=0,"Close",INDEX(Sheet1!$B$10:$JO$18,MATCH($C49,Sheet1!$A$10:$A$18,0),MATCH(MU$48,Sheet1!$B$9:$JO$9,0))),"")</f>
        <v/>
      </c>
      <c r="MV49" s="55" t="str">
        <f>IFERROR(IF(INDEX(Sheet1!$B$10:$JO$18,MATCH($C49,Sheet1!$A$10:$A$18,0),MATCH(MV$48,Sheet1!$B$9:$JO$9,0))=0,"Close",INDEX(Sheet1!$B$10:$JO$18,MATCH($C49,Sheet1!$A$10:$A$18,0),MATCH(MV$48,Sheet1!$B$9:$JO$9,0))),"")</f>
        <v/>
      </c>
      <c r="MW49" s="55" t="str">
        <f>IFERROR(IF(INDEX(Sheet1!$B$10:$JO$18,MATCH($C49,Sheet1!$A$10:$A$18,0),MATCH(MW$48,Sheet1!$B$9:$JO$9,0))=0,"Close",INDEX(Sheet1!$B$10:$JO$18,MATCH($C49,Sheet1!$A$10:$A$18,0),MATCH(MW$48,Sheet1!$B$9:$JO$9,0))),"")</f>
        <v/>
      </c>
      <c r="MX49" s="55" t="str">
        <f>IFERROR(IF(INDEX(Sheet1!$B$10:$JO$18,MATCH($C49,Sheet1!$A$10:$A$18,0),MATCH(MX$48,Sheet1!$B$9:$JO$9,0))=0,"Close",INDEX(Sheet1!$B$10:$JO$18,MATCH($C49,Sheet1!$A$10:$A$18,0),MATCH(MX$48,Sheet1!$B$9:$JO$9,0))),"")</f>
        <v/>
      </c>
      <c r="MY49" s="55" t="str">
        <f>IFERROR(IF(INDEX(Sheet1!$B$10:$JO$18,MATCH($C49,Sheet1!$A$10:$A$18,0),MATCH(MY$48,Sheet1!$B$9:$JO$9,0))=0,"Close",INDEX(Sheet1!$B$10:$JO$18,MATCH($C49,Sheet1!$A$10:$A$18,0),MATCH(MY$48,Sheet1!$B$9:$JO$9,0))),"")</f>
        <v/>
      </c>
      <c r="MZ49" s="55" t="str">
        <f>IFERROR(IF(INDEX(Sheet1!$B$10:$JO$18,MATCH($C49,Sheet1!$A$10:$A$18,0),MATCH(MZ$48,Sheet1!$B$9:$JO$9,0))=0,"Close",INDEX(Sheet1!$B$10:$JO$18,MATCH($C49,Sheet1!$A$10:$A$18,0),MATCH(MZ$48,Sheet1!$B$9:$JO$9,0))),"")</f>
        <v/>
      </c>
      <c r="NA49" s="55" t="str">
        <f>IFERROR(IF(INDEX(Sheet1!$B$10:$JO$18,MATCH($C49,Sheet1!$A$10:$A$18,0),MATCH(NA$48,Sheet1!$B$9:$JO$9,0))=0,"Close",INDEX(Sheet1!$B$10:$JO$18,MATCH($C49,Sheet1!$A$10:$A$18,0),MATCH(NA$48,Sheet1!$B$9:$JO$9,0))),"")</f>
        <v/>
      </c>
      <c r="NB49" s="55" t="str">
        <f>IFERROR(IF(INDEX(Sheet1!$B$10:$JO$18,MATCH($C49,Sheet1!$A$10:$A$18,0),MATCH(NB$48,Sheet1!$B$9:$JO$9,0))=0,"Close",INDEX(Sheet1!$B$10:$JO$18,MATCH($C49,Sheet1!$A$10:$A$18,0),MATCH(NB$48,Sheet1!$B$9:$JO$9,0))),"")</f>
        <v/>
      </c>
      <c r="NC49" s="55" t="str">
        <f>IFERROR(IF(INDEX(Sheet1!$B$10:$JO$18,MATCH($C49,Sheet1!$A$10:$A$18,0),MATCH(NC$48,Sheet1!$B$9:$JO$9,0))=0,"Close",INDEX(Sheet1!$B$10:$JO$18,MATCH($C49,Sheet1!$A$10:$A$18,0),MATCH(NC$48,Sheet1!$B$9:$JO$9,0))),"")</f>
        <v/>
      </c>
      <c r="ND49" s="55" t="str">
        <f>IFERROR(IF(INDEX(Sheet1!$B$10:$JO$18,MATCH($C49,Sheet1!$A$10:$A$18,0),MATCH(ND$48,Sheet1!$B$9:$JO$9,0))=0,"Close",INDEX(Sheet1!$B$10:$JO$18,MATCH($C49,Sheet1!$A$10:$A$18,0),MATCH(ND$48,Sheet1!$B$9:$JO$9,0))),"")</f>
        <v/>
      </c>
      <c r="NE49" s="55" t="str">
        <f>IFERROR(IF(INDEX(Sheet1!$B$10:$JO$18,MATCH($C49,Sheet1!$A$10:$A$18,0),MATCH(NE$48,Sheet1!$B$9:$JO$9,0))=0,"Close",INDEX(Sheet1!$B$10:$JO$18,MATCH($C49,Sheet1!$A$10:$A$18,0),MATCH(NE$48,Sheet1!$B$9:$JO$9,0))),"")</f>
        <v/>
      </c>
      <c r="NF49" s="55" t="str">
        <f>IFERROR(IF(INDEX(Sheet1!$B$10:$JO$18,MATCH($C49,Sheet1!$A$10:$A$18,0),MATCH(NF$48,Sheet1!$B$9:$JO$9,0))=0,"Close",INDEX(Sheet1!$B$10:$JO$18,MATCH($C49,Sheet1!$A$10:$A$18,0),MATCH(NF$48,Sheet1!$B$9:$JO$9,0))),"")</f>
        <v/>
      </c>
      <c r="NG49" s="55" t="str">
        <f>IFERROR(IF(INDEX(Sheet1!$B$10:$JO$18,MATCH($C49,Sheet1!$A$10:$A$18,0),MATCH(NG$48,Sheet1!$B$9:$JO$9,0))=0,"Close",INDEX(Sheet1!$B$10:$JO$18,MATCH($C49,Sheet1!$A$10:$A$18,0),MATCH(NG$48,Sheet1!$B$9:$JO$9,0))),"")</f>
        <v/>
      </c>
      <c r="NH49" s="55" t="str">
        <f>IFERROR(IF(INDEX(Sheet1!$B$10:$JO$18,MATCH($C49,Sheet1!$A$10:$A$18,0),MATCH(NH$48,Sheet1!$B$9:$JO$9,0))=0,"Close",INDEX(Sheet1!$B$10:$JO$18,MATCH($C49,Sheet1!$A$10:$A$18,0),MATCH(NH$48,Sheet1!$B$9:$JO$9,0))),"")</f>
        <v/>
      </c>
      <c r="NI49" s="55" t="str">
        <f>IFERROR(IF(INDEX(Sheet1!$B$10:$JO$18,MATCH($C49,Sheet1!$A$10:$A$18,0),MATCH(NI$48,Sheet1!$B$9:$JO$9,0))=0,"Close",INDEX(Sheet1!$B$10:$JO$18,MATCH($C49,Sheet1!$A$10:$A$18,0),MATCH(NI$48,Sheet1!$B$9:$JO$9,0))),"")</f>
        <v/>
      </c>
      <c r="NJ49" s="55" t="str">
        <f>IFERROR(IF(INDEX(Sheet1!$B$10:$JO$18,MATCH($C49,Sheet1!$A$10:$A$18,0),MATCH(NJ$48,Sheet1!$B$9:$JO$9,0))=0,"Close",INDEX(Sheet1!$B$10:$JO$18,MATCH($C49,Sheet1!$A$10:$A$18,0),MATCH(NJ$48,Sheet1!$B$9:$JO$9,0))),"")</f>
        <v/>
      </c>
      <c r="NK49" s="55" t="str">
        <f>IFERROR(IF(INDEX(Sheet1!$B$10:$JO$18,MATCH($C49,Sheet1!$A$10:$A$18,0),MATCH(NK$48,Sheet1!$B$9:$JO$9,0))=0,"Close",INDEX(Sheet1!$B$10:$JO$18,MATCH($C49,Sheet1!$A$10:$A$18,0),MATCH(NK$48,Sheet1!$B$9:$JO$9,0))),"")</f>
        <v/>
      </c>
      <c r="NL49" s="55" t="str">
        <f>IFERROR(IF(INDEX(Sheet1!$B$10:$JO$18,MATCH($C49,Sheet1!$A$10:$A$18,0),MATCH(NL$48,Sheet1!$B$9:$JO$9,0))=0,"Close",INDEX(Sheet1!$B$10:$JO$18,MATCH($C49,Sheet1!$A$10:$A$18,0),MATCH(NL$48,Sheet1!$B$9:$JO$9,0))),"")</f>
        <v/>
      </c>
      <c r="NM49" s="55" t="str">
        <f>IFERROR(IF(INDEX(Sheet1!$B$10:$JO$18,MATCH($C49,Sheet1!$A$10:$A$18,0),MATCH(NM$48,Sheet1!$B$9:$JO$9,0))=0,"Close",INDEX(Sheet1!$B$10:$JO$18,MATCH($C49,Sheet1!$A$10:$A$18,0),MATCH(NM$48,Sheet1!$B$9:$JO$9,0))),"")</f>
        <v/>
      </c>
      <c r="NN49" s="55" t="str">
        <f>IFERROR(IF(INDEX(Sheet1!$B$10:$JO$18,MATCH($C49,Sheet1!$A$10:$A$18,0),MATCH(NN$48,Sheet1!$B$9:$JO$9,0))=0,"Close",INDEX(Sheet1!$B$10:$JO$18,MATCH($C49,Sheet1!$A$10:$A$18,0),MATCH(NN$48,Sheet1!$B$9:$JO$9,0))),"")</f>
        <v/>
      </c>
      <c r="NO49" s="55" t="str">
        <f>IFERROR(IF(INDEX(Sheet1!$B$10:$JO$18,MATCH($C49,Sheet1!$A$10:$A$18,0),MATCH(NO$48,Sheet1!$B$9:$JO$9,0))=0,"Close",INDEX(Sheet1!$B$10:$JO$18,MATCH($C49,Sheet1!$A$10:$A$18,0),MATCH(NO$48,Sheet1!$B$9:$JO$9,0))),"")</f>
        <v/>
      </c>
      <c r="NP49" s="55" t="str">
        <f>IFERROR(IF(INDEX(Sheet1!$B$10:$JO$18,MATCH($C49,Sheet1!$A$10:$A$18,0),MATCH(NP$48,Sheet1!$B$9:$JO$9,0))=0,"Close",INDEX(Sheet1!$B$10:$JO$18,MATCH($C49,Sheet1!$A$10:$A$18,0),MATCH(NP$48,Sheet1!$B$9:$JO$9,0))),"")</f>
        <v/>
      </c>
      <c r="NQ49" s="55" t="str">
        <f>IFERROR(IF(INDEX(Sheet1!$B$10:$JO$18,MATCH($C49,Sheet1!$A$10:$A$18,0),MATCH(NQ$48,Sheet1!$B$9:$JO$9,0))=0,"Close",INDEX(Sheet1!$B$10:$JO$18,MATCH($C49,Sheet1!$A$10:$A$18,0),MATCH(NQ$48,Sheet1!$B$9:$JO$9,0))),"")</f>
        <v/>
      </c>
      <c r="NR49" s="55" t="str">
        <f>IFERROR(IF(INDEX(Sheet1!$B$10:$JO$18,MATCH($C49,Sheet1!$A$10:$A$18,0),MATCH(NR$48,Sheet1!$B$9:$JO$9,0))=0,"Close",INDEX(Sheet1!$B$10:$JO$18,MATCH($C49,Sheet1!$A$10:$A$18,0),MATCH(NR$48,Sheet1!$B$9:$JO$9,0))),"")</f>
        <v/>
      </c>
      <c r="NS49" s="55" t="str">
        <f>IFERROR(IF(INDEX(Sheet1!$B$10:$JO$18,MATCH($C49,Sheet1!$A$10:$A$18,0),MATCH(NS$48,Sheet1!$B$9:$JO$9,0))=0,"Close",INDEX(Sheet1!$B$10:$JO$18,MATCH($C49,Sheet1!$A$10:$A$18,0),MATCH(NS$48,Sheet1!$B$9:$JO$9,0))),"")</f>
        <v/>
      </c>
      <c r="NT49" s="55" t="str">
        <f>IFERROR(IF(INDEX(Sheet1!$B$10:$JO$18,MATCH($C49,Sheet1!$A$10:$A$18,0),MATCH(NT$48,Sheet1!$B$9:$JO$9,0))=0,"Close",INDEX(Sheet1!$B$10:$JO$18,MATCH($C49,Sheet1!$A$10:$A$18,0),MATCH(NT$48,Sheet1!$B$9:$JO$9,0))),"")</f>
        <v/>
      </c>
      <c r="NU49" s="55" t="str">
        <f>IFERROR(IF(INDEX(Sheet1!$B$10:$JO$18,MATCH($C49,Sheet1!$A$10:$A$18,0),MATCH(NU$48,Sheet1!$B$9:$JO$9,0))=0,"Close",INDEX(Sheet1!$B$10:$JO$18,MATCH($C49,Sheet1!$A$10:$A$18,0),MATCH(NU$48,Sheet1!$B$9:$JO$9,0))),"")</f>
        <v/>
      </c>
      <c r="NV49" s="55" t="str">
        <f>IFERROR(IF(INDEX(Sheet1!$B$10:$JO$18,MATCH($C49,Sheet1!$A$10:$A$18,0),MATCH(NV$48,Sheet1!$B$9:$JO$9,0))=0,"Close",INDEX(Sheet1!$B$10:$JO$18,MATCH($C49,Sheet1!$A$10:$A$18,0),MATCH(NV$48,Sheet1!$B$9:$JO$9,0))),"")</f>
        <v/>
      </c>
      <c r="NW49" s="55" t="str">
        <f>IFERROR(IF(INDEX(Sheet1!$B$10:$JO$18,MATCH($C49,Sheet1!$A$10:$A$18,0),MATCH(NW$48,Sheet1!$B$9:$JO$9,0))=0,"Close",INDEX(Sheet1!$B$10:$JO$18,MATCH($C49,Sheet1!$A$10:$A$18,0),MATCH(NW$48,Sheet1!$B$9:$JO$9,0))),"")</f>
        <v/>
      </c>
      <c r="NX49" s="55" t="str">
        <f>IFERROR(IF(INDEX(Sheet1!$B$10:$JO$18,MATCH($C49,Sheet1!$A$10:$A$18,0),MATCH(NX$48,Sheet1!$B$9:$JO$9,0))=0,"Close",INDEX(Sheet1!$B$10:$JO$18,MATCH($C49,Sheet1!$A$10:$A$18,0),MATCH(NX$48,Sheet1!$B$9:$JO$9,0))),"")</f>
        <v/>
      </c>
      <c r="NY49" s="55" t="str">
        <f>IFERROR(IF(INDEX(Sheet1!$B$10:$JO$18,MATCH($C49,Sheet1!$A$10:$A$18,0),MATCH(NY$48,Sheet1!$B$9:$JO$9,0))=0,"Close",INDEX(Sheet1!$B$10:$JO$18,MATCH($C49,Sheet1!$A$10:$A$18,0),MATCH(NY$48,Sheet1!$B$9:$JO$9,0))),"")</f>
        <v/>
      </c>
      <c r="NZ49" s="55" t="str">
        <f>IFERROR(IF(INDEX(Sheet1!$B$10:$JO$18,MATCH($C49,Sheet1!$A$10:$A$18,0),MATCH(NZ$48,Sheet1!$B$9:$JO$9,0))=0,"Close",INDEX(Sheet1!$B$10:$JO$18,MATCH($C49,Sheet1!$A$10:$A$18,0),MATCH(NZ$48,Sheet1!$B$9:$JO$9,0))),"")</f>
        <v/>
      </c>
      <c r="OA49" s="55" t="str">
        <f>IFERROR(IF(INDEX(Sheet1!$B$10:$JO$18,MATCH($C49,Sheet1!$A$10:$A$18,0),MATCH(OA$48,Sheet1!$B$9:$JO$9,0))=0,"Close",INDEX(Sheet1!$B$10:$JO$18,MATCH($C49,Sheet1!$A$10:$A$18,0),MATCH(OA$48,Sheet1!$B$9:$JO$9,0))),"")</f>
        <v/>
      </c>
      <c r="OB49" s="55" t="str">
        <f>IFERROR(IF(INDEX(Sheet1!$B$10:$JO$18,MATCH($C49,Sheet1!$A$10:$A$18,0),MATCH(OB$48,Sheet1!$B$9:$JO$9,0))=0,"Close",INDEX(Sheet1!$B$10:$JO$18,MATCH($C49,Sheet1!$A$10:$A$18,0),MATCH(OB$48,Sheet1!$B$9:$JO$9,0))),"")</f>
        <v/>
      </c>
      <c r="OC49" s="55" t="str">
        <f>IFERROR(IF(INDEX(Sheet1!$B$10:$JO$18,MATCH($C49,Sheet1!$A$10:$A$18,0),MATCH(OC$48,Sheet1!$B$9:$JO$9,0))=0,"Close",INDEX(Sheet1!$B$10:$JO$18,MATCH($C49,Sheet1!$A$10:$A$18,0),MATCH(OC$48,Sheet1!$B$9:$JO$9,0))),"")</f>
        <v/>
      </c>
      <c r="OD49" s="55" t="str">
        <f>IFERROR(IF(INDEX(Sheet1!$B$10:$JO$18,MATCH($C49,Sheet1!$A$10:$A$18,0),MATCH(OD$48,Sheet1!$B$9:$JO$9,0))=0,"Close",INDEX(Sheet1!$B$10:$JO$18,MATCH($C49,Sheet1!$A$10:$A$18,0),MATCH(OD$48,Sheet1!$B$9:$JO$9,0))),"")</f>
        <v/>
      </c>
      <c r="OE49" s="55" t="str">
        <f>IFERROR(IF(INDEX(Sheet1!$B$10:$JO$18,MATCH($C49,Sheet1!$A$10:$A$18,0),MATCH(OE$48,Sheet1!$B$9:$JO$9,0))=0,"Close",INDEX(Sheet1!$B$10:$JO$18,MATCH($C49,Sheet1!$A$10:$A$18,0),MATCH(OE$48,Sheet1!$B$9:$JO$9,0))),"")</f>
        <v/>
      </c>
      <c r="OF49" s="55" t="str">
        <f>IFERROR(IF(INDEX(Sheet1!$B$10:$JO$18,MATCH($C49,Sheet1!$A$10:$A$18,0),MATCH(OF$48,Sheet1!$B$9:$JO$9,0))=0,"Close",INDEX(Sheet1!$B$10:$JO$18,MATCH($C49,Sheet1!$A$10:$A$18,0),MATCH(OF$48,Sheet1!$B$9:$JO$9,0))),"")</f>
        <v/>
      </c>
      <c r="OG49" s="55" t="str">
        <f>IFERROR(IF(INDEX(Sheet1!$B$10:$JO$18,MATCH($C49,Sheet1!$A$10:$A$18,0),MATCH(OG$48,Sheet1!$B$9:$JO$9,0))=0,"Close",INDEX(Sheet1!$B$10:$JO$18,MATCH($C49,Sheet1!$A$10:$A$18,0),MATCH(OG$48,Sheet1!$B$9:$JO$9,0))),"")</f>
        <v/>
      </c>
      <c r="OH49" s="55" t="str">
        <f>IFERROR(IF(INDEX(Sheet1!$B$10:$JO$18,MATCH($C49,Sheet1!$A$10:$A$18,0),MATCH(OH$48,Sheet1!$B$9:$JO$9,0))=0,"Close",INDEX(Sheet1!$B$10:$JO$18,MATCH($C49,Sheet1!$A$10:$A$18,0),MATCH(OH$48,Sheet1!$B$9:$JO$9,0))),"")</f>
        <v/>
      </c>
      <c r="OI49" s="55" t="str">
        <f>IFERROR(IF(INDEX(Sheet1!$B$10:$JO$18,MATCH($C49,Sheet1!$A$10:$A$18,0),MATCH(OI$48,Sheet1!$B$9:$JO$9,0))=0,"Close",INDEX(Sheet1!$B$10:$JO$18,MATCH($C49,Sheet1!$A$10:$A$18,0),MATCH(OI$48,Sheet1!$B$9:$JO$9,0))),"")</f>
        <v/>
      </c>
      <c r="OJ49" s="55" t="str">
        <f>IFERROR(IF(INDEX(Sheet1!$B$10:$JO$18,MATCH($C49,Sheet1!$A$10:$A$18,0),MATCH(OJ$48,Sheet1!$B$9:$JO$9,0))=0,"Close",INDEX(Sheet1!$B$10:$JO$18,MATCH($C49,Sheet1!$A$10:$A$18,0),MATCH(OJ$48,Sheet1!$B$9:$JO$9,0))),"")</f>
        <v/>
      </c>
      <c r="OK49" s="55" t="str">
        <f>IFERROR(IF(INDEX(Sheet1!$B$10:$JO$18,MATCH($C49,Sheet1!$A$10:$A$18,0),MATCH(OK$48,Sheet1!$B$9:$JO$9,0))=0,"Close",INDEX(Sheet1!$B$10:$JO$18,MATCH($C49,Sheet1!$A$10:$A$18,0),MATCH(OK$48,Sheet1!$B$9:$JO$9,0))),"")</f>
        <v/>
      </c>
      <c r="OL49" s="55" t="str">
        <f>IFERROR(IF(INDEX(Sheet1!$B$10:$JO$18,MATCH($C49,Sheet1!$A$10:$A$18,0),MATCH(OL$48,Sheet1!$B$9:$JO$9,0))=0,"Close",INDEX(Sheet1!$B$10:$JO$18,MATCH($C49,Sheet1!$A$10:$A$18,0),MATCH(OL$48,Sheet1!$B$9:$JO$9,0))),"")</f>
        <v/>
      </c>
      <c r="OM49" s="55" t="str">
        <f>IFERROR(IF(INDEX(Sheet1!$B$10:$JO$18,MATCH($C49,Sheet1!$A$10:$A$18,0),MATCH(OM$48,Sheet1!$B$9:$JO$9,0))=0,"Close",INDEX(Sheet1!$B$10:$JO$18,MATCH($C49,Sheet1!$A$10:$A$18,0),MATCH(OM$48,Sheet1!$B$9:$JO$9,0))),"")</f>
        <v/>
      </c>
      <c r="ON49" s="55" t="str">
        <f>IFERROR(IF(INDEX(Sheet1!$B$10:$JO$18,MATCH($C49,Sheet1!$A$10:$A$18,0),MATCH(ON$48,Sheet1!$B$9:$JO$9,0))=0,"Close",INDEX(Sheet1!$B$10:$JO$18,MATCH($C49,Sheet1!$A$10:$A$18,0),MATCH(ON$48,Sheet1!$B$9:$JO$9,0))),"")</f>
        <v/>
      </c>
      <c r="OO49" s="55" t="str">
        <f>IFERROR(IF(INDEX(Sheet1!$B$10:$JO$18,MATCH($C49,Sheet1!$A$10:$A$18,0),MATCH(OO$48,Sheet1!$B$9:$JO$9,0))=0,"Close",INDEX(Sheet1!$B$10:$JO$18,MATCH($C49,Sheet1!$A$10:$A$18,0),MATCH(OO$48,Sheet1!$B$9:$JO$9,0))),"")</f>
        <v/>
      </c>
      <c r="OP49" s="55" t="str">
        <f>IFERROR(IF(INDEX(Sheet1!$B$10:$JO$18,MATCH($C49,Sheet1!$A$10:$A$18,0),MATCH(OP$48,Sheet1!$B$9:$JO$9,0))=0,"Close",INDEX(Sheet1!$B$10:$JO$18,MATCH($C49,Sheet1!$A$10:$A$18,0),MATCH(OP$48,Sheet1!$B$9:$JO$9,0))),"")</f>
        <v/>
      </c>
      <c r="OQ49" s="55" t="str">
        <f>IFERROR(IF(INDEX(Sheet1!$B$10:$JO$18,MATCH($C49,Sheet1!$A$10:$A$18,0),MATCH(OQ$48,Sheet1!$B$9:$JO$9,0))=0,"Close",INDEX(Sheet1!$B$10:$JO$18,MATCH($C49,Sheet1!$A$10:$A$18,0),MATCH(OQ$48,Sheet1!$B$9:$JO$9,0))),"")</f>
        <v/>
      </c>
      <c r="OR49" s="55" t="str">
        <f>IFERROR(IF(INDEX(Sheet1!$B$10:$JO$18,MATCH($C49,Sheet1!$A$10:$A$18,0),MATCH(OR$48,Sheet1!$B$9:$JO$9,0))=0,"Close",INDEX(Sheet1!$B$10:$JO$18,MATCH($C49,Sheet1!$A$10:$A$18,0),MATCH(OR$48,Sheet1!$B$9:$JO$9,0))),"")</f>
        <v/>
      </c>
      <c r="OS49" s="55" t="str">
        <f>IFERROR(IF(INDEX(Sheet1!$B$10:$JO$18,MATCH($C49,Sheet1!$A$10:$A$18,0),MATCH(OS$48,Sheet1!$B$9:$JO$9,0))=0,"Close",INDEX(Sheet1!$B$10:$JO$18,MATCH($C49,Sheet1!$A$10:$A$18,0),MATCH(OS$48,Sheet1!$B$9:$JO$9,0))),"")</f>
        <v/>
      </c>
      <c r="OT49" s="55" t="str">
        <f>IFERROR(IF(INDEX(Sheet1!$B$10:$JO$18,MATCH($C49,Sheet1!$A$10:$A$18,0),MATCH(OT$48,Sheet1!$B$9:$JO$9,0))=0,"Close",INDEX(Sheet1!$B$10:$JO$18,MATCH($C49,Sheet1!$A$10:$A$18,0),MATCH(OT$48,Sheet1!$B$9:$JO$9,0))),"")</f>
        <v/>
      </c>
      <c r="OU49" s="55" t="str">
        <f>IFERROR(IF(INDEX(Sheet1!$B$10:$JO$18,MATCH($C49,Sheet1!$A$10:$A$18,0),MATCH(OU$48,Sheet1!$B$9:$JO$9,0))=0,"Close",INDEX(Sheet1!$B$10:$JO$18,MATCH($C49,Sheet1!$A$10:$A$18,0),MATCH(OU$48,Sheet1!$B$9:$JO$9,0))),"")</f>
        <v/>
      </c>
      <c r="OV49" s="55" t="str">
        <f>IFERROR(IF(INDEX(Sheet1!$B$10:$JO$18,MATCH($C49,Sheet1!$A$10:$A$18,0),MATCH(OV$48,Sheet1!$B$9:$JO$9,0))=0,"Close",INDEX(Sheet1!$B$10:$JO$18,MATCH($C49,Sheet1!$A$10:$A$18,0),MATCH(OV$48,Sheet1!$B$9:$JO$9,0))),"")</f>
        <v/>
      </c>
      <c r="OW49" s="55" t="str">
        <f>IFERROR(IF(INDEX(Sheet1!$B$10:$JO$18,MATCH($C49,Sheet1!$A$10:$A$18,0),MATCH(OW$48,Sheet1!$B$9:$JO$9,0))=0,"Close",INDEX(Sheet1!$B$10:$JO$18,MATCH($C49,Sheet1!$A$10:$A$18,0),MATCH(OW$48,Sheet1!$B$9:$JO$9,0))),"")</f>
        <v/>
      </c>
      <c r="OX49" s="55" t="str">
        <f>IFERROR(IF(INDEX(Sheet1!$B$10:$JO$18,MATCH($C49,Sheet1!$A$10:$A$18,0),MATCH(OX$48,Sheet1!$B$9:$JO$9,0))=0,"Close",INDEX(Sheet1!$B$10:$JO$18,MATCH($C49,Sheet1!$A$10:$A$18,0),MATCH(OX$48,Sheet1!$B$9:$JO$9,0))),"")</f>
        <v/>
      </c>
      <c r="OY49" s="55" t="str">
        <f>IFERROR(IF(INDEX(Sheet1!$B$10:$JO$18,MATCH($C49,Sheet1!$A$10:$A$18,0),MATCH(OY$48,Sheet1!$B$9:$JO$9,0))=0,"Close",INDEX(Sheet1!$B$10:$JO$18,MATCH($C49,Sheet1!$A$10:$A$18,0),MATCH(OY$48,Sheet1!$B$9:$JO$9,0))),"")</f>
        <v/>
      </c>
      <c r="OZ49" s="55" t="str">
        <f>IFERROR(IF(INDEX(Sheet1!$B$10:$JO$18,MATCH($C49,Sheet1!$A$10:$A$18,0),MATCH(OZ$48,Sheet1!$B$9:$JO$9,0))=0,"Close",INDEX(Sheet1!$B$10:$JO$18,MATCH($C49,Sheet1!$A$10:$A$18,0),MATCH(OZ$48,Sheet1!$B$9:$JO$9,0))),"")</f>
        <v/>
      </c>
      <c r="PA49" s="55" t="str">
        <f>IFERROR(IF(INDEX(Sheet1!$B$10:$JO$18,MATCH($C49,Sheet1!$A$10:$A$18,0),MATCH(PA$48,Sheet1!$B$9:$JO$9,0))=0,"Close",INDEX(Sheet1!$B$10:$JO$18,MATCH($C49,Sheet1!$A$10:$A$18,0),MATCH(PA$48,Sheet1!$B$9:$JO$9,0))),"")</f>
        <v/>
      </c>
      <c r="PB49" s="55" t="str">
        <f>IFERROR(IF(INDEX(Sheet1!$B$10:$JO$18,MATCH($C49,Sheet1!$A$10:$A$18,0),MATCH(PB$48,Sheet1!$B$9:$JO$9,0))=0,"Close",INDEX(Sheet1!$B$10:$JO$18,MATCH($C49,Sheet1!$A$10:$A$18,0),MATCH(PB$48,Sheet1!$B$9:$JO$9,0))),"")</f>
        <v/>
      </c>
      <c r="PC49" s="55" t="str">
        <f>IFERROR(IF(INDEX(Sheet1!$B$10:$JO$18,MATCH($C49,Sheet1!$A$10:$A$18,0),MATCH(PC$48,Sheet1!$B$9:$JO$9,0))=0,"Close",INDEX(Sheet1!$B$10:$JO$18,MATCH($C49,Sheet1!$A$10:$A$18,0),MATCH(PC$48,Sheet1!$B$9:$JO$9,0))),"")</f>
        <v/>
      </c>
      <c r="PD49" s="55" t="str">
        <f>IFERROR(IF(INDEX(Sheet1!$B$10:$JO$18,MATCH($C49,Sheet1!$A$10:$A$18,0),MATCH(PD$48,Sheet1!$B$9:$JO$9,0))=0,"Close",INDEX(Sheet1!$B$10:$JO$18,MATCH($C49,Sheet1!$A$10:$A$18,0),MATCH(PD$48,Sheet1!$B$9:$JO$9,0))),"")</f>
        <v/>
      </c>
      <c r="PE49" s="55" t="str">
        <f>IFERROR(IF(INDEX(Sheet1!$B$10:$JO$18,MATCH($C49,Sheet1!$A$10:$A$18,0),MATCH(PE$48,Sheet1!$B$9:$JO$9,0))=0,"Close",INDEX(Sheet1!$B$10:$JO$18,MATCH($C49,Sheet1!$A$10:$A$18,0),MATCH(PE$48,Sheet1!$B$9:$JO$9,0))),"")</f>
        <v/>
      </c>
      <c r="PF49" s="55" t="str">
        <f>IFERROR(IF(INDEX(Sheet1!$B$10:$JO$18,MATCH($C49,Sheet1!$A$10:$A$18,0),MATCH(PF$48,Sheet1!$B$9:$JO$9,0))=0,"Close",INDEX(Sheet1!$B$10:$JO$18,MATCH($C49,Sheet1!$A$10:$A$18,0),MATCH(PF$48,Sheet1!$B$9:$JO$9,0))),"")</f>
        <v/>
      </c>
      <c r="PG49" s="55" t="str">
        <f>IFERROR(IF(INDEX(Sheet1!$B$10:$JO$18,MATCH($C49,Sheet1!$A$10:$A$18,0),MATCH(PG$48,Sheet1!$B$9:$JO$9,0))=0,"Close",INDEX(Sheet1!$B$10:$JO$18,MATCH($C49,Sheet1!$A$10:$A$18,0),MATCH(PG$48,Sheet1!$B$9:$JO$9,0))),"")</f>
        <v/>
      </c>
      <c r="PH49" s="55" t="str">
        <f>IFERROR(IF(INDEX(Sheet1!$B$10:$JO$18,MATCH($C49,Sheet1!$A$10:$A$18,0),MATCH(PH$48,Sheet1!$B$9:$JO$9,0))=0,"Close",INDEX(Sheet1!$B$10:$JO$18,MATCH($C49,Sheet1!$A$10:$A$18,0),MATCH(PH$48,Sheet1!$B$9:$JO$9,0))),"")</f>
        <v/>
      </c>
      <c r="PI49" s="55" t="str">
        <f>IFERROR(IF(INDEX(Sheet1!$B$10:$JO$18,MATCH($C49,Sheet1!$A$10:$A$18,0),MATCH(PI$48,Sheet1!$B$9:$JO$9,0))=0,"Close",INDEX(Sheet1!$B$10:$JO$18,MATCH($C49,Sheet1!$A$10:$A$18,0),MATCH(PI$48,Sheet1!$B$9:$JO$9,0))),"")</f>
        <v/>
      </c>
      <c r="PJ49" s="55" t="str">
        <f>IFERROR(IF(INDEX(Sheet1!$B$10:$JO$18,MATCH($C49,Sheet1!$A$10:$A$18,0),MATCH(PJ$48,Sheet1!$B$9:$JO$9,0))=0,"Close",INDEX(Sheet1!$B$10:$JO$18,MATCH($C49,Sheet1!$A$10:$A$18,0),MATCH(PJ$48,Sheet1!$B$9:$JO$9,0))),"")</f>
        <v/>
      </c>
      <c r="PK49" s="55" t="str">
        <f>IFERROR(IF(INDEX(Sheet1!$B$10:$JO$18,MATCH($C49,Sheet1!$A$10:$A$18,0),MATCH(PK$48,Sheet1!$B$9:$JO$9,0))=0,"Close",INDEX(Sheet1!$B$10:$JO$18,MATCH($C49,Sheet1!$A$10:$A$18,0),MATCH(PK$48,Sheet1!$B$9:$JO$9,0))),"")</f>
        <v/>
      </c>
      <c r="PL49" s="55" t="str">
        <f>IFERROR(IF(INDEX(Sheet1!$B$10:$JO$18,MATCH($C49,Sheet1!$A$10:$A$18,0),MATCH(PL$48,Sheet1!$B$9:$JO$9,0))=0,"Close",INDEX(Sheet1!$B$10:$JO$18,MATCH($C49,Sheet1!$A$10:$A$18,0),MATCH(PL$48,Sheet1!$B$9:$JO$9,0))),"")</f>
        <v/>
      </c>
      <c r="PM49" s="55" t="str">
        <f>IFERROR(IF(INDEX(Sheet1!$B$10:$JO$18,MATCH($C49,Sheet1!$A$10:$A$18,0),MATCH(PM$48,Sheet1!$B$9:$JO$9,0))=0,"Close",INDEX(Sheet1!$B$10:$JO$18,MATCH($C49,Sheet1!$A$10:$A$18,0),MATCH(PM$48,Sheet1!$B$9:$JO$9,0))),"")</f>
        <v/>
      </c>
      <c r="PN49" s="55" t="str">
        <f>IFERROR(IF(INDEX(Sheet1!$B$10:$JO$18,MATCH($C49,Sheet1!$A$10:$A$18,0),MATCH(PN$48,Sheet1!$B$9:$JO$9,0))=0,"Close",INDEX(Sheet1!$B$10:$JO$18,MATCH($C49,Sheet1!$A$10:$A$18,0),MATCH(PN$48,Sheet1!$B$9:$JO$9,0))),"")</f>
        <v/>
      </c>
      <c r="PO49" s="55" t="str">
        <f>IFERROR(IF(INDEX(Sheet1!$B$10:$JO$18,MATCH($C49,Sheet1!$A$10:$A$18,0),MATCH(PO$48,Sheet1!$B$9:$JO$9,0))=0,"Close",INDEX(Sheet1!$B$10:$JO$18,MATCH($C49,Sheet1!$A$10:$A$18,0),MATCH(PO$48,Sheet1!$B$9:$JO$9,0))),"")</f>
        <v/>
      </c>
      <c r="PP49" s="55" t="str">
        <f>IFERROR(IF(INDEX(Sheet1!$B$10:$JO$18,MATCH($C49,Sheet1!$A$10:$A$18,0),MATCH(PP$48,Sheet1!$B$9:$JO$9,0))=0,"Close",INDEX(Sheet1!$B$10:$JO$18,MATCH($C49,Sheet1!$A$10:$A$18,0),MATCH(PP$48,Sheet1!$B$9:$JO$9,0))),"")</f>
        <v/>
      </c>
      <c r="PQ49" s="55" t="str">
        <f>IFERROR(IF(INDEX(Sheet1!$B$10:$JO$18,MATCH($C49,Sheet1!$A$10:$A$18,0),MATCH(PQ$48,Sheet1!$B$9:$JO$9,0))=0,"Close",INDEX(Sheet1!$B$10:$JO$18,MATCH($C49,Sheet1!$A$10:$A$18,0),MATCH(PQ$48,Sheet1!$B$9:$JO$9,0))),"")</f>
        <v/>
      </c>
      <c r="PR49" s="55" t="str">
        <f>IFERROR(IF(INDEX(Sheet1!$B$10:$JO$18,MATCH($C49,Sheet1!$A$10:$A$18,0),MATCH(PR$48,Sheet1!$B$9:$JO$9,0))=0,"Close",INDEX(Sheet1!$B$10:$JO$18,MATCH($C49,Sheet1!$A$10:$A$18,0),MATCH(PR$48,Sheet1!$B$9:$JO$9,0))),"")</f>
        <v/>
      </c>
      <c r="PS49" s="55" t="str">
        <f>IFERROR(IF(INDEX(Sheet1!$B$10:$JO$18,MATCH($C49,Sheet1!$A$10:$A$18,0),MATCH(PS$48,Sheet1!$B$9:$JO$9,0))=0,"Close",INDEX(Sheet1!$B$10:$JO$18,MATCH($C49,Sheet1!$A$10:$A$18,0),MATCH(PS$48,Sheet1!$B$9:$JO$9,0))),"")</f>
        <v/>
      </c>
      <c r="PT49" s="55" t="str">
        <f>IFERROR(IF(INDEX(Sheet1!$B$10:$JO$18,MATCH($C49,Sheet1!$A$10:$A$18,0),MATCH(PT$48,Sheet1!$B$9:$JO$9,0))=0,"Close",INDEX(Sheet1!$B$10:$JO$18,MATCH($C49,Sheet1!$A$10:$A$18,0),MATCH(PT$48,Sheet1!$B$9:$JO$9,0))),"")</f>
        <v/>
      </c>
      <c r="PU49" s="55" t="str">
        <f>IFERROR(IF(INDEX(Sheet1!$B$10:$JO$18,MATCH($C49,Sheet1!$A$10:$A$18,0),MATCH(PU$48,Sheet1!$B$9:$JO$9,0))=0,"Close",INDEX(Sheet1!$B$10:$JO$18,MATCH($C49,Sheet1!$A$10:$A$18,0),MATCH(PU$48,Sheet1!$B$9:$JO$9,0))),"")</f>
        <v/>
      </c>
      <c r="PV49" s="55" t="str">
        <f>IFERROR(IF(INDEX(Sheet1!$B$10:$JO$18,MATCH($C49,Sheet1!$A$10:$A$18,0),MATCH(PV$48,Sheet1!$B$9:$JO$9,0))=0,"Close",INDEX(Sheet1!$B$10:$JO$18,MATCH($C49,Sheet1!$A$10:$A$18,0),MATCH(PV$48,Sheet1!$B$9:$JO$9,0))),"")</f>
        <v/>
      </c>
      <c r="PW49" s="55" t="str">
        <f>IFERROR(IF(INDEX(Sheet1!$B$10:$JO$18,MATCH($C49,Sheet1!$A$10:$A$18,0),MATCH(PW$48,Sheet1!$B$9:$JO$9,0))=0,"Close",INDEX(Sheet1!$B$10:$JO$18,MATCH($C49,Sheet1!$A$10:$A$18,0),MATCH(PW$48,Sheet1!$B$9:$JO$9,0))),"")</f>
        <v/>
      </c>
      <c r="PX49" s="55" t="str">
        <f>IFERROR(IF(INDEX(Sheet1!$B$10:$JO$18,MATCH($C49,Sheet1!$A$10:$A$18,0),MATCH(PX$48,Sheet1!$B$9:$JO$9,0))=0,"Close",INDEX(Sheet1!$B$10:$JO$18,MATCH($C49,Sheet1!$A$10:$A$18,0),MATCH(PX$48,Sheet1!$B$9:$JO$9,0))),"")</f>
        <v/>
      </c>
      <c r="PY49" s="55" t="str">
        <f>IFERROR(IF(INDEX(Sheet1!$B$10:$JO$18,MATCH($C49,Sheet1!$A$10:$A$18,0),MATCH(PY$48,Sheet1!$B$9:$JO$9,0))=0,"Close",INDEX(Sheet1!$B$10:$JO$18,MATCH($C49,Sheet1!$A$10:$A$18,0),MATCH(PY$48,Sheet1!$B$9:$JO$9,0))),"")</f>
        <v/>
      </c>
      <c r="PZ49" s="55" t="str">
        <f>IFERROR(IF(INDEX(Sheet1!$B$10:$JO$18,MATCH($C49,Sheet1!$A$10:$A$18,0),MATCH(PZ$48,Sheet1!$B$9:$JO$9,0))=0,"Close",INDEX(Sheet1!$B$10:$JO$18,MATCH($C49,Sheet1!$A$10:$A$18,0),MATCH(PZ$48,Sheet1!$B$9:$JO$9,0))),"")</f>
        <v/>
      </c>
      <c r="QA49" s="55" t="str">
        <f>IFERROR(IF(INDEX(Sheet1!$B$10:$JO$18,MATCH($C49,Sheet1!$A$10:$A$18,0),MATCH(QA$48,Sheet1!$B$9:$JO$9,0))=0,"Close",INDEX(Sheet1!$B$10:$JO$18,MATCH($C49,Sheet1!$A$10:$A$18,0),MATCH(QA$48,Sheet1!$B$9:$JO$9,0))),"")</f>
        <v/>
      </c>
      <c r="QB49" s="55" t="str">
        <f>IFERROR(IF(INDEX(Sheet1!$B$10:$JO$18,MATCH($C49,Sheet1!$A$10:$A$18,0),MATCH(QB$48,Sheet1!$B$9:$JO$9,0))=0,"Close",INDEX(Sheet1!$B$10:$JO$18,MATCH($C49,Sheet1!$A$10:$A$18,0),MATCH(QB$48,Sheet1!$B$9:$JO$9,0))),"")</f>
        <v/>
      </c>
      <c r="QC49" s="55" t="str">
        <f>IFERROR(IF(INDEX(Sheet1!$B$10:$JO$18,MATCH($C49,Sheet1!$A$10:$A$18,0),MATCH(QC$48,Sheet1!$B$9:$JO$9,0))=0,"Close",INDEX(Sheet1!$B$10:$JO$18,MATCH($C49,Sheet1!$A$10:$A$18,0),MATCH(QC$48,Sheet1!$B$9:$JO$9,0))),"")</f>
        <v/>
      </c>
      <c r="QD49" s="55" t="str">
        <f>IFERROR(IF(INDEX(Sheet1!$B$10:$JO$18,MATCH($C49,Sheet1!$A$10:$A$18,0),MATCH(QD$48,Sheet1!$B$9:$JO$9,0))=0,"Close",INDEX(Sheet1!$B$10:$JO$18,MATCH($C49,Sheet1!$A$10:$A$18,0),MATCH(QD$48,Sheet1!$B$9:$JO$9,0))),"")</f>
        <v/>
      </c>
      <c r="QE49" s="55" t="str">
        <f>IFERROR(IF(INDEX(Sheet1!$B$10:$JO$18,MATCH($C49,Sheet1!$A$10:$A$18,0),MATCH(QE$48,Sheet1!$B$9:$JO$9,0))=0,"Close",INDEX(Sheet1!$B$10:$JO$18,MATCH($C49,Sheet1!$A$10:$A$18,0),MATCH(QE$48,Sheet1!$B$9:$JO$9,0))),"")</f>
        <v/>
      </c>
      <c r="QF49" s="55" t="str">
        <f>IFERROR(IF(INDEX(Sheet1!$B$10:$JO$18,MATCH($C49,Sheet1!$A$10:$A$18,0),MATCH(QF$48,Sheet1!$B$9:$JO$9,0))=0,"Close",INDEX(Sheet1!$B$10:$JO$18,MATCH($C49,Sheet1!$A$10:$A$18,0),MATCH(QF$48,Sheet1!$B$9:$JO$9,0))),"")</f>
        <v/>
      </c>
      <c r="QG49" s="55" t="str">
        <f>IFERROR(IF(INDEX(Sheet1!$B$10:$JO$18,MATCH($C49,Sheet1!$A$10:$A$18,0),MATCH(QG$48,Sheet1!$B$9:$JO$9,0))=0,"Close",INDEX(Sheet1!$B$10:$JO$18,MATCH($C49,Sheet1!$A$10:$A$18,0),MATCH(QG$48,Sheet1!$B$9:$JO$9,0))),"")</f>
        <v/>
      </c>
      <c r="QH49" s="55" t="str">
        <f>IFERROR(IF(INDEX(Sheet1!$B$10:$JO$18,MATCH($C49,Sheet1!$A$10:$A$18,0),MATCH(QH$48,Sheet1!$B$9:$JO$9,0))=0,"Close",INDEX(Sheet1!$B$10:$JO$18,MATCH($C49,Sheet1!$A$10:$A$18,0),MATCH(QH$48,Sheet1!$B$9:$JO$9,0))),"")</f>
        <v/>
      </c>
      <c r="QI49" s="55" t="str">
        <f>IFERROR(IF(INDEX(Sheet1!$B$10:$JO$18,MATCH($C49,Sheet1!$A$10:$A$18,0),MATCH(QI$48,Sheet1!$B$9:$JO$9,0))=0,"Close",INDEX(Sheet1!$B$10:$JO$18,MATCH($C49,Sheet1!$A$10:$A$18,0),MATCH(QI$48,Sheet1!$B$9:$JO$9,0))),"")</f>
        <v/>
      </c>
      <c r="QJ49" s="55" t="str">
        <f>IFERROR(IF(INDEX(Sheet1!$B$10:$JO$18,MATCH($C49,Sheet1!$A$10:$A$18,0),MATCH(QJ$48,Sheet1!$B$9:$JO$9,0))=0,"Close",INDEX(Sheet1!$B$10:$JO$18,MATCH($C49,Sheet1!$A$10:$A$18,0),MATCH(QJ$48,Sheet1!$B$9:$JO$9,0))),"")</f>
        <v/>
      </c>
      <c r="QK49" s="55" t="str">
        <f>IFERROR(IF(INDEX(Sheet1!$B$10:$JO$18,MATCH($C49,Sheet1!$A$10:$A$18,0),MATCH(QK$48,Sheet1!$B$9:$JO$9,0))=0,"Close",INDEX(Sheet1!$B$10:$JO$18,MATCH($C49,Sheet1!$A$10:$A$18,0),MATCH(QK$48,Sheet1!$B$9:$JO$9,0))),"")</f>
        <v/>
      </c>
      <c r="QL49" s="55" t="str">
        <f>IFERROR(IF(INDEX(Sheet1!$B$10:$JO$18,MATCH($C49,Sheet1!$A$10:$A$18,0),MATCH(QL$48,Sheet1!$B$9:$JO$9,0))=0,"Close",INDEX(Sheet1!$B$10:$JO$18,MATCH($C49,Sheet1!$A$10:$A$18,0),MATCH(QL$48,Sheet1!$B$9:$JO$9,0))),"")</f>
        <v/>
      </c>
      <c r="QM49" s="55" t="str">
        <f>IFERROR(IF(INDEX(Sheet1!$B$10:$JO$18,MATCH($C49,Sheet1!$A$10:$A$18,0),MATCH(QM$48,Sheet1!$B$9:$JO$9,0))=0,"Close",INDEX(Sheet1!$B$10:$JO$18,MATCH($C49,Sheet1!$A$10:$A$18,0),MATCH(QM$48,Sheet1!$B$9:$JO$9,0))),"")</f>
        <v/>
      </c>
      <c r="QN49" s="55" t="str">
        <f>IFERROR(IF(INDEX(Sheet1!$B$10:$JO$18,MATCH($C49,Sheet1!$A$10:$A$18,0),MATCH(QN$48,Sheet1!$B$9:$JO$9,0))=0,"Close",INDEX(Sheet1!$B$10:$JO$18,MATCH($C49,Sheet1!$A$10:$A$18,0),MATCH(QN$48,Sheet1!$B$9:$JO$9,0))),"")</f>
        <v/>
      </c>
      <c r="QO49" s="55" t="str">
        <f>IFERROR(IF(INDEX(Sheet1!$B$10:$JO$18,MATCH($C49,Sheet1!$A$10:$A$18,0),MATCH(QO$48,Sheet1!$B$9:$JO$9,0))=0,"Close",INDEX(Sheet1!$B$10:$JO$18,MATCH($C49,Sheet1!$A$10:$A$18,0),MATCH(QO$48,Sheet1!$B$9:$JO$9,0))),"")</f>
        <v/>
      </c>
      <c r="QP49" s="55" t="str">
        <f>IFERROR(IF(INDEX(Sheet1!$B$10:$JO$18,MATCH($C49,Sheet1!$A$10:$A$18,0),MATCH(QP$48,Sheet1!$B$9:$JO$9,0))=0,"Close",INDEX(Sheet1!$B$10:$JO$18,MATCH($C49,Sheet1!$A$10:$A$18,0),MATCH(QP$48,Sheet1!$B$9:$JO$9,0))),"")</f>
        <v/>
      </c>
      <c r="QQ49" s="55" t="str">
        <f>IFERROR(IF(INDEX(Sheet1!$B$10:$JO$18,MATCH($C49,Sheet1!$A$10:$A$18,0),MATCH(QQ$48,Sheet1!$B$9:$JO$9,0))=0,"Close",INDEX(Sheet1!$B$10:$JO$18,MATCH($C49,Sheet1!$A$10:$A$18,0),MATCH(QQ$48,Sheet1!$B$9:$JO$9,0))),"")</f>
        <v/>
      </c>
      <c r="QR49" s="55" t="str">
        <f>IFERROR(IF(INDEX(Sheet1!$B$10:$JO$18,MATCH($C49,Sheet1!$A$10:$A$18,0),MATCH(QR$48,Sheet1!$B$9:$JO$9,0))=0,"Close",INDEX(Sheet1!$B$10:$JO$18,MATCH($C49,Sheet1!$A$10:$A$18,0),MATCH(QR$48,Sheet1!$B$9:$JO$9,0))),"")</f>
        <v/>
      </c>
      <c r="QS49" s="55" t="str">
        <f>IFERROR(IF(INDEX(Sheet1!$B$10:$JO$18,MATCH($C49,Sheet1!$A$10:$A$18,0),MATCH(QS$48,Sheet1!$B$9:$JO$9,0))=0,"Close",INDEX(Sheet1!$B$10:$JO$18,MATCH($C49,Sheet1!$A$10:$A$18,0),MATCH(QS$48,Sheet1!$B$9:$JO$9,0))),"")</f>
        <v/>
      </c>
      <c r="QT49" s="55" t="str">
        <f>IFERROR(IF(INDEX(Sheet1!$B$10:$JO$18,MATCH($C49,Sheet1!$A$10:$A$18,0),MATCH(QT$48,Sheet1!$B$9:$JO$9,0))=0,"Close",INDEX(Sheet1!$B$10:$JO$18,MATCH($C49,Sheet1!$A$10:$A$18,0),MATCH(QT$48,Sheet1!$B$9:$JO$9,0))),"")</f>
        <v/>
      </c>
      <c r="QU49" s="55" t="str">
        <f>IFERROR(IF(INDEX(Sheet1!$B$10:$JO$18,MATCH($C49,Sheet1!$A$10:$A$18,0),MATCH(QU$48,Sheet1!$B$9:$JO$9,0))=0,"Close",INDEX(Sheet1!$B$10:$JO$18,MATCH($C49,Sheet1!$A$10:$A$18,0),MATCH(QU$48,Sheet1!$B$9:$JO$9,0))),"")</f>
        <v/>
      </c>
      <c r="QV49" s="55" t="str">
        <f>IFERROR(IF(INDEX(Sheet1!$B$10:$JO$18,MATCH($C49,Sheet1!$A$10:$A$18,0),MATCH(QV$48,Sheet1!$B$9:$JO$9,0))=0,"Close",INDEX(Sheet1!$B$10:$JO$18,MATCH($C49,Sheet1!$A$10:$A$18,0),MATCH(QV$48,Sheet1!$B$9:$JO$9,0))),"")</f>
        <v/>
      </c>
      <c r="QW49" s="55" t="str">
        <f>IFERROR(IF(INDEX(Sheet1!$B$10:$JO$18,MATCH($C49,Sheet1!$A$10:$A$18,0),MATCH(QW$48,Sheet1!$B$9:$JO$9,0))=0,"Close",INDEX(Sheet1!$B$10:$JO$18,MATCH($C49,Sheet1!$A$10:$A$18,0),MATCH(QW$48,Sheet1!$B$9:$JO$9,0))),"")</f>
        <v/>
      </c>
      <c r="QX49" s="55" t="str">
        <f>IFERROR(IF(INDEX(Sheet1!$B$10:$JO$18,MATCH($C49,Sheet1!$A$10:$A$18,0),MATCH(QX$48,Sheet1!$B$9:$JO$9,0))=0,"Close",INDEX(Sheet1!$B$10:$JO$18,MATCH($C49,Sheet1!$A$10:$A$18,0),MATCH(QX$48,Sheet1!$B$9:$JO$9,0))),"")</f>
        <v/>
      </c>
      <c r="QY49" s="55" t="str">
        <f>IFERROR(IF(INDEX(Sheet1!$B$10:$JO$18,MATCH($C49,Sheet1!$A$10:$A$18,0),MATCH(QY$48,Sheet1!$B$9:$JO$9,0))=0,"Close",INDEX(Sheet1!$B$10:$JO$18,MATCH($C49,Sheet1!$A$10:$A$18,0),MATCH(QY$48,Sheet1!$B$9:$JO$9,0))),"")</f>
        <v/>
      </c>
      <c r="QZ49" s="55" t="str">
        <f>IFERROR(IF(INDEX(Sheet1!$B$10:$JO$18,MATCH($C49,Sheet1!$A$10:$A$18,0),MATCH(QZ$48,Sheet1!$B$9:$JO$9,0))=0,"Close",INDEX(Sheet1!$B$10:$JO$18,MATCH($C49,Sheet1!$A$10:$A$18,0),MATCH(QZ$48,Sheet1!$B$9:$JO$9,0))),"")</f>
        <v/>
      </c>
      <c r="RA49" s="55" t="str">
        <f>IFERROR(IF(INDEX(Sheet1!$B$10:$JO$18,MATCH($C49,Sheet1!$A$10:$A$18,0),MATCH(RA$48,Sheet1!$B$9:$JO$9,0))=0,"Close",INDEX(Sheet1!$B$10:$JO$18,MATCH($C49,Sheet1!$A$10:$A$18,0),MATCH(RA$48,Sheet1!$B$9:$JO$9,0))),"")</f>
        <v/>
      </c>
      <c r="RB49" s="55" t="str">
        <f>IFERROR(IF(INDEX(Sheet1!$B$10:$JO$18,MATCH($C49,Sheet1!$A$10:$A$18,0),MATCH(RB$48,Sheet1!$B$9:$JO$9,0))=0,"Close",INDEX(Sheet1!$B$10:$JO$18,MATCH($C49,Sheet1!$A$10:$A$18,0),MATCH(RB$48,Sheet1!$B$9:$JO$9,0))),"")</f>
        <v/>
      </c>
      <c r="RC49" s="55" t="str">
        <f>IFERROR(IF(INDEX(Sheet1!$B$10:$JO$18,MATCH($C49,Sheet1!$A$10:$A$18,0),MATCH(RC$48,Sheet1!$B$9:$JO$9,0))=0,"Close",INDEX(Sheet1!$B$10:$JO$18,MATCH($C49,Sheet1!$A$10:$A$18,0),MATCH(RC$48,Sheet1!$B$9:$JO$9,0))),"")</f>
        <v/>
      </c>
      <c r="RD49" s="55" t="str">
        <f>IFERROR(IF(INDEX(Sheet1!$B$10:$JO$18,MATCH($C49,Sheet1!$A$10:$A$18,0),MATCH(RD$48,Sheet1!$B$9:$JO$9,0))=0,"Close",INDEX(Sheet1!$B$10:$JO$18,MATCH($C49,Sheet1!$A$10:$A$18,0),MATCH(RD$48,Sheet1!$B$9:$JO$9,0))),"")</f>
        <v/>
      </c>
      <c r="RE49" s="55" t="str">
        <f>IFERROR(IF(INDEX(Sheet1!$B$10:$JO$18,MATCH($C49,Sheet1!$A$10:$A$18,0),MATCH(RE$48,Sheet1!$B$9:$JO$9,0))=0,"Close",INDEX(Sheet1!$B$10:$JO$18,MATCH($C49,Sheet1!$A$10:$A$18,0),MATCH(RE$48,Sheet1!$B$9:$JO$9,0))),"")</f>
        <v/>
      </c>
      <c r="RF49" s="55" t="str">
        <f>IFERROR(IF(INDEX(Sheet1!$B$10:$JO$18,MATCH($C49,Sheet1!$A$10:$A$18,0),MATCH(RF$48,Sheet1!$B$9:$JO$9,0))=0,"Close",INDEX(Sheet1!$B$10:$JO$18,MATCH($C49,Sheet1!$A$10:$A$18,0),MATCH(RF$48,Sheet1!$B$9:$JO$9,0))),"")</f>
        <v/>
      </c>
      <c r="RG49" s="55" t="str">
        <f>IFERROR(IF(INDEX(Sheet1!$B$10:$JO$18,MATCH($C49,Sheet1!$A$10:$A$18,0),MATCH(RG$48,Sheet1!$B$9:$JO$9,0))=0,"Close",INDEX(Sheet1!$B$10:$JO$18,MATCH($C49,Sheet1!$A$10:$A$18,0),MATCH(RG$48,Sheet1!$B$9:$JO$9,0))),"")</f>
        <v/>
      </c>
      <c r="RH49" s="55" t="str">
        <f>IFERROR(IF(INDEX(Sheet1!$B$10:$JO$18,MATCH($C49,Sheet1!$A$10:$A$18,0),MATCH(RH$48,Sheet1!$B$9:$JO$9,0))=0,"Close",INDEX(Sheet1!$B$10:$JO$18,MATCH($C49,Sheet1!$A$10:$A$18,0),MATCH(RH$48,Sheet1!$B$9:$JO$9,0))),"")</f>
        <v/>
      </c>
      <c r="RI49" s="55" t="str">
        <f>IFERROR(IF(INDEX(Sheet1!$B$10:$JO$18,MATCH($C49,Sheet1!$A$10:$A$18,0),MATCH(RI$48,Sheet1!$B$9:$JO$9,0))=0,"Close",INDEX(Sheet1!$B$10:$JO$18,MATCH($C49,Sheet1!$A$10:$A$18,0),MATCH(RI$48,Sheet1!$B$9:$JO$9,0))),"")</f>
        <v/>
      </c>
      <c r="RJ49" s="55" t="str">
        <f>IFERROR(IF(INDEX(Sheet1!$B$10:$JO$18,MATCH($C49,Sheet1!$A$10:$A$18,0),MATCH(RJ$48,Sheet1!$B$9:$JO$9,0))=0,"Close",INDEX(Sheet1!$B$10:$JO$18,MATCH($C49,Sheet1!$A$10:$A$18,0),MATCH(RJ$48,Sheet1!$B$9:$JO$9,0))),"")</f>
        <v/>
      </c>
      <c r="RK49" s="55" t="str">
        <f>IFERROR(IF(INDEX(Sheet1!$B$10:$JO$18,MATCH($C49,Sheet1!$A$10:$A$18,0),MATCH(RK$48,Sheet1!$B$9:$JO$9,0))=0,"Close",INDEX(Sheet1!$B$10:$JO$18,MATCH($C49,Sheet1!$A$10:$A$18,0),MATCH(RK$48,Sheet1!$B$9:$JO$9,0))),"")</f>
        <v/>
      </c>
      <c r="RL49" s="55" t="str">
        <f>IFERROR(IF(INDEX(Sheet1!$B$10:$JO$18,MATCH($C49,Sheet1!$A$10:$A$18,0),MATCH(RL$48,Sheet1!$B$9:$JO$9,0))=0,"Close",INDEX(Sheet1!$B$10:$JO$18,MATCH($C49,Sheet1!$A$10:$A$18,0),MATCH(RL$48,Sheet1!$B$9:$JO$9,0))),"")</f>
        <v/>
      </c>
      <c r="RM49" s="55" t="str">
        <f>IFERROR(IF(INDEX(Sheet1!$B$10:$JO$18,MATCH($C49,Sheet1!$A$10:$A$18,0),MATCH(RM$48,Sheet1!$B$9:$JO$9,0))=0,"Close",INDEX(Sheet1!$B$10:$JO$18,MATCH($C49,Sheet1!$A$10:$A$18,0),MATCH(RM$48,Sheet1!$B$9:$JO$9,0))),"")</f>
        <v/>
      </c>
      <c r="RN49" s="55" t="str">
        <f>IFERROR(IF(INDEX(Sheet1!$B$10:$JO$18,MATCH($C49,Sheet1!$A$10:$A$18,0),MATCH(RN$48,Sheet1!$B$9:$JO$9,0))=0,"Close",INDEX(Sheet1!$B$10:$JO$18,MATCH($C49,Sheet1!$A$10:$A$18,0),MATCH(RN$48,Sheet1!$B$9:$JO$9,0))),"")</f>
        <v/>
      </c>
      <c r="RO49" s="55" t="str">
        <f>IFERROR(IF(INDEX(Sheet1!$B$10:$JO$18,MATCH($C49,Sheet1!$A$10:$A$18,0),MATCH(RO$48,Sheet1!$B$9:$JO$9,0))=0,"Close",INDEX(Sheet1!$B$10:$JO$18,MATCH($C49,Sheet1!$A$10:$A$18,0),MATCH(RO$48,Sheet1!$B$9:$JO$9,0))),"")</f>
        <v/>
      </c>
      <c r="RP49" s="55" t="str">
        <f>IFERROR(IF(INDEX(Sheet1!$B$10:$JO$18,MATCH($C49,Sheet1!$A$10:$A$18,0),MATCH(RP$48,Sheet1!$B$9:$JO$9,0))=0,"Close",INDEX(Sheet1!$B$10:$JO$18,MATCH($C49,Sheet1!$A$10:$A$18,0),MATCH(RP$48,Sheet1!$B$9:$JO$9,0))),"")</f>
        <v/>
      </c>
      <c r="RQ49" s="55" t="str">
        <f>IFERROR(IF(INDEX(Sheet1!$B$10:$JO$18,MATCH($C49,Sheet1!$A$10:$A$18,0),MATCH(RQ$48,Sheet1!$B$9:$JO$9,0))=0,"Close",INDEX(Sheet1!$B$10:$JO$18,MATCH($C49,Sheet1!$A$10:$A$18,0),MATCH(RQ$48,Sheet1!$B$9:$JO$9,0))),"")</f>
        <v/>
      </c>
      <c r="RR49" s="55" t="str">
        <f>IFERROR(IF(INDEX(Sheet1!$B$10:$JO$18,MATCH($C49,Sheet1!$A$10:$A$18,0),MATCH(RR$48,Sheet1!$B$9:$JO$9,0))=0,"Close",INDEX(Sheet1!$B$10:$JO$18,MATCH($C49,Sheet1!$A$10:$A$18,0),MATCH(RR$48,Sheet1!$B$9:$JO$9,0))),"")</f>
        <v/>
      </c>
      <c r="RS49" s="55" t="str">
        <f>IFERROR(IF(INDEX(Sheet1!$B$10:$JO$18,MATCH($C49,Sheet1!$A$10:$A$18,0),MATCH(RS$48,Sheet1!$B$9:$JO$9,0))=0,"Close",INDEX(Sheet1!$B$10:$JO$18,MATCH($C49,Sheet1!$A$10:$A$18,0),MATCH(RS$48,Sheet1!$B$9:$JO$9,0))),"")</f>
        <v/>
      </c>
      <c r="RT49" s="55" t="str">
        <f>IFERROR(IF(INDEX(Sheet1!$B$10:$JO$18,MATCH($C49,Sheet1!$A$10:$A$18,0),MATCH(RT$48,Sheet1!$B$9:$JO$9,0))=0,"Close",INDEX(Sheet1!$B$10:$JO$18,MATCH($C49,Sheet1!$A$10:$A$18,0),MATCH(RT$48,Sheet1!$B$9:$JO$9,0))),"")</f>
        <v/>
      </c>
      <c r="RU49" s="55" t="str">
        <f>IFERROR(IF(INDEX(Sheet1!$B$10:$JO$18,MATCH($C49,Sheet1!$A$10:$A$18,0),MATCH(RU$48,Sheet1!$B$9:$JO$9,0))=0,"Close",INDEX(Sheet1!$B$10:$JO$18,MATCH($C49,Sheet1!$A$10:$A$18,0),MATCH(RU$48,Sheet1!$B$9:$JO$9,0))),"")</f>
        <v/>
      </c>
      <c r="RV49" s="55" t="str">
        <f>IFERROR(IF(INDEX(Sheet1!$B$10:$JO$18,MATCH($C49,Sheet1!$A$10:$A$18,0),MATCH(RV$48,Sheet1!$B$9:$JO$9,0))=0,"Close",INDEX(Sheet1!$B$10:$JO$18,MATCH($C49,Sheet1!$A$10:$A$18,0),MATCH(RV$48,Sheet1!$B$9:$JO$9,0))),"")</f>
        <v/>
      </c>
      <c r="RW49" s="55" t="str">
        <f>IFERROR(IF(INDEX(Sheet1!$B$10:$JO$18,MATCH($C49,Sheet1!$A$10:$A$18,0),MATCH(RW$48,Sheet1!$B$9:$JO$9,0))=0,"Close",INDEX(Sheet1!$B$10:$JO$18,MATCH($C49,Sheet1!$A$10:$A$18,0),MATCH(RW$48,Sheet1!$B$9:$JO$9,0))),"")</f>
        <v/>
      </c>
      <c r="RX49" s="55" t="str">
        <f>IFERROR(IF(INDEX(Sheet1!$B$10:$JO$18,MATCH($C49,Sheet1!$A$10:$A$18,0),MATCH(RX$48,Sheet1!$B$9:$JO$9,0))=0,"Close",INDEX(Sheet1!$B$10:$JO$18,MATCH($C49,Sheet1!$A$10:$A$18,0),MATCH(RX$48,Sheet1!$B$9:$JO$9,0))),"")</f>
        <v/>
      </c>
    </row>
    <row r="50" spans="2:492" x14ac:dyDescent="0.2">
      <c r="B50" s="47">
        <f>B49+1</f>
        <v>3</v>
      </c>
      <c r="C50" s="54" t="str">
        <f>$C$12</f>
        <v>Ｏｎｅ　Ｓｕｉｔｅ　ＴＨＥ　ＴＥＲＲＡＣＥ＜古宇利島＞</v>
      </c>
      <c r="D50" s="2"/>
      <c r="E50" s="55" t="str">
        <f>IFERROR(IF(INDEX(Sheet1!$B$10:$JO$18,MATCH($C50,Sheet1!$A$10:$A$18,0),MATCH(E$48,Sheet1!$B$9:$JO$9,0))=0,"Close",INDEX(Sheet1!$B$10:$JO$18,MATCH($C50,Sheet1!$A$10:$A$18,0),MATCH(E$48,Sheet1!$B$9:$JO$9,0))),"")</f>
        <v/>
      </c>
      <c r="F50" s="55" t="str">
        <f>IFERROR(IF(INDEX(Sheet1!$B$10:$JO$18,MATCH($C50,Sheet1!$A$10:$A$18,0),MATCH(F$48,Sheet1!$B$9:$JO$9,0))=0,"Close",INDEX(Sheet1!$B$10:$JO$18,MATCH($C50,Sheet1!$A$10:$A$18,0),MATCH(F$48,Sheet1!$B$9:$JO$9,0))),"")</f>
        <v/>
      </c>
      <c r="G50" s="55" t="str">
        <f>IFERROR(IF(INDEX(Sheet1!$B$10:$JO$18,MATCH($C50,Sheet1!$A$10:$A$18,0),MATCH(G$48,Sheet1!$B$9:$JO$9,0))=0,"Close",INDEX(Sheet1!$B$10:$JO$18,MATCH($C50,Sheet1!$A$10:$A$18,0),MATCH(G$48,Sheet1!$B$9:$JO$9,0))),"")</f>
        <v/>
      </c>
      <c r="H50" s="55" t="str">
        <f>IFERROR(IF(INDEX(Sheet1!$B$10:$JO$18,MATCH($C50,Sheet1!$A$10:$A$18,0),MATCH(H$48,Sheet1!$B$9:$JO$9,0))=0,"Close",INDEX(Sheet1!$B$10:$JO$18,MATCH($C50,Sheet1!$A$10:$A$18,0),MATCH(H$48,Sheet1!$B$9:$JO$9,0))),"")</f>
        <v/>
      </c>
      <c r="I50" s="55" t="str">
        <f>IFERROR(IF(INDEX(Sheet1!$B$10:$JO$18,MATCH($C50,Sheet1!$A$10:$A$18,0),MATCH(I$48,Sheet1!$B$9:$JO$9,0))=0,"Close",INDEX(Sheet1!$B$10:$JO$18,MATCH($C50,Sheet1!$A$10:$A$18,0),MATCH(I$48,Sheet1!$B$9:$JO$9,0))),"")</f>
        <v/>
      </c>
      <c r="J50" s="55" t="str">
        <f>IFERROR(IF(INDEX(Sheet1!$B$10:$JO$18,MATCH($C50,Sheet1!$A$10:$A$18,0),MATCH(J$48,Sheet1!$B$9:$JO$9,0))=0,"Close",INDEX(Sheet1!$B$10:$JO$18,MATCH($C50,Sheet1!$A$10:$A$18,0),MATCH(J$48,Sheet1!$B$9:$JO$9,0))),"")</f>
        <v/>
      </c>
      <c r="K50" s="55" t="str">
        <f>IFERROR(IF(INDEX(Sheet1!$B$10:$JO$18,MATCH($C50,Sheet1!$A$10:$A$18,0),MATCH(K$48,Sheet1!$B$9:$JO$9,0))=0,"Close",INDEX(Sheet1!$B$10:$JO$18,MATCH($C50,Sheet1!$A$10:$A$18,0),MATCH(K$48,Sheet1!$B$9:$JO$9,0))),"")</f>
        <v/>
      </c>
      <c r="L50" s="55" t="str">
        <f>IFERROR(IF(INDEX(Sheet1!$B$10:$JO$18,MATCH($C50,Sheet1!$A$10:$A$18,0),MATCH(L$48,Sheet1!$B$9:$JO$9,0))=0,"Close",INDEX(Sheet1!$B$10:$JO$18,MATCH($C50,Sheet1!$A$10:$A$18,0),MATCH(L$48,Sheet1!$B$9:$JO$9,0))),"")</f>
        <v/>
      </c>
      <c r="M50" s="55" t="str">
        <f>IFERROR(IF(INDEX(Sheet1!$B$10:$JO$18,MATCH($C50,Sheet1!$A$10:$A$18,0),MATCH(M$48,Sheet1!$B$9:$JO$9,0))=0,"Close",INDEX(Sheet1!$B$10:$JO$18,MATCH($C50,Sheet1!$A$10:$A$18,0),MATCH(M$48,Sheet1!$B$9:$JO$9,0))),"")</f>
        <v/>
      </c>
      <c r="N50" s="55" t="str">
        <f>IFERROR(IF(INDEX(Sheet1!$B$10:$JO$18,MATCH($C50,Sheet1!$A$10:$A$18,0),MATCH(N$48,Sheet1!$B$9:$JO$9,0))=0,"Close",INDEX(Sheet1!$B$10:$JO$18,MATCH($C50,Sheet1!$A$10:$A$18,0),MATCH(N$48,Sheet1!$B$9:$JO$9,0))),"")</f>
        <v/>
      </c>
      <c r="O50" s="55" t="str">
        <f>IFERROR(IF(INDEX(Sheet1!$B$10:$JO$18,MATCH($C50,Sheet1!$A$10:$A$18,0),MATCH(O$48,Sheet1!$B$9:$JO$9,0))=0,"Close",INDEX(Sheet1!$B$10:$JO$18,MATCH($C50,Sheet1!$A$10:$A$18,0),MATCH(O$48,Sheet1!$B$9:$JO$9,0))),"")</f>
        <v/>
      </c>
      <c r="P50" s="55" t="str">
        <f>IFERROR(IF(INDEX(Sheet1!$B$10:$JO$18,MATCH($C50,Sheet1!$A$10:$A$18,0),MATCH(P$48,Sheet1!$B$9:$JO$9,0))=0,"Close",INDEX(Sheet1!$B$10:$JO$18,MATCH($C50,Sheet1!$A$10:$A$18,0),MATCH(P$48,Sheet1!$B$9:$JO$9,0))),"")</f>
        <v/>
      </c>
      <c r="Q50" s="55" t="str">
        <f>IFERROR(IF(INDEX(Sheet1!$B$10:$JO$18,MATCH($C50,Sheet1!$A$10:$A$18,0),MATCH(Q$48,Sheet1!$B$9:$JO$9,0))=0,"Close",INDEX(Sheet1!$B$10:$JO$18,MATCH($C50,Sheet1!$A$10:$A$18,0),MATCH(Q$48,Sheet1!$B$9:$JO$9,0))),"")</f>
        <v/>
      </c>
      <c r="R50" s="55" t="str">
        <f>IFERROR(IF(INDEX(Sheet1!$B$10:$JO$18,MATCH($C50,Sheet1!$A$10:$A$18,0),MATCH(R$48,Sheet1!$B$9:$JO$9,0))=0,"Close",INDEX(Sheet1!$B$10:$JO$18,MATCH($C50,Sheet1!$A$10:$A$18,0),MATCH(R$48,Sheet1!$B$9:$JO$9,0))),"")</f>
        <v/>
      </c>
      <c r="S50" s="55" t="str">
        <f>IFERROR(IF(INDEX(Sheet1!$B$10:$JO$18,MATCH($C50,Sheet1!$A$10:$A$18,0),MATCH(S$48,Sheet1!$B$9:$JO$9,0))=0,"Close",INDEX(Sheet1!$B$10:$JO$18,MATCH($C50,Sheet1!$A$10:$A$18,0),MATCH(S$48,Sheet1!$B$9:$JO$9,0))),"")</f>
        <v/>
      </c>
      <c r="T50" s="55" t="str">
        <f>IFERROR(IF(INDEX(Sheet1!$B$10:$JO$18,MATCH($C50,Sheet1!$A$10:$A$18,0),MATCH(T$48,Sheet1!$B$9:$JO$9,0))=0,"Close",INDEX(Sheet1!$B$10:$JO$18,MATCH($C50,Sheet1!$A$10:$A$18,0),MATCH(T$48,Sheet1!$B$9:$JO$9,0))),"")</f>
        <v/>
      </c>
      <c r="U50" s="55" t="str">
        <f>IFERROR(IF(INDEX(Sheet1!$B$10:$JO$18,MATCH($C50,Sheet1!$A$10:$A$18,0),MATCH(U$48,Sheet1!$B$9:$JO$9,0))=0,"Close",INDEX(Sheet1!$B$10:$JO$18,MATCH($C50,Sheet1!$A$10:$A$18,0),MATCH(U$48,Sheet1!$B$9:$JO$9,0))),"")</f>
        <v/>
      </c>
      <c r="V50" s="55" t="str">
        <f>IFERROR(IF(INDEX(Sheet1!$B$10:$JO$18,MATCH($C50,Sheet1!$A$10:$A$18,0),MATCH(V$48,Sheet1!$B$9:$JO$9,0))=0,"Close",INDEX(Sheet1!$B$10:$JO$18,MATCH($C50,Sheet1!$A$10:$A$18,0),MATCH(V$48,Sheet1!$B$9:$JO$9,0))),"")</f>
        <v/>
      </c>
      <c r="W50" s="55" t="str">
        <f>IFERROR(IF(INDEX(Sheet1!$B$10:$JO$18,MATCH($C50,Sheet1!$A$10:$A$18,0),MATCH(W$48,Sheet1!$B$9:$JO$9,0))=0,"Close",INDEX(Sheet1!$B$10:$JO$18,MATCH($C50,Sheet1!$A$10:$A$18,0),MATCH(W$48,Sheet1!$B$9:$JO$9,0))),"")</f>
        <v/>
      </c>
      <c r="X50" s="55" t="str">
        <f>IFERROR(IF(INDEX(Sheet1!$B$10:$JO$18,MATCH($C50,Sheet1!$A$10:$A$18,0),MATCH(X$48,Sheet1!$B$9:$JO$9,0))=0,"Close",INDEX(Sheet1!$B$10:$JO$18,MATCH($C50,Sheet1!$A$10:$A$18,0),MATCH(X$48,Sheet1!$B$9:$JO$9,0))),"")</f>
        <v/>
      </c>
      <c r="Y50" s="55" t="str">
        <f>IFERROR(IF(INDEX(Sheet1!$B$10:$JO$18,MATCH($C50,Sheet1!$A$10:$A$18,0),MATCH(Y$48,Sheet1!$B$9:$JO$9,0))=0,"Close",INDEX(Sheet1!$B$10:$JO$18,MATCH($C50,Sheet1!$A$10:$A$18,0),MATCH(Y$48,Sheet1!$B$9:$JO$9,0))),"")</f>
        <v/>
      </c>
      <c r="Z50" s="55" t="str">
        <f>IFERROR(IF(INDEX(Sheet1!$B$10:$JO$18,MATCH($C50,Sheet1!$A$10:$A$18,0),MATCH(Z$48,Sheet1!$B$9:$JO$9,0))=0,"Close",INDEX(Sheet1!$B$10:$JO$18,MATCH($C50,Sheet1!$A$10:$A$18,0),MATCH(Z$48,Sheet1!$B$9:$JO$9,0))),"")</f>
        <v/>
      </c>
      <c r="AA50" s="55" t="str">
        <f>IFERROR(IF(INDEX(Sheet1!$B$10:$JO$18,MATCH($C50,Sheet1!$A$10:$A$18,0),MATCH(AA$48,Sheet1!$B$9:$JO$9,0))=0,"Close",INDEX(Sheet1!$B$10:$JO$18,MATCH($C50,Sheet1!$A$10:$A$18,0),MATCH(AA$48,Sheet1!$B$9:$JO$9,0))),"")</f>
        <v/>
      </c>
      <c r="AB50" s="55" t="str">
        <f>IFERROR(IF(INDEX(Sheet1!$B$10:$JO$18,MATCH($C50,Sheet1!$A$10:$A$18,0),MATCH(AB$48,Sheet1!$B$9:$JO$9,0))=0,"Close",INDEX(Sheet1!$B$10:$JO$18,MATCH($C50,Sheet1!$A$10:$A$18,0),MATCH(AB$48,Sheet1!$B$9:$JO$9,0))),"")</f>
        <v/>
      </c>
      <c r="AC50" s="55" t="str">
        <f>IFERROR(IF(INDEX(Sheet1!$B$10:$JO$18,MATCH($C50,Sheet1!$A$10:$A$18,0),MATCH(AC$48,Sheet1!$B$9:$JO$9,0))=0,"Close",INDEX(Sheet1!$B$10:$JO$18,MATCH($C50,Sheet1!$A$10:$A$18,0),MATCH(AC$48,Sheet1!$B$9:$JO$9,0))),"")</f>
        <v/>
      </c>
      <c r="AD50" s="55" t="str">
        <f>IFERROR(IF(INDEX(Sheet1!$B$10:$JO$18,MATCH($C50,Sheet1!$A$10:$A$18,0),MATCH(AD$48,Sheet1!$B$9:$JO$9,0))=0,"Close",INDEX(Sheet1!$B$10:$JO$18,MATCH($C50,Sheet1!$A$10:$A$18,0),MATCH(AD$48,Sheet1!$B$9:$JO$9,0))),"")</f>
        <v/>
      </c>
      <c r="AE50" s="55" t="str">
        <f>IFERROR(IF(INDEX(Sheet1!$B$10:$JO$18,MATCH($C50,Sheet1!$A$10:$A$18,0),MATCH(AE$48,Sheet1!$B$9:$JO$9,0))=0,"Close",INDEX(Sheet1!$B$10:$JO$18,MATCH($C50,Sheet1!$A$10:$A$18,0),MATCH(AE$48,Sheet1!$B$9:$JO$9,0))),"")</f>
        <v/>
      </c>
      <c r="AF50" s="55" t="str">
        <f>IFERROR(IF(INDEX(Sheet1!$B$10:$JO$18,MATCH($C50,Sheet1!$A$10:$A$18,0),MATCH(AF$48,Sheet1!$B$9:$JO$9,0))=0,"Close",INDEX(Sheet1!$B$10:$JO$18,MATCH($C50,Sheet1!$A$10:$A$18,0),MATCH(AF$48,Sheet1!$B$9:$JO$9,0))),"")</f>
        <v/>
      </c>
      <c r="AG50" s="55" t="str">
        <f>IFERROR(IF(INDEX(Sheet1!$B$10:$JO$18,MATCH($C50,Sheet1!$A$10:$A$18,0),MATCH(AG$48,Sheet1!$B$9:$JO$9,0))=0,"Close",INDEX(Sheet1!$B$10:$JO$18,MATCH($C50,Sheet1!$A$10:$A$18,0),MATCH(AG$48,Sheet1!$B$9:$JO$9,0))),"")</f>
        <v/>
      </c>
      <c r="AH50" s="55" t="str">
        <f>IFERROR(IF(INDEX(Sheet1!$B$10:$JO$18,MATCH($C50,Sheet1!$A$10:$A$18,0),MATCH(AH$48,Sheet1!$B$9:$JO$9,0))=0,"Close",INDEX(Sheet1!$B$10:$JO$18,MATCH($C50,Sheet1!$A$10:$A$18,0),MATCH(AH$48,Sheet1!$B$9:$JO$9,0))),"")</f>
        <v/>
      </c>
      <c r="AI50" s="55" t="str">
        <f>IFERROR(IF(INDEX(Sheet1!$B$10:$JO$18,MATCH($C50,Sheet1!$A$10:$A$18,0),MATCH(AI$48,Sheet1!$B$9:$JO$9,0))=0,"Close",INDEX(Sheet1!$B$10:$JO$18,MATCH($C50,Sheet1!$A$10:$A$18,0),MATCH(AI$48,Sheet1!$B$9:$JO$9,0))),"")</f>
        <v/>
      </c>
      <c r="AJ50" s="55" t="str">
        <f>IFERROR(IF(INDEX(Sheet1!$B$10:$JO$18,MATCH($C50,Sheet1!$A$10:$A$18,0),MATCH(AJ$48,Sheet1!$B$9:$JO$9,0))=0,"Close",INDEX(Sheet1!$B$10:$JO$18,MATCH($C50,Sheet1!$A$10:$A$18,0),MATCH(AJ$48,Sheet1!$B$9:$JO$9,0))),"")</f>
        <v/>
      </c>
      <c r="AK50" s="55" t="str">
        <f>IFERROR(IF(INDEX(Sheet1!$B$10:$JO$18,MATCH($C50,Sheet1!$A$10:$A$18,0),MATCH(AK$48,Sheet1!$B$9:$JO$9,0))=0,"Close",INDEX(Sheet1!$B$10:$JO$18,MATCH($C50,Sheet1!$A$10:$A$18,0),MATCH(AK$48,Sheet1!$B$9:$JO$9,0))),"")</f>
        <v/>
      </c>
      <c r="AL50" s="55" t="str">
        <f>IFERROR(IF(INDEX(Sheet1!$B$10:$JO$18,MATCH($C50,Sheet1!$A$10:$A$18,0),MATCH(AL$48,Sheet1!$B$9:$JO$9,0))=0,"Close",INDEX(Sheet1!$B$10:$JO$18,MATCH($C50,Sheet1!$A$10:$A$18,0),MATCH(AL$48,Sheet1!$B$9:$JO$9,0))),"")</f>
        <v/>
      </c>
      <c r="AM50" s="55" t="str">
        <f>IFERROR(IF(INDEX(Sheet1!$B$10:$JO$18,MATCH($C50,Sheet1!$A$10:$A$18,0),MATCH(AM$48,Sheet1!$B$9:$JO$9,0))=0,"Close",INDEX(Sheet1!$B$10:$JO$18,MATCH($C50,Sheet1!$A$10:$A$18,0),MATCH(AM$48,Sheet1!$B$9:$JO$9,0))),"")</f>
        <v/>
      </c>
      <c r="AN50" s="55" t="str">
        <f>IFERROR(IF(INDEX(Sheet1!$B$10:$JO$18,MATCH($C50,Sheet1!$A$10:$A$18,0),MATCH(AN$48,Sheet1!$B$9:$JO$9,0))=0,"Close",INDEX(Sheet1!$B$10:$JO$18,MATCH($C50,Sheet1!$A$10:$A$18,0),MATCH(AN$48,Sheet1!$B$9:$JO$9,0))),"")</f>
        <v/>
      </c>
      <c r="AO50" s="55" t="str">
        <f>IFERROR(IF(INDEX(Sheet1!$B$10:$JO$18,MATCH($C50,Sheet1!$A$10:$A$18,0),MATCH(AO$48,Sheet1!$B$9:$JO$9,0))=0,"Close",INDEX(Sheet1!$B$10:$JO$18,MATCH($C50,Sheet1!$A$10:$A$18,0),MATCH(AO$48,Sheet1!$B$9:$JO$9,0))),"")</f>
        <v/>
      </c>
      <c r="AP50" s="55" t="str">
        <f>IFERROR(IF(INDEX(Sheet1!$B$10:$JO$18,MATCH($C50,Sheet1!$A$10:$A$18,0),MATCH(AP$48,Sheet1!$B$9:$JO$9,0))=0,"Close",INDEX(Sheet1!$B$10:$JO$18,MATCH($C50,Sheet1!$A$10:$A$18,0),MATCH(AP$48,Sheet1!$B$9:$JO$9,0))),"")</f>
        <v/>
      </c>
      <c r="AQ50" s="55" t="str">
        <f>IFERROR(IF(INDEX(Sheet1!$B$10:$JO$18,MATCH($C50,Sheet1!$A$10:$A$18,0),MATCH(AQ$48,Sheet1!$B$9:$JO$9,0))=0,"Close",INDEX(Sheet1!$B$10:$JO$18,MATCH($C50,Sheet1!$A$10:$A$18,0),MATCH(AQ$48,Sheet1!$B$9:$JO$9,0))),"")</f>
        <v/>
      </c>
      <c r="AR50" s="55" t="str">
        <f>IFERROR(IF(INDEX(Sheet1!$B$10:$JO$18,MATCH($C50,Sheet1!$A$10:$A$18,0),MATCH(AR$48,Sheet1!$B$9:$JO$9,0))=0,"Close",INDEX(Sheet1!$B$10:$JO$18,MATCH($C50,Sheet1!$A$10:$A$18,0),MATCH(AR$48,Sheet1!$B$9:$JO$9,0))),"")</f>
        <v/>
      </c>
      <c r="AS50" s="55" t="str">
        <f>IFERROR(IF(INDEX(Sheet1!$B$10:$JO$18,MATCH($C50,Sheet1!$A$10:$A$18,0),MATCH(AS$48,Sheet1!$B$9:$JO$9,0))=0,"Close",INDEX(Sheet1!$B$10:$JO$18,MATCH($C50,Sheet1!$A$10:$A$18,0),MATCH(AS$48,Sheet1!$B$9:$JO$9,0))),"")</f>
        <v/>
      </c>
      <c r="AT50" s="55" t="str">
        <f>IFERROR(IF(INDEX(Sheet1!$B$10:$JO$18,MATCH($C50,Sheet1!$A$10:$A$18,0),MATCH(AT$48,Sheet1!$B$9:$JO$9,0))=0,"Close",INDEX(Sheet1!$B$10:$JO$18,MATCH($C50,Sheet1!$A$10:$A$18,0),MATCH(AT$48,Sheet1!$B$9:$JO$9,0))),"")</f>
        <v/>
      </c>
      <c r="AU50" s="55" t="str">
        <f>IFERROR(IF(INDEX(Sheet1!$B$10:$JO$18,MATCH($C50,Sheet1!$A$10:$A$18,0),MATCH(AU$48,Sheet1!$B$9:$JO$9,0))=0,"Close",INDEX(Sheet1!$B$10:$JO$18,MATCH($C50,Sheet1!$A$10:$A$18,0),MATCH(AU$48,Sheet1!$B$9:$JO$9,0))),"")</f>
        <v/>
      </c>
      <c r="AV50" s="55" t="str">
        <f>IFERROR(IF(INDEX(Sheet1!$B$10:$JO$18,MATCH($C50,Sheet1!$A$10:$A$18,0),MATCH(AV$48,Sheet1!$B$9:$JO$9,0))=0,"Close",INDEX(Sheet1!$B$10:$JO$18,MATCH($C50,Sheet1!$A$10:$A$18,0),MATCH(AV$48,Sheet1!$B$9:$JO$9,0))),"")</f>
        <v/>
      </c>
      <c r="AW50" s="55" t="str">
        <f>IFERROR(IF(INDEX(Sheet1!$B$10:$JO$18,MATCH($C50,Sheet1!$A$10:$A$18,0),MATCH(AW$48,Sheet1!$B$9:$JO$9,0))=0,"Close",INDEX(Sheet1!$B$10:$JO$18,MATCH($C50,Sheet1!$A$10:$A$18,0),MATCH(AW$48,Sheet1!$B$9:$JO$9,0))),"")</f>
        <v/>
      </c>
      <c r="AX50" s="55" t="str">
        <f>IFERROR(IF(INDEX(Sheet1!$B$10:$JO$18,MATCH($C50,Sheet1!$A$10:$A$18,0),MATCH(AX$48,Sheet1!$B$9:$JO$9,0))=0,"Close",INDEX(Sheet1!$B$10:$JO$18,MATCH($C50,Sheet1!$A$10:$A$18,0),MATCH(AX$48,Sheet1!$B$9:$JO$9,0))),"")</f>
        <v/>
      </c>
      <c r="AY50" s="55" t="str">
        <f>IFERROR(IF(INDEX(Sheet1!$B$10:$JO$18,MATCH($C50,Sheet1!$A$10:$A$18,0),MATCH(AY$48,Sheet1!$B$9:$JO$9,0))=0,"Close",INDEX(Sheet1!$B$10:$JO$18,MATCH($C50,Sheet1!$A$10:$A$18,0),MATCH(AY$48,Sheet1!$B$9:$JO$9,0))),"")</f>
        <v/>
      </c>
      <c r="AZ50" s="55" t="str">
        <f>IFERROR(IF(INDEX(Sheet1!$B$10:$JO$18,MATCH($C50,Sheet1!$A$10:$A$18,0),MATCH(AZ$48,Sheet1!$B$9:$JO$9,0))=0,"Close",INDEX(Sheet1!$B$10:$JO$18,MATCH($C50,Sheet1!$A$10:$A$18,0),MATCH(AZ$48,Sheet1!$B$9:$JO$9,0))),"")</f>
        <v/>
      </c>
      <c r="BA50" s="55" t="str">
        <f>IFERROR(IF(INDEX(Sheet1!$B$10:$JO$18,MATCH($C50,Sheet1!$A$10:$A$18,0),MATCH(BA$48,Sheet1!$B$9:$JO$9,0))=0,"Close",INDEX(Sheet1!$B$10:$JO$18,MATCH($C50,Sheet1!$A$10:$A$18,0),MATCH(BA$48,Sheet1!$B$9:$JO$9,0))),"")</f>
        <v/>
      </c>
      <c r="BB50" s="55" t="str">
        <f>IFERROR(IF(INDEX(Sheet1!$B$10:$JO$18,MATCH($C50,Sheet1!$A$10:$A$18,0),MATCH(BB$48,Sheet1!$B$9:$JO$9,0))=0,"Close",INDEX(Sheet1!$B$10:$JO$18,MATCH($C50,Sheet1!$A$10:$A$18,0),MATCH(BB$48,Sheet1!$B$9:$JO$9,0))),"")</f>
        <v/>
      </c>
      <c r="BC50" s="55" t="str">
        <f>IFERROR(IF(INDEX(Sheet1!$B$10:$JO$18,MATCH($C50,Sheet1!$A$10:$A$18,0),MATCH(BC$48,Sheet1!$B$9:$JO$9,0))=0,"Close",INDEX(Sheet1!$B$10:$JO$18,MATCH($C50,Sheet1!$A$10:$A$18,0),MATCH(BC$48,Sheet1!$B$9:$JO$9,0))),"")</f>
        <v/>
      </c>
      <c r="BD50" s="55" t="str">
        <f>IFERROR(IF(INDEX(Sheet1!$B$10:$JO$18,MATCH($C50,Sheet1!$A$10:$A$18,0),MATCH(BD$48,Sheet1!$B$9:$JO$9,0))=0,"Close",INDEX(Sheet1!$B$10:$JO$18,MATCH($C50,Sheet1!$A$10:$A$18,0),MATCH(BD$48,Sheet1!$B$9:$JO$9,0))),"")</f>
        <v/>
      </c>
      <c r="BE50" s="55" t="str">
        <f>IFERROR(IF(INDEX(Sheet1!$B$10:$JO$18,MATCH($C50,Sheet1!$A$10:$A$18,0),MATCH(BE$48,Sheet1!$B$9:$JO$9,0))=0,"Close",INDEX(Sheet1!$B$10:$JO$18,MATCH($C50,Sheet1!$A$10:$A$18,0),MATCH(BE$48,Sheet1!$B$9:$JO$9,0))),"")</f>
        <v/>
      </c>
      <c r="BF50" s="55" t="str">
        <f>IFERROR(IF(INDEX(Sheet1!$B$10:$JO$18,MATCH($C50,Sheet1!$A$10:$A$18,0),MATCH(BF$48,Sheet1!$B$9:$JO$9,0))=0,"Close",INDEX(Sheet1!$B$10:$JO$18,MATCH($C50,Sheet1!$A$10:$A$18,0),MATCH(BF$48,Sheet1!$B$9:$JO$9,0))),"")</f>
        <v/>
      </c>
      <c r="BG50" s="55" t="str">
        <f>IFERROR(IF(INDEX(Sheet1!$B$10:$JO$18,MATCH($C50,Sheet1!$A$10:$A$18,0),MATCH(BG$48,Sheet1!$B$9:$JO$9,0))=0,"Close",INDEX(Sheet1!$B$10:$JO$18,MATCH($C50,Sheet1!$A$10:$A$18,0),MATCH(BG$48,Sheet1!$B$9:$JO$9,0))),"")</f>
        <v/>
      </c>
      <c r="BH50" s="55" t="str">
        <f>IFERROR(IF(INDEX(Sheet1!$B$10:$JO$18,MATCH($C50,Sheet1!$A$10:$A$18,0),MATCH(BH$48,Sheet1!$B$9:$JO$9,0))=0,"Close",INDEX(Sheet1!$B$10:$JO$18,MATCH($C50,Sheet1!$A$10:$A$18,0),MATCH(BH$48,Sheet1!$B$9:$JO$9,0))),"")</f>
        <v/>
      </c>
      <c r="BI50" s="55" t="str">
        <f>IFERROR(IF(INDEX(Sheet1!$B$10:$JO$18,MATCH($C50,Sheet1!$A$10:$A$18,0),MATCH(BI$48,Sheet1!$B$9:$JO$9,0))=0,"Close",INDEX(Sheet1!$B$10:$JO$18,MATCH($C50,Sheet1!$A$10:$A$18,0),MATCH(BI$48,Sheet1!$B$9:$JO$9,0))),"")</f>
        <v/>
      </c>
      <c r="BJ50" s="55" t="str">
        <f>IFERROR(IF(INDEX(Sheet1!$B$10:$JO$18,MATCH($C50,Sheet1!$A$10:$A$18,0),MATCH(BJ$48,Sheet1!$B$9:$JO$9,0))=0,"Close",INDEX(Sheet1!$B$10:$JO$18,MATCH($C50,Sheet1!$A$10:$A$18,0),MATCH(BJ$48,Sheet1!$B$9:$JO$9,0))),"")</f>
        <v/>
      </c>
      <c r="BK50" s="55" t="str">
        <f>IFERROR(IF(INDEX(Sheet1!$B$10:$JO$18,MATCH($C50,Sheet1!$A$10:$A$18,0),MATCH(BK$48,Sheet1!$B$9:$JO$9,0))=0,"Close",INDEX(Sheet1!$B$10:$JO$18,MATCH($C50,Sheet1!$A$10:$A$18,0),MATCH(BK$48,Sheet1!$B$9:$JO$9,0))),"")</f>
        <v/>
      </c>
      <c r="BL50" s="55" t="str">
        <f>IFERROR(IF(INDEX(Sheet1!$B$10:$JO$18,MATCH($C50,Sheet1!$A$10:$A$18,0),MATCH(BL$48,Sheet1!$B$9:$JO$9,0))=0,"Close",INDEX(Sheet1!$B$10:$JO$18,MATCH($C50,Sheet1!$A$10:$A$18,0),MATCH(BL$48,Sheet1!$B$9:$JO$9,0))),"")</f>
        <v/>
      </c>
      <c r="BM50" s="55" t="str">
        <f>IFERROR(IF(INDEX(Sheet1!$B$10:$JO$18,MATCH($C50,Sheet1!$A$10:$A$18,0),MATCH(BM$48,Sheet1!$B$9:$JO$9,0))=0,"Close",INDEX(Sheet1!$B$10:$JO$18,MATCH($C50,Sheet1!$A$10:$A$18,0),MATCH(BM$48,Sheet1!$B$9:$JO$9,0))),"")</f>
        <v/>
      </c>
      <c r="BN50" s="55" t="str">
        <f>IFERROR(IF(INDEX(Sheet1!$B$10:$JO$18,MATCH($C50,Sheet1!$A$10:$A$18,0),MATCH(BN$48,Sheet1!$B$9:$JO$9,0))=0,"Close",INDEX(Sheet1!$B$10:$JO$18,MATCH($C50,Sheet1!$A$10:$A$18,0),MATCH(BN$48,Sheet1!$B$9:$JO$9,0))),"")</f>
        <v/>
      </c>
      <c r="BO50" s="55" t="str">
        <f>IFERROR(IF(INDEX(Sheet1!$B$10:$JO$18,MATCH($C50,Sheet1!$A$10:$A$18,0),MATCH(BO$48,Sheet1!$B$9:$JO$9,0))=0,"Close",INDEX(Sheet1!$B$10:$JO$18,MATCH($C50,Sheet1!$A$10:$A$18,0),MATCH(BO$48,Sheet1!$B$9:$JO$9,0))),"")</f>
        <v/>
      </c>
      <c r="BP50" s="55" t="str">
        <f>IFERROR(IF(INDEX(Sheet1!$B$10:$JO$18,MATCH($C50,Sheet1!$A$10:$A$18,0),MATCH(BP$48,Sheet1!$B$9:$JO$9,0))=0,"Close",INDEX(Sheet1!$B$10:$JO$18,MATCH($C50,Sheet1!$A$10:$A$18,0),MATCH(BP$48,Sheet1!$B$9:$JO$9,0))),"")</f>
        <v/>
      </c>
      <c r="BQ50" s="55" t="str">
        <f>IFERROR(IF(INDEX(Sheet1!$B$10:$JO$18,MATCH($C50,Sheet1!$A$10:$A$18,0),MATCH(BQ$48,Sheet1!$B$9:$JO$9,0))=0,"Close",INDEX(Sheet1!$B$10:$JO$18,MATCH($C50,Sheet1!$A$10:$A$18,0),MATCH(BQ$48,Sheet1!$B$9:$JO$9,0))),"")</f>
        <v/>
      </c>
      <c r="BR50" s="55" t="str">
        <f>IFERROR(IF(INDEX(Sheet1!$B$10:$JO$18,MATCH($C50,Sheet1!$A$10:$A$18,0),MATCH(BR$48,Sheet1!$B$9:$JO$9,0))=0,"Close",INDEX(Sheet1!$B$10:$JO$18,MATCH($C50,Sheet1!$A$10:$A$18,0),MATCH(BR$48,Sheet1!$B$9:$JO$9,0))),"")</f>
        <v/>
      </c>
      <c r="BS50" s="55" t="str">
        <f>IFERROR(IF(INDEX(Sheet1!$B$10:$JO$18,MATCH($C50,Sheet1!$A$10:$A$18,0),MATCH(BS$48,Sheet1!$B$9:$JO$9,0))=0,"Close",INDEX(Sheet1!$B$10:$JO$18,MATCH($C50,Sheet1!$A$10:$A$18,0),MATCH(BS$48,Sheet1!$B$9:$JO$9,0))),"")</f>
        <v/>
      </c>
      <c r="BT50" s="55" t="str">
        <f>IFERROR(IF(INDEX(Sheet1!$B$10:$JO$18,MATCH($C50,Sheet1!$A$10:$A$18,0),MATCH(BT$48,Sheet1!$B$9:$JO$9,0))=0,"Close",INDEX(Sheet1!$B$10:$JO$18,MATCH($C50,Sheet1!$A$10:$A$18,0),MATCH(BT$48,Sheet1!$B$9:$JO$9,0))),"")</f>
        <v/>
      </c>
      <c r="BU50" s="55" t="str">
        <f>IFERROR(IF(INDEX(Sheet1!$B$10:$JO$18,MATCH($C50,Sheet1!$A$10:$A$18,0),MATCH(BU$48,Sheet1!$B$9:$JO$9,0))=0,"Close",INDEX(Sheet1!$B$10:$JO$18,MATCH($C50,Sheet1!$A$10:$A$18,0),MATCH(BU$48,Sheet1!$B$9:$JO$9,0))),"")</f>
        <v/>
      </c>
      <c r="BV50" s="55" t="str">
        <f>IFERROR(IF(INDEX(Sheet1!$B$10:$JO$18,MATCH($C50,Sheet1!$A$10:$A$18,0),MATCH(BV$48,Sheet1!$B$9:$JO$9,0))=0,"Close",INDEX(Sheet1!$B$10:$JO$18,MATCH($C50,Sheet1!$A$10:$A$18,0),MATCH(BV$48,Sheet1!$B$9:$JO$9,0))),"")</f>
        <v/>
      </c>
      <c r="BW50" s="55" t="str">
        <f>IFERROR(IF(INDEX(Sheet1!$B$10:$JO$18,MATCH($C50,Sheet1!$A$10:$A$18,0),MATCH(BW$48,Sheet1!$B$9:$JO$9,0))=0,"Close",INDEX(Sheet1!$B$10:$JO$18,MATCH($C50,Sheet1!$A$10:$A$18,0),MATCH(BW$48,Sheet1!$B$9:$JO$9,0))),"")</f>
        <v/>
      </c>
      <c r="BX50" s="55" t="str">
        <f>IFERROR(IF(INDEX(Sheet1!$B$10:$JO$18,MATCH($C50,Sheet1!$A$10:$A$18,0),MATCH(BX$48,Sheet1!$B$9:$JO$9,0))=0,"Close",INDEX(Sheet1!$B$10:$JO$18,MATCH($C50,Sheet1!$A$10:$A$18,0),MATCH(BX$48,Sheet1!$B$9:$JO$9,0))),"")</f>
        <v/>
      </c>
      <c r="BY50" s="55" t="str">
        <f>IFERROR(IF(INDEX(Sheet1!$B$10:$JO$18,MATCH($C50,Sheet1!$A$10:$A$18,0),MATCH(BY$48,Sheet1!$B$9:$JO$9,0))=0,"Close",INDEX(Sheet1!$B$10:$JO$18,MATCH($C50,Sheet1!$A$10:$A$18,0),MATCH(BY$48,Sheet1!$B$9:$JO$9,0))),"")</f>
        <v/>
      </c>
      <c r="BZ50" s="55" t="str">
        <f>IFERROR(IF(INDEX(Sheet1!$B$10:$JO$18,MATCH($C50,Sheet1!$A$10:$A$18,0),MATCH(BZ$48,Sheet1!$B$9:$JO$9,0))=0,"Close",INDEX(Sheet1!$B$10:$JO$18,MATCH($C50,Sheet1!$A$10:$A$18,0),MATCH(BZ$48,Sheet1!$B$9:$JO$9,0))),"")</f>
        <v/>
      </c>
      <c r="CA50" s="55" t="str">
        <f>IFERROR(IF(INDEX(Sheet1!$B$10:$JO$18,MATCH($C50,Sheet1!$A$10:$A$18,0),MATCH(CA$48,Sheet1!$B$9:$JO$9,0))=0,"Close",INDEX(Sheet1!$B$10:$JO$18,MATCH($C50,Sheet1!$A$10:$A$18,0),MATCH(CA$48,Sheet1!$B$9:$JO$9,0))),"")</f>
        <v/>
      </c>
      <c r="CB50" s="55" t="str">
        <f>IFERROR(IF(INDEX(Sheet1!$B$10:$JO$18,MATCH($C50,Sheet1!$A$10:$A$18,0),MATCH(CB$48,Sheet1!$B$9:$JO$9,0))=0,"Close",INDEX(Sheet1!$B$10:$JO$18,MATCH($C50,Sheet1!$A$10:$A$18,0),MATCH(CB$48,Sheet1!$B$9:$JO$9,0))),"")</f>
        <v/>
      </c>
      <c r="CC50" s="55" t="str">
        <f>IFERROR(IF(INDEX(Sheet1!$B$10:$JO$18,MATCH($C50,Sheet1!$A$10:$A$18,0),MATCH(CC$48,Sheet1!$B$9:$JO$9,0))=0,"Close",INDEX(Sheet1!$B$10:$JO$18,MATCH($C50,Sheet1!$A$10:$A$18,0),MATCH(CC$48,Sheet1!$B$9:$JO$9,0))),"")</f>
        <v/>
      </c>
      <c r="CD50" s="55" t="str">
        <f>IFERROR(IF(INDEX(Sheet1!$B$10:$JO$18,MATCH($C50,Sheet1!$A$10:$A$18,0),MATCH(CD$48,Sheet1!$B$9:$JO$9,0))=0,"Close",INDEX(Sheet1!$B$10:$JO$18,MATCH($C50,Sheet1!$A$10:$A$18,0),MATCH(CD$48,Sheet1!$B$9:$JO$9,0))),"")</f>
        <v/>
      </c>
      <c r="CE50" s="55" t="str">
        <f>IFERROR(IF(INDEX(Sheet1!$B$10:$JO$18,MATCH($C50,Sheet1!$A$10:$A$18,0),MATCH(CE$48,Sheet1!$B$9:$JO$9,0))=0,"Close",INDEX(Sheet1!$B$10:$JO$18,MATCH($C50,Sheet1!$A$10:$A$18,0),MATCH(CE$48,Sheet1!$B$9:$JO$9,0))),"")</f>
        <v/>
      </c>
      <c r="CF50" s="55" t="str">
        <f>IFERROR(IF(INDEX(Sheet1!$B$10:$JO$18,MATCH($C50,Sheet1!$A$10:$A$18,0),MATCH(CF$48,Sheet1!$B$9:$JO$9,0))=0,"Close",INDEX(Sheet1!$B$10:$JO$18,MATCH($C50,Sheet1!$A$10:$A$18,0),MATCH(CF$48,Sheet1!$B$9:$JO$9,0))),"")</f>
        <v/>
      </c>
      <c r="CG50" s="55" t="str">
        <f>IFERROR(IF(INDEX(Sheet1!$B$10:$JO$18,MATCH($C50,Sheet1!$A$10:$A$18,0),MATCH(CG$48,Sheet1!$B$9:$JO$9,0))=0,"Close",INDEX(Sheet1!$B$10:$JO$18,MATCH($C50,Sheet1!$A$10:$A$18,0),MATCH(CG$48,Sheet1!$B$9:$JO$9,0))),"")</f>
        <v/>
      </c>
      <c r="CH50" s="55" t="str">
        <f>IFERROR(IF(INDEX(Sheet1!$B$10:$JO$18,MATCH($C50,Sheet1!$A$10:$A$18,0),MATCH(CH$48,Sheet1!$B$9:$JO$9,0))=0,"Close",INDEX(Sheet1!$B$10:$JO$18,MATCH($C50,Sheet1!$A$10:$A$18,0),MATCH(CH$48,Sheet1!$B$9:$JO$9,0))),"")</f>
        <v/>
      </c>
      <c r="CI50" s="55" t="str">
        <f>IFERROR(IF(INDEX(Sheet1!$B$10:$JO$18,MATCH($C50,Sheet1!$A$10:$A$18,0),MATCH(CI$48,Sheet1!$B$9:$JO$9,0))=0,"Close",INDEX(Sheet1!$B$10:$JO$18,MATCH($C50,Sheet1!$A$10:$A$18,0),MATCH(CI$48,Sheet1!$B$9:$JO$9,0))),"")</f>
        <v/>
      </c>
      <c r="CJ50" s="55" t="str">
        <f>IFERROR(IF(INDEX(Sheet1!$B$10:$JO$18,MATCH($C50,Sheet1!$A$10:$A$18,0),MATCH(CJ$48,Sheet1!$B$9:$JO$9,0))=0,"Close",INDEX(Sheet1!$B$10:$JO$18,MATCH($C50,Sheet1!$A$10:$A$18,0),MATCH(CJ$48,Sheet1!$B$9:$JO$9,0))),"")</f>
        <v/>
      </c>
      <c r="CK50" s="55" t="str">
        <f>IFERROR(IF(INDEX(Sheet1!$B$10:$JO$18,MATCH($C50,Sheet1!$A$10:$A$18,0),MATCH(CK$48,Sheet1!$B$9:$JO$9,0))=0,"Close",INDEX(Sheet1!$B$10:$JO$18,MATCH($C50,Sheet1!$A$10:$A$18,0),MATCH(CK$48,Sheet1!$B$9:$JO$9,0))),"")</f>
        <v/>
      </c>
      <c r="CL50" s="55" t="str">
        <f>IFERROR(IF(INDEX(Sheet1!$B$10:$JO$18,MATCH($C50,Sheet1!$A$10:$A$18,0),MATCH(CL$48,Sheet1!$B$9:$JO$9,0))=0,"Close",INDEX(Sheet1!$B$10:$JO$18,MATCH($C50,Sheet1!$A$10:$A$18,0),MATCH(CL$48,Sheet1!$B$9:$JO$9,0))),"")</f>
        <v/>
      </c>
      <c r="CM50" s="55" t="str">
        <f>IFERROR(IF(INDEX(Sheet1!$B$10:$JO$18,MATCH($C50,Sheet1!$A$10:$A$18,0),MATCH(CM$48,Sheet1!$B$9:$JO$9,0))=0,"Close",INDEX(Sheet1!$B$10:$JO$18,MATCH($C50,Sheet1!$A$10:$A$18,0),MATCH(CM$48,Sheet1!$B$9:$JO$9,0))),"")</f>
        <v/>
      </c>
      <c r="CN50" s="55" t="str">
        <f>IFERROR(IF(INDEX(Sheet1!$B$10:$JO$18,MATCH($C50,Sheet1!$A$10:$A$18,0),MATCH(CN$48,Sheet1!$B$9:$JO$9,0))=0,"Close",INDEX(Sheet1!$B$10:$JO$18,MATCH($C50,Sheet1!$A$10:$A$18,0),MATCH(CN$48,Sheet1!$B$9:$JO$9,0))),"")</f>
        <v/>
      </c>
      <c r="CO50" s="55" t="str">
        <f>IFERROR(IF(INDEX(Sheet1!$B$10:$JO$18,MATCH($C50,Sheet1!$A$10:$A$18,0),MATCH(CO$48,Sheet1!$B$9:$JO$9,0))=0,"Close",INDEX(Sheet1!$B$10:$JO$18,MATCH($C50,Sheet1!$A$10:$A$18,0),MATCH(CO$48,Sheet1!$B$9:$JO$9,0))),"")</f>
        <v/>
      </c>
      <c r="CP50" s="55" t="str">
        <f>IFERROR(IF(INDEX(Sheet1!$B$10:$JO$18,MATCH($C50,Sheet1!$A$10:$A$18,0),MATCH(CP$48,Sheet1!$B$9:$JO$9,0))=0,"Close",INDEX(Sheet1!$B$10:$JO$18,MATCH($C50,Sheet1!$A$10:$A$18,0),MATCH(CP$48,Sheet1!$B$9:$JO$9,0))),"")</f>
        <v/>
      </c>
      <c r="CQ50" s="55" t="str">
        <f>IFERROR(IF(INDEX(Sheet1!$B$10:$JO$18,MATCH($C50,Sheet1!$A$10:$A$18,0),MATCH(CQ$48,Sheet1!$B$9:$JO$9,0))=0,"Close",INDEX(Sheet1!$B$10:$JO$18,MATCH($C50,Sheet1!$A$10:$A$18,0),MATCH(CQ$48,Sheet1!$B$9:$JO$9,0))),"")</f>
        <v/>
      </c>
      <c r="CR50" s="55" t="str">
        <f>IFERROR(IF(INDEX(Sheet1!$B$10:$JO$18,MATCH($C50,Sheet1!$A$10:$A$18,0),MATCH(CR$48,Sheet1!$B$9:$JO$9,0))=0,"Close",INDEX(Sheet1!$B$10:$JO$18,MATCH($C50,Sheet1!$A$10:$A$18,0),MATCH(CR$48,Sheet1!$B$9:$JO$9,0))),"")</f>
        <v/>
      </c>
      <c r="CS50" s="55" t="str">
        <f>IFERROR(IF(INDEX(Sheet1!$B$10:$JO$18,MATCH($C50,Sheet1!$A$10:$A$18,0),MATCH(CS$48,Sheet1!$B$9:$JO$9,0))=0,"Close",INDEX(Sheet1!$B$10:$JO$18,MATCH($C50,Sheet1!$A$10:$A$18,0),MATCH(CS$48,Sheet1!$B$9:$JO$9,0))),"")</f>
        <v/>
      </c>
      <c r="CT50" s="55" t="str">
        <f>IFERROR(IF(INDEX(Sheet1!$B$10:$JO$18,MATCH($C50,Sheet1!$A$10:$A$18,0),MATCH(CT$48,Sheet1!$B$9:$JO$9,0))=0,"Close",INDEX(Sheet1!$B$10:$JO$18,MATCH($C50,Sheet1!$A$10:$A$18,0),MATCH(CT$48,Sheet1!$B$9:$JO$9,0))),"")</f>
        <v/>
      </c>
      <c r="CU50" s="55" t="str">
        <f>IFERROR(IF(INDEX(Sheet1!$B$10:$JO$18,MATCH($C50,Sheet1!$A$10:$A$18,0),MATCH(CU$48,Sheet1!$B$9:$JO$9,0))=0,"Close",INDEX(Sheet1!$B$10:$JO$18,MATCH($C50,Sheet1!$A$10:$A$18,0),MATCH(CU$48,Sheet1!$B$9:$JO$9,0))),"")</f>
        <v/>
      </c>
      <c r="CV50" s="55" t="str">
        <f>IFERROR(IF(INDEX(Sheet1!$B$10:$JO$18,MATCH($C50,Sheet1!$A$10:$A$18,0),MATCH(CV$48,Sheet1!$B$9:$JO$9,0))=0,"Close",INDEX(Sheet1!$B$10:$JO$18,MATCH($C50,Sheet1!$A$10:$A$18,0),MATCH(CV$48,Sheet1!$B$9:$JO$9,0))),"")</f>
        <v/>
      </c>
      <c r="CW50" s="55" t="str">
        <f>IFERROR(IF(INDEX(Sheet1!$B$10:$JO$18,MATCH($C50,Sheet1!$A$10:$A$18,0),MATCH(CW$48,Sheet1!$B$9:$JO$9,0))=0,"Close",INDEX(Sheet1!$B$10:$JO$18,MATCH($C50,Sheet1!$A$10:$A$18,0),MATCH(CW$48,Sheet1!$B$9:$JO$9,0))),"")</f>
        <v/>
      </c>
      <c r="CX50" s="55" t="str">
        <f>IFERROR(IF(INDEX(Sheet1!$B$10:$JO$18,MATCH($C50,Sheet1!$A$10:$A$18,0),MATCH(CX$48,Sheet1!$B$9:$JO$9,0))=0,"Close",INDEX(Sheet1!$B$10:$JO$18,MATCH($C50,Sheet1!$A$10:$A$18,0),MATCH(CX$48,Sheet1!$B$9:$JO$9,0))),"")</f>
        <v/>
      </c>
      <c r="CY50" s="55" t="str">
        <f>IFERROR(IF(INDEX(Sheet1!$B$10:$JO$18,MATCH($C50,Sheet1!$A$10:$A$18,0),MATCH(CY$48,Sheet1!$B$9:$JO$9,0))=0,"Close",INDEX(Sheet1!$B$10:$JO$18,MATCH($C50,Sheet1!$A$10:$A$18,0),MATCH(CY$48,Sheet1!$B$9:$JO$9,0))),"")</f>
        <v/>
      </c>
      <c r="CZ50" s="55" t="str">
        <f>IFERROR(IF(INDEX(Sheet1!$B$10:$JO$18,MATCH($C50,Sheet1!$A$10:$A$18,0),MATCH(CZ$48,Sheet1!$B$9:$JO$9,0))=0,"Close",INDEX(Sheet1!$B$10:$JO$18,MATCH($C50,Sheet1!$A$10:$A$18,0),MATCH(CZ$48,Sheet1!$B$9:$JO$9,0))),"")</f>
        <v/>
      </c>
      <c r="DA50" s="55" t="str">
        <f>IFERROR(IF(INDEX(Sheet1!$B$10:$JO$18,MATCH($C50,Sheet1!$A$10:$A$18,0),MATCH(DA$48,Sheet1!$B$9:$JO$9,0))=0,"Close",INDEX(Sheet1!$B$10:$JO$18,MATCH($C50,Sheet1!$A$10:$A$18,0),MATCH(DA$48,Sheet1!$B$9:$JO$9,0))),"")</f>
        <v/>
      </c>
      <c r="DB50" s="55" t="str">
        <f>IFERROR(IF(INDEX(Sheet1!$B$10:$JO$18,MATCH($C50,Sheet1!$A$10:$A$18,0),MATCH(DB$48,Sheet1!$B$9:$JO$9,0))=0,"Close",INDEX(Sheet1!$B$10:$JO$18,MATCH($C50,Sheet1!$A$10:$A$18,0),MATCH(DB$48,Sheet1!$B$9:$JO$9,0))),"")</f>
        <v/>
      </c>
      <c r="DC50" s="55" t="str">
        <f>IFERROR(IF(INDEX(Sheet1!$B$10:$JO$18,MATCH($C50,Sheet1!$A$10:$A$18,0),MATCH(DC$48,Sheet1!$B$9:$JO$9,0))=0,"Close",INDEX(Sheet1!$B$10:$JO$18,MATCH($C50,Sheet1!$A$10:$A$18,0),MATCH(DC$48,Sheet1!$B$9:$JO$9,0))),"")</f>
        <v/>
      </c>
      <c r="DD50" s="55" t="str">
        <f>IFERROR(IF(INDEX(Sheet1!$B$10:$JO$18,MATCH($C50,Sheet1!$A$10:$A$18,0),MATCH(DD$48,Sheet1!$B$9:$JO$9,0))=0,"Close",INDEX(Sheet1!$B$10:$JO$18,MATCH($C50,Sheet1!$A$10:$A$18,0),MATCH(DD$48,Sheet1!$B$9:$JO$9,0))),"")</f>
        <v/>
      </c>
      <c r="DE50" s="55" t="str">
        <f>IFERROR(IF(INDEX(Sheet1!$B$10:$JO$18,MATCH($C50,Sheet1!$A$10:$A$18,0),MATCH(DE$48,Sheet1!$B$9:$JO$9,0))=0,"Close",INDEX(Sheet1!$B$10:$JO$18,MATCH($C50,Sheet1!$A$10:$A$18,0),MATCH(DE$48,Sheet1!$B$9:$JO$9,0))),"")</f>
        <v/>
      </c>
      <c r="DF50" s="55" t="str">
        <f>IFERROR(IF(INDEX(Sheet1!$B$10:$JO$18,MATCH($C50,Sheet1!$A$10:$A$18,0),MATCH(DF$48,Sheet1!$B$9:$JO$9,0))=0,"Close",INDEX(Sheet1!$B$10:$JO$18,MATCH($C50,Sheet1!$A$10:$A$18,0),MATCH(DF$48,Sheet1!$B$9:$JO$9,0))),"")</f>
        <v/>
      </c>
      <c r="DG50" s="55" t="str">
        <f>IFERROR(IF(INDEX(Sheet1!$B$10:$JO$18,MATCH($C50,Sheet1!$A$10:$A$18,0),MATCH(DG$48,Sheet1!$B$9:$JO$9,0))=0,"Close",INDEX(Sheet1!$B$10:$JO$18,MATCH($C50,Sheet1!$A$10:$A$18,0),MATCH(DG$48,Sheet1!$B$9:$JO$9,0))),"")</f>
        <v/>
      </c>
      <c r="DH50" s="55" t="str">
        <f>IFERROR(IF(INDEX(Sheet1!$B$10:$JO$18,MATCH($C50,Sheet1!$A$10:$A$18,0),MATCH(DH$48,Sheet1!$B$9:$JO$9,0))=0,"Close",INDEX(Sheet1!$B$10:$JO$18,MATCH($C50,Sheet1!$A$10:$A$18,0),MATCH(DH$48,Sheet1!$B$9:$JO$9,0))),"")</f>
        <v/>
      </c>
      <c r="DI50" s="55" t="str">
        <f>IFERROR(IF(INDEX(Sheet1!$B$10:$JO$18,MATCH($C50,Sheet1!$A$10:$A$18,0),MATCH(DI$48,Sheet1!$B$9:$JO$9,0))=0,"Close",INDEX(Sheet1!$B$10:$JO$18,MATCH($C50,Sheet1!$A$10:$A$18,0),MATCH(DI$48,Sheet1!$B$9:$JO$9,0))),"")</f>
        <v/>
      </c>
      <c r="DJ50" s="55" t="str">
        <f>IFERROR(IF(INDEX(Sheet1!$B$10:$JO$18,MATCH($C50,Sheet1!$A$10:$A$18,0),MATCH(DJ$48,Sheet1!$B$9:$JO$9,0))=0,"Close",INDEX(Sheet1!$B$10:$JO$18,MATCH($C50,Sheet1!$A$10:$A$18,0),MATCH(DJ$48,Sheet1!$B$9:$JO$9,0))),"")</f>
        <v/>
      </c>
      <c r="DK50" s="55" t="str">
        <f>IFERROR(IF(INDEX(Sheet1!$B$10:$JO$18,MATCH($C50,Sheet1!$A$10:$A$18,0),MATCH(DK$48,Sheet1!$B$9:$JO$9,0))=0,"Close",INDEX(Sheet1!$B$10:$JO$18,MATCH($C50,Sheet1!$A$10:$A$18,0),MATCH(DK$48,Sheet1!$B$9:$JO$9,0))),"")</f>
        <v/>
      </c>
      <c r="DL50" s="55" t="str">
        <f>IFERROR(IF(INDEX(Sheet1!$B$10:$JO$18,MATCH($C50,Sheet1!$A$10:$A$18,0),MATCH(DL$48,Sheet1!$B$9:$JO$9,0))=0,"Close",INDEX(Sheet1!$B$10:$JO$18,MATCH($C50,Sheet1!$A$10:$A$18,0),MATCH(DL$48,Sheet1!$B$9:$JO$9,0))),"")</f>
        <v/>
      </c>
      <c r="DM50" s="55" t="str">
        <f>IFERROR(IF(INDEX(Sheet1!$B$10:$JO$18,MATCH($C50,Sheet1!$A$10:$A$18,0),MATCH(DM$48,Sheet1!$B$9:$JO$9,0))=0,"Close",INDEX(Sheet1!$B$10:$JO$18,MATCH($C50,Sheet1!$A$10:$A$18,0),MATCH(DM$48,Sheet1!$B$9:$JO$9,0))),"")</f>
        <v/>
      </c>
      <c r="DN50" s="55" t="str">
        <f>IFERROR(IF(INDEX(Sheet1!$B$10:$JO$18,MATCH($C50,Sheet1!$A$10:$A$18,0),MATCH(DN$48,Sheet1!$B$9:$JO$9,0))=0,"Close",INDEX(Sheet1!$B$10:$JO$18,MATCH($C50,Sheet1!$A$10:$A$18,0),MATCH(DN$48,Sheet1!$B$9:$JO$9,0))),"")</f>
        <v/>
      </c>
      <c r="DO50" s="55" t="str">
        <f>IFERROR(IF(INDEX(Sheet1!$B$10:$JO$18,MATCH($C50,Sheet1!$A$10:$A$18,0),MATCH(DO$48,Sheet1!$B$9:$JO$9,0))=0,"Close",INDEX(Sheet1!$B$10:$JO$18,MATCH($C50,Sheet1!$A$10:$A$18,0),MATCH(DO$48,Sheet1!$B$9:$JO$9,0))),"")</f>
        <v/>
      </c>
      <c r="DP50" s="55" t="str">
        <f>IFERROR(IF(INDEX(Sheet1!$B$10:$JO$18,MATCH($C50,Sheet1!$A$10:$A$18,0),MATCH(DP$48,Sheet1!$B$9:$JO$9,0))=0,"Close",INDEX(Sheet1!$B$10:$JO$18,MATCH($C50,Sheet1!$A$10:$A$18,0),MATCH(DP$48,Sheet1!$B$9:$JO$9,0))),"")</f>
        <v/>
      </c>
      <c r="DQ50" s="55" t="str">
        <f>IFERROR(IF(INDEX(Sheet1!$B$10:$JO$18,MATCH($C50,Sheet1!$A$10:$A$18,0),MATCH(DQ$48,Sheet1!$B$9:$JO$9,0))=0,"Close",INDEX(Sheet1!$B$10:$JO$18,MATCH($C50,Sheet1!$A$10:$A$18,0),MATCH(DQ$48,Sheet1!$B$9:$JO$9,0))),"")</f>
        <v/>
      </c>
      <c r="DR50" s="55" t="str">
        <f>IFERROR(IF(INDEX(Sheet1!$B$10:$JO$18,MATCH($C50,Sheet1!$A$10:$A$18,0),MATCH(DR$48,Sheet1!$B$9:$JO$9,0))=0,"Close",INDEX(Sheet1!$B$10:$JO$18,MATCH($C50,Sheet1!$A$10:$A$18,0),MATCH(DR$48,Sheet1!$B$9:$JO$9,0))),"")</f>
        <v/>
      </c>
      <c r="DS50" s="55" t="str">
        <f>IFERROR(IF(INDEX(Sheet1!$B$10:$JO$18,MATCH($C50,Sheet1!$A$10:$A$18,0),MATCH(DS$48,Sheet1!$B$9:$JO$9,0))=0,"Close",INDEX(Sheet1!$B$10:$JO$18,MATCH($C50,Sheet1!$A$10:$A$18,0),MATCH(DS$48,Sheet1!$B$9:$JO$9,0))),"")</f>
        <v/>
      </c>
      <c r="DT50" s="55" t="str">
        <f>IFERROR(IF(INDEX(Sheet1!$B$10:$JO$18,MATCH($C50,Sheet1!$A$10:$A$18,0),MATCH(DT$48,Sheet1!$B$9:$JO$9,0))=0,"Close",INDEX(Sheet1!$B$10:$JO$18,MATCH($C50,Sheet1!$A$10:$A$18,0),MATCH(DT$48,Sheet1!$B$9:$JO$9,0))),"")</f>
        <v/>
      </c>
      <c r="DU50" s="55" t="str">
        <f>IFERROR(IF(INDEX(Sheet1!$B$10:$JO$18,MATCH($C50,Sheet1!$A$10:$A$18,0),MATCH(DU$48,Sheet1!$B$9:$JO$9,0))=0,"Close",INDEX(Sheet1!$B$10:$JO$18,MATCH($C50,Sheet1!$A$10:$A$18,0),MATCH(DU$48,Sheet1!$B$9:$JO$9,0))),"")</f>
        <v/>
      </c>
      <c r="DV50" s="55" t="str">
        <f>IFERROR(IF(INDEX(Sheet1!$B$10:$JO$18,MATCH($C50,Sheet1!$A$10:$A$18,0),MATCH(DV$48,Sheet1!$B$9:$JO$9,0))=0,"Close",INDEX(Sheet1!$B$10:$JO$18,MATCH($C50,Sheet1!$A$10:$A$18,0),MATCH(DV$48,Sheet1!$B$9:$JO$9,0))),"")</f>
        <v/>
      </c>
      <c r="DW50" s="55" t="str">
        <f>IFERROR(IF(INDEX(Sheet1!$B$10:$JO$18,MATCH($C50,Sheet1!$A$10:$A$18,0),MATCH(DW$48,Sheet1!$B$9:$JO$9,0))=0,"Close",INDEX(Sheet1!$B$10:$JO$18,MATCH($C50,Sheet1!$A$10:$A$18,0),MATCH(DW$48,Sheet1!$B$9:$JO$9,0))),"")</f>
        <v/>
      </c>
      <c r="DX50" s="55" t="str">
        <f>IFERROR(IF(INDEX(Sheet1!$B$10:$JO$18,MATCH($C50,Sheet1!$A$10:$A$18,0),MATCH(DX$48,Sheet1!$B$9:$JO$9,0))=0,"Close",INDEX(Sheet1!$B$10:$JO$18,MATCH($C50,Sheet1!$A$10:$A$18,0),MATCH(DX$48,Sheet1!$B$9:$JO$9,0))),"")</f>
        <v/>
      </c>
      <c r="DY50" s="55" t="str">
        <f>IFERROR(IF(INDEX(Sheet1!$B$10:$JO$18,MATCH($C50,Sheet1!$A$10:$A$18,0),MATCH(DY$48,Sheet1!$B$9:$JO$9,0))=0,"Close",INDEX(Sheet1!$B$10:$JO$18,MATCH($C50,Sheet1!$A$10:$A$18,0),MATCH(DY$48,Sheet1!$B$9:$JO$9,0))),"")</f>
        <v/>
      </c>
      <c r="DZ50" s="55" t="str">
        <f>IFERROR(IF(INDEX(Sheet1!$B$10:$JO$18,MATCH($C50,Sheet1!$A$10:$A$18,0),MATCH(DZ$48,Sheet1!$B$9:$JO$9,0))=0,"Close",INDEX(Sheet1!$B$10:$JO$18,MATCH($C50,Sheet1!$A$10:$A$18,0),MATCH(DZ$48,Sheet1!$B$9:$JO$9,0))),"")</f>
        <v/>
      </c>
      <c r="EA50" s="55" t="str">
        <f>IFERROR(IF(INDEX(Sheet1!$B$10:$JO$18,MATCH($C50,Sheet1!$A$10:$A$18,0),MATCH(EA$48,Sheet1!$B$9:$JO$9,0))=0,"Close",INDEX(Sheet1!$B$10:$JO$18,MATCH($C50,Sheet1!$A$10:$A$18,0),MATCH(EA$48,Sheet1!$B$9:$JO$9,0))),"")</f>
        <v/>
      </c>
      <c r="EB50" s="55" t="str">
        <f>IFERROR(IF(INDEX(Sheet1!$B$10:$JO$18,MATCH($C50,Sheet1!$A$10:$A$18,0),MATCH(EB$48,Sheet1!$B$9:$JO$9,0))=0,"Close",INDEX(Sheet1!$B$10:$JO$18,MATCH($C50,Sheet1!$A$10:$A$18,0),MATCH(EB$48,Sheet1!$B$9:$JO$9,0))),"")</f>
        <v/>
      </c>
      <c r="EC50" s="55" t="str">
        <f>IFERROR(IF(INDEX(Sheet1!$B$10:$JO$18,MATCH($C50,Sheet1!$A$10:$A$18,0),MATCH(EC$48,Sheet1!$B$9:$JO$9,0))=0,"Close",INDEX(Sheet1!$B$10:$JO$18,MATCH($C50,Sheet1!$A$10:$A$18,0),MATCH(EC$48,Sheet1!$B$9:$JO$9,0))),"")</f>
        <v/>
      </c>
      <c r="ED50" s="55" t="str">
        <f>IFERROR(IF(INDEX(Sheet1!$B$10:$JO$18,MATCH($C50,Sheet1!$A$10:$A$18,0),MATCH(ED$48,Sheet1!$B$9:$JO$9,0))=0,"Close",INDEX(Sheet1!$B$10:$JO$18,MATCH($C50,Sheet1!$A$10:$A$18,0),MATCH(ED$48,Sheet1!$B$9:$JO$9,0))),"")</f>
        <v/>
      </c>
      <c r="EE50" s="55" t="str">
        <f>IFERROR(IF(INDEX(Sheet1!$B$10:$JO$18,MATCH($C50,Sheet1!$A$10:$A$18,0),MATCH(EE$48,Sheet1!$B$9:$JO$9,0))=0,"Close",INDEX(Sheet1!$B$10:$JO$18,MATCH($C50,Sheet1!$A$10:$A$18,0),MATCH(EE$48,Sheet1!$B$9:$JO$9,0))),"")</f>
        <v/>
      </c>
      <c r="EF50" s="55" t="str">
        <f>IFERROR(IF(INDEX(Sheet1!$B$10:$JO$18,MATCH($C50,Sheet1!$A$10:$A$18,0),MATCH(EF$48,Sheet1!$B$9:$JO$9,0))=0,"Close",INDEX(Sheet1!$B$10:$JO$18,MATCH($C50,Sheet1!$A$10:$A$18,0),MATCH(EF$48,Sheet1!$B$9:$JO$9,0))),"")</f>
        <v/>
      </c>
      <c r="EG50" s="55" t="str">
        <f>IFERROR(IF(INDEX(Sheet1!$B$10:$JO$18,MATCH($C50,Sheet1!$A$10:$A$18,0),MATCH(EG$48,Sheet1!$B$9:$JO$9,0))=0,"Close",INDEX(Sheet1!$B$10:$JO$18,MATCH($C50,Sheet1!$A$10:$A$18,0),MATCH(EG$48,Sheet1!$B$9:$JO$9,0))),"")</f>
        <v/>
      </c>
      <c r="EH50" s="55" t="str">
        <f>IFERROR(IF(INDEX(Sheet1!$B$10:$JO$18,MATCH($C50,Sheet1!$A$10:$A$18,0),MATCH(EH$48,Sheet1!$B$9:$JO$9,0))=0,"Close",INDEX(Sheet1!$B$10:$JO$18,MATCH($C50,Sheet1!$A$10:$A$18,0),MATCH(EH$48,Sheet1!$B$9:$JO$9,0))),"")</f>
        <v/>
      </c>
      <c r="EI50" s="55" t="str">
        <f>IFERROR(IF(INDEX(Sheet1!$B$10:$JO$18,MATCH($C50,Sheet1!$A$10:$A$18,0),MATCH(EI$48,Sheet1!$B$9:$JO$9,0))=0,"Close",INDEX(Sheet1!$B$10:$JO$18,MATCH($C50,Sheet1!$A$10:$A$18,0),MATCH(EI$48,Sheet1!$B$9:$JO$9,0))),"")</f>
        <v/>
      </c>
      <c r="EJ50" s="55" t="str">
        <f>IFERROR(IF(INDEX(Sheet1!$B$10:$JO$18,MATCH($C50,Sheet1!$A$10:$A$18,0),MATCH(EJ$48,Sheet1!$B$9:$JO$9,0))=0,"Close",INDEX(Sheet1!$B$10:$JO$18,MATCH($C50,Sheet1!$A$10:$A$18,0),MATCH(EJ$48,Sheet1!$B$9:$JO$9,0))),"")</f>
        <v/>
      </c>
      <c r="EK50" s="55" t="str">
        <f>IFERROR(IF(INDEX(Sheet1!$B$10:$JO$18,MATCH($C50,Sheet1!$A$10:$A$18,0),MATCH(EK$48,Sheet1!$B$9:$JO$9,0))=0,"Close",INDEX(Sheet1!$B$10:$JO$18,MATCH($C50,Sheet1!$A$10:$A$18,0),MATCH(EK$48,Sheet1!$B$9:$JO$9,0))),"")</f>
        <v/>
      </c>
      <c r="EL50" s="55" t="str">
        <f>IFERROR(IF(INDEX(Sheet1!$B$10:$JO$18,MATCH($C50,Sheet1!$A$10:$A$18,0),MATCH(EL$48,Sheet1!$B$9:$JO$9,0))=0,"Close",INDEX(Sheet1!$B$10:$JO$18,MATCH($C50,Sheet1!$A$10:$A$18,0),MATCH(EL$48,Sheet1!$B$9:$JO$9,0))),"")</f>
        <v/>
      </c>
      <c r="EM50" s="55" t="str">
        <f>IFERROR(IF(INDEX(Sheet1!$B$10:$JO$18,MATCH($C50,Sheet1!$A$10:$A$18,0),MATCH(EM$48,Sheet1!$B$9:$JO$9,0))=0,"Close",INDEX(Sheet1!$B$10:$JO$18,MATCH($C50,Sheet1!$A$10:$A$18,0),MATCH(EM$48,Sheet1!$B$9:$JO$9,0))),"")</f>
        <v/>
      </c>
      <c r="EN50" s="55" t="str">
        <f>IFERROR(IF(INDEX(Sheet1!$B$10:$JO$18,MATCH($C50,Sheet1!$A$10:$A$18,0),MATCH(EN$48,Sheet1!$B$9:$JO$9,0))=0,"Close",INDEX(Sheet1!$B$10:$JO$18,MATCH($C50,Sheet1!$A$10:$A$18,0),MATCH(EN$48,Sheet1!$B$9:$JO$9,0))),"")</f>
        <v/>
      </c>
      <c r="EO50" s="55" t="str">
        <f>IFERROR(IF(INDEX(Sheet1!$B$10:$JO$18,MATCH($C50,Sheet1!$A$10:$A$18,0),MATCH(EO$48,Sheet1!$B$9:$JO$9,0))=0,"Close",INDEX(Sheet1!$B$10:$JO$18,MATCH($C50,Sheet1!$A$10:$A$18,0),MATCH(EO$48,Sheet1!$B$9:$JO$9,0))),"")</f>
        <v/>
      </c>
      <c r="EP50" s="55" t="str">
        <f>IFERROR(IF(INDEX(Sheet1!$B$10:$JO$18,MATCH($C50,Sheet1!$A$10:$A$18,0),MATCH(EP$48,Sheet1!$B$9:$JO$9,0))=0,"Close",INDEX(Sheet1!$B$10:$JO$18,MATCH($C50,Sheet1!$A$10:$A$18,0),MATCH(EP$48,Sheet1!$B$9:$JO$9,0))),"")</f>
        <v/>
      </c>
      <c r="EQ50" s="55" t="str">
        <f>IFERROR(IF(INDEX(Sheet1!$B$10:$JO$18,MATCH($C50,Sheet1!$A$10:$A$18,0),MATCH(EQ$48,Sheet1!$B$9:$JO$9,0))=0,"Close",INDEX(Sheet1!$B$10:$JO$18,MATCH($C50,Sheet1!$A$10:$A$18,0),MATCH(EQ$48,Sheet1!$B$9:$JO$9,0))),"")</f>
        <v/>
      </c>
      <c r="ER50" s="55" t="str">
        <f>IFERROR(IF(INDEX(Sheet1!$B$10:$JO$18,MATCH($C50,Sheet1!$A$10:$A$18,0),MATCH(ER$48,Sheet1!$B$9:$JO$9,0))=0,"Close",INDEX(Sheet1!$B$10:$JO$18,MATCH($C50,Sheet1!$A$10:$A$18,0),MATCH(ER$48,Sheet1!$B$9:$JO$9,0))),"")</f>
        <v/>
      </c>
      <c r="ES50" s="55" t="str">
        <f>IFERROR(IF(INDEX(Sheet1!$B$10:$JO$18,MATCH($C50,Sheet1!$A$10:$A$18,0),MATCH(ES$48,Sheet1!$B$9:$JO$9,0))=0,"Close",INDEX(Sheet1!$B$10:$JO$18,MATCH($C50,Sheet1!$A$10:$A$18,0),MATCH(ES$48,Sheet1!$B$9:$JO$9,0))),"")</f>
        <v/>
      </c>
      <c r="ET50" s="55" t="str">
        <f>IFERROR(IF(INDEX(Sheet1!$B$10:$JO$18,MATCH($C50,Sheet1!$A$10:$A$18,0),MATCH(ET$48,Sheet1!$B$9:$JO$9,0))=0,"Close",INDEX(Sheet1!$B$10:$JO$18,MATCH($C50,Sheet1!$A$10:$A$18,0),MATCH(ET$48,Sheet1!$B$9:$JO$9,0))),"")</f>
        <v/>
      </c>
      <c r="EU50" s="55" t="str">
        <f>IFERROR(IF(INDEX(Sheet1!$B$10:$JO$18,MATCH($C50,Sheet1!$A$10:$A$18,0),MATCH(EU$48,Sheet1!$B$9:$JO$9,0))=0,"Close",INDEX(Sheet1!$B$10:$JO$18,MATCH($C50,Sheet1!$A$10:$A$18,0),MATCH(EU$48,Sheet1!$B$9:$JO$9,0))),"")</f>
        <v/>
      </c>
      <c r="EV50" s="55" t="str">
        <f>IFERROR(IF(INDEX(Sheet1!$B$10:$JO$18,MATCH($C50,Sheet1!$A$10:$A$18,0),MATCH(EV$48,Sheet1!$B$9:$JO$9,0))=0,"Close",INDEX(Sheet1!$B$10:$JO$18,MATCH($C50,Sheet1!$A$10:$A$18,0),MATCH(EV$48,Sheet1!$B$9:$JO$9,0))),"")</f>
        <v/>
      </c>
      <c r="EW50" s="55" t="str">
        <f>IFERROR(IF(INDEX(Sheet1!$B$10:$JO$18,MATCH($C50,Sheet1!$A$10:$A$18,0),MATCH(EW$48,Sheet1!$B$9:$JO$9,0))=0,"Close",INDEX(Sheet1!$B$10:$JO$18,MATCH($C50,Sheet1!$A$10:$A$18,0),MATCH(EW$48,Sheet1!$B$9:$JO$9,0))),"")</f>
        <v/>
      </c>
      <c r="EX50" s="55" t="str">
        <f>IFERROR(IF(INDEX(Sheet1!$B$10:$JO$18,MATCH($C50,Sheet1!$A$10:$A$18,0),MATCH(EX$48,Sheet1!$B$9:$JO$9,0))=0,"Close",INDEX(Sheet1!$B$10:$JO$18,MATCH($C50,Sheet1!$A$10:$A$18,0),MATCH(EX$48,Sheet1!$B$9:$JO$9,0))),"")</f>
        <v/>
      </c>
      <c r="EY50" s="55" t="str">
        <f>IFERROR(IF(INDEX(Sheet1!$B$10:$JO$18,MATCH($C50,Sheet1!$A$10:$A$18,0),MATCH(EY$48,Sheet1!$B$9:$JO$9,0))=0,"Close",INDEX(Sheet1!$B$10:$JO$18,MATCH($C50,Sheet1!$A$10:$A$18,0),MATCH(EY$48,Sheet1!$B$9:$JO$9,0))),"")</f>
        <v/>
      </c>
      <c r="EZ50" s="55" t="str">
        <f>IFERROR(IF(INDEX(Sheet1!$B$10:$JO$18,MATCH($C50,Sheet1!$A$10:$A$18,0),MATCH(EZ$48,Sheet1!$B$9:$JO$9,0))=0,"Close",INDEX(Sheet1!$B$10:$JO$18,MATCH($C50,Sheet1!$A$10:$A$18,0),MATCH(EZ$48,Sheet1!$B$9:$JO$9,0))),"")</f>
        <v/>
      </c>
      <c r="FA50" s="55" t="str">
        <f>IFERROR(IF(INDEX(Sheet1!$B$10:$JO$18,MATCH($C50,Sheet1!$A$10:$A$18,0),MATCH(FA$48,Sheet1!$B$9:$JO$9,0))=0,"Close",INDEX(Sheet1!$B$10:$JO$18,MATCH($C50,Sheet1!$A$10:$A$18,0),MATCH(FA$48,Sheet1!$B$9:$JO$9,0))),"")</f>
        <v/>
      </c>
      <c r="FB50" s="55" t="str">
        <f>IFERROR(IF(INDEX(Sheet1!$B$10:$JO$18,MATCH($C50,Sheet1!$A$10:$A$18,0),MATCH(FB$48,Sheet1!$B$9:$JO$9,0))=0,"Close",INDEX(Sheet1!$B$10:$JO$18,MATCH($C50,Sheet1!$A$10:$A$18,0),MATCH(FB$48,Sheet1!$B$9:$JO$9,0))),"")</f>
        <v/>
      </c>
      <c r="FC50" s="55" t="str">
        <f>IFERROR(IF(INDEX(Sheet1!$B$10:$JO$18,MATCH($C50,Sheet1!$A$10:$A$18,0),MATCH(FC$48,Sheet1!$B$9:$JO$9,0))=0,"Close",INDEX(Sheet1!$B$10:$JO$18,MATCH($C50,Sheet1!$A$10:$A$18,0),MATCH(FC$48,Sheet1!$B$9:$JO$9,0))),"")</f>
        <v/>
      </c>
      <c r="FD50" s="55" t="str">
        <f>IFERROR(IF(INDEX(Sheet1!$B$10:$JO$18,MATCH($C50,Sheet1!$A$10:$A$18,0),MATCH(FD$48,Sheet1!$B$9:$JO$9,0))=0,"Close",INDEX(Sheet1!$B$10:$JO$18,MATCH($C50,Sheet1!$A$10:$A$18,0),MATCH(FD$48,Sheet1!$B$9:$JO$9,0))),"")</f>
        <v/>
      </c>
      <c r="FE50" s="55" t="str">
        <f>IFERROR(IF(INDEX(Sheet1!$B$10:$JO$18,MATCH($C50,Sheet1!$A$10:$A$18,0),MATCH(FE$48,Sheet1!$B$9:$JO$9,0))=0,"Close",INDEX(Sheet1!$B$10:$JO$18,MATCH($C50,Sheet1!$A$10:$A$18,0),MATCH(FE$48,Sheet1!$B$9:$JO$9,0))),"")</f>
        <v/>
      </c>
      <c r="FF50" s="55" t="str">
        <f>IFERROR(IF(INDEX(Sheet1!$B$10:$JO$18,MATCH($C50,Sheet1!$A$10:$A$18,0),MATCH(FF$48,Sheet1!$B$9:$JO$9,0))=0,"Close",INDEX(Sheet1!$B$10:$JO$18,MATCH($C50,Sheet1!$A$10:$A$18,0),MATCH(FF$48,Sheet1!$B$9:$JO$9,0))),"")</f>
        <v/>
      </c>
      <c r="FG50" s="55" t="str">
        <f>IFERROR(IF(INDEX(Sheet1!$B$10:$JO$18,MATCH($C50,Sheet1!$A$10:$A$18,0),MATCH(FG$48,Sheet1!$B$9:$JO$9,0))=0,"Close",INDEX(Sheet1!$B$10:$JO$18,MATCH($C50,Sheet1!$A$10:$A$18,0),MATCH(FG$48,Sheet1!$B$9:$JO$9,0))),"")</f>
        <v/>
      </c>
      <c r="FH50" s="55" t="str">
        <f>IFERROR(IF(INDEX(Sheet1!$B$10:$JO$18,MATCH($C50,Sheet1!$A$10:$A$18,0),MATCH(FH$48,Sheet1!$B$9:$JO$9,0))=0,"Close",INDEX(Sheet1!$B$10:$JO$18,MATCH($C50,Sheet1!$A$10:$A$18,0),MATCH(FH$48,Sheet1!$B$9:$JO$9,0))),"")</f>
        <v/>
      </c>
      <c r="FI50" s="55" t="str">
        <f>IFERROR(IF(INDEX(Sheet1!$B$10:$JO$18,MATCH($C50,Sheet1!$A$10:$A$18,0),MATCH(FI$48,Sheet1!$B$9:$JO$9,0))=0,"Close",INDEX(Sheet1!$B$10:$JO$18,MATCH($C50,Sheet1!$A$10:$A$18,0),MATCH(FI$48,Sheet1!$B$9:$JO$9,0))),"")</f>
        <v/>
      </c>
      <c r="FJ50" s="55" t="str">
        <f>IFERROR(IF(INDEX(Sheet1!$B$10:$JO$18,MATCH($C50,Sheet1!$A$10:$A$18,0),MATCH(FJ$48,Sheet1!$B$9:$JO$9,0))=0,"Close",INDEX(Sheet1!$B$10:$JO$18,MATCH($C50,Sheet1!$A$10:$A$18,0),MATCH(FJ$48,Sheet1!$B$9:$JO$9,0))),"")</f>
        <v/>
      </c>
      <c r="FK50" s="55" t="str">
        <f>IFERROR(IF(INDEX(Sheet1!$B$10:$JO$18,MATCH($C50,Sheet1!$A$10:$A$18,0),MATCH(FK$48,Sheet1!$B$9:$JO$9,0))=0,"Close",INDEX(Sheet1!$B$10:$JO$18,MATCH($C50,Sheet1!$A$10:$A$18,0),MATCH(FK$48,Sheet1!$B$9:$JO$9,0))),"")</f>
        <v/>
      </c>
      <c r="FL50" s="55" t="str">
        <f>IFERROR(IF(INDEX(Sheet1!$B$10:$JO$18,MATCH($C50,Sheet1!$A$10:$A$18,0),MATCH(FL$48,Sheet1!$B$9:$JO$9,0))=0,"Close",INDEX(Sheet1!$B$10:$JO$18,MATCH($C50,Sheet1!$A$10:$A$18,0),MATCH(FL$48,Sheet1!$B$9:$JO$9,0))),"")</f>
        <v/>
      </c>
      <c r="FM50" s="55" t="str">
        <f>IFERROR(IF(INDEX(Sheet1!$B$10:$JO$18,MATCH($C50,Sheet1!$A$10:$A$18,0),MATCH(FM$48,Sheet1!$B$9:$JO$9,0))=0,"Close",INDEX(Sheet1!$B$10:$JO$18,MATCH($C50,Sheet1!$A$10:$A$18,0),MATCH(FM$48,Sheet1!$B$9:$JO$9,0))),"")</f>
        <v/>
      </c>
      <c r="FN50" s="55" t="str">
        <f>IFERROR(IF(INDEX(Sheet1!$B$10:$JO$18,MATCH($C50,Sheet1!$A$10:$A$18,0),MATCH(FN$48,Sheet1!$B$9:$JO$9,0))=0,"Close",INDEX(Sheet1!$B$10:$JO$18,MATCH($C50,Sheet1!$A$10:$A$18,0),MATCH(FN$48,Sheet1!$B$9:$JO$9,0))),"")</f>
        <v/>
      </c>
      <c r="FO50" s="55" t="str">
        <f>IFERROR(IF(INDEX(Sheet1!$B$10:$JO$18,MATCH($C50,Sheet1!$A$10:$A$18,0),MATCH(FO$48,Sheet1!$B$9:$JO$9,0))=0,"Close",INDEX(Sheet1!$B$10:$JO$18,MATCH($C50,Sheet1!$A$10:$A$18,0),MATCH(FO$48,Sheet1!$B$9:$JO$9,0))),"")</f>
        <v/>
      </c>
      <c r="FP50" s="55" t="str">
        <f>IFERROR(IF(INDEX(Sheet1!$B$10:$JO$18,MATCH($C50,Sheet1!$A$10:$A$18,0),MATCH(FP$48,Sheet1!$B$9:$JO$9,0))=0,"Close",INDEX(Sheet1!$B$10:$JO$18,MATCH($C50,Sheet1!$A$10:$A$18,0),MATCH(FP$48,Sheet1!$B$9:$JO$9,0))),"")</f>
        <v/>
      </c>
      <c r="FQ50" s="55" t="str">
        <f>IFERROR(IF(INDEX(Sheet1!$B$10:$JO$18,MATCH($C50,Sheet1!$A$10:$A$18,0),MATCH(FQ$48,Sheet1!$B$9:$JO$9,0))=0,"Close",INDEX(Sheet1!$B$10:$JO$18,MATCH($C50,Sheet1!$A$10:$A$18,0),MATCH(FQ$48,Sheet1!$B$9:$JO$9,0))),"")</f>
        <v/>
      </c>
      <c r="FR50" s="55" t="str">
        <f>IFERROR(IF(INDEX(Sheet1!$B$10:$JO$18,MATCH($C50,Sheet1!$A$10:$A$18,0),MATCH(FR$48,Sheet1!$B$9:$JO$9,0))=0,"Close",INDEX(Sheet1!$B$10:$JO$18,MATCH($C50,Sheet1!$A$10:$A$18,0),MATCH(FR$48,Sheet1!$B$9:$JO$9,0))),"")</f>
        <v/>
      </c>
      <c r="FS50" s="55" t="str">
        <f>IFERROR(IF(INDEX(Sheet1!$B$10:$JO$18,MATCH($C50,Sheet1!$A$10:$A$18,0),MATCH(FS$48,Sheet1!$B$9:$JO$9,0))=0,"Close",INDEX(Sheet1!$B$10:$JO$18,MATCH($C50,Sheet1!$A$10:$A$18,0),MATCH(FS$48,Sheet1!$B$9:$JO$9,0))),"")</f>
        <v/>
      </c>
      <c r="FT50" s="55" t="str">
        <f>IFERROR(IF(INDEX(Sheet1!$B$10:$JO$18,MATCH($C50,Sheet1!$A$10:$A$18,0),MATCH(FT$48,Sheet1!$B$9:$JO$9,0))=0,"Close",INDEX(Sheet1!$B$10:$JO$18,MATCH($C50,Sheet1!$A$10:$A$18,0),MATCH(FT$48,Sheet1!$B$9:$JO$9,0))),"")</f>
        <v/>
      </c>
      <c r="FU50" s="55" t="str">
        <f>IFERROR(IF(INDEX(Sheet1!$B$10:$JO$18,MATCH($C50,Sheet1!$A$10:$A$18,0),MATCH(FU$48,Sheet1!$B$9:$JO$9,0))=0,"Close",INDEX(Sheet1!$B$10:$JO$18,MATCH($C50,Sheet1!$A$10:$A$18,0),MATCH(FU$48,Sheet1!$B$9:$JO$9,0))),"")</f>
        <v/>
      </c>
      <c r="FV50" s="55" t="str">
        <f>IFERROR(IF(INDEX(Sheet1!$B$10:$JO$18,MATCH($C50,Sheet1!$A$10:$A$18,0),MATCH(FV$48,Sheet1!$B$9:$JO$9,0))=0,"Close",INDEX(Sheet1!$B$10:$JO$18,MATCH($C50,Sheet1!$A$10:$A$18,0),MATCH(FV$48,Sheet1!$B$9:$JO$9,0))),"")</f>
        <v/>
      </c>
      <c r="FW50" s="55" t="str">
        <f>IFERROR(IF(INDEX(Sheet1!$B$10:$JO$18,MATCH($C50,Sheet1!$A$10:$A$18,0),MATCH(FW$48,Sheet1!$B$9:$JO$9,0))=0,"Close",INDEX(Sheet1!$B$10:$JO$18,MATCH($C50,Sheet1!$A$10:$A$18,0),MATCH(FW$48,Sheet1!$B$9:$JO$9,0))),"")</f>
        <v/>
      </c>
      <c r="FX50" s="55" t="str">
        <f>IFERROR(IF(INDEX(Sheet1!$B$10:$JO$18,MATCH($C50,Sheet1!$A$10:$A$18,0),MATCH(FX$48,Sheet1!$B$9:$JO$9,0))=0,"Close",INDEX(Sheet1!$B$10:$JO$18,MATCH($C50,Sheet1!$A$10:$A$18,0),MATCH(FX$48,Sheet1!$B$9:$JO$9,0))),"")</f>
        <v/>
      </c>
      <c r="FY50" s="55" t="str">
        <f>IFERROR(IF(INDEX(Sheet1!$B$10:$JO$18,MATCH($C50,Sheet1!$A$10:$A$18,0),MATCH(FY$48,Sheet1!$B$9:$JO$9,0))=0,"Close",INDEX(Sheet1!$B$10:$JO$18,MATCH($C50,Sheet1!$A$10:$A$18,0),MATCH(FY$48,Sheet1!$B$9:$JO$9,0))),"")</f>
        <v/>
      </c>
      <c r="FZ50" s="55" t="str">
        <f>IFERROR(IF(INDEX(Sheet1!$B$10:$JO$18,MATCH($C50,Sheet1!$A$10:$A$18,0),MATCH(FZ$48,Sheet1!$B$9:$JO$9,0))=0,"Close",INDEX(Sheet1!$B$10:$JO$18,MATCH($C50,Sheet1!$A$10:$A$18,0),MATCH(FZ$48,Sheet1!$B$9:$JO$9,0))),"")</f>
        <v/>
      </c>
      <c r="GA50" s="55" t="str">
        <f>IFERROR(IF(INDEX(Sheet1!$B$10:$JO$18,MATCH($C50,Sheet1!$A$10:$A$18,0),MATCH(GA$48,Sheet1!$B$9:$JO$9,0))=0,"Close",INDEX(Sheet1!$B$10:$JO$18,MATCH($C50,Sheet1!$A$10:$A$18,0),MATCH(GA$48,Sheet1!$B$9:$JO$9,0))),"")</f>
        <v/>
      </c>
      <c r="GB50" s="55" t="str">
        <f>IFERROR(IF(INDEX(Sheet1!$B$10:$JO$18,MATCH($C50,Sheet1!$A$10:$A$18,0),MATCH(GB$48,Sheet1!$B$9:$JO$9,0))=0,"Close",INDEX(Sheet1!$B$10:$JO$18,MATCH($C50,Sheet1!$A$10:$A$18,0),MATCH(GB$48,Sheet1!$B$9:$JO$9,0))),"")</f>
        <v/>
      </c>
      <c r="GC50" s="55" t="str">
        <f>IFERROR(IF(INDEX(Sheet1!$B$10:$JO$18,MATCH($C50,Sheet1!$A$10:$A$18,0),MATCH(GC$48,Sheet1!$B$9:$JO$9,0))=0,"Close",INDEX(Sheet1!$B$10:$JO$18,MATCH($C50,Sheet1!$A$10:$A$18,0),MATCH(GC$48,Sheet1!$B$9:$JO$9,0))),"")</f>
        <v/>
      </c>
      <c r="GD50" s="55" t="str">
        <f>IFERROR(IF(INDEX(Sheet1!$B$10:$JO$18,MATCH($C50,Sheet1!$A$10:$A$18,0),MATCH(GD$48,Sheet1!$B$9:$JO$9,0))=0,"Close",INDEX(Sheet1!$B$10:$JO$18,MATCH($C50,Sheet1!$A$10:$A$18,0),MATCH(GD$48,Sheet1!$B$9:$JO$9,0))),"")</f>
        <v/>
      </c>
      <c r="GE50" s="55" t="str">
        <f>IFERROR(IF(INDEX(Sheet1!$B$10:$JO$18,MATCH($C50,Sheet1!$A$10:$A$18,0),MATCH(GE$48,Sheet1!$B$9:$JO$9,0))=0,"Close",INDEX(Sheet1!$B$10:$JO$18,MATCH($C50,Sheet1!$A$10:$A$18,0),MATCH(GE$48,Sheet1!$B$9:$JO$9,0))),"")</f>
        <v/>
      </c>
      <c r="GF50" s="55" t="str">
        <f>IFERROR(IF(INDEX(Sheet1!$B$10:$JO$18,MATCH($C50,Sheet1!$A$10:$A$18,0),MATCH(GF$48,Sheet1!$B$9:$JO$9,0))=0,"Close",INDEX(Sheet1!$B$10:$JO$18,MATCH($C50,Sheet1!$A$10:$A$18,0),MATCH(GF$48,Sheet1!$B$9:$JO$9,0))),"")</f>
        <v/>
      </c>
      <c r="GG50" s="55" t="str">
        <f>IFERROR(IF(INDEX(Sheet1!$B$10:$JO$18,MATCH($C50,Sheet1!$A$10:$A$18,0),MATCH(GG$48,Sheet1!$B$9:$JO$9,0))=0,"Close",INDEX(Sheet1!$B$10:$JO$18,MATCH($C50,Sheet1!$A$10:$A$18,0),MATCH(GG$48,Sheet1!$B$9:$JO$9,0))),"")</f>
        <v/>
      </c>
      <c r="GH50" s="55" t="str">
        <f>IFERROR(IF(INDEX(Sheet1!$B$10:$JO$18,MATCH($C50,Sheet1!$A$10:$A$18,0),MATCH(GH$48,Sheet1!$B$9:$JO$9,0))=0,"Close",INDEX(Sheet1!$B$10:$JO$18,MATCH($C50,Sheet1!$A$10:$A$18,0),MATCH(GH$48,Sheet1!$B$9:$JO$9,0))),"")</f>
        <v/>
      </c>
      <c r="GI50" s="55" t="str">
        <f>IFERROR(IF(INDEX(Sheet1!$B$10:$JO$18,MATCH($C50,Sheet1!$A$10:$A$18,0),MATCH(GI$48,Sheet1!$B$9:$JO$9,0))=0,"Close",INDEX(Sheet1!$B$10:$JO$18,MATCH($C50,Sheet1!$A$10:$A$18,0),MATCH(GI$48,Sheet1!$B$9:$JO$9,0))),"")</f>
        <v/>
      </c>
      <c r="GJ50" s="55" t="str">
        <f>IFERROR(IF(INDEX(Sheet1!$B$10:$JO$18,MATCH($C50,Sheet1!$A$10:$A$18,0),MATCH(GJ$48,Sheet1!$B$9:$JO$9,0))=0,"Close",INDEX(Sheet1!$B$10:$JO$18,MATCH($C50,Sheet1!$A$10:$A$18,0),MATCH(GJ$48,Sheet1!$B$9:$JO$9,0))),"")</f>
        <v/>
      </c>
      <c r="GK50" s="55" t="str">
        <f>IFERROR(IF(INDEX(Sheet1!$B$10:$JO$18,MATCH($C50,Sheet1!$A$10:$A$18,0),MATCH(GK$48,Sheet1!$B$9:$JO$9,0))=0,"Close",INDEX(Sheet1!$B$10:$JO$18,MATCH($C50,Sheet1!$A$10:$A$18,0),MATCH(GK$48,Sheet1!$B$9:$JO$9,0))),"")</f>
        <v/>
      </c>
      <c r="GL50" s="55" t="str">
        <f>IFERROR(IF(INDEX(Sheet1!$B$10:$JO$18,MATCH($C50,Sheet1!$A$10:$A$18,0),MATCH(GL$48,Sheet1!$B$9:$JO$9,0))=0,"Close",INDEX(Sheet1!$B$10:$JO$18,MATCH($C50,Sheet1!$A$10:$A$18,0),MATCH(GL$48,Sheet1!$B$9:$JO$9,0))),"")</f>
        <v/>
      </c>
      <c r="GM50" s="55" t="str">
        <f>IFERROR(IF(INDEX(Sheet1!$B$10:$JO$18,MATCH($C50,Sheet1!$A$10:$A$18,0),MATCH(GM$48,Sheet1!$B$9:$JO$9,0))=0,"Close",INDEX(Sheet1!$B$10:$JO$18,MATCH($C50,Sheet1!$A$10:$A$18,0),MATCH(GM$48,Sheet1!$B$9:$JO$9,0))),"")</f>
        <v/>
      </c>
      <c r="GN50" s="55" t="str">
        <f>IFERROR(IF(INDEX(Sheet1!$B$10:$JO$18,MATCH($C50,Sheet1!$A$10:$A$18,0),MATCH(GN$48,Sheet1!$B$9:$JO$9,0))=0,"Close",INDEX(Sheet1!$B$10:$JO$18,MATCH($C50,Sheet1!$A$10:$A$18,0),MATCH(GN$48,Sheet1!$B$9:$JO$9,0))),"")</f>
        <v/>
      </c>
      <c r="GO50" s="55" t="str">
        <f>IFERROR(IF(INDEX(Sheet1!$B$10:$JO$18,MATCH($C50,Sheet1!$A$10:$A$18,0),MATCH(GO$48,Sheet1!$B$9:$JO$9,0))=0,"Close",INDEX(Sheet1!$B$10:$JO$18,MATCH($C50,Sheet1!$A$10:$A$18,0),MATCH(GO$48,Sheet1!$B$9:$JO$9,0))),"")</f>
        <v/>
      </c>
      <c r="GP50" s="55" t="str">
        <f>IFERROR(IF(INDEX(Sheet1!$B$10:$JO$18,MATCH($C50,Sheet1!$A$10:$A$18,0),MATCH(GP$48,Sheet1!$B$9:$JO$9,0))=0,"Close",INDEX(Sheet1!$B$10:$JO$18,MATCH($C50,Sheet1!$A$10:$A$18,0),MATCH(GP$48,Sheet1!$B$9:$JO$9,0))),"")</f>
        <v/>
      </c>
      <c r="GQ50" s="55" t="str">
        <f>IFERROR(IF(INDEX(Sheet1!$B$10:$JO$18,MATCH($C50,Sheet1!$A$10:$A$18,0),MATCH(GQ$48,Sheet1!$B$9:$JO$9,0))=0,"Close",INDEX(Sheet1!$B$10:$JO$18,MATCH($C50,Sheet1!$A$10:$A$18,0),MATCH(GQ$48,Sheet1!$B$9:$JO$9,0))),"")</f>
        <v/>
      </c>
      <c r="GR50" s="55" t="str">
        <f>IFERROR(IF(INDEX(Sheet1!$B$10:$JO$18,MATCH($C50,Sheet1!$A$10:$A$18,0),MATCH(GR$48,Sheet1!$B$9:$JO$9,0))=0,"Close",INDEX(Sheet1!$B$10:$JO$18,MATCH($C50,Sheet1!$A$10:$A$18,0),MATCH(GR$48,Sheet1!$B$9:$JO$9,0))),"")</f>
        <v/>
      </c>
      <c r="GS50" s="55" t="str">
        <f>IFERROR(IF(INDEX(Sheet1!$B$10:$JO$18,MATCH($C50,Sheet1!$A$10:$A$18,0),MATCH(GS$48,Sheet1!$B$9:$JO$9,0))=0,"Close",INDEX(Sheet1!$B$10:$JO$18,MATCH($C50,Sheet1!$A$10:$A$18,0),MATCH(GS$48,Sheet1!$B$9:$JO$9,0))),"")</f>
        <v/>
      </c>
      <c r="GT50" s="55" t="str">
        <f>IFERROR(IF(INDEX(Sheet1!$B$10:$JO$18,MATCH($C50,Sheet1!$A$10:$A$18,0),MATCH(GT$48,Sheet1!$B$9:$JO$9,0))=0,"Close",INDEX(Sheet1!$B$10:$JO$18,MATCH($C50,Sheet1!$A$10:$A$18,0),MATCH(GT$48,Sheet1!$B$9:$JO$9,0))),"")</f>
        <v/>
      </c>
      <c r="GU50" s="55" t="str">
        <f>IFERROR(IF(INDEX(Sheet1!$B$10:$JO$18,MATCH($C50,Sheet1!$A$10:$A$18,0),MATCH(GU$48,Sheet1!$B$9:$JO$9,0))=0,"Close",INDEX(Sheet1!$B$10:$JO$18,MATCH($C50,Sheet1!$A$10:$A$18,0),MATCH(GU$48,Sheet1!$B$9:$JO$9,0))),"")</f>
        <v/>
      </c>
      <c r="GV50" s="55" t="str">
        <f>IFERROR(IF(INDEX(Sheet1!$B$10:$JO$18,MATCH($C50,Sheet1!$A$10:$A$18,0),MATCH(GV$48,Sheet1!$B$9:$JO$9,0))=0,"Close",INDEX(Sheet1!$B$10:$JO$18,MATCH($C50,Sheet1!$A$10:$A$18,0),MATCH(GV$48,Sheet1!$B$9:$JO$9,0))),"")</f>
        <v/>
      </c>
      <c r="GW50" s="55" t="str">
        <f>IFERROR(IF(INDEX(Sheet1!$B$10:$JO$18,MATCH($C50,Sheet1!$A$10:$A$18,0),MATCH(GW$48,Sheet1!$B$9:$JO$9,0))=0,"Close",INDEX(Sheet1!$B$10:$JO$18,MATCH($C50,Sheet1!$A$10:$A$18,0),MATCH(GW$48,Sheet1!$B$9:$JO$9,0))),"")</f>
        <v/>
      </c>
      <c r="GX50" s="55" t="str">
        <f>IFERROR(IF(INDEX(Sheet1!$B$10:$JO$18,MATCH($C50,Sheet1!$A$10:$A$18,0),MATCH(GX$48,Sheet1!$B$9:$JO$9,0))=0,"Close",INDEX(Sheet1!$B$10:$JO$18,MATCH($C50,Sheet1!$A$10:$A$18,0),MATCH(GX$48,Sheet1!$B$9:$JO$9,0))),"")</f>
        <v/>
      </c>
      <c r="GY50" s="55" t="str">
        <f>IFERROR(IF(INDEX(Sheet1!$B$10:$JO$18,MATCH($C50,Sheet1!$A$10:$A$18,0),MATCH(GY$48,Sheet1!$B$9:$JO$9,0))=0,"Close",INDEX(Sheet1!$B$10:$JO$18,MATCH($C50,Sheet1!$A$10:$A$18,0),MATCH(GY$48,Sheet1!$B$9:$JO$9,0))),"")</f>
        <v/>
      </c>
      <c r="GZ50" s="55" t="str">
        <f>IFERROR(IF(INDEX(Sheet1!$B$10:$JO$18,MATCH($C50,Sheet1!$A$10:$A$18,0),MATCH(GZ$48,Sheet1!$B$9:$JO$9,0))=0,"Close",INDEX(Sheet1!$B$10:$JO$18,MATCH($C50,Sheet1!$A$10:$A$18,0),MATCH(GZ$48,Sheet1!$B$9:$JO$9,0))),"")</f>
        <v/>
      </c>
      <c r="HA50" s="55" t="str">
        <f>IFERROR(IF(INDEX(Sheet1!$B$10:$JO$18,MATCH($C50,Sheet1!$A$10:$A$18,0),MATCH(HA$48,Sheet1!$B$9:$JO$9,0))=0,"Close",INDEX(Sheet1!$B$10:$JO$18,MATCH($C50,Sheet1!$A$10:$A$18,0),MATCH(HA$48,Sheet1!$B$9:$JO$9,0))),"")</f>
        <v/>
      </c>
      <c r="HB50" s="55" t="str">
        <f>IFERROR(IF(INDEX(Sheet1!$B$10:$JO$18,MATCH($C50,Sheet1!$A$10:$A$18,0),MATCH(HB$48,Sheet1!$B$9:$JO$9,0))=0,"Close",INDEX(Sheet1!$B$10:$JO$18,MATCH($C50,Sheet1!$A$10:$A$18,0),MATCH(HB$48,Sheet1!$B$9:$JO$9,0))),"")</f>
        <v/>
      </c>
      <c r="HC50" s="55" t="str">
        <f>IFERROR(IF(INDEX(Sheet1!$B$10:$JO$18,MATCH($C50,Sheet1!$A$10:$A$18,0),MATCH(HC$48,Sheet1!$B$9:$JO$9,0))=0,"Close",INDEX(Sheet1!$B$10:$JO$18,MATCH($C50,Sheet1!$A$10:$A$18,0),MATCH(HC$48,Sheet1!$B$9:$JO$9,0))),"")</f>
        <v/>
      </c>
      <c r="HD50" s="55" t="str">
        <f>IFERROR(IF(INDEX(Sheet1!$B$10:$JO$18,MATCH($C50,Sheet1!$A$10:$A$18,0),MATCH(HD$48,Sheet1!$B$9:$JO$9,0))=0,"Close",INDEX(Sheet1!$B$10:$JO$18,MATCH($C50,Sheet1!$A$10:$A$18,0),MATCH(HD$48,Sheet1!$B$9:$JO$9,0))),"")</f>
        <v/>
      </c>
      <c r="HE50" s="55" t="str">
        <f>IFERROR(IF(INDEX(Sheet1!$B$10:$JO$18,MATCH($C50,Sheet1!$A$10:$A$18,0),MATCH(HE$48,Sheet1!$B$9:$JO$9,0))=0,"Close",INDEX(Sheet1!$B$10:$JO$18,MATCH($C50,Sheet1!$A$10:$A$18,0),MATCH(HE$48,Sheet1!$B$9:$JO$9,0))),"")</f>
        <v/>
      </c>
      <c r="HF50" s="55" t="str">
        <f>IFERROR(IF(INDEX(Sheet1!$B$10:$JO$18,MATCH($C50,Sheet1!$A$10:$A$18,0),MATCH(HF$48,Sheet1!$B$9:$JO$9,0))=0,"Close",INDEX(Sheet1!$B$10:$JO$18,MATCH($C50,Sheet1!$A$10:$A$18,0),MATCH(HF$48,Sheet1!$B$9:$JO$9,0))),"")</f>
        <v/>
      </c>
      <c r="HG50" s="55" t="str">
        <f>IFERROR(IF(INDEX(Sheet1!$B$10:$JO$18,MATCH($C50,Sheet1!$A$10:$A$18,0),MATCH(HG$48,Sheet1!$B$9:$JO$9,0))=0,"Close",INDEX(Sheet1!$B$10:$JO$18,MATCH($C50,Sheet1!$A$10:$A$18,0),MATCH(HG$48,Sheet1!$B$9:$JO$9,0))),"")</f>
        <v/>
      </c>
      <c r="HH50" s="55" t="str">
        <f>IFERROR(IF(INDEX(Sheet1!$B$10:$JO$18,MATCH($C50,Sheet1!$A$10:$A$18,0),MATCH(HH$48,Sheet1!$B$9:$JO$9,0))=0,"Close",INDEX(Sheet1!$B$10:$JO$18,MATCH($C50,Sheet1!$A$10:$A$18,0),MATCH(HH$48,Sheet1!$B$9:$JO$9,0))),"")</f>
        <v/>
      </c>
      <c r="HI50" s="55" t="str">
        <f>IFERROR(IF(INDEX(Sheet1!$B$10:$JO$18,MATCH($C50,Sheet1!$A$10:$A$18,0),MATCH(HI$48,Sheet1!$B$9:$JO$9,0))=0,"Close",INDEX(Sheet1!$B$10:$JO$18,MATCH($C50,Sheet1!$A$10:$A$18,0),MATCH(HI$48,Sheet1!$B$9:$JO$9,0))),"")</f>
        <v/>
      </c>
      <c r="HJ50" s="55" t="str">
        <f>IFERROR(IF(INDEX(Sheet1!$B$10:$JO$18,MATCH($C50,Sheet1!$A$10:$A$18,0),MATCH(HJ$48,Sheet1!$B$9:$JO$9,0))=0,"Close",INDEX(Sheet1!$B$10:$JO$18,MATCH($C50,Sheet1!$A$10:$A$18,0),MATCH(HJ$48,Sheet1!$B$9:$JO$9,0))),"")</f>
        <v/>
      </c>
      <c r="HK50" s="55" t="str">
        <f>IFERROR(IF(INDEX(Sheet1!$B$10:$JO$18,MATCH($C50,Sheet1!$A$10:$A$18,0),MATCH(HK$48,Sheet1!$B$9:$JO$9,0))=0,"Close",INDEX(Sheet1!$B$10:$JO$18,MATCH($C50,Sheet1!$A$10:$A$18,0),MATCH(HK$48,Sheet1!$B$9:$JO$9,0))),"")</f>
        <v/>
      </c>
      <c r="HL50" s="55" t="str">
        <f>IFERROR(IF(INDEX(Sheet1!$B$10:$JO$18,MATCH($C50,Sheet1!$A$10:$A$18,0),MATCH(HL$48,Sheet1!$B$9:$JO$9,0))=0,"Close",INDEX(Sheet1!$B$10:$JO$18,MATCH($C50,Sheet1!$A$10:$A$18,0),MATCH(HL$48,Sheet1!$B$9:$JO$9,0))),"")</f>
        <v/>
      </c>
      <c r="HM50" s="55" t="str">
        <f>IFERROR(IF(INDEX(Sheet1!$B$10:$JO$18,MATCH($C50,Sheet1!$A$10:$A$18,0),MATCH(HM$48,Sheet1!$B$9:$JO$9,0))=0,"Close",INDEX(Sheet1!$B$10:$JO$18,MATCH($C50,Sheet1!$A$10:$A$18,0),MATCH(HM$48,Sheet1!$B$9:$JO$9,0))),"")</f>
        <v/>
      </c>
      <c r="HN50" s="55" t="str">
        <f>IFERROR(IF(INDEX(Sheet1!$B$10:$JO$18,MATCH($C50,Sheet1!$A$10:$A$18,0),MATCH(HN$48,Sheet1!$B$9:$JO$9,0))=0,"Close",INDEX(Sheet1!$B$10:$JO$18,MATCH($C50,Sheet1!$A$10:$A$18,0),MATCH(HN$48,Sheet1!$B$9:$JO$9,0))),"")</f>
        <v/>
      </c>
      <c r="HO50" s="55" t="str">
        <f>IFERROR(IF(INDEX(Sheet1!$B$10:$JO$18,MATCH($C50,Sheet1!$A$10:$A$18,0),MATCH(HO$48,Sheet1!$B$9:$JO$9,0))=0,"Close",INDEX(Sheet1!$B$10:$JO$18,MATCH($C50,Sheet1!$A$10:$A$18,0),MATCH(HO$48,Sheet1!$B$9:$JO$9,0))),"")</f>
        <v/>
      </c>
      <c r="HP50" s="55" t="str">
        <f>IFERROR(IF(INDEX(Sheet1!$B$10:$JO$18,MATCH($C50,Sheet1!$A$10:$A$18,0),MATCH(HP$48,Sheet1!$B$9:$JO$9,0))=0,"Close",INDEX(Sheet1!$B$10:$JO$18,MATCH($C50,Sheet1!$A$10:$A$18,0),MATCH(HP$48,Sheet1!$B$9:$JO$9,0))),"")</f>
        <v/>
      </c>
      <c r="HQ50" s="55" t="str">
        <f>IFERROR(IF(INDEX(Sheet1!$B$10:$JO$18,MATCH($C50,Sheet1!$A$10:$A$18,0),MATCH(HQ$48,Sheet1!$B$9:$JO$9,0))=0,"Close",INDEX(Sheet1!$B$10:$JO$18,MATCH($C50,Sheet1!$A$10:$A$18,0),MATCH(HQ$48,Sheet1!$B$9:$JO$9,0))),"")</f>
        <v/>
      </c>
      <c r="HR50" s="55" t="str">
        <f>IFERROR(IF(INDEX(Sheet1!$B$10:$JO$18,MATCH($C50,Sheet1!$A$10:$A$18,0),MATCH(HR$48,Sheet1!$B$9:$JO$9,0))=0,"Close",INDEX(Sheet1!$B$10:$JO$18,MATCH($C50,Sheet1!$A$10:$A$18,0),MATCH(HR$48,Sheet1!$B$9:$JO$9,0))),"")</f>
        <v/>
      </c>
      <c r="HS50" s="55" t="str">
        <f>IFERROR(IF(INDEX(Sheet1!$B$10:$JO$18,MATCH($C50,Sheet1!$A$10:$A$18,0),MATCH(HS$48,Sheet1!$B$9:$JO$9,0))=0,"Close",INDEX(Sheet1!$B$10:$JO$18,MATCH($C50,Sheet1!$A$10:$A$18,0),MATCH(HS$48,Sheet1!$B$9:$JO$9,0))),"")</f>
        <v/>
      </c>
      <c r="HT50" s="55" t="str">
        <f>IFERROR(IF(INDEX(Sheet1!$B$10:$JO$18,MATCH($C50,Sheet1!$A$10:$A$18,0),MATCH(HT$48,Sheet1!$B$9:$JO$9,0))=0,"Close",INDEX(Sheet1!$B$10:$JO$18,MATCH($C50,Sheet1!$A$10:$A$18,0),MATCH(HT$48,Sheet1!$B$9:$JO$9,0))),"")</f>
        <v/>
      </c>
      <c r="HU50" s="55" t="str">
        <f>IFERROR(IF(INDEX(Sheet1!$B$10:$JO$18,MATCH($C50,Sheet1!$A$10:$A$18,0),MATCH(HU$48,Sheet1!$B$9:$JO$9,0))=0,"Close",INDEX(Sheet1!$B$10:$JO$18,MATCH($C50,Sheet1!$A$10:$A$18,0),MATCH(HU$48,Sheet1!$B$9:$JO$9,0))),"")</f>
        <v/>
      </c>
      <c r="HV50" s="55" t="str">
        <f>IFERROR(IF(INDEX(Sheet1!$B$10:$JO$18,MATCH($C50,Sheet1!$A$10:$A$18,0),MATCH(HV$48,Sheet1!$B$9:$JO$9,0))=0,"Close",INDEX(Sheet1!$B$10:$JO$18,MATCH($C50,Sheet1!$A$10:$A$18,0),MATCH(HV$48,Sheet1!$B$9:$JO$9,0))),"")</f>
        <v/>
      </c>
      <c r="HW50" s="55" t="str">
        <f>IFERROR(IF(INDEX(Sheet1!$B$10:$JO$18,MATCH($C50,Sheet1!$A$10:$A$18,0),MATCH(HW$48,Sheet1!$B$9:$JO$9,0))=0,"Close",INDEX(Sheet1!$B$10:$JO$18,MATCH($C50,Sheet1!$A$10:$A$18,0),MATCH(HW$48,Sheet1!$B$9:$JO$9,0))),"")</f>
        <v/>
      </c>
      <c r="HX50" s="55" t="str">
        <f>IFERROR(IF(INDEX(Sheet1!$B$10:$JO$18,MATCH($C50,Sheet1!$A$10:$A$18,0),MATCH(HX$48,Sheet1!$B$9:$JO$9,0))=0,"Close",INDEX(Sheet1!$B$10:$JO$18,MATCH($C50,Sheet1!$A$10:$A$18,0),MATCH(HX$48,Sheet1!$B$9:$JO$9,0))),"")</f>
        <v/>
      </c>
      <c r="HY50" s="55" t="str">
        <f>IFERROR(IF(INDEX(Sheet1!$B$10:$JO$18,MATCH($C50,Sheet1!$A$10:$A$18,0),MATCH(HY$48,Sheet1!$B$9:$JO$9,0))=0,"Close",INDEX(Sheet1!$B$10:$JO$18,MATCH($C50,Sheet1!$A$10:$A$18,0),MATCH(HY$48,Sheet1!$B$9:$JO$9,0))),"")</f>
        <v/>
      </c>
      <c r="HZ50" s="55" t="str">
        <f>IFERROR(IF(INDEX(Sheet1!$B$10:$JO$18,MATCH($C50,Sheet1!$A$10:$A$18,0),MATCH(HZ$48,Sheet1!$B$9:$JO$9,0))=0,"Close",INDEX(Sheet1!$B$10:$JO$18,MATCH($C50,Sheet1!$A$10:$A$18,0),MATCH(HZ$48,Sheet1!$B$9:$JO$9,0))),"")</f>
        <v/>
      </c>
      <c r="IA50" s="55" t="str">
        <f>IFERROR(IF(INDEX(Sheet1!$B$10:$JO$18,MATCH($C50,Sheet1!$A$10:$A$18,0),MATCH(IA$48,Sheet1!$B$9:$JO$9,0))=0,"Close",INDEX(Sheet1!$B$10:$JO$18,MATCH($C50,Sheet1!$A$10:$A$18,0),MATCH(IA$48,Sheet1!$B$9:$JO$9,0))),"")</f>
        <v/>
      </c>
      <c r="IB50" s="55" t="str">
        <f>IFERROR(IF(INDEX(Sheet1!$B$10:$JO$18,MATCH($C50,Sheet1!$A$10:$A$18,0),MATCH(IB$48,Sheet1!$B$9:$JO$9,0))=0,"Close",INDEX(Sheet1!$B$10:$JO$18,MATCH($C50,Sheet1!$A$10:$A$18,0),MATCH(IB$48,Sheet1!$B$9:$JO$9,0))),"")</f>
        <v/>
      </c>
      <c r="IC50" s="55" t="str">
        <f>IFERROR(IF(INDEX(Sheet1!$B$10:$JO$18,MATCH($C50,Sheet1!$A$10:$A$18,0),MATCH(IC$48,Sheet1!$B$9:$JO$9,0))=0,"Close",INDEX(Sheet1!$B$10:$JO$18,MATCH($C50,Sheet1!$A$10:$A$18,0),MATCH(IC$48,Sheet1!$B$9:$JO$9,0))),"")</f>
        <v/>
      </c>
      <c r="ID50" s="55" t="str">
        <f>IFERROR(IF(INDEX(Sheet1!$B$10:$JO$18,MATCH($C50,Sheet1!$A$10:$A$18,0),MATCH(ID$48,Sheet1!$B$9:$JO$9,0))=0,"Close",INDEX(Sheet1!$B$10:$JO$18,MATCH($C50,Sheet1!$A$10:$A$18,0),MATCH(ID$48,Sheet1!$B$9:$JO$9,0))),"")</f>
        <v/>
      </c>
      <c r="IE50" s="55" t="str">
        <f>IFERROR(IF(INDEX(Sheet1!$B$10:$JO$18,MATCH($C50,Sheet1!$A$10:$A$18,0),MATCH(IE$48,Sheet1!$B$9:$JO$9,0))=0,"Close",INDEX(Sheet1!$B$10:$JO$18,MATCH($C50,Sheet1!$A$10:$A$18,0),MATCH(IE$48,Sheet1!$B$9:$JO$9,0))),"")</f>
        <v/>
      </c>
      <c r="IF50" s="55" t="str">
        <f>IFERROR(IF(INDEX(Sheet1!$B$10:$JO$18,MATCH($C50,Sheet1!$A$10:$A$18,0),MATCH(IF$48,Sheet1!$B$9:$JO$9,0))=0,"Close",INDEX(Sheet1!$B$10:$JO$18,MATCH($C50,Sheet1!$A$10:$A$18,0),MATCH(IF$48,Sheet1!$B$9:$JO$9,0))),"")</f>
        <v/>
      </c>
      <c r="IG50" s="55" t="str">
        <f>IFERROR(IF(INDEX(Sheet1!$B$10:$JO$18,MATCH($C50,Sheet1!$A$10:$A$18,0),MATCH(IG$48,Sheet1!$B$9:$JO$9,0))=0,"Close",INDEX(Sheet1!$B$10:$JO$18,MATCH($C50,Sheet1!$A$10:$A$18,0),MATCH(IG$48,Sheet1!$B$9:$JO$9,0))),"")</f>
        <v/>
      </c>
      <c r="IH50" s="55" t="str">
        <f>IFERROR(IF(INDEX(Sheet1!$B$10:$JO$18,MATCH($C50,Sheet1!$A$10:$A$18,0),MATCH(IH$48,Sheet1!$B$9:$JO$9,0))=0,"Close",INDEX(Sheet1!$B$10:$JO$18,MATCH($C50,Sheet1!$A$10:$A$18,0),MATCH(IH$48,Sheet1!$B$9:$JO$9,0))),"")</f>
        <v/>
      </c>
      <c r="II50" s="55" t="str">
        <f>IFERROR(IF(INDEX(Sheet1!$B$10:$JO$18,MATCH($C50,Sheet1!$A$10:$A$18,0),MATCH(II$48,Sheet1!$B$9:$JO$9,0))=0,"Close",INDEX(Sheet1!$B$10:$JO$18,MATCH($C50,Sheet1!$A$10:$A$18,0),MATCH(II$48,Sheet1!$B$9:$JO$9,0))),"")</f>
        <v/>
      </c>
      <c r="IJ50" s="55" t="str">
        <f>IFERROR(IF(INDEX(Sheet1!$B$10:$JO$18,MATCH($C50,Sheet1!$A$10:$A$18,0),MATCH(IJ$48,Sheet1!$B$9:$JO$9,0))=0,"Close",INDEX(Sheet1!$B$10:$JO$18,MATCH($C50,Sheet1!$A$10:$A$18,0),MATCH(IJ$48,Sheet1!$B$9:$JO$9,0))),"")</f>
        <v/>
      </c>
      <c r="IK50" s="55" t="str">
        <f>IFERROR(IF(INDEX(Sheet1!$B$10:$JO$18,MATCH($C50,Sheet1!$A$10:$A$18,0),MATCH(IK$48,Sheet1!$B$9:$JO$9,0))=0,"Close",INDEX(Sheet1!$B$10:$JO$18,MATCH($C50,Sheet1!$A$10:$A$18,0),MATCH(IK$48,Sheet1!$B$9:$JO$9,0))),"")</f>
        <v/>
      </c>
      <c r="IL50" s="55" t="str">
        <f>IFERROR(IF(INDEX(Sheet1!$B$10:$JO$18,MATCH($C50,Sheet1!$A$10:$A$18,0),MATCH(IL$48,Sheet1!$B$9:$JO$9,0))=0,"Close",INDEX(Sheet1!$B$10:$JO$18,MATCH($C50,Sheet1!$A$10:$A$18,0),MATCH(IL$48,Sheet1!$B$9:$JO$9,0))),"")</f>
        <v/>
      </c>
      <c r="IM50" s="55" t="str">
        <f>IFERROR(IF(INDEX(Sheet1!$B$10:$JO$18,MATCH($C50,Sheet1!$A$10:$A$18,0),MATCH(IM$48,Sheet1!$B$9:$JO$9,0))=0,"Close",INDEX(Sheet1!$B$10:$JO$18,MATCH($C50,Sheet1!$A$10:$A$18,0),MATCH(IM$48,Sheet1!$B$9:$JO$9,0))),"")</f>
        <v/>
      </c>
      <c r="IN50" s="55" t="str">
        <f>IFERROR(IF(INDEX(Sheet1!$B$10:$JO$18,MATCH($C50,Sheet1!$A$10:$A$18,0),MATCH(IN$48,Sheet1!$B$9:$JO$9,0))=0,"Close",INDEX(Sheet1!$B$10:$JO$18,MATCH($C50,Sheet1!$A$10:$A$18,0),MATCH(IN$48,Sheet1!$B$9:$JO$9,0))),"")</f>
        <v/>
      </c>
      <c r="IO50" s="55" t="str">
        <f>IFERROR(IF(INDEX(Sheet1!$B$10:$JO$18,MATCH($C50,Sheet1!$A$10:$A$18,0),MATCH(IO$48,Sheet1!$B$9:$JO$9,0))=0,"Close",INDEX(Sheet1!$B$10:$JO$18,MATCH($C50,Sheet1!$A$10:$A$18,0),MATCH(IO$48,Sheet1!$B$9:$JO$9,0))),"")</f>
        <v/>
      </c>
      <c r="IP50" s="55" t="str">
        <f>IFERROR(IF(INDEX(Sheet1!$B$10:$JO$18,MATCH($C50,Sheet1!$A$10:$A$18,0),MATCH(IP$48,Sheet1!$B$9:$JO$9,0))=0,"Close",INDEX(Sheet1!$B$10:$JO$18,MATCH($C50,Sheet1!$A$10:$A$18,0),MATCH(IP$48,Sheet1!$B$9:$JO$9,0))),"")</f>
        <v/>
      </c>
      <c r="IQ50" s="55" t="str">
        <f>IFERROR(IF(INDEX(Sheet1!$B$10:$JO$18,MATCH($C50,Sheet1!$A$10:$A$18,0),MATCH(IQ$48,Sheet1!$B$9:$JO$9,0))=0,"Close",INDEX(Sheet1!$B$10:$JO$18,MATCH($C50,Sheet1!$A$10:$A$18,0),MATCH(IQ$48,Sheet1!$B$9:$JO$9,0))),"")</f>
        <v/>
      </c>
      <c r="IR50" s="55" t="str">
        <f>IFERROR(IF(INDEX(Sheet1!$B$10:$JO$18,MATCH($C50,Sheet1!$A$10:$A$18,0),MATCH(IR$48,Sheet1!$B$9:$JO$9,0))=0,"Close",INDEX(Sheet1!$B$10:$JO$18,MATCH($C50,Sheet1!$A$10:$A$18,0),MATCH(IR$48,Sheet1!$B$9:$JO$9,0))),"")</f>
        <v/>
      </c>
      <c r="IS50" s="55" t="str">
        <f>IFERROR(IF(INDEX(Sheet1!$B$10:$JO$18,MATCH($C50,Sheet1!$A$10:$A$18,0),MATCH(IS$48,Sheet1!$B$9:$JO$9,0))=0,"Close",INDEX(Sheet1!$B$10:$JO$18,MATCH($C50,Sheet1!$A$10:$A$18,0),MATCH(IS$48,Sheet1!$B$9:$JO$9,0))),"")</f>
        <v/>
      </c>
      <c r="IT50" s="55" t="str">
        <f>IFERROR(IF(INDEX(Sheet1!$B$10:$JO$18,MATCH($C50,Sheet1!$A$10:$A$18,0),MATCH(IT$48,Sheet1!$B$9:$JO$9,0))=0,"Close",INDEX(Sheet1!$B$10:$JO$18,MATCH($C50,Sheet1!$A$10:$A$18,0),MATCH(IT$48,Sheet1!$B$9:$JO$9,0))),"")</f>
        <v/>
      </c>
      <c r="IU50" s="55" t="str">
        <f>IFERROR(IF(INDEX(Sheet1!$B$10:$JO$18,MATCH($C50,Sheet1!$A$10:$A$18,0),MATCH(IU$48,Sheet1!$B$9:$JO$9,0))=0,"Close",INDEX(Sheet1!$B$10:$JO$18,MATCH($C50,Sheet1!$A$10:$A$18,0),MATCH(IU$48,Sheet1!$B$9:$JO$9,0))),"")</f>
        <v/>
      </c>
      <c r="IV50" s="55" t="str">
        <f>IFERROR(IF(INDEX(Sheet1!$B$10:$JO$18,MATCH($C50,Sheet1!$A$10:$A$18,0),MATCH(IV$48,Sheet1!$B$9:$JO$9,0))=0,"Close",INDEX(Sheet1!$B$10:$JO$18,MATCH($C50,Sheet1!$A$10:$A$18,0),MATCH(IV$48,Sheet1!$B$9:$JO$9,0))),"")</f>
        <v/>
      </c>
      <c r="IW50" s="55" t="str">
        <f>IFERROR(IF(INDEX(Sheet1!$B$10:$JO$18,MATCH($C50,Sheet1!$A$10:$A$18,0),MATCH(IW$48,Sheet1!$B$9:$JO$9,0))=0,"Close",INDEX(Sheet1!$B$10:$JO$18,MATCH($C50,Sheet1!$A$10:$A$18,0),MATCH(IW$48,Sheet1!$B$9:$JO$9,0))),"")</f>
        <v/>
      </c>
      <c r="IX50" s="55" t="str">
        <f>IFERROR(IF(INDEX(Sheet1!$B$10:$JO$18,MATCH($C50,Sheet1!$A$10:$A$18,0),MATCH(IX$48,Sheet1!$B$9:$JO$9,0))=0,"Close",INDEX(Sheet1!$B$10:$JO$18,MATCH($C50,Sheet1!$A$10:$A$18,0),MATCH(IX$48,Sheet1!$B$9:$JO$9,0))),"")</f>
        <v/>
      </c>
      <c r="IY50" s="55" t="str">
        <f>IFERROR(IF(INDEX(Sheet1!$B$10:$JO$18,MATCH($C50,Sheet1!$A$10:$A$18,0),MATCH(IY$48,Sheet1!$B$9:$JO$9,0))=0,"Close",INDEX(Sheet1!$B$10:$JO$18,MATCH($C50,Sheet1!$A$10:$A$18,0),MATCH(IY$48,Sheet1!$B$9:$JO$9,0))),"")</f>
        <v/>
      </c>
      <c r="IZ50" s="55" t="str">
        <f>IFERROR(IF(INDEX(Sheet1!$B$10:$JO$18,MATCH($C50,Sheet1!$A$10:$A$18,0),MATCH(IZ$48,Sheet1!$B$9:$JO$9,0))=0,"Close",INDEX(Sheet1!$B$10:$JO$18,MATCH($C50,Sheet1!$A$10:$A$18,0),MATCH(IZ$48,Sheet1!$B$9:$JO$9,0))),"")</f>
        <v/>
      </c>
      <c r="JA50" s="55" t="str">
        <f>IFERROR(IF(INDEX(Sheet1!$B$10:$JO$18,MATCH($C50,Sheet1!$A$10:$A$18,0),MATCH(JA$48,Sheet1!$B$9:$JO$9,0))=0,"Close",INDEX(Sheet1!$B$10:$JO$18,MATCH($C50,Sheet1!$A$10:$A$18,0),MATCH(JA$48,Sheet1!$B$9:$JO$9,0))),"")</f>
        <v/>
      </c>
      <c r="JB50" s="55" t="str">
        <f>IFERROR(IF(INDEX(Sheet1!$B$10:$JO$18,MATCH($C50,Sheet1!$A$10:$A$18,0),MATCH(JB$48,Sheet1!$B$9:$JO$9,0))=0,"Close",INDEX(Sheet1!$B$10:$JO$18,MATCH($C50,Sheet1!$A$10:$A$18,0),MATCH(JB$48,Sheet1!$B$9:$JO$9,0))),"")</f>
        <v/>
      </c>
      <c r="JC50" s="55" t="str">
        <f>IFERROR(IF(INDEX(Sheet1!$B$10:$JO$18,MATCH($C50,Sheet1!$A$10:$A$18,0),MATCH(JC$48,Sheet1!$B$9:$JO$9,0))=0,"Close",INDEX(Sheet1!$B$10:$JO$18,MATCH($C50,Sheet1!$A$10:$A$18,0),MATCH(JC$48,Sheet1!$B$9:$JO$9,0))),"")</f>
        <v/>
      </c>
      <c r="JD50" s="55" t="str">
        <f>IFERROR(IF(INDEX(Sheet1!$B$10:$JO$18,MATCH($C50,Sheet1!$A$10:$A$18,0),MATCH(JD$48,Sheet1!$B$9:$JO$9,0))=0,"Close",INDEX(Sheet1!$B$10:$JO$18,MATCH($C50,Sheet1!$A$10:$A$18,0),MATCH(JD$48,Sheet1!$B$9:$JO$9,0))),"")</f>
        <v/>
      </c>
      <c r="JE50" s="55" t="str">
        <f>IFERROR(IF(INDEX(Sheet1!$B$10:$JO$18,MATCH($C50,Sheet1!$A$10:$A$18,0),MATCH(JE$48,Sheet1!$B$9:$JO$9,0))=0,"Close",INDEX(Sheet1!$B$10:$JO$18,MATCH($C50,Sheet1!$A$10:$A$18,0),MATCH(JE$48,Sheet1!$B$9:$JO$9,0))),"")</f>
        <v/>
      </c>
      <c r="JF50" s="55" t="str">
        <f>IFERROR(IF(INDEX(Sheet1!$B$10:$JO$18,MATCH($C50,Sheet1!$A$10:$A$18,0),MATCH(JF$48,Sheet1!$B$9:$JO$9,0))=0,"Close",INDEX(Sheet1!$B$10:$JO$18,MATCH($C50,Sheet1!$A$10:$A$18,0),MATCH(JF$48,Sheet1!$B$9:$JO$9,0))),"")</f>
        <v/>
      </c>
      <c r="JG50" s="55" t="str">
        <f>IFERROR(IF(INDEX(Sheet1!$B$10:$JO$18,MATCH($C50,Sheet1!$A$10:$A$18,0),MATCH(JG$48,Sheet1!$B$9:$JO$9,0))=0,"Close",INDEX(Sheet1!$B$10:$JO$18,MATCH($C50,Sheet1!$A$10:$A$18,0),MATCH(JG$48,Sheet1!$B$9:$JO$9,0))),"")</f>
        <v/>
      </c>
      <c r="JH50" s="55" t="str">
        <f>IFERROR(IF(INDEX(Sheet1!$B$10:$JO$18,MATCH($C50,Sheet1!$A$10:$A$18,0),MATCH(JH$48,Sheet1!$B$9:$JO$9,0))=0,"Close",INDEX(Sheet1!$B$10:$JO$18,MATCH($C50,Sheet1!$A$10:$A$18,0),MATCH(JH$48,Sheet1!$B$9:$JO$9,0))),"")</f>
        <v/>
      </c>
      <c r="JI50" s="55" t="str">
        <f>IFERROR(IF(INDEX(Sheet1!$B$10:$JO$18,MATCH($C50,Sheet1!$A$10:$A$18,0),MATCH(JI$48,Sheet1!$B$9:$JO$9,0))=0,"Close",INDEX(Sheet1!$B$10:$JO$18,MATCH($C50,Sheet1!$A$10:$A$18,0),MATCH(JI$48,Sheet1!$B$9:$JO$9,0))),"")</f>
        <v/>
      </c>
      <c r="JJ50" s="55" t="str">
        <f>IFERROR(IF(INDEX(Sheet1!$B$10:$JO$18,MATCH($C50,Sheet1!$A$10:$A$18,0),MATCH(JJ$48,Sheet1!$B$9:$JO$9,0))=0,"Close",INDEX(Sheet1!$B$10:$JO$18,MATCH($C50,Sheet1!$A$10:$A$18,0),MATCH(JJ$48,Sheet1!$B$9:$JO$9,0))),"")</f>
        <v/>
      </c>
      <c r="JK50" s="55" t="str">
        <f>IFERROR(IF(INDEX(Sheet1!$B$10:$JO$18,MATCH($C50,Sheet1!$A$10:$A$18,0),MATCH(JK$48,Sheet1!$B$9:$JO$9,0))=0,"Close",INDEX(Sheet1!$B$10:$JO$18,MATCH($C50,Sheet1!$A$10:$A$18,0),MATCH(JK$48,Sheet1!$B$9:$JO$9,0))),"")</f>
        <v/>
      </c>
      <c r="JL50" s="55" t="str">
        <f>IFERROR(IF(INDEX(Sheet1!$B$10:$JO$18,MATCH($C50,Sheet1!$A$10:$A$18,0),MATCH(JL$48,Sheet1!$B$9:$JO$9,0))=0,"Close",INDEX(Sheet1!$B$10:$JO$18,MATCH($C50,Sheet1!$A$10:$A$18,0),MATCH(JL$48,Sheet1!$B$9:$JO$9,0))),"")</f>
        <v/>
      </c>
      <c r="JM50" s="55" t="str">
        <f>IFERROR(IF(INDEX(Sheet1!$B$10:$JO$18,MATCH($C50,Sheet1!$A$10:$A$18,0),MATCH(JM$48,Sheet1!$B$9:$JO$9,0))=0,"Close",INDEX(Sheet1!$B$10:$JO$18,MATCH($C50,Sheet1!$A$10:$A$18,0),MATCH(JM$48,Sheet1!$B$9:$JO$9,0))),"")</f>
        <v/>
      </c>
      <c r="JN50" s="55" t="str">
        <f>IFERROR(IF(INDEX(Sheet1!$B$10:$JO$18,MATCH($C50,Sheet1!$A$10:$A$18,0),MATCH(JN$48,Sheet1!$B$9:$JO$9,0))=0,"Close",INDEX(Sheet1!$B$10:$JO$18,MATCH($C50,Sheet1!$A$10:$A$18,0),MATCH(JN$48,Sheet1!$B$9:$JO$9,0))),"")</f>
        <v/>
      </c>
      <c r="JO50" s="55" t="str">
        <f>IFERROR(IF(INDEX(Sheet1!$B$10:$JO$18,MATCH($C50,Sheet1!$A$10:$A$18,0),MATCH(JO$48,Sheet1!$B$9:$JO$9,0))=0,"Close",INDEX(Sheet1!$B$10:$JO$18,MATCH($C50,Sheet1!$A$10:$A$18,0),MATCH(JO$48,Sheet1!$B$9:$JO$9,0))),"")</f>
        <v/>
      </c>
      <c r="JP50" s="55" t="str">
        <f>IFERROR(IF(INDEX(Sheet1!$B$10:$JO$18,MATCH($C50,Sheet1!$A$10:$A$18,0),MATCH(JP$48,Sheet1!$B$9:$JO$9,0))=0,"Close",INDEX(Sheet1!$B$10:$JO$18,MATCH($C50,Sheet1!$A$10:$A$18,0),MATCH(JP$48,Sheet1!$B$9:$JO$9,0))),"")</f>
        <v/>
      </c>
      <c r="JQ50" s="55" t="str">
        <f>IFERROR(IF(INDEX(Sheet1!$B$10:$JO$18,MATCH($C50,Sheet1!$A$10:$A$18,0),MATCH(JQ$48,Sheet1!$B$9:$JO$9,0))=0,"Close",INDEX(Sheet1!$B$10:$JO$18,MATCH($C50,Sheet1!$A$10:$A$18,0),MATCH(JQ$48,Sheet1!$B$9:$JO$9,0))),"")</f>
        <v/>
      </c>
      <c r="JR50" s="55" t="str">
        <f>IFERROR(IF(INDEX(Sheet1!$B$10:$JO$18,MATCH($C50,Sheet1!$A$10:$A$18,0),MATCH(JR$48,Sheet1!$B$9:$JO$9,0))=0,"Close",INDEX(Sheet1!$B$10:$JO$18,MATCH($C50,Sheet1!$A$10:$A$18,0),MATCH(JR$48,Sheet1!$B$9:$JO$9,0))),"")</f>
        <v/>
      </c>
      <c r="JS50" s="55" t="str">
        <f>IFERROR(IF(INDEX(Sheet1!$B$10:$JO$18,MATCH($C50,Sheet1!$A$10:$A$18,0),MATCH(JS$48,Sheet1!$B$9:$JO$9,0))=0,"Close",INDEX(Sheet1!$B$10:$JO$18,MATCH($C50,Sheet1!$A$10:$A$18,0),MATCH(JS$48,Sheet1!$B$9:$JO$9,0))),"")</f>
        <v/>
      </c>
      <c r="JT50" s="55" t="str">
        <f>IFERROR(IF(INDEX(Sheet1!$B$10:$JO$18,MATCH($C50,Sheet1!$A$10:$A$18,0),MATCH(JT$48,Sheet1!$B$9:$JO$9,0))=0,"Close",INDEX(Sheet1!$B$10:$JO$18,MATCH($C50,Sheet1!$A$10:$A$18,0),MATCH(JT$48,Sheet1!$B$9:$JO$9,0))),"")</f>
        <v/>
      </c>
      <c r="JU50" s="55" t="str">
        <f>IFERROR(IF(INDEX(Sheet1!$B$10:$JO$18,MATCH($C50,Sheet1!$A$10:$A$18,0),MATCH(JU$48,Sheet1!$B$9:$JO$9,0))=0,"Close",INDEX(Sheet1!$B$10:$JO$18,MATCH($C50,Sheet1!$A$10:$A$18,0),MATCH(JU$48,Sheet1!$B$9:$JO$9,0))),"")</f>
        <v/>
      </c>
      <c r="JV50" s="55" t="str">
        <f>IFERROR(IF(INDEX(Sheet1!$B$10:$JO$18,MATCH($C50,Sheet1!$A$10:$A$18,0),MATCH(JV$48,Sheet1!$B$9:$JO$9,0))=0,"Close",INDEX(Sheet1!$B$10:$JO$18,MATCH($C50,Sheet1!$A$10:$A$18,0),MATCH(JV$48,Sheet1!$B$9:$JO$9,0))),"")</f>
        <v/>
      </c>
      <c r="JW50" s="55" t="str">
        <f>IFERROR(IF(INDEX(Sheet1!$B$10:$JO$18,MATCH($C50,Sheet1!$A$10:$A$18,0),MATCH(JW$48,Sheet1!$B$9:$JO$9,0))=0,"Close",INDEX(Sheet1!$B$10:$JO$18,MATCH($C50,Sheet1!$A$10:$A$18,0),MATCH(JW$48,Sheet1!$B$9:$JO$9,0))),"")</f>
        <v/>
      </c>
      <c r="JX50" s="55" t="str">
        <f>IFERROR(IF(INDEX(Sheet1!$B$10:$JO$18,MATCH($C50,Sheet1!$A$10:$A$18,0),MATCH(JX$48,Sheet1!$B$9:$JO$9,0))=0,"Close",INDEX(Sheet1!$B$10:$JO$18,MATCH($C50,Sheet1!$A$10:$A$18,0),MATCH(JX$48,Sheet1!$B$9:$JO$9,0))),"")</f>
        <v/>
      </c>
      <c r="JY50" s="55" t="str">
        <f>IFERROR(IF(INDEX(Sheet1!$B$10:$JO$18,MATCH($C50,Sheet1!$A$10:$A$18,0),MATCH(JY$48,Sheet1!$B$9:$JO$9,0))=0,"Close",INDEX(Sheet1!$B$10:$JO$18,MATCH($C50,Sheet1!$A$10:$A$18,0),MATCH(JY$48,Sheet1!$B$9:$JO$9,0))),"")</f>
        <v/>
      </c>
      <c r="JZ50" s="55" t="str">
        <f>IFERROR(IF(INDEX(Sheet1!$B$10:$JO$18,MATCH($C50,Sheet1!$A$10:$A$18,0),MATCH(JZ$48,Sheet1!$B$9:$JO$9,0))=0,"Close",INDEX(Sheet1!$B$10:$JO$18,MATCH($C50,Sheet1!$A$10:$A$18,0),MATCH(JZ$48,Sheet1!$B$9:$JO$9,0))),"")</f>
        <v/>
      </c>
      <c r="KA50" s="55" t="str">
        <f>IFERROR(IF(INDEX(Sheet1!$B$10:$JO$18,MATCH($C50,Sheet1!$A$10:$A$18,0),MATCH(KA$48,Sheet1!$B$9:$JO$9,0))=0,"Close",INDEX(Sheet1!$B$10:$JO$18,MATCH($C50,Sheet1!$A$10:$A$18,0),MATCH(KA$48,Sheet1!$B$9:$JO$9,0))),"")</f>
        <v/>
      </c>
      <c r="KB50" s="55" t="str">
        <f>IFERROR(IF(INDEX(Sheet1!$B$10:$JO$18,MATCH($C50,Sheet1!$A$10:$A$18,0),MATCH(KB$48,Sheet1!$B$9:$JO$9,0))=0,"Close",INDEX(Sheet1!$B$10:$JO$18,MATCH($C50,Sheet1!$A$10:$A$18,0),MATCH(KB$48,Sheet1!$B$9:$JO$9,0))),"")</f>
        <v/>
      </c>
      <c r="KC50" s="55" t="str">
        <f>IFERROR(IF(INDEX(Sheet1!$B$10:$JO$18,MATCH($C50,Sheet1!$A$10:$A$18,0),MATCH(KC$48,Sheet1!$B$9:$JO$9,0))=0,"Close",INDEX(Sheet1!$B$10:$JO$18,MATCH($C50,Sheet1!$A$10:$A$18,0),MATCH(KC$48,Sheet1!$B$9:$JO$9,0))),"")</f>
        <v/>
      </c>
      <c r="KD50" s="55" t="str">
        <f>IFERROR(IF(INDEX(Sheet1!$B$10:$JO$18,MATCH($C50,Sheet1!$A$10:$A$18,0),MATCH(KD$48,Sheet1!$B$9:$JO$9,0))=0,"Close",INDEX(Sheet1!$B$10:$JO$18,MATCH($C50,Sheet1!$A$10:$A$18,0),MATCH(KD$48,Sheet1!$B$9:$JO$9,0))),"")</f>
        <v/>
      </c>
      <c r="KE50" s="55" t="str">
        <f>IFERROR(IF(INDEX(Sheet1!$B$10:$JO$18,MATCH($C50,Sheet1!$A$10:$A$18,0),MATCH(KE$48,Sheet1!$B$9:$JO$9,0))=0,"Close",INDEX(Sheet1!$B$10:$JO$18,MATCH($C50,Sheet1!$A$10:$A$18,0),MATCH(KE$48,Sheet1!$B$9:$JO$9,0))),"")</f>
        <v/>
      </c>
      <c r="KF50" s="55" t="str">
        <f>IFERROR(IF(INDEX(Sheet1!$B$10:$JO$18,MATCH($C50,Sheet1!$A$10:$A$18,0),MATCH(KF$48,Sheet1!$B$9:$JO$9,0))=0,"Close",INDEX(Sheet1!$B$10:$JO$18,MATCH($C50,Sheet1!$A$10:$A$18,0),MATCH(KF$48,Sheet1!$B$9:$JO$9,0))),"")</f>
        <v/>
      </c>
      <c r="KG50" s="55" t="str">
        <f>IFERROR(IF(INDEX(Sheet1!$B$10:$JO$18,MATCH($C50,Sheet1!$A$10:$A$18,0),MATCH(KG$48,Sheet1!$B$9:$JO$9,0))=0,"Close",INDEX(Sheet1!$B$10:$JO$18,MATCH($C50,Sheet1!$A$10:$A$18,0),MATCH(KG$48,Sheet1!$B$9:$JO$9,0))),"")</f>
        <v/>
      </c>
      <c r="KH50" s="55" t="str">
        <f>IFERROR(IF(INDEX(Sheet1!$B$10:$JO$18,MATCH($C50,Sheet1!$A$10:$A$18,0),MATCH(KH$48,Sheet1!$B$9:$JO$9,0))=0,"Close",INDEX(Sheet1!$B$10:$JO$18,MATCH($C50,Sheet1!$A$10:$A$18,0),MATCH(KH$48,Sheet1!$B$9:$JO$9,0))),"")</f>
        <v/>
      </c>
      <c r="KI50" s="55" t="str">
        <f>IFERROR(IF(INDEX(Sheet1!$B$10:$JO$18,MATCH($C50,Sheet1!$A$10:$A$18,0),MATCH(KI$48,Sheet1!$B$9:$JO$9,0))=0,"Close",INDEX(Sheet1!$B$10:$JO$18,MATCH($C50,Sheet1!$A$10:$A$18,0),MATCH(KI$48,Sheet1!$B$9:$JO$9,0))),"")</f>
        <v/>
      </c>
      <c r="KJ50" s="55" t="str">
        <f>IFERROR(IF(INDEX(Sheet1!$B$10:$JO$18,MATCH($C50,Sheet1!$A$10:$A$18,0),MATCH(KJ$48,Sheet1!$B$9:$JO$9,0))=0,"Close",INDEX(Sheet1!$B$10:$JO$18,MATCH($C50,Sheet1!$A$10:$A$18,0),MATCH(KJ$48,Sheet1!$B$9:$JO$9,0))),"")</f>
        <v/>
      </c>
      <c r="KK50" s="55" t="str">
        <f>IFERROR(IF(INDEX(Sheet1!$B$10:$JO$18,MATCH($C50,Sheet1!$A$10:$A$18,0),MATCH(KK$48,Sheet1!$B$9:$JO$9,0))=0,"Close",INDEX(Sheet1!$B$10:$JO$18,MATCH($C50,Sheet1!$A$10:$A$18,0),MATCH(KK$48,Sheet1!$B$9:$JO$9,0))),"")</f>
        <v/>
      </c>
      <c r="KL50" s="55" t="str">
        <f>IFERROR(IF(INDEX(Sheet1!$B$10:$JO$18,MATCH($C50,Sheet1!$A$10:$A$18,0),MATCH(KL$48,Sheet1!$B$9:$JO$9,0))=0,"Close",INDEX(Sheet1!$B$10:$JO$18,MATCH($C50,Sheet1!$A$10:$A$18,0),MATCH(KL$48,Sheet1!$B$9:$JO$9,0))),"")</f>
        <v/>
      </c>
      <c r="KM50" s="55" t="str">
        <f>IFERROR(IF(INDEX(Sheet1!$B$10:$JO$18,MATCH($C50,Sheet1!$A$10:$A$18,0),MATCH(KM$48,Sheet1!$B$9:$JO$9,0))=0,"Close",INDEX(Sheet1!$B$10:$JO$18,MATCH($C50,Sheet1!$A$10:$A$18,0),MATCH(KM$48,Sheet1!$B$9:$JO$9,0))),"")</f>
        <v/>
      </c>
      <c r="KN50" s="55" t="str">
        <f>IFERROR(IF(INDEX(Sheet1!$B$10:$JO$18,MATCH($C50,Sheet1!$A$10:$A$18,0),MATCH(KN$48,Sheet1!$B$9:$JO$9,0))=0,"Close",INDEX(Sheet1!$B$10:$JO$18,MATCH($C50,Sheet1!$A$10:$A$18,0),MATCH(KN$48,Sheet1!$B$9:$JO$9,0))),"")</f>
        <v/>
      </c>
      <c r="KO50" s="55" t="str">
        <f>IFERROR(IF(INDEX(Sheet1!$B$10:$JO$18,MATCH($C50,Sheet1!$A$10:$A$18,0),MATCH(KO$48,Sheet1!$B$9:$JO$9,0))=0,"Close",INDEX(Sheet1!$B$10:$JO$18,MATCH($C50,Sheet1!$A$10:$A$18,0),MATCH(KO$48,Sheet1!$B$9:$JO$9,0))),"")</f>
        <v/>
      </c>
      <c r="KP50" s="55" t="str">
        <f>IFERROR(IF(INDEX(Sheet1!$B$10:$JO$18,MATCH($C50,Sheet1!$A$10:$A$18,0),MATCH(KP$48,Sheet1!$B$9:$JO$9,0))=0,"Close",INDEX(Sheet1!$B$10:$JO$18,MATCH($C50,Sheet1!$A$10:$A$18,0),MATCH(KP$48,Sheet1!$B$9:$JO$9,0))),"")</f>
        <v/>
      </c>
      <c r="KQ50" s="55" t="str">
        <f>IFERROR(IF(INDEX(Sheet1!$B$10:$JO$18,MATCH($C50,Sheet1!$A$10:$A$18,0),MATCH(KQ$48,Sheet1!$B$9:$JO$9,0))=0,"Close",INDEX(Sheet1!$B$10:$JO$18,MATCH($C50,Sheet1!$A$10:$A$18,0),MATCH(KQ$48,Sheet1!$B$9:$JO$9,0))),"")</f>
        <v/>
      </c>
      <c r="KR50" s="55" t="str">
        <f>IFERROR(IF(INDEX(Sheet1!$B$10:$JO$18,MATCH($C50,Sheet1!$A$10:$A$18,0),MATCH(KR$48,Sheet1!$B$9:$JO$9,0))=0,"Close",INDEX(Sheet1!$B$10:$JO$18,MATCH($C50,Sheet1!$A$10:$A$18,0),MATCH(KR$48,Sheet1!$B$9:$JO$9,0))),"")</f>
        <v/>
      </c>
      <c r="KS50" s="55" t="str">
        <f>IFERROR(IF(INDEX(Sheet1!$B$10:$JO$18,MATCH($C50,Sheet1!$A$10:$A$18,0),MATCH(KS$48,Sheet1!$B$9:$JO$9,0))=0,"Close",INDEX(Sheet1!$B$10:$JO$18,MATCH($C50,Sheet1!$A$10:$A$18,0),MATCH(KS$48,Sheet1!$B$9:$JO$9,0))),"")</f>
        <v/>
      </c>
      <c r="KT50" s="55" t="str">
        <f>IFERROR(IF(INDEX(Sheet1!$B$10:$JO$18,MATCH($C50,Sheet1!$A$10:$A$18,0),MATCH(KT$48,Sheet1!$B$9:$JO$9,0))=0,"Close",INDEX(Sheet1!$B$10:$JO$18,MATCH($C50,Sheet1!$A$10:$A$18,0),MATCH(KT$48,Sheet1!$B$9:$JO$9,0))),"")</f>
        <v/>
      </c>
      <c r="KU50" s="55" t="str">
        <f>IFERROR(IF(INDEX(Sheet1!$B$10:$JO$18,MATCH($C50,Sheet1!$A$10:$A$18,0),MATCH(KU$48,Sheet1!$B$9:$JO$9,0))=0,"Close",INDEX(Sheet1!$B$10:$JO$18,MATCH($C50,Sheet1!$A$10:$A$18,0),MATCH(KU$48,Sheet1!$B$9:$JO$9,0))),"")</f>
        <v/>
      </c>
      <c r="KV50" s="55" t="str">
        <f>IFERROR(IF(INDEX(Sheet1!$B$10:$JO$18,MATCH($C50,Sheet1!$A$10:$A$18,0),MATCH(KV$48,Sheet1!$B$9:$JO$9,0))=0,"Close",INDEX(Sheet1!$B$10:$JO$18,MATCH($C50,Sheet1!$A$10:$A$18,0),MATCH(KV$48,Sheet1!$B$9:$JO$9,0))),"")</f>
        <v/>
      </c>
      <c r="KW50" s="55" t="str">
        <f>IFERROR(IF(INDEX(Sheet1!$B$10:$JO$18,MATCH($C50,Sheet1!$A$10:$A$18,0),MATCH(KW$48,Sheet1!$B$9:$JO$9,0))=0,"Close",INDEX(Sheet1!$B$10:$JO$18,MATCH($C50,Sheet1!$A$10:$A$18,0),MATCH(KW$48,Sheet1!$B$9:$JO$9,0))),"")</f>
        <v/>
      </c>
      <c r="KX50" s="55" t="str">
        <f>IFERROR(IF(INDEX(Sheet1!$B$10:$JO$18,MATCH($C50,Sheet1!$A$10:$A$18,0),MATCH(KX$48,Sheet1!$B$9:$JO$9,0))=0,"Close",INDEX(Sheet1!$B$10:$JO$18,MATCH($C50,Sheet1!$A$10:$A$18,0),MATCH(KX$48,Sheet1!$B$9:$JO$9,0))),"")</f>
        <v/>
      </c>
      <c r="KY50" s="55" t="str">
        <f>IFERROR(IF(INDEX(Sheet1!$B$10:$JO$18,MATCH($C50,Sheet1!$A$10:$A$18,0),MATCH(KY$48,Sheet1!$B$9:$JO$9,0))=0,"Close",INDEX(Sheet1!$B$10:$JO$18,MATCH($C50,Sheet1!$A$10:$A$18,0),MATCH(KY$48,Sheet1!$B$9:$JO$9,0))),"")</f>
        <v/>
      </c>
      <c r="KZ50" s="55" t="str">
        <f>IFERROR(IF(INDEX(Sheet1!$B$10:$JO$18,MATCH($C50,Sheet1!$A$10:$A$18,0),MATCH(KZ$48,Sheet1!$B$9:$JO$9,0))=0,"Close",INDEX(Sheet1!$B$10:$JO$18,MATCH($C50,Sheet1!$A$10:$A$18,0),MATCH(KZ$48,Sheet1!$B$9:$JO$9,0))),"")</f>
        <v/>
      </c>
      <c r="LA50" s="55" t="str">
        <f>IFERROR(IF(INDEX(Sheet1!$B$10:$JO$18,MATCH($C50,Sheet1!$A$10:$A$18,0),MATCH(LA$48,Sheet1!$B$9:$JO$9,0))=0,"Close",INDEX(Sheet1!$B$10:$JO$18,MATCH($C50,Sheet1!$A$10:$A$18,0),MATCH(LA$48,Sheet1!$B$9:$JO$9,0))),"")</f>
        <v/>
      </c>
      <c r="LB50" s="55" t="str">
        <f>IFERROR(IF(INDEX(Sheet1!$B$10:$JO$18,MATCH($C50,Sheet1!$A$10:$A$18,0),MATCH(LB$48,Sheet1!$B$9:$JO$9,0))=0,"Close",INDEX(Sheet1!$B$10:$JO$18,MATCH($C50,Sheet1!$A$10:$A$18,0),MATCH(LB$48,Sheet1!$B$9:$JO$9,0))),"")</f>
        <v/>
      </c>
      <c r="LC50" s="55" t="str">
        <f>IFERROR(IF(INDEX(Sheet1!$B$10:$JO$18,MATCH($C50,Sheet1!$A$10:$A$18,0),MATCH(LC$48,Sheet1!$B$9:$JO$9,0))=0,"Close",INDEX(Sheet1!$B$10:$JO$18,MATCH($C50,Sheet1!$A$10:$A$18,0),MATCH(LC$48,Sheet1!$B$9:$JO$9,0))),"")</f>
        <v/>
      </c>
      <c r="LD50" s="55" t="str">
        <f>IFERROR(IF(INDEX(Sheet1!$B$10:$JO$18,MATCH($C50,Sheet1!$A$10:$A$18,0),MATCH(LD$48,Sheet1!$B$9:$JO$9,0))=0,"Close",INDEX(Sheet1!$B$10:$JO$18,MATCH($C50,Sheet1!$A$10:$A$18,0),MATCH(LD$48,Sheet1!$B$9:$JO$9,0))),"")</f>
        <v/>
      </c>
      <c r="LE50" s="55" t="str">
        <f>IFERROR(IF(INDEX(Sheet1!$B$10:$JO$18,MATCH($C50,Sheet1!$A$10:$A$18,0),MATCH(LE$48,Sheet1!$B$9:$JO$9,0))=0,"Close",INDEX(Sheet1!$B$10:$JO$18,MATCH($C50,Sheet1!$A$10:$A$18,0),MATCH(LE$48,Sheet1!$B$9:$JO$9,0))),"")</f>
        <v/>
      </c>
      <c r="LF50" s="55" t="str">
        <f>IFERROR(IF(INDEX(Sheet1!$B$10:$JO$18,MATCH($C50,Sheet1!$A$10:$A$18,0),MATCH(LF$48,Sheet1!$B$9:$JO$9,0))=0,"Close",INDEX(Sheet1!$B$10:$JO$18,MATCH($C50,Sheet1!$A$10:$A$18,0),MATCH(LF$48,Sheet1!$B$9:$JO$9,0))),"")</f>
        <v/>
      </c>
      <c r="LG50" s="55" t="str">
        <f>IFERROR(IF(INDEX(Sheet1!$B$10:$JO$18,MATCH($C50,Sheet1!$A$10:$A$18,0),MATCH(LG$48,Sheet1!$B$9:$JO$9,0))=0,"Close",INDEX(Sheet1!$B$10:$JO$18,MATCH($C50,Sheet1!$A$10:$A$18,0),MATCH(LG$48,Sheet1!$B$9:$JO$9,0))),"")</f>
        <v/>
      </c>
      <c r="LH50" s="55" t="str">
        <f>IFERROR(IF(INDEX(Sheet1!$B$10:$JO$18,MATCH($C50,Sheet1!$A$10:$A$18,0),MATCH(LH$48,Sheet1!$B$9:$JO$9,0))=0,"Close",INDEX(Sheet1!$B$10:$JO$18,MATCH($C50,Sheet1!$A$10:$A$18,0),MATCH(LH$48,Sheet1!$B$9:$JO$9,0))),"")</f>
        <v/>
      </c>
      <c r="LI50" s="55" t="str">
        <f>IFERROR(IF(INDEX(Sheet1!$B$10:$JO$18,MATCH($C50,Sheet1!$A$10:$A$18,0),MATCH(LI$48,Sheet1!$B$9:$JO$9,0))=0,"Close",INDEX(Sheet1!$B$10:$JO$18,MATCH($C50,Sheet1!$A$10:$A$18,0),MATCH(LI$48,Sheet1!$B$9:$JO$9,0))),"")</f>
        <v/>
      </c>
      <c r="LJ50" s="55" t="str">
        <f>IFERROR(IF(INDEX(Sheet1!$B$10:$JO$18,MATCH($C50,Sheet1!$A$10:$A$18,0),MATCH(LJ$48,Sheet1!$B$9:$JO$9,0))=0,"Close",INDEX(Sheet1!$B$10:$JO$18,MATCH($C50,Sheet1!$A$10:$A$18,0),MATCH(LJ$48,Sheet1!$B$9:$JO$9,0))),"")</f>
        <v/>
      </c>
      <c r="LK50" s="55" t="str">
        <f>IFERROR(IF(INDEX(Sheet1!$B$10:$JO$18,MATCH($C50,Sheet1!$A$10:$A$18,0),MATCH(LK$48,Sheet1!$B$9:$JO$9,0))=0,"Close",INDEX(Sheet1!$B$10:$JO$18,MATCH($C50,Sheet1!$A$10:$A$18,0),MATCH(LK$48,Sheet1!$B$9:$JO$9,0))),"")</f>
        <v/>
      </c>
      <c r="LL50" s="55" t="str">
        <f>IFERROR(IF(INDEX(Sheet1!$B$10:$JO$18,MATCH($C50,Sheet1!$A$10:$A$18,0),MATCH(LL$48,Sheet1!$B$9:$JO$9,0))=0,"Close",INDEX(Sheet1!$B$10:$JO$18,MATCH($C50,Sheet1!$A$10:$A$18,0),MATCH(LL$48,Sheet1!$B$9:$JO$9,0))),"")</f>
        <v/>
      </c>
      <c r="LM50" s="55" t="str">
        <f>IFERROR(IF(INDEX(Sheet1!$B$10:$JO$18,MATCH($C50,Sheet1!$A$10:$A$18,0),MATCH(LM$48,Sheet1!$B$9:$JO$9,0))=0,"Close",INDEX(Sheet1!$B$10:$JO$18,MATCH($C50,Sheet1!$A$10:$A$18,0),MATCH(LM$48,Sheet1!$B$9:$JO$9,0))),"")</f>
        <v/>
      </c>
      <c r="LN50" s="55" t="str">
        <f>IFERROR(IF(INDEX(Sheet1!$B$10:$JO$18,MATCH($C50,Sheet1!$A$10:$A$18,0),MATCH(LN$48,Sheet1!$B$9:$JO$9,0))=0,"Close",INDEX(Sheet1!$B$10:$JO$18,MATCH($C50,Sheet1!$A$10:$A$18,0),MATCH(LN$48,Sheet1!$B$9:$JO$9,0))),"")</f>
        <v/>
      </c>
      <c r="LO50" s="55" t="str">
        <f>IFERROR(IF(INDEX(Sheet1!$B$10:$JO$18,MATCH($C50,Sheet1!$A$10:$A$18,0),MATCH(LO$48,Sheet1!$B$9:$JO$9,0))=0,"Close",INDEX(Sheet1!$B$10:$JO$18,MATCH($C50,Sheet1!$A$10:$A$18,0),MATCH(LO$48,Sheet1!$B$9:$JO$9,0))),"")</f>
        <v/>
      </c>
      <c r="LP50" s="55" t="str">
        <f>IFERROR(IF(INDEX(Sheet1!$B$10:$JO$18,MATCH($C50,Sheet1!$A$10:$A$18,0),MATCH(LP$48,Sheet1!$B$9:$JO$9,0))=0,"Close",INDEX(Sheet1!$B$10:$JO$18,MATCH($C50,Sheet1!$A$10:$A$18,0),MATCH(LP$48,Sheet1!$B$9:$JO$9,0))),"")</f>
        <v/>
      </c>
      <c r="LQ50" s="55" t="str">
        <f>IFERROR(IF(INDEX(Sheet1!$B$10:$JO$18,MATCH($C50,Sheet1!$A$10:$A$18,0),MATCH(LQ$48,Sheet1!$B$9:$JO$9,0))=0,"Close",INDEX(Sheet1!$B$10:$JO$18,MATCH($C50,Sheet1!$A$10:$A$18,0),MATCH(LQ$48,Sheet1!$B$9:$JO$9,0))),"")</f>
        <v/>
      </c>
      <c r="LR50" s="55" t="str">
        <f>IFERROR(IF(INDEX(Sheet1!$B$10:$JO$18,MATCH($C50,Sheet1!$A$10:$A$18,0),MATCH(LR$48,Sheet1!$B$9:$JO$9,0))=0,"Close",INDEX(Sheet1!$B$10:$JO$18,MATCH($C50,Sheet1!$A$10:$A$18,0),MATCH(LR$48,Sheet1!$B$9:$JO$9,0))),"")</f>
        <v/>
      </c>
      <c r="LS50" s="55" t="str">
        <f>IFERROR(IF(INDEX(Sheet1!$B$10:$JO$18,MATCH($C50,Sheet1!$A$10:$A$18,0),MATCH(LS$48,Sheet1!$B$9:$JO$9,0))=0,"Close",INDEX(Sheet1!$B$10:$JO$18,MATCH($C50,Sheet1!$A$10:$A$18,0),MATCH(LS$48,Sheet1!$B$9:$JO$9,0))),"")</f>
        <v/>
      </c>
      <c r="LT50" s="55" t="str">
        <f>IFERROR(IF(INDEX(Sheet1!$B$10:$JO$18,MATCH($C50,Sheet1!$A$10:$A$18,0),MATCH(LT$48,Sheet1!$B$9:$JO$9,0))=0,"Close",INDEX(Sheet1!$B$10:$JO$18,MATCH($C50,Sheet1!$A$10:$A$18,0),MATCH(LT$48,Sheet1!$B$9:$JO$9,0))),"")</f>
        <v/>
      </c>
      <c r="LU50" s="55" t="str">
        <f>IFERROR(IF(INDEX(Sheet1!$B$10:$JO$18,MATCH($C50,Sheet1!$A$10:$A$18,0),MATCH(LU$48,Sheet1!$B$9:$JO$9,0))=0,"Close",INDEX(Sheet1!$B$10:$JO$18,MATCH($C50,Sheet1!$A$10:$A$18,0),MATCH(LU$48,Sheet1!$B$9:$JO$9,0))),"")</f>
        <v/>
      </c>
      <c r="LV50" s="55" t="str">
        <f>IFERROR(IF(INDEX(Sheet1!$B$10:$JO$18,MATCH($C50,Sheet1!$A$10:$A$18,0),MATCH(LV$48,Sheet1!$B$9:$JO$9,0))=0,"Close",INDEX(Sheet1!$B$10:$JO$18,MATCH($C50,Sheet1!$A$10:$A$18,0),MATCH(LV$48,Sheet1!$B$9:$JO$9,0))),"")</f>
        <v/>
      </c>
      <c r="LW50" s="55" t="str">
        <f>IFERROR(IF(INDEX(Sheet1!$B$10:$JO$18,MATCH($C50,Sheet1!$A$10:$A$18,0),MATCH(LW$48,Sheet1!$B$9:$JO$9,0))=0,"Close",INDEX(Sheet1!$B$10:$JO$18,MATCH($C50,Sheet1!$A$10:$A$18,0),MATCH(LW$48,Sheet1!$B$9:$JO$9,0))),"")</f>
        <v/>
      </c>
      <c r="LX50" s="55" t="str">
        <f>IFERROR(IF(INDEX(Sheet1!$B$10:$JO$18,MATCH($C50,Sheet1!$A$10:$A$18,0),MATCH(LX$48,Sheet1!$B$9:$JO$9,0))=0,"Close",INDEX(Sheet1!$B$10:$JO$18,MATCH($C50,Sheet1!$A$10:$A$18,0),MATCH(LX$48,Sheet1!$B$9:$JO$9,0))),"")</f>
        <v/>
      </c>
      <c r="LY50" s="55" t="str">
        <f>IFERROR(IF(INDEX(Sheet1!$B$10:$JO$18,MATCH($C50,Sheet1!$A$10:$A$18,0),MATCH(LY$48,Sheet1!$B$9:$JO$9,0))=0,"Close",INDEX(Sheet1!$B$10:$JO$18,MATCH($C50,Sheet1!$A$10:$A$18,0),MATCH(LY$48,Sheet1!$B$9:$JO$9,0))),"")</f>
        <v/>
      </c>
      <c r="LZ50" s="55" t="str">
        <f>IFERROR(IF(INDEX(Sheet1!$B$10:$JO$18,MATCH($C50,Sheet1!$A$10:$A$18,0),MATCH(LZ$48,Sheet1!$B$9:$JO$9,0))=0,"Close",INDEX(Sheet1!$B$10:$JO$18,MATCH($C50,Sheet1!$A$10:$A$18,0),MATCH(LZ$48,Sheet1!$B$9:$JO$9,0))),"")</f>
        <v/>
      </c>
      <c r="MA50" s="55" t="str">
        <f>IFERROR(IF(INDEX(Sheet1!$B$10:$JO$18,MATCH($C50,Sheet1!$A$10:$A$18,0),MATCH(MA$48,Sheet1!$B$9:$JO$9,0))=0,"Close",INDEX(Sheet1!$B$10:$JO$18,MATCH($C50,Sheet1!$A$10:$A$18,0),MATCH(MA$48,Sheet1!$B$9:$JO$9,0))),"")</f>
        <v/>
      </c>
      <c r="MB50" s="55" t="str">
        <f>IFERROR(IF(INDEX(Sheet1!$B$10:$JO$18,MATCH($C50,Sheet1!$A$10:$A$18,0),MATCH(MB$48,Sheet1!$B$9:$JO$9,0))=0,"Close",INDEX(Sheet1!$B$10:$JO$18,MATCH($C50,Sheet1!$A$10:$A$18,0),MATCH(MB$48,Sheet1!$B$9:$JO$9,0))),"")</f>
        <v/>
      </c>
      <c r="MC50" s="55" t="str">
        <f>IFERROR(IF(INDEX(Sheet1!$B$10:$JO$18,MATCH($C50,Sheet1!$A$10:$A$18,0),MATCH(MC$48,Sheet1!$B$9:$JO$9,0))=0,"Close",INDEX(Sheet1!$B$10:$JO$18,MATCH($C50,Sheet1!$A$10:$A$18,0),MATCH(MC$48,Sheet1!$B$9:$JO$9,0))),"")</f>
        <v/>
      </c>
      <c r="MD50" s="55" t="str">
        <f>IFERROR(IF(INDEX(Sheet1!$B$10:$JO$18,MATCH($C50,Sheet1!$A$10:$A$18,0),MATCH(MD$48,Sheet1!$B$9:$JO$9,0))=0,"Close",INDEX(Sheet1!$B$10:$JO$18,MATCH($C50,Sheet1!$A$10:$A$18,0),MATCH(MD$48,Sheet1!$B$9:$JO$9,0))),"")</f>
        <v/>
      </c>
      <c r="ME50" s="55" t="str">
        <f>IFERROR(IF(INDEX(Sheet1!$B$10:$JO$18,MATCH($C50,Sheet1!$A$10:$A$18,0),MATCH(ME$48,Sheet1!$B$9:$JO$9,0))=0,"Close",INDEX(Sheet1!$B$10:$JO$18,MATCH($C50,Sheet1!$A$10:$A$18,0),MATCH(ME$48,Sheet1!$B$9:$JO$9,0))),"")</f>
        <v/>
      </c>
      <c r="MF50" s="55" t="str">
        <f>IFERROR(IF(INDEX(Sheet1!$B$10:$JO$18,MATCH($C50,Sheet1!$A$10:$A$18,0),MATCH(MF$48,Sheet1!$B$9:$JO$9,0))=0,"Close",INDEX(Sheet1!$B$10:$JO$18,MATCH($C50,Sheet1!$A$10:$A$18,0),MATCH(MF$48,Sheet1!$B$9:$JO$9,0))),"")</f>
        <v/>
      </c>
      <c r="MG50" s="55" t="str">
        <f>IFERROR(IF(INDEX(Sheet1!$B$10:$JO$18,MATCH($C50,Sheet1!$A$10:$A$18,0),MATCH(MG$48,Sheet1!$B$9:$JO$9,0))=0,"Close",INDEX(Sheet1!$B$10:$JO$18,MATCH($C50,Sheet1!$A$10:$A$18,0),MATCH(MG$48,Sheet1!$B$9:$JO$9,0))),"")</f>
        <v/>
      </c>
      <c r="MH50" s="55" t="str">
        <f>IFERROR(IF(INDEX(Sheet1!$B$10:$JO$18,MATCH($C50,Sheet1!$A$10:$A$18,0),MATCH(MH$48,Sheet1!$B$9:$JO$9,0))=0,"Close",INDEX(Sheet1!$B$10:$JO$18,MATCH($C50,Sheet1!$A$10:$A$18,0),MATCH(MH$48,Sheet1!$B$9:$JO$9,0))),"")</f>
        <v/>
      </c>
      <c r="MI50" s="55" t="str">
        <f>IFERROR(IF(INDEX(Sheet1!$B$10:$JO$18,MATCH($C50,Sheet1!$A$10:$A$18,0),MATCH(MI$48,Sheet1!$B$9:$JO$9,0))=0,"Close",INDEX(Sheet1!$B$10:$JO$18,MATCH($C50,Sheet1!$A$10:$A$18,0),MATCH(MI$48,Sheet1!$B$9:$JO$9,0))),"")</f>
        <v/>
      </c>
      <c r="MJ50" s="55" t="str">
        <f>IFERROR(IF(INDEX(Sheet1!$B$10:$JO$18,MATCH($C50,Sheet1!$A$10:$A$18,0),MATCH(MJ$48,Sheet1!$B$9:$JO$9,0))=0,"Close",INDEX(Sheet1!$B$10:$JO$18,MATCH($C50,Sheet1!$A$10:$A$18,0),MATCH(MJ$48,Sheet1!$B$9:$JO$9,0))),"")</f>
        <v/>
      </c>
      <c r="MK50" s="55" t="str">
        <f>IFERROR(IF(INDEX(Sheet1!$B$10:$JO$18,MATCH($C50,Sheet1!$A$10:$A$18,0),MATCH(MK$48,Sheet1!$B$9:$JO$9,0))=0,"Close",INDEX(Sheet1!$B$10:$JO$18,MATCH($C50,Sheet1!$A$10:$A$18,0),MATCH(MK$48,Sheet1!$B$9:$JO$9,0))),"")</f>
        <v/>
      </c>
      <c r="ML50" s="55" t="str">
        <f>IFERROR(IF(INDEX(Sheet1!$B$10:$JO$18,MATCH($C50,Sheet1!$A$10:$A$18,0),MATCH(ML$48,Sheet1!$B$9:$JO$9,0))=0,"Close",INDEX(Sheet1!$B$10:$JO$18,MATCH($C50,Sheet1!$A$10:$A$18,0),MATCH(ML$48,Sheet1!$B$9:$JO$9,0))),"")</f>
        <v/>
      </c>
      <c r="MM50" s="55" t="str">
        <f>IFERROR(IF(INDEX(Sheet1!$B$10:$JO$18,MATCH($C50,Sheet1!$A$10:$A$18,0),MATCH(MM$48,Sheet1!$B$9:$JO$9,0))=0,"Close",INDEX(Sheet1!$B$10:$JO$18,MATCH($C50,Sheet1!$A$10:$A$18,0),MATCH(MM$48,Sheet1!$B$9:$JO$9,0))),"")</f>
        <v/>
      </c>
      <c r="MN50" s="55" t="str">
        <f>IFERROR(IF(INDEX(Sheet1!$B$10:$JO$18,MATCH($C50,Sheet1!$A$10:$A$18,0),MATCH(MN$48,Sheet1!$B$9:$JO$9,0))=0,"Close",INDEX(Sheet1!$B$10:$JO$18,MATCH($C50,Sheet1!$A$10:$A$18,0),MATCH(MN$48,Sheet1!$B$9:$JO$9,0))),"")</f>
        <v/>
      </c>
      <c r="MO50" s="55" t="str">
        <f>IFERROR(IF(INDEX(Sheet1!$B$10:$JO$18,MATCH($C50,Sheet1!$A$10:$A$18,0),MATCH(MO$48,Sheet1!$B$9:$JO$9,0))=0,"Close",INDEX(Sheet1!$B$10:$JO$18,MATCH($C50,Sheet1!$A$10:$A$18,0),MATCH(MO$48,Sheet1!$B$9:$JO$9,0))),"")</f>
        <v/>
      </c>
      <c r="MP50" s="55" t="str">
        <f>IFERROR(IF(INDEX(Sheet1!$B$10:$JO$18,MATCH($C50,Sheet1!$A$10:$A$18,0),MATCH(MP$48,Sheet1!$B$9:$JO$9,0))=0,"Close",INDEX(Sheet1!$B$10:$JO$18,MATCH($C50,Sheet1!$A$10:$A$18,0),MATCH(MP$48,Sheet1!$B$9:$JO$9,0))),"")</f>
        <v/>
      </c>
      <c r="MQ50" s="55" t="str">
        <f>IFERROR(IF(INDEX(Sheet1!$B$10:$JO$18,MATCH($C50,Sheet1!$A$10:$A$18,0),MATCH(MQ$48,Sheet1!$B$9:$JO$9,0))=0,"Close",INDEX(Sheet1!$B$10:$JO$18,MATCH($C50,Sheet1!$A$10:$A$18,0),MATCH(MQ$48,Sheet1!$B$9:$JO$9,0))),"")</f>
        <v/>
      </c>
      <c r="MR50" s="55" t="str">
        <f>IFERROR(IF(INDEX(Sheet1!$B$10:$JO$18,MATCH($C50,Sheet1!$A$10:$A$18,0),MATCH(MR$48,Sheet1!$B$9:$JO$9,0))=0,"Close",INDEX(Sheet1!$B$10:$JO$18,MATCH($C50,Sheet1!$A$10:$A$18,0),MATCH(MR$48,Sheet1!$B$9:$JO$9,0))),"")</f>
        <v/>
      </c>
      <c r="MS50" s="55" t="str">
        <f>IFERROR(IF(INDEX(Sheet1!$B$10:$JO$18,MATCH($C50,Sheet1!$A$10:$A$18,0),MATCH(MS$48,Sheet1!$B$9:$JO$9,0))=0,"Close",INDEX(Sheet1!$B$10:$JO$18,MATCH($C50,Sheet1!$A$10:$A$18,0),MATCH(MS$48,Sheet1!$B$9:$JO$9,0))),"")</f>
        <v/>
      </c>
      <c r="MT50" s="55" t="str">
        <f>IFERROR(IF(INDEX(Sheet1!$B$10:$JO$18,MATCH($C50,Sheet1!$A$10:$A$18,0),MATCH(MT$48,Sheet1!$B$9:$JO$9,0))=0,"Close",INDEX(Sheet1!$B$10:$JO$18,MATCH($C50,Sheet1!$A$10:$A$18,0),MATCH(MT$48,Sheet1!$B$9:$JO$9,0))),"")</f>
        <v/>
      </c>
      <c r="MU50" s="55" t="str">
        <f>IFERROR(IF(INDEX(Sheet1!$B$10:$JO$18,MATCH($C50,Sheet1!$A$10:$A$18,0),MATCH(MU$48,Sheet1!$B$9:$JO$9,0))=0,"Close",INDEX(Sheet1!$B$10:$JO$18,MATCH($C50,Sheet1!$A$10:$A$18,0),MATCH(MU$48,Sheet1!$B$9:$JO$9,0))),"")</f>
        <v/>
      </c>
      <c r="MV50" s="55" t="str">
        <f>IFERROR(IF(INDEX(Sheet1!$B$10:$JO$18,MATCH($C50,Sheet1!$A$10:$A$18,0),MATCH(MV$48,Sheet1!$B$9:$JO$9,0))=0,"Close",INDEX(Sheet1!$B$10:$JO$18,MATCH($C50,Sheet1!$A$10:$A$18,0),MATCH(MV$48,Sheet1!$B$9:$JO$9,0))),"")</f>
        <v/>
      </c>
      <c r="MW50" s="55" t="str">
        <f>IFERROR(IF(INDEX(Sheet1!$B$10:$JO$18,MATCH($C50,Sheet1!$A$10:$A$18,0),MATCH(MW$48,Sheet1!$B$9:$JO$9,0))=0,"Close",INDEX(Sheet1!$B$10:$JO$18,MATCH($C50,Sheet1!$A$10:$A$18,0),MATCH(MW$48,Sheet1!$B$9:$JO$9,0))),"")</f>
        <v/>
      </c>
      <c r="MX50" s="55" t="str">
        <f>IFERROR(IF(INDEX(Sheet1!$B$10:$JO$18,MATCH($C50,Sheet1!$A$10:$A$18,0),MATCH(MX$48,Sheet1!$B$9:$JO$9,0))=0,"Close",INDEX(Sheet1!$B$10:$JO$18,MATCH($C50,Sheet1!$A$10:$A$18,0),MATCH(MX$48,Sheet1!$B$9:$JO$9,0))),"")</f>
        <v/>
      </c>
      <c r="MY50" s="55" t="str">
        <f>IFERROR(IF(INDEX(Sheet1!$B$10:$JO$18,MATCH($C50,Sheet1!$A$10:$A$18,0),MATCH(MY$48,Sheet1!$B$9:$JO$9,0))=0,"Close",INDEX(Sheet1!$B$10:$JO$18,MATCH($C50,Sheet1!$A$10:$A$18,0),MATCH(MY$48,Sheet1!$B$9:$JO$9,0))),"")</f>
        <v/>
      </c>
      <c r="MZ50" s="55" t="str">
        <f>IFERROR(IF(INDEX(Sheet1!$B$10:$JO$18,MATCH($C50,Sheet1!$A$10:$A$18,0),MATCH(MZ$48,Sheet1!$B$9:$JO$9,0))=0,"Close",INDEX(Sheet1!$B$10:$JO$18,MATCH($C50,Sheet1!$A$10:$A$18,0),MATCH(MZ$48,Sheet1!$B$9:$JO$9,0))),"")</f>
        <v/>
      </c>
      <c r="NA50" s="55" t="str">
        <f>IFERROR(IF(INDEX(Sheet1!$B$10:$JO$18,MATCH($C50,Sheet1!$A$10:$A$18,0),MATCH(NA$48,Sheet1!$B$9:$JO$9,0))=0,"Close",INDEX(Sheet1!$B$10:$JO$18,MATCH($C50,Sheet1!$A$10:$A$18,0),MATCH(NA$48,Sheet1!$B$9:$JO$9,0))),"")</f>
        <v/>
      </c>
      <c r="NB50" s="55" t="str">
        <f>IFERROR(IF(INDEX(Sheet1!$B$10:$JO$18,MATCH($C50,Sheet1!$A$10:$A$18,0),MATCH(NB$48,Sheet1!$B$9:$JO$9,0))=0,"Close",INDEX(Sheet1!$B$10:$JO$18,MATCH($C50,Sheet1!$A$10:$A$18,0),MATCH(NB$48,Sheet1!$B$9:$JO$9,0))),"")</f>
        <v/>
      </c>
      <c r="NC50" s="55" t="str">
        <f>IFERROR(IF(INDEX(Sheet1!$B$10:$JO$18,MATCH($C50,Sheet1!$A$10:$A$18,0),MATCH(NC$48,Sheet1!$B$9:$JO$9,0))=0,"Close",INDEX(Sheet1!$B$10:$JO$18,MATCH($C50,Sheet1!$A$10:$A$18,0),MATCH(NC$48,Sheet1!$B$9:$JO$9,0))),"")</f>
        <v/>
      </c>
      <c r="ND50" s="55" t="str">
        <f>IFERROR(IF(INDEX(Sheet1!$B$10:$JO$18,MATCH($C50,Sheet1!$A$10:$A$18,0),MATCH(ND$48,Sheet1!$B$9:$JO$9,0))=0,"Close",INDEX(Sheet1!$B$10:$JO$18,MATCH($C50,Sheet1!$A$10:$A$18,0),MATCH(ND$48,Sheet1!$B$9:$JO$9,0))),"")</f>
        <v/>
      </c>
      <c r="NE50" s="55" t="str">
        <f>IFERROR(IF(INDEX(Sheet1!$B$10:$JO$18,MATCH($C50,Sheet1!$A$10:$A$18,0),MATCH(NE$48,Sheet1!$B$9:$JO$9,0))=0,"Close",INDEX(Sheet1!$B$10:$JO$18,MATCH($C50,Sheet1!$A$10:$A$18,0),MATCH(NE$48,Sheet1!$B$9:$JO$9,0))),"")</f>
        <v/>
      </c>
      <c r="NF50" s="55" t="str">
        <f>IFERROR(IF(INDEX(Sheet1!$B$10:$JO$18,MATCH($C50,Sheet1!$A$10:$A$18,0),MATCH(NF$48,Sheet1!$B$9:$JO$9,0))=0,"Close",INDEX(Sheet1!$B$10:$JO$18,MATCH($C50,Sheet1!$A$10:$A$18,0),MATCH(NF$48,Sheet1!$B$9:$JO$9,0))),"")</f>
        <v/>
      </c>
      <c r="NG50" s="55" t="str">
        <f>IFERROR(IF(INDEX(Sheet1!$B$10:$JO$18,MATCH($C50,Sheet1!$A$10:$A$18,0),MATCH(NG$48,Sheet1!$B$9:$JO$9,0))=0,"Close",INDEX(Sheet1!$B$10:$JO$18,MATCH($C50,Sheet1!$A$10:$A$18,0),MATCH(NG$48,Sheet1!$B$9:$JO$9,0))),"")</f>
        <v/>
      </c>
      <c r="NH50" s="55" t="str">
        <f>IFERROR(IF(INDEX(Sheet1!$B$10:$JO$18,MATCH($C50,Sheet1!$A$10:$A$18,0),MATCH(NH$48,Sheet1!$B$9:$JO$9,0))=0,"Close",INDEX(Sheet1!$B$10:$JO$18,MATCH($C50,Sheet1!$A$10:$A$18,0),MATCH(NH$48,Sheet1!$B$9:$JO$9,0))),"")</f>
        <v/>
      </c>
      <c r="NI50" s="55" t="str">
        <f>IFERROR(IF(INDEX(Sheet1!$B$10:$JO$18,MATCH($C50,Sheet1!$A$10:$A$18,0),MATCH(NI$48,Sheet1!$B$9:$JO$9,0))=0,"Close",INDEX(Sheet1!$B$10:$JO$18,MATCH($C50,Sheet1!$A$10:$A$18,0),MATCH(NI$48,Sheet1!$B$9:$JO$9,0))),"")</f>
        <v/>
      </c>
      <c r="NJ50" s="55" t="str">
        <f>IFERROR(IF(INDEX(Sheet1!$B$10:$JO$18,MATCH($C50,Sheet1!$A$10:$A$18,0),MATCH(NJ$48,Sheet1!$B$9:$JO$9,0))=0,"Close",INDEX(Sheet1!$B$10:$JO$18,MATCH($C50,Sheet1!$A$10:$A$18,0),MATCH(NJ$48,Sheet1!$B$9:$JO$9,0))),"")</f>
        <v/>
      </c>
      <c r="NK50" s="55" t="str">
        <f>IFERROR(IF(INDEX(Sheet1!$B$10:$JO$18,MATCH($C50,Sheet1!$A$10:$A$18,0),MATCH(NK$48,Sheet1!$B$9:$JO$9,0))=0,"Close",INDEX(Sheet1!$B$10:$JO$18,MATCH($C50,Sheet1!$A$10:$A$18,0),MATCH(NK$48,Sheet1!$B$9:$JO$9,0))),"")</f>
        <v/>
      </c>
      <c r="NL50" s="55" t="str">
        <f>IFERROR(IF(INDEX(Sheet1!$B$10:$JO$18,MATCH($C50,Sheet1!$A$10:$A$18,0),MATCH(NL$48,Sheet1!$B$9:$JO$9,0))=0,"Close",INDEX(Sheet1!$B$10:$JO$18,MATCH($C50,Sheet1!$A$10:$A$18,0),MATCH(NL$48,Sheet1!$B$9:$JO$9,0))),"")</f>
        <v/>
      </c>
      <c r="NM50" s="55" t="str">
        <f>IFERROR(IF(INDEX(Sheet1!$B$10:$JO$18,MATCH($C50,Sheet1!$A$10:$A$18,0),MATCH(NM$48,Sheet1!$B$9:$JO$9,0))=0,"Close",INDEX(Sheet1!$B$10:$JO$18,MATCH($C50,Sheet1!$A$10:$A$18,0),MATCH(NM$48,Sheet1!$B$9:$JO$9,0))),"")</f>
        <v/>
      </c>
      <c r="NN50" s="55" t="str">
        <f>IFERROR(IF(INDEX(Sheet1!$B$10:$JO$18,MATCH($C50,Sheet1!$A$10:$A$18,0),MATCH(NN$48,Sheet1!$B$9:$JO$9,0))=0,"Close",INDEX(Sheet1!$B$10:$JO$18,MATCH($C50,Sheet1!$A$10:$A$18,0),MATCH(NN$48,Sheet1!$B$9:$JO$9,0))),"")</f>
        <v/>
      </c>
      <c r="NO50" s="55" t="str">
        <f>IFERROR(IF(INDEX(Sheet1!$B$10:$JO$18,MATCH($C50,Sheet1!$A$10:$A$18,0),MATCH(NO$48,Sheet1!$B$9:$JO$9,0))=0,"Close",INDEX(Sheet1!$B$10:$JO$18,MATCH($C50,Sheet1!$A$10:$A$18,0),MATCH(NO$48,Sheet1!$B$9:$JO$9,0))),"")</f>
        <v/>
      </c>
      <c r="NP50" s="55" t="str">
        <f>IFERROR(IF(INDEX(Sheet1!$B$10:$JO$18,MATCH($C50,Sheet1!$A$10:$A$18,0),MATCH(NP$48,Sheet1!$B$9:$JO$9,0))=0,"Close",INDEX(Sheet1!$B$10:$JO$18,MATCH($C50,Sheet1!$A$10:$A$18,0),MATCH(NP$48,Sheet1!$B$9:$JO$9,0))),"")</f>
        <v/>
      </c>
      <c r="NQ50" s="55" t="str">
        <f>IFERROR(IF(INDEX(Sheet1!$B$10:$JO$18,MATCH($C50,Sheet1!$A$10:$A$18,0),MATCH(NQ$48,Sheet1!$B$9:$JO$9,0))=0,"Close",INDEX(Sheet1!$B$10:$JO$18,MATCH($C50,Sheet1!$A$10:$A$18,0),MATCH(NQ$48,Sheet1!$B$9:$JO$9,0))),"")</f>
        <v/>
      </c>
      <c r="NR50" s="55" t="str">
        <f>IFERROR(IF(INDEX(Sheet1!$B$10:$JO$18,MATCH($C50,Sheet1!$A$10:$A$18,0),MATCH(NR$48,Sheet1!$B$9:$JO$9,0))=0,"Close",INDEX(Sheet1!$B$10:$JO$18,MATCH($C50,Sheet1!$A$10:$A$18,0),MATCH(NR$48,Sheet1!$B$9:$JO$9,0))),"")</f>
        <v/>
      </c>
      <c r="NS50" s="55" t="str">
        <f>IFERROR(IF(INDEX(Sheet1!$B$10:$JO$18,MATCH($C50,Sheet1!$A$10:$A$18,0),MATCH(NS$48,Sheet1!$B$9:$JO$9,0))=0,"Close",INDEX(Sheet1!$B$10:$JO$18,MATCH($C50,Sheet1!$A$10:$A$18,0),MATCH(NS$48,Sheet1!$B$9:$JO$9,0))),"")</f>
        <v/>
      </c>
      <c r="NT50" s="55" t="str">
        <f>IFERROR(IF(INDEX(Sheet1!$B$10:$JO$18,MATCH($C50,Sheet1!$A$10:$A$18,0),MATCH(NT$48,Sheet1!$B$9:$JO$9,0))=0,"Close",INDEX(Sheet1!$B$10:$JO$18,MATCH($C50,Sheet1!$A$10:$A$18,0),MATCH(NT$48,Sheet1!$B$9:$JO$9,0))),"")</f>
        <v/>
      </c>
      <c r="NU50" s="55" t="str">
        <f>IFERROR(IF(INDEX(Sheet1!$B$10:$JO$18,MATCH($C50,Sheet1!$A$10:$A$18,0),MATCH(NU$48,Sheet1!$B$9:$JO$9,0))=0,"Close",INDEX(Sheet1!$B$10:$JO$18,MATCH($C50,Sheet1!$A$10:$A$18,0),MATCH(NU$48,Sheet1!$B$9:$JO$9,0))),"")</f>
        <v/>
      </c>
      <c r="NV50" s="55" t="str">
        <f>IFERROR(IF(INDEX(Sheet1!$B$10:$JO$18,MATCH($C50,Sheet1!$A$10:$A$18,0),MATCH(NV$48,Sheet1!$B$9:$JO$9,0))=0,"Close",INDEX(Sheet1!$B$10:$JO$18,MATCH($C50,Sheet1!$A$10:$A$18,0),MATCH(NV$48,Sheet1!$B$9:$JO$9,0))),"")</f>
        <v/>
      </c>
      <c r="NW50" s="55" t="str">
        <f>IFERROR(IF(INDEX(Sheet1!$B$10:$JO$18,MATCH($C50,Sheet1!$A$10:$A$18,0),MATCH(NW$48,Sheet1!$B$9:$JO$9,0))=0,"Close",INDEX(Sheet1!$B$10:$JO$18,MATCH($C50,Sheet1!$A$10:$A$18,0),MATCH(NW$48,Sheet1!$B$9:$JO$9,0))),"")</f>
        <v/>
      </c>
      <c r="NX50" s="55" t="str">
        <f>IFERROR(IF(INDEX(Sheet1!$B$10:$JO$18,MATCH($C50,Sheet1!$A$10:$A$18,0),MATCH(NX$48,Sheet1!$B$9:$JO$9,0))=0,"Close",INDEX(Sheet1!$B$10:$JO$18,MATCH($C50,Sheet1!$A$10:$A$18,0),MATCH(NX$48,Sheet1!$B$9:$JO$9,0))),"")</f>
        <v/>
      </c>
      <c r="NY50" s="55" t="str">
        <f>IFERROR(IF(INDEX(Sheet1!$B$10:$JO$18,MATCH($C50,Sheet1!$A$10:$A$18,0),MATCH(NY$48,Sheet1!$B$9:$JO$9,0))=0,"Close",INDEX(Sheet1!$B$10:$JO$18,MATCH($C50,Sheet1!$A$10:$A$18,0),MATCH(NY$48,Sheet1!$B$9:$JO$9,0))),"")</f>
        <v/>
      </c>
      <c r="NZ50" s="55" t="str">
        <f>IFERROR(IF(INDEX(Sheet1!$B$10:$JO$18,MATCH($C50,Sheet1!$A$10:$A$18,0),MATCH(NZ$48,Sheet1!$B$9:$JO$9,0))=0,"Close",INDEX(Sheet1!$B$10:$JO$18,MATCH($C50,Sheet1!$A$10:$A$18,0),MATCH(NZ$48,Sheet1!$B$9:$JO$9,0))),"")</f>
        <v/>
      </c>
      <c r="OA50" s="55" t="str">
        <f>IFERROR(IF(INDEX(Sheet1!$B$10:$JO$18,MATCH($C50,Sheet1!$A$10:$A$18,0),MATCH(OA$48,Sheet1!$B$9:$JO$9,0))=0,"Close",INDEX(Sheet1!$B$10:$JO$18,MATCH($C50,Sheet1!$A$10:$A$18,0),MATCH(OA$48,Sheet1!$B$9:$JO$9,0))),"")</f>
        <v/>
      </c>
      <c r="OB50" s="55" t="str">
        <f>IFERROR(IF(INDEX(Sheet1!$B$10:$JO$18,MATCH($C50,Sheet1!$A$10:$A$18,0),MATCH(OB$48,Sheet1!$B$9:$JO$9,0))=0,"Close",INDEX(Sheet1!$B$10:$JO$18,MATCH($C50,Sheet1!$A$10:$A$18,0),MATCH(OB$48,Sheet1!$B$9:$JO$9,0))),"")</f>
        <v/>
      </c>
      <c r="OC50" s="55" t="str">
        <f>IFERROR(IF(INDEX(Sheet1!$B$10:$JO$18,MATCH($C50,Sheet1!$A$10:$A$18,0),MATCH(OC$48,Sheet1!$B$9:$JO$9,0))=0,"Close",INDEX(Sheet1!$B$10:$JO$18,MATCH($C50,Sheet1!$A$10:$A$18,0),MATCH(OC$48,Sheet1!$B$9:$JO$9,0))),"")</f>
        <v/>
      </c>
      <c r="OD50" s="55" t="str">
        <f>IFERROR(IF(INDEX(Sheet1!$B$10:$JO$18,MATCH($C50,Sheet1!$A$10:$A$18,0),MATCH(OD$48,Sheet1!$B$9:$JO$9,0))=0,"Close",INDEX(Sheet1!$B$10:$JO$18,MATCH($C50,Sheet1!$A$10:$A$18,0),MATCH(OD$48,Sheet1!$B$9:$JO$9,0))),"")</f>
        <v/>
      </c>
      <c r="OE50" s="55" t="str">
        <f>IFERROR(IF(INDEX(Sheet1!$B$10:$JO$18,MATCH($C50,Sheet1!$A$10:$A$18,0),MATCH(OE$48,Sheet1!$B$9:$JO$9,0))=0,"Close",INDEX(Sheet1!$B$10:$JO$18,MATCH($C50,Sheet1!$A$10:$A$18,0),MATCH(OE$48,Sheet1!$B$9:$JO$9,0))),"")</f>
        <v/>
      </c>
      <c r="OF50" s="55" t="str">
        <f>IFERROR(IF(INDEX(Sheet1!$B$10:$JO$18,MATCH($C50,Sheet1!$A$10:$A$18,0),MATCH(OF$48,Sheet1!$B$9:$JO$9,0))=0,"Close",INDEX(Sheet1!$B$10:$JO$18,MATCH($C50,Sheet1!$A$10:$A$18,0),MATCH(OF$48,Sheet1!$B$9:$JO$9,0))),"")</f>
        <v/>
      </c>
      <c r="OG50" s="55" t="str">
        <f>IFERROR(IF(INDEX(Sheet1!$B$10:$JO$18,MATCH($C50,Sheet1!$A$10:$A$18,0),MATCH(OG$48,Sheet1!$B$9:$JO$9,0))=0,"Close",INDEX(Sheet1!$B$10:$JO$18,MATCH($C50,Sheet1!$A$10:$A$18,0),MATCH(OG$48,Sheet1!$B$9:$JO$9,0))),"")</f>
        <v/>
      </c>
      <c r="OH50" s="55" t="str">
        <f>IFERROR(IF(INDEX(Sheet1!$B$10:$JO$18,MATCH($C50,Sheet1!$A$10:$A$18,0),MATCH(OH$48,Sheet1!$B$9:$JO$9,0))=0,"Close",INDEX(Sheet1!$B$10:$JO$18,MATCH($C50,Sheet1!$A$10:$A$18,0),MATCH(OH$48,Sheet1!$B$9:$JO$9,0))),"")</f>
        <v/>
      </c>
      <c r="OI50" s="55" t="str">
        <f>IFERROR(IF(INDEX(Sheet1!$B$10:$JO$18,MATCH($C50,Sheet1!$A$10:$A$18,0),MATCH(OI$48,Sheet1!$B$9:$JO$9,0))=0,"Close",INDEX(Sheet1!$B$10:$JO$18,MATCH($C50,Sheet1!$A$10:$A$18,0),MATCH(OI$48,Sheet1!$B$9:$JO$9,0))),"")</f>
        <v/>
      </c>
      <c r="OJ50" s="55" t="str">
        <f>IFERROR(IF(INDEX(Sheet1!$B$10:$JO$18,MATCH($C50,Sheet1!$A$10:$A$18,0),MATCH(OJ$48,Sheet1!$B$9:$JO$9,0))=0,"Close",INDEX(Sheet1!$B$10:$JO$18,MATCH($C50,Sheet1!$A$10:$A$18,0),MATCH(OJ$48,Sheet1!$B$9:$JO$9,0))),"")</f>
        <v/>
      </c>
      <c r="OK50" s="55" t="str">
        <f>IFERROR(IF(INDEX(Sheet1!$B$10:$JO$18,MATCH($C50,Sheet1!$A$10:$A$18,0),MATCH(OK$48,Sheet1!$B$9:$JO$9,0))=0,"Close",INDEX(Sheet1!$B$10:$JO$18,MATCH($C50,Sheet1!$A$10:$A$18,0),MATCH(OK$48,Sheet1!$B$9:$JO$9,0))),"")</f>
        <v/>
      </c>
      <c r="OL50" s="55" t="str">
        <f>IFERROR(IF(INDEX(Sheet1!$B$10:$JO$18,MATCH($C50,Sheet1!$A$10:$A$18,0),MATCH(OL$48,Sheet1!$B$9:$JO$9,0))=0,"Close",INDEX(Sheet1!$B$10:$JO$18,MATCH($C50,Sheet1!$A$10:$A$18,0),MATCH(OL$48,Sheet1!$B$9:$JO$9,0))),"")</f>
        <v/>
      </c>
      <c r="OM50" s="55" t="str">
        <f>IFERROR(IF(INDEX(Sheet1!$B$10:$JO$18,MATCH($C50,Sheet1!$A$10:$A$18,0),MATCH(OM$48,Sheet1!$B$9:$JO$9,0))=0,"Close",INDEX(Sheet1!$B$10:$JO$18,MATCH($C50,Sheet1!$A$10:$A$18,0),MATCH(OM$48,Sheet1!$B$9:$JO$9,0))),"")</f>
        <v/>
      </c>
      <c r="ON50" s="55" t="str">
        <f>IFERROR(IF(INDEX(Sheet1!$B$10:$JO$18,MATCH($C50,Sheet1!$A$10:$A$18,0),MATCH(ON$48,Sheet1!$B$9:$JO$9,0))=0,"Close",INDEX(Sheet1!$B$10:$JO$18,MATCH($C50,Sheet1!$A$10:$A$18,0),MATCH(ON$48,Sheet1!$B$9:$JO$9,0))),"")</f>
        <v/>
      </c>
      <c r="OO50" s="55" t="str">
        <f>IFERROR(IF(INDEX(Sheet1!$B$10:$JO$18,MATCH($C50,Sheet1!$A$10:$A$18,0),MATCH(OO$48,Sheet1!$B$9:$JO$9,0))=0,"Close",INDEX(Sheet1!$B$10:$JO$18,MATCH($C50,Sheet1!$A$10:$A$18,0),MATCH(OO$48,Sheet1!$B$9:$JO$9,0))),"")</f>
        <v/>
      </c>
      <c r="OP50" s="55" t="str">
        <f>IFERROR(IF(INDEX(Sheet1!$B$10:$JO$18,MATCH($C50,Sheet1!$A$10:$A$18,0),MATCH(OP$48,Sheet1!$B$9:$JO$9,0))=0,"Close",INDEX(Sheet1!$B$10:$JO$18,MATCH($C50,Sheet1!$A$10:$A$18,0),MATCH(OP$48,Sheet1!$B$9:$JO$9,0))),"")</f>
        <v/>
      </c>
      <c r="OQ50" s="55" t="str">
        <f>IFERROR(IF(INDEX(Sheet1!$B$10:$JO$18,MATCH($C50,Sheet1!$A$10:$A$18,0),MATCH(OQ$48,Sheet1!$B$9:$JO$9,0))=0,"Close",INDEX(Sheet1!$B$10:$JO$18,MATCH($C50,Sheet1!$A$10:$A$18,0),MATCH(OQ$48,Sheet1!$B$9:$JO$9,0))),"")</f>
        <v/>
      </c>
      <c r="OR50" s="55" t="str">
        <f>IFERROR(IF(INDEX(Sheet1!$B$10:$JO$18,MATCH($C50,Sheet1!$A$10:$A$18,0),MATCH(OR$48,Sheet1!$B$9:$JO$9,0))=0,"Close",INDEX(Sheet1!$B$10:$JO$18,MATCH($C50,Sheet1!$A$10:$A$18,0),MATCH(OR$48,Sheet1!$B$9:$JO$9,0))),"")</f>
        <v/>
      </c>
      <c r="OS50" s="55" t="str">
        <f>IFERROR(IF(INDEX(Sheet1!$B$10:$JO$18,MATCH($C50,Sheet1!$A$10:$A$18,0),MATCH(OS$48,Sheet1!$B$9:$JO$9,0))=0,"Close",INDEX(Sheet1!$B$10:$JO$18,MATCH($C50,Sheet1!$A$10:$A$18,0),MATCH(OS$48,Sheet1!$B$9:$JO$9,0))),"")</f>
        <v/>
      </c>
      <c r="OT50" s="55" t="str">
        <f>IFERROR(IF(INDEX(Sheet1!$B$10:$JO$18,MATCH($C50,Sheet1!$A$10:$A$18,0),MATCH(OT$48,Sheet1!$B$9:$JO$9,0))=0,"Close",INDEX(Sheet1!$B$10:$JO$18,MATCH($C50,Sheet1!$A$10:$A$18,0),MATCH(OT$48,Sheet1!$B$9:$JO$9,0))),"")</f>
        <v/>
      </c>
      <c r="OU50" s="55" t="str">
        <f>IFERROR(IF(INDEX(Sheet1!$B$10:$JO$18,MATCH($C50,Sheet1!$A$10:$A$18,0),MATCH(OU$48,Sheet1!$B$9:$JO$9,0))=0,"Close",INDEX(Sheet1!$B$10:$JO$18,MATCH($C50,Sheet1!$A$10:$A$18,0),MATCH(OU$48,Sheet1!$B$9:$JO$9,0))),"")</f>
        <v/>
      </c>
      <c r="OV50" s="55" t="str">
        <f>IFERROR(IF(INDEX(Sheet1!$B$10:$JO$18,MATCH($C50,Sheet1!$A$10:$A$18,0),MATCH(OV$48,Sheet1!$B$9:$JO$9,0))=0,"Close",INDEX(Sheet1!$B$10:$JO$18,MATCH($C50,Sheet1!$A$10:$A$18,0),MATCH(OV$48,Sheet1!$B$9:$JO$9,0))),"")</f>
        <v/>
      </c>
      <c r="OW50" s="55" t="str">
        <f>IFERROR(IF(INDEX(Sheet1!$B$10:$JO$18,MATCH($C50,Sheet1!$A$10:$A$18,0),MATCH(OW$48,Sheet1!$B$9:$JO$9,0))=0,"Close",INDEX(Sheet1!$B$10:$JO$18,MATCH($C50,Sheet1!$A$10:$A$18,0),MATCH(OW$48,Sheet1!$B$9:$JO$9,0))),"")</f>
        <v/>
      </c>
      <c r="OX50" s="55" t="str">
        <f>IFERROR(IF(INDEX(Sheet1!$B$10:$JO$18,MATCH($C50,Sheet1!$A$10:$A$18,0),MATCH(OX$48,Sheet1!$B$9:$JO$9,0))=0,"Close",INDEX(Sheet1!$B$10:$JO$18,MATCH($C50,Sheet1!$A$10:$A$18,0),MATCH(OX$48,Sheet1!$B$9:$JO$9,0))),"")</f>
        <v/>
      </c>
      <c r="OY50" s="55" t="str">
        <f>IFERROR(IF(INDEX(Sheet1!$B$10:$JO$18,MATCH($C50,Sheet1!$A$10:$A$18,0),MATCH(OY$48,Sheet1!$B$9:$JO$9,0))=0,"Close",INDEX(Sheet1!$B$10:$JO$18,MATCH($C50,Sheet1!$A$10:$A$18,0),MATCH(OY$48,Sheet1!$B$9:$JO$9,0))),"")</f>
        <v/>
      </c>
      <c r="OZ50" s="55" t="str">
        <f>IFERROR(IF(INDEX(Sheet1!$B$10:$JO$18,MATCH($C50,Sheet1!$A$10:$A$18,0),MATCH(OZ$48,Sheet1!$B$9:$JO$9,0))=0,"Close",INDEX(Sheet1!$B$10:$JO$18,MATCH($C50,Sheet1!$A$10:$A$18,0),MATCH(OZ$48,Sheet1!$B$9:$JO$9,0))),"")</f>
        <v/>
      </c>
      <c r="PA50" s="55" t="str">
        <f>IFERROR(IF(INDEX(Sheet1!$B$10:$JO$18,MATCH($C50,Sheet1!$A$10:$A$18,0),MATCH(PA$48,Sheet1!$B$9:$JO$9,0))=0,"Close",INDEX(Sheet1!$B$10:$JO$18,MATCH($C50,Sheet1!$A$10:$A$18,0),MATCH(PA$48,Sheet1!$B$9:$JO$9,0))),"")</f>
        <v/>
      </c>
      <c r="PB50" s="55" t="str">
        <f>IFERROR(IF(INDEX(Sheet1!$B$10:$JO$18,MATCH($C50,Sheet1!$A$10:$A$18,0),MATCH(PB$48,Sheet1!$B$9:$JO$9,0))=0,"Close",INDEX(Sheet1!$B$10:$JO$18,MATCH($C50,Sheet1!$A$10:$A$18,0),MATCH(PB$48,Sheet1!$B$9:$JO$9,0))),"")</f>
        <v/>
      </c>
      <c r="PC50" s="55" t="str">
        <f>IFERROR(IF(INDEX(Sheet1!$B$10:$JO$18,MATCH($C50,Sheet1!$A$10:$A$18,0),MATCH(PC$48,Sheet1!$B$9:$JO$9,0))=0,"Close",INDEX(Sheet1!$B$10:$JO$18,MATCH($C50,Sheet1!$A$10:$A$18,0),MATCH(PC$48,Sheet1!$B$9:$JO$9,0))),"")</f>
        <v/>
      </c>
      <c r="PD50" s="55" t="str">
        <f>IFERROR(IF(INDEX(Sheet1!$B$10:$JO$18,MATCH($C50,Sheet1!$A$10:$A$18,0),MATCH(PD$48,Sheet1!$B$9:$JO$9,0))=0,"Close",INDEX(Sheet1!$B$10:$JO$18,MATCH($C50,Sheet1!$A$10:$A$18,0),MATCH(PD$48,Sheet1!$B$9:$JO$9,0))),"")</f>
        <v/>
      </c>
      <c r="PE50" s="55" t="str">
        <f>IFERROR(IF(INDEX(Sheet1!$B$10:$JO$18,MATCH($C50,Sheet1!$A$10:$A$18,0),MATCH(PE$48,Sheet1!$B$9:$JO$9,0))=0,"Close",INDEX(Sheet1!$B$10:$JO$18,MATCH($C50,Sheet1!$A$10:$A$18,0),MATCH(PE$48,Sheet1!$B$9:$JO$9,0))),"")</f>
        <v/>
      </c>
      <c r="PF50" s="55" t="str">
        <f>IFERROR(IF(INDEX(Sheet1!$B$10:$JO$18,MATCH($C50,Sheet1!$A$10:$A$18,0),MATCH(PF$48,Sheet1!$B$9:$JO$9,0))=0,"Close",INDEX(Sheet1!$B$10:$JO$18,MATCH($C50,Sheet1!$A$10:$A$18,0),MATCH(PF$48,Sheet1!$B$9:$JO$9,0))),"")</f>
        <v/>
      </c>
      <c r="PG50" s="55" t="str">
        <f>IFERROR(IF(INDEX(Sheet1!$B$10:$JO$18,MATCH($C50,Sheet1!$A$10:$A$18,0),MATCH(PG$48,Sheet1!$B$9:$JO$9,0))=0,"Close",INDEX(Sheet1!$B$10:$JO$18,MATCH($C50,Sheet1!$A$10:$A$18,0),MATCH(PG$48,Sheet1!$B$9:$JO$9,0))),"")</f>
        <v/>
      </c>
      <c r="PH50" s="55" t="str">
        <f>IFERROR(IF(INDEX(Sheet1!$B$10:$JO$18,MATCH($C50,Sheet1!$A$10:$A$18,0),MATCH(PH$48,Sheet1!$B$9:$JO$9,0))=0,"Close",INDEX(Sheet1!$B$10:$JO$18,MATCH($C50,Sheet1!$A$10:$A$18,0),MATCH(PH$48,Sheet1!$B$9:$JO$9,0))),"")</f>
        <v/>
      </c>
      <c r="PI50" s="55" t="str">
        <f>IFERROR(IF(INDEX(Sheet1!$B$10:$JO$18,MATCH($C50,Sheet1!$A$10:$A$18,0),MATCH(PI$48,Sheet1!$B$9:$JO$9,0))=0,"Close",INDEX(Sheet1!$B$10:$JO$18,MATCH($C50,Sheet1!$A$10:$A$18,0),MATCH(PI$48,Sheet1!$B$9:$JO$9,0))),"")</f>
        <v/>
      </c>
      <c r="PJ50" s="55" t="str">
        <f>IFERROR(IF(INDEX(Sheet1!$B$10:$JO$18,MATCH($C50,Sheet1!$A$10:$A$18,0),MATCH(PJ$48,Sheet1!$B$9:$JO$9,0))=0,"Close",INDEX(Sheet1!$B$10:$JO$18,MATCH($C50,Sheet1!$A$10:$A$18,0),MATCH(PJ$48,Sheet1!$B$9:$JO$9,0))),"")</f>
        <v/>
      </c>
      <c r="PK50" s="55" t="str">
        <f>IFERROR(IF(INDEX(Sheet1!$B$10:$JO$18,MATCH($C50,Sheet1!$A$10:$A$18,0),MATCH(PK$48,Sheet1!$B$9:$JO$9,0))=0,"Close",INDEX(Sheet1!$B$10:$JO$18,MATCH($C50,Sheet1!$A$10:$A$18,0),MATCH(PK$48,Sheet1!$B$9:$JO$9,0))),"")</f>
        <v/>
      </c>
      <c r="PL50" s="55" t="str">
        <f>IFERROR(IF(INDEX(Sheet1!$B$10:$JO$18,MATCH($C50,Sheet1!$A$10:$A$18,0),MATCH(PL$48,Sheet1!$B$9:$JO$9,0))=0,"Close",INDEX(Sheet1!$B$10:$JO$18,MATCH($C50,Sheet1!$A$10:$A$18,0),MATCH(PL$48,Sheet1!$B$9:$JO$9,0))),"")</f>
        <v/>
      </c>
      <c r="PM50" s="55" t="str">
        <f>IFERROR(IF(INDEX(Sheet1!$B$10:$JO$18,MATCH($C50,Sheet1!$A$10:$A$18,0),MATCH(PM$48,Sheet1!$B$9:$JO$9,0))=0,"Close",INDEX(Sheet1!$B$10:$JO$18,MATCH($C50,Sheet1!$A$10:$A$18,0),MATCH(PM$48,Sheet1!$B$9:$JO$9,0))),"")</f>
        <v/>
      </c>
      <c r="PN50" s="55" t="str">
        <f>IFERROR(IF(INDEX(Sheet1!$B$10:$JO$18,MATCH($C50,Sheet1!$A$10:$A$18,0),MATCH(PN$48,Sheet1!$B$9:$JO$9,0))=0,"Close",INDEX(Sheet1!$B$10:$JO$18,MATCH($C50,Sheet1!$A$10:$A$18,0),MATCH(PN$48,Sheet1!$B$9:$JO$9,0))),"")</f>
        <v/>
      </c>
      <c r="PO50" s="55" t="str">
        <f>IFERROR(IF(INDEX(Sheet1!$B$10:$JO$18,MATCH($C50,Sheet1!$A$10:$A$18,0),MATCH(PO$48,Sheet1!$B$9:$JO$9,0))=0,"Close",INDEX(Sheet1!$B$10:$JO$18,MATCH($C50,Sheet1!$A$10:$A$18,0),MATCH(PO$48,Sheet1!$B$9:$JO$9,0))),"")</f>
        <v/>
      </c>
      <c r="PP50" s="55" t="str">
        <f>IFERROR(IF(INDEX(Sheet1!$B$10:$JO$18,MATCH($C50,Sheet1!$A$10:$A$18,0),MATCH(PP$48,Sheet1!$B$9:$JO$9,0))=0,"Close",INDEX(Sheet1!$B$10:$JO$18,MATCH($C50,Sheet1!$A$10:$A$18,0),MATCH(PP$48,Sheet1!$B$9:$JO$9,0))),"")</f>
        <v/>
      </c>
      <c r="PQ50" s="55" t="str">
        <f>IFERROR(IF(INDEX(Sheet1!$B$10:$JO$18,MATCH($C50,Sheet1!$A$10:$A$18,0),MATCH(PQ$48,Sheet1!$B$9:$JO$9,0))=0,"Close",INDEX(Sheet1!$B$10:$JO$18,MATCH($C50,Sheet1!$A$10:$A$18,0),MATCH(PQ$48,Sheet1!$B$9:$JO$9,0))),"")</f>
        <v/>
      </c>
      <c r="PR50" s="55" t="str">
        <f>IFERROR(IF(INDEX(Sheet1!$B$10:$JO$18,MATCH($C50,Sheet1!$A$10:$A$18,0),MATCH(PR$48,Sheet1!$B$9:$JO$9,0))=0,"Close",INDEX(Sheet1!$B$10:$JO$18,MATCH($C50,Sheet1!$A$10:$A$18,0),MATCH(PR$48,Sheet1!$B$9:$JO$9,0))),"")</f>
        <v/>
      </c>
      <c r="PS50" s="55" t="str">
        <f>IFERROR(IF(INDEX(Sheet1!$B$10:$JO$18,MATCH($C50,Sheet1!$A$10:$A$18,0),MATCH(PS$48,Sheet1!$B$9:$JO$9,0))=0,"Close",INDEX(Sheet1!$B$10:$JO$18,MATCH($C50,Sheet1!$A$10:$A$18,0),MATCH(PS$48,Sheet1!$B$9:$JO$9,0))),"")</f>
        <v/>
      </c>
      <c r="PT50" s="55" t="str">
        <f>IFERROR(IF(INDEX(Sheet1!$B$10:$JO$18,MATCH($C50,Sheet1!$A$10:$A$18,0),MATCH(PT$48,Sheet1!$B$9:$JO$9,0))=0,"Close",INDEX(Sheet1!$B$10:$JO$18,MATCH($C50,Sheet1!$A$10:$A$18,0),MATCH(PT$48,Sheet1!$B$9:$JO$9,0))),"")</f>
        <v/>
      </c>
      <c r="PU50" s="55" t="str">
        <f>IFERROR(IF(INDEX(Sheet1!$B$10:$JO$18,MATCH($C50,Sheet1!$A$10:$A$18,0),MATCH(PU$48,Sheet1!$B$9:$JO$9,0))=0,"Close",INDEX(Sheet1!$B$10:$JO$18,MATCH($C50,Sheet1!$A$10:$A$18,0),MATCH(PU$48,Sheet1!$B$9:$JO$9,0))),"")</f>
        <v/>
      </c>
      <c r="PV50" s="55" t="str">
        <f>IFERROR(IF(INDEX(Sheet1!$B$10:$JO$18,MATCH($C50,Sheet1!$A$10:$A$18,0),MATCH(PV$48,Sheet1!$B$9:$JO$9,0))=0,"Close",INDEX(Sheet1!$B$10:$JO$18,MATCH($C50,Sheet1!$A$10:$A$18,0),MATCH(PV$48,Sheet1!$B$9:$JO$9,0))),"")</f>
        <v/>
      </c>
      <c r="PW50" s="55" t="str">
        <f>IFERROR(IF(INDEX(Sheet1!$B$10:$JO$18,MATCH($C50,Sheet1!$A$10:$A$18,0),MATCH(PW$48,Sheet1!$B$9:$JO$9,0))=0,"Close",INDEX(Sheet1!$B$10:$JO$18,MATCH($C50,Sheet1!$A$10:$A$18,0),MATCH(PW$48,Sheet1!$B$9:$JO$9,0))),"")</f>
        <v/>
      </c>
      <c r="PX50" s="55" t="str">
        <f>IFERROR(IF(INDEX(Sheet1!$B$10:$JO$18,MATCH($C50,Sheet1!$A$10:$A$18,0),MATCH(PX$48,Sheet1!$B$9:$JO$9,0))=0,"Close",INDEX(Sheet1!$B$10:$JO$18,MATCH($C50,Sheet1!$A$10:$A$18,0),MATCH(PX$48,Sheet1!$B$9:$JO$9,0))),"")</f>
        <v/>
      </c>
      <c r="PY50" s="55" t="str">
        <f>IFERROR(IF(INDEX(Sheet1!$B$10:$JO$18,MATCH($C50,Sheet1!$A$10:$A$18,0),MATCH(PY$48,Sheet1!$B$9:$JO$9,0))=0,"Close",INDEX(Sheet1!$B$10:$JO$18,MATCH($C50,Sheet1!$A$10:$A$18,0),MATCH(PY$48,Sheet1!$B$9:$JO$9,0))),"")</f>
        <v/>
      </c>
      <c r="PZ50" s="55" t="str">
        <f>IFERROR(IF(INDEX(Sheet1!$B$10:$JO$18,MATCH($C50,Sheet1!$A$10:$A$18,0),MATCH(PZ$48,Sheet1!$B$9:$JO$9,0))=0,"Close",INDEX(Sheet1!$B$10:$JO$18,MATCH($C50,Sheet1!$A$10:$A$18,0),MATCH(PZ$48,Sheet1!$B$9:$JO$9,0))),"")</f>
        <v/>
      </c>
      <c r="QA50" s="55" t="str">
        <f>IFERROR(IF(INDEX(Sheet1!$B$10:$JO$18,MATCH($C50,Sheet1!$A$10:$A$18,0),MATCH(QA$48,Sheet1!$B$9:$JO$9,0))=0,"Close",INDEX(Sheet1!$B$10:$JO$18,MATCH($C50,Sheet1!$A$10:$A$18,0),MATCH(QA$48,Sheet1!$B$9:$JO$9,0))),"")</f>
        <v/>
      </c>
      <c r="QB50" s="55" t="str">
        <f>IFERROR(IF(INDEX(Sheet1!$B$10:$JO$18,MATCH($C50,Sheet1!$A$10:$A$18,0),MATCH(QB$48,Sheet1!$B$9:$JO$9,0))=0,"Close",INDEX(Sheet1!$B$10:$JO$18,MATCH($C50,Sheet1!$A$10:$A$18,0),MATCH(QB$48,Sheet1!$B$9:$JO$9,0))),"")</f>
        <v/>
      </c>
      <c r="QC50" s="55" t="str">
        <f>IFERROR(IF(INDEX(Sheet1!$B$10:$JO$18,MATCH($C50,Sheet1!$A$10:$A$18,0),MATCH(QC$48,Sheet1!$B$9:$JO$9,0))=0,"Close",INDEX(Sheet1!$B$10:$JO$18,MATCH($C50,Sheet1!$A$10:$A$18,0),MATCH(QC$48,Sheet1!$B$9:$JO$9,0))),"")</f>
        <v/>
      </c>
      <c r="QD50" s="55" t="str">
        <f>IFERROR(IF(INDEX(Sheet1!$B$10:$JO$18,MATCH($C50,Sheet1!$A$10:$A$18,0),MATCH(QD$48,Sheet1!$B$9:$JO$9,0))=0,"Close",INDEX(Sheet1!$B$10:$JO$18,MATCH($C50,Sheet1!$A$10:$A$18,0),MATCH(QD$48,Sheet1!$B$9:$JO$9,0))),"")</f>
        <v/>
      </c>
      <c r="QE50" s="55" t="str">
        <f>IFERROR(IF(INDEX(Sheet1!$B$10:$JO$18,MATCH($C50,Sheet1!$A$10:$A$18,0),MATCH(QE$48,Sheet1!$B$9:$JO$9,0))=0,"Close",INDEX(Sheet1!$B$10:$JO$18,MATCH($C50,Sheet1!$A$10:$A$18,0),MATCH(QE$48,Sheet1!$B$9:$JO$9,0))),"")</f>
        <v/>
      </c>
      <c r="QF50" s="55" t="str">
        <f>IFERROR(IF(INDEX(Sheet1!$B$10:$JO$18,MATCH($C50,Sheet1!$A$10:$A$18,0),MATCH(QF$48,Sheet1!$B$9:$JO$9,0))=0,"Close",INDEX(Sheet1!$B$10:$JO$18,MATCH($C50,Sheet1!$A$10:$A$18,0),MATCH(QF$48,Sheet1!$B$9:$JO$9,0))),"")</f>
        <v/>
      </c>
      <c r="QG50" s="55" t="str">
        <f>IFERROR(IF(INDEX(Sheet1!$B$10:$JO$18,MATCH($C50,Sheet1!$A$10:$A$18,0),MATCH(QG$48,Sheet1!$B$9:$JO$9,0))=0,"Close",INDEX(Sheet1!$B$10:$JO$18,MATCH($C50,Sheet1!$A$10:$A$18,0),MATCH(QG$48,Sheet1!$B$9:$JO$9,0))),"")</f>
        <v/>
      </c>
      <c r="QH50" s="55" t="str">
        <f>IFERROR(IF(INDEX(Sheet1!$B$10:$JO$18,MATCH($C50,Sheet1!$A$10:$A$18,0),MATCH(QH$48,Sheet1!$B$9:$JO$9,0))=0,"Close",INDEX(Sheet1!$B$10:$JO$18,MATCH($C50,Sheet1!$A$10:$A$18,0),MATCH(QH$48,Sheet1!$B$9:$JO$9,0))),"")</f>
        <v/>
      </c>
      <c r="QI50" s="55" t="str">
        <f>IFERROR(IF(INDEX(Sheet1!$B$10:$JO$18,MATCH($C50,Sheet1!$A$10:$A$18,0),MATCH(QI$48,Sheet1!$B$9:$JO$9,0))=0,"Close",INDEX(Sheet1!$B$10:$JO$18,MATCH($C50,Sheet1!$A$10:$A$18,0),MATCH(QI$48,Sheet1!$B$9:$JO$9,0))),"")</f>
        <v/>
      </c>
      <c r="QJ50" s="55" t="str">
        <f>IFERROR(IF(INDEX(Sheet1!$B$10:$JO$18,MATCH($C50,Sheet1!$A$10:$A$18,0),MATCH(QJ$48,Sheet1!$B$9:$JO$9,0))=0,"Close",INDEX(Sheet1!$B$10:$JO$18,MATCH($C50,Sheet1!$A$10:$A$18,0),MATCH(QJ$48,Sheet1!$B$9:$JO$9,0))),"")</f>
        <v/>
      </c>
      <c r="QK50" s="55" t="str">
        <f>IFERROR(IF(INDEX(Sheet1!$B$10:$JO$18,MATCH($C50,Sheet1!$A$10:$A$18,0),MATCH(QK$48,Sheet1!$B$9:$JO$9,0))=0,"Close",INDEX(Sheet1!$B$10:$JO$18,MATCH($C50,Sheet1!$A$10:$A$18,0),MATCH(QK$48,Sheet1!$B$9:$JO$9,0))),"")</f>
        <v/>
      </c>
      <c r="QL50" s="55" t="str">
        <f>IFERROR(IF(INDEX(Sheet1!$B$10:$JO$18,MATCH($C50,Sheet1!$A$10:$A$18,0),MATCH(QL$48,Sheet1!$B$9:$JO$9,0))=0,"Close",INDEX(Sheet1!$B$10:$JO$18,MATCH($C50,Sheet1!$A$10:$A$18,0),MATCH(QL$48,Sheet1!$B$9:$JO$9,0))),"")</f>
        <v/>
      </c>
      <c r="QM50" s="55" t="str">
        <f>IFERROR(IF(INDEX(Sheet1!$B$10:$JO$18,MATCH($C50,Sheet1!$A$10:$A$18,0),MATCH(QM$48,Sheet1!$B$9:$JO$9,0))=0,"Close",INDEX(Sheet1!$B$10:$JO$18,MATCH($C50,Sheet1!$A$10:$A$18,0),MATCH(QM$48,Sheet1!$B$9:$JO$9,0))),"")</f>
        <v/>
      </c>
      <c r="QN50" s="55" t="str">
        <f>IFERROR(IF(INDEX(Sheet1!$B$10:$JO$18,MATCH($C50,Sheet1!$A$10:$A$18,0),MATCH(QN$48,Sheet1!$B$9:$JO$9,0))=0,"Close",INDEX(Sheet1!$B$10:$JO$18,MATCH($C50,Sheet1!$A$10:$A$18,0),MATCH(QN$48,Sheet1!$B$9:$JO$9,0))),"")</f>
        <v/>
      </c>
      <c r="QO50" s="55" t="str">
        <f>IFERROR(IF(INDEX(Sheet1!$B$10:$JO$18,MATCH($C50,Sheet1!$A$10:$A$18,0),MATCH(QO$48,Sheet1!$B$9:$JO$9,0))=0,"Close",INDEX(Sheet1!$B$10:$JO$18,MATCH($C50,Sheet1!$A$10:$A$18,0),MATCH(QO$48,Sheet1!$B$9:$JO$9,0))),"")</f>
        <v/>
      </c>
      <c r="QP50" s="55" t="str">
        <f>IFERROR(IF(INDEX(Sheet1!$B$10:$JO$18,MATCH($C50,Sheet1!$A$10:$A$18,0),MATCH(QP$48,Sheet1!$B$9:$JO$9,0))=0,"Close",INDEX(Sheet1!$B$10:$JO$18,MATCH($C50,Sheet1!$A$10:$A$18,0),MATCH(QP$48,Sheet1!$B$9:$JO$9,0))),"")</f>
        <v/>
      </c>
      <c r="QQ50" s="55" t="str">
        <f>IFERROR(IF(INDEX(Sheet1!$B$10:$JO$18,MATCH($C50,Sheet1!$A$10:$A$18,0),MATCH(QQ$48,Sheet1!$B$9:$JO$9,0))=0,"Close",INDEX(Sheet1!$B$10:$JO$18,MATCH($C50,Sheet1!$A$10:$A$18,0),MATCH(QQ$48,Sheet1!$B$9:$JO$9,0))),"")</f>
        <v/>
      </c>
      <c r="QR50" s="55" t="str">
        <f>IFERROR(IF(INDEX(Sheet1!$B$10:$JO$18,MATCH($C50,Sheet1!$A$10:$A$18,0),MATCH(QR$48,Sheet1!$B$9:$JO$9,0))=0,"Close",INDEX(Sheet1!$B$10:$JO$18,MATCH($C50,Sheet1!$A$10:$A$18,0),MATCH(QR$48,Sheet1!$B$9:$JO$9,0))),"")</f>
        <v/>
      </c>
      <c r="QS50" s="55" t="str">
        <f>IFERROR(IF(INDEX(Sheet1!$B$10:$JO$18,MATCH($C50,Sheet1!$A$10:$A$18,0),MATCH(QS$48,Sheet1!$B$9:$JO$9,0))=0,"Close",INDEX(Sheet1!$B$10:$JO$18,MATCH($C50,Sheet1!$A$10:$A$18,0),MATCH(QS$48,Sheet1!$B$9:$JO$9,0))),"")</f>
        <v/>
      </c>
      <c r="QT50" s="55" t="str">
        <f>IFERROR(IF(INDEX(Sheet1!$B$10:$JO$18,MATCH($C50,Sheet1!$A$10:$A$18,0),MATCH(QT$48,Sheet1!$B$9:$JO$9,0))=0,"Close",INDEX(Sheet1!$B$10:$JO$18,MATCH($C50,Sheet1!$A$10:$A$18,0),MATCH(QT$48,Sheet1!$B$9:$JO$9,0))),"")</f>
        <v/>
      </c>
      <c r="QU50" s="55" t="str">
        <f>IFERROR(IF(INDEX(Sheet1!$B$10:$JO$18,MATCH($C50,Sheet1!$A$10:$A$18,0),MATCH(QU$48,Sheet1!$B$9:$JO$9,0))=0,"Close",INDEX(Sheet1!$B$10:$JO$18,MATCH($C50,Sheet1!$A$10:$A$18,0),MATCH(QU$48,Sheet1!$B$9:$JO$9,0))),"")</f>
        <v/>
      </c>
      <c r="QV50" s="55" t="str">
        <f>IFERROR(IF(INDEX(Sheet1!$B$10:$JO$18,MATCH($C50,Sheet1!$A$10:$A$18,0),MATCH(QV$48,Sheet1!$B$9:$JO$9,0))=0,"Close",INDEX(Sheet1!$B$10:$JO$18,MATCH($C50,Sheet1!$A$10:$A$18,0),MATCH(QV$48,Sheet1!$B$9:$JO$9,0))),"")</f>
        <v/>
      </c>
      <c r="QW50" s="55" t="str">
        <f>IFERROR(IF(INDEX(Sheet1!$B$10:$JO$18,MATCH($C50,Sheet1!$A$10:$A$18,0),MATCH(QW$48,Sheet1!$B$9:$JO$9,0))=0,"Close",INDEX(Sheet1!$B$10:$JO$18,MATCH($C50,Sheet1!$A$10:$A$18,0),MATCH(QW$48,Sheet1!$B$9:$JO$9,0))),"")</f>
        <v/>
      </c>
      <c r="QX50" s="55" t="str">
        <f>IFERROR(IF(INDEX(Sheet1!$B$10:$JO$18,MATCH($C50,Sheet1!$A$10:$A$18,0),MATCH(QX$48,Sheet1!$B$9:$JO$9,0))=0,"Close",INDEX(Sheet1!$B$10:$JO$18,MATCH($C50,Sheet1!$A$10:$A$18,0),MATCH(QX$48,Sheet1!$B$9:$JO$9,0))),"")</f>
        <v/>
      </c>
      <c r="QY50" s="55" t="str">
        <f>IFERROR(IF(INDEX(Sheet1!$B$10:$JO$18,MATCH($C50,Sheet1!$A$10:$A$18,0),MATCH(QY$48,Sheet1!$B$9:$JO$9,0))=0,"Close",INDEX(Sheet1!$B$10:$JO$18,MATCH($C50,Sheet1!$A$10:$A$18,0),MATCH(QY$48,Sheet1!$B$9:$JO$9,0))),"")</f>
        <v/>
      </c>
      <c r="QZ50" s="55" t="str">
        <f>IFERROR(IF(INDEX(Sheet1!$B$10:$JO$18,MATCH($C50,Sheet1!$A$10:$A$18,0),MATCH(QZ$48,Sheet1!$B$9:$JO$9,0))=0,"Close",INDEX(Sheet1!$B$10:$JO$18,MATCH($C50,Sheet1!$A$10:$A$18,0),MATCH(QZ$48,Sheet1!$B$9:$JO$9,0))),"")</f>
        <v/>
      </c>
      <c r="RA50" s="55" t="str">
        <f>IFERROR(IF(INDEX(Sheet1!$B$10:$JO$18,MATCH($C50,Sheet1!$A$10:$A$18,0),MATCH(RA$48,Sheet1!$B$9:$JO$9,0))=0,"Close",INDEX(Sheet1!$B$10:$JO$18,MATCH($C50,Sheet1!$A$10:$A$18,0),MATCH(RA$48,Sheet1!$B$9:$JO$9,0))),"")</f>
        <v/>
      </c>
      <c r="RB50" s="55" t="str">
        <f>IFERROR(IF(INDEX(Sheet1!$B$10:$JO$18,MATCH($C50,Sheet1!$A$10:$A$18,0),MATCH(RB$48,Sheet1!$B$9:$JO$9,0))=0,"Close",INDEX(Sheet1!$B$10:$JO$18,MATCH($C50,Sheet1!$A$10:$A$18,0),MATCH(RB$48,Sheet1!$B$9:$JO$9,0))),"")</f>
        <v/>
      </c>
      <c r="RC50" s="55" t="str">
        <f>IFERROR(IF(INDEX(Sheet1!$B$10:$JO$18,MATCH($C50,Sheet1!$A$10:$A$18,0),MATCH(RC$48,Sheet1!$B$9:$JO$9,0))=0,"Close",INDEX(Sheet1!$B$10:$JO$18,MATCH($C50,Sheet1!$A$10:$A$18,0),MATCH(RC$48,Sheet1!$B$9:$JO$9,0))),"")</f>
        <v/>
      </c>
      <c r="RD50" s="55" t="str">
        <f>IFERROR(IF(INDEX(Sheet1!$B$10:$JO$18,MATCH($C50,Sheet1!$A$10:$A$18,0),MATCH(RD$48,Sheet1!$B$9:$JO$9,0))=0,"Close",INDEX(Sheet1!$B$10:$JO$18,MATCH($C50,Sheet1!$A$10:$A$18,0),MATCH(RD$48,Sheet1!$B$9:$JO$9,0))),"")</f>
        <v/>
      </c>
      <c r="RE50" s="55" t="str">
        <f>IFERROR(IF(INDEX(Sheet1!$B$10:$JO$18,MATCH($C50,Sheet1!$A$10:$A$18,0),MATCH(RE$48,Sheet1!$B$9:$JO$9,0))=0,"Close",INDEX(Sheet1!$B$10:$JO$18,MATCH($C50,Sheet1!$A$10:$A$18,0),MATCH(RE$48,Sheet1!$B$9:$JO$9,0))),"")</f>
        <v/>
      </c>
      <c r="RF50" s="55" t="str">
        <f>IFERROR(IF(INDEX(Sheet1!$B$10:$JO$18,MATCH($C50,Sheet1!$A$10:$A$18,0),MATCH(RF$48,Sheet1!$B$9:$JO$9,0))=0,"Close",INDEX(Sheet1!$B$10:$JO$18,MATCH($C50,Sheet1!$A$10:$A$18,0),MATCH(RF$48,Sheet1!$B$9:$JO$9,0))),"")</f>
        <v/>
      </c>
      <c r="RG50" s="55" t="str">
        <f>IFERROR(IF(INDEX(Sheet1!$B$10:$JO$18,MATCH($C50,Sheet1!$A$10:$A$18,0),MATCH(RG$48,Sheet1!$B$9:$JO$9,0))=0,"Close",INDEX(Sheet1!$B$10:$JO$18,MATCH($C50,Sheet1!$A$10:$A$18,0),MATCH(RG$48,Sheet1!$B$9:$JO$9,0))),"")</f>
        <v/>
      </c>
      <c r="RH50" s="55" t="str">
        <f>IFERROR(IF(INDEX(Sheet1!$B$10:$JO$18,MATCH($C50,Sheet1!$A$10:$A$18,0),MATCH(RH$48,Sheet1!$B$9:$JO$9,0))=0,"Close",INDEX(Sheet1!$B$10:$JO$18,MATCH($C50,Sheet1!$A$10:$A$18,0),MATCH(RH$48,Sheet1!$B$9:$JO$9,0))),"")</f>
        <v/>
      </c>
      <c r="RI50" s="55" t="str">
        <f>IFERROR(IF(INDEX(Sheet1!$B$10:$JO$18,MATCH($C50,Sheet1!$A$10:$A$18,0),MATCH(RI$48,Sheet1!$B$9:$JO$9,0))=0,"Close",INDEX(Sheet1!$B$10:$JO$18,MATCH($C50,Sheet1!$A$10:$A$18,0),MATCH(RI$48,Sheet1!$B$9:$JO$9,0))),"")</f>
        <v/>
      </c>
      <c r="RJ50" s="55" t="str">
        <f>IFERROR(IF(INDEX(Sheet1!$B$10:$JO$18,MATCH($C50,Sheet1!$A$10:$A$18,0),MATCH(RJ$48,Sheet1!$B$9:$JO$9,0))=0,"Close",INDEX(Sheet1!$B$10:$JO$18,MATCH($C50,Sheet1!$A$10:$A$18,0),MATCH(RJ$48,Sheet1!$B$9:$JO$9,0))),"")</f>
        <v/>
      </c>
      <c r="RK50" s="55" t="str">
        <f>IFERROR(IF(INDEX(Sheet1!$B$10:$JO$18,MATCH($C50,Sheet1!$A$10:$A$18,0),MATCH(RK$48,Sheet1!$B$9:$JO$9,0))=0,"Close",INDEX(Sheet1!$B$10:$JO$18,MATCH($C50,Sheet1!$A$10:$A$18,0),MATCH(RK$48,Sheet1!$B$9:$JO$9,0))),"")</f>
        <v/>
      </c>
      <c r="RL50" s="55" t="str">
        <f>IFERROR(IF(INDEX(Sheet1!$B$10:$JO$18,MATCH($C50,Sheet1!$A$10:$A$18,0),MATCH(RL$48,Sheet1!$B$9:$JO$9,0))=0,"Close",INDEX(Sheet1!$B$10:$JO$18,MATCH($C50,Sheet1!$A$10:$A$18,0),MATCH(RL$48,Sheet1!$B$9:$JO$9,0))),"")</f>
        <v/>
      </c>
      <c r="RM50" s="55" t="str">
        <f>IFERROR(IF(INDEX(Sheet1!$B$10:$JO$18,MATCH($C50,Sheet1!$A$10:$A$18,0),MATCH(RM$48,Sheet1!$B$9:$JO$9,0))=0,"Close",INDEX(Sheet1!$B$10:$JO$18,MATCH($C50,Sheet1!$A$10:$A$18,0),MATCH(RM$48,Sheet1!$B$9:$JO$9,0))),"")</f>
        <v/>
      </c>
      <c r="RN50" s="55" t="str">
        <f>IFERROR(IF(INDEX(Sheet1!$B$10:$JO$18,MATCH($C50,Sheet1!$A$10:$A$18,0),MATCH(RN$48,Sheet1!$B$9:$JO$9,0))=0,"Close",INDEX(Sheet1!$B$10:$JO$18,MATCH($C50,Sheet1!$A$10:$A$18,0),MATCH(RN$48,Sheet1!$B$9:$JO$9,0))),"")</f>
        <v/>
      </c>
      <c r="RO50" s="55" t="str">
        <f>IFERROR(IF(INDEX(Sheet1!$B$10:$JO$18,MATCH($C50,Sheet1!$A$10:$A$18,0),MATCH(RO$48,Sheet1!$B$9:$JO$9,0))=0,"Close",INDEX(Sheet1!$B$10:$JO$18,MATCH($C50,Sheet1!$A$10:$A$18,0),MATCH(RO$48,Sheet1!$B$9:$JO$9,0))),"")</f>
        <v/>
      </c>
      <c r="RP50" s="55" t="str">
        <f>IFERROR(IF(INDEX(Sheet1!$B$10:$JO$18,MATCH($C50,Sheet1!$A$10:$A$18,0),MATCH(RP$48,Sheet1!$B$9:$JO$9,0))=0,"Close",INDEX(Sheet1!$B$10:$JO$18,MATCH($C50,Sheet1!$A$10:$A$18,0),MATCH(RP$48,Sheet1!$B$9:$JO$9,0))),"")</f>
        <v/>
      </c>
      <c r="RQ50" s="55" t="str">
        <f>IFERROR(IF(INDEX(Sheet1!$B$10:$JO$18,MATCH($C50,Sheet1!$A$10:$A$18,0),MATCH(RQ$48,Sheet1!$B$9:$JO$9,0))=0,"Close",INDEX(Sheet1!$B$10:$JO$18,MATCH($C50,Sheet1!$A$10:$A$18,0),MATCH(RQ$48,Sheet1!$B$9:$JO$9,0))),"")</f>
        <v/>
      </c>
      <c r="RR50" s="55" t="str">
        <f>IFERROR(IF(INDEX(Sheet1!$B$10:$JO$18,MATCH($C50,Sheet1!$A$10:$A$18,0),MATCH(RR$48,Sheet1!$B$9:$JO$9,0))=0,"Close",INDEX(Sheet1!$B$10:$JO$18,MATCH($C50,Sheet1!$A$10:$A$18,0),MATCH(RR$48,Sheet1!$B$9:$JO$9,0))),"")</f>
        <v/>
      </c>
      <c r="RS50" s="55" t="str">
        <f>IFERROR(IF(INDEX(Sheet1!$B$10:$JO$18,MATCH($C50,Sheet1!$A$10:$A$18,0),MATCH(RS$48,Sheet1!$B$9:$JO$9,0))=0,"Close",INDEX(Sheet1!$B$10:$JO$18,MATCH($C50,Sheet1!$A$10:$A$18,0),MATCH(RS$48,Sheet1!$B$9:$JO$9,0))),"")</f>
        <v/>
      </c>
      <c r="RT50" s="55" t="str">
        <f>IFERROR(IF(INDEX(Sheet1!$B$10:$JO$18,MATCH($C50,Sheet1!$A$10:$A$18,0),MATCH(RT$48,Sheet1!$B$9:$JO$9,0))=0,"Close",INDEX(Sheet1!$B$10:$JO$18,MATCH($C50,Sheet1!$A$10:$A$18,0),MATCH(RT$48,Sheet1!$B$9:$JO$9,0))),"")</f>
        <v/>
      </c>
      <c r="RU50" s="55" t="str">
        <f>IFERROR(IF(INDEX(Sheet1!$B$10:$JO$18,MATCH($C50,Sheet1!$A$10:$A$18,0),MATCH(RU$48,Sheet1!$B$9:$JO$9,0))=0,"Close",INDEX(Sheet1!$B$10:$JO$18,MATCH($C50,Sheet1!$A$10:$A$18,0),MATCH(RU$48,Sheet1!$B$9:$JO$9,0))),"")</f>
        <v/>
      </c>
      <c r="RV50" s="55" t="str">
        <f>IFERROR(IF(INDEX(Sheet1!$B$10:$JO$18,MATCH($C50,Sheet1!$A$10:$A$18,0),MATCH(RV$48,Sheet1!$B$9:$JO$9,0))=0,"Close",INDEX(Sheet1!$B$10:$JO$18,MATCH($C50,Sheet1!$A$10:$A$18,0),MATCH(RV$48,Sheet1!$B$9:$JO$9,0))),"")</f>
        <v/>
      </c>
      <c r="RW50" s="55" t="str">
        <f>IFERROR(IF(INDEX(Sheet1!$B$10:$JO$18,MATCH($C50,Sheet1!$A$10:$A$18,0),MATCH(RW$48,Sheet1!$B$9:$JO$9,0))=0,"Close",INDEX(Sheet1!$B$10:$JO$18,MATCH($C50,Sheet1!$A$10:$A$18,0),MATCH(RW$48,Sheet1!$B$9:$JO$9,0))),"")</f>
        <v/>
      </c>
      <c r="RX50" s="55" t="str">
        <f>IFERROR(IF(INDEX(Sheet1!$B$10:$JO$18,MATCH($C50,Sheet1!$A$10:$A$18,0),MATCH(RX$48,Sheet1!$B$9:$JO$9,0))=0,"Close",INDEX(Sheet1!$B$10:$JO$18,MATCH($C50,Sheet1!$A$10:$A$18,0),MATCH(RX$48,Sheet1!$B$9:$JO$9,0))),"")</f>
        <v/>
      </c>
    </row>
    <row r="51" spans="2:492" x14ac:dyDescent="0.2">
      <c r="B51" s="47">
        <f t="shared" ref="B51:B58" si="122">B50+1</f>
        <v>4</v>
      </c>
      <c r="C51" s="54" t="str">
        <f>$C$13</f>
        <v>Ｏｎｅ　Ｓｕｉｔｅ　ＴＨＥ　ＧＲＡＮＤ（ワンスイート　ザ・グランド）＜古宇利島＞</v>
      </c>
      <c r="D51" s="2"/>
      <c r="E51" s="55" t="str">
        <f>IFERROR(IF(INDEX(Sheet1!$B$10:$JO$18,MATCH($C51,Sheet1!$A$10:$A$18,0),MATCH(E$48,Sheet1!$B$9:$JO$9,0))=0,"Close",INDEX(Sheet1!$B$10:$JO$18,MATCH($C51,Sheet1!$A$10:$A$18,0),MATCH(E$48,Sheet1!$B$9:$JO$9,0))),"")</f>
        <v/>
      </c>
      <c r="F51" s="55" t="str">
        <f>IFERROR(IF(INDEX(Sheet1!$B$10:$JO$18,MATCH($C51,Sheet1!$A$10:$A$18,0),MATCH(F$48,Sheet1!$B$9:$JO$9,0))=0,"Close",INDEX(Sheet1!$B$10:$JO$18,MATCH($C51,Sheet1!$A$10:$A$18,0),MATCH(F$48,Sheet1!$B$9:$JO$9,0))),"")</f>
        <v/>
      </c>
      <c r="G51" s="55" t="str">
        <f>IFERROR(IF(INDEX(Sheet1!$B$10:$JO$18,MATCH($C51,Sheet1!$A$10:$A$18,0),MATCH(G$48,Sheet1!$B$9:$JO$9,0))=0,"Close",INDEX(Sheet1!$B$10:$JO$18,MATCH($C51,Sheet1!$A$10:$A$18,0),MATCH(G$48,Sheet1!$B$9:$JO$9,0))),"")</f>
        <v/>
      </c>
      <c r="H51" s="55" t="str">
        <f>IFERROR(IF(INDEX(Sheet1!$B$10:$JO$18,MATCH($C51,Sheet1!$A$10:$A$18,0),MATCH(H$48,Sheet1!$B$9:$JO$9,0))=0,"Close",INDEX(Sheet1!$B$10:$JO$18,MATCH($C51,Sheet1!$A$10:$A$18,0),MATCH(H$48,Sheet1!$B$9:$JO$9,0))),"")</f>
        <v/>
      </c>
      <c r="I51" s="55" t="str">
        <f>IFERROR(IF(INDEX(Sheet1!$B$10:$JO$18,MATCH($C51,Sheet1!$A$10:$A$18,0),MATCH(I$48,Sheet1!$B$9:$JO$9,0))=0,"Close",INDEX(Sheet1!$B$10:$JO$18,MATCH($C51,Sheet1!$A$10:$A$18,0),MATCH(I$48,Sheet1!$B$9:$JO$9,0))),"")</f>
        <v/>
      </c>
      <c r="J51" s="55" t="str">
        <f>IFERROR(IF(INDEX(Sheet1!$B$10:$JO$18,MATCH($C51,Sheet1!$A$10:$A$18,0),MATCH(J$48,Sheet1!$B$9:$JO$9,0))=0,"Close",INDEX(Sheet1!$B$10:$JO$18,MATCH($C51,Sheet1!$A$10:$A$18,0),MATCH(J$48,Sheet1!$B$9:$JO$9,0))),"")</f>
        <v/>
      </c>
      <c r="K51" s="55" t="str">
        <f>IFERROR(IF(INDEX(Sheet1!$B$10:$JO$18,MATCH($C51,Sheet1!$A$10:$A$18,0),MATCH(K$48,Sheet1!$B$9:$JO$9,0))=0,"Close",INDEX(Sheet1!$B$10:$JO$18,MATCH($C51,Sheet1!$A$10:$A$18,0),MATCH(K$48,Sheet1!$B$9:$JO$9,0))),"")</f>
        <v/>
      </c>
      <c r="L51" s="55" t="str">
        <f>IFERROR(IF(INDEX(Sheet1!$B$10:$JO$18,MATCH($C51,Sheet1!$A$10:$A$18,0),MATCH(L$48,Sheet1!$B$9:$JO$9,0))=0,"Close",INDEX(Sheet1!$B$10:$JO$18,MATCH($C51,Sheet1!$A$10:$A$18,0),MATCH(L$48,Sheet1!$B$9:$JO$9,0))),"")</f>
        <v/>
      </c>
      <c r="M51" s="55" t="str">
        <f>IFERROR(IF(INDEX(Sheet1!$B$10:$JO$18,MATCH($C51,Sheet1!$A$10:$A$18,0),MATCH(M$48,Sheet1!$B$9:$JO$9,0))=0,"Close",INDEX(Sheet1!$B$10:$JO$18,MATCH($C51,Sheet1!$A$10:$A$18,0),MATCH(M$48,Sheet1!$B$9:$JO$9,0))),"")</f>
        <v/>
      </c>
      <c r="N51" s="55" t="str">
        <f>IFERROR(IF(INDEX(Sheet1!$B$10:$JO$18,MATCH($C51,Sheet1!$A$10:$A$18,0),MATCH(N$48,Sheet1!$B$9:$JO$9,0))=0,"Close",INDEX(Sheet1!$B$10:$JO$18,MATCH($C51,Sheet1!$A$10:$A$18,0),MATCH(N$48,Sheet1!$B$9:$JO$9,0))),"")</f>
        <v/>
      </c>
      <c r="O51" s="55" t="str">
        <f>IFERROR(IF(INDEX(Sheet1!$B$10:$JO$18,MATCH($C51,Sheet1!$A$10:$A$18,0),MATCH(O$48,Sheet1!$B$9:$JO$9,0))=0,"Close",INDEX(Sheet1!$B$10:$JO$18,MATCH($C51,Sheet1!$A$10:$A$18,0),MATCH(O$48,Sheet1!$B$9:$JO$9,0))),"")</f>
        <v/>
      </c>
      <c r="P51" s="55" t="str">
        <f>IFERROR(IF(INDEX(Sheet1!$B$10:$JO$18,MATCH($C51,Sheet1!$A$10:$A$18,0),MATCH(P$48,Sheet1!$B$9:$JO$9,0))=0,"Close",INDEX(Sheet1!$B$10:$JO$18,MATCH($C51,Sheet1!$A$10:$A$18,0),MATCH(P$48,Sheet1!$B$9:$JO$9,0))),"")</f>
        <v/>
      </c>
      <c r="Q51" s="55" t="str">
        <f>IFERROR(IF(INDEX(Sheet1!$B$10:$JO$18,MATCH($C51,Sheet1!$A$10:$A$18,0),MATCH(Q$48,Sheet1!$B$9:$JO$9,0))=0,"Close",INDEX(Sheet1!$B$10:$JO$18,MATCH($C51,Sheet1!$A$10:$A$18,0),MATCH(Q$48,Sheet1!$B$9:$JO$9,0))),"")</f>
        <v/>
      </c>
      <c r="R51" s="55" t="str">
        <f>IFERROR(IF(INDEX(Sheet1!$B$10:$JO$18,MATCH($C51,Sheet1!$A$10:$A$18,0),MATCH(R$48,Sheet1!$B$9:$JO$9,0))=0,"Close",INDEX(Sheet1!$B$10:$JO$18,MATCH($C51,Sheet1!$A$10:$A$18,0),MATCH(R$48,Sheet1!$B$9:$JO$9,0))),"")</f>
        <v/>
      </c>
      <c r="S51" s="55" t="str">
        <f>IFERROR(IF(INDEX(Sheet1!$B$10:$JO$18,MATCH($C51,Sheet1!$A$10:$A$18,0),MATCH(S$48,Sheet1!$B$9:$JO$9,0))=0,"Close",INDEX(Sheet1!$B$10:$JO$18,MATCH($C51,Sheet1!$A$10:$A$18,0),MATCH(S$48,Sheet1!$B$9:$JO$9,0))),"")</f>
        <v/>
      </c>
      <c r="T51" s="55" t="str">
        <f>IFERROR(IF(INDEX(Sheet1!$B$10:$JO$18,MATCH($C51,Sheet1!$A$10:$A$18,0),MATCH(T$48,Sheet1!$B$9:$JO$9,0))=0,"Close",INDEX(Sheet1!$B$10:$JO$18,MATCH($C51,Sheet1!$A$10:$A$18,0),MATCH(T$48,Sheet1!$B$9:$JO$9,0))),"")</f>
        <v/>
      </c>
      <c r="U51" s="55" t="str">
        <f>IFERROR(IF(INDEX(Sheet1!$B$10:$JO$18,MATCH($C51,Sheet1!$A$10:$A$18,0),MATCH(U$48,Sheet1!$B$9:$JO$9,0))=0,"Close",INDEX(Sheet1!$B$10:$JO$18,MATCH($C51,Sheet1!$A$10:$A$18,0),MATCH(U$48,Sheet1!$B$9:$JO$9,0))),"")</f>
        <v/>
      </c>
      <c r="V51" s="55" t="str">
        <f>IFERROR(IF(INDEX(Sheet1!$B$10:$JO$18,MATCH($C51,Sheet1!$A$10:$A$18,0),MATCH(V$48,Sheet1!$B$9:$JO$9,0))=0,"Close",INDEX(Sheet1!$B$10:$JO$18,MATCH($C51,Sheet1!$A$10:$A$18,0),MATCH(V$48,Sheet1!$B$9:$JO$9,0))),"")</f>
        <v/>
      </c>
      <c r="W51" s="55" t="str">
        <f>IFERROR(IF(INDEX(Sheet1!$B$10:$JO$18,MATCH($C51,Sheet1!$A$10:$A$18,0),MATCH(W$48,Sheet1!$B$9:$JO$9,0))=0,"Close",INDEX(Sheet1!$B$10:$JO$18,MATCH($C51,Sheet1!$A$10:$A$18,0),MATCH(W$48,Sheet1!$B$9:$JO$9,0))),"")</f>
        <v/>
      </c>
      <c r="X51" s="55" t="str">
        <f>IFERROR(IF(INDEX(Sheet1!$B$10:$JO$18,MATCH($C51,Sheet1!$A$10:$A$18,0),MATCH(X$48,Sheet1!$B$9:$JO$9,0))=0,"Close",INDEX(Sheet1!$B$10:$JO$18,MATCH($C51,Sheet1!$A$10:$A$18,0),MATCH(X$48,Sheet1!$B$9:$JO$9,0))),"")</f>
        <v/>
      </c>
      <c r="Y51" s="55" t="str">
        <f>IFERROR(IF(INDEX(Sheet1!$B$10:$JO$18,MATCH($C51,Sheet1!$A$10:$A$18,0),MATCH(Y$48,Sheet1!$B$9:$JO$9,0))=0,"Close",INDEX(Sheet1!$B$10:$JO$18,MATCH($C51,Sheet1!$A$10:$A$18,0),MATCH(Y$48,Sheet1!$B$9:$JO$9,0))),"")</f>
        <v/>
      </c>
      <c r="Z51" s="55" t="str">
        <f>IFERROR(IF(INDEX(Sheet1!$B$10:$JO$18,MATCH($C51,Sheet1!$A$10:$A$18,0),MATCH(Z$48,Sheet1!$B$9:$JO$9,0))=0,"Close",INDEX(Sheet1!$B$10:$JO$18,MATCH($C51,Sheet1!$A$10:$A$18,0),MATCH(Z$48,Sheet1!$B$9:$JO$9,0))),"")</f>
        <v/>
      </c>
      <c r="AA51" s="55" t="str">
        <f>IFERROR(IF(INDEX(Sheet1!$B$10:$JO$18,MATCH($C51,Sheet1!$A$10:$A$18,0),MATCH(AA$48,Sheet1!$B$9:$JO$9,0))=0,"Close",INDEX(Sheet1!$B$10:$JO$18,MATCH($C51,Sheet1!$A$10:$A$18,0),MATCH(AA$48,Sheet1!$B$9:$JO$9,0))),"")</f>
        <v/>
      </c>
      <c r="AB51" s="55" t="str">
        <f>IFERROR(IF(INDEX(Sheet1!$B$10:$JO$18,MATCH($C51,Sheet1!$A$10:$A$18,0),MATCH(AB$48,Sheet1!$B$9:$JO$9,0))=0,"Close",INDEX(Sheet1!$B$10:$JO$18,MATCH($C51,Sheet1!$A$10:$A$18,0),MATCH(AB$48,Sheet1!$B$9:$JO$9,0))),"")</f>
        <v/>
      </c>
      <c r="AC51" s="55" t="str">
        <f>IFERROR(IF(INDEX(Sheet1!$B$10:$JO$18,MATCH($C51,Sheet1!$A$10:$A$18,0),MATCH(AC$48,Sheet1!$B$9:$JO$9,0))=0,"Close",INDEX(Sheet1!$B$10:$JO$18,MATCH($C51,Sheet1!$A$10:$A$18,0),MATCH(AC$48,Sheet1!$B$9:$JO$9,0))),"")</f>
        <v/>
      </c>
      <c r="AD51" s="55" t="str">
        <f>IFERROR(IF(INDEX(Sheet1!$B$10:$JO$18,MATCH($C51,Sheet1!$A$10:$A$18,0),MATCH(AD$48,Sheet1!$B$9:$JO$9,0))=0,"Close",INDEX(Sheet1!$B$10:$JO$18,MATCH($C51,Sheet1!$A$10:$A$18,0),MATCH(AD$48,Sheet1!$B$9:$JO$9,0))),"")</f>
        <v/>
      </c>
      <c r="AE51" s="55" t="str">
        <f>IFERROR(IF(INDEX(Sheet1!$B$10:$JO$18,MATCH($C51,Sheet1!$A$10:$A$18,0),MATCH(AE$48,Sheet1!$B$9:$JO$9,0))=0,"Close",INDEX(Sheet1!$B$10:$JO$18,MATCH($C51,Sheet1!$A$10:$A$18,0),MATCH(AE$48,Sheet1!$B$9:$JO$9,0))),"")</f>
        <v/>
      </c>
      <c r="AF51" s="55" t="str">
        <f>IFERROR(IF(INDEX(Sheet1!$B$10:$JO$18,MATCH($C51,Sheet1!$A$10:$A$18,0),MATCH(AF$48,Sheet1!$B$9:$JO$9,0))=0,"Close",INDEX(Sheet1!$B$10:$JO$18,MATCH($C51,Sheet1!$A$10:$A$18,0),MATCH(AF$48,Sheet1!$B$9:$JO$9,0))),"")</f>
        <v/>
      </c>
      <c r="AG51" s="55" t="str">
        <f>IFERROR(IF(INDEX(Sheet1!$B$10:$JO$18,MATCH($C51,Sheet1!$A$10:$A$18,0),MATCH(AG$48,Sheet1!$B$9:$JO$9,0))=0,"Close",INDEX(Sheet1!$B$10:$JO$18,MATCH($C51,Sheet1!$A$10:$A$18,0),MATCH(AG$48,Sheet1!$B$9:$JO$9,0))),"")</f>
        <v/>
      </c>
      <c r="AH51" s="55" t="str">
        <f>IFERROR(IF(INDEX(Sheet1!$B$10:$JO$18,MATCH($C51,Sheet1!$A$10:$A$18,0),MATCH(AH$48,Sheet1!$B$9:$JO$9,0))=0,"Close",INDEX(Sheet1!$B$10:$JO$18,MATCH($C51,Sheet1!$A$10:$A$18,0),MATCH(AH$48,Sheet1!$B$9:$JO$9,0))),"")</f>
        <v/>
      </c>
      <c r="AI51" s="55" t="str">
        <f>IFERROR(IF(INDEX(Sheet1!$B$10:$JO$18,MATCH($C51,Sheet1!$A$10:$A$18,0),MATCH(AI$48,Sheet1!$B$9:$JO$9,0))=0,"Close",INDEX(Sheet1!$B$10:$JO$18,MATCH($C51,Sheet1!$A$10:$A$18,0),MATCH(AI$48,Sheet1!$B$9:$JO$9,0))),"")</f>
        <v/>
      </c>
      <c r="AJ51" s="55" t="str">
        <f>IFERROR(IF(INDEX(Sheet1!$B$10:$JO$18,MATCH($C51,Sheet1!$A$10:$A$18,0),MATCH(AJ$48,Sheet1!$B$9:$JO$9,0))=0,"Close",INDEX(Sheet1!$B$10:$JO$18,MATCH($C51,Sheet1!$A$10:$A$18,0),MATCH(AJ$48,Sheet1!$B$9:$JO$9,0))),"")</f>
        <v/>
      </c>
      <c r="AK51" s="55" t="str">
        <f>IFERROR(IF(INDEX(Sheet1!$B$10:$JO$18,MATCH($C51,Sheet1!$A$10:$A$18,0),MATCH(AK$48,Sheet1!$B$9:$JO$9,0))=0,"Close",INDEX(Sheet1!$B$10:$JO$18,MATCH($C51,Sheet1!$A$10:$A$18,0),MATCH(AK$48,Sheet1!$B$9:$JO$9,0))),"")</f>
        <v/>
      </c>
      <c r="AL51" s="55" t="str">
        <f>IFERROR(IF(INDEX(Sheet1!$B$10:$JO$18,MATCH($C51,Sheet1!$A$10:$A$18,0),MATCH(AL$48,Sheet1!$B$9:$JO$9,0))=0,"Close",INDEX(Sheet1!$B$10:$JO$18,MATCH($C51,Sheet1!$A$10:$A$18,0),MATCH(AL$48,Sheet1!$B$9:$JO$9,0))),"")</f>
        <v/>
      </c>
      <c r="AM51" s="55" t="str">
        <f>IFERROR(IF(INDEX(Sheet1!$B$10:$JO$18,MATCH($C51,Sheet1!$A$10:$A$18,0),MATCH(AM$48,Sheet1!$B$9:$JO$9,0))=0,"Close",INDEX(Sheet1!$B$10:$JO$18,MATCH($C51,Sheet1!$A$10:$A$18,0),MATCH(AM$48,Sheet1!$B$9:$JO$9,0))),"")</f>
        <v/>
      </c>
      <c r="AN51" s="55" t="str">
        <f>IFERROR(IF(INDEX(Sheet1!$B$10:$JO$18,MATCH($C51,Sheet1!$A$10:$A$18,0),MATCH(AN$48,Sheet1!$B$9:$JO$9,0))=0,"Close",INDEX(Sheet1!$B$10:$JO$18,MATCH($C51,Sheet1!$A$10:$A$18,0),MATCH(AN$48,Sheet1!$B$9:$JO$9,0))),"")</f>
        <v/>
      </c>
      <c r="AO51" s="55" t="str">
        <f>IFERROR(IF(INDEX(Sheet1!$B$10:$JO$18,MATCH($C51,Sheet1!$A$10:$A$18,0),MATCH(AO$48,Sheet1!$B$9:$JO$9,0))=0,"Close",INDEX(Sheet1!$B$10:$JO$18,MATCH($C51,Sheet1!$A$10:$A$18,0),MATCH(AO$48,Sheet1!$B$9:$JO$9,0))),"")</f>
        <v/>
      </c>
      <c r="AP51" s="55" t="str">
        <f>IFERROR(IF(INDEX(Sheet1!$B$10:$JO$18,MATCH($C51,Sheet1!$A$10:$A$18,0),MATCH(AP$48,Sheet1!$B$9:$JO$9,0))=0,"Close",INDEX(Sheet1!$B$10:$JO$18,MATCH($C51,Sheet1!$A$10:$A$18,0),MATCH(AP$48,Sheet1!$B$9:$JO$9,0))),"")</f>
        <v/>
      </c>
      <c r="AQ51" s="55" t="str">
        <f>IFERROR(IF(INDEX(Sheet1!$B$10:$JO$18,MATCH($C51,Sheet1!$A$10:$A$18,0),MATCH(AQ$48,Sheet1!$B$9:$JO$9,0))=0,"Close",INDEX(Sheet1!$B$10:$JO$18,MATCH($C51,Sheet1!$A$10:$A$18,0),MATCH(AQ$48,Sheet1!$B$9:$JO$9,0))),"")</f>
        <v/>
      </c>
      <c r="AR51" s="55" t="str">
        <f>IFERROR(IF(INDEX(Sheet1!$B$10:$JO$18,MATCH($C51,Sheet1!$A$10:$A$18,0),MATCH(AR$48,Sheet1!$B$9:$JO$9,0))=0,"Close",INDEX(Sheet1!$B$10:$JO$18,MATCH($C51,Sheet1!$A$10:$A$18,0),MATCH(AR$48,Sheet1!$B$9:$JO$9,0))),"")</f>
        <v/>
      </c>
      <c r="AS51" s="55" t="str">
        <f>IFERROR(IF(INDEX(Sheet1!$B$10:$JO$18,MATCH($C51,Sheet1!$A$10:$A$18,0),MATCH(AS$48,Sheet1!$B$9:$JO$9,0))=0,"Close",INDEX(Sheet1!$B$10:$JO$18,MATCH($C51,Sheet1!$A$10:$A$18,0),MATCH(AS$48,Sheet1!$B$9:$JO$9,0))),"")</f>
        <v/>
      </c>
      <c r="AT51" s="55" t="str">
        <f>IFERROR(IF(INDEX(Sheet1!$B$10:$JO$18,MATCH($C51,Sheet1!$A$10:$A$18,0),MATCH(AT$48,Sheet1!$B$9:$JO$9,0))=0,"Close",INDEX(Sheet1!$B$10:$JO$18,MATCH($C51,Sheet1!$A$10:$A$18,0),MATCH(AT$48,Sheet1!$B$9:$JO$9,0))),"")</f>
        <v/>
      </c>
      <c r="AU51" s="55" t="str">
        <f>IFERROR(IF(INDEX(Sheet1!$B$10:$JO$18,MATCH($C51,Sheet1!$A$10:$A$18,0),MATCH(AU$48,Sheet1!$B$9:$JO$9,0))=0,"Close",INDEX(Sheet1!$B$10:$JO$18,MATCH($C51,Sheet1!$A$10:$A$18,0),MATCH(AU$48,Sheet1!$B$9:$JO$9,0))),"")</f>
        <v/>
      </c>
      <c r="AV51" s="55" t="str">
        <f>IFERROR(IF(INDEX(Sheet1!$B$10:$JO$18,MATCH($C51,Sheet1!$A$10:$A$18,0),MATCH(AV$48,Sheet1!$B$9:$JO$9,0))=0,"Close",INDEX(Sheet1!$B$10:$JO$18,MATCH($C51,Sheet1!$A$10:$A$18,0),MATCH(AV$48,Sheet1!$B$9:$JO$9,0))),"")</f>
        <v/>
      </c>
      <c r="AW51" s="55" t="str">
        <f>IFERROR(IF(INDEX(Sheet1!$B$10:$JO$18,MATCH($C51,Sheet1!$A$10:$A$18,0),MATCH(AW$48,Sheet1!$B$9:$JO$9,0))=0,"Close",INDEX(Sheet1!$B$10:$JO$18,MATCH($C51,Sheet1!$A$10:$A$18,0),MATCH(AW$48,Sheet1!$B$9:$JO$9,0))),"")</f>
        <v/>
      </c>
      <c r="AX51" s="55" t="str">
        <f>IFERROR(IF(INDEX(Sheet1!$B$10:$JO$18,MATCH($C51,Sheet1!$A$10:$A$18,0),MATCH(AX$48,Sheet1!$B$9:$JO$9,0))=0,"Close",INDEX(Sheet1!$B$10:$JO$18,MATCH($C51,Sheet1!$A$10:$A$18,0),MATCH(AX$48,Sheet1!$B$9:$JO$9,0))),"")</f>
        <v/>
      </c>
      <c r="AY51" s="55" t="str">
        <f>IFERROR(IF(INDEX(Sheet1!$B$10:$JO$18,MATCH($C51,Sheet1!$A$10:$A$18,0),MATCH(AY$48,Sheet1!$B$9:$JO$9,0))=0,"Close",INDEX(Sheet1!$B$10:$JO$18,MATCH($C51,Sheet1!$A$10:$A$18,0),MATCH(AY$48,Sheet1!$B$9:$JO$9,0))),"")</f>
        <v/>
      </c>
      <c r="AZ51" s="55" t="str">
        <f>IFERROR(IF(INDEX(Sheet1!$B$10:$JO$18,MATCH($C51,Sheet1!$A$10:$A$18,0),MATCH(AZ$48,Sheet1!$B$9:$JO$9,0))=0,"Close",INDEX(Sheet1!$B$10:$JO$18,MATCH($C51,Sheet1!$A$10:$A$18,0),MATCH(AZ$48,Sheet1!$B$9:$JO$9,0))),"")</f>
        <v/>
      </c>
      <c r="BA51" s="55" t="str">
        <f>IFERROR(IF(INDEX(Sheet1!$B$10:$JO$18,MATCH($C51,Sheet1!$A$10:$A$18,0),MATCH(BA$48,Sheet1!$B$9:$JO$9,0))=0,"Close",INDEX(Sheet1!$B$10:$JO$18,MATCH($C51,Sheet1!$A$10:$A$18,0),MATCH(BA$48,Sheet1!$B$9:$JO$9,0))),"")</f>
        <v/>
      </c>
      <c r="BB51" s="55" t="str">
        <f>IFERROR(IF(INDEX(Sheet1!$B$10:$JO$18,MATCH($C51,Sheet1!$A$10:$A$18,0),MATCH(BB$48,Sheet1!$B$9:$JO$9,0))=0,"Close",INDEX(Sheet1!$B$10:$JO$18,MATCH($C51,Sheet1!$A$10:$A$18,0),MATCH(BB$48,Sheet1!$B$9:$JO$9,0))),"")</f>
        <v/>
      </c>
      <c r="BC51" s="55" t="str">
        <f>IFERROR(IF(INDEX(Sheet1!$B$10:$JO$18,MATCH($C51,Sheet1!$A$10:$A$18,0),MATCH(BC$48,Sheet1!$B$9:$JO$9,0))=0,"Close",INDEX(Sheet1!$B$10:$JO$18,MATCH($C51,Sheet1!$A$10:$A$18,0),MATCH(BC$48,Sheet1!$B$9:$JO$9,0))),"")</f>
        <v/>
      </c>
      <c r="BD51" s="55" t="str">
        <f>IFERROR(IF(INDEX(Sheet1!$B$10:$JO$18,MATCH($C51,Sheet1!$A$10:$A$18,0),MATCH(BD$48,Sheet1!$B$9:$JO$9,0))=0,"Close",INDEX(Sheet1!$B$10:$JO$18,MATCH($C51,Sheet1!$A$10:$A$18,0),MATCH(BD$48,Sheet1!$B$9:$JO$9,0))),"")</f>
        <v/>
      </c>
      <c r="BE51" s="55" t="str">
        <f>IFERROR(IF(INDEX(Sheet1!$B$10:$JO$18,MATCH($C51,Sheet1!$A$10:$A$18,0),MATCH(BE$48,Sheet1!$B$9:$JO$9,0))=0,"Close",INDEX(Sheet1!$B$10:$JO$18,MATCH($C51,Sheet1!$A$10:$A$18,0),MATCH(BE$48,Sheet1!$B$9:$JO$9,0))),"")</f>
        <v/>
      </c>
      <c r="BF51" s="55" t="str">
        <f>IFERROR(IF(INDEX(Sheet1!$B$10:$JO$18,MATCH($C51,Sheet1!$A$10:$A$18,0),MATCH(BF$48,Sheet1!$B$9:$JO$9,0))=0,"Close",INDEX(Sheet1!$B$10:$JO$18,MATCH($C51,Sheet1!$A$10:$A$18,0),MATCH(BF$48,Sheet1!$B$9:$JO$9,0))),"")</f>
        <v/>
      </c>
      <c r="BG51" s="55" t="str">
        <f>IFERROR(IF(INDEX(Sheet1!$B$10:$JO$18,MATCH($C51,Sheet1!$A$10:$A$18,0),MATCH(BG$48,Sheet1!$B$9:$JO$9,0))=0,"Close",INDEX(Sheet1!$B$10:$JO$18,MATCH($C51,Sheet1!$A$10:$A$18,0),MATCH(BG$48,Sheet1!$B$9:$JO$9,0))),"")</f>
        <v/>
      </c>
      <c r="BH51" s="55" t="str">
        <f>IFERROR(IF(INDEX(Sheet1!$B$10:$JO$18,MATCH($C51,Sheet1!$A$10:$A$18,0),MATCH(BH$48,Sheet1!$B$9:$JO$9,0))=0,"Close",INDEX(Sheet1!$B$10:$JO$18,MATCH($C51,Sheet1!$A$10:$A$18,0),MATCH(BH$48,Sheet1!$B$9:$JO$9,0))),"")</f>
        <v/>
      </c>
      <c r="BI51" s="55" t="str">
        <f>IFERROR(IF(INDEX(Sheet1!$B$10:$JO$18,MATCH($C51,Sheet1!$A$10:$A$18,0),MATCH(BI$48,Sheet1!$B$9:$JO$9,0))=0,"Close",INDEX(Sheet1!$B$10:$JO$18,MATCH($C51,Sheet1!$A$10:$A$18,0),MATCH(BI$48,Sheet1!$B$9:$JO$9,0))),"")</f>
        <v/>
      </c>
      <c r="BJ51" s="55" t="str">
        <f>IFERROR(IF(INDEX(Sheet1!$B$10:$JO$18,MATCH($C51,Sheet1!$A$10:$A$18,0),MATCH(BJ$48,Sheet1!$B$9:$JO$9,0))=0,"Close",INDEX(Sheet1!$B$10:$JO$18,MATCH($C51,Sheet1!$A$10:$A$18,0),MATCH(BJ$48,Sheet1!$B$9:$JO$9,0))),"")</f>
        <v/>
      </c>
      <c r="BK51" s="55" t="str">
        <f>IFERROR(IF(INDEX(Sheet1!$B$10:$JO$18,MATCH($C51,Sheet1!$A$10:$A$18,0),MATCH(BK$48,Sheet1!$B$9:$JO$9,0))=0,"Close",INDEX(Sheet1!$B$10:$JO$18,MATCH($C51,Sheet1!$A$10:$A$18,0),MATCH(BK$48,Sheet1!$B$9:$JO$9,0))),"")</f>
        <v/>
      </c>
      <c r="BL51" s="55" t="str">
        <f>IFERROR(IF(INDEX(Sheet1!$B$10:$JO$18,MATCH($C51,Sheet1!$A$10:$A$18,0),MATCH(BL$48,Sheet1!$B$9:$JO$9,0))=0,"Close",INDEX(Sheet1!$B$10:$JO$18,MATCH($C51,Sheet1!$A$10:$A$18,0),MATCH(BL$48,Sheet1!$B$9:$JO$9,0))),"")</f>
        <v/>
      </c>
      <c r="BM51" s="55" t="str">
        <f>IFERROR(IF(INDEX(Sheet1!$B$10:$JO$18,MATCH($C51,Sheet1!$A$10:$A$18,0),MATCH(BM$48,Sheet1!$B$9:$JO$9,0))=0,"Close",INDEX(Sheet1!$B$10:$JO$18,MATCH($C51,Sheet1!$A$10:$A$18,0),MATCH(BM$48,Sheet1!$B$9:$JO$9,0))),"")</f>
        <v/>
      </c>
      <c r="BN51" s="55" t="str">
        <f>IFERROR(IF(INDEX(Sheet1!$B$10:$JO$18,MATCH($C51,Sheet1!$A$10:$A$18,0),MATCH(BN$48,Sheet1!$B$9:$JO$9,0))=0,"Close",INDEX(Sheet1!$B$10:$JO$18,MATCH($C51,Sheet1!$A$10:$A$18,0),MATCH(BN$48,Sheet1!$B$9:$JO$9,0))),"")</f>
        <v/>
      </c>
      <c r="BO51" s="55" t="str">
        <f>IFERROR(IF(INDEX(Sheet1!$B$10:$JO$18,MATCH($C51,Sheet1!$A$10:$A$18,0),MATCH(BO$48,Sheet1!$B$9:$JO$9,0))=0,"Close",INDEX(Sheet1!$B$10:$JO$18,MATCH($C51,Sheet1!$A$10:$A$18,0),MATCH(BO$48,Sheet1!$B$9:$JO$9,0))),"")</f>
        <v/>
      </c>
      <c r="BP51" s="55" t="str">
        <f>IFERROR(IF(INDEX(Sheet1!$B$10:$JO$18,MATCH($C51,Sheet1!$A$10:$A$18,0),MATCH(BP$48,Sheet1!$B$9:$JO$9,0))=0,"Close",INDEX(Sheet1!$B$10:$JO$18,MATCH($C51,Sheet1!$A$10:$A$18,0),MATCH(BP$48,Sheet1!$B$9:$JO$9,0))),"")</f>
        <v/>
      </c>
      <c r="BQ51" s="55" t="str">
        <f>IFERROR(IF(INDEX(Sheet1!$B$10:$JO$18,MATCH($C51,Sheet1!$A$10:$A$18,0),MATCH(BQ$48,Sheet1!$B$9:$JO$9,0))=0,"Close",INDEX(Sheet1!$B$10:$JO$18,MATCH($C51,Sheet1!$A$10:$A$18,0),MATCH(BQ$48,Sheet1!$B$9:$JO$9,0))),"")</f>
        <v/>
      </c>
      <c r="BR51" s="55" t="str">
        <f>IFERROR(IF(INDEX(Sheet1!$B$10:$JO$18,MATCH($C51,Sheet1!$A$10:$A$18,0),MATCH(BR$48,Sheet1!$B$9:$JO$9,0))=0,"Close",INDEX(Sheet1!$B$10:$JO$18,MATCH($C51,Sheet1!$A$10:$A$18,0),MATCH(BR$48,Sheet1!$B$9:$JO$9,0))),"")</f>
        <v/>
      </c>
      <c r="BS51" s="55" t="str">
        <f>IFERROR(IF(INDEX(Sheet1!$B$10:$JO$18,MATCH($C51,Sheet1!$A$10:$A$18,0),MATCH(BS$48,Sheet1!$B$9:$JO$9,0))=0,"Close",INDEX(Sheet1!$B$10:$JO$18,MATCH($C51,Sheet1!$A$10:$A$18,0),MATCH(BS$48,Sheet1!$B$9:$JO$9,0))),"")</f>
        <v/>
      </c>
      <c r="BT51" s="55" t="str">
        <f>IFERROR(IF(INDEX(Sheet1!$B$10:$JO$18,MATCH($C51,Sheet1!$A$10:$A$18,0),MATCH(BT$48,Sheet1!$B$9:$JO$9,0))=0,"Close",INDEX(Sheet1!$B$10:$JO$18,MATCH($C51,Sheet1!$A$10:$A$18,0),MATCH(BT$48,Sheet1!$B$9:$JO$9,0))),"")</f>
        <v/>
      </c>
      <c r="BU51" s="55" t="str">
        <f>IFERROR(IF(INDEX(Sheet1!$B$10:$JO$18,MATCH($C51,Sheet1!$A$10:$A$18,0),MATCH(BU$48,Sheet1!$B$9:$JO$9,0))=0,"Close",INDEX(Sheet1!$B$10:$JO$18,MATCH($C51,Sheet1!$A$10:$A$18,0),MATCH(BU$48,Sheet1!$B$9:$JO$9,0))),"")</f>
        <v/>
      </c>
      <c r="BV51" s="55" t="str">
        <f>IFERROR(IF(INDEX(Sheet1!$B$10:$JO$18,MATCH($C51,Sheet1!$A$10:$A$18,0),MATCH(BV$48,Sheet1!$B$9:$JO$9,0))=0,"Close",INDEX(Sheet1!$B$10:$JO$18,MATCH($C51,Sheet1!$A$10:$A$18,0),MATCH(BV$48,Sheet1!$B$9:$JO$9,0))),"")</f>
        <v/>
      </c>
      <c r="BW51" s="55" t="str">
        <f>IFERROR(IF(INDEX(Sheet1!$B$10:$JO$18,MATCH($C51,Sheet1!$A$10:$A$18,0),MATCH(BW$48,Sheet1!$B$9:$JO$9,0))=0,"Close",INDEX(Sheet1!$B$10:$JO$18,MATCH($C51,Sheet1!$A$10:$A$18,0),MATCH(BW$48,Sheet1!$B$9:$JO$9,0))),"")</f>
        <v/>
      </c>
      <c r="BX51" s="55" t="str">
        <f>IFERROR(IF(INDEX(Sheet1!$B$10:$JO$18,MATCH($C51,Sheet1!$A$10:$A$18,0),MATCH(BX$48,Sheet1!$B$9:$JO$9,0))=0,"Close",INDEX(Sheet1!$B$10:$JO$18,MATCH($C51,Sheet1!$A$10:$A$18,0),MATCH(BX$48,Sheet1!$B$9:$JO$9,0))),"")</f>
        <v/>
      </c>
      <c r="BY51" s="55" t="str">
        <f>IFERROR(IF(INDEX(Sheet1!$B$10:$JO$18,MATCH($C51,Sheet1!$A$10:$A$18,0),MATCH(BY$48,Sheet1!$B$9:$JO$9,0))=0,"Close",INDEX(Sheet1!$B$10:$JO$18,MATCH($C51,Sheet1!$A$10:$A$18,0),MATCH(BY$48,Sheet1!$B$9:$JO$9,0))),"")</f>
        <v/>
      </c>
      <c r="BZ51" s="55" t="str">
        <f>IFERROR(IF(INDEX(Sheet1!$B$10:$JO$18,MATCH($C51,Sheet1!$A$10:$A$18,0),MATCH(BZ$48,Sheet1!$B$9:$JO$9,0))=0,"Close",INDEX(Sheet1!$B$10:$JO$18,MATCH($C51,Sheet1!$A$10:$A$18,0),MATCH(BZ$48,Sheet1!$B$9:$JO$9,0))),"")</f>
        <v/>
      </c>
      <c r="CA51" s="55" t="str">
        <f>IFERROR(IF(INDEX(Sheet1!$B$10:$JO$18,MATCH($C51,Sheet1!$A$10:$A$18,0),MATCH(CA$48,Sheet1!$B$9:$JO$9,0))=0,"Close",INDEX(Sheet1!$B$10:$JO$18,MATCH($C51,Sheet1!$A$10:$A$18,0),MATCH(CA$48,Sheet1!$B$9:$JO$9,0))),"")</f>
        <v/>
      </c>
      <c r="CB51" s="55" t="str">
        <f>IFERROR(IF(INDEX(Sheet1!$B$10:$JO$18,MATCH($C51,Sheet1!$A$10:$A$18,0),MATCH(CB$48,Sheet1!$B$9:$JO$9,0))=0,"Close",INDEX(Sheet1!$B$10:$JO$18,MATCH($C51,Sheet1!$A$10:$A$18,0),MATCH(CB$48,Sheet1!$B$9:$JO$9,0))),"")</f>
        <v/>
      </c>
      <c r="CC51" s="55" t="str">
        <f>IFERROR(IF(INDEX(Sheet1!$B$10:$JO$18,MATCH($C51,Sheet1!$A$10:$A$18,0),MATCH(CC$48,Sheet1!$B$9:$JO$9,0))=0,"Close",INDEX(Sheet1!$B$10:$JO$18,MATCH($C51,Sheet1!$A$10:$A$18,0),MATCH(CC$48,Sheet1!$B$9:$JO$9,0))),"")</f>
        <v/>
      </c>
      <c r="CD51" s="55" t="str">
        <f>IFERROR(IF(INDEX(Sheet1!$B$10:$JO$18,MATCH($C51,Sheet1!$A$10:$A$18,0),MATCH(CD$48,Sheet1!$B$9:$JO$9,0))=0,"Close",INDEX(Sheet1!$B$10:$JO$18,MATCH($C51,Sheet1!$A$10:$A$18,0),MATCH(CD$48,Sheet1!$B$9:$JO$9,0))),"")</f>
        <v/>
      </c>
      <c r="CE51" s="55" t="str">
        <f>IFERROR(IF(INDEX(Sheet1!$B$10:$JO$18,MATCH($C51,Sheet1!$A$10:$A$18,0),MATCH(CE$48,Sheet1!$B$9:$JO$9,0))=0,"Close",INDEX(Sheet1!$B$10:$JO$18,MATCH($C51,Sheet1!$A$10:$A$18,0),MATCH(CE$48,Sheet1!$B$9:$JO$9,0))),"")</f>
        <v/>
      </c>
      <c r="CF51" s="55" t="str">
        <f>IFERROR(IF(INDEX(Sheet1!$B$10:$JO$18,MATCH($C51,Sheet1!$A$10:$A$18,0),MATCH(CF$48,Sheet1!$B$9:$JO$9,0))=0,"Close",INDEX(Sheet1!$B$10:$JO$18,MATCH($C51,Sheet1!$A$10:$A$18,0),MATCH(CF$48,Sheet1!$B$9:$JO$9,0))),"")</f>
        <v/>
      </c>
      <c r="CG51" s="55" t="str">
        <f>IFERROR(IF(INDEX(Sheet1!$B$10:$JO$18,MATCH($C51,Sheet1!$A$10:$A$18,0),MATCH(CG$48,Sheet1!$B$9:$JO$9,0))=0,"Close",INDEX(Sheet1!$B$10:$JO$18,MATCH($C51,Sheet1!$A$10:$A$18,0),MATCH(CG$48,Sheet1!$B$9:$JO$9,0))),"")</f>
        <v/>
      </c>
      <c r="CH51" s="55" t="str">
        <f>IFERROR(IF(INDEX(Sheet1!$B$10:$JO$18,MATCH($C51,Sheet1!$A$10:$A$18,0),MATCH(CH$48,Sheet1!$B$9:$JO$9,0))=0,"Close",INDEX(Sheet1!$B$10:$JO$18,MATCH($C51,Sheet1!$A$10:$A$18,0),MATCH(CH$48,Sheet1!$B$9:$JO$9,0))),"")</f>
        <v/>
      </c>
      <c r="CI51" s="55" t="str">
        <f>IFERROR(IF(INDEX(Sheet1!$B$10:$JO$18,MATCH($C51,Sheet1!$A$10:$A$18,0),MATCH(CI$48,Sheet1!$B$9:$JO$9,0))=0,"Close",INDEX(Sheet1!$B$10:$JO$18,MATCH($C51,Sheet1!$A$10:$A$18,0),MATCH(CI$48,Sheet1!$B$9:$JO$9,0))),"")</f>
        <v/>
      </c>
      <c r="CJ51" s="55" t="str">
        <f>IFERROR(IF(INDEX(Sheet1!$B$10:$JO$18,MATCH($C51,Sheet1!$A$10:$A$18,0),MATCH(CJ$48,Sheet1!$B$9:$JO$9,0))=0,"Close",INDEX(Sheet1!$B$10:$JO$18,MATCH($C51,Sheet1!$A$10:$A$18,0),MATCH(CJ$48,Sheet1!$B$9:$JO$9,0))),"")</f>
        <v/>
      </c>
      <c r="CK51" s="55" t="str">
        <f>IFERROR(IF(INDEX(Sheet1!$B$10:$JO$18,MATCH($C51,Sheet1!$A$10:$A$18,0),MATCH(CK$48,Sheet1!$B$9:$JO$9,0))=0,"Close",INDEX(Sheet1!$B$10:$JO$18,MATCH($C51,Sheet1!$A$10:$A$18,0),MATCH(CK$48,Sheet1!$B$9:$JO$9,0))),"")</f>
        <v/>
      </c>
      <c r="CL51" s="55" t="str">
        <f>IFERROR(IF(INDEX(Sheet1!$B$10:$JO$18,MATCH($C51,Sheet1!$A$10:$A$18,0),MATCH(CL$48,Sheet1!$B$9:$JO$9,0))=0,"Close",INDEX(Sheet1!$B$10:$JO$18,MATCH($C51,Sheet1!$A$10:$A$18,0),MATCH(CL$48,Sheet1!$B$9:$JO$9,0))),"")</f>
        <v/>
      </c>
      <c r="CM51" s="55" t="str">
        <f>IFERROR(IF(INDEX(Sheet1!$B$10:$JO$18,MATCH($C51,Sheet1!$A$10:$A$18,0),MATCH(CM$48,Sheet1!$B$9:$JO$9,0))=0,"Close",INDEX(Sheet1!$B$10:$JO$18,MATCH($C51,Sheet1!$A$10:$A$18,0),MATCH(CM$48,Sheet1!$B$9:$JO$9,0))),"")</f>
        <v/>
      </c>
      <c r="CN51" s="55" t="str">
        <f>IFERROR(IF(INDEX(Sheet1!$B$10:$JO$18,MATCH($C51,Sheet1!$A$10:$A$18,0),MATCH(CN$48,Sheet1!$B$9:$JO$9,0))=0,"Close",INDEX(Sheet1!$B$10:$JO$18,MATCH($C51,Sheet1!$A$10:$A$18,0),MATCH(CN$48,Sheet1!$B$9:$JO$9,0))),"")</f>
        <v/>
      </c>
      <c r="CO51" s="55" t="str">
        <f>IFERROR(IF(INDEX(Sheet1!$B$10:$JO$18,MATCH($C51,Sheet1!$A$10:$A$18,0),MATCH(CO$48,Sheet1!$B$9:$JO$9,0))=0,"Close",INDEX(Sheet1!$B$10:$JO$18,MATCH($C51,Sheet1!$A$10:$A$18,0),MATCH(CO$48,Sheet1!$B$9:$JO$9,0))),"")</f>
        <v/>
      </c>
      <c r="CP51" s="55" t="str">
        <f>IFERROR(IF(INDEX(Sheet1!$B$10:$JO$18,MATCH($C51,Sheet1!$A$10:$A$18,0),MATCH(CP$48,Sheet1!$B$9:$JO$9,0))=0,"Close",INDEX(Sheet1!$B$10:$JO$18,MATCH($C51,Sheet1!$A$10:$A$18,0),MATCH(CP$48,Sheet1!$B$9:$JO$9,0))),"")</f>
        <v/>
      </c>
      <c r="CQ51" s="55" t="str">
        <f>IFERROR(IF(INDEX(Sheet1!$B$10:$JO$18,MATCH($C51,Sheet1!$A$10:$A$18,0),MATCH(CQ$48,Sheet1!$B$9:$JO$9,0))=0,"Close",INDEX(Sheet1!$B$10:$JO$18,MATCH($C51,Sheet1!$A$10:$A$18,0),MATCH(CQ$48,Sheet1!$B$9:$JO$9,0))),"")</f>
        <v/>
      </c>
      <c r="CR51" s="55" t="str">
        <f>IFERROR(IF(INDEX(Sheet1!$B$10:$JO$18,MATCH($C51,Sheet1!$A$10:$A$18,0),MATCH(CR$48,Sheet1!$B$9:$JO$9,0))=0,"Close",INDEX(Sheet1!$B$10:$JO$18,MATCH($C51,Sheet1!$A$10:$A$18,0),MATCH(CR$48,Sheet1!$B$9:$JO$9,0))),"")</f>
        <v/>
      </c>
      <c r="CS51" s="55" t="str">
        <f>IFERROR(IF(INDEX(Sheet1!$B$10:$JO$18,MATCH($C51,Sheet1!$A$10:$A$18,0),MATCH(CS$48,Sheet1!$B$9:$JO$9,0))=0,"Close",INDEX(Sheet1!$B$10:$JO$18,MATCH($C51,Sheet1!$A$10:$A$18,0),MATCH(CS$48,Sheet1!$B$9:$JO$9,0))),"")</f>
        <v/>
      </c>
      <c r="CT51" s="55" t="str">
        <f>IFERROR(IF(INDEX(Sheet1!$B$10:$JO$18,MATCH($C51,Sheet1!$A$10:$A$18,0),MATCH(CT$48,Sheet1!$B$9:$JO$9,0))=0,"Close",INDEX(Sheet1!$B$10:$JO$18,MATCH($C51,Sheet1!$A$10:$A$18,0),MATCH(CT$48,Sheet1!$B$9:$JO$9,0))),"")</f>
        <v/>
      </c>
      <c r="CU51" s="55" t="str">
        <f>IFERROR(IF(INDEX(Sheet1!$B$10:$JO$18,MATCH($C51,Sheet1!$A$10:$A$18,0),MATCH(CU$48,Sheet1!$B$9:$JO$9,0))=0,"Close",INDEX(Sheet1!$B$10:$JO$18,MATCH($C51,Sheet1!$A$10:$A$18,0),MATCH(CU$48,Sheet1!$B$9:$JO$9,0))),"")</f>
        <v/>
      </c>
      <c r="CV51" s="55" t="str">
        <f>IFERROR(IF(INDEX(Sheet1!$B$10:$JO$18,MATCH($C51,Sheet1!$A$10:$A$18,0),MATCH(CV$48,Sheet1!$B$9:$JO$9,0))=0,"Close",INDEX(Sheet1!$B$10:$JO$18,MATCH($C51,Sheet1!$A$10:$A$18,0),MATCH(CV$48,Sheet1!$B$9:$JO$9,0))),"")</f>
        <v/>
      </c>
      <c r="CW51" s="55" t="str">
        <f>IFERROR(IF(INDEX(Sheet1!$B$10:$JO$18,MATCH($C51,Sheet1!$A$10:$A$18,0),MATCH(CW$48,Sheet1!$B$9:$JO$9,0))=0,"Close",INDEX(Sheet1!$B$10:$JO$18,MATCH($C51,Sheet1!$A$10:$A$18,0),MATCH(CW$48,Sheet1!$B$9:$JO$9,0))),"")</f>
        <v/>
      </c>
      <c r="CX51" s="55" t="str">
        <f>IFERROR(IF(INDEX(Sheet1!$B$10:$JO$18,MATCH($C51,Sheet1!$A$10:$A$18,0),MATCH(CX$48,Sheet1!$B$9:$JO$9,0))=0,"Close",INDEX(Sheet1!$B$10:$JO$18,MATCH($C51,Sheet1!$A$10:$A$18,0),MATCH(CX$48,Sheet1!$B$9:$JO$9,0))),"")</f>
        <v/>
      </c>
      <c r="CY51" s="55" t="str">
        <f>IFERROR(IF(INDEX(Sheet1!$B$10:$JO$18,MATCH($C51,Sheet1!$A$10:$A$18,0),MATCH(CY$48,Sheet1!$B$9:$JO$9,0))=0,"Close",INDEX(Sheet1!$B$10:$JO$18,MATCH($C51,Sheet1!$A$10:$A$18,0),MATCH(CY$48,Sheet1!$B$9:$JO$9,0))),"")</f>
        <v/>
      </c>
      <c r="CZ51" s="55" t="str">
        <f>IFERROR(IF(INDEX(Sheet1!$B$10:$JO$18,MATCH($C51,Sheet1!$A$10:$A$18,0),MATCH(CZ$48,Sheet1!$B$9:$JO$9,0))=0,"Close",INDEX(Sheet1!$B$10:$JO$18,MATCH($C51,Sheet1!$A$10:$A$18,0),MATCH(CZ$48,Sheet1!$B$9:$JO$9,0))),"")</f>
        <v/>
      </c>
      <c r="DA51" s="55" t="str">
        <f>IFERROR(IF(INDEX(Sheet1!$B$10:$JO$18,MATCH($C51,Sheet1!$A$10:$A$18,0),MATCH(DA$48,Sheet1!$B$9:$JO$9,0))=0,"Close",INDEX(Sheet1!$B$10:$JO$18,MATCH($C51,Sheet1!$A$10:$A$18,0),MATCH(DA$48,Sheet1!$B$9:$JO$9,0))),"")</f>
        <v/>
      </c>
      <c r="DB51" s="55" t="str">
        <f>IFERROR(IF(INDEX(Sheet1!$B$10:$JO$18,MATCH($C51,Sheet1!$A$10:$A$18,0),MATCH(DB$48,Sheet1!$B$9:$JO$9,0))=0,"Close",INDEX(Sheet1!$B$10:$JO$18,MATCH($C51,Sheet1!$A$10:$A$18,0),MATCH(DB$48,Sheet1!$B$9:$JO$9,0))),"")</f>
        <v/>
      </c>
      <c r="DC51" s="55" t="str">
        <f>IFERROR(IF(INDEX(Sheet1!$B$10:$JO$18,MATCH($C51,Sheet1!$A$10:$A$18,0),MATCH(DC$48,Sheet1!$B$9:$JO$9,0))=0,"Close",INDEX(Sheet1!$B$10:$JO$18,MATCH($C51,Sheet1!$A$10:$A$18,0),MATCH(DC$48,Sheet1!$B$9:$JO$9,0))),"")</f>
        <v/>
      </c>
      <c r="DD51" s="55" t="str">
        <f>IFERROR(IF(INDEX(Sheet1!$B$10:$JO$18,MATCH($C51,Sheet1!$A$10:$A$18,0),MATCH(DD$48,Sheet1!$B$9:$JO$9,0))=0,"Close",INDEX(Sheet1!$B$10:$JO$18,MATCH($C51,Sheet1!$A$10:$A$18,0),MATCH(DD$48,Sheet1!$B$9:$JO$9,0))),"")</f>
        <v/>
      </c>
      <c r="DE51" s="55" t="str">
        <f>IFERROR(IF(INDEX(Sheet1!$B$10:$JO$18,MATCH($C51,Sheet1!$A$10:$A$18,0),MATCH(DE$48,Sheet1!$B$9:$JO$9,0))=0,"Close",INDEX(Sheet1!$B$10:$JO$18,MATCH($C51,Sheet1!$A$10:$A$18,0),MATCH(DE$48,Sheet1!$B$9:$JO$9,0))),"")</f>
        <v/>
      </c>
      <c r="DF51" s="55" t="str">
        <f>IFERROR(IF(INDEX(Sheet1!$B$10:$JO$18,MATCH($C51,Sheet1!$A$10:$A$18,0),MATCH(DF$48,Sheet1!$B$9:$JO$9,0))=0,"Close",INDEX(Sheet1!$B$10:$JO$18,MATCH($C51,Sheet1!$A$10:$A$18,0),MATCH(DF$48,Sheet1!$B$9:$JO$9,0))),"")</f>
        <v/>
      </c>
      <c r="DG51" s="55" t="str">
        <f>IFERROR(IF(INDEX(Sheet1!$B$10:$JO$18,MATCH($C51,Sheet1!$A$10:$A$18,0),MATCH(DG$48,Sheet1!$B$9:$JO$9,0))=0,"Close",INDEX(Sheet1!$B$10:$JO$18,MATCH($C51,Sheet1!$A$10:$A$18,0),MATCH(DG$48,Sheet1!$B$9:$JO$9,0))),"")</f>
        <v/>
      </c>
      <c r="DH51" s="55" t="str">
        <f>IFERROR(IF(INDEX(Sheet1!$B$10:$JO$18,MATCH($C51,Sheet1!$A$10:$A$18,0),MATCH(DH$48,Sheet1!$B$9:$JO$9,0))=0,"Close",INDEX(Sheet1!$B$10:$JO$18,MATCH($C51,Sheet1!$A$10:$A$18,0),MATCH(DH$48,Sheet1!$B$9:$JO$9,0))),"")</f>
        <v/>
      </c>
      <c r="DI51" s="55" t="str">
        <f>IFERROR(IF(INDEX(Sheet1!$B$10:$JO$18,MATCH($C51,Sheet1!$A$10:$A$18,0),MATCH(DI$48,Sheet1!$B$9:$JO$9,0))=0,"Close",INDEX(Sheet1!$B$10:$JO$18,MATCH($C51,Sheet1!$A$10:$A$18,0),MATCH(DI$48,Sheet1!$B$9:$JO$9,0))),"")</f>
        <v/>
      </c>
      <c r="DJ51" s="55" t="str">
        <f>IFERROR(IF(INDEX(Sheet1!$B$10:$JO$18,MATCH($C51,Sheet1!$A$10:$A$18,0),MATCH(DJ$48,Sheet1!$B$9:$JO$9,0))=0,"Close",INDEX(Sheet1!$B$10:$JO$18,MATCH($C51,Sheet1!$A$10:$A$18,0),MATCH(DJ$48,Sheet1!$B$9:$JO$9,0))),"")</f>
        <v/>
      </c>
      <c r="DK51" s="55" t="str">
        <f>IFERROR(IF(INDEX(Sheet1!$B$10:$JO$18,MATCH($C51,Sheet1!$A$10:$A$18,0),MATCH(DK$48,Sheet1!$B$9:$JO$9,0))=0,"Close",INDEX(Sheet1!$B$10:$JO$18,MATCH($C51,Sheet1!$A$10:$A$18,0),MATCH(DK$48,Sheet1!$B$9:$JO$9,0))),"")</f>
        <v/>
      </c>
      <c r="DL51" s="55" t="str">
        <f>IFERROR(IF(INDEX(Sheet1!$B$10:$JO$18,MATCH($C51,Sheet1!$A$10:$A$18,0),MATCH(DL$48,Sheet1!$B$9:$JO$9,0))=0,"Close",INDEX(Sheet1!$B$10:$JO$18,MATCH($C51,Sheet1!$A$10:$A$18,0),MATCH(DL$48,Sheet1!$B$9:$JO$9,0))),"")</f>
        <v/>
      </c>
      <c r="DM51" s="55" t="str">
        <f>IFERROR(IF(INDEX(Sheet1!$B$10:$JO$18,MATCH($C51,Sheet1!$A$10:$A$18,0),MATCH(DM$48,Sheet1!$B$9:$JO$9,0))=0,"Close",INDEX(Sheet1!$B$10:$JO$18,MATCH($C51,Sheet1!$A$10:$A$18,0),MATCH(DM$48,Sheet1!$B$9:$JO$9,0))),"")</f>
        <v/>
      </c>
      <c r="DN51" s="55" t="str">
        <f>IFERROR(IF(INDEX(Sheet1!$B$10:$JO$18,MATCH($C51,Sheet1!$A$10:$A$18,0),MATCH(DN$48,Sheet1!$B$9:$JO$9,0))=0,"Close",INDEX(Sheet1!$B$10:$JO$18,MATCH($C51,Sheet1!$A$10:$A$18,0),MATCH(DN$48,Sheet1!$B$9:$JO$9,0))),"")</f>
        <v/>
      </c>
      <c r="DO51" s="55" t="str">
        <f>IFERROR(IF(INDEX(Sheet1!$B$10:$JO$18,MATCH($C51,Sheet1!$A$10:$A$18,0),MATCH(DO$48,Sheet1!$B$9:$JO$9,0))=0,"Close",INDEX(Sheet1!$B$10:$JO$18,MATCH($C51,Sheet1!$A$10:$A$18,0),MATCH(DO$48,Sheet1!$B$9:$JO$9,0))),"")</f>
        <v/>
      </c>
      <c r="DP51" s="55" t="str">
        <f>IFERROR(IF(INDEX(Sheet1!$B$10:$JO$18,MATCH($C51,Sheet1!$A$10:$A$18,0),MATCH(DP$48,Sheet1!$B$9:$JO$9,0))=0,"Close",INDEX(Sheet1!$B$10:$JO$18,MATCH($C51,Sheet1!$A$10:$A$18,0),MATCH(DP$48,Sheet1!$B$9:$JO$9,0))),"")</f>
        <v/>
      </c>
      <c r="DQ51" s="55" t="str">
        <f>IFERROR(IF(INDEX(Sheet1!$B$10:$JO$18,MATCH($C51,Sheet1!$A$10:$A$18,0),MATCH(DQ$48,Sheet1!$B$9:$JO$9,0))=0,"Close",INDEX(Sheet1!$B$10:$JO$18,MATCH($C51,Sheet1!$A$10:$A$18,0),MATCH(DQ$48,Sheet1!$B$9:$JO$9,0))),"")</f>
        <v/>
      </c>
      <c r="DR51" s="55" t="str">
        <f>IFERROR(IF(INDEX(Sheet1!$B$10:$JO$18,MATCH($C51,Sheet1!$A$10:$A$18,0),MATCH(DR$48,Sheet1!$B$9:$JO$9,0))=0,"Close",INDEX(Sheet1!$B$10:$JO$18,MATCH($C51,Sheet1!$A$10:$A$18,0),MATCH(DR$48,Sheet1!$B$9:$JO$9,0))),"")</f>
        <v/>
      </c>
      <c r="DS51" s="55" t="str">
        <f>IFERROR(IF(INDEX(Sheet1!$B$10:$JO$18,MATCH($C51,Sheet1!$A$10:$A$18,0),MATCH(DS$48,Sheet1!$B$9:$JO$9,0))=0,"Close",INDEX(Sheet1!$B$10:$JO$18,MATCH($C51,Sheet1!$A$10:$A$18,0),MATCH(DS$48,Sheet1!$B$9:$JO$9,0))),"")</f>
        <v/>
      </c>
      <c r="DT51" s="55" t="str">
        <f>IFERROR(IF(INDEX(Sheet1!$B$10:$JO$18,MATCH($C51,Sheet1!$A$10:$A$18,0),MATCH(DT$48,Sheet1!$B$9:$JO$9,0))=0,"Close",INDEX(Sheet1!$B$10:$JO$18,MATCH($C51,Sheet1!$A$10:$A$18,0),MATCH(DT$48,Sheet1!$B$9:$JO$9,0))),"")</f>
        <v/>
      </c>
      <c r="DU51" s="55" t="str">
        <f>IFERROR(IF(INDEX(Sheet1!$B$10:$JO$18,MATCH($C51,Sheet1!$A$10:$A$18,0),MATCH(DU$48,Sheet1!$B$9:$JO$9,0))=0,"Close",INDEX(Sheet1!$B$10:$JO$18,MATCH($C51,Sheet1!$A$10:$A$18,0),MATCH(DU$48,Sheet1!$B$9:$JO$9,0))),"")</f>
        <v/>
      </c>
      <c r="DV51" s="55" t="str">
        <f>IFERROR(IF(INDEX(Sheet1!$B$10:$JO$18,MATCH($C51,Sheet1!$A$10:$A$18,0),MATCH(DV$48,Sheet1!$B$9:$JO$9,0))=0,"Close",INDEX(Sheet1!$B$10:$JO$18,MATCH($C51,Sheet1!$A$10:$A$18,0),MATCH(DV$48,Sheet1!$B$9:$JO$9,0))),"")</f>
        <v/>
      </c>
      <c r="DW51" s="55" t="str">
        <f>IFERROR(IF(INDEX(Sheet1!$B$10:$JO$18,MATCH($C51,Sheet1!$A$10:$A$18,0),MATCH(DW$48,Sheet1!$B$9:$JO$9,0))=0,"Close",INDEX(Sheet1!$B$10:$JO$18,MATCH($C51,Sheet1!$A$10:$A$18,0),MATCH(DW$48,Sheet1!$B$9:$JO$9,0))),"")</f>
        <v/>
      </c>
      <c r="DX51" s="55" t="str">
        <f>IFERROR(IF(INDEX(Sheet1!$B$10:$JO$18,MATCH($C51,Sheet1!$A$10:$A$18,0),MATCH(DX$48,Sheet1!$B$9:$JO$9,0))=0,"Close",INDEX(Sheet1!$B$10:$JO$18,MATCH($C51,Sheet1!$A$10:$A$18,0),MATCH(DX$48,Sheet1!$B$9:$JO$9,0))),"")</f>
        <v/>
      </c>
      <c r="DY51" s="55" t="str">
        <f>IFERROR(IF(INDEX(Sheet1!$B$10:$JO$18,MATCH($C51,Sheet1!$A$10:$A$18,0),MATCH(DY$48,Sheet1!$B$9:$JO$9,0))=0,"Close",INDEX(Sheet1!$B$10:$JO$18,MATCH($C51,Sheet1!$A$10:$A$18,0),MATCH(DY$48,Sheet1!$B$9:$JO$9,0))),"")</f>
        <v/>
      </c>
      <c r="DZ51" s="55" t="str">
        <f>IFERROR(IF(INDEX(Sheet1!$B$10:$JO$18,MATCH($C51,Sheet1!$A$10:$A$18,0),MATCH(DZ$48,Sheet1!$B$9:$JO$9,0))=0,"Close",INDEX(Sheet1!$B$10:$JO$18,MATCH($C51,Sheet1!$A$10:$A$18,0),MATCH(DZ$48,Sheet1!$B$9:$JO$9,0))),"")</f>
        <v/>
      </c>
      <c r="EA51" s="55" t="str">
        <f>IFERROR(IF(INDEX(Sheet1!$B$10:$JO$18,MATCH($C51,Sheet1!$A$10:$A$18,0),MATCH(EA$48,Sheet1!$B$9:$JO$9,0))=0,"Close",INDEX(Sheet1!$B$10:$JO$18,MATCH($C51,Sheet1!$A$10:$A$18,0),MATCH(EA$48,Sheet1!$B$9:$JO$9,0))),"")</f>
        <v/>
      </c>
      <c r="EB51" s="55" t="str">
        <f>IFERROR(IF(INDEX(Sheet1!$B$10:$JO$18,MATCH($C51,Sheet1!$A$10:$A$18,0),MATCH(EB$48,Sheet1!$B$9:$JO$9,0))=0,"Close",INDEX(Sheet1!$B$10:$JO$18,MATCH($C51,Sheet1!$A$10:$A$18,0),MATCH(EB$48,Sheet1!$B$9:$JO$9,0))),"")</f>
        <v/>
      </c>
      <c r="EC51" s="55" t="str">
        <f>IFERROR(IF(INDEX(Sheet1!$B$10:$JO$18,MATCH($C51,Sheet1!$A$10:$A$18,0),MATCH(EC$48,Sheet1!$B$9:$JO$9,0))=0,"Close",INDEX(Sheet1!$B$10:$JO$18,MATCH($C51,Sheet1!$A$10:$A$18,0),MATCH(EC$48,Sheet1!$B$9:$JO$9,0))),"")</f>
        <v/>
      </c>
      <c r="ED51" s="55" t="str">
        <f>IFERROR(IF(INDEX(Sheet1!$B$10:$JO$18,MATCH($C51,Sheet1!$A$10:$A$18,0),MATCH(ED$48,Sheet1!$B$9:$JO$9,0))=0,"Close",INDEX(Sheet1!$B$10:$JO$18,MATCH($C51,Sheet1!$A$10:$A$18,0),MATCH(ED$48,Sheet1!$B$9:$JO$9,0))),"")</f>
        <v/>
      </c>
      <c r="EE51" s="55" t="str">
        <f>IFERROR(IF(INDEX(Sheet1!$B$10:$JO$18,MATCH($C51,Sheet1!$A$10:$A$18,0),MATCH(EE$48,Sheet1!$B$9:$JO$9,0))=0,"Close",INDEX(Sheet1!$B$10:$JO$18,MATCH($C51,Sheet1!$A$10:$A$18,0),MATCH(EE$48,Sheet1!$B$9:$JO$9,0))),"")</f>
        <v/>
      </c>
      <c r="EF51" s="55" t="str">
        <f>IFERROR(IF(INDEX(Sheet1!$B$10:$JO$18,MATCH($C51,Sheet1!$A$10:$A$18,0),MATCH(EF$48,Sheet1!$B$9:$JO$9,0))=0,"Close",INDEX(Sheet1!$B$10:$JO$18,MATCH($C51,Sheet1!$A$10:$A$18,0),MATCH(EF$48,Sheet1!$B$9:$JO$9,0))),"")</f>
        <v/>
      </c>
      <c r="EG51" s="55" t="str">
        <f>IFERROR(IF(INDEX(Sheet1!$B$10:$JO$18,MATCH($C51,Sheet1!$A$10:$A$18,0),MATCH(EG$48,Sheet1!$B$9:$JO$9,0))=0,"Close",INDEX(Sheet1!$B$10:$JO$18,MATCH($C51,Sheet1!$A$10:$A$18,0),MATCH(EG$48,Sheet1!$B$9:$JO$9,0))),"")</f>
        <v/>
      </c>
      <c r="EH51" s="55" t="str">
        <f>IFERROR(IF(INDEX(Sheet1!$B$10:$JO$18,MATCH($C51,Sheet1!$A$10:$A$18,0),MATCH(EH$48,Sheet1!$B$9:$JO$9,0))=0,"Close",INDEX(Sheet1!$B$10:$JO$18,MATCH($C51,Sheet1!$A$10:$A$18,0),MATCH(EH$48,Sheet1!$B$9:$JO$9,0))),"")</f>
        <v/>
      </c>
      <c r="EI51" s="55" t="str">
        <f>IFERROR(IF(INDEX(Sheet1!$B$10:$JO$18,MATCH($C51,Sheet1!$A$10:$A$18,0),MATCH(EI$48,Sheet1!$B$9:$JO$9,0))=0,"Close",INDEX(Sheet1!$B$10:$JO$18,MATCH($C51,Sheet1!$A$10:$A$18,0),MATCH(EI$48,Sheet1!$B$9:$JO$9,0))),"")</f>
        <v/>
      </c>
      <c r="EJ51" s="55" t="str">
        <f>IFERROR(IF(INDEX(Sheet1!$B$10:$JO$18,MATCH($C51,Sheet1!$A$10:$A$18,0),MATCH(EJ$48,Sheet1!$B$9:$JO$9,0))=0,"Close",INDEX(Sheet1!$B$10:$JO$18,MATCH($C51,Sheet1!$A$10:$A$18,0),MATCH(EJ$48,Sheet1!$B$9:$JO$9,0))),"")</f>
        <v/>
      </c>
      <c r="EK51" s="55" t="str">
        <f>IFERROR(IF(INDEX(Sheet1!$B$10:$JO$18,MATCH($C51,Sheet1!$A$10:$A$18,0),MATCH(EK$48,Sheet1!$B$9:$JO$9,0))=0,"Close",INDEX(Sheet1!$B$10:$JO$18,MATCH($C51,Sheet1!$A$10:$A$18,0),MATCH(EK$48,Sheet1!$B$9:$JO$9,0))),"")</f>
        <v/>
      </c>
      <c r="EL51" s="55" t="str">
        <f>IFERROR(IF(INDEX(Sheet1!$B$10:$JO$18,MATCH($C51,Sheet1!$A$10:$A$18,0),MATCH(EL$48,Sheet1!$B$9:$JO$9,0))=0,"Close",INDEX(Sheet1!$B$10:$JO$18,MATCH($C51,Sheet1!$A$10:$A$18,0),MATCH(EL$48,Sheet1!$B$9:$JO$9,0))),"")</f>
        <v/>
      </c>
      <c r="EM51" s="55" t="str">
        <f>IFERROR(IF(INDEX(Sheet1!$B$10:$JO$18,MATCH($C51,Sheet1!$A$10:$A$18,0),MATCH(EM$48,Sheet1!$B$9:$JO$9,0))=0,"Close",INDEX(Sheet1!$B$10:$JO$18,MATCH($C51,Sheet1!$A$10:$A$18,0),MATCH(EM$48,Sheet1!$B$9:$JO$9,0))),"")</f>
        <v/>
      </c>
      <c r="EN51" s="55" t="str">
        <f>IFERROR(IF(INDEX(Sheet1!$B$10:$JO$18,MATCH($C51,Sheet1!$A$10:$A$18,0),MATCH(EN$48,Sheet1!$B$9:$JO$9,0))=0,"Close",INDEX(Sheet1!$B$10:$JO$18,MATCH($C51,Sheet1!$A$10:$A$18,0),MATCH(EN$48,Sheet1!$B$9:$JO$9,0))),"")</f>
        <v/>
      </c>
      <c r="EO51" s="55" t="str">
        <f>IFERROR(IF(INDEX(Sheet1!$B$10:$JO$18,MATCH($C51,Sheet1!$A$10:$A$18,0),MATCH(EO$48,Sheet1!$B$9:$JO$9,0))=0,"Close",INDEX(Sheet1!$B$10:$JO$18,MATCH($C51,Sheet1!$A$10:$A$18,0),MATCH(EO$48,Sheet1!$B$9:$JO$9,0))),"")</f>
        <v/>
      </c>
      <c r="EP51" s="55" t="str">
        <f>IFERROR(IF(INDEX(Sheet1!$B$10:$JO$18,MATCH($C51,Sheet1!$A$10:$A$18,0),MATCH(EP$48,Sheet1!$B$9:$JO$9,0))=0,"Close",INDEX(Sheet1!$B$10:$JO$18,MATCH($C51,Sheet1!$A$10:$A$18,0),MATCH(EP$48,Sheet1!$B$9:$JO$9,0))),"")</f>
        <v/>
      </c>
      <c r="EQ51" s="55" t="str">
        <f>IFERROR(IF(INDEX(Sheet1!$B$10:$JO$18,MATCH($C51,Sheet1!$A$10:$A$18,0),MATCH(EQ$48,Sheet1!$B$9:$JO$9,0))=0,"Close",INDEX(Sheet1!$B$10:$JO$18,MATCH($C51,Sheet1!$A$10:$A$18,0),MATCH(EQ$48,Sheet1!$B$9:$JO$9,0))),"")</f>
        <v/>
      </c>
      <c r="ER51" s="55" t="str">
        <f>IFERROR(IF(INDEX(Sheet1!$B$10:$JO$18,MATCH($C51,Sheet1!$A$10:$A$18,0),MATCH(ER$48,Sheet1!$B$9:$JO$9,0))=0,"Close",INDEX(Sheet1!$B$10:$JO$18,MATCH($C51,Sheet1!$A$10:$A$18,0),MATCH(ER$48,Sheet1!$B$9:$JO$9,0))),"")</f>
        <v/>
      </c>
      <c r="ES51" s="55" t="str">
        <f>IFERROR(IF(INDEX(Sheet1!$B$10:$JO$18,MATCH($C51,Sheet1!$A$10:$A$18,0),MATCH(ES$48,Sheet1!$B$9:$JO$9,0))=0,"Close",INDEX(Sheet1!$B$10:$JO$18,MATCH($C51,Sheet1!$A$10:$A$18,0),MATCH(ES$48,Sheet1!$B$9:$JO$9,0))),"")</f>
        <v/>
      </c>
      <c r="ET51" s="55" t="str">
        <f>IFERROR(IF(INDEX(Sheet1!$B$10:$JO$18,MATCH($C51,Sheet1!$A$10:$A$18,0),MATCH(ET$48,Sheet1!$B$9:$JO$9,0))=0,"Close",INDEX(Sheet1!$B$10:$JO$18,MATCH($C51,Sheet1!$A$10:$A$18,0),MATCH(ET$48,Sheet1!$B$9:$JO$9,0))),"")</f>
        <v/>
      </c>
      <c r="EU51" s="55" t="str">
        <f>IFERROR(IF(INDEX(Sheet1!$B$10:$JO$18,MATCH($C51,Sheet1!$A$10:$A$18,0),MATCH(EU$48,Sheet1!$B$9:$JO$9,0))=0,"Close",INDEX(Sheet1!$B$10:$JO$18,MATCH($C51,Sheet1!$A$10:$A$18,0),MATCH(EU$48,Sheet1!$B$9:$JO$9,0))),"")</f>
        <v/>
      </c>
      <c r="EV51" s="55" t="str">
        <f>IFERROR(IF(INDEX(Sheet1!$B$10:$JO$18,MATCH($C51,Sheet1!$A$10:$A$18,0),MATCH(EV$48,Sheet1!$B$9:$JO$9,0))=0,"Close",INDEX(Sheet1!$B$10:$JO$18,MATCH($C51,Sheet1!$A$10:$A$18,0),MATCH(EV$48,Sheet1!$B$9:$JO$9,0))),"")</f>
        <v/>
      </c>
      <c r="EW51" s="55" t="str">
        <f>IFERROR(IF(INDEX(Sheet1!$B$10:$JO$18,MATCH($C51,Sheet1!$A$10:$A$18,0),MATCH(EW$48,Sheet1!$B$9:$JO$9,0))=0,"Close",INDEX(Sheet1!$B$10:$JO$18,MATCH($C51,Sheet1!$A$10:$A$18,0),MATCH(EW$48,Sheet1!$B$9:$JO$9,0))),"")</f>
        <v/>
      </c>
      <c r="EX51" s="55" t="str">
        <f>IFERROR(IF(INDEX(Sheet1!$B$10:$JO$18,MATCH($C51,Sheet1!$A$10:$A$18,0),MATCH(EX$48,Sheet1!$B$9:$JO$9,0))=0,"Close",INDEX(Sheet1!$B$10:$JO$18,MATCH($C51,Sheet1!$A$10:$A$18,0),MATCH(EX$48,Sheet1!$B$9:$JO$9,0))),"")</f>
        <v/>
      </c>
      <c r="EY51" s="55" t="str">
        <f>IFERROR(IF(INDEX(Sheet1!$B$10:$JO$18,MATCH($C51,Sheet1!$A$10:$A$18,0),MATCH(EY$48,Sheet1!$B$9:$JO$9,0))=0,"Close",INDEX(Sheet1!$B$10:$JO$18,MATCH($C51,Sheet1!$A$10:$A$18,0),MATCH(EY$48,Sheet1!$B$9:$JO$9,0))),"")</f>
        <v/>
      </c>
      <c r="EZ51" s="55" t="str">
        <f>IFERROR(IF(INDEX(Sheet1!$B$10:$JO$18,MATCH($C51,Sheet1!$A$10:$A$18,0),MATCH(EZ$48,Sheet1!$B$9:$JO$9,0))=0,"Close",INDEX(Sheet1!$B$10:$JO$18,MATCH($C51,Sheet1!$A$10:$A$18,0),MATCH(EZ$48,Sheet1!$B$9:$JO$9,0))),"")</f>
        <v/>
      </c>
      <c r="FA51" s="55" t="str">
        <f>IFERROR(IF(INDEX(Sheet1!$B$10:$JO$18,MATCH($C51,Sheet1!$A$10:$A$18,0),MATCH(FA$48,Sheet1!$B$9:$JO$9,0))=0,"Close",INDEX(Sheet1!$B$10:$JO$18,MATCH($C51,Sheet1!$A$10:$A$18,0),MATCH(FA$48,Sheet1!$B$9:$JO$9,0))),"")</f>
        <v/>
      </c>
      <c r="FB51" s="55" t="str">
        <f>IFERROR(IF(INDEX(Sheet1!$B$10:$JO$18,MATCH($C51,Sheet1!$A$10:$A$18,0),MATCH(FB$48,Sheet1!$B$9:$JO$9,0))=0,"Close",INDEX(Sheet1!$B$10:$JO$18,MATCH($C51,Sheet1!$A$10:$A$18,0),MATCH(FB$48,Sheet1!$B$9:$JO$9,0))),"")</f>
        <v/>
      </c>
      <c r="FC51" s="55" t="str">
        <f>IFERROR(IF(INDEX(Sheet1!$B$10:$JO$18,MATCH($C51,Sheet1!$A$10:$A$18,0),MATCH(FC$48,Sheet1!$B$9:$JO$9,0))=0,"Close",INDEX(Sheet1!$B$10:$JO$18,MATCH($C51,Sheet1!$A$10:$A$18,0),MATCH(FC$48,Sheet1!$B$9:$JO$9,0))),"")</f>
        <v/>
      </c>
      <c r="FD51" s="55" t="str">
        <f>IFERROR(IF(INDEX(Sheet1!$B$10:$JO$18,MATCH($C51,Sheet1!$A$10:$A$18,0),MATCH(FD$48,Sheet1!$B$9:$JO$9,0))=0,"Close",INDEX(Sheet1!$B$10:$JO$18,MATCH($C51,Sheet1!$A$10:$A$18,0),MATCH(FD$48,Sheet1!$B$9:$JO$9,0))),"")</f>
        <v/>
      </c>
      <c r="FE51" s="55" t="str">
        <f>IFERROR(IF(INDEX(Sheet1!$B$10:$JO$18,MATCH($C51,Sheet1!$A$10:$A$18,0),MATCH(FE$48,Sheet1!$B$9:$JO$9,0))=0,"Close",INDEX(Sheet1!$B$10:$JO$18,MATCH($C51,Sheet1!$A$10:$A$18,0),MATCH(FE$48,Sheet1!$B$9:$JO$9,0))),"")</f>
        <v/>
      </c>
      <c r="FF51" s="55" t="str">
        <f>IFERROR(IF(INDEX(Sheet1!$B$10:$JO$18,MATCH($C51,Sheet1!$A$10:$A$18,0),MATCH(FF$48,Sheet1!$B$9:$JO$9,0))=0,"Close",INDEX(Sheet1!$B$10:$JO$18,MATCH($C51,Sheet1!$A$10:$A$18,0),MATCH(FF$48,Sheet1!$B$9:$JO$9,0))),"")</f>
        <v/>
      </c>
      <c r="FG51" s="55" t="str">
        <f>IFERROR(IF(INDEX(Sheet1!$B$10:$JO$18,MATCH($C51,Sheet1!$A$10:$A$18,0),MATCH(FG$48,Sheet1!$B$9:$JO$9,0))=0,"Close",INDEX(Sheet1!$B$10:$JO$18,MATCH($C51,Sheet1!$A$10:$A$18,0),MATCH(FG$48,Sheet1!$B$9:$JO$9,0))),"")</f>
        <v/>
      </c>
      <c r="FH51" s="55" t="str">
        <f>IFERROR(IF(INDEX(Sheet1!$B$10:$JO$18,MATCH($C51,Sheet1!$A$10:$A$18,0),MATCH(FH$48,Sheet1!$B$9:$JO$9,0))=0,"Close",INDEX(Sheet1!$B$10:$JO$18,MATCH($C51,Sheet1!$A$10:$A$18,0),MATCH(FH$48,Sheet1!$B$9:$JO$9,0))),"")</f>
        <v/>
      </c>
      <c r="FI51" s="55" t="str">
        <f>IFERROR(IF(INDEX(Sheet1!$B$10:$JO$18,MATCH($C51,Sheet1!$A$10:$A$18,0),MATCH(FI$48,Sheet1!$B$9:$JO$9,0))=0,"Close",INDEX(Sheet1!$B$10:$JO$18,MATCH($C51,Sheet1!$A$10:$A$18,0),MATCH(FI$48,Sheet1!$B$9:$JO$9,0))),"")</f>
        <v/>
      </c>
      <c r="FJ51" s="55" t="str">
        <f>IFERROR(IF(INDEX(Sheet1!$B$10:$JO$18,MATCH($C51,Sheet1!$A$10:$A$18,0),MATCH(FJ$48,Sheet1!$B$9:$JO$9,0))=0,"Close",INDEX(Sheet1!$B$10:$JO$18,MATCH($C51,Sheet1!$A$10:$A$18,0),MATCH(FJ$48,Sheet1!$B$9:$JO$9,0))),"")</f>
        <v/>
      </c>
      <c r="FK51" s="55" t="str">
        <f>IFERROR(IF(INDEX(Sheet1!$B$10:$JO$18,MATCH($C51,Sheet1!$A$10:$A$18,0),MATCH(FK$48,Sheet1!$B$9:$JO$9,0))=0,"Close",INDEX(Sheet1!$B$10:$JO$18,MATCH($C51,Sheet1!$A$10:$A$18,0),MATCH(FK$48,Sheet1!$B$9:$JO$9,0))),"")</f>
        <v/>
      </c>
      <c r="FL51" s="55" t="str">
        <f>IFERROR(IF(INDEX(Sheet1!$B$10:$JO$18,MATCH($C51,Sheet1!$A$10:$A$18,0),MATCH(FL$48,Sheet1!$B$9:$JO$9,0))=0,"Close",INDEX(Sheet1!$B$10:$JO$18,MATCH($C51,Sheet1!$A$10:$A$18,0),MATCH(FL$48,Sheet1!$B$9:$JO$9,0))),"")</f>
        <v/>
      </c>
      <c r="FM51" s="55" t="str">
        <f>IFERROR(IF(INDEX(Sheet1!$B$10:$JO$18,MATCH($C51,Sheet1!$A$10:$A$18,0),MATCH(FM$48,Sheet1!$B$9:$JO$9,0))=0,"Close",INDEX(Sheet1!$B$10:$JO$18,MATCH($C51,Sheet1!$A$10:$A$18,0),MATCH(FM$48,Sheet1!$B$9:$JO$9,0))),"")</f>
        <v/>
      </c>
      <c r="FN51" s="55" t="str">
        <f>IFERROR(IF(INDEX(Sheet1!$B$10:$JO$18,MATCH($C51,Sheet1!$A$10:$A$18,0),MATCH(FN$48,Sheet1!$B$9:$JO$9,0))=0,"Close",INDEX(Sheet1!$B$10:$JO$18,MATCH($C51,Sheet1!$A$10:$A$18,0),MATCH(FN$48,Sheet1!$B$9:$JO$9,0))),"")</f>
        <v/>
      </c>
      <c r="FO51" s="55" t="str">
        <f>IFERROR(IF(INDEX(Sheet1!$B$10:$JO$18,MATCH($C51,Sheet1!$A$10:$A$18,0),MATCH(FO$48,Sheet1!$B$9:$JO$9,0))=0,"Close",INDEX(Sheet1!$B$10:$JO$18,MATCH($C51,Sheet1!$A$10:$A$18,0),MATCH(FO$48,Sheet1!$B$9:$JO$9,0))),"")</f>
        <v/>
      </c>
      <c r="FP51" s="55" t="str">
        <f>IFERROR(IF(INDEX(Sheet1!$B$10:$JO$18,MATCH($C51,Sheet1!$A$10:$A$18,0),MATCH(FP$48,Sheet1!$B$9:$JO$9,0))=0,"Close",INDEX(Sheet1!$B$10:$JO$18,MATCH($C51,Sheet1!$A$10:$A$18,0),MATCH(FP$48,Sheet1!$B$9:$JO$9,0))),"")</f>
        <v/>
      </c>
      <c r="FQ51" s="55" t="str">
        <f>IFERROR(IF(INDEX(Sheet1!$B$10:$JO$18,MATCH($C51,Sheet1!$A$10:$A$18,0),MATCH(FQ$48,Sheet1!$B$9:$JO$9,0))=0,"Close",INDEX(Sheet1!$B$10:$JO$18,MATCH($C51,Sheet1!$A$10:$A$18,0),MATCH(FQ$48,Sheet1!$B$9:$JO$9,0))),"")</f>
        <v/>
      </c>
      <c r="FR51" s="55" t="str">
        <f>IFERROR(IF(INDEX(Sheet1!$B$10:$JO$18,MATCH($C51,Sheet1!$A$10:$A$18,0),MATCH(FR$48,Sheet1!$B$9:$JO$9,0))=0,"Close",INDEX(Sheet1!$B$10:$JO$18,MATCH($C51,Sheet1!$A$10:$A$18,0),MATCH(FR$48,Sheet1!$B$9:$JO$9,0))),"")</f>
        <v/>
      </c>
      <c r="FS51" s="55" t="str">
        <f>IFERROR(IF(INDEX(Sheet1!$B$10:$JO$18,MATCH($C51,Sheet1!$A$10:$A$18,0),MATCH(FS$48,Sheet1!$B$9:$JO$9,0))=0,"Close",INDEX(Sheet1!$B$10:$JO$18,MATCH($C51,Sheet1!$A$10:$A$18,0),MATCH(FS$48,Sheet1!$B$9:$JO$9,0))),"")</f>
        <v/>
      </c>
      <c r="FT51" s="55" t="str">
        <f>IFERROR(IF(INDEX(Sheet1!$B$10:$JO$18,MATCH($C51,Sheet1!$A$10:$A$18,0),MATCH(FT$48,Sheet1!$B$9:$JO$9,0))=0,"Close",INDEX(Sheet1!$B$10:$JO$18,MATCH($C51,Sheet1!$A$10:$A$18,0),MATCH(FT$48,Sheet1!$B$9:$JO$9,0))),"")</f>
        <v/>
      </c>
      <c r="FU51" s="55" t="str">
        <f>IFERROR(IF(INDEX(Sheet1!$B$10:$JO$18,MATCH($C51,Sheet1!$A$10:$A$18,0),MATCH(FU$48,Sheet1!$B$9:$JO$9,0))=0,"Close",INDEX(Sheet1!$B$10:$JO$18,MATCH($C51,Sheet1!$A$10:$A$18,0),MATCH(FU$48,Sheet1!$B$9:$JO$9,0))),"")</f>
        <v/>
      </c>
      <c r="FV51" s="55" t="str">
        <f>IFERROR(IF(INDEX(Sheet1!$B$10:$JO$18,MATCH($C51,Sheet1!$A$10:$A$18,0),MATCH(FV$48,Sheet1!$B$9:$JO$9,0))=0,"Close",INDEX(Sheet1!$B$10:$JO$18,MATCH($C51,Sheet1!$A$10:$A$18,0),MATCH(FV$48,Sheet1!$B$9:$JO$9,0))),"")</f>
        <v/>
      </c>
      <c r="FW51" s="55" t="str">
        <f>IFERROR(IF(INDEX(Sheet1!$B$10:$JO$18,MATCH($C51,Sheet1!$A$10:$A$18,0),MATCH(FW$48,Sheet1!$B$9:$JO$9,0))=0,"Close",INDEX(Sheet1!$B$10:$JO$18,MATCH($C51,Sheet1!$A$10:$A$18,0),MATCH(FW$48,Sheet1!$B$9:$JO$9,0))),"")</f>
        <v/>
      </c>
      <c r="FX51" s="55" t="str">
        <f>IFERROR(IF(INDEX(Sheet1!$B$10:$JO$18,MATCH($C51,Sheet1!$A$10:$A$18,0),MATCH(FX$48,Sheet1!$B$9:$JO$9,0))=0,"Close",INDEX(Sheet1!$B$10:$JO$18,MATCH($C51,Sheet1!$A$10:$A$18,0),MATCH(FX$48,Sheet1!$B$9:$JO$9,0))),"")</f>
        <v/>
      </c>
      <c r="FY51" s="55" t="str">
        <f>IFERROR(IF(INDEX(Sheet1!$B$10:$JO$18,MATCH($C51,Sheet1!$A$10:$A$18,0),MATCH(FY$48,Sheet1!$B$9:$JO$9,0))=0,"Close",INDEX(Sheet1!$B$10:$JO$18,MATCH($C51,Sheet1!$A$10:$A$18,0),MATCH(FY$48,Sheet1!$B$9:$JO$9,0))),"")</f>
        <v/>
      </c>
      <c r="FZ51" s="55" t="str">
        <f>IFERROR(IF(INDEX(Sheet1!$B$10:$JO$18,MATCH($C51,Sheet1!$A$10:$A$18,0),MATCH(FZ$48,Sheet1!$B$9:$JO$9,0))=0,"Close",INDEX(Sheet1!$B$10:$JO$18,MATCH($C51,Sheet1!$A$10:$A$18,0),MATCH(FZ$48,Sheet1!$B$9:$JO$9,0))),"")</f>
        <v/>
      </c>
      <c r="GA51" s="55" t="str">
        <f>IFERROR(IF(INDEX(Sheet1!$B$10:$JO$18,MATCH($C51,Sheet1!$A$10:$A$18,0),MATCH(GA$48,Sheet1!$B$9:$JO$9,0))=0,"Close",INDEX(Sheet1!$B$10:$JO$18,MATCH($C51,Sheet1!$A$10:$A$18,0),MATCH(GA$48,Sheet1!$B$9:$JO$9,0))),"")</f>
        <v/>
      </c>
      <c r="GB51" s="55" t="str">
        <f>IFERROR(IF(INDEX(Sheet1!$B$10:$JO$18,MATCH($C51,Sheet1!$A$10:$A$18,0),MATCH(GB$48,Sheet1!$B$9:$JO$9,0))=0,"Close",INDEX(Sheet1!$B$10:$JO$18,MATCH($C51,Sheet1!$A$10:$A$18,0),MATCH(GB$48,Sheet1!$B$9:$JO$9,0))),"")</f>
        <v/>
      </c>
      <c r="GC51" s="55" t="str">
        <f>IFERROR(IF(INDEX(Sheet1!$B$10:$JO$18,MATCH($C51,Sheet1!$A$10:$A$18,0),MATCH(GC$48,Sheet1!$B$9:$JO$9,0))=0,"Close",INDEX(Sheet1!$B$10:$JO$18,MATCH($C51,Sheet1!$A$10:$A$18,0),MATCH(GC$48,Sheet1!$B$9:$JO$9,0))),"")</f>
        <v/>
      </c>
      <c r="GD51" s="55" t="str">
        <f>IFERROR(IF(INDEX(Sheet1!$B$10:$JO$18,MATCH($C51,Sheet1!$A$10:$A$18,0),MATCH(GD$48,Sheet1!$B$9:$JO$9,0))=0,"Close",INDEX(Sheet1!$B$10:$JO$18,MATCH($C51,Sheet1!$A$10:$A$18,0),MATCH(GD$48,Sheet1!$B$9:$JO$9,0))),"")</f>
        <v/>
      </c>
      <c r="GE51" s="55" t="str">
        <f>IFERROR(IF(INDEX(Sheet1!$B$10:$JO$18,MATCH($C51,Sheet1!$A$10:$A$18,0),MATCH(GE$48,Sheet1!$B$9:$JO$9,0))=0,"Close",INDEX(Sheet1!$B$10:$JO$18,MATCH($C51,Sheet1!$A$10:$A$18,0),MATCH(GE$48,Sheet1!$B$9:$JO$9,0))),"")</f>
        <v/>
      </c>
      <c r="GF51" s="55" t="str">
        <f>IFERROR(IF(INDEX(Sheet1!$B$10:$JO$18,MATCH($C51,Sheet1!$A$10:$A$18,0),MATCH(GF$48,Sheet1!$B$9:$JO$9,0))=0,"Close",INDEX(Sheet1!$B$10:$JO$18,MATCH($C51,Sheet1!$A$10:$A$18,0),MATCH(GF$48,Sheet1!$B$9:$JO$9,0))),"")</f>
        <v/>
      </c>
      <c r="GG51" s="55" t="str">
        <f>IFERROR(IF(INDEX(Sheet1!$B$10:$JO$18,MATCH($C51,Sheet1!$A$10:$A$18,0),MATCH(GG$48,Sheet1!$B$9:$JO$9,0))=0,"Close",INDEX(Sheet1!$B$10:$JO$18,MATCH($C51,Sheet1!$A$10:$A$18,0),MATCH(GG$48,Sheet1!$B$9:$JO$9,0))),"")</f>
        <v/>
      </c>
      <c r="GH51" s="55" t="str">
        <f>IFERROR(IF(INDEX(Sheet1!$B$10:$JO$18,MATCH($C51,Sheet1!$A$10:$A$18,0),MATCH(GH$48,Sheet1!$B$9:$JO$9,0))=0,"Close",INDEX(Sheet1!$B$10:$JO$18,MATCH($C51,Sheet1!$A$10:$A$18,0),MATCH(GH$48,Sheet1!$B$9:$JO$9,0))),"")</f>
        <v/>
      </c>
      <c r="GI51" s="55" t="str">
        <f>IFERROR(IF(INDEX(Sheet1!$B$10:$JO$18,MATCH($C51,Sheet1!$A$10:$A$18,0),MATCH(GI$48,Sheet1!$B$9:$JO$9,0))=0,"Close",INDEX(Sheet1!$B$10:$JO$18,MATCH($C51,Sheet1!$A$10:$A$18,0),MATCH(GI$48,Sheet1!$B$9:$JO$9,0))),"")</f>
        <v/>
      </c>
      <c r="GJ51" s="55" t="str">
        <f>IFERROR(IF(INDEX(Sheet1!$B$10:$JO$18,MATCH($C51,Sheet1!$A$10:$A$18,0),MATCH(GJ$48,Sheet1!$B$9:$JO$9,0))=0,"Close",INDEX(Sheet1!$B$10:$JO$18,MATCH($C51,Sheet1!$A$10:$A$18,0),MATCH(GJ$48,Sheet1!$B$9:$JO$9,0))),"")</f>
        <v/>
      </c>
      <c r="GK51" s="55" t="str">
        <f>IFERROR(IF(INDEX(Sheet1!$B$10:$JO$18,MATCH($C51,Sheet1!$A$10:$A$18,0),MATCH(GK$48,Sheet1!$B$9:$JO$9,0))=0,"Close",INDEX(Sheet1!$B$10:$JO$18,MATCH($C51,Sheet1!$A$10:$A$18,0),MATCH(GK$48,Sheet1!$B$9:$JO$9,0))),"")</f>
        <v/>
      </c>
      <c r="GL51" s="55" t="str">
        <f>IFERROR(IF(INDEX(Sheet1!$B$10:$JO$18,MATCH($C51,Sheet1!$A$10:$A$18,0),MATCH(GL$48,Sheet1!$B$9:$JO$9,0))=0,"Close",INDEX(Sheet1!$B$10:$JO$18,MATCH($C51,Sheet1!$A$10:$A$18,0),MATCH(GL$48,Sheet1!$B$9:$JO$9,0))),"")</f>
        <v/>
      </c>
      <c r="GM51" s="55" t="str">
        <f>IFERROR(IF(INDEX(Sheet1!$B$10:$JO$18,MATCH($C51,Sheet1!$A$10:$A$18,0),MATCH(GM$48,Sheet1!$B$9:$JO$9,0))=0,"Close",INDEX(Sheet1!$B$10:$JO$18,MATCH($C51,Sheet1!$A$10:$A$18,0),MATCH(GM$48,Sheet1!$B$9:$JO$9,0))),"")</f>
        <v/>
      </c>
      <c r="GN51" s="55" t="str">
        <f>IFERROR(IF(INDEX(Sheet1!$B$10:$JO$18,MATCH($C51,Sheet1!$A$10:$A$18,0),MATCH(GN$48,Sheet1!$B$9:$JO$9,0))=0,"Close",INDEX(Sheet1!$B$10:$JO$18,MATCH($C51,Sheet1!$A$10:$A$18,0),MATCH(GN$48,Sheet1!$B$9:$JO$9,0))),"")</f>
        <v/>
      </c>
      <c r="GO51" s="55" t="str">
        <f>IFERROR(IF(INDEX(Sheet1!$B$10:$JO$18,MATCH($C51,Sheet1!$A$10:$A$18,0),MATCH(GO$48,Sheet1!$B$9:$JO$9,0))=0,"Close",INDEX(Sheet1!$B$10:$JO$18,MATCH($C51,Sheet1!$A$10:$A$18,0),MATCH(GO$48,Sheet1!$B$9:$JO$9,0))),"")</f>
        <v/>
      </c>
      <c r="GP51" s="55" t="str">
        <f>IFERROR(IF(INDEX(Sheet1!$B$10:$JO$18,MATCH($C51,Sheet1!$A$10:$A$18,0),MATCH(GP$48,Sheet1!$B$9:$JO$9,0))=0,"Close",INDEX(Sheet1!$B$10:$JO$18,MATCH($C51,Sheet1!$A$10:$A$18,0),MATCH(GP$48,Sheet1!$B$9:$JO$9,0))),"")</f>
        <v/>
      </c>
      <c r="GQ51" s="55" t="str">
        <f>IFERROR(IF(INDEX(Sheet1!$B$10:$JO$18,MATCH($C51,Sheet1!$A$10:$A$18,0),MATCH(GQ$48,Sheet1!$B$9:$JO$9,0))=0,"Close",INDEX(Sheet1!$B$10:$JO$18,MATCH($C51,Sheet1!$A$10:$A$18,0),MATCH(GQ$48,Sheet1!$B$9:$JO$9,0))),"")</f>
        <v/>
      </c>
      <c r="GR51" s="55" t="str">
        <f>IFERROR(IF(INDEX(Sheet1!$B$10:$JO$18,MATCH($C51,Sheet1!$A$10:$A$18,0),MATCH(GR$48,Sheet1!$B$9:$JO$9,0))=0,"Close",INDEX(Sheet1!$B$10:$JO$18,MATCH($C51,Sheet1!$A$10:$A$18,0),MATCH(GR$48,Sheet1!$B$9:$JO$9,0))),"")</f>
        <v/>
      </c>
      <c r="GS51" s="55" t="str">
        <f>IFERROR(IF(INDEX(Sheet1!$B$10:$JO$18,MATCH($C51,Sheet1!$A$10:$A$18,0),MATCH(GS$48,Sheet1!$B$9:$JO$9,0))=0,"Close",INDEX(Sheet1!$B$10:$JO$18,MATCH($C51,Sheet1!$A$10:$A$18,0),MATCH(GS$48,Sheet1!$B$9:$JO$9,0))),"")</f>
        <v/>
      </c>
      <c r="GT51" s="55" t="str">
        <f>IFERROR(IF(INDEX(Sheet1!$B$10:$JO$18,MATCH($C51,Sheet1!$A$10:$A$18,0),MATCH(GT$48,Sheet1!$B$9:$JO$9,0))=0,"Close",INDEX(Sheet1!$B$10:$JO$18,MATCH($C51,Sheet1!$A$10:$A$18,0),MATCH(GT$48,Sheet1!$B$9:$JO$9,0))),"")</f>
        <v/>
      </c>
      <c r="GU51" s="55" t="str">
        <f>IFERROR(IF(INDEX(Sheet1!$B$10:$JO$18,MATCH($C51,Sheet1!$A$10:$A$18,0),MATCH(GU$48,Sheet1!$B$9:$JO$9,0))=0,"Close",INDEX(Sheet1!$B$10:$JO$18,MATCH($C51,Sheet1!$A$10:$A$18,0),MATCH(GU$48,Sheet1!$B$9:$JO$9,0))),"")</f>
        <v/>
      </c>
      <c r="GV51" s="55" t="str">
        <f>IFERROR(IF(INDEX(Sheet1!$B$10:$JO$18,MATCH($C51,Sheet1!$A$10:$A$18,0),MATCH(GV$48,Sheet1!$B$9:$JO$9,0))=0,"Close",INDEX(Sheet1!$B$10:$JO$18,MATCH($C51,Sheet1!$A$10:$A$18,0),MATCH(GV$48,Sheet1!$B$9:$JO$9,0))),"")</f>
        <v/>
      </c>
      <c r="GW51" s="55" t="str">
        <f>IFERROR(IF(INDEX(Sheet1!$B$10:$JO$18,MATCH($C51,Sheet1!$A$10:$A$18,0),MATCH(GW$48,Sheet1!$B$9:$JO$9,0))=0,"Close",INDEX(Sheet1!$B$10:$JO$18,MATCH($C51,Sheet1!$A$10:$A$18,0),MATCH(GW$48,Sheet1!$B$9:$JO$9,0))),"")</f>
        <v/>
      </c>
      <c r="GX51" s="55" t="str">
        <f>IFERROR(IF(INDEX(Sheet1!$B$10:$JO$18,MATCH($C51,Sheet1!$A$10:$A$18,0),MATCH(GX$48,Sheet1!$B$9:$JO$9,0))=0,"Close",INDEX(Sheet1!$B$10:$JO$18,MATCH($C51,Sheet1!$A$10:$A$18,0),MATCH(GX$48,Sheet1!$B$9:$JO$9,0))),"")</f>
        <v/>
      </c>
      <c r="GY51" s="55" t="str">
        <f>IFERROR(IF(INDEX(Sheet1!$B$10:$JO$18,MATCH($C51,Sheet1!$A$10:$A$18,0),MATCH(GY$48,Sheet1!$B$9:$JO$9,0))=0,"Close",INDEX(Sheet1!$B$10:$JO$18,MATCH($C51,Sheet1!$A$10:$A$18,0),MATCH(GY$48,Sheet1!$B$9:$JO$9,0))),"")</f>
        <v/>
      </c>
      <c r="GZ51" s="55" t="str">
        <f>IFERROR(IF(INDEX(Sheet1!$B$10:$JO$18,MATCH($C51,Sheet1!$A$10:$A$18,0),MATCH(GZ$48,Sheet1!$B$9:$JO$9,0))=0,"Close",INDEX(Sheet1!$B$10:$JO$18,MATCH($C51,Sheet1!$A$10:$A$18,0),MATCH(GZ$48,Sheet1!$B$9:$JO$9,0))),"")</f>
        <v/>
      </c>
      <c r="HA51" s="55" t="str">
        <f>IFERROR(IF(INDEX(Sheet1!$B$10:$JO$18,MATCH($C51,Sheet1!$A$10:$A$18,0),MATCH(HA$48,Sheet1!$B$9:$JO$9,0))=0,"Close",INDEX(Sheet1!$B$10:$JO$18,MATCH($C51,Sheet1!$A$10:$A$18,0),MATCH(HA$48,Sheet1!$B$9:$JO$9,0))),"")</f>
        <v/>
      </c>
      <c r="HB51" s="55" t="str">
        <f>IFERROR(IF(INDEX(Sheet1!$B$10:$JO$18,MATCH($C51,Sheet1!$A$10:$A$18,0),MATCH(HB$48,Sheet1!$B$9:$JO$9,0))=0,"Close",INDEX(Sheet1!$B$10:$JO$18,MATCH($C51,Sheet1!$A$10:$A$18,0),MATCH(HB$48,Sheet1!$B$9:$JO$9,0))),"")</f>
        <v/>
      </c>
      <c r="HC51" s="55" t="str">
        <f>IFERROR(IF(INDEX(Sheet1!$B$10:$JO$18,MATCH($C51,Sheet1!$A$10:$A$18,0),MATCH(HC$48,Sheet1!$B$9:$JO$9,0))=0,"Close",INDEX(Sheet1!$B$10:$JO$18,MATCH($C51,Sheet1!$A$10:$A$18,0),MATCH(HC$48,Sheet1!$B$9:$JO$9,0))),"")</f>
        <v/>
      </c>
      <c r="HD51" s="55" t="str">
        <f>IFERROR(IF(INDEX(Sheet1!$B$10:$JO$18,MATCH($C51,Sheet1!$A$10:$A$18,0),MATCH(HD$48,Sheet1!$B$9:$JO$9,0))=0,"Close",INDEX(Sheet1!$B$10:$JO$18,MATCH($C51,Sheet1!$A$10:$A$18,0),MATCH(HD$48,Sheet1!$B$9:$JO$9,0))),"")</f>
        <v/>
      </c>
      <c r="HE51" s="55" t="str">
        <f>IFERROR(IF(INDEX(Sheet1!$B$10:$JO$18,MATCH($C51,Sheet1!$A$10:$A$18,0),MATCH(HE$48,Sheet1!$B$9:$JO$9,0))=0,"Close",INDEX(Sheet1!$B$10:$JO$18,MATCH($C51,Sheet1!$A$10:$A$18,0),MATCH(HE$48,Sheet1!$B$9:$JO$9,0))),"")</f>
        <v/>
      </c>
      <c r="HF51" s="55" t="str">
        <f>IFERROR(IF(INDEX(Sheet1!$B$10:$JO$18,MATCH($C51,Sheet1!$A$10:$A$18,0),MATCH(HF$48,Sheet1!$B$9:$JO$9,0))=0,"Close",INDEX(Sheet1!$B$10:$JO$18,MATCH($C51,Sheet1!$A$10:$A$18,0),MATCH(HF$48,Sheet1!$B$9:$JO$9,0))),"")</f>
        <v/>
      </c>
      <c r="HG51" s="55" t="str">
        <f>IFERROR(IF(INDEX(Sheet1!$B$10:$JO$18,MATCH($C51,Sheet1!$A$10:$A$18,0),MATCH(HG$48,Sheet1!$B$9:$JO$9,0))=0,"Close",INDEX(Sheet1!$B$10:$JO$18,MATCH($C51,Sheet1!$A$10:$A$18,0),MATCH(HG$48,Sheet1!$B$9:$JO$9,0))),"")</f>
        <v/>
      </c>
      <c r="HH51" s="55" t="str">
        <f>IFERROR(IF(INDEX(Sheet1!$B$10:$JO$18,MATCH($C51,Sheet1!$A$10:$A$18,0),MATCH(HH$48,Sheet1!$B$9:$JO$9,0))=0,"Close",INDEX(Sheet1!$B$10:$JO$18,MATCH($C51,Sheet1!$A$10:$A$18,0),MATCH(HH$48,Sheet1!$B$9:$JO$9,0))),"")</f>
        <v/>
      </c>
      <c r="HI51" s="55" t="str">
        <f>IFERROR(IF(INDEX(Sheet1!$B$10:$JO$18,MATCH($C51,Sheet1!$A$10:$A$18,0),MATCH(HI$48,Sheet1!$B$9:$JO$9,0))=0,"Close",INDEX(Sheet1!$B$10:$JO$18,MATCH($C51,Sheet1!$A$10:$A$18,0),MATCH(HI$48,Sheet1!$B$9:$JO$9,0))),"")</f>
        <v/>
      </c>
      <c r="HJ51" s="55" t="str">
        <f>IFERROR(IF(INDEX(Sheet1!$B$10:$JO$18,MATCH($C51,Sheet1!$A$10:$A$18,0),MATCH(HJ$48,Sheet1!$B$9:$JO$9,0))=0,"Close",INDEX(Sheet1!$B$10:$JO$18,MATCH($C51,Sheet1!$A$10:$A$18,0),MATCH(HJ$48,Sheet1!$B$9:$JO$9,0))),"")</f>
        <v/>
      </c>
      <c r="HK51" s="55" t="str">
        <f>IFERROR(IF(INDEX(Sheet1!$B$10:$JO$18,MATCH($C51,Sheet1!$A$10:$A$18,0),MATCH(HK$48,Sheet1!$B$9:$JO$9,0))=0,"Close",INDEX(Sheet1!$B$10:$JO$18,MATCH($C51,Sheet1!$A$10:$A$18,0),MATCH(HK$48,Sheet1!$B$9:$JO$9,0))),"")</f>
        <v/>
      </c>
      <c r="HL51" s="55" t="str">
        <f>IFERROR(IF(INDEX(Sheet1!$B$10:$JO$18,MATCH($C51,Sheet1!$A$10:$A$18,0),MATCH(HL$48,Sheet1!$B$9:$JO$9,0))=0,"Close",INDEX(Sheet1!$B$10:$JO$18,MATCH($C51,Sheet1!$A$10:$A$18,0),MATCH(HL$48,Sheet1!$B$9:$JO$9,0))),"")</f>
        <v/>
      </c>
      <c r="HM51" s="55" t="str">
        <f>IFERROR(IF(INDEX(Sheet1!$B$10:$JO$18,MATCH($C51,Sheet1!$A$10:$A$18,0),MATCH(HM$48,Sheet1!$B$9:$JO$9,0))=0,"Close",INDEX(Sheet1!$B$10:$JO$18,MATCH($C51,Sheet1!$A$10:$A$18,0),MATCH(HM$48,Sheet1!$B$9:$JO$9,0))),"")</f>
        <v/>
      </c>
      <c r="HN51" s="55" t="str">
        <f>IFERROR(IF(INDEX(Sheet1!$B$10:$JO$18,MATCH($C51,Sheet1!$A$10:$A$18,0),MATCH(HN$48,Sheet1!$B$9:$JO$9,0))=0,"Close",INDEX(Sheet1!$B$10:$JO$18,MATCH($C51,Sheet1!$A$10:$A$18,0),MATCH(HN$48,Sheet1!$B$9:$JO$9,0))),"")</f>
        <v/>
      </c>
      <c r="HO51" s="55" t="str">
        <f>IFERROR(IF(INDEX(Sheet1!$B$10:$JO$18,MATCH($C51,Sheet1!$A$10:$A$18,0),MATCH(HO$48,Sheet1!$B$9:$JO$9,0))=0,"Close",INDEX(Sheet1!$B$10:$JO$18,MATCH($C51,Sheet1!$A$10:$A$18,0),MATCH(HO$48,Sheet1!$B$9:$JO$9,0))),"")</f>
        <v/>
      </c>
      <c r="HP51" s="55" t="str">
        <f>IFERROR(IF(INDEX(Sheet1!$B$10:$JO$18,MATCH($C51,Sheet1!$A$10:$A$18,0),MATCH(HP$48,Sheet1!$B$9:$JO$9,0))=0,"Close",INDEX(Sheet1!$B$10:$JO$18,MATCH($C51,Sheet1!$A$10:$A$18,0),MATCH(HP$48,Sheet1!$B$9:$JO$9,0))),"")</f>
        <v/>
      </c>
      <c r="HQ51" s="55" t="str">
        <f>IFERROR(IF(INDEX(Sheet1!$B$10:$JO$18,MATCH($C51,Sheet1!$A$10:$A$18,0),MATCH(HQ$48,Sheet1!$B$9:$JO$9,0))=0,"Close",INDEX(Sheet1!$B$10:$JO$18,MATCH($C51,Sheet1!$A$10:$A$18,0),MATCH(HQ$48,Sheet1!$B$9:$JO$9,0))),"")</f>
        <v/>
      </c>
      <c r="HR51" s="55" t="str">
        <f>IFERROR(IF(INDEX(Sheet1!$B$10:$JO$18,MATCH($C51,Sheet1!$A$10:$A$18,0),MATCH(HR$48,Sheet1!$B$9:$JO$9,0))=0,"Close",INDEX(Sheet1!$B$10:$JO$18,MATCH($C51,Sheet1!$A$10:$A$18,0),MATCH(HR$48,Sheet1!$B$9:$JO$9,0))),"")</f>
        <v/>
      </c>
      <c r="HS51" s="55" t="str">
        <f>IFERROR(IF(INDEX(Sheet1!$B$10:$JO$18,MATCH($C51,Sheet1!$A$10:$A$18,0),MATCH(HS$48,Sheet1!$B$9:$JO$9,0))=0,"Close",INDEX(Sheet1!$B$10:$JO$18,MATCH($C51,Sheet1!$A$10:$A$18,0),MATCH(HS$48,Sheet1!$B$9:$JO$9,0))),"")</f>
        <v/>
      </c>
      <c r="HT51" s="55" t="str">
        <f>IFERROR(IF(INDEX(Sheet1!$B$10:$JO$18,MATCH($C51,Sheet1!$A$10:$A$18,0),MATCH(HT$48,Sheet1!$B$9:$JO$9,0))=0,"Close",INDEX(Sheet1!$B$10:$JO$18,MATCH($C51,Sheet1!$A$10:$A$18,0),MATCH(HT$48,Sheet1!$B$9:$JO$9,0))),"")</f>
        <v/>
      </c>
      <c r="HU51" s="55" t="str">
        <f>IFERROR(IF(INDEX(Sheet1!$B$10:$JO$18,MATCH($C51,Sheet1!$A$10:$A$18,0),MATCH(HU$48,Sheet1!$B$9:$JO$9,0))=0,"Close",INDEX(Sheet1!$B$10:$JO$18,MATCH($C51,Sheet1!$A$10:$A$18,0),MATCH(HU$48,Sheet1!$B$9:$JO$9,0))),"")</f>
        <v/>
      </c>
      <c r="HV51" s="55" t="str">
        <f>IFERROR(IF(INDEX(Sheet1!$B$10:$JO$18,MATCH($C51,Sheet1!$A$10:$A$18,0),MATCH(HV$48,Sheet1!$B$9:$JO$9,0))=0,"Close",INDEX(Sheet1!$B$10:$JO$18,MATCH($C51,Sheet1!$A$10:$A$18,0),MATCH(HV$48,Sheet1!$B$9:$JO$9,0))),"")</f>
        <v/>
      </c>
      <c r="HW51" s="55" t="str">
        <f>IFERROR(IF(INDEX(Sheet1!$B$10:$JO$18,MATCH($C51,Sheet1!$A$10:$A$18,0),MATCH(HW$48,Sheet1!$B$9:$JO$9,0))=0,"Close",INDEX(Sheet1!$B$10:$JO$18,MATCH($C51,Sheet1!$A$10:$A$18,0),MATCH(HW$48,Sheet1!$B$9:$JO$9,0))),"")</f>
        <v/>
      </c>
      <c r="HX51" s="55" t="str">
        <f>IFERROR(IF(INDEX(Sheet1!$B$10:$JO$18,MATCH($C51,Sheet1!$A$10:$A$18,0),MATCH(HX$48,Sheet1!$B$9:$JO$9,0))=0,"Close",INDEX(Sheet1!$B$10:$JO$18,MATCH($C51,Sheet1!$A$10:$A$18,0),MATCH(HX$48,Sheet1!$B$9:$JO$9,0))),"")</f>
        <v/>
      </c>
      <c r="HY51" s="55" t="str">
        <f>IFERROR(IF(INDEX(Sheet1!$B$10:$JO$18,MATCH($C51,Sheet1!$A$10:$A$18,0),MATCH(HY$48,Sheet1!$B$9:$JO$9,0))=0,"Close",INDEX(Sheet1!$B$10:$JO$18,MATCH($C51,Sheet1!$A$10:$A$18,0),MATCH(HY$48,Sheet1!$B$9:$JO$9,0))),"")</f>
        <v/>
      </c>
      <c r="HZ51" s="55" t="str">
        <f>IFERROR(IF(INDEX(Sheet1!$B$10:$JO$18,MATCH($C51,Sheet1!$A$10:$A$18,0),MATCH(HZ$48,Sheet1!$B$9:$JO$9,0))=0,"Close",INDEX(Sheet1!$B$10:$JO$18,MATCH($C51,Sheet1!$A$10:$A$18,0),MATCH(HZ$48,Sheet1!$B$9:$JO$9,0))),"")</f>
        <v/>
      </c>
      <c r="IA51" s="55" t="str">
        <f>IFERROR(IF(INDEX(Sheet1!$B$10:$JO$18,MATCH($C51,Sheet1!$A$10:$A$18,0),MATCH(IA$48,Sheet1!$B$9:$JO$9,0))=0,"Close",INDEX(Sheet1!$B$10:$JO$18,MATCH($C51,Sheet1!$A$10:$A$18,0),MATCH(IA$48,Sheet1!$B$9:$JO$9,0))),"")</f>
        <v/>
      </c>
      <c r="IB51" s="55" t="str">
        <f>IFERROR(IF(INDEX(Sheet1!$B$10:$JO$18,MATCH($C51,Sheet1!$A$10:$A$18,0),MATCH(IB$48,Sheet1!$B$9:$JO$9,0))=0,"Close",INDEX(Sheet1!$B$10:$JO$18,MATCH($C51,Sheet1!$A$10:$A$18,0),MATCH(IB$48,Sheet1!$B$9:$JO$9,0))),"")</f>
        <v/>
      </c>
      <c r="IC51" s="55" t="str">
        <f>IFERROR(IF(INDEX(Sheet1!$B$10:$JO$18,MATCH($C51,Sheet1!$A$10:$A$18,0),MATCH(IC$48,Sheet1!$B$9:$JO$9,0))=0,"Close",INDEX(Sheet1!$B$10:$JO$18,MATCH($C51,Sheet1!$A$10:$A$18,0),MATCH(IC$48,Sheet1!$B$9:$JO$9,0))),"")</f>
        <v/>
      </c>
      <c r="ID51" s="55" t="str">
        <f>IFERROR(IF(INDEX(Sheet1!$B$10:$JO$18,MATCH($C51,Sheet1!$A$10:$A$18,0),MATCH(ID$48,Sheet1!$B$9:$JO$9,0))=0,"Close",INDEX(Sheet1!$B$10:$JO$18,MATCH($C51,Sheet1!$A$10:$A$18,0),MATCH(ID$48,Sheet1!$B$9:$JO$9,0))),"")</f>
        <v/>
      </c>
      <c r="IE51" s="55" t="str">
        <f>IFERROR(IF(INDEX(Sheet1!$B$10:$JO$18,MATCH($C51,Sheet1!$A$10:$A$18,0),MATCH(IE$48,Sheet1!$B$9:$JO$9,0))=0,"Close",INDEX(Sheet1!$B$10:$JO$18,MATCH($C51,Sheet1!$A$10:$A$18,0),MATCH(IE$48,Sheet1!$B$9:$JO$9,0))),"")</f>
        <v/>
      </c>
      <c r="IF51" s="55" t="str">
        <f>IFERROR(IF(INDEX(Sheet1!$B$10:$JO$18,MATCH($C51,Sheet1!$A$10:$A$18,0),MATCH(IF$48,Sheet1!$B$9:$JO$9,0))=0,"Close",INDEX(Sheet1!$B$10:$JO$18,MATCH($C51,Sheet1!$A$10:$A$18,0),MATCH(IF$48,Sheet1!$B$9:$JO$9,0))),"")</f>
        <v/>
      </c>
      <c r="IG51" s="55" t="str">
        <f>IFERROR(IF(INDEX(Sheet1!$B$10:$JO$18,MATCH($C51,Sheet1!$A$10:$A$18,0),MATCH(IG$48,Sheet1!$B$9:$JO$9,0))=0,"Close",INDEX(Sheet1!$B$10:$JO$18,MATCH($C51,Sheet1!$A$10:$A$18,0),MATCH(IG$48,Sheet1!$B$9:$JO$9,0))),"")</f>
        <v/>
      </c>
      <c r="IH51" s="55" t="str">
        <f>IFERROR(IF(INDEX(Sheet1!$B$10:$JO$18,MATCH($C51,Sheet1!$A$10:$A$18,0),MATCH(IH$48,Sheet1!$B$9:$JO$9,0))=0,"Close",INDEX(Sheet1!$B$10:$JO$18,MATCH($C51,Sheet1!$A$10:$A$18,0),MATCH(IH$48,Sheet1!$B$9:$JO$9,0))),"")</f>
        <v/>
      </c>
      <c r="II51" s="55" t="str">
        <f>IFERROR(IF(INDEX(Sheet1!$B$10:$JO$18,MATCH($C51,Sheet1!$A$10:$A$18,0),MATCH(II$48,Sheet1!$B$9:$JO$9,0))=0,"Close",INDEX(Sheet1!$B$10:$JO$18,MATCH($C51,Sheet1!$A$10:$A$18,0),MATCH(II$48,Sheet1!$B$9:$JO$9,0))),"")</f>
        <v/>
      </c>
      <c r="IJ51" s="55" t="str">
        <f>IFERROR(IF(INDEX(Sheet1!$B$10:$JO$18,MATCH($C51,Sheet1!$A$10:$A$18,0),MATCH(IJ$48,Sheet1!$B$9:$JO$9,0))=0,"Close",INDEX(Sheet1!$B$10:$JO$18,MATCH($C51,Sheet1!$A$10:$A$18,0),MATCH(IJ$48,Sheet1!$B$9:$JO$9,0))),"")</f>
        <v/>
      </c>
      <c r="IK51" s="55" t="str">
        <f>IFERROR(IF(INDEX(Sheet1!$B$10:$JO$18,MATCH($C51,Sheet1!$A$10:$A$18,0),MATCH(IK$48,Sheet1!$B$9:$JO$9,0))=0,"Close",INDEX(Sheet1!$B$10:$JO$18,MATCH($C51,Sheet1!$A$10:$A$18,0),MATCH(IK$48,Sheet1!$B$9:$JO$9,0))),"")</f>
        <v/>
      </c>
      <c r="IL51" s="55" t="str">
        <f>IFERROR(IF(INDEX(Sheet1!$B$10:$JO$18,MATCH($C51,Sheet1!$A$10:$A$18,0),MATCH(IL$48,Sheet1!$B$9:$JO$9,0))=0,"Close",INDEX(Sheet1!$B$10:$JO$18,MATCH($C51,Sheet1!$A$10:$A$18,0),MATCH(IL$48,Sheet1!$B$9:$JO$9,0))),"")</f>
        <v/>
      </c>
      <c r="IM51" s="55" t="str">
        <f>IFERROR(IF(INDEX(Sheet1!$B$10:$JO$18,MATCH($C51,Sheet1!$A$10:$A$18,0),MATCH(IM$48,Sheet1!$B$9:$JO$9,0))=0,"Close",INDEX(Sheet1!$B$10:$JO$18,MATCH($C51,Sheet1!$A$10:$A$18,0),MATCH(IM$48,Sheet1!$B$9:$JO$9,0))),"")</f>
        <v/>
      </c>
      <c r="IN51" s="55" t="str">
        <f>IFERROR(IF(INDEX(Sheet1!$B$10:$JO$18,MATCH($C51,Sheet1!$A$10:$A$18,0),MATCH(IN$48,Sheet1!$B$9:$JO$9,0))=0,"Close",INDEX(Sheet1!$B$10:$JO$18,MATCH($C51,Sheet1!$A$10:$A$18,0),MATCH(IN$48,Sheet1!$B$9:$JO$9,0))),"")</f>
        <v/>
      </c>
      <c r="IO51" s="55" t="str">
        <f>IFERROR(IF(INDEX(Sheet1!$B$10:$JO$18,MATCH($C51,Sheet1!$A$10:$A$18,0),MATCH(IO$48,Sheet1!$B$9:$JO$9,0))=0,"Close",INDEX(Sheet1!$B$10:$JO$18,MATCH($C51,Sheet1!$A$10:$A$18,0),MATCH(IO$48,Sheet1!$B$9:$JO$9,0))),"")</f>
        <v/>
      </c>
      <c r="IP51" s="55" t="str">
        <f>IFERROR(IF(INDEX(Sheet1!$B$10:$JO$18,MATCH($C51,Sheet1!$A$10:$A$18,0),MATCH(IP$48,Sheet1!$B$9:$JO$9,0))=0,"Close",INDEX(Sheet1!$B$10:$JO$18,MATCH($C51,Sheet1!$A$10:$A$18,0),MATCH(IP$48,Sheet1!$B$9:$JO$9,0))),"")</f>
        <v/>
      </c>
      <c r="IQ51" s="55" t="str">
        <f>IFERROR(IF(INDEX(Sheet1!$B$10:$JO$18,MATCH($C51,Sheet1!$A$10:$A$18,0),MATCH(IQ$48,Sheet1!$B$9:$JO$9,0))=0,"Close",INDEX(Sheet1!$B$10:$JO$18,MATCH($C51,Sheet1!$A$10:$A$18,0),MATCH(IQ$48,Sheet1!$B$9:$JO$9,0))),"")</f>
        <v/>
      </c>
      <c r="IR51" s="55" t="str">
        <f>IFERROR(IF(INDEX(Sheet1!$B$10:$JO$18,MATCH($C51,Sheet1!$A$10:$A$18,0),MATCH(IR$48,Sheet1!$B$9:$JO$9,0))=0,"Close",INDEX(Sheet1!$B$10:$JO$18,MATCH($C51,Sheet1!$A$10:$A$18,0),MATCH(IR$48,Sheet1!$B$9:$JO$9,0))),"")</f>
        <v/>
      </c>
      <c r="IS51" s="55" t="str">
        <f>IFERROR(IF(INDEX(Sheet1!$B$10:$JO$18,MATCH($C51,Sheet1!$A$10:$A$18,0),MATCH(IS$48,Sheet1!$B$9:$JO$9,0))=0,"Close",INDEX(Sheet1!$B$10:$JO$18,MATCH($C51,Sheet1!$A$10:$A$18,0),MATCH(IS$48,Sheet1!$B$9:$JO$9,0))),"")</f>
        <v/>
      </c>
      <c r="IT51" s="55" t="str">
        <f>IFERROR(IF(INDEX(Sheet1!$B$10:$JO$18,MATCH($C51,Sheet1!$A$10:$A$18,0),MATCH(IT$48,Sheet1!$B$9:$JO$9,0))=0,"Close",INDEX(Sheet1!$B$10:$JO$18,MATCH($C51,Sheet1!$A$10:$A$18,0),MATCH(IT$48,Sheet1!$B$9:$JO$9,0))),"")</f>
        <v/>
      </c>
      <c r="IU51" s="55" t="str">
        <f>IFERROR(IF(INDEX(Sheet1!$B$10:$JO$18,MATCH($C51,Sheet1!$A$10:$A$18,0),MATCH(IU$48,Sheet1!$B$9:$JO$9,0))=0,"Close",INDEX(Sheet1!$B$10:$JO$18,MATCH($C51,Sheet1!$A$10:$A$18,0),MATCH(IU$48,Sheet1!$B$9:$JO$9,0))),"")</f>
        <v/>
      </c>
      <c r="IV51" s="55" t="str">
        <f>IFERROR(IF(INDEX(Sheet1!$B$10:$JO$18,MATCH($C51,Sheet1!$A$10:$A$18,0),MATCH(IV$48,Sheet1!$B$9:$JO$9,0))=0,"Close",INDEX(Sheet1!$B$10:$JO$18,MATCH($C51,Sheet1!$A$10:$A$18,0),MATCH(IV$48,Sheet1!$B$9:$JO$9,0))),"")</f>
        <v/>
      </c>
      <c r="IW51" s="55" t="str">
        <f>IFERROR(IF(INDEX(Sheet1!$B$10:$JO$18,MATCH($C51,Sheet1!$A$10:$A$18,0),MATCH(IW$48,Sheet1!$B$9:$JO$9,0))=0,"Close",INDEX(Sheet1!$B$10:$JO$18,MATCH($C51,Sheet1!$A$10:$A$18,0),MATCH(IW$48,Sheet1!$B$9:$JO$9,0))),"")</f>
        <v/>
      </c>
      <c r="IX51" s="55" t="str">
        <f>IFERROR(IF(INDEX(Sheet1!$B$10:$JO$18,MATCH($C51,Sheet1!$A$10:$A$18,0),MATCH(IX$48,Sheet1!$B$9:$JO$9,0))=0,"Close",INDEX(Sheet1!$B$10:$JO$18,MATCH($C51,Sheet1!$A$10:$A$18,0),MATCH(IX$48,Sheet1!$B$9:$JO$9,0))),"")</f>
        <v/>
      </c>
      <c r="IY51" s="55" t="str">
        <f>IFERROR(IF(INDEX(Sheet1!$B$10:$JO$18,MATCH($C51,Sheet1!$A$10:$A$18,0),MATCH(IY$48,Sheet1!$B$9:$JO$9,0))=0,"Close",INDEX(Sheet1!$B$10:$JO$18,MATCH($C51,Sheet1!$A$10:$A$18,0),MATCH(IY$48,Sheet1!$B$9:$JO$9,0))),"")</f>
        <v/>
      </c>
      <c r="IZ51" s="55" t="str">
        <f>IFERROR(IF(INDEX(Sheet1!$B$10:$JO$18,MATCH($C51,Sheet1!$A$10:$A$18,0),MATCH(IZ$48,Sheet1!$B$9:$JO$9,0))=0,"Close",INDEX(Sheet1!$B$10:$JO$18,MATCH($C51,Sheet1!$A$10:$A$18,0),MATCH(IZ$48,Sheet1!$B$9:$JO$9,0))),"")</f>
        <v/>
      </c>
      <c r="JA51" s="55" t="str">
        <f>IFERROR(IF(INDEX(Sheet1!$B$10:$JO$18,MATCH($C51,Sheet1!$A$10:$A$18,0),MATCH(JA$48,Sheet1!$B$9:$JO$9,0))=0,"Close",INDEX(Sheet1!$B$10:$JO$18,MATCH($C51,Sheet1!$A$10:$A$18,0),MATCH(JA$48,Sheet1!$B$9:$JO$9,0))),"")</f>
        <v/>
      </c>
      <c r="JB51" s="55" t="str">
        <f>IFERROR(IF(INDEX(Sheet1!$B$10:$JO$18,MATCH($C51,Sheet1!$A$10:$A$18,0),MATCH(JB$48,Sheet1!$B$9:$JO$9,0))=0,"Close",INDEX(Sheet1!$B$10:$JO$18,MATCH($C51,Sheet1!$A$10:$A$18,0),MATCH(JB$48,Sheet1!$B$9:$JO$9,0))),"")</f>
        <v/>
      </c>
      <c r="JC51" s="55" t="str">
        <f>IFERROR(IF(INDEX(Sheet1!$B$10:$JO$18,MATCH($C51,Sheet1!$A$10:$A$18,0),MATCH(JC$48,Sheet1!$B$9:$JO$9,0))=0,"Close",INDEX(Sheet1!$B$10:$JO$18,MATCH($C51,Sheet1!$A$10:$A$18,0),MATCH(JC$48,Sheet1!$B$9:$JO$9,0))),"")</f>
        <v/>
      </c>
      <c r="JD51" s="55" t="str">
        <f>IFERROR(IF(INDEX(Sheet1!$B$10:$JO$18,MATCH($C51,Sheet1!$A$10:$A$18,0),MATCH(JD$48,Sheet1!$B$9:$JO$9,0))=0,"Close",INDEX(Sheet1!$B$10:$JO$18,MATCH($C51,Sheet1!$A$10:$A$18,0),MATCH(JD$48,Sheet1!$B$9:$JO$9,0))),"")</f>
        <v/>
      </c>
      <c r="JE51" s="55" t="str">
        <f>IFERROR(IF(INDEX(Sheet1!$B$10:$JO$18,MATCH($C51,Sheet1!$A$10:$A$18,0),MATCH(JE$48,Sheet1!$B$9:$JO$9,0))=0,"Close",INDEX(Sheet1!$B$10:$JO$18,MATCH($C51,Sheet1!$A$10:$A$18,0),MATCH(JE$48,Sheet1!$B$9:$JO$9,0))),"")</f>
        <v/>
      </c>
      <c r="JF51" s="55" t="str">
        <f>IFERROR(IF(INDEX(Sheet1!$B$10:$JO$18,MATCH($C51,Sheet1!$A$10:$A$18,0),MATCH(JF$48,Sheet1!$B$9:$JO$9,0))=0,"Close",INDEX(Sheet1!$B$10:$JO$18,MATCH($C51,Sheet1!$A$10:$A$18,0),MATCH(JF$48,Sheet1!$B$9:$JO$9,0))),"")</f>
        <v/>
      </c>
      <c r="JG51" s="55" t="str">
        <f>IFERROR(IF(INDEX(Sheet1!$B$10:$JO$18,MATCH($C51,Sheet1!$A$10:$A$18,0),MATCH(JG$48,Sheet1!$B$9:$JO$9,0))=0,"Close",INDEX(Sheet1!$B$10:$JO$18,MATCH($C51,Sheet1!$A$10:$A$18,0),MATCH(JG$48,Sheet1!$B$9:$JO$9,0))),"")</f>
        <v/>
      </c>
      <c r="JH51" s="55" t="str">
        <f>IFERROR(IF(INDEX(Sheet1!$B$10:$JO$18,MATCH($C51,Sheet1!$A$10:$A$18,0),MATCH(JH$48,Sheet1!$B$9:$JO$9,0))=0,"Close",INDEX(Sheet1!$B$10:$JO$18,MATCH($C51,Sheet1!$A$10:$A$18,0),MATCH(JH$48,Sheet1!$B$9:$JO$9,0))),"")</f>
        <v/>
      </c>
      <c r="JI51" s="55" t="str">
        <f>IFERROR(IF(INDEX(Sheet1!$B$10:$JO$18,MATCH($C51,Sheet1!$A$10:$A$18,0),MATCH(JI$48,Sheet1!$B$9:$JO$9,0))=0,"Close",INDEX(Sheet1!$B$10:$JO$18,MATCH($C51,Sheet1!$A$10:$A$18,0),MATCH(JI$48,Sheet1!$B$9:$JO$9,0))),"")</f>
        <v/>
      </c>
      <c r="JJ51" s="55" t="str">
        <f>IFERROR(IF(INDEX(Sheet1!$B$10:$JO$18,MATCH($C51,Sheet1!$A$10:$A$18,0),MATCH(JJ$48,Sheet1!$B$9:$JO$9,0))=0,"Close",INDEX(Sheet1!$B$10:$JO$18,MATCH($C51,Sheet1!$A$10:$A$18,0),MATCH(JJ$48,Sheet1!$B$9:$JO$9,0))),"")</f>
        <v/>
      </c>
      <c r="JK51" s="55" t="str">
        <f>IFERROR(IF(INDEX(Sheet1!$B$10:$JO$18,MATCH($C51,Sheet1!$A$10:$A$18,0),MATCH(JK$48,Sheet1!$B$9:$JO$9,0))=0,"Close",INDEX(Sheet1!$B$10:$JO$18,MATCH($C51,Sheet1!$A$10:$A$18,0),MATCH(JK$48,Sheet1!$B$9:$JO$9,0))),"")</f>
        <v/>
      </c>
      <c r="JL51" s="55" t="str">
        <f>IFERROR(IF(INDEX(Sheet1!$B$10:$JO$18,MATCH($C51,Sheet1!$A$10:$A$18,0),MATCH(JL$48,Sheet1!$B$9:$JO$9,0))=0,"Close",INDEX(Sheet1!$B$10:$JO$18,MATCH($C51,Sheet1!$A$10:$A$18,0),MATCH(JL$48,Sheet1!$B$9:$JO$9,0))),"")</f>
        <v/>
      </c>
      <c r="JM51" s="55" t="str">
        <f>IFERROR(IF(INDEX(Sheet1!$B$10:$JO$18,MATCH($C51,Sheet1!$A$10:$A$18,0),MATCH(JM$48,Sheet1!$B$9:$JO$9,0))=0,"Close",INDEX(Sheet1!$B$10:$JO$18,MATCH($C51,Sheet1!$A$10:$A$18,0),MATCH(JM$48,Sheet1!$B$9:$JO$9,0))),"")</f>
        <v/>
      </c>
      <c r="JN51" s="55" t="str">
        <f>IFERROR(IF(INDEX(Sheet1!$B$10:$JO$18,MATCH($C51,Sheet1!$A$10:$A$18,0),MATCH(JN$48,Sheet1!$B$9:$JO$9,0))=0,"Close",INDEX(Sheet1!$B$10:$JO$18,MATCH($C51,Sheet1!$A$10:$A$18,0),MATCH(JN$48,Sheet1!$B$9:$JO$9,0))),"")</f>
        <v/>
      </c>
      <c r="JO51" s="55" t="str">
        <f>IFERROR(IF(INDEX(Sheet1!$B$10:$JO$18,MATCH($C51,Sheet1!$A$10:$A$18,0),MATCH(JO$48,Sheet1!$B$9:$JO$9,0))=0,"Close",INDEX(Sheet1!$B$10:$JO$18,MATCH($C51,Sheet1!$A$10:$A$18,0),MATCH(JO$48,Sheet1!$B$9:$JO$9,0))),"")</f>
        <v/>
      </c>
      <c r="JP51" s="55" t="str">
        <f>IFERROR(IF(INDEX(Sheet1!$B$10:$JO$18,MATCH($C51,Sheet1!$A$10:$A$18,0),MATCH(JP$48,Sheet1!$B$9:$JO$9,0))=0,"Close",INDEX(Sheet1!$B$10:$JO$18,MATCH($C51,Sheet1!$A$10:$A$18,0),MATCH(JP$48,Sheet1!$B$9:$JO$9,0))),"")</f>
        <v/>
      </c>
      <c r="JQ51" s="55" t="str">
        <f>IFERROR(IF(INDEX(Sheet1!$B$10:$JO$18,MATCH($C51,Sheet1!$A$10:$A$18,0),MATCH(JQ$48,Sheet1!$B$9:$JO$9,0))=0,"Close",INDEX(Sheet1!$B$10:$JO$18,MATCH($C51,Sheet1!$A$10:$A$18,0),MATCH(JQ$48,Sheet1!$B$9:$JO$9,0))),"")</f>
        <v/>
      </c>
      <c r="JR51" s="55" t="str">
        <f>IFERROR(IF(INDEX(Sheet1!$B$10:$JO$18,MATCH($C51,Sheet1!$A$10:$A$18,0),MATCH(JR$48,Sheet1!$B$9:$JO$9,0))=0,"Close",INDEX(Sheet1!$B$10:$JO$18,MATCH($C51,Sheet1!$A$10:$A$18,0),MATCH(JR$48,Sheet1!$B$9:$JO$9,0))),"")</f>
        <v/>
      </c>
      <c r="JS51" s="55" t="str">
        <f>IFERROR(IF(INDEX(Sheet1!$B$10:$JO$18,MATCH($C51,Sheet1!$A$10:$A$18,0),MATCH(JS$48,Sheet1!$B$9:$JO$9,0))=0,"Close",INDEX(Sheet1!$B$10:$JO$18,MATCH($C51,Sheet1!$A$10:$A$18,0),MATCH(JS$48,Sheet1!$B$9:$JO$9,0))),"")</f>
        <v/>
      </c>
      <c r="JT51" s="55" t="str">
        <f>IFERROR(IF(INDEX(Sheet1!$B$10:$JO$18,MATCH($C51,Sheet1!$A$10:$A$18,0),MATCH(JT$48,Sheet1!$B$9:$JO$9,0))=0,"Close",INDEX(Sheet1!$B$10:$JO$18,MATCH($C51,Sheet1!$A$10:$A$18,0),MATCH(JT$48,Sheet1!$B$9:$JO$9,0))),"")</f>
        <v/>
      </c>
      <c r="JU51" s="55" t="str">
        <f>IFERROR(IF(INDEX(Sheet1!$B$10:$JO$18,MATCH($C51,Sheet1!$A$10:$A$18,0),MATCH(JU$48,Sheet1!$B$9:$JO$9,0))=0,"Close",INDEX(Sheet1!$B$10:$JO$18,MATCH($C51,Sheet1!$A$10:$A$18,0),MATCH(JU$48,Sheet1!$B$9:$JO$9,0))),"")</f>
        <v/>
      </c>
      <c r="JV51" s="55" t="str">
        <f>IFERROR(IF(INDEX(Sheet1!$B$10:$JO$18,MATCH($C51,Sheet1!$A$10:$A$18,0),MATCH(JV$48,Sheet1!$B$9:$JO$9,0))=0,"Close",INDEX(Sheet1!$B$10:$JO$18,MATCH($C51,Sheet1!$A$10:$A$18,0),MATCH(JV$48,Sheet1!$B$9:$JO$9,0))),"")</f>
        <v/>
      </c>
      <c r="JW51" s="55" t="str">
        <f>IFERROR(IF(INDEX(Sheet1!$B$10:$JO$18,MATCH($C51,Sheet1!$A$10:$A$18,0),MATCH(JW$48,Sheet1!$B$9:$JO$9,0))=0,"Close",INDEX(Sheet1!$B$10:$JO$18,MATCH($C51,Sheet1!$A$10:$A$18,0),MATCH(JW$48,Sheet1!$B$9:$JO$9,0))),"")</f>
        <v/>
      </c>
      <c r="JX51" s="55" t="str">
        <f>IFERROR(IF(INDEX(Sheet1!$B$10:$JO$18,MATCH($C51,Sheet1!$A$10:$A$18,0),MATCH(JX$48,Sheet1!$B$9:$JO$9,0))=0,"Close",INDEX(Sheet1!$B$10:$JO$18,MATCH($C51,Sheet1!$A$10:$A$18,0),MATCH(JX$48,Sheet1!$B$9:$JO$9,0))),"")</f>
        <v/>
      </c>
      <c r="JY51" s="55" t="str">
        <f>IFERROR(IF(INDEX(Sheet1!$B$10:$JO$18,MATCH($C51,Sheet1!$A$10:$A$18,0),MATCH(JY$48,Sheet1!$B$9:$JO$9,0))=0,"Close",INDEX(Sheet1!$B$10:$JO$18,MATCH($C51,Sheet1!$A$10:$A$18,0),MATCH(JY$48,Sheet1!$B$9:$JO$9,0))),"")</f>
        <v/>
      </c>
      <c r="JZ51" s="55" t="str">
        <f>IFERROR(IF(INDEX(Sheet1!$B$10:$JO$18,MATCH($C51,Sheet1!$A$10:$A$18,0),MATCH(JZ$48,Sheet1!$B$9:$JO$9,0))=0,"Close",INDEX(Sheet1!$B$10:$JO$18,MATCH($C51,Sheet1!$A$10:$A$18,0),MATCH(JZ$48,Sheet1!$B$9:$JO$9,0))),"")</f>
        <v/>
      </c>
      <c r="KA51" s="55" t="str">
        <f>IFERROR(IF(INDEX(Sheet1!$B$10:$JO$18,MATCH($C51,Sheet1!$A$10:$A$18,0),MATCH(KA$48,Sheet1!$B$9:$JO$9,0))=0,"Close",INDEX(Sheet1!$B$10:$JO$18,MATCH($C51,Sheet1!$A$10:$A$18,0),MATCH(KA$48,Sheet1!$B$9:$JO$9,0))),"")</f>
        <v/>
      </c>
      <c r="KB51" s="55" t="str">
        <f>IFERROR(IF(INDEX(Sheet1!$B$10:$JO$18,MATCH($C51,Sheet1!$A$10:$A$18,0),MATCH(KB$48,Sheet1!$B$9:$JO$9,0))=0,"Close",INDEX(Sheet1!$B$10:$JO$18,MATCH($C51,Sheet1!$A$10:$A$18,0),MATCH(KB$48,Sheet1!$B$9:$JO$9,0))),"")</f>
        <v/>
      </c>
      <c r="KC51" s="55" t="str">
        <f>IFERROR(IF(INDEX(Sheet1!$B$10:$JO$18,MATCH($C51,Sheet1!$A$10:$A$18,0),MATCH(KC$48,Sheet1!$B$9:$JO$9,0))=0,"Close",INDEX(Sheet1!$B$10:$JO$18,MATCH($C51,Sheet1!$A$10:$A$18,0),MATCH(KC$48,Sheet1!$B$9:$JO$9,0))),"")</f>
        <v/>
      </c>
      <c r="KD51" s="55" t="str">
        <f>IFERROR(IF(INDEX(Sheet1!$B$10:$JO$18,MATCH($C51,Sheet1!$A$10:$A$18,0),MATCH(KD$48,Sheet1!$B$9:$JO$9,0))=0,"Close",INDEX(Sheet1!$B$10:$JO$18,MATCH($C51,Sheet1!$A$10:$A$18,0),MATCH(KD$48,Sheet1!$B$9:$JO$9,0))),"")</f>
        <v/>
      </c>
      <c r="KE51" s="55" t="str">
        <f>IFERROR(IF(INDEX(Sheet1!$B$10:$JO$18,MATCH($C51,Sheet1!$A$10:$A$18,0),MATCH(KE$48,Sheet1!$B$9:$JO$9,0))=0,"Close",INDEX(Sheet1!$B$10:$JO$18,MATCH($C51,Sheet1!$A$10:$A$18,0),MATCH(KE$48,Sheet1!$B$9:$JO$9,0))),"")</f>
        <v/>
      </c>
      <c r="KF51" s="55" t="str">
        <f>IFERROR(IF(INDEX(Sheet1!$B$10:$JO$18,MATCH($C51,Sheet1!$A$10:$A$18,0),MATCH(KF$48,Sheet1!$B$9:$JO$9,0))=0,"Close",INDEX(Sheet1!$B$10:$JO$18,MATCH($C51,Sheet1!$A$10:$A$18,0),MATCH(KF$48,Sheet1!$B$9:$JO$9,0))),"")</f>
        <v/>
      </c>
      <c r="KG51" s="55" t="str">
        <f>IFERROR(IF(INDEX(Sheet1!$B$10:$JO$18,MATCH($C51,Sheet1!$A$10:$A$18,0),MATCH(KG$48,Sheet1!$B$9:$JO$9,0))=0,"Close",INDEX(Sheet1!$B$10:$JO$18,MATCH($C51,Sheet1!$A$10:$A$18,0),MATCH(KG$48,Sheet1!$B$9:$JO$9,0))),"")</f>
        <v/>
      </c>
      <c r="KH51" s="55" t="str">
        <f>IFERROR(IF(INDEX(Sheet1!$B$10:$JO$18,MATCH($C51,Sheet1!$A$10:$A$18,0),MATCH(KH$48,Sheet1!$B$9:$JO$9,0))=0,"Close",INDEX(Sheet1!$B$10:$JO$18,MATCH($C51,Sheet1!$A$10:$A$18,0),MATCH(KH$48,Sheet1!$B$9:$JO$9,0))),"")</f>
        <v/>
      </c>
      <c r="KI51" s="55" t="str">
        <f>IFERROR(IF(INDEX(Sheet1!$B$10:$JO$18,MATCH($C51,Sheet1!$A$10:$A$18,0),MATCH(KI$48,Sheet1!$B$9:$JO$9,0))=0,"Close",INDEX(Sheet1!$B$10:$JO$18,MATCH($C51,Sheet1!$A$10:$A$18,0),MATCH(KI$48,Sheet1!$B$9:$JO$9,0))),"")</f>
        <v/>
      </c>
      <c r="KJ51" s="55" t="str">
        <f>IFERROR(IF(INDEX(Sheet1!$B$10:$JO$18,MATCH($C51,Sheet1!$A$10:$A$18,0),MATCH(KJ$48,Sheet1!$B$9:$JO$9,0))=0,"Close",INDEX(Sheet1!$B$10:$JO$18,MATCH($C51,Sheet1!$A$10:$A$18,0),MATCH(KJ$48,Sheet1!$B$9:$JO$9,0))),"")</f>
        <v/>
      </c>
      <c r="KK51" s="55" t="str">
        <f>IFERROR(IF(INDEX(Sheet1!$B$10:$JO$18,MATCH($C51,Sheet1!$A$10:$A$18,0),MATCH(KK$48,Sheet1!$B$9:$JO$9,0))=0,"Close",INDEX(Sheet1!$B$10:$JO$18,MATCH($C51,Sheet1!$A$10:$A$18,0),MATCH(KK$48,Sheet1!$B$9:$JO$9,0))),"")</f>
        <v/>
      </c>
      <c r="KL51" s="55" t="str">
        <f>IFERROR(IF(INDEX(Sheet1!$B$10:$JO$18,MATCH($C51,Sheet1!$A$10:$A$18,0),MATCH(KL$48,Sheet1!$B$9:$JO$9,0))=0,"Close",INDEX(Sheet1!$B$10:$JO$18,MATCH($C51,Sheet1!$A$10:$A$18,0),MATCH(KL$48,Sheet1!$B$9:$JO$9,0))),"")</f>
        <v/>
      </c>
      <c r="KM51" s="55" t="str">
        <f>IFERROR(IF(INDEX(Sheet1!$B$10:$JO$18,MATCH($C51,Sheet1!$A$10:$A$18,0),MATCH(KM$48,Sheet1!$B$9:$JO$9,0))=0,"Close",INDEX(Sheet1!$B$10:$JO$18,MATCH($C51,Sheet1!$A$10:$A$18,0),MATCH(KM$48,Sheet1!$B$9:$JO$9,0))),"")</f>
        <v/>
      </c>
      <c r="KN51" s="55" t="str">
        <f>IFERROR(IF(INDEX(Sheet1!$B$10:$JO$18,MATCH($C51,Sheet1!$A$10:$A$18,0),MATCH(KN$48,Sheet1!$B$9:$JO$9,0))=0,"Close",INDEX(Sheet1!$B$10:$JO$18,MATCH($C51,Sheet1!$A$10:$A$18,0),MATCH(KN$48,Sheet1!$B$9:$JO$9,0))),"")</f>
        <v/>
      </c>
      <c r="KO51" s="55" t="str">
        <f>IFERROR(IF(INDEX(Sheet1!$B$10:$JO$18,MATCH($C51,Sheet1!$A$10:$A$18,0),MATCH(KO$48,Sheet1!$B$9:$JO$9,0))=0,"Close",INDEX(Sheet1!$B$10:$JO$18,MATCH($C51,Sheet1!$A$10:$A$18,0),MATCH(KO$48,Sheet1!$B$9:$JO$9,0))),"")</f>
        <v/>
      </c>
      <c r="KP51" s="55" t="str">
        <f>IFERROR(IF(INDEX(Sheet1!$B$10:$JO$18,MATCH($C51,Sheet1!$A$10:$A$18,0),MATCH(KP$48,Sheet1!$B$9:$JO$9,0))=0,"Close",INDEX(Sheet1!$B$10:$JO$18,MATCH($C51,Sheet1!$A$10:$A$18,0),MATCH(KP$48,Sheet1!$B$9:$JO$9,0))),"")</f>
        <v/>
      </c>
      <c r="KQ51" s="55" t="str">
        <f>IFERROR(IF(INDEX(Sheet1!$B$10:$JO$18,MATCH($C51,Sheet1!$A$10:$A$18,0),MATCH(KQ$48,Sheet1!$B$9:$JO$9,0))=0,"Close",INDEX(Sheet1!$B$10:$JO$18,MATCH($C51,Sheet1!$A$10:$A$18,0),MATCH(KQ$48,Sheet1!$B$9:$JO$9,0))),"")</f>
        <v/>
      </c>
      <c r="KR51" s="55" t="str">
        <f>IFERROR(IF(INDEX(Sheet1!$B$10:$JO$18,MATCH($C51,Sheet1!$A$10:$A$18,0),MATCH(KR$48,Sheet1!$B$9:$JO$9,0))=0,"Close",INDEX(Sheet1!$B$10:$JO$18,MATCH($C51,Sheet1!$A$10:$A$18,0),MATCH(KR$48,Sheet1!$B$9:$JO$9,0))),"")</f>
        <v/>
      </c>
      <c r="KS51" s="55" t="str">
        <f>IFERROR(IF(INDEX(Sheet1!$B$10:$JO$18,MATCH($C51,Sheet1!$A$10:$A$18,0),MATCH(KS$48,Sheet1!$B$9:$JO$9,0))=0,"Close",INDEX(Sheet1!$B$10:$JO$18,MATCH($C51,Sheet1!$A$10:$A$18,0),MATCH(KS$48,Sheet1!$B$9:$JO$9,0))),"")</f>
        <v/>
      </c>
      <c r="KT51" s="55" t="str">
        <f>IFERROR(IF(INDEX(Sheet1!$B$10:$JO$18,MATCH($C51,Sheet1!$A$10:$A$18,0),MATCH(KT$48,Sheet1!$B$9:$JO$9,0))=0,"Close",INDEX(Sheet1!$B$10:$JO$18,MATCH($C51,Sheet1!$A$10:$A$18,0),MATCH(KT$48,Sheet1!$B$9:$JO$9,0))),"")</f>
        <v/>
      </c>
      <c r="KU51" s="55" t="str">
        <f>IFERROR(IF(INDEX(Sheet1!$B$10:$JO$18,MATCH($C51,Sheet1!$A$10:$A$18,0),MATCH(KU$48,Sheet1!$B$9:$JO$9,0))=0,"Close",INDEX(Sheet1!$B$10:$JO$18,MATCH($C51,Sheet1!$A$10:$A$18,0),MATCH(KU$48,Sheet1!$B$9:$JO$9,0))),"")</f>
        <v/>
      </c>
      <c r="KV51" s="55" t="str">
        <f>IFERROR(IF(INDEX(Sheet1!$B$10:$JO$18,MATCH($C51,Sheet1!$A$10:$A$18,0),MATCH(KV$48,Sheet1!$B$9:$JO$9,0))=0,"Close",INDEX(Sheet1!$B$10:$JO$18,MATCH($C51,Sheet1!$A$10:$A$18,0),MATCH(KV$48,Sheet1!$B$9:$JO$9,0))),"")</f>
        <v/>
      </c>
      <c r="KW51" s="55" t="str">
        <f>IFERROR(IF(INDEX(Sheet1!$B$10:$JO$18,MATCH($C51,Sheet1!$A$10:$A$18,0),MATCH(KW$48,Sheet1!$B$9:$JO$9,0))=0,"Close",INDEX(Sheet1!$B$10:$JO$18,MATCH($C51,Sheet1!$A$10:$A$18,0),MATCH(KW$48,Sheet1!$B$9:$JO$9,0))),"")</f>
        <v/>
      </c>
      <c r="KX51" s="55" t="str">
        <f>IFERROR(IF(INDEX(Sheet1!$B$10:$JO$18,MATCH($C51,Sheet1!$A$10:$A$18,0),MATCH(KX$48,Sheet1!$B$9:$JO$9,0))=0,"Close",INDEX(Sheet1!$B$10:$JO$18,MATCH($C51,Sheet1!$A$10:$A$18,0),MATCH(KX$48,Sheet1!$B$9:$JO$9,0))),"")</f>
        <v/>
      </c>
      <c r="KY51" s="55" t="str">
        <f>IFERROR(IF(INDEX(Sheet1!$B$10:$JO$18,MATCH($C51,Sheet1!$A$10:$A$18,0),MATCH(KY$48,Sheet1!$B$9:$JO$9,0))=0,"Close",INDEX(Sheet1!$B$10:$JO$18,MATCH($C51,Sheet1!$A$10:$A$18,0),MATCH(KY$48,Sheet1!$B$9:$JO$9,0))),"")</f>
        <v/>
      </c>
      <c r="KZ51" s="55" t="str">
        <f>IFERROR(IF(INDEX(Sheet1!$B$10:$JO$18,MATCH($C51,Sheet1!$A$10:$A$18,0),MATCH(KZ$48,Sheet1!$B$9:$JO$9,0))=0,"Close",INDEX(Sheet1!$B$10:$JO$18,MATCH($C51,Sheet1!$A$10:$A$18,0),MATCH(KZ$48,Sheet1!$B$9:$JO$9,0))),"")</f>
        <v/>
      </c>
      <c r="LA51" s="55" t="str">
        <f>IFERROR(IF(INDEX(Sheet1!$B$10:$JO$18,MATCH($C51,Sheet1!$A$10:$A$18,0),MATCH(LA$48,Sheet1!$B$9:$JO$9,0))=0,"Close",INDEX(Sheet1!$B$10:$JO$18,MATCH($C51,Sheet1!$A$10:$A$18,0),MATCH(LA$48,Sheet1!$B$9:$JO$9,0))),"")</f>
        <v/>
      </c>
      <c r="LB51" s="55" t="str">
        <f>IFERROR(IF(INDEX(Sheet1!$B$10:$JO$18,MATCH($C51,Sheet1!$A$10:$A$18,0),MATCH(LB$48,Sheet1!$B$9:$JO$9,0))=0,"Close",INDEX(Sheet1!$B$10:$JO$18,MATCH($C51,Sheet1!$A$10:$A$18,0),MATCH(LB$48,Sheet1!$B$9:$JO$9,0))),"")</f>
        <v/>
      </c>
      <c r="LC51" s="55" t="str">
        <f>IFERROR(IF(INDEX(Sheet1!$B$10:$JO$18,MATCH($C51,Sheet1!$A$10:$A$18,0),MATCH(LC$48,Sheet1!$B$9:$JO$9,0))=0,"Close",INDEX(Sheet1!$B$10:$JO$18,MATCH($C51,Sheet1!$A$10:$A$18,0),MATCH(LC$48,Sheet1!$B$9:$JO$9,0))),"")</f>
        <v/>
      </c>
      <c r="LD51" s="55" t="str">
        <f>IFERROR(IF(INDEX(Sheet1!$B$10:$JO$18,MATCH($C51,Sheet1!$A$10:$A$18,0),MATCH(LD$48,Sheet1!$B$9:$JO$9,0))=0,"Close",INDEX(Sheet1!$B$10:$JO$18,MATCH($C51,Sheet1!$A$10:$A$18,0),MATCH(LD$48,Sheet1!$B$9:$JO$9,0))),"")</f>
        <v/>
      </c>
      <c r="LE51" s="55" t="str">
        <f>IFERROR(IF(INDEX(Sheet1!$B$10:$JO$18,MATCH($C51,Sheet1!$A$10:$A$18,0),MATCH(LE$48,Sheet1!$B$9:$JO$9,0))=0,"Close",INDEX(Sheet1!$B$10:$JO$18,MATCH($C51,Sheet1!$A$10:$A$18,0),MATCH(LE$48,Sheet1!$B$9:$JO$9,0))),"")</f>
        <v/>
      </c>
      <c r="LF51" s="55" t="str">
        <f>IFERROR(IF(INDEX(Sheet1!$B$10:$JO$18,MATCH($C51,Sheet1!$A$10:$A$18,0),MATCH(LF$48,Sheet1!$B$9:$JO$9,0))=0,"Close",INDEX(Sheet1!$B$10:$JO$18,MATCH($C51,Sheet1!$A$10:$A$18,0),MATCH(LF$48,Sheet1!$B$9:$JO$9,0))),"")</f>
        <v/>
      </c>
      <c r="LG51" s="55" t="str">
        <f>IFERROR(IF(INDEX(Sheet1!$B$10:$JO$18,MATCH($C51,Sheet1!$A$10:$A$18,0),MATCH(LG$48,Sheet1!$B$9:$JO$9,0))=0,"Close",INDEX(Sheet1!$B$10:$JO$18,MATCH($C51,Sheet1!$A$10:$A$18,0),MATCH(LG$48,Sheet1!$B$9:$JO$9,0))),"")</f>
        <v/>
      </c>
      <c r="LH51" s="55" t="str">
        <f>IFERROR(IF(INDEX(Sheet1!$B$10:$JO$18,MATCH($C51,Sheet1!$A$10:$A$18,0),MATCH(LH$48,Sheet1!$B$9:$JO$9,0))=0,"Close",INDEX(Sheet1!$B$10:$JO$18,MATCH($C51,Sheet1!$A$10:$A$18,0),MATCH(LH$48,Sheet1!$B$9:$JO$9,0))),"")</f>
        <v/>
      </c>
      <c r="LI51" s="55" t="str">
        <f>IFERROR(IF(INDEX(Sheet1!$B$10:$JO$18,MATCH($C51,Sheet1!$A$10:$A$18,0),MATCH(LI$48,Sheet1!$B$9:$JO$9,0))=0,"Close",INDEX(Sheet1!$B$10:$JO$18,MATCH($C51,Sheet1!$A$10:$A$18,0),MATCH(LI$48,Sheet1!$B$9:$JO$9,0))),"")</f>
        <v/>
      </c>
      <c r="LJ51" s="55" t="str">
        <f>IFERROR(IF(INDEX(Sheet1!$B$10:$JO$18,MATCH($C51,Sheet1!$A$10:$A$18,0),MATCH(LJ$48,Sheet1!$B$9:$JO$9,0))=0,"Close",INDEX(Sheet1!$B$10:$JO$18,MATCH($C51,Sheet1!$A$10:$A$18,0),MATCH(LJ$48,Sheet1!$B$9:$JO$9,0))),"")</f>
        <v/>
      </c>
      <c r="LK51" s="55" t="str">
        <f>IFERROR(IF(INDEX(Sheet1!$B$10:$JO$18,MATCH($C51,Sheet1!$A$10:$A$18,0),MATCH(LK$48,Sheet1!$B$9:$JO$9,0))=0,"Close",INDEX(Sheet1!$B$10:$JO$18,MATCH($C51,Sheet1!$A$10:$A$18,0),MATCH(LK$48,Sheet1!$B$9:$JO$9,0))),"")</f>
        <v/>
      </c>
      <c r="LL51" s="55" t="str">
        <f>IFERROR(IF(INDEX(Sheet1!$B$10:$JO$18,MATCH($C51,Sheet1!$A$10:$A$18,0),MATCH(LL$48,Sheet1!$B$9:$JO$9,0))=0,"Close",INDEX(Sheet1!$B$10:$JO$18,MATCH($C51,Sheet1!$A$10:$A$18,0),MATCH(LL$48,Sheet1!$B$9:$JO$9,0))),"")</f>
        <v/>
      </c>
      <c r="LM51" s="55" t="str">
        <f>IFERROR(IF(INDEX(Sheet1!$B$10:$JO$18,MATCH($C51,Sheet1!$A$10:$A$18,0),MATCH(LM$48,Sheet1!$B$9:$JO$9,0))=0,"Close",INDEX(Sheet1!$B$10:$JO$18,MATCH($C51,Sheet1!$A$10:$A$18,0),MATCH(LM$48,Sheet1!$B$9:$JO$9,0))),"")</f>
        <v/>
      </c>
      <c r="LN51" s="55" t="str">
        <f>IFERROR(IF(INDEX(Sheet1!$B$10:$JO$18,MATCH($C51,Sheet1!$A$10:$A$18,0),MATCH(LN$48,Sheet1!$B$9:$JO$9,0))=0,"Close",INDEX(Sheet1!$B$10:$JO$18,MATCH($C51,Sheet1!$A$10:$A$18,0),MATCH(LN$48,Sheet1!$B$9:$JO$9,0))),"")</f>
        <v/>
      </c>
      <c r="LO51" s="55" t="str">
        <f>IFERROR(IF(INDEX(Sheet1!$B$10:$JO$18,MATCH($C51,Sheet1!$A$10:$A$18,0),MATCH(LO$48,Sheet1!$B$9:$JO$9,0))=0,"Close",INDEX(Sheet1!$B$10:$JO$18,MATCH($C51,Sheet1!$A$10:$A$18,0),MATCH(LO$48,Sheet1!$B$9:$JO$9,0))),"")</f>
        <v/>
      </c>
      <c r="LP51" s="55" t="str">
        <f>IFERROR(IF(INDEX(Sheet1!$B$10:$JO$18,MATCH($C51,Sheet1!$A$10:$A$18,0),MATCH(LP$48,Sheet1!$B$9:$JO$9,0))=0,"Close",INDEX(Sheet1!$B$10:$JO$18,MATCH($C51,Sheet1!$A$10:$A$18,0),MATCH(LP$48,Sheet1!$B$9:$JO$9,0))),"")</f>
        <v/>
      </c>
      <c r="LQ51" s="55" t="str">
        <f>IFERROR(IF(INDEX(Sheet1!$B$10:$JO$18,MATCH($C51,Sheet1!$A$10:$A$18,0),MATCH(LQ$48,Sheet1!$B$9:$JO$9,0))=0,"Close",INDEX(Sheet1!$B$10:$JO$18,MATCH($C51,Sheet1!$A$10:$A$18,0),MATCH(LQ$48,Sheet1!$B$9:$JO$9,0))),"")</f>
        <v/>
      </c>
      <c r="LR51" s="55" t="str">
        <f>IFERROR(IF(INDEX(Sheet1!$B$10:$JO$18,MATCH($C51,Sheet1!$A$10:$A$18,0),MATCH(LR$48,Sheet1!$B$9:$JO$9,0))=0,"Close",INDEX(Sheet1!$B$10:$JO$18,MATCH($C51,Sheet1!$A$10:$A$18,0),MATCH(LR$48,Sheet1!$B$9:$JO$9,0))),"")</f>
        <v/>
      </c>
      <c r="LS51" s="55" t="str">
        <f>IFERROR(IF(INDEX(Sheet1!$B$10:$JO$18,MATCH($C51,Sheet1!$A$10:$A$18,0),MATCH(LS$48,Sheet1!$B$9:$JO$9,0))=0,"Close",INDEX(Sheet1!$B$10:$JO$18,MATCH($C51,Sheet1!$A$10:$A$18,0),MATCH(LS$48,Sheet1!$B$9:$JO$9,0))),"")</f>
        <v/>
      </c>
      <c r="LT51" s="55" t="str">
        <f>IFERROR(IF(INDEX(Sheet1!$B$10:$JO$18,MATCH($C51,Sheet1!$A$10:$A$18,0),MATCH(LT$48,Sheet1!$B$9:$JO$9,0))=0,"Close",INDEX(Sheet1!$B$10:$JO$18,MATCH($C51,Sheet1!$A$10:$A$18,0),MATCH(LT$48,Sheet1!$B$9:$JO$9,0))),"")</f>
        <v/>
      </c>
      <c r="LU51" s="55" t="str">
        <f>IFERROR(IF(INDEX(Sheet1!$B$10:$JO$18,MATCH($C51,Sheet1!$A$10:$A$18,0),MATCH(LU$48,Sheet1!$B$9:$JO$9,0))=0,"Close",INDEX(Sheet1!$B$10:$JO$18,MATCH($C51,Sheet1!$A$10:$A$18,0),MATCH(LU$48,Sheet1!$B$9:$JO$9,0))),"")</f>
        <v/>
      </c>
      <c r="LV51" s="55" t="str">
        <f>IFERROR(IF(INDEX(Sheet1!$B$10:$JO$18,MATCH($C51,Sheet1!$A$10:$A$18,0),MATCH(LV$48,Sheet1!$B$9:$JO$9,0))=0,"Close",INDEX(Sheet1!$B$10:$JO$18,MATCH($C51,Sheet1!$A$10:$A$18,0),MATCH(LV$48,Sheet1!$B$9:$JO$9,0))),"")</f>
        <v/>
      </c>
      <c r="LW51" s="55" t="str">
        <f>IFERROR(IF(INDEX(Sheet1!$B$10:$JO$18,MATCH($C51,Sheet1!$A$10:$A$18,0),MATCH(LW$48,Sheet1!$B$9:$JO$9,0))=0,"Close",INDEX(Sheet1!$B$10:$JO$18,MATCH($C51,Sheet1!$A$10:$A$18,0),MATCH(LW$48,Sheet1!$B$9:$JO$9,0))),"")</f>
        <v/>
      </c>
      <c r="LX51" s="55" t="str">
        <f>IFERROR(IF(INDEX(Sheet1!$B$10:$JO$18,MATCH($C51,Sheet1!$A$10:$A$18,0),MATCH(LX$48,Sheet1!$B$9:$JO$9,0))=0,"Close",INDEX(Sheet1!$B$10:$JO$18,MATCH($C51,Sheet1!$A$10:$A$18,0),MATCH(LX$48,Sheet1!$B$9:$JO$9,0))),"")</f>
        <v/>
      </c>
      <c r="LY51" s="55" t="str">
        <f>IFERROR(IF(INDEX(Sheet1!$B$10:$JO$18,MATCH($C51,Sheet1!$A$10:$A$18,0),MATCH(LY$48,Sheet1!$B$9:$JO$9,0))=0,"Close",INDEX(Sheet1!$B$10:$JO$18,MATCH($C51,Sheet1!$A$10:$A$18,0),MATCH(LY$48,Sheet1!$B$9:$JO$9,0))),"")</f>
        <v/>
      </c>
      <c r="LZ51" s="55" t="str">
        <f>IFERROR(IF(INDEX(Sheet1!$B$10:$JO$18,MATCH($C51,Sheet1!$A$10:$A$18,0),MATCH(LZ$48,Sheet1!$B$9:$JO$9,0))=0,"Close",INDEX(Sheet1!$B$10:$JO$18,MATCH($C51,Sheet1!$A$10:$A$18,0),MATCH(LZ$48,Sheet1!$B$9:$JO$9,0))),"")</f>
        <v/>
      </c>
      <c r="MA51" s="55" t="str">
        <f>IFERROR(IF(INDEX(Sheet1!$B$10:$JO$18,MATCH($C51,Sheet1!$A$10:$A$18,0),MATCH(MA$48,Sheet1!$B$9:$JO$9,0))=0,"Close",INDEX(Sheet1!$B$10:$JO$18,MATCH($C51,Sheet1!$A$10:$A$18,0),MATCH(MA$48,Sheet1!$B$9:$JO$9,0))),"")</f>
        <v/>
      </c>
      <c r="MB51" s="55" t="str">
        <f>IFERROR(IF(INDEX(Sheet1!$B$10:$JO$18,MATCH($C51,Sheet1!$A$10:$A$18,0),MATCH(MB$48,Sheet1!$B$9:$JO$9,0))=0,"Close",INDEX(Sheet1!$B$10:$JO$18,MATCH($C51,Sheet1!$A$10:$A$18,0),MATCH(MB$48,Sheet1!$B$9:$JO$9,0))),"")</f>
        <v/>
      </c>
      <c r="MC51" s="55" t="str">
        <f>IFERROR(IF(INDEX(Sheet1!$B$10:$JO$18,MATCH($C51,Sheet1!$A$10:$A$18,0),MATCH(MC$48,Sheet1!$B$9:$JO$9,0))=0,"Close",INDEX(Sheet1!$B$10:$JO$18,MATCH($C51,Sheet1!$A$10:$A$18,0),MATCH(MC$48,Sheet1!$B$9:$JO$9,0))),"")</f>
        <v/>
      </c>
      <c r="MD51" s="55" t="str">
        <f>IFERROR(IF(INDEX(Sheet1!$B$10:$JO$18,MATCH($C51,Sheet1!$A$10:$A$18,0),MATCH(MD$48,Sheet1!$B$9:$JO$9,0))=0,"Close",INDEX(Sheet1!$B$10:$JO$18,MATCH($C51,Sheet1!$A$10:$A$18,0),MATCH(MD$48,Sheet1!$B$9:$JO$9,0))),"")</f>
        <v/>
      </c>
      <c r="ME51" s="55" t="str">
        <f>IFERROR(IF(INDEX(Sheet1!$B$10:$JO$18,MATCH($C51,Sheet1!$A$10:$A$18,0),MATCH(ME$48,Sheet1!$B$9:$JO$9,0))=0,"Close",INDEX(Sheet1!$B$10:$JO$18,MATCH($C51,Sheet1!$A$10:$A$18,0),MATCH(ME$48,Sheet1!$B$9:$JO$9,0))),"")</f>
        <v/>
      </c>
      <c r="MF51" s="55" t="str">
        <f>IFERROR(IF(INDEX(Sheet1!$B$10:$JO$18,MATCH($C51,Sheet1!$A$10:$A$18,0),MATCH(MF$48,Sheet1!$B$9:$JO$9,0))=0,"Close",INDEX(Sheet1!$B$10:$JO$18,MATCH($C51,Sheet1!$A$10:$A$18,0),MATCH(MF$48,Sheet1!$B$9:$JO$9,0))),"")</f>
        <v/>
      </c>
      <c r="MG51" s="55" t="str">
        <f>IFERROR(IF(INDEX(Sheet1!$B$10:$JO$18,MATCH($C51,Sheet1!$A$10:$A$18,0),MATCH(MG$48,Sheet1!$B$9:$JO$9,0))=0,"Close",INDEX(Sheet1!$B$10:$JO$18,MATCH($C51,Sheet1!$A$10:$A$18,0),MATCH(MG$48,Sheet1!$B$9:$JO$9,0))),"")</f>
        <v/>
      </c>
      <c r="MH51" s="55" t="str">
        <f>IFERROR(IF(INDEX(Sheet1!$B$10:$JO$18,MATCH($C51,Sheet1!$A$10:$A$18,0),MATCH(MH$48,Sheet1!$B$9:$JO$9,0))=0,"Close",INDEX(Sheet1!$B$10:$JO$18,MATCH($C51,Sheet1!$A$10:$A$18,0),MATCH(MH$48,Sheet1!$B$9:$JO$9,0))),"")</f>
        <v/>
      </c>
      <c r="MI51" s="55" t="str">
        <f>IFERROR(IF(INDEX(Sheet1!$B$10:$JO$18,MATCH($C51,Sheet1!$A$10:$A$18,0),MATCH(MI$48,Sheet1!$B$9:$JO$9,0))=0,"Close",INDEX(Sheet1!$B$10:$JO$18,MATCH($C51,Sheet1!$A$10:$A$18,0),MATCH(MI$48,Sheet1!$B$9:$JO$9,0))),"")</f>
        <v/>
      </c>
      <c r="MJ51" s="55" t="str">
        <f>IFERROR(IF(INDEX(Sheet1!$B$10:$JO$18,MATCH($C51,Sheet1!$A$10:$A$18,0),MATCH(MJ$48,Sheet1!$B$9:$JO$9,0))=0,"Close",INDEX(Sheet1!$B$10:$JO$18,MATCH($C51,Sheet1!$A$10:$A$18,0),MATCH(MJ$48,Sheet1!$B$9:$JO$9,0))),"")</f>
        <v/>
      </c>
      <c r="MK51" s="55" t="str">
        <f>IFERROR(IF(INDEX(Sheet1!$B$10:$JO$18,MATCH($C51,Sheet1!$A$10:$A$18,0),MATCH(MK$48,Sheet1!$B$9:$JO$9,0))=0,"Close",INDEX(Sheet1!$B$10:$JO$18,MATCH($C51,Sheet1!$A$10:$A$18,0),MATCH(MK$48,Sheet1!$B$9:$JO$9,0))),"")</f>
        <v/>
      </c>
      <c r="ML51" s="55" t="str">
        <f>IFERROR(IF(INDEX(Sheet1!$B$10:$JO$18,MATCH($C51,Sheet1!$A$10:$A$18,0),MATCH(ML$48,Sheet1!$B$9:$JO$9,0))=0,"Close",INDEX(Sheet1!$B$10:$JO$18,MATCH($C51,Sheet1!$A$10:$A$18,0),MATCH(ML$48,Sheet1!$B$9:$JO$9,0))),"")</f>
        <v/>
      </c>
      <c r="MM51" s="55" t="str">
        <f>IFERROR(IF(INDEX(Sheet1!$B$10:$JO$18,MATCH($C51,Sheet1!$A$10:$A$18,0),MATCH(MM$48,Sheet1!$B$9:$JO$9,0))=0,"Close",INDEX(Sheet1!$B$10:$JO$18,MATCH($C51,Sheet1!$A$10:$A$18,0),MATCH(MM$48,Sheet1!$B$9:$JO$9,0))),"")</f>
        <v/>
      </c>
      <c r="MN51" s="55" t="str">
        <f>IFERROR(IF(INDEX(Sheet1!$B$10:$JO$18,MATCH($C51,Sheet1!$A$10:$A$18,0),MATCH(MN$48,Sheet1!$B$9:$JO$9,0))=0,"Close",INDEX(Sheet1!$B$10:$JO$18,MATCH($C51,Sheet1!$A$10:$A$18,0),MATCH(MN$48,Sheet1!$B$9:$JO$9,0))),"")</f>
        <v/>
      </c>
      <c r="MO51" s="55" t="str">
        <f>IFERROR(IF(INDEX(Sheet1!$B$10:$JO$18,MATCH($C51,Sheet1!$A$10:$A$18,0),MATCH(MO$48,Sheet1!$B$9:$JO$9,0))=0,"Close",INDEX(Sheet1!$B$10:$JO$18,MATCH($C51,Sheet1!$A$10:$A$18,0),MATCH(MO$48,Sheet1!$B$9:$JO$9,0))),"")</f>
        <v/>
      </c>
      <c r="MP51" s="55" t="str">
        <f>IFERROR(IF(INDEX(Sheet1!$B$10:$JO$18,MATCH($C51,Sheet1!$A$10:$A$18,0),MATCH(MP$48,Sheet1!$B$9:$JO$9,0))=0,"Close",INDEX(Sheet1!$B$10:$JO$18,MATCH($C51,Sheet1!$A$10:$A$18,0),MATCH(MP$48,Sheet1!$B$9:$JO$9,0))),"")</f>
        <v/>
      </c>
      <c r="MQ51" s="55" t="str">
        <f>IFERROR(IF(INDEX(Sheet1!$B$10:$JO$18,MATCH($C51,Sheet1!$A$10:$A$18,0),MATCH(MQ$48,Sheet1!$B$9:$JO$9,0))=0,"Close",INDEX(Sheet1!$B$10:$JO$18,MATCH($C51,Sheet1!$A$10:$A$18,0),MATCH(MQ$48,Sheet1!$B$9:$JO$9,0))),"")</f>
        <v/>
      </c>
      <c r="MR51" s="55" t="str">
        <f>IFERROR(IF(INDEX(Sheet1!$B$10:$JO$18,MATCH($C51,Sheet1!$A$10:$A$18,0),MATCH(MR$48,Sheet1!$B$9:$JO$9,0))=0,"Close",INDEX(Sheet1!$B$10:$JO$18,MATCH($C51,Sheet1!$A$10:$A$18,0),MATCH(MR$48,Sheet1!$B$9:$JO$9,0))),"")</f>
        <v/>
      </c>
      <c r="MS51" s="55" t="str">
        <f>IFERROR(IF(INDEX(Sheet1!$B$10:$JO$18,MATCH($C51,Sheet1!$A$10:$A$18,0),MATCH(MS$48,Sheet1!$B$9:$JO$9,0))=0,"Close",INDEX(Sheet1!$B$10:$JO$18,MATCH($C51,Sheet1!$A$10:$A$18,0),MATCH(MS$48,Sheet1!$B$9:$JO$9,0))),"")</f>
        <v/>
      </c>
      <c r="MT51" s="55" t="str">
        <f>IFERROR(IF(INDEX(Sheet1!$B$10:$JO$18,MATCH($C51,Sheet1!$A$10:$A$18,0),MATCH(MT$48,Sheet1!$B$9:$JO$9,0))=0,"Close",INDEX(Sheet1!$B$10:$JO$18,MATCH($C51,Sheet1!$A$10:$A$18,0),MATCH(MT$48,Sheet1!$B$9:$JO$9,0))),"")</f>
        <v/>
      </c>
      <c r="MU51" s="55" t="str">
        <f>IFERROR(IF(INDEX(Sheet1!$B$10:$JO$18,MATCH($C51,Sheet1!$A$10:$A$18,0),MATCH(MU$48,Sheet1!$B$9:$JO$9,0))=0,"Close",INDEX(Sheet1!$B$10:$JO$18,MATCH($C51,Sheet1!$A$10:$A$18,0),MATCH(MU$48,Sheet1!$B$9:$JO$9,0))),"")</f>
        <v/>
      </c>
      <c r="MV51" s="55" t="str">
        <f>IFERROR(IF(INDEX(Sheet1!$B$10:$JO$18,MATCH($C51,Sheet1!$A$10:$A$18,0),MATCH(MV$48,Sheet1!$B$9:$JO$9,0))=0,"Close",INDEX(Sheet1!$B$10:$JO$18,MATCH($C51,Sheet1!$A$10:$A$18,0),MATCH(MV$48,Sheet1!$B$9:$JO$9,0))),"")</f>
        <v/>
      </c>
      <c r="MW51" s="55" t="str">
        <f>IFERROR(IF(INDEX(Sheet1!$B$10:$JO$18,MATCH($C51,Sheet1!$A$10:$A$18,0),MATCH(MW$48,Sheet1!$B$9:$JO$9,0))=0,"Close",INDEX(Sheet1!$B$10:$JO$18,MATCH($C51,Sheet1!$A$10:$A$18,0),MATCH(MW$48,Sheet1!$B$9:$JO$9,0))),"")</f>
        <v/>
      </c>
      <c r="MX51" s="55" t="str">
        <f>IFERROR(IF(INDEX(Sheet1!$B$10:$JO$18,MATCH($C51,Sheet1!$A$10:$A$18,0),MATCH(MX$48,Sheet1!$B$9:$JO$9,0))=0,"Close",INDEX(Sheet1!$B$10:$JO$18,MATCH($C51,Sheet1!$A$10:$A$18,0),MATCH(MX$48,Sheet1!$B$9:$JO$9,0))),"")</f>
        <v/>
      </c>
      <c r="MY51" s="55" t="str">
        <f>IFERROR(IF(INDEX(Sheet1!$B$10:$JO$18,MATCH($C51,Sheet1!$A$10:$A$18,0),MATCH(MY$48,Sheet1!$B$9:$JO$9,0))=0,"Close",INDEX(Sheet1!$B$10:$JO$18,MATCH($C51,Sheet1!$A$10:$A$18,0),MATCH(MY$48,Sheet1!$B$9:$JO$9,0))),"")</f>
        <v/>
      </c>
      <c r="MZ51" s="55" t="str">
        <f>IFERROR(IF(INDEX(Sheet1!$B$10:$JO$18,MATCH($C51,Sheet1!$A$10:$A$18,0),MATCH(MZ$48,Sheet1!$B$9:$JO$9,0))=0,"Close",INDEX(Sheet1!$B$10:$JO$18,MATCH($C51,Sheet1!$A$10:$A$18,0),MATCH(MZ$48,Sheet1!$B$9:$JO$9,0))),"")</f>
        <v/>
      </c>
      <c r="NA51" s="55" t="str">
        <f>IFERROR(IF(INDEX(Sheet1!$B$10:$JO$18,MATCH($C51,Sheet1!$A$10:$A$18,0),MATCH(NA$48,Sheet1!$B$9:$JO$9,0))=0,"Close",INDEX(Sheet1!$B$10:$JO$18,MATCH($C51,Sheet1!$A$10:$A$18,0),MATCH(NA$48,Sheet1!$B$9:$JO$9,0))),"")</f>
        <v/>
      </c>
      <c r="NB51" s="55" t="str">
        <f>IFERROR(IF(INDEX(Sheet1!$B$10:$JO$18,MATCH($C51,Sheet1!$A$10:$A$18,0),MATCH(NB$48,Sheet1!$B$9:$JO$9,0))=0,"Close",INDEX(Sheet1!$B$10:$JO$18,MATCH($C51,Sheet1!$A$10:$A$18,0),MATCH(NB$48,Sheet1!$B$9:$JO$9,0))),"")</f>
        <v/>
      </c>
      <c r="NC51" s="55" t="str">
        <f>IFERROR(IF(INDEX(Sheet1!$B$10:$JO$18,MATCH($C51,Sheet1!$A$10:$A$18,0),MATCH(NC$48,Sheet1!$B$9:$JO$9,0))=0,"Close",INDEX(Sheet1!$B$10:$JO$18,MATCH($C51,Sheet1!$A$10:$A$18,0),MATCH(NC$48,Sheet1!$B$9:$JO$9,0))),"")</f>
        <v/>
      </c>
      <c r="ND51" s="55" t="str">
        <f>IFERROR(IF(INDEX(Sheet1!$B$10:$JO$18,MATCH($C51,Sheet1!$A$10:$A$18,0),MATCH(ND$48,Sheet1!$B$9:$JO$9,0))=0,"Close",INDEX(Sheet1!$B$10:$JO$18,MATCH($C51,Sheet1!$A$10:$A$18,0),MATCH(ND$48,Sheet1!$B$9:$JO$9,0))),"")</f>
        <v/>
      </c>
      <c r="NE51" s="55" t="str">
        <f>IFERROR(IF(INDEX(Sheet1!$B$10:$JO$18,MATCH($C51,Sheet1!$A$10:$A$18,0),MATCH(NE$48,Sheet1!$B$9:$JO$9,0))=0,"Close",INDEX(Sheet1!$B$10:$JO$18,MATCH($C51,Sheet1!$A$10:$A$18,0),MATCH(NE$48,Sheet1!$B$9:$JO$9,0))),"")</f>
        <v/>
      </c>
      <c r="NF51" s="55" t="str">
        <f>IFERROR(IF(INDEX(Sheet1!$B$10:$JO$18,MATCH($C51,Sheet1!$A$10:$A$18,0),MATCH(NF$48,Sheet1!$B$9:$JO$9,0))=0,"Close",INDEX(Sheet1!$B$10:$JO$18,MATCH($C51,Sheet1!$A$10:$A$18,0),MATCH(NF$48,Sheet1!$B$9:$JO$9,0))),"")</f>
        <v/>
      </c>
      <c r="NG51" s="55" t="str">
        <f>IFERROR(IF(INDEX(Sheet1!$B$10:$JO$18,MATCH($C51,Sheet1!$A$10:$A$18,0),MATCH(NG$48,Sheet1!$B$9:$JO$9,0))=0,"Close",INDEX(Sheet1!$B$10:$JO$18,MATCH($C51,Sheet1!$A$10:$A$18,0),MATCH(NG$48,Sheet1!$B$9:$JO$9,0))),"")</f>
        <v/>
      </c>
      <c r="NH51" s="55" t="str">
        <f>IFERROR(IF(INDEX(Sheet1!$B$10:$JO$18,MATCH($C51,Sheet1!$A$10:$A$18,0),MATCH(NH$48,Sheet1!$B$9:$JO$9,0))=0,"Close",INDEX(Sheet1!$B$10:$JO$18,MATCH($C51,Sheet1!$A$10:$A$18,0),MATCH(NH$48,Sheet1!$B$9:$JO$9,0))),"")</f>
        <v/>
      </c>
      <c r="NI51" s="55" t="str">
        <f>IFERROR(IF(INDEX(Sheet1!$B$10:$JO$18,MATCH($C51,Sheet1!$A$10:$A$18,0),MATCH(NI$48,Sheet1!$B$9:$JO$9,0))=0,"Close",INDEX(Sheet1!$B$10:$JO$18,MATCH($C51,Sheet1!$A$10:$A$18,0),MATCH(NI$48,Sheet1!$B$9:$JO$9,0))),"")</f>
        <v/>
      </c>
      <c r="NJ51" s="55" t="str">
        <f>IFERROR(IF(INDEX(Sheet1!$B$10:$JO$18,MATCH($C51,Sheet1!$A$10:$A$18,0),MATCH(NJ$48,Sheet1!$B$9:$JO$9,0))=0,"Close",INDEX(Sheet1!$B$10:$JO$18,MATCH($C51,Sheet1!$A$10:$A$18,0),MATCH(NJ$48,Sheet1!$B$9:$JO$9,0))),"")</f>
        <v/>
      </c>
      <c r="NK51" s="55" t="str">
        <f>IFERROR(IF(INDEX(Sheet1!$B$10:$JO$18,MATCH($C51,Sheet1!$A$10:$A$18,0),MATCH(NK$48,Sheet1!$B$9:$JO$9,0))=0,"Close",INDEX(Sheet1!$B$10:$JO$18,MATCH($C51,Sheet1!$A$10:$A$18,0),MATCH(NK$48,Sheet1!$B$9:$JO$9,0))),"")</f>
        <v/>
      </c>
      <c r="NL51" s="55" t="str">
        <f>IFERROR(IF(INDEX(Sheet1!$B$10:$JO$18,MATCH($C51,Sheet1!$A$10:$A$18,0),MATCH(NL$48,Sheet1!$B$9:$JO$9,0))=0,"Close",INDEX(Sheet1!$B$10:$JO$18,MATCH($C51,Sheet1!$A$10:$A$18,0),MATCH(NL$48,Sheet1!$B$9:$JO$9,0))),"")</f>
        <v/>
      </c>
      <c r="NM51" s="55" t="str">
        <f>IFERROR(IF(INDEX(Sheet1!$B$10:$JO$18,MATCH($C51,Sheet1!$A$10:$A$18,0),MATCH(NM$48,Sheet1!$B$9:$JO$9,0))=0,"Close",INDEX(Sheet1!$B$10:$JO$18,MATCH($C51,Sheet1!$A$10:$A$18,0),MATCH(NM$48,Sheet1!$B$9:$JO$9,0))),"")</f>
        <v/>
      </c>
      <c r="NN51" s="55" t="str">
        <f>IFERROR(IF(INDEX(Sheet1!$B$10:$JO$18,MATCH($C51,Sheet1!$A$10:$A$18,0),MATCH(NN$48,Sheet1!$B$9:$JO$9,0))=0,"Close",INDEX(Sheet1!$B$10:$JO$18,MATCH($C51,Sheet1!$A$10:$A$18,0),MATCH(NN$48,Sheet1!$B$9:$JO$9,0))),"")</f>
        <v/>
      </c>
      <c r="NO51" s="55" t="str">
        <f>IFERROR(IF(INDEX(Sheet1!$B$10:$JO$18,MATCH($C51,Sheet1!$A$10:$A$18,0),MATCH(NO$48,Sheet1!$B$9:$JO$9,0))=0,"Close",INDEX(Sheet1!$B$10:$JO$18,MATCH($C51,Sheet1!$A$10:$A$18,0),MATCH(NO$48,Sheet1!$B$9:$JO$9,0))),"")</f>
        <v/>
      </c>
      <c r="NP51" s="55" t="str">
        <f>IFERROR(IF(INDEX(Sheet1!$B$10:$JO$18,MATCH($C51,Sheet1!$A$10:$A$18,0),MATCH(NP$48,Sheet1!$B$9:$JO$9,0))=0,"Close",INDEX(Sheet1!$B$10:$JO$18,MATCH($C51,Sheet1!$A$10:$A$18,0),MATCH(NP$48,Sheet1!$B$9:$JO$9,0))),"")</f>
        <v/>
      </c>
      <c r="NQ51" s="55" t="str">
        <f>IFERROR(IF(INDEX(Sheet1!$B$10:$JO$18,MATCH($C51,Sheet1!$A$10:$A$18,0),MATCH(NQ$48,Sheet1!$B$9:$JO$9,0))=0,"Close",INDEX(Sheet1!$B$10:$JO$18,MATCH($C51,Sheet1!$A$10:$A$18,0),MATCH(NQ$48,Sheet1!$B$9:$JO$9,0))),"")</f>
        <v/>
      </c>
      <c r="NR51" s="55" t="str">
        <f>IFERROR(IF(INDEX(Sheet1!$B$10:$JO$18,MATCH($C51,Sheet1!$A$10:$A$18,0),MATCH(NR$48,Sheet1!$B$9:$JO$9,0))=0,"Close",INDEX(Sheet1!$B$10:$JO$18,MATCH($C51,Sheet1!$A$10:$A$18,0),MATCH(NR$48,Sheet1!$B$9:$JO$9,0))),"")</f>
        <v/>
      </c>
      <c r="NS51" s="55" t="str">
        <f>IFERROR(IF(INDEX(Sheet1!$B$10:$JO$18,MATCH($C51,Sheet1!$A$10:$A$18,0),MATCH(NS$48,Sheet1!$B$9:$JO$9,0))=0,"Close",INDEX(Sheet1!$B$10:$JO$18,MATCH($C51,Sheet1!$A$10:$A$18,0),MATCH(NS$48,Sheet1!$B$9:$JO$9,0))),"")</f>
        <v/>
      </c>
      <c r="NT51" s="55" t="str">
        <f>IFERROR(IF(INDEX(Sheet1!$B$10:$JO$18,MATCH($C51,Sheet1!$A$10:$A$18,0),MATCH(NT$48,Sheet1!$B$9:$JO$9,0))=0,"Close",INDEX(Sheet1!$B$10:$JO$18,MATCH($C51,Sheet1!$A$10:$A$18,0),MATCH(NT$48,Sheet1!$B$9:$JO$9,0))),"")</f>
        <v/>
      </c>
      <c r="NU51" s="55" t="str">
        <f>IFERROR(IF(INDEX(Sheet1!$B$10:$JO$18,MATCH($C51,Sheet1!$A$10:$A$18,0),MATCH(NU$48,Sheet1!$B$9:$JO$9,0))=0,"Close",INDEX(Sheet1!$B$10:$JO$18,MATCH($C51,Sheet1!$A$10:$A$18,0),MATCH(NU$48,Sheet1!$B$9:$JO$9,0))),"")</f>
        <v/>
      </c>
      <c r="NV51" s="55" t="str">
        <f>IFERROR(IF(INDEX(Sheet1!$B$10:$JO$18,MATCH($C51,Sheet1!$A$10:$A$18,0),MATCH(NV$48,Sheet1!$B$9:$JO$9,0))=0,"Close",INDEX(Sheet1!$B$10:$JO$18,MATCH($C51,Sheet1!$A$10:$A$18,0),MATCH(NV$48,Sheet1!$B$9:$JO$9,0))),"")</f>
        <v/>
      </c>
      <c r="NW51" s="55" t="str">
        <f>IFERROR(IF(INDEX(Sheet1!$B$10:$JO$18,MATCH($C51,Sheet1!$A$10:$A$18,0),MATCH(NW$48,Sheet1!$B$9:$JO$9,0))=0,"Close",INDEX(Sheet1!$B$10:$JO$18,MATCH($C51,Sheet1!$A$10:$A$18,0),MATCH(NW$48,Sheet1!$B$9:$JO$9,0))),"")</f>
        <v/>
      </c>
      <c r="NX51" s="55" t="str">
        <f>IFERROR(IF(INDEX(Sheet1!$B$10:$JO$18,MATCH($C51,Sheet1!$A$10:$A$18,0),MATCH(NX$48,Sheet1!$B$9:$JO$9,0))=0,"Close",INDEX(Sheet1!$B$10:$JO$18,MATCH($C51,Sheet1!$A$10:$A$18,0),MATCH(NX$48,Sheet1!$B$9:$JO$9,0))),"")</f>
        <v/>
      </c>
      <c r="NY51" s="55" t="str">
        <f>IFERROR(IF(INDEX(Sheet1!$B$10:$JO$18,MATCH($C51,Sheet1!$A$10:$A$18,0),MATCH(NY$48,Sheet1!$B$9:$JO$9,0))=0,"Close",INDEX(Sheet1!$B$10:$JO$18,MATCH($C51,Sheet1!$A$10:$A$18,0),MATCH(NY$48,Sheet1!$B$9:$JO$9,0))),"")</f>
        <v/>
      </c>
      <c r="NZ51" s="55" t="str">
        <f>IFERROR(IF(INDEX(Sheet1!$B$10:$JO$18,MATCH($C51,Sheet1!$A$10:$A$18,0),MATCH(NZ$48,Sheet1!$B$9:$JO$9,0))=0,"Close",INDEX(Sheet1!$B$10:$JO$18,MATCH($C51,Sheet1!$A$10:$A$18,0),MATCH(NZ$48,Sheet1!$B$9:$JO$9,0))),"")</f>
        <v/>
      </c>
      <c r="OA51" s="55" t="str">
        <f>IFERROR(IF(INDEX(Sheet1!$B$10:$JO$18,MATCH($C51,Sheet1!$A$10:$A$18,0),MATCH(OA$48,Sheet1!$B$9:$JO$9,0))=0,"Close",INDEX(Sheet1!$B$10:$JO$18,MATCH($C51,Sheet1!$A$10:$A$18,0),MATCH(OA$48,Sheet1!$B$9:$JO$9,0))),"")</f>
        <v/>
      </c>
      <c r="OB51" s="55" t="str">
        <f>IFERROR(IF(INDEX(Sheet1!$B$10:$JO$18,MATCH($C51,Sheet1!$A$10:$A$18,0),MATCH(OB$48,Sheet1!$B$9:$JO$9,0))=0,"Close",INDEX(Sheet1!$B$10:$JO$18,MATCH($C51,Sheet1!$A$10:$A$18,0),MATCH(OB$48,Sheet1!$B$9:$JO$9,0))),"")</f>
        <v/>
      </c>
      <c r="OC51" s="55" t="str">
        <f>IFERROR(IF(INDEX(Sheet1!$B$10:$JO$18,MATCH($C51,Sheet1!$A$10:$A$18,0),MATCH(OC$48,Sheet1!$B$9:$JO$9,0))=0,"Close",INDEX(Sheet1!$B$10:$JO$18,MATCH($C51,Sheet1!$A$10:$A$18,0),MATCH(OC$48,Sheet1!$B$9:$JO$9,0))),"")</f>
        <v/>
      </c>
      <c r="OD51" s="55" t="str">
        <f>IFERROR(IF(INDEX(Sheet1!$B$10:$JO$18,MATCH($C51,Sheet1!$A$10:$A$18,0),MATCH(OD$48,Sheet1!$B$9:$JO$9,0))=0,"Close",INDEX(Sheet1!$B$10:$JO$18,MATCH($C51,Sheet1!$A$10:$A$18,0),MATCH(OD$48,Sheet1!$B$9:$JO$9,0))),"")</f>
        <v/>
      </c>
      <c r="OE51" s="55" t="str">
        <f>IFERROR(IF(INDEX(Sheet1!$B$10:$JO$18,MATCH($C51,Sheet1!$A$10:$A$18,0),MATCH(OE$48,Sheet1!$B$9:$JO$9,0))=0,"Close",INDEX(Sheet1!$B$10:$JO$18,MATCH($C51,Sheet1!$A$10:$A$18,0),MATCH(OE$48,Sheet1!$B$9:$JO$9,0))),"")</f>
        <v/>
      </c>
      <c r="OF51" s="55" t="str">
        <f>IFERROR(IF(INDEX(Sheet1!$B$10:$JO$18,MATCH($C51,Sheet1!$A$10:$A$18,0),MATCH(OF$48,Sheet1!$B$9:$JO$9,0))=0,"Close",INDEX(Sheet1!$B$10:$JO$18,MATCH($C51,Sheet1!$A$10:$A$18,0),MATCH(OF$48,Sheet1!$B$9:$JO$9,0))),"")</f>
        <v/>
      </c>
      <c r="OG51" s="55" t="str">
        <f>IFERROR(IF(INDEX(Sheet1!$B$10:$JO$18,MATCH($C51,Sheet1!$A$10:$A$18,0),MATCH(OG$48,Sheet1!$B$9:$JO$9,0))=0,"Close",INDEX(Sheet1!$B$10:$JO$18,MATCH($C51,Sheet1!$A$10:$A$18,0),MATCH(OG$48,Sheet1!$B$9:$JO$9,0))),"")</f>
        <v/>
      </c>
      <c r="OH51" s="55" t="str">
        <f>IFERROR(IF(INDEX(Sheet1!$B$10:$JO$18,MATCH($C51,Sheet1!$A$10:$A$18,0),MATCH(OH$48,Sheet1!$B$9:$JO$9,0))=0,"Close",INDEX(Sheet1!$B$10:$JO$18,MATCH($C51,Sheet1!$A$10:$A$18,0),MATCH(OH$48,Sheet1!$B$9:$JO$9,0))),"")</f>
        <v/>
      </c>
      <c r="OI51" s="55" t="str">
        <f>IFERROR(IF(INDEX(Sheet1!$B$10:$JO$18,MATCH($C51,Sheet1!$A$10:$A$18,0),MATCH(OI$48,Sheet1!$B$9:$JO$9,0))=0,"Close",INDEX(Sheet1!$B$10:$JO$18,MATCH($C51,Sheet1!$A$10:$A$18,0),MATCH(OI$48,Sheet1!$B$9:$JO$9,0))),"")</f>
        <v/>
      </c>
      <c r="OJ51" s="55" t="str">
        <f>IFERROR(IF(INDEX(Sheet1!$B$10:$JO$18,MATCH($C51,Sheet1!$A$10:$A$18,0),MATCH(OJ$48,Sheet1!$B$9:$JO$9,0))=0,"Close",INDEX(Sheet1!$B$10:$JO$18,MATCH($C51,Sheet1!$A$10:$A$18,0),MATCH(OJ$48,Sheet1!$B$9:$JO$9,0))),"")</f>
        <v/>
      </c>
      <c r="OK51" s="55" t="str">
        <f>IFERROR(IF(INDEX(Sheet1!$B$10:$JO$18,MATCH($C51,Sheet1!$A$10:$A$18,0),MATCH(OK$48,Sheet1!$B$9:$JO$9,0))=0,"Close",INDEX(Sheet1!$B$10:$JO$18,MATCH($C51,Sheet1!$A$10:$A$18,0),MATCH(OK$48,Sheet1!$B$9:$JO$9,0))),"")</f>
        <v/>
      </c>
      <c r="OL51" s="55" t="str">
        <f>IFERROR(IF(INDEX(Sheet1!$B$10:$JO$18,MATCH($C51,Sheet1!$A$10:$A$18,0),MATCH(OL$48,Sheet1!$B$9:$JO$9,0))=0,"Close",INDEX(Sheet1!$B$10:$JO$18,MATCH($C51,Sheet1!$A$10:$A$18,0),MATCH(OL$48,Sheet1!$B$9:$JO$9,0))),"")</f>
        <v/>
      </c>
      <c r="OM51" s="55" t="str">
        <f>IFERROR(IF(INDEX(Sheet1!$B$10:$JO$18,MATCH($C51,Sheet1!$A$10:$A$18,0),MATCH(OM$48,Sheet1!$B$9:$JO$9,0))=0,"Close",INDEX(Sheet1!$B$10:$JO$18,MATCH($C51,Sheet1!$A$10:$A$18,0),MATCH(OM$48,Sheet1!$B$9:$JO$9,0))),"")</f>
        <v/>
      </c>
      <c r="ON51" s="55" t="str">
        <f>IFERROR(IF(INDEX(Sheet1!$B$10:$JO$18,MATCH($C51,Sheet1!$A$10:$A$18,0),MATCH(ON$48,Sheet1!$B$9:$JO$9,0))=0,"Close",INDEX(Sheet1!$B$10:$JO$18,MATCH($C51,Sheet1!$A$10:$A$18,0),MATCH(ON$48,Sheet1!$B$9:$JO$9,0))),"")</f>
        <v/>
      </c>
      <c r="OO51" s="55" t="str">
        <f>IFERROR(IF(INDEX(Sheet1!$B$10:$JO$18,MATCH($C51,Sheet1!$A$10:$A$18,0),MATCH(OO$48,Sheet1!$B$9:$JO$9,0))=0,"Close",INDEX(Sheet1!$B$10:$JO$18,MATCH($C51,Sheet1!$A$10:$A$18,0),MATCH(OO$48,Sheet1!$B$9:$JO$9,0))),"")</f>
        <v/>
      </c>
      <c r="OP51" s="55" t="str">
        <f>IFERROR(IF(INDEX(Sheet1!$B$10:$JO$18,MATCH($C51,Sheet1!$A$10:$A$18,0),MATCH(OP$48,Sheet1!$B$9:$JO$9,0))=0,"Close",INDEX(Sheet1!$B$10:$JO$18,MATCH($C51,Sheet1!$A$10:$A$18,0),MATCH(OP$48,Sheet1!$B$9:$JO$9,0))),"")</f>
        <v/>
      </c>
      <c r="OQ51" s="55" t="str">
        <f>IFERROR(IF(INDEX(Sheet1!$B$10:$JO$18,MATCH($C51,Sheet1!$A$10:$A$18,0),MATCH(OQ$48,Sheet1!$B$9:$JO$9,0))=0,"Close",INDEX(Sheet1!$B$10:$JO$18,MATCH($C51,Sheet1!$A$10:$A$18,0),MATCH(OQ$48,Sheet1!$B$9:$JO$9,0))),"")</f>
        <v/>
      </c>
      <c r="OR51" s="55" t="str">
        <f>IFERROR(IF(INDEX(Sheet1!$B$10:$JO$18,MATCH($C51,Sheet1!$A$10:$A$18,0),MATCH(OR$48,Sheet1!$B$9:$JO$9,0))=0,"Close",INDEX(Sheet1!$B$10:$JO$18,MATCH($C51,Sheet1!$A$10:$A$18,0),MATCH(OR$48,Sheet1!$B$9:$JO$9,0))),"")</f>
        <v/>
      </c>
      <c r="OS51" s="55" t="str">
        <f>IFERROR(IF(INDEX(Sheet1!$B$10:$JO$18,MATCH($C51,Sheet1!$A$10:$A$18,0),MATCH(OS$48,Sheet1!$B$9:$JO$9,0))=0,"Close",INDEX(Sheet1!$B$10:$JO$18,MATCH($C51,Sheet1!$A$10:$A$18,0),MATCH(OS$48,Sheet1!$B$9:$JO$9,0))),"")</f>
        <v/>
      </c>
      <c r="OT51" s="55" t="str">
        <f>IFERROR(IF(INDEX(Sheet1!$B$10:$JO$18,MATCH($C51,Sheet1!$A$10:$A$18,0),MATCH(OT$48,Sheet1!$B$9:$JO$9,0))=0,"Close",INDEX(Sheet1!$B$10:$JO$18,MATCH($C51,Sheet1!$A$10:$A$18,0),MATCH(OT$48,Sheet1!$B$9:$JO$9,0))),"")</f>
        <v/>
      </c>
      <c r="OU51" s="55" t="str">
        <f>IFERROR(IF(INDEX(Sheet1!$B$10:$JO$18,MATCH($C51,Sheet1!$A$10:$A$18,0),MATCH(OU$48,Sheet1!$B$9:$JO$9,0))=0,"Close",INDEX(Sheet1!$B$10:$JO$18,MATCH($C51,Sheet1!$A$10:$A$18,0),MATCH(OU$48,Sheet1!$B$9:$JO$9,0))),"")</f>
        <v/>
      </c>
      <c r="OV51" s="55" t="str">
        <f>IFERROR(IF(INDEX(Sheet1!$B$10:$JO$18,MATCH($C51,Sheet1!$A$10:$A$18,0),MATCH(OV$48,Sheet1!$B$9:$JO$9,0))=0,"Close",INDEX(Sheet1!$B$10:$JO$18,MATCH($C51,Sheet1!$A$10:$A$18,0),MATCH(OV$48,Sheet1!$B$9:$JO$9,0))),"")</f>
        <v/>
      </c>
      <c r="OW51" s="55" t="str">
        <f>IFERROR(IF(INDEX(Sheet1!$B$10:$JO$18,MATCH($C51,Sheet1!$A$10:$A$18,0),MATCH(OW$48,Sheet1!$B$9:$JO$9,0))=0,"Close",INDEX(Sheet1!$B$10:$JO$18,MATCH($C51,Sheet1!$A$10:$A$18,0),MATCH(OW$48,Sheet1!$B$9:$JO$9,0))),"")</f>
        <v/>
      </c>
      <c r="OX51" s="55" t="str">
        <f>IFERROR(IF(INDEX(Sheet1!$B$10:$JO$18,MATCH($C51,Sheet1!$A$10:$A$18,0),MATCH(OX$48,Sheet1!$B$9:$JO$9,0))=0,"Close",INDEX(Sheet1!$B$10:$JO$18,MATCH($C51,Sheet1!$A$10:$A$18,0),MATCH(OX$48,Sheet1!$B$9:$JO$9,0))),"")</f>
        <v/>
      </c>
      <c r="OY51" s="55" t="str">
        <f>IFERROR(IF(INDEX(Sheet1!$B$10:$JO$18,MATCH($C51,Sheet1!$A$10:$A$18,0),MATCH(OY$48,Sheet1!$B$9:$JO$9,0))=0,"Close",INDEX(Sheet1!$B$10:$JO$18,MATCH($C51,Sheet1!$A$10:$A$18,0),MATCH(OY$48,Sheet1!$B$9:$JO$9,0))),"")</f>
        <v/>
      </c>
      <c r="OZ51" s="55" t="str">
        <f>IFERROR(IF(INDEX(Sheet1!$B$10:$JO$18,MATCH($C51,Sheet1!$A$10:$A$18,0),MATCH(OZ$48,Sheet1!$B$9:$JO$9,0))=0,"Close",INDEX(Sheet1!$B$10:$JO$18,MATCH($C51,Sheet1!$A$10:$A$18,0),MATCH(OZ$48,Sheet1!$B$9:$JO$9,0))),"")</f>
        <v/>
      </c>
      <c r="PA51" s="55" t="str">
        <f>IFERROR(IF(INDEX(Sheet1!$B$10:$JO$18,MATCH($C51,Sheet1!$A$10:$A$18,0),MATCH(PA$48,Sheet1!$B$9:$JO$9,0))=0,"Close",INDEX(Sheet1!$B$10:$JO$18,MATCH($C51,Sheet1!$A$10:$A$18,0),MATCH(PA$48,Sheet1!$B$9:$JO$9,0))),"")</f>
        <v/>
      </c>
      <c r="PB51" s="55" t="str">
        <f>IFERROR(IF(INDEX(Sheet1!$B$10:$JO$18,MATCH($C51,Sheet1!$A$10:$A$18,0),MATCH(PB$48,Sheet1!$B$9:$JO$9,0))=0,"Close",INDEX(Sheet1!$B$10:$JO$18,MATCH($C51,Sheet1!$A$10:$A$18,0),MATCH(PB$48,Sheet1!$B$9:$JO$9,0))),"")</f>
        <v/>
      </c>
      <c r="PC51" s="55" t="str">
        <f>IFERROR(IF(INDEX(Sheet1!$B$10:$JO$18,MATCH($C51,Sheet1!$A$10:$A$18,0),MATCH(PC$48,Sheet1!$B$9:$JO$9,0))=0,"Close",INDEX(Sheet1!$B$10:$JO$18,MATCH($C51,Sheet1!$A$10:$A$18,0),MATCH(PC$48,Sheet1!$B$9:$JO$9,0))),"")</f>
        <v/>
      </c>
      <c r="PD51" s="55" t="str">
        <f>IFERROR(IF(INDEX(Sheet1!$B$10:$JO$18,MATCH($C51,Sheet1!$A$10:$A$18,0),MATCH(PD$48,Sheet1!$B$9:$JO$9,0))=0,"Close",INDEX(Sheet1!$B$10:$JO$18,MATCH($C51,Sheet1!$A$10:$A$18,0),MATCH(PD$48,Sheet1!$B$9:$JO$9,0))),"")</f>
        <v/>
      </c>
      <c r="PE51" s="55" t="str">
        <f>IFERROR(IF(INDEX(Sheet1!$B$10:$JO$18,MATCH($C51,Sheet1!$A$10:$A$18,0),MATCH(PE$48,Sheet1!$B$9:$JO$9,0))=0,"Close",INDEX(Sheet1!$B$10:$JO$18,MATCH($C51,Sheet1!$A$10:$A$18,0),MATCH(PE$48,Sheet1!$B$9:$JO$9,0))),"")</f>
        <v/>
      </c>
      <c r="PF51" s="55" t="str">
        <f>IFERROR(IF(INDEX(Sheet1!$B$10:$JO$18,MATCH($C51,Sheet1!$A$10:$A$18,0),MATCH(PF$48,Sheet1!$B$9:$JO$9,0))=0,"Close",INDEX(Sheet1!$B$10:$JO$18,MATCH($C51,Sheet1!$A$10:$A$18,0),MATCH(PF$48,Sheet1!$B$9:$JO$9,0))),"")</f>
        <v/>
      </c>
      <c r="PG51" s="55" t="str">
        <f>IFERROR(IF(INDEX(Sheet1!$B$10:$JO$18,MATCH($C51,Sheet1!$A$10:$A$18,0),MATCH(PG$48,Sheet1!$B$9:$JO$9,0))=0,"Close",INDEX(Sheet1!$B$10:$JO$18,MATCH($C51,Sheet1!$A$10:$A$18,0),MATCH(PG$48,Sheet1!$B$9:$JO$9,0))),"")</f>
        <v/>
      </c>
      <c r="PH51" s="55" t="str">
        <f>IFERROR(IF(INDEX(Sheet1!$B$10:$JO$18,MATCH($C51,Sheet1!$A$10:$A$18,0),MATCH(PH$48,Sheet1!$B$9:$JO$9,0))=0,"Close",INDEX(Sheet1!$B$10:$JO$18,MATCH($C51,Sheet1!$A$10:$A$18,0),MATCH(PH$48,Sheet1!$B$9:$JO$9,0))),"")</f>
        <v/>
      </c>
      <c r="PI51" s="55" t="str">
        <f>IFERROR(IF(INDEX(Sheet1!$B$10:$JO$18,MATCH($C51,Sheet1!$A$10:$A$18,0),MATCH(PI$48,Sheet1!$B$9:$JO$9,0))=0,"Close",INDEX(Sheet1!$B$10:$JO$18,MATCH($C51,Sheet1!$A$10:$A$18,0),MATCH(PI$48,Sheet1!$B$9:$JO$9,0))),"")</f>
        <v/>
      </c>
      <c r="PJ51" s="55" t="str">
        <f>IFERROR(IF(INDEX(Sheet1!$B$10:$JO$18,MATCH($C51,Sheet1!$A$10:$A$18,0),MATCH(PJ$48,Sheet1!$B$9:$JO$9,0))=0,"Close",INDEX(Sheet1!$B$10:$JO$18,MATCH($C51,Sheet1!$A$10:$A$18,0),MATCH(PJ$48,Sheet1!$B$9:$JO$9,0))),"")</f>
        <v/>
      </c>
      <c r="PK51" s="55" t="str">
        <f>IFERROR(IF(INDEX(Sheet1!$B$10:$JO$18,MATCH($C51,Sheet1!$A$10:$A$18,0),MATCH(PK$48,Sheet1!$B$9:$JO$9,0))=0,"Close",INDEX(Sheet1!$B$10:$JO$18,MATCH($C51,Sheet1!$A$10:$A$18,0),MATCH(PK$48,Sheet1!$B$9:$JO$9,0))),"")</f>
        <v/>
      </c>
      <c r="PL51" s="55" t="str">
        <f>IFERROR(IF(INDEX(Sheet1!$B$10:$JO$18,MATCH($C51,Sheet1!$A$10:$A$18,0),MATCH(PL$48,Sheet1!$B$9:$JO$9,0))=0,"Close",INDEX(Sheet1!$B$10:$JO$18,MATCH($C51,Sheet1!$A$10:$A$18,0),MATCH(PL$48,Sheet1!$B$9:$JO$9,0))),"")</f>
        <v/>
      </c>
      <c r="PM51" s="55" t="str">
        <f>IFERROR(IF(INDEX(Sheet1!$B$10:$JO$18,MATCH($C51,Sheet1!$A$10:$A$18,0),MATCH(PM$48,Sheet1!$B$9:$JO$9,0))=0,"Close",INDEX(Sheet1!$B$10:$JO$18,MATCH($C51,Sheet1!$A$10:$A$18,0),MATCH(PM$48,Sheet1!$B$9:$JO$9,0))),"")</f>
        <v/>
      </c>
      <c r="PN51" s="55" t="str">
        <f>IFERROR(IF(INDEX(Sheet1!$B$10:$JO$18,MATCH($C51,Sheet1!$A$10:$A$18,0),MATCH(PN$48,Sheet1!$B$9:$JO$9,0))=0,"Close",INDEX(Sheet1!$B$10:$JO$18,MATCH($C51,Sheet1!$A$10:$A$18,0),MATCH(PN$48,Sheet1!$B$9:$JO$9,0))),"")</f>
        <v/>
      </c>
      <c r="PO51" s="55" t="str">
        <f>IFERROR(IF(INDEX(Sheet1!$B$10:$JO$18,MATCH($C51,Sheet1!$A$10:$A$18,0),MATCH(PO$48,Sheet1!$B$9:$JO$9,0))=0,"Close",INDEX(Sheet1!$B$10:$JO$18,MATCH($C51,Sheet1!$A$10:$A$18,0),MATCH(PO$48,Sheet1!$B$9:$JO$9,0))),"")</f>
        <v/>
      </c>
      <c r="PP51" s="55" t="str">
        <f>IFERROR(IF(INDEX(Sheet1!$B$10:$JO$18,MATCH($C51,Sheet1!$A$10:$A$18,0),MATCH(PP$48,Sheet1!$B$9:$JO$9,0))=0,"Close",INDEX(Sheet1!$B$10:$JO$18,MATCH($C51,Sheet1!$A$10:$A$18,0),MATCH(PP$48,Sheet1!$B$9:$JO$9,0))),"")</f>
        <v/>
      </c>
      <c r="PQ51" s="55" t="str">
        <f>IFERROR(IF(INDEX(Sheet1!$B$10:$JO$18,MATCH($C51,Sheet1!$A$10:$A$18,0),MATCH(PQ$48,Sheet1!$B$9:$JO$9,0))=0,"Close",INDEX(Sheet1!$B$10:$JO$18,MATCH($C51,Sheet1!$A$10:$A$18,0),MATCH(PQ$48,Sheet1!$B$9:$JO$9,0))),"")</f>
        <v/>
      </c>
      <c r="PR51" s="55" t="str">
        <f>IFERROR(IF(INDEX(Sheet1!$B$10:$JO$18,MATCH($C51,Sheet1!$A$10:$A$18,0),MATCH(PR$48,Sheet1!$B$9:$JO$9,0))=0,"Close",INDEX(Sheet1!$B$10:$JO$18,MATCH($C51,Sheet1!$A$10:$A$18,0),MATCH(PR$48,Sheet1!$B$9:$JO$9,0))),"")</f>
        <v/>
      </c>
      <c r="PS51" s="55" t="str">
        <f>IFERROR(IF(INDEX(Sheet1!$B$10:$JO$18,MATCH($C51,Sheet1!$A$10:$A$18,0),MATCH(PS$48,Sheet1!$B$9:$JO$9,0))=0,"Close",INDEX(Sheet1!$B$10:$JO$18,MATCH($C51,Sheet1!$A$10:$A$18,0),MATCH(PS$48,Sheet1!$B$9:$JO$9,0))),"")</f>
        <v/>
      </c>
      <c r="PT51" s="55" t="str">
        <f>IFERROR(IF(INDEX(Sheet1!$B$10:$JO$18,MATCH($C51,Sheet1!$A$10:$A$18,0),MATCH(PT$48,Sheet1!$B$9:$JO$9,0))=0,"Close",INDEX(Sheet1!$B$10:$JO$18,MATCH($C51,Sheet1!$A$10:$A$18,0),MATCH(PT$48,Sheet1!$B$9:$JO$9,0))),"")</f>
        <v/>
      </c>
      <c r="PU51" s="55" t="str">
        <f>IFERROR(IF(INDEX(Sheet1!$B$10:$JO$18,MATCH($C51,Sheet1!$A$10:$A$18,0),MATCH(PU$48,Sheet1!$B$9:$JO$9,0))=0,"Close",INDEX(Sheet1!$B$10:$JO$18,MATCH($C51,Sheet1!$A$10:$A$18,0),MATCH(PU$48,Sheet1!$B$9:$JO$9,0))),"")</f>
        <v/>
      </c>
      <c r="PV51" s="55" t="str">
        <f>IFERROR(IF(INDEX(Sheet1!$B$10:$JO$18,MATCH($C51,Sheet1!$A$10:$A$18,0),MATCH(PV$48,Sheet1!$B$9:$JO$9,0))=0,"Close",INDEX(Sheet1!$B$10:$JO$18,MATCH($C51,Sheet1!$A$10:$A$18,0),MATCH(PV$48,Sheet1!$B$9:$JO$9,0))),"")</f>
        <v/>
      </c>
      <c r="PW51" s="55" t="str">
        <f>IFERROR(IF(INDEX(Sheet1!$B$10:$JO$18,MATCH($C51,Sheet1!$A$10:$A$18,0),MATCH(PW$48,Sheet1!$B$9:$JO$9,0))=0,"Close",INDEX(Sheet1!$B$10:$JO$18,MATCH($C51,Sheet1!$A$10:$A$18,0),MATCH(PW$48,Sheet1!$B$9:$JO$9,0))),"")</f>
        <v/>
      </c>
      <c r="PX51" s="55" t="str">
        <f>IFERROR(IF(INDEX(Sheet1!$B$10:$JO$18,MATCH($C51,Sheet1!$A$10:$A$18,0),MATCH(PX$48,Sheet1!$B$9:$JO$9,0))=0,"Close",INDEX(Sheet1!$B$10:$JO$18,MATCH($C51,Sheet1!$A$10:$A$18,0),MATCH(PX$48,Sheet1!$B$9:$JO$9,0))),"")</f>
        <v/>
      </c>
      <c r="PY51" s="55" t="str">
        <f>IFERROR(IF(INDEX(Sheet1!$B$10:$JO$18,MATCH($C51,Sheet1!$A$10:$A$18,0),MATCH(PY$48,Sheet1!$B$9:$JO$9,0))=0,"Close",INDEX(Sheet1!$B$10:$JO$18,MATCH($C51,Sheet1!$A$10:$A$18,0),MATCH(PY$48,Sheet1!$B$9:$JO$9,0))),"")</f>
        <v/>
      </c>
      <c r="PZ51" s="55" t="str">
        <f>IFERROR(IF(INDEX(Sheet1!$B$10:$JO$18,MATCH($C51,Sheet1!$A$10:$A$18,0),MATCH(PZ$48,Sheet1!$B$9:$JO$9,0))=0,"Close",INDEX(Sheet1!$B$10:$JO$18,MATCH($C51,Sheet1!$A$10:$A$18,0),MATCH(PZ$48,Sheet1!$B$9:$JO$9,0))),"")</f>
        <v/>
      </c>
      <c r="QA51" s="55" t="str">
        <f>IFERROR(IF(INDEX(Sheet1!$B$10:$JO$18,MATCH($C51,Sheet1!$A$10:$A$18,0),MATCH(QA$48,Sheet1!$B$9:$JO$9,0))=0,"Close",INDEX(Sheet1!$B$10:$JO$18,MATCH($C51,Sheet1!$A$10:$A$18,0),MATCH(QA$48,Sheet1!$B$9:$JO$9,0))),"")</f>
        <v/>
      </c>
      <c r="QB51" s="55" t="str">
        <f>IFERROR(IF(INDEX(Sheet1!$B$10:$JO$18,MATCH($C51,Sheet1!$A$10:$A$18,0),MATCH(QB$48,Sheet1!$B$9:$JO$9,0))=0,"Close",INDEX(Sheet1!$B$10:$JO$18,MATCH($C51,Sheet1!$A$10:$A$18,0),MATCH(QB$48,Sheet1!$B$9:$JO$9,0))),"")</f>
        <v/>
      </c>
      <c r="QC51" s="55" t="str">
        <f>IFERROR(IF(INDEX(Sheet1!$B$10:$JO$18,MATCH($C51,Sheet1!$A$10:$A$18,0),MATCH(QC$48,Sheet1!$B$9:$JO$9,0))=0,"Close",INDEX(Sheet1!$B$10:$JO$18,MATCH($C51,Sheet1!$A$10:$A$18,0),MATCH(QC$48,Sheet1!$B$9:$JO$9,0))),"")</f>
        <v/>
      </c>
      <c r="QD51" s="55" t="str">
        <f>IFERROR(IF(INDEX(Sheet1!$B$10:$JO$18,MATCH($C51,Sheet1!$A$10:$A$18,0),MATCH(QD$48,Sheet1!$B$9:$JO$9,0))=0,"Close",INDEX(Sheet1!$B$10:$JO$18,MATCH($C51,Sheet1!$A$10:$A$18,0),MATCH(QD$48,Sheet1!$B$9:$JO$9,0))),"")</f>
        <v/>
      </c>
      <c r="QE51" s="55" t="str">
        <f>IFERROR(IF(INDEX(Sheet1!$B$10:$JO$18,MATCH($C51,Sheet1!$A$10:$A$18,0),MATCH(QE$48,Sheet1!$B$9:$JO$9,0))=0,"Close",INDEX(Sheet1!$B$10:$JO$18,MATCH($C51,Sheet1!$A$10:$A$18,0),MATCH(QE$48,Sheet1!$B$9:$JO$9,0))),"")</f>
        <v/>
      </c>
      <c r="QF51" s="55" t="str">
        <f>IFERROR(IF(INDEX(Sheet1!$B$10:$JO$18,MATCH($C51,Sheet1!$A$10:$A$18,0),MATCH(QF$48,Sheet1!$B$9:$JO$9,0))=0,"Close",INDEX(Sheet1!$B$10:$JO$18,MATCH($C51,Sheet1!$A$10:$A$18,0),MATCH(QF$48,Sheet1!$B$9:$JO$9,0))),"")</f>
        <v/>
      </c>
      <c r="QG51" s="55" t="str">
        <f>IFERROR(IF(INDEX(Sheet1!$B$10:$JO$18,MATCH($C51,Sheet1!$A$10:$A$18,0),MATCH(QG$48,Sheet1!$B$9:$JO$9,0))=0,"Close",INDEX(Sheet1!$B$10:$JO$18,MATCH($C51,Sheet1!$A$10:$A$18,0),MATCH(QG$48,Sheet1!$B$9:$JO$9,0))),"")</f>
        <v/>
      </c>
      <c r="QH51" s="55" t="str">
        <f>IFERROR(IF(INDEX(Sheet1!$B$10:$JO$18,MATCH($C51,Sheet1!$A$10:$A$18,0),MATCH(QH$48,Sheet1!$B$9:$JO$9,0))=0,"Close",INDEX(Sheet1!$B$10:$JO$18,MATCH($C51,Sheet1!$A$10:$A$18,0),MATCH(QH$48,Sheet1!$B$9:$JO$9,0))),"")</f>
        <v/>
      </c>
      <c r="QI51" s="55" t="str">
        <f>IFERROR(IF(INDEX(Sheet1!$B$10:$JO$18,MATCH($C51,Sheet1!$A$10:$A$18,0),MATCH(QI$48,Sheet1!$B$9:$JO$9,0))=0,"Close",INDEX(Sheet1!$B$10:$JO$18,MATCH($C51,Sheet1!$A$10:$A$18,0),MATCH(QI$48,Sheet1!$B$9:$JO$9,0))),"")</f>
        <v/>
      </c>
      <c r="QJ51" s="55" t="str">
        <f>IFERROR(IF(INDEX(Sheet1!$B$10:$JO$18,MATCH($C51,Sheet1!$A$10:$A$18,0),MATCH(QJ$48,Sheet1!$B$9:$JO$9,0))=0,"Close",INDEX(Sheet1!$B$10:$JO$18,MATCH($C51,Sheet1!$A$10:$A$18,0),MATCH(QJ$48,Sheet1!$B$9:$JO$9,0))),"")</f>
        <v/>
      </c>
      <c r="QK51" s="55" t="str">
        <f>IFERROR(IF(INDEX(Sheet1!$B$10:$JO$18,MATCH($C51,Sheet1!$A$10:$A$18,0),MATCH(QK$48,Sheet1!$B$9:$JO$9,0))=0,"Close",INDEX(Sheet1!$B$10:$JO$18,MATCH($C51,Sheet1!$A$10:$A$18,0),MATCH(QK$48,Sheet1!$B$9:$JO$9,0))),"")</f>
        <v/>
      </c>
      <c r="QL51" s="55" t="str">
        <f>IFERROR(IF(INDEX(Sheet1!$B$10:$JO$18,MATCH($C51,Sheet1!$A$10:$A$18,0),MATCH(QL$48,Sheet1!$B$9:$JO$9,0))=0,"Close",INDEX(Sheet1!$B$10:$JO$18,MATCH($C51,Sheet1!$A$10:$A$18,0),MATCH(QL$48,Sheet1!$B$9:$JO$9,0))),"")</f>
        <v/>
      </c>
      <c r="QM51" s="55" t="str">
        <f>IFERROR(IF(INDEX(Sheet1!$B$10:$JO$18,MATCH($C51,Sheet1!$A$10:$A$18,0),MATCH(QM$48,Sheet1!$B$9:$JO$9,0))=0,"Close",INDEX(Sheet1!$B$10:$JO$18,MATCH($C51,Sheet1!$A$10:$A$18,0),MATCH(QM$48,Sheet1!$B$9:$JO$9,0))),"")</f>
        <v/>
      </c>
      <c r="QN51" s="55" t="str">
        <f>IFERROR(IF(INDEX(Sheet1!$B$10:$JO$18,MATCH($C51,Sheet1!$A$10:$A$18,0),MATCH(QN$48,Sheet1!$B$9:$JO$9,0))=0,"Close",INDEX(Sheet1!$B$10:$JO$18,MATCH($C51,Sheet1!$A$10:$A$18,0),MATCH(QN$48,Sheet1!$B$9:$JO$9,0))),"")</f>
        <v/>
      </c>
      <c r="QO51" s="55" t="str">
        <f>IFERROR(IF(INDEX(Sheet1!$B$10:$JO$18,MATCH($C51,Sheet1!$A$10:$A$18,0),MATCH(QO$48,Sheet1!$B$9:$JO$9,0))=0,"Close",INDEX(Sheet1!$B$10:$JO$18,MATCH($C51,Sheet1!$A$10:$A$18,0),MATCH(QO$48,Sheet1!$B$9:$JO$9,0))),"")</f>
        <v/>
      </c>
      <c r="QP51" s="55" t="str">
        <f>IFERROR(IF(INDEX(Sheet1!$B$10:$JO$18,MATCH($C51,Sheet1!$A$10:$A$18,0),MATCH(QP$48,Sheet1!$B$9:$JO$9,0))=0,"Close",INDEX(Sheet1!$B$10:$JO$18,MATCH($C51,Sheet1!$A$10:$A$18,0),MATCH(QP$48,Sheet1!$B$9:$JO$9,0))),"")</f>
        <v/>
      </c>
      <c r="QQ51" s="55" t="str">
        <f>IFERROR(IF(INDEX(Sheet1!$B$10:$JO$18,MATCH($C51,Sheet1!$A$10:$A$18,0),MATCH(QQ$48,Sheet1!$B$9:$JO$9,0))=0,"Close",INDEX(Sheet1!$B$10:$JO$18,MATCH($C51,Sheet1!$A$10:$A$18,0),MATCH(QQ$48,Sheet1!$B$9:$JO$9,0))),"")</f>
        <v/>
      </c>
      <c r="QR51" s="55" t="str">
        <f>IFERROR(IF(INDEX(Sheet1!$B$10:$JO$18,MATCH($C51,Sheet1!$A$10:$A$18,0),MATCH(QR$48,Sheet1!$B$9:$JO$9,0))=0,"Close",INDEX(Sheet1!$B$10:$JO$18,MATCH($C51,Sheet1!$A$10:$A$18,0),MATCH(QR$48,Sheet1!$B$9:$JO$9,0))),"")</f>
        <v/>
      </c>
      <c r="QS51" s="55" t="str">
        <f>IFERROR(IF(INDEX(Sheet1!$B$10:$JO$18,MATCH($C51,Sheet1!$A$10:$A$18,0),MATCH(QS$48,Sheet1!$B$9:$JO$9,0))=0,"Close",INDEX(Sheet1!$B$10:$JO$18,MATCH($C51,Sheet1!$A$10:$A$18,0),MATCH(QS$48,Sheet1!$B$9:$JO$9,0))),"")</f>
        <v/>
      </c>
      <c r="QT51" s="55" t="str">
        <f>IFERROR(IF(INDEX(Sheet1!$B$10:$JO$18,MATCH($C51,Sheet1!$A$10:$A$18,0),MATCH(QT$48,Sheet1!$B$9:$JO$9,0))=0,"Close",INDEX(Sheet1!$B$10:$JO$18,MATCH($C51,Sheet1!$A$10:$A$18,0),MATCH(QT$48,Sheet1!$B$9:$JO$9,0))),"")</f>
        <v/>
      </c>
      <c r="QU51" s="55" t="str">
        <f>IFERROR(IF(INDEX(Sheet1!$B$10:$JO$18,MATCH($C51,Sheet1!$A$10:$A$18,0),MATCH(QU$48,Sheet1!$B$9:$JO$9,0))=0,"Close",INDEX(Sheet1!$B$10:$JO$18,MATCH($C51,Sheet1!$A$10:$A$18,0),MATCH(QU$48,Sheet1!$B$9:$JO$9,0))),"")</f>
        <v/>
      </c>
      <c r="QV51" s="55" t="str">
        <f>IFERROR(IF(INDEX(Sheet1!$B$10:$JO$18,MATCH($C51,Sheet1!$A$10:$A$18,0),MATCH(QV$48,Sheet1!$B$9:$JO$9,0))=0,"Close",INDEX(Sheet1!$B$10:$JO$18,MATCH($C51,Sheet1!$A$10:$A$18,0),MATCH(QV$48,Sheet1!$B$9:$JO$9,0))),"")</f>
        <v/>
      </c>
      <c r="QW51" s="55" t="str">
        <f>IFERROR(IF(INDEX(Sheet1!$B$10:$JO$18,MATCH($C51,Sheet1!$A$10:$A$18,0),MATCH(QW$48,Sheet1!$B$9:$JO$9,0))=0,"Close",INDEX(Sheet1!$B$10:$JO$18,MATCH($C51,Sheet1!$A$10:$A$18,0),MATCH(QW$48,Sheet1!$B$9:$JO$9,0))),"")</f>
        <v/>
      </c>
      <c r="QX51" s="55" t="str">
        <f>IFERROR(IF(INDEX(Sheet1!$B$10:$JO$18,MATCH($C51,Sheet1!$A$10:$A$18,0),MATCH(QX$48,Sheet1!$B$9:$JO$9,0))=0,"Close",INDEX(Sheet1!$B$10:$JO$18,MATCH($C51,Sheet1!$A$10:$A$18,0),MATCH(QX$48,Sheet1!$B$9:$JO$9,0))),"")</f>
        <v/>
      </c>
      <c r="QY51" s="55" t="str">
        <f>IFERROR(IF(INDEX(Sheet1!$B$10:$JO$18,MATCH($C51,Sheet1!$A$10:$A$18,0),MATCH(QY$48,Sheet1!$B$9:$JO$9,0))=0,"Close",INDEX(Sheet1!$B$10:$JO$18,MATCH($C51,Sheet1!$A$10:$A$18,0),MATCH(QY$48,Sheet1!$B$9:$JO$9,0))),"")</f>
        <v/>
      </c>
      <c r="QZ51" s="55" t="str">
        <f>IFERROR(IF(INDEX(Sheet1!$B$10:$JO$18,MATCH($C51,Sheet1!$A$10:$A$18,0),MATCH(QZ$48,Sheet1!$B$9:$JO$9,0))=0,"Close",INDEX(Sheet1!$B$10:$JO$18,MATCH($C51,Sheet1!$A$10:$A$18,0),MATCH(QZ$48,Sheet1!$B$9:$JO$9,0))),"")</f>
        <v/>
      </c>
      <c r="RA51" s="55" t="str">
        <f>IFERROR(IF(INDEX(Sheet1!$B$10:$JO$18,MATCH($C51,Sheet1!$A$10:$A$18,0),MATCH(RA$48,Sheet1!$B$9:$JO$9,0))=0,"Close",INDEX(Sheet1!$B$10:$JO$18,MATCH($C51,Sheet1!$A$10:$A$18,0),MATCH(RA$48,Sheet1!$B$9:$JO$9,0))),"")</f>
        <v/>
      </c>
      <c r="RB51" s="55" t="str">
        <f>IFERROR(IF(INDEX(Sheet1!$B$10:$JO$18,MATCH($C51,Sheet1!$A$10:$A$18,0),MATCH(RB$48,Sheet1!$B$9:$JO$9,0))=0,"Close",INDEX(Sheet1!$B$10:$JO$18,MATCH($C51,Sheet1!$A$10:$A$18,0),MATCH(RB$48,Sheet1!$B$9:$JO$9,0))),"")</f>
        <v/>
      </c>
      <c r="RC51" s="55" t="str">
        <f>IFERROR(IF(INDEX(Sheet1!$B$10:$JO$18,MATCH($C51,Sheet1!$A$10:$A$18,0),MATCH(RC$48,Sheet1!$B$9:$JO$9,0))=0,"Close",INDEX(Sheet1!$B$10:$JO$18,MATCH($C51,Sheet1!$A$10:$A$18,0),MATCH(RC$48,Sheet1!$B$9:$JO$9,0))),"")</f>
        <v/>
      </c>
      <c r="RD51" s="55" t="str">
        <f>IFERROR(IF(INDEX(Sheet1!$B$10:$JO$18,MATCH($C51,Sheet1!$A$10:$A$18,0),MATCH(RD$48,Sheet1!$B$9:$JO$9,0))=0,"Close",INDEX(Sheet1!$B$10:$JO$18,MATCH($C51,Sheet1!$A$10:$A$18,0),MATCH(RD$48,Sheet1!$B$9:$JO$9,0))),"")</f>
        <v/>
      </c>
      <c r="RE51" s="55" t="str">
        <f>IFERROR(IF(INDEX(Sheet1!$B$10:$JO$18,MATCH($C51,Sheet1!$A$10:$A$18,0),MATCH(RE$48,Sheet1!$B$9:$JO$9,0))=0,"Close",INDEX(Sheet1!$B$10:$JO$18,MATCH($C51,Sheet1!$A$10:$A$18,0),MATCH(RE$48,Sheet1!$B$9:$JO$9,0))),"")</f>
        <v/>
      </c>
      <c r="RF51" s="55" t="str">
        <f>IFERROR(IF(INDEX(Sheet1!$B$10:$JO$18,MATCH($C51,Sheet1!$A$10:$A$18,0),MATCH(RF$48,Sheet1!$B$9:$JO$9,0))=0,"Close",INDEX(Sheet1!$B$10:$JO$18,MATCH($C51,Sheet1!$A$10:$A$18,0),MATCH(RF$48,Sheet1!$B$9:$JO$9,0))),"")</f>
        <v/>
      </c>
      <c r="RG51" s="55" t="str">
        <f>IFERROR(IF(INDEX(Sheet1!$B$10:$JO$18,MATCH($C51,Sheet1!$A$10:$A$18,0),MATCH(RG$48,Sheet1!$B$9:$JO$9,0))=0,"Close",INDEX(Sheet1!$B$10:$JO$18,MATCH($C51,Sheet1!$A$10:$A$18,0),MATCH(RG$48,Sheet1!$B$9:$JO$9,0))),"")</f>
        <v/>
      </c>
      <c r="RH51" s="55" t="str">
        <f>IFERROR(IF(INDEX(Sheet1!$B$10:$JO$18,MATCH($C51,Sheet1!$A$10:$A$18,0),MATCH(RH$48,Sheet1!$B$9:$JO$9,0))=0,"Close",INDEX(Sheet1!$B$10:$JO$18,MATCH($C51,Sheet1!$A$10:$A$18,0),MATCH(RH$48,Sheet1!$B$9:$JO$9,0))),"")</f>
        <v/>
      </c>
      <c r="RI51" s="55" t="str">
        <f>IFERROR(IF(INDEX(Sheet1!$B$10:$JO$18,MATCH($C51,Sheet1!$A$10:$A$18,0),MATCH(RI$48,Sheet1!$B$9:$JO$9,0))=0,"Close",INDEX(Sheet1!$B$10:$JO$18,MATCH($C51,Sheet1!$A$10:$A$18,0),MATCH(RI$48,Sheet1!$B$9:$JO$9,0))),"")</f>
        <v/>
      </c>
      <c r="RJ51" s="55" t="str">
        <f>IFERROR(IF(INDEX(Sheet1!$B$10:$JO$18,MATCH($C51,Sheet1!$A$10:$A$18,0),MATCH(RJ$48,Sheet1!$B$9:$JO$9,0))=0,"Close",INDEX(Sheet1!$B$10:$JO$18,MATCH($C51,Sheet1!$A$10:$A$18,0),MATCH(RJ$48,Sheet1!$B$9:$JO$9,0))),"")</f>
        <v/>
      </c>
      <c r="RK51" s="55" t="str">
        <f>IFERROR(IF(INDEX(Sheet1!$B$10:$JO$18,MATCH($C51,Sheet1!$A$10:$A$18,0),MATCH(RK$48,Sheet1!$B$9:$JO$9,0))=0,"Close",INDEX(Sheet1!$B$10:$JO$18,MATCH($C51,Sheet1!$A$10:$A$18,0),MATCH(RK$48,Sheet1!$B$9:$JO$9,0))),"")</f>
        <v/>
      </c>
      <c r="RL51" s="55" t="str">
        <f>IFERROR(IF(INDEX(Sheet1!$B$10:$JO$18,MATCH($C51,Sheet1!$A$10:$A$18,0),MATCH(RL$48,Sheet1!$B$9:$JO$9,0))=0,"Close",INDEX(Sheet1!$B$10:$JO$18,MATCH($C51,Sheet1!$A$10:$A$18,0),MATCH(RL$48,Sheet1!$B$9:$JO$9,0))),"")</f>
        <v/>
      </c>
      <c r="RM51" s="55" t="str">
        <f>IFERROR(IF(INDEX(Sheet1!$B$10:$JO$18,MATCH($C51,Sheet1!$A$10:$A$18,0),MATCH(RM$48,Sheet1!$B$9:$JO$9,0))=0,"Close",INDEX(Sheet1!$B$10:$JO$18,MATCH($C51,Sheet1!$A$10:$A$18,0),MATCH(RM$48,Sheet1!$B$9:$JO$9,0))),"")</f>
        <v/>
      </c>
      <c r="RN51" s="55" t="str">
        <f>IFERROR(IF(INDEX(Sheet1!$B$10:$JO$18,MATCH($C51,Sheet1!$A$10:$A$18,0),MATCH(RN$48,Sheet1!$B$9:$JO$9,0))=0,"Close",INDEX(Sheet1!$B$10:$JO$18,MATCH($C51,Sheet1!$A$10:$A$18,0),MATCH(RN$48,Sheet1!$B$9:$JO$9,0))),"")</f>
        <v/>
      </c>
      <c r="RO51" s="55" t="str">
        <f>IFERROR(IF(INDEX(Sheet1!$B$10:$JO$18,MATCH($C51,Sheet1!$A$10:$A$18,0),MATCH(RO$48,Sheet1!$B$9:$JO$9,0))=0,"Close",INDEX(Sheet1!$B$10:$JO$18,MATCH($C51,Sheet1!$A$10:$A$18,0),MATCH(RO$48,Sheet1!$B$9:$JO$9,0))),"")</f>
        <v/>
      </c>
      <c r="RP51" s="55" t="str">
        <f>IFERROR(IF(INDEX(Sheet1!$B$10:$JO$18,MATCH($C51,Sheet1!$A$10:$A$18,0),MATCH(RP$48,Sheet1!$B$9:$JO$9,0))=0,"Close",INDEX(Sheet1!$B$10:$JO$18,MATCH($C51,Sheet1!$A$10:$A$18,0),MATCH(RP$48,Sheet1!$B$9:$JO$9,0))),"")</f>
        <v/>
      </c>
      <c r="RQ51" s="55" t="str">
        <f>IFERROR(IF(INDEX(Sheet1!$B$10:$JO$18,MATCH($C51,Sheet1!$A$10:$A$18,0),MATCH(RQ$48,Sheet1!$B$9:$JO$9,0))=0,"Close",INDEX(Sheet1!$B$10:$JO$18,MATCH($C51,Sheet1!$A$10:$A$18,0),MATCH(RQ$48,Sheet1!$B$9:$JO$9,0))),"")</f>
        <v/>
      </c>
      <c r="RR51" s="55" t="str">
        <f>IFERROR(IF(INDEX(Sheet1!$B$10:$JO$18,MATCH($C51,Sheet1!$A$10:$A$18,0),MATCH(RR$48,Sheet1!$B$9:$JO$9,0))=0,"Close",INDEX(Sheet1!$B$10:$JO$18,MATCH($C51,Sheet1!$A$10:$A$18,0),MATCH(RR$48,Sheet1!$B$9:$JO$9,0))),"")</f>
        <v/>
      </c>
      <c r="RS51" s="55" t="str">
        <f>IFERROR(IF(INDEX(Sheet1!$B$10:$JO$18,MATCH($C51,Sheet1!$A$10:$A$18,0),MATCH(RS$48,Sheet1!$B$9:$JO$9,0))=0,"Close",INDEX(Sheet1!$B$10:$JO$18,MATCH($C51,Sheet1!$A$10:$A$18,0),MATCH(RS$48,Sheet1!$B$9:$JO$9,0))),"")</f>
        <v/>
      </c>
      <c r="RT51" s="55" t="str">
        <f>IFERROR(IF(INDEX(Sheet1!$B$10:$JO$18,MATCH($C51,Sheet1!$A$10:$A$18,0),MATCH(RT$48,Sheet1!$B$9:$JO$9,0))=0,"Close",INDEX(Sheet1!$B$10:$JO$18,MATCH($C51,Sheet1!$A$10:$A$18,0),MATCH(RT$48,Sheet1!$B$9:$JO$9,0))),"")</f>
        <v/>
      </c>
      <c r="RU51" s="55" t="str">
        <f>IFERROR(IF(INDEX(Sheet1!$B$10:$JO$18,MATCH($C51,Sheet1!$A$10:$A$18,0),MATCH(RU$48,Sheet1!$B$9:$JO$9,0))=0,"Close",INDEX(Sheet1!$B$10:$JO$18,MATCH($C51,Sheet1!$A$10:$A$18,0),MATCH(RU$48,Sheet1!$B$9:$JO$9,0))),"")</f>
        <v/>
      </c>
      <c r="RV51" s="55" t="str">
        <f>IFERROR(IF(INDEX(Sheet1!$B$10:$JO$18,MATCH($C51,Sheet1!$A$10:$A$18,0),MATCH(RV$48,Sheet1!$B$9:$JO$9,0))=0,"Close",INDEX(Sheet1!$B$10:$JO$18,MATCH($C51,Sheet1!$A$10:$A$18,0),MATCH(RV$48,Sheet1!$B$9:$JO$9,0))),"")</f>
        <v/>
      </c>
      <c r="RW51" s="55" t="str">
        <f>IFERROR(IF(INDEX(Sheet1!$B$10:$JO$18,MATCH($C51,Sheet1!$A$10:$A$18,0),MATCH(RW$48,Sheet1!$B$9:$JO$9,0))=0,"Close",INDEX(Sheet1!$B$10:$JO$18,MATCH($C51,Sheet1!$A$10:$A$18,0),MATCH(RW$48,Sheet1!$B$9:$JO$9,0))),"")</f>
        <v/>
      </c>
      <c r="RX51" s="55" t="str">
        <f>IFERROR(IF(INDEX(Sheet1!$B$10:$JO$18,MATCH($C51,Sheet1!$A$10:$A$18,0),MATCH(RX$48,Sheet1!$B$9:$JO$9,0))=0,"Close",INDEX(Sheet1!$B$10:$JO$18,MATCH($C51,Sheet1!$A$10:$A$18,0),MATCH(RX$48,Sheet1!$B$9:$JO$9,0))),"")</f>
        <v/>
      </c>
    </row>
    <row r="52" spans="2:492" x14ac:dyDescent="0.2">
      <c r="B52" s="47">
        <f t="shared" si="122"/>
        <v>5</v>
      </c>
      <c r="C52" s="54" t="str">
        <f>$C$14</f>
        <v>Ｙｕｋｉ　Ｓｕｉｔｅ　Ｋｏｕｒｉｊｉｍａ＜古宇利島＞</v>
      </c>
      <c r="D52" s="2"/>
      <c r="E52" s="55" t="str">
        <f>IFERROR(IF(INDEX(Sheet1!$B$10:$JO$18,MATCH($C52,Sheet1!$A$10:$A$18,0),MATCH(E$48,Sheet1!$B$9:$JO$9,0))=0,"Close",INDEX(Sheet1!$B$10:$JO$18,MATCH($C52,Sheet1!$A$10:$A$18,0),MATCH(E$48,Sheet1!$B$9:$JO$9,0))),"")</f>
        <v/>
      </c>
      <c r="F52" s="55" t="str">
        <f>IFERROR(IF(INDEX(Sheet1!$B$10:$JO$18,MATCH($C52,Sheet1!$A$10:$A$18,0),MATCH(F$48,Sheet1!$B$9:$JO$9,0))=0,"Close",INDEX(Sheet1!$B$10:$JO$18,MATCH($C52,Sheet1!$A$10:$A$18,0),MATCH(F$48,Sheet1!$B$9:$JO$9,0))),"")</f>
        <v/>
      </c>
      <c r="G52" s="55" t="str">
        <f>IFERROR(IF(INDEX(Sheet1!$B$10:$JO$18,MATCH($C52,Sheet1!$A$10:$A$18,0),MATCH(G$48,Sheet1!$B$9:$JO$9,0))=0,"Close",INDEX(Sheet1!$B$10:$JO$18,MATCH($C52,Sheet1!$A$10:$A$18,0),MATCH(G$48,Sheet1!$B$9:$JO$9,0))),"")</f>
        <v/>
      </c>
      <c r="H52" s="55" t="str">
        <f>IFERROR(IF(INDEX(Sheet1!$B$10:$JO$18,MATCH($C52,Sheet1!$A$10:$A$18,0),MATCH(H$48,Sheet1!$B$9:$JO$9,0))=0,"Close",INDEX(Sheet1!$B$10:$JO$18,MATCH($C52,Sheet1!$A$10:$A$18,0),MATCH(H$48,Sheet1!$B$9:$JO$9,0))),"")</f>
        <v/>
      </c>
      <c r="I52" s="55" t="str">
        <f>IFERROR(IF(INDEX(Sheet1!$B$10:$JO$18,MATCH($C52,Sheet1!$A$10:$A$18,0),MATCH(I$48,Sheet1!$B$9:$JO$9,0))=0,"Close",INDEX(Sheet1!$B$10:$JO$18,MATCH($C52,Sheet1!$A$10:$A$18,0),MATCH(I$48,Sheet1!$B$9:$JO$9,0))),"")</f>
        <v/>
      </c>
      <c r="J52" s="55" t="str">
        <f>IFERROR(IF(INDEX(Sheet1!$B$10:$JO$18,MATCH($C52,Sheet1!$A$10:$A$18,0),MATCH(J$48,Sheet1!$B$9:$JO$9,0))=0,"Close",INDEX(Sheet1!$B$10:$JO$18,MATCH($C52,Sheet1!$A$10:$A$18,0),MATCH(J$48,Sheet1!$B$9:$JO$9,0))),"")</f>
        <v/>
      </c>
      <c r="K52" s="55" t="str">
        <f>IFERROR(IF(INDEX(Sheet1!$B$10:$JO$18,MATCH($C52,Sheet1!$A$10:$A$18,0),MATCH(K$48,Sheet1!$B$9:$JO$9,0))=0,"Close",INDEX(Sheet1!$B$10:$JO$18,MATCH($C52,Sheet1!$A$10:$A$18,0),MATCH(K$48,Sheet1!$B$9:$JO$9,0))),"")</f>
        <v/>
      </c>
      <c r="L52" s="55" t="str">
        <f>IFERROR(IF(INDEX(Sheet1!$B$10:$JO$18,MATCH($C52,Sheet1!$A$10:$A$18,0),MATCH(L$48,Sheet1!$B$9:$JO$9,0))=0,"Close",INDEX(Sheet1!$B$10:$JO$18,MATCH($C52,Sheet1!$A$10:$A$18,0),MATCH(L$48,Sheet1!$B$9:$JO$9,0))),"")</f>
        <v/>
      </c>
      <c r="M52" s="55" t="str">
        <f>IFERROR(IF(INDEX(Sheet1!$B$10:$JO$18,MATCH($C52,Sheet1!$A$10:$A$18,0),MATCH(M$48,Sheet1!$B$9:$JO$9,0))=0,"Close",INDEX(Sheet1!$B$10:$JO$18,MATCH($C52,Sheet1!$A$10:$A$18,0),MATCH(M$48,Sheet1!$B$9:$JO$9,0))),"")</f>
        <v/>
      </c>
      <c r="N52" s="55" t="str">
        <f>IFERROR(IF(INDEX(Sheet1!$B$10:$JO$18,MATCH($C52,Sheet1!$A$10:$A$18,0),MATCH(N$48,Sheet1!$B$9:$JO$9,0))=0,"Close",INDEX(Sheet1!$B$10:$JO$18,MATCH($C52,Sheet1!$A$10:$A$18,0),MATCH(N$48,Sheet1!$B$9:$JO$9,0))),"")</f>
        <v/>
      </c>
      <c r="O52" s="55" t="str">
        <f>IFERROR(IF(INDEX(Sheet1!$B$10:$JO$18,MATCH($C52,Sheet1!$A$10:$A$18,0),MATCH(O$48,Sheet1!$B$9:$JO$9,0))=0,"Close",INDEX(Sheet1!$B$10:$JO$18,MATCH($C52,Sheet1!$A$10:$A$18,0),MATCH(O$48,Sheet1!$B$9:$JO$9,0))),"")</f>
        <v/>
      </c>
      <c r="P52" s="55" t="str">
        <f>IFERROR(IF(INDEX(Sheet1!$B$10:$JO$18,MATCH($C52,Sheet1!$A$10:$A$18,0),MATCH(P$48,Sheet1!$B$9:$JO$9,0))=0,"Close",INDEX(Sheet1!$B$10:$JO$18,MATCH($C52,Sheet1!$A$10:$A$18,0),MATCH(P$48,Sheet1!$B$9:$JO$9,0))),"")</f>
        <v/>
      </c>
      <c r="Q52" s="55" t="str">
        <f>IFERROR(IF(INDEX(Sheet1!$B$10:$JO$18,MATCH($C52,Sheet1!$A$10:$A$18,0),MATCH(Q$48,Sheet1!$B$9:$JO$9,0))=0,"Close",INDEX(Sheet1!$B$10:$JO$18,MATCH($C52,Sheet1!$A$10:$A$18,0),MATCH(Q$48,Sheet1!$B$9:$JO$9,0))),"")</f>
        <v/>
      </c>
      <c r="R52" s="55" t="str">
        <f>IFERROR(IF(INDEX(Sheet1!$B$10:$JO$18,MATCH($C52,Sheet1!$A$10:$A$18,0),MATCH(R$48,Sheet1!$B$9:$JO$9,0))=0,"Close",INDEX(Sheet1!$B$10:$JO$18,MATCH($C52,Sheet1!$A$10:$A$18,0),MATCH(R$48,Sheet1!$B$9:$JO$9,0))),"")</f>
        <v/>
      </c>
      <c r="S52" s="55" t="str">
        <f>IFERROR(IF(INDEX(Sheet1!$B$10:$JO$18,MATCH($C52,Sheet1!$A$10:$A$18,0),MATCH(S$48,Sheet1!$B$9:$JO$9,0))=0,"Close",INDEX(Sheet1!$B$10:$JO$18,MATCH($C52,Sheet1!$A$10:$A$18,0),MATCH(S$48,Sheet1!$B$9:$JO$9,0))),"")</f>
        <v/>
      </c>
      <c r="T52" s="55" t="str">
        <f>IFERROR(IF(INDEX(Sheet1!$B$10:$JO$18,MATCH($C52,Sheet1!$A$10:$A$18,0),MATCH(T$48,Sheet1!$B$9:$JO$9,0))=0,"Close",INDEX(Sheet1!$B$10:$JO$18,MATCH($C52,Sheet1!$A$10:$A$18,0),MATCH(T$48,Sheet1!$B$9:$JO$9,0))),"")</f>
        <v/>
      </c>
      <c r="U52" s="55" t="str">
        <f>IFERROR(IF(INDEX(Sheet1!$B$10:$JO$18,MATCH($C52,Sheet1!$A$10:$A$18,0),MATCH(U$48,Sheet1!$B$9:$JO$9,0))=0,"Close",INDEX(Sheet1!$B$10:$JO$18,MATCH($C52,Sheet1!$A$10:$A$18,0),MATCH(U$48,Sheet1!$B$9:$JO$9,0))),"")</f>
        <v/>
      </c>
      <c r="V52" s="55" t="str">
        <f>IFERROR(IF(INDEX(Sheet1!$B$10:$JO$18,MATCH($C52,Sheet1!$A$10:$A$18,0),MATCH(V$48,Sheet1!$B$9:$JO$9,0))=0,"Close",INDEX(Sheet1!$B$10:$JO$18,MATCH($C52,Sheet1!$A$10:$A$18,0),MATCH(V$48,Sheet1!$B$9:$JO$9,0))),"")</f>
        <v/>
      </c>
      <c r="W52" s="55" t="str">
        <f>IFERROR(IF(INDEX(Sheet1!$B$10:$JO$18,MATCH($C52,Sheet1!$A$10:$A$18,0),MATCH(W$48,Sheet1!$B$9:$JO$9,0))=0,"Close",INDEX(Sheet1!$B$10:$JO$18,MATCH($C52,Sheet1!$A$10:$A$18,0),MATCH(W$48,Sheet1!$B$9:$JO$9,0))),"")</f>
        <v/>
      </c>
      <c r="X52" s="55" t="str">
        <f>IFERROR(IF(INDEX(Sheet1!$B$10:$JO$18,MATCH($C52,Sheet1!$A$10:$A$18,0),MATCH(X$48,Sheet1!$B$9:$JO$9,0))=0,"Close",INDEX(Sheet1!$B$10:$JO$18,MATCH($C52,Sheet1!$A$10:$A$18,0),MATCH(X$48,Sheet1!$B$9:$JO$9,0))),"")</f>
        <v/>
      </c>
      <c r="Y52" s="55" t="str">
        <f>IFERROR(IF(INDEX(Sheet1!$B$10:$JO$18,MATCH($C52,Sheet1!$A$10:$A$18,0),MATCH(Y$48,Sheet1!$B$9:$JO$9,0))=0,"Close",INDEX(Sheet1!$B$10:$JO$18,MATCH($C52,Sheet1!$A$10:$A$18,0),MATCH(Y$48,Sheet1!$B$9:$JO$9,0))),"")</f>
        <v/>
      </c>
      <c r="Z52" s="55" t="str">
        <f>IFERROR(IF(INDEX(Sheet1!$B$10:$JO$18,MATCH($C52,Sheet1!$A$10:$A$18,0),MATCH(Z$48,Sheet1!$B$9:$JO$9,0))=0,"Close",INDEX(Sheet1!$B$10:$JO$18,MATCH($C52,Sheet1!$A$10:$A$18,0),MATCH(Z$48,Sheet1!$B$9:$JO$9,0))),"")</f>
        <v/>
      </c>
      <c r="AA52" s="55" t="str">
        <f>IFERROR(IF(INDEX(Sheet1!$B$10:$JO$18,MATCH($C52,Sheet1!$A$10:$A$18,0),MATCH(AA$48,Sheet1!$B$9:$JO$9,0))=0,"Close",INDEX(Sheet1!$B$10:$JO$18,MATCH($C52,Sheet1!$A$10:$A$18,0),MATCH(AA$48,Sheet1!$B$9:$JO$9,0))),"")</f>
        <v/>
      </c>
      <c r="AB52" s="55" t="str">
        <f>IFERROR(IF(INDEX(Sheet1!$B$10:$JO$18,MATCH($C52,Sheet1!$A$10:$A$18,0),MATCH(AB$48,Sheet1!$B$9:$JO$9,0))=0,"Close",INDEX(Sheet1!$B$10:$JO$18,MATCH($C52,Sheet1!$A$10:$A$18,0),MATCH(AB$48,Sheet1!$B$9:$JO$9,0))),"")</f>
        <v/>
      </c>
      <c r="AC52" s="55" t="str">
        <f>IFERROR(IF(INDEX(Sheet1!$B$10:$JO$18,MATCH($C52,Sheet1!$A$10:$A$18,0),MATCH(AC$48,Sheet1!$B$9:$JO$9,0))=0,"Close",INDEX(Sheet1!$B$10:$JO$18,MATCH($C52,Sheet1!$A$10:$A$18,0),MATCH(AC$48,Sheet1!$B$9:$JO$9,0))),"")</f>
        <v/>
      </c>
      <c r="AD52" s="55" t="str">
        <f>IFERROR(IF(INDEX(Sheet1!$B$10:$JO$18,MATCH($C52,Sheet1!$A$10:$A$18,0),MATCH(AD$48,Sheet1!$B$9:$JO$9,0))=0,"Close",INDEX(Sheet1!$B$10:$JO$18,MATCH($C52,Sheet1!$A$10:$A$18,0),MATCH(AD$48,Sheet1!$B$9:$JO$9,0))),"")</f>
        <v/>
      </c>
      <c r="AE52" s="55" t="str">
        <f>IFERROR(IF(INDEX(Sheet1!$B$10:$JO$18,MATCH($C52,Sheet1!$A$10:$A$18,0),MATCH(AE$48,Sheet1!$B$9:$JO$9,0))=0,"Close",INDEX(Sheet1!$B$10:$JO$18,MATCH($C52,Sheet1!$A$10:$A$18,0),MATCH(AE$48,Sheet1!$B$9:$JO$9,0))),"")</f>
        <v/>
      </c>
      <c r="AF52" s="55" t="str">
        <f>IFERROR(IF(INDEX(Sheet1!$B$10:$JO$18,MATCH($C52,Sheet1!$A$10:$A$18,0),MATCH(AF$48,Sheet1!$B$9:$JO$9,0))=0,"Close",INDEX(Sheet1!$B$10:$JO$18,MATCH($C52,Sheet1!$A$10:$A$18,0),MATCH(AF$48,Sheet1!$B$9:$JO$9,0))),"")</f>
        <v/>
      </c>
      <c r="AG52" s="55" t="str">
        <f>IFERROR(IF(INDEX(Sheet1!$B$10:$JO$18,MATCH($C52,Sheet1!$A$10:$A$18,0),MATCH(AG$48,Sheet1!$B$9:$JO$9,0))=0,"Close",INDEX(Sheet1!$B$10:$JO$18,MATCH($C52,Sheet1!$A$10:$A$18,0),MATCH(AG$48,Sheet1!$B$9:$JO$9,0))),"")</f>
        <v/>
      </c>
      <c r="AH52" s="55" t="str">
        <f>IFERROR(IF(INDEX(Sheet1!$B$10:$JO$18,MATCH($C52,Sheet1!$A$10:$A$18,0),MATCH(AH$48,Sheet1!$B$9:$JO$9,0))=0,"Close",INDEX(Sheet1!$B$10:$JO$18,MATCH($C52,Sheet1!$A$10:$A$18,0),MATCH(AH$48,Sheet1!$B$9:$JO$9,0))),"")</f>
        <v/>
      </c>
      <c r="AI52" s="55" t="str">
        <f>IFERROR(IF(INDEX(Sheet1!$B$10:$JO$18,MATCH($C52,Sheet1!$A$10:$A$18,0),MATCH(AI$48,Sheet1!$B$9:$JO$9,0))=0,"Close",INDEX(Sheet1!$B$10:$JO$18,MATCH($C52,Sheet1!$A$10:$A$18,0),MATCH(AI$48,Sheet1!$B$9:$JO$9,0))),"")</f>
        <v/>
      </c>
      <c r="AJ52" s="55" t="str">
        <f>IFERROR(IF(INDEX(Sheet1!$B$10:$JO$18,MATCH($C52,Sheet1!$A$10:$A$18,0),MATCH(AJ$48,Sheet1!$B$9:$JO$9,0))=0,"Close",INDEX(Sheet1!$B$10:$JO$18,MATCH($C52,Sheet1!$A$10:$A$18,0),MATCH(AJ$48,Sheet1!$B$9:$JO$9,0))),"")</f>
        <v/>
      </c>
      <c r="AK52" s="55" t="str">
        <f>IFERROR(IF(INDEX(Sheet1!$B$10:$JO$18,MATCH($C52,Sheet1!$A$10:$A$18,0),MATCH(AK$48,Sheet1!$B$9:$JO$9,0))=0,"Close",INDEX(Sheet1!$B$10:$JO$18,MATCH($C52,Sheet1!$A$10:$A$18,0),MATCH(AK$48,Sheet1!$B$9:$JO$9,0))),"")</f>
        <v/>
      </c>
      <c r="AL52" s="55" t="str">
        <f>IFERROR(IF(INDEX(Sheet1!$B$10:$JO$18,MATCH($C52,Sheet1!$A$10:$A$18,0),MATCH(AL$48,Sheet1!$B$9:$JO$9,0))=0,"Close",INDEX(Sheet1!$B$10:$JO$18,MATCH($C52,Sheet1!$A$10:$A$18,0),MATCH(AL$48,Sheet1!$B$9:$JO$9,0))),"")</f>
        <v/>
      </c>
      <c r="AM52" s="55" t="str">
        <f>IFERROR(IF(INDEX(Sheet1!$B$10:$JO$18,MATCH($C52,Sheet1!$A$10:$A$18,0),MATCH(AM$48,Sheet1!$B$9:$JO$9,0))=0,"Close",INDEX(Sheet1!$B$10:$JO$18,MATCH($C52,Sheet1!$A$10:$A$18,0),MATCH(AM$48,Sheet1!$B$9:$JO$9,0))),"")</f>
        <v/>
      </c>
      <c r="AN52" s="55" t="str">
        <f>IFERROR(IF(INDEX(Sheet1!$B$10:$JO$18,MATCH($C52,Sheet1!$A$10:$A$18,0),MATCH(AN$48,Sheet1!$B$9:$JO$9,0))=0,"Close",INDEX(Sheet1!$B$10:$JO$18,MATCH($C52,Sheet1!$A$10:$A$18,0),MATCH(AN$48,Sheet1!$B$9:$JO$9,0))),"")</f>
        <v/>
      </c>
      <c r="AO52" s="55" t="str">
        <f>IFERROR(IF(INDEX(Sheet1!$B$10:$JO$18,MATCH($C52,Sheet1!$A$10:$A$18,0),MATCH(AO$48,Sheet1!$B$9:$JO$9,0))=0,"Close",INDEX(Sheet1!$B$10:$JO$18,MATCH($C52,Sheet1!$A$10:$A$18,0),MATCH(AO$48,Sheet1!$B$9:$JO$9,0))),"")</f>
        <v/>
      </c>
      <c r="AP52" s="55" t="str">
        <f>IFERROR(IF(INDEX(Sheet1!$B$10:$JO$18,MATCH($C52,Sheet1!$A$10:$A$18,0),MATCH(AP$48,Sheet1!$B$9:$JO$9,0))=0,"Close",INDEX(Sheet1!$B$10:$JO$18,MATCH($C52,Sheet1!$A$10:$A$18,0),MATCH(AP$48,Sheet1!$B$9:$JO$9,0))),"")</f>
        <v/>
      </c>
      <c r="AQ52" s="55" t="str">
        <f>IFERROR(IF(INDEX(Sheet1!$B$10:$JO$18,MATCH($C52,Sheet1!$A$10:$A$18,0),MATCH(AQ$48,Sheet1!$B$9:$JO$9,0))=0,"Close",INDEX(Sheet1!$B$10:$JO$18,MATCH($C52,Sheet1!$A$10:$A$18,0),MATCH(AQ$48,Sheet1!$B$9:$JO$9,0))),"")</f>
        <v/>
      </c>
      <c r="AR52" s="55" t="str">
        <f>IFERROR(IF(INDEX(Sheet1!$B$10:$JO$18,MATCH($C52,Sheet1!$A$10:$A$18,0),MATCH(AR$48,Sheet1!$B$9:$JO$9,0))=0,"Close",INDEX(Sheet1!$B$10:$JO$18,MATCH($C52,Sheet1!$A$10:$A$18,0),MATCH(AR$48,Sheet1!$B$9:$JO$9,0))),"")</f>
        <v/>
      </c>
      <c r="AS52" s="55" t="str">
        <f>IFERROR(IF(INDEX(Sheet1!$B$10:$JO$18,MATCH($C52,Sheet1!$A$10:$A$18,0),MATCH(AS$48,Sheet1!$B$9:$JO$9,0))=0,"Close",INDEX(Sheet1!$B$10:$JO$18,MATCH($C52,Sheet1!$A$10:$A$18,0),MATCH(AS$48,Sheet1!$B$9:$JO$9,0))),"")</f>
        <v/>
      </c>
      <c r="AT52" s="55" t="str">
        <f>IFERROR(IF(INDEX(Sheet1!$B$10:$JO$18,MATCH($C52,Sheet1!$A$10:$A$18,0),MATCH(AT$48,Sheet1!$B$9:$JO$9,0))=0,"Close",INDEX(Sheet1!$B$10:$JO$18,MATCH($C52,Sheet1!$A$10:$A$18,0),MATCH(AT$48,Sheet1!$B$9:$JO$9,0))),"")</f>
        <v/>
      </c>
      <c r="AU52" s="55" t="str">
        <f>IFERROR(IF(INDEX(Sheet1!$B$10:$JO$18,MATCH($C52,Sheet1!$A$10:$A$18,0),MATCH(AU$48,Sheet1!$B$9:$JO$9,0))=0,"Close",INDEX(Sheet1!$B$10:$JO$18,MATCH($C52,Sheet1!$A$10:$A$18,0),MATCH(AU$48,Sheet1!$B$9:$JO$9,0))),"")</f>
        <v/>
      </c>
      <c r="AV52" s="55" t="str">
        <f>IFERROR(IF(INDEX(Sheet1!$B$10:$JO$18,MATCH($C52,Sheet1!$A$10:$A$18,0),MATCH(AV$48,Sheet1!$B$9:$JO$9,0))=0,"Close",INDEX(Sheet1!$B$10:$JO$18,MATCH($C52,Sheet1!$A$10:$A$18,0),MATCH(AV$48,Sheet1!$B$9:$JO$9,0))),"")</f>
        <v/>
      </c>
      <c r="AW52" s="55" t="str">
        <f>IFERROR(IF(INDEX(Sheet1!$B$10:$JO$18,MATCH($C52,Sheet1!$A$10:$A$18,0),MATCH(AW$48,Sheet1!$B$9:$JO$9,0))=0,"Close",INDEX(Sheet1!$B$10:$JO$18,MATCH($C52,Sheet1!$A$10:$A$18,0),MATCH(AW$48,Sheet1!$B$9:$JO$9,0))),"")</f>
        <v/>
      </c>
      <c r="AX52" s="55" t="str">
        <f>IFERROR(IF(INDEX(Sheet1!$B$10:$JO$18,MATCH($C52,Sheet1!$A$10:$A$18,0),MATCH(AX$48,Sheet1!$B$9:$JO$9,0))=0,"Close",INDEX(Sheet1!$B$10:$JO$18,MATCH($C52,Sheet1!$A$10:$A$18,0),MATCH(AX$48,Sheet1!$B$9:$JO$9,0))),"")</f>
        <v/>
      </c>
      <c r="AY52" s="55" t="str">
        <f>IFERROR(IF(INDEX(Sheet1!$B$10:$JO$18,MATCH($C52,Sheet1!$A$10:$A$18,0),MATCH(AY$48,Sheet1!$B$9:$JO$9,0))=0,"Close",INDEX(Sheet1!$B$10:$JO$18,MATCH($C52,Sheet1!$A$10:$A$18,0),MATCH(AY$48,Sheet1!$B$9:$JO$9,0))),"")</f>
        <v/>
      </c>
      <c r="AZ52" s="55" t="str">
        <f>IFERROR(IF(INDEX(Sheet1!$B$10:$JO$18,MATCH($C52,Sheet1!$A$10:$A$18,0),MATCH(AZ$48,Sheet1!$B$9:$JO$9,0))=0,"Close",INDEX(Sheet1!$B$10:$JO$18,MATCH($C52,Sheet1!$A$10:$A$18,0),MATCH(AZ$48,Sheet1!$B$9:$JO$9,0))),"")</f>
        <v/>
      </c>
      <c r="BA52" s="55" t="str">
        <f>IFERROR(IF(INDEX(Sheet1!$B$10:$JO$18,MATCH($C52,Sheet1!$A$10:$A$18,0),MATCH(BA$48,Sheet1!$B$9:$JO$9,0))=0,"Close",INDEX(Sheet1!$B$10:$JO$18,MATCH($C52,Sheet1!$A$10:$A$18,0),MATCH(BA$48,Sheet1!$B$9:$JO$9,0))),"")</f>
        <v/>
      </c>
      <c r="BB52" s="55" t="str">
        <f>IFERROR(IF(INDEX(Sheet1!$B$10:$JO$18,MATCH($C52,Sheet1!$A$10:$A$18,0),MATCH(BB$48,Sheet1!$B$9:$JO$9,0))=0,"Close",INDEX(Sheet1!$B$10:$JO$18,MATCH($C52,Sheet1!$A$10:$A$18,0),MATCH(BB$48,Sheet1!$B$9:$JO$9,0))),"")</f>
        <v/>
      </c>
      <c r="BC52" s="55" t="str">
        <f>IFERROR(IF(INDEX(Sheet1!$B$10:$JO$18,MATCH($C52,Sheet1!$A$10:$A$18,0),MATCH(BC$48,Sheet1!$B$9:$JO$9,0))=0,"Close",INDEX(Sheet1!$B$10:$JO$18,MATCH($C52,Sheet1!$A$10:$A$18,0),MATCH(BC$48,Sheet1!$B$9:$JO$9,0))),"")</f>
        <v/>
      </c>
      <c r="BD52" s="55" t="str">
        <f>IFERROR(IF(INDEX(Sheet1!$B$10:$JO$18,MATCH($C52,Sheet1!$A$10:$A$18,0),MATCH(BD$48,Sheet1!$B$9:$JO$9,0))=0,"Close",INDEX(Sheet1!$B$10:$JO$18,MATCH($C52,Sheet1!$A$10:$A$18,0),MATCH(BD$48,Sheet1!$B$9:$JO$9,0))),"")</f>
        <v/>
      </c>
      <c r="BE52" s="55" t="str">
        <f>IFERROR(IF(INDEX(Sheet1!$B$10:$JO$18,MATCH($C52,Sheet1!$A$10:$A$18,0),MATCH(BE$48,Sheet1!$B$9:$JO$9,0))=0,"Close",INDEX(Sheet1!$B$10:$JO$18,MATCH($C52,Sheet1!$A$10:$A$18,0),MATCH(BE$48,Sheet1!$B$9:$JO$9,0))),"")</f>
        <v/>
      </c>
      <c r="BF52" s="55" t="str">
        <f>IFERROR(IF(INDEX(Sheet1!$B$10:$JO$18,MATCH($C52,Sheet1!$A$10:$A$18,0),MATCH(BF$48,Sheet1!$B$9:$JO$9,0))=0,"Close",INDEX(Sheet1!$B$10:$JO$18,MATCH($C52,Sheet1!$A$10:$A$18,0),MATCH(BF$48,Sheet1!$B$9:$JO$9,0))),"")</f>
        <v/>
      </c>
      <c r="BG52" s="55" t="str">
        <f>IFERROR(IF(INDEX(Sheet1!$B$10:$JO$18,MATCH($C52,Sheet1!$A$10:$A$18,0),MATCH(BG$48,Sheet1!$B$9:$JO$9,0))=0,"Close",INDEX(Sheet1!$B$10:$JO$18,MATCH($C52,Sheet1!$A$10:$A$18,0),MATCH(BG$48,Sheet1!$B$9:$JO$9,0))),"")</f>
        <v/>
      </c>
      <c r="BH52" s="55" t="str">
        <f>IFERROR(IF(INDEX(Sheet1!$B$10:$JO$18,MATCH($C52,Sheet1!$A$10:$A$18,0),MATCH(BH$48,Sheet1!$B$9:$JO$9,0))=0,"Close",INDEX(Sheet1!$B$10:$JO$18,MATCH($C52,Sheet1!$A$10:$A$18,0),MATCH(BH$48,Sheet1!$B$9:$JO$9,0))),"")</f>
        <v/>
      </c>
      <c r="BI52" s="55" t="str">
        <f>IFERROR(IF(INDEX(Sheet1!$B$10:$JO$18,MATCH($C52,Sheet1!$A$10:$A$18,0),MATCH(BI$48,Sheet1!$B$9:$JO$9,0))=0,"Close",INDEX(Sheet1!$B$10:$JO$18,MATCH($C52,Sheet1!$A$10:$A$18,0),MATCH(BI$48,Sheet1!$B$9:$JO$9,0))),"")</f>
        <v/>
      </c>
      <c r="BJ52" s="55" t="str">
        <f>IFERROR(IF(INDEX(Sheet1!$B$10:$JO$18,MATCH($C52,Sheet1!$A$10:$A$18,0),MATCH(BJ$48,Sheet1!$B$9:$JO$9,0))=0,"Close",INDEX(Sheet1!$B$10:$JO$18,MATCH($C52,Sheet1!$A$10:$A$18,0),MATCH(BJ$48,Sheet1!$B$9:$JO$9,0))),"")</f>
        <v/>
      </c>
      <c r="BK52" s="55" t="str">
        <f>IFERROR(IF(INDEX(Sheet1!$B$10:$JO$18,MATCH($C52,Sheet1!$A$10:$A$18,0),MATCH(BK$48,Sheet1!$B$9:$JO$9,0))=0,"Close",INDEX(Sheet1!$B$10:$JO$18,MATCH($C52,Sheet1!$A$10:$A$18,0),MATCH(BK$48,Sheet1!$B$9:$JO$9,0))),"")</f>
        <v/>
      </c>
      <c r="BL52" s="55" t="str">
        <f>IFERROR(IF(INDEX(Sheet1!$B$10:$JO$18,MATCH($C52,Sheet1!$A$10:$A$18,0),MATCH(BL$48,Sheet1!$B$9:$JO$9,0))=0,"Close",INDEX(Sheet1!$B$10:$JO$18,MATCH($C52,Sheet1!$A$10:$A$18,0),MATCH(BL$48,Sheet1!$B$9:$JO$9,0))),"")</f>
        <v/>
      </c>
      <c r="BM52" s="55" t="str">
        <f>IFERROR(IF(INDEX(Sheet1!$B$10:$JO$18,MATCH($C52,Sheet1!$A$10:$A$18,0),MATCH(BM$48,Sheet1!$B$9:$JO$9,0))=0,"Close",INDEX(Sheet1!$B$10:$JO$18,MATCH($C52,Sheet1!$A$10:$A$18,0),MATCH(BM$48,Sheet1!$B$9:$JO$9,0))),"")</f>
        <v/>
      </c>
      <c r="BN52" s="55" t="str">
        <f>IFERROR(IF(INDEX(Sheet1!$B$10:$JO$18,MATCH($C52,Sheet1!$A$10:$A$18,0),MATCH(BN$48,Sheet1!$B$9:$JO$9,0))=0,"Close",INDEX(Sheet1!$B$10:$JO$18,MATCH($C52,Sheet1!$A$10:$A$18,0),MATCH(BN$48,Sheet1!$B$9:$JO$9,0))),"")</f>
        <v/>
      </c>
      <c r="BO52" s="55" t="str">
        <f>IFERROR(IF(INDEX(Sheet1!$B$10:$JO$18,MATCH($C52,Sheet1!$A$10:$A$18,0),MATCH(BO$48,Sheet1!$B$9:$JO$9,0))=0,"Close",INDEX(Sheet1!$B$10:$JO$18,MATCH($C52,Sheet1!$A$10:$A$18,0),MATCH(BO$48,Sheet1!$B$9:$JO$9,0))),"")</f>
        <v/>
      </c>
      <c r="BP52" s="55" t="str">
        <f>IFERROR(IF(INDEX(Sheet1!$B$10:$JO$18,MATCH($C52,Sheet1!$A$10:$A$18,0),MATCH(BP$48,Sheet1!$B$9:$JO$9,0))=0,"Close",INDEX(Sheet1!$B$10:$JO$18,MATCH($C52,Sheet1!$A$10:$A$18,0),MATCH(BP$48,Sheet1!$B$9:$JO$9,0))),"")</f>
        <v/>
      </c>
      <c r="BQ52" s="55" t="str">
        <f>IFERROR(IF(INDEX(Sheet1!$B$10:$JO$18,MATCH($C52,Sheet1!$A$10:$A$18,0),MATCH(BQ$48,Sheet1!$B$9:$JO$9,0))=0,"Close",INDEX(Sheet1!$B$10:$JO$18,MATCH($C52,Sheet1!$A$10:$A$18,0),MATCH(BQ$48,Sheet1!$B$9:$JO$9,0))),"")</f>
        <v/>
      </c>
      <c r="BR52" s="55" t="str">
        <f>IFERROR(IF(INDEX(Sheet1!$B$10:$JO$18,MATCH($C52,Sheet1!$A$10:$A$18,0),MATCH(BR$48,Sheet1!$B$9:$JO$9,0))=0,"Close",INDEX(Sheet1!$B$10:$JO$18,MATCH($C52,Sheet1!$A$10:$A$18,0),MATCH(BR$48,Sheet1!$B$9:$JO$9,0))),"")</f>
        <v/>
      </c>
      <c r="BS52" s="55" t="str">
        <f>IFERROR(IF(INDEX(Sheet1!$B$10:$JO$18,MATCH($C52,Sheet1!$A$10:$A$18,0),MATCH(BS$48,Sheet1!$B$9:$JO$9,0))=0,"Close",INDEX(Sheet1!$B$10:$JO$18,MATCH($C52,Sheet1!$A$10:$A$18,0),MATCH(BS$48,Sheet1!$B$9:$JO$9,0))),"")</f>
        <v/>
      </c>
      <c r="BT52" s="55" t="str">
        <f>IFERROR(IF(INDEX(Sheet1!$B$10:$JO$18,MATCH($C52,Sheet1!$A$10:$A$18,0),MATCH(BT$48,Sheet1!$B$9:$JO$9,0))=0,"Close",INDEX(Sheet1!$B$10:$JO$18,MATCH($C52,Sheet1!$A$10:$A$18,0),MATCH(BT$48,Sheet1!$B$9:$JO$9,0))),"")</f>
        <v/>
      </c>
      <c r="BU52" s="55" t="str">
        <f>IFERROR(IF(INDEX(Sheet1!$B$10:$JO$18,MATCH($C52,Sheet1!$A$10:$A$18,0),MATCH(BU$48,Sheet1!$B$9:$JO$9,0))=0,"Close",INDEX(Sheet1!$B$10:$JO$18,MATCH($C52,Sheet1!$A$10:$A$18,0),MATCH(BU$48,Sheet1!$B$9:$JO$9,0))),"")</f>
        <v/>
      </c>
      <c r="BV52" s="55" t="str">
        <f>IFERROR(IF(INDEX(Sheet1!$B$10:$JO$18,MATCH($C52,Sheet1!$A$10:$A$18,0),MATCH(BV$48,Sheet1!$B$9:$JO$9,0))=0,"Close",INDEX(Sheet1!$B$10:$JO$18,MATCH($C52,Sheet1!$A$10:$A$18,0),MATCH(BV$48,Sheet1!$B$9:$JO$9,0))),"")</f>
        <v/>
      </c>
      <c r="BW52" s="55" t="str">
        <f>IFERROR(IF(INDEX(Sheet1!$B$10:$JO$18,MATCH($C52,Sheet1!$A$10:$A$18,0),MATCH(BW$48,Sheet1!$B$9:$JO$9,0))=0,"Close",INDEX(Sheet1!$B$10:$JO$18,MATCH($C52,Sheet1!$A$10:$A$18,0),MATCH(BW$48,Sheet1!$B$9:$JO$9,0))),"")</f>
        <v/>
      </c>
      <c r="BX52" s="55" t="str">
        <f>IFERROR(IF(INDEX(Sheet1!$B$10:$JO$18,MATCH($C52,Sheet1!$A$10:$A$18,0),MATCH(BX$48,Sheet1!$B$9:$JO$9,0))=0,"Close",INDEX(Sheet1!$B$10:$JO$18,MATCH($C52,Sheet1!$A$10:$A$18,0),MATCH(BX$48,Sheet1!$B$9:$JO$9,0))),"")</f>
        <v/>
      </c>
      <c r="BY52" s="55" t="str">
        <f>IFERROR(IF(INDEX(Sheet1!$B$10:$JO$18,MATCH($C52,Sheet1!$A$10:$A$18,0),MATCH(BY$48,Sheet1!$B$9:$JO$9,0))=0,"Close",INDEX(Sheet1!$B$10:$JO$18,MATCH($C52,Sheet1!$A$10:$A$18,0),MATCH(BY$48,Sheet1!$B$9:$JO$9,0))),"")</f>
        <v/>
      </c>
      <c r="BZ52" s="55" t="str">
        <f>IFERROR(IF(INDEX(Sheet1!$B$10:$JO$18,MATCH($C52,Sheet1!$A$10:$A$18,0),MATCH(BZ$48,Sheet1!$B$9:$JO$9,0))=0,"Close",INDEX(Sheet1!$B$10:$JO$18,MATCH($C52,Sheet1!$A$10:$A$18,0),MATCH(BZ$48,Sheet1!$B$9:$JO$9,0))),"")</f>
        <v/>
      </c>
      <c r="CA52" s="55" t="str">
        <f>IFERROR(IF(INDEX(Sheet1!$B$10:$JO$18,MATCH($C52,Sheet1!$A$10:$A$18,0),MATCH(CA$48,Sheet1!$B$9:$JO$9,0))=0,"Close",INDEX(Sheet1!$B$10:$JO$18,MATCH($C52,Sheet1!$A$10:$A$18,0),MATCH(CA$48,Sheet1!$B$9:$JO$9,0))),"")</f>
        <v/>
      </c>
      <c r="CB52" s="55" t="str">
        <f>IFERROR(IF(INDEX(Sheet1!$B$10:$JO$18,MATCH($C52,Sheet1!$A$10:$A$18,0),MATCH(CB$48,Sheet1!$B$9:$JO$9,0))=0,"Close",INDEX(Sheet1!$B$10:$JO$18,MATCH($C52,Sheet1!$A$10:$A$18,0),MATCH(CB$48,Sheet1!$B$9:$JO$9,0))),"")</f>
        <v/>
      </c>
      <c r="CC52" s="55" t="str">
        <f>IFERROR(IF(INDEX(Sheet1!$B$10:$JO$18,MATCH($C52,Sheet1!$A$10:$A$18,0),MATCH(CC$48,Sheet1!$B$9:$JO$9,0))=0,"Close",INDEX(Sheet1!$B$10:$JO$18,MATCH($C52,Sheet1!$A$10:$A$18,0),MATCH(CC$48,Sheet1!$B$9:$JO$9,0))),"")</f>
        <v/>
      </c>
      <c r="CD52" s="55" t="str">
        <f>IFERROR(IF(INDEX(Sheet1!$B$10:$JO$18,MATCH($C52,Sheet1!$A$10:$A$18,0),MATCH(CD$48,Sheet1!$B$9:$JO$9,0))=0,"Close",INDEX(Sheet1!$B$10:$JO$18,MATCH($C52,Sheet1!$A$10:$A$18,0),MATCH(CD$48,Sheet1!$B$9:$JO$9,0))),"")</f>
        <v/>
      </c>
      <c r="CE52" s="55" t="str">
        <f>IFERROR(IF(INDEX(Sheet1!$B$10:$JO$18,MATCH($C52,Sheet1!$A$10:$A$18,0),MATCH(CE$48,Sheet1!$B$9:$JO$9,0))=0,"Close",INDEX(Sheet1!$B$10:$JO$18,MATCH($C52,Sheet1!$A$10:$A$18,0),MATCH(CE$48,Sheet1!$B$9:$JO$9,0))),"")</f>
        <v/>
      </c>
      <c r="CF52" s="55" t="str">
        <f>IFERROR(IF(INDEX(Sheet1!$B$10:$JO$18,MATCH($C52,Sheet1!$A$10:$A$18,0),MATCH(CF$48,Sheet1!$B$9:$JO$9,0))=0,"Close",INDEX(Sheet1!$B$10:$JO$18,MATCH($C52,Sheet1!$A$10:$A$18,0),MATCH(CF$48,Sheet1!$B$9:$JO$9,0))),"")</f>
        <v/>
      </c>
      <c r="CG52" s="55" t="str">
        <f>IFERROR(IF(INDEX(Sheet1!$B$10:$JO$18,MATCH($C52,Sheet1!$A$10:$A$18,0),MATCH(CG$48,Sheet1!$B$9:$JO$9,0))=0,"Close",INDEX(Sheet1!$B$10:$JO$18,MATCH($C52,Sheet1!$A$10:$A$18,0),MATCH(CG$48,Sheet1!$B$9:$JO$9,0))),"")</f>
        <v/>
      </c>
      <c r="CH52" s="55" t="str">
        <f>IFERROR(IF(INDEX(Sheet1!$B$10:$JO$18,MATCH($C52,Sheet1!$A$10:$A$18,0),MATCH(CH$48,Sheet1!$B$9:$JO$9,0))=0,"Close",INDEX(Sheet1!$B$10:$JO$18,MATCH($C52,Sheet1!$A$10:$A$18,0),MATCH(CH$48,Sheet1!$B$9:$JO$9,0))),"")</f>
        <v/>
      </c>
      <c r="CI52" s="55" t="str">
        <f>IFERROR(IF(INDEX(Sheet1!$B$10:$JO$18,MATCH($C52,Sheet1!$A$10:$A$18,0),MATCH(CI$48,Sheet1!$B$9:$JO$9,0))=0,"Close",INDEX(Sheet1!$B$10:$JO$18,MATCH($C52,Sheet1!$A$10:$A$18,0),MATCH(CI$48,Sheet1!$B$9:$JO$9,0))),"")</f>
        <v/>
      </c>
      <c r="CJ52" s="55" t="str">
        <f>IFERROR(IF(INDEX(Sheet1!$B$10:$JO$18,MATCH($C52,Sheet1!$A$10:$A$18,0),MATCH(CJ$48,Sheet1!$B$9:$JO$9,0))=0,"Close",INDEX(Sheet1!$B$10:$JO$18,MATCH($C52,Sheet1!$A$10:$A$18,0),MATCH(CJ$48,Sheet1!$B$9:$JO$9,0))),"")</f>
        <v/>
      </c>
      <c r="CK52" s="55" t="str">
        <f>IFERROR(IF(INDEX(Sheet1!$B$10:$JO$18,MATCH($C52,Sheet1!$A$10:$A$18,0),MATCH(CK$48,Sheet1!$B$9:$JO$9,0))=0,"Close",INDEX(Sheet1!$B$10:$JO$18,MATCH($C52,Sheet1!$A$10:$A$18,0),MATCH(CK$48,Sheet1!$B$9:$JO$9,0))),"")</f>
        <v/>
      </c>
      <c r="CL52" s="55" t="str">
        <f>IFERROR(IF(INDEX(Sheet1!$B$10:$JO$18,MATCH($C52,Sheet1!$A$10:$A$18,0),MATCH(CL$48,Sheet1!$B$9:$JO$9,0))=0,"Close",INDEX(Sheet1!$B$10:$JO$18,MATCH($C52,Sheet1!$A$10:$A$18,0),MATCH(CL$48,Sheet1!$B$9:$JO$9,0))),"")</f>
        <v/>
      </c>
      <c r="CM52" s="55" t="str">
        <f>IFERROR(IF(INDEX(Sheet1!$B$10:$JO$18,MATCH($C52,Sheet1!$A$10:$A$18,0),MATCH(CM$48,Sheet1!$B$9:$JO$9,0))=0,"Close",INDEX(Sheet1!$B$10:$JO$18,MATCH($C52,Sheet1!$A$10:$A$18,0),MATCH(CM$48,Sheet1!$B$9:$JO$9,0))),"")</f>
        <v/>
      </c>
      <c r="CN52" s="55" t="str">
        <f>IFERROR(IF(INDEX(Sheet1!$B$10:$JO$18,MATCH($C52,Sheet1!$A$10:$A$18,0),MATCH(CN$48,Sheet1!$B$9:$JO$9,0))=0,"Close",INDEX(Sheet1!$B$10:$JO$18,MATCH($C52,Sheet1!$A$10:$A$18,0),MATCH(CN$48,Sheet1!$B$9:$JO$9,0))),"")</f>
        <v/>
      </c>
      <c r="CO52" s="55" t="str">
        <f>IFERROR(IF(INDEX(Sheet1!$B$10:$JO$18,MATCH($C52,Sheet1!$A$10:$A$18,0),MATCH(CO$48,Sheet1!$B$9:$JO$9,0))=0,"Close",INDEX(Sheet1!$B$10:$JO$18,MATCH($C52,Sheet1!$A$10:$A$18,0),MATCH(CO$48,Sheet1!$B$9:$JO$9,0))),"")</f>
        <v/>
      </c>
      <c r="CP52" s="55" t="str">
        <f>IFERROR(IF(INDEX(Sheet1!$B$10:$JO$18,MATCH($C52,Sheet1!$A$10:$A$18,0),MATCH(CP$48,Sheet1!$B$9:$JO$9,0))=0,"Close",INDEX(Sheet1!$B$10:$JO$18,MATCH($C52,Sheet1!$A$10:$A$18,0),MATCH(CP$48,Sheet1!$B$9:$JO$9,0))),"")</f>
        <v/>
      </c>
      <c r="CQ52" s="55" t="str">
        <f>IFERROR(IF(INDEX(Sheet1!$B$10:$JO$18,MATCH($C52,Sheet1!$A$10:$A$18,0),MATCH(CQ$48,Sheet1!$B$9:$JO$9,0))=0,"Close",INDEX(Sheet1!$B$10:$JO$18,MATCH($C52,Sheet1!$A$10:$A$18,0),MATCH(CQ$48,Sheet1!$B$9:$JO$9,0))),"")</f>
        <v/>
      </c>
      <c r="CR52" s="55" t="str">
        <f>IFERROR(IF(INDEX(Sheet1!$B$10:$JO$18,MATCH($C52,Sheet1!$A$10:$A$18,0),MATCH(CR$48,Sheet1!$B$9:$JO$9,0))=0,"Close",INDEX(Sheet1!$B$10:$JO$18,MATCH($C52,Sheet1!$A$10:$A$18,0),MATCH(CR$48,Sheet1!$B$9:$JO$9,0))),"")</f>
        <v/>
      </c>
      <c r="CS52" s="55" t="str">
        <f>IFERROR(IF(INDEX(Sheet1!$B$10:$JO$18,MATCH($C52,Sheet1!$A$10:$A$18,0),MATCH(CS$48,Sheet1!$B$9:$JO$9,0))=0,"Close",INDEX(Sheet1!$B$10:$JO$18,MATCH($C52,Sheet1!$A$10:$A$18,0),MATCH(CS$48,Sheet1!$B$9:$JO$9,0))),"")</f>
        <v/>
      </c>
      <c r="CT52" s="55" t="str">
        <f>IFERROR(IF(INDEX(Sheet1!$B$10:$JO$18,MATCH($C52,Sheet1!$A$10:$A$18,0),MATCH(CT$48,Sheet1!$B$9:$JO$9,0))=0,"Close",INDEX(Sheet1!$B$10:$JO$18,MATCH($C52,Sheet1!$A$10:$A$18,0),MATCH(CT$48,Sheet1!$B$9:$JO$9,0))),"")</f>
        <v/>
      </c>
      <c r="CU52" s="55" t="str">
        <f>IFERROR(IF(INDEX(Sheet1!$B$10:$JO$18,MATCH($C52,Sheet1!$A$10:$A$18,0),MATCH(CU$48,Sheet1!$B$9:$JO$9,0))=0,"Close",INDEX(Sheet1!$B$10:$JO$18,MATCH($C52,Sheet1!$A$10:$A$18,0),MATCH(CU$48,Sheet1!$B$9:$JO$9,0))),"")</f>
        <v/>
      </c>
      <c r="CV52" s="55" t="str">
        <f>IFERROR(IF(INDEX(Sheet1!$B$10:$JO$18,MATCH($C52,Sheet1!$A$10:$A$18,0),MATCH(CV$48,Sheet1!$B$9:$JO$9,0))=0,"Close",INDEX(Sheet1!$B$10:$JO$18,MATCH($C52,Sheet1!$A$10:$A$18,0),MATCH(CV$48,Sheet1!$B$9:$JO$9,0))),"")</f>
        <v/>
      </c>
      <c r="CW52" s="55" t="str">
        <f>IFERROR(IF(INDEX(Sheet1!$B$10:$JO$18,MATCH($C52,Sheet1!$A$10:$A$18,0),MATCH(CW$48,Sheet1!$B$9:$JO$9,0))=0,"Close",INDEX(Sheet1!$B$10:$JO$18,MATCH($C52,Sheet1!$A$10:$A$18,0),MATCH(CW$48,Sheet1!$B$9:$JO$9,0))),"")</f>
        <v/>
      </c>
      <c r="CX52" s="55" t="str">
        <f>IFERROR(IF(INDEX(Sheet1!$B$10:$JO$18,MATCH($C52,Sheet1!$A$10:$A$18,0),MATCH(CX$48,Sheet1!$B$9:$JO$9,0))=0,"Close",INDEX(Sheet1!$B$10:$JO$18,MATCH($C52,Sheet1!$A$10:$A$18,0),MATCH(CX$48,Sheet1!$B$9:$JO$9,0))),"")</f>
        <v/>
      </c>
      <c r="CY52" s="55" t="str">
        <f>IFERROR(IF(INDEX(Sheet1!$B$10:$JO$18,MATCH($C52,Sheet1!$A$10:$A$18,0),MATCH(CY$48,Sheet1!$B$9:$JO$9,0))=0,"Close",INDEX(Sheet1!$B$10:$JO$18,MATCH($C52,Sheet1!$A$10:$A$18,0),MATCH(CY$48,Sheet1!$B$9:$JO$9,0))),"")</f>
        <v/>
      </c>
      <c r="CZ52" s="55" t="str">
        <f>IFERROR(IF(INDEX(Sheet1!$B$10:$JO$18,MATCH($C52,Sheet1!$A$10:$A$18,0),MATCH(CZ$48,Sheet1!$B$9:$JO$9,0))=0,"Close",INDEX(Sheet1!$B$10:$JO$18,MATCH($C52,Sheet1!$A$10:$A$18,0),MATCH(CZ$48,Sheet1!$B$9:$JO$9,0))),"")</f>
        <v/>
      </c>
      <c r="DA52" s="55" t="str">
        <f>IFERROR(IF(INDEX(Sheet1!$B$10:$JO$18,MATCH($C52,Sheet1!$A$10:$A$18,0),MATCH(DA$48,Sheet1!$B$9:$JO$9,0))=0,"Close",INDEX(Sheet1!$B$10:$JO$18,MATCH($C52,Sheet1!$A$10:$A$18,0),MATCH(DA$48,Sheet1!$B$9:$JO$9,0))),"")</f>
        <v/>
      </c>
      <c r="DB52" s="55" t="str">
        <f>IFERROR(IF(INDEX(Sheet1!$B$10:$JO$18,MATCH($C52,Sheet1!$A$10:$A$18,0),MATCH(DB$48,Sheet1!$B$9:$JO$9,0))=0,"Close",INDEX(Sheet1!$B$10:$JO$18,MATCH($C52,Sheet1!$A$10:$A$18,0),MATCH(DB$48,Sheet1!$B$9:$JO$9,0))),"")</f>
        <v/>
      </c>
      <c r="DC52" s="55" t="str">
        <f>IFERROR(IF(INDEX(Sheet1!$B$10:$JO$18,MATCH($C52,Sheet1!$A$10:$A$18,0),MATCH(DC$48,Sheet1!$B$9:$JO$9,0))=0,"Close",INDEX(Sheet1!$B$10:$JO$18,MATCH($C52,Sheet1!$A$10:$A$18,0),MATCH(DC$48,Sheet1!$B$9:$JO$9,0))),"")</f>
        <v/>
      </c>
      <c r="DD52" s="55" t="str">
        <f>IFERROR(IF(INDEX(Sheet1!$B$10:$JO$18,MATCH($C52,Sheet1!$A$10:$A$18,0),MATCH(DD$48,Sheet1!$B$9:$JO$9,0))=0,"Close",INDEX(Sheet1!$B$10:$JO$18,MATCH($C52,Sheet1!$A$10:$A$18,0),MATCH(DD$48,Sheet1!$B$9:$JO$9,0))),"")</f>
        <v/>
      </c>
      <c r="DE52" s="55" t="str">
        <f>IFERROR(IF(INDEX(Sheet1!$B$10:$JO$18,MATCH($C52,Sheet1!$A$10:$A$18,0),MATCH(DE$48,Sheet1!$B$9:$JO$9,0))=0,"Close",INDEX(Sheet1!$B$10:$JO$18,MATCH($C52,Sheet1!$A$10:$A$18,0),MATCH(DE$48,Sheet1!$B$9:$JO$9,0))),"")</f>
        <v/>
      </c>
      <c r="DF52" s="55" t="str">
        <f>IFERROR(IF(INDEX(Sheet1!$B$10:$JO$18,MATCH($C52,Sheet1!$A$10:$A$18,0),MATCH(DF$48,Sheet1!$B$9:$JO$9,0))=0,"Close",INDEX(Sheet1!$B$10:$JO$18,MATCH($C52,Sheet1!$A$10:$A$18,0),MATCH(DF$48,Sheet1!$B$9:$JO$9,0))),"")</f>
        <v/>
      </c>
      <c r="DG52" s="55" t="str">
        <f>IFERROR(IF(INDEX(Sheet1!$B$10:$JO$18,MATCH($C52,Sheet1!$A$10:$A$18,0),MATCH(DG$48,Sheet1!$B$9:$JO$9,0))=0,"Close",INDEX(Sheet1!$B$10:$JO$18,MATCH($C52,Sheet1!$A$10:$A$18,0),MATCH(DG$48,Sheet1!$B$9:$JO$9,0))),"")</f>
        <v/>
      </c>
      <c r="DH52" s="55" t="str">
        <f>IFERROR(IF(INDEX(Sheet1!$B$10:$JO$18,MATCH($C52,Sheet1!$A$10:$A$18,0),MATCH(DH$48,Sheet1!$B$9:$JO$9,0))=0,"Close",INDEX(Sheet1!$B$10:$JO$18,MATCH($C52,Sheet1!$A$10:$A$18,0),MATCH(DH$48,Sheet1!$B$9:$JO$9,0))),"")</f>
        <v/>
      </c>
      <c r="DI52" s="55" t="str">
        <f>IFERROR(IF(INDEX(Sheet1!$B$10:$JO$18,MATCH($C52,Sheet1!$A$10:$A$18,0),MATCH(DI$48,Sheet1!$B$9:$JO$9,0))=0,"Close",INDEX(Sheet1!$B$10:$JO$18,MATCH($C52,Sheet1!$A$10:$A$18,0),MATCH(DI$48,Sheet1!$B$9:$JO$9,0))),"")</f>
        <v/>
      </c>
      <c r="DJ52" s="55" t="str">
        <f>IFERROR(IF(INDEX(Sheet1!$B$10:$JO$18,MATCH($C52,Sheet1!$A$10:$A$18,0),MATCH(DJ$48,Sheet1!$B$9:$JO$9,0))=0,"Close",INDEX(Sheet1!$B$10:$JO$18,MATCH($C52,Sheet1!$A$10:$A$18,0),MATCH(DJ$48,Sheet1!$B$9:$JO$9,0))),"")</f>
        <v/>
      </c>
      <c r="DK52" s="55" t="str">
        <f>IFERROR(IF(INDEX(Sheet1!$B$10:$JO$18,MATCH($C52,Sheet1!$A$10:$A$18,0),MATCH(DK$48,Sheet1!$B$9:$JO$9,0))=0,"Close",INDEX(Sheet1!$B$10:$JO$18,MATCH($C52,Sheet1!$A$10:$A$18,0),MATCH(DK$48,Sheet1!$B$9:$JO$9,0))),"")</f>
        <v/>
      </c>
      <c r="DL52" s="55" t="str">
        <f>IFERROR(IF(INDEX(Sheet1!$B$10:$JO$18,MATCH($C52,Sheet1!$A$10:$A$18,0),MATCH(DL$48,Sheet1!$B$9:$JO$9,0))=0,"Close",INDEX(Sheet1!$B$10:$JO$18,MATCH($C52,Sheet1!$A$10:$A$18,0),MATCH(DL$48,Sheet1!$B$9:$JO$9,0))),"")</f>
        <v/>
      </c>
      <c r="DM52" s="55" t="str">
        <f>IFERROR(IF(INDEX(Sheet1!$B$10:$JO$18,MATCH($C52,Sheet1!$A$10:$A$18,0),MATCH(DM$48,Sheet1!$B$9:$JO$9,0))=0,"Close",INDEX(Sheet1!$B$10:$JO$18,MATCH($C52,Sheet1!$A$10:$A$18,0),MATCH(DM$48,Sheet1!$B$9:$JO$9,0))),"")</f>
        <v/>
      </c>
      <c r="DN52" s="55" t="str">
        <f>IFERROR(IF(INDEX(Sheet1!$B$10:$JO$18,MATCH($C52,Sheet1!$A$10:$A$18,0),MATCH(DN$48,Sheet1!$B$9:$JO$9,0))=0,"Close",INDEX(Sheet1!$B$10:$JO$18,MATCH($C52,Sheet1!$A$10:$A$18,0),MATCH(DN$48,Sheet1!$B$9:$JO$9,0))),"")</f>
        <v/>
      </c>
      <c r="DO52" s="55" t="str">
        <f>IFERROR(IF(INDEX(Sheet1!$B$10:$JO$18,MATCH($C52,Sheet1!$A$10:$A$18,0),MATCH(DO$48,Sheet1!$B$9:$JO$9,0))=0,"Close",INDEX(Sheet1!$B$10:$JO$18,MATCH($C52,Sheet1!$A$10:$A$18,0),MATCH(DO$48,Sheet1!$B$9:$JO$9,0))),"")</f>
        <v/>
      </c>
      <c r="DP52" s="55" t="str">
        <f>IFERROR(IF(INDEX(Sheet1!$B$10:$JO$18,MATCH($C52,Sheet1!$A$10:$A$18,0),MATCH(DP$48,Sheet1!$B$9:$JO$9,0))=0,"Close",INDEX(Sheet1!$B$10:$JO$18,MATCH($C52,Sheet1!$A$10:$A$18,0),MATCH(DP$48,Sheet1!$B$9:$JO$9,0))),"")</f>
        <v/>
      </c>
      <c r="DQ52" s="55" t="str">
        <f>IFERROR(IF(INDEX(Sheet1!$B$10:$JO$18,MATCH($C52,Sheet1!$A$10:$A$18,0),MATCH(DQ$48,Sheet1!$B$9:$JO$9,0))=0,"Close",INDEX(Sheet1!$B$10:$JO$18,MATCH($C52,Sheet1!$A$10:$A$18,0),MATCH(DQ$48,Sheet1!$B$9:$JO$9,0))),"")</f>
        <v/>
      </c>
      <c r="DR52" s="55" t="str">
        <f>IFERROR(IF(INDEX(Sheet1!$B$10:$JO$18,MATCH($C52,Sheet1!$A$10:$A$18,0),MATCH(DR$48,Sheet1!$B$9:$JO$9,0))=0,"Close",INDEX(Sheet1!$B$10:$JO$18,MATCH($C52,Sheet1!$A$10:$A$18,0),MATCH(DR$48,Sheet1!$B$9:$JO$9,0))),"")</f>
        <v/>
      </c>
      <c r="DS52" s="55" t="str">
        <f>IFERROR(IF(INDEX(Sheet1!$B$10:$JO$18,MATCH($C52,Sheet1!$A$10:$A$18,0),MATCH(DS$48,Sheet1!$B$9:$JO$9,0))=0,"Close",INDEX(Sheet1!$B$10:$JO$18,MATCH($C52,Sheet1!$A$10:$A$18,0),MATCH(DS$48,Sheet1!$B$9:$JO$9,0))),"")</f>
        <v/>
      </c>
      <c r="DT52" s="55" t="str">
        <f>IFERROR(IF(INDEX(Sheet1!$B$10:$JO$18,MATCH($C52,Sheet1!$A$10:$A$18,0),MATCH(DT$48,Sheet1!$B$9:$JO$9,0))=0,"Close",INDEX(Sheet1!$B$10:$JO$18,MATCH($C52,Sheet1!$A$10:$A$18,0),MATCH(DT$48,Sheet1!$B$9:$JO$9,0))),"")</f>
        <v/>
      </c>
      <c r="DU52" s="55" t="str">
        <f>IFERROR(IF(INDEX(Sheet1!$B$10:$JO$18,MATCH($C52,Sheet1!$A$10:$A$18,0),MATCH(DU$48,Sheet1!$B$9:$JO$9,0))=0,"Close",INDEX(Sheet1!$B$10:$JO$18,MATCH($C52,Sheet1!$A$10:$A$18,0),MATCH(DU$48,Sheet1!$B$9:$JO$9,0))),"")</f>
        <v/>
      </c>
      <c r="DV52" s="55" t="str">
        <f>IFERROR(IF(INDEX(Sheet1!$B$10:$JO$18,MATCH($C52,Sheet1!$A$10:$A$18,0),MATCH(DV$48,Sheet1!$B$9:$JO$9,0))=0,"Close",INDEX(Sheet1!$B$10:$JO$18,MATCH($C52,Sheet1!$A$10:$A$18,0),MATCH(DV$48,Sheet1!$B$9:$JO$9,0))),"")</f>
        <v/>
      </c>
      <c r="DW52" s="55" t="str">
        <f>IFERROR(IF(INDEX(Sheet1!$B$10:$JO$18,MATCH($C52,Sheet1!$A$10:$A$18,0),MATCH(DW$48,Sheet1!$B$9:$JO$9,0))=0,"Close",INDEX(Sheet1!$B$10:$JO$18,MATCH($C52,Sheet1!$A$10:$A$18,0),MATCH(DW$48,Sheet1!$B$9:$JO$9,0))),"")</f>
        <v/>
      </c>
      <c r="DX52" s="55" t="str">
        <f>IFERROR(IF(INDEX(Sheet1!$B$10:$JO$18,MATCH($C52,Sheet1!$A$10:$A$18,0),MATCH(DX$48,Sheet1!$B$9:$JO$9,0))=0,"Close",INDEX(Sheet1!$B$10:$JO$18,MATCH($C52,Sheet1!$A$10:$A$18,0),MATCH(DX$48,Sheet1!$B$9:$JO$9,0))),"")</f>
        <v/>
      </c>
      <c r="DY52" s="55" t="str">
        <f>IFERROR(IF(INDEX(Sheet1!$B$10:$JO$18,MATCH($C52,Sheet1!$A$10:$A$18,0),MATCH(DY$48,Sheet1!$B$9:$JO$9,0))=0,"Close",INDEX(Sheet1!$B$10:$JO$18,MATCH($C52,Sheet1!$A$10:$A$18,0),MATCH(DY$48,Sheet1!$B$9:$JO$9,0))),"")</f>
        <v/>
      </c>
      <c r="DZ52" s="55" t="str">
        <f>IFERROR(IF(INDEX(Sheet1!$B$10:$JO$18,MATCH($C52,Sheet1!$A$10:$A$18,0),MATCH(DZ$48,Sheet1!$B$9:$JO$9,0))=0,"Close",INDEX(Sheet1!$B$10:$JO$18,MATCH($C52,Sheet1!$A$10:$A$18,0),MATCH(DZ$48,Sheet1!$B$9:$JO$9,0))),"")</f>
        <v/>
      </c>
      <c r="EA52" s="55" t="str">
        <f>IFERROR(IF(INDEX(Sheet1!$B$10:$JO$18,MATCH($C52,Sheet1!$A$10:$A$18,0),MATCH(EA$48,Sheet1!$B$9:$JO$9,0))=0,"Close",INDEX(Sheet1!$B$10:$JO$18,MATCH($C52,Sheet1!$A$10:$A$18,0),MATCH(EA$48,Sheet1!$B$9:$JO$9,0))),"")</f>
        <v/>
      </c>
      <c r="EB52" s="55" t="str">
        <f>IFERROR(IF(INDEX(Sheet1!$B$10:$JO$18,MATCH($C52,Sheet1!$A$10:$A$18,0),MATCH(EB$48,Sheet1!$B$9:$JO$9,0))=0,"Close",INDEX(Sheet1!$B$10:$JO$18,MATCH($C52,Sheet1!$A$10:$A$18,0),MATCH(EB$48,Sheet1!$B$9:$JO$9,0))),"")</f>
        <v/>
      </c>
      <c r="EC52" s="55" t="str">
        <f>IFERROR(IF(INDEX(Sheet1!$B$10:$JO$18,MATCH($C52,Sheet1!$A$10:$A$18,0),MATCH(EC$48,Sheet1!$B$9:$JO$9,0))=0,"Close",INDEX(Sheet1!$B$10:$JO$18,MATCH($C52,Sheet1!$A$10:$A$18,0),MATCH(EC$48,Sheet1!$B$9:$JO$9,0))),"")</f>
        <v/>
      </c>
      <c r="ED52" s="55" t="str">
        <f>IFERROR(IF(INDEX(Sheet1!$B$10:$JO$18,MATCH($C52,Sheet1!$A$10:$A$18,0),MATCH(ED$48,Sheet1!$B$9:$JO$9,0))=0,"Close",INDEX(Sheet1!$B$10:$JO$18,MATCH($C52,Sheet1!$A$10:$A$18,0),MATCH(ED$48,Sheet1!$B$9:$JO$9,0))),"")</f>
        <v/>
      </c>
      <c r="EE52" s="55" t="str">
        <f>IFERROR(IF(INDEX(Sheet1!$B$10:$JO$18,MATCH($C52,Sheet1!$A$10:$A$18,0),MATCH(EE$48,Sheet1!$B$9:$JO$9,0))=0,"Close",INDEX(Sheet1!$B$10:$JO$18,MATCH($C52,Sheet1!$A$10:$A$18,0),MATCH(EE$48,Sheet1!$B$9:$JO$9,0))),"")</f>
        <v/>
      </c>
      <c r="EF52" s="55" t="str">
        <f>IFERROR(IF(INDEX(Sheet1!$B$10:$JO$18,MATCH($C52,Sheet1!$A$10:$A$18,0),MATCH(EF$48,Sheet1!$B$9:$JO$9,0))=0,"Close",INDEX(Sheet1!$B$10:$JO$18,MATCH($C52,Sheet1!$A$10:$A$18,0),MATCH(EF$48,Sheet1!$B$9:$JO$9,0))),"")</f>
        <v/>
      </c>
      <c r="EG52" s="55" t="str">
        <f>IFERROR(IF(INDEX(Sheet1!$B$10:$JO$18,MATCH($C52,Sheet1!$A$10:$A$18,0),MATCH(EG$48,Sheet1!$B$9:$JO$9,0))=0,"Close",INDEX(Sheet1!$B$10:$JO$18,MATCH($C52,Sheet1!$A$10:$A$18,0),MATCH(EG$48,Sheet1!$B$9:$JO$9,0))),"")</f>
        <v/>
      </c>
      <c r="EH52" s="55" t="str">
        <f>IFERROR(IF(INDEX(Sheet1!$B$10:$JO$18,MATCH($C52,Sheet1!$A$10:$A$18,0),MATCH(EH$48,Sheet1!$B$9:$JO$9,0))=0,"Close",INDEX(Sheet1!$B$10:$JO$18,MATCH($C52,Sheet1!$A$10:$A$18,0),MATCH(EH$48,Sheet1!$B$9:$JO$9,0))),"")</f>
        <v/>
      </c>
      <c r="EI52" s="55" t="str">
        <f>IFERROR(IF(INDEX(Sheet1!$B$10:$JO$18,MATCH($C52,Sheet1!$A$10:$A$18,0),MATCH(EI$48,Sheet1!$B$9:$JO$9,0))=0,"Close",INDEX(Sheet1!$B$10:$JO$18,MATCH($C52,Sheet1!$A$10:$A$18,0),MATCH(EI$48,Sheet1!$B$9:$JO$9,0))),"")</f>
        <v/>
      </c>
      <c r="EJ52" s="55" t="str">
        <f>IFERROR(IF(INDEX(Sheet1!$B$10:$JO$18,MATCH($C52,Sheet1!$A$10:$A$18,0),MATCH(EJ$48,Sheet1!$B$9:$JO$9,0))=0,"Close",INDEX(Sheet1!$B$10:$JO$18,MATCH($C52,Sheet1!$A$10:$A$18,0),MATCH(EJ$48,Sheet1!$B$9:$JO$9,0))),"")</f>
        <v/>
      </c>
      <c r="EK52" s="55" t="str">
        <f>IFERROR(IF(INDEX(Sheet1!$B$10:$JO$18,MATCH($C52,Sheet1!$A$10:$A$18,0),MATCH(EK$48,Sheet1!$B$9:$JO$9,0))=0,"Close",INDEX(Sheet1!$B$10:$JO$18,MATCH($C52,Sheet1!$A$10:$A$18,0),MATCH(EK$48,Sheet1!$B$9:$JO$9,0))),"")</f>
        <v/>
      </c>
      <c r="EL52" s="55" t="str">
        <f>IFERROR(IF(INDEX(Sheet1!$B$10:$JO$18,MATCH($C52,Sheet1!$A$10:$A$18,0),MATCH(EL$48,Sheet1!$B$9:$JO$9,0))=0,"Close",INDEX(Sheet1!$B$10:$JO$18,MATCH($C52,Sheet1!$A$10:$A$18,0),MATCH(EL$48,Sheet1!$B$9:$JO$9,0))),"")</f>
        <v/>
      </c>
      <c r="EM52" s="55" t="str">
        <f>IFERROR(IF(INDEX(Sheet1!$B$10:$JO$18,MATCH($C52,Sheet1!$A$10:$A$18,0),MATCH(EM$48,Sheet1!$B$9:$JO$9,0))=0,"Close",INDEX(Sheet1!$B$10:$JO$18,MATCH($C52,Sheet1!$A$10:$A$18,0),MATCH(EM$48,Sheet1!$B$9:$JO$9,0))),"")</f>
        <v/>
      </c>
      <c r="EN52" s="55" t="str">
        <f>IFERROR(IF(INDEX(Sheet1!$B$10:$JO$18,MATCH($C52,Sheet1!$A$10:$A$18,0),MATCH(EN$48,Sheet1!$B$9:$JO$9,0))=0,"Close",INDEX(Sheet1!$B$10:$JO$18,MATCH($C52,Sheet1!$A$10:$A$18,0),MATCH(EN$48,Sheet1!$B$9:$JO$9,0))),"")</f>
        <v/>
      </c>
      <c r="EO52" s="55" t="str">
        <f>IFERROR(IF(INDEX(Sheet1!$B$10:$JO$18,MATCH($C52,Sheet1!$A$10:$A$18,0),MATCH(EO$48,Sheet1!$B$9:$JO$9,0))=0,"Close",INDEX(Sheet1!$B$10:$JO$18,MATCH($C52,Sheet1!$A$10:$A$18,0),MATCH(EO$48,Sheet1!$B$9:$JO$9,0))),"")</f>
        <v/>
      </c>
      <c r="EP52" s="55" t="str">
        <f>IFERROR(IF(INDEX(Sheet1!$B$10:$JO$18,MATCH($C52,Sheet1!$A$10:$A$18,0),MATCH(EP$48,Sheet1!$B$9:$JO$9,0))=0,"Close",INDEX(Sheet1!$B$10:$JO$18,MATCH($C52,Sheet1!$A$10:$A$18,0),MATCH(EP$48,Sheet1!$B$9:$JO$9,0))),"")</f>
        <v/>
      </c>
      <c r="EQ52" s="55" t="str">
        <f>IFERROR(IF(INDEX(Sheet1!$B$10:$JO$18,MATCH($C52,Sheet1!$A$10:$A$18,0),MATCH(EQ$48,Sheet1!$B$9:$JO$9,0))=0,"Close",INDEX(Sheet1!$B$10:$JO$18,MATCH($C52,Sheet1!$A$10:$A$18,0),MATCH(EQ$48,Sheet1!$B$9:$JO$9,0))),"")</f>
        <v/>
      </c>
      <c r="ER52" s="55" t="str">
        <f>IFERROR(IF(INDEX(Sheet1!$B$10:$JO$18,MATCH($C52,Sheet1!$A$10:$A$18,0),MATCH(ER$48,Sheet1!$B$9:$JO$9,0))=0,"Close",INDEX(Sheet1!$B$10:$JO$18,MATCH($C52,Sheet1!$A$10:$A$18,0),MATCH(ER$48,Sheet1!$B$9:$JO$9,0))),"")</f>
        <v/>
      </c>
      <c r="ES52" s="55" t="str">
        <f>IFERROR(IF(INDEX(Sheet1!$B$10:$JO$18,MATCH($C52,Sheet1!$A$10:$A$18,0),MATCH(ES$48,Sheet1!$B$9:$JO$9,0))=0,"Close",INDEX(Sheet1!$B$10:$JO$18,MATCH($C52,Sheet1!$A$10:$A$18,0),MATCH(ES$48,Sheet1!$B$9:$JO$9,0))),"")</f>
        <v/>
      </c>
      <c r="ET52" s="55" t="str">
        <f>IFERROR(IF(INDEX(Sheet1!$B$10:$JO$18,MATCH($C52,Sheet1!$A$10:$A$18,0),MATCH(ET$48,Sheet1!$B$9:$JO$9,0))=0,"Close",INDEX(Sheet1!$B$10:$JO$18,MATCH($C52,Sheet1!$A$10:$A$18,0),MATCH(ET$48,Sheet1!$B$9:$JO$9,0))),"")</f>
        <v/>
      </c>
      <c r="EU52" s="55" t="str">
        <f>IFERROR(IF(INDEX(Sheet1!$B$10:$JO$18,MATCH($C52,Sheet1!$A$10:$A$18,0),MATCH(EU$48,Sheet1!$B$9:$JO$9,0))=0,"Close",INDEX(Sheet1!$B$10:$JO$18,MATCH($C52,Sheet1!$A$10:$A$18,0),MATCH(EU$48,Sheet1!$B$9:$JO$9,0))),"")</f>
        <v/>
      </c>
      <c r="EV52" s="55" t="str">
        <f>IFERROR(IF(INDEX(Sheet1!$B$10:$JO$18,MATCH($C52,Sheet1!$A$10:$A$18,0),MATCH(EV$48,Sheet1!$B$9:$JO$9,0))=0,"Close",INDEX(Sheet1!$B$10:$JO$18,MATCH($C52,Sheet1!$A$10:$A$18,0),MATCH(EV$48,Sheet1!$B$9:$JO$9,0))),"")</f>
        <v/>
      </c>
      <c r="EW52" s="55" t="str">
        <f>IFERROR(IF(INDEX(Sheet1!$B$10:$JO$18,MATCH($C52,Sheet1!$A$10:$A$18,0),MATCH(EW$48,Sheet1!$B$9:$JO$9,0))=0,"Close",INDEX(Sheet1!$B$10:$JO$18,MATCH($C52,Sheet1!$A$10:$A$18,0),MATCH(EW$48,Sheet1!$B$9:$JO$9,0))),"")</f>
        <v/>
      </c>
      <c r="EX52" s="55" t="str">
        <f>IFERROR(IF(INDEX(Sheet1!$B$10:$JO$18,MATCH($C52,Sheet1!$A$10:$A$18,0),MATCH(EX$48,Sheet1!$B$9:$JO$9,0))=0,"Close",INDEX(Sheet1!$B$10:$JO$18,MATCH($C52,Sheet1!$A$10:$A$18,0),MATCH(EX$48,Sheet1!$B$9:$JO$9,0))),"")</f>
        <v/>
      </c>
      <c r="EY52" s="55" t="str">
        <f>IFERROR(IF(INDEX(Sheet1!$B$10:$JO$18,MATCH($C52,Sheet1!$A$10:$A$18,0),MATCH(EY$48,Sheet1!$B$9:$JO$9,0))=0,"Close",INDEX(Sheet1!$B$10:$JO$18,MATCH($C52,Sheet1!$A$10:$A$18,0),MATCH(EY$48,Sheet1!$B$9:$JO$9,0))),"")</f>
        <v/>
      </c>
      <c r="EZ52" s="55" t="str">
        <f>IFERROR(IF(INDEX(Sheet1!$B$10:$JO$18,MATCH($C52,Sheet1!$A$10:$A$18,0),MATCH(EZ$48,Sheet1!$B$9:$JO$9,0))=0,"Close",INDEX(Sheet1!$B$10:$JO$18,MATCH($C52,Sheet1!$A$10:$A$18,0),MATCH(EZ$48,Sheet1!$B$9:$JO$9,0))),"")</f>
        <v/>
      </c>
      <c r="FA52" s="55" t="str">
        <f>IFERROR(IF(INDEX(Sheet1!$B$10:$JO$18,MATCH($C52,Sheet1!$A$10:$A$18,0),MATCH(FA$48,Sheet1!$B$9:$JO$9,0))=0,"Close",INDEX(Sheet1!$B$10:$JO$18,MATCH($C52,Sheet1!$A$10:$A$18,0),MATCH(FA$48,Sheet1!$B$9:$JO$9,0))),"")</f>
        <v/>
      </c>
      <c r="FB52" s="55" t="str">
        <f>IFERROR(IF(INDEX(Sheet1!$B$10:$JO$18,MATCH($C52,Sheet1!$A$10:$A$18,0),MATCH(FB$48,Sheet1!$B$9:$JO$9,0))=0,"Close",INDEX(Sheet1!$B$10:$JO$18,MATCH($C52,Sheet1!$A$10:$A$18,0),MATCH(FB$48,Sheet1!$B$9:$JO$9,0))),"")</f>
        <v/>
      </c>
      <c r="FC52" s="55" t="str">
        <f>IFERROR(IF(INDEX(Sheet1!$B$10:$JO$18,MATCH($C52,Sheet1!$A$10:$A$18,0),MATCH(FC$48,Sheet1!$B$9:$JO$9,0))=0,"Close",INDEX(Sheet1!$B$10:$JO$18,MATCH($C52,Sheet1!$A$10:$A$18,0),MATCH(FC$48,Sheet1!$B$9:$JO$9,0))),"")</f>
        <v/>
      </c>
      <c r="FD52" s="55" t="str">
        <f>IFERROR(IF(INDEX(Sheet1!$B$10:$JO$18,MATCH($C52,Sheet1!$A$10:$A$18,0),MATCH(FD$48,Sheet1!$B$9:$JO$9,0))=0,"Close",INDEX(Sheet1!$B$10:$JO$18,MATCH($C52,Sheet1!$A$10:$A$18,0),MATCH(FD$48,Sheet1!$B$9:$JO$9,0))),"")</f>
        <v/>
      </c>
      <c r="FE52" s="55" t="str">
        <f>IFERROR(IF(INDEX(Sheet1!$B$10:$JO$18,MATCH($C52,Sheet1!$A$10:$A$18,0),MATCH(FE$48,Sheet1!$B$9:$JO$9,0))=0,"Close",INDEX(Sheet1!$B$10:$JO$18,MATCH($C52,Sheet1!$A$10:$A$18,0),MATCH(FE$48,Sheet1!$B$9:$JO$9,0))),"")</f>
        <v/>
      </c>
      <c r="FF52" s="55" t="str">
        <f>IFERROR(IF(INDEX(Sheet1!$B$10:$JO$18,MATCH($C52,Sheet1!$A$10:$A$18,0),MATCH(FF$48,Sheet1!$B$9:$JO$9,0))=0,"Close",INDEX(Sheet1!$B$10:$JO$18,MATCH($C52,Sheet1!$A$10:$A$18,0),MATCH(FF$48,Sheet1!$B$9:$JO$9,0))),"")</f>
        <v/>
      </c>
      <c r="FG52" s="55" t="str">
        <f>IFERROR(IF(INDEX(Sheet1!$B$10:$JO$18,MATCH($C52,Sheet1!$A$10:$A$18,0),MATCH(FG$48,Sheet1!$B$9:$JO$9,0))=0,"Close",INDEX(Sheet1!$B$10:$JO$18,MATCH($C52,Sheet1!$A$10:$A$18,0),MATCH(FG$48,Sheet1!$B$9:$JO$9,0))),"")</f>
        <v/>
      </c>
      <c r="FH52" s="55" t="str">
        <f>IFERROR(IF(INDEX(Sheet1!$B$10:$JO$18,MATCH($C52,Sheet1!$A$10:$A$18,0),MATCH(FH$48,Sheet1!$B$9:$JO$9,0))=0,"Close",INDEX(Sheet1!$B$10:$JO$18,MATCH($C52,Sheet1!$A$10:$A$18,0),MATCH(FH$48,Sheet1!$B$9:$JO$9,0))),"")</f>
        <v/>
      </c>
      <c r="FI52" s="55" t="str">
        <f>IFERROR(IF(INDEX(Sheet1!$B$10:$JO$18,MATCH($C52,Sheet1!$A$10:$A$18,0),MATCH(FI$48,Sheet1!$B$9:$JO$9,0))=0,"Close",INDEX(Sheet1!$B$10:$JO$18,MATCH($C52,Sheet1!$A$10:$A$18,0),MATCH(FI$48,Sheet1!$B$9:$JO$9,0))),"")</f>
        <v/>
      </c>
      <c r="FJ52" s="55" t="str">
        <f>IFERROR(IF(INDEX(Sheet1!$B$10:$JO$18,MATCH($C52,Sheet1!$A$10:$A$18,0),MATCH(FJ$48,Sheet1!$B$9:$JO$9,0))=0,"Close",INDEX(Sheet1!$B$10:$JO$18,MATCH($C52,Sheet1!$A$10:$A$18,0),MATCH(FJ$48,Sheet1!$B$9:$JO$9,0))),"")</f>
        <v/>
      </c>
      <c r="FK52" s="55" t="str">
        <f>IFERROR(IF(INDEX(Sheet1!$B$10:$JO$18,MATCH($C52,Sheet1!$A$10:$A$18,0),MATCH(FK$48,Sheet1!$B$9:$JO$9,0))=0,"Close",INDEX(Sheet1!$B$10:$JO$18,MATCH($C52,Sheet1!$A$10:$A$18,0),MATCH(FK$48,Sheet1!$B$9:$JO$9,0))),"")</f>
        <v/>
      </c>
      <c r="FL52" s="55" t="str">
        <f>IFERROR(IF(INDEX(Sheet1!$B$10:$JO$18,MATCH($C52,Sheet1!$A$10:$A$18,0),MATCH(FL$48,Sheet1!$B$9:$JO$9,0))=0,"Close",INDEX(Sheet1!$B$10:$JO$18,MATCH($C52,Sheet1!$A$10:$A$18,0),MATCH(FL$48,Sheet1!$B$9:$JO$9,0))),"")</f>
        <v/>
      </c>
      <c r="FM52" s="55" t="str">
        <f>IFERROR(IF(INDEX(Sheet1!$B$10:$JO$18,MATCH($C52,Sheet1!$A$10:$A$18,0),MATCH(FM$48,Sheet1!$B$9:$JO$9,0))=0,"Close",INDEX(Sheet1!$B$10:$JO$18,MATCH($C52,Sheet1!$A$10:$A$18,0),MATCH(FM$48,Sheet1!$B$9:$JO$9,0))),"")</f>
        <v/>
      </c>
      <c r="FN52" s="55" t="str">
        <f>IFERROR(IF(INDEX(Sheet1!$B$10:$JO$18,MATCH($C52,Sheet1!$A$10:$A$18,0),MATCH(FN$48,Sheet1!$B$9:$JO$9,0))=0,"Close",INDEX(Sheet1!$B$10:$JO$18,MATCH($C52,Sheet1!$A$10:$A$18,0),MATCH(FN$48,Sheet1!$B$9:$JO$9,0))),"")</f>
        <v/>
      </c>
      <c r="FO52" s="55" t="str">
        <f>IFERROR(IF(INDEX(Sheet1!$B$10:$JO$18,MATCH($C52,Sheet1!$A$10:$A$18,0),MATCH(FO$48,Sheet1!$B$9:$JO$9,0))=0,"Close",INDEX(Sheet1!$B$10:$JO$18,MATCH($C52,Sheet1!$A$10:$A$18,0),MATCH(FO$48,Sheet1!$B$9:$JO$9,0))),"")</f>
        <v/>
      </c>
      <c r="FP52" s="55" t="str">
        <f>IFERROR(IF(INDEX(Sheet1!$B$10:$JO$18,MATCH($C52,Sheet1!$A$10:$A$18,0),MATCH(FP$48,Sheet1!$B$9:$JO$9,0))=0,"Close",INDEX(Sheet1!$B$10:$JO$18,MATCH($C52,Sheet1!$A$10:$A$18,0),MATCH(FP$48,Sheet1!$B$9:$JO$9,0))),"")</f>
        <v/>
      </c>
      <c r="FQ52" s="55" t="str">
        <f>IFERROR(IF(INDEX(Sheet1!$B$10:$JO$18,MATCH($C52,Sheet1!$A$10:$A$18,0),MATCH(FQ$48,Sheet1!$B$9:$JO$9,0))=0,"Close",INDEX(Sheet1!$B$10:$JO$18,MATCH($C52,Sheet1!$A$10:$A$18,0),MATCH(FQ$48,Sheet1!$B$9:$JO$9,0))),"")</f>
        <v/>
      </c>
      <c r="FR52" s="55" t="str">
        <f>IFERROR(IF(INDEX(Sheet1!$B$10:$JO$18,MATCH($C52,Sheet1!$A$10:$A$18,0),MATCH(FR$48,Sheet1!$B$9:$JO$9,0))=0,"Close",INDEX(Sheet1!$B$10:$JO$18,MATCH($C52,Sheet1!$A$10:$A$18,0),MATCH(FR$48,Sheet1!$B$9:$JO$9,0))),"")</f>
        <v/>
      </c>
      <c r="FS52" s="55" t="str">
        <f>IFERROR(IF(INDEX(Sheet1!$B$10:$JO$18,MATCH($C52,Sheet1!$A$10:$A$18,0),MATCH(FS$48,Sheet1!$B$9:$JO$9,0))=0,"Close",INDEX(Sheet1!$B$10:$JO$18,MATCH($C52,Sheet1!$A$10:$A$18,0),MATCH(FS$48,Sheet1!$B$9:$JO$9,0))),"")</f>
        <v/>
      </c>
      <c r="FT52" s="55" t="str">
        <f>IFERROR(IF(INDEX(Sheet1!$B$10:$JO$18,MATCH($C52,Sheet1!$A$10:$A$18,0),MATCH(FT$48,Sheet1!$B$9:$JO$9,0))=0,"Close",INDEX(Sheet1!$B$10:$JO$18,MATCH($C52,Sheet1!$A$10:$A$18,0),MATCH(FT$48,Sheet1!$B$9:$JO$9,0))),"")</f>
        <v/>
      </c>
      <c r="FU52" s="55" t="str">
        <f>IFERROR(IF(INDEX(Sheet1!$B$10:$JO$18,MATCH($C52,Sheet1!$A$10:$A$18,0),MATCH(FU$48,Sheet1!$B$9:$JO$9,0))=0,"Close",INDEX(Sheet1!$B$10:$JO$18,MATCH($C52,Sheet1!$A$10:$A$18,0),MATCH(FU$48,Sheet1!$B$9:$JO$9,0))),"")</f>
        <v/>
      </c>
      <c r="FV52" s="55" t="str">
        <f>IFERROR(IF(INDEX(Sheet1!$B$10:$JO$18,MATCH($C52,Sheet1!$A$10:$A$18,0),MATCH(FV$48,Sheet1!$B$9:$JO$9,0))=0,"Close",INDEX(Sheet1!$B$10:$JO$18,MATCH($C52,Sheet1!$A$10:$A$18,0),MATCH(FV$48,Sheet1!$B$9:$JO$9,0))),"")</f>
        <v/>
      </c>
      <c r="FW52" s="55" t="str">
        <f>IFERROR(IF(INDEX(Sheet1!$B$10:$JO$18,MATCH($C52,Sheet1!$A$10:$A$18,0),MATCH(FW$48,Sheet1!$B$9:$JO$9,0))=0,"Close",INDEX(Sheet1!$B$10:$JO$18,MATCH($C52,Sheet1!$A$10:$A$18,0),MATCH(FW$48,Sheet1!$B$9:$JO$9,0))),"")</f>
        <v/>
      </c>
      <c r="FX52" s="55" t="str">
        <f>IFERROR(IF(INDEX(Sheet1!$B$10:$JO$18,MATCH($C52,Sheet1!$A$10:$A$18,0),MATCH(FX$48,Sheet1!$B$9:$JO$9,0))=0,"Close",INDEX(Sheet1!$B$10:$JO$18,MATCH($C52,Sheet1!$A$10:$A$18,0),MATCH(FX$48,Sheet1!$B$9:$JO$9,0))),"")</f>
        <v/>
      </c>
      <c r="FY52" s="55" t="str">
        <f>IFERROR(IF(INDEX(Sheet1!$B$10:$JO$18,MATCH($C52,Sheet1!$A$10:$A$18,0),MATCH(FY$48,Sheet1!$B$9:$JO$9,0))=0,"Close",INDEX(Sheet1!$B$10:$JO$18,MATCH($C52,Sheet1!$A$10:$A$18,0),MATCH(FY$48,Sheet1!$B$9:$JO$9,0))),"")</f>
        <v/>
      </c>
      <c r="FZ52" s="55" t="str">
        <f>IFERROR(IF(INDEX(Sheet1!$B$10:$JO$18,MATCH($C52,Sheet1!$A$10:$A$18,0),MATCH(FZ$48,Sheet1!$B$9:$JO$9,0))=0,"Close",INDEX(Sheet1!$B$10:$JO$18,MATCH($C52,Sheet1!$A$10:$A$18,0),MATCH(FZ$48,Sheet1!$B$9:$JO$9,0))),"")</f>
        <v/>
      </c>
      <c r="GA52" s="55" t="str">
        <f>IFERROR(IF(INDEX(Sheet1!$B$10:$JO$18,MATCH($C52,Sheet1!$A$10:$A$18,0),MATCH(GA$48,Sheet1!$B$9:$JO$9,0))=0,"Close",INDEX(Sheet1!$B$10:$JO$18,MATCH($C52,Sheet1!$A$10:$A$18,0),MATCH(GA$48,Sheet1!$B$9:$JO$9,0))),"")</f>
        <v/>
      </c>
      <c r="GB52" s="55" t="str">
        <f>IFERROR(IF(INDEX(Sheet1!$B$10:$JO$18,MATCH($C52,Sheet1!$A$10:$A$18,0),MATCH(GB$48,Sheet1!$B$9:$JO$9,0))=0,"Close",INDEX(Sheet1!$B$10:$JO$18,MATCH($C52,Sheet1!$A$10:$A$18,0),MATCH(GB$48,Sheet1!$B$9:$JO$9,0))),"")</f>
        <v/>
      </c>
      <c r="GC52" s="55" t="str">
        <f>IFERROR(IF(INDEX(Sheet1!$B$10:$JO$18,MATCH($C52,Sheet1!$A$10:$A$18,0),MATCH(GC$48,Sheet1!$B$9:$JO$9,0))=0,"Close",INDEX(Sheet1!$B$10:$JO$18,MATCH($C52,Sheet1!$A$10:$A$18,0),MATCH(GC$48,Sheet1!$B$9:$JO$9,0))),"")</f>
        <v/>
      </c>
      <c r="GD52" s="55" t="str">
        <f>IFERROR(IF(INDEX(Sheet1!$B$10:$JO$18,MATCH($C52,Sheet1!$A$10:$A$18,0),MATCH(GD$48,Sheet1!$B$9:$JO$9,0))=0,"Close",INDEX(Sheet1!$B$10:$JO$18,MATCH($C52,Sheet1!$A$10:$A$18,0),MATCH(GD$48,Sheet1!$B$9:$JO$9,0))),"")</f>
        <v/>
      </c>
      <c r="GE52" s="55" t="str">
        <f>IFERROR(IF(INDEX(Sheet1!$B$10:$JO$18,MATCH($C52,Sheet1!$A$10:$A$18,0),MATCH(GE$48,Sheet1!$B$9:$JO$9,0))=0,"Close",INDEX(Sheet1!$B$10:$JO$18,MATCH($C52,Sheet1!$A$10:$A$18,0),MATCH(GE$48,Sheet1!$B$9:$JO$9,0))),"")</f>
        <v/>
      </c>
      <c r="GF52" s="55" t="str">
        <f>IFERROR(IF(INDEX(Sheet1!$B$10:$JO$18,MATCH($C52,Sheet1!$A$10:$A$18,0),MATCH(GF$48,Sheet1!$B$9:$JO$9,0))=0,"Close",INDEX(Sheet1!$B$10:$JO$18,MATCH($C52,Sheet1!$A$10:$A$18,0),MATCH(GF$48,Sheet1!$B$9:$JO$9,0))),"")</f>
        <v/>
      </c>
      <c r="GG52" s="55" t="str">
        <f>IFERROR(IF(INDEX(Sheet1!$B$10:$JO$18,MATCH($C52,Sheet1!$A$10:$A$18,0),MATCH(GG$48,Sheet1!$B$9:$JO$9,0))=0,"Close",INDEX(Sheet1!$B$10:$JO$18,MATCH($C52,Sheet1!$A$10:$A$18,0),MATCH(GG$48,Sheet1!$B$9:$JO$9,0))),"")</f>
        <v/>
      </c>
      <c r="GH52" s="55" t="str">
        <f>IFERROR(IF(INDEX(Sheet1!$B$10:$JO$18,MATCH($C52,Sheet1!$A$10:$A$18,0),MATCH(GH$48,Sheet1!$B$9:$JO$9,0))=0,"Close",INDEX(Sheet1!$B$10:$JO$18,MATCH($C52,Sheet1!$A$10:$A$18,0),MATCH(GH$48,Sheet1!$B$9:$JO$9,0))),"")</f>
        <v/>
      </c>
      <c r="GI52" s="55" t="str">
        <f>IFERROR(IF(INDEX(Sheet1!$B$10:$JO$18,MATCH($C52,Sheet1!$A$10:$A$18,0),MATCH(GI$48,Sheet1!$B$9:$JO$9,0))=0,"Close",INDEX(Sheet1!$B$10:$JO$18,MATCH($C52,Sheet1!$A$10:$A$18,0),MATCH(GI$48,Sheet1!$B$9:$JO$9,0))),"")</f>
        <v/>
      </c>
      <c r="GJ52" s="55" t="str">
        <f>IFERROR(IF(INDEX(Sheet1!$B$10:$JO$18,MATCH($C52,Sheet1!$A$10:$A$18,0),MATCH(GJ$48,Sheet1!$B$9:$JO$9,0))=0,"Close",INDEX(Sheet1!$B$10:$JO$18,MATCH($C52,Sheet1!$A$10:$A$18,0),MATCH(GJ$48,Sheet1!$B$9:$JO$9,0))),"")</f>
        <v/>
      </c>
      <c r="GK52" s="55" t="str">
        <f>IFERROR(IF(INDEX(Sheet1!$B$10:$JO$18,MATCH($C52,Sheet1!$A$10:$A$18,0),MATCH(GK$48,Sheet1!$B$9:$JO$9,0))=0,"Close",INDEX(Sheet1!$B$10:$JO$18,MATCH($C52,Sheet1!$A$10:$A$18,0),MATCH(GK$48,Sheet1!$B$9:$JO$9,0))),"")</f>
        <v/>
      </c>
      <c r="GL52" s="55" t="str">
        <f>IFERROR(IF(INDEX(Sheet1!$B$10:$JO$18,MATCH($C52,Sheet1!$A$10:$A$18,0),MATCH(GL$48,Sheet1!$B$9:$JO$9,0))=0,"Close",INDEX(Sheet1!$B$10:$JO$18,MATCH($C52,Sheet1!$A$10:$A$18,0),MATCH(GL$48,Sheet1!$B$9:$JO$9,0))),"")</f>
        <v/>
      </c>
      <c r="GM52" s="55" t="str">
        <f>IFERROR(IF(INDEX(Sheet1!$B$10:$JO$18,MATCH($C52,Sheet1!$A$10:$A$18,0),MATCH(GM$48,Sheet1!$B$9:$JO$9,0))=0,"Close",INDEX(Sheet1!$B$10:$JO$18,MATCH($C52,Sheet1!$A$10:$A$18,0),MATCH(GM$48,Sheet1!$B$9:$JO$9,0))),"")</f>
        <v/>
      </c>
      <c r="GN52" s="55" t="str">
        <f>IFERROR(IF(INDEX(Sheet1!$B$10:$JO$18,MATCH($C52,Sheet1!$A$10:$A$18,0),MATCH(GN$48,Sheet1!$B$9:$JO$9,0))=0,"Close",INDEX(Sheet1!$B$10:$JO$18,MATCH($C52,Sheet1!$A$10:$A$18,0),MATCH(GN$48,Sheet1!$B$9:$JO$9,0))),"")</f>
        <v/>
      </c>
      <c r="GO52" s="55" t="str">
        <f>IFERROR(IF(INDEX(Sheet1!$B$10:$JO$18,MATCH($C52,Sheet1!$A$10:$A$18,0),MATCH(GO$48,Sheet1!$B$9:$JO$9,0))=0,"Close",INDEX(Sheet1!$B$10:$JO$18,MATCH($C52,Sheet1!$A$10:$A$18,0),MATCH(GO$48,Sheet1!$B$9:$JO$9,0))),"")</f>
        <v/>
      </c>
      <c r="GP52" s="55" t="str">
        <f>IFERROR(IF(INDEX(Sheet1!$B$10:$JO$18,MATCH($C52,Sheet1!$A$10:$A$18,0),MATCH(GP$48,Sheet1!$B$9:$JO$9,0))=0,"Close",INDEX(Sheet1!$B$10:$JO$18,MATCH($C52,Sheet1!$A$10:$A$18,0),MATCH(GP$48,Sheet1!$B$9:$JO$9,0))),"")</f>
        <v/>
      </c>
      <c r="GQ52" s="55" t="str">
        <f>IFERROR(IF(INDEX(Sheet1!$B$10:$JO$18,MATCH($C52,Sheet1!$A$10:$A$18,0),MATCH(GQ$48,Sheet1!$B$9:$JO$9,0))=0,"Close",INDEX(Sheet1!$B$10:$JO$18,MATCH($C52,Sheet1!$A$10:$A$18,0),MATCH(GQ$48,Sheet1!$B$9:$JO$9,0))),"")</f>
        <v/>
      </c>
      <c r="GR52" s="55" t="str">
        <f>IFERROR(IF(INDEX(Sheet1!$B$10:$JO$18,MATCH($C52,Sheet1!$A$10:$A$18,0),MATCH(GR$48,Sheet1!$B$9:$JO$9,0))=0,"Close",INDEX(Sheet1!$B$10:$JO$18,MATCH($C52,Sheet1!$A$10:$A$18,0),MATCH(GR$48,Sheet1!$B$9:$JO$9,0))),"")</f>
        <v/>
      </c>
      <c r="GS52" s="55" t="str">
        <f>IFERROR(IF(INDEX(Sheet1!$B$10:$JO$18,MATCH($C52,Sheet1!$A$10:$A$18,0),MATCH(GS$48,Sheet1!$B$9:$JO$9,0))=0,"Close",INDEX(Sheet1!$B$10:$JO$18,MATCH($C52,Sheet1!$A$10:$A$18,0),MATCH(GS$48,Sheet1!$B$9:$JO$9,0))),"")</f>
        <v/>
      </c>
      <c r="GT52" s="55" t="str">
        <f>IFERROR(IF(INDEX(Sheet1!$B$10:$JO$18,MATCH($C52,Sheet1!$A$10:$A$18,0),MATCH(GT$48,Sheet1!$B$9:$JO$9,0))=0,"Close",INDEX(Sheet1!$B$10:$JO$18,MATCH($C52,Sheet1!$A$10:$A$18,0),MATCH(GT$48,Sheet1!$B$9:$JO$9,0))),"")</f>
        <v/>
      </c>
      <c r="GU52" s="55" t="str">
        <f>IFERROR(IF(INDEX(Sheet1!$B$10:$JO$18,MATCH($C52,Sheet1!$A$10:$A$18,0),MATCH(GU$48,Sheet1!$B$9:$JO$9,0))=0,"Close",INDEX(Sheet1!$B$10:$JO$18,MATCH($C52,Sheet1!$A$10:$A$18,0),MATCH(GU$48,Sheet1!$B$9:$JO$9,0))),"")</f>
        <v/>
      </c>
      <c r="GV52" s="55" t="str">
        <f>IFERROR(IF(INDEX(Sheet1!$B$10:$JO$18,MATCH($C52,Sheet1!$A$10:$A$18,0),MATCH(GV$48,Sheet1!$B$9:$JO$9,0))=0,"Close",INDEX(Sheet1!$B$10:$JO$18,MATCH($C52,Sheet1!$A$10:$A$18,0),MATCH(GV$48,Sheet1!$B$9:$JO$9,0))),"")</f>
        <v/>
      </c>
      <c r="GW52" s="55" t="str">
        <f>IFERROR(IF(INDEX(Sheet1!$B$10:$JO$18,MATCH($C52,Sheet1!$A$10:$A$18,0),MATCH(GW$48,Sheet1!$B$9:$JO$9,0))=0,"Close",INDEX(Sheet1!$B$10:$JO$18,MATCH($C52,Sheet1!$A$10:$A$18,0),MATCH(GW$48,Sheet1!$B$9:$JO$9,0))),"")</f>
        <v/>
      </c>
      <c r="GX52" s="55" t="str">
        <f>IFERROR(IF(INDEX(Sheet1!$B$10:$JO$18,MATCH($C52,Sheet1!$A$10:$A$18,0),MATCH(GX$48,Sheet1!$B$9:$JO$9,0))=0,"Close",INDEX(Sheet1!$B$10:$JO$18,MATCH($C52,Sheet1!$A$10:$A$18,0),MATCH(GX$48,Sheet1!$B$9:$JO$9,0))),"")</f>
        <v/>
      </c>
      <c r="GY52" s="55" t="str">
        <f>IFERROR(IF(INDEX(Sheet1!$B$10:$JO$18,MATCH($C52,Sheet1!$A$10:$A$18,0),MATCH(GY$48,Sheet1!$B$9:$JO$9,0))=0,"Close",INDEX(Sheet1!$B$10:$JO$18,MATCH($C52,Sheet1!$A$10:$A$18,0),MATCH(GY$48,Sheet1!$B$9:$JO$9,0))),"")</f>
        <v/>
      </c>
      <c r="GZ52" s="55" t="str">
        <f>IFERROR(IF(INDEX(Sheet1!$B$10:$JO$18,MATCH($C52,Sheet1!$A$10:$A$18,0),MATCH(GZ$48,Sheet1!$B$9:$JO$9,0))=0,"Close",INDEX(Sheet1!$B$10:$JO$18,MATCH($C52,Sheet1!$A$10:$A$18,0),MATCH(GZ$48,Sheet1!$B$9:$JO$9,0))),"")</f>
        <v/>
      </c>
      <c r="HA52" s="55" t="str">
        <f>IFERROR(IF(INDEX(Sheet1!$B$10:$JO$18,MATCH($C52,Sheet1!$A$10:$A$18,0),MATCH(HA$48,Sheet1!$B$9:$JO$9,0))=0,"Close",INDEX(Sheet1!$B$10:$JO$18,MATCH($C52,Sheet1!$A$10:$A$18,0),MATCH(HA$48,Sheet1!$B$9:$JO$9,0))),"")</f>
        <v/>
      </c>
      <c r="HB52" s="55" t="str">
        <f>IFERROR(IF(INDEX(Sheet1!$B$10:$JO$18,MATCH($C52,Sheet1!$A$10:$A$18,0),MATCH(HB$48,Sheet1!$B$9:$JO$9,0))=0,"Close",INDEX(Sheet1!$B$10:$JO$18,MATCH($C52,Sheet1!$A$10:$A$18,0),MATCH(HB$48,Sheet1!$B$9:$JO$9,0))),"")</f>
        <v/>
      </c>
      <c r="HC52" s="55" t="str">
        <f>IFERROR(IF(INDEX(Sheet1!$B$10:$JO$18,MATCH($C52,Sheet1!$A$10:$A$18,0),MATCH(HC$48,Sheet1!$B$9:$JO$9,0))=0,"Close",INDEX(Sheet1!$B$10:$JO$18,MATCH($C52,Sheet1!$A$10:$A$18,0),MATCH(HC$48,Sheet1!$B$9:$JO$9,0))),"")</f>
        <v/>
      </c>
      <c r="HD52" s="55" t="str">
        <f>IFERROR(IF(INDEX(Sheet1!$B$10:$JO$18,MATCH($C52,Sheet1!$A$10:$A$18,0),MATCH(HD$48,Sheet1!$B$9:$JO$9,0))=0,"Close",INDEX(Sheet1!$B$10:$JO$18,MATCH($C52,Sheet1!$A$10:$A$18,0),MATCH(HD$48,Sheet1!$B$9:$JO$9,0))),"")</f>
        <v/>
      </c>
      <c r="HE52" s="55" t="str">
        <f>IFERROR(IF(INDEX(Sheet1!$B$10:$JO$18,MATCH($C52,Sheet1!$A$10:$A$18,0),MATCH(HE$48,Sheet1!$B$9:$JO$9,0))=0,"Close",INDEX(Sheet1!$B$10:$JO$18,MATCH($C52,Sheet1!$A$10:$A$18,0),MATCH(HE$48,Sheet1!$B$9:$JO$9,0))),"")</f>
        <v/>
      </c>
      <c r="HF52" s="55" t="str">
        <f>IFERROR(IF(INDEX(Sheet1!$B$10:$JO$18,MATCH($C52,Sheet1!$A$10:$A$18,0),MATCH(HF$48,Sheet1!$B$9:$JO$9,0))=0,"Close",INDEX(Sheet1!$B$10:$JO$18,MATCH($C52,Sheet1!$A$10:$A$18,0),MATCH(HF$48,Sheet1!$B$9:$JO$9,0))),"")</f>
        <v/>
      </c>
      <c r="HG52" s="55" t="str">
        <f>IFERROR(IF(INDEX(Sheet1!$B$10:$JO$18,MATCH($C52,Sheet1!$A$10:$A$18,0),MATCH(HG$48,Sheet1!$B$9:$JO$9,0))=0,"Close",INDEX(Sheet1!$B$10:$JO$18,MATCH($C52,Sheet1!$A$10:$A$18,0),MATCH(HG$48,Sheet1!$B$9:$JO$9,0))),"")</f>
        <v/>
      </c>
      <c r="HH52" s="55" t="str">
        <f>IFERROR(IF(INDEX(Sheet1!$B$10:$JO$18,MATCH($C52,Sheet1!$A$10:$A$18,0),MATCH(HH$48,Sheet1!$B$9:$JO$9,0))=0,"Close",INDEX(Sheet1!$B$10:$JO$18,MATCH($C52,Sheet1!$A$10:$A$18,0),MATCH(HH$48,Sheet1!$B$9:$JO$9,0))),"")</f>
        <v/>
      </c>
      <c r="HI52" s="55" t="str">
        <f>IFERROR(IF(INDEX(Sheet1!$B$10:$JO$18,MATCH($C52,Sheet1!$A$10:$A$18,0),MATCH(HI$48,Sheet1!$B$9:$JO$9,0))=0,"Close",INDEX(Sheet1!$B$10:$JO$18,MATCH($C52,Sheet1!$A$10:$A$18,0),MATCH(HI$48,Sheet1!$B$9:$JO$9,0))),"")</f>
        <v/>
      </c>
      <c r="HJ52" s="55" t="str">
        <f>IFERROR(IF(INDEX(Sheet1!$B$10:$JO$18,MATCH($C52,Sheet1!$A$10:$A$18,0),MATCH(HJ$48,Sheet1!$B$9:$JO$9,0))=0,"Close",INDEX(Sheet1!$B$10:$JO$18,MATCH($C52,Sheet1!$A$10:$A$18,0),MATCH(HJ$48,Sheet1!$B$9:$JO$9,0))),"")</f>
        <v/>
      </c>
      <c r="HK52" s="55" t="str">
        <f>IFERROR(IF(INDEX(Sheet1!$B$10:$JO$18,MATCH($C52,Sheet1!$A$10:$A$18,0),MATCH(HK$48,Sheet1!$B$9:$JO$9,0))=0,"Close",INDEX(Sheet1!$B$10:$JO$18,MATCH($C52,Sheet1!$A$10:$A$18,0),MATCH(HK$48,Sheet1!$B$9:$JO$9,0))),"")</f>
        <v/>
      </c>
      <c r="HL52" s="55" t="str">
        <f>IFERROR(IF(INDEX(Sheet1!$B$10:$JO$18,MATCH($C52,Sheet1!$A$10:$A$18,0),MATCH(HL$48,Sheet1!$B$9:$JO$9,0))=0,"Close",INDEX(Sheet1!$B$10:$JO$18,MATCH($C52,Sheet1!$A$10:$A$18,0),MATCH(HL$48,Sheet1!$B$9:$JO$9,0))),"")</f>
        <v/>
      </c>
      <c r="HM52" s="55" t="str">
        <f>IFERROR(IF(INDEX(Sheet1!$B$10:$JO$18,MATCH($C52,Sheet1!$A$10:$A$18,0),MATCH(HM$48,Sheet1!$B$9:$JO$9,0))=0,"Close",INDEX(Sheet1!$B$10:$JO$18,MATCH($C52,Sheet1!$A$10:$A$18,0),MATCH(HM$48,Sheet1!$B$9:$JO$9,0))),"")</f>
        <v/>
      </c>
      <c r="HN52" s="55" t="str">
        <f>IFERROR(IF(INDEX(Sheet1!$B$10:$JO$18,MATCH($C52,Sheet1!$A$10:$A$18,0),MATCH(HN$48,Sheet1!$B$9:$JO$9,0))=0,"Close",INDEX(Sheet1!$B$10:$JO$18,MATCH($C52,Sheet1!$A$10:$A$18,0),MATCH(HN$48,Sheet1!$B$9:$JO$9,0))),"")</f>
        <v/>
      </c>
      <c r="HO52" s="55" t="str">
        <f>IFERROR(IF(INDEX(Sheet1!$B$10:$JO$18,MATCH($C52,Sheet1!$A$10:$A$18,0),MATCH(HO$48,Sheet1!$B$9:$JO$9,0))=0,"Close",INDEX(Sheet1!$B$10:$JO$18,MATCH($C52,Sheet1!$A$10:$A$18,0),MATCH(HO$48,Sheet1!$B$9:$JO$9,0))),"")</f>
        <v/>
      </c>
      <c r="HP52" s="55" t="str">
        <f>IFERROR(IF(INDEX(Sheet1!$B$10:$JO$18,MATCH($C52,Sheet1!$A$10:$A$18,0),MATCH(HP$48,Sheet1!$B$9:$JO$9,0))=0,"Close",INDEX(Sheet1!$B$10:$JO$18,MATCH($C52,Sheet1!$A$10:$A$18,0),MATCH(HP$48,Sheet1!$B$9:$JO$9,0))),"")</f>
        <v/>
      </c>
      <c r="HQ52" s="55" t="str">
        <f>IFERROR(IF(INDEX(Sheet1!$B$10:$JO$18,MATCH($C52,Sheet1!$A$10:$A$18,0),MATCH(HQ$48,Sheet1!$B$9:$JO$9,0))=0,"Close",INDEX(Sheet1!$B$10:$JO$18,MATCH($C52,Sheet1!$A$10:$A$18,0),MATCH(HQ$48,Sheet1!$B$9:$JO$9,0))),"")</f>
        <v/>
      </c>
      <c r="HR52" s="55" t="str">
        <f>IFERROR(IF(INDEX(Sheet1!$B$10:$JO$18,MATCH($C52,Sheet1!$A$10:$A$18,0),MATCH(HR$48,Sheet1!$B$9:$JO$9,0))=0,"Close",INDEX(Sheet1!$B$10:$JO$18,MATCH($C52,Sheet1!$A$10:$A$18,0),MATCH(HR$48,Sheet1!$B$9:$JO$9,0))),"")</f>
        <v/>
      </c>
      <c r="HS52" s="55" t="str">
        <f>IFERROR(IF(INDEX(Sheet1!$B$10:$JO$18,MATCH($C52,Sheet1!$A$10:$A$18,0),MATCH(HS$48,Sheet1!$B$9:$JO$9,0))=0,"Close",INDEX(Sheet1!$B$10:$JO$18,MATCH($C52,Sheet1!$A$10:$A$18,0),MATCH(HS$48,Sheet1!$B$9:$JO$9,0))),"")</f>
        <v/>
      </c>
      <c r="HT52" s="55" t="str">
        <f>IFERROR(IF(INDEX(Sheet1!$B$10:$JO$18,MATCH($C52,Sheet1!$A$10:$A$18,0),MATCH(HT$48,Sheet1!$B$9:$JO$9,0))=0,"Close",INDEX(Sheet1!$B$10:$JO$18,MATCH($C52,Sheet1!$A$10:$A$18,0),MATCH(HT$48,Sheet1!$B$9:$JO$9,0))),"")</f>
        <v/>
      </c>
      <c r="HU52" s="55" t="str">
        <f>IFERROR(IF(INDEX(Sheet1!$B$10:$JO$18,MATCH($C52,Sheet1!$A$10:$A$18,0),MATCH(HU$48,Sheet1!$B$9:$JO$9,0))=0,"Close",INDEX(Sheet1!$B$10:$JO$18,MATCH($C52,Sheet1!$A$10:$A$18,0),MATCH(HU$48,Sheet1!$B$9:$JO$9,0))),"")</f>
        <v/>
      </c>
      <c r="HV52" s="55" t="str">
        <f>IFERROR(IF(INDEX(Sheet1!$B$10:$JO$18,MATCH($C52,Sheet1!$A$10:$A$18,0),MATCH(HV$48,Sheet1!$B$9:$JO$9,0))=0,"Close",INDEX(Sheet1!$B$10:$JO$18,MATCH($C52,Sheet1!$A$10:$A$18,0),MATCH(HV$48,Sheet1!$B$9:$JO$9,0))),"")</f>
        <v/>
      </c>
      <c r="HW52" s="55" t="str">
        <f>IFERROR(IF(INDEX(Sheet1!$B$10:$JO$18,MATCH($C52,Sheet1!$A$10:$A$18,0),MATCH(HW$48,Sheet1!$B$9:$JO$9,0))=0,"Close",INDEX(Sheet1!$B$10:$JO$18,MATCH($C52,Sheet1!$A$10:$A$18,0),MATCH(HW$48,Sheet1!$B$9:$JO$9,0))),"")</f>
        <v/>
      </c>
      <c r="HX52" s="55" t="str">
        <f>IFERROR(IF(INDEX(Sheet1!$B$10:$JO$18,MATCH($C52,Sheet1!$A$10:$A$18,0),MATCH(HX$48,Sheet1!$B$9:$JO$9,0))=0,"Close",INDEX(Sheet1!$B$10:$JO$18,MATCH($C52,Sheet1!$A$10:$A$18,0),MATCH(HX$48,Sheet1!$B$9:$JO$9,0))),"")</f>
        <v/>
      </c>
      <c r="HY52" s="55" t="str">
        <f>IFERROR(IF(INDEX(Sheet1!$B$10:$JO$18,MATCH($C52,Sheet1!$A$10:$A$18,0),MATCH(HY$48,Sheet1!$B$9:$JO$9,0))=0,"Close",INDEX(Sheet1!$B$10:$JO$18,MATCH($C52,Sheet1!$A$10:$A$18,0),MATCH(HY$48,Sheet1!$B$9:$JO$9,0))),"")</f>
        <v/>
      </c>
      <c r="HZ52" s="55" t="str">
        <f>IFERROR(IF(INDEX(Sheet1!$B$10:$JO$18,MATCH($C52,Sheet1!$A$10:$A$18,0),MATCH(HZ$48,Sheet1!$B$9:$JO$9,0))=0,"Close",INDEX(Sheet1!$B$10:$JO$18,MATCH($C52,Sheet1!$A$10:$A$18,0),MATCH(HZ$48,Sheet1!$B$9:$JO$9,0))),"")</f>
        <v/>
      </c>
      <c r="IA52" s="55" t="str">
        <f>IFERROR(IF(INDEX(Sheet1!$B$10:$JO$18,MATCH($C52,Sheet1!$A$10:$A$18,0),MATCH(IA$48,Sheet1!$B$9:$JO$9,0))=0,"Close",INDEX(Sheet1!$B$10:$JO$18,MATCH($C52,Sheet1!$A$10:$A$18,0),MATCH(IA$48,Sheet1!$B$9:$JO$9,0))),"")</f>
        <v/>
      </c>
      <c r="IB52" s="55" t="str">
        <f>IFERROR(IF(INDEX(Sheet1!$B$10:$JO$18,MATCH($C52,Sheet1!$A$10:$A$18,0),MATCH(IB$48,Sheet1!$B$9:$JO$9,0))=0,"Close",INDEX(Sheet1!$B$10:$JO$18,MATCH($C52,Sheet1!$A$10:$A$18,0),MATCH(IB$48,Sheet1!$B$9:$JO$9,0))),"")</f>
        <v/>
      </c>
      <c r="IC52" s="55" t="str">
        <f>IFERROR(IF(INDEX(Sheet1!$B$10:$JO$18,MATCH($C52,Sheet1!$A$10:$A$18,0),MATCH(IC$48,Sheet1!$B$9:$JO$9,0))=0,"Close",INDEX(Sheet1!$B$10:$JO$18,MATCH($C52,Sheet1!$A$10:$A$18,0),MATCH(IC$48,Sheet1!$B$9:$JO$9,0))),"")</f>
        <v/>
      </c>
      <c r="ID52" s="55" t="str">
        <f>IFERROR(IF(INDEX(Sheet1!$B$10:$JO$18,MATCH($C52,Sheet1!$A$10:$A$18,0),MATCH(ID$48,Sheet1!$B$9:$JO$9,0))=0,"Close",INDEX(Sheet1!$B$10:$JO$18,MATCH($C52,Sheet1!$A$10:$A$18,0),MATCH(ID$48,Sheet1!$B$9:$JO$9,0))),"")</f>
        <v/>
      </c>
      <c r="IE52" s="55" t="str">
        <f>IFERROR(IF(INDEX(Sheet1!$B$10:$JO$18,MATCH($C52,Sheet1!$A$10:$A$18,0),MATCH(IE$48,Sheet1!$B$9:$JO$9,0))=0,"Close",INDEX(Sheet1!$B$10:$JO$18,MATCH($C52,Sheet1!$A$10:$A$18,0),MATCH(IE$48,Sheet1!$B$9:$JO$9,0))),"")</f>
        <v/>
      </c>
      <c r="IF52" s="55" t="str">
        <f>IFERROR(IF(INDEX(Sheet1!$B$10:$JO$18,MATCH($C52,Sheet1!$A$10:$A$18,0),MATCH(IF$48,Sheet1!$B$9:$JO$9,0))=0,"Close",INDEX(Sheet1!$B$10:$JO$18,MATCH($C52,Sheet1!$A$10:$A$18,0),MATCH(IF$48,Sheet1!$B$9:$JO$9,0))),"")</f>
        <v/>
      </c>
      <c r="IG52" s="55" t="str">
        <f>IFERROR(IF(INDEX(Sheet1!$B$10:$JO$18,MATCH($C52,Sheet1!$A$10:$A$18,0),MATCH(IG$48,Sheet1!$B$9:$JO$9,0))=0,"Close",INDEX(Sheet1!$B$10:$JO$18,MATCH($C52,Sheet1!$A$10:$A$18,0),MATCH(IG$48,Sheet1!$B$9:$JO$9,0))),"")</f>
        <v/>
      </c>
      <c r="IH52" s="55" t="str">
        <f>IFERROR(IF(INDEX(Sheet1!$B$10:$JO$18,MATCH($C52,Sheet1!$A$10:$A$18,0),MATCH(IH$48,Sheet1!$B$9:$JO$9,0))=0,"Close",INDEX(Sheet1!$B$10:$JO$18,MATCH($C52,Sheet1!$A$10:$A$18,0),MATCH(IH$48,Sheet1!$B$9:$JO$9,0))),"")</f>
        <v/>
      </c>
      <c r="II52" s="55" t="str">
        <f>IFERROR(IF(INDEX(Sheet1!$B$10:$JO$18,MATCH($C52,Sheet1!$A$10:$A$18,0),MATCH(II$48,Sheet1!$B$9:$JO$9,0))=0,"Close",INDEX(Sheet1!$B$10:$JO$18,MATCH($C52,Sheet1!$A$10:$A$18,0),MATCH(II$48,Sheet1!$B$9:$JO$9,0))),"")</f>
        <v/>
      </c>
      <c r="IJ52" s="55" t="str">
        <f>IFERROR(IF(INDEX(Sheet1!$B$10:$JO$18,MATCH($C52,Sheet1!$A$10:$A$18,0),MATCH(IJ$48,Sheet1!$B$9:$JO$9,0))=0,"Close",INDEX(Sheet1!$B$10:$JO$18,MATCH($C52,Sheet1!$A$10:$A$18,0),MATCH(IJ$48,Sheet1!$B$9:$JO$9,0))),"")</f>
        <v/>
      </c>
      <c r="IK52" s="55" t="str">
        <f>IFERROR(IF(INDEX(Sheet1!$B$10:$JO$18,MATCH($C52,Sheet1!$A$10:$A$18,0),MATCH(IK$48,Sheet1!$B$9:$JO$9,0))=0,"Close",INDEX(Sheet1!$B$10:$JO$18,MATCH($C52,Sheet1!$A$10:$A$18,0),MATCH(IK$48,Sheet1!$B$9:$JO$9,0))),"")</f>
        <v/>
      </c>
      <c r="IL52" s="55" t="str">
        <f>IFERROR(IF(INDEX(Sheet1!$B$10:$JO$18,MATCH($C52,Sheet1!$A$10:$A$18,0),MATCH(IL$48,Sheet1!$B$9:$JO$9,0))=0,"Close",INDEX(Sheet1!$B$10:$JO$18,MATCH($C52,Sheet1!$A$10:$A$18,0),MATCH(IL$48,Sheet1!$B$9:$JO$9,0))),"")</f>
        <v/>
      </c>
      <c r="IM52" s="55" t="str">
        <f>IFERROR(IF(INDEX(Sheet1!$B$10:$JO$18,MATCH($C52,Sheet1!$A$10:$A$18,0),MATCH(IM$48,Sheet1!$B$9:$JO$9,0))=0,"Close",INDEX(Sheet1!$B$10:$JO$18,MATCH($C52,Sheet1!$A$10:$A$18,0),MATCH(IM$48,Sheet1!$B$9:$JO$9,0))),"")</f>
        <v/>
      </c>
      <c r="IN52" s="55" t="str">
        <f>IFERROR(IF(INDEX(Sheet1!$B$10:$JO$18,MATCH($C52,Sheet1!$A$10:$A$18,0),MATCH(IN$48,Sheet1!$B$9:$JO$9,0))=0,"Close",INDEX(Sheet1!$B$10:$JO$18,MATCH($C52,Sheet1!$A$10:$A$18,0),MATCH(IN$48,Sheet1!$B$9:$JO$9,0))),"")</f>
        <v/>
      </c>
      <c r="IO52" s="55" t="str">
        <f>IFERROR(IF(INDEX(Sheet1!$B$10:$JO$18,MATCH($C52,Sheet1!$A$10:$A$18,0),MATCH(IO$48,Sheet1!$B$9:$JO$9,0))=0,"Close",INDEX(Sheet1!$B$10:$JO$18,MATCH($C52,Sheet1!$A$10:$A$18,0),MATCH(IO$48,Sheet1!$B$9:$JO$9,0))),"")</f>
        <v/>
      </c>
      <c r="IP52" s="55" t="str">
        <f>IFERROR(IF(INDEX(Sheet1!$B$10:$JO$18,MATCH($C52,Sheet1!$A$10:$A$18,0),MATCH(IP$48,Sheet1!$B$9:$JO$9,0))=0,"Close",INDEX(Sheet1!$B$10:$JO$18,MATCH($C52,Sheet1!$A$10:$A$18,0),MATCH(IP$48,Sheet1!$B$9:$JO$9,0))),"")</f>
        <v/>
      </c>
      <c r="IQ52" s="55" t="str">
        <f>IFERROR(IF(INDEX(Sheet1!$B$10:$JO$18,MATCH($C52,Sheet1!$A$10:$A$18,0),MATCH(IQ$48,Sheet1!$B$9:$JO$9,0))=0,"Close",INDEX(Sheet1!$B$10:$JO$18,MATCH($C52,Sheet1!$A$10:$A$18,0),MATCH(IQ$48,Sheet1!$B$9:$JO$9,0))),"")</f>
        <v/>
      </c>
      <c r="IR52" s="55" t="str">
        <f>IFERROR(IF(INDEX(Sheet1!$B$10:$JO$18,MATCH($C52,Sheet1!$A$10:$A$18,0),MATCH(IR$48,Sheet1!$B$9:$JO$9,0))=0,"Close",INDEX(Sheet1!$B$10:$JO$18,MATCH($C52,Sheet1!$A$10:$A$18,0),MATCH(IR$48,Sheet1!$B$9:$JO$9,0))),"")</f>
        <v/>
      </c>
      <c r="IS52" s="55" t="str">
        <f>IFERROR(IF(INDEX(Sheet1!$B$10:$JO$18,MATCH($C52,Sheet1!$A$10:$A$18,0),MATCH(IS$48,Sheet1!$B$9:$JO$9,0))=0,"Close",INDEX(Sheet1!$B$10:$JO$18,MATCH($C52,Sheet1!$A$10:$A$18,0),MATCH(IS$48,Sheet1!$B$9:$JO$9,0))),"")</f>
        <v/>
      </c>
      <c r="IT52" s="55" t="str">
        <f>IFERROR(IF(INDEX(Sheet1!$B$10:$JO$18,MATCH($C52,Sheet1!$A$10:$A$18,0),MATCH(IT$48,Sheet1!$B$9:$JO$9,0))=0,"Close",INDEX(Sheet1!$B$10:$JO$18,MATCH($C52,Sheet1!$A$10:$A$18,0),MATCH(IT$48,Sheet1!$B$9:$JO$9,0))),"")</f>
        <v/>
      </c>
      <c r="IU52" s="55" t="str">
        <f>IFERROR(IF(INDEX(Sheet1!$B$10:$JO$18,MATCH($C52,Sheet1!$A$10:$A$18,0),MATCH(IU$48,Sheet1!$B$9:$JO$9,0))=0,"Close",INDEX(Sheet1!$B$10:$JO$18,MATCH($C52,Sheet1!$A$10:$A$18,0),MATCH(IU$48,Sheet1!$B$9:$JO$9,0))),"")</f>
        <v/>
      </c>
      <c r="IV52" s="55" t="str">
        <f>IFERROR(IF(INDEX(Sheet1!$B$10:$JO$18,MATCH($C52,Sheet1!$A$10:$A$18,0),MATCH(IV$48,Sheet1!$B$9:$JO$9,0))=0,"Close",INDEX(Sheet1!$B$10:$JO$18,MATCH($C52,Sheet1!$A$10:$A$18,0),MATCH(IV$48,Sheet1!$B$9:$JO$9,0))),"")</f>
        <v/>
      </c>
      <c r="IW52" s="55" t="str">
        <f>IFERROR(IF(INDEX(Sheet1!$B$10:$JO$18,MATCH($C52,Sheet1!$A$10:$A$18,0),MATCH(IW$48,Sheet1!$B$9:$JO$9,0))=0,"Close",INDEX(Sheet1!$B$10:$JO$18,MATCH($C52,Sheet1!$A$10:$A$18,0),MATCH(IW$48,Sheet1!$B$9:$JO$9,0))),"")</f>
        <v/>
      </c>
      <c r="IX52" s="55" t="str">
        <f>IFERROR(IF(INDEX(Sheet1!$B$10:$JO$18,MATCH($C52,Sheet1!$A$10:$A$18,0),MATCH(IX$48,Sheet1!$B$9:$JO$9,0))=0,"Close",INDEX(Sheet1!$B$10:$JO$18,MATCH($C52,Sheet1!$A$10:$A$18,0),MATCH(IX$48,Sheet1!$B$9:$JO$9,0))),"")</f>
        <v/>
      </c>
      <c r="IY52" s="55" t="str">
        <f>IFERROR(IF(INDEX(Sheet1!$B$10:$JO$18,MATCH($C52,Sheet1!$A$10:$A$18,0),MATCH(IY$48,Sheet1!$B$9:$JO$9,0))=0,"Close",INDEX(Sheet1!$B$10:$JO$18,MATCH($C52,Sheet1!$A$10:$A$18,0),MATCH(IY$48,Sheet1!$B$9:$JO$9,0))),"")</f>
        <v/>
      </c>
      <c r="IZ52" s="55" t="str">
        <f>IFERROR(IF(INDEX(Sheet1!$B$10:$JO$18,MATCH($C52,Sheet1!$A$10:$A$18,0),MATCH(IZ$48,Sheet1!$B$9:$JO$9,0))=0,"Close",INDEX(Sheet1!$B$10:$JO$18,MATCH($C52,Sheet1!$A$10:$A$18,0),MATCH(IZ$48,Sheet1!$B$9:$JO$9,0))),"")</f>
        <v/>
      </c>
      <c r="JA52" s="55" t="str">
        <f>IFERROR(IF(INDEX(Sheet1!$B$10:$JO$18,MATCH($C52,Sheet1!$A$10:$A$18,0),MATCH(JA$48,Sheet1!$B$9:$JO$9,0))=0,"Close",INDEX(Sheet1!$B$10:$JO$18,MATCH($C52,Sheet1!$A$10:$A$18,0),MATCH(JA$48,Sheet1!$B$9:$JO$9,0))),"")</f>
        <v/>
      </c>
      <c r="JB52" s="55" t="str">
        <f>IFERROR(IF(INDEX(Sheet1!$B$10:$JO$18,MATCH($C52,Sheet1!$A$10:$A$18,0),MATCH(JB$48,Sheet1!$B$9:$JO$9,0))=0,"Close",INDEX(Sheet1!$B$10:$JO$18,MATCH($C52,Sheet1!$A$10:$A$18,0),MATCH(JB$48,Sheet1!$B$9:$JO$9,0))),"")</f>
        <v/>
      </c>
      <c r="JC52" s="55" t="str">
        <f>IFERROR(IF(INDEX(Sheet1!$B$10:$JO$18,MATCH($C52,Sheet1!$A$10:$A$18,0),MATCH(JC$48,Sheet1!$B$9:$JO$9,0))=0,"Close",INDEX(Sheet1!$B$10:$JO$18,MATCH($C52,Sheet1!$A$10:$A$18,0),MATCH(JC$48,Sheet1!$B$9:$JO$9,0))),"")</f>
        <v/>
      </c>
      <c r="JD52" s="55" t="str">
        <f>IFERROR(IF(INDEX(Sheet1!$B$10:$JO$18,MATCH($C52,Sheet1!$A$10:$A$18,0),MATCH(JD$48,Sheet1!$B$9:$JO$9,0))=0,"Close",INDEX(Sheet1!$B$10:$JO$18,MATCH($C52,Sheet1!$A$10:$A$18,0),MATCH(JD$48,Sheet1!$B$9:$JO$9,0))),"")</f>
        <v/>
      </c>
      <c r="JE52" s="55" t="str">
        <f>IFERROR(IF(INDEX(Sheet1!$B$10:$JO$18,MATCH($C52,Sheet1!$A$10:$A$18,0),MATCH(JE$48,Sheet1!$B$9:$JO$9,0))=0,"Close",INDEX(Sheet1!$B$10:$JO$18,MATCH($C52,Sheet1!$A$10:$A$18,0),MATCH(JE$48,Sheet1!$B$9:$JO$9,0))),"")</f>
        <v/>
      </c>
      <c r="JF52" s="55" t="str">
        <f>IFERROR(IF(INDEX(Sheet1!$B$10:$JO$18,MATCH($C52,Sheet1!$A$10:$A$18,0),MATCH(JF$48,Sheet1!$B$9:$JO$9,0))=0,"Close",INDEX(Sheet1!$B$10:$JO$18,MATCH($C52,Sheet1!$A$10:$A$18,0),MATCH(JF$48,Sheet1!$B$9:$JO$9,0))),"")</f>
        <v/>
      </c>
      <c r="JG52" s="55" t="str">
        <f>IFERROR(IF(INDEX(Sheet1!$B$10:$JO$18,MATCH($C52,Sheet1!$A$10:$A$18,0),MATCH(JG$48,Sheet1!$B$9:$JO$9,0))=0,"Close",INDEX(Sheet1!$B$10:$JO$18,MATCH($C52,Sheet1!$A$10:$A$18,0),MATCH(JG$48,Sheet1!$B$9:$JO$9,0))),"")</f>
        <v/>
      </c>
      <c r="JH52" s="55" t="str">
        <f>IFERROR(IF(INDEX(Sheet1!$B$10:$JO$18,MATCH($C52,Sheet1!$A$10:$A$18,0),MATCH(JH$48,Sheet1!$B$9:$JO$9,0))=0,"Close",INDEX(Sheet1!$B$10:$JO$18,MATCH($C52,Sheet1!$A$10:$A$18,0),MATCH(JH$48,Sheet1!$B$9:$JO$9,0))),"")</f>
        <v/>
      </c>
      <c r="JI52" s="55" t="str">
        <f>IFERROR(IF(INDEX(Sheet1!$B$10:$JO$18,MATCH($C52,Sheet1!$A$10:$A$18,0),MATCH(JI$48,Sheet1!$B$9:$JO$9,0))=0,"Close",INDEX(Sheet1!$B$10:$JO$18,MATCH($C52,Sheet1!$A$10:$A$18,0),MATCH(JI$48,Sheet1!$B$9:$JO$9,0))),"")</f>
        <v/>
      </c>
      <c r="JJ52" s="55" t="str">
        <f>IFERROR(IF(INDEX(Sheet1!$B$10:$JO$18,MATCH($C52,Sheet1!$A$10:$A$18,0),MATCH(JJ$48,Sheet1!$B$9:$JO$9,0))=0,"Close",INDEX(Sheet1!$B$10:$JO$18,MATCH($C52,Sheet1!$A$10:$A$18,0),MATCH(JJ$48,Sheet1!$B$9:$JO$9,0))),"")</f>
        <v/>
      </c>
      <c r="JK52" s="55" t="str">
        <f>IFERROR(IF(INDEX(Sheet1!$B$10:$JO$18,MATCH($C52,Sheet1!$A$10:$A$18,0),MATCH(JK$48,Sheet1!$B$9:$JO$9,0))=0,"Close",INDEX(Sheet1!$B$10:$JO$18,MATCH($C52,Sheet1!$A$10:$A$18,0),MATCH(JK$48,Sheet1!$B$9:$JO$9,0))),"")</f>
        <v/>
      </c>
      <c r="JL52" s="55" t="str">
        <f>IFERROR(IF(INDEX(Sheet1!$B$10:$JO$18,MATCH($C52,Sheet1!$A$10:$A$18,0),MATCH(JL$48,Sheet1!$B$9:$JO$9,0))=0,"Close",INDEX(Sheet1!$B$10:$JO$18,MATCH($C52,Sheet1!$A$10:$A$18,0),MATCH(JL$48,Sheet1!$B$9:$JO$9,0))),"")</f>
        <v/>
      </c>
      <c r="JM52" s="55" t="str">
        <f>IFERROR(IF(INDEX(Sheet1!$B$10:$JO$18,MATCH($C52,Sheet1!$A$10:$A$18,0),MATCH(JM$48,Sheet1!$B$9:$JO$9,0))=0,"Close",INDEX(Sheet1!$B$10:$JO$18,MATCH($C52,Sheet1!$A$10:$A$18,0),MATCH(JM$48,Sheet1!$B$9:$JO$9,0))),"")</f>
        <v/>
      </c>
      <c r="JN52" s="55" t="str">
        <f>IFERROR(IF(INDEX(Sheet1!$B$10:$JO$18,MATCH($C52,Sheet1!$A$10:$A$18,0),MATCH(JN$48,Sheet1!$B$9:$JO$9,0))=0,"Close",INDEX(Sheet1!$B$10:$JO$18,MATCH($C52,Sheet1!$A$10:$A$18,0),MATCH(JN$48,Sheet1!$B$9:$JO$9,0))),"")</f>
        <v/>
      </c>
      <c r="JO52" s="55" t="str">
        <f>IFERROR(IF(INDEX(Sheet1!$B$10:$JO$18,MATCH($C52,Sheet1!$A$10:$A$18,0),MATCH(JO$48,Sheet1!$B$9:$JO$9,0))=0,"Close",INDEX(Sheet1!$B$10:$JO$18,MATCH($C52,Sheet1!$A$10:$A$18,0),MATCH(JO$48,Sheet1!$B$9:$JO$9,0))),"")</f>
        <v/>
      </c>
      <c r="JP52" s="55" t="str">
        <f>IFERROR(IF(INDEX(Sheet1!$B$10:$JO$18,MATCH($C52,Sheet1!$A$10:$A$18,0),MATCH(JP$48,Sheet1!$B$9:$JO$9,0))=0,"Close",INDEX(Sheet1!$B$10:$JO$18,MATCH($C52,Sheet1!$A$10:$A$18,0),MATCH(JP$48,Sheet1!$B$9:$JO$9,0))),"")</f>
        <v/>
      </c>
      <c r="JQ52" s="55" t="str">
        <f>IFERROR(IF(INDEX(Sheet1!$B$10:$JO$18,MATCH($C52,Sheet1!$A$10:$A$18,0),MATCH(JQ$48,Sheet1!$B$9:$JO$9,0))=0,"Close",INDEX(Sheet1!$B$10:$JO$18,MATCH($C52,Sheet1!$A$10:$A$18,0),MATCH(JQ$48,Sheet1!$B$9:$JO$9,0))),"")</f>
        <v/>
      </c>
      <c r="JR52" s="55" t="str">
        <f>IFERROR(IF(INDEX(Sheet1!$B$10:$JO$18,MATCH($C52,Sheet1!$A$10:$A$18,0),MATCH(JR$48,Sheet1!$B$9:$JO$9,0))=0,"Close",INDEX(Sheet1!$B$10:$JO$18,MATCH($C52,Sheet1!$A$10:$A$18,0),MATCH(JR$48,Sheet1!$B$9:$JO$9,0))),"")</f>
        <v/>
      </c>
      <c r="JS52" s="55" t="str">
        <f>IFERROR(IF(INDEX(Sheet1!$B$10:$JO$18,MATCH($C52,Sheet1!$A$10:$A$18,0),MATCH(JS$48,Sheet1!$B$9:$JO$9,0))=0,"Close",INDEX(Sheet1!$B$10:$JO$18,MATCH($C52,Sheet1!$A$10:$A$18,0),MATCH(JS$48,Sheet1!$B$9:$JO$9,0))),"")</f>
        <v/>
      </c>
      <c r="JT52" s="55" t="str">
        <f>IFERROR(IF(INDEX(Sheet1!$B$10:$JO$18,MATCH($C52,Sheet1!$A$10:$A$18,0),MATCH(JT$48,Sheet1!$B$9:$JO$9,0))=0,"Close",INDEX(Sheet1!$B$10:$JO$18,MATCH($C52,Sheet1!$A$10:$A$18,0),MATCH(JT$48,Sheet1!$B$9:$JO$9,0))),"")</f>
        <v/>
      </c>
      <c r="JU52" s="55" t="str">
        <f>IFERROR(IF(INDEX(Sheet1!$B$10:$JO$18,MATCH($C52,Sheet1!$A$10:$A$18,0),MATCH(JU$48,Sheet1!$B$9:$JO$9,0))=0,"Close",INDEX(Sheet1!$B$10:$JO$18,MATCH($C52,Sheet1!$A$10:$A$18,0),MATCH(JU$48,Sheet1!$B$9:$JO$9,0))),"")</f>
        <v/>
      </c>
      <c r="JV52" s="55" t="str">
        <f>IFERROR(IF(INDEX(Sheet1!$B$10:$JO$18,MATCH($C52,Sheet1!$A$10:$A$18,0),MATCH(JV$48,Sheet1!$B$9:$JO$9,0))=0,"Close",INDEX(Sheet1!$B$10:$JO$18,MATCH($C52,Sheet1!$A$10:$A$18,0),MATCH(JV$48,Sheet1!$B$9:$JO$9,0))),"")</f>
        <v/>
      </c>
      <c r="JW52" s="55" t="str">
        <f>IFERROR(IF(INDEX(Sheet1!$B$10:$JO$18,MATCH($C52,Sheet1!$A$10:$A$18,0),MATCH(JW$48,Sheet1!$B$9:$JO$9,0))=0,"Close",INDEX(Sheet1!$B$10:$JO$18,MATCH($C52,Sheet1!$A$10:$A$18,0),MATCH(JW$48,Sheet1!$B$9:$JO$9,0))),"")</f>
        <v/>
      </c>
      <c r="JX52" s="55" t="str">
        <f>IFERROR(IF(INDEX(Sheet1!$B$10:$JO$18,MATCH($C52,Sheet1!$A$10:$A$18,0),MATCH(JX$48,Sheet1!$B$9:$JO$9,0))=0,"Close",INDEX(Sheet1!$B$10:$JO$18,MATCH($C52,Sheet1!$A$10:$A$18,0),MATCH(JX$48,Sheet1!$B$9:$JO$9,0))),"")</f>
        <v/>
      </c>
      <c r="JY52" s="55" t="str">
        <f>IFERROR(IF(INDEX(Sheet1!$B$10:$JO$18,MATCH($C52,Sheet1!$A$10:$A$18,0),MATCH(JY$48,Sheet1!$B$9:$JO$9,0))=0,"Close",INDEX(Sheet1!$B$10:$JO$18,MATCH($C52,Sheet1!$A$10:$A$18,0),MATCH(JY$48,Sheet1!$B$9:$JO$9,0))),"")</f>
        <v/>
      </c>
      <c r="JZ52" s="55" t="str">
        <f>IFERROR(IF(INDEX(Sheet1!$B$10:$JO$18,MATCH($C52,Sheet1!$A$10:$A$18,0),MATCH(JZ$48,Sheet1!$B$9:$JO$9,0))=0,"Close",INDEX(Sheet1!$B$10:$JO$18,MATCH($C52,Sheet1!$A$10:$A$18,0),MATCH(JZ$48,Sheet1!$B$9:$JO$9,0))),"")</f>
        <v/>
      </c>
      <c r="KA52" s="55" t="str">
        <f>IFERROR(IF(INDEX(Sheet1!$B$10:$JO$18,MATCH($C52,Sheet1!$A$10:$A$18,0),MATCH(KA$48,Sheet1!$B$9:$JO$9,0))=0,"Close",INDEX(Sheet1!$B$10:$JO$18,MATCH($C52,Sheet1!$A$10:$A$18,0),MATCH(KA$48,Sheet1!$B$9:$JO$9,0))),"")</f>
        <v/>
      </c>
      <c r="KB52" s="55" t="str">
        <f>IFERROR(IF(INDEX(Sheet1!$B$10:$JO$18,MATCH($C52,Sheet1!$A$10:$A$18,0),MATCH(KB$48,Sheet1!$B$9:$JO$9,0))=0,"Close",INDEX(Sheet1!$B$10:$JO$18,MATCH($C52,Sheet1!$A$10:$A$18,0),MATCH(KB$48,Sheet1!$B$9:$JO$9,0))),"")</f>
        <v/>
      </c>
      <c r="KC52" s="55" t="str">
        <f>IFERROR(IF(INDEX(Sheet1!$B$10:$JO$18,MATCH($C52,Sheet1!$A$10:$A$18,0),MATCH(KC$48,Sheet1!$B$9:$JO$9,0))=0,"Close",INDEX(Sheet1!$B$10:$JO$18,MATCH($C52,Sheet1!$A$10:$A$18,0),MATCH(KC$48,Sheet1!$B$9:$JO$9,0))),"")</f>
        <v/>
      </c>
      <c r="KD52" s="55" t="str">
        <f>IFERROR(IF(INDEX(Sheet1!$B$10:$JO$18,MATCH($C52,Sheet1!$A$10:$A$18,0),MATCH(KD$48,Sheet1!$B$9:$JO$9,0))=0,"Close",INDEX(Sheet1!$B$10:$JO$18,MATCH($C52,Sheet1!$A$10:$A$18,0),MATCH(KD$48,Sheet1!$B$9:$JO$9,0))),"")</f>
        <v/>
      </c>
      <c r="KE52" s="55" t="str">
        <f>IFERROR(IF(INDEX(Sheet1!$B$10:$JO$18,MATCH($C52,Sheet1!$A$10:$A$18,0),MATCH(KE$48,Sheet1!$B$9:$JO$9,0))=0,"Close",INDEX(Sheet1!$B$10:$JO$18,MATCH($C52,Sheet1!$A$10:$A$18,0),MATCH(KE$48,Sheet1!$B$9:$JO$9,0))),"")</f>
        <v/>
      </c>
      <c r="KF52" s="55" t="str">
        <f>IFERROR(IF(INDEX(Sheet1!$B$10:$JO$18,MATCH($C52,Sheet1!$A$10:$A$18,0),MATCH(KF$48,Sheet1!$B$9:$JO$9,0))=0,"Close",INDEX(Sheet1!$B$10:$JO$18,MATCH($C52,Sheet1!$A$10:$A$18,0),MATCH(KF$48,Sheet1!$B$9:$JO$9,0))),"")</f>
        <v/>
      </c>
      <c r="KG52" s="55" t="str">
        <f>IFERROR(IF(INDEX(Sheet1!$B$10:$JO$18,MATCH($C52,Sheet1!$A$10:$A$18,0),MATCH(KG$48,Sheet1!$B$9:$JO$9,0))=0,"Close",INDEX(Sheet1!$B$10:$JO$18,MATCH($C52,Sheet1!$A$10:$A$18,0),MATCH(KG$48,Sheet1!$B$9:$JO$9,0))),"")</f>
        <v/>
      </c>
      <c r="KH52" s="55" t="str">
        <f>IFERROR(IF(INDEX(Sheet1!$B$10:$JO$18,MATCH($C52,Sheet1!$A$10:$A$18,0),MATCH(KH$48,Sheet1!$B$9:$JO$9,0))=0,"Close",INDEX(Sheet1!$B$10:$JO$18,MATCH($C52,Sheet1!$A$10:$A$18,0),MATCH(KH$48,Sheet1!$B$9:$JO$9,0))),"")</f>
        <v/>
      </c>
      <c r="KI52" s="55" t="str">
        <f>IFERROR(IF(INDEX(Sheet1!$B$10:$JO$18,MATCH($C52,Sheet1!$A$10:$A$18,0),MATCH(KI$48,Sheet1!$B$9:$JO$9,0))=0,"Close",INDEX(Sheet1!$B$10:$JO$18,MATCH($C52,Sheet1!$A$10:$A$18,0),MATCH(KI$48,Sheet1!$B$9:$JO$9,0))),"")</f>
        <v/>
      </c>
      <c r="KJ52" s="55" t="str">
        <f>IFERROR(IF(INDEX(Sheet1!$B$10:$JO$18,MATCH($C52,Sheet1!$A$10:$A$18,0),MATCH(KJ$48,Sheet1!$B$9:$JO$9,0))=0,"Close",INDEX(Sheet1!$B$10:$JO$18,MATCH($C52,Sheet1!$A$10:$A$18,0),MATCH(KJ$48,Sheet1!$B$9:$JO$9,0))),"")</f>
        <v/>
      </c>
      <c r="KK52" s="55" t="str">
        <f>IFERROR(IF(INDEX(Sheet1!$B$10:$JO$18,MATCH($C52,Sheet1!$A$10:$A$18,0),MATCH(KK$48,Sheet1!$B$9:$JO$9,0))=0,"Close",INDEX(Sheet1!$B$10:$JO$18,MATCH($C52,Sheet1!$A$10:$A$18,0),MATCH(KK$48,Sheet1!$B$9:$JO$9,0))),"")</f>
        <v/>
      </c>
      <c r="KL52" s="55" t="str">
        <f>IFERROR(IF(INDEX(Sheet1!$B$10:$JO$18,MATCH($C52,Sheet1!$A$10:$A$18,0),MATCH(KL$48,Sheet1!$B$9:$JO$9,0))=0,"Close",INDEX(Sheet1!$B$10:$JO$18,MATCH($C52,Sheet1!$A$10:$A$18,0),MATCH(KL$48,Sheet1!$B$9:$JO$9,0))),"")</f>
        <v/>
      </c>
      <c r="KM52" s="55" t="str">
        <f>IFERROR(IF(INDEX(Sheet1!$B$10:$JO$18,MATCH($C52,Sheet1!$A$10:$A$18,0),MATCH(KM$48,Sheet1!$B$9:$JO$9,0))=0,"Close",INDEX(Sheet1!$B$10:$JO$18,MATCH($C52,Sheet1!$A$10:$A$18,0),MATCH(KM$48,Sheet1!$B$9:$JO$9,0))),"")</f>
        <v/>
      </c>
      <c r="KN52" s="55" t="str">
        <f>IFERROR(IF(INDEX(Sheet1!$B$10:$JO$18,MATCH($C52,Sheet1!$A$10:$A$18,0),MATCH(KN$48,Sheet1!$B$9:$JO$9,0))=0,"Close",INDEX(Sheet1!$B$10:$JO$18,MATCH($C52,Sheet1!$A$10:$A$18,0),MATCH(KN$48,Sheet1!$B$9:$JO$9,0))),"")</f>
        <v/>
      </c>
      <c r="KO52" s="55" t="str">
        <f>IFERROR(IF(INDEX(Sheet1!$B$10:$JO$18,MATCH($C52,Sheet1!$A$10:$A$18,0),MATCH(KO$48,Sheet1!$B$9:$JO$9,0))=0,"Close",INDEX(Sheet1!$B$10:$JO$18,MATCH($C52,Sheet1!$A$10:$A$18,0),MATCH(KO$48,Sheet1!$B$9:$JO$9,0))),"")</f>
        <v/>
      </c>
      <c r="KP52" s="55" t="str">
        <f>IFERROR(IF(INDEX(Sheet1!$B$10:$JO$18,MATCH($C52,Sheet1!$A$10:$A$18,0),MATCH(KP$48,Sheet1!$B$9:$JO$9,0))=0,"Close",INDEX(Sheet1!$B$10:$JO$18,MATCH($C52,Sheet1!$A$10:$A$18,0),MATCH(KP$48,Sheet1!$B$9:$JO$9,0))),"")</f>
        <v/>
      </c>
      <c r="KQ52" s="55" t="str">
        <f>IFERROR(IF(INDEX(Sheet1!$B$10:$JO$18,MATCH($C52,Sheet1!$A$10:$A$18,0),MATCH(KQ$48,Sheet1!$B$9:$JO$9,0))=0,"Close",INDEX(Sheet1!$B$10:$JO$18,MATCH($C52,Sheet1!$A$10:$A$18,0),MATCH(KQ$48,Sheet1!$B$9:$JO$9,0))),"")</f>
        <v/>
      </c>
      <c r="KR52" s="55" t="str">
        <f>IFERROR(IF(INDEX(Sheet1!$B$10:$JO$18,MATCH($C52,Sheet1!$A$10:$A$18,0),MATCH(KR$48,Sheet1!$B$9:$JO$9,0))=0,"Close",INDEX(Sheet1!$B$10:$JO$18,MATCH($C52,Sheet1!$A$10:$A$18,0),MATCH(KR$48,Sheet1!$B$9:$JO$9,0))),"")</f>
        <v/>
      </c>
      <c r="KS52" s="55" t="str">
        <f>IFERROR(IF(INDEX(Sheet1!$B$10:$JO$18,MATCH($C52,Sheet1!$A$10:$A$18,0),MATCH(KS$48,Sheet1!$B$9:$JO$9,0))=0,"Close",INDEX(Sheet1!$B$10:$JO$18,MATCH($C52,Sheet1!$A$10:$A$18,0),MATCH(KS$48,Sheet1!$B$9:$JO$9,0))),"")</f>
        <v/>
      </c>
      <c r="KT52" s="55" t="str">
        <f>IFERROR(IF(INDEX(Sheet1!$B$10:$JO$18,MATCH($C52,Sheet1!$A$10:$A$18,0),MATCH(KT$48,Sheet1!$B$9:$JO$9,0))=0,"Close",INDEX(Sheet1!$B$10:$JO$18,MATCH($C52,Sheet1!$A$10:$A$18,0),MATCH(KT$48,Sheet1!$B$9:$JO$9,0))),"")</f>
        <v/>
      </c>
      <c r="KU52" s="55" t="str">
        <f>IFERROR(IF(INDEX(Sheet1!$B$10:$JO$18,MATCH($C52,Sheet1!$A$10:$A$18,0),MATCH(KU$48,Sheet1!$B$9:$JO$9,0))=0,"Close",INDEX(Sheet1!$B$10:$JO$18,MATCH($C52,Sheet1!$A$10:$A$18,0),MATCH(KU$48,Sheet1!$B$9:$JO$9,0))),"")</f>
        <v/>
      </c>
      <c r="KV52" s="55" t="str">
        <f>IFERROR(IF(INDEX(Sheet1!$B$10:$JO$18,MATCH($C52,Sheet1!$A$10:$A$18,0),MATCH(KV$48,Sheet1!$B$9:$JO$9,0))=0,"Close",INDEX(Sheet1!$B$10:$JO$18,MATCH($C52,Sheet1!$A$10:$A$18,0),MATCH(KV$48,Sheet1!$B$9:$JO$9,0))),"")</f>
        <v/>
      </c>
      <c r="KW52" s="55" t="str">
        <f>IFERROR(IF(INDEX(Sheet1!$B$10:$JO$18,MATCH($C52,Sheet1!$A$10:$A$18,0),MATCH(KW$48,Sheet1!$B$9:$JO$9,0))=0,"Close",INDEX(Sheet1!$B$10:$JO$18,MATCH($C52,Sheet1!$A$10:$A$18,0),MATCH(KW$48,Sheet1!$B$9:$JO$9,0))),"")</f>
        <v/>
      </c>
      <c r="KX52" s="55" t="str">
        <f>IFERROR(IF(INDEX(Sheet1!$B$10:$JO$18,MATCH($C52,Sheet1!$A$10:$A$18,0),MATCH(KX$48,Sheet1!$B$9:$JO$9,0))=0,"Close",INDEX(Sheet1!$B$10:$JO$18,MATCH($C52,Sheet1!$A$10:$A$18,0),MATCH(KX$48,Sheet1!$B$9:$JO$9,0))),"")</f>
        <v/>
      </c>
      <c r="KY52" s="55" t="str">
        <f>IFERROR(IF(INDEX(Sheet1!$B$10:$JO$18,MATCH($C52,Sheet1!$A$10:$A$18,0),MATCH(KY$48,Sheet1!$B$9:$JO$9,0))=0,"Close",INDEX(Sheet1!$B$10:$JO$18,MATCH($C52,Sheet1!$A$10:$A$18,0),MATCH(KY$48,Sheet1!$B$9:$JO$9,0))),"")</f>
        <v/>
      </c>
      <c r="KZ52" s="55" t="str">
        <f>IFERROR(IF(INDEX(Sheet1!$B$10:$JO$18,MATCH($C52,Sheet1!$A$10:$A$18,0),MATCH(KZ$48,Sheet1!$B$9:$JO$9,0))=0,"Close",INDEX(Sheet1!$B$10:$JO$18,MATCH($C52,Sheet1!$A$10:$A$18,0),MATCH(KZ$48,Sheet1!$B$9:$JO$9,0))),"")</f>
        <v/>
      </c>
      <c r="LA52" s="55" t="str">
        <f>IFERROR(IF(INDEX(Sheet1!$B$10:$JO$18,MATCH($C52,Sheet1!$A$10:$A$18,0),MATCH(LA$48,Sheet1!$B$9:$JO$9,0))=0,"Close",INDEX(Sheet1!$B$10:$JO$18,MATCH($C52,Sheet1!$A$10:$A$18,0),MATCH(LA$48,Sheet1!$B$9:$JO$9,0))),"")</f>
        <v/>
      </c>
      <c r="LB52" s="55" t="str">
        <f>IFERROR(IF(INDEX(Sheet1!$B$10:$JO$18,MATCH($C52,Sheet1!$A$10:$A$18,0),MATCH(LB$48,Sheet1!$B$9:$JO$9,0))=0,"Close",INDEX(Sheet1!$B$10:$JO$18,MATCH($C52,Sheet1!$A$10:$A$18,0),MATCH(LB$48,Sheet1!$B$9:$JO$9,0))),"")</f>
        <v/>
      </c>
      <c r="LC52" s="55" t="str">
        <f>IFERROR(IF(INDEX(Sheet1!$B$10:$JO$18,MATCH($C52,Sheet1!$A$10:$A$18,0),MATCH(LC$48,Sheet1!$B$9:$JO$9,0))=0,"Close",INDEX(Sheet1!$B$10:$JO$18,MATCH($C52,Sheet1!$A$10:$A$18,0),MATCH(LC$48,Sheet1!$B$9:$JO$9,0))),"")</f>
        <v/>
      </c>
      <c r="LD52" s="55" t="str">
        <f>IFERROR(IF(INDEX(Sheet1!$B$10:$JO$18,MATCH($C52,Sheet1!$A$10:$A$18,0),MATCH(LD$48,Sheet1!$B$9:$JO$9,0))=0,"Close",INDEX(Sheet1!$B$10:$JO$18,MATCH($C52,Sheet1!$A$10:$A$18,0),MATCH(LD$48,Sheet1!$B$9:$JO$9,0))),"")</f>
        <v/>
      </c>
      <c r="LE52" s="55" t="str">
        <f>IFERROR(IF(INDEX(Sheet1!$B$10:$JO$18,MATCH($C52,Sheet1!$A$10:$A$18,0),MATCH(LE$48,Sheet1!$B$9:$JO$9,0))=0,"Close",INDEX(Sheet1!$B$10:$JO$18,MATCH($C52,Sheet1!$A$10:$A$18,0),MATCH(LE$48,Sheet1!$B$9:$JO$9,0))),"")</f>
        <v/>
      </c>
      <c r="LF52" s="55" t="str">
        <f>IFERROR(IF(INDEX(Sheet1!$B$10:$JO$18,MATCH($C52,Sheet1!$A$10:$A$18,0),MATCH(LF$48,Sheet1!$B$9:$JO$9,0))=0,"Close",INDEX(Sheet1!$B$10:$JO$18,MATCH($C52,Sheet1!$A$10:$A$18,0),MATCH(LF$48,Sheet1!$B$9:$JO$9,0))),"")</f>
        <v/>
      </c>
      <c r="LG52" s="55" t="str">
        <f>IFERROR(IF(INDEX(Sheet1!$B$10:$JO$18,MATCH($C52,Sheet1!$A$10:$A$18,0),MATCH(LG$48,Sheet1!$B$9:$JO$9,0))=0,"Close",INDEX(Sheet1!$B$10:$JO$18,MATCH($C52,Sheet1!$A$10:$A$18,0),MATCH(LG$48,Sheet1!$B$9:$JO$9,0))),"")</f>
        <v/>
      </c>
      <c r="LH52" s="55" t="str">
        <f>IFERROR(IF(INDEX(Sheet1!$B$10:$JO$18,MATCH($C52,Sheet1!$A$10:$A$18,0),MATCH(LH$48,Sheet1!$B$9:$JO$9,0))=0,"Close",INDEX(Sheet1!$B$10:$JO$18,MATCH($C52,Sheet1!$A$10:$A$18,0),MATCH(LH$48,Sheet1!$B$9:$JO$9,0))),"")</f>
        <v/>
      </c>
      <c r="LI52" s="55" t="str">
        <f>IFERROR(IF(INDEX(Sheet1!$B$10:$JO$18,MATCH($C52,Sheet1!$A$10:$A$18,0),MATCH(LI$48,Sheet1!$B$9:$JO$9,0))=0,"Close",INDEX(Sheet1!$B$10:$JO$18,MATCH($C52,Sheet1!$A$10:$A$18,0),MATCH(LI$48,Sheet1!$B$9:$JO$9,0))),"")</f>
        <v/>
      </c>
      <c r="LJ52" s="55" t="str">
        <f>IFERROR(IF(INDEX(Sheet1!$B$10:$JO$18,MATCH($C52,Sheet1!$A$10:$A$18,0),MATCH(LJ$48,Sheet1!$B$9:$JO$9,0))=0,"Close",INDEX(Sheet1!$B$10:$JO$18,MATCH($C52,Sheet1!$A$10:$A$18,0),MATCH(LJ$48,Sheet1!$B$9:$JO$9,0))),"")</f>
        <v/>
      </c>
      <c r="LK52" s="55" t="str">
        <f>IFERROR(IF(INDEX(Sheet1!$B$10:$JO$18,MATCH($C52,Sheet1!$A$10:$A$18,0),MATCH(LK$48,Sheet1!$B$9:$JO$9,0))=0,"Close",INDEX(Sheet1!$B$10:$JO$18,MATCH($C52,Sheet1!$A$10:$A$18,0),MATCH(LK$48,Sheet1!$B$9:$JO$9,0))),"")</f>
        <v/>
      </c>
      <c r="LL52" s="55" t="str">
        <f>IFERROR(IF(INDEX(Sheet1!$B$10:$JO$18,MATCH($C52,Sheet1!$A$10:$A$18,0),MATCH(LL$48,Sheet1!$B$9:$JO$9,0))=0,"Close",INDEX(Sheet1!$B$10:$JO$18,MATCH($C52,Sheet1!$A$10:$A$18,0),MATCH(LL$48,Sheet1!$B$9:$JO$9,0))),"")</f>
        <v/>
      </c>
      <c r="LM52" s="55" t="str">
        <f>IFERROR(IF(INDEX(Sheet1!$B$10:$JO$18,MATCH($C52,Sheet1!$A$10:$A$18,0),MATCH(LM$48,Sheet1!$B$9:$JO$9,0))=0,"Close",INDEX(Sheet1!$B$10:$JO$18,MATCH($C52,Sheet1!$A$10:$A$18,0),MATCH(LM$48,Sheet1!$B$9:$JO$9,0))),"")</f>
        <v/>
      </c>
      <c r="LN52" s="55" t="str">
        <f>IFERROR(IF(INDEX(Sheet1!$B$10:$JO$18,MATCH($C52,Sheet1!$A$10:$A$18,0),MATCH(LN$48,Sheet1!$B$9:$JO$9,0))=0,"Close",INDEX(Sheet1!$B$10:$JO$18,MATCH($C52,Sheet1!$A$10:$A$18,0),MATCH(LN$48,Sheet1!$B$9:$JO$9,0))),"")</f>
        <v/>
      </c>
      <c r="LO52" s="55" t="str">
        <f>IFERROR(IF(INDEX(Sheet1!$B$10:$JO$18,MATCH($C52,Sheet1!$A$10:$A$18,0),MATCH(LO$48,Sheet1!$B$9:$JO$9,0))=0,"Close",INDEX(Sheet1!$B$10:$JO$18,MATCH($C52,Sheet1!$A$10:$A$18,0),MATCH(LO$48,Sheet1!$B$9:$JO$9,0))),"")</f>
        <v/>
      </c>
      <c r="LP52" s="55" t="str">
        <f>IFERROR(IF(INDEX(Sheet1!$B$10:$JO$18,MATCH($C52,Sheet1!$A$10:$A$18,0),MATCH(LP$48,Sheet1!$B$9:$JO$9,0))=0,"Close",INDEX(Sheet1!$B$10:$JO$18,MATCH($C52,Sheet1!$A$10:$A$18,0),MATCH(LP$48,Sheet1!$B$9:$JO$9,0))),"")</f>
        <v/>
      </c>
      <c r="LQ52" s="55" t="str">
        <f>IFERROR(IF(INDEX(Sheet1!$B$10:$JO$18,MATCH($C52,Sheet1!$A$10:$A$18,0),MATCH(LQ$48,Sheet1!$B$9:$JO$9,0))=0,"Close",INDEX(Sheet1!$B$10:$JO$18,MATCH($C52,Sheet1!$A$10:$A$18,0),MATCH(LQ$48,Sheet1!$B$9:$JO$9,0))),"")</f>
        <v/>
      </c>
      <c r="LR52" s="55" t="str">
        <f>IFERROR(IF(INDEX(Sheet1!$B$10:$JO$18,MATCH($C52,Sheet1!$A$10:$A$18,0),MATCH(LR$48,Sheet1!$B$9:$JO$9,0))=0,"Close",INDEX(Sheet1!$B$10:$JO$18,MATCH($C52,Sheet1!$A$10:$A$18,0),MATCH(LR$48,Sheet1!$B$9:$JO$9,0))),"")</f>
        <v/>
      </c>
      <c r="LS52" s="55" t="str">
        <f>IFERROR(IF(INDEX(Sheet1!$B$10:$JO$18,MATCH($C52,Sheet1!$A$10:$A$18,0),MATCH(LS$48,Sheet1!$B$9:$JO$9,0))=0,"Close",INDEX(Sheet1!$B$10:$JO$18,MATCH($C52,Sheet1!$A$10:$A$18,0),MATCH(LS$48,Sheet1!$B$9:$JO$9,0))),"")</f>
        <v/>
      </c>
      <c r="LT52" s="55" t="str">
        <f>IFERROR(IF(INDEX(Sheet1!$B$10:$JO$18,MATCH($C52,Sheet1!$A$10:$A$18,0),MATCH(LT$48,Sheet1!$B$9:$JO$9,0))=0,"Close",INDEX(Sheet1!$B$10:$JO$18,MATCH($C52,Sheet1!$A$10:$A$18,0),MATCH(LT$48,Sheet1!$B$9:$JO$9,0))),"")</f>
        <v/>
      </c>
      <c r="LU52" s="55" t="str">
        <f>IFERROR(IF(INDEX(Sheet1!$B$10:$JO$18,MATCH($C52,Sheet1!$A$10:$A$18,0),MATCH(LU$48,Sheet1!$B$9:$JO$9,0))=0,"Close",INDEX(Sheet1!$B$10:$JO$18,MATCH($C52,Sheet1!$A$10:$A$18,0),MATCH(LU$48,Sheet1!$B$9:$JO$9,0))),"")</f>
        <v/>
      </c>
      <c r="LV52" s="55" t="str">
        <f>IFERROR(IF(INDEX(Sheet1!$B$10:$JO$18,MATCH($C52,Sheet1!$A$10:$A$18,0),MATCH(LV$48,Sheet1!$B$9:$JO$9,0))=0,"Close",INDEX(Sheet1!$B$10:$JO$18,MATCH($C52,Sheet1!$A$10:$A$18,0),MATCH(LV$48,Sheet1!$B$9:$JO$9,0))),"")</f>
        <v/>
      </c>
      <c r="LW52" s="55" t="str">
        <f>IFERROR(IF(INDEX(Sheet1!$B$10:$JO$18,MATCH($C52,Sheet1!$A$10:$A$18,0),MATCH(LW$48,Sheet1!$B$9:$JO$9,0))=0,"Close",INDEX(Sheet1!$B$10:$JO$18,MATCH($C52,Sheet1!$A$10:$A$18,0),MATCH(LW$48,Sheet1!$B$9:$JO$9,0))),"")</f>
        <v/>
      </c>
      <c r="LX52" s="55" t="str">
        <f>IFERROR(IF(INDEX(Sheet1!$B$10:$JO$18,MATCH($C52,Sheet1!$A$10:$A$18,0),MATCH(LX$48,Sheet1!$B$9:$JO$9,0))=0,"Close",INDEX(Sheet1!$B$10:$JO$18,MATCH($C52,Sheet1!$A$10:$A$18,0),MATCH(LX$48,Sheet1!$B$9:$JO$9,0))),"")</f>
        <v/>
      </c>
      <c r="LY52" s="55" t="str">
        <f>IFERROR(IF(INDEX(Sheet1!$B$10:$JO$18,MATCH($C52,Sheet1!$A$10:$A$18,0),MATCH(LY$48,Sheet1!$B$9:$JO$9,0))=0,"Close",INDEX(Sheet1!$B$10:$JO$18,MATCH($C52,Sheet1!$A$10:$A$18,0),MATCH(LY$48,Sheet1!$B$9:$JO$9,0))),"")</f>
        <v/>
      </c>
      <c r="LZ52" s="55" t="str">
        <f>IFERROR(IF(INDEX(Sheet1!$B$10:$JO$18,MATCH($C52,Sheet1!$A$10:$A$18,0),MATCH(LZ$48,Sheet1!$B$9:$JO$9,0))=0,"Close",INDEX(Sheet1!$B$10:$JO$18,MATCH($C52,Sheet1!$A$10:$A$18,0),MATCH(LZ$48,Sheet1!$B$9:$JO$9,0))),"")</f>
        <v/>
      </c>
      <c r="MA52" s="55" t="str">
        <f>IFERROR(IF(INDEX(Sheet1!$B$10:$JO$18,MATCH($C52,Sheet1!$A$10:$A$18,0),MATCH(MA$48,Sheet1!$B$9:$JO$9,0))=0,"Close",INDEX(Sheet1!$B$10:$JO$18,MATCH($C52,Sheet1!$A$10:$A$18,0),MATCH(MA$48,Sheet1!$B$9:$JO$9,0))),"")</f>
        <v/>
      </c>
      <c r="MB52" s="55" t="str">
        <f>IFERROR(IF(INDEX(Sheet1!$B$10:$JO$18,MATCH($C52,Sheet1!$A$10:$A$18,0),MATCH(MB$48,Sheet1!$B$9:$JO$9,0))=0,"Close",INDEX(Sheet1!$B$10:$JO$18,MATCH($C52,Sheet1!$A$10:$A$18,0),MATCH(MB$48,Sheet1!$B$9:$JO$9,0))),"")</f>
        <v/>
      </c>
      <c r="MC52" s="55" t="str">
        <f>IFERROR(IF(INDEX(Sheet1!$B$10:$JO$18,MATCH($C52,Sheet1!$A$10:$A$18,0),MATCH(MC$48,Sheet1!$B$9:$JO$9,0))=0,"Close",INDEX(Sheet1!$B$10:$JO$18,MATCH($C52,Sheet1!$A$10:$A$18,0),MATCH(MC$48,Sheet1!$B$9:$JO$9,0))),"")</f>
        <v/>
      </c>
      <c r="MD52" s="55" t="str">
        <f>IFERROR(IF(INDEX(Sheet1!$B$10:$JO$18,MATCH($C52,Sheet1!$A$10:$A$18,0),MATCH(MD$48,Sheet1!$B$9:$JO$9,0))=0,"Close",INDEX(Sheet1!$B$10:$JO$18,MATCH($C52,Sheet1!$A$10:$A$18,0),MATCH(MD$48,Sheet1!$B$9:$JO$9,0))),"")</f>
        <v/>
      </c>
      <c r="ME52" s="55" t="str">
        <f>IFERROR(IF(INDEX(Sheet1!$B$10:$JO$18,MATCH($C52,Sheet1!$A$10:$A$18,0),MATCH(ME$48,Sheet1!$B$9:$JO$9,0))=0,"Close",INDEX(Sheet1!$B$10:$JO$18,MATCH($C52,Sheet1!$A$10:$A$18,0),MATCH(ME$48,Sheet1!$B$9:$JO$9,0))),"")</f>
        <v/>
      </c>
      <c r="MF52" s="55" t="str">
        <f>IFERROR(IF(INDEX(Sheet1!$B$10:$JO$18,MATCH($C52,Sheet1!$A$10:$A$18,0),MATCH(MF$48,Sheet1!$B$9:$JO$9,0))=0,"Close",INDEX(Sheet1!$B$10:$JO$18,MATCH($C52,Sheet1!$A$10:$A$18,0),MATCH(MF$48,Sheet1!$B$9:$JO$9,0))),"")</f>
        <v/>
      </c>
      <c r="MG52" s="55" t="str">
        <f>IFERROR(IF(INDEX(Sheet1!$B$10:$JO$18,MATCH($C52,Sheet1!$A$10:$A$18,0),MATCH(MG$48,Sheet1!$B$9:$JO$9,0))=0,"Close",INDEX(Sheet1!$B$10:$JO$18,MATCH($C52,Sheet1!$A$10:$A$18,0),MATCH(MG$48,Sheet1!$B$9:$JO$9,0))),"")</f>
        <v/>
      </c>
      <c r="MH52" s="55" t="str">
        <f>IFERROR(IF(INDEX(Sheet1!$B$10:$JO$18,MATCH($C52,Sheet1!$A$10:$A$18,0),MATCH(MH$48,Sheet1!$B$9:$JO$9,0))=0,"Close",INDEX(Sheet1!$B$10:$JO$18,MATCH($C52,Sheet1!$A$10:$A$18,0),MATCH(MH$48,Sheet1!$B$9:$JO$9,0))),"")</f>
        <v/>
      </c>
      <c r="MI52" s="55" t="str">
        <f>IFERROR(IF(INDEX(Sheet1!$B$10:$JO$18,MATCH($C52,Sheet1!$A$10:$A$18,0),MATCH(MI$48,Sheet1!$B$9:$JO$9,0))=0,"Close",INDEX(Sheet1!$B$10:$JO$18,MATCH($C52,Sheet1!$A$10:$A$18,0),MATCH(MI$48,Sheet1!$B$9:$JO$9,0))),"")</f>
        <v/>
      </c>
      <c r="MJ52" s="55" t="str">
        <f>IFERROR(IF(INDEX(Sheet1!$B$10:$JO$18,MATCH($C52,Sheet1!$A$10:$A$18,0),MATCH(MJ$48,Sheet1!$B$9:$JO$9,0))=0,"Close",INDEX(Sheet1!$B$10:$JO$18,MATCH($C52,Sheet1!$A$10:$A$18,0),MATCH(MJ$48,Sheet1!$B$9:$JO$9,0))),"")</f>
        <v/>
      </c>
      <c r="MK52" s="55" t="str">
        <f>IFERROR(IF(INDEX(Sheet1!$B$10:$JO$18,MATCH($C52,Sheet1!$A$10:$A$18,0),MATCH(MK$48,Sheet1!$B$9:$JO$9,0))=0,"Close",INDEX(Sheet1!$B$10:$JO$18,MATCH($C52,Sheet1!$A$10:$A$18,0),MATCH(MK$48,Sheet1!$B$9:$JO$9,0))),"")</f>
        <v/>
      </c>
      <c r="ML52" s="55" t="str">
        <f>IFERROR(IF(INDEX(Sheet1!$B$10:$JO$18,MATCH($C52,Sheet1!$A$10:$A$18,0),MATCH(ML$48,Sheet1!$B$9:$JO$9,0))=0,"Close",INDEX(Sheet1!$B$10:$JO$18,MATCH($C52,Sheet1!$A$10:$A$18,0),MATCH(ML$48,Sheet1!$B$9:$JO$9,0))),"")</f>
        <v/>
      </c>
      <c r="MM52" s="55" t="str">
        <f>IFERROR(IF(INDEX(Sheet1!$B$10:$JO$18,MATCH($C52,Sheet1!$A$10:$A$18,0),MATCH(MM$48,Sheet1!$B$9:$JO$9,0))=0,"Close",INDEX(Sheet1!$B$10:$JO$18,MATCH($C52,Sheet1!$A$10:$A$18,0),MATCH(MM$48,Sheet1!$B$9:$JO$9,0))),"")</f>
        <v/>
      </c>
      <c r="MN52" s="55" t="str">
        <f>IFERROR(IF(INDEX(Sheet1!$B$10:$JO$18,MATCH($C52,Sheet1!$A$10:$A$18,0),MATCH(MN$48,Sheet1!$B$9:$JO$9,0))=0,"Close",INDEX(Sheet1!$B$10:$JO$18,MATCH($C52,Sheet1!$A$10:$A$18,0),MATCH(MN$48,Sheet1!$B$9:$JO$9,0))),"")</f>
        <v/>
      </c>
      <c r="MO52" s="55" t="str">
        <f>IFERROR(IF(INDEX(Sheet1!$B$10:$JO$18,MATCH($C52,Sheet1!$A$10:$A$18,0),MATCH(MO$48,Sheet1!$B$9:$JO$9,0))=0,"Close",INDEX(Sheet1!$B$10:$JO$18,MATCH($C52,Sheet1!$A$10:$A$18,0),MATCH(MO$48,Sheet1!$B$9:$JO$9,0))),"")</f>
        <v/>
      </c>
      <c r="MP52" s="55" t="str">
        <f>IFERROR(IF(INDEX(Sheet1!$B$10:$JO$18,MATCH($C52,Sheet1!$A$10:$A$18,0),MATCH(MP$48,Sheet1!$B$9:$JO$9,0))=0,"Close",INDEX(Sheet1!$B$10:$JO$18,MATCH($C52,Sheet1!$A$10:$A$18,0),MATCH(MP$48,Sheet1!$B$9:$JO$9,0))),"")</f>
        <v/>
      </c>
      <c r="MQ52" s="55" t="str">
        <f>IFERROR(IF(INDEX(Sheet1!$B$10:$JO$18,MATCH($C52,Sheet1!$A$10:$A$18,0),MATCH(MQ$48,Sheet1!$B$9:$JO$9,0))=0,"Close",INDEX(Sheet1!$B$10:$JO$18,MATCH($C52,Sheet1!$A$10:$A$18,0),MATCH(MQ$48,Sheet1!$B$9:$JO$9,0))),"")</f>
        <v/>
      </c>
      <c r="MR52" s="55" t="str">
        <f>IFERROR(IF(INDEX(Sheet1!$B$10:$JO$18,MATCH($C52,Sheet1!$A$10:$A$18,0),MATCH(MR$48,Sheet1!$B$9:$JO$9,0))=0,"Close",INDEX(Sheet1!$B$10:$JO$18,MATCH($C52,Sheet1!$A$10:$A$18,0),MATCH(MR$48,Sheet1!$B$9:$JO$9,0))),"")</f>
        <v/>
      </c>
      <c r="MS52" s="55" t="str">
        <f>IFERROR(IF(INDEX(Sheet1!$B$10:$JO$18,MATCH($C52,Sheet1!$A$10:$A$18,0),MATCH(MS$48,Sheet1!$B$9:$JO$9,0))=0,"Close",INDEX(Sheet1!$B$10:$JO$18,MATCH($C52,Sheet1!$A$10:$A$18,0),MATCH(MS$48,Sheet1!$B$9:$JO$9,0))),"")</f>
        <v/>
      </c>
      <c r="MT52" s="55" t="str">
        <f>IFERROR(IF(INDEX(Sheet1!$B$10:$JO$18,MATCH($C52,Sheet1!$A$10:$A$18,0),MATCH(MT$48,Sheet1!$B$9:$JO$9,0))=0,"Close",INDEX(Sheet1!$B$10:$JO$18,MATCH($C52,Sheet1!$A$10:$A$18,0),MATCH(MT$48,Sheet1!$B$9:$JO$9,0))),"")</f>
        <v/>
      </c>
      <c r="MU52" s="55" t="str">
        <f>IFERROR(IF(INDEX(Sheet1!$B$10:$JO$18,MATCH($C52,Sheet1!$A$10:$A$18,0),MATCH(MU$48,Sheet1!$B$9:$JO$9,0))=0,"Close",INDEX(Sheet1!$B$10:$JO$18,MATCH($C52,Sheet1!$A$10:$A$18,0),MATCH(MU$48,Sheet1!$B$9:$JO$9,0))),"")</f>
        <v/>
      </c>
      <c r="MV52" s="55" t="str">
        <f>IFERROR(IF(INDEX(Sheet1!$B$10:$JO$18,MATCH($C52,Sheet1!$A$10:$A$18,0),MATCH(MV$48,Sheet1!$B$9:$JO$9,0))=0,"Close",INDEX(Sheet1!$B$10:$JO$18,MATCH($C52,Sheet1!$A$10:$A$18,0),MATCH(MV$48,Sheet1!$B$9:$JO$9,0))),"")</f>
        <v/>
      </c>
      <c r="MW52" s="55" t="str">
        <f>IFERROR(IF(INDEX(Sheet1!$B$10:$JO$18,MATCH($C52,Sheet1!$A$10:$A$18,0),MATCH(MW$48,Sheet1!$B$9:$JO$9,0))=0,"Close",INDEX(Sheet1!$B$10:$JO$18,MATCH($C52,Sheet1!$A$10:$A$18,0),MATCH(MW$48,Sheet1!$B$9:$JO$9,0))),"")</f>
        <v/>
      </c>
      <c r="MX52" s="55" t="str">
        <f>IFERROR(IF(INDEX(Sheet1!$B$10:$JO$18,MATCH($C52,Sheet1!$A$10:$A$18,0),MATCH(MX$48,Sheet1!$B$9:$JO$9,0))=0,"Close",INDEX(Sheet1!$B$10:$JO$18,MATCH($C52,Sheet1!$A$10:$A$18,0),MATCH(MX$48,Sheet1!$B$9:$JO$9,0))),"")</f>
        <v/>
      </c>
      <c r="MY52" s="55" t="str">
        <f>IFERROR(IF(INDEX(Sheet1!$B$10:$JO$18,MATCH($C52,Sheet1!$A$10:$A$18,0),MATCH(MY$48,Sheet1!$B$9:$JO$9,0))=0,"Close",INDEX(Sheet1!$B$10:$JO$18,MATCH($C52,Sheet1!$A$10:$A$18,0),MATCH(MY$48,Sheet1!$B$9:$JO$9,0))),"")</f>
        <v/>
      </c>
      <c r="MZ52" s="55" t="str">
        <f>IFERROR(IF(INDEX(Sheet1!$B$10:$JO$18,MATCH($C52,Sheet1!$A$10:$A$18,0),MATCH(MZ$48,Sheet1!$B$9:$JO$9,0))=0,"Close",INDEX(Sheet1!$B$10:$JO$18,MATCH($C52,Sheet1!$A$10:$A$18,0),MATCH(MZ$48,Sheet1!$B$9:$JO$9,0))),"")</f>
        <v/>
      </c>
      <c r="NA52" s="55" t="str">
        <f>IFERROR(IF(INDEX(Sheet1!$B$10:$JO$18,MATCH($C52,Sheet1!$A$10:$A$18,0),MATCH(NA$48,Sheet1!$B$9:$JO$9,0))=0,"Close",INDEX(Sheet1!$B$10:$JO$18,MATCH($C52,Sheet1!$A$10:$A$18,0),MATCH(NA$48,Sheet1!$B$9:$JO$9,0))),"")</f>
        <v/>
      </c>
      <c r="NB52" s="55" t="str">
        <f>IFERROR(IF(INDEX(Sheet1!$B$10:$JO$18,MATCH($C52,Sheet1!$A$10:$A$18,0),MATCH(NB$48,Sheet1!$B$9:$JO$9,0))=0,"Close",INDEX(Sheet1!$B$10:$JO$18,MATCH($C52,Sheet1!$A$10:$A$18,0),MATCH(NB$48,Sheet1!$B$9:$JO$9,0))),"")</f>
        <v/>
      </c>
      <c r="NC52" s="55" t="str">
        <f>IFERROR(IF(INDEX(Sheet1!$B$10:$JO$18,MATCH($C52,Sheet1!$A$10:$A$18,0),MATCH(NC$48,Sheet1!$B$9:$JO$9,0))=0,"Close",INDEX(Sheet1!$B$10:$JO$18,MATCH($C52,Sheet1!$A$10:$A$18,0),MATCH(NC$48,Sheet1!$B$9:$JO$9,0))),"")</f>
        <v/>
      </c>
      <c r="ND52" s="55" t="str">
        <f>IFERROR(IF(INDEX(Sheet1!$B$10:$JO$18,MATCH($C52,Sheet1!$A$10:$A$18,0),MATCH(ND$48,Sheet1!$B$9:$JO$9,0))=0,"Close",INDEX(Sheet1!$B$10:$JO$18,MATCH($C52,Sheet1!$A$10:$A$18,0),MATCH(ND$48,Sheet1!$B$9:$JO$9,0))),"")</f>
        <v/>
      </c>
      <c r="NE52" s="55" t="str">
        <f>IFERROR(IF(INDEX(Sheet1!$B$10:$JO$18,MATCH($C52,Sheet1!$A$10:$A$18,0),MATCH(NE$48,Sheet1!$B$9:$JO$9,0))=0,"Close",INDEX(Sheet1!$B$10:$JO$18,MATCH($C52,Sheet1!$A$10:$A$18,0),MATCH(NE$48,Sheet1!$B$9:$JO$9,0))),"")</f>
        <v/>
      </c>
      <c r="NF52" s="55" t="str">
        <f>IFERROR(IF(INDEX(Sheet1!$B$10:$JO$18,MATCH($C52,Sheet1!$A$10:$A$18,0),MATCH(NF$48,Sheet1!$B$9:$JO$9,0))=0,"Close",INDEX(Sheet1!$B$10:$JO$18,MATCH($C52,Sheet1!$A$10:$A$18,0),MATCH(NF$48,Sheet1!$B$9:$JO$9,0))),"")</f>
        <v/>
      </c>
      <c r="NG52" s="55" t="str">
        <f>IFERROR(IF(INDEX(Sheet1!$B$10:$JO$18,MATCH($C52,Sheet1!$A$10:$A$18,0),MATCH(NG$48,Sheet1!$B$9:$JO$9,0))=0,"Close",INDEX(Sheet1!$B$10:$JO$18,MATCH($C52,Sheet1!$A$10:$A$18,0),MATCH(NG$48,Sheet1!$B$9:$JO$9,0))),"")</f>
        <v/>
      </c>
      <c r="NH52" s="55" t="str">
        <f>IFERROR(IF(INDEX(Sheet1!$B$10:$JO$18,MATCH($C52,Sheet1!$A$10:$A$18,0),MATCH(NH$48,Sheet1!$B$9:$JO$9,0))=0,"Close",INDEX(Sheet1!$B$10:$JO$18,MATCH($C52,Sheet1!$A$10:$A$18,0),MATCH(NH$48,Sheet1!$B$9:$JO$9,0))),"")</f>
        <v/>
      </c>
      <c r="NI52" s="55" t="str">
        <f>IFERROR(IF(INDEX(Sheet1!$B$10:$JO$18,MATCH($C52,Sheet1!$A$10:$A$18,0),MATCH(NI$48,Sheet1!$B$9:$JO$9,0))=0,"Close",INDEX(Sheet1!$B$10:$JO$18,MATCH($C52,Sheet1!$A$10:$A$18,0),MATCH(NI$48,Sheet1!$B$9:$JO$9,0))),"")</f>
        <v/>
      </c>
      <c r="NJ52" s="55" t="str">
        <f>IFERROR(IF(INDEX(Sheet1!$B$10:$JO$18,MATCH($C52,Sheet1!$A$10:$A$18,0),MATCH(NJ$48,Sheet1!$B$9:$JO$9,0))=0,"Close",INDEX(Sheet1!$B$10:$JO$18,MATCH($C52,Sheet1!$A$10:$A$18,0),MATCH(NJ$48,Sheet1!$B$9:$JO$9,0))),"")</f>
        <v/>
      </c>
      <c r="NK52" s="55" t="str">
        <f>IFERROR(IF(INDEX(Sheet1!$B$10:$JO$18,MATCH($C52,Sheet1!$A$10:$A$18,0),MATCH(NK$48,Sheet1!$B$9:$JO$9,0))=0,"Close",INDEX(Sheet1!$B$10:$JO$18,MATCH($C52,Sheet1!$A$10:$A$18,0),MATCH(NK$48,Sheet1!$B$9:$JO$9,0))),"")</f>
        <v/>
      </c>
      <c r="NL52" s="55" t="str">
        <f>IFERROR(IF(INDEX(Sheet1!$B$10:$JO$18,MATCH($C52,Sheet1!$A$10:$A$18,0),MATCH(NL$48,Sheet1!$B$9:$JO$9,0))=0,"Close",INDEX(Sheet1!$B$10:$JO$18,MATCH($C52,Sheet1!$A$10:$A$18,0),MATCH(NL$48,Sheet1!$B$9:$JO$9,0))),"")</f>
        <v/>
      </c>
      <c r="NM52" s="55" t="str">
        <f>IFERROR(IF(INDEX(Sheet1!$B$10:$JO$18,MATCH($C52,Sheet1!$A$10:$A$18,0),MATCH(NM$48,Sheet1!$B$9:$JO$9,0))=0,"Close",INDEX(Sheet1!$B$10:$JO$18,MATCH($C52,Sheet1!$A$10:$A$18,0),MATCH(NM$48,Sheet1!$B$9:$JO$9,0))),"")</f>
        <v/>
      </c>
      <c r="NN52" s="55" t="str">
        <f>IFERROR(IF(INDEX(Sheet1!$B$10:$JO$18,MATCH($C52,Sheet1!$A$10:$A$18,0),MATCH(NN$48,Sheet1!$B$9:$JO$9,0))=0,"Close",INDEX(Sheet1!$B$10:$JO$18,MATCH($C52,Sheet1!$A$10:$A$18,0),MATCH(NN$48,Sheet1!$B$9:$JO$9,0))),"")</f>
        <v/>
      </c>
      <c r="NO52" s="55" t="str">
        <f>IFERROR(IF(INDEX(Sheet1!$B$10:$JO$18,MATCH($C52,Sheet1!$A$10:$A$18,0),MATCH(NO$48,Sheet1!$B$9:$JO$9,0))=0,"Close",INDEX(Sheet1!$B$10:$JO$18,MATCH($C52,Sheet1!$A$10:$A$18,0),MATCH(NO$48,Sheet1!$B$9:$JO$9,0))),"")</f>
        <v/>
      </c>
      <c r="NP52" s="55" t="str">
        <f>IFERROR(IF(INDEX(Sheet1!$B$10:$JO$18,MATCH($C52,Sheet1!$A$10:$A$18,0),MATCH(NP$48,Sheet1!$B$9:$JO$9,0))=0,"Close",INDEX(Sheet1!$B$10:$JO$18,MATCH($C52,Sheet1!$A$10:$A$18,0),MATCH(NP$48,Sheet1!$B$9:$JO$9,0))),"")</f>
        <v/>
      </c>
      <c r="NQ52" s="55" t="str">
        <f>IFERROR(IF(INDEX(Sheet1!$B$10:$JO$18,MATCH($C52,Sheet1!$A$10:$A$18,0),MATCH(NQ$48,Sheet1!$B$9:$JO$9,0))=0,"Close",INDEX(Sheet1!$B$10:$JO$18,MATCH($C52,Sheet1!$A$10:$A$18,0),MATCH(NQ$48,Sheet1!$B$9:$JO$9,0))),"")</f>
        <v/>
      </c>
      <c r="NR52" s="55" t="str">
        <f>IFERROR(IF(INDEX(Sheet1!$B$10:$JO$18,MATCH($C52,Sheet1!$A$10:$A$18,0),MATCH(NR$48,Sheet1!$B$9:$JO$9,0))=0,"Close",INDEX(Sheet1!$B$10:$JO$18,MATCH($C52,Sheet1!$A$10:$A$18,0),MATCH(NR$48,Sheet1!$B$9:$JO$9,0))),"")</f>
        <v/>
      </c>
      <c r="NS52" s="55" t="str">
        <f>IFERROR(IF(INDEX(Sheet1!$B$10:$JO$18,MATCH($C52,Sheet1!$A$10:$A$18,0),MATCH(NS$48,Sheet1!$B$9:$JO$9,0))=0,"Close",INDEX(Sheet1!$B$10:$JO$18,MATCH($C52,Sheet1!$A$10:$A$18,0),MATCH(NS$48,Sheet1!$B$9:$JO$9,0))),"")</f>
        <v/>
      </c>
      <c r="NT52" s="55" t="str">
        <f>IFERROR(IF(INDEX(Sheet1!$B$10:$JO$18,MATCH($C52,Sheet1!$A$10:$A$18,0),MATCH(NT$48,Sheet1!$B$9:$JO$9,0))=0,"Close",INDEX(Sheet1!$B$10:$JO$18,MATCH($C52,Sheet1!$A$10:$A$18,0),MATCH(NT$48,Sheet1!$B$9:$JO$9,0))),"")</f>
        <v/>
      </c>
      <c r="NU52" s="55" t="str">
        <f>IFERROR(IF(INDEX(Sheet1!$B$10:$JO$18,MATCH($C52,Sheet1!$A$10:$A$18,0),MATCH(NU$48,Sheet1!$B$9:$JO$9,0))=0,"Close",INDEX(Sheet1!$B$10:$JO$18,MATCH($C52,Sheet1!$A$10:$A$18,0),MATCH(NU$48,Sheet1!$B$9:$JO$9,0))),"")</f>
        <v/>
      </c>
      <c r="NV52" s="55" t="str">
        <f>IFERROR(IF(INDEX(Sheet1!$B$10:$JO$18,MATCH($C52,Sheet1!$A$10:$A$18,0),MATCH(NV$48,Sheet1!$B$9:$JO$9,0))=0,"Close",INDEX(Sheet1!$B$10:$JO$18,MATCH($C52,Sheet1!$A$10:$A$18,0),MATCH(NV$48,Sheet1!$B$9:$JO$9,0))),"")</f>
        <v/>
      </c>
      <c r="NW52" s="55" t="str">
        <f>IFERROR(IF(INDEX(Sheet1!$B$10:$JO$18,MATCH($C52,Sheet1!$A$10:$A$18,0),MATCH(NW$48,Sheet1!$B$9:$JO$9,0))=0,"Close",INDEX(Sheet1!$B$10:$JO$18,MATCH($C52,Sheet1!$A$10:$A$18,0),MATCH(NW$48,Sheet1!$B$9:$JO$9,0))),"")</f>
        <v/>
      </c>
      <c r="NX52" s="55" t="str">
        <f>IFERROR(IF(INDEX(Sheet1!$B$10:$JO$18,MATCH($C52,Sheet1!$A$10:$A$18,0),MATCH(NX$48,Sheet1!$B$9:$JO$9,0))=0,"Close",INDEX(Sheet1!$B$10:$JO$18,MATCH($C52,Sheet1!$A$10:$A$18,0),MATCH(NX$48,Sheet1!$B$9:$JO$9,0))),"")</f>
        <v/>
      </c>
      <c r="NY52" s="55" t="str">
        <f>IFERROR(IF(INDEX(Sheet1!$B$10:$JO$18,MATCH($C52,Sheet1!$A$10:$A$18,0),MATCH(NY$48,Sheet1!$B$9:$JO$9,0))=0,"Close",INDEX(Sheet1!$B$10:$JO$18,MATCH($C52,Sheet1!$A$10:$A$18,0),MATCH(NY$48,Sheet1!$B$9:$JO$9,0))),"")</f>
        <v/>
      </c>
      <c r="NZ52" s="55" t="str">
        <f>IFERROR(IF(INDEX(Sheet1!$B$10:$JO$18,MATCH($C52,Sheet1!$A$10:$A$18,0),MATCH(NZ$48,Sheet1!$B$9:$JO$9,0))=0,"Close",INDEX(Sheet1!$B$10:$JO$18,MATCH($C52,Sheet1!$A$10:$A$18,0),MATCH(NZ$48,Sheet1!$B$9:$JO$9,0))),"")</f>
        <v/>
      </c>
      <c r="OA52" s="55" t="str">
        <f>IFERROR(IF(INDEX(Sheet1!$B$10:$JO$18,MATCH($C52,Sheet1!$A$10:$A$18,0),MATCH(OA$48,Sheet1!$B$9:$JO$9,0))=0,"Close",INDEX(Sheet1!$B$10:$JO$18,MATCH($C52,Sheet1!$A$10:$A$18,0),MATCH(OA$48,Sheet1!$B$9:$JO$9,0))),"")</f>
        <v/>
      </c>
      <c r="OB52" s="55" t="str">
        <f>IFERROR(IF(INDEX(Sheet1!$B$10:$JO$18,MATCH($C52,Sheet1!$A$10:$A$18,0),MATCH(OB$48,Sheet1!$B$9:$JO$9,0))=0,"Close",INDEX(Sheet1!$B$10:$JO$18,MATCH($C52,Sheet1!$A$10:$A$18,0),MATCH(OB$48,Sheet1!$B$9:$JO$9,0))),"")</f>
        <v/>
      </c>
      <c r="OC52" s="55" t="str">
        <f>IFERROR(IF(INDEX(Sheet1!$B$10:$JO$18,MATCH($C52,Sheet1!$A$10:$A$18,0),MATCH(OC$48,Sheet1!$B$9:$JO$9,0))=0,"Close",INDEX(Sheet1!$B$10:$JO$18,MATCH($C52,Sheet1!$A$10:$A$18,0),MATCH(OC$48,Sheet1!$B$9:$JO$9,0))),"")</f>
        <v/>
      </c>
      <c r="OD52" s="55" t="str">
        <f>IFERROR(IF(INDEX(Sheet1!$B$10:$JO$18,MATCH($C52,Sheet1!$A$10:$A$18,0),MATCH(OD$48,Sheet1!$B$9:$JO$9,0))=0,"Close",INDEX(Sheet1!$B$10:$JO$18,MATCH($C52,Sheet1!$A$10:$A$18,0),MATCH(OD$48,Sheet1!$B$9:$JO$9,0))),"")</f>
        <v/>
      </c>
      <c r="OE52" s="55" t="str">
        <f>IFERROR(IF(INDEX(Sheet1!$B$10:$JO$18,MATCH($C52,Sheet1!$A$10:$A$18,0),MATCH(OE$48,Sheet1!$B$9:$JO$9,0))=0,"Close",INDEX(Sheet1!$B$10:$JO$18,MATCH($C52,Sheet1!$A$10:$A$18,0),MATCH(OE$48,Sheet1!$B$9:$JO$9,0))),"")</f>
        <v/>
      </c>
      <c r="OF52" s="55" t="str">
        <f>IFERROR(IF(INDEX(Sheet1!$B$10:$JO$18,MATCH($C52,Sheet1!$A$10:$A$18,0),MATCH(OF$48,Sheet1!$B$9:$JO$9,0))=0,"Close",INDEX(Sheet1!$B$10:$JO$18,MATCH($C52,Sheet1!$A$10:$A$18,0),MATCH(OF$48,Sheet1!$B$9:$JO$9,0))),"")</f>
        <v/>
      </c>
      <c r="OG52" s="55" t="str">
        <f>IFERROR(IF(INDEX(Sheet1!$B$10:$JO$18,MATCH($C52,Sheet1!$A$10:$A$18,0),MATCH(OG$48,Sheet1!$B$9:$JO$9,0))=0,"Close",INDEX(Sheet1!$B$10:$JO$18,MATCH($C52,Sheet1!$A$10:$A$18,0),MATCH(OG$48,Sheet1!$B$9:$JO$9,0))),"")</f>
        <v/>
      </c>
      <c r="OH52" s="55" t="str">
        <f>IFERROR(IF(INDEX(Sheet1!$B$10:$JO$18,MATCH($C52,Sheet1!$A$10:$A$18,0),MATCH(OH$48,Sheet1!$B$9:$JO$9,0))=0,"Close",INDEX(Sheet1!$B$10:$JO$18,MATCH($C52,Sheet1!$A$10:$A$18,0),MATCH(OH$48,Sheet1!$B$9:$JO$9,0))),"")</f>
        <v/>
      </c>
      <c r="OI52" s="55" t="str">
        <f>IFERROR(IF(INDEX(Sheet1!$B$10:$JO$18,MATCH($C52,Sheet1!$A$10:$A$18,0),MATCH(OI$48,Sheet1!$B$9:$JO$9,0))=0,"Close",INDEX(Sheet1!$B$10:$JO$18,MATCH($C52,Sheet1!$A$10:$A$18,0),MATCH(OI$48,Sheet1!$B$9:$JO$9,0))),"")</f>
        <v/>
      </c>
      <c r="OJ52" s="55" t="str">
        <f>IFERROR(IF(INDEX(Sheet1!$B$10:$JO$18,MATCH($C52,Sheet1!$A$10:$A$18,0),MATCH(OJ$48,Sheet1!$B$9:$JO$9,0))=0,"Close",INDEX(Sheet1!$B$10:$JO$18,MATCH($C52,Sheet1!$A$10:$A$18,0),MATCH(OJ$48,Sheet1!$B$9:$JO$9,0))),"")</f>
        <v/>
      </c>
      <c r="OK52" s="55" t="str">
        <f>IFERROR(IF(INDEX(Sheet1!$B$10:$JO$18,MATCH($C52,Sheet1!$A$10:$A$18,0),MATCH(OK$48,Sheet1!$B$9:$JO$9,0))=0,"Close",INDEX(Sheet1!$B$10:$JO$18,MATCH($C52,Sheet1!$A$10:$A$18,0),MATCH(OK$48,Sheet1!$B$9:$JO$9,0))),"")</f>
        <v/>
      </c>
      <c r="OL52" s="55" t="str">
        <f>IFERROR(IF(INDEX(Sheet1!$B$10:$JO$18,MATCH($C52,Sheet1!$A$10:$A$18,0),MATCH(OL$48,Sheet1!$B$9:$JO$9,0))=0,"Close",INDEX(Sheet1!$B$10:$JO$18,MATCH($C52,Sheet1!$A$10:$A$18,0),MATCH(OL$48,Sheet1!$B$9:$JO$9,0))),"")</f>
        <v/>
      </c>
      <c r="OM52" s="55" t="str">
        <f>IFERROR(IF(INDEX(Sheet1!$B$10:$JO$18,MATCH($C52,Sheet1!$A$10:$A$18,0),MATCH(OM$48,Sheet1!$B$9:$JO$9,0))=0,"Close",INDEX(Sheet1!$B$10:$JO$18,MATCH($C52,Sheet1!$A$10:$A$18,0),MATCH(OM$48,Sheet1!$B$9:$JO$9,0))),"")</f>
        <v/>
      </c>
      <c r="ON52" s="55" t="str">
        <f>IFERROR(IF(INDEX(Sheet1!$B$10:$JO$18,MATCH($C52,Sheet1!$A$10:$A$18,0),MATCH(ON$48,Sheet1!$B$9:$JO$9,0))=0,"Close",INDEX(Sheet1!$B$10:$JO$18,MATCH($C52,Sheet1!$A$10:$A$18,0),MATCH(ON$48,Sheet1!$B$9:$JO$9,0))),"")</f>
        <v/>
      </c>
      <c r="OO52" s="55" t="str">
        <f>IFERROR(IF(INDEX(Sheet1!$B$10:$JO$18,MATCH($C52,Sheet1!$A$10:$A$18,0),MATCH(OO$48,Sheet1!$B$9:$JO$9,0))=0,"Close",INDEX(Sheet1!$B$10:$JO$18,MATCH($C52,Sheet1!$A$10:$A$18,0),MATCH(OO$48,Sheet1!$B$9:$JO$9,0))),"")</f>
        <v/>
      </c>
      <c r="OP52" s="55" t="str">
        <f>IFERROR(IF(INDEX(Sheet1!$B$10:$JO$18,MATCH($C52,Sheet1!$A$10:$A$18,0),MATCH(OP$48,Sheet1!$B$9:$JO$9,0))=0,"Close",INDEX(Sheet1!$B$10:$JO$18,MATCH($C52,Sheet1!$A$10:$A$18,0),MATCH(OP$48,Sheet1!$B$9:$JO$9,0))),"")</f>
        <v/>
      </c>
      <c r="OQ52" s="55" t="str">
        <f>IFERROR(IF(INDEX(Sheet1!$B$10:$JO$18,MATCH($C52,Sheet1!$A$10:$A$18,0),MATCH(OQ$48,Sheet1!$B$9:$JO$9,0))=0,"Close",INDEX(Sheet1!$B$10:$JO$18,MATCH($C52,Sheet1!$A$10:$A$18,0),MATCH(OQ$48,Sheet1!$B$9:$JO$9,0))),"")</f>
        <v/>
      </c>
      <c r="OR52" s="55" t="str">
        <f>IFERROR(IF(INDEX(Sheet1!$B$10:$JO$18,MATCH($C52,Sheet1!$A$10:$A$18,0),MATCH(OR$48,Sheet1!$B$9:$JO$9,0))=0,"Close",INDEX(Sheet1!$B$10:$JO$18,MATCH($C52,Sheet1!$A$10:$A$18,0),MATCH(OR$48,Sheet1!$B$9:$JO$9,0))),"")</f>
        <v/>
      </c>
      <c r="OS52" s="55" t="str">
        <f>IFERROR(IF(INDEX(Sheet1!$B$10:$JO$18,MATCH($C52,Sheet1!$A$10:$A$18,0),MATCH(OS$48,Sheet1!$B$9:$JO$9,0))=0,"Close",INDEX(Sheet1!$B$10:$JO$18,MATCH($C52,Sheet1!$A$10:$A$18,0),MATCH(OS$48,Sheet1!$B$9:$JO$9,0))),"")</f>
        <v/>
      </c>
      <c r="OT52" s="55" t="str">
        <f>IFERROR(IF(INDEX(Sheet1!$B$10:$JO$18,MATCH($C52,Sheet1!$A$10:$A$18,0),MATCH(OT$48,Sheet1!$B$9:$JO$9,0))=0,"Close",INDEX(Sheet1!$B$10:$JO$18,MATCH($C52,Sheet1!$A$10:$A$18,0),MATCH(OT$48,Sheet1!$B$9:$JO$9,0))),"")</f>
        <v/>
      </c>
      <c r="OU52" s="55" t="str">
        <f>IFERROR(IF(INDEX(Sheet1!$B$10:$JO$18,MATCH($C52,Sheet1!$A$10:$A$18,0),MATCH(OU$48,Sheet1!$B$9:$JO$9,0))=0,"Close",INDEX(Sheet1!$B$10:$JO$18,MATCH($C52,Sheet1!$A$10:$A$18,0),MATCH(OU$48,Sheet1!$B$9:$JO$9,0))),"")</f>
        <v/>
      </c>
      <c r="OV52" s="55" t="str">
        <f>IFERROR(IF(INDEX(Sheet1!$B$10:$JO$18,MATCH($C52,Sheet1!$A$10:$A$18,0),MATCH(OV$48,Sheet1!$B$9:$JO$9,0))=0,"Close",INDEX(Sheet1!$B$10:$JO$18,MATCH($C52,Sheet1!$A$10:$A$18,0),MATCH(OV$48,Sheet1!$B$9:$JO$9,0))),"")</f>
        <v/>
      </c>
      <c r="OW52" s="55" t="str">
        <f>IFERROR(IF(INDEX(Sheet1!$B$10:$JO$18,MATCH($C52,Sheet1!$A$10:$A$18,0),MATCH(OW$48,Sheet1!$B$9:$JO$9,0))=0,"Close",INDEX(Sheet1!$B$10:$JO$18,MATCH($C52,Sheet1!$A$10:$A$18,0),MATCH(OW$48,Sheet1!$B$9:$JO$9,0))),"")</f>
        <v/>
      </c>
      <c r="OX52" s="55" t="str">
        <f>IFERROR(IF(INDEX(Sheet1!$B$10:$JO$18,MATCH($C52,Sheet1!$A$10:$A$18,0),MATCH(OX$48,Sheet1!$B$9:$JO$9,0))=0,"Close",INDEX(Sheet1!$B$10:$JO$18,MATCH($C52,Sheet1!$A$10:$A$18,0),MATCH(OX$48,Sheet1!$B$9:$JO$9,0))),"")</f>
        <v/>
      </c>
      <c r="OY52" s="55" t="str">
        <f>IFERROR(IF(INDEX(Sheet1!$B$10:$JO$18,MATCH($C52,Sheet1!$A$10:$A$18,0),MATCH(OY$48,Sheet1!$B$9:$JO$9,0))=0,"Close",INDEX(Sheet1!$B$10:$JO$18,MATCH($C52,Sheet1!$A$10:$A$18,0),MATCH(OY$48,Sheet1!$B$9:$JO$9,0))),"")</f>
        <v/>
      </c>
      <c r="OZ52" s="55" t="str">
        <f>IFERROR(IF(INDEX(Sheet1!$B$10:$JO$18,MATCH($C52,Sheet1!$A$10:$A$18,0),MATCH(OZ$48,Sheet1!$B$9:$JO$9,0))=0,"Close",INDEX(Sheet1!$B$10:$JO$18,MATCH($C52,Sheet1!$A$10:$A$18,0),MATCH(OZ$48,Sheet1!$B$9:$JO$9,0))),"")</f>
        <v/>
      </c>
      <c r="PA52" s="55" t="str">
        <f>IFERROR(IF(INDEX(Sheet1!$B$10:$JO$18,MATCH($C52,Sheet1!$A$10:$A$18,0),MATCH(PA$48,Sheet1!$B$9:$JO$9,0))=0,"Close",INDEX(Sheet1!$B$10:$JO$18,MATCH($C52,Sheet1!$A$10:$A$18,0),MATCH(PA$48,Sheet1!$B$9:$JO$9,0))),"")</f>
        <v/>
      </c>
      <c r="PB52" s="55" t="str">
        <f>IFERROR(IF(INDEX(Sheet1!$B$10:$JO$18,MATCH($C52,Sheet1!$A$10:$A$18,0),MATCH(PB$48,Sheet1!$B$9:$JO$9,0))=0,"Close",INDEX(Sheet1!$B$10:$JO$18,MATCH($C52,Sheet1!$A$10:$A$18,0),MATCH(PB$48,Sheet1!$B$9:$JO$9,0))),"")</f>
        <v/>
      </c>
      <c r="PC52" s="55" t="str">
        <f>IFERROR(IF(INDEX(Sheet1!$B$10:$JO$18,MATCH($C52,Sheet1!$A$10:$A$18,0),MATCH(PC$48,Sheet1!$B$9:$JO$9,0))=0,"Close",INDEX(Sheet1!$B$10:$JO$18,MATCH($C52,Sheet1!$A$10:$A$18,0),MATCH(PC$48,Sheet1!$B$9:$JO$9,0))),"")</f>
        <v/>
      </c>
      <c r="PD52" s="55" t="str">
        <f>IFERROR(IF(INDEX(Sheet1!$B$10:$JO$18,MATCH($C52,Sheet1!$A$10:$A$18,0),MATCH(PD$48,Sheet1!$B$9:$JO$9,0))=0,"Close",INDEX(Sheet1!$B$10:$JO$18,MATCH($C52,Sheet1!$A$10:$A$18,0),MATCH(PD$48,Sheet1!$B$9:$JO$9,0))),"")</f>
        <v/>
      </c>
      <c r="PE52" s="55" t="str">
        <f>IFERROR(IF(INDEX(Sheet1!$B$10:$JO$18,MATCH($C52,Sheet1!$A$10:$A$18,0),MATCH(PE$48,Sheet1!$B$9:$JO$9,0))=0,"Close",INDEX(Sheet1!$B$10:$JO$18,MATCH($C52,Sheet1!$A$10:$A$18,0),MATCH(PE$48,Sheet1!$B$9:$JO$9,0))),"")</f>
        <v/>
      </c>
      <c r="PF52" s="55" t="str">
        <f>IFERROR(IF(INDEX(Sheet1!$B$10:$JO$18,MATCH($C52,Sheet1!$A$10:$A$18,0),MATCH(PF$48,Sheet1!$B$9:$JO$9,0))=0,"Close",INDEX(Sheet1!$B$10:$JO$18,MATCH($C52,Sheet1!$A$10:$A$18,0),MATCH(PF$48,Sheet1!$B$9:$JO$9,0))),"")</f>
        <v/>
      </c>
      <c r="PG52" s="55" t="str">
        <f>IFERROR(IF(INDEX(Sheet1!$B$10:$JO$18,MATCH($C52,Sheet1!$A$10:$A$18,0),MATCH(PG$48,Sheet1!$B$9:$JO$9,0))=0,"Close",INDEX(Sheet1!$B$10:$JO$18,MATCH($C52,Sheet1!$A$10:$A$18,0),MATCH(PG$48,Sheet1!$B$9:$JO$9,0))),"")</f>
        <v/>
      </c>
      <c r="PH52" s="55" t="str">
        <f>IFERROR(IF(INDEX(Sheet1!$B$10:$JO$18,MATCH($C52,Sheet1!$A$10:$A$18,0),MATCH(PH$48,Sheet1!$B$9:$JO$9,0))=0,"Close",INDEX(Sheet1!$B$10:$JO$18,MATCH($C52,Sheet1!$A$10:$A$18,0),MATCH(PH$48,Sheet1!$B$9:$JO$9,0))),"")</f>
        <v/>
      </c>
      <c r="PI52" s="55" t="str">
        <f>IFERROR(IF(INDEX(Sheet1!$B$10:$JO$18,MATCH($C52,Sheet1!$A$10:$A$18,0),MATCH(PI$48,Sheet1!$B$9:$JO$9,0))=0,"Close",INDEX(Sheet1!$B$10:$JO$18,MATCH($C52,Sheet1!$A$10:$A$18,0),MATCH(PI$48,Sheet1!$B$9:$JO$9,0))),"")</f>
        <v/>
      </c>
      <c r="PJ52" s="55" t="str">
        <f>IFERROR(IF(INDEX(Sheet1!$B$10:$JO$18,MATCH($C52,Sheet1!$A$10:$A$18,0),MATCH(PJ$48,Sheet1!$B$9:$JO$9,0))=0,"Close",INDEX(Sheet1!$B$10:$JO$18,MATCH($C52,Sheet1!$A$10:$A$18,0),MATCH(PJ$48,Sheet1!$B$9:$JO$9,0))),"")</f>
        <v/>
      </c>
      <c r="PK52" s="55" t="str">
        <f>IFERROR(IF(INDEX(Sheet1!$B$10:$JO$18,MATCH($C52,Sheet1!$A$10:$A$18,0),MATCH(PK$48,Sheet1!$B$9:$JO$9,0))=0,"Close",INDEX(Sheet1!$B$10:$JO$18,MATCH($C52,Sheet1!$A$10:$A$18,0),MATCH(PK$48,Sheet1!$B$9:$JO$9,0))),"")</f>
        <v/>
      </c>
      <c r="PL52" s="55" t="str">
        <f>IFERROR(IF(INDEX(Sheet1!$B$10:$JO$18,MATCH($C52,Sheet1!$A$10:$A$18,0),MATCH(PL$48,Sheet1!$B$9:$JO$9,0))=0,"Close",INDEX(Sheet1!$B$10:$JO$18,MATCH($C52,Sheet1!$A$10:$A$18,0),MATCH(PL$48,Sheet1!$B$9:$JO$9,0))),"")</f>
        <v/>
      </c>
      <c r="PM52" s="55" t="str">
        <f>IFERROR(IF(INDEX(Sheet1!$B$10:$JO$18,MATCH($C52,Sheet1!$A$10:$A$18,0),MATCH(PM$48,Sheet1!$B$9:$JO$9,0))=0,"Close",INDEX(Sheet1!$B$10:$JO$18,MATCH($C52,Sheet1!$A$10:$A$18,0),MATCH(PM$48,Sheet1!$B$9:$JO$9,0))),"")</f>
        <v/>
      </c>
      <c r="PN52" s="55" t="str">
        <f>IFERROR(IF(INDEX(Sheet1!$B$10:$JO$18,MATCH($C52,Sheet1!$A$10:$A$18,0),MATCH(PN$48,Sheet1!$B$9:$JO$9,0))=0,"Close",INDEX(Sheet1!$B$10:$JO$18,MATCH($C52,Sheet1!$A$10:$A$18,0),MATCH(PN$48,Sheet1!$B$9:$JO$9,0))),"")</f>
        <v/>
      </c>
      <c r="PO52" s="55" t="str">
        <f>IFERROR(IF(INDEX(Sheet1!$B$10:$JO$18,MATCH($C52,Sheet1!$A$10:$A$18,0),MATCH(PO$48,Sheet1!$B$9:$JO$9,0))=0,"Close",INDEX(Sheet1!$B$10:$JO$18,MATCH($C52,Sheet1!$A$10:$A$18,0),MATCH(PO$48,Sheet1!$B$9:$JO$9,0))),"")</f>
        <v/>
      </c>
      <c r="PP52" s="55" t="str">
        <f>IFERROR(IF(INDEX(Sheet1!$B$10:$JO$18,MATCH($C52,Sheet1!$A$10:$A$18,0),MATCH(PP$48,Sheet1!$B$9:$JO$9,0))=0,"Close",INDEX(Sheet1!$B$10:$JO$18,MATCH($C52,Sheet1!$A$10:$A$18,0),MATCH(PP$48,Sheet1!$B$9:$JO$9,0))),"")</f>
        <v/>
      </c>
      <c r="PQ52" s="55" t="str">
        <f>IFERROR(IF(INDEX(Sheet1!$B$10:$JO$18,MATCH($C52,Sheet1!$A$10:$A$18,0),MATCH(PQ$48,Sheet1!$B$9:$JO$9,0))=0,"Close",INDEX(Sheet1!$B$10:$JO$18,MATCH($C52,Sheet1!$A$10:$A$18,0),MATCH(PQ$48,Sheet1!$B$9:$JO$9,0))),"")</f>
        <v/>
      </c>
      <c r="PR52" s="55" t="str">
        <f>IFERROR(IF(INDEX(Sheet1!$B$10:$JO$18,MATCH($C52,Sheet1!$A$10:$A$18,0),MATCH(PR$48,Sheet1!$B$9:$JO$9,0))=0,"Close",INDEX(Sheet1!$B$10:$JO$18,MATCH($C52,Sheet1!$A$10:$A$18,0),MATCH(PR$48,Sheet1!$B$9:$JO$9,0))),"")</f>
        <v/>
      </c>
      <c r="PS52" s="55" t="str">
        <f>IFERROR(IF(INDEX(Sheet1!$B$10:$JO$18,MATCH($C52,Sheet1!$A$10:$A$18,0),MATCH(PS$48,Sheet1!$B$9:$JO$9,0))=0,"Close",INDEX(Sheet1!$B$10:$JO$18,MATCH($C52,Sheet1!$A$10:$A$18,0),MATCH(PS$48,Sheet1!$B$9:$JO$9,0))),"")</f>
        <v/>
      </c>
      <c r="PT52" s="55" t="str">
        <f>IFERROR(IF(INDEX(Sheet1!$B$10:$JO$18,MATCH($C52,Sheet1!$A$10:$A$18,0),MATCH(PT$48,Sheet1!$B$9:$JO$9,0))=0,"Close",INDEX(Sheet1!$B$10:$JO$18,MATCH($C52,Sheet1!$A$10:$A$18,0),MATCH(PT$48,Sheet1!$B$9:$JO$9,0))),"")</f>
        <v/>
      </c>
      <c r="PU52" s="55" t="str">
        <f>IFERROR(IF(INDEX(Sheet1!$B$10:$JO$18,MATCH($C52,Sheet1!$A$10:$A$18,0),MATCH(PU$48,Sheet1!$B$9:$JO$9,0))=0,"Close",INDEX(Sheet1!$B$10:$JO$18,MATCH($C52,Sheet1!$A$10:$A$18,0),MATCH(PU$48,Sheet1!$B$9:$JO$9,0))),"")</f>
        <v/>
      </c>
      <c r="PV52" s="55" t="str">
        <f>IFERROR(IF(INDEX(Sheet1!$B$10:$JO$18,MATCH($C52,Sheet1!$A$10:$A$18,0),MATCH(PV$48,Sheet1!$B$9:$JO$9,0))=0,"Close",INDEX(Sheet1!$B$10:$JO$18,MATCH($C52,Sheet1!$A$10:$A$18,0),MATCH(PV$48,Sheet1!$B$9:$JO$9,0))),"")</f>
        <v/>
      </c>
      <c r="PW52" s="55" t="str">
        <f>IFERROR(IF(INDEX(Sheet1!$B$10:$JO$18,MATCH($C52,Sheet1!$A$10:$A$18,0),MATCH(PW$48,Sheet1!$B$9:$JO$9,0))=0,"Close",INDEX(Sheet1!$B$10:$JO$18,MATCH($C52,Sheet1!$A$10:$A$18,0),MATCH(PW$48,Sheet1!$B$9:$JO$9,0))),"")</f>
        <v/>
      </c>
      <c r="PX52" s="55" t="str">
        <f>IFERROR(IF(INDEX(Sheet1!$B$10:$JO$18,MATCH($C52,Sheet1!$A$10:$A$18,0),MATCH(PX$48,Sheet1!$B$9:$JO$9,0))=0,"Close",INDEX(Sheet1!$B$10:$JO$18,MATCH($C52,Sheet1!$A$10:$A$18,0),MATCH(PX$48,Sheet1!$B$9:$JO$9,0))),"")</f>
        <v/>
      </c>
      <c r="PY52" s="55" t="str">
        <f>IFERROR(IF(INDEX(Sheet1!$B$10:$JO$18,MATCH($C52,Sheet1!$A$10:$A$18,0),MATCH(PY$48,Sheet1!$B$9:$JO$9,0))=0,"Close",INDEX(Sheet1!$B$10:$JO$18,MATCH($C52,Sheet1!$A$10:$A$18,0),MATCH(PY$48,Sheet1!$B$9:$JO$9,0))),"")</f>
        <v/>
      </c>
      <c r="PZ52" s="55" t="str">
        <f>IFERROR(IF(INDEX(Sheet1!$B$10:$JO$18,MATCH($C52,Sheet1!$A$10:$A$18,0),MATCH(PZ$48,Sheet1!$B$9:$JO$9,0))=0,"Close",INDEX(Sheet1!$B$10:$JO$18,MATCH($C52,Sheet1!$A$10:$A$18,0),MATCH(PZ$48,Sheet1!$B$9:$JO$9,0))),"")</f>
        <v/>
      </c>
      <c r="QA52" s="55" t="str">
        <f>IFERROR(IF(INDEX(Sheet1!$B$10:$JO$18,MATCH($C52,Sheet1!$A$10:$A$18,0),MATCH(QA$48,Sheet1!$B$9:$JO$9,0))=0,"Close",INDEX(Sheet1!$B$10:$JO$18,MATCH($C52,Sheet1!$A$10:$A$18,0),MATCH(QA$48,Sheet1!$B$9:$JO$9,0))),"")</f>
        <v/>
      </c>
      <c r="QB52" s="55" t="str">
        <f>IFERROR(IF(INDEX(Sheet1!$B$10:$JO$18,MATCH($C52,Sheet1!$A$10:$A$18,0),MATCH(QB$48,Sheet1!$B$9:$JO$9,0))=0,"Close",INDEX(Sheet1!$B$10:$JO$18,MATCH($C52,Sheet1!$A$10:$A$18,0),MATCH(QB$48,Sheet1!$B$9:$JO$9,0))),"")</f>
        <v/>
      </c>
      <c r="QC52" s="55" t="str">
        <f>IFERROR(IF(INDEX(Sheet1!$B$10:$JO$18,MATCH($C52,Sheet1!$A$10:$A$18,0),MATCH(QC$48,Sheet1!$B$9:$JO$9,0))=0,"Close",INDEX(Sheet1!$B$10:$JO$18,MATCH($C52,Sheet1!$A$10:$A$18,0),MATCH(QC$48,Sheet1!$B$9:$JO$9,0))),"")</f>
        <v/>
      </c>
      <c r="QD52" s="55" t="str">
        <f>IFERROR(IF(INDEX(Sheet1!$B$10:$JO$18,MATCH($C52,Sheet1!$A$10:$A$18,0),MATCH(QD$48,Sheet1!$B$9:$JO$9,0))=0,"Close",INDEX(Sheet1!$B$10:$JO$18,MATCH($C52,Sheet1!$A$10:$A$18,0),MATCH(QD$48,Sheet1!$B$9:$JO$9,0))),"")</f>
        <v/>
      </c>
      <c r="QE52" s="55" t="str">
        <f>IFERROR(IF(INDEX(Sheet1!$B$10:$JO$18,MATCH($C52,Sheet1!$A$10:$A$18,0),MATCH(QE$48,Sheet1!$B$9:$JO$9,0))=0,"Close",INDEX(Sheet1!$B$10:$JO$18,MATCH($C52,Sheet1!$A$10:$A$18,0),MATCH(QE$48,Sheet1!$B$9:$JO$9,0))),"")</f>
        <v/>
      </c>
      <c r="QF52" s="55" t="str">
        <f>IFERROR(IF(INDEX(Sheet1!$B$10:$JO$18,MATCH($C52,Sheet1!$A$10:$A$18,0),MATCH(QF$48,Sheet1!$B$9:$JO$9,0))=0,"Close",INDEX(Sheet1!$B$10:$JO$18,MATCH($C52,Sheet1!$A$10:$A$18,0),MATCH(QF$48,Sheet1!$B$9:$JO$9,0))),"")</f>
        <v/>
      </c>
      <c r="QG52" s="55" t="str">
        <f>IFERROR(IF(INDEX(Sheet1!$B$10:$JO$18,MATCH($C52,Sheet1!$A$10:$A$18,0),MATCH(QG$48,Sheet1!$B$9:$JO$9,0))=0,"Close",INDEX(Sheet1!$B$10:$JO$18,MATCH($C52,Sheet1!$A$10:$A$18,0),MATCH(QG$48,Sheet1!$B$9:$JO$9,0))),"")</f>
        <v/>
      </c>
      <c r="QH52" s="55" t="str">
        <f>IFERROR(IF(INDEX(Sheet1!$B$10:$JO$18,MATCH($C52,Sheet1!$A$10:$A$18,0),MATCH(QH$48,Sheet1!$B$9:$JO$9,0))=0,"Close",INDEX(Sheet1!$B$10:$JO$18,MATCH($C52,Sheet1!$A$10:$A$18,0),MATCH(QH$48,Sheet1!$B$9:$JO$9,0))),"")</f>
        <v/>
      </c>
      <c r="QI52" s="55" t="str">
        <f>IFERROR(IF(INDEX(Sheet1!$B$10:$JO$18,MATCH($C52,Sheet1!$A$10:$A$18,0),MATCH(QI$48,Sheet1!$B$9:$JO$9,0))=0,"Close",INDEX(Sheet1!$B$10:$JO$18,MATCH($C52,Sheet1!$A$10:$A$18,0),MATCH(QI$48,Sheet1!$B$9:$JO$9,0))),"")</f>
        <v/>
      </c>
      <c r="QJ52" s="55" t="str">
        <f>IFERROR(IF(INDEX(Sheet1!$B$10:$JO$18,MATCH($C52,Sheet1!$A$10:$A$18,0),MATCH(QJ$48,Sheet1!$B$9:$JO$9,0))=0,"Close",INDEX(Sheet1!$B$10:$JO$18,MATCH($C52,Sheet1!$A$10:$A$18,0),MATCH(QJ$48,Sheet1!$B$9:$JO$9,0))),"")</f>
        <v/>
      </c>
      <c r="QK52" s="55" t="str">
        <f>IFERROR(IF(INDEX(Sheet1!$B$10:$JO$18,MATCH($C52,Sheet1!$A$10:$A$18,0),MATCH(QK$48,Sheet1!$B$9:$JO$9,0))=0,"Close",INDEX(Sheet1!$B$10:$JO$18,MATCH($C52,Sheet1!$A$10:$A$18,0),MATCH(QK$48,Sheet1!$B$9:$JO$9,0))),"")</f>
        <v/>
      </c>
      <c r="QL52" s="55" t="str">
        <f>IFERROR(IF(INDEX(Sheet1!$B$10:$JO$18,MATCH($C52,Sheet1!$A$10:$A$18,0),MATCH(QL$48,Sheet1!$B$9:$JO$9,0))=0,"Close",INDEX(Sheet1!$B$10:$JO$18,MATCH($C52,Sheet1!$A$10:$A$18,0),MATCH(QL$48,Sheet1!$B$9:$JO$9,0))),"")</f>
        <v/>
      </c>
      <c r="QM52" s="55" t="str">
        <f>IFERROR(IF(INDEX(Sheet1!$B$10:$JO$18,MATCH($C52,Sheet1!$A$10:$A$18,0),MATCH(QM$48,Sheet1!$B$9:$JO$9,0))=0,"Close",INDEX(Sheet1!$B$10:$JO$18,MATCH($C52,Sheet1!$A$10:$A$18,0),MATCH(QM$48,Sheet1!$B$9:$JO$9,0))),"")</f>
        <v/>
      </c>
      <c r="QN52" s="55" t="str">
        <f>IFERROR(IF(INDEX(Sheet1!$B$10:$JO$18,MATCH($C52,Sheet1!$A$10:$A$18,0),MATCH(QN$48,Sheet1!$B$9:$JO$9,0))=0,"Close",INDEX(Sheet1!$B$10:$JO$18,MATCH($C52,Sheet1!$A$10:$A$18,0),MATCH(QN$48,Sheet1!$B$9:$JO$9,0))),"")</f>
        <v/>
      </c>
      <c r="QO52" s="55" t="str">
        <f>IFERROR(IF(INDEX(Sheet1!$B$10:$JO$18,MATCH($C52,Sheet1!$A$10:$A$18,0),MATCH(QO$48,Sheet1!$B$9:$JO$9,0))=0,"Close",INDEX(Sheet1!$B$10:$JO$18,MATCH($C52,Sheet1!$A$10:$A$18,0),MATCH(QO$48,Sheet1!$B$9:$JO$9,0))),"")</f>
        <v/>
      </c>
      <c r="QP52" s="55" t="str">
        <f>IFERROR(IF(INDEX(Sheet1!$B$10:$JO$18,MATCH($C52,Sheet1!$A$10:$A$18,0),MATCH(QP$48,Sheet1!$B$9:$JO$9,0))=0,"Close",INDEX(Sheet1!$B$10:$JO$18,MATCH($C52,Sheet1!$A$10:$A$18,0),MATCH(QP$48,Sheet1!$B$9:$JO$9,0))),"")</f>
        <v/>
      </c>
      <c r="QQ52" s="55" t="str">
        <f>IFERROR(IF(INDEX(Sheet1!$B$10:$JO$18,MATCH($C52,Sheet1!$A$10:$A$18,0),MATCH(QQ$48,Sheet1!$B$9:$JO$9,0))=0,"Close",INDEX(Sheet1!$B$10:$JO$18,MATCH($C52,Sheet1!$A$10:$A$18,0),MATCH(QQ$48,Sheet1!$B$9:$JO$9,0))),"")</f>
        <v/>
      </c>
      <c r="QR52" s="55" t="str">
        <f>IFERROR(IF(INDEX(Sheet1!$B$10:$JO$18,MATCH($C52,Sheet1!$A$10:$A$18,0),MATCH(QR$48,Sheet1!$B$9:$JO$9,0))=0,"Close",INDEX(Sheet1!$B$10:$JO$18,MATCH($C52,Sheet1!$A$10:$A$18,0),MATCH(QR$48,Sheet1!$B$9:$JO$9,0))),"")</f>
        <v/>
      </c>
      <c r="QS52" s="55" t="str">
        <f>IFERROR(IF(INDEX(Sheet1!$B$10:$JO$18,MATCH($C52,Sheet1!$A$10:$A$18,0),MATCH(QS$48,Sheet1!$B$9:$JO$9,0))=0,"Close",INDEX(Sheet1!$B$10:$JO$18,MATCH($C52,Sheet1!$A$10:$A$18,0),MATCH(QS$48,Sheet1!$B$9:$JO$9,0))),"")</f>
        <v/>
      </c>
      <c r="QT52" s="55" t="str">
        <f>IFERROR(IF(INDEX(Sheet1!$B$10:$JO$18,MATCH($C52,Sheet1!$A$10:$A$18,0),MATCH(QT$48,Sheet1!$B$9:$JO$9,0))=0,"Close",INDEX(Sheet1!$B$10:$JO$18,MATCH($C52,Sheet1!$A$10:$A$18,0),MATCH(QT$48,Sheet1!$B$9:$JO$9,0))),"")</f>
        <v/>
      </c>
      <c r="QU52" s="55" t="str">
        <f>IFERROR(IF(INDEX(Sheet1!$B$10:$JO$18,MATCH($C52,Sheet1!$A$10:$A$18,0),MATCH(QU$48,Sheet1!$B$9:$JO$9,0))=0,"Close",INDEX(Sheet1!$B$10:$JO$18,MATCH($C52,Sheet1!$A$10:$A$18,0),MATCH(QU$48,Sheet1!$B$9:$JO$9,0))),"")</f>
        <v/>
      </c>
      <c r="QV52" s="55" t="str">
        <f>IFERROR(IF(INDEX(Sheet1!$B$10:$JO$18,MATCH($C52,Sheet1!$A$10:$A$18,0),MATCH(QV$48,Sheet1!$B$9:$JO$9,0))=0,"Close",INDEX(Sheet1!$B$10:$JO$18,MATCH($C52,Sheet1!$A$10:$A$18,0),MATCH(QV$48,Sheet1!$B$9:$JO$9,0))),"")</f>
        <v/>
      </c>
      <c r="QW52" s="55" t="str">
        <f>IFERROR(IF(INDEX(Sheet1!$B$10:$JO$18,MATCH($C52,Sheet1!$A$10:$A$18,0),MATCH(QW$48,Sheet1!$B$9:$JO$9,0))=0,"Close",INDEX(Sheet1!$B$10:$JO$18,MATCH($C52,Sheet1!$A$10:$A$18,0),MATCH(QW$48,Sheet1!$B$9:$JO$9,0))),"")</f>
        <v/>
      </c>
      <c r="QX52" s="55" t="str">
        <f>IFERROR(IF(INDEX(Sheet1!$B$10:$JO$18,MATCH($C52,Sheet1!$A$10:$A$18,0),MATCH(QX$48,Sheet1!$B$9:$JO$9,0))=0,"Close",INDEX(Sheet1!$B$10:$JO$18,MATCH($C52,Sheet1!$A$10:$A$18,0),MATCH(QX$48,Sheet1!$B$9:$JO$9,0))),"")</f>
        <v/>
      </c>
      <c r="QY52" s="55" t="str">
        <f>IFERROR(IF(INDEX(Sheet1!$B$10:$JO$18,MATCH($C52,Sheet1!$A$10:$A$18,0),MATCH(QY$48,Sheet1!$B$9:$JO$9,0))=0,"Close",INDEX(Sheet1!$B$10:$JO$18,MATCH($C52,Sheet1!$A$10:$A$18,0),MATCH(QY$48,Sheet1!$B$9:$JO$9,0))),"")</f>
        <v/>
      </c>
      <c r="QZ52" s="55" t="str">
        <f>IFERROR(IF(INDEX(Sheet1!$B$10:$JO$18,MATCH($C52,Sheet1!$A$10:$A$18,0),MATCH(QZ$48,Sheet1!$B$9:$JO$9,0))=0,"Close",INDEX(Sheet1!$B$10:$JO$18,MATCH($C52,Sheet1!$A$10:$A$18,0),MATCH(QZ$48,Sheet1!$B$9:$JO$9,0))),"")</f>
        <v/>
      </c>
      <c r="RA52" s="55" t="str">
        <f>IFERROR(IF(INDEX(Sheet1!$B$10:$JO$18,MATCH($C52,Sheet1!$A$10:$A$18,0),MATCH(RA$48,Sheet1!$B$9:$JO$9,0))=0,"Close",INDEX(Sheet1!$B$10:$JO$18,MATCH($C52,Sheet1!$A$10:$A$18,0),MATCH(RA$48,Sheet1!$B$9:$JO$9,0))),"")</f>
        <v/>
      </c>
      <c r="RB52" s="55" t="str">
        <f>IFERROR(IF(INDEX(Sheet1!$B$10:$JO$18,MATCH($C52,Sheet1!$A$10:$A$18,0),MATCH(RB$48,Sheet1!$B$9:$JO$9,0))=0,"Close",INDEX(Sheet1!$B$10:$JO$18,MATCH($C52,Sheet1!$A$10:$A$18,0),MATCH(RB$48,Sheet1!$B$9:$JO$9,0))),"")</f>
        <v/>
      </c>
      <c r="RC52" s="55" t="str">
        <f>IFERROR(IF(INDEX(Sheet1!$B$10:$JO$18,MATCH($C52,Sheet1!$A$10:$A$18,0),MATCH(RC$48,Sheet1!$B$9:$JO$9,0))=0,"Close",INDEX(Sheet1!$B$10:$JO$18,MATCH($C52,Sheet1!$A$10:$A$18,0),MATCH(RC$48,Sheet1!$B$9:$JO$9,0))),"")</f>
        <v/>
      </c>
      <c r="RD52" s="55" t="str">
        <f>IFERROR(IF(INDEX(Sheet1!$B$10:$JO$18,MATCH($C52,Sheet1!$A$10:$A$18,0),MATCH(RD$48,Sheet1!$B$9:$JO$9,0))=0,"Close",INDEX(Sheet1!$B$10:$JO$18,MATCH($C52,Sheet1!$A$10:$A$18,0),MATCH(RD$48,Sheet1!$B$9:$JO$9,0))),"")</f>
        <v/>
      </c>
      <c r="RE52" s="55" t="str">
        <f>IFERROR(IF(INDEX(Sheet1!$B$10:$JO$18,MATCH($C52,Sheet1!$A$10:$A$18,0),MATCH(RE$48,Sheet1!$B$9:$JO$9,0))=0,"Close",INDEX(Sheet1!$B$10:$JO$18,MATCH($C52,Sheet1!$A$10:$A$18,0),MATCH(RE$48,Sheet1!$B$9:$JO$9,0))),"")</f>
        <v/>
      </c>
      <c r="RF52" s="55" t="str">
        <f>IFERROR(IF(INDEX(Sheet1!$B$10:$JO$18,MATCH($C52,Sheet1!$A$10:$A$18,0),MATCH(RF$48,Sheet1!$B$9:$JO$9,0))=0,"Close",INDEX(Sheet1!$B$10:$JO$18,MATCH($C52,Sheet1!$A$10:$A$18,0),MATCH(RF$48,Sheet1!$B$9:$JO$9,0))),"")</f>
        <v/>
      </c>
      <c r="RG52" s="55" t="str">
        <f>IFERROR(IF(INDEX(Sheet1!$B$10:$JO$18,MATCH($C52,Sheet1!$A$10:$A$18,0),MATCH(RG$48,Sheet1!$B$9:$JO$9,0))=0,"Close",INDEX(Sheet1!$B$10:$JO$18,MATCH($C52,Sheet1!$A$10:$A$18,0),MATCH(RG$48,Sheet1!$B$9:$JO$9,0))),"")</f>
        <v/>
      </c>
      <c r="RH52" s="55" t="str">
        <f>IFERROR(IF(INDEX(Sheet1!$B$10:$JO$18,MATCH($C52,Sheet1!$A$10:$A$18,0),MATCH(RH$48,Sheet1!$B$9:$JO$9,0))=0,"Close",INDEX(Sheet1!$B$10:$JO$18,MATCH($C52,Sheet1!$A$10:$A$18,0),MATCH(RH$48,Sheet1!$B$9:$JO$9,0))),"")</f>
        <v/>
      </c>
      <c r="RI52" s="55" t="str">
        <f>IFERROR(IF(INDEX(Sheet1!$B$10:$JO$18,MATCH($C52,Sheet1!$A$10:$A$18,0),MATCH(RI$48,Sheet1!$B$9:$JO$9,0))=0,"Close",INDEX(Sheet1!$B$10:$JO$18,MATCH($C52,Sheet1!$A$10:$A$18,0),MATCH(RI$48,Sheet1!$B$9:$JO$9,0))),"")</f>
        <v/>
      </c>
      <c r="RJ52" s="55" t="str">
        <f>IFERROR(IF(INDEX(Sheet1!$B$10:$JO$18,MATCH($C52,Sheet1!$A$10:$A$18,0),MATCH(RJ$48,Sheet1!$B$9:$JO$9,0))=0,"Close",INDEX(Sheet1!$B$10:$JO$18,MATCH($C52,Sheet1!$A$10:$A$18,0),MATCH(RJ$48,Sheet1!$B$9:$JO$9,0))),"")</f>
        <v/>
      </c>
      <c r="RK52" s="55" t="str">
        <f>IFERROR(IF(INDEX(Sheet1!$B$10:$JO$18,MATCH($C52,Sheet1!$A$10:$A$18,0),MATCH(RK$48,Sheet1!$B$9:$JO$9,0))=0,"Close",INDEX(Sheet1!$B$10:$JO$18,MATCH($C52,Sheet1!$A$10:$A$18,0),MATCH(RK$48,Sheet1!$B$9:$JO$9,0))),"")</f>
        <v/>
      </c>
      <c r="RL52" s="55" t="str">
        <f>IFERROR(IF(INDEX(Sheet1!$B$10:$JO$18,MATCH($C52,Sheet1!$A$10:$A$18,0),MATCH(RL$48,Sheet1!$B$9:$JO$9,0))=0,"Close",INDEX(Sheet1!$B$10:$JO$18,MATCH($C52,Sheet1!$A$10:$A$18,0),MATCH(RL$48,Sheet1!$B$9:$JO$9,0))),"")</f>
        <v/>
      </c>
      <c r="RM52" s="55" t="str">
        <f>IFERROR(IF(INDEX(Sheet1!$B$10:$JO$18,MATCH($C52,Sheet1!$A$10:$A$18,0),MATCH(RM$48,Sheet1!$B$9:$JO$9,0))=0,"Close",INDEX(Sheet1!$B$10:$JO$18,MATCH($C52,Sheet1!$A$10:$A$18,0),MATCH(RM$48,Sheet1!$B$9:$JO$9,0))),"")</f>
        <v/>
      </c>
      <c r="RN52" s="55" t="str">
        <f>IFERROR(IF(INDEX(Sheet1!$B$10:$JO$18,MATCH($C52,Sheet1!$A$10:$A$18,0),MATCH(RN$48,Sheet1!$B$9:$JO$9,0))=0,"Close",INDEX(Sheet1!$B$10:$JO$18,MATCH($C52,Sheet1!$A$10:$A$18,0),MATCH(RN$48,Sheet1!$B$9:$JO$9,0))),"")</f>
        <v/>
      </c>
      <c r="RO52" s="55" t="str">
        <f>IFERROR(IF(INDEX(Sheet1!$B$10:$JO$18,MATCH($C52,Sheet1!$A$10:$A$18,0),MATCH(RO$48,Sheet1!$B$9:$JO$9,0))=0,"Close",INDEX(Sheet1!$B$10:$JO$18,MATCH($C52,Sheet1!$A$10:$A$18,0),MATCH(RO$48,Sheet1!$B$9:$JO$9,0))),"")</f>
        <v/>
      </c>
      <c r="RP52" s="55" t="str">
        <f>IFERROR(IF(INDEX(Sheet1!$B$10:$JO$18,MATCH($C52,Sheet1!$A$10:$A$18,0),MATCH(RP$48,Sheet1!$B$9:$JO$9,0))=0,"Close",INDEX(Sheet1!$B$10:$JO$18,MATCH($C52,Sheet1!$A$10:$A$18,0),MATCH(RP$48,Sheet1!$B$9:$JO$9,0))),"")</f>
        <v/>
      </c>
      <c r="RQ52" s="55" t="str">
        <f>IFERROR(IF(INDEX(Sheet1!$B$10:$JO$18,MATCH($C52,Sheet1!$A$10:$A$18,0),MATCH(RQ$48,Sheet1!$B$9:$JO$9,0))=0,"Close",INDEX(Sheet1!$B$10:$JO$18,MATCH($C52,Sheet1!$A$10:$A$18,0),MATCH(RQ$48,Sheet1!$B$9:$JO$9,0))),"")</f>
        <v/>
      </c>
      <c r="RR52" s="55" t="str">
        <f>IFERROR(IF(INDEX(Sheet1!$B$10:$JO$18,MATCH($C52,Sheet1!$A$10:$A$18,0),MATCH(RR$48,Sheet1!$B$9:$JO$9,0))=0,"Close",INDEX(Sheet1!$B$10:$JO$18,MATCH($C52,Sheet1!$A$10:$A$18,0),MATCH(RR$48,Sheet1!$B$9:$JO$9,0))),"")</f>
        <v/>
      </c>
      <c r="RS52" s="55" t="str">
        <f>IFERROR(IF(INDEX(Sheet1!$B$10:$JO$18,MATCH($C52,Sheet1!$A$10:$A$18,0),MATCH(RS$48,Sheet1!$B$9:$JO$9,0))=0,"Close",INDEX(Sheet1!$B$10:$JO$18,MATCH($C52,Sheet1!$A$10:$A$18,0),MATCH(RS$48,Sheet1!$B$9:$JO$9,0))),"")</f>
        <v/>
      </c>
      <c r="RT52" s="55" t="str">
        <f>IFERROR(IF(INDEX(Sheet1!$B$10:$JO$18,MATCH($C52,Sheet1!$A$10:$A$18,0),MATCH(RT$48,Sheet1!$B$9:$JO$9,0))=0,"Close",INDEX(Sheet1!$B$10:$JO$18,MATCH($C52,Sheet1!$A$10:$A$18,0),MATCH(RT$48,Sheet1!$B$9:$JO$9,0))),"")</f>
        <v/>
      </c>
      <c r="RU52" s="55" t="str">
        <f>IFERROR(IF(INDEX(Sheet1!$B$10:$JO$18,MATCH($C52,Sheet1!$A$10:$A$18,0),MATCH(RU$48,Sheet1!$B$9:$JO$9,0))=0,"Close",INDEX(Sheet1!$B$10:$JO$18,MATCH($C52,Sheet1!$A$10:$A$18,0),MATCH(RU$48,Sheet1!$B$9:$JO$9,0))),"")</f>
        <v/>
      </c>
      <c r="RV52" s="55" t="str">
        <f>IFERROR(IF(INDEX(Sheet1!$B$10:$JO$18,MATCH($C52,Sheet1!$A$10:$A$18,0),MATCH(RV$48,Sheet1!$B$9:$JO$9,0))=0,"Close",INDEX(Sheet1!$B$10:$JO$18,MATCH($C52,Sheet1!$A$10:$A$18,0),MATCH(RV$48,Sheet1!$B$9:$JO$9,0))),"")</f>
        <v/>
      </c>
      <c r="RW52" s="55" t="str">
        <f>IFERROR(IF(INDEX(Sheet1!$B$10:$JO$18,MATCH($C52,Sheet1!$A$10:$A$18,0),MATCH(RW$48,Sheet1!$B$9:$JO$9,0))=0,"Close",INDEX(Sheet1!$B$10:$JO$18,MATCH($C52,Sheet1!$A$10:$A$18,0),MATCH(RW$48,Sheet1!$B$9:$JO$9,0))),"")</f>
        <v/>
      </c>
      <c r="RX52" s="55" t="str">
        <f>IFERROR(IF(INDEX(Sheet1!$B$10:$JO$18,MATCH($C52,Sheet1!$A$10:$A$18,0),MATCH(RX$48,Sheet1!$B$9:$JO$9,0))=0,"Close",INDEX(Sheet1!$B$10:$JO$18,MATCH($C52,Sheet1!$A$10:$A$18,0),MATCH(RX$48,Sheet1!$B$9:$JO$9,0))),"")</f>
        <v/>
      </c>
    </row>
    <row r="53" spans="2:492" x14ac:dyDescent="0.2">
      <c r="B53" s="47">
        <f t="shared" si="122"/>
        <v>6</v>
      </c>
      <c r="C53" s="54" t="str">
        <f>$C$15</f>
        <v>ＢＡＴＯＮ　ＳＵＩＴＥ　沖縄古宇利島</v>
      </c>
      <c r="D53" s="2"/>
      <c r="E53" s="55" t="str">
        <f>IFERROR(IF(INDEX(Sheet1!$B$10:$JO$18,MATCH($C53,Sheet1!$A$10:$A$18,0),MATCH(E$48,Sheet1!$B$9:$JO$9,0))=0,"Close",INDEX(Sheet1!$B$10:$JO$18,MATCH($C53,Sheet1!$A$10:$A$18,0),MATCH(E$48,Sheet1!$B$9:$JO$9,0))),"")</f>
        <v/>
      </c>
      <c r="F53" s="55" t="str">
        <f>IFERROR(IF(INDEX(Sheet1!$B$10:$JO$18,MATCH($C53,Sheet1!$A$10:$A$18,0),MATCH(F$48,Sheet1!$B$9:$JO$9,0))=0,"Close",INDEX(Sheet1!$B$10:$JO$18,MATCH($C53,Sheet1!$A$10:$A$18,0),MATCH(F$48,Sheet1!$B$9:$JO$9,0))),"")</f>
        <v/>
      </c>
      <c r="G53" s="55" t="str">
        <f>IFERROR(IF(INDEX(Sheet1!$B$10:$JO$18,MATCH($C53,Sheet1!$A$10:$A$18,0),MATCH(G$48,Sheet1!$B$9:$JO$9,0))=0,"Close",INDEX(Sheet1!$B$10:$JO$18,MATCH($C53,Sheet1!$A$10:$A$18,0),MATCH(G$48,Sheet1!$B$9:$JO$9,0))),"")</f>
        <v/>
      </c>
      <c r="H53" s="55" t="str">
        <f>IFERROR(IF(INDEX(Sheet1!$B$10:$JO$18,MATCH($C53,Sheet1!$A$10:$A$18,0),MATCH(H$48,Sheet1!$B$9:$JO$9,0))=0,"Close",INDEX(Sheet1!$B$10:$JO$18,MATCH($C53,Sheet1!$A$10:$A$18,0),MATCH(H$48,Sheet1!$B$9:$JO$9,0))),"")</f>
        <v/>
      </c>
      <c r="I53" s="55" t="str">
        <f>IFERROR(IF(INDEX(Sheet1!$B$10:$JO$18,MATCH($C53,Sheet1!$A$10:$A$18,0),MATCH(I$48,Sheet1!$B$9:$JO$9,0))=0,"Close",INDEX(Sheet1!$B$10:$JO$18,MATCH($C53,Sheet1!$A$10:$A$18,0),MATCH(I$48,Sheet1!$B$9:$JO$9,0))),"")</f>
        <v/>
      </c>
      <c r="J53" s="55" t="str">
        <f>IFERROR(IF(INDEX(Sheet1!$B$10:$JO$18,MATCH($C53,Sheet1!$A$10:$A$18,0),MATCH(J$48,Sheet1!$B$9:$JO$9,0))=0,"Close",INDEX(Sheet1!$B$10:$JO$18,MATCH($C53,Sheet1!$A$10:$A$18,0),MATCH(J$48,Sheet1!$B$9:$JO$9,0))),"")</f>
        <v/>
      </c>
      <c r="K53" s="55" t="str">
        <f>IFERROR(IF(INDEX(Sheet1!$B$10:$JO$18,MATCH($C53,Sheet1!$A$10:$A$18,0),MATCH(K$48,Sheet1!$B$9:$JO$9,0))=0,"Close",INDEX(Sheet1!$B$10:$JO$18,MATCH($C53,Sheet1!$A$10:$A$18,0),MATCH(K$48,Sheet1!$B$9:$JO$9,0))),"")</f>
        <v/>
      </c>
      <c r="L53" s="55" t="str">
        <f>IFERROR(IF(INDEX(Sheet1!$B$10:$JO$18,MATCH($C53,Sheet1!$A$10:$A$18,0),MATCH(L$48,Sheet1!$B$9:$JO$9,0))=0,"Close",INDEX(Sheet1!$B$10:$JO$18,MATCH($C53,Sheet1!$A$10:$A$18,0),MATCH(L$48,Sheet1!$B$9:$JO$9,0))),"")</f>
        <v/>
      </c>
      <c r="M53" s="55" t="str">
        <f>IFERROR(IF(INDEX(Sheet1!$B$10:$JO$18,MATCH($C53,Sheet1!$A$10:$A$18,0),MATCH(M$48,Sheet1!$B$9:$JO$9,0))=0,"Close",INDEX(Sheet1!$B$10:$JO$18,MATCH($C53,Sheet1!$A$10:$A$18,0),MATCH(M$48,Sheet1!$B$9:$JO$9,0))),"")</f>
        <v/>
      </c>
      <c r="N53" s="55" t="str">
        <f>IFERROR(IF(INDEX(Sheet1!$B$10:$JO$18,MATCH($C53,Sheet1!$A$10:$A$18,0),MATCH(N$48,Sheet1!$B$9:$JO$9,0))=0,"Close",INDEX(Sheet1!$B$10:$JO$18,MATCH($C53,Sheet1!$A$10:$A$18,0),MATCH(N$48,Sheet1!$B$9:$JO$9,0))),"")</f>
        <v/>
      </c>
      <c r="O53" s="55" t="str">
        <f>IFERROR(IF(INDEX(Sheet1!$B$10:$JO$18,MATCH($C53,Sheet1!$A$10:$A$18,0),MATCH(O$48,Sheet1!$B$9:$JO$9,0))=0,"Close",INDEX(Sheet1!$B$10:$JO$18,MATCH($C53,Sheet1!$A$10:$A$18,0),MATCH(O$48,Sheet1!$B$9:$JO$9,0))),"")</f>
        <v/>
      </c>
      <c r="P53" s="55" t="str">
        <f>IFERROR(IF(INDEX(Sheet1!$B$10:$JO$18,MATCH($C53,Sheet1!$A$10:$A$18,0),MATCH(P$48,Sheet1!$B$9:$JO$9,0))=0,"Close",INDEX(Sheet1!$B$10:$JO$18,MATCH($C53,Sheet1!$A$10:$A$18,0),MATCH(P$48,Sheet1!$B$9:$JO$9,0))),"")</f>
        <v/>
      </c>
      <c r="Q53" s="55" t="str">
        <f>IFERROR(IF(INDEX(Sheet1!$B$10:$JO$18,MATCH($C53,Sheet1!$A$10:$A$18,0),MATCH(Q$48,Sheet1!$B$9:$JO$9,0))=0,"Close",INDEX(Sheet1!$B$10:$JO$18,MATCH($C53,Sheet1!$A$10:$A$18,0),MATCH(Q$48,Sheet1!$B$9:$JO$9,0))),"")</f>
        <v/>
      </c>
      <c r="R53" s="55" t="str">
        <f>IFERROR(IF(INDEX(Sheet1!$B$10:$JO$18,MATCH($C53,Sheet1!$A$10:$A$18,0),MATCH(R$48,Sheet1!$B$9:$JO$9,0))=0,"Close",INDEX(Sheet1!$B$10:$JO$18,MATCH($C53,Sheet1!$A$10:$A$18,0),MATCH(R$48,Sheet1!$B$9:$JO$9,0))),"")</f>
        <v/>
      </c>
      <c r="S53" s="55" t="str">
        <f>IFERROR(IF(INDEX(Sheet1!$B$10:$JO$18,MATCH($C53,Sheet1!$A$10:$A$18,0),MATCH(S$48,Sheet1!$B$9:$JO$9,0))=0,"Close",INDEX(Sheet1!$B$10:$JO$18,MATCH($C53,Sheet1!$A$10:$A$18,0),MATCH(S$48,Sheet1!$B$9:$JO$9,0))),"")</f>
        <v/>
      </c>
      <c r="T53" s="55" t="str">
        <f>IFERROR(IF(INDEX(Sheet1!$B$10:$JO$18,MATCH($C53,Sheet1!$A$10:$A$18,0),MATCH(T$48,Sheet1!$B$9:$JO$9,0))=0,"Close",INDEX(Sheet1!$B$10:$JO$18,MATCH($C53,Sheet1!$A$10:$A$18,0),MATCH(T$48,Sheet1!$B$9:$JO$9,0))),"")</f>
        <v/>
      </c>
      <c r="U53" s="55" t="str">
        <f>IFERROR(IF(INDEX(Sheet1!$B$10:$JO$18,MATCH($C53,Sheet1!$A$10:$A$18,0),MATCH(U$48,Sheet1!$B$9:$JO$9,0))=0,"Close",INDEX(Sheet1!$B$10:$JO$18,MATCH($C53,Sheet1!$A$10:$A$18,0),MATCH(U$48,Sheet1!$B$9:$JO$9,0))),"")</f>
        <v/>
      </c>
      <c r="V53" s="55" t="str">
        <f>IFERROR(IF(INDEX(Sheet1!$B$10:$JO$18,MATCH($C53,Sheet1!$A$10:$A$18,0),MATCH(V$48,Sheet1!$B$9:$JO$9,0))=0,"Close",INDEX(Sheet1!$B$10:$JO$18,MATCH($C53,Sheet1!$A$10:$A$18,0),MATCH(V$48,Sheet1!$B$9:$JO$9,0))),"")</f>
        <v/>
      </c>
      <c r="W53" s="55" t="str">
        <f>IFERROR(IF(INDEX(Sheet1!$B$10:$JO$18,MATCH($C53,Sheet1!$A$10:$A$18,0),MATCH(W$48,Sheet1!$B$9:$JO$9,0))=0,"Close",INDEX(Sheet1!$B$10:$JO$18,MATCH($C53,Sheet1!$A$10:$A$18,0),MATCH(W$48,Sheet1!$B$9:$JO$9,0))),"")</f>
        <v/>
      </c>
      <c r="X53" s="55" t="str">
        <f>IFERROR(IF(INDEX(Sheet1!$B$10:$JO$18,MATCH($C53,Sheet1!$A$10:$A$18,0),MATCH(X$48,Sheet1!$B$9:$JO$9,0))=0,"Close",INDEX(Sheet1!$B$10:$JO$18,MATCH($C53,Sheet1!$A$10:$A$18,0),MATCH(X$48,Sheet1!$B$9:$JO$9,0))),"")</f>
        <v/>
      </c>
      <c r="Y53" s="55" t="str">
        <f>IFERROR(IF(INDEX(Sheet1!$B$10:$JO$18,MATCH($C53,Sheet1!$A$10:$A$18,0),MATCH(Y$48,Sheet1!$B$9:$JO$9,0))=0,"Close",INDEX(Sheet1!$B$10:$JO$18,MATCH($C53,Sheet1!$A$10:$A$18,0),MATCH(Y$48,Sheet1!$B$9:$JO$9,0))),"")</f>
        <v/>
      </c>
      <c r="Z53" s="55" t="str">
        <f>IFERROR(IF(INDEX(Sheet1!$B$10:$JO$18,MATCH($C53,Sheet1!$A$10:$A$18,0),MATCH(Z$48,Sheet1!$B$9:$JO$9,0))=0,"Close",INDEX(Sheet1!$B$10:$JO$18,MATCH($C53,Sheet1!$A$10:$A$18,0),MATCH(Z$48,Sheet1!$B$9:$JO$9,0))),"")</f>
        <v/>
      </c>
      <c r="AA53" s="55" t="str">
        <f>IFERROR(IF(INDEX(Sheet1!$B$10:$JO$18,MATCH($C53,Sheet1!$A$10:$A$18,0),MATCH(AA$48,Sheet1!$B$9:$JO$9,0))=0,"Close",INDEX(Sheet1!$B$10:$JO$18,MATCH($C53,Sheet1!$A$10:$A$18,0),MATCH(AA$48,Sheet1!$B$9:$JO$9,0))),"")</f>
        <v/>
      </c>
      <c r="AB53" s="55" t="str">
        <f>IFERROR(IF(INDEX(Sheet1!$B$10:$JO$18,MATCH($C53,Sheet1!$A$10:$A$18,0),MATCH(AB$48,Sheet1!$B$9:$JO$9,0))=0,"Close",INDEX(Sheet1!$B$10:$JO$18,MATCH($C53,Sheet1!$A$10:$A$18,0),MATCH(AB$48,Sheet1!$B$9:$JO$9,0))),"")</f>
        <v/>
      </c>
      <c r="AC53" s="55" t="str">
        <f>IFERROR(IF(INDEX(Sheet1!$B$10:$JO$18,MATCH($C53,Sheet1!$A$10:$A$18,0),MATCH(AC$48,Sheet1!$B$9:$JO$9,0))=0,"Close",INDEX(Sheet1!$B$10:$JO$18,MATCH($C53,Sheet1!$A$10:$A$18,0),MATCH(AC$48,Sheet1!$B$9:$JO$9,0))),"")</f>
        <v/>
      </c>
      <c r="AD53" s="55" t="str">
        <f>IFERROR(IF(INDEX(Sheet1!$B$10:$JO$18,MATCH($C53,Sheet1!$A$10:$A$18,0),MATCH(AD$48,Sheet1!$B$9:$JO$9,0))=0,"Close",INDEX(Sheet1!$B$10:$JO$18,MATCH($C53,Sheet1!$A$10:$A$18,0),MATCH(AD$48,Sheet1!$B$9:$JO$9,0))),"")</f>
        <v/>
      </c>
      <c r="AE53" s="55" t="str">
        <f>IFERROR(IF(INDEX(Sheet1!$B$10:$JO$18,MATCH($C53,Sheet1!$A$10:$A$18,0),MATCH(AE$48,Sheet1!$B$9:$JO$9,0))=0,"Close",INDEX(Sheet1!$B$10:$JO$18,MATCH($C53,Sheet1!$A$10:$A$18,0),MATCH(AE$48,Sheet1!$B$9:$JO$9,0))),"")</f>
        <v/>
      </c>
      <c r="AF53" s="55" t="str">
        <f>IFERROR(IF(INDEX(Sheet1!$B$10:$JO$18,MATCH($C53,Sheet1!$A$10:$A$18,0),MATCH(AF$48,Sheet1!$B$9:$JO$9,0))=0,"Close",INDEX(Sheet1!$B$10:$JO$18,MATCH($C53,Sheet1!$A$10:$A$18,0),MATCH(AF$48,Sheet1!$B$9:$JO$9,0))),"")</f>
        <v/>
      </c>
      <c r="AG53" s="55" t="str">
        <f>IFERROR(IF(INDEX(Sheet1!$B$10:$JO$18,MATCH($C53,Sheet1!$A$10:$A$18,0),MATCH(AG$48,Sheet1!$B$9:$JO$9,0))=0,"Close",INDEX(Sheet1!$B$10:$JO$18,MATCH($C53,Sheet1!$A$10:$A$18,0),MATCH(AG$48,Sheet1!$B$9:$JO$9,0))),"")</f>
        <v/>
      </c>
      <c r="AH53" s="55" t="str">
        <f>IFERROR(IF(INDEX(Sheet1!$B$10:$JO$18,MATCH($C53,Sheet1!$A$10:$A$18,0),MATCH(AH$48,Sheet1!$B$9:$JO$9,0))=0,"Close",INDEX(Sheet1!$B$10:$JO$18,MATCH($C53,Sheet1!$A$10:$A$18,0),MATCH(AH$48,Sheet1!$B$9:$JO$9,0))),"")</f>
        <v/>
      </c>
      <c r="AI53" s="55" t="str">
        <f>IFERROR(IF(INDEX(Sheet1!$B$10:$JO$18,MATCH($C53,Sheet1!$A$10:$A$18,0),MATCH(AI$48,Sheet1!$B$9:$JO$9,0))=0,"Close",INDEX(Sheet1!$B$10:$JO$18,MATCH($C53,Sheet1!$A$10:$A$18,0),MATCH(AI$48,Sheet1!$B$9:$JO$9,0))),"")</f>
        <v/>
      </c>
      <c r="AJ53" s="55" t="str">
        <f>IFERROR(IF(INDEX(Sheet1!$B$10:$JO$18,MATCH($C53,Sheet1!$A$10:$A$18,0),MATCH(AJ$48,Sheet1!$B$9:$JO$9,0))=0,"Close",INDEX(Sheet1!$B$10:$JO$18,MATCH($C53,Sheet1!$A$10:$A$18,0),MATCH(AJ$48,Sheet1!$B$9:$JO$9,0))),"")</f>
        <v/>
      </c>
      <c r="AK53" s="55" t="str">
        <f>IFERROR(IF(INDEX(Sheet1!$B$10:$JO$18,MATCH($C53,Sheet1!$A$10:$A$18,0),MATCH(AK$48,Sheet1!$B$9:$JO$9,0))=0,"Close",INDEX(Sheet1!$B$10:$JO$18,MATCH($C53,Sheet1!$A$10:$A$18,0),MATCH(AK$48,Sheet1!$B$9:$JO$9,0))),"")</f>
        <v/>
      </c>
      <c r="AL53" s="55" t="str">
        <f>IFERROR(IF(INDEX(Sheet1!$B$10:$JO$18,MATCH($C53,Sheet1!$A$10:$A$18,0),MATCH(AL$48,Sheet1!$B$9:$JO$9,0))=0,"Close",INDEX(Sheet1!$B$10:$JO$18,MATCH($C53,Sheet1!$A$10:$A$18,0),MATCH(AL$48,Sheet1!$B$9:$JO$9,0))),"")</f>
        <v/>
      </c>
      <c r="AM53" s="55" t="str">
        <f>IFERROR(IF(INDEX(Sheet1!$B$10:$JO$18,MATCH($C53,Sheet1!$A$10:$A$18,0),MATCH(AM$48,Sheet1!$B$9:$JO$9,0))=0,"Close",INDEX(Sheet1!$B$10:$JO$18,MATCH($C53,Sheet1!$A$10:$A$18,0),MATCH(AM$48,Sheet1!$B$9:$JO$9,0))),"")</f>
        <v/>
      </c>
      <c r="AN53" s="55" t="str">
        <f>IFERROR(IF(INDEX(Sheet1!$B$10:$JO$18,MATCH($C53,Sheet1!$A$10:$A$18,0),MATCH(AN$48,Sheet1!$B$9:$JO$9,0))=0,"Close",INDEX(Sheet1!$B$10:$JO$18,MATCH($C53,Sheet1!$A$10:$A$18,0),MATCH(AN$48,Sheet1!$B$9:$JO$9,0))),"")</f>
        <v/>
      </c>
      <c r="AO53" s="55" t="str">
        <f>IFERROR(IF(INDEX(Sheet1!$B$10:$JO$18,MATCH($C53,Sheet1!$A$10:$A$18,0),MATCH(AO$48,Sheet1!$B$9:$JO$9,0))=0,"Close",INDEX(Sheet1!$B$10:$JO$18,MATCH($C53,Sheet1!$A$10:$A$18,0),MATCH(AO$48,Sheet1!$B$9:$JO$9,0))),"")</f>
        <v/>
      </c>
      <c r="AP53" s="55" t="str">
        <f>IFERROR(IF(INDEX(Sheet1!$B$10:$JO$18,MATCH($C53,Sheet1!$A$10:$A$18,0),MATCH(AP$48,Sheet1!$B$9:$JO$9,0))=0,"Close",INDEX(Sheet1!$B$10:$JO$18,MATCH($C53,Sheet1!$A$10:$A$18,0),MATCH(AP$48,Sheet1!$B$9:$JO$9,0))),"")</f>
        <v/>
      </c>
      <c r="AQ53" s="55" t="str">
        <f>IFERROR(IF(INDEX(Sheet1!$B$10:$JO$18,MATCH($C53,Sheet1!$A$10:$A$18,0),MATCH(AQ$48,Sheet1!$B$9:$JO$9,0))=0,"Close",INDEX(Sheet1!$B$10:$JO$18,MATCH($C53,Sheet1!$A$10:$A$18,0),MATCH(AQ$48,Sheet1!$B$9:$JO$9,0))),"")</f>
        <v/>
      </c>
      <c r="AR53" s="55" t="str">
        <f>IFERROR(IF(INDEX(Sheet1!$B$10:$JO$18,MATCH($C53,Sheet1!$A$10:$A$18,0),MATCH(AR$48,Sheet1!$B$9:$JO$9,0))=0,"Close",INDEX(Sheet1!$B$10:$JO$18,MATCH($C53,Sheet1!$A$10:$A$18,0),MATCH(AR$48,Sheet1!$B$9:$JO$9,0))),"")</f>
        <v/>
      </c>
      <c r="AS53" s="55" t="str">
        <f>IFERROR(IF(INDEX(Sheet1!$B$10:$JO$18,MATCH($C53,Sheet1!$A$10:$A$18,0),MATCH(AS$48,Sheet1!$B$9:$JO$9,0))=0,"Close",INDEX(Sheet1!$B$10:$JO$18,MATCH($C53,Sheet1!$A$10:$A$18,0),MATCH(AS$48,Sheet1!$B$9:$JO$9,0))),"")</f>
        <v/>
      </c>
      <c r="AT53" s="55" t="str">
        <f>IFERROR(IF(INDEX(Sheet1!$B$10:$JO$18,MATCH($C53,Sheet1!$A$10:$A$18,0),MATCH(AT$48,Sheet1!$B$9:$JO$9,0))=0,"Close",INDEX(Sheet1!$B$10:$JO$18,MATCH($C53,Sheet1!$A$10:$A$18,0),MATCH(AT$48,Sheet1!$B$9:$JO$9,0))),"")</f>
        <v/>
      </c>
      <c r="AU53" s="55" t="str">
        <f>IFERROR(IF(INDEX(Sheet1!$B$10:$JO$18,MATCH($C53,Sheet1!$A$10:$A$18,0),MATCH(AU$48,Sheet1!$B$9:$JO$9,0))=0,"Close",INDEX(Sheet1!$B$10:$JO$18,MATCH($C53,Sheet1!$A$10:$A$18,0),MATCH(AU$48,Sheet1!$B$9:$JO$9,0))),"")</f>
        <v/>
      </c>
      <c r="AV53" s="55" t="str">
        <f>IFERROR(IF(INDEX(Sheet1!$B$10:$JO$18,MATCH($C53,Sheet1!$A$10:$A$18,0),MATCH(AV$48,Sheet1!$B$9:$JO$9,0))=0,"Close",INDEX(Sheet1!$B$10:$JO$18,MATCH($C53,Sheet1!$A$10:$A$18,0),MATCH(AV$48,Sheet1!$B$9:$JO$9,0))),"")</f>
        <v/>
      </c>
      <c r="AW53" s="55" t="str">
        <f>IFERROR(IF(INDEX(Sheet1!$B$10:$JO$18,MATCH($C53,Sheet1!$A$10:$A$18,0),MATCH(AW$48,Sheet1!$B$9:$JO$9,0))=0,"Close",INDEX(Sheet1!$B$10:$JO$18,MATCH($C53,Sheet1!$A$10:$A$18,0),MATCH(AW$48,Sheet1!$B$9:$JO$9,0))),"")</f>
        <v/>
      </c>
      <c r="AX53" s="55" t="str">
        <f>IFERROR(IF(INDEX(Sheet1!$B$10:$JO$18,MATCH($C53,Sheet1!$A$10:$A$18,0),MATCH(AX$48,Sheet1!$B$9:$JO$9,0))=0,"Close",INDEX(Sheet1!$B$10:$JO$18,MATCH($C53,Sheet1!$A$10:$A$18,0),MATCH(AX$48,Sheet1!$B$9:$JO$9,0))),"")</f>
        <v/>
      </c>
      <c r="AY53" s="55" t="str">
        <f>IFERROR(IF(INDEX(Sheet1!$B$10:$JO$18,MATCH($C53,Sheet1!$A$10:$A$18,0),MATCH(AY$48,Sheet1!$B$9:$JO$9,0))=0,"Close",INDEX(Sheet1!$B$10:$JO$18,MATCH($C53,Sheet1!$A$10:$A$18,0),MATCH(AY$48,Sheet1!$B$9:$JO$9,0))),"")</f>
        <v/>
      </c>
      <c r="AZ53" s="55" t="str">
        <f>IFERROR(IF(INDEX(Sheet1!$B$10:$JO$18,MATCH($C53,Sheet1!$A$10:$A$18,0),MATCH(AZ$48,Sheet1!$B$9:$JO$9,0))=0,"Close",INDEX(Sheet1!$B$10:$JO$18,MATCH($C53,Sheet1!$A$10:$A$18,0),MATCH(AZ$48,Sheet1!$B$9:$JO$9,0))),"")</f>
        <v/>
      </c>
      <c r="BA53" s="55" t="str">
        <f>IFERROR(IF(INDEX(Sheet1!$B$10:$JO$18,MATCH($C53,Sheet1!$A$10:$A$18,0),MATCH(BA$48,Sheet1!$B$9:$JO$9,0))=0,"Close",INDEX(Sheet1!$B$10:$JO$18,MATCH($C53,Sheet1!$A$10:$A$18,0),MATCH(BA$48,Sheet1!$B$9:$JO$9,0))),"")</f>
        <v/>
      </c>
      <c r="BB53" s="55" t="str">
        <f>IFERROR(IF(INDEX(Sheet1!$B$10:$JO$18,MATCH($C53,Sheet1!$A$10:$A$18,0),MATCH(BB$48,Sheet1!$B$9:$JO$9,0))=0,"Close",INDEX(Sheet1!$B$10:$JO$18,MATCH($C53,Sheet1!$A$10:$A$18,0),MATCH(BB$48,Sheet1!$B$9:$JO$9,0))),"")</f>
        <v/>
      </c>
      <c r="BC53" s="55" t="str">
        <f>IFERROR(IF(INDEX(Sheet1!$B$10:$JO$18,MATCH($C53,Sheet1!$A$10:$A$18,0),MATCH(BC$48,Sheet1!$B$9:$JO$9,0))=0,"Close",INDEX(Sheet1!$B$10:$JO$18,MATCH($C53,Sheet1!$A$10:$A$18,0),MATCH(BC$48,Sheet1!$B$9:$JO$9,0))),"")</f>
        <v/>
      </c>
      <c r="BD53" s="55" t="str">
        <f>IFERROR(IF(INDEX(Sheet1!$B$10:$JO$18,MATCH($C53,Sheet1!$A$10:$A$18,0),MATCH(BD$48,Sheet1!$B$9:$JO$9,0))=0,"Close",INDEX(Sheet1!$B$10:$JO$18,MATCH($C53,Sheet1!$A$10:$A$18,0),MATCH(BD$48,Sheet1!$B$9:$JO$9,0))),"")</f>
        <v/>
      </c>
      <c r="BE53" s="55" t="str">
        <f>IFERROR(IF(INDEX(Sheet1!$B$10:$JO$18,MATCH($C53,Sheet1!$A$10:$A$18,0),MATCH(BE$48,Sheet1!$B$9:$JO$9,0))=0,"Close",INDEX(Sheet1!$B$10:$JO$18,MATCH($C53,Sheet1!$A$10:$A$18,0),MATCH(BE$48,Sheet1!$B$9:$JO$9,0))),"")</f>
        <v/>
      </c>
      <c r="BF53" s="55" t="str">
        <f>IFERROR(IF(INDEX(Sheet1!$B$10:$JO$18,MATCH($C53,Sheet1!$A$10:$A$18,0),MATCH(BF$48,Sheet1!$B$9:$JO$9,0))=0,"Close",INDEX(Sheet1!$B$10:$JO$18,MATCH($C53,Sheet1!$A$10:$A$18,0),MATCH(BF$48,Sheet1!$B$9:$JO$9,0))),"")</f>
        <v/>
      </c>
      <c r="BG53" s="55" t="str">
        <f>IFERROR(IF(INDEX(Sheet1!$B$10:$JO$18,MATCH($C53,Sheet1!$A$10:$A$18,0),MATCH(BG$48,Sheet1!$B$9:$JO$9,0))=0,"Close",INDEX(Sheet1!$B$10:$JO$18,MATCH($C53,Sheet1!$A$10:$A$18,0),MATCH(BG$48,Sheet1!$B$9:$JO$9,0))),"")</f>
        <v/>
      </c>
      <c r="BH53" s="55" t="str">
        <f>IFERROR(IF(INDEX(Sheet1!$B$10:$JO$18,MATCH($C53,Sheet1!$A$10:$A$18,0),MATCH(BH$48,Sheet1!$B$9:$JO$9,0))=0,"Close",INDEX(Sheet1!$B$10:$JO$18,MATCH($C53,Sheet1!$A$10:$A$18,0),MATCH(BH$48,Sheet1!$B$9:$JO$9,0))),"")</f>
        <v/>
      </c>
      <c r="BI53" s="55" t="str">
        <f>IFERROR(IF(INDEX(Sheet1!$B$10:$JO$18,MATCH($C53,Sheet1!$A$10:$A$18,0),MATCH(BI$48,Sheet1!$B$9:$JO$9,0))=0,"Close",INDEX(Sheet1!$B$10:$JO$18,MATCH($C53,Sheet1!$A$10:$A$18,0),MATCH(BI$48,Sheet1!$B$9:$JO$9,0))),"")</f>
        <v/>
      </c>
      <c r="BJ53" s="55" t="str">
        <f>IFERROR(IF(INDEX(Sheet1!$B$10:$JO$18,MATCH($C53,Sheet1!$A$10:$A$18,0),MATCH(BJ$48,Sheet1!$B$9:$JO$9,0))=0,"Close",INDEX(Sheet1!$B$10:$JO$18,MATCH($C53,Sheet1!$A$10:$A$18,0),MATCH(BJ$48,Sheet1!$B$9:$JO$9,0))),"")</f>
        <v/>
      </c>
      <c r="BK53" s="55" t="str">
        <f>IFERROR(IF(INDEX(Sheet1!$B$10:$JO$18,MATCH($C53,Sheet1!$A$10:$A$18,0),MATCH(BK$48,Sheet1!$B$9:$JO$9,0))=0,"Close",INDEX(Sheet1!$B$10:$JO$18,MATCH($C53,Sheet1!$A$10:$A$18,0),MATCH(BK$48,Sheet1!$B$9:$JO$9,0))),"")</f>
        <v/>
      </c>
      <c r="BL53" s="55" t="str">
        <f>IFERROR(IF(INDEX(Sheet1!$B$10:$JO$18,MATCH($C53,Sheet1!$A$10:$A$18,0),MATCH(BL$48,Sheet1!$B$9:$JO$9,0))=0,"Close",INDEX(Sheet1!$B$10:$JO$18,MATCH($C53,Sheet1!$A$10:$A$18,0),MATCH(BL$48,Sheet1!$B$9:$JO$9,0))),"")</f>
        <v/>
      </c>
      <c r="BM53" s="55" t="str">
        <f>IFERROR(IF(INDEX(Sheet1!$B$10:$JO$18,MATCH($C53,Sheet1!$A$10:$A$18,0),MATCH(BM$48,Sheet1!$B$9:$JO$9,0))=0,"Close",INDEX(Sheet1!$B$10:$JO$18,MATCH($C53,Sheet1!$A$10:$A$18,0),MATCH(BM$48,Sheet1!$B$9:$JO$9,0))),"")</f>
        <v/>
      </c>
      <c r="BN53" s="55" t="str">
        <f>IFERROR(IF(INDEX(Sheet1!$B$10:$JO$18,MATCH($C53,Sheet1!$A$10:$A$18,0),MATCH(BN$48,Sheet1!$B$9:$JO$9,0))=0,"Close",INDEX(Sheet1!$B$10:$JO$18,MATCH($C53,Sheet1!$A$10:$A$18,0),MATCH(BN$48,Sheet1!$B$9:$JO$9,0))),"")</f>
        <v/>
      </c>
      <c r="BO53" s="55" t="str">
        <f>IFERROR(IF(INDEX(Sheet1!$B$10:$JO$18,MATCH($C53,Sheet1!$A$10:$A$18,0),MATCH(BO$48,Sheet1!$B$9:$JO$9,0))=0,"Close",INDEX(Sheet1!$B$10:$JO$18,MATCH($C53,Sheet1!$A$10:$A$18,0),MATCH(BO$48,Sheet1!$B$9:$JO$9,0))),"")</f>
        <v/>
      </c>
      <c r="BP53" s="55" t="str">
        <f>IFERROR(IF(INDEX(Sheet1!$B$10:$JO$18,MATCH($C53,Sheet1!$A$10:$A$18,0),MATCH(BP$48,Sheet1!$B$9:$JO$9,0))=0,"Close",INDEX(Sheet1!$B$10:$JO$18,MATCH($C53,Sheet1!$A$10:$A$18,0),MATCH(BP$48,Sheet1!$B$9:$JO$9,0))),"")</f>
        <v/>
      </c>
      <c r="BQ53" s="55" t="str">
        <f>IFERROR(IF(INDEX(Sheet1!$B$10:$JO$18,MATCH($C53,Sheet1!$A$10:$A$18,0),MATCH(BQ$48,Sheet1!$B$9:$JO$9,0))=0,"Close",INDEX(Sheet1!$B$10:$JO$18,MATCH($C53,Sheet1!$A$10:$A$18,0),MATCH(BQ$48,Sheet1!$B$9:$JO$9,0))),"")</f>
        <v/>
      </c>
      <c r="BR53" s="55" t="str">
        <f>IFERROR(IF(INDEX(Sheet1!$B$10:$JO$18,MATCH($C53,Sheet1!$A$10:$A$18,0),MATCH(BR$48,Sheet1!$B$9:$JO$9,0))=0,"Close",INDEX(Sheet1!$B$10:$JO$18,MATCH($C53,Sheet1!$A$10:$A$18,0),MATCH(BR$48,Sheet1!$B$9:$JO$9,0))),"")</f>
        <v/>
      </c>
      <c r="BS53" s="55" t="str">
        <f>IFERROR(IF(INDEX(Sheet1!$B$10:$JO$18,MATCH($C53,Sheet1!$A$10:$A$18,0),MATCH(BS$48,Sheet1!$B$9:$JO$9,0))=0,"Close",INDEX(Sheet1!$B$10:$JO$18,MATCH($C53,Sheet1!$A$10:$A$18,0),MATCH(BS$48,Sheet1!$B$9:$JO$9,0))),"")</f>
        <v/>
      </c>
      <c r="BT53" s="55" t="str">
        <f>IFERROR(IF(INDEX(Sheet1!$B$10:$JO$18,MATCH($C53,Sheet1!$A$10:$A$18,0),MATCH(BT$48,Sheet1!$B$9:$JO$9,0))=0,"Close",INDEX(Sheet1!$B$10:$JO$18,MATCH($C53,Sheet1!$A$10:$A$18,0),MATCH(BT$48,Sheet1!$B$9:$JO$9,0))),"")</f>
        <v/>
      </c>
      <c r="BU53" s="55" t="str">
        <f>IFERROR(IF(INDEX(Sheet1!$B$10:$JO$18,MATCH($C53,Sheet1!$A$10:$A$18,0),MATCH(BU$48,Sheet1!$B$9:$JO$9,0))=0,"Close",INDEX(Sheet1!$B$10:$JO$18,MATCH($C53,Sheet1!$A$10:$A$18,0),MATCH(BU$48,Sheet1!$B$9:$JO$9,0))),"")</f>
        <v/>
      </c>
      <c r="BV53" s="55" t="str">
        <f>IFERROR(IF(INDEX(Sheet1!$B$10:$JO$18,MATCH($C53,Sheet1!$A$10:$A$18,0),MATCH(BV$48,Sheet1!$B$9:$JO$9,0))=0,"Close",INDEX(Sheet1!$B$10:$JO$18,MATCH($C53,Sheet1!$A$10:$A$18,0),MATCH(BV$48,Sheet1!$B$9:$JO$9,0))),"")</f>
        <v/>
      </c>
      <c r="BW53" s="55" t="str">
        <f>IFERROR(IF(INDEX(Sheet1!$B$10:$JO$18,MATCH($C53,Sheet1!$A$10:$A$18,0),MATCH(BW$48,Sheet1!$B$9:$JO$9,0))=0,"Close",INDEX(Sheet1!$B$10:$JO$18,MATCH($C53,Sheet1!$A$10:$A$18,0),MATCH(BW$48,Sheet1!$B$9:$JO$9,0))),"")</f>
        <v/>
      </c>
      <c r="BX53" s="55" t="str">
        <f>IFERROR(IF(INDEX(Sheet1!$B$10:$JO$18,MATCH($C53,Sheet1!$A$10:$A$18,0),MATCH(BX$48,Sheet1!$B$9:$JO$9,0))=0,"Close",INDEX(Sheet1!$B$10:$JO$18,MATCH($C53,Sheet1!$A$10:$A$18,0),MATCH(BX$48,Sheet1!$B$9:$JO$9,0))),"")</f>
        <v/>
      </c>
      <c r="BY53" s="55" t="str">
        <f>IFERROR(IF(INDEX(Sheet1!$B$10:$JO$18,MATCH($C53,Sheet1!$A$10:$A$18,0),MATCH(BY$48,Sheet1!$B$9:$JO$9,0))=0,"Close",INDEX(Sheet1!$B$10:$JO$18,MATCH($C53,Sheet1!$A$10:$A$18,0),MATCH(BY$48,Sheet1!$B$9:$JO$9,0))),"")</f>
        <v/>
      </c>
      <c r="BZ53" s="55" t="str">
        <f>IFERROR(IF(INDEX(Sheet1!$B$10:$JO$18,MATCH($C53,Sheet1!$A$10:$A$18,0),MATCH(BZ$48,Sheet1!$B$9:$JO$9,0))=0,"Close",INDEX(Sheet1!$B$10:$JO$18,MATCH($C53,Sheet1!$A$10:$A$18,0),MATCH(BZ$48,Sheet1!$B$9:$JO$9,0))),"")</f>
        <v/>
      </c>
      <c r="CA53" s="55" t="str">
        <f>IFERROR(IF(INDEX(Sheet1!$B$10:$JO$18,MATCH($C53,Sheet1!$A$10:$A$18,0),MATCH(CA$48,Sheet1!$B$9:$JO$9,0))=0,"Close",INDEX(Sheet1!$B$10:$JO$18,MATCH($C53,Sheet1!$A$10:$A$18,0),MATCH(CA$48,Sheet1!$B$9:$JO$9,0))),"")</f>
        <v/>
      </c>
      <c r="CB53" s="55" t="str">
        <f>IFERROR(IF(INDEX(Sheet1!$B$10:$JO$18,MATCH($C53,Sheet1!$A$10:$A$18,0),MATCH(CB$48,Sheet1!$B$9:$JO$9,0))=0,"Close",INDEX(Sheet1!$B$10:$JO$18,MATCH($C53,Sheet1!$A$10:$A$18,0),MATCH(CB$48,Sheet1!$B$9:$JO$9,0))),"")</f>
        <v/>
      </c>
      <c r="CC53" s="55" t="str">
        <f>IFERROR(IF(INDEX(Sheet1!$B$10:$JO$18,MATCH($C53,Sheet1!$A$10:$A$18,0),MATCH(CC$48,Sheet1!$B$9:$JO$9,0))=0,"Close",INDEX(Sheet1!$B$10:$JO$18,MATCH($C53,Sheet1!$A$10:$A$18,0),MATCH(CC$48,Sheet1!$B$9:$JO$9,0))),"")</f>
        <v/>
      </c>
      <c r="CD53" s="55" t="str">
        <f>IFERROR(IF(INDEX(Sheet1!$B$10:$JO$18,MATCH($C53,Sheet1!$A$10:$A$18,0),MATCH(CD$48,Sheet1!$B$9:$JO$9,0))=0,"Close",INDEX(Sheet1!$B$10:$JO$18,MATCH($C53,Sheet1!$A$10:$A$18,0),MATCH(CD$48,Sheet1!$B$9:$JO$9,0))),"")</f>
        <v/>
      </c>
      <c r="CE53" s="55" t="str">
        <f>IFERROR(IF(INDEX(Sheet1!$B$10:$JO$18,MATCH($C53,Sheet1!$A$10:$A$18,0),MATCH(CE$48,Sheet1!$B$9:$JO$9,0))=0,"Close",INDEX(Sheet1!$B$10:$JO$18,MATCH($C53,Sheet1!$A$10:$A$18,0),MATCH(CE$48,Sheet1!$B$9:$JO$9,0))),"")</f>
        <v/>
      </c>
      <c r="CF53" s="55" t="str">
        <f>IFERROR(IF(INDEX(Sheet1!$B$10:$JO$18,MATCH($C53,Sheet1!$A$10:$A$18,0),MATCH(CF$48,Sheet1!$B$9:$JO$9,0))=0,"Close",INDEX(Sheet1!$B$10:$JO$18,MATCH($C53,Sheet1!$A$10:$A$18,0),MATCH(CF$48,Sheet1!$B$9:$JO$9,0))),"")</f>
        <v/>
      </c>
      <c r="CG53" s="55" t="str">
        <f>IFERROR(IF(INDEX(Sheet1!$B$10:$JO$18,MATCH($C53,Sheet1!$A$10:$A$18,0),MATCH(CG$48,Sheet1!$B$9:$JO$9,0))=0,"Close",INDEX(Sheet1!$B$10:$JO$18,MATCH($C53,Sheet1!$A$10:$A$18,0),MATCH(CG$48,Sheet1!$B$9:$JO$9,0))),"")</f>
        <v/>
      </c>
      <c r="CH53" s="55" t="str">
        <f>IFERROR(IF(INDEX(Sheet1!$B$10:$JO$18,MATCH($C53,Sheet1!$A$10:$A$18,0),MATCH(CH$48,Sheet1!$B$9:$JO$9,0))=0,"Close",INDEX(Sheet1!$B$10:$JO$18,MATCH($C53,Sheet1!$A$10:$A$18,0),MATCH(CH$48,Sheet1!$B$9:$JO$9,0))),"")</f>
        <v/>
      </c>
      <c r="CI53" s="55" t="str">
        <f>IFERROR(IF(INDEX(Sheet1!$B$10:$JO$18,MATCH($C53,Sheet1!$A$10:$A$18,0),MATCH(CI$48,Sheet1!$B$9:$JO$9,0))=0,"Close",INDEX(Sheet1!$B$10:$JO$18,MATCH($C53,Sheet1!$A$10:$A$18,0),MATCH(CI$48,Sheet1!$B$9:$JO$9,0))),"")</f>
        <v/>
      </c>
      <c r="CJ53" s="55" t="str">
        <f>IFERROR(IF(INDEX(Sheet1!$B$10:$JO$18,MATCH($C53,Sheet1!$A$10:$A$18,0),MATCH(CJ$48,Sheet1!$B$9:$JO$9,0))=0,"Close",INDEX(Sheet1!$B$10:$JO$18,MATCH($C53,Sheet1!$A$10:$A$18,0),MATCH(CJ$48,Sheet1!$B$9:$JO$9,0))),"")</f>
        <v/>
      </c>
      <c r="CK53" s="55" t="str">
        <f>IFERROR(IF(INDEX(Sheet1!$B$10:$JO$18,MATCH($C53,Sheet1!$A$10:$A$18,0),MATCH(CK$48,Sheet1!$B$9:$JO$9,0))=0,"Close",INDEX(Sheet1!$B$10:$JO$18,MATCH($C53,Sheet1!$A$10:$A$18,0),MATCH(CK$48,Sheet1!$B$9:$JO$9,0))),"")</f>
        <v/>
      </c>
      <c r="CL53" s="55" t="str">
        <f>IFERROR(IF(INDEX(Sheet1!$B$10:$JO$18,MATCH($C53,Sheet1!$A$10:$A$18,0),MATCH(CL$48,Sheet1!$B$9:$JO$9,0))=0,"Close",INDEX(Sheet1!$B$10:$JO$18,MATCH($C53,Sheet1!$A$10:$A$18,0),MATCH(CL$48,Sheet1!$B$9:$JO$9,0))),"")</f>
        <v/>
      </c>
      <c r="CM53" s="55" t="str">
        <f>IFERROR(IF(INDEX(Sheet1!$B$10:$JO$18,MATCH($C53,Sheet1!$A$10:$A$18,0),MATCH(CM$48,Sheet1!$B$9:$JO$9,0))=0,"Close",INDEX(Sheet1!$B$10:$JO$18,MATCH($C53,Sheet1!$A$10:$A$18,0),MATCH(CM$48,Sheet1!$B$9:$JO$9,0))),"")</f>
        <v/>
      </c>
      <c r="CN53" s="55" t="str">
        <f>IFERROR(IF(INDEX(Sheet1!$B$10:$JO$18,MATCH($C53,Sheet1!$A$10:$A$18,0),MATCH(CN$48,Sheet1!$B$9:$JO$9,0))=0,"Close",INDEX(Sheet1!$B$10:$JO$18,MATCH($C53,Sheet1!$A$10:$A$18,0),MATCH(CN$48,Sheet1!$B$9:$JO$9,0))),"")</f>
        <v/>
      </c>
      <c r="CO53" s="55" t="str">
        <f>IFERROR(IF(INDEX(Sheet1!$B$10:$JO$18,MATCH($C53,Sheet1!$A$10:$A$18,0),MATCH(CO$48,Sheet1!$B$9:$JO$9,0))=0,"Close",INDEX(Sheet1!$B$10:$JO$18,MATCH($C53,Sheet1!$A$10:$A$18,0),MATCH(CO$48,Sheet1!$B$9:$JO$9,0))),"")</f>
        <v/>
      </c>
      <c r="CP53" s="55" t="str">
        <f>IFERROR(IF(INDEX(Sheet1!$B$10:$JO$18,MATCH($C53,Sheet1!$A$10:$A$18,0),MATCH(CP$48,Sheet1!$B$9:$JO$9,0))=0,"Close",INDEX(Sheet1!$B$10:$JO$18,MATCH($C53,Sheet1!$A$10:$A$18,0),MATCH(CP$48,Sheet1!$B$9:$JO$9,0))),"")</f>
        <v/>
      </c>
      <c r="CQ53" s="55" t="str">
        <f>IFERROR(IF(INDEX(Sheet1!$B$10:$JO$18,MATCH($C53,Sheet1!$A$10:$A$18,0),MATCH(CQ$48,Sheet1!$B$9:$JO$9,0))=0,"Close",INDEX(Sheet1!$B$10:$JO$18,MATCH($C53,Sheet1!$A$10:$A$18,0),MATCH(CQ$48,Sheet1!$B$9:$JO$9,0))),"")</f>
        <v/>
      </c>
      <c r="CR53" s="55" t="str">
        <f>IFERROR(IF(INDEX(Sheet1!$B$10:$JO$18,MATCH($C53,Sheet1!$A$10:$A$18,0),MATCH(CR$48,Sheet1!$B$9:$JO$9,0))=0,"Close",INDEX(Sheet1!$B$10:$JO$18,MATCH($C53,Sheet1!$A$10:$A$18,0),MATCH(CR$48,Sheet1!$B$9:$JO$9,0))),"")</f>
        <v/>
      </c>
      <c r="CS53" s="55" t="str">
        <f>IFERROR(IF(INDEX(Sheet1!$B$10:$JO$18,MATCH($C53,Sheet1!$A$10:$A$18,0),MATCH(CS$48,Sheet1!$B$9:$JO$9,0))=0,"Close",INDEX(Sheet1!$B$10:$JO$18,MATCH($C53,Sheet1!$A$10:$A$18,0),MATCH(CS$48,Sheet1!$B$9:$JO$9,0))),"")</f>
        <v/>
      </c>
      <c r="CT53" s="55" t="str">
        <f>IFERROR(IF(INDEX(Sheet1!$B$10:$JO$18,MATCH($C53,Sheet1!$A$10:$A$18,0),MATCH(CT$48,Sheet1!$B$9:$JO$9,0))=0,"Close",INDEX(Sheet1!$B$10:$JO$18,MATCH($C53,Sheet1!$A$10:$A$18,0),MATCH(CT$48,Sheet1!$B$9:$JO$9,0))),"")</f>
        <v/>
      </c>
      <c r="CU53" s="55" t="str">
        <f>IFERROR(IF(INDEX(Sheet1!$B$10:$JO$18,MATCH($C53,Sheet1!$A$10:$A$18,0),MATCH(CU$48,Sheet1!$B$9:$JO$9,0))=0,"Close",INDEX(Sheet1!$B$10:$JO$18,MATCH($C53,Sheet1!$A$10:$A$18,0),MATCH(CU$48,Sheet1!$B$9:$JO$9,0))),"")</f>
        <v/>
      </c>
      <c r="CV53" s="55" t="str">
        <f>IFERROR(IF(INDEX(Sheet1!$B$10:$JO$18,MATCH($C53,Sheet1!$A$10:$A$18,0),MATCH(CV$48,Sheet1!$B$9:$JO$9,0))=0,"Close",INDEX(Sheet1!$B$10:$JO$18,MATCH($C53,Sheet1!$A$10:$A$18,0),MATCH(CV$48,Sheet1!$B$9:$JO$9,0))),"")</f>
        <v/>
      </c>
      <c r="CW53" s="55" t="str">
        <f>IFERROR(IF(INDEX(Sheet1!$B$10:$JO$18,MATCH($C53,Sheet1!$A$10:$A$18,0),MATCH(CW$48,Sheet1!$B$9:$JO$9,0))=0,"Close",INDEX(Sheet1!$B$10:$JO$18,MATCH($C53,Sheet1!$A$10:$A$18,0),MATCH(CW$48,Sheet1!$B$9:$JO$9,0))),"")</f>
        <v/>
      </c>
      <c r="CX53" s="55" t="str">
        <f>IFERROR(IF(INDEX(Sheet1!$B$10:$JO$18,MATCH($C53,Sheet1!$A$10:$A$18,0),MATCH(CX$48,Sheet1!$B$9:$JO$9,0))=0,"Close",INDEX(Sheet1!$B$10:$JO$18,MATCH($C53,Sheet1!$A$10:$A$18,0),MATCH(CX$48,Sheet1!$B$9:$JO$9,0))),"")</f>
        <v/>
      </c>
      <c r="CY53" s="55" t="str">
        <f>IFERROR(IF(INDEX(Sheet1!$B$10:$JO$18,MATCH($C53,Sheet1!$A$10:$A$18,0),MATCH(CY$48,Sheet1!$B$9:$JO$9,0))=0,"Close",INDEX(Sheet1!$B$10:$JO$18,MATCH($C53,Sheet1!$A$10:$A$18,0),MATCH(CY$48,Sheet1!$B$9:$JO$9,0))),"")</f>
        <v/>
      </c>
      <c r="CZ53" s="55" t="str">
        <f>IFERROR(IF(INDEX(Sheet1!$B$10:$JO$18,MATCH($C53,Sheet1!$A$10:$A$18,0),MATCH(CZ$48,Sheet1!$B$9:$JO$9,0))=0,"Close",INDEX(Sheet1!$B$10:$JO$18,MATCH($C53,Sheet1!$A$10:$A$18,0),MATCH(CZ$48,Sheet1!$B$9:$JO$9,0))),"")</f>
        <v/>
      </c>
      <c r="DA53" s="55" t="str">
        <f>IFERROR(IF(INDEX(Sheet1!$B$10:$JO$18,MATCH($C53,Sheet1!$A$10:$A$18,0),MATCH(DA$48,Sheet1!$B$9:$JO$9,0))=0,"Close",INDEX(Sheet1!$B$10:$JO$18,MATCH($C53,Sheet1!$A$10:$A$18,0),MATCH(DA$48,Sheet1!$B$9:$JO$9,0))),"")</f>
        <v/>
      </c>
      <c r="DB53" s="55" t="str">
        <f>IFERROR(IF(INDEX(Sheet1!$B$10:$JO$18,MATCH($C53,Sheet1!$A$10:$A$18,0),MATCH(DB$48,Sheet1!$B$9:$JO$9,0))=0,"Close",INDEX(Sheet1!$B$10:$JO$18,MATCH($C53,Sheet1!$A$10:$A$18,0),MATCH(DB$48,Sheet1!$B$9:$JO$9,0))),"")</f>
        <v/>
      </c>
      <c r="DC53" s="55" t="str">
        <f>IFERROR(IF(INDEX(Sheet1!$B$10:$JO$18,MATCH($C53,Sheet1!$A$10:$A$18,0),MATCH(DC$48,Sheet1!$B$9:$JO$9,0))=0,"Close",INDEX(Sheet1!$B$10:$JO$18,MATCH($C53,Sheet1!$A$10:$A$18,0),MATCH(DC$48,Sheet1!$B$9:$JO$9,0))),"")</f>
        <v/>
      </c>
      <c r="DD53" s="55" t="str">
        <f>IFERROR(IF(INDEX(Sheet1!$B$10:$JO$18,MATCH($C53,Sheet1!$A$10:$A$18,0),MATCH(DD$48,Sheet1!$B$9:$JO$9,0))=0,"Close",INDEX(Sheet1!$B$10:$JO$18,MATCH($C53,Sheet1!$A$10:$A$18,0),MATCH(DD$48,Sheet1!$B$9:$JO$9,0))),"")</f>
        <v/>
      </c>
      <c r="DE53" s="55" t="str">
        <f>IFERROR(IF(INDEX(Sheet1!$B$10:$JO$18,MATCH($C53,Sheet1!$A$10:$A$18,0),MATCH(DE$48,Sheet1!$B$9:$JO$9,0))=0,"Close",INDEX(Sheet1!$B$10:$JO$18,MATCH($C53,Sheet1!$A$10:$A$18,0),MATCH(DE$48,Sheet1!$B$9:$JO$9,0))),"")</f>
        <v/>
      </c>
      <c r="DF53" s="55" t="str">
        <f>IFERROR(IF(INDEX(Sheet1!$B$10:$JO$18,MATCH($C53,Sheet1!$A$10:$A$18,0),MATCH(DF$48,Sheet1!$B$9:$JO$9,0))=0,"Close",INDEX(Sheet1!$B$10:$JO$18,MATCH($C53,Sheet1!$A$10:$A$18,0),MATCH(DF$48,Sheet1!$B$9:$JO$9,0))),"")</f>
        <v/>
      </c>
      <c r="DG53" s="55" t="str">
        <f>IFERROR(IF(INDEX(Sheet1!$B$10:$JO$18,MATCH($C53,Sheet1!$A$10:$A$18,0),MATCH(DG$48,Sheet1!$B$9:$JO$9,0))=0,"Close",INDEX(Sheet1!$B$10:$JO$18,MATCH($C53,Sheet1!$A$10:$A$18,0),MATCH(DG$48,Sheet1!$B$9:$JO$9,0))),"")</f>
        <v/>
      </c>
      <c r="DH53" s="55" t="str">
        <f>IFERROR(IF(INDEX(Sheet1!$B$10:$JO$18,MATCH($C53,Sheet1!$A$10:$A$18,0),MATCH(DH$48,Sheet1!$B$9:$JO$9,0))=0,"Close",INDEX(Sheet1!$B$10:$JO$18,MATCH($C53,Sheet1!$A$10:$A$18,0),MATCH(DH$48,Sheet1!$B$9:$JO$9,0))),"")</f>
        <v/>
      </c>
      <c r="DI53" s="55" t="str">
        <f>IFERROR(IF(INDEX(Sheet1!$B$10:$JO$18,MATCH($C53,Sheet1!$A$10:$A$18,0),MATCH(DI$48,Sheet1!$B$9:$JO$9,0))=0,"Close",INDEX(Sheet1!$B$10:$JO$18,MATCH($C53,Sheet1!$A$10:$A$18,0),MATCH(DI$48,Sheet1!$B$9:$JO$9,0))),"")</f>
        <v/>
      </c>
      <c r="DJ53" s="55" t="str">
        <f>IFERROR(IF(INDEX(Sheet1!$B$10:$JO$18,MATCH($C53,Sheet1!$A$10:$A$18,0),MATCH(DJ$48,Sheet1!$B$9:$JO$9,0))=0,"Close",INDEX(Sheet1!$B$10:$JO$18,MATCH($C53,Sheet1!$A$10:$A$18,0),MATCH(DJ$48,Sheet1!$B$9:$JO$9,0))),"")</f>
        <v/>
      </c>
      <c r="DK53" s="55" t="str">
        <f>IFERROR(IF(INDEX(Sheet1!$B$10:$JO$18,MATCH($C53,Sheet1!$A$10:$A$18,0),MATCH(DK$48,Sheet1!$B$9:$JO$9,0))=0,"Close",INDEX(Sheet1!$B$10:$JO$18,MATCH($C53,Sheet1!$A$10:$A$18,0),MATCH(DK$48,Sheet1!$B$9:$JO$9,0))),"")</f>
        <v/>
      </c>
      <c r="DL53" s="55" t="str">
        <f>IFERROR(IF(INDEX(Sheet1!$B$10:$JO$18,MATCH($C53,Sheet1!$A$10:$A$18,0),MATCH(DL$48,Sheet1!$B$9:$JO$9,0))=0,"Close",INDEX(Sheet1!$B$10:$JO$18,MATCH($C53,Sheet1!$A$10:$A$18,0),MATCH(DL$48,Sheet1!$B$9:$JO$9,0))),"")</f>
        <v/>
      </c>
      <c r="DM53" s="55" t="str">
        <f>IFERROR(IF(INDEX(Sheet1!$B$10:$JO$18,MATCH($C53,Sheet1!$A$10:$A$18,0),MATCH(DM$48,Sheet1!$B$9:$JO$9,0))=0,"Close",INDEX(Sheet1!$B$10:$JO$18,MATCH($C53,Sheet1!$A$10:$A$18,0),MATCH(DM$48,Sheet1!$B$9:$JO$9,0))),"")</f>
        <v/>
      </c>
      <c r="DN53" s="55" t="str">
        <f>IFERROR(IF(INDEX(Sheet1!$B$10:$JO$18,MATCH($C53,Sheet1!$A$10:$A$18,0),MATCH(DN$48,Sheet1!$B$9:$JO$9,0))=0,"Close",INDEX(Sheet1!$B$10:$JO$18,MATCH($C53,Sheet1!$A$10:$A$18,0),MATCH(DN$48,Sheet1!$B$9:$JO$9,0))),"")</f>
        <v/>
      </c>
      <c r="DO53" s="55" t="str">
        <f>IFERROR(IF(INDEX(Sheet1!$B$10:$JO$18,MATCH($C53,Sheet1!$A$10:$A$18,0),MATCH(DO$48,Sheet1!$B$9:$JO$9,0))=0,"Close",INDEX(Sheet1!$B$10:$JO$18,MATCH($C53,Sheet1!$A$10:$A$18,0),MATCH(DO$48,Sheet1!$B$9:$JO$9,0))),"")</f>
        <v/>
      </c>
      <c r="DP53" s="55" t="str">
        <f>IFERROR(IF(INDEX(Sheet1!$B$10:$JO$18,MATCH($C53,Sheet1!$A$10:$A$18,0),MATCH(DP$48,Sheet1!$B$9:$JO$9,0))=0,"Close",INDEX(Sheet1!$B$10:$JO$18,MATCH($C53,Sheet1!$A$10:$A$18,0),MATCH(DP$48,Sheet1!$B$9:$JO$9,0))),"")</f>
        <v/>
      </c>
      <c r="DQ53" s="55" t="str">
        <f>IFERROR(IF(INDEX(Sheet1!$B$10:$JO$18,MATCH($C53,Sheet1!$A$10:$A$18,0),MATCH(DQ$48,Sheet1!$B$9:$JO$9,0))=0,"Close",INDEX(Sheet1!$B$10:$JO$18,MATCH($C53,Sheet1!$A$10:$A$18,0),MATCH(DQ$48,Sheet1!$B$9:$JO$9,0))),"")</f>
        <v/>
      </c>
      <c r="DR53" s="55" t="str">
        <f>IFERROR(IF(INDEX(Sheet1!$B$10:$JO$18,MATCH($C53,Sheet1!$A$10:$A$18,0),MATCH(DR$48,Sheet1!$B$9:$JO$9,0))=0,"Close",INDEX(Sheet1!$B$10:$JO$18,MATCH($C53,Sheet1!$A$10:$A$18,0),MATCH(DR$48,Sheet1!$B$9:$JO$9,0))),"")</f>
        <v/>
      </c>
      <c r="DS53" s="55" t="str">
        <f>IFERROR(IF(INDEX(Sheet1!$B$10:$JO$18,MATCH($C53,Sheet1!$A$10:$A$18,0),MATCH(DS$48,Sheet1!$B$9:$JO$9,0))=0,"Close",INDEX(Sheet1!$B$10:$JO$18,MATCH($C53,Sheet1!$A$10:$A$18,0),MATCH(DS$48,Sheet1!$B$9:$JO$9,0))),"")</f>
        <v/>
      </c>
      <c r="DT53" s="55" t="str">
        <f>IFERROR(IF(INDEX(Sheet1!$B$10:$JO$18,MATCH($C53,Sheet1!$A$10:$A$18,0),MATCH(DT$48,Sheet1!$B$9:$JO$9,0))=0,"Close",INDEX(Sheet1!$B$10:$JO$18,MATCH($C53,Sheet1!$A$10:$A$18,0),MATCH(DT$48,Sheet1!$B$9:$JO$9,0))),"")</f>
        <v/>
      </c>
      <c r="DU53" s="55" t="str">
        <f>IFERROR(IF(INDEX(Sheet1!$B$10:$JO$18,MATCH($C53,Sheet1!$A$10:$A$18,0),MATCH(DU$48,Sheet1!$B$9:$JO$9,0))=0,"Close",INDEX(Sheet1!$B$10:$JO$18,MATCH($C53,Sheet1!$A$10:$A$18,0),MATCH(DU$48,Sheet1!$B$9:$JO$9,0))),"")</f>
        <v/>
      </c>
      <c r="DV53" s="55" t="str">
        <f>IFERROR(IF(INDEX(Sheet1!$B$10:$JO$18,MATCH($C53,Sheet1!$A$10:$A$18,0),MATCH(DV$48,Sheet1!$B$9:$JO$9,0))=0,"Close",INDEX(Sheet1!$B$10:$JO$18,MATCH($C53,Sheet1!$A$10:$A$18,0),MATCH(DV$48,Sheet1!$B$9:$JO$9,0))),"")</f>
        <v/>
      </c>
      <c r="DW53" s="55" t="str">
        <f>IFERROR(IF(INDEX(Sheet1!$B$10:$JO$18,MATCH($C53,Sheet1!$A$10:$A$18,0),MATCH(DW$48,Sheet1!$B$9:$JO$9,0))=0,"Close",INDEX(Sheet1!$B$10:$JO$18,MATCH($C53,Sheet1!$A$10:$A$18,0),MATCH(DW$48,Sheet1!$B$9:$JO$9,0))),"")</f>
        <v/>
      </c>
      <c r="DX53" s="55" t="str">
        <f>IFERROR(IF(INDEX(Sheet1!$B$10:$JO$18,MATCH($C53,Sheet1!$A$10:$A$18,0),MATCH(DX$48,Sheet1!$B$9:$JO$9,0))=0,"Close",INDEX(Sheet1!$B$10:$JO$18,MATCH($C53,Sheet1!$A$10:$A$18,0),MATCH(DX$48,Sheet1!$B$9:$JO$9,0))),"")</f>
        <v/>
      </c>
      <c r="DY53" s="55" t="str">
        <f>IFERROR(IF(INDEX(Sheet1!$B$10:$JO$18,MATCH($C53,Sheet1!$A$10:$A$18,0),MATCH(DY$48,Sheet1!$B$9:$JO$9,0))=0,"Close",INDEX(Sheet1!$B$10:$JO$18,MATCH($C53,Sheet1!$A$10:$A$18,0),MATCH(DY$48,Sheet1!$B$9:$JO$9,0))),"")</f>
        <v/>
      </c>
      <c r="DZ53" s="55" t="str">
        <f>IFERROR(IF(INDEX(Sheet1!$B$10:$JO$18,MATCH($C53,Sheet1!$A$10:$A$18,0),MATCH(DZ$48,Sheet1!$B$9:$JO$9,0))=0,"Close",INDEX(Sheet1!$B$10:$JO$18,MATCH($C53,Sheet1!$A$10:$A$18,0),MATCH(DZ$48,Sheet1!$B$9:$JO$9,0))),"")</f>
        <v/>
      </c>
      <c r="EA53" s="55" t="str">
        <f>IFERROR(IF(INDEX(Sheet1!$B$10:$JO$18,MATCH($C53,Sheet1!$A$10:$A$18,0),MATCH(EA$48,Sheet1!$B$9:$JO$9,0))=0,"Close",INDEX(Sheet1!$B$10:$JO$18,MATCH($C53,Sheet1!$A$10:$A$18,0),MATCH(EA$48,Sheet1!$B$9:$JO$9,0))),"")</f>
        <v/>
      </c>
      <c r="EB53" s="55" t="str">
        <f>IFERROR(IF(INDEX(Sheet1!$B$10:$JO$18,MATCH($C53,Sheet1!$A$10:$A$18,0),MATCH(EB$48,Sheet1!$B$9:$JO$9,0))=0,"Close",INDEX(Sheet1!$B$10:$JO$18,MATCH($C53,Sheet1!$A$10:$A$18,0),MATCH(EB$48,Sheet1!$B$9:$JO$9,0))),"")</f>
        <v/>
      </c>
      <c r="EC53" s="55" t="str">
        <f>IFERROR(IF(INDEX(Sheet1!$B$10:$JO$18,MATCH($C53,Sheet1!$A$10:$A$18,0),MATCH(EC$48,Sheet1!$B$9:$JO$9,0))=0,"Close",INDEX(Sheet1!$B$10:$JO$18,MATCH($C53,Sheet1!$A$10:$A$18,0),MATCH(EC$48,Sheet1!$B$9:$JO$9,0))),"")</f>
        <v/>
      </c>
      <c r="ED53" s="55" t="str">
        <f>IFERROR(IF(INDEX(Sheet1!$B$10:$JO$18,MATCH($C53,Sheet1!$A$10:$A$18,0),MATCH(ED$48,Sheet1!$B$9:$JO$9,0))=0,"Close",INDEX(Sheet1!$B$10:$JO$18,MATCH($C53,Sheet1!$A$10:$A$18,0),MATCH(ED$48,Sheet1!$B$9:$JO$9,0))),"")</f>
        <v/>
      </c>
      <c r="EE53" s="55" t="str">
        <f>IFERROR(IF(INDEX(Sheet1!$B$10:$JO$18,MATCH($C53,Sheet1!$A$10:$A$18,0),MATCH(EE$48,Sheet1!$B$9:$JO$9,0))=0,"Close",INDEX(Sheet1!$B$10:$JO$18,MATCH($C53,Sheet1!$A$10:$A$18,0),MATCH(EE$48,Sheet1!$B$9:$JO$9,0))),"")</f>
        <v/>
      </c>
      <c r="EF53" s="55" t="str">
        <f>IFERROR(IF(INDEX(Sheet1!$B$10:$JO$18,MATCH($C53,Sheet1!$A$10:$A$18,0),MATCH(EF$48,Sheet1!$B$9:$JO$9,0))=0,"Close",INDEX(Sheet1!$B$10:$JO$18,MATCH($C53,Sheet1!$A$10:$A$18,0),MATCH(EF$48,Sheet1!$B$9:$JO$9,0))),"")</f>
        <v/>
      </c>
      <c r="EG53" s="55" t="str">
        <f>IFERROR(IF(INDEX(Sheet1!$B$10:$JO$18,MATCH($C53,Sheet1!$A$10:$A$18,0),MATCH(EG$48,Sheet1!$B$9:$JO$9,0))=0,"Close",INDEX(Sheet1!$B$10:$JO$18,MATCH($C53,Sheet1!$A$10:$A$18,0),MATCH(EG$48,Sheet1!$B$9:$JO$9,0))),"")</f>
        <v/>
      </c>
      <c r="EH53" s="55" t="str">
        <f>IFERROR(IF(INDEX(Sheet1!$B$10:$JO$18,MATCH($C53,Sheet1!$A$10:$A$18,0),MATCH(EH$48,Sheet1!$B$9:$JO$9,0))=0,"Close",INDEX(Sheet1!$B$10:$JO$18,MATCH($C53,Sheet1!$A$10:$A$18,0),MATCH(EH$48,Sheet1!$B$9:$JO$9,0))),"")</f>
        <v/>
      </c>
      <c r="EI53" s="55" t="str">
        <f>IFERROR(IF(INDEX(Sheet1!$B$10:$JO$18,MATCH($C53,Sheet1!$A$10:$A$18,0),MATCH(EI$48,Sheet1!$B$9:$JO$9,0))=0,"Close",INDEX(Sheet1!$B$10:$JO$18,MATCH($C53,Sheet1!$A$10:$A$18,0),MATCH(EI$48,Sheet1!$B$9:$JO$9,0))),"")</f>
        <v/>
      </c>
      <c r="EJ53" s="55" t="str">
        <f>IFERROR(IF(INDEX(Sheet1!$B$10:$JO$18,MATCH($C53,Sheet1!$A$10:$A$18,0),MATCH(EJ$48,Sheet1!$B$9:$JO$9,0))=0,"Close",INDEX(Sheet1!$B$10:$JO$18,MATCH($C53,Sheet1!$A$10:$A$18,0),MATCH(EJ$48,Sheet1!$B$9:$JO$9,0))),"")</f>
        <v/>
      </c>
      <c r="EK53" s="55" t="str">
        <f>IFERROR(IF(INDEX(Sheet1!$B$10:$JO$18,MATCH($C53,Sheet1!$A$10:$A$18,0),MATCH(EK$48,Sheet1!$B$9:$JO$9,0))=0,"Close",INDEX(Sheet1!$B$10:$JO$18,MATCH($C53,Sheet1!$A$10:$A$18,0),MATCH(EK$48,Sheet1!$B$9:$JO$9,0))),"")</f>
        <v/>
      </c>
      <c r="EL53" s="55" t="str">
        <f>IFERROR(IF(INDEX(Sheet1!$B$10:$JO$18,MATCH($C53,Sheet1!$A$10:$A$18,0),MATCH(EL$48,Sheet1!$B$9:$JO$9,0))=0,"Close",INDEX(Sheet1!$B$10:$JO$18,MATCH($C53,Sheet1!$A$10:$A$18,0),MATCH(EL$48,Sheet1!$B$9:$JO$9,0))),"")</f>
        <v/>
      </c>
      <c r="EM53" s="55" t="str">
        <f>IFERROR(IF(INDEX(Sheet1!$B$10:$JO$18,MATCH($C53,Sheet1!$A$10:$A$18,0),MATCH(EM$48,Sheet1!$B$9:$JO$9,0))=0,"Close",INDEX(Sheet1!$B$10:$JO$18,MATCH($C53,Sheet1!$A$10:$A$18,0),MATCH(EM$48,Sheet1!$B$9:$JO$9,0))),"")</f>
        <v/>
      </c>
      <c r="EN53" s="55" t="str">
        <f>IFERROR(IF(INDEX(Sheet1!$B$10:$JO$18,MATCH($C53,Sheet1!$A$10:$A$18,0),MATCH(EN$48,Sheet1!$B$9:$JO$9,0))=0,"Close",INDEX(Sheet1!$B$10:$JO$18,MATCH($C53,Sheet1!$A$10:$A$18,0),MATCH(EN$48,Sheet1!$B$9:$JO$9,0))),"")</f>
        <v/>
      </c>
      <c r="EO53" s="55" t="str">
        <f>IFERROR(IF(INDEX(Sheet1!$B$10:$JO$18,MATCH($C53,Sheet1!$A$10:$A$18,0),MATCH(EO$48,Sheet1!$B$9:$JO$9,0))=0,"Close",INDEX(Sheet1!$B$10:$JO$18,MATCH($C53,Sheet1!$A$10:$A$18,0),MATCH(EO$48,Sheet1!$B$9:$JO$9,0))),"")</f>
        <v/>
      </c>
      <c r="EP53" s="55" t="str">
        <f>IFERROR(IF(INDEX(Sheet1!$B$10:$JO$18,MATCH($C53,Sheet1!$A$10:$A$18,0),MATCH(EP$48,Sheet1!$B$9:$JO$9,0))=0,"Close",INDEX(Sheet1!$B$10:$JO$18,MATCH($C53,Sheet1!$A$10:$A$18,0),MATCH(EP$48,Sheet1!$B$9:$JO$9,0))),"")</f>
        <v/>
      </c>
      <c r="EQ53" s="55" t="str">
        <f>IFERROR(IF(INDEX(Sheet1!$B$10:$JO$18,MATCH($C53,Sheet1!$A$10:$A$18,0),MATCH(EQ$48,Sheet1!$B$9:$JO$9,0))=0,"Close",INDEX(Sheet1!$B$10:$JO$18,MATCH($C53,Sheet1!$A$10:$A$18,0),MATCH(EQ$48,Sheet1!$B$9:$JO$9,0))),"")</f>
        <v/>
      </c>
      <c r="ER53" s="55" t="str">
        <f>IFERROR(IF(INDEX(Sheet1!$B$10:$JO$18,MATCH($C53,Sheet1!$A$10:$A$18,0),MATCH(ER$48,Sheet1!$B$9:$JO$9,0))=0,"Close",INDEX(Sheet1!$B$10:$JO$18,MATCH($C53,Sheet1!$A$10:$A$18,0),MATCH(ER$48,Sheet1!$B$9:$JO$9,0))),"")</f>
        <v/>
      </c>
      <c r="ES53" s="55" t="str">
        <f>IFERROR(IF(INDEX(Sheet1!$B$10:$JO$18,MATCH($C53,Sheet1!$A$10:$A$18,0),MATCH(ES$48,Sheet1!$B$9:$JO$9,0))=0,"Close",INDEX(Sheet1!$B$10:$JO$18,MATCH($C53,Sheet1!$A$10:$A$18,0),MATCH(ES$48,Sheet1!$B$9:$JO$9,0))),"")</f>
        <v/>
      </c>
      <c r="ET53" s="55" t="str">
        <f>IFERROR(IF(INDEX(Sheet1!$B$10:$JO$18,MATCH($C53,Sheet1!$A$10:$A$18,0),MATCH(ET$48,Sheet1!$B$9:$JO$9,0))=0,"Close",INDEX(Sheet1!$B$10:$JO$18,MATCH($C53,Sheet1!$A$10:$A$18,0),MATCH(ET$48,Sheet1!$B$9:$JO$9,0))),"")</f>
        <v/>
      </c>
      <c r="EU53" s="55" t="str">
        <f>IFERROR(IF(INDEX(Sheet1!$B$10:$JO$18,MATCH($C53,Sheet1!$A$10:$A$18,0),MATCH(EU$48,Sheet1!$B$9:$JO$9,0))=0,"Close",INDEX(Sheet1!$B$10:$JO$18,MATCH($C53,Sheet1!$A$10:$A$18,0),MATCH(EU$48,Sheet1!$B$9:$JO$9,0))),"")</f>
        <v/>
      </c>
      <c r="EV53" s="55" t="str">
        <f>IFERROR(IF(INDEX(Sheet1!$B$10:$JO$18,MATCH($C53,Sheet1!$A$10:$A$18,0),MATCH(EV$48,Sheet1!$B$9:$JO$9,0))=0,"Close",INDEX(Sheet1!$B$10:$JO$18,MATCH($C53,Sheet1!$A$10:$A$18,0),MATCH(EV$48,Sheet1!$B$9:$JO$9,0))),"")</f>
        <v/>
      </c>
      <c r="EW53" s="55" t="str">
        <f>IFERROR(IF(INDEX(Sheet1!$B$10:$JO$18,MATCH($C53,Sheet1!$A$10:$A$18,0),MATCH(EW$48,Sheet1!$B$9:$JO$9,0))=0,"Close",INDEX(Sheet1!$B$10:$JO$18,MATCH($C53,Sheet1!$A$10:$A$18,0),MATCH(EW$48,Sheet1!$B$9:$JO$9,0))),"")</f>
        <v/>
      </c>
      <c r="EX53" s="55" t="str">
        <f>IFERROR(IF(INDEX(Sheet1!$B$10:$JO$18,MATCH($C53,Sheet1!$A$10:$A$18,0),MATCH(EX$48,Sheet1!$B$9:$JO$9,0))=0,"Close",INDEX(Sheet1!$B$10:$JO$18,MATCH($C53,Sheet1!$A$10:$A$18,0),MATCH(EX$48,Sheet1!$B$9:$JO$9,0))),"")</f>
        <v/>
      </c>
      <c r="EY53" s="55" t="str">
        <f>IFERROR(IF(INDEX(Sheet1!$B$10:$JO$18,MATCH($C53,Sheet1!$A$10:$A$18,0),MATCH(EY$48,Sheet1!$B$9:$JO$9,0))=0,"Close",INDEX(Sheet1!$B$10:$JO$18,MATCH($C53,Sheet1!$A$10:$A$18,0),MATCH(EY$48,Sheet1!$B$9:$JO$9,0))),"")</f>
        <v/>
      </c>
      <c r="EZ53" s="55" t="str">
        <f>IFERROR(IF(INDEX(Sheet1!$B$10:$JO$18,MATCH($C53,Sheet1!$A$10:$A$18,0),MATCH(EZ$48,Sheet1!$B$9:$JO$9,0))=0,"Close",INDEX(Sheet1!$B$10:$JO$18,MATCH($C53,Sheet1!$A$10:$A$18,0),MATCH(EZ$48,Sheet1!$B$9:$JO$9,0))),"")</f>
        <v/>
      </c>
      <c r="FA53" s="55" t="str">
        <f>IFERROR(IF(INDEX(Sheet1!$B$10:$JO$18,MATCH($C53,Sheet1!$A$10:$A$18,0),MATCH(FA$48,Sheet1!$B$9:$JO$9,0))=0,"Close",INDEX(Sheet1!$B$10:$JO$18,MATCH($C53,Sheet1!$A$10:$A$18,0),MATCH(FA$48,Sheet1!$B$9:$JO$9,0))),"")</f>
        <v/>
      </c>
      <c r="FB53" s="55" t="str">
        <f>IFERROR(IF(INDEX(Sheet1!$B$10:$JO$18,MATCH($C53,Sheet1!$A$10:$A$18,0),MATCH(FB$48,Sheet1!$B$9:$JO$9,0))=0,"Close",INDEX(Sheet1!$B$10:$JO$18,MATCH($C53,Sheet1!$A$10:$A$18,0),MATCH(FB$48,Sheet1!$B$9:$JO$9,0))),"")</f>
        <v/>
      </c>
      <c r="FC53" s="55" t="str">
        <f>IFERROR(IF(INDEX(Sheet1!$B$10:$JO$18,MATCH($C53,Sheet1!$A$10:$A$18,0),MATCH(FC$48,Sheet1!$B$9:$JO$9,0))=0,"Close",INDEX(Sheet1!$B$10:$JO$18,MATCH($C53,Sheet1!$A$10:$A$18,0),MATCH(FC$48,Sheet1!$B$9:$JO$9,0))),"")</f>
        <v/>
      </c>
      <c r="FD53" s="55" t="str">
        <f>IFERROR(IF(INDEX(Sheet1!$B$10:$JO$18,MATCH($C53,Sheet1!$A$10:$A$18,0),MATCH(FD$48,Sheet1!$B$9:$JO$9,0))=0,"Close",INDEX(Sheet1!$B$10:$JO$18,MATCH($C53,Sheet1!$A$10:$A$18,0),MATCH(FD$48,Sheet1!$B$9:$JO$9,0))),"")</f>
        <v/>
      </c>
      <c r="FE53" s="55" t="str">
        <f>IFERROR(IF(INDEX(Sheet1!$B$10:$JO$18,MATCH($C53,Sheet1!$A$10:$A$18,0),MATCH(FE$48,Sheet1!$B$9:$JO$9,0))=0,"Close",INDEX(Sheet1!$B$10:$JO$18,MATCH($C53,Sheet1!$A$10:$A$18,0),MATCH(FE$48,Sheet1!$B$9:$JO$9,0))),"")</f>
        <v/>
      </c>
      <c r="FF53" s="55" t="str">
        <f>IFERROR(IF(INDEX(Sheet1!$B$10:$JO$18,MATCH($C53,Sheet1!$A$10:$A$18,0),MATCH(FF$48,Sheet1!$B$9:$JO$9,0))=0,"Close",INDEX(Sheet1!$B$10:$JO$18,MATCH($C53,Sheet1!$A$10:$A$18,0),MATCH(FF$48,Sheet1!$B$9:$JO$9,0))),"")</f>
        <v/>
      </c>
      <c r="FG53" s="55" t="str">
        <f>IFERROR(IF(INDEX(Sheet1!$B$10:$JO$18,MATCH($C53,Sheet1!$A$10:$A$18,0),MATCH(FG$48,Sheet1!$B$9:$JO$9,0))=0,"Close",INDEX(Sheet1!$B$10:$JO$18,MATCH($C53,Sheet1!$A$10:$A$18,0),MATCH(FG$48,Sheet1!$B$9:$JO$9,0))),"")</f>
        <v/>
      </c>
      <c r="FH53" s="55" t="str">
        <f>IFERROR(IF(INDEX(Sheet1!$B$10:$JO$18,MATCH($C53,Sheet1!$A$10:$A$18,0),MATCH(FH$48,Sheet1!$B$9:$JO$9,0))=0,"Close",INDEX(Sheet1!$B$10:$JO$18,MATCH($C53,Sheet1!$A$10:$A$18,0),MATCH(FH$48,Sheet1!$B$9:$JO$9,0))),"")</f>
        <v/>
      </c>
      <c r="FI53" s="55" t="str">
        <f>IFERROR(IF(INDEX(Sheet1!$B$10:$JO$18,MATCH($C53,Sheet1!$A$10:$A$18,0),MATCH(FI$48,Sheet1!$B$9:$JO$9,0))=0,"Close",INDEX(Sheet1!$B$10:$JO$18,MATCH($C53,Sheet1!$A$10:$A$18,0),MATCH(FI$48,Sheet1!$B$9:$JO$9,0))),"")</f>
        <v/>
      </c>
      <c r="FJ53" s="55" t="str">
        <f>IFERROR(IF(INDEX(Sheet1!$B$10:$JO$18,MATCH($C53,Sheet1!$A$10:$A$18,0),MATCH(FJ$48,Sheet1!$B$9:$JO$9,0))=0,"Close",INDEX(Sheet1!$B$10:$JO$18,MATCH($C53,Sheet1!$A$10:$A$18,0),MATCH(FJ$48,Sheet1!$B$9:$JO$9,0))),"")</f>
        <v/>
      </c>
      <c r="FK53" s="55" t="str">
        <f>IFERROR(IF(INDEX(Sheet1!$B$10:$JO$18,MATCH($C53,Sheet1!$A$10:$A$18,0),MATCH(FK$48,Sheet1!$B$9:$JO$9,0))=0,"Close",INDEX(Sheet1!$B$10:$JO$18,MATCH($C53,Sheet1!$A$10:$A$18,0),MATCH(FK$48,Sheet1!$B$9:$JO$9,0))),"")</f>
        <v/>
      </c>
      <c r="FL53" s="55" t="str">
        <f>IFERROR(IF(INDEX(Sheet1!$B$10:$JO$18,MATCH($C53,Sheet1!$A$10:$A$18,0),MATCH(FL$48,Sheet1!$B$9:$JO$9,0))=0,"Close",INDEX(Sheet1!$B$10:$JO$18,MATCH($C53,Sheet1!$A$10:$A$18,0),MATCH(FL$48,Sheet1!$B$9:$JO$9,0))),"")</f>
        <v/>
      </c>
      <c r="FM53" s="55" t="str">
        <f>IFERROR(IF(INDEX(Sheet1!$B$10:$JO$18,MATCH($C53,Sheet1!$A$10:$A$18,0),MATCH(FM$48,Sheet1!$B$9:$JO$9,0))=0,"Close",INDEX(Sheet1!$B$10:$JO$18,MATCH($C53,Sheet1!$A$10:$A$18,0),MATCH(FM$48,Sheet1!$B$9:$JO$9,0))),"")</f>
        <v/>
      </c>
      <c r="FN53" s="55" t="str">
        <f>IFERROR(IF(INDEX(Sheet1!$B$10:$JO$18,MATCH($C53,Sheet1!$A$10:$A$18,0),MATCH(FN$48,Sheet1!$B$9:$JO$9,0))=0,"Close",INDEX(Sheet1!$B$10:$JO$18,MATCH($C53,Sheet1!$A$10:$A$18,0),MATCH(FN$48,Sheet1!$B$9:$JO$9,0))),"")</f>
        <v/>
      </c>
      <c r="FO53" s="55" t="str">
        <f>IFERROR(IF(INDEX(Sheet1!$B$10:$JO$18,MATCH($C53,Sheet1!$A$10:$A$18,0),MATCH(FO$48,Sheet1!$B$9:$JO$9,0))=0,"Close",INDEX(Sheet1!$B$10:$JO$18,MATCH($C53,Sheet1!$A$10:$A$18,0),MATCH(FO$48,Sheet1!$B$9:$JO$9,0))),"")</f>
        <v/>
      </c>
      <c r="FP53" s="55" t="str">
        <f>IFERROR(IF(INDEX(Sheet1!$B$10:$JO$18,MATCH($C53,Sheet1!$A$10:$A$18,0),MATCH(FP$48,Sheet1!$B$9:$JO$9,0))=0,"Close",INDEX(Sheet1!$B$10:$JO$18,MATCH($C53,Sheet1!$A$10:$A$18,0),MATCH(FP$48,Sheet1!$B$9:$JO$9,0))),"")</f>
        <v/>
      </c>
      <c r="FQ53" s="55" t="str">
        <f>IFERROR(IF(INDEX(Sheet1!$B$10:$JO$18,MATCH($C53,Sheet1!$A$10:$A$18,0),MATCH(FQ$48,Sheet1!$B$9:$JO$9,0))=0,"Close",INDEX(Sheet1!$B$10:$JO$18,MATCH($C53,Sheet1!$A$10:$A$18,0),MATCH(FQ$48,Sheet1!$B$9:$JO$9,0))),"")</f>
        <v/>
      </c>
      <c r="FR53" s="55" t="str">
        <f>IFERROR(IF(INDEX(Sheet1!$B$10:$JO$18,MATCH($C53,Sheet1!$A$10:$A$18,0),MATCH(FR$48,Sheet1!$B$9:$JO$9,0))=0,"Close",INDEX(Sheet1!$B$10:$JO$18,MATCH($C53,Sheet1!$A$10:$A$18,0),MATCH(FR$48,Sheet1!$B$9:$JO$9,0))),"")</f>
        <v/>
      </c>
      <c r="FS53" s="55" t="str">
        <f>IFERROR(IF(INDEX(Sheet1!$B$10:$JO$18,MATCH($C53,Sheet1!$A$10:$A$18,0),MATCH(FS$48,Sheet1!$B$9:$JO$9,0))=0,"Close",INDEX(Sheet1!$B$10:$JO$18,MATCH($C53,Sheet1!$A$10:$A$18,0),MATCH(FS$48,Sheet1!$B$9:$JO$9,0))),"")</f>
        <v/>
      </c>
      <c r="FT53" s="55" t="str">
        <f>IFERROR(IF(INDEX(Sheet1!$B$10:$JO$18,MATCH($C53,Sheet1!$A$10:$A$18,0),MATCH(FT$48,Sheet1!$B$9:$JO$9,0))=0,"Close",INDEX(Sheet1!$B$10:$JO$18,MATCH($C53,Sheet1!$A$10:$A$18,0),MATCH(FT$48,Sheet1!$B$9:$JO$9,0))),"")</f>
        <v/>
      </c>
      <c r="FU53" s="55" t="str">
        <f>IFERROR(IF(INDEX(Sheet1!$B$10:$JO$18,MATCH($C53,Sheet1!$A$10:$A$18,0),MATCH(FU$48,Sheet1!$B$9:$JO$9,0))=0,"Close",INDEX(Sheet1!$B$10:$JO$18,MATCH($C53,Sheet1!$A$10:$A$18,0),MATCH(FU$48,Sheet1!$B$9:$JO$9,0))),"")</f>
        <v/>
      </c>
      <c r="FV53" s="55" t="str">
        <f>IFERROR(IF(INDEX(Sheet1!$B$10:$JO$18,MATCH($C53,Sheet1!$A$10:$A$18,0),MATCH(FV$48,Sheet1!$B$9:$JO$9,0))=0,"Close",INDEX(Sheet1!$B$10:$JO$18,MATCH($C53,Sheet1!$A$10:$A$18,0),MATCH(FV$48,Sheet1!$B$9:$JO$9,0))),"")</f>
        <v/>
      </c>
      <c r="FW53" s="55" t="str">
        <f>IFERROR(IF(INDEX(Sheet1!$B$10:$JO$18,MATCH($C53,Sheet1!$A$10:$A$18,0),MATCH(FW$48,Sheet1!$B$9:$JO$9,0))=0,"Close",INDEX(Sheet1!$B$10:$JO$18,MATCH($C53,Sheet1!$A$10:$A$18,0),MATCH(FW$48,Sheet1!$B$9:$JO$9,0))),"")</f>
        <v/>
      </c>
      <c r="FX53" s="55" t="str">
        <f>IFERROR(IF(INDEX(Sheet1!$B$10:$JO$18,MATCH($C53,Sheet1!$A$10:$A$18,0),MATCH(FX$48,Sheet1!$B$9:$JO$9,0))=0,"Close",INDEX(Sheet1!$B$10:$JO$18,MATCH($C53,Sheet1!$A$10:$A$18,0),MATCH(FX$48,Sheet1!$B$9:$JO$9,0))),"")</f>
        <v/>
      </c>
      <c r="FY53" s="55" t="str">
        <f>IFERROR(IF(INDEX(Sheet1!$B$10:$JO$18,MATCH($C53,Sheet1!$A$10:$A$18,0),MATCH(FY$48,Sheet1!$B$9:$JO$9,0))=0,"Close",INDEX(Sheet1!$B$10:$JO$18,MATCH($C53,Sheet1!$A$10:$A$18,0),MATCH(FY$48,Sheet1!$B$9:$JO$9,0))),"")</f>
        <v/>
      </c>
      <c r="FZ53" s="55" t="str">
        <f>IFERROR(IF(INDEX(Sheet1!$B$10:$JO$18,MATCH($C53,Sheet1!$A$10:$A$18,0),MATCH(FZ$48,Sheet1!$B$9:$JO$9,0))=0,"Close",INDEX(Sheet1!$B$10:$JO$18,MATCH($C53,Sheet1!$A$10:$A$18,0),MATCH(FZ$48,Sheet1!$B$9:$JO$9,0))),"")</f>
        <v/>
      </c>
      <c r="GA53" s="55" t="str">
        <f>IFERROR(IF(INDEX(Sheet1!$B$10:$JO$18,MATCH($C53,Sheet1!$A$10:$A$18,0),MATCH(GA$48,Sheet1!$B$9:$JO$9,0))=0,"Close",INDEX(Sheet1!$B$10:$JO$18,MATCH($C53,Sheet1!$A$10:$A$18,0),MATCH(GA$48,Sheet1!$B$9:$JO$9,0))),"")</f>
        <v/>
      </c>
      <c r="GB53" s="55" t="str">
        <f>IFERROR(IF(INDEX(Sheet1!$B$10:$JO$18,MATCH($C53,Sheet1!$A$10:$A$18,0),MATCH(GB$48,Sheet1!$B$9:$JO$9,0))=0,"Close",INDEX(Sheet1!$B$10:$JO$18,MATCH($C53,Sheet1!$A$10:$A$18,0),MATCH(GB$48,Sheet1!$B$9:$JO$9,0))),"")</f>
        <v/>
      </c>
      <c r="GC53" s="55" t="str">
        <f>IFERROR(IF(INDEX(Sheet1!$B$10:$JO$18,MATCH($C53,Sheet1!$A$10:$A$18,0),MATCH(GC$48,Sheet1!$B$9:$JO$9,0))=0,"Close",INDEX(Sheet1!$B$10:$JO$18,MATCH($C53,Sheet1!$A$10:$A$18,0),MATCH(GC$48,Sheet1!$B$9:$JO$9,0))),"")</f>
        <v/>
      </c>
      <c r="GD53" s="55" t="str">
        <f>IFERROR(IF(INDEX(Sheet1!$B$10:$JO$18,MATCH($C53,Sheet1!$A$10:$A$18,0),MATCH(GD$48,Sheet1!$B$9:$JO$9,0))=0,"Close",INDEX(Sheet1!$B$10:$JO$18,MATCH($C53,Sheet1!$A$10:$A$18,0),MATCH(GD$48,Sheet1!$B$9:$JO$9,0))),"")</f>
        <v/>
      </c>
      <c r="GE53" s="55" t="str">
        <f>IFERROR(IF(INDEX(Sheet1!$B$10:$JO$18,MATCH($C53,Sheet1!$A$10:$A$18,0),MATCH(GE$48,Sheet1!$B$9:$JO$9,0))=0,"Close",INDEX(Sheet1!$B$10:$JO$18,MATCH($C53,Sheet1!$A$10:$A$18,0),MATCH(GE$48,Sheet1!$B$9:$JO$9,0))),"")</f>
        <v/>
      </c>
      <c r="GF53" s="55" t="str">
        <f>IFERROR(IF(INDEX(Sheet1!$B$10:$JO$18,MATCH($C53,Sheet1!$A$10:$A$18,0),MATCH(GF$48,Sheet1!$B$9:$JO$9,0))=0,"Close",INDEX(Sheet1!$B$10:$JO$18,MATCH($C53,Sheet1!$A$10:$A$18,0),MATCH(GF$48,Sheet1!$B$9:$JO$9,0))),"")</f>
        <v/>
      </c>
      <c r="GG53" s="55" t="str">
        <f>IFERROR(IF(INDEX(Sheet1!$B$10:$JO$18,MATCH($C53,Sheet1!$A$10:$A$18,0),MATCH(GG$48,Sheet1!$B$9:$JO$9,0))=0,"Close",INDEX(Sheet1!$B$10:$JO$18,MATCH($C53,Sheet1!$A$10:$A$18,0),MATCH(GG$48,Sheet1!$B$9:$JO$9,0))),"")</f>
        <v/>
      </c>
      <c r="GH53" s="55" t="str">
        <f>IFERROR(IF(INDEX(Sheet1!$B$10:$JO$18,MATCH($C53,Sheet1!$A$10:$A$18,0),MATCH(GH$48,Sheet1!$B$9:$JO$9,0))=0,"Close",INDEX(Sheet1!$B$10:$JO$18,MATCH($C53,Sheet1!$A$10:$A$18,0),MATCH(GH$48,Sheet1!$B$9:$JO$9,0))),"")</f>
        <v/>
      </c>
      <c r="GI53" s="55" t="str">
        <f>IFERROR(IF(INDEX(Sheet1!$B$10:$JO$18,MATCH($C53,Sheet1!$A$10:$A$18,0),MATCH(GI$48,Sheet1!$B$9:$JO$9,0))=0,"Close",INDEX(Sheet1!$B$10:$JO$18,MATCH($C53,Sheet1!$A$10:$A$18,0),MATCH(GI$48,Sheet1!$B$9:$JO$9,0))),"")</f>
        <v/>
      </c>
      <c r="GJ53" s="55" t="str">
        <f>IFERROR(IF(INDEX(Sheet1!$B$10:$JO$18,MATCH($C53,Sheet1!$A$10:$A$18,0),MATCH(GJ$48,Sheet1!$B$9:$JO$9,0))=0,"Close",INDEX(Sheet1!$B$10:$JO$18,MATCH($C53,Sheet1!$A$10:$A$18,0),MATCH(GJ$48,Sheet1!$B$9:$JO$9,0))),"")</f>
        <v/>
      </c>
      <c r="GK53" s="55" t="str">
        <f>IFERROR(IF(INDEX(Sheet1!$B$10:$JO$18,MATCH($C53,Sheet1!$A$10:$A$18,0),MATCH(GK$48,Sheet1!$B$9:$JO$9,0))=0,"Close",INDEX(Sheet1!$B$10:$JO$18,MATCH($C53,Sheet1!$A$10:$A$18,0),MATCH(GK$48,Sheet1!$B$9:$JO$9,0))),"")</f>
        <v/>
      </c>
      <c r="GL53" s="55" t="str">
        <f>IFERROR(IF(INDEX(Sheet1!$B$10:$JO$18,MATCH($C53,Sheet1!$A$10:$A$18,0),MATCH(GL$48,Sheet1!$B$9:$JO$9,0))=0,"Close",INDEX(Sheet1!$B$10:$JO$18,MATCH($C53,Sheet1!$A$10:$A$18,0),MATCH(GL$48,Sheet1!$B$9:$JO$9,0))),"")</f>
        <v/>
      </c>
      <c r="GM53" s="55" t="str">
        <f>IFERROR(IF(INDEX(Sheet1!$B$10:$JO$18,MATCH($C53,Sheet1!$A$10:$A$18,0),MATCH(GM$48,Sheet1!$B$9:$JO$9,0))=0,"Close",INDEX(Sheet1!$B$10:$JO$18,MATCH($C53,Sheet1!$A$10:$A$18,0),MATCH(GM$48,Sheet1!$B$9:$JO$9,0))),"")</f>
        <v/>
      </c>
      <c r="GN53" s="55" t="str">
        <f>IFERROR(IF(INDEX(Sheet1!$B$10:$JO$18,MATCH($C53,Sheet1!$A$10:$A$18,0),MATCH(GN$48,Sheet1!$B$9:$JO$9,0))=0,"Close",INDEX(Sheet1!$B$10:$JO$18,MATCH($C53,Sheet1!$A$10:$A$18,0),MATCH(GN$48,Sheet1!$B$9:$JO$9,0))),"")</f>
        <v/>
      </c>
      <c r="GO53" s="55" t="str">
        <f>IFERROR(IF(INDEX(Sheet1!$B$10:$JO$18,MATCH($C53,Sheet1!$A$10:$A$18,0),MATCH(GO$48,Sheet1!$B$9:$JO$9,0))=0,"Close",INDEX(Sheet1!$B$10:$JO$18,MATCH($C53,Sheet1!$A$10:$A$18,0),MATCH(GO$48,Sheet1!$B$9:$JO$9,0))),"")</f>
        <v/>
      </c>
      <c r="GP53" s="55" t="str">
        <f>IFERROR(IF(INDEX(Sheet1!$B$10:$JO$18,MATCH($C53,Sheet1!$A$10:$A$18,0),MATCH(GP$48,Sheet1!$B$9:$JO$9,0))=0,"Close",INDEX(Sheet1!$B$10:$JO$18,MATCH($C53,Sheet1!$A$10:$A$18,0),MATCH(GP$48,Sheet1!$B$9:$JO$9,0))),"")</f>
        <v/>
      </c>
      <c r="GQ53" s="55" t="str">
        <f>IFERROR(IF(INDEX(Sheet1!$B$10:$JO$18,MATCH($C53,Sheet1!$A$10:$A$18,0),MATCH(GQ$48,Sheet1!$B$9:$JO$9,0))=0,"Close",INDEX(Sheet1!$B$10:$JO$18,MATCH($C53,Sheet1!$A$10:$A$18,0),MATCH(GQ$48,Sheet1!$B$9:$JO$9,0))),"")</f>
        <v/>
      </c>
      <c r="GR53" s="55" t="str">
        <f>IFERROR(IF(INDEX(Sheet1!$B$10:$JO$18,MATCH($C53,Sheet1!$A$10:$A$18,0),MATCH(GR$48,Sheet1!$B$9:$JO$9,0))=0,"Close",INDEX(Sheet1!$B$10:$JO$18,MATCH($C53,Sheet1!$A$10:$A$18,0),MATCH(GR$48,Sheet1!$B$9:$JO$9,0))),"")</f>
        <v/>
      </c>
      <c r="GS53" s="55" t="str">
        <f>IFERROR(IF(INDEX(Sheet1!$B$10:$JO$18,MATCH($C53,Sheet1!$A$10:$A$18,0),MATCH(GS$48,Sheet1!$B$9:$JO$9,0))=0,"Close",INDEX(Sheet1!$B$10:$JO$18,MATCH($C53,Sheet1!$A$10:$A$18,0),MATCH(GS$48,Sheet1!$B$9:$JO$9,0))),"")</f>
        <v/>
      </c>
      <c r="GT53" s="55" t="str">
        <f>IFERROR(IF(INDEX(Sheet1!$B$10:$JO$18,MATCH($C53,Sheet1!$A$10:$A$18,0),MATCH(GT$48,Sheet1!$B$9:$JO$9,0))=0,"Close",INDEX(Sheet1!$B$10:$JO$18,MATCH($C53,Sheet1!$A$10:$A$18,0),MATCH(GT$48,Sheet1!$B$9:$JO$9,0))),"")</f>
        <v/>
      </c>
      <c r="GU53" s="55" t="str">
        <f>IFERROR(IF(INDEX(Sheet1!$B$10:$JO$18,MATCH($C53,Sheet1!$A$10:$A$18,0),MATCH(GU$48,Sheet1!$B$9:$JO$9,0))=0,"Close",INDEX(Sheet1!$B$10:$JO$18,MATCH($C53,Sheet1!$A$10:$A$18,0),MATCH(GU$48,Sheet1!$B$9:$JO$9,0))),"")</f>
        <v/>
      </c>
      <c r="GV53" s="55" t="str">
        <f>IFERROR(IF(INDEX(Sheet1!$B$10:$JO$18,MATCH($C53,Sheet1!$A$10:$A$18,0),MATCH(GV$48,Sheet1!$B$9:$JO$9,0))=0,"Close",INDEX(Sheet1!$B$10:$JO$18,MATCH($C53,Sheet1!$A$10:$A$18,0),MATCH(GV$48,Sheet1!$B$9:$JO$9,0))),"")</f>
        <v/>
      </c>
      <c r="GW53" s="55" t="str">
        <f>IFERROR(IF(INDEX(Sheet1!$B$10:$JO$18,MATCH($C53,Sheet1!$A$10:$A$18,0),MATCH(GW$48,Sheet1!$B$9:$JO$9,0))=0,"Close",INDEX(Sheet1!$B$10:$JO$18,MATCH($C53,Sheet1!$A$10:$A$18,0),MATCH(GW$48,Sheet1!$B$9:$JO$9,0))),"")</f>
        <v/>
      </c>
      <c r="GX53" s="55" t="str">
        <f>IFERROR(IF(INDEX(Sheet1!$B$10:$JO$18,MATCH($C53,Sheet1!$A$10:$A$18,0),MATCH(GX$48,Sheet1!$B$9:$JO$9,0))=0,"Close",INDEX(Sheet1!$B$10:$JO$18,MATCH($C53,Sheet1!$A$10:$A$18,0),MATCH(GX$48,Sheet1!$B$9:$JO$9,0))),"")</f>
        <v/>
      </c>
      <c r="GY53" s="55" t="str">
        <f>IFERROR(IF(INDEX(Sheet1!$B$10:$JO$18,MATCH($C53,Sheet1!$A$10:$A$18,0),MATCH(GY$48,Sheet1!$B$9:$JO$9,0))=0,"Close",INDEX(Sheet1!$B$10:$JO$18,MATCH($C53,Sheet1!$A$10:$A$18,0),MATCH(GY$48,Sheet1!$B$9:$JO$9,0))),"")</f>
        <v/>
      </c>
      <c r="GZ53" s="55" t="str">
        <f>IFERROR(IF(INDEX(Sheet1!$B$10:$JO$18,MATCH($C53,Sheet1!$A$10:$A$18,0),MATCH(GZ$48,Sheet1!$B$9:$JO$9,0))=0,"Close",INDEX(Sheet1!$B$10:$JO$18,MATCH($C53,Sheet1!$A$10:$A$18,0),MATCH(GZ$48,Sheet1!$B$9:$JO$9,0))),"")</f>
        <v/>
      </c>
      <c r="HA53" s="55" t="str">
        <f>IFERROR(IF(INDEX(Sheet1!$B$10:$JO$18,MATCH($C53,Sheet1!$A$10:$A$18,0),MATCH(HA$48,Sheet1!$B$9:$JO$9,0))=0,"Close",INDEX(Sheet1!$B$10:$JO$18,MATCH($C53,Sheet1!$A$10:$A$18,0),MATCH(HA$48,Sheet1!$B$9:$JO$9,0))),"")</f>
        <v/>
      </c>
      <c r="HB53" s="55" t="str">
        <f>IFERROR(IF(INDEX(Sheet1!$B$10:$JO$18,MATCH($C53,Sheet1!$A$10:$A$18,0),MATCH(HB$48,Sheet1!$B$9:$JO$9,0))=0,"Close",INDEX(Sheet1!$B$10:$JO$18,MATCH($C53,Sheet1!$A$10:$A$18,0),MATCH(HB$48,Sheet1!$B$9:$JO$9,0))),"")</f>
        <v/>
      </c>
      <c r="HC53" s="55" t="str">
        <f>IFERROR(IF(INDEX(Sheet1!$B$10:$JO$18,MATCH($C53,Sheet1!$A$10:$A$18,0),MATCH(HC$48,Sheet1!$B$9:$JO$9,0))=0,"Close",INDEX(Sheet1!$B$10:$JO$18,MATCH($C53,Sheet1!$A$10:$A$18,0),MATCH(HC$48,Sheet1!$B$9:$JO$9,0))),"")</f>
        <v/>
      </c>
      <c r="HD53" s="55" t="str">
        <f>IFERROR(IF(INDEX(Sheet1!$B$10:$JO$18,MATCH($C53,Sheet1!$A$10:$A$18,0),MATCH(HD$48,Sheet1!$B$9:$JO$9,0))=0,"Close",INDEX(Sheet1!$B$10:$JO$18,MATCH($C53,Sheet1!$A$10:$A$18,0),MATCH(HD$48,Sheet1!$B$9:$JO$9,0))),"")</f>
        <v/>
      </c>
      <c r="HE53" s="55" t="str">
        <f>IFERROR(IF(INDEX(Sheet1!$B$10:$JO$18,MATCH($C53,Sheet1!$A$10:$A$18,0),MATCH(HE$48,Sheet1!$B$9:$JO$9,0))=0,"Close",INDEX(Sheet1!$B$10:$JO$18,MATCH($C53,Sheet1!$A$10:$A$18,0),MATCH(HE$48,Sheet1!$B$9:$JO$9,0))),"")</f>
        <v/>
      </c>
      <c r="HF53" s="55" t="str">
        <f>IFERROR(IF(INDEX(Sheet1!$B$10:$JO$18,MATCH($C53,Sheet1!$A$10:$A$18,0),MATCH(HF$48,Sheet1!$B$9:$JO$9,0))=0,"Close",INDEX(Sheet1!$B$10:$JO$18,MATCH($C53,Sheet1!$A$10:$A$18,0),MATCH(HF$48,Sheet1!$B$9:$JO$9,0))),"")</f>
        <v/>
      </c>
      <c r="HG53" s="55" t="str">
        <f>IFERROR(IF(INDEX(Sheet1!$B$10:$JO$18,MATCH($C53,Sheet1!$A$10:$A$18,0),MATCH(HG$48,Sheet1!$B$9:$JO$9,0))=0,"Close",INDEX(Sheet1!$B$10:$JO$18,MATCH($C53,Sheet1!$A$10:$A$18,0),MATCH(HG$48,Sheet1!$B$9:$JO$9,0))),"")</f>
        <v/>
      </c>
      <c r="HH53" s="55" t="str">
        <f>IFERROR(IF(INDEX(Sheet1!$B$10:$JO$18,MATCH($C53,Sheet1!$A$10:$A$18,0),MATCH(HH$48,Sheet1!$B$9:$JO$9,0))=0,"Close",INDEX(Sheet1!$B$10:$JO$18,MATCH($C53,Sheet1!$A$10:$A$18,0),MATCH(HH$48,Sheet1!$B$9:$JO$9,0))),"")</f>
        <v/>
      </c>
      <c r="HI53" s="55" t="str">
        <f>IFERROR(IF(INDEX(Sheet1!$B$10:$JO$18,MATCH($C53,Sheet1!$A$10:$A$18,0),MATCH(HI$48,Sheet1!$B$9:$JO$9,0))=0,"Close",INDEX(Sheet1!$B$10:$JO$18,MATCH($C53,Sheet1!$A$10:$A$18,0),MATCH(HI$48,Sheet1!$B$9:$JO$9,0))),"")</f>
        <v/>
      </c>
      <c r="HJ53" s="55" t="str">
        <f>IFERROR(IF(INDEX(Sheet1!$B$10:$JO$18,MATCH($C53,Sheet1!$A$10:$A$18,0),MATCH(HJ$48,Sheet1!$B$9:$JO$9,0))=0,"Close",INDEX(Sheet1!$B$10:$JO$18,MATCH($C53,Sheet1!$A$10:$A$18,0),MATCH(HJ$48,Sheet1!$B$9:$JO$9,0))),"")</f>
        <v/>
      </c>
      <c r="HK53" s="55" t="str">
        <f>IFERROR(IF(INDEX(Sheet1!$B$10:$JO$18,MATCH($C53,Sheet1!$A$10:$A$18,0),MATCH(HK$48,Sheet1!$B$9:$JO$9,0))=0,"Close",INDEX(Sheet1!$B$10:$JO$18,MATCH($C53,Sheet1!$A$10:$A$18,0),MATCH(HK$48,Sheet1!$B$9:$JO$9,0))),"")</f>
        <v/>
      </c>
      <c r="HL53" s="55" t="str">
        <f>IFERROR(IF(INDEX(Sheet1!$B$10:$JO$18,MATCH($C53,Sheet1!$A$10:$A$18,0),MATCH(HL$48,Sheet1!$B$9:$JO$9,0))=0,"Close",INDEX(Sheet1!$B$10:$JO$18,MATCH($C53,Sheet1!$A$10:$A$18,0),MATCH(HL$48,Sheet1!$B$9:$JO$9,0))),"")</f>
        <v/>
      </c>
      <c r="HM53" s="55" t="str">
        <f>IFERROR(IF(INDEX(Sheet1!$B$10:$JO$18,MATCH($C53,Sheet1!$A$10:$A$18,0),MATCH(HM$48,Sheet1!$B$9:$JO$9,0))=0,"Close",INDEX(Sheet1!$B$10:$JO$18,MATCH($C53,Sheet1!$A$10:$A$18,0),MATCH(HM$48,Sheet1!$B$9:$JO$9,0))),"")</f>
        <v/>
      </c>
      <c r="HN53" s="55" t="str">
        <f>IFERROR(IF(INDEX(Sheet1!$B$10:$JO$18,MATCH($C53,Sheet1!$A$10:$A$18,0),MATCH(HN$48,Sheet1!$B$9:$JO$9,0))=0,"Close",INDEX(Sheet1!$B$10:$JO$18,MATCH($C53,Sheet1!$A$10:$A$18,0),MATCH(HN$48,Sheet1!$B$9:$JO$9,0))),"")</f>
        <v/>
      </c>
      <c r="HO53" s="55" t="str">
        <f>IFERROR(IF(INDEX(Sheet1!$B$10:$JO$18,MATCH($C53,Sheet1!$A$10:$A$18,0),MATCH(HO$48,Sheet1!$B$9:$JO$9,0))=0,"Close",INDEX(Sheet1!$B$10:$JO$18,MATCH($C53,Sheet1!$A$10:$A$18,0),MATCH(HO$48,Sheet1!$B$9:$JO$9,0))),"")</f>
        <v/>
      </c>
      <c r="HP53" s="55" t="str">
        <f>IFERROR(IF(INDEX(Sheet1!$B$10:$JO$18,MATCH($C53,Sheet1!$A$10:$A$18,0),MATCH(HP$48,Sheet1!$B$9:$JO$9,0))=0,"Close",INDEX(Sheet1!$B$10:$JO$18,MATCH($C53,Sheet1!$A$10:$A$18,0),MATCH(HP$48,Sheet1!$B$9:$JO$9,0))),"")</f>
        <v/>
      </c>
      <c r="HQ53" s="55" t="str">
        <f>IFERROR(IF(INDEX(Sheet1!$B$10:$JO$18,MATCH($C53,Sheet1!$A$10:$A$18,0),MATCH(HQ$48,Sheet1!$B$9:$JO$9,0))=0,"Close",INDEX(Sheet1!$B$10:$JO$18,MATCH($C53,Sheet1!$A$10:$A$18,0),MATCH(HQ$48,Sheet1!$B$9:$JO$9,0))),"")</f>
        <v/>
      </c>
      <c r="HR53" s="55" t="str">
        <f>IFERROR(IF(INDEX(Sheet1!$B$10:$JO$18,MATCH($C53,Sheet1!$A$10:$A$18,0),MATCH(HR$48,Sheet1!$B$9:$JO$9,0))=0,"Close",INDEX(Sheet1!$B$10:$JO$18,MATCH($C53,Sheet1!$A$10:$A$18,0),MATCH(HR$48,Sheet1!$B$9:$JO$9,0))),"")</f>
        <v/>
      </c>
      <c r="HS53" s="55" t="str">
        <f>IFERROR(IF(INDEX(Sheet1!$B$10:$JO$18,MATCH($C53,Sheet1!$A$10:$A$18,0),MATCH(HS$48,Sheet1!$B$9:$JO$9,0))=0,"Close",INDEX(Sheet1!$B$10:$JO$18,MATCH($C53,Sheet1!$A$10:$A$18,0),MATCH(HS$48,Sheet1!$B$9:$JO$9,0))),"")</f>
        <v/>
      </c>
      <c r="HT53" s="55" t="str">
        <f>IFERROR(IF(INDEX(Sheet1!$B$10:$JO$18,MATCH($C53,Sheet1!$A$10:$A$18,0),MATCH(HT$48,Sheet1!$B$9:$JO$9,0))=0,"Close",INDEX(Sheet1!$B$10:$JO$18,MATCH($C53,Sheet1!$A$10:$A$18,0),MATCH(HT$48,Sheet1!$B$9:$JO$9,0))),"")</f>
        <v/>
      </c>
      <c r="HU53" s="55" t="str">
        <f>IFERROR(IF(INDEX(Sheet1!$B$10:$JO$18,MATCH($C53,Sheet1!$A$10:$A$18,0),MATCH(HU$48,Sheet1!$B$9:$JO$9,0))=0,"Close",INDEX(Sheet1!$B$10:$JO$18,MATCH($C53,Sheet1!$A$10:$A$18,0),MATCH(HU$48,Sheet1!$B$9:$JO$9,0))),"")</f>
        <v/>
      </c>
      <c r="HV53" s="55" t="str">
        <f>IFERROR(IF(INDEX(Sheet1!$B$10:$JO$18,MATCH($C53,Sheet1!$A$10:$A$18,0),MATCH(HV$48,Sheet1!$B$9:$JO$9,0))=0,"Close",INDEX(Sheet1!$B$10:$JO$18,MATCH($C53,Sheet1!$A$10:$A$18,0),MATCH(HV$48,Sheet1!$B$9:$JO$9,0))),"")</f>
        <v/>
      </c>
      <c r="HW53" s="55" t="str">
        <f>IFERROR(IF(INDEX(Sheet1!$B$10:$JO$18,MATCH($C53,Sheet1!$A$10:$A$18,0),MATCH(HW$48,Sheet1!$B$9:$JO$9,0))=0,"Close",INDEX(Sheet1!$B$10:$JO$18,MATCH($C53,Sheet1!$A$10:$A$18,0),MATCH(HW$48,Sheet1!$B$9:$JO$9,0))),"")</f>
        <v/>
      </c>
      <c r="HX53" s="55" t="str">
        <f>IFERROR(IF(INDEX(Sheet1!$B$10:$JO$18,MATCH($C53,Sheet1!$A$10:$A$18,0),MATCH(HX$48,Sheet1!$B$9:$JO$9,0))=0,"Close",INDEX(Sheet1!$B$10:$JO$18,MATCH($C53,Sheet1!$A$10:$A$18,0),MATCH(HX$48,Sheet1!$B$9:$JO$9,0))),"")</f>
        <v/>
      </c>
      <c r="HY53" s="55" t="str">
        <f>IFERROR(IF(INDEX(Sheet1!$B$10:$JO$18,MATCH($C53,Sheet1!$A$10:$A$18,0),MATCH(HY$48,Sheet1!$B$9:$JO$9,0))=0,"Close",INDEX(Sheet1!$B$10:$JO$18,MATCH($C53,Sheet1!$A$10:$A$18,0),MATCH(HY$48,Sheet1!$B$9:$JO$9,0))),"")</f>
        <v/>
      </c>
      <c r="HZ53" s="55" t="str">
        <f>IFERROR(IF(INDEX(Sheet1!$B$10:$JO$18,MATCH($C53,Sheet1!$A$10:$A$18,0),MATCH(HZ$48,Sheet1!$B$9:$JO$9,0))=0,"Close",INDEX(Sheet1!$B$10:$JO$18,MATCH($C53,Sheet1!$A$10:$A$18,0),MATCH(HZ$48,Sheet1!$B$9:$JO$9,0))),"")</f>
        <v/>
      </c>
      <c r="IA53" s="55" t="str">
        <f>IFERROR(IF(INDEX(Sheet1!$B$10:$JO$18,MATCH($C53,Sheet1!$A$10:$A$18,0),MATCH(IA$48,Sheet1!$B$9:$JO$9,0))=0,"Close",INDEX(Sheet1!$B$10:$JO$18,MATCH($C53,Sheet1!$A$10:$A$18,0),MATCH(IA$48,Sheet1!$B$9:$JO$9,0))),"")</f>
        <v/>
      </c>
      <c r="IB53" s="55" t="str">
        <f>IFERROR(IF(INDEX(Sheet1!$B$10:$JO$18,MATCH($C53,Sheet1!$A$10:$A$18,0),MATCH(IB$48,Sheet1!$B$9:$JO$9,0))=0,"Close",INDEX(Sheet1!$B$10:$JO$18,MATCH($C53,Sheet1!$A$10:$A$18,0),MATCH(IB$48,Sheet1!$B$9:$JO$9,0))),"")</f>
        <v/>
      </c>
      <c r="IC53" s="55" t="str">
        <f>IFERROR(IF(INDEX(Sheet1!$B$10:$JO$18,MATCH($C53,Sheet1!$A$10:$A$18,0),MATCH(IC$48,Sheet1!$B$9:$JO$9,0))=0,"Close",INDEX(Sheet1!$B$10:$JO$18,MATCH($C53,Sheet1!$A$10:$A$18,0),MATCH(IC$48,Sheet1!$B$9:$JO$9,0))),"")</f>
        <v/>
      </c>
      <c r="ID53" s="55" t="str">
        <f>IFERROR(IF(INDEX(Sheet1!$B$10:$JO$18,MATCH($C53,Sheet1!$A$10:$A$18,0),MATCH(ID$48,Sheet1!$B$9:$JO$9,0))=0,"Close",INDEX(Sheet1!$B$10:$JO$18,MATCH($C53,Sheet1!$A$10:$A$18,0),MATCH(ID$48,Sheet1!$B$9:$JO$9,0))),"")</f>
        <v/>
      </c>
      <c r="IE53" s="55" t="str">
        <f>IFERROR(IF(INDEX(Sheet1!$B$10:$JO$18,MATCH($C53,Sheet1!$A$10:$A$18,0),MATCH(IE$48,Sheet1!$B$9:$JO$9,0))=0,"Close",INDEX(Sheet1!$B$10:$JO$18,MATCH($C53,Sheet1!$A$10:$A$18,0),MATCH(IE$48,Sheet1!$B$9:$JO$9,0))),"")</f>
        <v/>
      </c>
      <c r="IF53" s="55" t="str">
        <f>IFERROR(IF(INDEX(Sheet1!$B$10:$JO$18,MATCH($C53,Sheet1!$A$10:$A$18,0),MATCH(IF$48,Sheet1!$B$9:$JO$9,0))=0,"Close",INDEX(Sheet1!$B$10:$JO$18,MATCH($C53,Sheet1!$A$10:$A$18,0),MATCH(IF$48,Sheet1!$B$9:$JO$9,0))),"")</f>
        <v/>
      </c>
      <c r="IG53" s="55" t="str">
        <f>IFERROR(IF(INDEX(Sheet1!$B$10:$JO$18,MATCH($C53,Sheet1!$A$10:$A$18,0),MATCH(IG$48,Sheet1!$B$9:$JO$9,0))=0,"Close",INDEX(Sheet1!$B$10:$JO$18,MATCH($C53,Sheet1!$A$10:$A$18,0),MATCH(IG$48,Sheet1!$B$9:$JO$9,0))),"")</f>
        <v/>
      </c>
      <c r="IH53" s="55" t="str">
        <f>IFERROR(IF(INDEX(Sheet1!$B$10:$JO$18,MATCH($C53,Sheet1!$A$10:$A$18,0),MATCH(IH$48,Sheet1!$B$9:$JO$9,0))=0,"Close",INDEX(Sheet1!$B$10:$JO$18,MATCH($C53,Sheet1!$A$10:$A$18,0),MATCH(IH$48,Sheet1!$B$9:$JO$9,0))),"")</f>
        <v/>
      </c>
      <c r="II53" s="55" t="str">
        <f>IFERROR(IF(INDEX(Sheet1!$B$10:$JO$18,MATCH($C53,Sheet1!$A$10:$A$18,0),MATCH(II$48,Sheet1!$B$9:$JO$9,0))=0,"Close",INDEX(Sheet1!$B$10:$JO$18,MATCH($C53,Sheet1!$A$10:$A$18,0),MATCH(II$48,Sheet1!$B$9:$JO$9,0))),"")</f>
        <v/>
      </c>
      <c r="IJ53" s="55" t="str">
        <f>IFERROR(IF(INDEX(Sheet1!$B$10:$JO$18,MATCH($C53,Sheet1!$A$10:$A$18,0),MATCH(IJ$48,Sheet1!$B$9:$JO$9,0))=0,"Close",INDEX(Sheet1!$B$10:$JO$18,MATCH($C53,Sheet1!$A$10:$A$18,0),MATCH(IJ$48,Sheet1!$B$9:$JO$9,0))),"")</f>
        <v/>
      </c>
      <c r="IK53" s="55" t="str">
        <f>IFERROR(IF(INDEX(Sheet1!$B$10:$JO$18,MATCH($C53,Sheet1!$A$10:$A$18,0),MATCH(IK$48,Sheet1!$B$9:$JO$9,0))=0,"Close",INDEX(Sheet1!$B$10:$JO$18,MATCH($C53,Sheet1!$A$10:$A$18,0),MATCH(IK$48,Sheet1!$B$9:$JO$9,0))),"")</f>
        <v/>
      </c>
      <c r="IL53" s="55" t="str">
        <f>IFERROR(IF(INDEX(Sheet1!$B$10:$JO$18,MATCH($C53,Sheet1!$A$10:$A$18,0),MATCH(IL$48,Sheet1!$B$9:$JO$9,0))=0,"Close",INDEX(Sheet1!$B$10:$JO$18,MATCH($C53,Sheet1!$A$10:$A$18,0),MATCH(IL$48,Sheet1!$B$9:$JO$9,0))),"")</f>
        <v/>
      </c>
      <c r="IM53" s="55" t="str">
        <f>IFERROR(IF(INDEX(Sheet1!$B$10:$JO$18,MATCH($C53,Sheet1!$A$10:$A$18,0),MATCH(IM$48,Sheet1!$B$9:$JO$9,0))=0,"Close",INDEX(Sheet1!$B$10:$JO$18,MATCH($C53,Sheet1!$A$10:$A$18,0),MATCH(IM$48,Sheet1!$B$9:$JO$9,0))),"")</f>
        <v/>
      </c>
      <c r="IN53" s="55" t="str">
        <f>IFERROR(IF(INDEX(Sheet1!$B$10:$JO$18,MATCH($C53,Sheet1!$A$10:$A$18,0),MATCH(IN$48,Sheet1!$B$9:$JO$9,0))=0,"Close",INDEX(Sheet1!$B$10:$JO$18,MATCH($C53,Sheet1!$A$10:$A$18,0),MATCH(IN$48,Sheet1!$B$9:$JO$9,0))),"")</f>
        <v/>
      </c>
      <c r="IO53" s="55" t="str">
        <f>IFERROR(IF(INDEX(Sheet1!$B$10:$JO$18,MATCH($C53,Sheet1!$A$10:$A$18,0),MATCH(IO$48,Sheet1!$B$9:$JO$9,0))=0,"Close",INDEX(Sheet1!$B$10:$JO$18,MATCH($C53,Sheet1!$A$10:$A$18,0),MATCH(IO$48,Sheet1!$B$9:$JO$9,0))),"")</f>
        <v/>
      </c>
      <c r="IP53" s="55" t="str">
        <f>IFERROR(IF(INDEX(Sheet1!$B$10:$JO$18,MATCH($C53,Sheet1!$A$10:$A$18,0),MATCH(IP$48,Sheet1!$B$9:$JO$9,0))=0,"Close",INDEX(Sheet1!$B$10:$JO$18,MATCH($C53,Sheet1!$A$10:$A$18,0),MATCH(IP$48,Sheet1!$B$9:$JO$9,0))),"")</f>
        <v/>
      </c>
      <c r="IQ53" s="55" t="str">
        <f>IFERROR(IF(INDEX(Sheet1!$B$10:$JO$18,MATCH($C53,Sheet1!$A$10:$A$18,0),MATCH(IQ$48,Sheet1!$B$9:$JO$9,0))=0,"Close",INDEX(Sheet1!$B$10:$JO$18,MATCH($C53,Sheet1!$A$10:$A$18,0),MATCH(IQ$48,Sheet1!$B$9:$JO$9,0))),"")</f>
        <v/>
      </c>
      <c r="IR53" s="55" t="str">
        <f>IFERROR(IF(INDEX(Sheet1!$B$10:$JO$18,MATCH($C53,Sheet1!$A$10:$A$18,0),MATCH(IR$48,Sheet1!$B$9:$JO$9,0))=0,"Close",INDEX(Sheet1!$B$10:$JO$18,MATCH($C53,Sheet1!$A$10:$A$18,0),MATCH(IR$48,Sheet1!$B$9:$JO$9,0))),"")</f>
        <v/>
      </c>
      <c r="IS53" s="55" t="str">
        <f>IFERROR(IF(INDEX(Sheet1!$B$10:$JO$18,MATCH($C53,Sheet1!$A$10:$A$18,0),MATCH(IS$48,Sheet1!$B$9:$JO$9,0))=0,"Close",INDEX(Sheet1!$B$10:$JO$18,MATCH($C53,Sheet1!$A$10:$A$18,0),MATCH(IS$48,Sheet1!$B$9:$JO$9,0))),"")</f>
        <v/>
      </c>
      <c r="IT53" s="55" t="str">
        <f>IFERROR(IF(INDEX(Sheet1!$B$10:$JO$18,MATCH($C53,Sheet1!$A$10:$A$18,0),MATCH(IT$48,Sheet1!$B$9:$JO$9,0))=0,"Close",INDEX(Sheet1!$B$10:$JO$18,MATCH($C53,Sheet1!$A$10:$A$18,0),MATCH(IT$48,Sheet1!$B$9:$JO$9,0))),"")</f>
        <v/>
      </c>
      <c r="IU53" s="55" t="str">
        <f>IFERROR(IF(INDEX(Sheet1!$B$10:$JO$18,MATCH($C53,Sheet1!$A$10:$A$18,0),MATCH(IU$48,Sheet1!$B$9:$JO$9,0))=0,"Close",INDEX(Sheet1!$B$10:$JO$18,MATCH($C53,Sheet1!$A$10:$A$18,0),MATCH(IU$48,Sheet1!$B$9:$JO$9,0))),"")</f>
        <v/>
      </c>
      <c r="IV53" s="55" t="str">
        <f>IFERROR(IF(INDEX(Sheet1!$B$10:$JO$18,MATCH($C53,Sheet1!$A$10:$A$18,0),MATCH(IV$48,Sheet1!$B$9:$JO$9,0))=0,"Close",INDEX(Sheet1!$B$10:$JO$18,MATCH($C53,Sheet1!$A$10:$A$18,0),MATCH(IV$48,Sheet1!$B$9:$JO$9,0))),"")</f>
        <v/>
      </c>
      <c r="IW53" s="55" t="str">
        <f>IFERROR(IF(INDEX(Sheet1!$B$10:$JO$18,MATCH($C53,Sheet1!$A$10:$A$18,0),MATCH(IW$48,Sheet1!$B$9:$JO$9,0))=0,"Close",INDEX(Sheet1!$B$10:$JO$18,MATCH($C53,Sheet1!$A$10:$A$18,0),MATCH(IW$48,Sheet1!$B$9:$JO$9,0))),"")</f>
        <v/>
      </c>
      <c r="IX53" s="55" t="str">
        <f>IFERROR(IF(INDEX(Sheet1!$B$10:$JO$18,MATCH($C53,Sheet1!$A$10:$A$18,0),MATCH(IX$48,Sheet1!$B$9:$JO$9,0))=0,"Close",INDEX(Sheet1!$B$10:$JO$18,MATCH($C53,Sheet1!$A$10:$A$18,0),MATCH(IX$48,Sheet1!$B$9:$JO$9,0))),"")</f>
        <v/>
      </c>
      <c r="IY53" s="55" t="str">
        <f>IFERROR(IF(INDEX(Sheet1!$B$10:$JO$18,MATCH($C53,Sheet1!$A$10:$A$18,0),MATCH(IY$48,Sheet1!$B$9:$JO$9,0))=0,"Close",INDEX(Sheet1!$B$10:$JO$18,MATCH($C53,Sheet1!$A$10:$A$18,0),MATCH(IY$48,Sheet1!$B$9:$JO$9,0))),"")</f>
        <v/>
      </c>
      <c r="IZ53" s="55" t="str">
        <f>IFERROR(IF(INDEX(Sheet1!$B$10:$JO$18,MATCH($C53,Sheet1!$A$10:$A$18,0),MATCH(IZ$48,Sheet1!$B$9:$JO$9,0))=0,"Close",INDEX(Sheet1!$B$10:$JO$18,MATCH($C53,Sheet1!$A$10:$A$18,0),MATCH(IZ$48,Sheet1!$B$9:$JO$9,0))),"")</f>
        <v/>
      </c>
      <c r="JA53" s="55" t="str">
        <f>IFERROR(IF(INDEX(Sheet1!$B$10:$JO$18,MATCH($C53,Sheet1!$A$10:$A$18,0),MATCH(JA$48,Sheet1!$B$9:$JO$9,0))=0,"Close",INDEX(Sheet1!$B$10:$JO$18,MATCH($C53,Sheet1!$A$10:$A$18,0),MATCH(JA$48,Sheet1!$B$9:$JO$9,0))),"")</f>
        <v/>
      </c>
      <c r="JB53" s="55" t="str">
        <f>IFERROR(IF(INDEX(Sheet1!$B$10:$JO$18,MATCH($C53,Sheet1!$A$10:$A$18,0),MATCH(JB$48,Sheet1!$B$9:$JO$9,0))=0,"Close",INDEX(Sheet1!$B$10:$JO$18,MATCH($C53,Sheet1!$A$10:$A$18,0),MATCH(JB$48,Sheet1!$B$9:$JO$9,0))),"")</f>
        <v/>
      </c>
      <c r="JC53" s="55" t="str">
        <f>IFERROR(IF(INDEX(Sheet1!$B$10:$JO$18,MATCH($C53,Sheet1!$A$10:$A$18,0),MATCH(JC$48,Sheet1!$B$9:$JO$9,0))=0,"Close",INDEX(Sheet1!$B$10:$JO$18,MATCH($C53,Sheet1!$A$10:$A$18,0),MATCH(JC$48,Sheet1!$B$9:$JO$9,0))),"")</f>
        <v/>
      </c>
      <c r="JD53" s="55" t="str">
        <f>IFERROR(IF(INDEX(Sheet1!$B$10:$JO$18,MATCH($C53,Sheet1!$A$10:$A$18,0),MATCH(JD$48,Sheet1!$B$9:$JO$9,0))=0,"Close",INDEX(Sheet1!$B$10:$JO$18,MATCH($C53,Sheet1!$A$10:$A$18,0),MATCH(JD$48,Sheet1!$B$9:$JO$9,0))),"")</f>
        <v/>
      </c>
      <c r="JE53" s="55" t="str">
        <f>IFERROR(IF(INDEX(Sheet1!$B$10:$JO$18,MATCH($C53,Sheet1!$A$10:$A$18,0),MATCH(JE$48,Sheet1!$B$9:$JO$9,0))=0,"Close",INDEX(Sheet1!$B$10:$JO$18,MATCH($C53,Sheet1!$A$10:$A$18,0),MATCH(JE$48,Sheet1!$B$9:$JO$9,0))),"")</f>
        <v/>
      </c>
      <c r="JF53" s="55" t="str">
        <f>IFERROR(IF(INDEX(Sheet1!$B$10:$JO$18,MATCH($C53,Sheet1!$A$10:$A$18,0),MATCH(JF$48,Sheet1!$B$9:$JO$9,0))=0,"Close",INDEX(Sheet1!$B$10:$JO$18,MATCH($C53,Sheet1!$A$10:$A$18,0),MATCH(JF$48,Sheet1!$B$9:$JO$9,0))),"")</f>
        <v/>
      </c>
      <c r="JG53" s="55" t="str">
        <f>IFERROR(IF(INDEX(Sheet1!$B$10:$JO$18,MATCH($C53,Sheet1!$A$10:$A$18,0),MATCH(JG$48,Sheet1!$B$9:$JO$9,0))=0,"Close",INDEX(Sheet1!$B$10:$JO$18,MATCH($C53,Sheet1!$A$10:$A$18,0),MATCH(JG$48,Sheet1!$B$9:$JO$9,0))),"")</f>
        <v/>
      </c>
      <c r="JH53" s="55" t="str">
        <f>IFERROR(IF(INDEX(Sheet1!$B$10:$JO$18,MATCH($C53,Sheet1!$A$10:$A$18,0),MATCH(JH$48,Sheet1!$B$9:$JO$9,0))=0,"Close",INDEX(Sheet1!$B$10:$JO$18,MATCH($C53,Sheet1!$A$10:$A$18,0),MATCH(JH$48,Sheet1!$B$9:$JO$9,0))),"")</f>
        <v/>
      </c>
      <c r="JI53" s="55" t="str">
        <f>IFERROR(IF(INDEX(Sheet1!$B$10:$JO$18,MATCH($C53,Sheet1!$A$10:$A$18,0),MATCH(JI$48,Sheet1!$B$9:$JO$9,0))=0,"Close",INDEX(Sheet1!$B$10:$JO$18,MATCH($C53,Sheet1!$A$10:$A$18,0),MATCH(JI$48,Sheet1!$B$9:$JO$9,0))),"")</f>
        <v/>
      </c>
      <c r="JJ53" s="55" t="str">
        <f>IFERROR(IF(INDEX(Sheet1!$B$10:$JO$18,MATCH($C53,Sheet1!$A$10:$A$18,0),MATCH(JJ$48,Sheet1!$B$9:$JO$9,0))=0,"Close",INDEX(Sheet1!$B$10:$JO$18,MATCH($C53,Sheet1!$A$10:$A$18,0),MATCH(JJ$48,Sheet1!$B$9:$JO$9,0))),"")</f>
        <v/>
      </c>
      <c r="JK53" s="55" t="str">
        <f>IFERROR(IF(INDEX(Sheet1!$B$10:$JO$18,MATCH($C53,Sheet1!$A$10:$A$18,0),MATCH(JK$48,Sheet1!$B$9:$JO$9,0))=0,"Close",INDEX(Sheet1!$B$10:$JO$18,MATCH($C53,Sheet1!$A$10:$A$18,0),MATCH(JK$48,Sheet1!$B$9:$JO$9,0))),"")</f>
        <v/>
      </c>
      <c r="JL53" s="55" t="str">
        <f>IFERROR(IF(INDEX(Sheet1!$B$10:$JO$18,MATCH($C53,Sheet1!$A$10:$A$18,0),MATCH(JL$48,Sheet1!$B$9:$JO$9,0))=0,"Close",INDEX(Sheet1!$B$10:$JO$18,MATCH($C53,Sheet1!$A$10:$A$18,0),MATCH(JL$48,Sheet1!$B$9:$JO$9,0))),"")</f>
        <v/>
      </c>
      <c r="JM53" s="55" t="str">
        <f>IFERROR(IF(INDEX(Sheet1!$B$10:$JO$18,MATCH($C53,Sheet1!$A$10:$A$18,0),MATCH(JM$48,Sheet1!$B$9:$JO$9,0))=0,"Close",INDEX(Sheet1!$B$10:$JO$18,MATCH($C53,Sheet1!$A$10:$A$18,0),MATCH(JM$48,Sheet1!$B$9:$JO$9,0))),"")</f>
        <v/>
      </c>
      <c r="JN53" s="55" t="str">
        <f>IFERROR(IF(INDEX(Sheet1!$B$10:$JO$18,MATCH($C53,Sheet1!$A$10:$A$18,0),MATCH(JN$48,Sheet1!$B$9:$JO$9,0))=0,"Close",INDEX(Sheet1!$B$10:$JO$18,MATCH($C53,Sheet1!$A$10:$A$18,0),MATCH(JN$48,Sheet1!$B$9:$JO$9,0))),"")</f>
        <v/>
      </c>
      <c r="JO53" s="55" t="str">
        <f>IFERROR(IF(INDEX(Sheet1!$B$10:$JO$18,MATCH($C53,Sheet1!$A$10:$A$18,0),MATCH(JO$48,Sheet1!$B$9:$JO$9,0))=0,"Close",INDEX(Sheet1!$B$10:$JO$18,MATCH($C53,Sheet1!$A$10:$A$18,0),MATCH(JO$48,Sheet1!$B$9:$JO$9,0))),"")</f>
        <v/>
      </c>
      <c r="JP53" s="55" t="str">
        <f>IFERROR(IF(INDEX(Sheet1!$B$10:$JO$18,MATCH($C53,Sheet1!$A$10:$A$18,0),MATCH(JP$48,Sheet1!$B$9:$JO$9,0))=0,"Close",INDEX(Sheet1!$B$10:$JO$18,MATCH($C53,Sheet1!$A$10:$A$18,0),MATCH(JP$48,Sheet1!$B$9:$JO$9,0))),"")</f>
        <v/>
      </c>
      <c r="JQ53" s="55" t="str">
        <f>IFERROR(IF(INDEX(Sheet1!$B$10:$JO$18,MATCH($C53,Sheet1!$A$10:$A$18,0),MATCH(JQ$48,Sheet1!$B$9:$JO$9,0))=0,"Close",INDEX(Sheet1!$B$10:$JO$18,MATCH($C53,Sheet1!$A$10:$A$18,0),MATCH(JQ$48,Sheet1!$B$9:$JO$9,0))),"")</f>
        <v/>
      </c>
      <c r="JR53" s="55" t="str">
        <f>IFERROR(IF(INDEX(Sheet1!$B$10:$JO$18,MATCH($C53,Sheet1!$A$10:$A$18,0),MATCH(JR$48,Sheet1!$B$9:$JO$9,0))=0,"Close",INDEX(Sheet1!$B$10:$JO$18,MATCH($C53,Sheet1!$A$10:$A$18,0),MATCH(JR$48,Sheet1!$B$9:$JO$9,0))),"")</f>
        <v/>
      </c>
      <c r="JS53" s="55" t="str">
        <f>IFERROR(IF(INDEX(Sheet1!$B$10:$JO$18,MATCH($C53,Sheet1!$A$10:$A$18,0),MATCH(JS$48,Sheet1!$B$9:$JO$9,0))=0,"Close",INDEX(Sheet1!$B$10:$JO$18,MATCH($C53,Sheet1!$A$10:$A$18,0),MATCH(JS$48,Sheet1!$B$9:$JO$9,0))),"")</f>
        <v/>
      </c>
      <c r="JT53" s="55" t="str">
        <f>IFERROR(IF(INDEX(Sheet1!$B$10:$JO$18,MATCH($C53,Sheet1!$A$10:$A$18,0),MATCH(JT$48,Sheet1!$B$9:$JO$9,0))=0,"Close",INDEX(Sheet1!$B$10:$JO$18,MATCH($C53,Sheet1!$A$10:$A$18,0),MATCH(JT$48,Sheet1!$B$9:$JO$9,0))),"")</f>
        <v/>
      </c>
      <c r="JU53" s="55" t="str">
        <f>IFERROR(IF(INDEX(Sheet1!$B$10:$JO$18,MATCH($C53,Sheet1!$A$10:$A$18,0),MATCH(JU$48,Sheet1!$B$9:$JO$9,0))=0,"Close",INDEX(Sheet1!$B$10:$JO$18,MATCH($C53,Sheet1!$A$10:$A$18,0),MATCH(JU$48,Sheet1!$B$9:$JO$9,0))),"")</f>
        <v/>
      </c>
      <c r="JV53" s="55" t="str">
        <f>IFERROR(IF(INDEX(Sheet1!$B$10:$JO$18,MATCH($C53,Sheet1!$A$10:$A$18,0),MATCH(JV$48,Sheet1!$B$9:$JO$9,0))=0,"Close",INDEX(Sheet1!$B$10:$JO$18,MATCH($C53,Sheet1!$A$10:$A$18,0),MATCH(JV$48,Sheet1!$B$9:$JO$9,0))),"")</f>
        <v/>
      </c>
      <c r="JW53" s="55" t="str">
        <f>IFERROR(IF(INDEX(Sheet1!$B$10:$JO$18,MATCH($C53,Sheet1!$A$10:$A$18,0),MATCH(JW$48,Sheet1!$B$9:$JO$9,0))=0,"Close",INDEX(Sheet1!$B$10:$JO$18,MATCH($C53,Sheet1!$A$10:$A$18,0),MATCH(JW$48,Sheet1!$B$9:$JO$9,0))),"")</f>
        <v/>
      </c>
      <c r="JX53" s="55" t="str">
        <f>IFERROR(IF(INDEX(Sheet1!$B$10:$JO$18,MATCH($C53,Sheet1!$A$10:$A$18,0),MATCH(JX$48,Sheet1!$B$9:$JO$9,0))=0,"Close",INDEX(Sheet1!$B$10:$JO$18,MATCH($C53,Sheet1!$A$10:$A$18,0),MATCH(JX$48,Sheet1!$B$9:$JO$9,0))),"")</f>
        <v/>
      </c>
      <c r="JY53" s="55" t="str">
        <f>IFERROR(IF(INDEX(Sheet1!$B$10:$JO$18,MATCH($C53,Sheet1!$A$10:$A$18,0),MATCH(JY$48,Sheet1!$B$9:$JO$9,0))=0,"Close",INDEX(Sheet1!$B$10:$JO$18,MATCH($C53,Sheet1!$A$10:$A$18,0),MATCH(JY$48,Sheet1!$B$9:$JO$9,0))),"")</f>
        <v/>
      </c>
      <c r="JZ53" s="55" t="str">
        <f>IFERROR(IF(INDEX(Sheet1!$B$10:$JO$18,MATCH($C53,Sheet1!$A$10:$A$18,0),MATCH(JZ$48,Sheet1!$B$9:$JO$9,0))=0,"Close",INDEX(Sheet1!$B$10:$JO$18,MATCH($C53,Sheet1!$A$10:$A$18,0),MATCH(JZ$48,Sheet1!$B$9:$JO$9,0))),"")</f>
        <v/>
      </c>
      <c r="KA53" s="55" t="str">
        <f>IFERROR(IF(INDEX(Sheet1!$B$10:$JO$18,MATCH($C53,Sheet1!$A$10:$A$18,0),MATCH(KA$48,Sheet1!$B$9:$JO$9,0))=0,"Close",INDEX(Sheet1!$B$10:$JO$18,MATCH($C53,Sheet1!$A$10:$A$18,0),MATCH(KA$48,Sheet1!$B$9:$JO$9,0))),"")</f>
        <v/>
      </c>
      <c r="KB53" s="55" t="str">
        <f>IFERROR(IF(INDEX(Sheet1!$B$10:$JO$18,MATCH($C53,Sheet1!$A$10:$A$18,0),MATCH(KB$48,Sheet1!$B$9:$JO$9,0))=0,"Close",INDEX(Sheet1!$B$10:$JO$18,MATCH($C53,Sheet1!$A$10:$A$18,0),MATCH(KB$48,Sheet1!$B$9:$JO$9,0))),"")</f>
        <v/>
      </c>
      <c r="KC53" s="55" t="str">
        <f>IFERROR(IF(INDEX(Sheet1!$B$10:$JO$18,MATCH($C53,Sheet1!$A$10:$A$18,0),MATCH(KC$48,Sheet1!$B$9:$JO$9,0))=0,"Close",INDEX(Sheet1!$B$10:$JO$18,MATCH($C53,Sheet1!$A$10:$A$18,0),MATCH(KC$48,Sheet1!$B$9:$JO$9,0))),"")</f>
        <v/>
      </c>
      <c r="KD53" s="55" t="str">
        <f>IFERROR(IF(INDEX(Sheet1!$B$10:$JO$18,MATCH($C53,Sheet1!$A$10:$A$18,0),MATCH(KD$48,Sheet1!$B$9:$JO$9,0))=0,"Close",INDEX(Sheet1!$B$10:$JO$18,MATCH($C53,Sheet1!$A$10:$A$18,0),MATCH(KD$48,Sheet1!$B$9:$JO$9,0))),"")</f>
        <v/>
      </c>
      <c r="KE53" s="55" t="str">
        <f>IFERROR(IF(INDEX(Sheet1!$B$10:$JO$18,MATCH($C53,Sheet1!$A$10:$A$18,0),MATCH(KE$48,Sheet1!$B$9:$JO$9,0))=0,"Close",INDEX(Sheet1!$B$10:$JO$18,MATCH($C53,Sheet1!$A$10:$A$18,0),MATCH(KE$48,Sheet1!$B$9:$JO$9,0))),"")</f>
        <v/>
      </c>
      <c r="KF53" s="55" t="str">
        <f>IFERROR(IF(INDEX(Sheet1!$B$10:$JO$18,MATCH($C53,Sheet1!$A$10:$A$18,0),MATCH(KF$48,Sheet1!$B$9:$JO$9,0))=0,"Close",INDEX(Sheet1!$B$10:$JO$18,MATCH($C53,Sheet1!$A$10:$A$18,0),MATCH(KF$48,Sheet1!$B$9:$JO$9,0))),"")</f>
        <v/>
      </c>
      <c r="KG53" s="55" t="str">
        <f>IFERROR(IF(INDEX(Sheet1!$B$10:$JO$18,MATCH($C53,Sheet1!$A$10:$A$18,0),MATCH(KG$48,Sheet1!$B$9:$JO$9,0))=0,"Close",INDEX(Sheet1!$B$10:$JO$18,MATCH($C53,Sheet1!$A$10:$A$18,0),MATCH(KG$48,Sheet1!$B$9:$JO$9,0))),"")</f>
        <v/>
      </c>
      <c r="KH53" s="55" t="str">
        <f>IFERROR(IF(INDEX(Sheet1!$B$10:$JO$18,MATCH($C53,Sheet1!$A$10:$A$18,0),MATCH(KH$48,Sheet1!$B$9:$JO$9,0))=0,"Close",INDEX(Sheet1!$B$10:$JO$18,MATCH($C53,Sheet1!$A$10:$A$18,0),MATCH(KH$48,Sheet1!$B$9:$JO$9,0))),"")</f>
        <v/>
      </c>
      <c r="KI53" s="55" t="str">
        <f>IFERROR(IF(INDEX(Sheet1!$B$10:$JO$18,MATCH($C53,Sheet1!$A$10:$A$18,0),MATCH(KI$48,Sheet1!$B$9:$JO$9,0))=0,"Close",INDEX(Sheet1!$B$10:$JO$18,MATCH($C53,Sheet1!$A$10:$A$18,0),MATCH(KI$48,Sheet1!$B$9:$JO$9,0))),"")</f>
        <v/>
      </c>
      <c r="KJ53" s="55" t="str">
        <f>IFERROR(IF(INDEX(Sheet1!$B$10:$JO$18,MATCH($C53,Sheet1!$A$10:$A$18,0),MATCH(KJ$48,Sheet1!$B$9:$JO$9,0))=0,"Close",INDEX(Sheet1!$B$10:$JO$18,MATCH($C53,Sheet1!$A$10:$A$18,0),MATCH(KJ$48,Sheet1!$B$9:$JO$9,0))),"")</f>
        <v/>
      </c>
      <c r="KK53" s="55" t="str">
        <f>IFERROR(IF(INDEX(Sheet1!$B$10:$JO$18,MATCH($C53,Sheet1!$A$10:$A$18,0),MATCH(KK$48,Sheet1!$B$9:$JO$9,0))=0,"Close",INDEX(Sheet1!$B$10:$JO$18,MATCH($C53,Sheet1!$A$10:$A$18,0),MATCH(KK$48,Sheet1!$B$9:$JO$9,0))),"")</f>
        <v/>
      </c>
      <c r="KL53" s="55" t="str">
        <f>IFERROR(IF(INDEX(Sheet1!$B$10:$JO$18,MATCH($C53,Sheet1!$A$10:$A$18,0),MATCH(KL$48,Sheet1!$B$9:$JO$9,0))=0,"Close",INDEX(Sheet1!$B$10:$JO$18,MATCH($C53,Sheet1!$A$10:$A$18,0),MATCH(KL$48,Sheet1!$B$9:$JO$9,0))),"")</f>
        <v/>
      </c>
      <c r="KM53" s="55" t="str">
        <f>IFERROR(IF(INDEX(Sheet1!$B$10:$JO$18,MATCH($C53,Sheet1!$A$10:$A$18,0),MATCH(KM$48,Sheet1!$B$9:$JO$9,0))=0,"Close",INDEX(Sheet1!$B$10:$JO$18,MATCH($C53,Sheet1!$A$10:$A$18,0),MATCH(KM$48,Sheet1!$B$9:$JO$9,0))),"")</f>
        <v/>
      </c>
      <c r="KN53" s="55" t="str">
        <f>IFERROR(IF(INDEX(Sheet1!$B$10:$JO$18,MATCH($C53,Sheet1!$A$10:$A$18,0),MATCH(KN$48,Sheet1!$B$9:$JO$9,0))=0,"Close",INDEX(Sheet1!$B$10:$JO$18,MATCH($C53,Sheet1!$A$10:$A$18,0),MATCH(KN$48,Sheet1!$B$9:$JO$9,0))),"")</f>
        <v/>
      </c>
      <c r="KO53" s="55" t="str">
        <f>IFERROR(IF(INDEX(Sheet1!$B$10:$JO$18,MATCH($C53,Sheet1!$A$10:$A$18,0),MATCH(KO$48,Sheet1!$B$9:$JO$9,0))=0,"Close",INDEX(Sheet1!$B$10:$JO$18,MATCH($C53,Sheet1!$A$10:$A$18,0),MATCH(KO$48,Sheet1!$B$9:$JO$9,0))),"")</f>
        <v/>
      </c>
      <c r="KP53" s="55" t="str">
        <f>IFERROR(IF(INDEX(Sheet1!$B$10:$JO$18,MATCH($C53,Sheet1!$A$10:$A$18,0),MATCH(KP$48,Sheet1!$B$9:$JO$9,0))=0,"Close",INDEX(Sheet1!$B$10:$JO$18,MATCH($C53,Sheet1!$A$10:$A$18,0),MATCH(KP$48,Sheet1!$B$9:$JO$9,0))),"")</f>
        <v/>
      </c>
      <c r="KQ53" s="55" t="str">
        <f>IFERROR(IF(INDEX(Sheet1!$B$10:$JO$18,MATCH($C53,Sheet1!$A$10:$A$18,0),MATCH(KQ$48,Sheet1!$B$9:$JO$9,0))=0,"Close",INDEX(Sheet1!$B$10:$JO$18,MATCH($C53,Sheet1!$A$10:$A$18,0),MATCH(KQ$48,Sheet1!$B$9:$JO$9,0))),"")</f>
        <v/>
      </c>
      <c r="KR53" s="55" t="str">
        <f>IFERROR(IF(INDEX(Sheet1!$B$10:$JO$18,MATCH($C53,Sheet1!$A$10:$A$18,0),MATCH(KR$48,Sheet1!$B$9:$JO$9,0))=0,"Close",INDEX(Sheet1!$B$10:$JO$18,MATCH($C53,Sheet1!$A$10:$A$18,0),MATCH(KR$48,Sheet1!$B$9:$JO$9,0))),"")</f>
        <v/>
      </c>
      <c r="KS53" s="55" t="str">
        <f>IFERROR(IF(INDEX(Sheet1!$B$10:$JO$18,MATCH($C53,Sheet1!$A$10:$A$18,0),MATCH(KS$48,Sheet1!$B$9:$JO$9,0))=0,"Close",INDEX(Sheet1!$B$10:$JO$18,MATCH($C53,Sheet1!$A$10:$A$18,0),MATCH(KS$48,Sheet1!$B$9:$JO$9,0))),"")</f>
        <v/>
      </c>
      <c r="KT53" s="55" t="str">
        <f>IFERROR(IF(INDEX(Sheet1!$B$10:$JO$18,MATCH($C53,Sheet1!$A$10:$A$18,0),MATCH(KT$48,Sheet1!$B$9:$JO$9,0))=0,"Close",INDEX(Sheet1!$B$10:$JO$18,MATCH($C53,Sheet1!$A$10:$A$18,0),MATCH(KT$48,Sheet1!$B$9:$JO$9,0))),"")</f>
        <v/>
      </c>
      <c r="KU53" s="55" t="str">
        <f>IFERROR(IF(INDEX(Sheet1!$B$10:$JO$18,MATCH($C53,Sheet1!$A$10:$A$18,0),MATCH(KU$48,Sheet1!$B$9:$JO$9,0))=0,"Close",INDEX(Sheet1!$B$10:$JO$18,MATCH($C53,Sheet1!$A$10:$A$18,0),MATCH(KU$48,Sheet1!$B$9:$JO$9,0))),"")</f>
        <v/>
      </c>
      <c r="KV53" s="55" t="str">
        <f>IFERROR(IF(INDEX(Sheet1!$B$10:$JO$18,MATCH($C53,Sheet1!$A$10:$A$18,0),MATCH(KV$48,Sheet1!$B$9:$JO$9,0))=0,"Close",INDEX(Sheet1!$B$10:$JO$18,MATCH($C53,Sheet1!$A$10:$A$18,0),MATCH(KV$48,Sheet1!$B$9:$JO$9,0))),"")</f>
        <v/>
      </c>
      <c r="KW53" s="55" t="str">
        <f>IFERROR(IF(INDEX(Sheet1!$B$10:$JO$18,MATCH($C53,Sheet1!$A$10:$A$18,0),MATCH(KW$48,Sheet1!$B$9:$JO$9,0))=0,"Close",INDEX(Sheet1!$B$10:$JO$18,MATCH($C53,Sheet1!$A$10:$A$18,0),MATCH(KW$48,Sheet1!$B$9:$JO$9,0))),"")</f>
        <v/>
      </c>
      <c r="KX53" s="55" t="str">
        <f>IFERROR(IF(INDEX(Sheet1!$B$10:$JO$18,MATCH($C53,Sheet1!$A$10:$A$18,0),MATCH(KX$48,Sheet1!$B$9:$JO$9,0))=0,"Close",INDEX(Sheet1!$B$10:$JO$18,MATCH($C53,Sheet1!$A$10:$A$18,0),MATCH(KX$48,Sheet1!$B$9:$JO$9,0))),"")</f>
        <v/>
      </c>
      <c r="KY53" s="55" t="str">
        <f>IFERROR(IF(INDEX(Sheet1!$B$10:$JO$18,MATCH($C53,Sheet1!$A$10:$A$18,0),MATCH(KY$48,Sheet1!$B$9:$JO$9,0))=0,"Close",INDEX(Sheet1!$B$10:$JO$18,MATCH($C53,Sheet1!$A$10:$A$18,0),MATCH(KY$48,Sheet1!$B$9:$JO$9,0))),"")</f>
        <v/>
      </c>
      <c r="KZ53" s="55" t="str">
        <f>IFERROR(IF(INDEX(Sheet1!$B$10:$JO$18,MATCH($C53,Sheet1!$A$10:$A$18,0),MATCH(KZ$48,Sheet1!$B$9:$JO$9,0))=0,"Close",INDEX(Sheet1!$B$10:$JO$18,MATCH($C53,Sheet1!$A$10:$A$18,0),MATCH(KZ$48,Sheet1!$B$9:$JO$9,0))),"")</f>
        <v/>
      </c>
      <c r="LA53" s="55" t="str">
        <f>IFERROR(IF(INDEX(Sheet1!$B$10:$JO$18,MATCH($C53,Sheet1!$A$10:$A$18,0),MATCH(LA$48,Sheet1!$B$9:$JO$9,0))=0,"Close",INDEX(Sheet1!$B$10:$JO$18,MATCH($C53,Sheet1!$A$10:$A$18,0),MATCH(LA$48,Sheet1!$B$9:$JO$9,0))),"")</f>
        <v/>
      </c>
      <c r="LB53" s="55" t="str">
        <f>IFERROR(IF(INDEX(Sheet1!$B$10:$JO$18,MATCH($C53,Sheet1!$A$10:$A$18,0),MATCH(LB$48,Sheet1!$B$9:$JO$9,0))=0,"Close",INDEX(Sheet1!$B$10:$JO$18,MATCH($C53,Sheet1!$A$10:$A$18,0),MATCH(LB$48,Sheet1!$B$9:$JO$9,0))),"")</f>
        <v/>
      </c>
      <c r="LC53" s="55" t="str">
        <f>IFERROR(IF(INDEX(Sheet1!$B$10:$JO$18,MATCH($C53,Sheet1!$A$10:$A$18,0),MATCH(LC$48,Sheet1!$B$9:$JO$9,0))=0,"Close",INDEX(Sheet1!$B$10:$JO$18,MATCH($C53,Sheet1!$A$10:$A$18,0),MATCH(LC$48,Sheet1!$B$9:$JO$9,0))),"")</f>
        <v/>
      </c>
      <c r="LD53" s="55" t="str">
        <f>IFERROR(IF(INDEX(Sheet1!$B$10:$JO$18,MATCH($C53,Sheet1!$A$10:$A$18,0),MATCH(LD$48,Sheet1!$B$9:$JO$9,0))=0,"Close",INDEX(Sheet1!$B$10:$JO$18,MATCH($C53,Sheet1!$A$10:$A$18,0),MATCH(LD$48,Sheet1!$B$9:$JO$9,0))),"")</f>
        <v/>
      </c>
      <c r="LE53" s="55" t="str">
        <f>IFERROR(IF(INDEX(Sheet1!$B$10:$JO$18,MATCH($C53,Sheet1!$A$10:$A$18,0),MATCH(LE$48,Sheet1!$B$9:$JO$9,0))=0,"Close",INDEX(Sheet1!$B$10:$JO$18,MATCH($C53,Sheet1!$A$10:$A$18,0),MATCH(LE$48,Sheet1!$B$9:$JO$9,0))),"")</f>
        <v/>
      </c>
      <c r="LF53" s="55" t="str">
        <f>IFERROR(IF(INDEX(Sheet1!$B$10:$JO$18,MATCH($C53,Sheet1!$A$10:$A$18,0),MATCH(LF$48,Sheet1!$B$9:$JO$9,0))=0,"Close",INDEX(Sheet1!$B$10:$JO$18,MATCH($C53,Sheet1!$A$10:$A$18,0),MATCH(LF$48,Sheet1!$B$9:$JO$9,0))),"")</f>
        <v/>
      </c>
      <c r="LG53" s="55" t="str">
        <f>IFERROR(IF(INDEX(Sheet1!$B$10:$JO$18,MATCH($C53,Sheet1!$A$10:$A$18,0),MATCH(LG$48,Sheet1!$B$9:$JO$9,0))=0,"Close",INDEX(Sheet1!$B$10:$JO$18,MATCH($C53,Sheet1!$A$10:$A$18,0),MATCH(LG$48,Sheet1!$B$9:$JO$9,0))),"")</f>
        <v/>
      </c>
      <c r="LH53" s="55" t="str">
        <f>IFERROR(IF(INDEX(Sheet1!$B$10:$JO$18,MATCH($C53,Sheet1!$A$10:$A$18,0),MATCH(LH$48,Sheet1!$B$9:$JO$9,0))=0,"Close",INDEX(Sheet1!$B$10:$JO$18,MATCH($C53,Sheet1!$A$10:$A$18,0),MATCH(LH$48,Sheet1!$B$9:$JO$9,0))),"")</f>
        <v/>
      </c>
      <c r="LI53" s="55" t="str">
        <f>IFERROR(IF(INDEX(Sheet1!$B$10:$JO$18,MATCH($C53,Sheet1!$A$10:$A$18,0),MATCH(LI$48,Sheet1!$B$9:$JO$9,0))=0,"Close",INDEX(Sheet1!$B$10:$JO$18,MATCH($C53,Sheet1!$A$10:$A$18,0),MATCH(LI$48,Sheet1!$B$9:$JO$9,0))),"")</f>
        <v/>
      </c>
      <c r="LJ53" s="55" t="str">
        <f>IFERROR(IF(INDEX(Sheet1!$B$10:$JO$18,MATCH($C53,Sheet1!$A$10:$A$18,0),MATCH(LJ$48,Sheet1!$B$9:$JO$9,0))=0,"Close",INDEX(Sheet1!$B$10:$JO$18,MATCH($C53,Sheet1!$A$10:$A$18,0),MATCH(LJ$48,Sheet1!$B$9:$JO$9,0))),"")</f>
        <v/>
      </c>
      <c r="LK53" s="55" t="str">
        <f>IFERROR(IF(INDEX(Sheet1!$B$10:$JO$18,MATCH($C53,Sheet1!$A$10:$A$18,0),MATCH(LK$48,Sheet1!$B$9:$JO$9,0))=0,"Close",INDEX(Sheet1!$B$10:$JO$18,MATCH($C53,Sheet1!$A$10:$A$18,0),MATCH(LK$48,Sheet1!$B$9:$JO$9,0))),"")</f>
        <v/>
      </c>
      <c r="LL53" s="55" t="str">
        <f>IFERROR(IF(INDEX(Sheet1!$B$10:$JO$18,MATCH($C53,Sheet1!$A$10:$A$18,0),MATCH(LL$48,Sheet1!$B$9:$JO$9,0))=0,"Close",INDEX(Sheet1!$B$10:$JO$18,MATCH($C53,Sheet1!$A$10:$A$18,0),MATCH(LL$48,Sheet1!$B$9:$JO$9,0))),"")</f>
        <v/>
      </c>
      <c r="LM53" s="55" t="str">
        <f>IFERROR(IF(INDEX(Sheet1!$B$10:$JO$18,MATCH($C53,Sheet1!$A$10:$A$18,0),MATCH(LM$48,Sheet1!$B$9:$JO$9,0))=0,"Close",INDEX(Sheet1!$B$10:$JO$18,MATCH($C53,Sheet1!$A$10:$A$18,0),MATCH(LM$48,Sheet1!$B$9:$JO$9,0))),"")</f>
        <v/>
      </c>
      <c r="LN53" s="55" t="str">
        <f>IFERROR(IF(INDEX(Sheet1!$B$10:$JO$18,MATCH($C53,Sheet1!$A$10:$A$18,0),MATCH(LN$48,Sheet1!$B$9:$JO$9,0))=0,"Close",INDEX(Sheet1!$B$10:$JO$18,MATCH($C53,Sheet1!$A$10:$A$18,0),MATCH(LN$48,Sheet1!$B$9:$JO$9,0))),"")</f>
        <v/>
      </c>
      <c r="LO53" s="55" t="str">
        <f>IFERROR(IF(INDEX(Sheet1!$B$10:$JO$18,MATCH($C53,Sheet1!$A$10:$A$18,0),MATCH(LO$48,Sheet1!$B$9:$JO$9,0))=0,"Close",INDEX(Sheet1!$B$10:$JO$18,MATCH($C53,Sheet1!$A$10:$A$18,0),MATCH(LO$48,Sheet1!$B$9:$JO$9,0))),"")</f>
        <v/>
      </c>
      <c r="LP53" s="55" t="str">
        <f>IFERROR(IF(INDEX(Sheet1!$B$10:$JO$18,MATCH($C53,Sheet1!$A$10:$A$18,0),MATCH(LP$48,Sheet1!$B$9:$JO$9,0))=0,"Close",INDEX(Sheet1!$B$10:$JO$18,MATCH($C53,Sheet1!$A$10:$A$18,0),MATCH(LP$48,Sheet1!$B$9:$JO$9,0))),"")</f>
        <v/>
      </c>
      <c r="LQ53" s="55" t="str">
        <f>IFERROR(IF(INDEX(Sheet1!$B$10:$JO$18,MATCH($C53,Sheet1!$A$10:$A$18,0),MATCH(LQ$48,Sheet1!$B$9:$JO$9,0))=0,"Close",INDEX(Sheet1!$B$10:$JO$18,MATCH($C53,Sheet1!$A$10:$A$18,0),MATCH(LQ$48,Sheet1!$B$9:$JO$9,0))),"")</f>
        <v/>
      </c>
      <c r="LR53" s="55" t="str">
        <f>IFERROR(IF(INDEX(Sheet1!$B$10:$JO$18,MATCH($C53,Sheet1!$A$10:$A$18,0),MATCH(LR$48,Sheet1!$B$9:$JO$9,0))=0,"Close",INDEX(Sheet1!$B$10:$JO$18,MATCH($C53,Sheet1!$A$10:$A$18,0),MATCH(LR$48,Sheet1!$B$9:$JO$9,0))),"")</f>
        <v/>
      </c>
      <c r="LS53" s="55" t="str">
        <f>IFERROR(IF(INDEX(Sheet1!$B$10:$JO$18,MATCH($C53,Sheet1!$A$10:$A$18,0),MATCH(LS$48,Sheet1!$B$9:$JO$9,0))=0,"Close",INDEX(Sheet1!$B$10:$JO$18,MATCH($C53,Sheet1!$A$10:$A$18,0),MATCH(LS$48,Sheet1!$B$9:$JO$9,0))),"")</f>
        <v/>
      </c>
      <c r="LT53" s="55" t="str">
        <f>IFERROR(IF(INDEX(Sheet1!$B$10:$JO$18,MATCH($C53,Sheet1!$A$10:$A$18,0),MATCH(LT$48,Sheet1!$B$9:$JO$9,0))=0,"Close",INDEX(Sheet1!$B$10:$JO$18,MATCH($C53,Sheet1!$A$10:$A$18,0),MATCH(LT$48,Sheet1!$B$9:$JO$9,0))),"")</f>
        <v/>
      </c>
      <c r="LU53" s="55" t="str">
        <f>IFERROR(IF(INDEX(Sheet1!$B$10:$JO$18,MATCH($C53,Sheet1!$A$10:$A$18,0),MATCH(LU$48,Sheet1!$B$9:$JO$9,0))=0,"Close",INDEX(Sheet1!$B$10:$JO$18,MATCH($C53,Sheet1!$A$10:$A$18,0),MATCH(LU$48,Sheet1!$B$9:$JO$9,0))),"")</f>
        <v/>
      </c>
      <c r="LV53" s="55" t="str">
        <f>IFERROR(IF(INDEX(Sheet1!$B$10:$JO$18,MATCH($C53,Sheet1!$A$10:$A$18,0),MATCH(LV$48,Sheet1!$B$9:$JO$9,0))=0,"Close",INDEX(Sheet1!$B$10:$JO$18,MATCH($C53,Sheet1!$A$10:$A$18,0),MATCH(LV$48,Sheet1!$B$9:$JO$9,0))),"")</f>
        <v/>
      </c>
      <c r="LW53" s="55" t="str">
        <f>IFERROR(IF(INDEX(Sheet1!$B$10:$JO$18,MATCH($C53,Sheet1!$A$10:$A$18,0),MATCH(LW$48,Sheet1!$B$9:$JO$9,0))=0,"Close",INDEX(Sheet1!$B$10:$JO$18,MATCH($C53,Sheet1!$A$10:$A$18,0),MATCH(LW$48,Sheet1!$B$9:$JO$9,0))),"")</f>
        <v/>
      </c>
      <c r="LX53" s="55" t="str">
        <f>IFERROR(IF(INDEX(Sheet1!$B$10:$JO$18,MATCH($C53,Sheet1!$A$10:$A$18,0),MATCH(LX$48,Sheet1!$B$9:$JO$9,0))=0,"Close",INDEX(Sheet1!$B$10:$JO$18,MATCH($C53,Sheet1!$A$10:$A$18,0),MATCH(LX$48,Sheet1!$B$9:$JO$9,0))),"")</f>
        <v/>
      </c>
      <c r="LY53" s="55" t="str">
        <f>IFERROR(IF(INDEX(Sheet1!$B$10:$JO$18,MATCH($C53,Sheet1!$A$10:$A$18,0),MATCH(LY$48,Sheet1!$B$9:$JO$9,0))=0,"Close",INDEX(Sheet1!$B$10:$JO$18,MATCH($C53,Sheet1!$A$10:$A$18,0),MATCH(LY$48,Sheet1!$B$9:$JO$9,0))),"")</f>
        <v/>
      </c>
      <c r="LZ53" s="55" t="str">
        <f>IFERROR(IF(INDEX(Sheet1!$B$10:$JO$18,MATCH($C53,Sheet1!$A$10:$A$18,0),MATCH(LZ$48,Sheet1!$B$9:$JO$9,0))=0,"Close",INDEX(Sheet1!$B$10:$JO$18,MATCH($C53,Sheet1!$A$10:$A$18,0),MATCH(LZ$48,Sheet1!$B$9:$JO$9,0))),"")</f>
        <v/>
      </c>
      <c r="MA53" s="55" t="str">
        <f>IFERROR(IF(INDEX(Sheet1!$B$10:$JO$18,MATCH($C53,Sheet1!$A$10:$A$18,0),MATCH(MA$48,Sheet1!$B$9:$JO$9,0))=0,"Close",INDEX(Sheet1!$B$10:$JO$18,MATCH($C53,Sheet1!$A$10:$A$18,0),MATCH(MA$48,Sheet1!$B$9:$JO$9,0))),"")</f>
        <v/>
      </c>
      <c r="MB53" s="55" t="str">
        <f>IFERROR(IF(INDEX(Sheet1!$B$10:$JO$18,MATCH($C53,Sheet1!$A$10:$A$18,0),MATCH(MB$48,Sheet1!$B$9:$JO$9,0))=0,"Close",INDEX(Sheet1!$B$10:$JO$18,MATCH($C53,Sheet1!$A$10:$A$18,0),MATCH(MB$48,Sheet1!$B$9:$JO$9,0))),"")</f>
        <v/>
      </c>
      <c r="MC53" s="55" t="str">
        <f>IFERROR(IF(INDEX(Sheet1!$B$10:$JO$18,MATCH($C53,Sheet1!$A$10:$A$18,0),MATCH(MC$48,Sheet1!$B$9:$JO$9,0))=0,"Close",INDEX(Sheet1!$B$10:$JO$18,MATCH($C53,Sheet1!$A$10:$A$18,0),MATCH(MC$48,Sheet1!$B$9:$JO$9,0))),"")</f>
        <v/>
      </c>
      <c r="MD53" s="55" t="str">
        <f>IFERROR(IF(INDEX(Sheet1!$B$10:$JO$18,MATCH($C53,Sheet1!$A$10:$A$18,0),MATCH(MD$48,Sheet1!$B$9:$JO$9,0))=0,"Close",INDEX(Sheet1!$B$10:$JO$18,MATCH($C53,Sheet1!$A$10:$A$18,0),MATCH(MD$48,Sheet1!$B$9:$JO$9,0))),"")</f>
        <v/>
      </c>
      <c r="ME53" s="55" t="str">
        <f>IFERROR(IF(INDEX(Sheet1!$B$10:$JO$18,MATCH($C53,Sheet1!$A$10:$A$18,0),MATCH(ME$48,Sheet1!$B$9:$JO$9,0))=0,"Close",INDEX(Sheet1!$B$10:$JO$18,MATCH($C53,Sheet1!$A$10:$A$18,0),MATCH(ME$48,Sheet1!$B$9:$JO$9,0))),"")</f>
        <v/>
      </c>
      <c r="MF53" s="55" t="str">
        <f>IFERROR(IF(INDEX(Sheet1!$B$10:$JO$18,MATCH($C53,Sheet1!$A$10:$A$18,0),MATCH(MF$48,Sheet1!$B$9:$JO$9,0))=0,"Close",INDEX(Sheet1!$B$10:$JO$18,MATCH($C53,Sheet1!$A$10:$A$18,0),MATCH(MF$48,Sheet1!$B$9:$JO$9,0))),"")</f>
        <v/>
      </c>
      <c r="MG53" s="55" t="str">
        <f>IFERROR(IF(INDEX(Sheet1!$B$10:$JO$18,MATCH($C53,Sheet1!$A$10:$A$18,0),MATCH(MG$48,Sheet1!$B$9:$JO$9,0))=0,"Close",INDEX(Sheet1!$B$10:$JO$18,MATCH($C53,Sheet1!$A$10:$A$18,0),MATCH(MG$48,Sheet1!$B$9:$JO$9,0))),"")</f>
        <v/>
      </c>
      <c r="MH53" s="55" t="str">
        <f>IFERROR(IF(INDEX(Sheet1!$B$10:$JO$18,MATCH($C53,Sheet1!$A$10:$A$18,0),MATCH(MH$48,Sheet1!$B$9:$JO$9,0))=0,"Close",INDEX(Sheet1!$B$10:$JO$18,MATCH($C53,Sheet1!$A$10:$A$18,0),MATCH(MH$48,Sheet1!$B$9:$JO$9,0))),"")</f>
        <v/>
      </c>
      <c r="MI53" s="55" t="str">
        <f>IFERROR(IF(INDEX(Sheet1!$B$10:$JO$18,MATCH($C53,Sheet1!$A$10:$A$18,0),MATCH(MI$48,Sheet1!$B$9:$JO$9,0))=0,"Close",INDEX(Sheet1!$B$10:$JO$18,MATCH($C53,Sheet1!$A$10:$A$18,0),MATCH(MI$48,Sheet1!$B$9:$JO$9,0))),"")</f>
        <v/>
      </c>
      <c r="MJ53" s="55" t="str">
        <f>IFERROR(IF(INDEX(Sheet1!$B$10:$JO$18,MATCH($C53,Sheet1!$A$10:$A$18,0),MATCH(MJ$48,Sheet1!$B$9:$JO$9,0))=0,"Close",INDEX(Sheet1!$B$10:$JO$18,MATCH($C53,Sheet1!$A$10:$A$18,0),MATCH(MJ$48,Sheet1!$B$9:$JO$9,0))),"")</f>
        <v/>
      </c>
      <c r="MK53" s="55" t="str">
        <f>IFERROR(IF(INDEX(Sheet1!$B$10:$JO$18,MATCH($C53,Sheet1!$A$10:$A$18,0),MATCH(MK$48,Sheet1!$B$9:$JO$9,0))=0,"Close",INDEX(Sheet1!$B$10:$JO$18,MATCH($C53,Sheet1!$A$10:$A$18,0),MATCH(MK$48,Sheet1!$B$9:$JO$9,0))),"")</f>
        <v/>
      </c>
      <c r="ML53" s="55" t="str">
        <f>IFERROR(IF(INDEX(Sheet1!$B$10:$JO$18,MATCH($C53,Sheet1!$A$10:$A$18,0),MATCH(ML$48,Sheet1!$B$9:$JO$9,0))=0,"Close",INDEX(Sheet1!$B$10:$JO$18,MATCH($C53,Sheet1!$A$10:$A$18,0),MATCH(ML$48,Sheet1!$B$9:$JO$9,0))),"")</f>
        <v/>
      </c>
      <c r="MM53" s="55" t="str">
        <f>IFERROR(IF(INDEX(Sheet1!$B$10:$JO$18,MATCH($C53,Sheet1!$A$10:$A$18,0),MATCH(MM$48,Sheet1!$B$9:$JO$9,0))=0,"Close",INDEX(Sheet1!$B$10:$JO$18,MATCH($C53,Sheet1!$A$10:$A$18,0),MATCH(MM$48,Sheet1!$B$9:$JO$9,0))),"")</f>
        <v/>
      </c>
      <c r="MN53" s="55" t="str">
        <f>IFERROR(IF(INDEX(Sheet1!$B$10:$JO$18,MATCH($C53,Sheet1!$A$10:$A$18,0),MATCH(MN$48,Sheet1!$B$9:$JO$9,0))=0,"Close",INDEX(Sheet1!$B$10:$JO$18,MATCH($C53,Sheet1!$A$10:$A$18,0),MATCH(MN$48,Sheet1!$B$9:$JO$9,0))),"")</f>
        <v/>
      </c>
      <c r="MO53" s="55" t="str">
        <f>IFERROR(IF(INDEX(Sheet1!$B$10:$JO$18,MATCH($C53,Sheet1!$A$10:$A$18,0),MATCH(MO$48,Sheet1!$B$9:$JO$9,0))=0,"Close",INDEX(Sheet1!$B$10:$JO$18,MATCH($C53,Sheet1!$A$10:$A$18,0),MATCH(MO$48,Sheet1!$B$9:$JO$9,0))),"")</f>
        <v/>
      </c>
      <c r="MP53" s="55" t="str">
        <f>IFERROR(IF(INDEX(Sheet1!$B$10:$JO$18,MATCH($C53,Sheet1!$A$10:$A$18,0),MATCH(MP$48,Sheet1!$B$9:$JO$9,0))=0,"Close",INDEX(Sheet1!$B$10:$JO$18,MATCH($C53,Sheet1!$A$10:$A$18,0),MATCH(MP$48,Sheet1!$B$9:$JO$9,0))),"")</f>
        <v/>
      </c>
      <c r="MQ53" s="55" t="str">
        <f>IFERROR(IF(INDEX(Sheet1!$B$10:$JO$18,MATCH($C53,Sheet1!$A$10:$A$18,0),MATCH(MQ$48,Sheet1!$B$9:$JO$9,0))=0,"Close",INDEX(Sheet1!$B$10:$JO$18,MATCH($C53,Sheet1!$A$10:$A$18,0),MATCH(MQ$48,Sheet1!$B$9:$JO$9,0))),"")</f>
        <v/>
      </c>
      <c r="MR53" s="55" t="str">
        <f>IFERROR(IF(INDEX(Sheet1!$B$10:$JO$18,MATCH($C53,Sheet1!$A$10:$A$18,0),MATCH(MR$48,Sheet1!$B$9:$JO$9,0))=0,"Close",INDEX(Sheet1!$B$10:$JO$18,MATCH($C53,Sheet1!$A$10:$A$18,0),MATCH(MR$48,Sheet1!$B$9:$JO$9,0))),"")</f>
        <v/>
      </c>
      <c r="MS53" s="55" t="str">
        <f>IFERROR(IF(INDEX(Sheet1!$B$10:$JO$18,MATCH($C53,Sheet1!$A$10:$A$18,0),MATCH(MS$48,Sheet1!$B$9:$JO$9,0))=0,"Close",INDEX(Sheet1!$B$10:$JO$18,MATCH($C53,Sheet1!$A$10:$A$18,0),MATCH(MS$48,Sheet1!$B$9:$JO$9,0))),"")</f>
        <v/>
      </c>
      <c r="MT53" s="55" t="str">
        <f>IFERROR(IF(INDEX(Sheet1!$B$10:$JO$18,MATCH($C53,Sheet1!$A$10:$A$18,0),MATCH(MT$48,Sheet1!$B$9:$JO$9,0))=0,"Close",INDEX(Sheet1!$B$10:$JO$18,MATCH($C53,Sheet1!$A$10:$A$18,0),MATCH(MT$48,Sheet1!$B$9:$JO$9,0))),"")</f>
        <v/>
      </c>
      <c r="MU53" s="55" t="str">
        <f>IFERROR(IF(INDEX(Sheet1!$B$10:$JO$18,MATCH($C53,Sheet1!$A$10:$A$18,0),MATCH(MU$48,Sheet1!$B$9:$JO$9,0))=0,"Close",INDEX(Sheet1!$B$10:$JO$18,MATCH($C53,Sheet1!$A$10:$A$18,0),MATCH(MU$48,Sheet1!$B$9:$JO$9,0))),"")</f>
        <v/>
      </c>
      <c r="MV53" s="55" t="str">
        <f>IFERROR(IF(INDEX(Sheet1!$B$10:$JO$18,MATCH($C53,Sheet1!$A$10:$A$18,0),MATCH(MV$48,Sheet1!$B$9:$JO$9,0))=0,"Close",INDEX(Sheet1!$B$10:$JO$18,MATCH($C53,Sheet1!$A$10:$A$18,0),MATCH(MV$48,Sheet1!$B$9:$JO$9,0))),"")</f>
        <v/>
      </c>
      <c r="MW53" s="55" t="str">
        <f>IFERROR(IF(INDEX(Sheet1!$B$10:$JO$18,MATCH($C53,Sheet1!$A$10:$A$18,0),MATCH(MW$48,Sheet1!$B$9:$JO$9,0))=0,"Close",INDEX(Sheet1!$B$10:$JO$18,MATCH($C53,Sheet1!$A$10:$A$18,0),MATCH(MW$48,Sheet1!$B$9:$JO$9,0))),"")</f>
        <v/>
      </c>
      <c r="MX53" s="55" t="str">
        <f>IFERROR(IF(INDEX(Sheet1!$B$10:$JO$18,MATCH($C53,Sheet1!$A$10:$A$18,0),MATCH(MX$48,Sheet1!$B$9:$JO$9,0))=0,"Close",INDEX(Sheet1!$B$10:$JO$18,MATCH($C53,Sheet1!$A$10:$A$18,0),MATCH(MX$48,Sheet1!$B$9:$JO$9,0))),"")</f>
        <v/>
      </c>
      <c r="MY53" s="55" t="str">
        <f>IFERROR(IF(INDEX(Sheet1!$B$10:$JO$18,MATCH($C53,Sheet1!$A$10:$A$18,0),MATCH(MY$48,Sheet1!$B$9:$JO$9,0))=0,"Close",INDEX(Sheet1!$B$10:$JO$18,MATCH($C53,Sheet1!$A$10:$A$18,0),MATCH(MY$48,Sheet1!$B$9:$JO$9,0))),"")</f>
        <v/>
      </c>
      <c r="MZ53" s="55" t="str">
        <f>IFERROR(IF(INDEX(Sheet1!$B$10:$JO$18,MATCH($C53,Sheet1!$A$10:$A$18,0),MATCH(MZ$48,Sheet1!$B$9:$JO$9,0))=0,"Close",INDEX(Sheet1!$B$10:$JO$18,MATCH($C53,Sheet1!$A$10:$A$18,0),MATCH(MZ$48,Sheet1!$B$9:$JO$9,0))),"")</f>
        <v/>
      </c>
      <c r="NA53" s="55" t="str">
        <f>IFERROR(IF(INDEX(Sheet1!$B$10:$JO$18,MATCH($C53,Sheet1!$A$10:$A$18,0),MATCH(NA$48,Sheet1!$B$9:$JO$9,0))=0,"Close",INDEX(Sheet1!$B$10:$JO$18,MATCH($C53,Sheet1!$A$10:$A$18,0),MATCH(NA$48,Sheet1!$B$9:$JO$9,0))),"")</f>
        <v/>
      </c>
      <c r="NB53" s="55" t="str">
        <f>IFERROR(IF(INDEX(Sheet1!$B$10:$JO$18,MATCH($C53,Sheet1!$A$10:$A$18,0),MATCH(NB$48,Sheet1!$B$9:$JO$9,0))=0,"Close",INDEX(Sheet1!$B$10:$JO$18,MATCH($C53,Sheet1!$A$10:$A$18,0),MATCH(NB$48,Sheet1!$B$9:$JO$9,0))),"")</f>
        <v/>
      </c>
      <c r="NC53" s="55" t="str">
        <f>IFERROR(IF(INDEX(Sheet1!$B$10:$JO$18,MATCH($C53,Sheet1!$A$10:$A$18,0),MATCH(NC$48,Sheet1!$B$9:$JO$9,0))=0,"Close",INDEX(Sheet1!$B$10:$JO$18,MATCH($C53,Sheet1!$A$10:$A$18,0),MATCH(NC$48,Sheet1!$B$9:$JO$9,0))),"")</f>
        <v/>
      </c>
      <c r="ND53" s="55" t="str">
        <f>IFERROR(IF(INDEX(Sheet1!$B$10:$JO$18,MATCH($C53,Sheet1!$A$10:$A$18,0),MATCH(ND$48,Sheet1!$B$9:$JO$9,0))=0,"Close",INDEX(Sheet1!$B$10:$JO$18,MATCH($C53,Sheet1!$A$10:$A$18,0),MATCH(ND$48,Sheet1!$B$9:$JO$9,0))),"")</f>
        <v/>
      </c>
      <c r="NE53" s="55" t="str">
        <f>IFERROR(IF(INDEX(Sheet1!$B$10:$JO$18,MATCH($C53,Sheet1!$A$10:$A$18,0),MATCH(NE$48,Sheet1!$B$9:$JO$9,0))=0,"Close",INDEX(Sheet1!$B$10:$JO$18,MATCH($C53,Sheet1!$A$10:$A$18,0),MATCH(NE$48,Sheet1!$B$9:$JO$9,0))),"")</f>
        <v/>
      </c>
      <c r="NF53" s="55" t="str">
        <f>IFERROR(IF(INDEX(Sheet1!$B$10:$JO$18,MATCH($C53,Sheet1!$A$10:$A$18,0),MATCH(NF$48,Sheet1!$B$9:$JO$9,0))=0,"Close",INDEX(Sheet1!$B$10:$JO$18,MATCH($C53,Sheet1!$A$10:$A$18,0),MATCH(NF$48,Sheet1!$B$9:$JO$9,0))),"")</f>
        <v/>
      </c>
      <c r="NG53" s="55" t="str">
        <f>IFERROR(IF(INDEX(Sheet1!$B$10:$JO$18,MATCH($C53,Sheet1!$A$10:$A$18,0),MATCH(NG$48,Sheet1!$B$9:$JO$9,0))=0,"Close",INDEX(Sheet1!$B$10:$JO$18,MATCH($C53,Sheet1!$A$10:$A$18,0),MATCH(NG$48,Sheet1!$B$9:$JO$9,0))),"")</f>
        <v/>
      </c>
      <c r="NH53" s="55" t="str">
        <f>IFERROR(IF(INDEX(Sheet1!$B$10:$JO$18,MATCH($C53,Sheet1!$A$10:$A$18,0),MATCH(NH$48,Sheet1!$B$9:$JO$9,0))=0,"Close",INDEX(Sheet1!$B$10:$JO$18,MATCH($C53,Sheet1!$A$10:$A$18,0),MATCH(NH$48,Sheet1!$B$9:$JO$9,0))),"")</f>
        <v/>
      </c>
      <c r="NI53" s="55" t="str">
        <f>IFERROR(IF(INDEX(Sheet1!$B$10:$JO$18,MATCH($C53,Sheet1!$A$10:$A$18,0),MATCH(NI$48,Sheet1!$B$9:$JO$9,0))=0,"Close",INDEX(Sheet1!$B$10:$JO$18,MATCH($C53,Sheet1!$A$10:$A$18,0),MATCH(NI$48,Sheet1!$B$9:$JO$9,0))),"")</f>
        <v/>
      </c>
      <c r="NJ53" s="55" t="str">
        <f>IFERROR(IF(INDEX(Sheet1!$B$10:$JO$18,MATCH($C53,Sheet1!$A$10:$A$18,0),MATCH(NJ$48,Sheet1!$B$9:$JO$9,0))=0,"Close",INDEX(Sheet1!$B$10:$JO$18,MATCH($C53,Sheet1!$A$10:$A$18,0),MATCH(NJ$48,Sheet1!$B$9:$JO$9,0))),"")</f>
        <v/>
      </c>
      <c r="NK53" s="55" t="str">
        <f>IFERROR(IF(INDEX(Sheet1!$B$10:$JO$18,MATCH($C53,Sheet1!$A$10:$A$18,0),MATCH(NK$48,Sheet1!$B$9:$JO$9,0))=0,"Close",INDEX(Sheet1!$B$10:$JO$18,MATCH($C53,Sheet1!$A$10:$A$18,0),MATCH(NK$48,Sheet1!$B$9:$JO$9,0))),"")</f>
        <v/>
      </c>
      <c r="NL53" s="55" t="str">
        <f>IFERROR(IF(INDEX(Sheet1!$B$10:$JO$18,MATCH($C53,Sheet1!$A$10:$A$18,0),MATCH(NL$48,Sheet1!$B$9:$JO$9,0))=0,"Close",INDEX(Sheet1!$B$10:$JO$18,MATCH($C53,Sheet1!$A$10:$A$18,0),MATCH(NL$48,Sheet1!$B$9:$JO$9,0))),"")</f>
        <v/>
      </c>
      <c r="NM53" s="55" t="str">
        <f>IFERROR(IF(INDEX(Sheet1!$B$10:$JO$18,MATCH($C53,Sheet1!$A$10:$A$18,0),MATCH(NM$48,Sheet1!$B$9:$JO$9,0))=0,"Close",INDEX(Sheet1!$B$10:$JO$18,MATCH($C53,Sheet1!$A$10:$A$18,0),MATCH(NM$48,Sheet1!$B$9:$JO$9,0))),"")</f>
        <v/>
      </c>
      <c r="NN53" s="55" t="str">
        <f>IFERROR(IF(INDEX(Sheet1!$B$10:$JO$18,MATCH($C53,Sheet1!$A$10:$A$18,0),MATCH(NN$48,Sheet1!$B$9:$JO$9,0))=0,"Close",INDEX(Sheet1!$B$10:$JO$18,MATCH($C53,Sheet1!$A$10:$A$18,0),MATCH(NN$48,Sheet1!$B$9:$JO$9,0))),"")</f>
        <v/>
      </c>
      <c r="NO53" s="55" t="str">
        <f>IFERROR(IF(INDEX(Sheet1!$B$10:$JO$18,MATCH($C53,Sheet1!$A$10:$A$18,0),MATCH(NO$48,Sheet1!$B$9:$JO$9,0))=0,"Close",INDEX(Sheet1!$B$10:$JO$18,MATCH($C53,Sheet1!$A$10:$A$18,0),MATCH(NO$48,Sheet1!$B$9:$JO$9,0))),"")</f>
        <v/>
      </c>
      <c r="NP53" s="55" t="str">
        <f>IFERROR(IF(INDEX(Sheet1!$B$10:$JO$18,MATCH($C53,Sheet1!$A$10:$A$18,0),MATCH(NP$48,Sheet1!$B$9:$JO$9,0))=0,"Close",INDEX(Sheet1!$B$10:$JO$18,MATCH($C53,Sheet1!$A$10:$A$18,0),MATCH(NP$48,Sheet1!$B$9:$JO$9,0))),"")</f>
        <v/>
      </c>
      <c r="NQ53" s="55" t="str">
        <f>IFERROR(IF(INDEX(Sheet1!$B$10:$JO$18,MATCH($C53,Sheet1!$A$10:$A$18,0),MATCH(NQ$48,Sheet1!$B$9:$JO$9,0))=0,"Close",INDEX(Sheet1!$B$10:$JO$18,MATCH($C53,Sheet1!$A$10:$A$18,0),MATCH(NQ$48,Sheet1!$B$9:$JO$9,0))),"")</f>
        <v/>
      </c>
      <c r="NR53" s="55" t="str">
        <f>IFERROR(IF(INDEX(Sheet1!$B$10:$JO$18,MATCH($C53,Sheet1!$A$10:$A$18,0),MATCH(NR$48,Sheet1!$B$9:$JO$9,0))=0,"Close",INDEX(Sheet1!$B$10:$JO$18,MATCH($C53,Sheet1!$A$10:$A$18,0),MATCH(NR$48,Sheet1!$B$9:$JO$9,0))),"")</f>
        <v/>
      </c>
      <c r="NS53" s="55" t="str">
        <f>IFERROR(IF(INDEX(Sheet1!$B$10:$JO$18,MATCH($C53,Sheet1!$A$10:$A$18,0),MATCH(NS$48,Sheet1!$B$9:$JO$9,0))=0,"Close",INDEX(Sheet1!$B$10:$JO$18,MATCH($C53,Sheet1!$A$10:$A$18,0),MATCH(NS$48,Sheet1!$B$9:$JO$9,0))),"")</f>
        <v/>
      </c>
      <c r="NT53" s="55" t="str">
        <f>IFERROR(IF(INDEX(Sheet1!$B$10:$JO$18,MATCH($C53,Sheet1!$A$10:$A$18,0),MATCH(NT$48,Sheet1!$B$9:$JO$9,0))=0,"Close",INDEX(Sheet1!$B$10:$JO$18,MATCH($C53,Sheet1!$A$10:$A$18,0),MATCH(NT$48,Sheet1!$B$9:$JO$9,0))),"")</f>
        <v/>
      </c>
      <c r="NU53" s="55" t="str">
        <f>IFERROR(IF(INDEX(Sheet1!$B$10:$JO$18,MATCH($C53,Sheet1!$A$10:$A$18,0),MATCH(NU$48,Sheet1!$B$9:$JO$9,0))=0,"Close",INDEX(Sheet1!$B$10:$JO$18,MATCH($C53,Sheet1!$A$10:$A$18,0),MATCH(NU$48,Sheet1!$B$9:$JO$9,0))),"")</f>
        <v/>
      </c>
      <c r="NV53" s="55" t="str">
        <f>IFERROR(IF(INDEX(Sheet1!$B$10:$JO$18,MATCH($C53,Sheet1!$A$10:$A$18,0),MATCH(NV$48,Sheet1!$B$9:$JO$9,0))=0,"Close",INDEX(Sheet1!$B$10:$JO$18,MATCH($C53,Sheet1!$A$10:$A$18,0),MATCH(NV$48,Sheet1!$B$9:$JO$9,0))),"")</f>
        <v/>
      </c>
      <c r="NW53" s="55" t="str">
        <f>IFERROR(IF(INDEX(Sheet1!$B$10:$JO$18,MATCH($C53,Sheet1!$A$10:$A$18,0),MATCH(NW$48,Sheet1!$B$9:$JO$9,0))=0,"Close",INDEX(Sheet1!$B$10:$JO$18,MATCH($C53,Sheet1!$A$10:$A$18,0),MATCH(NW$48,Sheet1!$B$9:$JO$9,0))),"")</f>
        <v/>
      </c>
      <c r="NX53" s="55" t="str">
        <f>IFERROR(IF(INDEX(Sheet1!$B$10:$JO$18,MATCH($C53,Sheet1!$A$10:$A$18,0),MATCH(NX$48,Sheet1!$B$9:$JO$9,0))=0,"Close",INDEX(Sheet1!$B$10:$JO$18,MATCH($C53,Sheet1!$A$10:$A$18,0),MATCH(NX$48,Sheet1!$B$9:$JO$9,0))),"")</f>
        <v/>
      </c>
      <c r="NY53" s="55" t="str">
        <f>IFERROR(IF(INDEX(Sheet1!$B$10:$JO$18,MATCH($C53,Sheet1!$A$10:$A$18,0),MATCH(NY$48,Sheet1!$B$9:$JO$9,0))=0,"Close",INDEX(Sheet1!$B$10:$JO$18,MATCH($C53,Sheet1!$A$10:$A$18,0),MATCH(NY$48,Sheet1!$B$9:$JO$9,0))),"")</f>
        <v/>
      </c>
      <c r="NZ53" s="55" t="str">
        <f>IFERROR(IF(INDEX(Sheet1!$B$10:$JO$18,MATCH($C53,Sheet1!$A$10:$A$18,0),MATCH(NZ$48,Sheet1!$B$9:$JO$9,0))=0,"Close",INDEX(Sheet1!$B$10:$JO$18,MATCH($C53,Sheet1!$A$10:$A$18,0),MATCH(NZ$48,Sheet1!$B$9:$JO$9,0))),"")</f>
        <v/>
      </c>
      <c r="OA53" s="55" t="str">
        <f>IFERROR(IF(INDEX(Sheet1!$B$10:$JO$18,MATCH($C53,Sheet1!$A$10:$A$18,0),MATCH(OA$48,Sheet1!$B$9:$JO$9,0))=0,"Close",INDEX(Sheet1!$B$10:$JO$18,MATCH($C53,Sheet1!$A$10:$A$18,0),MATCH(OA$48,Sheet1!$B$9:$JO$9,0))),"")</f>
        <v/>
      </c>
      <c r="OB53" s="55" t="str">
        <f>IFERROR(IF(INDEX(Sheet1!$B$10:$JO$18,MATCH($C53,Sheet1!$A$10:$A$18,0),MATCH(OB$48,Sheet1!$B$9:$JO$9,0))=0,"Close",INDEX(Sheet1!$B$10:$JO$18,MATCH($C53,Sheet1!$A$10:$A$18,0),MATCH(OB$48,Sheet1!$B$9:$JO$9,0))),"")</f>
        <v/>
      </c>
      <c r="OC53" s="55" t="str">
        <f>IFERROR(IF(INDEX(Sheet1!$B$10:$JO$18,MATCH($C53,Sheet1!$A$10:$A$18,0),MATCH(OC$48,Sheet1!$B$9:$JO$9,0))=0,"Close",INDEX(Sheet1!$B$10:$JO$18,MATCH($C53,Sheet1!$A$10:$A$18,0),MATCH(OC$48,Sheet1!$B$9:$JO$9,0))),"")</f>
        <v/>
      </c>
      <c r="OD53" s="55" t="str">
        <f>IFERROR(IF(INDEX(Sheet1!$B$10:$JO$18,MATCH($C53,Sheet1!$A$10:$A$18,0),MATCH(OD$48,Sheet1!$B$9:$JO$9,0))=0,"Close",INDEX(Sheet1!$B$10:$JO$18,MATCH($C53,Sheet1!$A$10:$A$18,0),MATCH(OD$48,Sheet1!$B$9:$JO$9,0))),"")</f>
        <v/>
      </c>
      <c r="OE53" s="55" t="str">
        <f>IFERROR(IF(INDEX(Sheet1!$B$10:$JO$18,MATCH($C53,Sheet1!$A$10:$A$18,0),MATCH(OE$48,Sheet1!$B$9:$JO$9,0))=0,"Close",INDEX(Sheet1!$B$10:$JO$18,MATCH($C53,Sheet1!$A$10:$A$18,0),MATCH(OE$48,Sheet1!$B$9:$JO$9,0))),"")</f>
        <v/>
      </c>
      <c r="OF53" s="55" t="str">
        <f>IFERROR(IF(INDEX(Sheet1!$B$10:$JO$18,MATCH($C53,Sheet1!$A$10:$A$18,0),MATCH(OF$48,Sheet1!$B$9:$JO$9,0))=0,"Close",INDEX(Sheet1!$B$10:$JO$18,MATCH($C53,Sheet1!$A$10:$A$18,0),MATCH(OF$48,Sheet1!$B$9:$JO$9,0))),"")</f>
        <v/>
      </c>
      <c r="OG53" s="55" t="str">
        <f>IFERROR(IF(INDEX(Sheet1!$B$10:$JO$18,MATCH($C53,Sheet1!$A$10:$A$18,0),MATCH(OG$48,Sheet1!$B$9:$JO$9,0))=0,"Close",INDEX(Sheet1!$B$10:$JO$18,MATCH($C53,Sheet1!$A$10:$A$18,0),MATCH(OG$48,Sheet1!$B$9:$JO$9,0))),"")</f>
        <v/>
      </c>
      <c r="OH53" s="55" t="str">
        <f>IFERROR(IF(INDEX(Sheet1!$B$10:$JO$18,MATCH($C53,Sheet1!$A$10:$A$18,0),MATCH(OH$48,Sheet1!$B$9:$JO$9,0))=0,"Close",INDEX(Sheet1!$B$10:$JO$18,MATCH($C53,Sheet1!$A$10:$A$18,0),MATCH(OH$48,Sheet1!$B$9:$JO$9,0))),"")</f>
        <v/>
      </c>
      <c r="OI53" s="55" t="str">
        <f>IFERROR(IF(INDEX(Sheet1!$B$10:$JO$18,MATCH($C53,Sheet1!$A$10:$A$18,0),MATCH(OI$48,Sheet1!$B$9:$JO$9,0))=0,"Close",INDEX(Sheet1!$B$10:$JO$18,MATCH($C53,Sheet1!$A$10:$A$18,0),MATCH(OI$48,Sheet1!$B$9:$JO$9,0))),"")</f>
        <v/>
      </c>
      <c r="OJ53" s="55" t="str">
        <f>IFERROR(IF(INDEX(Sheet1!$B$10:$JO$18,MATCH($C53,Sheet1!$A$10:$A$18,0),MATCH(OJ$48,Sheet1!$B$9:$JO$9,0))=0,"Close",INDEX(Sheet1!$B$10:$JO$18,MATCH($C53,Sheet1!$A$10:$A$18,0),MATCH(OJ$48,Sheet1!$B$9:$JO$9,0))),"")</f>
        <v/>
      </c>
      <c r="OK53" s="55" t="str">
        <f>IFERROR(IF(INDEX(Sheet1!$B$10:$JO$18,MATCH($C53,Sheet1!$A$10:$A$18,0),MATCH(OK$48,Sheet1!$B$9:$JO$9,0))=0,"Close",INDEX(Sheet1!$B$10:$JO$18,MATCH($C53,Sheet1!$A$10:$A$18,0),MATCH(OK$48,Sheet1!$B$9:$JO$9,0))),"")</f>
        <v/>
      </c>
      <c r="OL53" s="55" t="str">
        <f>IFERROR(IF(INDEX(Sheet1!$B$10:$JO$18,MATCH($C53,Sheet1!$A$10:$A$18,0),MATCH(OL$48,Sheet1!$B$9:$JO$9,0))=0,"Close",INDEX(Sheet1!$B$10:$JO$18,MATCH($C53,Sheet1!$A$10:$A$18,0),MATCH(OL$48,Sheet1!$B$9:$JO$9,0))),"")</f>
        <v/>
      </c>
      <c r="OM53" s="55" t="str">
        <f>IFERROR(IF(INDEX(Sheet1!$B$10:$JO$18,MATCH($C53,Sheet1!$A$10:$A$18,0),MATCH(OM$48,Sheet1!$B$9:$JO$9,0))=0,"Close",INDEX(Sheet1!$B$10:$JO$18,MATCH($C53,Sheet1!$A$10:$A$18,0),MATCH(OM$48,Sheet1!$B$9:$JO$9,0))),"")</f>
        <v/>
      </c>
      <c r="ON53" s="55" t="str">
        <f>IFERROR(IF(INDEX(Sheet1!$B$10:$JO$18,MATCH($C53,Sheet1!$A$10:$A$18,0),MATCH(ON$48,Sheet1!$B$9:$JO$9,0))=0,"Close",INDEX(Sheet1!$B$10:$JO$18,MATCH($C53,Sheet1!$A$10:$A$18,0),MATCH(ON$48,Sheet1!$B$9:$JO$9,0))),"")</f>
        <v/>
      </c>
      <c r="OO53" s="55" t="str">
        <f>IFERROR(IF(INDEX(Sheet1!$B$10:$JO$18,MATCH($C53,Sheet1!$A$10:$A$18,0),MATCH(OO$48,Sheet1!$B$9:$JO$9,0))=0,"Close",INDEX(Sheet1!$B$10:$JO$18,MATCH($C53,Sheet1!$A$10:$A$18,0),MATCH(OO$48,Sheet1!$B$9:$JO$9,0))),"")</f>
        <v/>
      </c>
      <c r="OP53" s="55" t="str">
        <f>IFERROR(IF(INDEX(Sheet1!$B$10:$JO$18,MATCH($C53,Sheet1!$A$10:$A$18,0),MATCH(OP$48,Sheet1!$B$9:$JO$9,0))=0,"Close",INDEX(Sheet1!$B$10:$JO$18,MATCH($C53,Sheet1!$A$10:$A$18,0),MATCH(OP$48,Sheet1!$B$9:$JO$9,0))),"")</f>
        <v/>
      </c>
      <c r="OQ53" s="55" t="str">
        <f>IFERROR(IF(INDEX(Sheet1!$B$10:$JO$18,MATCH($C53,Sheet1!$A$10:$A$18,0),MATCH(OQ$48,Sheet1!$B$9:$JO$9,0))=0,"Close",INDEX(Sheet1!$B$10:$JO$18,MATCH($C53,Sheet1!$A$10:$A$18,0),MATCH(OQ$48,Sheet1!$B$9:$JO$9,0))),"")</f>
        <v/>
      </c>
      <c r="OR53" s="55" t="str">
        <f>IFERROR(IF(INDEX(Sheet1!$B$10:$JO$18,MATCH($C53,Sheet1!$A$10:$A$18,0),MATCH(OR$48,Sheet1!$B$9:$JO$9,0))=0,"Close",INDEX(Sheet1!$B$10:$JO$18,MATCH($C53,Sheet1!$A$10:$A$18,0),MATCH(OR$48,Sheet1!$B$9:$JO$9,0))),"")</f>
        <v/>
      </c>
      <c r="OS53" s="55" t="str">
        <f>IFERROR(IF(INDEX(Sheet1!$B$10:$JO$18,MATCH($C53,Sheet1!$A$10:$A$18,0),MATCH(OS$48,Sheet1!$B$9:$JO$9,0))=0,"Close",INDEX(Sheet1!$B$10:$JO$18,MATCH($C53,Sheet1!$A$10:$A$18,0),MATCH(OS$48,Sheet1!$B$9:$JO$9,0))),"")</f>
        <v/>
      </c>
      <c r="OT53" s="55" t="str">
        <f>IFERROR(IF(INDEX(Sheet1!$B$10:$JO$18,MATCH($C53,Sheet1!$A$10:$A$18,0),MATCH(OT$48,Sheet1!$B$9:$JO$9,0))=0,"Close",INDEX(Sheet1!$B$10:$JO$18,MATCH($C53,Sheet1!$A$10:$A$18,0),MATCH(OT$48,Sheet1!$B$9:$JO$9,0))),"")</f>
        <v/>
      </c>
      <c r="OU53" s="55" t="str">
        <f>IFERROR(IF(INDEX(Sheet1!$B$10:$JO$18,MATCH($C53,Sheet1!$A$10:$A$18,0),MATCH(OU$48,Sheet1!$B$9:$JO$9,0))=0,"Close",INDEX(Sheet1!$B$10:$JO$18,MATCH($C53,Sheet1!$A$10:$A$18,0),MATCH(OU$48,Sheet1!$B$9:$JO$9,0))),"")</f>
        <v/>
      </c>
      <c r="OV53" s="55" t="str">
        <f>IFERROR(IF(INDEX(Sheet1!$B$10:$JO$18,MATCH($C53,Sheet1!$A$10:$A$18,0),MATCH(OV$48,Sheet1!$B$9:$JO$9,0))=0,"Close",INDEX(Sheet1!$B$10:$JO$18,MATCH($C53,Sheet1!$A$10:$A$18,0),MATCH(OV$48,Sheet1!$B$9:$JO$9,0))),"")</f>
        <v/>
      </c>
      <c r="OW53" s="55" t="str">
        <f>IFERROR(IF(INDEX(Sheet1!$B$10:$JO$18,MATCH($C53,Sheet1!$A$10:$A$18,0),MATCH(OW$48,Sheet1!$B$9:$JO$9,0))=0,"Close",INDEX(Sheet1!$B$10:$JO$18,MATCH($C53,Sheet1!$A$10:$A$18,0),MATCH(OW$48,Sheet1!$B$9:$JO$9,0))),"")</f>
        <v/>
      </c>
      <c r="OX53" s="55" t="str">
        <f>IFERROR(IF(INDEX(Sheet1!$B$10:$JO$18,MATCH($C53,Sheet1!$A$10:$A$18,0),MATCH(OX$48,Sheet1!$B$9:$JO$9,0))=0,"Close",INDEX(Sheet1!$B$10:$JO$18,MATCH($C53,Sheet1!$A$10:$A$18,0),MATCH(OX$48,Sheet1!$B$9:$JO$9,0))),"")</f>
        <v/>
      </c>
      <c r="OY53" s="55" t="str">
        <f>IFERROR(IF(INDEX(Sheet1!$B$10:$JO$18,MATCH($C53,Sheet1!$A$10:$A$18,0),MATCH(OY$48,Sheet1!$B$9:$JO$9,0))=0,"Close",INDEX(Sheet1!$B$10:$JO$18,MATCH($C53,Sheet1!$A$10:$A$18,0),MATCH(OY$48,Sheet1!$B$9:$JO$9,0))),"")</f>
        <v/>
      </c>
      <c r="OZ53" s="55" t="str">
        <f>IFERROR(IF(INDEX(Sheet1!$B$10:$JO$18,MATCH($C53,Sheet1!$A$10:$A$18,0),MATCH(OZ$48,Sheet1!$B$9:$JO$9,0))=0,"Close",INDEX(Sheet1!$B$10:$JO$18,MATCH($C53,Sheet1!$A$10:$A$18,0),MATCH(OZ$48,Sheet1!$B$9:$JO$9,0))),"")</f>
        <v/>
      </c>
      <c r="PA53" s="55" t="str">
        <f>IFERROR(IF(INDEX(Sheet1!$B$10:$JO$18,MATCH($C53,Sheet1!$A$10:$A$18,0),MATCH(PA$48,Sheet1!$B$9:$JO$9,0))=0,"Close",INDEX(Sheet1!$B$10:$JO$18,MATCH($C53,Sheet1!$A$10:$A$18,0),MATCH(PA$48,Sheet1!$B$9:$JO$9,0))),"")</f>
        <v/>
      </c>
      <c r="PB53" s="55" t="str">
        <f>IFERROR(IF(INDEX(Sheet1!$B$10:$JO$18,MATCH($C53,Sheet1!$A$10:$A$18,0),MATCH(PB$48,Sheet1!$B$9:$JO$9,0))=0,"Close",INDEX(Sheet1!$B$10:$JO$18,MATCH($C53,Sheet1!$A$10:$A$18,0),MATCH(PB$48,Sheet1!$B$9:$JO$9,0))),"")</f>
        <v/>
      </c>
      <c r="PC53" s="55" t="str">
        <f>IFERROR(IF(INDEX(Sheet1!$B$10:$JO$18,MATCH($C53,Sheet1!$A$10:$A$18,0),MATCH(PC$48,Sheet1!$B$9:$JO$9,0))=0,"Close",INDEX(Sheet1!$B$10:$JO$18,MATCH($C53,Sheet1!$A$10:$A$18,0),MATCH(PC$48,Sheet1!$B$9:$JO$9,0))),"")</f>
        <v/>
      </c>
      <c r="PD53" s="55" t="str">
        <f>IFERROR(IF(INDEX(Sheet1!$B$10:$JO$18,MATCH($C53,Sheet1!$A$10:$A$18,0),MATCH(PD$48,Sheet1!$B$9:$JO$9,0))=0,"Close",INDEX(Sheet1!$B$10:$JO$18,MATCH($C53,Sheet1!$A$10:$A$18,0),MATCH(PD$48,Sheet1!$B$9:$JO$9,0))),"")</f>
        <v/>
      </c>
      <c r="PE53" s="55" t="str">
        <f>IFERROR(IF(INDEX(Sheet1!$B$10:$JO$18,MATCH($C53,Sheet1!$A$10:$A$18,0),MATCH(PE$48,Sheet1!$B$9:$JO$9,0))=0,"Close",INDEX(Sheet1!$B$10:$JO$18,MATCH($C53,Sheet1!$A$10:$A$18,0),MATCH(PE$48,Sheet1!$B$9:$JO$9,0))),"")</f>
        <v/>
      </c>
      <c r="PF53" s="55" t="str">
        <f>IFERROR(IF(INDEX(Sheet1!$B$10:$JO$18,MATCH($C53,Sheet1!$A$10:$A$18,0),MATCH(PF$48,Sheet1!$B$9:$JO$9,0))=0,"Close",INDEX(Sheet1!$B$10:$JO$18,MATCH($C53,Sheet1!$A$10:$A$18,0),MATCH(PF$48,Sheet1!$B$9:$JO$9,0))),"")</f>
        <v/>
      </c>
      <c r="PG53" s="55" t="str">
        <f>IFERROR(IF(INDEX(Sheet1!$B$10:$JO$18,MATCH($C53,Sheet1!$A$10:$A$18,0),MATCH(PG$48,Sheet1!$B$9:$JO$9,0))=0,"Close",INDEX(Sheet1!$B$10:$JO$18,MATCH($C53,Sheet1!$A$10:$A$18,0),MATCH(PG$48,Sheet1!$B$9:$JO$9,0))),"")</f>
        <v/>
      </c>
      <c r="PH53" s="55" t="str">
        <f>IFERROR(IF(INDEX(Sheet1!$B$10:$JO$18,MATCH($C53,Sheet1!$A$10:$A$18,0),MATCH(PH$48,Sheet1!$B$9:$JO$9,0))=0,"Close",INDEX(Sheet1!$B$10:$JO$18,MATCH($C53,Sheet1!$A$10:$A$18,0),MATCH(PH$48,Sheet1!$B$9:$JO$9,0))),"")</f>
        <v/>
      </c>
      <c r="PI53" s="55" t="str">
        <f>IFERROR(IF(INDEX(Sheet1!$B$10:$JO$18,MATCH($C53,Sheet1!$A$10:$A$18,0),MATCH(PI$48,Sheet1!$B$9:$JO$9,0))=0,"Close",INDEX(Sheet1!$B$10:$JO$18,MATCH($C53,Sheet1!$A$10:$A$18,0),MATCH(PI$48,Sheet1!$B$9:$JO$9,0))),"")</f>
        <v/>
      </c>
      <c r="PJ53" s="55" t="str">
        <f>IFERROR(IF(INDEX(Sheet1!$B$10:$JO$18,MATCH($C53,Sheet1!$A$10:$A$18,0),MATCH(PJ$48,Sheet1!$B$9:$JO$9,0))=0,"Close",INDEX(Sheet1!$B$10:$JO$18,MATCH($C53,Sheet1!$A$10:$A$18,0),MATCH(PJ$48,Sheet1!$B$9:$JO$9,0))),"")</f>
        <v/>
      </c>
      <c r="PK53" s="55" t="str">
        <f>IFERROR(IF(INDEX(Sheet1!$B$10:$JO$18,MATCH($C53,Sheet1!$A$10:$A$18,0),MATCH(PK$48,Sheet1!$B$9:$JO$9,0))=0,"Close",INDEX(Sheet1!$B$10:$JO$18,MATCH($C53,Sheet1!$A$10:$A$18,0),MATCH(PK$48,Sheet1!$B$9:$JO$9,0))),"")</f>
        <v/>
      </c>
      <c r="PL53" s="55" t="str">
        <f>IFERROR(IF(INDEX(Sheet1!$B$10:$JO$18,MATCH($C53,Sheet1!$A$10:$A$18,0),MATCH(PL$48,Sheet1!$B$9:$JO$9,0))=0,"Close",INDEX(Sheet1!$B$10:$JO$18,MATCH($C53,Sheet1!$A$10:$A$18,0),MATCH(PL$48,Sheet1!$B$9:$JO$9,0))),"")</f>
        <v/>
      </c>
      <c r="PM53" s="55" t="str">
        <f>IFERROR(IF(INDEX(Sheet1!$B$10:$JO$18,MATCH($C53,Sheet1!$A$10:$A$18,0),MATCH(PM$48,Sheet1!$B$9:$JO$9,0))=0,"Close",INDEX(Sheet1!$B$10:$JO$18,MATCH($C53,Sheet1!$A$10:$A$18,0),MATCH(PM$48,Sheet1!$B$9:$JO$9,0))),"")</f>
        <v/>
      </c>
      <c r="PN53" s="55" t="str">
        <f>IFERROR(IF(INDEX(Sheet1!$B$10:$JO$18,MATCH($C53,Sheet1!$A$10:$A$18,0),MATCH(PN$48,Sheet1!$B$9:$JO$9,0))=0,"Close",INDEX(Sheet1!$B$10:$JO$18,MATCH($C53,Sheet1!$A$10:$A$18,0),MATCH(PN$48,Sheet1!$B$9:$JO$9,0))),"")</f>
        <v/>
      </c>
      <c r="PO53" s="55" t="str">
        <f>IFERROR(IF(INDEX(Sheet1!$B$10:$JO$18,MATCH($C53,Sheet1!$A$10:$A$18,0),MATCH(PO$48,Sheet1!$B$9:$JO$9,0))=0,"Close",INDEX(Sheet1!$B$10:$JO$18,MATCH($C53,Sheet1!$A$10:$A$18,0),MATCH(PO$48,Sheet1!$B$9:$JO$9,0))),"")</f>
        <v/>
      </c>
      <c r="PP53" s="55" t="str">
        <f>IFERROR(IF(INDEX(Sheet1!$B$10:$JO$18,MATCH($C53,Sheet1!$A$10:$A$18,0),MATCH(PP$48,Sheet1!$B$9:$JO$9,0))=0,"Close",INDEX(Sheet1!$B$10:$JO$18,MATCH($C53,Sheet1!$A$10:$A$18,0),MATCH(PP$48,Sheet1!$B$9:$JO$9,0))),"")</f>
        <v/>
      </c>
      <c r="PQ53" s="55" t="str">
        <f>IFERROR(IF(INDEX(Sheet1!$B$10:$JO$18,MATCH($C53,Sheet1!$A$10:$A$18,0),MATCH(PQ$48,Sheet1!$B$9:$JO$9,0))=0,"Close",INDEX(Sheet1!$B$10:$JO$18,MATCH($C53,Sheet1!$A$10:$A$18,0),MATCH(PQ$48,Sheet1!$B$9:$JO$9,0))),"")</f>
        <v/>
      </c>
      <c r="PR53" s="55" t="str">
        <f>IFERROR(IF(INDEX(Sheet1!$B$10:$JO$18,MATCH($C53,Sheet1!$A$10:$A$18,0),MATCH(PR$48,Sheet1!$B$9:$JO$9,0))=0,"Close",INDEX(Sheet1!$B$10:$JO$18,MATCH($C53,Sheet1!$A$10:$A$18,0),MATCH(PR$48,Sheet1!$B$9:$JO$9,0))),"")</f>
        <v/>
      </c>
      <c r="PS53" s="55" t="str">
        <f>IFERROR(IF(INDEX(Sheet1!$B$10:$JO$18,MATCH($C53,Sheet1!$A$10:$A$18,0),MATCH(PS$48,Sheet1!$B$9:$JO$9,0))=0,"Close",INDEX(Sheet1!$B$10:$JO$18,MATCH($C53,Sheet1!$A$10:$A$18,0),MATCH(PS$48,Sheet1!$B$9:$JO$9,0))),"")</f>
        <v/>
      </c>
      <c r="PT53" s="55" t="str">
        <f>IFERROR(IF(INDEX(Sheet1!$B$10:$JO$18,MATCH($C53,Sheet1!$A$10:$A$18,0),MATCH(PT$48,Sheet1!$B$9:$JO$9,0))=0,"Close",INDEX(Sheet1!$B$10:$JO$18,MATCH($C53,Sheet1!$A$10:$A$18,0),MATCH(PT$48,Sheet1!$B$9:$JO$9,0))),"")</f>
        <v/>
      </c>
      <c r="PU53" s="55" t="str">
        <f>IFERROR(IF(INDEX(Sheet1!$B$10:$JO$18,MATCH($C53,Sheet1!$A$10:$A$18,0),MATCH(PU$48,Sheet1!$B$9:$JO$9,0))=0,"Close",INDEX(Sheet1!$B$10:$JO$18,MATCH($C53,Sheet1!$A$10:$A$18,0),MATCH(PU$48,Sheet1!$B$9:$JO$9,0))),"")</f>
        <v/>
      </c>
      <c r="PV53" s="55" t="str">
        <f>IFERROR(IF(INDEX(Sheet1!$B$10:$JO$18,MATCH($C53,Sheet1!$A$10:$A$18,0),MATCH(PV$48,Sheet1!$B$9:$JO$9,0))=0,"Close",INDEX(Sheet1!$B$10:$JO$18,MATCH($C53,Sheet1!$A$10:$A$18,0),MATCH(PV$48,Sheet1!$B$9:$JO$9,0))),"")</f>
        <v/>
      </c>
      <c r="PW53" s="55" t="str">
        <f>IFERROR(IF(INDEX(Sheet1!$B$10:$JO$18,MATCH($C53,Sheet1!$A$10:$A$18,0),MATCH(PW$48,Sheet1!$B$9:$JO$9,0))=0,"Close",INDEX(Sheet1!$B$10:$JO$18,MATCH($C53,Sheet1!$A$10:$A$18,0),MATCH(PW$48,Sheet1!$B$9:$JO$9,0))),"")</f>
        <v/>
      </c>
      <c r="PX53" s="55" t="str">
        <f>IFERROR(IF(INDEX(Sheet1!$B$10:$JO$18,MATCH($C53,Sheet1!$A$10:$A$18,0),MATCH(PX$48,Sheet1!$B$9:$JO$9,0))=0,"Close",INDEX(Sheet1!$B$10:$JO$18,MATCH($C53,Sheet1!$A$10:$A$18,0),MATCH(PX$48,Sheet1!$B$9:$JO$9,0))),"")</f>
        <v/>
      </c>
      <c r="PY53" s="55" t="str">
        <f>IFERROR(IF(INDEX(Sheet1!$B$10:$JO$18,MATCH($C53,Sheet1!$A$10:$A$18,0),MATCH(PY$48,Sheet1!$B$9:$JO$9,0))=0,"Close",INDEX(Sheet1!$B$10:$JO$18,MATCH($C53,Sheet1!$A$10:$A$18,0),MATCH(PY$48,Sheet1!$B$9:$JO$9,0))),"")</f>
        <v/>
      </c>
      <c r="PZ53" s="55" t="str">
        <f>IFERROR(IF(INDEX(Sheet1!$B$10:$JO$18,MATCH($C53,Sheet1!$A$10:$A$18,0),MATCH(PZ$48,Sheet1!$B$9:$JO$9,0))=0,"Close",INDEX(Sheet1!$B$10:$JO$18,MATCH($C53,Sheet1!$A$10:$A$18,0),MATCH(PZ$48,Sheet1!$B$9:$JO$9,0))),"")</f>
        <v/>
      </c>
      <c r="QA53" s="55" t="str">
        <f>IFERROR(IF(INDEX(Sheet1!$B$10:$JO$18,MATCH($C53,Sheet1!$A$10:$A$18,0),MATCH(QA$48,Sheet1!$B$9:$JO$9,0))=0,"Close",INDEX(Sheet1!$B$10:$JO$18,MATCH($C53,Sheet1!$A$10:$A$18,0),MATCH(QA$48,Sheet1!$B$9:$JO$9,0))),"")</f>
        <v/>
      </c>
      <c r="QB53" s="55" t="str">
        <f>IFERROR(IF(INDEX(Sheet1!$B$10:$JO$18,MATCH($C53,Sheet1!$A$10:$A$18,0),MATCH(QB$48,Sheet1!$B$9:$JO$9,0))=0,"Close",INDEX(Sheet1!$B$10:$JO$18,MATCH($C53,Sheet1!$A$10:$A$18,0),MATCH(QB$48,Sheet1!$B$9:$JO$9,0))),"")</f>
        <v/>
      </c>
      <c r="QC53" s="55" t="str">
        <f>IFERROR(IF(INDEX(Sheet1!$B$10:$JO$18,MATCH($C53,Sheet1!$A$10:$A$18,0),MATCH(QC$48,Sheet1!$B$9:$JO$9,0))=0,"Close",INDEX(Sheet1!$B$10:$JO$18,MATCH($C53,Sheet1!$A$10:$A$18,0),MATCH(QC$48,Sheet1!$B$9:$JO$9,0))),"")</f>
        <v/>
      </c>
      <c r="QD53" s="55" t="str">
        <f>IFERROR(IF(INDEX(Sheet1!$B$10:$JO$18,MATCH($C53,Sheet1!$A$10:$A$18,0),MATCH(QD$48,Sheet1!$B$9:$JO$9,0))=0,"Close",INDEX(Sheet1!$B$10:$JO$18,MATCH($C53,Sheet1!$A$10:$A$18,0),MATCH(QD$48,Sheet1!$B$9:$JO$9,0))),"")</f>
        <v/>
      </c>
      <c r="QE53" s="55" t="str">
        <f>IFERROR(IF(INDEX(Sheet1!$B$10:$JO$18,MATCH($C53,Sheet1!$A$10:$A$18,0),MATCH(QE$48,Sheet1!$B$9:$JO$9,0))=0,"Close",INDEX(Sheet1!$B$10:$JO$18,MATCH($C53,Sheet1!$A$10:$A$18,0),MATCH(QE$48,Sheet1!$B$9:$JO$9,0))),"")</f>
        <v/>
      </c>
      <c r="QF53" s="55" t="str">
        <f>IFERROR(IF(INDEX(Sheet1!$B$10:$JO$18,MATCH($C53,Sheet1!$A$10:$A$18,0),MATCH(QF$48,Sheet1!$B$9:$JO$9,0))=0,"Close",INDEX(Sheet1!$B$10:$JO$18,MATCH($C53,Sheet1!$A$10:$A$18,0),MATCH(QF$48,Sheet1!$B$9:$JO$9,0))),"")</f>
        <v/>
      </c>
      <c r="QG53" s="55" t="str">
        <f>IFERROR(IF(INDEX(Sheet1!$B$10:$JO$18,MATCH($C53,Sheet1!$A$10:$A$18,0),MATCH(QG$48,Sheet1!$B$9:$JO$9,0))=0,"Close",INDEX(Sheet1!$B$10:$JO$18,MATCH($C53,Sheet1!$A$10:$A$18,0),MATCH(QG$48,Sheet1!$B$9:$JO$9,0))),"")</f>
        <v/>
      </c>
      <c r="QH53" s="55" t="str">
        <f>IFERROR(IF(INDEX(Sheet1!$B$10:$JO$18,MATCH($C53,Sheet1!$A$10:$A$18,0),MATCH(QH$48,Sheet1!$B$9:$JO$9,0))=0,"Close",INDEX(Sheet1!$B$10:$JO$18,MATCH($C53,Sheet1!$A$10:$A$18,0),MATCH(QH$48,Sheet1!$B$9:$JO$9,0))),"")</f>
        <v/>
      </c>
      <c r="QI53" s="55" t="str">
        <f>IFERROR(IF(INDEX(Sheet1!$B$10:$JO$18,MATCH($C53,Sheet1!$A$10:$A$18,0),MATCH(QI$48,Sheet1!$B$9:$JO$9,0))=0,"Close",INDEX(Sheet1!$B$10:$JO$18,MATCH($C53,Sheet1!$A$10:$A$18,0),MATCH(QI$48,Sheet1!$B$9:$JO$9,0))),"")</f>
        <v/>
      </c>
      <c r="QJ53" s="55" t="str">
        <f>IFERROR(IF(INDEX(Sheet1!$B$10:$JO$18,MATCH($C53,Sheet1!$A$10:$A$18,0),MATCH(QJ$48,Sheet1!$B$9:$JO$9,0))=0,"Close",INDEX(Sheet1!$B$10:$JO$18,MATCH($C53,Sheet1!$A$10:$A$18,0),MATCH(QJ$48,Sheet1!$B$9:$JO$9,0))),"")</f>
        <v/>
      </c>
      <c r="QK53" s="55" t="str">
        <f>IFERROR(IF(INDEX(Sheet1!$B$10:$JO$18,MATCH($C53,Sheet1!$A$10:$A$18,0),MATCH(QK$48,Sheet1!$B$9:$JO$9,0))=0,"Close",INDEX(Sheet1!$B$10:$JO$18,MATCH($C53,Sheet1!$A$10:$A$18,0),MATCH(QK$48,Sheet1!$B$9:$JO$9,0))),"")</f>
        <v/>
      </c>
      <c r="QL53" s="55" t="str">
        <f>IFERROR(IF(INDEX(Sheet1!$B$10:$JO$18,MATCH($C53,Sheet1!$A$10:$A$18,0),MATCH(QL$48,Sheet1!$B$9:$JO$9,0))=0,"Close",INDEX(Sheet1!$B$10:$JO$18,MATCH($C53,Sheet1!$A$10:$A$18,0),MATCH(QL$48,Sheet1!$B$9:$JO$9,0))),"")</f>
        <v/>
      </c>
      <c r="QM53" s="55" t="str">
        <f>IFERROR(IF(INDEX(Sheet1!$B$10:$JO$18,MATCH($C53,Sheet1!$A$10:$A$18,0),MATCH(QM$48,Sheet1!$B$9:$JO$9,0))=0,"Close",INDEX(Sheet1!$B$10:$JO$18,MATCH($C53,Sheet1!$A$10:$A$18,0),MATCH(QM$48,Sheet1!$B$9:$JO$9,0))),"")</f>
        <v/>
      </c>
      <c r="QN53" s="55" t="str">
        <f>IFERROR(IF(INDEX(Sheet1!$B$10:$JO$18,MATCH($C53,Sheet1!$A$10:$A$18,0),MATCH(QN$48,Sheet1!$B$9:$JO$9,0))=0,"Close",INDEX(Sheet1!$B$10:$JO$18,MATCH($C53,Sheet1!$A$10:$A$18,0),MATCH(QN$48,Sheet1!$B$9:$JO$9,0))),"")</f>
        <v/>
      </c>
      <c r="QO53" s="55" t="str">
        <f>IFERROR(IF(INDEX(Sheet1!$B$10:$JO$18,MATCH($C53,Sheet1!$A$10:$A$18,0),MATCH(QO$48,Sheet1!$B$9:$JO$9,0))=0,"Close",INDEX(Sheet1!$B$10:$JO$18,MATCH($C53,Sheet1!$A$10:$A$18,0),MATCH(QO$48,Sheet1!$B$9:$JO$9,0))),"")</f>
        <v/>
      </c>
      <c r="QP53" s="55" t="str">
        <f>IFERROR(IF(INDEX(Sheet1!$B$10:$JO$18,MATCH($C53,Sheet1!$A$10:$A$18,0),MATCH(QP$48,Sheet1!$B$9:$JO$9,0))=0,"Close",INDEX(Sheet1!$B$10:$JO$18,MATCH($C53,Sheet1!$A$10:$A$18,0),MATCH(QP$48,Sheet1!$B$9:$JO$9,0))),"")</f>
        <v/>
      </c>
      <c r="QQ53" s="55" t="str">
        <f>IFERROR(IF(INDEX(Sheet1!$B$10:$JO$18,MATCH($C53,Sheet1!$A$10:$A$18,0),MATCH(QQ$48,Sheet1!$B$9:$JO$9,0))=0,"Close",INDEX(Sheet1!$B$10:$JO$18,MATCH($C53,Sheet1!$A$10:$A$18,0),MATCH(QQ$48,Sheet1!$B$9:$JO$9,0))),"")</f>
        <v/>
      </c>
      <c r="QR53" s="55" t="str">
        <f>IFERROR(IF(INDEX(Sheet1!$B$10:$JO$18,MATCH($C53,Sheet1!$A$10:$A$18,0),MATCH(QR$48,Sheet1!$B$9:$JO$9,0))=0,"Close",INDEX(Sheet1!$B$10:$JO$18,MATCH($C53,Sheet1!$A$10:$A$18,0),MATCH(QR$48,Sheet1!$B$9:$JO$9,0))),"")</f>
        <v/>
      </c>
      <c r="QS53" s="55" t="str">
        <f>IFERROR(IF(INDEX(Sheet1!$B$10:$JO$18,MATCH($C53,Sheet1!$A$10:$A$18,0),MATCH(QS$48,Sheet1!$B$9:$JO$9,0))=0,"Close",INDEX(Sheet1!$B$10:$JO$18,MATCH($C53,Sheet1!$A$10:$A$18,0),MATCH(QS$48,Sheet1!$B$9:$JO$9,0))),"")</f>
        <v/>
      </c>
      <c r="QT53" s="55" t="str">
        <f>IFERROR(IF(INDEX(Sheet1!$B$10:$JO$18,MATCH($C53,Sheet1!$A$10:$A$18,0),MATCH(QT$48,Sheet1!$B$9:$JO$9,0))=0,"Close",INDEX(Sheet1!$B$10:$JO$18,MATCH($C53,Sheet1!$A$10:$A$18,0),MATCH(QT$48,Sheet1!$B$9:$JO$9,0))),"")</f>
        <v/>
      </c>
      <c r="QU53" s="55" t="str">
        <f>IFERROR(IF(INDEX(Sheet1!$B$10:$JO$18,MATCH($C53,Sheet1!$A$10:$A$18,0),MATCH(QU$48,Sheet1!$B$9:$JO$9,0))=0,"Close",INDEX(Sheet1!$B$10:$JO$18,MATCH($C53,Sheet1!$A$10:$A$18,0),MATCH(QU$48,Sheet1!$B$9:$JO$9,0))),"")</f>
        <v/>
      </c>
      <c r="QV53" s="55" t="str">
        <f>IFERROR(IF(INDEX(Sheet1!$B$10:$JO$18,MATCH($C53,Sheet1!$A$10:$A$18,0),MATCH(QV$48,Sheet1!$B$9:$JO$9,0))=0,"Close",INDEX(Sheet1!$B$10:$JO$18,MATCH($C53,Sheet1!$A$10:$A$18,0),MATCH(QV$48,Sheet1!$B$9:$JO$9,0))),"")</f>
        <v/>
      </c>
      <c r="QW53" s="55" t="str">
        <f>IFERROR(IF(INDEX(Sheet1!$B$10:$JO$18,MATCH($C53,Sheet1!$A$10:$A$18,0),MATCH(QW$48,Sheet1!$B$9:$JO$9,0))=0,"Close",INDEX(Sheet1!$B$10:$JO$18,MATCH($C53,Sheet1!$A$10:$A$18,0),MATCH(QW$48,Sheet1!$B$9:$JO$9,0))),"")</f>
        <v/>
      </c>
      <c r="QX53" s="55" t="str">
        <f>IFERROR(IF(INDEX(Sheet1!$B$10:$JO$18,MATCH($C53,Sheet1!$A$10:$A$18,0),MATCH(QX$48,Sheet1!$B$9:$JO$9,0))=0,"Close",INDEX(Sheet1!$B$10:$JO$18,MATCH($C53,Sheet1!$A$10:$A$18,0),MATCH(QX$48,Sheet1!$B$9:$JO$9,0))),"")</f>
        <v/>
      </c>
      <c r="QY53" s="55" t="str">
        <f>IFERROR(IF(INDEX(Sheet1!$B$10:$JO$18,MATCH($C53,Sheet1!$A$10:$A$18,0),MATCH(QY$48,Sheet1!$B$9:$JO$9,0))=0,"Close",INDEX(Sheet1!$B$10:$JO$18,MATCH($C53,Sheet1!$A$10:$A$18,0),MATCH(QY$48,Sheet1!$B$9:$JO$9,0))),"")</f>
        <v/>
      </c>
      <c r="QZ53" s="55" t="str">
        <f>IFERROR(IF(INDEX(Sheet1!$B$10:$JO$18,MATCH($C53,Sheet1!$A$10:$A$18,0),MATCH(QZ$48,Sheet1!$B$9:$JO$9,0))=0,"Close",INDEX(Sheet1!$B$10:$JO$18,MATCH($C53,Sheet1!$A$10:$A$18,0),MATCH(QZ$48,Sheet1!$B$9:$JO$9,0))),"")</f>
        <v/>
      </c>
      <c r="RA53" s="55" t="str">
        <f>IFERROR(IF(INDEX(Sheet1!$B$10:$JO$18,MATCH($C53,Sheet1!$A$10:$A$18,0),MATCH(RA$48,Sheet1!$B$9:$JO$9,0))=0,"Close",INDEX(Sheet1!$B$10:$JO$18,MATCH($C53,Sheet1!$A$10:$A$18,0),MATCH(RA$48,Sheet1!$B$9:$JO$9,0))),"")</f>
        <v/>
      </c>
      <c r="RB53" s="55" t="str">
        <f>IFERROR(IF(INDEX(Sheet1!$B$10:$JO$18,MATCH($C53,Sheet1!$A$10:$A$18,0),MATCH(RB$48,Sheet1!$B$9:$JO$9,0))=0,"Close",INDEX(Sheet1!$B$10:$JO$18,MATCH($C53,Sheet1!$A$10:$A$18,0),MATCH(RB$48,Sheet1!$B$9:$JO$9,0))),"")</f>
        <v/>
      </c>
      <c r="RC53" s="55" t="str">
        <f>IFERROR(IF(INDEX(Sheet1!$B$10:$JO$18,MATCH($C53,Sheet1!$A$10:$A$18,0),MATCH(RC$48,Sheet1!$B$9:$JO$9,0))=0,"Close",INDEX(Sheet1!$B$10:$JO$18,MATCH($C53,Sheet1!$A$10:$A$18,0),MATCH(RC$48,Sheet1!$B$9:$JO$9,0))),"")</f>
        <v/>
      </c>
      <c r="RD53" s="55" t="str">
        <f>IFERROR(IF(INDEX(Sheet1!$B$10:$JO$18,MATCH($C53,Sheet1!$A$10:$A$18,0),MATCH(RD$48,Sheet1!$B$9:$JO$9,0))=0,"Close",INDEX(Sheet1!$B$10:$JO$18,MATCH($C53,Sheet1!$A$10:$A$18,0),MATCH(RD$48,Sheet1!$B$9:$JO$9,0))),"")</f>
        <v/>
      </c>
      <c r="RE53" s="55" t="str">
        <f>IFERROR(IF(INDEX(Sheet1!$B$10:$JO$18,MATCH($C53,Sheet1!$A$10:$A$18,0),MATCH(RE$48,Sheet1!$B$9:$JO$9,0))=0,"Close",INDEX(Sheet1!$B$10:$JO$18,MATCH($C53,Sheet1!$A$10:$A$18,0),MATCH(RE$48,Sheet1!$B$9:$JO$9,0))),"")</f>
        <v/>
      </c>
      <c r="RF53" s="55" t="str">
        <f>IFERROR(IF(INDEX(Sheet1!$B$10:$JO$18,MATCH($C53,Sheet1!$A$10:$A$18,0),MATCH(RF$48,Sheet1!$B$9:$JO$9,0))=0,"Close",INDEX(Sheet1!$B$10:$JO$18,MATCH($C53,Sheet1!$A$10:$A$18,0),MATCH(RF$48,Sheet1!$B$9:$JO$9,0))),"")</f>
        <v/>
      </c>
      <c r="RG53" s="55" t="str">
        <f>IFERROR(IF(INDEX(Sheet1!$B$10:$JO$18,MATCH($C53,Sheet1!$A$10:$A$18,0),MATCH(RG$48,Sheet1!$B$9:$JO$9,0))=0,"Close",INDEX(Sheet1!$B$10:$JO$18,MATCH($C53,Sheet1!$A$10:$A$18,0),MATCH(RG$48,Sheet1!$B$9:$JO$9,0))),"")</f>
        <v/>
      </c>
      <c r="RH53" s="55" t="str">
        <f>IFERROR(IF(INDEX(Sheet1!$B$10:$JO$18,MATCH($C53,Sheet1!$A$10:$A$18,0),MATCH(RH$48,Sheet1!$B$9:$JO$9,0))=0,"Close",INDEX(Sheet1!$B$10:$JO$18,MATCH($C53,Sheet1!$A$10:$A$18,0),MATCH(RH$48,Sheet1!$B$9:$JO$9,0))),"")</f>
        <v/>
      </c>
      <c r="RI53" s="55" t="str">
        <f>IFERROR(IF(INDEX(Sheet1!$B$10:$JO$18,MATCH($C53,Sheet1!$A$10:$A$18,0),MATCH(RI$48,Sheet1!$B$9:$JO$9,0))=0,"Close",INDEX(Sheet1!$B$10:$JO$18,MATCH($C53,Sheet1!$A$10:$A$18,0),MATCH(RI$48,Sheet1!$B$9:$JO$9,0))),"")</f>
        <v/>
      </c>
      <c r="RJ53" s="55" t="str">
        <f>IFERROR(IF(INDEX(Sheet1!$B$10:$JO$18,MATCH($C53,Sheet1!$A$10:$A$18,0),MATCH(RJ$48,Sheet1!$B$9:$JO$9,0))=0,"Close",INDEX(Sheet1!$B$10:$JO$18,MATCH($C53,Sheet1!$A$10:$A$18,0),MATCH(RJ$48,Sheet1!$B$9:$JO$9,0))),"")</f>
        <v/>
      </c>
      <c r="RK53" s="55" t="str">
        <f>IFERROR(IF(INDEX(Sheet1!$B$10:$JO$18,MATCH($C53,Sheet1!$A$10:$A$18,0),MATCH(RK$48,Sheet1!$B$9:$JO$9,0))=0,"Close",INDEX(Sheet1!$B$10:$JO$18,MATCH($C53,Sheet1!$A$10:$A$18,0),MATCH(RK$48,Sheet1!$B$9:$JO$9,0))),"")</f>
        <v/>
      </c>
      <c r="RL53" s="55" t="str">
        <f>IFERROR(IF(INDEX(Sheet1!$B$10:$JO$18,MATCH($C53,Sheet1!$A$10:$A$18,0),MATCH(RL$48,Sheet1!$B$9:$JO$9,0))=0,"Close",INDEX(Sheet1!$B$10:$JO$18,MATCH($C53,Sheet1!$A$10:$A$18,0),MATCH(RL$48,Sheet1!$B$9:$JO$9,0))),"")</f>
        <v/>
      </c>
      <c r="RM53" s="55" t="str">
        <f>IFERROR(IF(INDEX(Sheet1!$B$10:$JO$18,MATCH($C53,Sheet1!$A$10:$A$18,0),MATCH(RM$48,Sheet1!$B$9:$JO$9,0))=0,"Close",INDEX(Sheet1!$B$10:$JO$18,MATCH($C53,Sheet1!$A$10:$A$18,0),MATCH(RM$48,Sheet1!$B$9:$JO$9,0))),"")</f>
        <v/>
      </c>
      <c r="RN53" s="55" t="str">
        <f>IFERROR(IF(INDEX(Sheet1!$B$10:$JO$18,MATCH($C53,Sheet1!$A$10:$A$18,0),MATCH(RN$48,Sheet1!$B$9:$JO$9,0))=0,"Close",INDEX(Sheet1!$B$10:$JO$18,MATCH($C53,Sheet1!$A$10:$A$18,0),MATCH(RN$48,Sheet1!$B$9:$JO$9,0))),"")</f>
        <v/>
      </c>
      <c r="RO53" s="55" t="str">
        <f>IFERROR(IF(INDEX(Sheet1!$B$10:$JO$18,MATCH($C53,Sheet1!$A$10:$A$18,0),MATCH(RO$48,Sheet1!$B$9:$JO$9,0))=0,"Close",INDEX(Sheet1!$B$10:$JO$18,MATCH($C53,Sheet1!$A$10:$A$18,0),MATCH(RO$48,Sheet1!$B$9:$JO$9,0))),"")</f>
        <v/>
      </c>
      <c r="RP53" s="55" t="str">
        <f>IFERROR(IF(INDEX(Sheet1!$B$10:$JO$18,MATCH($C53,Sheet1!$A$10:$A$18,0),MATCH(RP$48,Sheet1!$B$9:$JO$9,0))=0,"Close",INDEX(Sheet1!$B$10:$JO$18,MATCH($C53,Sheet1!$A$10:$A$18,0),MATCH(RP$48,Sheet1!$B$9:$JO$9,0))),"")</f>
        <v/>
      </c>
      <c r="RQ53" s="55" t="str">
        <f>IFERROR(IF(INDEX(Sheet1!$B$10:$JO$18,MATCH($C53,Sheet1!$A$10:$A$18,0),MATCH(RQ$48,Sheet1!$B$9:$JO$9,0))=0,"Close",INDEX(Sheet1!$B$10:$JO$18,MATCH($C53,Sheet1!$A$10:$A$18,0),MATCH(RQ$48,Sheet1!$B$9:$JO$9,0))),"")</f>
        <v/>
      </c>
      <c r="RR53" s="55" t="str">
        <f>IFERROR(IF(INDEX(Sheet1!$B$10:$JO$18,MATCH($C53,Sheet1!$A$10:$A$18,0),MATCH(RR$48,Sheet1!$B$9:$JO$9,0))=0,"Close",INDEX(Sheet1!$B$10:$JO$18,MATCH($C53,Sheet1!$A$10:$A$18,0),MATCH(RR$48,Sheet1!$B$9:$JO$9,0))),"")</f>
        <v/>
      </c>
      <c r="RS53" s="55" t="str">
        <f>IFERROR(IF(INDEX(Sheet1!$B$10:$JO$18,MATCH($C53,Sheet1!$A$10:$A$18,0),MATCH(RS$48,Sheet1!$B$9:$JO$9,0))=0,"Close",INDEX(Sheet1!$B$10:$JO$18,MATCH($C53,Sheet1!$A$10:$A$18,0),MATCH(RS$48,Sheet1!$B$9:$JO$9,0))),"")</f>
        <v/>
      </c>
      <c r="RT53" s="55" t="str">
        <f>IFERROR(IF(INDEX(Sheet1!$B$10:$JO$18,MATCH($C53,Sheet1!$A$10:$A$18,0),MATCH(RT$48,Sheet1!$B$9:$JO$9,0))=0,"Close",INDEX(Sheet1!$B$10:$JO$18,MATCH($C53,Sheet1!$A$10:$A$18,0),MATCH(RT$48,Sheet1!$B$9:$JO$9,0))),"")</f>
        <v/>
      </c>
      <c r="RU53" s="55" t="str">
        <f>IFERROR(IF(INDEX(Sheet1!$B$10:$JO$18,MATCH($C53,Sheet1!$A$10:$A$18,0),MATCH(RU$48,Sheet1!$B$9:$JO$9,0))=0,"Close",INDEX(Sheet1!$B$10:$JO$18,MATCH($C53,Sheet1!$A$10:$A$18,0),MATCH(RU$48,Sheet1!$B$9:$JO$9,0))),"")</f>
        <v/>
      </c>
      <c r="RV53" s="55" t="str">
        <f>IFERROR(IF(INDEX(Sheet1!$B$10:$JO$18,MATCH($C53,Sheet1!$A$10:$A$18,0),MATCH(RV$48,Sheet1!$B$9:$JO$9,0))=0,"Close",INDEX(Sheet1!$B$10:$JO$18,MATCH($C53,Sheet1!$A$10:$A$18,0),MATCH(RV$48,Sheet1!$B$9:$JO$9,0))),"")</f>
        <v/>
      </c>
      <c r="RW53" s="55" t="str">
        <f>IFERROR(IF(INDEX(Sheet1!$B$10:$JO$18,MATCH($C53,Sheet1!$A$10:$A$18,0),MATCH(RW$48,Sheet1!$B$9:$JO$9,0))=0,"Close",INDEX(Sheet1!$B$10:$JO$18,MATCH($C53,Sheet1!$A$10:$A$18,0),MATCH(RW$48,Sheet1!$B$9:$JO$9,0))),"")</f>
        <v/>
      </c>
      <c r="RX53" s="55" t="str">
        <f>IFERROR(IF(INDEX(Sheet1!$B$10:$JO$18,MATCH($C53,Sheet1!$A$10:$A$18,0),MATCH(RX$48,Sheet1!$B$9:$JO$9,0))=0,"Close",INDEX(Sheet1!$B$10:$JO$18,MATCH($C53,Sheet1!$A$10:$A$18,0),MATCH(RX$48,Sheet1!$B$9:$JO$9,0))),"")</f>
        <v/>
      </c>
    </row>
    <row r="54" spans="2:492" x14ac:dyDescent="0.2">
      <c r="B54" s="47">
        <f t="shared" si="122"/>
        <v>7</v>
      </c>
      <c r="C54" s="54" t="str">
        <f>$C$16</f>
        <v>プールヴィラ　今泊　ｂｙ　コルディオプレミアム</v>
      </c>
      <c r="D54" s="3"/>
      <c r="E54" s="55" t="str">
        <f>IFERROR(IF(INDEX(Sheet1!$B$10:$JO$18,MATCH($C54,Sheet1!$A$10:$A$18,0),MATCH(E$48,Sheet1!$B$9:$JO$9,0))=0,"Close",INDEX(Sheet1!$B$10:$JO$18,MATCH($C54,Sheet1!$A$10:$A$18,0),MATCH(E$48,Sheet1!$B$9:$JO$9,0))),"")</f>
        <v/>
      </c>
      <c r="F54" s="55" t="str">
        <f>IFERROR(IF(INDEX(Sheet1!$B$10:$JO$18,MATCH($C54,Sheet1!$A$10:$A$18,0),MATCH(F$48,Sheet1!$B$9:$JO$9,0))=0,"Close",INDEX(Sheet1!$B$10:$JO$18,MATCH($C54,Sheet1!$A$10:$A$18,0),MATCH(F$48,Sheet1!$B$9:$JO$9,0))),"")</f>
        <v/>
      </c>
      <c r="G54" s="55" t="str">
        <f>IFERROR(IF(INDEX(Sheet1!$B$10:$JO$18,MATCH($C54,Sheet1!$A$10:$A$18,0),MATCH(G$48,Sheet1!$B$9:$JO$9,0))=0,"Close",INDEX(Sheet1!$B$10:$JO$18,MATCH($C54,Sheet1!$A$10:$A$18,0),MATCH(G$48,Sheet1!$B$9:$JO$9,0))),"")</f>
        <v/>
      </c>
      <c r="H54" s="55" t="str">
        <f>IFERROR(IF(INDEX(Sheet1!$B$10:$JO$18,MATCH($C54,Sheet1!$A$10:$A$18,0),MATCH(H$48,Sheet1!$B$9:$JO$9,0))=0,"Close",INDEX(Sheet1!$B$10:$JO$18,MATCH($C54,Sheet1!$A$10:$A$18,0),MATCH(H$48,Sheet1!$B$9:$JO$9,0))),"")</f>
        <v/>
      </c>
      <c r="I54" s="55" t="str">
        <f>IFERROR(IF(INDEX(Sheet1!$B$10:$JO$18,MATCH($C54,Sheet1!$A$10:$A$18,0),MATCH(I$48,Sheet1!$B$9:$JO$9,0))=0,"Close",INDEX(Sheet1!$B$10:$JO$18,MATCH($C54,Sheet1!$A$10:$A$18,0),MATCH(I$48,Sheet1!$B$9:$JO$9,0))),"")</f>
        <v/>
      </c>
      <c r="J54" s="55" t="str">
        <f>IFERROR(IF(INDEX(Sheet1!$B$10:$JO$18,MATCH($C54,Sheet1!$A$10:$A$18,0),MATCH(J$48,Sheet1!$B$9:$JO$9,0))=0,"Close",INDEX(Sheet1!$B$10:$JO$18,MATCH($C54,Sheet1!$A$10:$A$18,0),MATCH(J$48,Sheet1!$B$9:$JO$9,0))),"")</f>
        <v/>
      </c>
      <c r="K54" s="55" t="str">
        <f>IFERROR(IF(INDEX(Sheet1!$B$10:$JO$18,MATCH($C54,Sheet1!$A$10:$A$18,0),MATCH(K$48,Sheet1!$B$9:$JO$9,0))=0,"Close",INDEX(Sheet1!$B$10:$JO$18,MATCH($C54,Sheet1!$A$10:$A$18,0),MATCH(K$48,Sheet1!$B$9:$JO$9,0))),"")</f>
        <v/>
      </c>
      <c r="L54" s="55" t="str">
        <f>IFERROR(IF(INDEX(Sheet1!$B$10:$JO$18,MATCH($C54,Sheet1!$A$10:$A$18,0),MATCH(L$48,Sheet1!$B$9:$JO$9,0))=0,"Close",INDEX(Sheet1!$B$10:$JO$18,MATCH($C54,Sheet1!$A$10:$A$18,0),MATCH(L$48,Sheet1!$B$9:$JO$9,0))),"")</f>
        <v/>
      </c>
      <c r="M54" s="55" t="str">
        <f>IFERROR(IF(INDEX(Sheet1!$B$10:$JO$18,MATCH($C54,Sheet1!$A$10:$A$18,0),MATCH(M$48,Sheet1!$B$9:$JO$9,0))=0,"Close",INDEX(Sheet1!$B$10:$JO$18,MATCH($C54,Sheet1!$A$10:$A$18,0),MATCH(M$48,Sheet1!$B$9:$JO$9,0))),"")</f>
        <v/>
      </c>
      <c r="N54" s="55" t="str">
        <f>IFERROR(IF(INDEX(Sheet1!$B$10:$JO$18,MATCH($C54,Sheet1!$A$10:$A$18,0),MATCH(N$48,Sheet1!$B$9:$JO$9,0))=0,"Close",INDEX(Sheet1!$B$10:$JO$18,MATCH($C54,Sheet1!$A$10:$A$18,0),MATCH(N$48,Sheet1!$B$9:$JO$9,0))),"")</f>
        <v/>
      </c>
      <c r="O54" s="55" t="str">
        <f>IFERROR(IF(INDEX(Sheet1!$B$10:$JO$18,MATCH($C54,Sheet1!$A$10:$A$18,0),MATCH(O$48,Sheet1!$B$9:$JO$9,0))=0,"Close",INDEX(Sheet1!$B$10:$JO$18,MATCH($C54,Sheet1!$A$10:$A$18,0),MATCH(O$48,Sheet1!$B$9:$JO$9,0))),"")</f>
        <v/>
      </c>
      <c r="P54" s="55" t="str">
        <f>IFERROR(IF(INDEX(Sheet1!$B$10:$JO$18,MATCH($C54,Sheet1!$A$10:$A$18,0),MATCH(P$48,Sheet1!$B$9:$JO$9,0))=0,"Close",INDEX(Sheet1!$B$10:$JO$18,MATCH($C54,Sheet1!$A$10:$A$18,0),MATCH(P$48,Sheet1!$B$9:$JO$9,0))),"")</f>
        <v/>
      </c>
      <c r="Q54" s="55" t="str">
        <f>IFERROR(IF(INDEX(Sheet1!$B$10:$JO$18,MATCH($C54,Sheet1!$A$10:$A$18,0),MATCH(Q$48,Sheet1!$B$9:$JO$9,0))=0,"Close",INDEX(Sheet1!$B$10:$JO$18,MATCH($C54,Sheet1!$A$10:$A$18,0),MATCH(Q$48,Sheet1!$B$9:$JO$9,0))),"")</f>
        <v/>
      </c>
      <c r="R54" s="55" t="str">
        <f>IFERROR(IF(INDEX(Sheet1!$B$10:$JO$18,MATCH($C54,Sheet1!$A$10:$A$18,0),MATCH(R$48,Sheet1!$B$9:$JO$9,0))=0,"Close",INDEX(Sheet1!$B$10:$JO$18,MATCH($C54,Sheet1!$A$10:$A$18,0),MATCH(R$48,Sheet1!$B$9:$JO$9,0))),"")</f>
        <v/>
      </c>
      <c r="S54" s="55" t="str">
        <f>IFERROR(IF(INDEX(Sheet1!$B$10:$JO$18,MATCH($C54,Sheet1!$A$10:$A$18,0),MATCH(S$48,Sheet1!$B$9:$JO$9,0))=0,"Close",INDEX(Sheet1!$B$10:$JO$18,MATCH($C54,Sheet1!$A$10:$A$18,0),MATCH(S$48,Sheet1!$B$9:$JO$9,0))),"")</f>
        <v/>
      </c>
      <c r="T54" s="55" t="str">
        <f>IFERROR(IF(INDEX(Sheet1!$B$10:$JO$18,MATCH($C54,Sheet1!$A$10:$A$18,0),MATCH(T$48,Sheet1!$B$9:$JO$9,0))=0,"Close",INDEX(Sheet1!$B$10:$JO$18,MATCH($C54,Sheet1!$A$10:$A$18,0),MATCH(T$48,Sheet1!$B$9:$JO$9,0))),"")</f>
        <v/>
      </c>
      <c r="U54" s="55" t="str">
        <f>IFERROR(IF(INDEX(Sheet1!$B$10:$JO$18,MATCH($C54,Sheet1!$A$10:$A$18,0),MATCH(U$48,Sheet1!$B$9:$JO$9,0))=0,"Close",INDEX(Sheet1!$B$10:$JO$18,MATCH($C54,Sheet1!$A$10:$A$18,0),MATCH(U$48,Sheet1!$B$9:$JO$9,0))),"")</f>
        <v/>
      </c>
      <c r="V54" s="55" t="str">
        <f>IFERROR(IF(INDEX(Sheet1!$B$10:$JO$18,MATCH($C54,Sheet1!$A$10:$A$18,0),MATCH(V$48,Sheet1!$B$9:$JO$9,0))=0,"Close",INDEX(Sheet1!$B$10:$JO$18,MATCH($C54,Sheet1!$A$10:$A$18,0),MATCH(V$48,Sheet1!$B$9:$JO$9,0))),"")</f>
        <v/>
      </c>
      <c r="W54" s="55" t="str">
        <f>IFERROR(IF(INDEX(Sheet1!$B$10:$JO$18,MATCH($C54,Sheet1!$A$10:$A$18,0),MATCH(W$48,Sheet1!$B$9:$JO$9,0))=0,"Close",INDEX(Sheet1!$B$10:$JO$18,MATCH($C54,Sheet1!$A$10:$A$18,0),MATCH(W$48,Sheet1!$B$9:$JO$9,0))),"")</f>
        <v/>
      </c>
      <c r="X54" s="55" t="str">
        <f>IFERROR(IF(INDEX(Sheet1!$B$10:$JO$18,MATCH($C54,Sheet1!$A$10:$A$18,0),MATCH(X$48,Sheet1!$B$9:$JO$9,0))=0,"Close",INDEX(Sheet1!$B$10:$JO$18,MATCH($C54,Sheet1!$A$10:$A$18,0),MATCH(X$48,Sheet1!$B$9:$JO$9,0))),"")</f>
        <v/>
      </c>
      <c r="Y54" s="55" t="str">
        <f>IFERROR(IF(INDEX(Sheet1!$B$10:$JO$18,MATCH($C54,Sheet1!$A$10:$A$18,0),MATCH(Y$48,Sheet1!$B$9:$JO$9,0))=0,"Close",INDEX(Sheet1!$B$10:$JO$18,MATCH($C54,Sheet1!$A$10:$A$18,0),MATCH(Y$48,Sheet1!$B$9:$JO$9,0))),"")</f>
        <v/>
      </c>
      <c r="Z54" s="55" t="str">
        <f>IFERROR(IF(INDEX(Sheet1!$B$10:$JO$18,MATCH($C54,Sheet1!$A$10:$A$18,0),MATCH(Z$48,Sheet1!$B$9:$JO$9,0))=0,"Close",INDEX(Sheet1!$B$10:$JO$18,MATCH($C54,Sheet1!$A$10:$A$18,0),MATCH(Z$48,Sheet1!$B$9:$JO$9,0))),"")</f>
        <v/>
      </c>
      <c r="AA54" s="55" t="str">
        <f>IFERROR(IF(INDEX(Sheet1!$B$10:$JO$18,MATCH($C54,Sheet1!$A$10:$A$18,0),MATCH(AA$48,Sheet1!$B$9:$JO$9,0))=0,"Close",INDEX(Sheet1!$B$10:$JO$18,MATCH($C54,Sheet1!$A$10:$A$18,0),MATCH(AA$48,Sheet1!$B$9:$JO$9,0))),"")</f>
        <v/>
      </c>
      <c r="AB54" s="55" t="str">
        <f>IFERROR(IF(INDEX(Sheet1!$B$10:$JO$18,MATCH($C54,Sheet1!$A$10:$A$18,0),MATCH(AB$48,Sheet1!$B$9:$JO$9,0))=0,"Close",INDEX(Sheet1!$B$10:$JO$18,MATCH($C54,Sheet1!$A$10:$A$18,0),MATCH(AB$48,Sheet1!$B$9:$JO$9,0))),"")</f>
        <v/>
      </c>
      <c r="AC54" s="55" t="str">
        <f>IFERROR(IF(INDEX(Sheet1!$B$10:$JO$18,MATCH($C54,Sheet1!$A$10:$A$18,0),MATCH(AC$48,Sheet1!$B$9:$JO$9,0))=0,"Close",INDEX(Sheet1!$B$10:$JO$18,MATCH($C54,Sheet1!$A$10:$A$18,0),MATCH(AC$48,Sheet1!$B$9:$JO$9,0))),"")</f>
        <v/>
      </c>
      <c r="AD54" s="55" t="str">
        <f>IFERROR(IF(INDEX(Sheet1!$B$10:$JO$18,MATCH($C54,Sheet1!$A$10:$A$18,0),MATCH(AD$48,Sheet1!$B$9:$JO$9,0))=0,"Close",INDEX(Sheet1!$B$10:$JO$18,MATCH($C54,Sheet1!$A$10:$A$18,0),MATCH(AD$48,Sheet1!$B$9:$JO$9,0))),"")</f>
        <v/>
      </c>
      <c r="AE54" s="55" t="str">
        <f>IFERROR(IF(INDEX(Sheet1!$B$10:$JO$18,MATCH($C54,Sheet1!$A$10:$A$18,0),MATCH(AE$48,Sheet1!$B$9:$JO$9,0))=0,"Close",INDEX(Sheet1!$B$10:$JO$18,MATCH($C54,Sheet1!$A$10:$A$18,0),MATCH(AE$48,Sheet1!$B$9:$JO$9,0))),"")</f>
        <v/>
      </c>
      <c r="AF54" s="55" t="str">
        <f>IFERROR(IF(INDEX(Sheet1!$B$10:$JO$18,MATCH($C54,Sheet1!$A$10:$A$18,0),MATCH(AF$48,Sheet1!$B$9:$JO$9,0))=0,"Close",INDEX(Sheet1!$B$10:$JO$18,MATCH($C54,Sheet1!$A$10:$A$18,0),MATCH(AF$48,Sheet1!$B$9:$JO$9,0))),"")</f>
        <v/>
      </c>
      <c r="AG54" s="55" t="str">
        <f>IFERROR(IF(INDEX(Sheet1!$B$10:$JO$18,MATCH($C54,Sheet1!$A$10:$A$18,0),MATCH(AG$48,Sheet1!$B$9:$JO$9,0))=0,"Close",INDEX(Sheet1!$B$10:$JO$18,MATCH($C54,Sheet1!$A$10:$A$18,0),MATCH(AG$48,Sheet1!$B$9:$JO$9,0))),"")</f>
        <v/>
      </c>
      <c r="AH54" s="55" t="str">
        <f>IFERROR(IF(INDEX(Sheet1!$B$10:$JO$18,MATCH($C54,Sheet1!$A$10:$A$18,0),MATCH(AH$48,Sheet1!$B$9:$JO$9,0))=0,"Close",INDEX(Sheet1!$B$10:$JO$18,MATCH($C54,Sheet1!$A$10:$A$18,0),MATCH(AH$48,Sheet1!$B$9:$JO$9,0))),"")</f>
        <v/>
      </c>
      <c r="AI54" s="55" t="str">
        <f>IFERROR(IF(INDEX(Sheet1!$B$10:$JO$18,MATCH($C54,Sheet1!$A$10:$A$18,0),MATCH(AI$48,Sheet1!$B$9:$JO$9,0))=0,"Close",INDEX(Sheet1!$B$10:$JO$18,MATCH($C54,Sheet1!$A$10:$A$18,0),MATCH(AI$48,Sheet1!$B$9:$JO$9,0))),"")</f>
        <v/>
      </c>
      <c r="AJ54" s="55" t="str">
        <f>IFERROR(IF(INDEX(Sheet1!$B$10:$JO$18,MATCH($C54,Sheet1!$A$10:$A$18,0),MATCH(AJ$48,Sheet1!$B$9:$JO$9,0))=0,"Close",INDEX(Sheet1!$B$10:$JO$18,MATCH($C54,Sheet1!$A$10:$A$18,0),MATCH(AJ$48,Sheet1!$B$9:$JO$9,0))),"")</f>
        <v/>
      </c>
      <c r="AK54" s="55" t="str">
        <f>IFERROR(IF(INDEX(Sheet1!$B$10:$JO$18,MATCH($C54,Sheet1!$A$10:$A$18,0),MATCH(AK$48,Sheet1!$B$9:$JO$9,0))=0,"Close",INDEX(Sheet1!$B$10:$JO$18,MATCH($C54,Sheet1!$A$10:$A$18,0),MATCH(AK$48,Sheet1!$B$9:$JO$9,0))),"")</f>
        <v/>
      </c>
      <c r="AL54" s="55" t="str">
        <f>IFERROR(IF(INDEX(Sheet1!$B$10:$JO$18,MATCH($C54,Sheet1!$A$10:$A$18,0),MATCH(AL$48,Sheet1!$B$9:$JO$9,0))=0,"Close",INDEX(Sheet1!$B$10:$JO$18,MATCH($C54,Sheet1!$A$10:$A$18,0),MATCH(AL$48,Sheet1!$B$9:$JO$9,0))),"")</f>
        <v/>
      </c>
      <c r="AM54" s="55" t="str">
        <f>IFERROR(IF(INDEX(Sheet1!$B$10:$JO$18,MATCH($C54,Sheet1!$A$10:$A$18,0),MATCH(AM$48,Sheet1!$B$9:$JO$9,0))=0,"Close",INDEX(Sheet1!$B$10:$JO$18,MATCH($C54,Sheet1!$A$10:$A$18,0),MATCH(AM$48,Sheet1!$B$9:$JO$9,0))),"")</f>
        <v/>
      </c>
      <c r="AN54" s="55" t="str">
        <f>IFERROR(IF(INDEX(Sheet1!$B$10:$JO$18,MATCH($C54,Sheet1!$A$10:$A$18,0),MATCH(AN$48,Sheet1!$B$9:$JO$9,0))=0,"Close",INDEX(Sheet1!$B$10:$JO$18,MATCH($C54,Sheet1!$A$10:$A$18,0),MATCH(AN$48,Sheet1!$B$9:$JO$9,0))),"")</f>
        <v/>
      </c>
      <c r="AO54" s="55" t="str">
        <f>IFERROR(IF(INDEX(Sheet1!$B$10:$JO$18,MATCH($C54,Sheet1!$A$10:$A$18,0),MATCH(AO$48,Sheet1!$B$9:$JO$9,0))=0,"Close",INDEX(Sheet1!$B$10:$JO$18,MATCH($C54,Sheet1!$A$10:$A$18,0),MATCH(AO$48,Sheet1!$B$9:$JO$9,0))),"")</f>
        <v/>
      </c>
      <c r="AP54" s="55" t="str">
        <f>IFERROR(IF(INDEX(Sheet1!$B$10:$JO$18,MATCH($C54,Sheet1!$A$10:$A$18,0),MATCH(AP$48,Sheet1!$B$9:$JO$9,0))=0,"Close",INDEX(Sheet1!$B$10:$JO$18,MATCH($C54,Sheet1!$A$10:$A$18,0),MATCH(AP$48,Sheet1!$B$9:$JO$9,0))),"")</f>
        <v/>
      </c>
      <c r="AQ54" s="55" t="str">
        <f>IFERROR(IF(INDEX(Sheet1!$B$10:$JO$18,MATCH($C54,Sheet1!$A$10:$A$18,0),MATCH(AQ$48,Sheet1!$B$9:$JO$9,0))=0,"Close",INDEX(Sheet1!$B$10:$JO$18,MATCH($C54,Sheet1!$A$10:$A$18,0),MATCH(AQ$48,Sheet1!$B$9:$JO$9,0))),"")</f>
        <v/>
      </c>
      <c r="AR54" s="55" t="str">
        <f>IFERROR(IF(INDEX(Sheet1!$B$10:$JO$18,MATCH($C54,Sheet1!$A$10:$A$18,0),MATCH(AR$48,Sheet1!$B$9:$JO$9,0))=0,"Close",INDEX(Sheet1!$B$10:$JO$18,MATCH($C54,Sheet1!$A$10:$A$18,0),MATCH(AR$48,Sheet1!$B$9:$JO$9,0))),"")</f>
        <v/>
      </c>
      <c r="AS54" s="55" t="str">
        <f>IFERROR(IF(INDEX(Sheet1!$B$10:$JO$18,MATCH($C54,Sheet1!$A$10:$A$18,0),MATCH(AS$48,Sheet1!$B$9:$JO$9,0))=0,"Close",INDEX(Sheet1!$B$10:$JO$18,MATCH($C54,Sheet1!$A$10:$A$18,0),MATCH(AS$48,Sheet1!$B$9:$JO$9,0))),"")</f>
        <v/>
      </c>
      <c r="AT54" s="55" t="str">
        <f>IFERROR(IF(INDEX(Sheet1!$B$10:$JO$18,MATCH($C54,Sheet1!$A$10:$A$18,0),MATCH(AT$48,Sheet1!$B$9:$JO$9,0))=0,"Close",INDEX(Sheet1!$B$10:$JO$18,MATCH($C54,Sheet1!$A$10:$A$18,0),MATCH(AT$48,Sheet1!$B$9:$JO$9,0))),"")</f>
        <v/>
      </c>
      <c r="AU54" s="55" t="str">
        <f>IFERROR(IF(INDEX(Sheet1!$B$10:$JO$18,MATCH($C54,Sheet1!$A$10:$A$18,0),MATCH(AU$48,Sheet1!$B$9:$JO$9,0))=0,"Close",INDEX(Sheet1!$B$10:$JO$18,MATCH($C54,Sheet1!$A$10:$A$18,0),MATCH(AU$48,Sheet1!$B$9:$JO$9,0))),"")</f>
        <v/>
      </c>
      <c r="AV54" s="55" t="str">
        <f>IFERROR(IF(INDEX(Sheet1!$B$10:$JO$18,MATCH($C54,Sheet1!$A$10:$A$18,0),MATCH(AV$48,Sheet1!$B$9:$JO$9,0))=0,"Close",INDEX(Sheet1!$B$10:$JO$18,MATCH($C54,Sheet1!$A$10:$A$18,0),MATCH(AV$48,Sheet1!$B$9:$JO$9,0))),"")</f>
        <v/>
      </c>
      <c r="AW54" s="55" t="str">
        <f>IFERROR(IF(INDEX(Sheet1!$B$10:$JO$18,MATCH($C54,Sheet1!$A$10:$A$18,0),MATCH(AW$48,Sheet1!$B$9:$JO$9,0))=0,"Close",INDEX(Sheet1!$B$10:$JO$18,MATCH($C54,Sheet1!$A$10:$A$18,0),MATCH(AW$48,Sheet1!$B$9:$JO$9,0))),"")</f>
        <v/>
      </c>
      <c r="AX54" s="55" t="str">
        <f>IFERROR(IF(INDEX(Sheet1!$B$10:$JO$18,MATCH($C54,Sheet1!$A$10:$A$18,0),MATCH(AX$48,Sheet1!$B$9:$JO$9,0))=0,"Close",INDEX(Sheet1!$B$10:$JO$18,MATCH($C54,Sheet1!$A$10:$A$18,0),MATCH(AX$48,Sheet1!$B$9:$JO$9,0))),"")</f>
        <v/>
      </c>
      <c r="AY54" s="55" t="str">
        <f>IFERROR(IF(INDEX(Sheet1!$B$10:$JO$18,MATCH($C54,Sheet1!$A$10:$A$18,0),MATCH(AY$48,Sheet1!$B$9:$JO$9,0))=0,"Close",INDEX(Sheet1!$B$10:$JO$18,MATCH($C54,Sheet1!$A$10:$A$18,0),MATCH(AY$48,Sheet1!$B$9:$JO$9,0))),"")</f>
        <v/>
      </c>
      <c r="AZ54" s="55" t="str">
        <f>IFERROR(IF(INDEX(Sheet1!$B$10:$JO$18,MATCH($C54,Sheet1!$A$10:$A$18,0),MATCH(AZ$48,Sheet1!$B$9:$JO$9,0))=0,"Close",INDEX(Sheet1!$B$10:$JO$18,MATCH($C54,Sheet1!$A$10:$A$18,0),MATCH(AZ$48,Sheet1!$B$9:$JO$9,0))),"")</f>
        <v/>
      </c>
      <c r="BA54" s="55" t="str">
        <f>IFERROR(IF(INDEX(Sheet1!$B$10:$JO$18,MATCH($C54,Sheet1!$A$10:$A$18,0),MATCH(BA$48,Sheet1!$B$9:$JO$9,0))=0,"Close",INDEX(Sheet1!$B$10:$JO$18,MATCH($C54,Sheet1!$A$10:$A$18,0),MATCH(BA$48,Sheet1!$B$9:$JO$9,0))),"")</f>
        <v/>
      </c>
      <c r="BB54" s="55" t="str">
        <f>IFERROR(IF(INDEX(Sheet1!$B$10:$JO$18,MATCH($C54,Sheet1!$A$10:$A$18,0),MATCH(BB$48,Sheet1!$B$9:$JO$9,0))=0,"Close",INDEX(Sheet1!$B$10:$JO$18,MATCH($C54,Sheet1!$A$10:$A$18,0),MATCH(BB$48,Sheet1!$B$9:$JO$9,0))),"")</f>
        <v/>
      </c>
      <c r="BC54" s="55" t="str">
        <f>IFERROR(IF(INDEX(Sheet1!$B$10:$JO$18,MATCH($C54,Sheet1!$A$10:$A$18,0),MATCH(BC$48,Sheet1!$B$9:$JO$9,0))=0,"Close",INDEX(Sheet1!$B$10:$JO$18,MATCH($C54,Sheet1!$A$10:$A$18,0),MATCH(BC$48,Sheet1!$B$9:$JO$9,0))),"")</f>
        <v/>
      </c>
      <c r="BD54" s="55" t="str">
        <f>IFERROR(IF(INDEX(Sheet1!$B$10:$JO$18,MATCH($C54,Sheet1!$A$10:$A$18,0),MATCH(BD$48,Sheet1!$B$9:$JO$9,0))=0,"Close",INDEX(Sheet1!$B$10:$JO$18,MATCH($C54,Sheet1!$A$10:$A$18,0),MATCH(BD$48,Sheet1!$B$9:$JO$9,0))),"")</f>
        <v/>
      </c>
      <c r="BE54" s="55" t="str">
        <f>IFERROR(IF(INDEX(Sheet1!$B$10:$JO$18,MATCH($C54,Sheet1!$A$10:$A$18,0),MATCH(BE$48,Sheet1!$B$9:$JO$9,0))=0,"Close",INDEX(Sheet1!$B$10:$JO$18,MATCH($C54,Sheet1!$A$10:$A$18,0),MATCH(BE$48,Sheet1!$B$9:$JO$9,0))),"")</f>
        <v/>
      </c>
      <c r="BF54" s="55" t="str">
        <f>IFERROR(IF(INDEX(Sheet1!$B$10:$JO$18,MATCH($C54,Sheet1!$A$10:$A$18,0),MATCH(BF$48,Sheet1!$B$9:$JO$9,0))=0,"Close",INDEX(Sheet1!$B$10:$JO$18,MATCH($C54,Sheet1!$A$10:$A$18,0),MATCH(BF$48,Sheet1!$B$9:$JO$9,0))),"")</f>
        <v/>
      </c>
      <c r="BG54" s="55" t="str">
        <f>IFERROR(IF(INDEX(Sheet1!$B$10:$JO$18,MATCH($C54,Sheet1!$A$10:$A$18,0),MATCH(BG$48,Sheet1!$B$9:$JO$9,0))=0,"Close",INDEX(Sheet1!$B$10:$JO$18,MATCH($C54,Sheet1!$A$10:$A$18,0),MATCH(BG$48,Sheet1!$B$9:$JO$9,0))),"")</f>
        <v/>
      </c>
      <c r="BH54" s="55" t="str">
        <f>IFERROR(IF(INDEX(Sheet1!$B$10:$JO$18,MATCH($C54,Sheet1!$A$10:$A$18,0),MATCH(BH$48,Sheet1!$B$9:$JO$9,0))=0,"Close",INDEX(Sheet1!$B$10:$JO$18,MATCH($C54,Sheet1!$A$10:$A$18,0),MATCH(BH$48,Sheet1!$B$9:$JO$9,0))),"")</f>
        <v/>
      </c>
      <c r="BI54" s="55" t="str">
        <f>IFERROR(IF(INDEX(Sheet1!$B$10:$JO$18,MATCH($C54,Sheet1!$A$10:$A$18,0),MATCH(BI$48,Sheet1!$B$9:$JO$9,0))=0,"Close",INDEX(Sheet1!$B$10:$JO$18,MATCH($C54,Sheet1!$A$10:$A$18,0),MATCH(BI$48,Sheet1!$B$9:$JO$9,0))),"")</f>
        <v/>
      </c>
      <c r="BJ54" s="55" t="str">
        <f>IFERROR(IF(INDEX(Sheet1!$B$10:$JO$18,MATCH($C54,Sheet1!$A$10:$A$18,0),MATCH(BJ$48,Sheet1!$B$9:$JO$9,0))=0,"Close",INDEX(Sheet1!$B$10:$JO$18,MATCH($C54,Sheet1!$A$10:$A$18,0),MATCH(BJ$48,Sheet1!$B$9:$JO$9,0))),"")</f>
        <v/>
      </c>
      <c r="BK54" s="55" t="str">
        <f>IFERROR(IF(INDEX(Sheet1!$B$10:$JO$18,MATCH($C54,Sheet1!$A$10:$A$18,0),MATCH(BK$48,Sheet1!$B$9:$JO$9,0))=0,"Close",INDEX(Sheet1!$B$10:$JO$18,MATCH($C54,Sheet1!$A$10:$A$18,0),MATCH(BK$48,Sheet1!$B$9:$JO$9,0))),"")</f>
        <v/>
      </c>
      <c r="BL54" s="55" t="str">
        <f>IFERROR(IF(INDEX(Sheet1!$B$10:$JO$18,MATCH($C54,Sheet1!$A$10:$A$18,0),MATCH(BL$48,Sheet1!$B$9:$JO$9,0))=0,"Close",INDEX(Sheet1!$B$10:$JO$18,MATCH($C54,Sheet1!$A$10:$A$18,0),MATCH(BL$48,Sheet1!$B$9:$JO$9,0))),"")</f>
        <v/>
      </c>
      <c r="BM54" s="55" t="str">
        <f>IFERROR(IF(INDEX(Sheet1!$B$10:$JO$18,MATCH($C54,Sheet1!$A$10:$A$18,0),MATCH(BM$48,Sheet1!$B$9:$JO$9,0))=0,"Close",INDEX(Sheet1!$B$10:$JO$18,MATCH($C54,Sheet1!$A$10:$A$18,0),MATCH(BM$48,Sheet1!$B$9:$JO$9,0))),"")</f>
        <v/>
      </c>
      <c r="BN54" s="55" t="str">
        <f>IFERROR(IF(INDEX(Sheet1!$B$10:$JO$18,MATCH($C54,Sheet1!$A$10:$A$18,0),MATCH(BN$48,Sheet1!$B$9:$JO$9,0))=0,"Close",INDEX(Sheet1!$B$10:$JO$18,MATCH($C54,Sheet1!$A$10:$A$18,0),MATCH(BN$48,Sheet1!$B$9:$JO$9,0))),"")</f>
        <v/>
      </c>
      <c r="BO54" s="55" t="str">
        <f>IFERROR(IF(INDEX(Sheet1!$B$10:$JO$18,MATCH($C54,Sheet1!$A$10:$A$18,0),MATCH(BO$48,Sheet1!$B$9:$JO$9,0))=0,"Close",INDEX(Sheet1!$B$10:$JO$18,MATCH($C54,Sheet1!$A$10:$A$18,0),MATCH(BO$48,Sheet1!$B$9:$JO$9,0))),"")</f>
        <v/>
      </c>
      <c r="BP54" s="55" t="str">
        <f>IFERROR(IF(INDEX(Sheet1!$B$10:$JO$18,MATCH($C54,Sheet1!$A$10:$A$18,0),MATCH(BP$48,Sheet1!$B$9:$JO$9,0))=0,"Close",INDEX(Sheet1!$B$10:$JO$18,MATCH($C54,Sheet1!$A$10:$A$18,0),MATCH(BP$48,Sheet1!$B$9:$JO$9,0))),"")</f>
        <v/>
      </c>
      <c r="BQ54" s="55" t="str">
        <f>IFERROR(IF(INDEX(Sheet1!$B$10:$JO$18,MATCH($C54,Sheet1!$A$10:$A$18,0),MATCH(BQ$48,Sheet1!$B$9:$JO$9,0))=0,"Close",INDEX(Sheet1!$B$10:$JO$18,MATCH($C54,Sheet1!$A$10:$A$18,0),MATCH(BQ$48,Sheet1!$B$9:$JO$9,0))),"")</f>
        <v/>
      </c>
      <c r="BR54" s="55" t="str">
        <f>IFERROR(IF(INDEX(Sheet1!$B$10:$JO$18,MATCH($C54,Sheet1!$A$10:$A$18,0),MATCH(BR$48,Sheet1!$B$9:$JO$9,0))=0,"Close",INDEX(Sheet1!$B$10:$JO$18,MATCH($C54,Sheet1!$A$10:$A$18,0),MATCH(BR$48,Sheet1!$B$9:$JO$9,0))),"")</f>
        <v/>
      </c>
      <c r="BS54" s="55" t="str">
        <f>IFERROR(IF(INDEX(Sheet1!$B$10:$JO$18,MATCH($C54,Sheet1!$A$10:$A$18,0),MATCH(BS$48,Sheet1!$B$9:$JO$9,0))=0,"Close",INDEX(Sheet1!$B$10:$JO$18,MATCH($C54,Sheet1!$A$10:$A$18,0),MATCH(BS$48,Sheet1!$B$9:$JO$9,0))),"")</f>
        <v/>
      </c>
      <c r="BT54" s="55" t="str">
        <f>IFERROR(IF(INDEX(Sheet1!$B$10:$JO$18,MATCH($C54,Sheet1!$A$10:$A$18,0),MATCH(BT$48,Sheet1!$B$9:$JO$9,0))=0,"Close",INDEX(Sheet1!$B$10:$JO$18,MATCH($C54,Sheet1!$A$10:$A$18,0),MATCH(BT$48,Sheet1!$B$9:$JO$9,0))),"")</f>
        <v/>
      </c>
      <c r="BU54" s="55" t="str">
        <f>IFERROR(IF(INDEX(Sheet1!$B$10:$JO$18,MATCH($C54,Sheet1!$A$10:$A$18,0),MATCH(BU$48,Sheet1!$B$9:$JO$9,0))=0,"Close",INDEX(Sheet1!$B$10:$JO$18,MATCH($C54,Sheet1!$A$10:$A$18,0),MATCH(BU$48,Sheet1!$B$9:$JO$9,0))),"")</f>
        <v/>
      </c>
      <c r="BV54" s="55" t="str">
        <f>IFERROR(IF(INDEX(Sheet1!$B$10:$JO$18,MATCH($C54,Sheet1!$A$10:$A$18,0),MATCH(BV$48,Sheet1!$B$9:$JO$9,0))=0,"Close",INDEX(Sheet1!$B$10:$JO$18,MATCH($C54,Sheet1!$A$10:$A$18,0),MATCH(BV$48,Sheet1!$B$9:$JO$9,0))),"")</f>
        <v/>
      </c>
      <c r="BW54" s="55" t="str">
        <f>IFERROR(IF(INDEX(Sheet1!$B$10:$JO$18,MATCH($C54,Sheet1!$A$10:$A$18,0),MATCH(BW$48,Sheet1!$B$9:$JO$9,0))=0,"Close",INDEX(Sheet1!$B$10:$JO$18,MATCH($C54,Sheet1!$A$10:$A$18,0),MATCH(BW$48,Sheet1!$B$9:$JO$9,0))),"")</f>
        <v/>
      </c>
      <c r="BX54" s="55" t="str">
        <f>IFERROR(IF(INDEX(Sheet1!$B$10:$JO$18,MATCH($C54,Sheet1!$A$10:$A$18,0),MATCH(BX$48,Sheet1!$B$9:$JO$9,0))=0,"Close",INDEX(Sheet1!$B$10:$JO$18,MATCH($C54,Sheet1!$A$10:$A$18,0),MATCH(BX$48,Sheet1!$B$9:$JO$9,0))),"")</f>
        <v/>
      </c>
      <c r="BY54" s="55" t="str">
        <f>IFERROR(IF(INDEX(Sheet1!$B$10:$JO$18,MATCH($C54,Sheet1!$A$10:$A$18,0),MATCH(BY$48,Sheet1!$B$9:$JO$9,0))=0,"Close",INDEX(Sheet1!$B$10:$JO$18,MATCH($C54,Sheet1!$A$10:$A$18,0),MATCH(BY$48,Sheet1!$B$9:$JO$9,0))),"")</f>
        <v/>
      </c>
      <c r="BZ54" s="55" t="str">
        <f>IFERROR(IF(INDEX(Sheet1!$B$10:$JO$18,MATCH($C54,Sheet1!$A$10:$A$18,0),MATCH(BZ$48,Sheet1!$B$9:$JO$9,0))=0,"Close",INDEX(Sheet1!$B$10:$JO$18,MATCH($C54,Sheet1!$A$10:$A$18,0),MATCH(BZ$48,Sheet1!$B$9:$JO$9,0))),"")</f>
        <v/>
      </c>
      <c r="CA54" s="55" t="str">
        <f>IFERROR(IF(INDEX(Sheet1!$B$10:$JO$18,MATCH($C54,Sheet1!$A$10:$A$18,0),MATCH(CA$48,Sheet1!$B$9:$JO$9,0))=0,"Close",INDEX(Sheet1!$B$10:$JO$18,MATCH($C54,Sheet1!$A$10:$A$18,0),MATCH(CA$48,Sheet1!$B$9:$JO$9,0))),"")</f>
        <v/>
      </c>
      <c r="CB54" s="55" t="str">
        <f>IFERROR(IF(INDEX(Sheet1!$B$10:$JO$18,MATCH($C54,Sheet1!$A$10:$A$18,0),MATCH(CB$48,Sheet1!$B$9:$JO$9,0))=0,"Close",INDEX(Sheet1!$B$10:$JO$18,MATCH($C54,Sheet1!$A$10:$A$18,0),MATCH(CB$48,Sheet1!$B$9:$JO$9,0))),"")</f>
        <v/>
      </c>
      <c r="CC54" s="55" t="str">
        <f>IFERROR(IF(INDEX(Sheet1!$B$10:$JO$18,MATCH($C54,Sheet1!$A$10:$A$18,0),MATCH(CC$48,Sheet1!$B$9:$JO$9,0))=0,"Close",INDEX(Sheet1!$B$10:$JO$18,MATCH($C54,Sheet1!$A$10:$A$18,0),MATCH(CC$48,Sheet1!$B$9:$JO$9,0))),"")</f>
        <v/>
      </c>
      <c r="CD54" s="55" t="str">
        <f>IFERROR(IF(INDEX(Sheet1!$B$10:$JO$18,MATCH($C54,Sheet1!$A$10:$A$18,0),MATCH(CD$48,Sheet1!$B$9:$JO$9,0))=0,"Close",INDEX(Sheet1!$B$10:$JO$18,MATCH($C54,Sheet1!$A$10:$A$18,0),MATCH(CD$48,Sheet1!$B$9:$JO$9,0))),"")</f>
        <v/>
      </c>
      <c r="CE54" s="55" t="str">
        <f>IFERROR(IF(INDEX(Sheet1!$B$10:$JO$18,MATCH($C54,Sheet1!$A$10:$A$18,0),MATCH(CE$48,Sheet1!$B$9:$JO$9,0))=0,"Close",INDEX(Sheet1!$B$10:$JO$18,MATCH($C54,Sheet1!$A$10:$A$18,0),MATCH(CE$48,Sheet1!$B$9:$JO$9,0))),"")</f>
        <v/>
      </c>
      <c r="CF54" s="55" t="str">
        <f>IFERROR(IF(INDEX(Sheet1!$B$10:$JO$18,MATCH($C54,Sheet1!$A$10:$A$18,0),MATCH(CF$48,Sheet1!$B$9:$JO$9,0))=0,"Close",INDEX(Sheet1!$B$10:$JO$18,MATCH($C54,Sheet1!$A$10:$A$18,0),MATCH(CF$48,Sheet1!$B$9:$JO$9,0))),"")</f>
        <v/>
      </c>
      <c r="CG54" s="55" t="str">
        <f>IFERROR(IF(INDEX(Sheet1!$B$10:$JO$18,MATCH($C54,Sheet1!$A$10:$A$18,0),MATCH(CG$48,Sheet1!$B$9:$JO$9,0))=0,"Close",INDEX(Sheet1!$B$10:$JO$18,MATCH($C54,Sheet1!$A$10:$A$18,0),MATCH(CG$48,Sheet1!$B$9:$JO$9,0))),"")</f>
        <v/>
      </c>
      <c r="CH54" s="55" t="str">
        <f>IFERROR(IF(INDEX(Sheet1!$B$10:$JO$18,MATCH($C54,Sheet1!$A$10:$A$18,0),MATCH(CH$48,Sheet1!$B$9:$JO$9,0))=0,"Close",INDEX(Sheet1!$B$10:$JO$18,MATCH($C54,Sheet1!$A$10:$A$18,0),MATCH(CH$48,Sheet1!$B$9:$JO$9,0))),"")</f>
        <v/>
      </c>
      <c r="CI54" s="55" t="str">
        <f>IFERROR(IF(INDEX(Sheet1!$B$10:$JO$18,MATCH($C54,Sheet1!$A$10:$A$18,0),MATCH(CI$48,Sheet1!$B$9:$JO$9,0))=0,"Close",INDEX(Sheet1!$B$10:$JO$18,MATCH($C54,Sheet1!$A$10:$A$18,0),MATCH(CI$48,Sheet1!$B$9:$JO$9,0))),"")</f>
        <v/>
      </c>
      <c r="CJ54" s="55" t="str">
        <f>IFERROR(IF(INDEX(Sheet1!$B$10:$JO$18,MATCH($C54,Sheet1!$A$10:$A$18,0),MATCH(CJ$48,Sheet1!$B$9:$JO$9,0))=0,"Close",INDEX(Sheet1!$B$10:$JO$18,MATCH($C54,Sheet1!$A$10:$A$18,0),MATCH(CJ$48,Sheet1!$B$9:$JO$9,0))),"")</f>
        <v/>
      </c>
      <c r="CK54" s="55" t="str">
        <f>IFERROR(IF(INDEX(Sheet1!$B$10:$JO$18,MATCH($C54,Sheet1!$A$10:$A$18,0),MATCH(CK$48,Sheet1!$B$9:$JO$9,0))=0,"Close",INDEX(Sheet1!$B$10:$JO$18,MATCH($C54,Sheet1!$A$10:$A$18,0),MATCH(CK$48,Sheet1!$B$9:$JO$9,0))),"")</f>
        <v/>
      </c>
      <c r="CL54" s="55" t="str">
        <f>IFERROR(IF(INDEX(Sheet1!$B$10:$JO$18,MATCH($C54,Sheet1!$A$10:$A$18,0),MATCH(CL$48,Sheet1!$B$9:$JO$9,0))=0,"Close",INDEX(Sheet1!$B$10:$JO$18,MATCH($C54,Sheet1!$A$10:$A$18,0),MATCH(CL$48,Sheet1!$B$9:$JO$9,0))),"")</f>
        <v/>
      </c>
      <c r="CM54" s="55" t="str">
        <f>IFERROR(IF(INDEX(Sheet1!$B$10:$JO$18,MATCH($C54,Sheet1!$A$10:$A$18,0),MATCH(CM$48,Sheet1!$B$9:$JO$9,0))=0,"Close",INDEX(Sheet1!$B$10:$JO$18,MATCH($C54,Sheet1!$A$10:$A$18,0),MATCH(CM$48,Sheet1!$B$9:$JO$9,0))),"")</f>
        <v/>
      </c>
      <c r="CN54" s="55" t="str">
        <f>IFERROR(IF(INDEX(Sheet1!$B$10:$JO$18,MATCH($C54,Sheet1!$A$10:$A$18,0),MATCH(CN$48,Sheet1!$B$9:$JO$9,0))=0,"Close",INDEX(Sheet1!$B$10:$JO$18,MATCH($C54,Sheet1!$A$10:$A$18,0),MATCH(CN$48,Sheet1!$B$9:$JO$9,0))),"")</f>
        <v/>
      </c>
      <c r="CO54" s="55" t="str">
        <f>IFERROR(IF(INDEX(Sheet1!$B$10:$JO$18,MATCH($C54,Sheet1!$A$10:$A$18,0),MATCH(CO$48,Sheet1!$B$9:$JO$9,0))=0,"Close",INDEX(Sheet1!$B$10:$JO$18,MATCH($C54,Sheet1!$A$10:$A$18,0),MATCH(CO$48,Sheet1!$B$9:$JO$9,0))),"")</f>
        <v/>
      </c>
      <c r="CP54" s="55" t="str">
        <f>IFERROR(IF(INDEX(Sheet1!$B$10:$JO$18,MATCH($C54,Sheet1!$A$10:$A$18,0),MATCH(CP$48,Sheet1!$B$9:$JO$9,0))=0,"Close",INDEX(Sheet1!$B$10:$JO$18,MATCH($C54,Sheet1!$A$10:$A$18,0),MATCH(CP$48,Sheet1!$B$9:$JO$9,0))),"")</f>
        <v/>
      </c>
      <c r="CQ54" s="55" t="str">
        <f>IFERROR(IF(INDEX(Sheet1!$B$10:$JO$18,MATCH($C54,Sheet1!$A$10:$A$18,0),MATCH(CQ$48,Sheet1!$B$9:$JO$9,0))=0,"Close",INDEX(Sheet1!$B$10:$JO$18,MATCH($C54,Sheet1!$A$10:$A$18,0),MATCH(CQ$48,Sheet1!$B$9:$JO$9,0))),"")</f>
        <v/>
      </c>
      <c r="CR54" s="55" t="str">
        <f>IFERROR(IF(INDEX(Sheet1!$B$10:$JO$18,MATCH($C54,Sheet1!$A$10:$A$18,0),MATCH(CR$48,Sheet1!$B$9:$JO$9,0))=0,"Close",INDEX(Sheet1!$B$10:$JO$18,MATCH($C54,Sheet1!$A$10:$A$18,0),MATCH(CR$48,Sheet1!$B$9:$JO$9,0))),"")</f>
        <v/>
      </c>
      <c r="CS54" s="55" t="str">
        <f>IFERROR(IF(INDEX(Sheet1!$B$10:$JO$18,MATCH($C54,Sheet1!$A$10:$A$18,0),MATCH(CS$48,Sheet1!$B$9:$JO$9,0))=0,"Close",INDEX(Sheet1!$B$10:$JO$18,MATCH($C54,Sheet1!$A$10:$A$18,0),MATCH(CS$48,Sheet1!$B$9:$JO$9,0))),"")</f>
        <v/>
      </c>
      <c r="CT54" s="55" t="str">
        <f>IFERROR(IF(INDEX(Sheet1!$B$10:$JO$18,MATCH($C54,Sheet1!$A$10:$A$18,0),MATCH(CT$48,Sheet1!$B$9:$JO$9,0))=0,"Close",INDEX(Sheet1!$B$10:$JO$18,MATCH($C54,Sheet1!$A$10:$A$18,0),MATCH(CT$48,Sheet1!$B$9:$JO$9,0))),"")</f>
        <v/>
      </c>
      <c r="CU54" s="55" t="str">
        <f>IFERROR(IF(INDEX(Sheet1!$B$10:$JO$18,MATCH($C54,Sheet1!$A$10:$A$18,0),MATCH(CU$48,Sheet1!$B$9:$JO$9,0))=0,"Close",INDEX(Sheet1!$B$10:$JO$18,MATCH($C54,Sheet1!$A$10:$A$18,0),MATCH(CU$48,Sheet1!$B$9:$JO$9,0))),"")</f>
        <v/>
      </c>
      <c r="CV54" s="55" t="str">
        <f>IFERROR(IF(INDEX(Sheet1!$B$10:$JO$18,MATCH($C54,Sheet1!$A$10:$A$18,0),MATCH(CV$48,Sheet1!$B$9:$JO$9,0))=0,"Close",INDEX(Sheet1!$B$10:$JO$18,MATCH($C54,Sheet1!$A$10:$A$18,0),MATCH(CV$48,Sheet1!$B$9:$JO$9,0))),"")</f>
        <v/>
      </c>
      <c r="CW54" s="55" t="str">
        <f>IFERROR(IF(INDEX(Sheet1!$B$10:$JO$18,MATCH($C54,Sheet1!$A$10:$A$18,0),MATCH(CW$48,Sheet1!$B$9:$JO$9,0))=0,"Close",INDEX(Sheet1!$B$10:$JO$18,MATCH($C54,Sheet1!$A$10:$A$18,0),MATCH(CW$48,Sheet1!$B$9:$JO$9,0))),"")</f>
        <v/>
      </c>
      <c r="CX54" s="55" t="str">
        <f>IFERROR(IF(INDEX(Sheet1!$B$10:$JO$18,MATCH($C54,Sheet1!$A$10:$A$18,0),MATCH(CX$48,Sheet1!$B$9:$JO$9,0))=0,"Close",INDEX(Sheet1!$B$10:$JO$18,MATCH($C54,Sheet1!$A$10:$A$18,0),MATCH(CX$48,Sheet1!$B$9:$JO$9,0))),"")</f>
        <v/>
      </c>
      <c r="CY54" s="55" t="str">
        <f>IFERROR(IF(INDEX(Sheet1!$B$10:$JO$18,MATCH($C54,Sheet1!$A$10:$A$18,0),MATCH(CY$48,Sheet1!$B$9:$JO$9,0))=0,"Close",INDEX(Sheet1!$B$10:$JO$18,MATCH($C54,Sheet1!$A$10:$A$18,0),MATCH(CY$48,Sheet1!$B$9:$JO$9,0))),"")</f>
        <v/>
      </c>
      <c r="CZ54" s="55" t="str">
        <f>IFERROR(IF(INDEX(Sheet1!$B$10:$JO$18,MATCH($C54,Sheet1!$A$10:$A$18,0),MATCH(CZ$48,Sheet1!$B$9:$JO$9,0))=0,"Close",INDEX(Sheet1!$B$10:$JO$18,MATCH($C54,Sheet1!$A$10:$A$18,0),MATCH(CZ$48,Sheet1!$B$9:$JO$9,0))),"")</f>
        <v/>
      </c>
      <c r="DA54" s="55" t="str">
        <f>IFERROR(IF(INDEX(Sheet1!$B$10:$JO$18,MATCH($C54,Sheet1!$A$10:$A$18,0),MATCH(DA$48,Sheet1!$B$9:$JO$9,0))=0,"Close",INDEX(Sheet1!$B$10:$JO$18,MATCH($C54,Sheet1!$A$10:$A$18,0),MATCH(DA$48,Sheet1!$B$9:$JO$9,0))),"")</f>
        <v/>
      </c>
      <c r="DB54" s="55" t="str">
        <f>IFERROR(IF(INDEX(Sheet1!$B$10:$JO$18,MATCH($C54,Sheet1!$A$10:$A$18,0),MATCH(DB$48,Sheet1!$B$9:$JO$9,0))=0,"Close",INDEX(Sheet1!$B$10:$JO$18,MATCH($C54,Sheet1!$A$10:$A$18,0),MATCH(DB$48,Sheet1!$B$9:$JO$9,0))),"")</f>
        <v/>
      </c>
      <c r="DC54" s="55" t="str">
        <f>IFERROR(IF(INDEX(Sheet1!$B$10:$JO$18,MATCH($C54,Sheet1!$A$10:$A$18,0),MATCH(DC$48,Sheet1!$B$9:$JO$9,0))=0,"Close",INDEX(Sheet1!$B$10:$JO$18,MATCH($C54,Sheet1!$A$10:$A$18,0),MATCH(DC$48,Sheet1!$B$9:$JO$9,0))),"")</f>
        <v/>
      </c>
      <c r="DD54" s="55" t="str">
        <f>IFERROR(IF(INDEX(Sheet1!$B$10:$JO$18,MATCH($C54,Sheet1!$A$10:$A$18,0),MATCH(DD$48,Sheet1!$B$9:$JO$9,0))=0,"Close",INDEX(Sheet1!$B$10:$JO$18,MATCH($C54,Sheet1!$A$10:$A$18,0),MATCH(DD$48,Sheet1!$B$9:$JO$9,0))),"")</f>
        <v/>
      </c>
      <c r="DE54" s="55" t="str">
        <f>IFERROR(IF(INDEX(Sheet1!$B$10:$JO$18,MATCH($C54,Sheet1!$A$10:$A$18,0),MATCH(DE$48,Sheet1!$B$9:$JO$9,0))=0,"Close",INDEX(Sheet1!$B$10:$JO$18,MATCH($C54,Sheet1!$A$10:$A$18,0),MATCH(DE$48,Sheet1!$B$9:$JO$9,0))),"")</f>
        <v/>
      </c>
      <c r="DF54" s="55" t="str">
        <f>IFERROR(IF(INDEX(Sheet1!$B$10:$JO$18,MATCH($C54,Sheet1!$A$10:$A$18,0),MATCH(DF$48,Sheet1!$B$9:$JO$9,0))=0,"Close",INDEX(Sheet1!$B$10:$JO$18,MATCH($C54,Sheet1!$A$10:$A$18,0),MATCH(DF$48,Sheet1!$B$9:$JO$9,0))),"")</f>
        <v/>
      </c>
      <c r="DG54" s="55" t="str">
        <f>IFERROR(IF(INDEX(Sheet1!$B$10:$JO$18,MATCH($C54,Sheet1!$A$10:$A$18,0),MATCH(DG$48,Sheet1!$B$9:$JO$9,0))=0,"Close",INDEX(Sheet1!$B$10:$JO$18,MATCH($C54,Sheet1!$A$10:$A$18,0),MATCH(DG$48,Sheet1!$B$9:$JO$9,0))),"")</f>
        <v/>
      </c>
      <c r="DH54" s="55" t="str">
        <f>IFERROR(IF(INDEX(Sheet1!$B$10:$JO$18,MATCH($C54,Sheet1!$A$10:$A$18,0),MATCH(DH$48,Sheet1!$B$9:$JO$9,0))=0,"Close",INDEX(Sheet1!$B$10:$JO$18,MATCH($C54,Sheet1!$A$10:$A$18,0),MATCH(DH$48,Sheet1!$B$9:$JO$9,0))),"")</f>
        <v/>
      </c>
      <c r="DI54" s="55" t="str">
        <f>IFERROR(IF(INDEX(Sheet1!$B$10:$JO$18,MATCH($C54,Sheet1!$A$10:$A$18,0),MATCH(DI$48,Sheet1!$B$9:$JO$9,0))=0,"Close",INDEX(Sheet1!$B$10:$JO$18,MATCH($C54,Sheet1!$A$10:$A$18,0),MATCH(DI$48,Sheet1!$B$9:$JO$9,0))),"")</f>
        <v/>
      </c>
      <c r="DJ54" s="55" t="str">
        <f>IFERROR(IF(INDEX(Sheet1!$B$10:$JO$18,MATCH($C54,Sheet1!$A$10:$A$18,0),MATCH(DJ$48,Sheet1!$B$9:$JO$9,0))=0,"Close",INDEX(Sheet1!$B$10:$JO$18,MATCH($C54,Sheet1!$A$10:$A$18,0),MATCH(DJ$48,Sheet1!$B$9:$JO$9,0))),"")</f>
        <v/>
      </c>
      <c r="DK54" s="55" t="str">
        <f>IFERROR(IF(INDEX(Sheet1!$B$10:$JO$18,MATCH($C54,Sheet1!$A$10:$A$18,0),MATCH(DK$48,Sheet1!$B$9:$JO$9,0))=0,"Close",INDEX(Sheet1!$B$10:$JO$18,MATCH($C54,Sheet1!$A$10:$A$18,0),MATCH(DK$48,Sheet1!$B$9:$JO$9,0))),"")</f>
        <v/>
      </c>
      <c r="DL54" s="55" t="str">
        <f>IFERROR(IF(INDEX(Sheet1!$B$10:$JO$18,MATCH($C54,Sheet1!$A$10:$A$18,0),MATCH(DL$48,Sheet1!$B$9:$JO$9,0))=0,"Close",INDEX(Sheet1!$B$10:$JO$18,MATCH($C54,Sheet1!$A$10:$A$18,0),MATCH(DL$48,Sheet1!$B$9:$JO$9,0))),"")</f>
        <v/>
      </c>
      <c r="DM54" s="55" t="str">
        <f>IFERROR(IF(INDEX(Sheet1!$B$10:$JO$18,MATCH($C54,Sheet1!$A$10:$A$18,0),MATCH(DM$48,Sheet1!$B$9:$JO$9,0))=0,"Close",INDEX(Sheet1!$B$10:$JO$18,MATCH($C54,Sheet1!$A$10:$A$18,0),MATCH(DM$48,Sheet1!$B$9:$JO$9,0))),"")</f>
        <v/>
      </c>
      <c r="DN54" s="55" t="str">
        <f>IFERROR(IF(INDEX(Sheet1!$B$10:$JO$18,MATCH($C54,Sheet1!$A$10:$A$18,0),MATCH(DN$48,Sheet1!$B$9:$JO$9,0))=0,"Close",INDEX(Sheet1!$B$10:$JO$18,MATCH($C54,Sheet1!$A$10:$A$18,0),MATCH(DN$48,Sheet1!$B$9:$JO$9,0))),"")</f>
        <v/>
      </c>
      <c r="DO54" s="55" t="str">
        <f>IFERROR(IF(INDEX(Sheet1!$B$10:$JO$18,MATCH($C54,Sheet1!$A$10:$A$18,0),MATCH(DO$48,Sheet1!$B$9:$JO$9,0))=0,"Close",INDEX(Sheet1!$B$10:$JO$18,MATCH($C54,Sheet1!$A$10:$A$18,0),MATCH(DO$48,Sheet1!$B$9:$JO$9,0))),"")</f>
        <v/>
      </c>
      <c r="DP54" s="55" t="str">
        <f>IFERROR(IF(INDEX(Sheet1!$B$10:$JO$18,MATCH($C54,Sheet1!$A$10:$A$18,0),MATCH(DP$48,Sheet1!$B$9:$JO$9,0))=0,"Close",INDEX(Sheet1!$B$10:$JO$18,MATCH($C54,Sheet1!$A$10:$A$18,0),MATCH(DP$48,Sheet1!$B$9:$JO$9,0))),"")</f>
        <v/>
      </c>
      <c r="DQ54" s="55" t="str">
        <f>IFERROR(IF(INDEX(Sheet1!$B$10:$JO$18,MATCH($C54,Sheet1!$A$10:$A$18,0),MATCH(DQ$48,Sheet1!$B$9:$JO$9,0))=0,"Close",INDEX(Sheet1!$B$10:$JO$18,MATCH($C54,Sheet1!$A$10:$A$18,0),MATCH(DQ$48,Sheet1!$B$9:$JO$9,0))),"")</f>
        <v/>
      </c>
      <c r="DR54" s="55" t="str">
        <f>IFERROR(IF(INDEX(Sheet1!$B$10:$JO$18,MATCH($C54,Sheet1!$A$10:$A$18,0),MATCH(DR$48,Sheet1!$B$9:$JO$9,0))=0,"Close",INDEX(Sheet1!$B$10:$JO$18,MATCH($C54,Sheet1!$A$10:$A$18,0),MATCH(DR$48,Sheet1!$B$9:$JO$9,0))),"")</f>
        <v/>
      </c>
      <c r="DS54" s="55" t="str">
        <f>IFERROR(IF(INDEX(Sheet1!$B$10:$JO$18,MATCH($C54,Sheet1!$A$10:$A$18,0),MATCH(DS$48,Sheet1!$B$9:$JO$9,0))=0,"Close",INDEX(Sheet1!$B$10:$JO$18,MATCH($C54,Sheet1!$A$10:$A$18,0),MATCH(DS$48,Sheet1!$B$9:$JO$9,0))),"")</f>
        <v/>
      </c>
      <c r="DT54" s="55" t="str">
        <f>IFERROR(IF(INDEX(Sheet1!$B$10:$JO$18,MATCH($C54,Sheet1!$A$10:$A$18,0),MATCH(DT$48,Sheet1!$B$9:$JO$9,0))=0,"Close",INDEX(Sheet1!$B$10:$JO$18,MATCH($C54,Sheet1!$A$10:$A$18,0),MATCH(DT$48,Sheet1!$B$9:$JO$9,0))),"")</f>
        <v/>
      </c>
      <c r="DU54" s="55" t="str">
        <f>IFERROR(IF(INDEX(Sheet1!$B$10:$JO$18,MATCH($C54,Sheet1!$A$10:$A$18,0),MATCH(DU$48,Sheet1!$B$9:$JO$9,0))=0,"Close",INDEX(Sheet1!$B$10:$JO$18,MATCH($C54,Sheet1!$A$10:$A$18,0),MATCH(DU$48,Sheet1!$B$9:$JO$9,0))),"")</f>
        <v/>
      </c>
      <c r="DV54" s="55" t="str">
        <f>IFERROR(IF(INDEX(Sheet1!$B$10:$JO$18,MATCH($C54,Sheet1!$A$10:$A$18,0),MATCH(DV$48,Sheet1!$B$9:$JO$9,0))=0,"Close",INDEX(Sheet1!$B$10:$JO$18,MATCH($C54,Sheet1!$A$10:$A$18,0),MATCH(DV$48,Sheet1!$B$9:$JO$9,0))),"")</f>
        <v/>
      </c>
      <c r="DW54" s="55" t="str">
        <f>IFERROR(IF(INDEX(Sheet1!$B$10:$JO$18,MATCH($C54,Sheet1!$A$10:$A$18,0),MATCH(DW$48,Sheet1!$B$9:$JO$9,0))=0,"Close",INDEX(Sheet1!$B$10:$JO$18,MATCH($C54,Sheet1!$A$10:$A$18,0),MATCH(DW$48,Sheet1!$B$9:$JO$9,0))),"")</f>
        <v/>
      </c>
      <c r="DX54" s="55" t="str">
        <f>IFERROR(IF(INDEX(Sheet1!$B$10:$JO$18,MATCH($C54,Sheet1!$A$10:$A$18,0),MATCH(DX$48,Sheet1!$B$9:$JO$9,0))=0,"Close",INDEX(Sheet1!$B$10:$JO$18,MATCH($C54,Sheet1!$A$10:$A$18,0),MATCH(DX$48,Sheet1!$B$9:$JO$9,0))),"")</f>
        <v/>
      </c>
      <c r="DY54" s="55" t="str">
        <f>IFERROR(IF(INDEX(Sheet1!$B$10:$JO$18,MATCH($C54,Sheet1!$A$10:$A$18,0),MATCH(DY$48,Sheet1!$B$9:$JO$9,0))=0,"Close",INDEX(Sheet1!$B$10:$JO$18,MATCH($C54,Sheet1!$A$10:$A$18,0),MATCH(DY$48,Sheet1!$B$9:$JO$9,0))),"")</f>
        <v/>
      </c>
      <c r="DZ54" s="55" t="str">
        <f>IFERROR(IF(INDEX(Sheet1!$B$10:$JO$18,MATCH($C54,Sheet1!$A$10:$A$18,0),MATCH(DZ$48,Sheet1!$B$9:$JO$9,0))=0,"Close",INDEX(Sheet1!$B$10:$JO$18,MATCH($C54,Sheet1!$A$10:$A$18,0),MATCH(DZ$48,Sheet1!$B$9:$JO$9,0))),"")</f>
        <v/>
      </c>
      <c r="EA54" s="55" t="str">
        <f>IFERROR(IF(INDEX(Sheet1!$B$10:$JO$18,MATCH($C54,Sheet1!$A$10:$A$18,0),MATCH(EA$48,Sheet1!$B$9:$JO$9,0))=0,"Close",INDEX(Sheet1!$B$10:$JO$18,MATCH($C54,Sheet1!$A$10:$A$18,0),MATCH(EA$48,Sheet1!$B$9:$JO$9,0))),"")</f>
        <v/>
      </c>
      <c r="EB54" s="55" t="str">
        <f>IFERROR(IF(INDEX(Sheet1!$B$10:$JO$18,MATCH($C54,Sheet1!$A$10:$A$18,0),MATCH(EB$48,Sheet1!$B$9:$JO$9,0))=0,"Close",INDEX(Sheet1!$B$10:$JO$18,MATCH($C54,Sheet1!$A$10:$A$18,0),MATCH(EB$48,Sheet1!$B$9:$JO$9,0))),"")</f>
        <v/>
      </c>
      <c r="EC54" s="55" t="str">
        <f>IFERROR(IF(INDEX(Sheet1!$B$10:$JO$18,MATCH($C54,Sheet1!$A$10:$A$18,0),MATCH(EC$48,Sheet1!$B$9:$JO$9,0))=0,"Close",INDEX(Sheet1!$B$10:$JO$18,MATCH($C54,Sheet1!$A$10:$A$18,0),MATCH(EC$48,Sheet1!$B$9:$JO$9,0))),"")</f>
        <v/>
      </c>
      <c r="ED54" s="55" t="str">
        <f>IFERROR(IF(INDEX(Sheet1!$B$10:$JO$18,MATCH($C54,Sheet1!$A$10:$A$18,0),MATCH(ED$48,Sheet1!$B$9:$JO$9,0))=0,"Close",INDEX(Sheet1!$B$10:$JO$18,MATCH($C54,Sheet1!$A$10:$A$18,0),MATCH(ED$48,Sheet1!$B$9:$JO$9,0))),"")</f>
        <v/>
      </c>
      <c r="EE54" s="55" t="str">
        <f>IFERROR(IF(INDEX(Sheet1!$B$10:$JO$18,MATCH($C54,Sheet1!$A$10:$A$18,0),MATCH(EE$48,Sheet1!$B$9:$JO$9,0))=0,"Close",INDEX(Sheet1!$B$10:$JO$18,MATCH($C54,Sheet1!$A$10:$A$18,0),MATCH(EE$48,Sheet1!$B$9:$JO$9,0))),"")</f>
        <v/>
      </c>
      <c r="EF54" s="55" t="str">
        <f>IFERROR(IF(INDEX(Sheet1!$B$10:$JO$18,MATCH($C54,Sheet1!$A$10:$A$18,0),MATCH(EF$48,Sheet1!$B$9:$JO$9,0))=0,"Close",INDEX(Sheet1!$B$10:$JO$18,MATCH($C54,Sheet1!$A$10:$A$18,0),MATCH(EF$48,Sheet1!$B$9:$JO$9,0))),"")</f>
        <v/>
      </c>
      <c r="EG54" s="55" t="str">
        <f>IFERROR(IF(INDEX(Sheet1!$B$10:$JO$18,MATCH($C54,Sheet1!$A$10:$A$18,0),MATCH(EG$48,Sheet1!$B$9:$JO$9,0))=0,"Close",INDEX(Sheet1!$B$10:$JO$18,MATCH($C54,Sheet1!$A$10:$A$18,0),MATCH(EG$48,Sheet1!$B$9:$JO$9,0))),"")</f>
        <v/>
      </c>
      <c r="EH54" s="55" t="str">
        <f>IFERROR(IF(INDEX(Sheet1!$B$10:$JO$18,MATCH($C54,Sheet1!$A$10:$A$18,0),MATCH(EH$48,Sheet1!$B$9:$JO$9,0))=0,"Close",INDEX(Sheet1!$B$10:$JO$18,MATCH($C54,Sheet1!$A$10:$A$18,0),MATCH(EH$48,Sheet1!$B$9:$JO$9,0))),"")</f>
        <v/>
      </c>
      <c r="EI54" s="55" t="str">
        <f>IFERROR(IF(INDEX(Sheet1!$B$10:$JO$18,MATCH($C54,Sheet1!$A$10:$A$18,0),MATCH(EI$48,Sheet1!$B$9:$JO$9,0))=0,"Close",INDEX(Sheet1!$B$10:$JO$18,MATCH($C54,Sheet1!$A$10:$A$18,0),MATCH(EI$48,Sheet1!$B$9:$JO$9,0))),"")</f>
        <v/>
      </c>
      <c r="EJ54" s="55" t="str">
        <f>IFERROR(IF(INDEX(Sheet1!$B$10:$JO$18,MATCH($C54,Sheet1!$A$10:$A$18,0),MATCH(EJ$48,Sheet1!$B$9:$JO$9,0))=0,"Close",INDEX(Sheet1!$B$10:$JO$18,MATCH($C54,Sheet1!$A$10:$A$18,0),MATCH(EJ$48,Sheet1!$B$9:$JO$9,0))),"")</f>
        <v/>
      </c>
      <c r="EK54" s="55" t="str">
        <f>IFERROR(IF(INDEX(Sheet1!$B$10:$JO$18,MATCH($C54,Sheet1!$A$10:$A$18,0),MATCH(EK$48,Sheet1!$B$9:$JO$9,0))=0,"Close",INDEX(Sheet1!$B$10:$JO$18,MATCH($C54,Sheet1!$A$10:$A$18,0),MATCH(EK$48,Sheet1!$B$9:$JO$9,0))),"")</f>
        <v/>
      </c>
      <c r="EL54" s="55" t="str">
        <f>IFERROR(IF(INDEX(Sheet1!$B$10:$JO$18,MATCH($C54,Sheet1!$A$10:$A$18,0),MATCH(EL$48,Sheet1!$B$9:$JO$9,0))=0,"Close",INDEX(Sheet1!$B$10:$JO$18,MATCH($C54,Sheet1!$A$10:$A$18,0),MATCH(EL$48,Sheet1!$B$9:$JO$9,0))),"")</f>
        <v/>
      </c>
      <c r="EM54" s="55" t="str">
        <f>IFERROR(IF(INDEX(Sheet1!$B$10:$JO$18,MATCH($C54,Sheet1!$A$10:$A$18,0),MATCH(EM$48,Sheet1!$B$9:$JO$9,0))=0,"Close",INDEX(Sheet1!$B$10:$JO$18,MATCH($C54,Sheet1!$A$10:$A$18,0),MATCH(EM$48,Sheet1!$B$9:$JO$9,0))),"")</f>
        <v/>
      </c>
      <c r="EN54" s="55" t="str">
        <f>IFERROR(IF(INDEX(Sheet1!$B$10:$JO$18,MATCH($C54,Sheet1!$A$10:$A$18,0),MATCH(EN$48,Sheet1!$B$9:$JO$9,0))=0,"Close",INDEX(Sheet1!$B$10:$JO$18,MATCH($C54,Sheet1!$A$10:$A$18,0),MATCH(EN$48,Sheet1!$B$9:$JO$9,0))),"")</f>
        <v/>
      </c>
      <c r="EO54" s="55" t="str">
        <f>IFERROR(IF(INDEX(Sheet1!$B$10:$JO$18,MATCH($C54,Sheet1!$A$10:$A$18,0),MATCH(EO$48,Sheet1!$B$9:$JO$9,0))=0,"Close",INDEX(Sheet1!$B$10:$JO$18,MATCH($C54,Sheet1!$A$10:$A$18,0),MATCH(EO$48,Sheet1!$B$9:$JO$9,0))),"")</f>
        <v/>
      </c>
      <c r="EP54" s="55" t="str">
        <f>IFERROR(IF(INDEX(Sheet1!$B$10:$JO$18,MATCH($C54,Sheet1!$A$10:$A$18,0),MATCH(EP$48,Sheet1!$B$9:$JO$9,0))=0,"Close",INDEX(Sheet1!$B$10:$JO$18,MATCH($C54,Sheet1!$A$10:$A$18,0),MATCH(EP$48,Sheet1!$B$9:$JO$9,0))),"")</f>
        <v/>
      </c>
      <c r="EQ54" s="55" t="str">
        <f>IFERROR(IF(INDEX(Sheet1!$B$10:$JO$18,MATCH($C54,Sheet1!$A$10:$A$18,0),MATCH(EQ$48,Sheet1!$B$9:$JO$9,0))=0,"Close",INDEX(Sheet1!$B$10:$JO$18,MATCH($C54,Sheet1!$A$10:$A$18,0),MATCH(EQ$48,Sheet1!$B$9:$JO$9,0))),"")</f>
        <v/>
      </c>
      <c r="ER54" s="55" t="str">
        <f>IFERROR(IF(INDEX(Sheet1!$B$10:$JO$18,MATCH($C54,Sheet1!$A$10:$A$18,0),MATCH(ER$48,Sheet1!$B$9:$JO$9,0))=0,"Close",INDEX(Sheet1!$B$10:$JO$18,MATCH($C54,Sheet1!$A$10:$A$18,0),MATCH(ER$48,Sheet1!$B$9:$JO$9,0))),"")</f>
        <v/>
      </c>
      <c r="ES54" s="55" t="str">
        <f>IFERROR(IF(INDEX(Sheet1!$B$10:$JO$18,MATCH($C54,Sheet1!$A$10:$A$18,0),MATCH(ES$48,Sheet1!$B$9:$JO$9,0))=0,"Close",INDEX(Sheet1!$B$10:$JO$18,MATCH($C54,Sheet1!$A$10:$A$18,0),MATCH(ES$48,Sheet1!$B$9:$JO$9,0))),"")</f>
        <v/>
      </c>
      <c r="ET54" s="55" t="str">
        <f>IFERROR(IF(INDEX(Sheet1!$B$10:$JO$18,MATCH($C54,Sheet1!$A$10:$A$18,0),MATCH(ET$48,Sheet1!$B$9:$JO$9,0))=0,"Close",INDEX(Sheet1!$B$10:$JO$18,MATCH($C54,Sheet1!$A$10:$A$18,0),MATCH(ET$48,Sheet1!$B$9:$JO$9,0))),"")</f>
        <v/>
      </c>
      <c r="EU54" s="55" t="str">
        <f>IFERROR(IF(INDEX(Sheet1!$B$10:$JO$18,MATCH($C54,Sheet1!$A$10:$A$18,0),MATCH(EU$48,Sheet1!$B$9:$JO$9,0))=0,"Close",INDEX(Sheet1!$B$10:$JO$18,MATCH($C54,Sheet1!$A$10:$A$18,0),MATCH(EU$48,Sheet1!$B$9:$JO$9,0))),"")</f>
        <v/>
      </c>
      <c r="EV54" s="55" t="str">
        <f>IFERROR(IF(INDEX(Sheet1!$B$10:$JO$18,MATCH($C54,Sheet1!$A$10:$A$18,0),MATCH(EV$48,Sheet1!$B$9:$JO$9,0))=0,"Close",INDEX(Sheet1!$B$10:$JO$18,MATCH($C54,Sheet1!$A$10:$A$18,0),MATCH(EV$48,Sheet1!$B$9:$JO$9,0))),"")</f>
        <v/>
      </c>
      <c r="EW54" s="55" t="str">
        <f>IFERROR(IF(INDEX(Sheet1!$B$10:$JO$18,MATCH($C54,Sheet1!$A$10:$A$18,0),MATCH(EW$48,Sheet1!$B$9:$JO$9,0))=0,"Close",INDEX(Sheet1!$B$10:$JO$18,MATCH($C54,Sheet1!$A$10:$A$18,0),MATCH(EW$48,Sheet1!$B$9:$JO$9,0))),"")</f>
        <v/>
      </c>
      <c r="EX54" s="55" t="str">
        <f>IFERROR(IF(INDEX(Sheet1!$B$10:$JO$18,MATCH($C54,Sheet1!$A$10:$A$18,0),MATCH(EX$48,Sheet1!$B$9:$JO$9,0))=0,"Close",INDEX(Sheet1!$B$10:$JO$18,MATCH($C54,Sheet1!$A$10:$A$18,0),MATCH(EX$48,Sheet1!$B$9:$JO$9,0))),"")</f>
        <v/>
      </c>
      <c r="EY54" s="55" t="str">
        <f>IFERROR(IF(INDEX(Sheet1!$B$10:$JO$18,MATCH($C54,Sheet1!$A$10:$A$18,0),MATCH(EY$48,Sheet1!$B$9:$JO$9,0))=0,"Close",INDEX(Sheet1!$B$10:$JO$18,MATCH($C54,Sheet1!$A$10:$A$18,0),MATCH(EY$48,Sheet1!$B$9:$JO$9,0))),"")</f>
        <v/>
      </c>
      <c r="EZ54" s="55" t="str">
        <f>IFERROR(IF(INDEX(Sheet1!$B$10:$JO$18,MATCH($C54,Sheet1!$A$10:$A$18,0),MATCH(EZ$48,Sheet1!$B$9:$JO$9,0))=0,"Close",INDEX(Sheet1!$B$10:$JO$18,MATCH($C54,Sheet1!$A$10:$A$18,0),MATCH(EZ$48,Sheet1!$B$9:$JO$9,0))),"")</f>
        <v/>
      </c>
      <c r="FA54" s="55" t="str">
        <f>IFERROR(IF(INDEX(Sheet1!$B$10:$JO$18,MATCH($C54,Sheet1!$A$10:$A$18,0),MATCH(FA$48,Sheet1!$B$9:$JO$9,0))=0,"Close",INDEX(Sheet1!$B$10:$JO$18,MATCH($C54,Sheet1!$A$10:$A$18,0),MATCH(FA$48,Sheet1!$B$9:$JO$9,0))),"")</f>
        <v/>
      </c>
      <c r="FB54" s="55" t="str">
        <f>IFERROR(IF(INDEX(Sheet1!$B$10:$JO$18,MATCH($C54,Sheet1!$A$10:$A$18,0),MATCH(FB$48,Sheet1!$B$9:$JO$9,0))=0,"Close",INDEX(Sheet1!$B$10:$JO$18,MATCH($C54,Sheet1!$A$10:$A$18,0),MATCH(FB$48,Sheet1!$B$9:$JO$9,0))),"")</f>
        <v/>
      </c>
      <c r="FC54" s="55" t="str">
        <f>IFERROR(IF(INDEX(Sheet1!$B$10:$JO$18,MATCH($C54,Sheet1!$A$10:$A$18,0),MATCH(FC$48,Sheet1!$B$9:$JO$9,0))=0,"Close",INDEX(Sheet1!$B$10:$JO$18,MATCH($C54,Sheet1!$A$10:$A$18,0),MATCH(FC$48,Sheet1!$B$9:$JO$9,0))),"")</f>
        <v/>
      </c>
      <c r="FD54" s="55" t="str">
        <f>IFERROR(IF(INDEX(Sheet1!$B$10:$JO$18,MATCH($C54,Sheet1!$A$10:$A$18,0),MATCH(FD$48,Sheet1!$B$9:$JO$9,0))=0,"Close",INDEX(Sheet1!$B$10:$JO$18,MATCH($C54,Sheet1!$A$10:$A$18,0),MATCH(FD$48,Sheet1!$B$9:$JO$9,0))),"")</f>
        <v/>
      </c>
      <c r="FE54" s="55" t="str">
        <f>IFERROR(IF(INDEX(Sheet1!$B$10:$JO$18,MATCH($C54,Sheet1!$A$10:$A$18,0),MATCH(FE$48,Sheet1!$B$9:$JO$9,0))=0,"Close",INDEX(Sheet1!$B$10:$JO$18,MATCH($C54,Sheet1!$A$10:$A$18,0),MATCH(FE$48,Sheet1!$B$9:$JO$9,0))),"")</f>
        <v/>
      </c>
      <c r="FF54" s="55" t="str">
        <f>IFERROR(IF(INDEX(Sheet1!$B$10:$JO$18,MATCH($C54,Sheet1!$A$10:$A$18,0),MATCH(FF$48,Sheet1!$B$9:$JO$9,0))=0,"Close",INDEX(Sheet1!$B$10:$JO$18,MATCH($C54,Sheet1!$A$10:$A$18,0),MATCH(FF$48,Sheet1!$B$9:$JO$9,0))),"")</f>
        <v/>
      </c>
      <c r="FG54" s="55" t="str">
        <f>IFERROR(IF(INDEX(Sheet1!$B$10:$JO$18,MATCH($C54,Sheet1!$A$10:$A$18,0),MATCH(FG$48,Sheet1!$B$9:$JO$9,0))=0,"Close",INDEX(Sheet1!$B$10:$JO$18,MATCH($C54,Sheet1!$A$10:$A$18,0),MATCH(FG$48,Sheet1!$B$9:$JO$9,0))),"")</f>
        <v/>
      </c>
      <c r="FH54" s="55" t="str">
        <f>IFERROR(IF(INDEX(Sheet1!$B$10:$JO$18,MATCH($C54,Sheet1!$A$10:$A$18,0),MATCH(FH$48,Sheet1!$B$9:$JO$9,0))=0,"Close",INDEX(Sheet1!$B$10:$JO$18,MATCH($C54,Sheet1!$A$10:$A$18,0),MATCH(FH$48,Sheet1!$B$9:$JO$9,0))),"")</f>
        <v/>
      </c>
      <c r="FI54" s="55" t="str">
        <f>IFERROR(IF(INDEX(Sheet1!$B$10:$JO$18,MATCH($C54,Sheet1!$A$10:$A$18,0),MATCH(FI$48,Sheet1!$B$9:$JO$9,0))=0,"Close",INDEX(Sheet1!$B$10:$JO$18,MATCH($C54,Sheet1!$A$10:$A$18,0),MATCH(FI$48,Sheet1!$B$9:$JO$9,0))),"")</f>
        <v/>
      </c>
      <c r="FJ54" s="55" t="str">
        <f>IFERROR(IF(INDEX(Sheet1!$B$10:$JO$18,MATCH($C54,Sheet1!$A$10:$A$18,0),MATCH(FJ$48,Sheet1!$B$9:$JO$9,0))=0,"Close",INDEX(Sheet1!$B$10:$JO$18,MATCH($C54,Sheet1!$A$10:$A$18,0),MATCH(FJ$48,Sheet1!$B$9:$JO$9,0))),"")</f>
        <v/>
      </c>
      <c r="FK54" s="55" t="str">
        <f>IFERROR(IF(INDEX(Sheet1!$B$10:$JO$18,MATCH($C54,Sheet1!$A$10:$A$18,0),MATCH(FK$48,Sheet1!$B$9:$JO$9,0))=0,"Close",INDEX(Sheet1!$B$10:$JO$18,MATCH($C54,Sheet1!$A$10:$A$18,0),MATCH(FK$48,Sheet1!$B$9:$JO$9,0))),"")</f>
        <v/>
      </c>
      <c r="FL54" s="55" t="str">
        <f>IFERROR(IF(INDEX(Sheet1!$B$10:$JO$18,MATCH($C54,Sheet1!$A$10:$A$18,0),MATCH(FL$48,Sheet1!$B$9:$JO$9,0))=0,"Close",INDEX(Sheet1!$B$10:$JO$18,MATCH($C54,Sheet1!$A$10:$A$18,0),MATCH(FL$48,Sheet1!$B$9:$JO$9,0))),"")</f>
        <v/>
      </c>
      <c r="FM54" s="55" t="str">
        <f>IFERROR(IF(INDEX(Sheet1!$B$10:$JO$18,MATCH($C54,Sheet1!$A$10:$A$18,0),MATCH(FM$48,Sheet1!$B$9:$JO$9,0))=0,"Close",INDEX(Sheet1!$B$10:$JO$18,MATCH($C54,Sheet1!$A$10:$A$18,0),MATCH(FM$48,Sheet1!$B$9:$JO$9,0))),"")</f>
        <v/>
      </c>
      <c r="FN54" s="55" t="str">
        <f>IFERROR(IF(INDEX(Sheet1!$B$10:$JO$18,MATCH($C54,Sheet1!$A$10:$A$18,0),MATCH(FN$48,Sheet1!$B$9:$JO$9,0))=0,"Close",INDEX(Sheet1!$B$10:$JO$18,MATCH($C54,Sheet1!$A$10:$A$18,0),MATCH(FN$48,Sheet1!$B$9:$JO$9,0))),"")</f>
        <v/>
      </c>
      <c r="FO54" s="55" t="str">
        <f>IFERROR(IF(INDEX(Sheet1!$B$10:$JO$18,MATCH($C54,Sheet1!$A$10:$A$18,0),MATCH(FO$48,Sheet1!$B$9:$JO$9,0))=0,"Close",INDEX(Sheet1!$B$10:$JO$18,MATCH($C54,Sheet1!$A$10:$A$18,0),MATCH(FO$48,Sheet1!$B$9:$JO$9,0))),"")</f>
        <v/>
      </c>
      <c r="FP54" s="55" t="str">
        <f>IFERROR(IF(INDEX(Sheet1!$B$10:$JO$18,MATCH($C54,Sheet1!$A$10:$A$18,0),MATCH(FP$48,Sheet1!$B$9:$JO$9,0))=0,"Close",INDEX(Sheet1!$B$10:$JO$18,MATCH($C54,Sheet1!$A$10:$A$18,0),MATCH(FP$48,Sheet1!$B$9:$JO$9,0))),"")</f>
        <v/>
      </c>
      <c r="FQ54" s="55" t="str">
        <f>IFERROR(IF(INDEX(Sheet1!$B$10:$JO$18,MATCH($C54,Sheet1!$A$10:$A$18,0),MATCH(FQ$48,Sheet1!$B$9:$JO$9,0))=0,"Close",INDEX(Sheet1!$B$10:$JO$18,MATCH($C54,Sheet1!$A$10:$A$18,0),MATCH(FQ$48,Sheet1!$B$9:$JO$9,0))),"")</f>
        <v/>
      </c>
      <c r="FR54" s="55" t="str">
        <f>IFERROR(IF(INDEX(Sheet1!$B$10:$JO$18,MATCH($C54,Sheet1!$A$10:$A$18,0),MATCH(FR$48,Sheet1!$B$9:$JO$9,0))=0,"Close",INDEX(Sheet1!$B$10:$JO$18,MATCH($C54,Sheet1!$A$10:$A$18,0),MATCH(FR$48,Sheet1!$B$9:$JO$9,0))),"")</f>
        <v/>
      </c>
      <c r="FS54" s="55" t="str">
        <f>IFERROR(IF(INDEX(Sheet1!$B$10:$JO$18,MATCH($C54,Sheet1!$A$10:$A$18,0),MATCH(FS$48,Sheet1!$B$9:$JO$9,0))=0,"Close",INDEX(Sheet1!$B$10:$JO$18,MATCH($C54,Sheet1!$A$10:$A$18,0),MATCH(FS$48,Sheet1!$B$9:$JO$9,0))),"")</f>
        <v/>
      </c>
      <c r="FT54" s="55" t="str">
        <f>IFERROR(IF(INDEX(Sheet1!$B$10:$JO$18,MATCH($C54,Sheet1!$A$10:$A$18,0),MATCH(FT$48,Sheet1!$B$9:$JO$9,0))=0,"Close",INDEX(Sheet1!$B$10:$JO$18,MATCH($C54,Sheet1!$A$10:$A$18,0),MATCH(FT$48,Sheet1!$B$9:$JO$9,0))),"")</f>
        <v/>
      </c>
      <c r="FU54" s="55" t="str">
        <f>IFERROR(IF(INDEX(Sheet1!$B$10:$JO$18,MATCH($C54,Sheet1!$A$10:$A$18,0),MATCH(FU$48,Sheet1!$B$9:$JO$9,0))=0,"Close",INDEX(Sheet1!$B$10:$JO$18,MATCH($C54,Sheet1!$A$10:$A$18,0),MATCH(FU$48,Sheet1!$B$9:$JO$9,0))),"")</f>
        <v/>
      </c>
      <c r="FV54" s="55" t="str">
        <f>IFERROR(IF(INDEX(Sheet1!$B$10:$JO$18,MATCH($C54,Sheet1!$A$10:$A$18,0),MATCH(FV$48,Sheet1!$B$9:$JO$9,0))=0,"Close",INDEX(Sheet1!$B$10:$JO$18,MATCH($C54,Sheet1!$A$10:$A$18,0),MATCH(FV$48,Sheet1!$B$9:$JO$9,0))),"")</f>
        <v/>
      </c>
      <c r="FW54" s="55" t="str">
        <f>IFERROR(IF(INDEX(Sheet1!$B$10:$JO$18,MATCH($C54,Sheet1!$A$10:$A$18,0),MATCH(FW$48,Sheet1!$B$9:$JO$9,0))=0,"Close",INDEX(Sheet1!$B$10:$JO$18,MATCH($C54,Sheet1!$A$10:$A$18,0),MATCH(FW$48,Sheet1!$B$9:$JO$9,0))),"")</f>
        <v/>
      </c>
      <c r="FX54" s="55" t="str">
        <f>IFERROR(IF(INDEX(Sheet1!$B$10:$JO$18,MATCH($C54,Sheet1!$A$10:$A$18,0),MATCH(FX$48,Sheet1!$B$9:$JO$9,0))=0,"Close",INDEX(Sheet1!$B$10:$JO$18,MATCH($C54,Sheet1!$A$10:$A$18,0),MATCH(FX$48,Sheet1!$B$9:$JO$9,0))),"")</f>
        <v/>
      </c>
      <c r="FY54" s="55" t="str">
        <f>IFERROR(IF(INDEX(Sheet1!$B$10:$JO$18,MATCH($C54,Sheet1!$A$10:$A$18,0),MATCH(FY$48,Sheet1!$B$9:$JO$9,0))=0,"Close",INDEX(Sheet1!$B$10:$JO$18,MATCH($C54,Sheet1!$A$10:$A$18,0),MATCH(FY$48,Sheet1!$B$9:$JO$9,0))),"")</f>
        <v/>
      </c>
      <c r="FZ54" s="55" t="str">
        <f>IFERROR(IF(INDEX(Sheet1!$B$10:$JO$18,MATCH($C54,Sheet1!$A$10:$A$18,0),MATCH(FZ$48,Sheet1!$B$9:$JO$9,0))=0,"Close",INDEX(Sheet1!$B$10:$JO$18,MATCH($C54,Sheet1!$A$10:$A$18,0),MATCH(FZ$48,Sheet1!$B$9:$JO$9,0))),"")</f>
        <v/>
      </c>
      <c r="GA54" s="55" t="str">
        <f>IFERROR(IF(INDEX(Sheet1!$B$10:$JO$18,MATCH($C54,Sheet1!$A$10:$A$18,0),MATCH(GA$48,Sheet1!$B$9:$JO$9,0))=0,"Close",INDEX(Sheet1!$B$10:$JO$18,MATCH($C54,Sheet1!$A$10:$A$18,0),MATCH(GA$48,Sheet1!$B$9:$JO$9,0))),"")</f>
        <v/>
      </c>
      <c r="GB54" s="55" t="str">
        <f>IFERROR(IF(INDEX(Sheet1!$B$10:$JO$18,MATCH($C54,Sheet1!$A$10:$A$18,0),MATCH(GB$48,Sheet1!$B$9:$JO$9,0))=0,"Close",INDEX(Sheet1!$B$10:$JO$18,MATCH($C54,Sheet1!$A$10:$A$18,0),MATCH(GB$48,Sheet1!$B$9:$JO$9,0))),"")</f>
        <v/>
      </c>
      <c r="GC54" s="55" t="str">
        <f>IFERROR(IF(INDEX(Sheet1!$B$10:$JO$18,MATCH($C54,Sheet1!$A$10:$A$18,0),MATCH(GC$48,Sheet1!$B$9:$JO$9,0))=0,"Close",INDEX(Sheet1!$B$10:$JO$18,MATCH($C54,Sheet1!$A$10:$A$18,0),MATCH(GC$48,Sheet1!$B$9:$JO$9,0))),"")</f>
        <v/>
      </c>
      <c r="GD54" s="55" t="str">
        <f>IFERROR(IF(INDEX(Sheet1!$B$10:$JO$18,MATCH($C54,Sheet1!$A$10:$A$18,0),MATCH(GD$48,Sheet1!$B$9:$JO$9,0))=0,"Close",INDEX(Sheet1!$B$10:$JO$18,MATCH($C54,Sheet1!$A$10:$A$18,0),MATCH(GD$48,Sheet1!$B$9:$JO$9,0))),"")</f>
        <v/>
      </c>
      <c r="GE54" s="55" t="str">
        <f>IFERROR(IF(INDEX(Sheet1!$B$10:$JO$18,MATCH($C54,Sheet1!$A$10:$A$18,0),MATCH(GE$48,Sheet1!$B$9:$JO$9,0))=0,"Close",INDEX(Sheet1!$B$10:$JO$18,MATCH($C54,Sheet1!$A$10:$A$18,0),MATCH(GE$48,Sheet1!$B$9:$JO$9,0))),"")</f>
        <v/>
      </c>
      <c r="GF54" s="55" t="str">
        <f>IFERROR(IF(INDEX(Sheet1!$B$10:$JO$18,MATCH($C54,Sheet1!$A$10:$A$18,0),MATCH(GF$48,Sheet1!$B$9:$JO$9,0))=0,"Close",INDEX(Sheet1!$B$10:$JO$18,MATCH($C54,Sheet1!$A$10:$A$18,0),MATCH(GF$48,Sheet1!$B$9:$JO$9,0))),"")</f>
        <v/>
      </c>
      <c r="GG54" s="55" t="str">
        <f>IFERROR(IF(INDEX(Sheet1!$B$10:$JO$18,MATCH($C54,Sheet1!$A$10:$A$18,0),MATCH(GG$48,Sheet1!$B$9:$JO$9,0))=0,"Close",INDEX(Sheet1!$B$10:$JO$18,MATCH($C54,Sheet1!$A$10:$A$18,0),MATCH(GG$48,Sheet1!$B$9:$JO$9,0))),"")</f>
        <v/>
      </c>
      <c r="GH54" s="55" t="str">
        <f>IFERROR(IF(INDEX(Sheet1!$B$10:$JO$18,MATCH($C54,Sheet1!$A$10:$A$18,0),MATCH(GH$48,Sheet1!$B$9:$JO$9,0))=0,"Close",INDEX(Sheet1!$B$10:$JO$18,MATCH($C54,Sheet1!$A$10:$A$18,0),MATCH(GH$48,Sheet1!$B$9:$JO$9,0))),"")</f>
        <v/>
      </c>
      <c r="GI54" s="55" t="str">
        <f>IFERROR(IF(INDEX(Sheet1!$B$10:$JO$18,MATCH($C54,Sheet1!$A$10:$A$18,0),MATCH(GI$48,Sheet1!$B$9:$JO$9,0))=0,"Close",INDEX(Sheet1!$B$10:$JO$18,MATCH($C54,Sheet1!$A$10:$A$18,0),MATCH(GI$48,Sheet1!$B$9:$JO$9,0))),"")</f>
        <v/>
      </c>
      <c r="GJ54" s="55" t="str">
        <f>IFERROR(IF(INDEX(Sheet1!$B$10:$JO$18,MATCH($C54,Sheet1!$A$10:$A$18,0),MATCH(GJ$48,Sheet1!$B$9:$JO$9,0))=0,"Close",INDEX(Sheet1!$B$10:$JO$18,MATCH($C54,Sheet1!$A$10:$A$18,0),MATCH(GJ$48,Sheet1!$B$9:$JO$9,0))),"")</f>
        <v/>
      </c>
      <c r="GK54" s="55" t="str">
        <f>IFERROR(IF(INDEX(Sheet1!$B$10:$JO$18,MATCH($C54,Sheet1!$A$10:$A$18,0),MATCH(GK$48,Sheet1!$B$9:$JO$9,0))=0,"Close",INDEX(Sheet1!$B$10:$JO$18,MATCH($C54,Sheet1!$A$10:$A$18,0),MATCH(GK$48,Sheet1!$B$9:$JO$9,0))),"")</f>
        <v/>
      </c>
      <c r="GL54" s="55" t="str">
        <f>IFERROR(IF(INDEX(Sheet1!$B$10:$JO$18,MATCH($C54,Sheet1!$A$10:$A$18,0),MATCH(GL$48,Sheet1!$B$9:$JO$9,0))=0,"Close",INDEX(Sheet1!$B$10:$JO$18,MATCH($C54,Sheet1!$A$10:$A$18,0),MATCH(GL$48,Sheet1!$B$9:$JO$9,0))),"")</f>
        <v/>
      </c>
      <c r="GM54" s="55" t="str">
        <f>IFERROR(IF(INDEX(Sheet1!$B$10:$JO$18,MATCH($C54,Sheet1!$A$10:$A$18,0),MATCH(GM$48,Sheet1!$B$9:$JO$9,0))=0,"Close",INDEX(Sheet1!$B$10:$JO$18,MATCH($C54,Sheet1!$A$10:$A$18,0),MATCH(GM$48,Sheet1!$B$9:$JO$9,0))),"")</f>
        <v/>
      </c>
      <c r="GN54" s="55" t="str">
        <f>IFERROR(IF(INDEX(Sheet1!$B$10:$JO$18,MATCH($C54,Sheet1!$A$10:$A$18,0),MATCH(GN$48,Sheet1!$B$9:$JO$9,0))=0,"Close",INDEX(Sheet1!$B$10:$JO$18,MATCH($C54,Sheet1!$A$10:$A$18,0),MATCH(GN$48,Sheet1!$B$9:$JO$9,0))),"")</f>
        <v/>
      </c>
      <c r="GO54" s="55" t="str">
        <f>IFERROR(IF(INDEX(Sheet1!$B$10:$JO$18,MATCH($C54,Sheet1!$A$10:$A$18,0),MATCH(GO$48,Sheet1!$B$9:$JO$9,0))=0,"Close",INDEX(Sheet1!$B$10:$JO$18,MATCH($C54,Sheet1!$A$10:$A$18,0),MATCH(GO$48,Sheet1!$B$9:$JO$9,0))),"")</f>
        <v/>
      </c>
      <c r="GP54" s="55" t="str">
        <f>IFERROR(IF(INDEX(Sheet1!$B$10:$JO$18,MATCH($C54,Sheet1!$A$10:$A$18,0),MATCH(GP$48,Sheet1!$B$9:$JO$9,0))=0,"Close",INDEX(Sheet1!$B$10:$JO$18,MATCH($C54,Sheet1!$A$10:$A$18,0),MATCH(GP$48,Sheet1!$B$9:$JO$9,0))),"")</f>
        <v/>
      </c>
      <c r="GQ54" s="55" t="str">
        <f>IFERROR(IF(INDEX(Sheet1!$B$10:$JO$18,MATCH($C54,Sheet1!$A$10:$A$18,0),MATCH(GQ$48,Sheet1!$B$9:$JO$9,0))=0,"Close",INDEX(Sheet1!$B$10:$JO$18,MATCH($C54,Sheet1!$A$10:$A$18,0),MATCH(GQ$48,Sheet1!$B$9:$JO$9,0))),"")</f>
        <v/>
      </c>
      <c r="GR54" s="55" t="str">
        <f>IFERROR(IF(INDEX(Sheet1!$B$10:$JO$18,MATCH($C54,Sheet1!$A$10:$A$18,0),MATCH(GR$48,Sheet1!$B$9:$JO$9,0))=0,"Close",INDEX(Sheet1!$B$10:$JO$18,MATCH($C54,Sheet1!$A$10:$A$18,0),MATCH(GR$48,Sheet1!$B$9:$JO$9,0))),"")</f>
        <v/>
      </c>
      <c r="GS54" s="55" t="str">
        <f>IFERROR(IF(INDEX(Sheet1!$B$10:$JO$18,MATCH($C54,Sheet1!$A$10:$A$18,0),MATCH(GS$48,Sheet1!$B$9:$JO$9,0))=0,"Close",INDEX(Sheet1!$B$10:$JO$18,MATCH($C54,Sheet1!$A$10:$A$18,0),MATCH(GS$48,Sheet1!$B$9:$JO$9,0))),"")</f>
        <v/>
      </c>
      <c r="GT54" s="55" t="str">
        <f>IFERROR(IF(INDEX(Sheet1!$B$10:$JO$18,MATCH($C54,Sheet1!$A$10:$A$18,0),MATCH(GT$48,Sheet1!$B$9:$JO$9,0))=0,"Close",INDEX(Sheet1!$B$10:$JO$18,MATCH($C54,Sheet1!$A$10:$A$18,0),MATCH(GT$48,Sheet1!$B$9:$JO$9,0))),"")</f>
        <v/>
      </c>
      <c r="GU54" s="55" t="str">
        <f>IFERROR(IF(INDEX(Sheet1!$B$10:$JO$18,MATCH($C54,Sheet1!$A$10:$A$18,0),MATCH(GU$48,Sheet1!$B$9:$JO$9,0))=0,"Close",INDEX(Sheet1!$B$10:$JO$18,MATCH($C54,Sheet1!$A$10:$A$18,0),MATCH(GU$48,Sheet1!$B$9:$JO$9,0))),"")</f>
        <v/>
      </c>
      <c r="GV54" s="55" t="str">
        <f>IFERROR(IF(INDEX(Sheet1!$B$10:$JO$18,MATCH($C54,Sheet1!$A$10:$A$18,0),MATCH(GV$48,Sheet1!$B$9:$JO$9,0))=0,"Close",INDEX(Sheet1!$B$10:$JO$18,MATCH($C54,Sheet1!$A$10:$A$18,0),MATCH(GV$48,Sheet1!$B$9:$JO$9,0))),"")</f>
        <v/>
      </c>
      <c r="GW54" s="55" t="str">
        <f>IFERROR(IF(INDEX(Sheet1!$B$10:$JO$18,MATCH($C54,Sheet1!$A$10:$A$18,0),MATCH(GW$48,Sheet1!$B$9:$JO$9,0))=0,"Close",INDEX(Sheet1!$B$10:$JO$18,MATCH($C54,Sheet1!$A$10:$A$18,0),MATCH(GW$48,Sheet1!$B$9:$JO$9,0))),"")</f>
        <v/>
      </c>
      <c r="GX54" s="55" t="str">
        <f>IFERROR(IF(INDEX(Sheet1!$B$10:$JO$18,MATCH($C54,Sheet1!$A$10:$A$18,0),MATCH(GX$48,Sheet1!$B$9:$JO$9,0))=0,"Close",INDEX(Sheet1!$B$10:$JO$18,MATCH($C54,Sheet1!$A$10:$A$18,0),MATCH(GX$48,Sheet1!$B$9:$JO$9,0))),"")</f>
        <v/>
      </c>
      <c r="GY54" s="55" t="str">
        <f>IFERROR(IF(INDEX(Sheet1!$B$10:$JO$18,MATCH($C54,Sheet1!$A$10:$A$18,0),MATCH(GY$48,Sheet1!$B$9:$JO$9,0))=0,"Close",INDEX(Sheet1!$B$10:$JO$18,MATCH($C54,Sheet1!$A$10:$A$18,0),MATCH(GY$48,Sheet1!$B$9:$JO$9,0))),"")</f>
        <v/>
      </c>
      <c r="GZ54" s="55" t="str">
        <f>IFERROR(IF(INDEX(Sheet1!$B$10:$JO$18,MATCH($C54,Sheet1!$A$10:$A$18,0),MATCH(GZ$48,Sheet1!$B$9:$JO$9,0))=0,"Close",INDEX(Sheet1!$B$10:$JO$18,MATCH($C54,Sheet1!$A$10:$A$18,0),MATCH(GZ$48,Sheet1!$B$9:$JO$9,0))),"")</f>
        <v/>
      </c>
      <c r="HA54" s="55" t="str">
        <f>IFERROR(IF(INDEX(Sheet1!$B$10:$JO$18,MATCH($C54,Sheet1!$A$10:$A$18,0),MATCH(HA$48,Sheet1!$B$9:$JO$9,0))=0,"Close",INDEX(Sheet1!$B$10:$JO$18,MATCH($C54,Sheet1!$A$10:$A$18,0),MATCH(HA$48,Sheet1!$B$9:$JO$9,0))),"")</f>
        <v/>
      </c>
      <c r="HB54" s="55" t="str">
        <f>IFERROR(IF(INDEX(Sheet1!$B$10:$JO$18,MATCH($C54,Sheet1!$A$10:$A$18,0),MATCH(HB$48,Sheet1!$B$9:$JO$9,0))=0,"Close",INDEX(Sheet1!$B$10:$JO$18,MATCH($C54,Sheet1!$A$10:$A$18,0),MATCH(HB$48,Sheet1!$B$9:$JO$9,0))),"")</f>
        <v/>
      </c>
      <c r="HC54" s="55" t="str">
        <f>IFERROR(IF(INDEX(Sheet1!$B$10:$JO$18,MATCH($C54,Sheet1!$A$10:$A$18,0),MATCH(HC$48,Sheet1!$B$9:$JO$9,0))=0,"Close",INDEX(Sheet1!$B$10:$JO$18,MATCH($C54,Sheet1!$A$10:$A$18,0),MATCH(HC$48,Sheet1!$B$9:$JO$9,0))),"")</f>
        <v/>
      </c>
      <c r="HD54" s="55" t="str">
        <f>IFERROR(IF(INDEX(Sheet1!$B$10:$JO$18,MATCH($C54,Sheet1!$A$10:$A$18,0),MATCH(HD$48,Sheet1!$B$9:$JO$9,0))=0,"Close",INDEX(Sheet1!$B$10:$JO$18,MATCH($C54,Sheet1!$A$10:$A$18,0),MATCH(HD$48,Sheet1!$B$9:$JO$9,0))),"")</f>
        <v/>
      </c>
      <c r="HE54" s="55" t="str">
        <f>IFERROR(IF(INDEX(Sheet1!$B$10:$JO$18,MATCH($C54,Sheet1!$A$10:$A$18,0),MATCH(HE$48,Sheet1!$B$9:$JO$9,0))=0,"Close",INDEX(Sheet1!$B$10:$JO$18,MATCH($C54,Sheet1!$A$10:$A$18,0),MATCH(HE$48,Sheet1!$B$9:$JO$9,0))),"")</f>
        <v/>
      </c>
      <c r="HF54" s="55" t="str">
        <f>IFERROR(IF(INDEX(Sheet1!$B$10:$JO$18,MATCH($C54,Sheet1!$A$10:$A$18,0),MATCH(HF$48,Sheet1!$B$9:$JO$9,0))=0,"Close",INDEX(Sheet1!$B$10:$JO$18,MATCH($C54,Sheet1!$A$10:$A$18,0),MATCH(HF$48,Sheet1!$B$9:$JO$9,0))),"")</f>
        <v/>
      </c>
      <c r="HG54" s="55" t="str">
        <f>IFERROR(IF(INDEX(Sheet1!$B$10:$JO$18,MATCH($C54,Sheet1!$A$10:$A$18,0),MATCH(HG$48,Sheet1!$B$9:$JO$9,0))=0,"Close",INDEX(Sheet1!$B$10:$JO$18,MATCH($C54,Sheet1!$A$10:$A$18,0),MATCH(HG$48,Sheet1!$B$9:$JO$9,0))),"")</f>
        <v/>
      </c>
      <c r="HH54" s="55" t="str">
        <f>IFERROR(IF(INDEX(Sheet1!$B$10:$JO$18,MATCH($C54,Sheet1!$A$10:$A$18,0),MATCH(HH$48,Sheet1!$B$9:$JO$9,0))=0,"Close",INDEX(Sheet1!$B$10:$JO$18,MATCH($C54,Sheet1!$A$10:$A$18,0),MATCH(HH$48,Sheet1!$B$9:$JO$9,0))),"")</f>
        <v/>
      </c>
      <c r="HI54" s="55" t="str">
        <f>IFERROR(IF(INDEX(Sheet1!$B$10:$JO$18,MATCH($C54,Sheet1!$A$10:$A$18,0),MATCH(HI$48,Sheet1!$B$9:$JO$9,0))=0,"Close",INDEX(Sheet1!$B$10:$JO$18,MATCH($C54,Sheet1!$A$10:$A$18,0),MATCH(HI$48,Sheet1!$B$9:$JO$9,0))),"")</f>
        <v/>
      </c>
      <c r="HJ54" s="55" t="str">
        <f>IFERROR(IF(INDEX(Sheet1!$B$10:$JO$18,MATCH($C54,Sheet1!$A$10:$A$18,0),MATCH(HJ$48,Sheet1!$B$9:$JO$9,0))=0,"Close",INDEX(Sheet1!$B$10:$JO$18,MATCH($C54,Sheet1!$A$10:$A$18,0),MATCH(HJ$48,Sheet1!$B$9:$JO$9,0))),"")</f>
        <v/>
      </c>
      <c r="HK54" s="55" t="str">
        <f>IFERROR(IF(INDEX(Sheet1!$B$10:$JO$18,MATCH($C54,Sheet1!$A$10:$A$18,0),MATCH(HK$48,Sheet1!$B$9:$JO$9,0))=0,"Close",INDEX(Sheet1!$B$10:$JO$18,MATCH($C54,Sheet1!$A$10:$A$18,0),MATCH(HK$48,Sheet1!$B$9:$JO$9,0))),"")</f>
        <v/>
      </c>
      <c r="HL54" s="55" t="str">
        <f>IFERROR(IF(INDEX(Sheet1!$B$10:$JO$18,MATCH($C54,Sheet1!$A$10:$A$18,0),MATCH(HL$48,Sheet1!$B$9:$JO$9,0))=0,"Close",INDEX(Sheet1!$B$10:$JO$18,MATCH($C54,Sheet1!$A$10:$A$18,0),MATCH(HL$48,Sheet1!$B$9:$JO$9,0))),"")</f>
        <v/>
      </c>
      <c r="HM54" s="55" t="str">
        <f>IFERROR(IF(INDEX(Sheet1!$B$10:$JO$18,MATCH($C54,Sheet1!$A$10:$A$18,0),MATCH(HM$48,Sheet1!$B$9:$JO$9,0))=0,"Close",INDEX(Sheet1!$B$10:$JO$18,MATCH($C54,Sheet1!$A$10:$A$18,0),MATCH(HM$48,Sheet1!$B$9:$JO$9,0))),"")</f>
        <v/>
      </c>
      <c r="HN54" s="55" t="str">
        <f>IFERROR(IF(INDEX(Sheet1!$B$10:$JO$18,MATCH($C54,Sheet1!$A$10:$A$18,0),MATCH(HN$48,Sheet1!$B$9:$JO$9,0))=0,"Close",INDEX(Sheet1!$B$10:$JO$18,MATCH($C54,Sheet1!$A$10:$A$18,0),MATCH(HN$48,Sheet1!$B$9:$JO$9,0))),"")</f>
        <v/>
      </c>
      <c r="HO54" s="55" t="str">
        <f>IFERROR(IF(INDEX(Sheet1!$B$10:$JO$18,MATCH($C54,Sheet1!$A$10:$A$18,0),MATCH(HO$48,Sheet1!$B$9:$JO$9,0))=0,"Close",INDEX(Sheet1!$B$10:$JO$18,MATCH($C54,Sheet1!$A$10:$A$18,0),MATCH(HO$48,Sheet1!$B$9:$JO$9,0))),"")</f>
        <v/>
      </c>
      <c r="HP54" s="55" t="str">
        <f>IFERROR(IF(INDEX(Sheet1!$B$10:$JO$18,MATCH($C54,Sheet1!$A$10:$A$18,0),MATCH(HP$48,Sheet1!$B$9:$JO$9,0))=0,"Close",INDEX(Sheet1!$B$10:$JO$18,MATCH($C54,Sheet1!$A$10:$A$18,0),MATCH(HP$48,Sheet1!$B$9:$JO$9,0))),"")</f>
        <v/>
      </c>
      <c r="HQ54" s="55" t="str">
        <f>IFERROR(IF(INDEX(Sheet1!$B$10:$JO$18,MATCH($C54,Sheet1!$A$10:$A$18,0),MATCH(HQ$48,Sheet1!$B$9:$JO$9,0))=0,"Close",INDEX(Sheet1!$B$10:$JO$18,MATCH($C54,Sheet1!$A$10:$A$18,0),MATCH(HQ$48,Sheet1!$B$9:$JO$9,0))),"")</f>
        <v/>
      </c>
      <c r="HR54" s="55" t="str">
        <f>IFERROR(IF(INDEX(Sheet1!$B$10:$JO$18,MATCH($C54,Sheet1!$A$10:$A$18,0),MATCH(HR$48,Sheet1!$B$9:$JO$9,0))=0,"Close",INDEX(Sheet1!$B$10:$JO$18,MATCH($C54,Sheet1!$A$10:$A$18,0),MATCH(HR$48,Sheet1!$B$9:$JO$9,0))),"")</f>
        <v/>
      </c>
      <c r="HS54" s="55" t="str">
        <f>IFERROR(IF(INDEX(Sheet1!$B$10:$JO$18,MATCH($C54,Sheet1!$A$10:$A$18,0),MATCH(HS$48,Sheet1!$B$9:$JO$9,0))=0,"Close",INDEX(Sheet1!$B$10:$JO$18,MATCH($C54,Sheet1!$A$10:$A$18,0),MATCH(HS$48,Sheet1!$B$9:$JO$9,0))),"")</f>
        <v/>
      </c>
      <c r="HT54" s="55" t="str">
        <f>IFERROR(IF(INDEX(Sheet1!$B$10:$JO$18,MATCH($C54,Sheet1!$A$10:$A$18,0),MATCH(HT$48,Sheet1!$B$9:$JO$9,0))=0,"Close",INDEX(Sheet1!$B$10:$JO$18,MATCH($C54,Sheet1!$A$10:$A$18,0),MATCH(HT$48,Sheet1!$B$9:$JO$9,0))),"")</f>
        <v/>
      </c>
      <c r="HU54" s="55" t="str">
        <f>IFERROR(IF(INDEX(Sheet1!$B$10:$JO$18,MATCH($C54,Sheet1!$A$10:$A$18,0),MATCH(HU$48,Sheet1!$B$9:$JO$9,0))=0,"Close",INDEX(Sheet1!$B$10:$JO$18,MATCH($C54,Sheet1!$A$10:$A$18,0),MATCH(HU$48,Sheet1!$B$9:$JO$9,0))),"")</f>
        <v/>
      </c>
      <c r="HV54" s="55" t="str">
        <f>IFERROR(IF(INDEX(Sheet1!$B$10:$JO$18,MATCH($C54,Sheet1!$A$10:$A$18,0),MATCH(HV$48,Sheet1!$B$9:$JO$9,0))=0,"Close",INDEX(Sheet1!$B$10:$JO$18,MATCH($C54,Sheet1!$A$10:$A$18,0),MATCH(HV$48,Sheet1!$B$9:$JO$9,0))),"")</f>
        <v/>
      </c>
      <c r="HW54" s="55" t="str">
        <f>IFERROR(IF(INDEX(Sheet1!$B$10:$JO$18,MATCH($C54,Sheet1!$A$10:$A$18,0),MATCH(HW$48,Sheet1!$B$9:$JO$9,0))=0,"Close",INDEX(Sheet1!$B$10:$JO$18,MATCH($C54,Sheet1!$A$10:$A$18,0),MATCH(HW$48,Sheet1!$B$9:$JO$9,0))),"")</f>
        <v/>
      </c>
      <c r="HX54" s="55" t="str">
        <f>IFERROR(IF(INDEX(Sheet1!$B$10:$JO$18,MATCH($C54,Sheet1!$A$10:$A$18,0),MATCH(HX$48,Sheet1!$B$9:$JO$9,0))=0,"Close",INDEX(Sheet1!$B$10:$JO$18,MATCH($C54,Sheet1!$A$10:$A$18,0),MATCH(HX$48,Sheet1!$B$9:$JO$9,0))),"")</f>
        <v/>
      </c>
      <c r="HY54" s="55" t="str">
        <f>IFERROR(IF(INDEX(Sheet1!$B$10:$JO$18,MATCH($C54,Sheet1!$A$10:$A$18,0),MATCH(HY$48,Sheet1!$B$9:$JO$9,0))=0,"Close",INDEX(Sheet1!$B$10:$JO$18,MATCH($C54,Sheet1!$A$10:$A$18,0),MATCH(HY$48,Sheet1!$B$9:$JO$9,0))),"")</f>
        <v/>
      </c>
      <c r="HZ54" s="55" t="str">
        <f>IFERROR(IF(INDEX(Sheet1!$B$10:$JO$18,MATCH($C54,Sheet1!$A$10:$A$18,0),MATCH(HZ$48,Sheet1!$B$9:$JO$9,0))=0,"Close",INDEX(Sheet1!$B$10:$JO$18,MATCH($C54,Sheet1!$A$10:$A$18,0),MATCH(HZ$48,Sheet1!$B$9:$JO$9,0))),"")</f>
        <v/>
      </c>
      <c r="IA54" s="55" t="str">
        <f>IFERROR(IF(INDEX(Sheet1!$B$10:$JO$18,MATCH($C54,Sheet1!$A$10:$A$18,0),MATCH(IA$48,Sheet1!$B$9:$JO$9,0))=0,"Close",INDEX(Sheet1!$B$10:$JO$18,MATCH($C54,Sheet1!$A$10:$A$18,0),MATCH(IA$48,Sheet1!$B$9:$JO$9,0))),"")</f>
        <v/>
      </c>
      <c r="IB54" s="55" t="str">
        <f>IFERROR(IF(INDEX(Sheet1!$B$10:$JO$18,MATCH($C54,Sheet1!$A$10:$A$18,0),MATCH(IB$48,Sheet1!$B$9:$JO$9,0))=0,"Close",INDEX(Sheet1!$B$10:$JO$18,MATCH($C54,Sheet1!$A$10:$A$18,0),MATCH(IB$48,Sheet1!$B$9:$JO$9,0))),"")</f>
        <v/>
      </c>
      <c r="IC54" s="55" t="str">
        <f>IFERROR(IF(INDEX(Sheet1!$B$10:$JO$18,MATCH($C54,Sheet1!$A$10:$A$18,0),MATCH(IC$48,Sheet1!$B$9:$JO$9,0))=0,"Close",INDEX(Sheet1!$B$10:$JO$18,MATCH($C54,Sheet1!$A$10:$A$18,0),MATCH(IC$48,Sheet1!$B$9:$JO$9,0))),"")</f>
        <v/>
      </c>
      <c r="ID54" s="55" t="str">
        <f>IFERROR(IF(INDEX(Sheet1!$B$10:$JO$18,MATCH($C54,Sheet1!$A$10:$A$18,0),MATCH(ID$48,Sheet1!$B$9:$JO$9,0))=0,"Close",INDEX(Sheet1!$B$10:$JO$18,MATCH($C54,Sheet1!$A$10:$A$18,0),MATCH(ID$48,Sheet1!$B$9:$JO$9,0))),"")</f>
        <v/>
      </c>
      <c r="IE54" s="55" t="str">
        <f>IFERROR(IF(INDEX(Sheet1!$B$10:$JO$18,MATCH($C54,Sheet1!$A$10:$A$18,0),MATCH(IE$48,Sheet1!$B$9:$JO$9,0))=0,"Close",INDEX(Sheet1!$B$10:$JO$18,MATCH($C54,Sheet1!$A$10:$A$18,0),MATCH(IE$48,Sheet1!$B$9:$JO$9,0))),"")</f>
        <v/>
      </c>
      <c r="IF54" s="55" t="str">
        <f>IFERROR(IF(INDEX(Sheet1!$B$10:$JO$18,MATCH($C54,Sheet1!$A$10:$A$18,0),MATCH(IF$48,Sheet1!$B$9:$JO$9,0))=0,"Close",INDEX(Sheet1!$B$10:$JO$18,MATCH($C54,Sheet1!$A$10:$A$18,0),MATCH(IF$48,Sheet1!$B$9:$JO$9,0))),"")</f>
        <v/>
      </c>
      <c r="IG54" s="55" t="str">
        <f>IFERROR(IF(INDEX(Sheet1!$B$10:$JO$18,MATCH($C54,Sheet1!$A$10:$A$18,0),MATCH(IG$48,Sheet1!$B$9:$JO$9,0))=0,"Close",INDEX(Sheet1!$B$10:$JO$18,MATCH($C54,Sheet1!$A$10:$A$18,0),MATCH(IG$48,Sheet1!$B$9:$JO$9,0))),"")</f>
        <v/>
      </c>
      <c r="IH54" s="55" t="str">
        <f>IFERROR(IF(INDEX(Sheet1!$B$10:$JO$18,MATCH($C54,Sheet1!$A$10:$A$18,0),MATCH(IH$48,Sheet1!$B$9:$JO$9,0))=0,"Close",INDEX(Sheet1!$B$10:$JO$18,MATCH($C54,Sheet1!$A$10:$A$18,0),MATCH(IH$48,Sheet1!$B$9:$JO$9,0))),"")</f>
        <v/>
      </c>
      <c r="II54" s="55" t="str">
        <f>IFERROR(IF(INDEX(Sheet1!$B$10:$JO$18,MATCH($C54,Sheet1!$A$10:$A$18,0),MATCH(II$48,Sheet1!$B$9:$JO$9,0))=0,"Close",INDEX(Sheet1!$B$10:$JO$18,MATCH($C54,Sheet1!$A$10:$A$18,0),MATCH(II$48,Sheet1!$B$9:$JO$9,0))),"")</f>
        <v/>
      </c>
      <c r="IJ54" s="55" t="str">
        <f>IFERROR(IF(INDEX(Sheet1!$B$10:$JO$18,MATCH($C54,Sheet1!$A$10:$A$18,0),MATCH(IJ$48,Sheet1!$B$9:$JO$9,0))=0,"Close",INDEX(Sheet1!$B$10:$JO$18,MATCH($C54,Sheet1!$A$10:$A$18,0),MATCH(IJ$48,Sheet1!$B$9:$JO$9,0))),"")</f>
        <v/>
      </c>
      <c r="IK54" s="55" t="str">
        <f>IFERROR(IF(INDEX(Sheet1!$B$10:$JO$18,MATCH($C54,Sheet1!$A$10:$A$18,0),MATCH(IK$48,Sheet1!$B$9:$JO$9,0))=0,"Close",INDEX(Sheet1!$B$10:$JO$18,MATCH($C54,Sheet1!$A$10:$A$18,0),MATCH(IK$48,Sheet1!$B$9:$JO$9,0))),"")</f>
        <v/>
      </c>
      <c r="IL54" s="55" t="str">
        <f>IFERROR(IF(INDEX(Sheet1!$B$10:$JO$18,MATCH($C54,Sheet1!$A$10:$A$18,0),MATCH(IL$48,Sheet1!$B$9:$JO$9,0))=0,"Close",INDEX(Sheet1!$B$10:$JO$18,MATCH($C54,Sheet1!$A$10:$A$18,0),MATCH(IL$48,Sheet1!$B$9:$JO$9,0))),"")</f>
        <v/>
      </c>
      <c r="IM54" s="55" t="str">
        <f>IFERROR(IF(INDEX(Sheet1!$B$10:$JO$18,MATCH($C54,Sheet1!$A$10:$A$18,0),MATCH(IM$48,Sheet1!$B$9:$JO$9,0))=0,"Close",INDEX(Sheet1!$B$10:$JO$18,MATCH($C54,Sheet1!$A$10:$A$18,0),MATCH(IM$48,Sheet1!$B$9:$JO$9,0))),"")</f>
        <v/>
      </c>
      <c r="IN54" s="55" t="str">
        <f>IFERROR(IF(INDEX(Sheet1!$B$10:$JO$18,MATCH($C54,Sheet1!$A$10:$A$18,0),MATCH(IN$48,Sheet1!$B$9:$JO$9,0))=0,"Close",INDEX(Sheet1!$B$10:$JO$18,MATCH($C54,Sheet1!$A$10:$A$18,0),MATCH(IN$48,Sheet1!$B$9:$JO$9,0))),"")</f>
        <v/>
      </c>
      <c r="IO54" s="55" t="str">
        <f>IFERROR(IF(INDEX(Sheet1!$B$10:$JO$18,MATCH($C54,Sheet1!$A$10:$A$18,0),MATCH(IO$48,Sheet1!$B$9:$JO$9,0))=0,"Close",INDEX(Sheet1!$B$10:$JO$18,MATCH($C54,Sheet1!$A$10:$A$18,0),MATCH(IO$48,Sheet1!$B$9:$JO$9,0))),"")</f>
        <v/>
      </c>
      <c r="IP54" s="55" t="str">
        <f>IFERROR(IF(INDEX(Sheet1!$B$10:$JO$18,MATCH($C54,Sheet1!$A$10:$A$18,0),MATCH(IP$48,Sheet1!$B$9:$JO$9,0))=0,"Close",INDEX(Sheet1!$B$10:$JO$18,MATCH($C54,Sheet1!$A$10:$A$18,0),MATCH(IP$48,Sheet1!$B$9:$JO$9,0))),"")</f>
        <v/>
      </c>
      <c r="IQ54" s="55" t="str">
        <f>IFERROR(IF(INDEX(Sheet1!$B$10:$JO$18,MATCH($C54,Sheet1!$A$10:$A$18,0),MATCH(IQ$48,Sheet1!$B$9:$JO$9,0))=0,"Close",INDEX(Sheet1!$B$10:$JO$18,MATCH($C54,Sheet1!$A$10:$A$18,0),MATCH(IQ$48,Sheet1!$B$9:$JO$9,0))),"")</f>
        <v/>
      </c>
      <c r="IR54" s="55" t="str">
        <f>IFERROR(IF(INDEX(Sheet1!$B$10:$JO$18,MATCH($C54,Sheet1!$A$10:$A$18,0),MATCH(IR$48,Sheet1!$B$9:$JO$9,0))=0,"Close",INDEX(Sheet1!$B$10:$JO$18,MATCH($C54,Sheet1!$A$10:$A$18,0),MATCH(IR$48,Sheet1!$B$9:$JO$9,0))),"")</f>
        <v/>
      </c>
      <c r="IS54" s="55" t="str">
        <f>IFERROR(IF(INDEX(Sheet1!$B$10:$JO$18,MATCH($C54,Sheet1!$A$10:$A$18,0),MATCH(IS$48,Sheet1!$B$9:$JO$9,0))=0,"Close",INDEX(Sheet1!$B$10:$JO$18,MATCH($C54,Sheet1!$A$10:$A$18,0),MATCH(IS$48,Sheet1!$B$9:$JO$9,0))),"")</f>
        <v/>
      </c>
      <c r="IT54" s="55" t="str">
        <f>IFERROR(IF(INDEX(Sheet1!$B$10:$JO$18,MATCH($C54,Sheet1!$A$10:$A$18,0),MATCH(IT$48,Sheet1!$B$9:$JO$9,0))=0,"Close",INDEX(Sheet1!$B$10:$JO$18,MATCH($C54,Sheet1!$A$10:$A$18,0),MATCH(IT$48,Sheet1!$B$9:$JO$9,0))),"")</f>
        <v/>
      </c>
      <c r="IU54" s="55" t="str">
        <f>IFERROR(IF(INDEX(Sheet1!$B$10:$JO$18,MATCH($C54,Sheet1!$A$10:$A$18,0),MATCH(IU$48,Sheet1!$B$9:$JO$9,0))=0,"Close",INDEX(Sheet1!$B$10:$JO$18,MATCH($C54,Sheet1!$A$10:$A$18,0),MATCH(IU$48,Sheet1!$B$9:$JO$9,0))),"")</f>
        <v/>
      </c>
      <c r="IV54" s="55" t="str">
        <f>IFERROR(IF(INDEX(Sheet1!$B$10:$JO$18,MATCH($C54,Sheet1!$A$10:$A$18,0),MATCH(IV$48,Sheet1!$B$9:$JO$9,0))=0,"Close",INDEX(Sheet1!$B$10:$JO$18,MATCH($C54,Sheet1!$A$10:$A$18,0),MATCH(IV$48,Sheet1!$B$9:$JO$9,0))),"")</f>
        <v/>
      </c>
      <c r="IW54" s="55" t="str">
        <f>IFERROR(IF(INDEX(Sheet1!$B$10:$JO$18,MATCH($C54,Sheet1!$A$10:$A$18,0),MATCH(IW$48,Sheet1!$B$9:$JO$9,0))=0,"Close",INDEX(Sheet1!$B$10:$JO$18,MATCH($C54,Sheet1!$A$10:$A$18,0),MATCH(IW$48,Sheet1!$B$9:$JO$9,0))),"")</f>
        <v/>
      </c>
      <c r="IX54" s="55" t="str">
        <f>IFERROR(IF(INDEX(Sheet1!$B$10:$JO$18,MATCH($C54,Sheet1!$A$10:$A$18,0),MATCH(IX$48,Sheet1!$B$9:$JO$9,0))=0,"Close",INDEX(Sheet1!$B$10:$JO$18,MATCH($C54,Sheet1!$A$10:$A$18,0),MATCH(IX$48,Sheet1!$B$9:$JO$9,0))),"")</f>
        <v/>
      </c>
      <c r="IY54" s="55" t="str">
        <f>IFERROR(IF(INDEX(Sheet1!$B$10:$JO$18,MATCH($C54,Sheet1!$A$10:$A$18,0),MATCH(IY$48,Sheet1!$B$9:$JO$9,0))=0,"Close",INDEX(Sheet1!$B$10:$JO$18,MATCH($C54,Sheet1!$A$10:$A$18,0),MATCH(IY$48,Sheet1!$B$9:$JO$9,0))),"")</f>
        <v/>
      </c>
      <c r="IZ54" s="55" t="str">
        <f>IFERROR(IF(INDEX(Sheet1!$B$10:$JO$18,MATCH($C54,Sheet1!$A$10:$A$18,0),MATCH(IZ$48,Sheet1!$B$9:$JO$9,0))=0,"Close",INDEX(Sheet1!$B$10:$JO$18,MATCH($C54,Sheet1!$A$10:$A$18,0),MATCH(IZ$48,Sheet1!$B$9:$JO$9,0))),"")</f>
        <v/>
      </c>
      <c r="JA54" s="55" t="str">
        <f>IFERROR(IF(INDEX(Sheet1!$B$10:$JO$18,MATCH($C54,Sheet1!$A$10:$A$18,0),MATCH(JA$48,Sheet1!$B$9:$JO$9,0))=0,"Close",INDEX(Sheet1!$B$10:$JO$18,MATCH($C54,Sheet1!$A$10:$A$18,0),MATCH(JA$48,Sheet1!$B$9:$JO$9,0))),"")</f>
        <v/>
      </c>
      <c r="JB54" s="55" t="str">
        <f>IFERROR(IF(INDEX(Sheet1!$B$10:$JO$18,MATCH($C54,Sheet1!$A$10:$A$18,0),MATCH(JB$48,Sheet1!$B$9:$JO$9,0))=0,"Close",INDEX(Sheet1!$B$10:$JO$18,MATCH($C54,Sheet1!$A$10:$A$18,0),MATCH(JB$48,Sheet1!$B$9:$JO$9,0))),"")</f>
        <v/>
      </c>
      <c r="JC54" s="55" t="str">
        <f>IFERROR(IF(INDEX(Sheet1!$B$10:$JO$18,MATCH($C54,Sheet1!$A$10:$A$18,0),MATCH(JC$48,Sheet1!$B$9:$JO$9,0))=0,"Close",INDEX(Sheet1!$B$10:$JO$18,MATCH($C54,Sheet1!$A$10:$A$18,0),MATCH(JC$48,Sheet1!$B$9:$JO$9,0))),"")</f>
        <v/>
      </c>
      <c r="JD54" s="55" t="str">
        <f>IFERROR(IF(INDEX(Sheet1!$B$10:$JO$18,MATCH($C54,Sheet1!$A$10:$A$18,0),MATCH(JD$48,Sheet1!$B$9:$JO$9,0))=0,"Close",INDEX(Sheet1!$B$10:$JO$18,MATCH($C54,Sheet1!$A$10:$A$18,0),MATCH(JD$48,Sheet1!$B$9:$JO$9,0))),"")</f>
        <v/>
      </c>
      <c r="JE54" s="55" t="str">
        <f>IFERROR(IF(INDEX(Sheet1!$B$10:$JO$18,MATCH($C54,Sheet1!$A$10:$A$18,0),MATCH(JE$48,Sheet1!$B$9:$JO$9,0))=0,"Close",INDEX(Sheet1!$B$10:$JO$18,MATCH($C54,Sheet1!$A$10:$A$18,0),MATCH(JE$48,Sheet1!$B$9:$JO$9,0))),"")</f>
        <v/>
      </c>
      <c r="JF54" s="55" t="str">
        <f>IFERROR(IF(INDEX(Sheet1!$B$10:$JO$18,MATCH($C54,Sheet1!$A$10:$A$18,0),MATCH(JF$48,Sheet1!$B$9:$JO$9,0))=0,"Close",INDEX(Sheet1!$B$10:$JO$18,MATCH($C54,Sheet1!$A$10:$A$18,0),MATCH(JF$48,Sheet1!$B$9:$JO$9,0))),"")</f>
        <v/>
      </c>
      <c r="JG54" s="55" t="str">
        <f>IFERROR(IF(INDEX(Sheet1!$B$10:$JO$18,MATCH($C54,Sheet1!$A$10:$A$18,0),MATCH(JG$48,Sheet1!$B$9:$JO$9,0))=0,"Close",INDEX(Sheet1!$B$10:$JO$18,MATCH($C54,Sheet1!$A$10:$A$18,0),MATCH(JG$48,Sheet1!$B$9:$JO$9,0))),"")</f>
        <v/>
      </c>
      <c r="JH54" s="55" t="str">
        <f>IFERROR(IF(INDEX(Sheet1!$B$10:$JO$18,MATCH($C54,Sheet1!$A$10:$A$18,0),MATCH(JH$48,Sheet1!$B$9:$JO$9,0))=0,"Close",INDEX(Sheet1!$B$10:$JO$18,MATCH($C54,Sheet1!$A$10:$A$18,0),MATCH(JH$48,Sheet1!$B$9:$JO$9,0))),"")</f>
        <v/>
      </c>
      <c r="JI54" s="55" t="str">
        <f>IFERROR(IF(INDEX(Sheet1!$B$10:$JO$18,MATCH($C54,Sheet1!$A$10:$A$18,0),MATCH(JI$48,Sheet1!$B$9:$JO$9,0))=0,"Close",INDEX(Sheet1!$B$10:$JO$18,MATCH($C54,Sheet1!$A$10:$A$18,0),MATCH(JI$48,Sheet1!$B$9:$JO$9,0))),"")</f>
        <v/>
      </c>
      <c r="JJ54" s="55" t="str">
        <f>IFERROR(IF(INDEX(Sheet1!$B$10:$JO$18,MATCH($C54,Sheet1!$A$10:$A$18,0),MATCH(JJ$48,Sheet1!$B$9:$JO$9,0))=0,"Close",INDEX(Sheet1!$B$10:$JO$18,MATCH($C54,Sheet1!$A$10:$A$18,0),MATCH(JJ$48,Sheet1!$B$9:$JO$9,0))),"")</f>
        <v/>
      </c>
      <c r="JK54" s="55" t="str">
        <f>IFERROR(IF(INDEX(Sheet1!$B$10:$JO$18,MATCH($C54,Sheet1!$A$10:$A$18,0),MATCH(JK$48,Sheet1!$B$9:$JO$9,0))=0,"Close",INDEX(Sheet1!$B$10:$JO$18,MATCH($C54,Sheet1!$A$10:$A$18,0),MATCH(JK$48,Sheet1!$B$9:$JO$9,0))),"")</f>
        <v/>
      </c>
      <c r="JL54" s="55" t="str">
        <f>IFERROR(IF(INDEX(Sheet1!$B$10:$JO$18,MATCH($C54,Sheet1!$A$10:$A$18,0),MATCH(JL$48,Sheet1!$B$9:$JO$9,0))=0,"Close",INDEX(Sheet1!$B$10:$JO$18,MATCH($C54,Sheet1!$A$10:$A$18,0),MATCH(JL$48,Sheet1!$B$9:$JO$9,0))),"")</f>
        <v/>
      </c>
      <c r="JM54" s="55" t="str">
        <f>IFERROR(IF(INDEX(Sheet1!$B$10:$JO$18,MATCH($C54,Sheet1!$A$10:$A$18,0),MATCH(JM$48,Sheet1!$B$9:$JO$9,0))=0,"Close",INDEX(Sheet1!$B$10:$JO$18,MATCH($C54,Sheet1!$A$10:$A$18,0),MATCH(JM$48,Sheet1!$B$9:$JO$9,0))),"")</f>
        <v/>
      </c>
      <c r="JN54" s="55" t="str">
        <f>IFERROR(IF(INDEX(Sheet1!$B$10:$JO$18,MATCH($C54,Sheet1!$A$10:$A$18,0),MATCH(JN$48,Sheet1!$B$9:$JO$9,0))=0,"Close",INDEX(Sheet1!$B$10:$JO$18,MATCH($C54,Sheet1!$A$10:$A$18,0),MATCH(JN$48,Sheet1!$B$9:$JO$9,0))),"")</f>
        <v/>
      </c>
      <c r="JO54" s="55" t="str">
        <f>IFERROR(IF(INDEX(Sheet1!$B$10:$JO$18,MATCH($C54,Sheet1!$A$10:$A$18,0),MATCH(JO$48,Sheet1!$B$9:$JO$9,0))=0,"Close",INDEX(Sheet1!$B$10:$JO$18,MATCH($C54,Sheet1!$A$10:$A$18,0),MATCH(JO$48,Sheet1!$B$9:$JO$9,0))),"")</f>
        <v/>
      </c>
      <c r="JP54" s="55" t="str">
        <f>IFERROR(IF(INDEX(Sheet1!$B$10:$JO$18,MATCH($C54,Sheet1!$A$10:$A$18,0),MATCH(JP$48,Sheet1!$B$9:$JO$9,0))=0,"Close",INDEX(Sheet1!$B$10:$JO$18,MATCH($C54,Sheet1!$A$10:$A$18,0),MATCH(JP$48,Sheet1!$B$9:$JO$9,0))),"")</f>
        <v/>
      </c>
      <c r="JQ54" s="55" t="str">
        <f>IFERROR(IF(INDEX(Sheet1!$B$10:$JO$18,MATCH($C54,Sheet1!$A$10:$A$18,0),MATCH(JQ$48,Sheet1!$B$9:$JO$9,0))=0,"Close",INDEX(Sheet1!$B$10:$JO$18,MATCH($C54,Sheet1!$A$10:$A$18,0),MATCH(JQ$48,Sheet1!$B$9:$JO$9,0))),"")</f>
        <v/>
      </c>
      <c r="JR54" s="55" t="str">
        <f>IFERROR(IF(INDEX(Sheet1!$B$10:$JO$18,MATCH($C54,Sheet1!$A$10:$A$18,0),MATCH(JR$48,Sheet1!$B$9:$JO$9,0))=0,"Close",INDEX(Sheet1!$B$10:$JO$18,MATCH($C54,Sheet1!$A$10:$A$18,0),MATCH(JR$48,Sheet1!$B$9:$JO$9,0))),"")</f>
        <v/>
      </c>
      <c r="JS54" s="55" t="str">
        <f>IFERROR(IF(INDEX(Sheet1!$B$10:$JO$18,MATCH($C54,Sheet1!$A$10:$A$18,0),MATCH(JS$48,Sheet1!$B$9:$JO$9,0))=0,"Close",INDEX(Sheet1!$B$10:$JO$18,MATCH($C54,Sheet1!$A$10:$A$18,0),MATCH(JS$48,Sheet1!$B$9:$JO$9,0))),"")</f>
        <v/>
      </c>
      <c r="JT54" s="55" t="str">
        <f>IFERROR(IF(INDEX(Sheet1!$B$10:$JO$18,MATCH($C54,Sheet1!$A$10:$A$18,0),MATCH(JT$48,Sheet1!$B$9:$JO$9,0))=0,"Close",INDEX(Sheet1!$B$10:$JO$18,MATCH($C54,Sheet1!$A$10:$A$18,0),MATCH(JT$48,Sheet1!$B$9:$JO$9,0))),"")</f>
        <v/>
      </c>
      <c r="JU54" s="55" t="str">
        <f>IFERROR(IF(INDEX(Sheet1!$B$10:$JO$18,MATCH($C54,Sheet1!$A$10:$A$18,0),MATCH(JU$48,Sheet1!$B$9:$JO$9,0))=0,"Close",INDEX(Sheet1!$B$10:$JO$18,MATCH($C54,Sheet1!$A$10:$A$18,0),MATCH(JU$48,Sheet1!$B$9:$JO$9,0))),"")</f>
        <v/>
      </c>
      <c r="JV54" s="55" t="str">
        <f>IFERROR(IF(INDEX(Sheet1!$B$10:$JO$18,MATCH($C54,Sheet1!$A$10:$A$18,0),MATCH(JV$48,Sheet1!$B$9:$JO$9,0))=0,"Close",INDEX(Sheet1!$B$10:$JO$18,MATCH($C54,Sheet1!$A$10:$A$18,0),MATCH(JV$48,Sheet1!$B$9:$JO$9,0))),"")</f>
        <v/>
      </c>
      <c r="JW54" s="55" t="str">
        <f>IFERROR(IF(INDEX(Sheet1!$B$10:$JO$18,MATCH($C54,Sheet1!$A$10:$A$18,0),MATCH(JW$48,Sheet1!$B$9:$JO$9,0))=0,"Close",INDEX(Sheet1!$B$10:$JO$18,MATCH($C54,Sheet1!$A$10:$A$18,0),MATCH(JW$48,Sheet1!$B$9:$JO$9,0))),"")</f>
        <v/>
      </c>
      <c r="JX54" s="55" t="str">
        <f>IFERROR(IF(INDEX(Sheet1!$B$10:$JO$18,MATCH($C54,Sheet1!$A$10:$A$18,0),MATCH(JX$48,Sheet1!$B$9:$JO$9,0))=0,"Close",INDEX(Sheet1!$B$10:$JO$18,MATCH($C54,Sheet1!$A$10:$A$18,0),MATCH(JX$48,Sheet1!$B$9:$JO$9,0))),"")</f>
        <v/>
      </c>
      <c r="JY54" s="55" t="str">
        <f>IFERROR(IF(INDEX(Sheet1!$B$10:$JO$18,MATCH($C54,Sheet1!$A$10:$A$18,0),MATCH(JY$48,Sheet1!$B$9:$JO$9,0))=0,"Close",INDEX(Sheet1!$B$10:$JO$18,MATCH($C54,Sheet1!$A$10:$A$18,0),MATCH(JY$48,Sheet1!$B$9:$JO$9,0))),"")</f>
        <v/>
      </c>
      <c r="JZ54" s="55" t="str">
        <f>IFERROR(IF(INDEX(Sheet1!$B$10:$JO$18,MATCH($C54,Sheet1!$A$10:$A$18,0),MATCH(JZ$48,Sheet1!$B$9:$JO$9,0))=0,"Close",INDEX(Sheet1!$B$10:$JO$18,MATCH($C54,Sheet1!$A$10:$A$18,0),MATCH(JZ$48,Sheet1!$B$9:$JO$9,0))),"")</f>
        <v/>
      </c>
      <c r="KA54" s="55" t="str">
        <f>IFERROR(IF(INDEX(Sheet1!$B$10:$JO$18,MATCH($C54,Sheet1!$A$10:$A$18,0),MATCH(KA$48,Sheet1!$B$9:$JO$9,0))=0,"Close",INDEX(Sheet1!$B$10:$JO$18,MATCH($C54,Sheet1!$A$10:$A$18,0),MATCH(KA$48,Sheet1!$B$9:$JO$9,0))),"")</f>
        <v/>
      </c>
      <c r="KB54" s="55" t="str">
        <f>IFERROR(IF(INDEX(Sheet1!$B$10:$JO$18,MATCH($C54,Sheet1!$A$10:$A$18,0),MATCH(KB$48,Sheet1!$B$9:$JO$9,0))=0,"Close",INDEX(Sheet1!$B$10:$JO$18,MATCH($C54,Sheet1!$A$10:$A$18,0),MATCH(KB$48,Sheet1!$B$9:$JO$9,0))),"")</f>
        <v/>
      </c>
      <c r="KC54" s="55" t="str">
        <f>IFERROR(IF(INDEX(Sheet1!$B$10:$JO$18,MATCH($C54,Sheet1!$A$10:$A$18,0),MATCH(KC$48,Sheet1!$B$9:$JO$9,0))=0,"Close",INDEX(Sheet1!$B$10:$JO$18,MATCH($C54,Sheet1!$A$10:$A$18,0),MATCH(KC$48,Sheet1!$B$9:$JO$9,0))),"")</f>
        <v/>
      </c>
      <c r="KD54" s="55" t="str">
        <f>IFERROR(IF(INDEX(Sheet1!$B$10:$JO$18,MATCH($C54,Sheet1!$A$10:$A$18,0),MATCH(KD$48,Sheet1!$B$9:$JO$9,0))=0,"Close",INDEX(Sheet1!$B$10:$JO$18,MATCH($C54,Sheet1!$A$10:$A$18,0),MATCH(KD$48,Sheet1!$B$9:$JO$9,0))),"")</f>
        <v/>
      </c>
      <c r="KE54" s="55" t="str">
        <f>IFERROR(IF(INDEX(Sheet1!$B$10:$JO$18,MATCH($C54,Sheet1!$A$10:$A$18,0),MATCH(KE$48,Sheet1!$B$9:$JO$9,0))=0,"Close",INDEX(Sheet1!$B$10:$JO$18,MATCH($C54,Sheet1!$A$10:$A$18,0),MATCH(KE$48,Sheet1!$B$9:$JO$9,0))),"")</f>
        <v/>
      </c>
      <c r="KF54" s="55" t="str">
        <f>IFERROR(IF(INDEX(Sheet1!$B$10:$JO$18,MATCH($C54,Sheet1!$A$10:$A$18,0),MATCH(KF$48,Sheet1!$B$9:$JO$9,0))=0,"Close",INDEX(Sheet1!$B$10:$JO$18,MATCH($C54,Sheet1!$A$10:$A$18,0),MATCH(KF$48,Sheet1!$B$9:$JO$9,0))),"")</f>
        <v/>
      </c>
      <c r="KG54" s="55" t="str">
        <f>IFERROR(IF(INDEX(Sheet1!$B$10:$JO$18,MATCH($C54,Sheet1!$A$10:$A$18,0),MATCH(KG$48,Sheet1!$B$9:$JO$9,0))=0,"Close",INDEX(Sheet1!$B$10:$JO$18,MATCH($C54,Sheet1!$A$10:$A$18,0),MATCH(KG$48,Sheet1!$B$9:$JO$9,0))),"")</f>
        <v/>
      </c>
      <c r="KH54" s="55" t="str">
        <f>IFERROR(IF(INDEX(Sheet1!$B$10:$JO$18,MATCH($C54,Sheet1!$A$10:$A$18,0),MATCH(KH$48,Sheet1!$B$9:$JO$9,0))=0,"Close",INDEX(Sheet1!$B$10:$JO$18,MATCH($C54,Sheet1!$A$10:$A$18,0),MATCH(KH$48,Sheet1!$B$9:$JO$9,0))),"")</f>
        <v/>
      </c>
      <c r="KI54" s="55" t="str">
        <f>IFERROR(IF(INDEX(Sheet1!$B$10:$JO$18,MATCH($C54,Sheet1!$A$10:$A$18,0),MATCH(KI$48,Sheet1!$B$9:$JO$9,0))=0,"Close",INDEX(Sheet1!$B$10:$JO$18,MATCH($C54,Sheet1!$A$10:$A$18,0),MATCH(KI$48,Sheet1!$B$9:$JO$9,0))),"")</f>
        <v/>
      </c>
      <c r="KJ54" s="55" t="str">
        <f>IFERROR(IF(INDEX(Sheet1!$B$10:$JO$18,MATCH($C54,Sheet1!$A$10:$A$18,0),MATCH(KJ$48,Sheet1!$B$9:$JO$9,0))=0,"Close",INDEX(Sheet1!$B$10:$JO$18,MATCH($C54,Sheet1!$A$10:$A$18,0),MATCH(KJ$48,Sheet1!$B$9:$JO$9,0))),"")</f>
        <v/>
      </c>
      <c r="KK54" s="55" t="str">
        <f>IFERROR(IF(INDEX(Sheet1!$B$10:$JO$18,MATCH($C54,Sheet1!$A$10:$A$18,0),MATCH(KK$48,Sheet1!$B$9:$JO$9,0))=0,"Close",INDEX(Sheet1!$B$10:$JO$18,MATCH($C54,Sheet1!$A$10:$A$18,0),MATCH(KK$48,Sheet1!$B$9:$JO$9,0))),"")</f>
        <v/>
      </c>
      <c r="KL54" s="55" t="str">
        <f>IFERROR(IF(INDEX(Sheet1!$B$10:$JO$18,MATCH($C54,Sheet1!$A$10:$A$18,0),MATCH(KL$48,Sheet1!$B$9:$JO$9,0))=0,"Close",INDEX(Sheet1!$B$10:$JO$18,MATCH($C54,Sheet1!$A$10:$A$18,0),MATCH(KL$48,Sheet1!$B$9:$JO$9,0))),"")</f>
        <v/>
      </c>
      <c r="KM54" s="55" t="str">
        <f>IFERROR(IF(INDEX(Sheet1!$B$10:$JO$18,MATCH($C54,Sheet1!$A$10:$A$18,0),MATCH(KM$48,Sheet1!$B$9:$JO$9,0))=0,"Close",INDEX(Sheet1!$B$10:$JO$18,MATCH($C54,Sheet1!$A$10:$A$18,0),MATCH(KM$48,Sheet1!$B$9:$JO$9,0))),"")</f>
        <v/>
      </c>
      <c r="KN54" s="55" t="str">
        <f>IFERROR(IF(INDEX(Sheet1!$B$10:$JO$18,MATCH($C54,Sheet1!$A$10:$A$18,0),MATCH(KN$48,Sheet1!$B$9:$JO$9,0))=0,"Close",INDEX(Sheet1!$B$10:$JO$18,MATCH($C54,Sheet1!$A$10:$A$18,0),MATCH(KN$48,Sheet1!$B$9:$JO$9,0))),"")</f>
        <v/>
      </c>
      <c r="KO54" s="55" t="str">
        <f>IFERROR(IF(INDEX(Sheet1!$B$10:$JO$18,MATCH($C54,Sheet1!$A$10:$A$18,0),MATCH(KO$48,Sheet1!$B$9:$JO$9,0))=0,"Close",INDEX(Sheet1!$B$10:$JO$18,MATCH($C54,Sheet1!$A$10:$A$18,0),MATCH(KO$48,Sheet1!$B$9:$JO$9,0))),"")</f>
        <v/>
      </c>
      <c r="KP54" s="55" t="str">
        <f>IFERROR(IF(INDEX(Sheet1!$B$10:$JO$18,MATCH($C54,Sheet1!$A$10:$A$18,0),MATCH(KP$48,Sheet1!$B$9:$JO$9,0))=0,"Close",INDEX(Sheet1!$B$10:$JO$18,MATCH($C54,Sheet1!$A$10:$A$18,0),MATCH(KP$48,Sheet1!$B$9:$JO$9,0))),"")</f>
        <v/>
      </c>
      <c r="KQ54" s="55" t="str">
        <f>IFERROR(IF(INDEX(Sheet1!$B$10:$JO$18,MATCH($C54,Sheet1!$A$10:$A$18,0),MATCH(KQ$48,Sheet1!$B$9:$JO$9,0))=0,"Close",INDEX(Sheet1!$B$10:$JO$18,MATCH($C54,Sheet1!$A$10:$A$18,0),MATCH(KQ$48,Sheet1!$B$9:$JO$9,0))),"")</f>
        <v/>
      </c>
      <c r="KR54" s="55" t="str">
        <f>IFERROR(IF(INDEX(Sheet1!$B$10:$JO$18,MATCH($C54,Sheet1!$A$10:$A$18,0),MATCH(KR$48,Sheet1!$B$9:$JO$9,0))=0,"Close",INDEX(Sheet1!$B$10:$JO$18,MATCH($C54,Sheet1!$A$10:$A$18,0),MATCH(KR$48,Sheet1!$B$9:$JO$9,0))),"")</f>
        <v/>
      </c>
      <c r="KS54" s="55" t="str">
        <f>IFERROR(IF(INDEX(Sheet1!$B$10:$JO$18,MATCH($C54,Sheet1!$A$10:$A$18,0),MATCH(KS$48,Sheet1!$B$9:$JO$9,0))=0,"Close",INDEX(Sheet1!$B$10:$JO$18,MATCH($C54,Sheet1!$A$10:$A$18,0),MATCH(KS$48,Sheet1!$B$9:$JO$9,0))),"")</f>
        <v/>
      </c>
      <c r="KT54" s="55" t="str">
        <f>IFERROR(IF(INDEX(Sheet1!$B$10:$JO$18,MATCH($C54,Sheet1!$A$10:$A$18,0),MATCH(KT$48,Sheet1!$B$9:$JO$9,0))=0,"Close",INDEX(Sheet1!$B$10:$JO$18,MATCH($C54,Sheet1!$A$10:$A$18,0),MATCH(KT$48,Sheet1!$B$9:$JO$9,0))),"")</f>
        <v/>
      </c>
      <c r="KU54" s="55" t="str">
        <f>IFERROR(IF(INDEX(Sheet1!$B$10:$JO$18,MATCH($C54,Sheet1!$A$10:$A$18,0),MATCH(KU$48,Sheet1!$B$9:$JO$9,0))=0,"Close",INDEX(Sheet1!$B$10:$JO$18,MATCH($C54,Sheet1!$A$10:$A$18,0),MATCH(KU$48,Sheet1!$B$9:$JO$9,0))),"")</f>
        <v/>
      </c>
      <c r="KV54" s="55" t="str">
        <f>IFERROR(IF(INDEX(Sheet1!$B$10:$JO$18,MATCH($C54,Sheet1!$A$10:$A$18,0),MATCH(KV$48,Sheet1!$B$9:$JO$9,0))=0,"Close",INDEX(Sheet1!$B$10:$JO$18,MATCH($C54,Sheet1!$A$10:$A$18,0),MATCH(KV$48,Sheet1!$B$9:$JO$9,0))),"")</f>
        <v/>
      </c>
      <c r="KW54" s="55" t="str">
        <f>IFERROR(IF(INDEX(Sheet1!$B$10:$JO$18,MATCH($C54,Sheet1!$A$10:$A$18,0),MATCH(KW$48,Sheet1!$B$9:$JO$9,0))=0,"Close",INDEX(Sheet1!$B$10:$JO$18,MATCH($C54,Sheet1!$A$10:$A$18,0),MATCH(KW$48,Sheet1!$B$9:$JO$9,0))),"")</f>
        <v/>
      </c>
      <c r="KX54" s="55" t="str">
        <f>IFERROR(IF(INDEX(Sheet1!$B$10:$JO$18,MATCH($C54,Sheet1!$A$10:$A$18,0),MATCH(KX$48,Sheet1!$B$9:$JO$9,0))=0,"Close",INDEX(Sheet1!$B$10:$JO$18,MATCH($C54,Sheet1!$A$10:$A$18,0),MATCH(KX$48,Sheet1!$B$9:$JO$9,0))),"")</f>
        <v/>
      </c>
      <c r="KY54" s="55" t="str">
        <f>IFERROR(IF(INDEX(Sheet1!$B$10:$JO$18,MATCH($C54,Sheet1!$A$10:$A$18,0),MATCH(KY$48,Sheet1!$B$9:$JO$9,0))=0,"Close",INDEX(Sheet1!$B$10:$JO$18,MATCH($C54,Sheet1!$A$10:$A$18,0),MATCH(KY$48,Sheet1!$B$9:$JO$9,0))),"")</f>
        <v/>
      </c>
      <c r="KZ54" s="55" t="str">
        <f>IFERROR(IF(INDEX(Sheet1!$B$10:$JO$18,MATCH($C54,Sheet1!$A$10:$A$18,0),MATCH(KZ$48,Sheet1!$B$9:$JO$9,0))=0,"Close",INDEX(Sheet1!$B$10:$JO$18,MATCH($C54,Sheet1!$A$10:$A$18,0),MATCH(KZ$48,Sheet1!$B$9:$JO$9,0))),"")</f>
        <v/>
      </c>
      <c r="LA54" s="55" t="str">
        <f>IFERROR(IF(INDEX(Sheet1!$B$10:$JO$18,MATCH($C54,Sheet1!$A$10:$A$18,0),MATCH(LA$48,Sheet1!$B$9:$JO$9,0))=0,"Close",INDEX(Sheet1!$B$10:$JO$18,MATCH($C54,Sheet1!$A$10:$A$18,0),MATCH(LA$48,Sheet1!$B$9:$JO$9,0))),"")</f>
        <v/>
      </c>
      <c r="LB54" s="55" t="str">
        <f>IFERROR(IF(INDEX(Sheet1!$B$10:$JO$18,MATCH($C54,Sheet1!$A$10:$A$18,0),MATCH(LB$48,Sheet1!$B$9:$JO$9,0))=0,"Close",INDEX(Sheet1!$B$10:$JO$18,MATCH($C54,Sheet1!$A$10:$A$18,0),MATCH(LB$48,Sheet1!$B$9:$JO$9,0))),"")</f>
        <v/>
      </c>
      <c r="LC54" s="55" t="str">
        <f>IFERROR(IF(INDEX(Sheet1!$B$10:$JO$18,MATCH($C54,Sheet1!$A$10:$A$18,0),MATCH(LC$48,Sheet1!$B$9:$JO$9,0))=0,"Close",INDEX(Sheet1!$B$10:$JO$18,MATCH($C54,Sheet1!$A$10:$A$18,0),MATCH(LC$48,Sheet1!$B$9:$JO$9,0))),"")</f>
        <v/>
      </c>
      <c r="LD54" s="55" t="str">
        <f>IFERROR(IF(INDEX(Sheet1!$B$10:$JO$18,MATCH($C54,Sheet1!$A$10:$A$18,0),MATCH(LD$48,Sheet1!$B$9:$JO$9,0))=0,"Close",INDEX(Sheet1!$B$10:$JO$18,MATCH($C54,Sheet1!$A$10:$A$18,0),MATCH(LD$48,Sheet1!$B$9:$JO$9,0))),"")</f>
        <v/>
      </c>
      <c r="LE54" s="55" t="str">
        <f>IFERROR(IF(INDEX(Sheet1!$B$10:$JO$18,MATCH($C54,Sheet1!$A$10:$A$18,0),MATCH(LE$48,Sheet1!$B$9:$JO$9,0))=0,"Close",INDEX(Sheet1!$B$10:$JO$18,MATCH($C54,Sheet1!$A$10:$A$18,0),MATCH(LE$48,Sheet1!$B$9:$JO$9,0))),"")</f>
        <v/>
      </c>
      <c r="LF54" s="55" t="str">
        <f>IFERROR(IF(INDEX(Sheet1!$B$10:$JO$18,MATCH($C54,Sheet1!$A$10:$A$18,0),MATCH(LF$48,Sheet1!$B$9:$JO$9,0))=0,"Close",INDEX(Sheet1!$B$10:$JO$18,MATCH($C54,Sheet1!$A$10:$A$18,0),MATCH(LF$48,Sheet1!$B$9:$JO$9,0))),"")</f>
        <v/>
      </c>
      <c r="LG54" s="55" t="str">
        <f>IFERROR(IF(INDEX(Sheet1!$B$10:$JO$18,MATCH($C54,Sheet1!$A$10:$A$18,0),MATCH(LG$48,Sheet1!$B$9:$JO$9,0))=0,"Close",INDEX(Sheet1!$B$10:$JO$18,MATCH($C54,Sheet1!$A$10:$A$18,0),MATCH(LG$48,Sheet1!$B$9:$JO$9,0))),"")</f>
        <v/>
      </c>
      <c r="LH54" s="55" t="str">
        <f>IFERROR(IF(INDEX(Sheet1!$B$10:$JO$18,MATCH($C54,Sheet1!$A$10:$A$18,0),MATCH(LH$48,Sheet1!$B$9:$JO$9,0))=0,"Close",INDEX(Sheet1!$B$10:$JO$18,MATCH($C54,Sheet1!$A$10:$A$18,0),MATCH(LH$48,Sheet1!$B$9:$JO$9,0))),"")</f>
        <v/>
      </c>
      <c r="LI54" s="55" t="str">
        <f>IFERROR(IF(INDEX(Sheet1!$B$10:$JO$18,MATCH($C54,Sheet1!$A$10:$A$18,0),MATCH(LI$48,Sheet1!$B$9:$JO$9,0))=0,"Close",INDEX(Sheet1!$B$10:$JO$18,MATCH($C54,Sheet1!$A$10:$A$18,0),MATCH(LI$48,Sheet1!$B$9:$JO$9,0))),"")</f>
        <v/>
      </c>
      <c r="LJ54" s="55" t="str">
        <f>IFERROR(IF(INDEX(Sheet1!$B$10:$JO$18,MATCH($C54,Sheet1!$A$10:$A$18,0),MATCH(LJ$48,Sheet1!$B$9:$JO$9,0))=0,"Close",INDEX(Sheet1!$B$10:$JO$18,MATCH($C54,Sheet1!$A$10:$A$18,0),MATCH(LJ$48,Sheet1!$B$9:$JO$9,0))),"")</f>
        <v/>
      </c>
      <c r="LK54" s="55" t="str">
        <f>IFERROR(IF(INDEX(Sheet1!$B$10:$JO$18,MATCH($C54,Sheet1!$A$10:$A$18,0),MATCH(LK$48,Sheet1!$B$9:$JO$9,0))=0,"Close",INDEX(Sheet1!$B$10:$JO$18,MATCH($C54,Sheet1!$A$10:$A$18,0),MATCH(LK$48,Sheet1!$B$9:$JO$9,0))),"")</f>
        <v/>
      </c>
      <c r="LL54" s="55" t="str">
        <f>IFERROR(IF(INDEX(Sheet1!$B$10:$JO$18,MATCH($C54,Sheet1!$A$10:$A$18,0),MATCH(LL$48,Sheet1!$B$9:$JO$9,0))=0,"Close",INDEX(Sheet1!$B$10:$JO$18,MATCH($C54,Sheet1!$A$10:$A$18,0),MATCH(LL$48,Sheet1!$B$9:$JO$9,0))),"")</f>
        <v/>
      </c>
      <c r="LM54" s="55" t="str">
        <f>IFERROR(IF(INDEX(Sheet1!$B$10:$JO$18,MATCH($C54,Sheet1!$A$10:$A$18,0),MATCH(LM$48,Sheet1!$B$9:$JO$9,0))=0,"Close",INDEX(Sheet1!$B$10:$JO$18,MATCH($C54,Sheet1!$A$10:$A$18,0),MATCH(LM$48,Sheet1!$B$9:$JO$9,0))),"")</f>
        <v/>
      </c>
      <c r="LN54" s="55" t="str">
        <f>IFERROR(IF(INDEX(Sheet1!$B$10:$JO$18,MATCH($C54,Sheet1!$A$10:$A$18,0),MATCH(LN$48,Sheet1!$B$9:$JO$9,0))=0,"Close",INDEX(Sheet1!$B$10:$JO$18,MATCH($C54,Sheet1!$A$10:$A$18,0),MATCH(LN$48,Sheet1!$B$9:$JO$9,0))),"")</f>
        <v/>
      </c>
      <c r="LO54" s="55" t="str">
        <f>IFERROR(IF(INDEX(Sheet1!$B$10:$JO$18,MATCH($C54,Sheet1!$A$10:$A$18,0),MATCH(LO$48,Sheet1!$B$9:$JO$9,0))=0,"Close",INDEX(Sheet1!$B$10:$JO$18,MATCH($C54,Sheet1!$A$10:$A$18,0),MATCH(LO$48,Sheet1!$B$9:$JO$9,0))),"")</f>
        <v/>
      </c>
      <c r="LP54" s="55" t="str">
        <f>IFERROR(IF(INDEX(Sheet1!$B$10:$JO$18,MATCH($C54,Sheet1!$A$10:$A$18,0),MATCH(LP$48,Sheet1!$B$9:$JO$9,0))=0,"Close",INDEX(Sheet1!$B$10:$JO$18,MATCH($C54,Sheet1!$A$10:$A$18,0),MATCH(LP$48,Sheet1!$B$9:$JO$9,0))),"")</f>
        <v/>
      </c>
      <c r="LQ54" s="55" t="str">
        <f>IFERROR(IF(INDEX(Sheet1!$B$10:$JO$18,MATCH($C54,Sheet1!$A$10:$A$18,0),MATCH(LQ$48,Sheet1!$B$9:$JO$9,0))=0,"Close",INDEX(Sheet1!$B$10:$JO$18,MATCH($C54,Sheet1!$A$10:$A$18,0),MATCH(LQ$48,Sheet1!$B$9:$JO$9,0))),"")</f>
        <v/>
      </c>
      <c r="LR54" s="55" t="str">
        <f>IFERROR(IF(INDEX(Sheet1!$B$10:$JO$18,MATCH($C54,Sheet1!$A$10:$A$18,0),MATCH(LR$48,Sheet1!$B$9:$JO$9,0))=0,"Close",INDEX(Sheet1!$B$10:$JO$18,MATCH($C54,Sheet1!$A$10:$A$18,0),MATCH(LR$48,Sheet1!$B$9:$JO$9,0))),"")</f>
        <v/>
      </c>
      <c r="LS54" s="55" t="str">
        <f>IFERROR(IF(INDEX(Sheet1!$B$10:$JO$18,MATCH($C54,Sheet1!$A$10:$A$18,0),MATCH(LS$48,Sheet1!$B$9:$JO$9,0))=0,"Close",INDEX(Sheet1!$B$10:$JO$18,MATCH($C54,Sheet1!$A$10:$A$18,0),MATCH(LS$48,Sheet1!$B$9:$JO$9,0))),"")</f>
        <v/>
      </c>
      <c r="LT54" s="55" t="str">
        <f>IFERROR(IF(INDEX(Sheet1!$B$10:$JO$18,MATCH($C54,Sheet1!$A$10:$A$18,0),MATCH(LT$48,Sheet1!$B$9:$JO$9,0))=0,"Close",INDEX(Sheet1!$B$10:$JO$18,MATCH($C54,Sheet1!$A$10:$A$18,0),MATCH(LT$48,Sheet1!$B$9:$JO$9,0))),"")</f>
        <v/>
      </c>
      <c r="LU54" s="55" t="str">
        <f>IFERROR(IF(INDEX(Sheet1!$B$10:$JO$18,MATCH($C54,Sheet1!$A$10:$A$18,0),MATCH(LU$48,Sheet1!$B$9:$JO$9,0))=0,"Close",INDEX(Sheet1!$B$10:$JO$18,MATCH($C54,Sheet1!$A$10:$A$18,0),MATCH(LU$48,Sheet1!$B$9:$JO$9,0))),"")</f>
        <v/>
      </c>
      <c r="LV54" s="55" t="str">
        <f>IFERROR(IF(INDEX(Sheet1!$B$10:$JO$18,MATCH($C54,Sheet1!$A$10:$A$18,0),MATCH(LV$48,Sheet1!$B$9:$JO$9,0))=0,"Close",INDEX(Sheet1!$B$10:$JO$18,MATCH($C54,Sheet1!$A$10:$A$18,0),MATCH(LV$48,Sheet1!$B$9:$JO$9,0))),"")</f>
        <v/>
      </c>
      <c r="LW54" s="55" t="str">
        <f>IFERROR(IF(INDEX(Sheet1!$B$10:$JO$18,MATCH($C54,Sheet1!$A$10:$A$18,0),MATCH(LW$48,Sheet1!$B$9:$JO$9,0))=0,"Close",INDEX(Sheet1!$B$10:$JO$18,MATCH($C54,Sheet1!$A$10:$A$18,0),MATCH(LW$48,Sheet1!$B$9:$JO$9,0))),"")</f>
        <v/>
      </c>
      <c r="LX54" s="55" t="str">
        <f>IFERROR(IF(INDEX(Sheet1!$B$10:$JO$18,MATCH($C54,Sheet1!$A$10:$A$18,0),MATCH(LX$48,Sheet1!$B$9:$JO$9,0))=0,"Close",INDEX(Sheet1!$B$10:$JO$18,MATCH($C54,Sheet1!$A$10:$A$18,0),MATCH(LX$48,Sheet1!$B$9:$JO$9,0))),"")</f>
        <v/>
      </c>
      <c r="LY54" s="55" t="str">
        <f>IFERROR(IF(INDEX(Sheet1!$B$10:$JO$18,MATCH($C54,Sheet1!$A$10:$A$18,0),MATCH(LY$48,Sheet1!$B$9:$JO$9,0))=0,"Close",INDEX(Sheet1!$B$10:$JO$18,MATCH($C54,Sheet1!$A$10:$A$18,0),MATCH(LY$48,Sheet1!$B$9:$JO$9,0))),"")</f>
        <v/>
      </c>
      <c r="LZ54" s="55" t="str">
        <f>IFERROR(IF(INDEX(Sheet1!$B$10:$JO$18,MATCH($C54,Sheet1!$A$10:$A$18,0),MATCH(LZ$48,Sheet1!$B$9:$JO$9,0))=0,"Close",INDEX(Sheet1!$B$10:$JO$18,MATCH($C54,Sheet1!$A$10:$A$18,0),MATCH(LZ$48,Sheet1!$B$9:$JO$9,0))),"")</f>
        <v/>
      </c>
      <c r="MA54" s="55" t="str">
        <f>IFERROR(IF(INDEX(Sheet1!$B$10:$JO$18,MATCH($C54,Sheet1!$A$10:$A$18,0),MATCH(MA$48,Sheet1!$B$9:$JO$9,0))=0,"Close",INDEX(Sheet1!$B$10:$JO$18,MATCH($C54,Sheet1!$A$10:$A$18,0),MATCH(MA$48,Sheet1!$B$9:$JO$9,0))),"")</f>
        <v/>
      </c>
      <c r="MB54" s="55" t="str">
        <f>IFERROR(IF(INDEX(Sheet1!$B$10:$JO$18,MATCH($C54,Sheet1!$A$10:$A$18,0),MATCH(MB$48,Sheet1!$B$9:$JO$9,0))=0,"Close",INDEX(Sheet1!$B$10:$JO$18,MATCH($C54,Sheet1!$A$10:$A$18,0),MATCH(MB$48,Sheet1!$B$9:$JO$9,0))),"")</f>
        <v/>
      </c>
      <c r="MC54" s="55" t="str">
        <f>IFERROR(IF(INDEX(Sheet1!$B$10:$JO$18,MATCH($C54,Sheet1!$A$10:$A$18,0),MATCH(MC$48,Sheet1!$B$9:$JO$9,0))=0,"Close",INDEX(Sheet1!$B$10:$JO$18,MATCH($C54,Sheet1!$A$10:$A$18,0),MATCH(MC$48,Sheet1!$B$9:$JO$9,0))),"")</f>
        <v/>
      </c>
      <c r="MD54" s="55" t="str">
        <f>IFERROR(IF(INDEX(Sheet1!$B$10:$JO$18,MATCH($C54,Sheet1!$A$10:$A$18,0),MATCH(MD$48,Sheet1!$B$9:$JO$9,0))=0,"Close",INDEX(Sheet1!$B$10:$JO$18,MATCH($C54,Sheet1!$A$10:$A$18,0),MATCH(MD$48,Sheet1!$B$9:$JO$9,0))),"")</f>
        <v/>
      </c>
      <c r="ME54" s="55" t="str">
        <f>IFERROR(IF(INDEX(Sheet1!$B$10:$JO$18,MATCH($C54,Sheet1!$A$10:$A$18,0),MATCH(ME$48,Sheet1!$B$9:$JO$9,0))=0,"Close",INDEX(Sheet1!$B$10:$JO$18,MATCH($C54,Sheet1!$A$10:$A$18,0),MATCH(ME$48,Sheet1!$B$9:$JO$9,0))),"")</f>
        <v/>
      </c>
      <c r="MF54" s="55" t="str">
        <f>IFERROR(IF(INDEX(Sheet1!$B$10:$JO$18,MATCH($C54,Sheet1!$A$10:$A$18,0),MATCH(MF$48,Sheet1!$B$9:$JO$9,0))=0,"Close",INDEX(Sheet1!$B$10:$JO$18,MATCH($C54,Sheet1!$A$10:$A$18,0),MATCH(MF$48,Sheet1!$B$9:$JO$9,0))),"")</f>
        <v/>
      </c>
      <c r="MG54" s="55" t="str">
        <f>IFERROR(IF(INDEX(Sheet1!$B$10:$JO$18,MATCH($C54,Sheet1!$A$10:$A$18,0),MATCH(MG$48,Sheet1!$B$9:$JO$9,0))=0,"Close",INDEX(Sheet1!$B$10:$JO$18,MATCH($C54,Sheet1!$A$10:$A$18,0),MATCH(MG$48,Sheet1!$B$9:$JO$9,0))),"")</f>
        <v/>
      </c>
      <c r="MH54" s="55" t="str">
        <f>IFERROR(IF(INDEX(Sheet1!$B$10:$JO$18,MATCH($C54,Sheet1!$A$10:$A$18,0),MATCH(MH$48,Sheet1!$B$9:$JO$9,0))=0,"Close",INDEX(Sheet1!$B$10:$JO$18,MATCH($C54,Sheet1!$A$10:$A$18,0),MATCH(MH$48,Sheet1!$B$9:$JO$9,0))),"")</f>
        <v/>
      </c>
      <c r="MI54" s="55" t="str">
        <f>IFERROR(IF(INDEX(Sheet1!$B$10:$JO$18,MATCH($C54,Sheet1!$A$10:$A$18,0),MATCH(MI$48,Sheet1!$B$9:$JO$9,0))=0,"Close",INDEX(Sheet1!$B$10:$JO$18,MATCH($C54,Sheet1!$A$10:$A$18,0),MATCH(MI$48,Sheet1!$B$9:$JO$9,0))),"")</f>
        <v/>
      </c>
      <c r="MJ54" s="55" t="str">
        <f>IFERROR(IF(INDEX(Sheet1!$B$10:$JO$18,MATCH($C54,Sheet1!$A$10:$A$18,0),MATCH(MJ$48,Sheet1!$B$9:$JO$9,0))=0,"Close",INDEX(Sheet1!$B$10:$JO$18,MATCH($C54,Sheet1!$A$10:$A$18,0),MATCH(MJ$48,Sheet1!$B$9:$JO$9,0))),"")</f>
        <v/>
      </c>
      <c r="MK54" s="55" t="str">
        <f>IFERROR(IF(INDEX(Sheet1!$B$10:$JO$18,MATCH($C54,Sheet1!$A$10:$A$18,0),MATCH(MK$48,Sheet1!$B$9:$JO$9,0))=0,"Close",INDEX(Sheet1!$B$10:$JO$18,MATCH($C54,Sheet1!$A$10:$A$18,0),MATCH(MK$48,Sheet1!$B$9:$JO$9,0))),"")</f>
        <v/>
      </c>
      <c r="ML54" s="55" t="str">
        <f>IFERROR(IF(INDEX(Sheet1!$B$10:$JO$18,MATCH($C54,Sheet1!$A$10:$A$18,0),MATCH(ML$48,Sheet1!$B$9:$JO$9,0))=0,"Close",INDEX(Sheet1!$B$10:$JO$18,MATCH($C54,Sheet1!$A$10:$A$18,0),MATCH(ML$48,Sheet1!$B$9:$JO$9,0))),"")</f>
        <v/>
      </c>
      <c r="MM54" s="55" t="str">
        <f>IFERROR(IF(INDEX(Sheet1!$B$10:$JO$18,MATCH($C54,Sheet1!$A$10:$A$18,0),MATCH(MM$48,Sheet1!$B$9:$JO$9,0))=0,"Close",INDEX(Sheet1!$B$10:$JO$18,MATCH($C54,Sheet1!$A$10:$A$18,0),MATCH(MM$48,Sheet1!$B$9:$JO$9,0))),"")</f>
        <v/>
      </c>
      <c r="MN54" s="55" t="str">
        <f>IFERROR(IF(INDEX(Sheet1!$B$10:$JO$18,MATCH($C54,Sheet1!$A$10:$A$18,0),MATCH(MN$48,Sheet1!$B$9:$JO$9,0))=0,"Close",INDEX(Sheet1!$B$10:$JO$18,MATCH($C54,Sheet1!$A$10:$A$18,0),MATCH(MN$48,Sheet1!$B$9:$JO$9,0))),"")</f>
        <v/>
      </c>
      <c r="MO54" s="55" t="str">
        <f>IFERROR(IF(INDEX(Sheet1!$B$10:$JO$18,MATCH($C54,Sheet1!$A$10:$A$18,0),MATCH(MO$48,Sheet1!$B$9:$JO$9,0))=0,"Close",INDEX(Sheet1!$B$10:$JO$18,MATCH($C54,Sheet1!$A$10:$A$18,0),MATCH(MO$48,Sheet1!$B$9:$JO$9,0))),"")</f>
        <v/>
      </c>
      <c r="MP54" s="55" t="str">
        <f>IFERROR(IF(INDEX(Sheet1!$B$10:$JO$18,MATCH($C54,Sheet1!$A$10:$A$18,0),MATCH(MP$48,Sheet1!$B$9:$JO$9,0))=0,"Close",INDEX(Sheet1!$B$10:$JO$18,MATCH($C54,Sheet1!$A$10:$A$18,0),MATCH(MP$48,Sheet1!$B$9:$JO$9,0))),"")</f>
        <v/>
      </c>
      <c r="MQ54" s="55" t="str">
        <f>IFERROR(IF(INDEX(Sheet1!$B$10:$JO$18,MATCH($C54,Sheet1!$A$10:$A$18,0),MATCH(MQ$48,Sheet1!$B$9:$JO$9,0))=0,"Close",INDEX(Sheet1!$B$10:$JO$18,MATCH($C54,Sheet1!$A$10:$A$18,0),MATCH(MQ$48,Sheet1!$B$9:$JO$9,0))),"")</f>
        <v/>
      </c>
      <c r="MR54" s="55" t="str">
        <f>IFERROR(IF(INDEX(Sheet1!$B$10:$JO$18,MATCH($C54,Sheet1!$A$10:$A$18,0),MATCH(MR$48,Sheet1!$B$9:$JO$9,0))=0,"Close",INDEX(Sheet1!$B$10:$JO$18,MATCH($C54,Sheet1!$A$10:$A$18,0),MATCH(MR$48,Sheet1!$B$9:$JO$9,0))),"")</f>
        <v/>
      </c>
      <c r="MS54" s="55" t="str">
        <f>IFERROR(IF(INDEX(Sheet1!$B$10:$JO$18,MATCH($C54,Sheet1!$A$10:$A$18,0),MATCH(MS$48,Sheet1!$B$9:$JO$9,0))=0,"Close",INDEX(Sheet1!$B$10:$JO$18,MATCH($C54,Sheet1!$A$10:$A$18,0),MATCH(MS$48,Sheet1!$B$9:$JO$9,0))),"")</f>
        <v/>
      </c>
      <c r="MT54" s="55" t="str">
        <f>IFERROR(IF(INDEX(Sheet1!$B$10:$JO$18,MATCH($C54,Sheet1!$A$10:$A$18,0),MATCH(MT$48,Sheet1!$B$9:$JO$9,0))=0,"Close",INDEX(Sheet1!$B$10:$JO$18,MATCH($C54,Sheet1!$A$10:$A$18,0),MATCH(MT$48,Sheet1!$B$9:$JO$9,0))),"")</f>
        <v/>
      </c>
      <c r="MU54" s="55" t="str">
        <f>IFERROR(IF(INDEX(Sheet1!$B$10:$JO$18,MATCH($C54,Sheet1!$A$10:$A$18,0),MATCH(MU$48,Sheet1!$B$9:$JO$9,0))=0,"Close",INDEX(Sheet1!$B$10:$JO$18,MATCH($C54,Sheet1!$A$10:$A$18,0),MATCH(MU$48,Sheet1!$B$9:$JO$9,0))),"")</f>
        <v/>
      </c>
      <c r="MV54" s="55" t="str">
        <f>IFERROR(IF(INDEX(Sheet1!$B$10:$JO$18,MATCH($C54,Sheet1!$A$10:$A$18,0),MATCH(MV$48,Sheet1!$B$9:$JO$9,0))=0,"Close",INDEX(Sheet1!$B$10:$JO$18,MATCH($C54,Sheet1!$A$10:$A$18,0),MATCH(MV$48,Sheet1!$B$9:$JO$9,0))),"")</f>
        <v/>
      </c>
      <c r="MW54" s="55" t="str">
        <f>IFERROR(IF(INDEX(Sheet1!$B$10:$JO$18,MATCH($C54,Sheet1!$A$10:$A$18,0),MATCH(MW$48,Sheet1!$B$9:$JO$9,0))=0,"Close",INDEX(Sheet1!$B$10:$JO$18,MATCH($C54,Sheet1!$A$10:$A$18,0),MATCH(MW$48,Sheet1!$B$9:$JO$9,0))),"")</f>
        <v/>
      </c>
      <c r="MX54" s="55" t="str">
        <f>IFERROR(IF(INDEX(Sheet1!$B$10:$JO$18,MATCH($C54,Sheet1!$A$10:$A$18,0),MATCH(MX$48,Sheet1!$B$9:$JO$9,0))=0,"Close",INDEX(Sheet1!$B$10:$JO$18,MATCH($C54,Sheet1!$A$10:$A$18,0),MATCH(MX$48,Sheet1!$B$9:$JO$9,0))),"")</f>
        <v/>
      </c>
      <c r="MY54" s="55" t="str">
        <f>IFERROR(IF(INDEX(Sheet1!$B$10:$JO$18,MATCH($C54,Sheet1!$A$10:$A$18,0),MATCH(MY$48,Sheet1!$B$9:$JO$9,0))=0,"Close",INDEX(Sheet1!$B$10:$JO$18,MATCH($C54,Sheet1!$A$10:$A$18,0),MATCH(MY$48,Sheet1!$B$9:$JO$9,0))),"")</f>
        <v/>
      </c>
      <c r="MZ54" s="55" t="str">
        <f>IFERROR(IF(INDEX(Sheet1!$B$10:$JO$18,MATCH($C54,Sheet1!$A$10:$A$18,0),MATCH(MZ$48,Sheet1!$B$9:$JO$9,0))=0,"Close",INDEX(Sheet1!$B$10:$JO$18,MATCH($C54,Sheet1!$A$10:$A$18,0),MATCH(MZ$48,Sheet1!$B$9:$JO$9,0))),"")</f>
        <v/>
      </c>
      <c r="NA54" s="55" t="str">
        <f>IFERROR(IF(INDEX(Sheet1!$B$10:$JO$18,MATCH($C54,Sheet1!$A$10:$A$18,0),MATCH(NA$48,Sheet1!$B$9:$JO$9,0))=0,"Close",INDEX(Sheet1!$B$10:$JO$18,MATCH($C54,Sheet1!$A$10:$A$18,0),MATCH(NA$48,Sheet1!$B$9:$JO$9,0))),"")</f>
        <v/>
      </c>
      <c r="NB54" s="55" t="str">
        <f>IFERROR(IF(INDEX(Sheet1!$B$10:$JO$18,MATCH($C54,Sheet1!$A$10:$A$18,0),MATCH(NB$48,Sheet1!$B$9:$JO$9,0))=0,"Close",INDEX(Sheet1!$B$10:$JO$18,MATCH($C54,Sheet1!$A$10:$A$18,0),MATCH(NB$48,Sheet1!$B$9:$JO$9,0))),"")</f>
        <v/>
      </c>
      <c r="NC54" s="55" t="str">
        <f>IFERROR(IF(INDEX(Sheet1!$B$10:$JO$18,MATCH($C54,Sheet1!$A$10:$A$18,0),MATCH(NC$48,Sheet1!$B$9:$JO$9,0))=0,"Close",INDEX(Sheet1!$B$10:$JO$18,MATCH($C54,Sheet1!$A$10:$A$18,0),MATCH(NC$48,Sheet1!$B$9:$JO$9,0))),"")</f>
        <v/>
      </c>
      <c r="ND54" s="55" t="str">
        <f>IFERROR(IF(INDEX(Sheet1!$B$10:$JO$18,MATCH($C54,Sheet1!$A$10:$A$18,0),MATCH(ND$48,Sheet1!$B$9:$JO$9,0))=0,"Close",INDEX(Sheet1!$B$10:$JO$18,MATCH($C54,Sheet1!$A$10:$A$18,0),MATCH(ND$48,Sheet1!$B$9:$JO$9,0))),"")</f>
        <v/>
      </c>
      <c r="NE54" s="55" t="str">
        <f>IFERROR(IF(INDEX(Sheet1!$B$10:$JO$18,MATCH($C54,Sheet1!$A$10:$A$18,0),MATCH(NE$48,Sheet1!$B$9:$JO$9,0))=0,"Close",INDEX(Sheet1!$B$10:$JO$18,MATCH($C54,Sheet1!$A$10:$A$18,0),MATCH(NE$48,Sheet1!$B$9:$JO$9,0))),"")</f>
        <v/>
      </c>
      <c r="NF54" s="55" t="str">
        <f>IFERROR(IF(INDEX(Sheet1!$B$10:$JO$18,MATCH($C54,Sheet1!$A$10:$A$18,0),MATCH(NF$48,Sheet1!$B$9:$JO$9,0))=0,"Close",INDEX(Sheet1!$B$10:$JO$18,MATCH($C54,Sheet1!$A$10:$A$18,0),MATCH(NF$48,Sheet1!$B$9:$JO$9,0))),"")</f>
        <v/>
      </c>
      <c r="NG54" s="55" t="str">
        <f>IFERROR(IF(INDEX(Sheet1!$B$10:$JO$18,MATCH($C54,Sheet1!$A$10:$A$18,0),MATCH(NG$48,Sheet1!$B$9:$JO$9,0))=0,"Close",INDEX(Sheet1!$B$10:$JO$18,MATCH($C54,Sheet1!$A$10:$A$18,0),MATCH(NG$48,Sheet1!$B$9:$JO$9,0))),"")</f>
        <v/>
      </c>
      <c r="NH54" s="55" t="str">
        <f>IFERROR(IF(INDEX(Sheet1!$B$10:$JO$18,MATCH($C54,Sheet1!$A$10:$A$18,0),MATCH(NH$48,Sheet1!$B$9:$JO$9,0))=0,"Close",INDEX(Sheet1!$B$10:$JO$18,MATCH($C54,Sheet1!$A$10:$A$18,0),MATCH(NH$48,Sheet1!$B$9:$JO$9,0))),"")</f>
        <v/>
      </c>
      <c r="NI54" s="55" t="str">
        <f>IFERROR(IF(INDEX(Sheet1!$B$10:$JO$18,MATCH($C54,Sheet1!$A$10:$A$18,0),MATCH(NI$48,Sheet1!$B$9:$JO$9,0))=0,"Close",INDEX(Sheet1!$B$10:$JO$18,MATCH($C54,Sheet1!$A$10:$A$18,0),MATCH(NI$48,Sheet1!$B$9:$JO$9,0))),"")</f>
        <v/>
      </c>
      <c r="NJ54" s="55" t="str">
        <f>IFERROR(IF(INDEX(Sheet1!$B$10:$JO$18,MATCH($C54,Sheet1!$A$10:$A$18,0),MATCH(NJ$48,Sheet1!$B$9:$JO$9,0))=0,"Close",INDEX(Sheet1!$B$10:$JO$18,MATCH($C54,Sheet1!$A$10:$A$18,0),MATCH(NJ$48,Sheet1!$B$9:$JO$9,0))),"")</f>
        <v/>
      </c>
      <c r="NK54" s="55" t="str">
        <f>IFERROR(IF(INDEX(Sheet1!$B$10:$JO$18,MATCH($C54,Sheet1!$A$10:$A$18,0),MATCH(NK$48,Sheet1!$B$9:$JO$9,0))=0,"Close",INDEX(Sheet1!$B$10:$JO$18,MATCH($C54,Sheet1!$A$10:$A$18,0),MATCH(NK$48,Sheet1!$B$9:$JO$9,0))),"")</f>
        <v/>
      </c>
      <c r="NL54" s="55" t="str">
        <f>IFERROR(IF(INDEX(Sheet1!$B$10:$JO$18,MATCH($C54,Sheet1!$A$10:$A$18,0),MATCH(NL$48,Sheet1!$B$9:$JO$9,0))=0,"Close",INDEX(Sheet1!$B$10:$JO$18,MATCH($C54,Sheet1!$A$10:$A$18,0),MATCH(NL$48,Sheet1!$B$9:$JO$9,0))),"")</f>
        <v/>
      </c>
      <c r="NM54" s="55" t="str">
        <f>IFERROR(IF(INDEX(Sheet1!$B$10:$JO$18,MATCH($C54,Sheet1!$A$10:$A$18,0),MATCH(NM$48,Sheet1!$B$9:$JO$9,0))=0,"Close",INDEX(Sheet1!$B$10:$JO$18,MATCH($C54,Sheet1!$A$10:$A$18,0),MATCH(NM$48,Sheet1!$B$9:$JO$9,0))),"")</f>
        <v/>
      </c>
      <c r="NN54" s="55" t="str">
        <f>IFERROR(IF(INDEX(Sheet1!$B$10:$JO$18,MATCH($C54,Sheet1!$A$10:$A$18,0),MATCH(NN$48,Sheet1!$B$9:$JO$9,0))=0,"Close",INDEX(Sheet1!$B$10:$JO$18,MATCH($C54,Sheet1!$A$10:$A$18,0),MATCH(NN$48,Sheet1!$B$9:$JO$9,0))),"")</f>
        <v/>
      </c>
      <c r="NO54" s="55" t="str">
        <f>IFERROR(IF(INDEX(Sheet1!$B$10:$JO$18,MATCH($C54,Sheet1!$A$10:$A$18,0),MATCH(NO$48,Sheet1!$B$9:$JO$9,0))=0,"Close",INDEX(Sheet1!$B$10:$JO$18,MATCH($C54,Sheet1!$A$10:$A$18,0),MATCH(NO$48,Sheet1!$B$9:$JO$9,0))),"")</f>
        <v/>
      </c>
      <c r="NP54" s="55" t="str">
        <f>IFERROR(IF(INDEX(Sheet1!$B$10:$JO$18,MATCH($C54,Sheet1!$A$10:$A$18,0),MATCH(NP$48,Sheet1!$B$9:$JO$9,0))=0,"Close",INDEX(Sheet1!$B$10:$JO$18,MATCH($C54,Sheet1!$A$10:$A$18,0),MATCH(NP$48,Sheet1!$B$9:$JO$9,0))),"")</f>
        <v/>
      </c>
      <c r="NQ54" s="55" t="str">
        <f>IFERROR(IF(INDEX(Sheet1!$B$10:$JO$18,MATCH($C54,Sheet1!$A$10:$A$18,0),MATCH(NQ$48,Sheet1!$B$9:$JO$9,0))=0,"Close",INDEX(Sheet1!$B$10:$JO$18,MATCH($C54,Sheet1!$A$10:$A$18,0),MATCH(NQ$48,Sheet1!$B$9:$JO$9,0))),"")</f>
        <v/>
      </c>
      <c r="NR54" s="55" t="str">
        <f>IFERROR(IF(INDEX(Sheet1!$B$10:$JO$18,MATCH($C54,Sheet1!$A$10:$A$18,0),MATCH(NR$48,Sheet1!$B$9:$JO$9,0))=0,"Close",INDEX(Sheet1!$B$10:$JO$18,MATCH($C54,Sheet1!$A$10:$A$18,0),MATCH(NR$48,Sheet1!$B$9:$JO$9,0))),"")</f>
        <v/>
      </c>
      <c r="NS54" s="55" t="str">
        <f>IFERROR(IF(INDEX(Sheet1!$B$10:$JO$18,MATCH($C54,Sheet1!$A$10:$A$18,0),MATCH(NS$48,Sheet1!$B$9:$JO$9,0))=0,"Close",INDEX(Sheet1!$B$10:$JO$18,MATCH($C54,Sheet1!$A$10:$A$18,0),MATCH(NS$48,Sheet1!$B$9:$JO$9,0))),"")</f>
        <v/>
      </c>
      <c r="NT54" s="55" t="str">
        <f>IFERROR(IF(INDEX(Sheet1!$B$10:$JO$18,MATCH($C54,Sheet1!$A$10:$A$18,0),MATCH(NT$48,Sheet1!$B$9:$JO$9,0))=0,"Close",INDEX(Sheet1!$B$10:$JO$18,MATCH($C54,Sheet1!$A$10:$A$18,0),MATCH(NT$48,Sheet1!$B$9:$JO$9,0))),"")</f>
        <v/>
      </c>
      <c r="NU54" s="55" t="str">
        <f>IFERROR(IF(INDEX(Sheet1!$B$10:$JO$18,MATCH($C54,Sheet1!$A$10:$A$18,0),MATCH(NU$48,Sheet1!$B$9:$JO$9,0))=0,"Close",INDEX(Sheet1!$B$10:$JO$18,MATCH($C54,Sheet1!$A$10:$A$18,0),MATCH(NU$48,Sheet1!$B$9:$JO$9,0))),"")</f>
        <v/>
      </c>
      <c r="NV54" s="55" t="str">
        <f>IFERROR(IF(INDEX(Sheet1!$B$10:$JO$18,MATCH($C54,Sheet1!$A$10:$A$18,0),MATCH(NV$48,Sheet1!$B$9:$JO$9,0))=0,"Close",INDEX(Sheet1!$B$10:$JO$18,MATCH($C54,Sheet1!$A$10:$A$18,0),MATCH(NV$48,Sheet1!$B$9:$JO$9,0))),"")</f>
        <v/>
      </c>
      <c r="NW54" s="55" t="str">
        <f>IFERROR(IF(INDEX(Sheet1!$B$10:$JO$18,MATCH($C54,Sheet1!$A$10:$A$18,0),MATCH(NW$48,Sheet1!$B$9:$JO$9,0))=0,"Close",INDEX(Sheet1!$B$10:$JO$18,MATCH($C54,Sheet1!$A$10:$A$18,0),MATCH(NW$48,Sheet1!$B$9:$JO$9,0))),"")</f>
        <v/>
      </c>
      <c r="NX54" s="55" t="str">
        <f>IFERROR(IF(INDEX(Sheet1!$B$10:$JO$18,MATCH($C54,Sheet1!$A$10:$A$18,0),MATCH(NX$48,Sheet1!$B$9:$JO$9,0))=0,"Close",INDEX(Sheet1!$B$10:$JO$18,MATCH($C54,Sheet1!$A$10:$A$18,0),MATCH(NX$48,Sheet1!$B$9:$JO$9,0))),"")</f>
        <v/>
      </c>
      <c r="NY54" s="55" t="str">
        <f>IFERROR(IF(INDEX(Sheet1!$B$10:$JO$18,MATCH($C54,Sheet1!$A$10:$A$18,0),MATCH(NY$48,Sheet1!$B$9:$JO$9,0))=0,"Close",INDEX(Sheet1!$B$10:$JO$18,MATCH($C54,Sheet1!$A$10:$A$18,0),MATCH(NY$48,Sheet1!$B$9:$JO$9,0))),"")</f>
        <v/>
      </c>
      <c r="NZ54" s="55" t="str">
        <f>IFERROR(IF(INDEX(Sheet1!$B$10:$JO$18,MATCH($C54,Sheet1!$A$10:$A$18,0),MATCH(NZ$48,Sheet1!$B$9:$JO$9,0))=0,"Close",INDEX(Sheet1!$B$10:$JO$18,MATCH($C54,Sheet1!$A$10:$A$18,0),MATCH(NZ$48,Sheet1!$B$9:$JO$9,0))),"")</f>
        <v/>
      </c>
      <c r="OA54" s="55" t="str">
        <f>IFERROR(IF(INDEX(Sheet1!$B$10:$JO$18,MATCH($C54,Sheet1!$A$10:$A$18,0),MATCH(OA$48,Sheet1!$B$9:$JO$9,0))=0,"Close",INDEX(Sheet1!$B$10:$JO$18,MATCH($C54,Sheet1!$A$10:$A$18,0),MATCH(OA$48,Sheet1!$B$9:$JO$9,0))),"")</f>
        <v/>
      </c>
      <c r="OB54" s="55" t="str">
        <f>IFERROR(IF(INDEX(Sheet1!$B$10:$JO$18,MATCH($C54,Sheet1!$A$10:$A$18,0),MATCH(OB$48,Sheet1!$B$9:$JO$9,0))=0,"Close",INDEX(Sheet1!$B$10:$JO$18,MATCH($C54,Sheet1!$A$10:$A$18,0),MATCH(OB$48,Sheet1!$B$9:$JO$9,0))),"")</f>
        <v/>
      </c>
      <c r="OC54" s="55" t="str">
        <f>IFERROR(IF(INDEX(Sheet1!$B$10:$JO$18,MATCH($C54,Sheet1!$A$10:$A$18,0),MATCH(OC$48,Sheet1!$B$9:$JO$9,0))=0,"Close",INDEX(Sheet1!$B$10:$JO$18,MATCH($C54,Sheet1!$A$10:$A$18,0),MATCH(OC$48,Sheet1!$B$9:$JO$9,0))),"")</f>
        <v/>
      </c>
      <c r="OD54" s="55" t="str">
        <f>IFERROR(IF(INDEX(Sheet1!$B$10:$JO$18,MATCH($C54,Sheet1!$A$10:$A$18,0),MATCH(OD$48,Sheet1!$B$9:$JO$9,0))=0,"Close",INDEX(Sheet1!$B$10:$JO$18,MATCH($C54,Sheet1!$A$10:$A$18,0),MATCH(OD$48,Sheet1!$B$9:$JO$9,0))),"")</f>
        <v/>
      </c>
      <c r="OE54" s="55" t="str">
        <f>IFERROR(IF(INDEX(Sheet1!$B$10:$JO$18,MATCH($C54,Sheet1!$A$10:$A$18,0),MATCH(OE$48,Sheet1!$B$9:$JO$9,0))=0,"Close",INDEX(Sheet1!$B$10:$JO$18,MATCH($C54,Sheet1!$A$10:$A$18,0),MATCH(OE$48,Sheet1!$B$9:$JO$9,0))),"")</f>
        <v/>
      </c>
      <c r="OF54" s="55" t="str">
        <f>IFERROR(IF(INDEX(Sheet1!$B$10:$JO$18,MATCH($C54,Sheet1!$A$10:$A$18,0),MATCH(OF$48,Sheet1!$B$9:$JO$9,0))=0,"Close",INDEX(Sheet1!$B$10:$JO$18,MATCH($C54,Sheet1!$A$10:$A$18,0),MATCH(OF$48,Sheet1!$B$9:$JO$9,0))),"")</f>
        <v/>
      </c>
      <c r="OG54" s="55" t="str">
        <f>IFERROR(IF(INDEX(Sheet1!$B$10:$JO$18,MATCH($C54,Sheet1!$A$10:$A$18,0),MATCH(OG$48,Sheet1!$B$9:$JO$9,0))=0,"Close",INDEX(Sheet1!$B$10:$JO$18,MATCH($C54,Sheet1!$A$10:$A$18,0),MATCH(OG$48,Sheet1!$B$9:$JO$9,0))),"")</f>
        <v/>
      </c>
      <c r="OH54" s="55" t="str">
        <f>IFERROR(IF(INDEX(Sheet1!$B$10:$JO$18,MATCH($C54,Sheet1!$A$10:$A$18,0),MATCH(OH$48,Sheet1!$B$9:$JO$9,0))=0,"Close",INDEX(Sheet1!$B$10:$JO$18,MATCH($C54,Sheet1!$A$10:$A$18,0),MATCH(OH$48,Sheet1!$B$9:$JO$9,0))),"")</f>
        <v/>
      </c>
      <c r="OI54" s="55" t="str">
        <f>IFERROR(IF(INDEX(Sheet1!$B$10:$JO$18,MATCH($C54,Sheet1!$A$10:$A$18,0),MATCH(OI$48,Sheet1!$B$9:$JO$9,0))=0,"Close",INDEX(Sheet1!$B$10:$JO$18,MATCH($C54,Sheet1!$A$10:$A$18,0),MATCH(OI$48,Sheet1!$B$9:$JO$9,0))),"")</f>
        <v/>
      </c>
      <c r="OJ54" s="55" t="str">
        <f>IFERROR(IF(INDEX(Sheet1!$B$10:$JO$18,MATCH($C54,Sheet1!$A$10:$A$18,0),MATCH(OJ$48,Sheet1!$B$9:$JO$9,0))=0,"Close",INDEX(Sheet1!$B$10:$JO$18,MATCH($C54,Sheet1!$A$10:$A$18,0),MATCH(OJ$48,Sheet1!$B$9:$JO$9,0))),"")</f>
        <v/>
      </c>
      <c r="OK54" s="55" t="str">
        <f>IFERROR(IF(INDEX(Sheet1!$B$10:$JO$18,MATCH($C54,Sheet1!$A$10:$A$18,0),MATCH(OK$48,Sheet1!$B$9:$JO$9,0))=0,"Close",INDEX(Sheet1!$B$10:$JO$18,MATCH($C54,Sheet1!$A$10:$A$18,0),MATCH(OK$48,Sheet1!$B$9:$JO$9,0))),"")</f>
        <v/>
      </c>
      <c r="OL54" s="55" t="str">
        <f>IFERROR(IF(INDEX(Sheet1!$B$10:$JO$18,MATCH($C54,Sheet1!$A$10:$A$18,0),MATCH(OL$48,Sheet1!$B$9:$JO$9,0))=0,"Close",INDEX(Sheet1!$B$10:$JO$18,MATCH($C54,Sheet1!$A$10:$A$18,0),MATCH(OL$48,Sheet1!$B$9:$JO$9,0))),"")</f>
        <v/>
      </c>
      <c r="OM54" s="55" t="str">
        <f>IFERROR(IF(INDEX(Sheet1!$B$10:$JO$18,MATCH($C54,Sheet1!$A$10:$A$18,0),MATCH(OM$48,Sheet1!$B$9:$JO$9,0))=0,"Close",INDEX(Sheet1!$B$10:$JO$18,MATCH($C54,Sheet1!$A$10:$A$18,0),MATCH(OM$48,Sheet1!$B$9:$JO$9,0))),"")</f>
        <v/>
      </c>
      <c r="ON54" s="55" t="str">
        <f>IFERROR(IF(INDEX(Sheet1!$B$10:$JO$18,MATCH($C54,Sheet1!$A$10:$A$18,0),MATCH(ON$48,Sheet1!$B$9:$JO$9,0))=0,"Close",INDEX(Sheet1!$B$10:$JO$18,MATCH($C54,Sheet1!$A$10:$A$18,0),MATCH(ON$48,Sheet1!$B$9:$JO$9,0))),"")</f>
        <v/>
      </c>
      <c r="OO54" s="55" t="str">
        <f>IFERROR(IF(INDEX(Sheet1!$B$10:$JO$18,MATCH($C54,Sheet1!$A$10:$A$18,0),MATCH(OO$48,Sheet1!$B$9:$JO$9,0))=0,"Close",INDEX(Sheet1!$B$10:$JO$18,MATCH($C54,Sheet1!$A$10:$A$18,0),MATCH(OO$48,Sheet1!$B$9:$JO$9,0))),"")</f>
        <v/>
      </c>
      <c r="OP54" s="55" t="str">
        <f>IFERROR(IF(INDEX(Sheet1!$B$10:$JO$18,MATCH($C54,Sheet1!$A$10:$A$18,0),MATCH(OP$48,Sheet1!$B$9:$JO$9,0))=0,"Close",INDEX(Sheet1!$B$10:$JO$18,MATCH($C54,Sheet1!$A$10:$A$18,0),MATCH(OP$48,Sheet1!$B$9:$JO$9,0))),"")</f>
        <v/>
      </c>
      <c r="OQ54" s="55" t="str">
        <f>IFERROR(IF(INDEX(Sheet1!$B$10:$JO$18,MATCH($C54,Sheet1!$A$10:$A$18,0),MATCH(OQ$48,Sheet1!$B$9:$JO$9,0))=0,"Close",INDEX(Sheet1!$B$10:$JO$18,MATCH($C54,Sheet1!$A$10:$A$18,0),MATCH(OQ$48,Sheet1!$B$9:$JO$9,0))),"")</f>
        <v/>
      </c>
      <c r="OR54" s="55" t="str">
        <f>IFERROR(IF(INDEX(Sheet1!$B$10:$JO$18,MATCH($C54,Sheet1!$A$10:$A$18,0),MATCH(OR$48,Sheet1!$B$9:$JO$9,0))=0,"Close",INDEX(Sheet1!$B$10:$JO$18,MATCH($C54,Sheet1!$A$10:$A$18,0),MATCH(OR$48,Sheet1!$B$9:$JO$9,0))),"")</f>
        <v/>
      </c>
      <c r="OS54" s="55" t="str">
        <f>IFERROR(IF(INDEX(Sheet1!$B$10:$JO$18,MATCH($C54,Sheet1!$A$10:$A$18,0),MATCH(OS$48,Sheet1!$B$9:$JO$9,0))=0,"Close",INDEX(Sheet1!$B$10:$JO$18,MATCH($C54,Sheet1!$A$10:$A$18,0),MATCH(OS$48,Sheet1!$B$9:$JO$9,0))),"")</f>
        <v/>
      </c>
      <c r="OT54" s="55" t="str">
        <f>IFERROR(IF(INDEX(Sheet1!$B$10:$JO$18,MATCH($C54,Sheet1!$A$10:$A$18,0),MATCH(OT$48,Sheet1!$B$9:$JO$9,0))=0,"Close",INDEX(Sheet1!$B$10:$JO$18,MATCH($C54,Sheet1!$A$10:$A$18,0),MATCH(OT$48,Sheet1!$B$9:$JO$9,0))),"")</f>
        <v/>
      </c>
      <c r="OU54" s="55" t="str">
        <f>IFERROR(IF(INDEX(Sheet1!$B$10:$JO$18,MATCH($C54,Sheet1!$A$10:$A$18,0),MATCH(OU$48,Sheet1!$B$9:$JO$9,0))=0,"Close",INDEX(Sheet1!$B$10:$JO$18,MATCH($C54,Sheet1!$A$10:$A$18,0),MATCH(OU$48,Sheet1!$B$9:$JO$9,0))),"")</f>
        <v/>
      </c>
      <c r="OV54" s="55" t="str">
        <f>IFERROR(IF(INDEX(Sheet1!$B$10:$JO$18,MATCH($C54,Sheet1!$A$10:$A$18,0),MATCH(OV$48,Sheet1!$B$9:$JO$9,0))=0,"Close",INDEX(Sheet1!$B$10:$JO$18,MATCH($C54,Sheet1!$A$10:$A$18,0),MATCH(OV$48,Sheet1!$B$9:$JO$9,0))),"")</f>
        <v/>
      </c>
      <c r="OW54" s="55" t="str">
        <f>IFERROR(IF(INDEX(Sheet1!$B$10:$JO$18,MATCH($C54,Sheet1!$A$10:$A$18,0),MATCH(OW$48,Sheet1!$B$9:$JO$9,0))=0,"Close",INDEX(Sheet1!$B$10:$JO$18,MATCH($C54,Sheet1!$A$10:$A$18,0),MATCH(OW$48,Sheet1!$B$9:$JO$9,0))),"")</f>
        <v/>
      </c>
      <c r="OX54" s="55" t="str">
        <f>IFERROR(IF(INDEX(Sheet1!$B$10:$JO$18,MATCH($C54,Sheet1!$A$10:$A$18,0),MATCH(OX$48,Sheet1!$B$9:$JO$9,0))=0,"Close",INDEX(Sheet1!$B$10:$JO$18,MATCH($C54,Sheet1!$A$10:$A$18,0),MATCH(OX$48,Sheet1!$B$9:$JO$9,0))),"")</f>
        <v/>
      </c>
      <c r="OY54" s="55" t="str">
        <f>IFERROR(IF(INDEX(Sheet1!$B$10:$JO$18,MATCH($C54,Sheet1!$A$10:$A$18,0),MATCH(OY$48,Sheet1!$B$9:$JO$9,0))=0,"Close",INDEX(Sheet1!$B$10:$JO$18,MATCH($C54,Sheet1!$A$10:$A$18,0),MATCH(OY$48,Sheet1!$B$9:$JO$9,0))),"")</f>
        <v/>
      </c>
      <c r="OZ54" s="55" t="str">
        <f>IFERROR(IF(INDEX(Sheet1!$B$10:$JO$18,MATCH($C54,Sheet1!$A$10:$A$18,0),MATCH(OZ$48,Sheet1!$B$9:$JO$9,0))=0,"Close",INDEX(Sheet1!$B$10:$JO$18,MATCH($C54,Sheet1!$A$10:$A$18,0),MATCH(OZ$48,Sheet1!$B$9:$JO$9,0))),"")</f>
        <v/>
      </c>
      <c r="PA54" s="55" t="str">
        <f>IFERROR(IF(INDEX(Sheet1!$B$10:$JO$18,MATCH($C54,Sheet1!$A$10:$A$18,0),MATCH(PA$48,Sheet1!$B$9:$JO$9,0))=0,"Close",INDEX(Sheet1!$B$10:$JO$18,MATCH($C54,Sheet1!$A$10:$A$18,0),MATCH(PA$48,Sheet1!$B$9:$JO$9,0))),"")</f>
        <v/>
      </c>
      <c r="PB54" s="55" t="str">
        <f>IFERROR(IF(INDEX(Sheet1!$B$10:$JO$18,MATCH($C54,Sheet1!$A$10:$A$18,0),MATCH(PB$48,Sheet1!$B$9:$JO$9,0))=0,"Close",INDEX(Sheet1!$B$10:$JO$18,MATCH($C54,Sheet1!$A$10:$A$18,0),MATCH(PB$48,Sheet1!$B$9:$JO$9,0))),"")</f>
        <v/>
      </c>
      <c r="PC54" s="55" t="str">
        <f>IFERROR(IF(INDEX(Sheet1!$B$10:$JO$18,MATCH($C54,Sheet1!$A$10:$A$18,0),MATCH(PC$48,Sheet1!$B$9:$JO$9,0))=0,"Close",INDEX(Sheet1!$B$10:$JO$18,MATCH($C54,Sheet1!$A$10:$A$18,0),MATCH(PC$48,Sheet1!$B$9:$JO$9,0))),"")</f>
        <v/>
      </c>
      <c r="PD54" s="55" t="str">
        <f>IFERROR(IF(INDEX(Sheet1!$B$10:$JO$18,MATCH($C54,Sheet1!$A$10:$A$18,0),MATCH(PD$48,Sheet1!$B$9:$JO$9,0))=0,"Close",INDEX(Sheet1!$B$10:$JO$18,MATCH($C54,Sheet1!$A$10:$A$18,0),MATCH(PD$48,Sheet1!$B$9:$JO$9,0))),"")</f>
        <v/>
      </c>
      <c r="PE54" s="55" t="str">
        <f>IFERROR(IF(INDEX(Sheet1!$B$10:$JO$18,MATCH($C54,Sheet1!$A$10:$A$18,0),MATCH(PE$48,Sheet1!$B$9:$JO$9,0))=0,"Close",INDEX(Sheet1!$B$10:$JO$18,MATCH($C54,Sheet1!$A$10:$A$18,0),MATCH(PE$48,Sheet1!$B$9:$JO$9,0))),"")</f>
        <v/>
      </c>
      <c r="PF54" s="55" t="str">
        <f>IFERROR(IF(INDEX(Sheet1!$B$10:$JO$18,MATCH($C54,Sheet1!$A$10:$A$18,0),MATCH(PF$48,Sheet1!$B$9:$JO$9,0))=0,"Close",INDEX(Sheet1!$B$10:$JO$18,MATCH($C54,Sheet1!$A$10:$A$18,0),MATCH(PF$48,Sheet1!$B$9:$JO$9,0))),"")</f>
        <v/>
      </c>
      <c r="PG54" s="55" t="str">
        <f>IFERROR(IF(INDEX(Sheet1!$B$10:$JO$18,MATCH($C54,Sheet1!$A$10:$A$18,0),MATCH(PG$48,Sheet1!$B$9:$JO$9,0))=0,"Close",INDEX(Sheet1!$B$10:$JO$18,MATCH($C54,Sheet1!$A$10:$A$18,0),MATCH(PG$48,Sheet1!$B$9:$JO$9,0))),"")</f>
        <v/>
      </c>
      <c r="PH54" s="55" t="str">
        <f>IFERROR(IF(INDEX(Sheet1!$B$10:$JO$18,MATCH($C54,Sheet1!$A$10:$A$18,0),MATCH(PH$48,Sheet1!$B$9:$JO$9,0))=0,"Close",INDEX(Sheet1!$B$10:$JO$18,MATCH($C54,Sheet1!$A$10:$A$18,0),MATCH(PH$48,Sheet1!$B$9:$JO$9,0))),"")</f>
        <v/>
      </c>
      <c r="PI54" s="55" t="str">
        <f>IFERROR(IF(INDEX(Sheet1!$B$10:$JO$18,MATCH($C54,Sheet1!$A$10:$A$18,0),MATCH(PI$48,Sheet1!$B$9:$JO$9,0))=0,"Close",INDEX(Sheet1!$B$10:$JO$18,MATCH($C54,Sheet1!$A$10:$A$18,0),MATCH(PI$48,Sheet1!$B$9:$JO$9,0))),"")</f>
        <v/>
      </c>
      <c r="PJ54" s="55" t="str">
        <f>IFERROR(IF(INDEX(Sheet1!$B$10:$JO$18,MATCH($C54,Sheet1!$A$10:$A$18,0),MATCH(PJ$48,Sheet1!$B$9:$JO$9,0))=0,"Close",INDEX(Sheet1!$B$10:$JO$18,MATCH($C54,Sheet1!$A$10:$A$18,0),MATCH(PJ$48,Sheet1!$B$9:$JO$9,0))),"")</f>
        <v/>
      </c>
      <c r="PK54" s="55" t="str">
        <f>IFERROR(IF(INDEX(Sheet1!$B$10:$JO$18,MATCH($C54,Sheet1!$A$10:$A$18,0),MATCH(PK$48,Sheet1!$B$9:$JO$9,0))=0,"Close",INDEX(Sheet1!$B$10:$JO$18,MATCH($C54,Sheet1!$A$10:$A$18,0),MATCH(PK$48,Sheet1!$B$9:$JO$9,0))),"")</f>
        <v/>
      </c>
      <c r="PL54" s="55" t="str">
        <f>IFERROR(IF(INDEX(Sheet1!$B$10:$JO$18,MATCH($C54,Sheet1!$A$10:$A$18,0),MATCH(PL$48,Sheet1!$B$9:$JO$9,0))=0,"Close",INDEX(Sheet1!$B$10:$JO$18,MATCH($C54,Sheet1!$A$10:$A$18,0),MATCH(PL$48,Sheet1!$B$9:$JO$9,0))),"")</f>
        <v/>
      </c>
      <c r="PM54" s="55" t="str">
        <f>IFERROR(IF(INDEX(Sheet1!$B$10:$JO$18,MATCH($C54,Sheet1!$A$10:$A$18,0),MATCH(PM$48,Sheet1!$B$9:$JO$9,0))=0,"Close",INDEX(Sheet1!$B$10:$JO$18,MATCH($C54,Sheet1!$A$10:$A$18,0),MATCH(PM$48,Sheet1!$B$9:$JO$9,0))),"")</f>
        <v/>
      </c>
      <c r="PN54" s="55" t="str">
        <f>IFERROR(IF(INDEX(Sheet1!$B$10:$JO$18,MATCH($C54,Sheet1!$A$10:$A$18,0),MATCH(PN$48,Sheet1!$B$9:$JO$9,0))=0,"Close",INDEX(Sheet1!$B$10:$JO$18,MATCH($C54,Sheet1!$A$10:$A$18,0),MATCH(PN$48,Sheet1!$B$9:$JO$9,0))),"")</f>
        <v/>
      </c>
      <c r="PO54" s="55" t="str">
        <f>IFERROR(IF(INDEX(Sheet1!$B$10:$JO$18,MATCH($C54,Sheet1!$A$10:$A$18,0),MATCH(PO$48,Sheet1!$B$9:$JO$9,0))=0,"Close",INDEX(Sheet1!$B$10:$JO$18,MATCH($C54,Sheet1!$A$10:$A$18,0),MATCH(PO$48,Sheet1!$B$9:$JO$9,0))),"")</f>
        <v/>
      </c>
      <c r="PP54" s="55" t="str">
        <f>IFERROR(IF(INDEX(Sheet1!$B$10:$JO$18,MATCH($C54,Sheet1!$A$10:$A$18,0),MATCH(PP$48,Sheet1!$B$9:$JO$9,0))=0,"Close",INDEX(Sheet1!$B$10:$JO$18,MATCH($C54,Sheet1!$A$10:$A$18,0),MATCH(PP$48,Sheet1!$B$9:$JO$9,0))),"")</f>
        <v/>
      </c>
      <c r="PQ54" s="55" t="str">
        <f>IFERROR(IF(INDEX(Sheet1!$B$10:$JO$18,MATCH($C54,Sheet1!$A$10:$A$18,0),MATCH(PQ$48,Sheet1!$B$9:$JO$9,0))=0,"Close",INDEX(Sheet1!$B$10:$JO$18,MATCH($C54,Sheet1!$A$10:$A$18,0),MATCH(PQ$48,Sheet1!$B$9:$JO$9,0))),"")</f>
        <v/>
      </c>
      <c r="PR54" s="55" t="str">
        <f>IFERROR(IF(INDEX(Sheet1!$B$10:$JO$18,MATCH($C54,Sheet1!$A$10:$A$18,0),MATCH(PR$48,Sheet1!$B$9:$JO$9,0))=0,"Close",INDEX(Sheet1!$B$10:$JO$18,MATCH($C54,Sheet1!$A$10:$A$18,0),MATCH(PR$48,Sheet1!$B$9:$JO$9,0))),"")</f>
        <v/>
      </c>
      <c r="PS54" s="55" t="str">
        <f>IFERROR(IF(INDEX(Sheet1!$B$10:$JO$18,MATCH($C54,Sheet1!$A$10:$A$18,0),MATCH(PS$48,Sheet1!$B$9:$JO$9,0))=0,"Close",INDEX(Sheet1!$B$10:$JO$18,MATCH($C54,Sheet1!$A$10:$A$18,0),MATCH(PS$48,Sheet1!$B$9:$JO$9,0))),"")</f>
        <v/>
      </c>
      <c r="PT54" s="55" t="str">
        <f>IFERROR(IF(INDEX(Sheet1!$B$10:$JO$18,MATCH($C54,Sheet1!$A$10:$A$18,0),MATCH(PT$48,Sheet1!$B$9:$JO$9,0))=0,"Close",INDEX(Sheet1!$B$10:$JO$18,MATCH($C54,Sheet1!$A$10:$A$18,0),MATCH(PT$48,Sheet1!$B$9:$JO$9,0))),"")</f>
        <v/>
      </c>
      <c r="PU54" s="55" t="str">
        <f>IFERROR(IF(INDEX(Sheet1!$B$10:$JO$18,MATCH($C54,Sheet1!$A$10:$A$18,0),MATCH(PU$48,Sheet1!$B$9:$JO$9,0))=0,"Close",INDEX(Sheet1!$B$10:$JO$18,MATCH($C54,Sheet1!$A$10:$A$18,0),MATCH(PU$48,Sheet1!$B$9:$JO$9,0))),"")</f>
        <v/>
      </c>
      <c r="PV54" s="55" t="str">
        <f>IFERROR(IF(INDEX(Sheet1!$B$10:$JO$18,MATCH($C54,Sheet1!$A$10:$A$18,0),MATCH(PV$48,Sheet1!$B$9:$JO$9,0))=0,"Close",INDEX(Sheet1!$B$10:$JO$18,MATCH($C54,Sheet1!$A$10:$A$18,0),MATCH(PV$48,Sheet1!$B$9:$JO$9,0))),"")</f>
        <v/>
      </c>
      <c r="PW54" s="55" t="str">
        <f>IFERROR(IF(INDEX(Sheet1!$B$10:$JO$18,MATCH($C54,Sheet1!$A$10:$A$18,0),MATCH(PW$48,Sheet1!$B$9:$JO$9,0))=0,"Close",INDEX(Sheet1!$B$10:$JO$18,MATCH($C54,Sheet1!$A$10:$A$18,0),MATCH(PW$48,Sheet1!$B$9:$JO$9,0))),"")</f>
        <v/>
      </c>
      <c r="PX54" s="55" t="str">
        <f>IFERROR(IF(INDEX(Sheet1!$B$10:$JO$18,MATCH($C54,Sheet1!$A$10:$A$18,0),MATCH(PX$48,Sheet1!$B$9:$JO$9,0))=0,"Close",INDEX(Sheet1!$B$10:$JO$18,MATCH($C54,Sheet1!$A$10:$A$18,0),MATCH(PX$48,Sheet1!$B$9:$JO$9,0))),"")</f>
        <v/>
      </c>
      <c r="PY54" s="55" t="str">
        <f>IFERROR(IF(INDEX(Sheet1!$B$10:$JO$18,MATCH($C54,Sheet1!$A$10:$A$18,0),MATCH(PY$48,Sheet1!$B$9:$JO$9,0))=0,"Close",INDEX(Sheet1!$B$10:$JO$18,MATCH($C54,Sheet1!$A$10:$A$18,0),MATCH(PY$48,Sheet1!$B$9:$JO$9,0))),"")</f>
        <v/>
      </c>
      <c r="PZ54" s="55" t="str">
        <f>IFERROR(IF(INDEX(Sheet1!$B$10:$JO$18,MATCH($C54,Sheet1!$A$10:$A$18,0),MATCH(PZ$48,Sheet1!$B$9:$JO$9,0))=0,"Close",INDEX(Sheet1!$B$10:$JO$18,MATCH($C54,Sheet1!$A$10:$A$18,0),MATCH(PZ$48,Sheet1!$B$9:$JO$9,0))),"")</f>
        <v/>
      </c>
      <c r="QA54" s="55" t="str">
        <f>IFERROR(IF(INDEX(Sheet1!$B$10:$JO$18,MATCH($C54,Sheet1!$A$10:$A$18,0),MATCH(QA$48,Sheet1!$B$9:$JO$9,0))=0,"Close",INDEX(Sheet1!$B$10:$JO$18,MATCH($C54,Sheet1!$A$10:$A$18,0),MATCH(QA$48,Sheet1!$B$9:$JO$9,0))),"")</f>
        <v/>
      </c>
      <c r="QB54" s="55" t="str">
        <f>IFERROR(IF(INDEX(Sheet1!$B$10:$JO$18,MATCH($C54,Sheet1!$A$10:$A$18,0),MATCH(QB$48,Sheet1!$B$9:$JO$9,0))=0,"Close",INDEX(Sheet1!$B$10:$JO$18,MATCH($C54,Sheet1!$A$10:$A$18,0),MATCH(QB$48,Sheet1!$B$9:$JO$9,0))),"")</f>
        <v/>
      </c>
      <c r="QC54" s="55" t="str">
        <f>IFERROR(IF(INDEX(Sheet1!$B$10:$JO$18,MATCH($C54,Sheet1!$A$10:$A$18,0),MATCH(QC$48,Sheet1!$B$9:$JO$9,0))=0,"Close",INDEX(Sheet1!$B$10:$JO$18,MATCH($C54,Sheet1!$A$10:$A$18,0),MATCH(QC$48,Sheet1!$B$9:$JO$9,0))),"")</f>
        <v/>
      </c>
      <c r="QD54" s="55" t="str">
        <f>IFERROR(IF(INDEX(Sheet1!$B$10:$JO$18,MATCH($C54,Sheet1!$A$10:$A$18,0),MATCH(QD$48,Sheet1!$B$9:$JO$9,0))=0,"Close",INDEX(Sheet1!$B$10:$JO$18,MATCH($C54,Sheet1!$A$10:$A$18,0),MATCH(QD$48,Sheet1!$B$9:$JO$9,0))),"")</f>
        <v/>
      </c>
      <c r="QE54" s="55" t="str">
        <f>IFERROR(IF(INDEX(Sheet1!$B$10:$JO$18,MATCH($C54,Sheet1!$A$10:$A$18,0),MATCH(QE$48,Sheet1!$B$9:$JO$9,0))=0,"Close",INDEX(Sheet1!$B$10:$JO$18,MATCH($C54,Sheet1!$A$10:$A$18,0),MATCH(QE$48,Sheet1!$B$9:$JO$9,0))),"")</f>
        <v/>
      </c>
      <c r="QF54" s="55" t="str">
        <f>IFERROR(IF(INDEX(Sheet1!$B$10:$JO$18,MATCH($C54,Sheet1!$A$10:$A$18,0),MATCH(QF$48,Sheet1!$B$9:$JO$9,0))=0,"Close",INDEX(Sheet1!$B$10:$JO$18,MATCH($C54,Sheet1!$A$10:$A$18,0),MATCH(QF$48,Sheet1!$B$9:$JO$9,0))),"")</f>
        <v/>
      </c>
      <c r="QG54" s="55" t="str">
        <f>IFERROR(IF(INDEX(Sheet1!$B$10:$JO$18,MATCH($C54,Sheet1!$A$10:$A$18,0),MATCH(QG$48,Sheet1!$B$9:$JO$9,0))=0,"Close",INDEX(Sheet1!$B$10:$JO$18,MATCH($C54,Sheet1!$A$10:$A$18,0),MATCH(QG$48,Sheet1!$B$9:$JO$9,0))),"")</f>
        <v/>
      </c>
      <c r="QH54" s="55" t="str">
        <f>IFERROR(IF(INDEX(Sheet1!$B$10:$JO$18,MATCH($C54,Sheet1!$A$10:$A$18,0),MATCH(QH$48,Sheet1!$B$9:$JO$9,0))=0,"Close",INDEX(Sheet1!$B$10:$JO$18,MATCH($C54,Sheet1!$A$10:$A$18,0),MATCH(QH$48,Sheet1!$B$9:$JO$9,0))),"")</f>
        <v/>
      </c>
      <c r="QI54" s="55" t="str">
        <f>IFERROR(IF(INDEX(Sheet1!$B$10:$JO$18,MATCH($C54,Sheet1!$A$10:$A$18,0),MATCH(QI$48,Sheet1!$B$9:$JO$9,0))=0,"Close",INDEX(Sheet1!$B$10:$JO$18,MATCH($C54,Sheet1!$A$10:$A$18,0),MATCH(QI$48,Sheet1!$B$9:$JO$9,0))),"")</f>
        <v/>
      </c>
      <c r="QJ54" s="55" t="str">
        <f>IFERROR(IF(INDEX(Sheet1!$B$10:$JO$18,MATCH($C54,Sheet1!$A$10:$A$18,0),MATCH(QJ$48,Sheet1!$B$9:$JO$9,0))=0,"Close",INDEX(Sheet1!$B$10:$JO$18,MATCH($C54,Sheet1!$A$10:$A$18,0),MATCH(QJ$48,Sheet1!$B$9:$JO$9,0))),"")</f>
        <v/>
      </c>
      <c r="QK54" s="55" t="str">
        <f>IFERROR(IF(INDEX(Sheet1!$B$10:$JO$18,MATCH($C54,Sheet1!$A$10:$A$18,0),MATCH(QK$48,Sheet1!$B$9:$JO$9,0))=0,"Close",INDEX(Sheet1!$B$10:$JO$18,MATCH($C54,Sheet1!$A$10:$A$18,0),MATCH(QK$48,Sheet1!$B$9:$JO$9,0))),"")</f>
        <v/>
      </c>
      <c r="QL54" s="55" t="str">
        <f>IFERROR(IF(INDEX(Sheet1!$B$10:$JO$18,MATCH($C54,Sheet1!$A$10:$A$18,0),MATCH(QL$48,Sheet1!$B$9:$JO$9,0))=0,"Close",INDEX(Sheet1!$B$10:$JO$18,MATCH($C54,Sheet1!$A$10:$A$18,0),MATCH(QL$48,Sheet1!$B$9:$JO$9,0))),"")</f>
        <v/>
      </c>
      <c r="QM54" s="55" t="str">
        <f>IFERROR(IF(INDEX(Sheet1!$B$10:$JO$18,MATCH($C54,Sheet1!$A$10:$A$18,0),MATCH(QM$48,Sheet1!$B$9:$JO$9,0))=0,"Close",INDEX(Sheet1!$B$10:$JO$18,MATCH($C54,Sheet1!$A$10:$A$18,0),MATCH(QM$48,Sheet1!$B$9:$JO$9,0))),"")</f>
        <v/>
      </c>
      <c r="QN54" s="55" t="str">
        <f>IFERROR(IF(INDEX(Sheet1!$B$10:$JO$18,MATCH($C54,Sheet1!$A$10:$A$18,0),MATCH(QN$48,Sheet1!$B$9:$JO$9,0))=0,"Close",INDEX(Sheet1!$B$10:$JO$18,MATCH($C54,Sheet1!$A$10:$A$18,0),MATCH(QN$48,Sheet1!$B$9:$JO$9,0))),"")</f>
        <v/>
      </c>
      <c r="QO54" s="55" t="str">
        <f>IFERROR(IF(INDEX(Sheet1!$B$10:$JO$18,MATCH($C54,Sheet1!$A$10:$A$18,0),MATCH(QO$48,Sheet1!$B$9:$JO$9,0))=0,"Close",INDEX(Sheet1!$B$10:$JO$18,MATCH($C54,Sheet1!$A$10:$A$18,0),MATCH(QO$48,Sheet1!$B$9:$JO$9,0))),"")</f>
        <v/>
      </c>
      <c r="QP54" s="55" t="str">
        <f>IFERROR(IF(INDEX(Sheet1!$B$10:$JO$18,MATCH($C54,Sheet1!$A$10:$A$18,0),MATCH(QP$48,Sheet1!$B$9:$JO$9,0))=0,"Close",INDEX(Sheet1!$B$10:$JO$18,MATCH($C54,Sheet1!$A$10:$A$18,0),MATCH(QP$48,Sheet1!$B$9:$JO$9,0))),"")</f>
        <v/>
      </c>
      <c r="QQ54" s="55" t="str">
        <f>IFERROR(IF(INDEX(Sheet1!$B$10:$JO$18,MATCH($C54,Sheet1!$A$10:$A$18,0),MATCH(QQ$48,Sheet1!$B$9:$JO$9,0))=0,"Close",INDEX(Sheet1!$B$10:$JO$18,MATCH($C54,Sheet1!$A$10:$A$18,0),MATCH(QQ$48,Sheet1!$B$9:$JO$9,0))),"")</f>
        <v/>
      </c>
      <c r="QR54" s="55" t="str">
        <f>IFERROR(IF(INDEX(Sheet1!$B$10:$JO$18,MATCH($C54,Sheet1!$A$10:$A$18,0),MATCH(QR$48,Sheet1!$B$9:$JO$9,0))=0,"Close",INDEX(Sheet1!$B$10:$JO$18,MATCH($C54,Sheet1!$A$10:$A$18,0),MATCH(QR$48,Sheet1!$B$9:$JO$9,0))),"")</f>
        <v/>
      </c>
      <c r="QS54" s="55" t="str">
        <f>IFERROR(IF(INDEX(Sheet1!$B$10:$JO$18,MATCH($C54,Sheet1!$A$10:$A$18,0),MATCH(QS$48,Sheet1!$B$9:$JO$9,0))=0,"Close",INDEX(Sheet1!$B$10:$JO$18,MATCH($C54,Sheet1!$A$10:$A$18,0),MATCH(QS$48,Sheet1!$B$9:$JO$9,0))),"")</f>
        <v/>
      </c>
      <c r="QT54" s="55" t="str">
        <f>IFERROR(IF(INDEX(Sheet1!$B$10:$JO$18,MATCH($C54,Sheet1!$A$10:$A$18,0),MATCH(QT$48,Sheet1!$B$9:$JO$9,0))=0,"Close",INDEX(Sheet1!$B$10:$JO$18,MATCH($C54,Sheet1!$A$10:$A$18,0),MATCH(QT$48,Sheet1!$B$9:$JO$9,0))),"")</f>
        <v/>
      </c>
      <c r="QU54" s="55" t="str">
        <f>IFERROR(IF(INDEX(Sheet1!$B$10:$JO$18,MATCH($C54,Sheet1!$A$10:$A$18,0),MATCH(QU$48,Sheet1!$B$9:$JO$9,0))=0,"Close",INDEX(Sheet1!$B$10:$JO$18,MATCH($C54,Sheet1!$A$10:$A$18,0),MATCH(QU$48,Sheet1!$B$9:$JO$9,0))),"")</f>
        <v/>
      </c>
      <c r="QV54" s="55" t="str">
        <f>IFERROR(IF(INDEX(Sheet1!$B$10:$JO$18,MATCH($C54,Sheet1!$A$10:$A$18,0),MATCH(QV$48,Sheet1!$B$9:$JO$9,0))=0,"Close",INDEX(Sheet1!$B$10:$JO$18,MATCH($C54,Sheet1!$A$10:$A$18,0),MATCH(QV$48,Sheet1!$B$9:$JO$9,0))),"")</f>
        <v/>
      </c>
      <c r="QW54" s="55" t="str">
        <f>IFERROR(IF(INDEX(Sheet1!$B$10:$JO$18,MATCH($C54,Sheet1!$A$10:$A$18,0),MATCH(QW$48,Sheet1!$B$9:$JO$9,0))=0,"Close",INDEX(Sheet1!$B$10:$JO$18,MATCH($C54,Sheet1!$A$10:$A$18,0),MATCH(QW$48,Sheet1!$B$9:$JO$9,0))),"")</f>
        <v/>
      </c>
      <c r="QX54" s="55" t="str">
        <f>IFERROR(IF(INDEX(Sheet1!$B$10:$JO$18,MATCH($C54,Sheet1!$A$10:$A$18,0),MATCH(QX$48,Sheet1!$B$9:$JO$9,0))=0,"Close",INDEX(Sheet1!$B$10:$JO$18,MATCH($C54,Sheet1!$A$10:$A$18,0),MATCH(QX$48,Sheet1!$B$9:$JO$9,0))),"")</f>
        <v/>
      </c>
      <c r="QY54" s="55" t="str">
        <f>IFERROR(IF(INDEX(Sheet1!$B$10:$JO$18,MATCH($C54,Sheet1!$A$10:$A$18,0),MATCH(QY$48,Sheet1!$B$9:$JO$9,0))=0,"Close",INDEX(Sheet1!$B$10:$JO$18,MATCH($C54,Sheet1!$A$10:$A$18,0),MATCH(QY$48,Sheet1!$B$9:$JO$9,0))),"")</f>
        <v/>
      </c>
      <c r="QZ54" s="55" t="str">
        <f>IFERROR(IF(INDEX(Sheet1!$B$10:$JO$18,MATCH($C54,Sheet1!$A$10:$A$18,0),MATCH(QZ$48,Sheet1!$B$9:$JO$9,0))=0,"Close",INDEX(Sheet1!$B$10:$JO$18,MATCH($C54,Sheet1!$A$10:$A$18,0),MATCH(QZ$48,Sheet1!$B$9:$JO$9,0))),"")</f>
        <v/>
      </c>
      <c r="RA54" s="55" t="str">
        <f>IFERROR(IF(INDEX(Sheet1!$B$10:$JO$18,MATCH($C54,Sheet1!$A$10:$A$18,0),MATCH(RA$48,Sheet1!$B$9:$JO$9,0))=0,"Close",INDEX(Sheet1!$B$10:$JO$18,MATCH($C54,Sheet1!$A$10:$A$18,0),MATCH(RA$48,Sheet1!$B$9:$JO$9,0))),"")</f>
        <v/>
      </c>
      <c r="RB54" s="55" t="str">
        <f>IFERROR(IF(INDEX(Sheet1!$B$10:$JO$18,MATCH($C54,Sheet1!$A$10:$A$18,0),MATCH(RB$48,Sheet1!$B$9:$JO$9,0))=0,"Close",INDEX(Sheet1!$B$10:$JO$18,MATCH($C54,Sheet1!$A$10:$A$18,0),MATCH(RB$48,Sheet1!$B$9:$JO$9,0))),"")</f>
        <v/>
      </c>
      <c r="RC54" s="55" t="str">
        <f>IFERROR(IF(INDEX(Sheet1!$B$10:$JO$18,MATCH($C54,Sheet1!$A$10:$A$18,0),MATCH(RC$48,Sheet1!$B$9:$JO$9,0))=0,"Close",INDEX(Sheet1!$B$10:$JO$18,MATCH($C54,Sheet1!$A$10:$A$18,0),MATCH(RC$48,Sheet1!$B$9:$JO$9,0))),"")</f>
        <v/>
      </c>
      <c r="RD54" s="55" t="str">
        <f>IFERROR(IF(INDEX(Sheet1!$B$10:$JO$18,MATCH($C54,Sheet1!$A$10:$A$18,0),MATCH(RD$48,Sheet1!$B$9:$JO$9,0))=0,"Close",INDEX(Sheet1!$B$10:$JO$18,MATCH($C54,Sheet1!$A$10:$A$18,0),MATCH(RD$48,Sheet1!$B$9:$JO$9,0))),"")</f>
        <v/>
      </c>
      <c r="RE54" s="55" t="str">
        <f>IFERROR(IF(INDEX(Sheet1!$B$10:$JO$18,MATCH($C54,Sheet1!$A$10:$A$18,0),MATCH(RE$48,Sheet1!$B$9:$JO$9,0))=0,"Close",INDEX(Sheet1!$B$10:$JO$18,MATCH($C54,Sheet1!$A$10:$A$18,0),MATCH(RE$48,Sheet1!$B$9:$JO$9,0))),"")</f>
        <v/>
      </c>
      <c r="RF54" s="55" t="str">
        <f>IFERROR(IF(INDEX(Sheet1!$B$10:$JO$18,MATCH($C54,Sheet1!$A$10:$A$18,0),MATCH(RF$48,Sheet1!$B$9:$JO$9,0))=0,"Close",INDEX(Sheet1!$B$10:$JO$18,MATCH($C54,Sheet1!$A$10:$A$18,0),MATCH(RF$48,Sheet1!$B$9:$JO$9,0))),"")</f>
        <v/>
      </c>
      <c r="RG54" s="55" t="str">
        <f>IFERROR(IF(INDEX(Sheet1!$B$10:$JO$18,MATCH($C54,Sheet1!$A$10:$A$18,0),MATCH(RG$48,Sheet1!$B$9:$JO$9,0))=0,"Close",INDEX(Sheet1!$B$10:$JO$18,MATCH($C54,Sheet1!$A$10:$A$18,0),MATCH(RG$48,Sheet1!$B$9:$JO$9,0))),"")</f>
        <v/>
      </c>
      <c r="RH54" s="55" t="str">
        <f>IFERROR(IF(INDEX(Sheet1!$B$10:$JO$18,MATCH($C54,Sheet1!$A$10:$A$18,0),MATCH(RH$48,Sheet1!$B$9:$JO$9,0))=0,"Close",INDEX(Sheet1!$B$10:$JO$18,MATCH($C54,Sheet1!$A$10:$A$18,0),MATCH(RH$48,Sheet1!$B$9:$JO$9,0))),"")</f>
        <v/>
      </c>
      <c r="RI54" s="55" t="str">
        <f>IFERROR(IF(INDEX(Sheet1!$B$10:$JO$18,MATCH($C54,Sheet1!$A$10:$A$18,0),MATCH(RI$48,Sheet1!$B$9:$JO$9,0))=0,"Close",INDEX(Sheet1!$B$10:$JO$18,MATCH($C54,Sheet1!$A$10:$A$18,0),MATCH(RI$48,Sheet1!$B$9:$JO$9,0))),"")</f>
        <v/>
      </c>
      <c r="RJ54" s="55" t="str">
        <f>IFERROR(IF(INDEX(Sheet1!$B$10:$JO$18,MATCH($C54,Sheet1!$A$10:$A$18,0),MATCH(RJ$48,Sheet1!$B$9:$JO$9,0))=0,"Close",INDEX(Sheet1!$B$10:$JO$18,MATCH($C54,Sheet1!$A$10:$A$18,0),MATCH(RJ$48,Sheet1!$B$9:$JO$9,0))),"")</f>
        <v/>
      </c>
      <c r="RK54" s="55" t="str">
        <f>IFERROR(IF(INDEX(Sheet1!$B$10:$JO$18,MATCH($C54,Sheet1!$A$10:$A$18,0),MATCH(RK$48,Sheet1!$B$9:$JO$9,0))=0,"Close",INDEX(Sheet1!$B$10:$JO$18,MATCH($C54,Sheet1!$A$10:$A$18,0),MATCH(RK$48,Sheet1!$B$9:$JO$9,0))),"")</f>
        <v/>
      </c>
      <c r="RL54" s="55" t="str">
        <f>IFERROR(IF(INDEX(Sheet1!$B$10:$JO$18,MATCH($C54,Sheet1!$A$10:$A$18,0),MATCH(RL$48,Sheet1!$B$9:$JO$9,0))=0,"Close",INDEX(Sheet1!$B$10:$JO$18,MATCH($C54,Sheet1!$A$10:$A$18,0),MATCH(RL$48,Sheet1!$B$9:$JO$9,0))),"")</f>
        <v/>
      </c>
      <c r="RM54" s="55" t="str">
        <f>IFERROR(IF(INDEX(Sheet1!$B$10:$JO$18,MATCH($C54,Sheet1!$A$10:$A$18,0),MATCH(RM$48,Sheet1!$B$9:$JO$9,0))=0,"Close",INDEX(Sheet1!$B$10:$JO$18,MATCH($C54,Sheet1!$A$10:$A$18,0),MATCH(RM$48,Sheet1!$B$9:$JO$9,0))),"")</f>
        <v/>
      </c>
      <c r="RN54" s="55" t="str">
        <f>IFERROR(IF(INDEX(Sheet1!$B$10:$JO$18,MATCH($C54,Sheet1!$A$10:$A$18,0),MATCH(RN$48,Sheet1!$B$9:$JO$9,0))=0,"Close",INDEX(Sheet1!$B$10:$JO$18,MATCH($C54,Sheet1!$A$10:$A$18,0),MATCH(RN$48,Sheet1!$B$9:$JO$9,0))),"")</f>
        <v/>
      </c>
      <c r="RO54" s="55" t="str">
        <f>IFERROR(IF(INDEX(Sheet1!$B$10:$JO$18,MATCH($C54,Sheet1!$A$10:$A$18,0),MATCH(RO$48,Sheet1!$B$9:$JO$9,0))=0,"Close",INDEX(Sheet1!$B$10:$JO$18,MATCH($C54,Sheet1!$A$10:$A$18,0),MATCH(RO$48,Sheet1!$B$9:$JO$9,0))),"")</f>
        <v/>
      </c>
      <c r="RP54" s="55" t="str">
        <f>IFERROR(IF(INDEX(Sheet1!$B$10:$JO$18,MATCH($C54,Sheet1!$A$10:$A$18,0),MATCH(RP$48,Sheet1!$B$9:$JO$9,0))=0,"Close",INDEX(Sheet1!$B$10:$JO$18,MATCH($C54,Sheet1!$A$10:$A$18,0),MATCH(RP$48,Sheet1!$B$9:$JO$9,0))),"")</f>
        <v/>
      </c>
      <c r="RQ54" s="55" t="str">
        <f>IFERROR(IF(INDEX(Sheet1!$B$10:$JO$18,MATCH($C54,Sheet1!$A$10:$A$18,0),MATCH(RQ$48,Sheet1!$B$9:$JO$9,0))=0,"Close",INDEX(Sheet1!$B$10:$JO$18,MATCH($C54,Sheet1!$A$10:$A$18,0),MATCH(RQ$48,Sheet1!$B$9:$JO$9,0))),"")</f>
        <v/>
      </c>
      <c r="RR54" s="55" t="str">
        <f>IFERROR(IF(INDEX(Sheet1!$B$10:$JO$18,MATCH($C54,Sheet1!$A$10:$A$18,0),MATCH(RR$48,Sheet1!$B$9:$JO$9,0))=0,"Close",INDEX(Sheet1!$B$10:$JO$18,MATCH($C54,Sheet1!$A$10:$A$18,0),MATCH(RR$48,Sheet1!$B$9:$JO$9,0))),"")</f>
        <v/>
      </c>
      <c r="RS54" s="55" t="str">
        <f>IFERROR(IF(INDEX(Sheet1!$B$10:$JO$18,MATCH($C54,Sheet1!$A$10:$A$18,0),MATCH(RS$48,Sheet1!$B$9:$JO$9,0))=0,"Close",INDEX(Sheet1!$B$10:$JO$18,MATCH($C54,Sheet1!$A$10:$A$18,0),MATCH(RS$48,Sheet1!$B$9:$JO$9,0))),"")</f>
        <v/>
      </c>
      <c r="RT54" s="55" t="str">
        <f>IFERROR(IF(INDEX(Sheet1!$B$10:$JO$18,MATCH($C54,Sheet1!$A$10:$A$18,0),MATCH(RT$48,Sheet1!$B$9:$JO$9,0))=0,"Close",INDEX(Sheet1!$B$10:$JO$18,MATCH($C54,Sheet1!$A$10:$A$18,0),MATCH(RT$48,Sheet1!$B$9:$JO$9,0))),"")</f>
        <v/>
      </c>
      <c r="RU54" s="55" t="str">
        <f>IFERROR(IF(INDEX(Sheet1!$B$10:$JO$18,MATCH($C54,Sheet1!$A$10:$A$18,0),MATCH(RU$48,Sheet1!$B$9:$JO$9,0))=0,"Close",INDEX(Sheet1!$B$10:$JO$18,MATCH($C54,Sheet1!$A$10:$A$18,0),MATCH(RU$48,Sheet1!$B$9:$JO$9,0))),"")</f>
        <v/>
      </c>
      <c r="RV54" s="55" t="str">
        <f>IFERROR(IF(INDEX(Sheet1!$B$10:$JO$18,MATCH($C54,Sheet1!$A$10:$A$18,0),MATCH(RV$48,Sheet1!$B$9:$JO$9,0))=0,"Close",INDEX(Sheet1!$B$10:$JO$18,MATCH($C54,Sheet1!$A$10:$A$18,0),MATCH(RV$48,Sheet1!$B$9:$JO$9,0))),"")</f>
        <v/>
      </c>
      <c r="RW54" s="55" t="str">
        <f>IFERROR(IF(INDEX(Sheet1!$B$10:$JO$18,MATCH($C54,Sheet1!$A$10:$A$18,0),MATCH(RW$48,Sheet1!$B$9:$JO$9,0))=0,"Close",INDEX(Sheet1!$B$10:$JO$18,MATCH($C54,Sheet1!$A$10:$A$18,0),MATCH(RW$48,Sheet1!$B$9:$JO$9,0))),"")</f>
        <v/>
      </c>
      <c r="RX54" s="55" t="str">
        <f>IFERROR(IF(INDEX(Sheet1!$B$10:$JO$18,MATCH($C54,Sheet1!$A$10:$A$18,0),MATCH(RX$48,Sheet1!$B$9:$JO$9,0))=0,"Close",INDEX(Sheet1!$B$10:$JO$18,MATCH($C54,Sheet1!$A$10:$A$18,0),MATCH(RX$48,Sheet1!$B$9:$JO$9,0))),"")</f>
        <v/>
      </c>
    </row>
    <row r="55" spans="2:492" x14ac:dyDescent="0.2">
      <c r="B55" s="47">
        <f t="shared" si="122"/>
        <v>8</v>
      </c>
      <c r="C55" s="54" t="str">
        <f>$C$17</f>
        <v>プールヴィラ　屋我地島　ｂｙ　コルディオプレミアム</v>
      </c>
      <c r="D55" s="3"/>
      <c r="E55" s="55" t="str">
        <f>IFERROR(IF(INDEX(Sheet1!$B$10:$JO$18,MATCH($C55,Sheet1!$A$10:$A$18,0),MATCH(E$48,Sheet1!$B$9:$JO$9,0))=0,"Close",INDEX(Sheet1!$B$10:$JO$18,MATCH($C55,Sheet1!$A$10:$A$18,0),MATCH(E$48,Sheet1!$B$9:$JO$9,0))),"")</f>
        <v/>
      </c>
      <c r="F55" s="55" t="str">
        <f>IFERROR(IF(INDEX(Sheet1!$B$10:$JO$18,MATCH($C55,Sheet1!$A$10:$A$18,0),MATCH(F$48,Sheet1!$B$9:$JO$9,0))=0,"Close",INDEX(Sheet1!$B$10:$JO$18,MATCH($C55,Sheet1!$A$10:$A$18,0),MATCH(F$48,Sheet1!$B$9:$JO$9,0))),"")</f>
        <v/>
      </c>
      <c r="G55" s="55" t="str">
        <f>IFERROR(IF(INDEX(Sheet1!$B$10:$JO$18,MATCH($C55,Sheet1!$A$10:$A$18,0),MATCH(G$48,Sheet1!$B$9:$JO$9,0))=0,"Close",INDEX(Sheet1!$B$10:$JO$18,MATCH($C55,Sheet1!$A$10:$A$18,0),MATCH(G$48,Sheet1!$B$9:$JO$9,0))),"")</f>
        <v/>
      </c>
      <c r="H55" s="55" t="str">
        <f>IFERROR(IF(INDEX(Sheet1!$B$10:$JO$18,MATCH($C55,Sheet1!$A$10:$A$18,0),MATCH(H$48,Sheet1!$B$9:$JO$9,0))=0,"Close",INDEX(Sheet1!$B$10:$JO$18,MATCH($C55,Sheet1!$A$10:$A$18,0),MATCH(H$48,Sheet1!$B$9:$JO$9,0))),"")</f>
        <v/>
      </c>
      <c r="I55" s="55" t="str">
        <f>IFERROR(IF(INDEX(Sheet1!$B$10:$JO$18,MATCH($C55,Sheet1!$A$10:$A$18,0),MATCH(I$48,Sheet1!$B$9:$JO$9,0))=0,"Close",INDEX(Sheet1!$B$10:$JO$18,MATCH($C55,Sheet1!$A$10:$A$18,0),MATCH(I$48,Sheet1!$B$9:$JO$9,0))),"")</f>
        <v/>
      </c>
      <c r="J55" s="55" t="str">
        <f>IFERROR(IF(INDEX(Sheet1!$B$10:$JO$18,MATCH($C55,Sheet1!$A$10:$A$18,0),MATCH(J$48,Sheet1!$B$9:$JO$9,0))=0,"Close",INDEX(Sheet1!$B$10:$JO$18,MATCH($C55,Sheet1!$A$10:$A$18,0),MATCH(J$48,Sheet1!$B$9:$JO$9,0))),"")</f>
        <v/>
      </c>
      <c r="K55" s="55" t="str">
        <f>IFERROR(IF(INDEX(Sheet1!$B$10:$JO$18,MATCH($C55,Sheet1!$A$10:$A$18,0),MATCH(K$48,Sheet1!$B$9:$JO$9,0))=0,"Close",INDEX(Sheet1!$B$10:$JO$18,MATCH($C55,Sheet1!$A$10:$A$18,0),MATCH(K$48,Sheet1!$B$9:$JO$9,0))),"")</f>
        <v/>
      </c>
      <c r="L55" s="55" t="str">
        <f>IFERROR(IF(INDEX(Sheet1!$B$10:$JO$18,MATCH($C55,Sheet1!$A$10:$A$18,0),MATCH(L$48,Sheet1!$B$9:$JO$9,0))=0,"Close",INDEX(Sheet1!$B$10:$JO$18,MATCH($C55,Sheet1!$A$10:$A$18,0),MATCH(L$48,Sheet1!$B$9:$JO$9,0))),"")</f>
        <v/>
      </c>
      <c r="M55" s="55" t="str">
        <f>IFERROR(IF(INDEX(Sheet1!$B$10:$JO$18,MATCH($C55,Sheet1!$A$10:$A$18,0),MATCH(M$48,Sheet1!$B$9:$JO$9,0))=0,"Close",INDEX(Sheet1!$B$10:$JO$18,MATCH($C55,Sheet1!$A$10:$A$18,0),MATCH(M$48,Sheet1!$B$9:$JO$9,0))),"")</f>
        <v/>
      </c>
      <c r="N55" s="55" t="str">
        <f>IFERROR(IF(INDEX(Sheet1!$B$10:$JO$18,MATCH($C55,Sheet1!$A$10:$A$18,0),MATCH(N$48,Sheet1!$B$9:$JO$9,0))=0,"Close",INDEX(Sheet1!$B$10:$JO$18,MATCH($C55,Sheet1!$A$10:$A$18,0),MATCH(N$48,Sheet1!$B$9:$JO$9,0))),"")</f>
        <v/>
      </c>
      <c r="O55" s="55" t="str">
        <f>IFERROR(IF(INDEX(Sheet1!$B$10:$JO$18,MATCH($C55,Sheet1!$A$10:$A$18,0),MATCH(O$48,Sheet1!$B$9:$JO$9,0))=0,"Close",INDEX(Sheet1!$B$10:$JO$18,MATCH($C55,Sheet1!$A$10:$A$18,0),MATCH(O$48,Sheet1!$B$9:$JO$9,0))),"")</f>
        <v/>
      </c>
      <c r="P55" s="55" t="str">
        <f>IFERROR(IF(INDEX(Sheet1!$B$10:$JO$18,MATCH($C55,Sheet1!$A$10:$A$18,0),MATCH(P$48,Sheet1!$B$9:$JO$9,0))=0,"Close",INDEX(Sheet1!$B$10:$JO$18,MATCH($C55,Sheet1!$A$10:$A$18,0),MATCH(P$48,Sheet1!$B$9:$JO$9,0))),"")</f>
        <v/>
      </c>
      <c r="Q55" s="55" t="str">
        <f>IFERROR(IF(INDEX(Sheet1!$B$10:$JO$18,MATCH($C55,Sheet1!$A$10:$A$18,0),MATCH(Q$48,Sheet1!$B$9:$JO$9,0))=0,"Close",INDEX(Sheet1!$B$10:$JO$18,MATCH($C55,Sheet1!$A$10:$A$18,0),MATCH(Q$48,Sheet1!$B$9:$JO$9,0))),"")</f>
        <v/>
      </c>
      <c r="R55" s="55" t="str">
        <f>IFERROR(IF(INDEX(Sheet1!$B$10:$JO$18,MATCH($C55,Sheet1!$A$10:$A$18,0),MATCH(R$48,Sheet1!$B$9:$JO$9,0))=0,"Close",INDEX(Sheet1!$B$10:$JO$18,MATCH($C55,Sheet1!$A$10:$A$18,0),MATCH(R$48,Sheet1!$B$9:$JO$9,0))),"")</f>
        <v/>
      </c>
      <c r="S55" s="55" t="str">
        <f>IFERROR(IF(INDEX(Sheet1!$B$10:$JO$18,MATCH($C55,Sheet1!$A$10:$A$18,0),MATCH(S$48,Sheet1!$B$9:$JO$9,0))=0,"Close",INDEX(Sheet1!$B$10:$JO$18,MATCH($C55,Sheet1!$A$10:$A$18,0),MATCH(S$48,Sheet1!$B$9:$JO$9,0))),"")</f>
        <v/>
      </c>
      <c r="T55" s="55" t="str">
        <f>IFERROR(IF(INDEX(Sheet1!$B$10:$JO$18,MATCH($C55,Sheet1!$A$10:$A$18,0),MATCH(T$48,Sheet1!$B$9:$JO$9,0))=0,"Close",INDEX(Sheet1!$B$10:$JO$18,MATCH($C55,Sheet1!$A$10:$A$18,0),MATCH(T$48,Sheet1!$B$9:$JO$9,0))),"")</f>
        <v/>
      </c>
      <c r="U55" s="55" t="str">
        <f>IFERROR(IF(INDEX(Sheet1!$B$10:$JO$18,MATCH($C55,Sheet1!$A$10:$A$18,0),MATCH(U$48,Sheet1!$B$9:$JO$9,0))=0,"Close",INDEX(Sheet1!$B$10:$JO$18,MATCH($C55,Sheet1!$A$10:$A$18,0),MATCH(U$48,Sheet1!$B$9:$JO$9,0))),"")</f>
        <v/>
      </c>
      <c r="V55" s="55" t="str">
        <f>IFERROR(IF(INDEX(Sheet1!$B$10:$JO$18,MATCH($C55,Sheet1!$A$10:$A$18,0),MATCH(V$48,Sheet1!$B$9:$JO$9,0))=0,"Close",INDEX(Sheet1!$B$10:$JO$18,MATCH($C55,Sheet1!$A$10:$A$18,0),MATCH(V$48,Sheet1!$B$9:$JO$9,0))),"")</f>
        <v/>
      </c>
      <c r="W55" s="55" t="str">
        <f>IFERROR(IF(INDEX(Sheet1!$B$10:$JO$18,MATCH($C55,Sheet1!$A$10:$A$18,0),MATCH(W$48,Sheet1!$B$9:$JO$9,0))=0,"Close",INDEX(Sheet1!$B$10:$JO$18,MATCH($C55,Sheet1!$A$10:$A$18,0),MATCH(W$48,Sheet1!$B$9:$JO$9,0))),"")</f>
        <v/>
      </c>
      <c r="X55" s="55" t="str">
        <f>IFERROR(IF(INDEX(Sheet1!$B$10:$JO$18,MATCH($C55,Sheet1!$A$10:$A$18,0),MATCH(X$48,Sheet1!$B$9:$JO$9,0))=0,"Close",INDEX(Sheet1!$B$10:$JO$18,MATCH($C55,Sheet1!$A$10:$A$18,0),MATCH(X$48,Sheet1!$B$9:$JO$9,0))),"")</f>
        <v/>
      </c>
      <c r="Y55" s="55" t="str">
        <f>IFERROR(IF(INDEX(Sheet1!$B$10:$JO$18,MATCH($C55,Sheet1!$A$10:$A$18,0),MATCH(Y$48,Sheet1!$B$9:$JO$9,0))=0,"Close",INDEX(Sheet1!$B$10:$JO$18,MATCH($C55,Sheet1!$A$10:$A$18,0),MATCH(Y$48,Sheet1!$B$9:$JO$9,0))),"")</f>
        <v/>
      </c>
      <c r="Z55" s="55" t="str">
        <f>IFERROR(IF(INDEX(Sheet1!$B$10:$JO$18,MATCH($C55,Sheet1!$A$10:$A$18,0),MATCH(Z$48,Sheet1!$B$9:$JO$9,0))=0,"Close",INDEX(Sheet1!$B$10:$JO$18,MATCH($C55,Sheet1!$A$10:$A$18,0),MATCH(Z$48,Sheet1!$B$9:$JO$9,0))),"")</f>
        <v/>
      </c>
      <c r="AA55" s="55" t="str">
        <f>IFERROR(IF(INDEX(Sheet1!$B$10:$JO$18,MATCH($C55,Sheet1!$A$10:$A$18,0),MATCH(AA$48,Sheet1!$B$9:$JO$9,0))=0,"Close",INDEX(Sheet1!$B$10:$JO$18,MATCH($C55,Sheet1!$A$10:$A$18,0),MATCH(AA$48,Sheet1!$B$9:$JO$9,0))),"")</f>
        <v/>
      </c>
      <c r="AB55" s="55" t="str">
        <f>IFERROR(IF(INDEX(Sheet1!$B$10:$JO$18,MATCH($C55,Sheet1!$A$10:$A$18,0),MATCH(AB$48,Sheet1!$B$9:$JO$9,0))=0,"Close",INDEX(Sheet1!$B$10:$JO$18,MATCH($C55,Sheet1!$A$10:$A$18,0),MATCH(AB$48,Sheet1!$B$9:$JO$9,0))),"")</f>
        <v/>
      </c>
      <c r="AC55" s="55" t="str">
        <f>IFERROR(IF(INDEX(Sheet1!$B$10:$JO$18,MATCH($C55,Sheet1!$A$10:$A$18,0),MATCH(AC$48,Sheet1!$B$9:$JO$9,0))=0,"Close",INDEX(Sheet1!$B$10:$JO$18,MATCH($C55,Sheet1!$A$10:$A$18,0),MATCH(AC$48,Sheet1!$B$9:$JO$9,0))),"")</f>
        <v/>
      </c>
      <c r="AD55" s="55" t="str">
        <f>IFERROR(IF(INDEX(Sheet1!$B$10:$JO$18,MATCH($C55,Sheet1!$A$10:$A$18,0),MATCH(AD$48,Sheet1!$B$9:$JO$9,0))=0,"Close",INDEX(Sheet1!$B$10:$JO$18,MATCH($C55,Sheet1!$A$10:$A$18,0),MATCH(AD$48,Sheet1!$B$9:$JO$9,0))),"")</f>
        <v/>
      </c>
      <c r="AE55" s="55" t="str">
        <f>IFERROR(IF(INDEX(Sheet1!$B$10:$JO$18,MATCH($C55,Sheet1!$A$10:$A$18,0),MATCH(AE$48,Sheet1!$B$9:$JO$9,0))=0,"Close",INDEX(Sheet1!$B$10:$JO$18,MATCH($C55,Sheet1!$A$10:$A$18,0),MATCH(AE$48,Sheet1!$B$9:$JO$9,0))),"")</f>
        <v/>
      </c>
      <c r="AF55" s="55" t="str">
        <f>IFERROR(IF(INDEX(Sheet1!$B$10:$JO$18,MATCH($C55,Sheet1!$A$10:$A$18,0),MATCH(AF$48,Sheet1!$B$9:$JO$9,0))=0,"Close",INDEX(Sheet1!$B$10:$JO$18,MATCH($C55,Sheet1!$A$10:$A$18,0),MATCH(AF$48,Sheet1!$B$9:$JO$9,0))),"")</f>
        <v/>
      </c>
      <c r="AG55" s="55" t="str">
        <f>IFERROR(IF(INDEX(Sheet1!$B$10:$JO$18,MATCH($C55,Sheet1!$A$10:$A$18,0),MATCH(AG$48,Sheet1!$B$9:$JO$9,0))=0,"Close",INDEX(Sheet1!$B$10:$JO$18,MATCH($C55,Sheet1!$A$10:$A$18,0),MATCH(AG$48,Sheet1!$B$9:$JO$9,0))),"")</f>
        <v/>
      </c>
      <c r="AH55" s="55" t="str">
        <f>IFERROR(IF(INDEX(Sheet1!$B$10:$JO$18,MATCH($C55,Sheet1!$A$10:$A$18,0),MATCH(AH$48,Sheet1!$B$9:$JO$9,0))=0,"Close",INDEX(Sheet1!$B$10:$JO$18,MATCH($C55,Sheet1!$A$10:$A$18,0),MATCH(AH$48,Sheet1!$B$9:$JO$9,0))),"")</f>
        <v/>
      </c>
      <c r="AI55" s="55" t="str">
        <f>IFERROR(IF(INDEX(Sheet1!$B$10:$JO$18,MATCH($C55,Sheet1!$A$10:$A$18,0),MATCH(AI$48,Sheet1!$B$9:$JO$9,0))=0,"Close",INDEX(Sheet1!$B$10:$JO$18,MATCH($C55,Sheet1!$A$10:$A$18,0),MATCH(AI$48,Sheet1!$B$9:$JO$9,0))),"")</f>
        <v/>
      </c>
      <c r="AJ55" s="55" t="str">
        <f>IFERROR(IF(INDEX(Sheet1!$B$10:$JO$18,MATCH($C55,Sheet1!$A$10:$A$18,0),MATCH(AJ$48,Sheet1!$B$9:$JO$9,0))=0,"Close",INDEX(Sheet1!$B$10:$JO$18,MATCH($C55,Sheet1!$A$10:$A$18,0),MATCH(AJ$48,Sheet1!$B$9:$JO$9,0))),"")</f>
        <v/>
      </c>
      <c r="AK55" s="55" t="str">
        <f>IFERROR(IF(INDEX(Sheet1!$B$10:$JO$18,MATCH($C55,Sheet1!$A$10:$A$18,0),MATCH(AK$48,Sheet1!$B$9:$JO$9,0))=0,"Close",INDEX(Sheet1!$B$10:$JO$18,MATCH($C55,Sheet1!$A$10:$A$18,0),MATCH(AK$48,Sheet1!$B$9:$JO$9,0))),"")</f>
        <v/>
      </c>
      <c r="AL55" s="55" t="str">
        <f>IFERROR(IF(INDEX(Sheet1!$B$10:$JO$18,MATCH($C55,Sheet1!$A$10:$A$18,0),MATCH(AL$48,Sheet1!$B$9:$JO$9,0))=0,"Close",INDEX(Sheet1!$B$10:$JO$18,MATCH($C55,Sheet1!$A$10:$A$18,0),MATCH(AL$48,Sheet1!$B$9:$JO$9,0))),"")</f>
        <v/>
      </c>
      <c r="AM55" s="55" t="str">
        <f>IFERROR(IF(INDEX(Sheet1!$B$10:$JO$18,MATCH($C55,Sheet1!$A$10:$A$18,0),MATCH(AM$48,Sheet1!$B$9:$JO$9,0))=0,"Close",INDEX(Sheet1!$B$10:$JO$18,MATCH($C55,Sheet1!$A$10:$A$18,0),MATCH(AM$48,Sheet1!$B$9:$JO$9,0))),"")</f>
        <v/>
      </c>
      <c r="AN55" s="55" t="str">
        <f>IFERROR(IF(INDEX(Sheet1!$B$10:$JO$18,MATCH($C55,Sheet1!$A$10:$A$18,0),MATCH(AN$48,Sheet1!$B$9:$JO$9,0))=0,"Close",INDEX(Sheet1!$B$10:$JO$18,MATCH($C55,Sheet1!$A$10:$A$18,0),MATCH(AN$48,Sheet1!$B$9:$JO$9,0))),"")</f>
        <v/>
      </c>
      <c r="AO55" s="55" t="str">
        <f>IFERROR(IF(INDEX(Sheet1!$B$10:$JO$18,MATCH($C55,Sheet1!$A$10:$A$18,0),MATCH(AO$48,Sheet1!$B$9:$JO$9,0))=0,"Close",INDEX(Sheet1!$B$10:$JO$18,MATCH($C55,Sheet1!$A$10:$A$18,0),MATCH(AO$48,Sheet1!$B$9:$JO$9,0))),"")</f>
        <v/>
      </c>
      <c r="AP55" s="55" t="str">
        <f>IFERROR(IF(INDEX(Sheet1!$B$10:$JO$18,MATCH($C55,Sheet1!$A$10:$A$18,0),MATCH(AP$48,Sheet1!$B$9:$JO$9,0))=0,"Close",INDEX(Sheet1!$B$10:$JO$18,MATCH($C55,Sheet1!$A$10:$A$18,0),MATCH(AP$48,Sheet1!$B$9:$JO$9,0))),"")</f>
        <v/>
      </c>
      <c r="AQ55" s="55" t="str">
        <f>IFERROR(IF(INDEX(Sheet1!$B$10:$JO$18,MATCH($C55,Sheet1!$A$10:$A$18,0),MATCH(AQ$48,Sheet1!$B$9:$JO$9,0))=0,"Close",INDEX(Sheet1!$B$10:$JO$18,MATCH($C55,Sheet1!$A$10:$A$18,0),MATCH(AQ$48,Sheet1!$B$9:$JO$9,0))),"")</f>
        <v/>
      </c>
      <c r="AR55" s="55" t="str">
        <f>IFERROR(IF(INDEX(Sheet1!$B$10:$JO$18,MATCH($C55,Sheet1!$A$10:$A$18,0),MATCH(AR$48,Sheet1!$B$9:$JO$9,0))=0,"Close",INDEX(Sheet1!$B$10:$JO$18,MATCH($C55,Sheet1!$A$10:$A$18,0),MATCH(AR$48,Sheet1!$B$9:$JO$9,0))),"")</f>
        <v/>
      </c>
      <c r="AS55" s="55" t="str">
        <f>IFERROR(IF(INDEX(Sheet1!$B$10:$JO$18,MATCH($C55,Sheet1!$A$10:$A$18,0),MATCH(AS$48,Sheet1!$B$9:$JO$9,0))=0,"Close",INDEX(Sheet1!$B$10:$JO$18,MATCH($C55,Sheet1!$A$10:$A$18,0),MATCH(AS$48,Sheet1!$B$9:$JO$9,0))),"")</f>
        <v/>
      </c>
      <c r="AT55" s="55" t="str">
        <f>IFERROR(IF(INDEX(Sheet1!$B$10:$JO$18,MATCH($C55,Sheet1!$A$10:$A$18,0),MATCH(AT$48,Sheet1!$B$9:$JO$9,0))=0,"Close",INDEX(Sheet1!$B$10:$JO$18,MATCH($C55,Sheet1!$A$10:$A$18,0),MATCH(AT$48,Sheet1!$B$9:$JO$9,0))),"")</f>
        <v/>
      </c>
      <c r="AU55" s="55" t="str">
        <f>IFERROR(IF(INDEX(Sheet1!$B$10:$JO$18,MATCH($C55,Sheet1!$A$10:$A$18,0),MATCH(AU$48,Sheet1!$B$9:$JO$9,0))=0,"Close",INDEX(Sheet1!$B$10:$JO$18,MATCH($C55,Sheet1!$A$10:$A$18,0),MATCH(AU$48,Sheet1!$B$9:$JO$9,0))),"")</f>
        <v/>
      </c>
      <c r="AV55" s="55" t="str">
        <f>IFERROR(IF(INDEX(Sheet1!$B$10:$JO$18,MATCH($C55,Sheet1!$A$10:$A$18,0),MATCH(AV$48,Sheet1!$B$9:$JO$9,0))=0,"Close",INDEX(Sheet1!$B$10:$JO$18,MATCH($C55,Sheet1!$A$10:$A$18,0),MATCH(AV$48,Sheet1!$B$9:$JO$9,0))),"")</f>
        <v/>
      </c>
      <c r="AW55" s="55" t="str">
        <f>IFERROR(IF(INDEX(Sheet1!$B$10:$JO$18,MATCH($C55,Sheet1!$A$10:$A$18,0),MATCH(AW$48,Sheet1!$B$9:$JO$9,0))=0,"Close",INDEX(Sheet1!$B$10:$JO$18,MATCH($C55,Sheet1!$A$10:$A$18,0),MATCH(AW$48,Sheet1!$B$9:$JO$9,0))),"")</f>
        <v/>
      </c>
      <c r="AX55" s="55" t="str">
        <f>IFERROR(IF(INDEX(Sheet1!$B$10:$JO$18,MATCH($C55,Sheet1!$A$10:$A$18,0),MATCH(AX$48,Sheet1!$B$9:$JO$9,0))=0,"Close",INDEX(Sheet1!$B$10:$JO$18,MATCH($C55,Sheet1!$A$10:$A$18,0),MATCH(AX$48,Sheet1!$B$9:$JO$9,0))),"")</f>
        <v/>
      </c>
      <c r="AY55" s="55" t="str">
        <f>IFERROR(IF(INDEX(Sheet1!$B$10:$JO$18,MATCH($C55,Sheet1!$A$10:$A$18,0),MATCH(AY$48,Sheet1!$B$9:$JO$9,0))=0,"Close",INDEX(Sheet1!$B$10:$JO$18,MATCH($C55,Sheet1!$A$10:$A$18,0),MATCH(AY$48,Sheet1!$B$9:$JO$9,0))),"")</f>
        <v/>
      </c>
      <c r="AZ55" s="55" t="str">
        <f>IFERROR(IF(INDEX(Sheet1!$B$10:$JO$18,MATCH($C55,Sheet1!$A$10:$A$18,0),MATCH(AZ$48,Sheet1!$B$9:$JO$9,0))=0,"Close",INDEX(Sheet1!$B$10:$JO$18,MATCH($C55,Sheet1!$A$10:$A$18,0),MATCH(AZ$48,Sheet1!$B$9:$JO$9,0))),"")</f>
        <v/>
      </c>
      <c r="BA55" s="55" t="str">
        <f>IFERROR(IF(INDEX(Sheet1!$B$10:$JO$18,MATCH($C55,Sheet1!$A$10:$A$18,0),MATCH(BA$48,Sheet1!$B$9:$JO$9,0))=0,"Close",INDEX(Sheet1!$B$10:$JO$18,MATCH($C55,Sheet1!$A$10:$A$18,0),MATCH(BA$48,Sheet1!$B$9:$JO$9,0))),"")</f>
        <v/>
      </c>
      <c r="BB55" s="55" t="str">
        <f>IFERROR(IF(INDEX(Sheet1!$B$10:$JO$18,MATCH($C55,Sheet1!$A$10:$A$18,0),MATCH(BB$48,Sheet1!$B$9:$JO$9,0))=0,"Close",INDEX(Sheet1!$B$10:$JO$18,MATCH($C55,Sheet1!$A$10:$A$18,0),MATCH(BB$48,Sheet1!$B$9:$JO$9,0))),"")</f>
        <v/>
      </c>
      <c r="BC55" s="55" t="str">
        <f>IFERROR(IF(INDEX(Sheet1!$B$10:$JO$18,MATCH($C55,Sheet1!$A$10:$A$18,0),MATCH(BC$48,Sheet1!$B$9:$JO$9,0))=0,"Close",INDEX(Sheet1!$B$10:$JO$18,MATCH($C55,Sheet1!$A$10:$A$18,0),MATCH(BC$48,Sheet1!$B$9:$JO$9,0))),"")</f>
        <v/>
      </c>
      <c r="BD55" s="55" t="str">
        <f>IFERROR(IF(INDEX(Sheet1!$B$10:$JO$18,MATCH($C55,Sheet1!$A$10:$A$18,0),MATCH(BD$48,Sheet1!$B$9:$JO$9,0))=0,"Close",INDEX(Sheet1!$B$10:$JO$18,MATCH($C55,Sheet1!$A$10:$A$18,0),MATCH(BD$48,Sheet1!$B$9:$JO$9,0))),"")</f>
        <v/>
      </c>
      <c r="BE55" s="55" t="str">
        <f>IFERROR(IF(INDEX(Sheet1!$B$10:$JO$18,MATCH($C55,Sheet1!$A$10:$A$18,0),MATCH(BE$48,Sheet1!$B$9:$JO$9,0))=0,"Close",INDEX(Sheet1!$B$10:$JO$18,MATCH($C55,Sheet1!$A$10:$A$18,0),MATCH(BE$48,Sheet1!$B$9:$JO$9,0))),"")</f>
        <v/>
      </c>
      <c r="BF55" s="55" t="str">
        <f>IFERROR(IF(INDEX(Sheet1!$B$10:$JO$18,MATCH($C55,Sheet1!$A$10:$A$18,0),MATCH(BF$48,Sheet1!$B$9:$JO$9,0))=0,"Close",INDEX(Sheet1!$B$10:$JO$18,MATCH($C55,Sheet1!$A$10:$A$18,0),MATCH(BF$48,Sheet1!$B$9:$JO$9,0))),"")</f>
        <v/>
      </c>
      <c r="BG55" s="55" t="str">
        <f>IFERROR(IF(INDEX(Sheet1!$B$10:$JO$18,MATCH($C55,Sheet1!$A$10:$A$18,0),MATCH(BG$48,Sheet1!$B$9:$JO$9,0))=0,"Close",INDEX(Sheet1!$B$10:$JO$18,MATCH($C55,Sheet1!$A$10:$A$18,0),MATCH(BG$48,Sheet1!$B$9:$JO$9,0))),"")</f>
        <v/>
      </c>
      <c r="BH55" s="55" t="str">
        <f>IFERROR(IF(INDEX(Sheet1!$B$10:$JO$18,MATCH($C55,Sheet1!$A$10:$A$18,0),MATCH(BH$48,Sheet1!$B$9:$JO$9,0))=0,"Close",INDEX(Sheet1!$B$10:$JO$18,MATCH($C55,Sheet1!$A$10:$A$18,0),MATCH(BH$48,Sheet1!$B$9:$JO$9,0))),"")</f>
        <v/>
      </c>
      <c r="BI55" s="55" t="str">
        <f>IFERROR(IF(INDEX(Sheet1!$B$10:$JO$18,MATCH($C55,Sheet1!$A$10:$A$18,0),MATCH(BI$48,Sheet1!$B$9:$JO$9,0))=0,"Close",INDEX(Sheet1!$B$10:$JO$18,MATCH($C55,Sheet1!$A$10:$A$18,0),MATCH(BI$48,Sheet1!$B$9:$JO$9,0))),"")</f>
        <v/>
      </c>
      <c r="BJ55" s="55" t="str">
        <f>IFERROR(IF(INDEX(Sheet1!$B$10:$JO$18,MATCH($C55,Sheet1!$A$10:$A$18,0),MATCH(BJ$48,Sheet1!$B$9:$JO$9,0))=0,"Close",INDEX(Sheet1!$B$10:$JO$18,MATCH($C55,Sheet1!$A$10:$A$18,0),MATCH(BJ$48,Sheet1!$B$9:$JO$9,0))),"")</f>
        <v/>
      </c>
      <c r="BK55" s="55" t="str">
        <f>IFERROR(IF(INDEX(Sheet1!$B$10:$JO$18,MATCH($C55,Sheet1!$A$10:$A$18,0),MATCH(BK$48,Sheet1!$B$9:$JO$9,0))=0,"Close",INDEX(Sheet1!$B$10:$JO$18,MATCH($C55,Sheet1!$A$10:$A$18,0),MATCH(BK$48,Sheet1!$B$9:$JO$9,0))),"")</f>
        <v/>
      </c>
      <c r="BL55" s="55" t="str">
        <f>IFERROR(IF(INDEX(Sheet1!$B$10:$JO$18,MATCH($C55,Sheet1!$A$10:$A$18,0),MATCH(BL$48,Sheet1!$B$9:$JO$9,0))=0,"Close",INDEX(Sheet1!$B$10:$JO$18,MATCH($C55,Sheet1!$A$10:$A$18,0),MATCH(BL$48,Sheet1!$B$9:$JO$9,0))),"")</f>
        <v/>
      </c>
      <c r="BM55" s="55" t="str">
        <f>IFERROR(IF(INDEX(Sheet1!$B$10:$JO$18,MATCH($C55,Sheet1!$A$10:$A$18,0),MATCH(BM$48,Sheet1!$B$9:$JO$9,0))=0,"Close",INDEX(Sheet1!$B$10:$JO$18,MATCH($C55,Sheet1!$A$10:$A$18,0),MATCH(BM$48,Sheet1!$B$9:$JO$9,0))),"")</f>
        <v/>
      </c>
      <c r="BN55" s="55" t="str">
        <f>IFERROR(IF(INDEX(Sheet1!$B$10:$JO$18,MATCH($C55,Sheet1!$A$10:$A$18,0),MATCH(BN$48,Sheet1!$B$9:$JO$9,0))=0,"Close",INDEX(Sheet1!$B$10:$JO$18,MATCH($C55,Sheet1!$A$10:$A$18,0),MATCH(BN$48,Sheet1!$B$9:$JO$9,0))),"")</f>
        <v/>
      </c>
      <c r="BO55" s="55" t="str">
        <f>IFERROR(IF(INDEX(Sheet1!$B$10:$JO$18,MATCH($C55,Sheet1!$A$10:$A$18,0),MATCH(BO$48,Sheet1!$B$9:$JO$9,0))=0,"Close",INDEX(Sheet1!$B$10:$JO$18,MATCH($C55,Sheet1!$A$10:$A$18,0),MATCH(BO$48,Sheet1!$B$9:$JO$9,0))),"")</f>
        <v/>
      </c>
      <c r="BP55" s="55" t="str">
        <f>IFERROR(IF(INDEX(Sheet1!$B$10:$JO$18,MATCH($C55,Sheet1!$A$10:$A$18,0),MATCH(BP$48,Sheet1!$B$9:$JO$9,0))=0,"Close",INDEX(Sheet1!$B$10:$JO$18,MATCH($C55,Sheet1!$A$10:$A$18,0),MATCH(BP$48,Sheet1!$B$9:$JO$9,0))),"")</f>
        <v/>
      </c>
      <c r="BQ55" s="55" t="str">
        <f>IFERROR(IF(INDEX(Sheet1!$B$10:$JO$18,MATCH($C55,Sheet1!$A$10:$A$18,0),MATCH(BQ$48,Sheet1!$B$9:$JO$9,0))=0,"Close",INDEX(Sheet1!$B$10:$JO$18,MATCH($C55,Sheet1!$A$10:$A$18,0),MATCH(BQ$48,Sheet1!$B$9:$JO$9,0))),"")</f>
        <v/>
      </c>
      <c r="BR55" s="55" t="str">
        <f>IFERROR(IF(INDEX(Sheet1!$B$10:$JO$18,MATCH($C55,Sheet1!$A$10:$A$18,0),MATCH(BR$48,Sheet1!$B$9:$JO$9,0))=0,"Close",INDEX(Sheet1!$B$10:$JO$18,MATCH($C55,Sheet1!$A$10:$A$18,0),MATCH(BR$48,Sheet1!$B$9:$JO$9,0))),"")</f>
        <v/>
      </c>
      <c r="BS55" s="55" t="str">
        <f>IFERROR(IF(INDEX(Sheet1!$B$10:$JO$18,MATCH($C55,Sheet1!$A$10:$A$18,0),MATCH(BS$48,Sheet1!$B$9:$JO$9,0))=0,"Close",INDEX(Sheet1!$B$10:$JO$18,MATCH($C55,Sheet1!$A$10:$A$18,0),MATCH(BS$48,Sheet1!$B$9:$JO$9,0))),"")</f>
        <v/>
      </c>
      <c r="BT55" s="55" t="str">
        <f>IFERROR(IF(INDEX(Sheet1!$B$10:$JO$18,MATCH($C55,Sheet1!$A$10:$A$18,0),MATCH(BT$48,Sheet1!$B$9:$JO$9,0))=0,"Close",INDEX(Sheet1!$B$10:$JO$18,MATCH($C55,Sheet1!$A$10:$A$18,0),MATCH(BT$48,Sheet1!$B$9:$JO$9,0))),"")</f>
        <v/>
      </c>
      <c r="BU55" s="55" t="str">
        <f>IFERROR(IF(INDEX(Sheet1!$B$10:$JO$18,MATCH($C55,Sheet1!$A$10:$A$18,0),MATCH(BU$48,Sheet1!$B$9:$JO$9,0))=0,"Close",INDEX(Sheet1!$B$10:$JO$18,MATCH($C55,Sheet1!$A$10:$A$18,0),MATCH(BU$48,Sheet1!$B$9:$JO$9,0))),"")</f>
        <v/>
      </c>
      <c r="BV55" s="55" t="str">
        <f>IFERROR(IF(INDEX(Sheet1!$B$10:$JO$18,MATCH($C55,Sheet1!$A$10:$A$18,0),MATCH(BV$48,Sheet1!$B$9:$JO$9,0))=0,"Close",INDEX(Sheet1!$B$10:$JO$18,MATCH($C55,Sheet1!$A$10:$A$18,0),MATCH(BV$48,Sheet1!$B$9:$JO$9,0))),"")</f>
        <v/>
      </c>
      <c r="BW55" s="55" t="str">
        <f>IFERROR(IF(INDEX(Sheet1!$B$10:$JO$18,MATCH($C55,Sheet1!$A$10:$A$18,0),MATCH(BW$48,Sheet1!$B$9:$JO$9,0))=0,"Close",INDEX(Sheet1!$B$10:$JO$18,MATCH($C55,Sheet1!$A$10:$A$18,0),MATCH(BW$48,Sheet1!$B$9:$JO$9,0))),"")</f>
        <v/>
      </c>
      <c r="BX55" s="55" t="str">
        <f>IFERROR(IF(INDEX(Sheet1!$B$10:$JO$18,MATCH($C55,Sheet1!$A$10:$A$18,0),MATCH(BX$48,Sheet1!$B$9:$JO$9,0))=0,"Close",INDEX(Sheet1!$B$10:$JO$18,MATCH($C55,Sheet1!$A$10:$A$18,0),MATCH(BX$48,Sheet1!$B$9:$JO$9,0))),"")</f>
        <v/>
      </c>
      <c r="BY55" s="55" t="str">
        <f>IFERROR(IF(INDEX(Sheet1!$B$10:$JO$18,MATCH($C55,Sheet1!$A$10:$A$18,0),MATCH(BY$48,Sheet1!$B$9:$JO$9,0))=0,"Close",INDEX(Sheet1!$B$10:$JO$18,MATCH($C55,Sheet1!$A$10:$A$18,0),MATCH(BY$48,Sheet1!$B$9:$JO$9,0))),"")</f>
        <v/>
      </c>
      <c r="BZ55" s="55" t="str">
        <f>IFERROR(IF(INDEX(Sheet1!$B$10:$JO$18,MATCH($C55,Sheet1!$A$10:$A$18,0),MATCH(BZ$48,Sheet1!$B$9:$JO$9,0))=0,"Close",INDEX(Sheet1!$B$10:$JO$18,MATCH($C55,Sheet1!$A$10:$A$18,0),MATCH(BZ$48,Sheet1!$B$9:$JO$9,0))),"")</f>
        <v/>
      </c>
      <c r="CA55" s="55" t="str">
        <f>IFERROR(IF(INDEX(Sheet1!$B$10:$JO$18,MATCH($C55,Sheet1!$A$10:$A$18,0),MATCH(CA$48,Sheet1!$B$9:$JO$9,0))=0,"Close",INDEX(Sheet1!$B$10:$JO$18,MATCH($C55,Sheet1!$A$10:$A$18,0),MATCH(CA$48,Sheet1!$B$9:$JO$9,0))),"")</f>
        <v/>
      </c>
      <c r="CB55" s="55" t="str">
        <f>IFERROR(IF(INDEX(Sheet1!$B$10:$JO$18,MATCH($C55,Sheet1!$A$10:$A$18,0),MATCH(CB$48,Sheet1!$B$9:$JO$9,0))=0,"Close",INDEX(Sheet1!$B$10:$JO$18,MATCH($C55,Sheet1!$A$10:$A$18,0),MATCH(CB$48,Sheet1!$B$9:$JO$9,0))),"")</f>
        <v/>
      </c>
      <c r="CC55" s="55" t="str">
        <f>IFERROR(IF(INDEX(Sheet1!$B$10:$JO$18,MATCH($C55,Sheet1!$A$10:$A$18,0),MATCH(CC$48,Sheet1!$B$9:$JO$9,0))=0,"Close",INDEX(Sheet1!$B$10:$JO$18,MATCH($C55,Sheet1!$A$10:$A$18,0),MATCH(CC$48,Sheet1!$B$9:$JO$9,0))),"")</f>
        <v/>
      </c>
      <c r="CD55" s="55" t="str">
        <f>IFERROR(IF(INDEX(Sheet1!$B$10:$JO$18,MATCH($C55,Sheet1!$A$10:$A$18,0),MATCH(CD$48,Sheet1!$B$9:$JO$9,0))=0,"Close",INDEX(Sheet1!$B$10:$JO$18,MATCH($C55,Sheet1!$A$10:$A$18,0),MATCH(CD$48,Sheet1!$B$9:$JO$9,0))),"")</f>
        <v/>
      </c>
      <c r="CE55" s="55" t="str">
        <f>IFERROR(IF(INDEX(Sheet1!$B$10:$JO$18,MATCH($C55,Sheet1!$A$10:$A$18,0),MATCH(CE$48,Sheet1!$B$9:$JO$9,0))=0,"Close",INDEX(Sheet1!$B$10:$JO$18,MATCH($C55,Sheet1!$A$10:$A$18,0),MATCH(CE$48,Sheet1!$B$9:$JO$9,0))),"")</f>
        <v/>
      </c>
      <c r="CF55" s="55" t="str">
        <f>IFERROR(IF(INDEX(Sheet1!$B$10:$JO$18,MATCH($C55,Sheet1!$A$10:$A$18,0),MATCH(CF$48,Sheet1!$B$9:$JO$9,0))=0,"Close",INDEX(Sheet1!$B$10:$JO$18,MATCH($C55,Sheet1!$A$10:$A$18,0),MATCH(CF$48,Sheet1!$B$9:$JO$9,0))),"")</f>
        <v/>
      </c>
      <c r="CG55" s="55" t="str">
        <f>IFERROR(IF(INDEX(Sheet1!$B$10:$JO$18,MATCH($C55,Sheet1!$A$10:$A$18,0),MATCH(CG$48,Sheet1!$B$9:$JO$9,0))=0,"Close",INDEX(Sheet1!$B$10:$JO$18,MATCH($C55,Sheet1!$A$10:$A$18,0),MATCH(CG$48,Sheet1!$B$9:$JO$9,0))),"")</f>
        <v/>
      </c>
      <c r="CH55" s="55" t="str">
        <f>IFERROR(IF(INDEX(Sheet1!$B$10:$JO$18,MATCH($C55,Sheet1!$A$10:$A$18,0),MATCH(CH$48,Sheet1!$B$9:$JO$9,0))=0,"Close",INDEX(Sheet1!$B$10:$JO$18,MATCH($C55,Sheet1!$A$10:$A$18,0),MATCH(CH$48,Sheet1!$B$9:$JO$9,0))),"")</f>
        <v/>
      </c>
      <c r="CI55" s="55" t="str">
        <f>IFERROR(IF(INDEX(Sheet1!$B$10:$JO$18,MATCH($C55,Sheet1!$A$10:$A$18,0),MATCH(CI$48,Sheet1!$B$9:$JO$9,0))=0,"Close",INDEX(Sheet1!$B$10:$JO$18,MATCH($C55,Sheet1!$A$10:$A$18,0),MATCH(CI$48,Sheet1!$B$9:$JO$9,0))),"")</f>
        <v/>
      </c>
      <c r="CJ55" s="55" t="str">
        <f>IFERROR(IF(INDEX(Sheet1!$B$10:$JO$18,MATCH($C55,Sheet1!$A$10:$A$18,0),MATCH(CJ$48,Sheet1!$B$9:$JO$9,0))=0,"Close",INDEX(Sheet1!$B$10:$JO$18,MATCH($C55,Sheet1!$A$10:$A$18,0),MATCH(CJ$48,Sheet1!$B$9:$JO$9,0))),"")</f>
        <v/>
      </c>
      <c r="CK55" s="55" t="str">
        <f>IFERROR(IF(INDEX(Sheet1!$B$10:$JO$18,MATCH($C55,Sheet1!$A$10:$A$18,0),MATCH(CK$48,Sheet1!$B$9:$JO$9,0))=0,"Close",INDEX(Sheet1!$B$10:$JO$18,MATCH($C55,Sheet1!$A$10:$A$18,0),MATCH(CK$48,Sheet1!$B$9:$JO$9,0))),"")</f>
        <v/>
      </c>
      <c r="CL55" s="55" t="str">
        <f>IFERROR(IF(INDEX(Sheet1!$B$10:$JO$18,MATCH($C55,Sheet1!$A$10:$A$18,0),MATCH(CL$48,Sheet1!$B$9:$JO$9,0))=0,"Close",INDEX(Sheet1!$B$10:$JO$18,MATCH($C55,Sheet1!$A$10:$A$18,0),MATCH(CL$48,Sheet1!$B$9:$JO$9,0))),"")</f>
        <v/>
      </c>
      <c r="CM55" s="55" t="str">
        <f>IFERROR(IF(INDEX(Sheet1!$B$10:$JO$18,MATCH($C55,Sheet1!$A$10:$A$18,0),MATCH(CM$48,Sheet1!$B$9:$JO$9,0))=0,"Close",INDEX(Sheet1!$B$10:$JO$18,MATCH($C55,Sheet1!$A$10:$A$18,0),MATCH(CM$48,Sheet1!$B$9:$JO$9,0))),"")</f>
        <v/>
      </c>
      <c r="CN55" s="55" t="str">
        <f>IFERROR(IF(INDEX(Sheet1!$B$10:$JO$18,MATCH($C55,Sheet1!$A$10:$A$18,0),MATCH(CN$48,Sheet1!$B$9:$JO$9,0))=0,"Close",INDEX(Sheet1!$B$10:$JO$18,MATCH($C55,Sheet1!$A$10:$A$18,0),MATCH(CN$48,Sheet1!$B$9:$JO$9,0))),"")</f>
        <v/>
      </c>
      <c r="CO55" s="55" t="str">
        <f>IFERROR(IF(INDEX(Sheet1!$B$10:$JO$18,MATCH($C55,Sheet1!$A$10:$A$18,0),MATCH(CO$48,Sheet1!$B$9:$JO$9,0))=0,"Close",INDEX(Sheet1!$B$10:$JO$18,MATCH($C55,Sheet1!$A$10:$A$18,0),MATCH(CO$48,Sheet1!$B$9:$JO$9,0))),"")</f>
        <v/>
      </c>
      <c r="CP55" s="55" t="str">
        <f>IFERROR(IF(INDEX(Sheet1!$B$10:$JO$18,MATCH($C55,Sheet1!$A$10:$A$18,0),MATCH(CP$48,Sheet1!$B$9:$JO$9,0))=0,"Close",INDEX(Sheet1!$B$10:$JO$18,MATCH($C55,Sheet1!$A$10:$A$18,0),MATCH(CP$48,Sheet1!$B$9:$JO$9,0))),"")</f>
        <v/>
      </c>
      <c r="CQ55" s="55" t="str">
        <f>IFERROR(IF(INDEX(Sheet1!$B$10:$JO$18,MATCH($C55,Sheet1!$A$10:$A$18,0),MATCH(CQ$48,Sheet1!$B$9:$JO$9,0))=0,"Close",INDEX(Sheet1!$B$10:$JO$18,MATCH($C55,Sheet1!$A$10:$A$18,0),MATCH(CQ$48,Sheet1!$B$9:$JO$9,0))),"")</f>
        <v/>
      </c>
      <c r="CR55" s="55" t="str">
        <f>IFERROR(IF(INDEX(Sheet1!$B$10:$JO$18,MATCH($C55,Sheet1!$A$10:$A$18,0),MATCH(CR$48,Sheet1!$B$9:$JO$9,0))=0,"Close",INDEX(Sheet1!$B$10:$JO$18,MATCH($C55,Sheet1!$A$10:$A$18,0),MATCH(CR$48,Sheet1!$B$9:$JO$9,0))),"")</f>
        <v/>
      </c>
      <c r="CS55" s="55" t="str">
        <f>IFERROR(IF(INDEX(Sheet1!$B$10:$JO$18,MATCH($C55,Sheet1!$A$10:$A$18,0),MATCH(CS$48,Sheet1!$B$9:$JO$9,0))=0,"Close",INDEX(Sheet1!$B$10:$JO$18,MATCH($C55,Sheet1!$A$10:$A$18,0),MATCH(CS$48,Sheet1!$B$9:$JO$9,0))),"")</f>
        <v/>
      </c>
      <c r="CT55" s="55" t="str">
        <f>IFERROR(IF(INDEX(Sheet1!$B$10:$JO$18,MATCH($C55,Sheet1!$A$10:$A$18,0),MATCH(CT$48,Sheet1!$B$9:$JO$9,0))=0,"Close",INDEX(Sheet1!$B$10:$JO$18,MATCH($C55,Sheet1!$A$10:$A$18,0),MATCH(CT$48,Sheet1!$B$9:$JO$9,0))),"")</f>
        <v/>
      </c>
      <c r="CU55" s="55" t="str">
        <f>IFERROR(IF(INDEX(Sheet1!$B$10:$JO$18,MATCH($C55,Sheet1!$A$10:$A$18,0),MATCH(CU$48,Sheet1!$B$9:$JO$9,0))=0,"Close",INDEX(Sheet1!$B$10:$JO$18,MATCH($C55,Sheet1!$A$10:$A$18,0),MATCH(CU$48,Sheet1!$B$9:$JO$9,0))),"")</f>
        <v/>
      </c>
      <c r="CV55" s="55" t="str">
        <f>IFERROR(IF(INDEX(Sheet1!$B$10:$JO$18,MATCH($C55,Sheet1!$A$10:$A$18,0),MATCH(CV$48,Sheet1!$B$9:$JO$9,0))=0,"Close",INDEX(Sheet1!$B$10:$JO$18,MATCH($C55,Sheet1!$A$10:$A$18,0),MATCH(CV$48,Sheet1!$B$9:$JO$9,0))),"")</f>
        <v/>
      </c>
      <c r="CW55" s="55" t="str">
        <f>IFERROR(IF(INDEX(Sheet1!$B$10:$JO$18,MATCH($C55,Sheet1!$A$10:$A$18,0),MATCH(CW$48,Sheet1!$B$9:$JO$9,0))=0,"Close",INDEX(Sheet1!$B$10:$JO$18,MATCH($C55,Sheet1!$A$10:$A$18,0),MATCH(CW$48,Sheet1!$B$9:$JO$9,0))),"")</f>
        <v/>
      </c>
      <c r="CX55" s="55" t="str">
        <f>IFERROR(IF(INDEX(Sheet1!$B$10:$JO$18,MATCH($C55,Sheet1!$A$10:$A$18,0),MATCH(CX$48,Sheet1!$B$9:$JO$9,0))=0,"Close",INDEX(Sheet1!$B$10:$JO$18,MATCH($C55,Sheet1!$A$10:$A$18,0),MATCH(CX$48,Sheet1!$B$9:$JO$9,0))),"")</f>
        <v/>
      </c>
      <c r="CY55" s="55" t="str">
        <f>IFERROR(IF(INDEX(Sheet1!$B$10:$JO$18,MATCH($C55,Sheet1!$A$10:$A$18,0),MATCH(CY$48,Sheet1!$B$9:$JO$9,0))=0,"Close",INDEX(Sheet1!$B$10:$JO$18,MATCH($C55,Sheet1!$A$10:$A$18,0),MATCH(CY$48,Sheet1!$B$9:$JO$9,0))),"")</f>
        <v/>
      </c>
      <c r="CZ55" s="55" t="str">
        <f>IFERROR(IF(INDEX(Sheet1!$B$10:$JO$18,MATCH($C55,Sheet1!$A$10:$A$18,0),MATCH(CZ$48,Sheet1!$B$9:$JO$9,0))=0,"Close",INDEX(Sheet1!$B$10:$JO$18,MATCH($C55,Sheet1!$A$10:$A$18,0),MATCH(CZ$48,Sheet1!$B$9:$JO$9,0))),"")</f>
        <v/>
      </c>
      <c r="DA55" s="55" t="str">
        <f>IFERROR(IF(INDEX(Sheet1!$B$10:$JO$18,MATCH($C55,Sheet1!$A$10:$A$18,0),MATCH(DA$48,Sheet1!$B$9:$JO$9,0))=0,"Close",INDEX(Sheet1!$B$10:$JO$18,MATCH($C55,Sheet1!$A$10:$A$18,0),MATCH(DA$48,Sheet1!$B$9:$JO$9,0))),"")</f>
        <v/>
      </c>
      <c r="DB55" s="55" t="str">
        <f>IFERROR(IF(INDEX(Sheet1!$B$10:$JO$18,MATCH($C55,Sheet1!$A$10:$A$18,0),MATCH(DB$48,Sheet1!$B$9:$JO$9,0))=0,"Close",INDEX(Sheet1!$B$10:$JO$18,MATCH($C55,Sheet1!$A$10:$A$18,0),MATCH(DB$48,Sheet1!$B$9:$JO$9,0))),"")</f>
        <v/>
      </c>
      <c r="DC55" s="55" t="str">
        <f>IFERROR(IF(INDEX(Sheet1!$B$10:$JO$18,MATCH($C55,Sheet1!$A$10:$A$18,0),MATCH(DC$48,Sheet1!$B$9:$JO$9,0))=0,"Close",INDEX(Sheet1!$B$10:$JO$18,MATCH($C55,Sheet1!$A$10:$A$18,0),MATCH(DC$48,Sheet1!$B$9:$JO$9,0))),"")</f>
        <v/>
      </c>
      <c r="DD55" s="55" t="str">
        <f>IFERROR(IF(INDEX(Sheet1!$B$10:$JO$18,MATCH($C55,Sheet1!$A$10:$A$18,0),MATCH(DD$48,Sheet1!$B$9:$JO$9,0))=0,"Close",INDEX(Sheet1!$B$10:$JO$18,MATCH($C55,Sheet1!$A$10:$A$18,0),MATCH(DD$48,Sheet1!$B$9:$JO$9,0))),"")</f>
        <v/>
      </c>
      <c r="DE55" s="55" t="str">
        <f>IFERROR(IF(INDEX(Sheet1!$B$10:$JO$18,MATCH($C55,Sheet1!$A$10:$A$18,0),MATCH(DE$48,Sheet1!$B$9:$JO$9,0))=0,"Close",INDEX(Sheet1!$B$10:$JO$18,MATCH($C55,Sheet1!$A$10:$A$18,0),MATCH(DE$48,Sheet1!$B$9:$JO$9,0))),"")</f>
        <v/>
      </c>
      <c r="DF55" s="55" t="str">
        <f>IFERROR(IF(INDEX(Sheet1!$B$10:$JO$18,MATCH($C55,Sheet1!$A$10:$A$18,0),MATCH(DF$48,Sheet1!$B$9:$JO$9,0))=0,"Close",INDEX(Sheet1!$B$10:$JO$18,MATCH($C55,Sheet1!$A$10:$A$18,0),MATCH(DF$48,Sheet1!$B$9:$JO$9,0))),"")</f>
        <v/>
      </c>
      <c r="DG55" s="55" t="str">
        <f>IFERROR(IF(INDEX(Sheet1!$B$10:$JO$18,MATCH($C55,Sheet1!$A$10:$A$18,0),MATCH(DG$48,Sheet1!$B$9:$JO$9,0))=0,"Close",INDEX(Sheet1!$B$10:$JO$18,MATCH($C55,Sheet1!$A$10:$A$18,0),MATCH(DG$48,Sheet1!$B$9:$JO$9,0))),"")</f>
        <v/>
      </c>
      <c r="DH55" s="55" t="str">
        <f>IFERROR(IF(INDEX(Sheet1!$B$10:$JO$18,MATCH($C55,Sheet1!$A$10:$A$18,0),MATCH(DH$48,Sheet1!$B$9:$JO$9,0))=0,"Close",INDEX(Sheet1!$B$10:$JO$18,MATCH($C55,Sheet1!$A$10:$A$18,0),MATCH(DH$48,Sheet1!$B$9:$JO$9,0))),"")</f>
        <v/>
      </c>
      <c r="DI55" s="55" t="str">
        <f>IFERROR(IF(INDEX(Sheet1!$B$10:$JO$18,MATCH($C55,Sheet1!$A$10:$A$18,0),MATCH(DI$48,Sheet1!$B$9:$JO$9,0))=0,"Close",INDEX(Sheet1!$B$10:$JO$18,MATCH($C55,Sheet1!$A$10:$A$18,0),MATCH(DI$48,Sheet1!$B$9:$JO$9,0))),"")</f>
        <v/>
      </c>
      <c r="DJ55" s="55" t="str">
        <f>IFERROR(IF(INDEX(Sheet1!$B$10:$JO$18,MATCH($C55,Sheet1!$A$10:$A$18,0),MATCH(DJ$48,Sheet1!$B$9:$JO$9,0))=0,"Close",INDEX(Sheet1!$B$10:$JO$18,MATCH($C55,Sheet1!$A$10:$A$18,0),MATCH(DJ$48,Sheet1!$B$9:$JO$9,0))),"")</f>
        <v/>
      </c>
      <c r="DK55" s="55" t="str">
        <f>IFERROR(IF(INDEX(Sheet1!$B$10:$JO$18,MATCH($C55,Sheet1!$A$10:$A$18,0),MATCH(DK$48,Sheet1!$B$9:$JO$9,0))=0,"Close",INDEX(Sheet1!$B$10:$JO$18,MATCH($C55,Sheet1!$A$10:$A$18,0),MATCH(DK$48,Sheet1!$B$9:$JO$9,0))),"")</f>
        <v/>
      </c>
      <c r="DL55" s="55" t="str">
        <f>IFERROR(IF(INDEX(Sheet1!$B$10:$JO$18,MATCH($C55,Sheet1!$A$10:$A$18,0),MATCH(DL$48,Sheet1!$B$9:$JO$9,0))=0,"Close",INDEX(Sheet1!$B$10:$JO$18,MATCH($C55,Sheet1!$A$10:$A$18,0),MATCH(DL$48,Sheet1!$B$9:$JO$9,0))),"")</f>
        <v/>
      </c>
      <c r="DM55" s="55" t="str">
        <f>IFERROR(IF(INDEX(Sheet1!$B$10:$JO$18,MATCH($C55,Sheet1!$A$10:$A$18,0),MATCH(DM$48,Sheet1!$B$9:$JO$9,0))=0,"Close",INDEX(Sheet1!$B$10:$JO$18,MATCH($C55,Sheet1!$A$10:$A$18,0),MATCH(DM$48,Sheet1!$B$9:$JO$9,0))),"")</f>
        <v/>
      </c>
      <c r="DN55" s="55" t="str">
        <f>IFERROR(IF(INDEX(Sheet1!$B$10:$JO$18,MATCH($C55,Sheet1!$A$10:$A$18,0),MATCH(DN$48,Sheet1!$B$9:$JO$9,0))=0,"Close",INDEX(Sheet1!$B$10:$JO$18,MATCH($C55,Sheet1!$A$10:$A$18,0),MATCH(DN$48,Sheet1!$B$9:$JO$9,0))),"")</f>
        <v/>
      </c>
      <c r="DO55" s="55" t="str">
        <f>IFERROR(IF(INDEX(Sheet1!$B$10:$JO$18,MATCH($C55,Sheet1!$A$10:$A$18,0),MATCH(DO$48,Sheet1!$B$9:$JO$9,0))=0,"Close",INDEX(Sheet1!$B$10:$JO$18,MATCH($C55,Sheet1!$A$10:$A$18,0),MATCH(DO$48,Sheet1!$B$9:$JO$9,0))),"")</f>
        <v/>
      </c>
      <c r="DP55" s="55" t="str">
        <f>IFERROR(IF(INDEX(Sheet1!$B$10:$JO$18,MATCH($C55,Sheet1!$A$10:$A$18,0),MATCH(DP$48,Sheet1!$B$9:$JO$9,0))=0,"Close",INDEX(Sheet1!$B$10:$JO$18,MATCH($C55,Sheet1!$A$10:$A$18,0),MATCH(DP$48,Sheet1!$B$9:$JO$9,0))),"")</f>
        <v/>
      </c>
      <c r="DQ55" s="55" t="str">
        <f>IFERROR(IF(INDEX(Sheet1!$B$10:$JO$18,MATCH($C55,Sheet1!$A$10:$A$18,0),MATCH(DQ$48,Sheet1!$B$9:$JO$9,0))=0,"Close",INDEX(Sheet1!$B$10:$JO$18,MATCH($C55,Sheet1!$A$10:$A$18,0),MATCH(DQ$48,Sheet1!$B$9:$JO$9,0))),"")</f>
        <v/>
      </c>
      <c r="DR55" s="55" t="str">
        <f>IFERROR(IF(INDEX(Sheet1!$B$10:$JO$18,MATCH($C55,Sheet1!$A$10:$A$18,0),MATCH(DR$48,Sheet1!$B$9:$JO$9,0))=0,"Close",INDEX(Sheet1!$B$10:$JO$18,MATCH($C55,Sheet1!$A$10:$A$18,0),MATCH(DR$48,Sheet1!$B$9:$JO$9,0))),"")</f>
        <v/>
      </c>
      <c r="DS55" s="55" t="str">
        <f>IFERROR(IF(INDEX(Sheet1!$B$10:$JO$18,MATCH($C55,Sheet1!$A$10:$A$18,0),MATCH(DS$48,Sheet1!$B$9:$JO$9,0))=0,"Close",INDEX(Sheet1!$B$10:$JO$18,MATCH($C55,Sheet1!$A$10:$A$18,0),MATCH(DS$48,Sheet1!$B$9:$JO$9,0))),"")</f>
        <v/>
      </c>
      <c r="DT55" s="55" t="str">
        <f>IFERROR(IF(INDEX(Sheet1!$B$10:$JO$18,MATCH($C55,Sheet1!$A$10:$A$18,0),MATCH(DT$48,Sheet1!$B$9:$JO$9,0))=0,"Close",INDEX(Sheet1!$B$10:$JO$18,MATCH($C55,Sheet1!$A$10:$A$18,0),MATCH(DT$48,Sheet1!$B$9:$JO$9,0))),"")</f>
        <v/>
      </c>
      <c r="DU55" s="55" t="str">
        <f>IFERROR(IF(INDEX(Sheet1!$B$10:$JO$18,MATCH($C55,Sheet1!$A$10:$A$18,0),MATCH(DU$48,Sheet1!$B$9:$JO$9,0))=0,"Close",INDEX(Sheet1!$B$10:$JO$18,MATCH($C55,Sheet1!$A$10:$A$18,0),MATCH(DU$48,Sheet1!$B$9:$JO$9,0))),"")</f>
        <v/>
      </c>
      <c r="DV55" s="55" t="str">
        <f>IFERROR(IF(INDEX(Sheet1!$B$10:$JO$18,MATCH($C55,Sheet1!$A$10:$A$18,0),MATCH(DV$48,Sheet1!$B$9:$JO$9,0))=0,"Close",INDEX(Sheet1!$B$10:$JO$18,MATCH($C55,Sheet1!$A$10:$A$18,0),MATCH(DV$48,Sheet1!$B$9:$JO$9,0))),"")</f>
        <v/>
      </c>
      <c r="DW55" s="55" t="str">
        <f>IFERROR(IF(INDEX(Sheet1!$B$10:$JO$18,MATCH($C55,Sheet1!$A$10:$A$18,0),MATCH(DW$48,Sheet1!$B$9:$JO$9,0))=0,"Close",INDEX(Sheet1!$B$10:$JO$18,MATCH($C55,Sheet1!$A$10:$A$18,0),MATCH(DW$48,Sheet1!$B$9:$JO$9,0))),"")</f>
        <v/>
      </c>
      <c r="DX55" s="55" t="str">
        <f>IFERROR(IF(INDEX(Sheet1!$B$10:$JO$18,MATCH($C55,Sheet1!$A$10:$A$18,0),MATCH(DX$48,Sheet1!$B$9:$JO$9,0))=0,"Close",INDEX(Sheet1!$B$10:$JO$18,MATCH($C55,Sheet1!$A$10:$A$18,0),MATCH(DX$48,Sheet1!$B$9:$JO$9,0))),"")</f>
        <v/>
      </c>
      <c r="DY55" s="55" t="str">
        <f>IFERROR(IF(INDEX(Sheet1!$B$10:$JO$18,MATCH($C55,Sheet1!$A$10:$A$18,0),MATCH(DY$48,Sheet1!$B$9:$JO$9,0))=0,"Close",INDEX(Sheet1!$B$10:$JO$18,MATCH($C55,Sheet1!$A$10:$A$18,0),MATCH(DY$48,Sheet1!$B$9:$JO$9,0))),"")</f>
        <v/>
      </c>
      <c r="DZ55" s="55" t="str">
        <f>IFERROR(IF(INDEX(Sheet1!$B$10:$JO$18,MATCH($C55,Sheet1!$A$10:$A$18,0),MATCH(DZ$48,Sheet1!$B$9:$JO$9,0))=0,"Close",INDEX(Sheet1!$B$10:$JO$18,MATCH($C55,Sheet1!$A$10:$A$18,0),MATCH(DZ$48,Sheet1!$B$9:$JO$9,0))),"")</f>
        <v/>
      </c>
      <c r="EA55" s="55" t="str">
        <f>IFERROR(IF(INDEX(Sheet1!$B$10:$JO$18,MATCH($C55,Sheet1!$A$10:$A$18,0),MATCH(EA$48,Sheet1!$B$9:$JO$9,0))=0,"Close",INDEX(Sheet1!$B$10:$JO$18,MATCH($C55,Sheet1!$A$10:$A$18,0),MATCH(EA$48,Sheet1!$B$9:$JO$9,0))),"")</f>
        <v/>
      </c>
      <c r="EB55" s="55" t="str">
        <f>IFERROR(IF(INDEX(Sheet1!$B$10:$JO$18,MATCH($C55,Sheet1!$A$10:$A$18,0),MATCH(EB$48,Sheet1!$B$9:$JO$9,0))=0,"Close",INDEX(Sheet1!$B$10:$JO$18,MATCH($C55,Sheet1!$A$10:$A$18,0),MATCH(EB$48,Sheet1!$B$9:$JO$9,0))),"")</f>
        <v/>
      </c>
      <c r="EC55" s="55" t="str">
        <f>IFERROR(IF(INDEX(Sheet1!$B$10:$JO$18,MATCH($C55,Sheet1!$A$10:$A$18,0),MATCH(EC$48,Sheet1!$B$9:$JO$9,0))=0,"Close",INDEX(Sheet1!$B$10:$JO$18,MATCH($C55,Sheet1!$A$10:$A$18,0),MATCH(EC$48,Sheet1!$B$9:$JO$9,0))),"")</f>
        <v/>
      </c>
      <c r="ED55" s="55" t="str">
        <f>IFERROR(IF(INDEX(Sheet1!$B$10:$JO$18,MATCH($C55,Sheet1!$A$10:$A$18,0),MATCH(ED$48,Sheet1!$B$9:$JO$9,0))=0,"Close",INDEX(Sheet1!$B$10:$JO$18,MATCH($C55,Sheet1!$A$10:$A$18,0),MATCH(ED$48,Sheet1!$B$9:$JO$9,0))),"")</f>
        <v/>
      </c>
      <c r="EE55" s="55" t="str">
        <f>IFERROR(IF(INDEX(Sheet1!$B$10:$JO$18,MATCH($C55,Sheet1!$A$10:$A$18,0),MATCH(EE$48,Sheet1!$B$9:$JO$9,0))=0,"Close",INDEX(Sheet1!$B$10:$JO$18,MATCH($C55,Sheet1!$A$10:$A$18,0),MATCH(EE$48,Sheet1!$B$9:$JO$9,0))),"")</f>
        <v/>
      </c>
      <c r="EF55" s="55" t="str">
        <f>IFERROR(IF(INDEX(Sheet1!$B$10:$JO$18,MATCH($C55,Sheet1!$A$10:$A$18,0),MATCH(EF$48,Sheet1!$B$9:$JO$9,0))=0,"Close",INDEX(Sheet1!$B$10:$JO$18,MATCH($C55,Sheet1!$A$10:$A$18,0),MATCH(EF$48,Sheet1!$B$9:$JO$9,0))),"")</f>
        <v/>
      </c>
      <c r="EG55" s="55" t="str">
        <f>IFERROR(IF(INDEX(Sheet1!$B$10:$JO$18,MATCH($C55,Sheet1!$A$10:$A$18,0),MATCH(EG$48,Sheet1!$B$9:$JO$9,0))=0,"Close",INDEX(Sheet1!$B$10:$JO$18,MATCH($C55,Sheet1!$A$10:$A$18,0),MATCH(EG$48,Sheet1!$B$9:$JO$9,0))),"")</f>
        <v/>
      </c>
      <c r="EH55" s="55" t="str">
        <f>IFERROR(IF(INDEX(Sheet1!$B$10:$JO$18,MATCH($C55,Sheet1!$A$10:$A$18,0),MATCH(EH$48,Sheet1!$B$9:$JO$9,0))=0,"Close",INDEX(Sheet1!$B$10:$JO$18,MATCH($C55,Sheet1!$A$10:$A$18,0),MATCH(EH$48,Sheet1!$B$9:$JO$9,0))),"")</f>
        <v/>
      </c>
      <c r="EI55" s="55" t="str">
        <f>IFERROR(IF(INDEX(Sheet1!$B$10:$JO$18,MATCH($C55,Sheet1!$A$10:$A$18,0),MATCH(EI$48,Sheet1!$B$9:$JO$9,0))=0,"Close",INDEX(Sheet1!$B$10:$JO$18,MATCH($C55,Sheet1!$A$10:$A$18,0),MATCH(EI$48,Sheet1!$B$9:$JO$9,0))),"")</f>
        <v/>
      </c>
      <c r="EJ55" s="55" t="str">
        <f>IFERROR(IF(INDEX(Sheet1!$B$10:$JO$18,MATCH($C55,Sheet1!$A$10:$A$18,0),MATCH(EJ$48,Sheet1!$B$9:$JO$9,0))=0,"Close",INDEX(Sheet1!$B$10:$JO$18,MATCH($C55,Sheet1!$A$10:$A$18,0),MATCH(EJ$48,Sheet1!$B$9:$JO$9,0))),"")</f>
        <v/>
      </c>
      <c r="EK55" s="55" t="str">
        <f>IFERROR(IF(INDEX(Sheet1!$B$10:$JO$18,MATCH($C55,Sheet1!$A$10:$A$18,0),MATCH(EK$48,Sheet1!$B$9:$JO$9,0))=0,"Close",INDEX(Sheet1!$B$10:$JO$18,MATCH($C55,Sheet1!$A$10:$A$18,0),MATCH(EK$48,Sheet1!$B$9:$JO$9,0))),"")</f>
        <v/>
      </c>
      <c r="EL55" s="55" t="str">
        <f>IFERROR(IF(INDEX(Sheet1!$B$10:$JO$18,MATCH($C55,Sheet1!$A$10:$A$18,0),MATCH(EL$48,Sheet1!$B$9:$JO$9,0))=0,"Close",INDEX(Sheet1!$B$10:$JO$18,MATCH($C55,Sheet1!$A$10:$A$18,0),MATCH(EL$48,Sheet1!$B$9:$JO$9,0))),"")</f>
        <v/>
      </c>
      <c r="EM55" s="55" t="str">
        <f>IFERROR(IF(INDEX(Sheet1!$B$10:$JO$18,MATCH($C55,Sheet1!$A$10:$A$18,0),MATCH(EM$48,Sheet1!$B$9:$JO$9,0))=0,"Close",INDEX(Sheet1!$B$10:$JO$18,MATCH($C55,Sheet1!$A$10:$A$18,0),MATCH(EM$48,Sheet1!$B$9:$JO$9,0))),"")</f>
        <v/>
      </c>
      <c r="EN55" s="55" t="str">
        <f>IFERROR(IF(INDEX(Sheet1!$B$10:$JO$18,MATCH($C55,Sheet1!$A$10:$A$18,0),MATCH(EN$48,Sheet1!$B$9:$JO$9,0))=0,"Close",INDEX(Sheet1!$B$10:$JO$18,MATCH($C55,Sheet1!$A$10:$A$18,0),MATCH(EN$48,Sheet1!$B$9:$JO$9,0))),"")</f>
        <v/>
      </c>
      <c r="EO55" s="55" t="str">
        <f>IFERROR(IF(INDEX(Sheet1!$B$10:$JO$18,MATCH($C55,Sheet1!$A$10:$A$18,0),MATCH(EO$48,Sheet1!$B$9:$JO$9,0))=0,"Close",INDEX(Sheet1!$B$10:$JO$18,MATCH($C55,Sheet1!$A$10:$A$18,0),MATCH(EO$48,Sheet1!$B$9:$JO$9,0))),"")</f>
        <v/>
      </c>
      <c r="EP55" s="55" t="str">
        <f>IFERROR(IF(INDEX(Sheet1!$B$10:$JO$18,MATCH($C55,Sheet1!$A$10:$A$18,0),MATCH(EP$48,Sheet1!$B$9:$JO$9,0))=0,"Close",INDEX(Sheet1!$B$10:$JO$18,MATCH($C55,Sheet1!$A$10:$A$18,0),MATCH(EP$48,Sheet1!$B$9:$JO$9,0))),"")</f>
        <v/>
      </c>
      <c r="EQ55" s="55" t="str">
        <f>IFERROR(IF(INDEX(Sheet1!$B$10:$JO$18,MATCH($C55,Sheet1!$A$10:$A$18,0),MATCH(EQ$48,Sheet1!$B$9:$JO$9,0))=0,"Close",INDEX(Sheet1!$B$10:$JO$18,MATCH($C55,Sheet1!$A$10:$A$18,0),MATCH(EQ$48,Sheet1!$B$9:$JO$9,0))),"")</f>
        <v/>
      </c>
      <c r="ER55" s="55" t="str">
        <f>IFERROR(IF(INDEX(Sheet1!$B$10:$JO$18,MATCH($C55,Sheet1!$A$10:$A$18,0),MATCH(ER$48,Sheet1!$B$9:$JO$9,0))=0,"Close",INDEX(Sheet1!$B$10:$JO$18,MATCH($C55,Sheet1!$A$10:$A$18,0),MATCH(ER$48,Sheet1!$B$9:$JO$9,0))),"")</f>
        <v/>
      </c>
      <c r="ES55" s="55" t="str">
        <f>IFERROR(IF(INDEX(Sheet1!$B$10:$JO$18,MATCH($C55,Sheet1!$A$10:$A$18,0),MATCH(ES$48,Sheet1!$B$9:$JO$9,0))=0,"Close",INDEX(Sheet1!$B$10:$JO$18,MATCH($C55,Sheet1!$A$10:$A$18,0),MATCH(ES$48,Sheet1!$B$9:$JO$9,0))),"")</f>
        <v/>
      </c>
      <c r="ET55" s="55" t="str">
        <f>IFERROR(IF(INDEX(Sheet1!$B$10:$JO$18,MATCH($C55,Sheet1!$A$10:$A$18,0),MATCH(ET$48,Sheet1!$B$9:$JO$9,0))=0,"Close",INDEX(Sheet1!$B$10:$JO$18,MATCH($C55,Sheet1!$A$10:$A$18,0),MATCH(ET$48,Sheet1!$B$9:$JO$9,0))),"")</f>
        <v/>
      </c>
      <c r="EU55" s="55" t="str">
        <f>IFERROR(IF(INDEX(Sheet1!$B$10:$JO$18,MATCH($C55,Sheet1!$A$10:$A$18,0),MATCH(EU$48,Sheet1!$B$9:$JO$9,0))=0,"Close",INDEX(Sheet1!$B$10:$JO$18,MATCH($C55,Sheet1!$A$10:$A$18,0),MATCH(EU$48,Sheet1!$B$9:$JO$9,0))),"")</f>
        <v/>
      </c>
      <c r="EV55" s="55" t="str">
        <f>IFERROR(IF(INDEX(Sheet1!$B$10:$JO$18,MATCH($C55,Sheet1!$A$10:$A$18,0),MATCH(EV$48,Sheet1!$B$9:$JO$9,0))=0,"Close",INDEX(Sheet1!$B$10:$JO$18,MATCH($C55,Sheet1!$A$10:$A$18,0),MATCH(EV$48,Sheet1!$B$9:$JO$9,0))),"")</f>
        <v/>
      </c>
      <c r="EW55" s="55" t="str">
        <f>IFERROR(IF(INDEX(Sheet1!$B$10:$JO$18,MATCH($C55,Sheet1!$A$10:$A$18,0),MATCH(EW$48,Sheet1!$B$9:$JO$9,0))=0,"Close",INDEX(Sheet1!$B$10:$JO$18,MATCH($C55,Sheet1!$A$10:$A$18,0),MATCH(EW$48,Sheet1!$B$9:$JO$9,0))),"")</f>
        <v/>
      </c>
      <c r="EX55" s="55" t="str">
        <f>IFERROR(IF(INDEX(Sheet1!$B$10:$JO$18,MATCH($C55,Sheet1!$A$10:$A$18,0),MATCH(EX$48,Sheet1!$B$9:$JO$9,0))=0,"Close",INDEX(Sheet1!$B$10:$JO$18,MATCH($C55,Sheet1!$A$10:$A$18,0),MATCH(EX$48,Sheet1!$B$9:$JO$9,0))),"")</f>
        <v/>
      </c>
      <c r="EY55" s="55" t="str">
        <f>IFERROR(IF(INDEX(Sheet1!$B$10:$JO$18,MATCH($C55,Sheet1!$A$10:$A$18,0),MATCH(EY$48,Sheet1!$B$9:$JO$9,0))=0,"Close",INDEX(Sheet1!$B$10:$JO$18,MATCH($C55,Sheet1!$A$10:$A$18,0),MATCH(EY$48,Sheet1!$B$9:$JO$9,0))),"")</f>
        <v/>
      </c>
      <c r="EZ55" s="55" t="str">
        <f>IFERROR(IF(INDEX(Sheet1!$B$10:$JO$18,MATCH($C55,Sheet1!$A$10:$A$18,0),MATCH(EZ$48,Sheet1!$B$9:$JO$9,0))=0,"Close",INDEX(Sheet1!$B$10:$JO$18,MATCH($C55,Sheet1!$A$10:$A$18,0),MATCH(EZ$48,Sheet1!$B$9:$JO$9,0))),"")</f>
        <v/>
      </c>
      <c r="FA55" s="55" t="str">
        <f>IFERROR(IF(INDEX(Sheet1!$B$10:$JO$18,MATCH($C55,Sheet1!$A$10:$A$18,0),MATCH(FA$48,Sheet1!$B$9:$JO$9,0))=0,"Close",INDEX(Sheet1!$B$10:$JO$18,MATCH($C55,Sheet1!$A$10:$A$18,0),MATCH(FA$48,Sheet1!$B$9:$JO$9,0))),"")</f>
        <v/>
      </c>
      <c r="FB55" s="55" t="str">
        <f>IFERROR(IF(INDEX(Sheet1!$B$10:$JO$18,MATCH($C55,Sheet1!$A$10:$A$18,0),MATCH(FB$48,Sheet1!$B$9:$JO$9,0))=0,"Close",INDEX(Sheet1!$B$10:$JO$18,MATCH($C55,Sheet1!$A$10:$A$18,0),MATCH(FB$48,Sheet1!$B$9:$JO$9,0))),"")</f>
        <v/>
      </c>
      <c r="FC55" s="55" t="str">
        <f>IFERROR(IF(INDEX(Sheet1!$B$10:$JO$18,MATCH($C55,Sheet1!$A$10:$A$18,0),MATCH(FC$48,Sheet1!$B$9:$JO$9,0))=0,"Close",INDEX(Sheet1!$B$10:$JO$18,MATCH($C55,Sheet1!$A$10:$A$18,0),MATCH(FC$48,Sheet1!$B$9:$JO$9,0))),"")</f>
        <v/>
      </c>
      <c r="FD55" s="55" t="str">
        <f>IFERROR(IF(INDEX(Sheet1!$B$10:$JO$18,MATCH($C55,Sheet1!$A$10:$A$18,0),MATCH(FD$48,Sheet1!$B$9:$JO$9,0))=0,"Close",INDEX(Sheet1!$B$10:$JO$18,MATCH($C55,Sheet1!$A$10:$A$18,0),MATCH(FD$48,Sheet1!$B$9:$JO$9,0))),"")</f>
        <v/>
      </c>
      <c r="FE55" s="55" t="str">
        <f>IFERROR(IF(INDEX(Sheet1!$B$10:$JO$18,MATCH($C55,Sheet1!$A$10:$A$18,0),MATCH(FE$48,Sheet1!$B$9:$JO$9,0))=0,"Close",INDEX(Sheet1!$B$10:$JO$18,MATCH($C55,Sheet1!$A$10:$A$18,0),MATCH(FE$48,Sheet1!$B$9:$JO$9,0))),"")</f>
        <v/>
      </c>
      <c r="FF55" s="55" t="str">
        <f>IFERROR(IF(INDEX(Sheet1!$B$10:$JO$18,MATCH($C55,Sheet1!$A$10:$A$18,0),MATCH(FF$48,Sheet1!$B$9:$JO$9,0))=0,"Close",INDEX(Sheet1!$B$10:$JO$18,MATCH($C55,Sheet1!$A$10:$A$18,0),MATCH(FF$48,Sheet1!$B$9:$JO$9,0))),"")</f>
        <v/>
      </c>
      <c r="FG55" s="55" t="str">
        <f>IFERROR(IF(INDEX(Sheet1!$B$10:$JO$18,MATCH($C55,Sheet1!$A$10:$A$18,0),MATCH(FG$48,Sheet1!$B$9:$JO$9,0))=0,"Close",INDEX(Sheet1!$B$10:$JO$18,MATCH($C55,Sheet1!$A$10:$A$18,0),MATCH(FG$48,Sheet1!$B$9:$JO$9,0))),"")</f>
        <v/>
      </c>
      <c r="FH55" s="55" t="str">
        <f>IFERROR(IF(INDEX(Sheet1!$B$10:$JO$18,MATCH($C55,Sheet1!$A$10:$A$18,0),MATCH(FH$48,Sheet1!$B$9:$JO$9,0))=0,"Close",INDEX(Sheet1!$B$10:$JO$18,MATCH($C55,Sheet1!$A$10:$A$18,0),MATCH(FH$48,Sheet1!$B$9:$JO$9,0))),"")</f>
        <v/>
      </c>
      <c r="FI55" s="55" t="str">
        <f>IFERROR(IF(INDEX(Sheet1!$B$10:$JO$18,MATCH($C55,Sheet1!$A$10:$A$18,0),MATCH(FI$48,Sheet1!$B$9:$JO$9,0))=0,"Close",INDEX(Sheet1!$B$10:$JO$18,MATCH($C55,Sheet1!$A$10:$A$18,0),MATCH(FI$48,Sheet1!$B$9:$JO$9,0))),"")</f>
        <v/>
      </c>
      <c r="FJ55" s="55" t="str">
        <f>IFERROR(IF(INDEX(Sheet1!$B$10:$JO$18,MATCH($C55,Sheet1!$A$10:$A$18,0),MATCH(FJ$48,Sheet1!$B$9:$JO$9,0))=0,"Close",INDEX(Sheet1!$B$10:$JO$18,MATCH($C55,Sheet1!$A$10:$A$18,0),MATCH(FJ$48,Sheet1!$B$9:$JO$9,0))),"")</f>
        <v/>
      </c>
      <c r="FK55" s="55" t="str">
        <f>IFERROR(IF(INDEX(Sheet1!$B$10:$JO$18,MATCH($C55,Sheet1!$A$10:$A$18,0),MATCH(FK$48,Sheet1!$B$9:$JO$9,0))=0,"Close",INDEX(Sheet1!$B$10:$JO$18,MATCH($C55,Sheet1!$A$10:$A$18,0),MATCH(FK$48,Sheet1!$B$9:$JO$9,0))),"")</f>
        <v/>
      </c>
      <c r="FL55" s="55" t="str">
        <f>IFERROR(IF(INDEX(Sheet1!$B$10:$JO$18,MATCH($C55,Sheet1!$A$10:$A$18,0),MATCH(FL$48,Sheet1!$B$9:$JO$9,0))=0,"Close",INDEX(Sheet1!$B$10:$JO$18,MATCH($C55,Sheet1!$A$10:$A$18,0),MATCH(FL$48,Sheet1!$B$9:$JO$9,0))),"")</f>
        <v/>
      </c>
      <c r="FM55" s="55" t="str">
        <f>IFERROR(IF(INDEX(Sheet1!$B$10:$JO$18,MATCH($C55,Sheet1!$A$10:$A$18,0),MATCH(FM$48,Sheet1!$B$9:$JO$9,0))=0,"Close",INDEX(Sheet1!$B$10:$JO$18,MATCH($C55,Sheet1!$A$10:$A$18,0),MATCH(FM$48,Sheet1!$B$9:$JO$9,0))),"")</f>
        <v/>
      </c>
      <c r="FN55" s="55" t="str">
        <f>IFERROR(IF(INDEX(Sheet1!$B$10:$JO$18,MATCH($C55,Sheet1!$A$10:$A$18,0),MATCH(FN$48,Sheet1!$B$9:$JO$9,0))=0,"Close",INDEX(Sheet1!$B$10:$JO$18,MATCH($C55,Sheet1!$A$10:$A$18,0),MATCH(FN$48,Sheet1!$B$9:$JO$9,0))),"")</f>
        <v/>
      </c>
      <c r="FO55" s="55" t="str">
        <f>IFERROR(IF(INDEX(Sheet1!$B$10:$JO$18,MATCH($C55,Sheet1!$A$10:$A$18,0),MATCH(FO$48,Sheet1!$B$9:$JO$9,0))=0,"Close",INDEX(Sheet1!$B$10:$JO$18,MATCH($C55,Sheet1!$A$10:$A$18,0),MATCH(FO$48,Sheet1!$B$9:$JO$9,0))),"")</f>
        <v/>
      </c>
      <c r="FP55" s="55" t="str">
        <f>IFERROR(IF(INDEX(Sheet1!$B$10:$JO$18,MATCH($C55,Sheet1!$A$10:$A$18,0),MATCH(FP$48,Sheet1!$B$9:$JO$9,0))=0,"Close",INDEX(Sheet1!$B$10:$JO$18,MATCH($C55,Sheet1!$A$10:$A$18,0),MATCH(FP$48,Sheet1!$B$9:$JO$9,0))),"")</f>
        <v/>
      </c>
      <c r="FQ55" s="55" t="str">
        <f>IFERROR(IF(INDEX(Sheet1!$B$10:$JO$18,MATCH($C55,Sheet1!$A$10:$A$18,0),MATCH(FQ$48,Sheet1!$B$9:$JO$9,0))=0,"Close",INDEX(Sheet1!$B$10:$JO$18,MATCH($C55,Sheet1!$A$10:$A$18,0),MATCH(FQ$48,Sheet1!$B$9:$JO$9,0))),"")</f>
        <v/>
      </c>
      <c r="FR55" s="55" t="str">
        <f>IFERROR(IF(INDEX(Sheet1!$B$10:$JO$18,MATCH($C55,Sheet1!$A$10:$A$18,0),MATCH(FR$48,Sheet1!$B$9:$JO$9,0))=0,"Close",INDEX(Sheet1!$B$10:$JO$18,MATCH($C55,Sheet1!$A$10:$A$18,0),MATCH(FR$48,Sheet1!$B$9:$JO$9,0))),"")</f>
        <v/>
      </c>
      <c r="FS55" s="55" t="str">
        <f>IFERROR(IF(INDEX(Sheet1!$B$10:$JO$18,MATCH($C55,Sheet1!$A$10:$A$18,0),MATCH(FS$48,Sheet1!$B$9:$JO$9,0))=0,"Close",INDEX(Sheet1!$B$10:$JO$18,MATCH($C55,Sheet1!$A$10:$A$18,0),MATCH(FS$48,Sheet1!$B$9:$JO$9,0))),"")</f>
        <v/>
      </c>
      <c r="FT55" s="55" t="str">
        <f>IFERROR(IF(INDEX(Sheet1!$B$10:$JO$18,MATCH($C55,Sheet1!$A$10:$A$18,0),MATCH(FT$48,Sheet1!$B$9:$JO$9,0))=0,"Close",INDEX(Sheet1!$B$10:$JO$18,MATCH($C55,Sheet1!$A$10:$A$18,0),MATCH(FT$48,Sheet1!$B$9:$JO$9,0))),"")</f>
        <v/>
      </c>
      <c r="FU55" s="55" t="str">
        <f>IFERROR(IF(INDEX(Sheet1!$B$10:$JO$18,MATCH($C55,Sheet1!$A$10:$A$18,0),MATCH(FU$48,Sheet1!$B$9:$JO$9,0))=0,"Close",INDEX(Sheet1!$B$10:$JO$18,MATCH($C55,Sheet1!$A$10:$A$18,0),MATCH(FU$48,Sheet1!$B$9:$JO$9,0))),"")</f>
        <v/>
      </c>
      <c r="FV55" s="55" t="str">
        <f>IFERROR(IF(INDEX(Sheet1!$B$10:$JO$18,MATCH($C55,Sheet1!$A$10:$A$18,0),MATCH(FV$48,Sheet1!$B$9:$JO$9,0))=0,"Close",INDEX(Sheet1!$B$10:$JO$18,MATCH($C55,Sheet1!$A$10:$A$18,0),MATCH(FV$48,Sheet1!$B$9:$JO$9,0))),"")</f>
        <v/>
      </c>
      <c r="FW55" s="55" t="str">
        <f>IFERROR(IF(INDEX(Sheet1!$B$10:$JO$18,MATCH($C55,Sheet1!$A$10:$A$18,0),MATCH(FW$48,Sheet1!$B$9:$JO$9,0))=0,"Close",INDEX(Sheet1!$B$10:$JO$18,MATCH($C55,Sheet1!$A$10:$A$18,0),MATCH(FW$48,Sheet1!$B$9:$JO$9,0))),"")</f>
        <v/>
      </c>
      <c r="FX55" s="55" t="str">
        <f>IFERROR(IF(INDEX(Sheet1!$B$10:$JO$18,MATCH($C55,Sheet1!$A$10:$A$18,0),MATCH(FX$48,Sheet1!$B$9:$JO$9,0))=0,"Close",INDEX(Sheet1!$B$10:$JO$18,MATCH($C55,Sheet1!$A$10:$A$18,0),MATCH(FX$48,Sheet1!$B$9:$JO$9,0))),"")</f>
        <v/>
      </c>
      <c r="FY55" s="55" t="str">
        <f>IFERROR(IF(INDEX(Sheet1!$B$10:$JO$18,MATCH($C55,Sheet1!$A$10:$A$18,0),MATCH(FY$48,Sheet1!$B$9:$JO$9,0))=0,"Close",INDEX(Sheet1!$B$10:$JO$18,MATCH($C55,Sheet1!$A$10:$A$18,0),MATCH(FY$48,Sheet1!$B$9:$JO$9,0))),"")</f>
        <v/>
      </c>
      <c r="FZ55" s="55" t="str">
        <f>IFERROR(IF(INDEX(Sheet1!$B$10:$JO$18,MATCH($C55,Sheet1!$A$10:$A$18,0),MATCH(FZ$48,Sheet1!$B$9:$JO$9,0))=0,"Close",INDEX(Sheet1!$B$10:$JO$18,MATCH($C55,Sheet1!$A$10:$A$18,0),MATCH(FZ$48,Sheet1!$B$9:$JO$9,0))),"")</f>
        <v/>
      </c>
      <c r="GA55" s="55" t="str">
        <f>IFERROR(IF(INDEX(Sheet1!$B$10:$JO$18,MATCH($C55,Sheet1!$A$10:$A$18,0),MATCH(GA$48,Sheet1!$B$9:$JO$9,0))=0,"Close",INDEX(Sheet1!$B$10:$JO$18,MATCH($C55,Sheet1!$A$10:$A$18,0),MATCH(GA$48,Sheet1!$B$9:$JO$9,0))),"")</f>
        <v/>
      </c>
      <c r="GB55" s="55" t="str">
        <f>IFERROR(IF(INDEX(Sheet1!$B$10:$JO$18,MATCH($C55,Sheet1!$A$10:$A$18,0),MATCH(GB$48,Sheet1!$B$9:$JO$9,0))=0,"Close",INDEX(Sheet1!$B$10:$JO$18,MATCH($C55,Sheet1!$A$10:$A$18,0),MATCH(GB$48,Sheet1!$B$9:$JO$9,0))),"")</f>
        <v/>
      </c>
      <c r="GC55" s="55" t="str">
        <f>IFERROR(IF(INDEX(Sheet1!$B$10:$JO$18,MATCH($C55,Sheet1!$A$10:$A$18,0),MATCH(GC$48,Sheet1!$B$9:$JO$9,0))=0,"Close",INDEX(Sheet1!$B$10:$JO$18,MATCH($C55,Sheet1!$A$10:$A$18,0),MATCH(GC$48,Sheet1!$B$9:$JO$9,0))),"")</f>
        <v/>
      </c>
      <c r="GD55" s="55" t="str">
        <f>IFERROR(IF(INDEX(Sheet1!$B$10:$JO$18,MATCH($C55,Sheet1!$A$10:$A$18,0),MATCH(GD$48,Sheet1!$B$9:$JO$9,0))=0,"Close",INDEX(Sheet1!$B$10:$JO$18,MATCH($C55,Sheet1!$A$10:$A$18,0),MATCH(GD$48,Sheet1!$B$9:$JO$9,0))),"")</f>
        <v/>
      </c>
      <c r="GE55" s="55" t="str">
        <f>IFERROR(IF(INDEX(Sheet1!$B$10:$JO$18,MATCH($C55,Sheet1!$A$10:$A$18,0),MATCH(GE$48,Sheet1!$B$9:$JO$9,0))=0,"Close",INDEX(Sheet1!$B$10:$JO$18,MATCH($C55,Sheet1!$A$10:$A$18,0),MATCH(GE$48,Sheet1!$B$9:$JO$9,0))),"")</f>
        <v/>
      </c>
      <c r="GF55" s="55" t="str">
        <f>IFERROR(IF(INDEX(Sheet1!$B$10:$JO$18,MATCH($C55,Sheet1!$A$10:$A$18,0),MATCH(GF$48,Sheet1!$B$9:$JO$9,0))=0,"Close",INDEX(Sheet1!$B$10:$JO$18,MATCH($C55,Sheet1!$A$10:$A$18,0),MATCH(GF$48,Sheet1!$B$9:$JO$9,0))),"")</f>
        <v/>
      </c>
      <c r="GG55" s="55" t="str">
        <f>IFERROR(IF(INDEX(Sheet1!$B$10:$JO$18,MATCH($C55,Sheet1!$A$10:$A$18,0),MATCH(GG$48,Sheet1!$B$9:$JO$9,0))=0,"Close",INDEX(Sheet1!$B$10:$JO$18,MATCH($C55,Sheet1!$A$10:$A$18,0),MATCH(GG$48,Sheet1!$B$9:$JO$9,0))),"")</f>
        <v/>
      </c>
      <c r="GH55" s="55" t="str">
        <f>IFERROR(IF(INDEX(Sheet1!$B$10:$JO$18,MATCH($C55,Sheet1!$A$10:$A$18,0),MATCH(GH$48,Sheet1!$B$9:$JO$9,0))=0,"Close",INDEX(Sheet1!$B$10:$JO$18,MATCH($C55,Sheet1!$A$10:$A$18,0),MATCH(GH$48,Sheet1!$B$9:$JO$9,0))),"")</f>
        <v/>
      </c>
      <c r="GI55" s="55" t="str">
        <f>IFERROR(IF(INDEX(Sheet1!$B$10:$JO$18,MATCH($C55,Sheet1!$A$10:$A$18,0),MATCH(GI$48,Sheet1!$B$9:$JO$9,0))=0,"Close",INDEX(Sheet1!$B$10:$JO$18,MATCH($C55,Sheet1!$A$10:$A$18,0),MATCH(GI$48,Sheet1!$B$9:$JO$9,0))),"")</f>
        <v/>
      </c>
      <c r="GJ55" s="55" t="str">
        <f>IFERROR(IF(INDEX(Sheet1!$B$10:$JO$18,MATCH($C55,Sheet1!$A$10:$A$18,0),MATCH(GJ$48,Sheet1!$B$9:$JO$9,0))=0,"Close",INDEX(Sheet1!$B$10:$JO$18,MATCH($C55,Sheet1!$A$10:$A$18,0),MATCH(GJ$48,Sheet1!$B$9:$JO$9,0))),"")</f>
        <v/>
      </c>
      <c r="GK55" s="55" t="str">
        <f>IFERROR(IF(INDEX(Sheet1!$B$10:$JO$18,MATCH($C55,Sheet1!$A$10:$A$18,0),MATCH(GK$48,Sheet1!$B$9:$JO$9,0))=0,"Close",INDEX(Sheet1!$B$10:$JO$18,MATCH($C55,Sheet1!$A$10:$A$18,0),MATCH(GK$48,Sheet1!$B$9:$JO$9,0))),"")</f>
        <v/>
      </c>
      <c r="GL55" s="55" t="str">
        <f>IFERROR(IF(INDEX(Sheet1!$B$10:$JO$18,MATCH($C55,Sheet1!$A$10:$A$18,0),MATCH(GL$48,Sheet1!$B$9:$JO$9,0))=0,"Close",INDEX(Sheet1!$B$10:$JO$18,MATCH($C55,Sheet1!$A$10:$A$18,0),MATCH(GL$48,Sheet1!$B$9:$JO$9,0))),"")</f>
        <v/>
      </c>
      <c r="GM55" s="55" t="str">
        <f>IFERROR(IF(INDEX(Sheet1!$B$10:$JO$18,MATCH($C55,Sheet1!$A$10:$A$18,0),MATCH(GM$48,Sheet1!$B$9:$JO$9,0))=0,"Close",INDEX(Sheet1!$B$10:$JO$18,MATCH($C55,Sheet1!$A$10:$A$18,0),MATCH(GM$48,Sheet1!$B$9:$JO$9,0))),"")</f>
        <v/>
      </c>
      <c r="GN55" s="55" t="str">
        <f>IFERROR(IF(INDEX(Sheet1!$B$10:$JO$18,MATCH($C55,Sheet1!$A$10:$A$18,0),MATCH(GN$48,Sheet1!$B$9:$JO$9,0))=0,"Close",INDEX(Sheet1!$B$10:$JO$18,MATCH($C55,Sheet1!$A$10:$A$18,0),MATCH(GN$48,Sheet1!$B$9:$JO$9,0))),"")</f>
        <v/>
      </c>
      <c r="GO55" s="55" t="str">
        <f>IFERROR(IF(INDEX(Sheet1!$B$10:$JO$18,MATCH($C55,Sheet1!$A$10:$A$18,0),MATCH(GO$48,Sheet1!$B$9:$JO$9,0))=0,"Close",INDEX(Sheet1!$B$10:$JO$18,MATCH($C55,Sheet1!$A$10:$A$18,0),MATCH(GO$48,Sheet1!$B$9:$JO$9,0))),"")</f>
        <v/>
      </c>
      <c r="GP55" s="55" t="str">
        <f>IFERROR(IF(INDEX(Sheet1!$B$10:$JO$18,MATCH($C55,Sheet1!$A$10:$A$18,0),MATCH(GP$48,Sheet1!$B$9:$JO$9,0))=0,"Close",INDEX(Sheet1!$B$10:$JO$18,MATCH($C55,Sheet1!$A$10:$A$18,0),MATCH(GP$48,Sheet1!$B$9:$JO$9,0))),"")</f>
        <v/>
      </c>
      <c r="GQ55" s="55" t="str">
        <f>IFERROR(IF(INDEX(Sheet1!$B$10:$JO$18,MATCH($C55,Sheet1!$A$10:$A$18,0),MATCH(GQ$48,Sheet1!$B$9:$JO$9,0))=0,"Close",INDEX(Sheet1!$B$10:$JO$18,MATCH($C55,Sheet1!$A$10:$A$18,0),MATCH(GQ$48,Sheet1!$B$9:$JO$9,0))),"")</f>
        <v/>
      </c>
      <c r="GR55" s="55" t="str">
        <f>IFERROR(IF(INDEX(Sheet1!$B$10:$JO$18,MATCH($C55,Sheet1!$A$10:$A$18,0),MATCH(GR$48,Sheet1!$B$9:$JO$9,0))=0,"Close",INDEX(Sheet1!$B$10:$JO$18,MATCH($C55,Sheet1!$A$10:$A$18,0),MATCH(GR$48,Sheet1!$B$9:$JO$9,0))),"")</f>
        <v/>
      </c>
      <c r="GS55" s="55" t="str">
        <f>IFERROR(IF(INDEX(Sheet1!$B$10:$JO$18,MATCH($C55,Sheet1!$A$10:$A$18,0),MATCH(GS$48,Sheet1!$B$9:$JO$9,0))=0,"Close",INDEX(Sheet1!$B$10:$JO$18,MATCH($C55,Sheet1!$A$10:$A$18,0),MATCH(GS$48,Sheet1!$B$9:$JO$9,0))),"")</f>
        <v/>
      </c>
      <c r="GT55" s="55" t="str">
        <f>IFERROR(IF(INDEX(Sheet1!$B$10:$JO$18,MATCH($C55,Sheet1!$A$10:$A$18,0),MATCH(GT$48,Sheet1!$B$9:$JO$9,0))=0,"Close",INDEX(Sheet1!$B$10:$JO$18,MATCH($C55,Sheet1!$A$10:$A$18,0),MATCH(GT$48,Sheet1!$B$9:$JO$9,0))),"")</f>
        <v/>
      </c>
      <c r="GU55" s="55" t="str">
        <f>IFERROR(IF(INDEX(Sheet1!$B$10:$JO$18,MATCH($C55,Sheet1!$A$10:$A$18,0),MATCH(GU$48,Sheet1!$B$9:$JO$9,0))=0,"Close",INDEX(Sheet1!$B$10:$JO$18,MATCH($C55,Sheet1!$A$10:$A$18,0),MATCH(GU$48,Sheet1!$B$9:$JO$9,0))),"")</f>
        <v/>
      </c>
      <c r="GV55" s="55" t="str">
        <f>IFERROR(IF(INDEX(Sheet1!$B$10:$JO$18,MATCH($C55,Sheet1!$A$10:$A$18,0),MATCH(GV$48,Sheet1!$B$9:$JO$9,0))=0,"Close",INDEX(Sheet1!$B$10:$JO$18,MATCH($C55,Sheet1!$A$10:$A$18,0),MATCH(GV$48,Sheet1!$B$9:$JO$9,0))),"")</f>
        <v/>
      </c>
      <c r="GW55" s="55" t="str">
        <f>IFERROR(IF(INDEX(Sheet1!$B$10:$JO$18,MATCH($C55,Sheet1!$A$10:$A$18,0),MATCH(GW$48,Sheet1!$B$9:$JO$9,0))=0,"Close",INDEX(Sheet1!$B$10:$JO$18,MATCH($C55,Sheet1!$A$10:$A$18,0),MATCH(GW$48,Sheet1!$B$9:$JO$9,0))),"")</f>
        <v/>
      </c>
      <c r="GX55" s="55" t="str">
        <f>IFERROR(IF(INDEX(Sheet1!$B$10:$JO$18,MATCH($C55,Sheet1!$A$10:$A$18,0),MATCH(GX$48,Sheet1!$B$9:$JO$9,0))=0,"Close",INDEX(Sheet1!$B$10:$JO$18,MATCH($C55,Sheet1!$A$10:$A$18,0),MATCH(GX$48,Sheet1!$B$9:$JO$9,0))),"")</f>
        <v/>
      </c>
      <c r="GY55" s="55" t="str">
        <f>IFERROR(IF(INDEX(Sheet1!$B$10:$JO$18,MATCH($C55,Sheet1!$A$10:$A$18,0),MATCH(GY$48,Sheet1!$B$9:$JO$9,0))=0,"Close",INDEX(Sheet1!$B$10:$JO$18,MATCH($C55,Sheet1!$A$10:$A$18,0),MATCH(GY$48,Sheet1!$B$9:$JO$9,0))),"")</f>
        <v/>
      </c>
      <c r="GZ55" s="55" t="str">
        <f>IFERROR(IF(INDEX(Sheet1!$B$10:$JO$18,MATCH($C55,Sheet1!$A$10:$A$18,0),MATCH(GZ$48,Sheet1!$B$9:$JO$9,0))=0,"Close",INDEX(Sheet1!$B$10:$JO$18,MATCH($C55,Sheet1!$A$10:$A$18,0),MATCH(GZ$48,Sheet1!$B$9:$JO$9,0))),"")</f>
        <v/>
      </c>
      <c r="HA55" s="55" t="str">
        <f>IFERROR(IF(INDEX(Sheet1!$B$10:$JO$18,MATCH($C55,Sheet1!$A$10:$A$18,0),MATCH(HA$48,Sheet1!$B$9:$JO$9,0))=0,"Close",INDEX(Sheet1!$B$10:$JO$18,MATCH($C55,Sheet1!$A$10:$A$18,0),MATCH(HA$48,Sheet1!$B$9:$JO$9,0))),"")</f>
        <v/>
      </c>
      <c r="HB55" s="55" t="str">
        <f>IFERROR(IF(INDEX(Sheet1!$B$10:$JO$18,MATCH($C55,Sheet1!$A$10:$A$18,0),MATCH(HB$48,Sheet1!$B$9:$JO$9,0))=0,"Close",INDEX(Sheet1!$B$10:$JO$18,MATCH($C55,Sheet1!$A$10:$A$18,0),MATCH(HB$48,Sheet1!$B$9:$JO$9,0))),"")</f>
        <v/>
      </c>
      <c r="HC55" s="55" t="str">
        <f>IFERROR(IF(INDEX(Sheet1!$B$10:$JO$18,MATCH($C55,Sheet1!$A$10:$A$18,0),MATCH(HC$48,Sheet1!$B$9:$JO$9,0))=0,"Close",INDEX(Sheet1!$B$10:$JO$18,MATCH($C55,Sheet1!$A$10:$A$18,0),MATCH(HC$48,Sheet1!$B$9:$JO$9,0))),"")</f>
        <v/>
      </c>
      <c r="HD55" s="55" t="str">
        <f>IFERROR(IF(INDEX(Sheet1!$B$10:$JO$18,MATCH($C55,Sheet1!$A$10:$A$18,0),MATCH(HD$48,Sheet1!$B$9:$JO$9,0))=0,"Close",INDEX(Sheet1!$B$10:$JO$18,MATCH($C55,Sheet1!$A$10:$A$18,0),MATCH(HD$48,Sheet1!$B$9:$JO$9,0))),"")</f>
        <v/>
      </c>
      <c r="HE55" s="55" t="str">
        <f>IFERROR(IF(INDEX(Sheet1!$B$10:$JO$18,MATCH($C55,Sheet1!$A$10:$A$18,0),MATCH(HE$48,Sheet1!$B$9:$JO$9,0))=0,"Close",INDEX(Sheet1!$B$10:$JO$18,MATCH($C55,Sheet1!$A$10:$A$18,0),MATCH(HE$48,Sheet1!$B$9:$JO$9,0))),"")</f>
        <v/>
      </c>
      <c r="HF55" s="55" t="str">
        <f>IFERROR(IF(INDEX(Sheet1!$B$10:$JO$18,MATCH($C55,Sheet1!$A$10:$A$18,0),MATCH(HF$48,Sheet1!$B$9:$JO$9,0))=0,"Close",INDEX(Sheet1!$B$10:$JO$18,MATCH($C55,Sheet1!$A$10:$A$18,0),MATCH(HF$48,Sheet1!$B$9:$JO$9,0))),"")</f>
        <v/>
      </c>
      <c r="HG55" s="55" t="str">
        <f>IFERROR(IF(INDEX(Sheet1!$B$10:$JO$18,MATCH($C55,Sheet1!$A$10:$A$18,0),MATCH(HG$48,Sheet1!$B$9:$JO$9,0))=0,"Close",INDEX(Sheet1!$B$10:$JO$18,MATCH($C55,Sheet1!$A$10:$A$18,0),MATCH(HG$48,Sheet1!$B$9:$JO$9,0))),"")</f>
        <v/>
      </c>
      <c r="HH55" s="55" t="str">
        <f>IFERROR(IF(INDEX(Sheet1!$B$10:$JO$18,MATCH($C55,Sheet1!$A$10:$A$18,0),MATCH(HH$48,Sheet1!$B$9:$JO$9,0))=0,"Close",INDEX(Sheet1!$B$10:$JO$18,MATCH($C55,Sheet1!$A$10:$A$18,0),MATCH(HH$48,Sheet1!$B$9:$JO$9,0))),"")</f>
        <v/>
      </c>
      <c r="HI55" s="55" t="str">
        <f>IFERROR(IF(INDEX(Sheet1!$B$10:$JO$18,MATCH($C55,Sheet1!$A$10:$A$18,0),MATCH(HI$48,Sheet1!$B$9:$JO$9,0))=0,"Close",INDEX(Sheet1!$B$10:$JO$18,MATCH($C55,Sheet1!$A$10:$A$18,0),MATCH(HI$48,Sheet1!$B$9:$JO$9,0))),"")</f>
        <v/>
      </c>
      <c r="HJ55" s="55" t="str">
        <f>IFERROR(IF(INDEX(Sheet1!$B$10:$JO$18,MATCH($C55,Sheet1!$A$10:$A$18,0),MATCH(HJ$48,Sheet1!$B$9:$JO$9,0))=0,"Close",INDEX(Sheet1!$B$10:$JO$18,MATCH($C55,Sheet1!$A$10:$A$18,0),MATCH(HJ$48,Sheet1!$B$9:$JO$9,0))),"")</f>
        <v/>
      </c>
      <c r="HK55" s="55" t="str">
        <f>IFERROR(IF(INDEX(Sheet1!$B$10:$JO$18,MATCH($C55,Sheet1!$A$10:$A$18,0),MATCH(HK$48,Sheet1!$B$9:$JO$9,0))=0,"Close",INDEX(Sheet1!$B$10:$JO$18,MATCH($C55,Sheet1!$A$10:$A$18,0),MATCH(HK$48,Sheet1!$B$9:$JO$9,0))),"")</f>
        <v/>
      </c>
      <c r="HL55" s="55" t="str">
        <f>IFERROR(IF(INDEX(Sheet1!$B$10:$JO$18,MATCH($C55,Sheet1!$A$10:$A$18,0),MATCH(HL$48,Sheet1!$B$9:$JO$9,0))=0,"Close",INDEX(Sheet1!$B$10:$JO$18,MATCH($C55,Sheet1!$A$10:$A$18,0),MATCH(HL$48,Sheet1!$B$9:$JO$9,0))),"")</f>
        <v/>
      </c>
      <c r="HM55" s="55" t="str">
        <f>IFERROR(IF(INDEX(Sheet1!$B$10:$JO$18,MATCH($C55,Sheet1!$A$10:$A$18,0),MATCH(HM$48,Sheet1!$B$9:$JO$9,0))=0,"Close",INDEX(Sheet1!$B$10:$JO$18,MATCH($C55,Sheet1!$A$10:$A$18,0),MATCH(HM$48,Sheet1!$B$9:$JO$9,0))),"")</f>
        <v/>
      </c>
      <c r="HN55" s="55" t="str">
        <f>IFERROR(IF(INDEX(Sheet1!$B$10:$JO$18,MATCH($C55,Sheet1!$A$10:$A$18,0),MATCH(HN$48,Sheet1!$B$9:$JO$9,0))=0,"Close",INDEX(Sheet1!$B$10:$JO$18,MATCH($C55,Sheet1!$A$10:$A$18,0),MATCH(HN$48,Sheet1!$B$9:$JO$9,0))),"")</f>
        <v/>
      </c>
      <c r="HO55" s="55" t="str">
        <f>IFERROR(IF(INDEX(Sheet1!$B$10:$JO$18,MATCH($C55,Sheet1!$A$10:$A$18,0),MATCH(HO$48,Sheet1!$B$9:$JO$9,0))=0,"Close",INDEX(Sheet1!$B$10:$JO$18,MATCH($C55,Sheet1!$A$10:$A$18,0),MATCH(HO$48,Sheet1!$B$9:$JO$9,0))),"")</f>
        <v/>
      </c>
      <c r="HP55" s="55" t="str">
        <f>IFERROR(IF(INDEX(Sheet1!$B$10:$JO$18,MATCH($C55,Sheet1!$A$10:$A$18,0),MATCH(HP$48,Sheet1!$B$9:$JO$9,0))=0,"Close",INDEX(Sheet1!$B$10:$JO$18,MATCH($C55,Sheet1!$A$10:$A$18,0),MATCH(HP$48,Sheet1!$B$9:$JO$9,0))),"")</f>
        <v/>
      </c>
      <c r="HQ55" s="55" t="str">
        <f>IFERROR(IF(INDEX(Sheet1!$B$10:$JO$18,MATCH($C55,Sheet1!$A$10:$A$18,0),MATCH(HQ$48,Sheet1!$B$9:$JO$9,0))=0,"Close",INDEX(Sheet1!$B$10:$JO$18,MATCH($C55,Sheet1!$A$10:$A$18,0),MATCH(HQ$48,Sheet1!$B$9:$JO$9,0))),"")</f>
        <v/>
      </c>
      <c r="HR55" s="55" t="str">
        <f>IFERROR(IF(INDEX(Sheet1!$B$10:$JO$18,MATCH($C55,Sheet1!$A$10:$A$18,0),MATCH(HR$48,Sheet1!$B$9:$JO$9,0))=0,"Close",INDEX(Sheet1!$B$10:$JO$18,MATCH($C55,Sheet1!$A$10:$A$18,0),MATCH(HR$48,Sheet1!$B$9:$JO$9,0))),"")</f>
        <v/>
      </c>
      <c r="HS55" s="55" t="str">
        <f>IFERROR(IF(INDEX(Sheet1!$B$10:$JO$18,MATCH($C55,Sheet1!$A$10:$A$18,0),MATCH(HS$48,Sheet1!$B$9:$JO$9,0))=0,"Close",INDEX(Sheet1!$B$10:$JO$18,MATCH($C55,Sheet1!$A$10:$A$18,0),MATCH(HS$48,Sheet1!$B$9:$JO$9,0))),"")</f>
        <v/>
      </c>
      <c r="HT55" s="55" t="str">
        <f>IFERROR(IF(INDEX(Sheet1!$B$10:$JO$18,MATCH($C55,Sheet1!$A$10:$A$18,0),MATCH(HT$48,Sheet1!$B$9:$JO$9,0))=0,"Close",INDEX(Sheet1!$B$10:$JO$18,MATCH($C55,Sheet1!$A$10:$A$18,0),MATCH(HT$48,Sheet1!$B$9:$JO$9,0))),"")</f>
        <v/>
      </c>
      <c r="HU55" s="55" t="str">
        <f>IFERROR(IF(INDEX(Sheet1!$B$10:$JO$18,MATCH($C55,Sheet1!$A$10:$A$18,0),MATCH(HU$48,Sheet1!$B$9:$JO$9,0))=0,"Close",INDEX(Sheet1!$B$10:$JO$18,MATCH($C55,Sheet1!$A$10:$A$18,0),MATCH(HU$48,Sheet1!$B$9:$JO$9,0))),"")</f>
        <v/>
      </c>
      <c r="HV55" s="55" t="str">
        <f>IFERROR(IF(INDEX(Sheet1!$B$10:$JO$18,MATCH($C55,Sheet1!$A$10:$A$18,0),MATCH(HV$48,Sheet1!$B$9:$JO$9,0))=0,"Close",INDEX(Sheet1!$B$10:$JO$18,MATCH($C55,Sheet1!$A$10:$A$18,0),MATCH(HV$48,Sheet1!$B$9:$JO$9,0))),"")</f>
        <v/>
      </c>
      <c r="HW55" s="55" t="str">
        <f>IFERROR(IF(INDEX(Sheet1!$B$10:$JO$18,MATCH($C55,Sheet1!$A$10:$A$18,0),MATCH(HW$48,Sheet1!$B$9:$JO$9,0))=0,"Close",INDEX(Sheet1!$B$10:$JO$18,MATCH($C55,Sheet1!$A$10:$A$18,0),MATCH(HW$48,Sheet1!$B$9:$JO$9,0))),"")</f>
        <v/>
      </c>
      <c r="HX55" s="55" t="str">
        <f>IFERROR(IF(INDEX(Sheet1!$B$10:$JO$18,MATCH($C55,Sheet1!$A$10:$A$18,0),MATCH(HX$48,Sheet1!$B$9:$JO$9,0))=0,"Close",INDEX(Sheet1!$B$10:$JO$18,MATCH($C55,Sheet1!$A$10:$A$18,0),MATCH(HX$48,Sheet1!$B$9:$JO$9,0))),"")</f>
        <v/>
      </c>
      <c r="HY55" s="55" t="str">
        <f>IFERROR(IF(INDEX(Sheet1!$B$10:$JO$18,MATCH($C55,Sheet1!$A$10:$A$18,0),MATCH(HY$48,Sheet1!$B$9:$JO$9,0))=0,"Close",INDEX(Sheet1!$B$10:$JO$18,MATCH($C55,Sheet1!$A$10:$A$18,0),MATCH(HY$48,Sheet1!$B$9:$JO$9,0))),"")</f>
        <v/>
      </c>
      <c r="HZ55" s="55" t="str">
        <f>IFERROR(IF(INDEX(Sheet1!$B$10:$JO$18,MATCH($C55,Sheet1!$A$10:$A$18,0),MATCH(HZ$48,Sheet1!$B$9:$JO$9,0))=0,"Close",INDEX(Sheet1!$B$10:$JO$18,MATCH($C55,Sheet1!$A$10:$A$18,0),MATCH(HZ$48,Sheet1!$B$9:$JO$9,0))),"")</f>
        <v/>
      </c>
      <c r="IA55" s="55" t="str">
        <f>IFERROR(IF(INDEX(Sheet1!$B$10:$JO$18,MATCH($C55,Sheet1!$A$10:$A$18,0),MATCH(IA$48,Sheet1!$B$9:$JO$9,0))=0,"Close",INDEX(Sheet1!$B$10:$JO$18,MATCH($C55,Sheet1!$A$10:$A$18,0),MATCH(IA$48,Sheet1!$B$9:$JO$9,0))),"")</f>
        <v/>
      </c>
      <c r="IB55" s="55" t="str">
        <f>IFERROR(IF(INDEX(Sheet1!$B$10:$JO$18,MATCH($C55,Sheet1!$A$10:$A$18,0),MATCH(IB$48,Sheet1!$B$9:$JO$9,0))=0,"Close",INDEX(Sheet1!$B$10:$JO$18,MATCH($C55,Sheet1!$A$10:$A$18,0),MATCH(IB$48,Sheet1!$B$9:$JO$9,0))),"")</f>
        <v/>
      </c>
      <c r="IC55" s="55" t="str">
        <f>IFERROR(IF(INDEX(Sheet1!$B$10:$JO$18,MATCH($C55,Sheet1!$A$10:$A$18,0),MATCH(IC$48,Sheet1!$B$9:$JO$9,0))=0,"Close",INDEX(Sheet1!$B$10:$JO$18,MATCH($C55,Sheet1!$A$10:$A$18,0),MATCH(IC$48,Sheet1!$B$9:$JO$9,0))),"")</f>
        <v/>
      </c>
      <c r="ID55" s="55" t="str">
        <f>IFERROR(IF(INDEX(Sheet1!$B$10:$JO$18,MATCH($C55,Sheet1!$A$10:$A$18,0),MATCH(ID$48,Sheet1!$B$9:$JO$9,0))=0,"Close",INDEX(Sheet1!$B$10:$JO$18,MATCH($C55,Sheet1!$A$10:$A$18,0),MATCH(ID$48,Sheet1!$B$9:$JO$9,0))),"")</f>
        <v/>
      </c>
      <c r="IE55" s="55" t="str">
        <f>IFERROR(IF(INDEX(Sheet1!$B$10:$JO$18,MATCH($C55,Sheet1!$A$10:$A$18,0),MATCH(IE$48,Sheet1!$B$9:$JO$9,0))=0,"Close",INDEX(Sheet1!$B$10:$JO$18,MATCH($C55,Sheet1!$A$10:$A$18,0),MATCH(IE$48,Sheet1!$B$9:$JO$9,0))),"")</f>
        <v/>
      </c>
      <c r="IF55" s="55" t="str">
        <f>IFERROR(IF(INDEX(Sheet1!$B$10:$JO$18,MATCH($C55,Sheet1!$A$10:$A$18,0),MATCH(IF$48,Sheet1!$B$9:$JO$9,0))=0,"Close",INDEX(Sheet1!$B$10:$JO$18,MATCH($C55,Sheet1!$A$10:$A$18,0),MATCH(IF$48,Sheet1!$B$9:$JO$9,0))),"")</f>
        <v/>
      </c>
      <c r="IG55" s="55" t="str">
        <f>IFERROR(IF(INDEX(Sheet1!$B$10:$JO$18,MATCH($C55,Sheet1!$A$10:$A$18,0),MATCH(IG$48,Sheet1!$B$9:$JO$9,0))=0,"Close",INDEX(Sheet1!$B$10:$JO$18,MATCH($C55,Sheet1!$A$10:$A$18,0),MATCH(IG$48,Sheet1!$B$9:$JO$9,0))),"")</f>
        <v/>
      </c>
      <c r="IH55" s="55" t="str">
        <f>IFERROR(IF(INDEX(Sheet1!$B$10:$JO$18,MATCH($C55,Sheet1!$A$10:$A$18,0),MATCH(IH$48,Sheet1!$B$9:$JO$9,0))=0,"Close",INDEX(Sheet1!$B$10:$JO$18,MATCH($C55,Sheet1!$A$10:$A$18,0),MATCH(IH$48,Sheet1!$B$9:$JO$9,0))),"")</f>
        <v/>
      </c>
      <c r="II55" s="55" t="str">
        <f>IFERROR(IF(INDEX(Sheet1!$B$10:$JO$18,MATCH($C55,Sheet1!$A$10:$A$18,0),MATCH(II$48,Sheet1!$B$9:$JO$9,0))=0,"Close",INDEX(Sheet1!$B$10:$JO$18,MATCH($C55,Sheet1!$A$10:$A$18,0),MATCH(II$48,Sheet1!$B$9:$JO$9,0))),"")</f>
        <v/>
      </c>
      <c r="IJ55" s="55" t="str">
        <f>IFERROR(IF(INDEX(Sheet1!$B$10:$JO$18,MATCH($C55,Sheet1!$A$10:$A$18,0),MATCH(IJ$48,Sheet1!$B$9:$JO$9,0))=0,"Close",INDEX(Sheet1!$B$10:$JO$18,MATCH($C55,Sheet1!$A$10:$A$18,0),MATCH(IJ$48,Sheet1!$B$9:$JO$9,0))),"")</f>
        <v/>
      </c>
      <c r="IK55" s="55" t="str">
        <f>IFERROR(IF(INDEX(Sheet1!$B$10:$JO$18,MATCH($C55,Sheet1!$A$10:$A$18,0),MATCH(IK$48,Sheet1!$B$9:$JO$9,0))=0,"Close",INDEX(Sheet1!$B$10:$JO$18,MATCH($C55,Sheet1!$A$10:$A$18,0),MATCH(IK$48,Sheet1!$B$9:$JO$9,0))),"")</f>
        <v/>
      </c>
      <c r="IL55" s="55" t="str">
        <f>IFERROR(IF(INDEX(Sheet1!$B$10:$JO$18,MATCH($C55,Sheet1!$A$10:$A$18,0),MATCH(IL$48,Sheet1!$B$9:$JO$9,0))=0,"Close",INDEX(Sheet1!$B$10:$JO$18,MATCH($C55,Sheet1!$A$10:$A$18,0),MATCH(IL$48,Sheet1!$B$9:$JO$9,0))),"")</f>
        <v/>
      </c>
      <c r="IM55" s="55" t="str">
        <f>IFERROR(IF(INDEX(Sheet1!$B$10:$JO$18,MATCH($C55,Sheet1!$A$10:$A$18,0),MATCH(IM$48,Sheet1!$B$9:$JO$9,0))=0,"Close",INDEX(Sheet1!$B$10:$JO$18,MATCH($C55,Sheet1!$A$10:$A$18,0),MATCH(IM$48,Sheet1!$B$9:$JO$9,0))),"")</f>
        <v/>
      </c>
      <c r="IN55" s="55" t="str">
        <f>IFERROR(IF(INDEX(Sheet1!$B$10:$JO$18,MATCH($C55,Sheet1!$A$10:$A$18,0),MATCH(IN$48,Sheet1!$B$9:$JO$9,0))=0,"Close",INDEX(Sheet1!$B$10:$JO$18,MATCH($C55,Sheet1!$A$10:$A$18,0),MATCH(IN$48,Sheet1!$B$9:$JO$9,0))),"")</f>
        <v/>
      </c>
      <c r="IO55" s="55" t="str">
        <f>IFERROR(IF(INDEX(Sheet1!$B$10:$JO$18,MATCH($C55,Sheet1!$A$10:$A$18,0),MATCH(IO$48,Sheet1!$B$9:$JO$9,0))=0,"Close",INDEX(Sheet1!$B$10:$JO$18,MATCH($C55,Sheet1!$A$10:$A$18,0),MATCH(IO$48,Sheet1!$B$9:$JO$9,0))),"")</f>
        <v/>
      </c>
      <c r="IP55" s="55" t="str">
        <f>IFERROR(IF(INDEX(Sheet1!$B$10:$JO$18,MATCH($C55,Sheet1!$A$10:$A$18,0),MATCH(IP$48,Sheet1!$B$9:$JO$9,0))=0,"Close",INDEX(Sheet1!$B$10:$JO$18,MATCH($C55,Sheet1!$A$10:$A$18,0),MATCH(IP$48,Sheet1!$B$9:$JO$9,0))),"")</f>
        <v/>
      </c>
      <c r="IQ55" s="55" t="str">
        <f>IFERROR(IF(INDEX(Sheet1!$B$10:$JO$18,MATCH($C55,Sheet1!$A$10:$A$18,0),MATCH(IQ$48,Sheet1!$B$9:$JO$9,0))=0,"Close",INDEX(Sheet1!$B$10:$JO$18,MATCH($C55,Sheet1!$A$10:$A$18,0),MATCH(IQ$48,Sheet1!$B$9:$JO$9,0))),"")</f>
        <v/>
      </c>
      <c r="IR55" s="55" t="str">
        <f>IFERROR(IF(INDEX(Sheet1!$B$10:$JO$18,MATCH($C55,Sheet1!$A$10:$A$18,0),MATCH(IR$48,Sheet1!$B$9:$JO$9,0))=0,"Close",INDEX(Sheet1!$B$10:$JO$18,MATCH($C55,Sheet1!$A$10:$A$18,0),MATCH(IR$48,Sheet1!$B$9:$JO$9,0))),"")</f>
        <v/>
      </c>
      <c r="IS55" s="55" t="str">
        <f>IFERROR(IF(INDEX(Sheet1!$B$10:$JO$18,MATCH($C55,Sheet1!$A$10:$A$18,0),MATCH(IS$48,Sheet1!$B$9:$JO$9,0))=0,"Close",INDEX(Sheet1!$B$10:$JO$18,MATCH($C55,Sheet1!$A$10:$A$18,0),MATCH(IS$48,Sheet1!$B$9:$JO$9,0))),"")</f>
        <v/>
      </c>
      <c r="IT55" s="55" t="str">
        <f>IFERROR(IF(INDEX(Sheet1!$B$10:$JO$18,MATCH($C55,Sheet1!$A$10:$A$18,0),MATCH(IT$48,Sheet1!$B$9:$JO$9,0))=0,"Close",INDEX(Sheet1!$B$10:$JO$18,MATCH($C55,Sheet1!$A$10:$A$18,0),MATCH(IT$48,Sheet1!$B$9:$JO$9,0))),"")</f>
        <v/>
      </c>
      <c r="IU55" s="55" t="str">
        <f>IFERROR(IF(INDEX(Sheet1!$B$10:$JO$18,MATCH($C55,Sheet1!$A$10:$A$18,0),MATCH(IU$48,Sheet1!$B$9:$JO$9,0))=0,"Close",INDEX(Sheet1!$B$10:$JO$18,MATCH($C55,Sheet1!$A$10:$A$18,0),MATCH(IU$48,Sheet1!$B$9:$JO$9,0))),"")</f>
        <v/>
      </c>
      <c r="IV55" s="55" t="str">
        <f>IFERROR(IF(INDEX(Sheet1!$B$10:$JO$18,MATCH($C55,Sheet1!$A$10:$A$18,0),MATCH(IV$48,Sheet1!$B$9:$JO$9,0))=0,"Close",INDEX(Sheet1!$B$10:$JO$18,MATCH($C55,Sheet1!$A$10:$A$18,0),MATCH(IV$48,Sheet1!$B$9:$JO$9,0))),"")</f>
        <v/>
      </c>
      <c r="IW55" s="55" t="str">
        <f>IFERROR(IF(INDEX(Sheet1!$B$10:$JO$18,MATCH($C55,Sheet1!$A$10:$A$18,0),MATCH(IW$48,Sheet1!$B$9:$JO$9,0))=0,"Close",INDEX(Sheet1!$B$10:$JO$18,MATCH($C55,Sheet1!$A$10:$A$18,0),MATCH(IW$48,Sheet1!$B$9:$JO$9,0))),"")</f>
        <v/>
      </c>
      <c r="IX55" s="55" t="str">
        <f>IFERROR(IF(INDEX(Sheet1!$B$10:$JO$18,MATCH($C55,Sheet1!$A$10:$A$18,0),MATCH(IX$48,Sheet1!$B$9:$JO$9,0))=0,"Close",INDEX(Sheet1!$B$10:$JO$18,MATCH($C55,Sheet1!$A$10:$A$18,0),MATCH(IX$48,Sheet1!$B$9:$JO$9,0))),"")</f>
        <v/>
      </c>
      <c r="IY55" s="55" t="str">
        <f>IFERROR(IF(INDEX(Sheet1!$B$10:$JO$18,MATCH($C55,Sheet1!$A$10:$A$18,0),MATCH(IY$48,Sheet1!$B$9:$JO$9,0))=0,"Close",INDEX(Sheet1!$B$10:$JO$18,MATCH($C55,Sheet1!$A$10:$A$18,0),MATCH(IY$48,Sheet1!$B$9:$JO$9,0))),"")</f>
        <v/>
      </c>
      <c r="IZ55" s="55" t="str">
        <f>IFERROR(IF(INDEX(Sheet1!$B$10:$JO$18,MATCH($C55,Sheet1!$A$10:$A$18,0),MATCH(IZ$48,Sheet1!$B$9:$JO$9,0))=0,"Close",INDEX(Sheet1!$B$10:$JO$18,MATCH($C55,Sheet1!$A$10:$A$18,0),MATCH(IZ$48,Sheet1!$B$9:$JO$9,0))),"")</f>
        <v/>
      </c>
      <c r="JA55" s="55" t="str">
        <f>IFERROR(IF(INDEX(Sheet1!$B$10:$JO$18,MATCH($C55,Sheet1!$A$10:$A$18,0),MATCH(JA$48,Sheet1!$B$9:$JO$9,0))=0,"Close",INDEX(Sheet1!$B$10:$JO$18,MATCH($C55,Sheet1!$A$10:$A$18,0),MATCH(JA$48,Sheet1!$B$9:$JO$9,0))),"")</f>
        <v/>
      </c>
      <c r="JB55" s="55" t="str">
        <f>IFERROR(IF(INDEX(Sheet1!$B$10:$JO$18,MATCH($C55,Sheet1!$A$10:$A$18,0),MATCH(JB$48,Sheet1!$B$9:$JO$9,0))=0,"Close",INDEX(Sheet1!$B$10:$JO$18,MATCH($C55,Sheet1!$A$10:$A$18,0),MATCH(JB$48,Sheet1!$B$9:$JO$9,0))),"")</f>
        <v/>
      </c>
      <c r="JC55" s="55" t="str">
        <f>IFERROR(IF(INDEX(Sheet1!$B$10:$JO$18,MATCH($C55,Sheet1!$A$10:$A$18,0),MATCH(JC$48,Sheet1!$B$9:$JO$9,0))=0,"Close",INDEX(Sheet1!$B$10:$JO$18,MATCH($C55,Sheet1!$A$10:$A$18,0),MATCH(JC$48,Sheet1!$B$9:$JO$9,0))),"")</f>
        <v/>
      </c>
      <c r="JD55" s="55" t="str">
        <f>IFERROR(IF(INDEX(Sheet1!$B$10:$JO$18,MATCH($C55,Sheet1!$A$10:$A$18,0),MATCH(JD$48,Sheet1!$B$9:$JO$9,0))=0,"Close",INDEX(Sheet1!$B$10:$JO$18,MATCH($C55,Sheet1!$A$10:$A$18,0),MATCH(JD$48,Sheet1!$B$9:$JO$9,0))),"")</f>
        <v/>
      </c>
      <c r="JE55" s="55" t="str">
        <f>IFERROR(IF(INDEX(Sheet1!$B$10:$JO$18,MATCH($C55,Sheet1!$A$10:$A$18,0),MATCH(JE$48,Sheet1!$B$9:$JO$9,0))=0,"Close",INDEX(Sheet1!$B$10:$JO$18,MATCH($C55,Sheet1!$A$10:$A$18,0),MATCH(JE$48,Sheet1!$B$9:$JO$9,0))),"")</f>
        <v/>
      </c>
      <c r="JF55" s="55" t="str">
        <f>IFERROR(IF(INDEX(Sheet1!$B$10:$JO$18,MATCH($C55,Sheet1!$A$10:$A$18,0),MATCH(JF$48,Sheet1!$B$9:$JO$9,0))=0,"Close",INDEX(Sheet1!$B$10:$JO$18,MATCH($C55,Sheet1!$A$10:$A$18,0),MATCH(JF$48,Sheet1!$B$9:$JO$9,0))),"")</f>
        <v/>
      </c>
      <c r="JG55" s="55" t="str">
        <f>IFERROR(IF(INDEX(Sheet1!$B$10:$JO$18,MATCH($C55,Sheet1!$A$10:$A$18,0),MATCH(JG$48,Sheet1!$B$9:$JO$9,0))=0,"Close",INDEX(Sheet1!$B$10:$JO$18,MATCH($C55,Sheet1!$A$10:$A$18,0),MATCH(JG$48,Sheet1!$B$9:$JO$9,0))),"")</f>
        <v/>
      </c>
      <c r="JH55" s="55" t="str">
        <f>IFERROR(IF(INDEX(Sheet1!$B$10:$JO$18,MATCH($C55,Sheet1!$A$10:$A$18,0),MATCH(JH$48,Sheet1!$B$9:$JO$9,0))=0,"Close",INDEX(Sheet1!$B$10:$JO$18,MATCH($C55,Sheet1!$A$10:$A$18,0),MATCH(JH$48,Sheet1!$B$9:$JO$9,0))),"")</f>
        <v/>
      </c>
      <c r="JI55" s="55" t="str">
        <f>IFERROR(IF(INDEX(Sheet1!$B$10:$JO$18,MATCH($C55,Sheet1!$A$10:$A$18,0),MATCH(JI$48,Sheet1!$B$9:$JO$9,0))=0,"Close",INDEX(Sheet1!$B$10:$JO$18,MATCH($C55,Sheet1!$A$10:$A$18,0),MATCH(JI$48,Sheet1!$B$9:$JO$9,0))),"")</f>
        <v/>
      </c>
      <c r="JJ55" s="55" t="str">
        <f>IFERROR(IF(INDEX(Sheet1!$B$10:$JO$18,MATCH($C55,Sheet1!$A$10:$A$18,0),MATCH(JJ$48,Sheet1!$B$9:$JO$9,0))=0,"Close",INDEX(Sheet1!$B$10:$JO$18,MATCH($C55,Sheet1!$A$10:$A$18,0),MATCH(JJ$48,Sheet1!$B$9:$JO$9,0))),"")</f>
        <v/>
      </c>
      <c r="JK55" s="55" t="str">
        <f>IFERROR(IF(INDEX(Sheet1!$B$10:$JO$18,MATCH($C55,Sheet1!$A$10:$A$18,0),MATCH(JK$48,Sheet1!$B$9:$JO$9,0))=0,"Close",INDEX(Sheet1!$B$10:$JO$18,MATCH($C55,Sheet1!$A$10:$A$18,0),MATCH(JK$48,Sheet1!$B$9:$JO$9,0))),"")</f>
        <v/>
      </c>
      <c r="JL55" s="55" t="str">
        <f>IFERROR(IF(INDEX(Sheet1!$B$10:$JO$18,MATCH($C55,Sheet1!$A$10:$A$18,0),MATCH(JL$48,Sheet1!$B$9:$JO$9,0))=0,"Close",INDEX(Sheet1!$B$10:$JO$18,MATCH($C55,Sheet1!$A$10:$A$18,0),MATCH(JL$48,Sheet1!$B$9:$JO$9,0))),"")</f>
        <v/>
      </c>
      <c r="JM55" s="55" t="str">
        <f>IFERROR(IF(INDEX(Sheet1!$B$10:$JO$18,MATCH($C55,Sheet1!$A$10:$A$18,0),MATCH(JM$48,Sheet1!$B$9:$JO$9,0))=0,"Close",INDEX(Sheet1!$B$10:$JO$18,MATCH($C55,Sheet1!$A$10:$A$18,0),MATCH(JM$48,Sheet1!$B$9:$JO$9,0))),"")</f>
        <v/>
      </c>
      <c r="JN55" s="55" t="str">
        <f>IFERROR(IF(INDEX(Sheet1!$B$10:$JO$18,MATCH($C55,Sheet1!$A$10:$A$18,0),MATCH(JN$48,Sheet1!$B$9:$JO$9,0))=0,"Close",INDEX(Sheet1!$B$10:$JO$18,MATCH($C55,Sheet1!$A$10:$A$18,0),MATCH(JN$48,Sheet1!$B$9:$JO$9,0))),"")</f>
        <v/>
      </c>
      <c r="JO55" s="55" t="str">
        <f>IFERROR(IF(INDEX(Sheet1!$B$10:$JO$18,MATCH($C55,Sheet1!$A$10:$A$18,0),MATCH(JO$48,Sheet1!$B$9:$JO$9,0))=0,"Close",INDEX(Sheet1!$B$10:$JO$18,MATCH($C55,Sheet1!$A$10:$A$18,0),MATCH(JO$48,Sheet1!$B$9:$JO$9,0))),"")</f>
        <v/>
      </c>
      <c r="JP55" s="55" t="str">
        <f>IFERROR(IF(INDEX(Sheet1!$B$10:$JO$18,MATCH($C55,Sheet1!$A$10:$A$18,0),MATCH(JP$48,Sheet1!$B$9:$JO$9,0))=0,"Close",INDEX(Sheet1!$B$10:$JO$18,MATCH($C55,Sheet1!$A$10:$A$18,0),MATCH(JP$48,Sheet1!$B$9:$JO$9,0))),"")</f>
        <v/>
      </c>
      <c r="JQ55" s="55" t="str">
        <f>IFERROR(IF(INDEX(Sheet1!$B$10:$JO$18,MATCH($C55,Sheet1!$A$10:$A$18,0),MATCH(JQ$48,Sheet1!$B$9:$JO$9,0))=0,"Close",INDEX(Sheet1!$B$10:$JO$18,MATCH($C55,Sheet1!$A$10:$A$18,0),MATCH(JQ$48,Sheet1!$B$9:$JO$9,0))),"")</f>
        <v/>
      </c>
      <c r="JR55" s="55" t="str">
        <f>IFERROR(IF(INDEX(Sheet1!$B$10:$JO$18,MATCH($C55,Sheet1!$A$10:$A$18,0),MATCH(JR$48,Sheet1!$B$9:$JO$9,0))=0,"Close",INDEX(Sheet1!$B$10:$JO$18,MATCH($C55,Sheet1!$A$10:$A$18,0),MATCH(JR$48,Sheet1!$B$9:$JO$9,0))),"")</f>
        <v/>
      </c>
      <c r="JS55" s="55" t="str">
        <f>IFERROR(IF(INDEX(Sheet1!$B$10:$JO$18,MATCH($C55,Sheet1!$A$10:$A$18,0),MATCH(JS$48,Sheet1!$B$9:$JO$9,0))=0,"Close",INDEX(Sheet1!$B$10:$JO$18,MATCH($C55,Sheet1!$A$10:$A$18,0),MATCH(JS$48,Sheet1!$B$9:$JO$9,0))),"")</f>
        <v/>
      </c>
      <c r="JT55" s="55" t="str">
        <f>IFERROR(IF(INDEX(Sheet1!$B$10:$JO$18,MATCH($C55,Sheet1!$A$10:$A$18,0),MATCH(JT$48,Sheet1!$B$9:$JO$9,0))=0,"Close",INDEX(Sheet1!$B$10:$JO$18,MATCH($C55,Sheet1!$A$10:$A$18,0),MATCH(JT$48,Sheet1!$B$9:$JO$9,0))),"")</f>
        <v/>
      </c>
      <c r="JU55" s="55" t="str">
        <f>IFERROR(IF(INDEX(Sheet1!$B$10:$JO$18,MATCH($C55,Sheet1!$A$10:$A$18,0),MATCH(JU$48,Sheet1!$B$9:$JO$9,0))=0,"Close",INDEX(Sheet1!$B$10:$JO$18,MATCH($C55,Sheet1!$A$10:$A$18,0),MATCH(JU$48,Sheet1!$B$9:$JO$9,0))),"")</f>
        <v/>
      </c>
      <c r="JV55" s="55" t="str">
        <f>IFERROR(IF(INDEX(Sheet1!$B$10:$JO$18,MATCH($C55,Sheet1!$A$10:$A$18,0),MATCH(JV$48,Sheet1!$B$9:$JO$9,0))=0,"Close",INDEX(Sheet1!$B$10:$JO$18,MATCH($C55,Sheet1!$A$10:$A$18,0),MATCH(JV$48,Sheet1!$B$9:$JO$9,0))),"")</f>
        <v/>
      </c>
      <c r="JW55" s="55" t="str">
        <f>IFERROR(IF(INDEX(Sheet1!$B$10:$JO$18,MATCH($C55,Sheet1!$A$10:$A$18,0),MATCH(JW$48,Sheet1!$B$9:$JO$9,0))=0,"Close",INDEX(Sheet1!$B$10:$JO$18,MATCH($C55,Sheet1!$A$10:$A$18,0),MATCH(JW$48,Sheet1!$B$9:$JO$9,0))),"")</f>
        <v/>
      </c>
      <c r="JX55" s="55" t="str">
        <f>IFERROR(IF(INDEX(Sheet1!$B$10:$JO$18,MATCH($C55,Sheet1!$A$10:$A$18,0),MATCH(JX$48,Sheet1!$B$9:$JO$9,0))=0,"Close",INDEX(Sheet1!$B$10:$JO$18,MATCH($C55,Sheet1!$A$10:$A$18,0),MATCH(JX$48,Sheet1!$B$9:$JO$9,0))),"")</f>
        <v/>
      </c>
      <c r="JY55" s="55" t="str">
        <f>IFERROR(IF(INDEX(Sheet1!$B$10:$JO$18,MATCH($C55,Sheet1!$A$10:$A$18,0),MATCH(JY$48,Sheet1!$B$9:$JO$9,0))=0,"Close",INDEX(Sheet1!$B$10:$JO$18,MATCH($C55,Sheet1!$A$10:$A$18,0),MATCH(JY$48,Sheet1!$B$9:$JO$9,0))),"")</f>
        <v/>
      </c>
      <c r="JZ55" s="55" t="str">
        <f>IFERROR(IF(INDEX(Sheet1!$B$10:$JO$18,MATCH($C55,Sheet1!$A$10:$A$18,0),MATCH(JZ$48,Sheet1!$B$9:$JO$9,0))=0,"Close",INDEX(Sheet1!$B$10:$JO$18,MATCH($C55,Sheet1!$A$10:$A$18,0),MATCH(JZ$48,Sheet1!$B$9:$JO$9,0))),"")</f>
        <v/>
      </c>
      <c r="KA55" s="55" t="str">
        <f>IFERROR(IF(INDEX(Sheet1!$B$10:$JO$18,MATCH($C55,Sheet1!$A$10:$A$18,0),MATCH(KA$48,Sheet1!$B$9:$JO$9,0))=0,"Close",INDEX(Sheet1!$B$10:$JO$18,MATCH($C55,Sheet1!$A$10:$A$18,0),MATCH(KA$48,Sheet1!$B$9:$JO$9,0))),"")</f>
        <v/>
      </c>
      <c r="KB55" s="55" t="str">
        <f>IFERROR(IF(INDEX(Sheet1!$B$10:$JO$18,MATCH($C55,Sheet1!$A$10:$A$18,0),MATCH(KB$48,Sheet1!$B$9:$JO$9,0))=0,"Close",INDEX(Sheet1!$B$10:$JO$18,MATCH($C55,Sheet1!$A$10:$A$18,0),MATCH(KB$48,Sheet1!$B$9:$JO$9,0))),"")</f>
        <v/>
      </c>
      <c r="KC55" s="55" t="str">
        <f>IFERROR(IF(INDEX(Sheet1!$B$10:$JO$18,MATCH($C55,Sheet1!$A$10:$A$18,0),MATCH(KC$48,Sheet1!$B$9:$JO$9,0))=0,"Close",INDEX(Sheet1!$B$10:$JO$18,MATCH($C55,Sheet1!$A$10:$A$18,0),MATCH(KC$48,Sheet1!$B$9:$JO$9,0))),"")</f>
        <v/>
      </c>
      <c r="KD55" s="55" t="str">
        <f>IFERROR(IF(INDEX(Sheet1!$B$10:$JO$18,MATCH($C55,Sheet1!$A$10:$A$18,0),MATCH(KD$48,Sheet1!$B$9:$JO$9,0))=0,"Close",INDEX(Sheet1!$B$10:$JO$18,MATCH($C55,Sheet1!$A$10:$A$18,0),MATCH(KD$48,Sheet1!$B$9:$JO$9,0))),"")</f>
        <v/>
      </c>
      <c r="KE55" s="55" t="str">
        <f>IFERROR(IF(INDEX(Sheet1!$B$10:$JO$18,MATCH($C55,Sheet1!$A$10:$A$18,0),MATCH(KE$48,Sheet1!$B$9:$JO$9,0))=0,"Close",INDEX(Sheet1!$B$10:$JO$18,MATCH($C55,Sheet1!$A$10:$A$18,0),MATCH(KE$48,Sheet1!$B$9:$JO$9,0))),"")</f>
        <v/>
      </c>
      <c r="KF55" s="55" t="str">
        <f>IFERROR(IF(INDEX(Sheet1!$B$10:$JO$18,MATCH($C55,Sheet1!$A$10:$A$18,0),MATCH(KF$48,Sheet1!$B$9:$JO$9,0))=0,"Close",INDEX(Sheet1!$B$10:$JO$18,MATCH($C55,Sheet1!$A$10:$A$18,0),MATCH(KF$48,Sheet1!$B$9:$JO$9,0))),"")</f>
        <v/>
      </c>
      <c r="KG55" s="55" t="str">
        <f>IFERROR(IF(INDEX(Sheet1!$B$10:$JO$18,MATCH($C55,Sheet1!$A$10:$A$18,0),MATCH(KG$48,Sheet1!$B$9:$JO$9,0))=0,"Close",INDEX(Sheet1!$B$10:$JO$18,MATCH($C55,Sheet1!$A$10:$A$18,0),MATCH(KG$48,Sheet1!$B$9:$JO$9,0))),"")</f>
        <v/>
      </c>
      <c r="KH55" s="55" t="str">
        <f>IFERROR(IF(INDEX(Sheet1!$B$10:$JO$18,MATCH($C55,Sheet1!$A$10:$A$18,0),MATCH(KH$48,Sheet1!$B$9:$JO$9,0))=0,"Close",INDEX(Sheet1!$B$10:$JO$18,MATCH($C55,Sheet1!$A$10:$A$18,0),MATCH(KH$48,Sheet1!$B$9:$JO$9,0))),"")</f>
        <v/>
      </c>
      <c r="KI55" s="55" t="str">
        <f>IFERROR(IF(INDEX(Sheet1!$B$10:$JO$18,MATCH($C55,Sheet1!$A$10:$A$18,0),MATCH(KI$48,Sheet1!$B$9:$JO$9,0))=0,"Close",INDEX(Sheet1!$B$10:$JO$18,MATCH($C55,Sheet1!$A$10:$A$18,0),MATCH(KI$48,Sheet1!$B$9:$JO$9,0))),"")</f>
        <v/>
      </c>
      <c r="KJ55" s="55" t="str">
        <f>IFERROR(IF(INDEX(Sheet1!$B$10:$JO$18,MATCH($C55,Sheet1!$A$10:$A$18,0),MATCH(KJ$48,Sheet1!$B$9:$JO$9,0))=0,"Close",INDEX(Sheet1!$B$10:$JO$18,MATCH($C55,Sheet1!$A$10:$A$18,0),MATCH(KJ$48,Sheet1!$B$9:$JO$9,0))),"")</f>
        <v/>
      </c>
      <c r="KK55" s="55" t="str">
        <f>IFERROR(IF(INDEX(Sheet1!$B$10:$JO$18,MATCH($C55,Sheet1!$A$10:$A$18,0),MATCH(KK$48,Sheet1!$B$9:$JO$9,0))=0,"Close",INDEX(Sheet1!$B$10:$JO$18,MATCH($C55,Sheet1!$A$10:$A$18,0),MATCH(KK$48,Sheet1!$B$9:$JO$9,0))),"")</f>
        <v/>
      </c>
      <c r="KL55" s="55" t="str">
        <f>IFERROR(IF(INDEX(Sheet1!$B$10:$JO$18,MATCH($C55,Sheet1!$A$10:$A$18,0),MATCH(KL$48,Sheet1!$B$9:$JO$9,0))=0,"Close",INDEX(Sheet1!$B$10:$JO$18,MATCH($C55,Sheet1!$A$10:$A$18,0),MATCH(KL$48,Sheet1!$B$9:$JO$9,0))),"")</f>
        <v/>
      </c>
      <c r="KM55" s="55" t="str">
        <f>IFERROR(IF(INDEX(Sheet1!$B$10:$JO$18,MATCH($C55,Sheet1!$A$10:$A$18,0),MATCH(KM$48,Sheet1!$B$9:$JO$9,0))=0,"Close",INDEX(Sheet1!$B$10:$JO$18,MATCH($C55,Sheet1!$A$10:$A$18,0),MATCH(KM$48,Sheet1!$B$9:$JO$9,0))),"")</f>
        <v/>
      </c>
      <c r="KN55" s="55" t="str">
        <f>IFERROR(IF(INDEX(Sheet1!$B$10:$JO$18,MATCH($C55,Sheet1!$A$10:$A$18,0),MATCH(KN$48,Sheet1!$B$9:$JO$9,0))=0,"Close",INDEX(Sheet1!$B$10:$JO$18,MATCH($C55,Sheet1!$A$10:$A$18,0),MATCH(KN$48,Sheet1!$B$9:$JO$9,0))),"")</f>
        <v/>
      </c>
      <c r="KO55" s="55" t="str">
        <f>IFERROR(IF(INDEX(Sheet1!$B$10:$JO$18,MATCH($C55,Sheet1!$A$10:$A$18,0),MATCH(KO$48,Sheet1!$B$9:$JO$9,0))=0,"Close",INDEX(Sheet1!$B$10:$JO$18,MATCH($C55,Sheet1!$A$10:$A$18,0),MATCH(KO$48,Sheet1!$B$9:$JO$9,0))),"")</f>
        <v/>
      </c>
      <c r="KP55" s="55" t="str">
        <f>IFERROR(IF(INDEX(Sheet1!$B$10:$JO$18,MATCH($C55,Sheet1!$A$10:$A$18,0),MATCH(KP$48,Sheet1!$B$9:$JO$9,0))=0,"Close",INDEX(Sheet1!$B$10:$JO$18,MATCH($C55,Sheet1!$A$10:$A$18,0),MATCH(KP$48,Sheet1!$B$9:$JO$9,0))),"")</f>
        <v/>
      </c>
      <c r="KQ55" s="55" t="str">
        <f>IFERROR(IF(INDEX(Sheet1!$B$10:$JO$18,MATCH($C55,Sheet1!$A$10:$A$18,0),MATCH(KQ$48,Sheet1!$B$9:$JO$9,0))=0,"Close",INDEX(Sheet1!$B$10:$JO$18,MATCH($C55,Sheet1!$A$10:$A$18,0),MATCH(KQ$48,Sheet1!$B$9:$JO$9,0))),"")</f>
        <v/>
      </c>
      <c r="KR55" s="55" t="str">
        <f>IFERROR(IF(INDEX(Sheet1!$B$10:$JO$18,MATCH($C55,Sheet1!$A$10:$A$18,0),MATCH(KR$48,Sheet1!$B$9:$JO$9,0))=0,"Close",INDEX(Sheet1!$B$10:$JO$18,MATCH($C55,Sheet1!$A$10:$A$18,0),MATCH(KR$48,Sheet1!$B$9:$JO$9,0))),"")</f>
        <v/>
      </c>
      <c r="KS55" s="55" t="str">
        <f>IFERROR(IF(INDEX(Sheet1!$B$10:$JO$18,MATCH($C55,Sheet1!$A$10:$A$18,0),MATCH(KS$48,Sheet1!$B$9:$JO$9,0))=0,"Close",INDEX(Sheet1!$B$10:$JO$18,MATCH($C55,Sheet1!$A$10:$A$18,0),MATCH(KS$48,Sheet1!$B$9:$JO$9,0))),"")</f>
        <v/>
      </c>
      <c r="KT55" s="55" t="str">
        <f>IFERROR(IF(INDEX(Sheet1!$B$10:$JO$18,MATCH($C55,Sheet1!$A$10:$A$18,0),MATCH(KT$48,Sheet1!$B$9:$JO$9,0))=0,"Close",INDEX(Sheet1!$B$10:$JO$18,MATCH($C55,Sheet1!$A$10:$A$18,0),MATCH(KT$48,Sheet1!$B$9:$JO$9,0))),"")</f>
        <v/>
      </c>
      <c r="KU55" s="55" t="str">
        <f>IFERROR(IF(INDEX(Sheet1!$B$10:$JO$18,MATCH($C55,Sheet1!$A$10:$A$18,0),MATCH(KU$48,Sheet1!$B$9:$JO$9,0))=0,"Close",INDEX(Sheet1!$B$10:$JO$18,MATCH($C55,Sheet1!$A$10:$A$18,0),MATCH(KU$48,Sheet1!$B$9:$JO$9,0))),"")</f>
        <v/>
      </c>
      <c r="KV55" s="55" t="str">
        <f>IFERROR(IF(INDEX(Sheet1!$B$10:$JO$18,MATCH($C55,Sheet1!$A$10:$A$18,0),MATCH(KV$48,Sheet1!$B$9:$JO$9,0))=0,"Close",INDEX(Sheet1!$B$10:$JO$18,MATCH($C55,Sheet1!$A$10:$A$18,0),MATCH(KV$48,Sheet1!$B$9:$JO$9,0))),"")</f>
        <v/>
      </c>
      <c r="KW55" s="55" t="str">
        <f>IFERROR(IF(INDEX(Sheet1!$B$10:$JO$18,MATCH($C55,Sheet1!$A$10:$A$18,0),MATCH(KW$48,Sheet1!$B$9:$JO$9,0))=0,"Close",INDEX(Sheet1!$B$10:$JO$18,MATCH($C55,Sheet1!$A$10:$A$18,0),MATCH(KW$48,Sheet1!$B$9:$JO$9,0))),"")</f>
        <v/>
      </c>
      <c r="KX55" s="55" t="str">
        <f>IFERROR(IF(INDEX(Sheet1!$B$10:$JO$18,MATCH($C55,Sheet1!$A$10:$A$18,0),MATCH(KX$48,Sheet1!$B$9:$JO$9,0))=0,"Close",INDEX(Sheet1!$B$10:$JO$18,MATCH($C55,Sheet1!$A$10:$A$18,0),MATCH(KX$48,Sheet1!$B$9:$JO$9,0))),"")</f>
        <v/>
      </c>
      <c r="KY55" s="55" t="str">
        <f>IFERROR(IF(INDEX(Sheet1!$B$10:$JO$18,MATCH($C55,Sheet1!$A$10:$A$18,0),MATCH(KY$48,Sheet1!$B$9:$JO$9,0))=0,"Close",INDEX(Sheet1!$B$10:$JO$18,MATCH($C55,Sheet1!$A$10:$A$18,0),MATCH(KY$48,Sheet1!$B$9:$JO$9,0))),"")</f>
        <v/>
      </c>
      <c r="KZ55" s="55" t="str">
        <f>IFERROR(IF(INDEX(Sheet1!$B$10:$JO$18,MATCH($C55,Sheet1!$A$10:$A$18,0),MATCH(KZ$48,Sheet1!$B$9:$JO$9,0))=0,"Close",INDEX(Sheet1!$B$10:$JO$18,MATCH($C55,Sheet1!$A$10:$A$18,0),MATCH(KZ$48,Sheet1!$B$9:$JO$9,0))),"")</f>
        <v/>
      </c>
      <c r="LA55" s="55" t="str">
        <f>IFERROR(IF(INDEX(Sheet1!$B$10:$JO$18,MATCH($C55,Sheet1!$A$10:$A$18,0),MATCH(LA$48,Sheet1!$B$9:$JO$9,0))=0,"Close",INDEX(Sheet1!$B$10:$JO$18,MATCH($C55,Sheet1!$A$10:$A$18,0),MATCH(LA$48,Sheet1!$B$9:$JO$9,0))),"")</f>
        <v/>
      </c>
      <c r="LB55" s="55" t="str">
        <f>IFERROR(IF(INDEX(Sheet1!$B$10:$JO$18,MATCH($C55,Sheet1!$A$10:$A$18,0),MATCH(LB$48,Sheet1!$B$9:$JO$9,0))=0,"Close",INDEX(Sheet1!$B$10:$JO$18,MATCH($C55,Sheet1!$A$10:$A$18,0),MATCH(LB$48,Sheet1!$B$9:$JO$9,0))),"")</f>
        <v/>
      </c>
      <c r="LC55" s="55" t="str">
        <f>IFERROR(IF(INDEX(Sheet1!$B$10:$JO$18,MATCH($C55,Sheet1!$A$10:$A$18,0),MATCH(LC$48,Sheet1!$B$9:$JO$9,0))=0,"Close",INDEX(Sheet1!$B$10:$JO$18,MATCH($C55,Sheet1!$A$10:$A$18,0),MATCH(LC$48,Sheet1!$B$9:$JO$9,0))),"")</f>
        <v/>
      </c>
      <c r="LD55" s="55" t="str">
        <f>IFERROR(IF(INDEX(Sheet1!$B$10:$JO$18,MATCH($C55,Sheet1!$A$10:$A$18,0),MATCH(LD$48,Sheet1!$B$9:$JO$9,0))=0,"Close",INDEX(Sheet1!$B$10:$JO$18,MATCH($C55,Sheet1!$A$10:$A$18,0),MATCH(LD$48,Sheet1!$B$9:$JO$9,0))),"")</f>
        <v/>
      </c>
      <c r="LE55" s="55" t="str">
        <f>IFERROR(IF(INDEX(Sheet1!$B$10:$JO$18,MATCH($C55,Sheet1!$A$10:$A$18,0),MATCH(LE$48,Sheet1!$B$9:$JO$9,0))=0,"Close",INDEX(Sheet1!$B$10:$JO$18,MATCH($C55,Sheet1!$A$10:$A$18,0),MATCH(LE$48,Sheet1!$B$9:$JO$9,0))),"")</f>
        <v/>
      </c>
      <c r="LF55" s="55" t="str">
        <f>IFERROR(IF(INDEX(Sheet1!$B$10:$JO$18,MATCH($C55,Sheet1!$A$10:$A$18,0),MATCH(LF$48,Sheet1!$B$9:$JO$9,0))=0,"Close",INDEX(Sheet1!$B$10:$JO$18,MATCH($C55,Sheet1!$A$10:$A$18,0),MATCH(LF$48,Sheet1!$B$9:$JO$9,0))),"")</f>
        <v/>
      </c>
      <c r="LG55" s="55" t="str">
        <f>IFERROR(IF(INDEX(Sheet1!$B$10:$JO$18,MATCH($C55,Sheet1!$A$10:$A$18,0),MATCH(LG$48,Sheet1!$B$9:$JO$9,0))=0,"Close",INDEX(Sheet1!$B$10:$JO$18,MATCH($C55,Sheet1!$A$10:$A$18,0),MATCH(LG$48,Sheet1!$B$9:$JO$9,0))),"")</f>
        <v/>
      </c>
      <c r="LH55" s="55" t="str">
        <f>IFERROR(IF(INDEX(Sheet1!$B$10:$JO$18,MATCH($C55,Sheet1!$A$10:$A$18,0),MATCH(LH$48,Sheet1!$B$9:$JO$9,0))=0,"Close",INDEX(Sheet1!$B$10:$JO$18,MATCH($C55,Sheet1!$A$10:$A$18,0),MATCH(LH$48,Sheet1!$B$9:$JO$9,0))),"")</f>
        <v/>
      </c>
      <c r="LI55" s="55" t="str">
        <f>IFERROR(IF(INDEX(Sheet1!$B$10:$JO$18,MATCH($C55,Sheet1!$A$10:$A$18,0),MATCH(LI$48,Sheet1!$B$9:$JO$9,0))=0,"Close",INDEX(Sheet1!$B$10:$JO$18,MATCH($C55,Sheet1!$A$10:$A$18,0),MATCH(LI$48,Sheet1!$B$9:$JO$9,0))),"")</f>
        <v/>
      </c>
      <c r="LJ55" s="55" t="str">
        <f>IFERROR(IF(INDEX(Sheet1!$B$10:$JO$18,MATCH($C55,Sheet1!$A$10:$A$18,0),MATCH(LJ$48,Sheet1!$B$9:$JO$9,0))=0,"Close",INDEX(Sheet1!$B$10:$JO$18,MATCH($C55,Sheet1!$A$10:$A$18,0),MATCH(LJ$48,Sheet1!$B$9:$JO$9,0))),"")</f>
        <v/>
      </c>
      <c r="LK55" s="55" t="str">
        <f>IFERROR(IF(INDEX(Sheet1!$B$10:$JO$18,MATCH($C55,Sheet1!$A$10:$A$18,0),MATCH(LK$48,Sheet1!$B$9:$JO$9,0))=0,"Close",INDEX(Sheet1!$B$10:$JO$18,MATCH($C55,Sheet1!$A$10:$A$18,0),MATCH(LK$48,Sheet1!$B$9:$JO$9,0))),"")</f>
        <v/>
      </c>
      <c r="LL55" s="55" t="str">
        <f>IFERROR(IF(INDEX(Sheet1!$B$10:$JO$18,MATCH($C55,Sheet1!$A$10:$A$18,0),MATCH(LL$48,Sheet1!$B$9:$JO$9,0))=0,"Close",INDEX(Sheet1!$B$10:$JO$18,MATCH($C55,Sheet1!$A$10:$A$18,0),MATCH(LL$48,Sheet1!$B$9:$JO$9,0))),"")</f>
        <v/>
      </c>
      <c r="LM55" s="55" t="str">
        <f>IFERROR(IF(INDEX(Sheet1!$B$10:$JO$18,MATCH($C55,Sheet1!$A$10:$A$18,0),MATCH(LM$48,Sheet1!$B$9:$JO$9,0))=0,"Close",INDEX(Sheet1!$B$10:$JO$18,MATCH($C55,Sheet1!$A$10:$A$18,0),MATCH(LM$48,Sheet1!$B$9:$JO$9,0))),"")</f>
        <v/>
      </c>
      <c r="LN55" s="55" t="str">
        <f>IFERROR(IF(INDEX(Sheet1!$B$10:$JO$18,MATCH($C55,Sheet1!$A$10:$A$18,0),MATCH(LN$48,Sheet1!$B$9:$JO$9,0))=0,"Close",INDEX(Sheet1!$B$10:$JO$18,MATCH($C55,Sheet1!$A$10:$A$18,0),MATCH(LN$48,Sheet1!$B$9:$JO$9,0))),"")</f>
        <v/>
      </c>
      <c r="LO55" s="55" t="str">
        <f>IFERROR(IF(INDEX(Sheet1!$B$10:$JO$18,MATCH($C55,Sheet1!$A$10:$A$18,0),MATCH(LO$48,Sheet1!$B$9:$JO$9,0))=0,"Close",INDEX(Sheet1!$B$10:$JO$18,MATCH($C55,Sheet1!$A$10:$A$18,0),MATCH(LO$48,Sheet1!$B$9:$JO$9,0))),"")</f>
        <v/>
      </c>
      <c r="LP55" s="55" t="str">
        <f>IFERROR(IF(INDEX(Sheet1!$B$10:$JO$18,MATCH($C55,Sheet1!$A$10:$A$18,0),MATCH(LP$48,Sheet1!$B$9:$JO$9,0))=0,"Close",INDEX(Sheet1!$B$10:$JO$18,MATCH($C55,Sheet1!$A$10:$A$18,0),MATCH(LP$48,Sheet1!$B$9:$JO$9,0))),"")</f>
        <v/>
      </c>
      <c r="LQ55" s="55" t="str">
        <f>IFERROR(IF(INDEX(Sheet1!$B$10:$JO$18,MATCH($C55,Sheet1!$A$10:$A$18,0),MATCH(LQ$48,Sheet1!$B$9:$JO$9,0))=0,"Close",INDEX(Sheet1!$B$10:$JO$18,MATCH($C55,Sheet1!$A$10:$A$18,0),MATCH(LQ$48,Sheet1!$B$9:$JO$9,0))),"")</f>
        <v/>
      </c>
      <c r="LR55" s="55" t="str">
        <f>IFERROR(IF(INDEX(Sheet1!$B$10:$JO$18,MATCH($C55,Sheet1!$A$10:$A$18,0),MATCH(LR$48,Sheet1!$B$9:$JO$9,0))=0,"Close",INDEX(Sheet1!$B$10:$JO$18,MATCH($C55,Sheet1!$A$10:$A$18,0),MATCH(LR$48,Sheet1!$B$9:$JO$9,0))),"")</f>
        <v/>
      </c>
      <c r="LS55" s="55" t="str">
        <f>IFERROR(IF(INDEX(Sheet1!$B$10:$JO$18,MATCH($C55,Sheet1!$A$10:$A$18,0),MATCH(LS$48,Sheet1!$B$9:$JO$9,0))=0,"Close",INDEX(Sheet1!$B$10:$JO$18,MATCH($C55,Sheet1!$A$10:$A$18,0),MATCH(LS$48,Sheet1!$B$9:$JO$9,0))),"")</f>
        <v/>
      </c>
      <c r="LT55" s="55" t="str">
        <f>IFERROR(IF(INDEX(Sheet1!$B$10:$JO$18,MATCH($C55,Sheet1!$A$10:$A$18,0),MATCH(LT$48,Sheet1!$B$9:$JO$9,0))=0,"Close",INDEX(Sheet1!$B$10:$JO$18,MATCH($C55,Sheet1!$A$10:$A$18,0),MATCH(LT$48,Sheet1!$B$9:$JO$9,0))),"")</f>
        <v/>
      </c>
      <c r="LU55" s="55" t="str">
        <f>IFERROR(IF(INDEX(Sheet1!$B$10:$JO$18,MATCH($C55,Sheet1!$A$10:$A$18,0),MATCH(LU$48,Sheet1!$B$9:$JO$9,0))=0,"Close",INDEX(Sheet1!$B$10:$JO$18,MATCH($C55,Sheet1!$A$10:$A$18,0),MATCH(LU$48,Sheet1!$B$9:$JO$9,0))),"")</f>
        <v/>
      </c>
      <c r="LV55" s="55" t="str">
        <f>IFERROR(IF(INDEX(Sheet1!$B$10:$JO$18,MATCH($C55,Sheet1!$A$10:$A$18,0),MATCH(LV$48,Sheet1!$B$9:$JO$9,0))=0,"Close",INDEX(Sheet1!$B$10:$JO$18,MATCH($C55,Sheet1!$A$10:$A$18,0),MATCH(LV$48,Sheet1!$B$9:$JO$9,0))),"")</f>
        <v/>
      </c>
      <c r="LW55" s="55" t="str">
        <f>IFERROR(IF(INDEX(Sheet1!$B$10:$JO$18,MATCH($C55,Sheet1!$A$10:$A$18,0),MATCH(LW$48,Sheet1!$B$9:$JO$9,0))=0,"Close",INDEX(Sheet1!$B$10:$JO$18,MATCH($C55,Sheet1!$A$10:$A$18,0),MATCH(LW$48,Sheet1!$B$9:$JO$9,0))),"")</f>
        <v/>
      </c>
      <c r="LX55" s="55" t="str">
        <f>IFERROR(IF(INDEX(Sheet1!$B$10:$JO$18,MATCH($C55,Sheet1!$A$10:$A$18,0),MATCH(LX$48,Sheet1!$B$9:$JO$9,0))=0,"Close",INDEX(Sheet1!$B$10:$JO$18,MATCH($C55,Sheet1!$A$10:$A$18,0),MATCH(LX$48,Sheet1!$B$9:$JO$9,0))),"")</f>
        <v/>
      </c>
      <c r="LY55" s="55" t="str">
        <f>IFERROR(IF(INDEX(Sheet1!$B$10:$JO$18,MATCH($C55,Sheet1!$A$10:$A$18,0),MATCH(LY$48,Sheet1!$B$9:$JO$9,0))=0,"Close",INDEX(Sheet1!$B$10:$JO$18,MATCH($C55,Sheet1!$A$10:$A$18,0),MATCH(LY$48,Sheet1!$B$9:$JO$9,0))),"")</f>
        <v/>
      </c>
      <c r="LZ55" s="55" t="str">
        <f>IFERROR(IF(INDEX(Sheet1!$B$10:$JO$18,MATCH($C55,Sheet1!$A$10:$A$18,0),MATCH(LZ$48,Sheet1!$B$9:$JO$9,0))=0,"Close",INDEX(Sheet1!$B$10:$JO$18,MATCH($C55,Sheet1!$A$10:$A$18,0),MATCH(LZ$48,Sheet1!$B$9:$JO$9,0))),"")</f>
        <v/>
      </c>
      <c r="MA55" s="55" t="str">
        <f>IFERROR(IF(INDEX(Sheet1!$B$10:$JO$18,MATCH($C55,Sheet1!$A$10:$A$18,0),MATCH(MA$48,Sheet1!$B$9:$JO$9,0))=0,"Close",INDEX(Sheet1!$B$10:$JO$18,MATCH($C55,Sheet1!$A$10:$A$18,0),MATCH(MA$48,Sheet1!$B$9:$JO$9,0))),"")</f>
        <v/>
      </c>
      <c r="MB55" s="55" t="str">
        <f>IFERROR(IF(INDEX(Sheet1!$B$10:$JO$18,MATCH($C55,Sheet1!$A$10:$A$18,0),MATCH(MB$48,Sheet1!$B$9:$JO$9,0))=0,"Close",INDEX(Sheet1!$B$10:$JO$18,MATCH($C55,Sheet1!$A$10:$A$18,0),MATCH(MB$48,Sheet1!$B$9:$JO$9,0))),"")</f>
        <v/>
      </c>
      <c r="MC55" s="55" t="str">
        <f>IFERROR(IF(INDEX(Sheet1!$B$10:$JO$18,MATCH($C55,Sheet1!$A$10:$A$18,0),MATCH(MC$48,Sheet1!$B$9:$JO$9,0))=0,"Close",INDEX(Sheet1!$B$10:$JO$18,MATCH($C55,Sheet1!$A$10:$A$18,0),MATCH(MC$48,Sheet1!$B$9:$JO$9,0))),"")</f>
        <v/>
      </c>
      <c r="MD55" s="55" t="str">
        <f>IFERROR(IF(INDEX(Sheet1!$B$10:$JO$18,MATCH($C55,Sheet1!$A$10:$A$18,0),MATCH(MD$48,Sheet1!$B$9:$JO$9,0))=0,"Close",INDEX(Sheet1!$B$10:$JO$18,MATCH($C55,Sheet1!$A$10:$A$18,0),MATCH(MD$48,Sheet1!$B$9:$JO$9,0))),"")</f>
        <v/>
      </c>
      <c r="ME55" s="55" t="str">
        <f>IFERROR(IF(INDEX(Sheet1!$B$10:$JO$18,MATCH($C55,Sheet1!$A$10:$A$18,0),MATCH(ME$48,Sheet1!$B$9:$JO$9,0))=0,"Close",INDEX(Sheet1!$B$10:$JO$18,MATCH($C55,Sheet1!$A$10:$A$18,0),MATCH(ME$48,Sheet1!$B$9:$JO$9,0))),"")</f>
        <v/>
      </c>
      <c r="MF55" s="55" t="str">
        <f>IFERROR(IF(INDEX(Sheet1!$B$10:$JO$18,MATCH($C55,Sheet1!$A$10:$A$18,0),MATCH(MF$48,Sheet1!$B$9:$JO$9,0))=0,"Close",INDEX(Sheet1!$B$10:$JO$18,MATCH($C55,Sheet1!$A$10:$A$18,0),MATCH(MF$48,Sheet1!$B$9:$JO$9,0))),"")</f>
        <v/>
      </c>
      <c r="MG55" s="55" t="str">
        <f>IFERROR(IF(INDEX(Sheet1!$B$10:$JO$18,MATCH($C55,Sheet1!$A$10:$A$18,0),MATCH(MG$48,Sheet1!$B$9:$JO$9,0))=0,"Close",INDEX(Sheet1!$B$10:$JO$18,MATCH($C55,Sheet1!$A$10:$A$18,0),MATCH(MG$48,Sheet1!$B$9:$JO$9,0))),"")</f>
        <v/>
      </c>
      <c r="MH55" s="55" t="str">
        <f>IFERROR(IF(INDEX(Sheet1!$B$10:$JO$18,MATCH($C55,Sheet1!$A$10:$A$18,0),MATCH(MH$48,Sheet1!$B$9:$JO$9,0))=0,"Close",INDEX(Sheet1!$B$10:$JO$18,MATCH($C55,Sheet1!$A$10:$A$18,0),MATCH(MH$48,Sheet1!$B$9:$JO$9,0))),"")</f>
        <v/>
      </c>
      <c r="MI55" s="55" t="str">
        <f>IFERROR(IF(INDEX(Sheet1!$B$10:$JO$18,MATCH($C55,Sheet1!$A$10:$A$18,0),MATCH(MI$48,Sheet1!$B$9:$JO$9,0))=0,"Close",INDEX(Sheet1!$B$10:$JO$18,MATCH($C55,Sheet1!$A$10:$A$18,0),MATCH(MI$48,Sheet1!$B$9:$JO$9,0))),"")</f>
        <v/>
      </c>
      <c r="MJ55" s="55" t="str">
        <f>IFERROR(IF(INDEX(Sheet1!$B$10:$JO$18,MATCH($C55,Sheet1!$A$10:$A$18,0),MATCH(MJ$48,Sheet1!$B$9:$JO$9,0))=0,"Close",INDEX(Sheet1!$B$10:$JO$18,MATCH($C55,Sheet1!$A$10:$A$18,0),MATCH(MJ$48,Sheet1!$B$9:$JO$9,0))),"")</f>
        <v/>
      </c>
      <c r="MK55" s="55" t="str">
        <f>IFERROR(IF(INDEX(Sheet1!$B$10:$JO$18,MATCH($C55,Sheet1!$A$10:$A$18,0),MATCH(MK$48,Sheet1!$B$9:$JO$9,0))=0,"Close",INDEX(Sheet1!$B$10:$JO$18,MATCH($C55,Sheet1!$A$10:$A$18,0),MATCH(MK$48,Sheet1!$B$9:$JO$9,0))),"")</f>
        <v/>
      </c>
      <c r="ML55" s="55" t="str">
        <f>IFERROR(IF(INDEX(Sheet1!$B$10:$JO$18,MATCH($C55,Sheet1!$A$10:$A$18,0),MATCH(ML$48,Sheet1!$B$9:$JO$9,0))=0,"Close",INDEX(Sheet1!$B$10:$JO$18,MATCH($C55,Sheet1!$A$10:$A$18,0),MATCH(ML$48,Sheet1!$B$9:$JO$9,0))),"")</f>
        <v/>
      </c>
      <c r="MM55" s="55" t="str">
        <f>IFERROR(IF(INDEX(Sheet1!$B$10:$JO$18,MATCH($C55,Sheet1!$A$10:$A$18,0),MATCH(MM$48,Sheet1!$B$9:$JO$9,0))=0,"Close",INDEX(Sheet1!$B$10:$JO$18,MATCH($C55,Sheet1!$A$10:$A$18,0),MATCH(MM$48,Sheet1!$B$9:$JO$9,0))),"")</f>
        <v/>
      </c>
      <c r="MN55" s="55" t="str">
        <f>IFERROR(IF(INDEX(Sheet1!$B$10:$JO$18,MATCH($C55,Sheet1!$A$10:$A$18,0),MATCH(MN$48,Sheet1!$B$9:$JO$9,0))=0,"Close",INDEX(Sheet1!$B$10:$JO$18,MATCH($C55,Sheet1!$A$10:$A$18,0),MATCH(MN$48,Sheet1!$B$9:$JO$9,0))),"")</f>
        <v/>
      </c>
      <c r="MO55" s="55" t="str">
        <f>IFERROR(IF(INDEX(Sheet1!$B$10:$JO$18,MATCH($C55,Sheet1!$A$10:$A$18,0),MATCH(MO$48,Sheet1!$B$9:$JO$9,0))=0,"Close",INDEX(Sheet1!$B$10:$JO$18,MATCH($C55,Sheet1!$A$10:$A$18,0),MATCH(MO$48,Sheet1!$B$9:$JO$9,0))),"")</f>
        <v/>
      </c>
      <c r="MP55" s="55" t="str">
        <f>IFERROR(IF(INDEX(Sheet1!$B$10:$JO$18,MATCH($C55,Sheet1!$A$10:$A$18,0),MATCH(MP$48,Sheet1!$B$9:$JO$9,0))=0,"Close",INDEX(Sheet1!$B$10:$JO$18,MATCH($C55,Sheet1!$A$10:$A$18,0),MATCH(MP$48,Sheet1!$B$9:$JO$9,0))),"")</f>
        <v/>
      </c>
      <c r="MQ55" s="55" t="str">
        <f>IFERROR(IF(INDEX(Sheet1!$B$10:$JO$18,MATCH($C55,Sheet1!$A$10:$A$18,0),MATCH(MQ$48,Sheet1!$B$9:$JO$9,0))=0,"Close",INDEX(Sheet1!$B$10:$JO$18,MATCH($C55,Sheet1!$A$10:$A$18,0),MATCH(MQ$48,Sheet1!$B$9:$JO$9,0))),"")</f>
        <v/>
      </c>
      <c r="MR55" s="55" t="str">
        <f>IFERROR(IF(INDEX(Sheet1!$B$10:$JO$18,MATCH($C55,Sheet1!$A$10:$A$18,0),MATCH(MR$48,Sheet1!$B$9:$JO$9,0))=0,"Close",INDEX(Sheet1!$B$10:$JO$18,MATCH($C55,Sheet1!$A$10:$A$18,0),MATCH(MR$48,Sheet1!$B$9:$JO$9,0))),"")</f>
        <v/>
      </c>
      <c r="MS55" s="55" t="str">
        <f>IFERROR(IF(INDEX(Sheet1!$B$10:$JO$18,MATCH($C55,Sheet1!$A$10:$A$18,0),MATCH(MS$48,Sheet1!$B$9:$JO$9,0))=0,"Close",INDEX(Sheet1!$B$10:$JO$18,MATCH($C55,Sheet1!$A$10:$A$18,0),MATCH(MS$48,Sheet1!$B$9:$JO$9,0))),"")</f>
        <v/>
      </c>
      <c r="MT55" s="55" t="str">
        <f>IFERROR(IF(INDEX(Sheet1!$B$10:$JO$18,MATCH($C55,Sheet1!$A$10:$A$18,0),MATCH(MT$48,Sheet1!$B$9:$JO$9,0))=0,"Close",INDEX(Sheet1!$B$10:$JO$18,MATCH($C55,Sheet1!$A$10:$A$18,0),MATCH(MT$48,Sheet1!$B$9:$JO$9,0))),"")</f>
        <v/>
      </c>
      <c r="MU55" s="55" t="str">
        <f>IFERROR(IF(INDEX(Sheet1!$B$10:$JO$18,MATCH($C55,Sheet1!$A$10:$A$18,0),MATCH(MU$48,Sheet1!$B$9:$JO$9,0))=0,"Close",INDEX(Sheet1!$B$10:$JO$18,MATCH($C55,Sheet1!$A$10:$A$18,0),MATCH(MU$48,Sheet1!$B$9:$JO$9,0))),"")</f>
        <v/>
      </c>
      <c r="MV55" s="55" t="str">
        <f>IFERROR(IF(INDEX(Sheet1!$B$10:$JO$18,MATCH($C55,Sheet1!$A$10:$A$18,0),MATCH(MV$48,Sheet1!$B$9:$JO$9,0))=0,"Close",INDEX(Sheet1!$B$10:$JO$18,MATCH($C55,Sheet1!$A$10:$A$18,0),MATCH(MV$48,Sheet1!$B$9:$JO$9,0))),"")</f>
        <v/>
      </c>
      <c r="MW55" s="55" t="str">
        <f>IFERROR(IF(INDEX(Sheet1!$B$10:$JO$18,MATCH($C55,Sheet1!$A$10:$A$18,0),MATCH(MW$48,Sheet1!$B$9:$JO$9,0))=0,"Close",INDEX(Sheet1!$B$10:$JO$18,MATCH($C55,Sheet1!$A$10:$A$18,0),MATCH(MW$48,Sheet1!$B$9:$JO$9,0))),"")</f>
        <v/>
      </c>
      <c r="MX55" s="55" t="str">
        <f>IFERROR(IF(INDEX(Sheet1!$B$10:$JO$18,MATCH($C55,Sheet1!$A$10:$A$18,0),MATCH(MX$48,Sheet1!$B$9:$JO$9,0))=0,"Close",INDEX(Sheet1!$B$10:$JO$18,MATCH($C55,Sheet1!$A$10:$A$18,0),MATCH(MX$48,Sheet1!$B$9:$JO$9,0))),"")</f>
        <v/>
      </c>
      <c r="MY55" s="55" t="str">
        <f>IFERROR(IF(INDEX(Sheet1!$B$10:$JO$18,MATCH($C55,Sheet1!$A$10:$A$18,0),MATCH(MY$48,Sheet1!$B$9:$JO$9,0))=0,"Close",INDEX(Sheet1!$B$10:$JO$18,MATCH($C55,Sheet1!$A$10:$A$18,0),MATCH(MY$48,Sheet1!$B$9:$JO$9,0))),"")</f>
        <v/>
      </c>
      <c r="MZ55" s="55" t="str">
        <f>IFERROR(IF(INDEX(Sheet1!$B$10:$JO$18,MATCH($C55,Sheet1!$A$10:$A$18,0),MATCH(MZ$48,Sheet1!$B$9:$JO$9,0))=0,"Close",INDEX(Sheet1!$B$10:$JO$18,MATCH($C55,Sheet1!$A$10:$A$18,0),MATCH(MZ$48,Sheet1!$B$9:$JO$9,0))),"")</f>
        <v/>
      </c>
      <c r="NA55" s="55" t="str">
        <f>IFERROR(IF(INDEX(Sheet1!$B$10:$JO$18,MATCH($C55,Sheet1!$A$10:$A$18,0),MATCH(NA$48,Sheet1!$B$9:$JO$9,0))=0,"Close",INDEX(Sheet1!$B$10:$JO$18,MATCH($C55,Sheet1!$A$10:$A$18,0),MATCH(NA$48,Sheet1!$B$9:$JO$9,0))),"")</f>
        <v/>
      </c>
      <c r="NB55" s="55" t="str">
        <f>IFERROR(IF(INDEX(Sheet1!$B$10:$JO$18,MATCH($C55,Sheet1!$A$10:$A$18,0),MATCH(NB$48,Sheet1!$B$9:$JO$9,0))=0,"Close",INDEX(Sheet1!$B$10:$JO$18,MATCH($C55,Sheet1!$A$10:$A$18,0),MATCH(NB$48,Sheet1!$B$9:$JO$9,0))),"")</f>
        <v/>
      </c>
      <c r="NC55" s="55" t="str">
        <f>IFERROR(IF(INDEX(Sheet1!$B$10:$JO$18,MATCH($C55,Sheet1!$A$10:$A$18,0),MATCH(NC$48,Sheet1!$B$9:$JO$9,0))=0,"Close",INDEX(Sheet1!$B$10:$JO$18,MATCH($C55,Sheet1!$A$10:$A$18,0),MATCH(NC$48,Sheet1!$B$9:$JO$9,0))),"")</f>
        <v/>
      </c>
      <c r="ND55" s="55" t="str">
        <f>IFERROR(IF(INDEX(Sheet1!$B$10:$JO$18,MATCH($C55,Sheet1!$A$10:$A$18,0),MATCH(ND$48,Sheet1!$B$9:$JO$9,0))=0,"Close",INDEX(Sheet1!$B$10:$JO$18,MATCH($C55,Sheet1!$A$10:$A$18,0),MATCH(ND$48,Sheet1!$B$9:$JO$9,0))),"")</f>
        <v/>
      </c>
      <c r="NE55" s="55" t="str">
        <f>IFERROR(IF(INDEX(Sheet1!$B$10:$JO$18,MATCH($C55,Sheet1!$A$10:$A$18,0),MATCH(NE$48,Sheet1!$B$9:$JO$9,0))=0,"Close",INDEX(Sheet1!$B$10:$JO$18,MATCH($C55,Sheet1!$A$10:$A$18,0),MATCH(NE$48,Sheet1!$B$9:$JO$9,0))),"")</f>
        <v/>
      </c>
      <c r="NF55" s="55" t="str">
        <f>IFERROR(IF(INDEX(Sheet1!$B$10:$JO$18,MATCH($C55,Sheet1!$A$10:$A$18,0),MATCH(NF$48,Sheet1!$B$9:$JO$9,0))=0,"Close",INDEX(Sheet1!$B$10:$JO$18,MATCH($C55,Sheet1!$A$10:$A$18,0),MATCH(NF$48,Sheet1!$B$9:$JO$9,0))),"")</f>
        <v/>
      </c>
      <c r="NG55" s="55" t="str">
        <f>IFERROR(IF(INDEX(Sheet1!$B$10:$JO$18,MATCH($C55,Sheet1!$A$10:$A$18,0),MATCH(NG$48,Sheet1!$B$9:$JO$9,0))=0,"Close",INDEX(Sheet1!$B$10:$JO$18,MATCH($C55,Sheet1!$A$10:$A$18,0),MATCH(NG$48,Sheet1!$B$9:$JO$9,0))),"")</f>
        <v/>
      </c>
      <c r="NH55" s="55" t="str">
        <f>IFERROR(IF(INDEX(Sheet1!$B$10:$JO$18,MATCH($C55,Sheet1!$A$10:$A$18,0),MATCH(NH$48,Sheet1!$B$9:$JO$9,0))=0,"Close",INDEX(Sheet1!$B$10:$JO$18,MATCH($C55,Sheet1!$A$10:$A$18,0),MATCH(NH$48,Sheet1!$B$9:$JO$9,0))),"")</f>
        <v/>
      </c>
      <c r="NI55" s="55" t="str">
        <f>IFERROR(IF(INDEX(Sheet1!$B$10:$JO$18,MATCH($C55,Sheet1!$A$10:$A$18,0),MATCH(NI$48,Sheet1!$B$9:$JO$9,0))=0,"Close",INDEX(Sheet1!$B$10:$JO$18,MATCH($C55,Sheet1!$A$10:$A$18,0),MATCH(NI$48,Sheet1!$B$9:$JO$9,0))),"")</f>
        <v/>
      </c>
      <c r="NJ55" s="55" t="str">
        <f>IFERROR(IF(INDEX(Sheet1!$B$10:$JO$18,MATCH($C55,Sheet1!$A$10:$A$18,0),MATCH(NJ$48,Sheet1!$B$9:$JO$9,0))=0,"Close",INDEX(Sheet1!$B$10:$JO$18,MATCH($C55,Sheet1!$A$10:$A$18,0),MATCH(NJ$48,Sheet1!$B$9:$JO$9,0))),"")</f>
        <v/>
      </c>
      <c r="NK55" s="55" t="str">
        <f>IFERROR(IF(INDEX(Sheet1!$B$10:$JO$18,MATCH($C55,Sheet1!$A$10:$A$18,0),MATCH(NK$48,Sheet1!$B$9:$JO$9,0))=0,"Close",INDEX(Sheet1!$B$10:$JO$18,MATCH($C55,Sheet1!$A$10:$A$18,0),MATCH(NK$48,Sheet1!$B$9:$JO$9,0))),"")</f>
        <v/>
      </c>
      <c r="NL55" s="55" t="str">
        <f>IFERROR(IF(INDEX(Sheet1!$B$10:$JO$18,MATCH($C55,Sheet1!$A$10:$A$18,0),MATCH(NL$48,Sheet1!$B$9:$JO$9,0))=0,"Close",INDEX(Sheet1!$B$10:$JO$18,MATCH($C55,Sheet1!$A$10:$A$18,0),MATCH(NL$48,Sheet1!$B$9:$JO$9,0))),"")</f>
        <v/>
      </c>
      <c r="NM55" s="55" t="str">
        <f>IFERROR(IF(INDEX(Sheet1!$B$10:$JO$18,MATCH($C55,Sheet1!$A$10:$A$18,0),MATCH(NM$48,Sheet1!$B$9:$JO$9,0))=0,"Close",INDEX(Sheet1!$B$10:$JO$18,MATCH($C55,Sheet1!$A$10:$A$18,0),MATCH(NM$48,Sheet1!$B$9:$JO$9,0))),"")</f>
        <v/>
      </c>
      <c r="NN55" s="55" t="str">
        <f>IFERROR(IF(INDEX(Sheet1!$B$10:$JO$18,MATCH($C55,Sheet1!$A$10:$A$18,0),MATCH(NN$48,Sheet1!$B$9:$JO$9,0))=0,"Close",INDEX(Sheet1!$B$10:$JO$18,MATCH($C55,Sheet1!$A$10:$A$18,0),MATCH(NN$48,Sheet1!$B$9:$JO$9,0))),"")</f>
        <v/>
      </c>
      <c r="NO55" s="55" t="str">
        <f>IFERROR(IF(INDEX(Sheet1!$B$10:$JO$18,MATCH($C55,Sheet1!$A$10:$A$18,0),MATCH(NO$48,Sheet1!$B$9:$JO$9,0))=0,"Close",INDEX(Sheet1!$B$10:$JO$18,MATCH($C55,Sheet1!$A$10:$A$18,0),MATCH(NO$48,Sheet1!$B$9:$JO$9,0))),"")</f>
        <v/>
      </c>
      <c r="NP55" s="55" t="str">
        <f>IFERROR(IF(INDEX(Sheet1!$B$10:$JO$18,MATCH($C55,Sheet1!$A$10:$A$18,0),MATCH(NP$48,Sheet1!$B$9:$JO$9,0))=0,"Close",INDEX(Sheet1!$B$10:$JO$18,MATCH($C55,Sheet1!$A$10:$A$18,0),MATCH(NP$48,Sheet1!$B$9:$JO$9,0))),"")</f>
        <v/>
      </c>
      <c r="NQ55" s="55" t="str">
        <f>IFERROR(IF(INDEX(Sheet1!$B$10:$JO$18,MATCH($C55,Sheet1!$A$10:$A$18,0),MATCH(NQ$48,Sheet1!$B$9:$JO$9,0))=0,"Close",INDEX(Sheet1!$B$10:$JO$18,MATCH($C55,Sheet1!$A$10:$A$18,0),MATCH(NQ$48,Sheet1!$B$9:$JO$9,0))),"")</f>
        <v/>
      </c>
      <c r="NR55" s="55" t="str">
        <f>IFERROR(IF(INDEX(Sheet1!$B$10:$JO$18,MATCH($C55,Sheet1!$A$10:$A$18,0),MATCH(NR$48,Sheet1!$B$9:$JO$9,0))=0,"Close",INDEX(Sheet1!$B$10:$JO$18,MATCH($C55,Sheet1!$A$10:$A$18,0),MATCH(NR$48,Sheet1!$B$9:$JO$9,0))),"")</f>
        <v/>
      </c>
      <c r="NS55" s="55" t="str">
        <f>IFERROR(IF(INDEX(Sheet1!$B$10:$JO$18,MATCH($C55,Sheet1!$A$10:$A$18,0),MATCH(NS$48,Sheet1!$B$9:$JO$9,0))=0,"Close",INDEX(Sheet1!$B$10:$JO$18,MATCH($C55,Sheet1!$A$10:$A$18,0),MATCH(NS$48,Sheet1!$B$9:$JO$9,0))),"")</f>
        <v/>
      </c>
      <c r="NT55" s="55" t="str">
        <f>IFERROR(IF(INDEX(Sheet1!$B$10:$JO$18,MATCH($C55,Sheet1!$A$10:$A$18,0),MATCH(NT$48,Sheet1!$B$9:$JO$9,0))=0,"Close",INDEX(Sheet1!$B$10:$JO$18,MATCH($C55,Sheet1!$A$10:$A$18,0),MATCH(NT$48,Sheet1!$B$9:$JO$9,0))),"")</f>
        <v/>
      </c>
      <c r="NU55" s="55" t="str">
        <f>IFERROR(IF(INDEX(Sheet1!$B$10:$JO$18,MATCH($C55,Sheet1!$A$10:$A$18,0),MATCH(NU$48,Sheet1!$B$9:$JO$9,0))=0,"Close",INDEX(Sheet1!$B$10:$JO$18,MATCH($C55,Sheet1!$A$10:$A$18,0),MATCH(NU$48,Sheet1!$B$9:$JO$9,0))),"")</f>
        <v/>
      </c>
      <c r="NV55" s="55" t="str">
        <f>IFERROR(IF(INDEX(Sheet1!$B$10:$JO$18,MATCH($C55,Sheet1!$A$10:$A$18,0),MATCH(NV$48,Sheet1!$B$9:$JO$9,0))=0,"Close",INDEX(Sheet1!$B$10:$JO$18,MATCH($C55,Sheet1!$A$10:$A$18,0),MATCH(NV$48,Sheet1!$B$9:$JO$9,0))),"")</f>
        <v/>
      </c>
      <c r="NW55" s="55" t="str">
        <f>IFERROR(IF(INDEX(Sheet1!$B$10:$JO$18,MATCH($C55,Sheet1!$A$10:$A$18,0),MATCH(NW$48,Sheet1!$B$9:$JO$9,0))=0,"Close",INDEX(Sheet1!$B$10:$JO$18,MATCH($C55,Sheet1!$A$10:$A$18,0),MATCH(NW$48,Sheet1!$B$9:$JO$9,0))),"")</f>
        <v/>
      </c>
      <c r="NX55" s="55" t="str">
        <f>IFERROR(IF(INDEX(Sheet1!$B$10:$JO$18,MATCH($C55,Sheet1!$A$10:$A$18,0),MATCH(NX$48,Sheet1!$B$9:$JO$9,0))=0,"Close",INDEX(Sheet1!$B$10:$JO$18,MATCH($C55,Sheet1!$A$10:$A$18,0),MATCH(NX$48,Sheet1!$B$9:$JO$9,0))),"")</f>
        <v/>
      </c>
      <c r="NY55" s="55" t="str">
        <f>IFERROR(IF(INDEX(Sheet1!$B$10:$JO$18,MATCH($C55,Sheet1!$A$10:$A$18,0),MATCH(NY$48,Sheet1!$B$9:$JO$9,0))=0,"Close",INDEX(Sheet1!$B$10:$JO$18,MATCH($C55,Sheet1!$A$10:$A$18,0),MATCH(NY$48,Sheet1!$B$9:$JO$9,0))),"")</f>
        <v/>
      </c>
      <c r="NZ55" s="55" t="str">
        <f>IFERROR(IF(INDEX(Sheet1!$B$10:$JO$18,MATCH($C55,Sheet1!$A$10:$A$18,0),MATCH(NZ$48,Sheet1!$B$9:$JO$9,0))=0,"Close",INDEX(Sheet1!$B$10:$JO$18,MATCH($C55,Sheet1!$A$10:$A$18,0),MATCH(NZ$48,Sheet1!$B$9:$JO$9,0))),"")</f>
        <v/>
      </c>
      <c r="OA55" s="55" t="str">
        <f>IFERROR(IF(INDEX(Sheet1!$B$10:$JO$18,MATCH($C55,Sheet1!$A$10:$A$18,0),MATCH(OA$48,Sheet1!$B$9:$JO$9,0))=0,"Close",INDEX(Sheet1!$B$10:$JO$18,MATCH($C55,Sheet1!$A$10:$A$18,0),MATCH(OA$48,Sheet1!$B$9:$JO$9,0))),"")</f>
        <v/>
      </c>
      <c r="OB55" s="55" t="str">
        <f>IFERROR(IF(INDEX(Sheet1!$B$10:$JO$18,MATCH($C55,Sheet1!$A$10:$A$18,0),MATCH(OB$48,Sheet1!$B$9:$JO$9,0))=0,"Close",INDEX(Sheet1!$B$10:$JO$18,MATCH($C55,Sheet1!$A$10:$A$18,0),MATCH(OB$48,Sheet1!$B$9:$JO$9,0))),"")</f>
        <v/>
      </c>
      <c r="OC55" s="55" t="str">
        <f>IFERROR(IF(INDEX(Sheet1!$B$10:$JO$18,MATCH($C55,Sheet1!$A$10:$A$18,0),MATCH(OC$48,Sheet1!$B$9:$JO$9,0))=0,"Close",INDEX(Sheet1!$B$10:$JO$18,MATCH($C55,Sheet1!$A$10:$A$18,0),MATCH(OC$48,Sheet1!$B$9:$JO$9,0))),"")</f>
        <v/>
      </c>
      <c r="OD55" s="55" t="str">
        <f>IFERROR(IF(INDEX(Sheet1!$B$10:$JO$18,MATCH($C55,Sheet1!$A$10:$A$18,0),MATCH(OD$48,Sheet1!$B$9:$JO$9,0))=0,"Close",INDEX(Sheet1!$B$10:$JO$18,MATCH($C55,Sheet1!$A$10:$A$18,0),MATCH(OD$48,Sheet1!$B$9:$JO$9,0))),"")</f>
        <v/>
      </c>
      <c r="OE55" s="55" t="str">
        <f>IFERROR(IF(INDEX(Sheet1!$B$10:$JO$18,MATCH($C55,Sheet1!$A$10:$A$18,0),MATCH(OE$48,Sheet1!$B$9:$JO$9,0))=0,"Close",INDEX(Sheet1!$B$10:$JO$18,MATCH($C55,Sheet1!$A$10:$A$18,0),MATCH(OE$48,Sheet1!$B$9:$JO$9,0))),"")</f>
        <v/>
      </c>
      <c r="OF55" s="55" t="str">
        <f>IFERROR(IF(INDEX(Sheet1!$B$10:$JO$18,MATCH($C55,Sheet1!$A$10:$A$18,0),MATCH(OF$48,Sheet1!$B$9:$JO$9,0))=0,"Close",INDEX(Sheet1!$B$10:$JO$18,MATCH($C55,Sheet1!$A$10:$A$18,0),MATCH(OF$48,Sheet1!$B$9:$JO$9,0))),"")</f>
        <v/>
      </c>
      <c r="OG55" s="55" t="str">
        <f>IFERROR(IF(INDEX(Sheet1!$B$10:$JO$18,MATCH($C55,Sheet1!$A$10:$A$18,0),MATCH(OG$48,Sheet1!$B$9:$JO$9,0))=0,"Close",INDEX(Sheet1!$B$10:$JO$18,MATCH($C55,Sheet1!$A$10:$A$18,0),MATCH(OG$48,Sheet1!$B$9:$JO$9,0))),"")</f>
        <v/>
      </c>
      <c r="OH55" s="55" t="str">
        <f>IFERROR(IF(INDEX(Sheet1!$B$10:$JO$18,MATCH($C55,Sheet1!$A$10:$A$18,0),MATCH(OH$48,Sheet1!$B$9:$JO$9,0))=0,"Close",INDEX(Sheet1!$B$10:$JO$18,MATCH($C55,Sheet1!$A$10:$A$18,0),MATCH(OH$48,Sheet1!$B$9:$JO$9,0))),"")</f>
        <v/>
      </c>
      <c r="OI55" s="55" t="str">
        <f>IFERROR(IF(INDEX(Sheet1!$B$10:$JO$18,MATCH($C55,Sheet1!$A$10:$A$18,0),MATCH(OI$48,Sheet1!$B$9:$JO$9,0))=0,"Close",INDEX(Sheet1!$B$10:$JO$18,MATCH($C55,Sheet1!$A$10:$A$18,0),MATCH(OI$48,Sheet1!$B$9:$JO$9,0))),"")</f>
        <v/>
      </c>
      <c r="OJ55" s="55" t="str">
        <f>IFERROR(IF(INDEX(Sheet1!$B$10:$JO$18,MATCH($C55,Sheet1!$A$10:$A$18,0),MATCH(OJ$48,Sheet1!$B$9:$JO$9,0))=0,"Close",INDEX(Sheet1!$B$10:$JO$18,MATCH($C55,Sheet1!$A$10:$A$18,0),MATCH(OJ$48,Sheet1!$B$9:$JO$9,0))),"")</f>
        <v/>
      </c>
      <c r="OK55" s="55" t="str">
        <f>IFERROR(IF(INDEX(Sheet1!$B$10:$JO$18,MATCH($C55,Sheet1!$A$10:$A$18,0),MATCH(OK$48,Sheet1!$B$9:$JO$9,0))=0,"Close",INDEX(Sheet1!$B$10:$JO$18,MATCH($C55,Sheet1!$A$10:$A$18,0),MATCH(OK$48,Sheet1!$B$9:$JO$9,0))),"")</f>
        <v/>
      </c>
      <c r="OL55" s="55" t="str">
        <f>IFERROR(IF(INDEX(Sheet1!$B$10:$JO$18,MATCH($C55,Sheet1!$A$10:$A$18,0),MATCH(OL$48,Sheet1!$B$9:$JO$9,0))=0,"Close",INDEX(Sheet1!$B$10:$JO$18,MATCH($C55,Sheet1!$A$10:$A$18,0),MATCH(OL$48,Sheet1!$B$9:$JO$9,0))),"")</f>
        <v/>
      </c>
      <c r="OM55" s="55" t="str">
        <f>IFERROR(IF(INDEX(Sheet1!$B$10:$JO$18,MATCH($C55,Sheet1!$A$10:$A$18,0),MATCH(OM$48,Sheet1!$B$9:$JO$9,0))=0,"Close",INDEX(Sheet1!$B$10:$JO$18,MATCH($C55,Sheet1!$A$10:$A$18,0),MATCH(OM$48,Sheet1!$B$9:$JO$9,0))),"")</f>
        <v/>
      </c>
      <c r="ON55" s="55" t="str">
        <f>IFERROR(IF(INDEX(Sheet1!$B$10:$JO$18,MATCH($C55,Sheet1!$A$10:$A$18,0),MATCH(ON$48,Sheet1!$B$9:$JO$9,0))=0,"Close",INDEX(Sheet1!$B$10:$JO$18,MATCH($C55,Sheet1!$A$10:$A$18,0),MATCH(ON$48,Sheet1!$B$9:$JO$9,0))),"")</f>
        <v/>
      </c>
      <c r="OO55" s="55" t="str">
        <f>IFERROR(IF(INDEX(Sheet1!$B$10:$JO$18,MATCH($C55,Sheet1!$A$10:$A$18,0),MATCH(OO$48,Sheet1!$B$9:$JO$9,0))=0,"Close",INDEX(Sheet1!$B$10:$JO$18,MATCH($C55,Sheet1!$A$10:$A$18,0),MATCH(OO$48,Sheet1!$B$9:$JO$9,0))),"")</f>
        <v/>
      </c>
      <c r="OP55" s="55" t="str">
        <f>IFERROR(IF(INDEX(Sheet1!$B$10:$JO$18,MATCH($C55,Sheet1!$A$10:$A$18,0),MATCH(OP$48,Sheet1!$B$9:$JO$9,0))=0,"Close",INDEX(Sheet1!$B$10:$JO$18,MATCH($C55,Sheet1!$A$10:$A$18,0),MATCH(OP$48,Sheet1!$B$9:$JO$9,0))),"")</f>
        <v/>
      </c>
      <c r="OQ55" s="55" t="str">
        <f>IFERROR(IF(INDEX(Sheet1!$B$10:$JO$18,MATCH($C55,Sheet1!$A$10:$A$18,0),MATCH(OQ$48,Sheet1!$B$9:$JO$9,0))=0,"Close",INDEX(Sheet1!$B$10:$JO$18,MATCH($C55,Sheet1!$A$10:$A$18,0),MATCH(OQ$48,Sheet1!$B$9:$JO$9,0))),"")</f>
        <v/>
      </c>
      <c r="OR55" s="55" t="str">
        <f>IFERROR(IF(INDEX(Sheet1!$B$10:$JO$18,MATCH($C55,Sheet1!$A$10:$A$18,0),MATCH(OR$48,Sheet1!$B$9:$JO$9,0))=0,"Close",INDEX(Sheet1!$B$10:$JO$18,MATCH($C55,Sheet1!$A$10:$A$18,0),MATCH(OR$48,Sheet1!$B$9:$JO$9,0))),"")</f>
        <v/>
      </c>
      <c r="OS55" s="55" t="str">
        <f>IFERROR(IF(INDEX(Sheet1!$B$10:$JO$18,MATCH($C55,Sheet1!$A$10:$A$18,0),MATCH(OS$48,Sheet1!$B$9:$JO$9,0))=0,"Close",INDEX(Sheet1!$B$10:$JO$18,MATCH($C55,Sheet1!$A$10:$A$18,0),MATCH(OS$48,Sheet1!$B$9:$JO$9,0))),"")</f>
        <v/>
      </c>
      <c r="OT55" s="55" t="str">
        <f>IFERROR(IF(INDEX(Sheet1!$B$10:$JO$18,MATCH($C55,Sheet1!$A$10:$A$18,0),MATCH(OT$48,Sheet1!$B$9:$JO$9,0))=0,"Close",INDEX(Sheet1!$B$10:$JO$18,MATCH($C55,Sheet1!$A$10:$A$18,0),MATCH(OT$48,Sheet1!$B$9:$JO$9,0))),"")</f>
        <v/>
      </c>
      <c r="OU55" s="55" t="str">
        <f>IFERROR(IF(INDEX(Sheet1!$B$10:$JO$18,MATCH($C55,Sheet1!$A$10:$A$18,0),MATCH(OU$48,Sheet1!$B$9:$JO$9,0))=0,"Close",INDEX(Sheet1!$B$10:$JO$18,MATCH($C55,Sheet1!$A$10:$A$18,0),MATCH(OU$48,Sheet1!$B$9:$JO$9,0))),"")</f>
        <v/>
      </c>
      <c r="OV55" s="55" t="str">
        <f>IFERROR(IF(INDEX(Sheet1!$B$10:$JO$18,MATCH($C55,Sheet1!$A$10:$A$18,0),MATCH(OV$48,Sheet1!$B$9:$JO$9,0))=0,"Close",INDEX(Sheet1!$B$10:$JO$18,MATCH($C55,Sheet1!$A$10:$A$18,0),MATCH(OV$48,Sheet1!$B$9:$JO$9,0))),"")</f>
        <v/>
      </c>
      <c r="OW55" s="55" t="str">
        <f>IFERROR(IF(INDEX(Sheet1!$B$10:$JO$18,MATCH($C55,Sheet1!$A$10:$A$18,0),MATCH(OW$48,Sheet1!$B$9:$JO$9,0))=0,"Close",INDEX(Sheet1!$B$10:$JO$18,MATCH($C55,Sheet1!$A$10:$A$18,0),MATCH(OW$48,Sheet1!$B$9:$JO$9,0))),"")</f>
        <v/>
      </c>
      <c r="OX55" s="55" t="str">
        <f>IFERROR(IF(INDEX(Sheet1!$B$10:$JO$18,MATCH($C55,Sheet1!$A$10:$A$18,0),MATCH(OX$48,Sheet1!$B$9:$JO$9,0))=0,"Close",INDEX(Sheet1!$B$10:$JO$18,MATCH($C55,Sheet1!$A$10:$A$18,0),MATCH(OX$48,Sheet1!$B$9:$JO$9,0))),"")</f>
        <v/>
      </c>
      <c r="OY55" s="55" t="str">
        <f>IFERROR(IF(INDEX(Sheet1!$B$10:$JO$18,MATCH($C55,Sheet1!$A$10:$A$18,0),MATCH(OY$48,Sheet1!$B$9:$JO$9,0))=0,"Close",INDEX(Sheet1!$B$10:$JO$18,MATCH($C55,Sheet1!$A$10:$A$18,0),MATCH(OY$48,Sheet1!$B$9:$JO$9,0))),"")</f>
        <v/>
      </c>
      <c r="OZ55" s="55" t="str">
        <f>IFERROR(IF(INDEX(Sheet1!$B$10:$JO$18,MATCH($C55,Sheet1!$A$10:$A$18,0),MATCH(OZ$48,Sheet1!$B$9:$JO$9,0))=0,"Close",INDEX(Sheet1!$B$10:$JO$18,MATCH($C55,Sheet1!$A$10:$A$18,0),MATCH(OZ$48,Sheet1!$B$9:$JO$9,0))),"")</f>
        <v/>
      </c>
      <c r="PA55" s="55" t="str">
        <f>IFERROR(IF(INDEX(Sheet1!$B$10:$JO$18,MATCH($C55,Sheet1!$A$10:$A$18,0),MATCH(PA$48,Sheet1!$B$9:$JO$9,0))=0,"Close",INDEX(Sheet1!$B$10:$JO$18,MATCH($C55,Sheet1!$A$10:$A$18,0),MATCH(PA$48,Sheet1!$B$9:$JO$9,0))),"")</f>
        <v/>
      </c>
      <c r="PB55" s="55" t="str">
        <f>IFERROR(IF(INDEX(Sheet1!$B$10:$JO$18,MATCH($C55,Sheet1!$A$10:$A$18,0),MATCH(PB$48,Sheet1!$B$9:$JO$9,0))=0,"Close",INDEX(Sheet1!$B$10:$JO$18,MATCH($C55,Sheet1!$A$10:$A$18,0),MATCH(PB$48,Sheet1!$B$9:$JO$9,0))),"")</f>
        <v/>
      </c>
      <c r="PC55" s="55" t="str">
        <f>IFERROR(IF(INDEX(Sheet1!$B$10:$JO$18,MATCH($C55,Sheet1!$A$10:$A$18,0),MATCH(PC$48,Sheet1!$B$9:$JO$9,0))=0,"Close",INDEX(Sheet1!$B$10:$JO$18,MATCH($C55,Sheet1!$A$10:$A$18,0),MATCH(PC$48,Sheet1!$B$9:$JO$9,0))),"")</f>
        <v/>
      </c>
      <c r="PD55" s="55" t="str">
        <f>IFERROR(IF(INDEX(Sheet1!$B$10:$JO$18,MATCH($C55,Sheet1!$A$10:$A$18,0),MATCH(PD$48,Sheet1!$B$9:$JO$9,0))=0,"Close",INDEX(Sheet1!$B$10:$JO$18,MATCH($C55,Sheet1!$A$10:$A$18,0),MATCH(PD$48,Sheet1!$B$9:$JO$9,0))),"")</f>
        <v/>
      </c>
      <c r="PE55" s="55" t="str">
        <f>IFERROR(IF(INDEX(Sheet1!$B$10:$JO$18,MATCH($C55,Sheet1!$A$10:$A$18,0),MATCH(PE$48,Sheet1!$B$9:$JO$9,0))=0,"Close",INDEX(Sheet1!$B$10:$JO$18,MATCH($C55,Sheet1!$A$10:$A$18,0),MATCH(PE$48,Sheet1!$B$9:$JO$9,0))),"")</f>
        <v/>
      </c>
      <c r="PF55" s="55" t="str">
        <f>IFERROR(IF(INDEX(Sheet1!$B$10:$JO$18,MATCH($C55,Sheet1!$A$10:$A$18,0),MATCH(PF$48,Sheet1!$B$9:$JO$9,0))=0,"Close",INDEX(Sheet1!$B$10:$JO$18,MATCH($C55,Sheet1!$A$10:$A$18,0),MATCH(PF$48,Sheet1!$B$9:$JO$9,0))),"")</f>
        <v/>
      </c>
      <c r="PG55" s="55" t="str">
        <f>IFERROR(IF(INDEX(Sheet1!$B$10:$JO$18,MATCH($C55,Sheet1!$A$10:$A$18,0),MATCH(PG$48,Sheet1!$B$9:$JO$9,0))=0,"Close",INDEX(Sheet1!$B$10:$JO$18,MATCH($C55,Sheet1!$A$10:$A$18,0),MATCH(PG$48,Sheet1!$B$9:$JO$9,0))),"")</f>
        <v/>
      </c>
      <c r="PH55" s="55" t="str">
        <f>IFERROR(IF(INDEX(Sheet1!$B$10:$JO$18,MATCH($C55,Sheet1!$A$10:$A$18,0),MATCH(PH$48,Sheet1!$B$9:$JO$9,0))=0,"Close",INDEX(Sheet1!$B$10:$JO$18,MATCH($C55,Sheet1!$A$10:$A$18,0),MATCH(PH$48,Sheet1!$B$9:$JO$9,0))),"")</f>
        <v/>
      </c>
      <c r="PI55" s="55" t="str">
        <f>IFERROR(IF(INDEX(Sheet1!$B$10:$JO$18,MATCH($C55,Sheet1!$A$10:$A$18,0),MATCH(PI$48,Sheet1!$B$9:$JO$9,0))=0,"Close",INDEX(Sheet1!$B$10:$JO$18,MATCH($C55,Sheet1!$A$10:$A$18,0),MATCH(PI$48,Sheet1!$B$9:$JO$9,0))),"")</f>
        <v/>
      </c>
      <c r="PJ55" s="55" t="str">
        <f>IFERROR(IF(INDEX(Sheet1!$B$10:$JO$18,MATCH($C55,Sheet1!$A$10:$A$18,0),MATCH(PJ$48,Sheet1!$B$9:$JO$9,0))=0,"Close",INDEX(Sheet1!$B$10:$JO$18,MATCH($C55,Sheet1!$A$10:$A$18,0),MATCH(PJ$48,Sheet1!$B$9:$JO$9,0))),"")</f>
        <v/>
      </c>
      <c r="PK55" s="55" t="str">
        <f>IFERROR(IF(INDEX(Sheet1!$B$10:$JO$18,MATCH($C55,Sheet1!$A$10:$A$18,0),MATCH(PK$48,Sheet1!$B$9:$JO$9,0))=0,"Close",INDEX(Sheet1!$B$10:$JO$18,MATCH($C55,Sheet1!$A$10:$A$18,0),MATCH(PK$48,Sheet1!$B$9:$JO$9,0))),"")</f>
        <v/>
      </c>
      <c r="PL55" s="55" t="str">
        <f>IFERROR(IF(INDEX(Sheet1!$B$10:$JO$18,MATCH($C55,Sheet1!$A$10:$A$18,0),MATCH(PL$48,Sheet1!$B$9:$JO$9,0))=0,"Close",INDEX(Sheet1!$B$10:$JO$18,MATCH($C55,Sheet1!$A$10:$A$18,0),MATCH(PL$48,Sheet1!$B$9:$JO$9,0))),"")</f>
        <v/>
      </c>
      <c r="PM55" s="55" t="str">
        <f>IFERROR(IF(INDEX(Sheet1!$B$10:$JO$18,MATCH($C55,Sheet1!$A$10:$A$18,0),MATCH(PM$48,Sheet1!$B$9:$JO$9,0))=0,"Close",INDEX(Sheet1!$B$10:$JO$18,MATCH($C55,Sheet1!$A$10:$A$18,0),MATCH(PM$48,Sheet1!$B$9:$JO$9,0))),"")</f>
        <v/>
      </c>
      <c r="PN55" s="55" t="str">
        <f>IFERROR(IF(INDEX(Sheet1!$B$10:$JO$18,MATCH($C55,Sheet1!$A$10:$A$18,0),MATCH(PN$48,Sheet1!$B$9:$JO$9,0))=0,"Close",INDEX(Sheet1!$B$10:$JO$18,MATCH($C55,Sheet1!$A$10:$A$18,0),MATCH(PN$48,Sheet1!$B$9:$JO$9,0))),"")</f>
        <v/>
      </c>
      <c r="PO55" s="55" t="str">
        <f>IFERROR(IF(INDEX(Sheet1!$B$10:$JO$18,MATCH($C55,Sheet1!$A$10:$A$18,0),MATCH(PO$48,Sheet1!$B$9:$JO$9,0))=0,"Close",INDEX(Sheet1!$B$10:$JO$18,MATCH($C55,Sheet1!$A$10:$A$18,0),MATCH(PO$48,Sheet1!$B$9:$JO$9,0))),"")</f>
        <v/>
      </c>
      <c r="PP55" s="55" t="str">
        <f>IFERROR(IF(INDEX(Sheet1!$B$10:$JO$18,MATCH($C55,Sheet1!$A$10:$A$18,0),MATCH(PP$48,Sheet1!$B$9:$JO$9,0))=0,"Close",INDEX(Sheet1!$B$10:$JO$18,MATCH($C55,Sheet1!$A$10:$A$18,0),MATCH(PP$48,Sheet1!$B$9:$JO$9,0))),"")</f>
        <v/>
      </c>
      <c r="PQ55" s="55" t="str">
        <f>IFERROR(IF(INDEX(Sheet1!$B$10:$JO$18,MATCH($C55,Sheet1!$A$10:$A$18,0),MATCH(PQ$48,Sheet1!$B$9:$JO$9,0))=0,"Close",INDEX(Sheet1!$B$10:$JO$18,MATCH($C55,Sheet1!$A$10:$A$18,0),MATCH(PQ$48,Sheet1!$B$9:$JO$9,0))),"")</f>
        <v/>
      </c>
      <c r="PR55" s="55" t="str">
        <f>IFERROR(IF(INDEX(Sheet1!$B$10:$JO$18,MATCH($C55,Sheet1!$A$10:$A$18,0),MATCH(PR$48,Sheet1!$B$9:$JO$9,0))=0,"Close",INDEX(Sheet1!$B$10:$JO$18,MATCH($C55,Sheet1!$A$10:$A$18,0),MATCH(PR$48,Sheet1!$B$9:$JO$9,0))),"")</f>
        <v/>
      </c>
      <c r="PS55" s="55" t="str">
        <f>IFERROR(IF(INDEX(Sheet1!$B$10:$JO$18,MATCH($C55,Sheet1!$A$10:$A$18,0),MATCH(PS$48,Sheet1!$B$9:$JO$9,0))=0,"Close",INDEX(Sheet1!$B$10:$JO$18,MATCH($C55,Sheet1!$A$10:$A$18,0),MATCH(PS$48,Sheet1!$B$9:$JO$9,0))),"")</f>
        <v/>
      </c>
      <c r="PT55" s="55" t="str">
        <f>IFERROR(IF(INDEX(Sheet1!$B$10:$JO$18,MATCH($C55,Sheet1!$A$10:$A$18,0),MATCH(PT$48,Sheet1!$B$9:$JO$9,0))=0,"Close",INDEX(Sheet1!$B$10:$JO$18,MATCH($C55,Sheet1!$A$10:$A$18,0),MATCH(PT$48,Sheet1!$B$9:$JO$9,0))),"")</f>
        <v/>
      </c>
      <c r="PU55" s="55" t="str">
        <f>IFERROR(IF(INDEX(Sheet1!$B$10:$JO$18,MATCH($C55,Sheet1!$A$10:$A$18,0),MATCH(PU$48,Sheet1!$B$9:$JO$9,0))=0,"Close",INDEX(Sheet1!$B$10:$JO$18,MATCH($C55,Sheet1!$A$10:$A$18,0),MATCH(PU$48,Sheet1!$B$9:$JO$9,0))),"")</f>
        <v/>
      </c>
      <c r="PV55" s="55" t="str">
        <f>IFERROR(IF(INDEX(Sheet1!$B$10:$JO$18,MATCH($C55,Sheet1!$A$10:$A$18,0),MATCH(PV$48,Sheet1!$B$9:$JO$9,0))=0,"Close",INDEX(Sheet1!$B$10:$JO$18,MATCH($C55,Sheet1!$A$10:$A$18,0),MATCH(PV$48,Sheet1!$B$9:$JO$9,0))),"")</f>
        <v/>
      </c>
      <c r="PW55" s="55" t="str">
        <f>IFERROR(IF(INDEX(Sheet1!$B$10:$JO$18,MATCH($C55,Sheet1!$A$10:$A$18,0),MATCH(PW$48,Sheet1!$B$9:$JO$9,0))=0,"Close",INDEX(Sheet1!$B$10:$JO$18,MATCH($C55,Sheet1!$A$10:$A$18,0),MATCH(PW$48,Sheet1!$B$9:$JO$9,0))),"")</f>
        <v/>
      </c>
      <c r="PX55" s="55" t="str">
        <f>IFERROR(IF(INDEX(Sheet1!$B$10:$JO$18,MATCH($C55,Sheet1!$A$10:$A$18,0),MATCH(PX$48,Sheet1!$B$9:$JO$9,0))=0,"Close",INDEX(Sheet1!$B$10:$JO$18,MATCH($C55,Sheet1!$A$10:$A$18,0),MATCH(PX$48,Sheet1!$B$9:$JO$9,0))),"")</f>
        <v/>
      </c>
      <c r="PY55" s="55" t="str">
        <f>IFERROR(IF(INDEX(Sheet1!$B$10:$JO$18,MATCH($C55,Sheet1!$A$10:$A$18,0),MATCH(PY$48,Sheet1!$B$9:$JO$9,0))=0,"Close",INDEX(Sheet1!$B$10:$JO$18,MATCH($C55,Sheet1!$A$10:$A$18,0),MATCH(PY$48,Sheet1!$B$9:$JO$9,0))),"")</f>
        <v/>
      </c>
      <c r="PZ55" s="55" t="str">
        <f>IFERROR(IF(INDEX(Sheet1!$B$10:$JO$18,MATCH($C55,Sheet1!$A$10:$A$18,0),MATCH(PZ$48,Sheet1!$B$9:$JO$9,0))=0,"Close",INDEX(Sheet1!$B$10:$JO$18,MATCH($C55,Sheet1!$A$10:$A$18,0),MATCH(PZ$48,Sheet1!$B$9:$JO$9,0))),"")</f>
        <v/>
      </c>
      <c r="QA55" s="55" t="str">
        <f>IFERROR(IF(INDEX(Sheet1!$B$10:$JO$18,MATCH($C55,Sheet1!$A$10:$A$18,0),MATCH(QA$48,Sheet1!$B$9:$JO$9,0))=0,"Close",INDEX(Sheet1!$B$10:$JO$18,MATCH($C55,Sheet1!$A$10:$A$18,0),MATCH(QA$48,Sheet1!$B$9:$JO$9,0))),"")</f>
        <v/>
      </c>
      <c r="QB55" s="55" t="str">
        <f>IFERROR(IF(INDEX(Sheet1!$B$10:$JO$18,MATCH($C55,Sheet1!$A$10:$A$18,0),MATCH(QB$48,Sheet1!$B$9:$JO$9,0))=0,"Close",INDEX(Sheet1!$B$10:$JO$18,MATCH($C55,Sheet1!$A$10:$A$18,0),MATCH(QB$48,Sheet1!$B$9:$JO$9,0))),"")</f>
        <v/>
      </c>
      <c r="QC55" s="55" t="str">
        <f>IFERROR(IF(INDEX(Sheet1!$B$10:$JO$18,MATCH($C55,Sheet1!$A$10:$A$18,0),MATCH(QC$48,Sheet1!$B$9:$JO$9,0))=0,"Close",INDEX(Sheet1!$B$10:$JO$18,MATCH($C55,Sheet1!$A$10:$A$18,0),MATCH(QC$48,Sheet1!$B$9:$JO$9,0))),"")</f>
        <v/>
      </c>
      <c r="QD55" s="55" t="str">
        <f>IFERROR(IF(INDEX(Sheet1!$B$10:$JO$18,MATCH($C55,Sheet1!$A$10:$A$18,0),MATCH(QD$48,Sheet1!$B$9:$JO$9,0))=0,"Close",INDEX(Sheet1!$B$10:$JO$18,MATCH($C55,Sheet1!$A$10:$A$18,0),MATCH(QD$48,Sheet1!$B$9:$JO$9,0))),"")</f>
        <v/>
      </c>
      <c r="QE55" s="55" t="str">
        <f>IFERROR(IF(INDEX(Sheet1!$B$10:$JO$18,MATCH($C55,Sheet1!$A$10:$A$18,0),MATCH(QE$48,Sheet1!$B$9:$JO$9,0))=0,"Close",INDEX(Sheet1!$B$10:$JO$18,MATCH($C55,Sheet1!$A$10:$A$18,0),MATCH(QE$48,Sheet1!$B$9:$JO$9,0))),"")</f>
        <v/>
      </c>
      <c r="QF55" s="55" t="str">
        <f>IFERROR(IF(INDEX(Sheet1!$B$10:$JO$18,MATCH($C55,Sheet1!$A$10:$A$18,0),MATCH(QF$48,Sheet1!$B$9:$JO$9,0))=0,"Close",INDEX(Sheet1!$B$10:$JO$18,MATCH($C55,Sheet1!$A$10:$A$18,0),MATCH(QF$48,Sheet1!$B$9:$JO$9,0))),"")</f>
        <v/>
      </c>
      <c r="QG55" s="55" t="str">
        <f>IFERROR(IF(INDEX(Sheet1!$B$10:$JO$18,MATCH($C55,Sheet1!$A$10:$A$18,0),MATCH(QG$48,Sheet1!$B$9:$JO$9,0))=0,"Close",INDEX(Sheet1!$B$10:$JO$18,MATCH($C55,Sheet1!$A$10:$A$18,0),MATCH(QG$48,Sheet1!$B$9:$JO$9,0))),"")</f>
        <v/>
      </c>
      <c r="QH55" s="55" t="str">
        <f>IFERROR(IF(INDEX(Sheet1!$B$10:$JO$18,MATCH($C55,Sheet1!$A$10:$A$18,0),MATCH(QH$48,Sheet1!$B$9:$JO$9,0))=0,"Close",INDEX(Sheet1!$B$10:$JO$18,MATCH($C55,Sheet1!$A$10:$A$18,0),MATCH(QH$48,Sheet1!$B$9:$JO$9,0))),"")</f>
        <v/>
      </c>
      <c r="QI55" s="55" t="str">
        <f>IFERROR(IF(INDEX(Sheet1!$B$10:$JO$18,MATCH($C55,Sheet1!$A$10:$A$18,0),MATCH(QI$48,Sheet1!$B$9:$JO$9,0))=0,"Close",INDEX(Sheet1!$B$10:$JO$18,MATCH($C55,Sheet1!$A$10:$A$18,0),MATCH(QI$48,Sheet1!$B$9:$JO$9,0))),"")</f>
        <v/>
      </c>
      <c r="QJ55" s="55" t="str">
        <f>IFERROR(IF(INDEX(Sheet1!$B$10:$JO$18,MATCH($C55,Sheet1!$A$10:$A$18,0),MATCH(QJ$48,Sheet1!$B$9:$JO$9,0))=0,"Close",INDEX(Sheet1!$B$10:$JO$18,MATCH($C55,Sheet1!$A$10:$A$18,0),MATCH(QJ$48,Sheet1!$B$9:$JO$9,0))),"")</f>
        <v/>
      </c>
      <c r="QK55" s="55" t="str">
        <f>IFERROR(IF(INDEX(Sheet1!$B$10:$JO$18,MATCH($C55,Sheet1!$A$10:$A$18,0),MATCH(QK$48,Sheet1!$B$9:$JO$9,0))=0,"Close",INDEX(Sheet1!$B$10:$JO$18,MATCH($C55,Sheet1!$A$10:$A$18,0),MATCH(QK$48,Sheet1!$B$9:$JO$9,0))),"")</f>
        <v/>
      </c>
      <c r="QL55" s="55" t="str">
        <f>IFERROR(IF(INDEX(Sheet1!$B$10:$JO$18,MATCH($C55,Sheet1!$A$10:$A$18,0),MATCH(QL$48,Sheet1!$B$9:$JO$9,0))=0,"Close",INDEX(Sheet1!$B$10:$JO$18,MATCH($C55,Sheet1!$A$10:$A$18,0),MATCH(QL$48,Sheet1!$B$9:$JO$9,0))),"")</f>
        <v/>
      </c>
      <c r="QM55" s="55" t="str">
        <f>IFERROR(IF(INDEX(Sheet1!$B$10:$JO$18,MATCH($C55,Sheet1!$A$10:$A$18,0),MATCH(QM$48,Sheet1!$B$9:$JO$9,0))=0,"Close",INDEX(Sheet1!$B$10:$JO$18,MATCH($C55,Sheet1!$A$10:$A$18,0),MATCH(QM$48,Sheet1!$B$9:$JO$9,0))),"")</f>
        <v/>
      </c>
      <c r="QN55" s="55" t="str">
        <f>IFERROR(IF(INDEX(Sheet1!$B$10:$JO$18,MATCH($C55,Sheet1!$A$10:$A$18,0),MATCH(QN$48,Sheet1!$B$9:$JO$9,0))=0,"Close",INDEX(Sheet1!$B$10:$JO$18,MATCH($C55,Sheet1!$A$10:$A$18,0),MATCH(QN$48,Sheet1!$B$9:$JO$9,0))),"")</f>
        <v/>
      </c>
      <c r="QO55" s="55" t="str">
        <f>IFERROR(IF(INDEX(Sheet1!$B$10:$JO$18,MATCH($C55,Sheet1!$A$10:$A$18,0),MATCH(QO$48,Sheet1!$B$9:$JO$9,0))=0,"Close",INDEX(Sheet1!$B$10:$JO$18,MATCH($C55,Sheet1!$A$10:$A$18,0),MATCH(QO$48,Sheet1!$B$9:$JO$9,0))),"")</f>
        <v/>
      </c>
      <c r="QP55" s="55" t="str">
        <f>IFERROR(IF(INDEX(Sheet1!$B$10:$JO$18,MATCH($C55,Sheet1!$A$10:$A$18,0),MATCH(QP$48,Sheet1!$B$9:$JO$9,0))=0,"Close",INDEX(Sheet1!$B$10:$JO$18,MATCH($C55,Sheet1!$A$10:$A$18,0),MATCH(QP$48,Sheet1!$B$9:$JO$9,0))),"")</f>
        <v/>
      </c>
      <c r="QQ55" s="55" t="str">
        <f>IFERROR(IF(INDEX(Sheet1!$B$10:$JO$18,MATCH($C55,Sheet1!$A$10:$A$18,0),MATCH(QQ$48,Sheet1!$B$9:$JO$9,0))=0,"Close",INDEX(Sheet1!$B$10:$JO$18,MATCH($C55,Sheet1!$A$10:$A$18,0),MATCH(QQ$48,Sheet1!$B$9:$JO$9,0))),"")</f>
        <v/>
      </c>
      <c r="QR55" s="55" t="str">
        <f>IFERROR(IF(INDEX(Sheet1!$B$10:$JO$18,MATCH($C55,Sheet1!$A$10:$A$18,0),MATCH(QR$48,Sheet1!$B$9:$JO$9,0))=0,"Close",INDEX(Sheet1!$B$10:$JO$18,MATCH($C55,Sheet1!$A$10:$A$18,0),MATCH(QR$48,Sheet1!$B$9:$JO$9,0))),"")</f>
        <v/>
      </c>
      <c r="QS55" s="55" t="str">
        <f>IFERROR(IF(INDEX(Sheet1!$B$10:$JO$18,MATCH($C55,Sheet1!$A$10:$A$18,0),MATCH(QS$48,Sheet1!$B$9:$JO$9,0))=0,"Close",INDEX(Sheet1!$B$10:$JO$18,MATCH($C55,Sheet1!$A$10:$A$18,0),MATCH(QS$48,Sheet1!$B$9:$JO$9,0))),"")</f>
        <v/>
      </c>
      <c r="QT55" s="55" t="str">
        <f>IFERROR(IF(INDEX(Sheet1!$B$10:$JO$18,MATCH($C55,Sheet1!$A$10:$A$18,0),MATCH(QT$48,Sheet1!$B$9:$JO$9,0))=0,"Close",INDEX(Sheet1!$B$10:$JO$18,MATCH($C55,Sheet1!$A$10:$A$18,0),MATCH(QT$48,Sheet1!$B$9:$JO$9,0))),"")</f>
        <v/>
      </c>
      <c r="QU55" s="55" t="str">
        <f>IFERROR(IF(INDEX(Sheet1!$B$10:$JO$18,MATCH($C55,Sheet1!$A$10:$A$18,0),MATCH(QU$48,Sheet1!$B$9:$JO$9,0))=0,"Close",INDEX(Sheet1!$B$10:$JO$18,MATCH($C55,Sheet1!$A$10:$A$18,0),MATCH(QU$48,Sheet1!$B$9:$JO$9,0))),"")</f>
        <v/>
      </c>
      <c r="QV55" s="55" t="str">
        <f>IFERROR(IF(INDEX(Sheet1!$B$10:$JO$18,MATCH($C55,Sheet1!$A$10:$A$18,0),MATCH(QV$48,Sheet1!$B$9:$JO$9,0))=0,"Close",INDEX(Sheet1!$B$10:$JO$18,MATCH($C55,Sheet1!$A$10:$A$18,0),MATCH(QV$48,Sheet1!$B$9:$JO$9,0))),"")</f>
        <v/>
      </c>
      <c r="QW55" s="55" t="str">
        <f>IFERROR(IF(INDEX(Sheet1!$B$10:$JO$18,MATCH($C55,Sheet1!$A$10:$A$18,0),MATCH(QW$48,Sheet1!$B$9:$JO$9,0))=0,"Close",INDEX(Sheet1!$B$10:$JO$18,MATCH($C55,Sheet1!$A$10:$A$18,0),MATCH(QW$48,Sheet1!$B$9:$JO$9,0))),"")</f>
        <v/>
      </c>
      <c r="QX55" s="55" t="str">
        <f>IFERROR(IF(INDEX(Sheet1!$B$10:$JO$18,MATCH($C55,Sheet1!$A$10:$A$18,0),MATCH(QX$48,Sheet1!$B$9:$JO$9,0))=0,"Close",INDEX(Sheet1!$B$10:$JO$18,MATCH($C55,Sheet1!$A$10:$A$18,0),MATCH(QX$48,Sheet1!$B$9:$JO$9,0))),"")</f>
        <v/>
      </c>
      <c r="QY55" s="55" t="str">
        <f>IFERROR(IF(INDEX(Sheet1!$B$10:$JO$18,MATCH($C55,Sheet1!$A$10:$A$18,0),MATCH(QY$48,Sheet1!$B$9:$JO$9,0))=0,"Close",INDEX(Sheet1!$B$10:$JO$18,MATCH($C55,Sheet1!$A$10:$A$18,0),MATCH(QY$48,Sheet1!$B$9:$JO$9,0))),"")</f>
        <v/>
      </c>
      <c r="QZ55" s="55" t="str">
        <f>IFERROR(IF(INDEX(Sheet1!$B$10:$JO$18,MATCH($C55,Sheet1!$A$10:$A$18,0),MATCH(QZ$48,Sheet1!$B$9:$JO$9,0))=0,"Close",INDEX(Sheet1!$B$10:$JO$18,MATCH($C55,Sheet1!$A$10:$A$18,0),MATCH(QZ$48,Sheet1!$B$9:$JO$9,0))),"")</f>
        <v/>
      </c>
      <c r="RA55" s="55" t="str">
        <f>IFERROR(IF(INDEX(Sheet1!$B$10:$JO$18,MATCH($C55,Sheet1!$A$10:$A$18,0),MATCH(RA$48,Sheet1!$B$9:$JO$9,0))=0,"Close",INDEX(Sheet1!$B$10:$JO$18,MATCH($C55,Sheet1!$A$10:$A$18,0),MATCH(RA$48,Sheet1!$B$9:$JO$9,0))),"")</f>
        <v/>
      </c>
      <c r="RB55" s="55" t="str">
        <f>IFERROR(IF(INDEX(Sheet1!$B$10:$JO$18,MATCH($C55,Sheet1!$A$10:$A$18,0),MATCH(RB$48,Sheet1!$B$9:$JO$9,0))=0,"Close",INDEX(Sheet1!$B$10:$JO$18,MATCH($C55,Sheet1!$A$10:$A$18,0),MATCH(RB$48,Sheet1!$B$9:$JO$9,0))),"")</f>
        <v/>
      </c>
      <c r="RC55" s="55" t="str">
        <f>IFERROR(IF(INDEX(Sheet1!$B$10:$JO$18,MATCH($C55,Sheet1!$A$10:$A$18,0),MATCH(RC$48,Sheet1!$B$9:$JO$9,0))=0,"Close",INDEX(Sheet1!$B$10:$JO$18,MATCH($C55,Sheet1!$A$10:$A$18,0),MATCH(RC$48,Sheet1!$B$9:$JO$9,0))),"")</f>
        <v/>
      </c>
      <c r="RD55" s="55" t="str">
        <f>IFERROR(IF(INDEX(Sheet1!$B$10:$JO$18,MATCH($C55,Sheet1!$A$10:$A$18,0),MATCH(RD$48,Sheet1!$B$9:$JO$9,0))=0,"Close",INDEX(Sheet1!$B$10:$JO$18,MATCH($C55,Sheet1!$A$10:$A$18,0),MATCH(RD$48,Sheet1!$B$9:$JO$9,0))),"")</f>
        <v/>
      </c>
      <c r="RE55" s="55" t="str">
        <f>IFERROR(IF(INDEX(Sheet1!$B$10:$JO$18,MATCH($C55,Sheet1!$A$10:$A$18,0),MATCH(RE$48,Sheet1!$B$9:$JO$9,0))=0,"Close",INDEX(Sheet1!$B$10:$JO$18,MATCH($C55,Sheet1!$A$10:$A$18,0),MATCH(RE$48,Sheet1!$B$9:$JO$9,0))),"")</f>
        <v/>
      </c>
      <c r="RF55" s="55" t="str">
        <f>IFERROR(IF(INDEX(Sheet1!$B$10:$JO$18,MATCH($C55,Sheet1!$A$10:$A$18,0),MATCH(RF$48,Sheet1!$B$9:$JO$9,0))=0,"Close",INDEX(Sheet1!$B$10:$JO$18,MATCH($C55,Sheet1!$A$10:$A$18,0),MATCH(RF$48,Sheet1!$B$9:$JO$9,0))),"")</f>
        <v/>
      </c>
      <c r="RG55" s="55" t="str">
        <f>IFERROR(IF(INDEX(Sheet1!$B$10:$JO$18,MATCH($C55,Sheet1!$A$10:$A$18,0),MATCH(RG$48,Sheet1!$B$9:$JO$9,0))=0,"Close",INDEX(Sheet1!$B$10:$JO$18,MATCH($C55,Sheet1!$A$10:$A$18,0),MATCH(RG$48,Sheet1!$B$9:$JO$9,0))),"")</f>
        <v/>
      </c>
      <c r="RH55" s="55" t="str">
        <f>IFERROR(IF(INDEX(Sheet1!$B$10:$JO$18,MATCH($C55,Sheet1!$A$10:$A$18,0),MATCH(RH$48,Sheet1!$B$9:$JO$9,0))=0,"Close",INDEX(Sheet1!$B$10:$JO$18,MATCH($C55,Sheet1!$A$10:$A$18,0),MATCH(RH$48,Sheet1!$B$9:$JO$9,0))),"")</f>
        <v/>
      </c>
      <c r="RI55" s="55" t="str">
        <f>IFERROR(IF(INDEX(Sheet1!$B$10:$JO$18,MATCH($C55,Sheet1!$A$10:$A$18,0),MATCH(RI$48,Sheet1!$B$9:$JO$9,0))=0,"Close",INDEX(Sheet1!$B$10:$JO$18,MATCH($C55,Sheet1!$A$10:$A$18,0),MATCH(RI$48,Sheet1!$B$9:$JO$9,0))),"")</f>
        <v/>
      </c>
      <c r="RJ55" s="55" t="str">
        <f>IFERROR(IF(INDEX(Sheet1!$B$10:$JO$18,MATCH($C55,Sheet1!$A$10:$A$18,0),MATCH(RJ$48,Sheet1!$B$9:$JO$9,0))=0,"Close",INDEX(Sheet1!$B$10:$JO$18,MATCH($C55,Sheet1!$A$10:$A$18,0),MATCH(RJ$48,Sheet1!$B$9:$JO$9,0))),"")</f>
        <v/>
      </c>
      <c r="RK55" s="55" t="str">
        <f>IFERROR(IF(INDEX(Sheet1!$B$10:$JO$18,MATCH($C55,Sheet1!$A$10:$A$18,0),MATCH(RK$48,Sheet1!$B$9:$JO$9,0))=0,"Close",INDEX(Sheet1!$B$10:$JO$18,MATCH($C55,Sheet1!$A$10:$A$18,0),MATCH(RK$48,Sheet1!$B$9:$JO$9,0))),"")</f>
        <v/>
      </c>
      <c r="RL55" s="55" t="str">
        <f>IFERROR(IF(INDEX(Sheet1!$B$10:$JO$18,MATCH($C55,Sheet1!$A$10:$A$18,0),MATCH(RL$48,Sheet1!$B$9:$JO$9,0))=0,"Close",INDEX(Sheet1!$B$10:$JO$18,MATCH($C55,Sheet1!$A$10:$A$18,0),MATCH(RL$48,Sheet1!$B$9:$JO$9,0))),"")</f>
        <v/>
      </c>
      <c r="RM55" s="55" t="str">
        <f>IFERROR(IF(INDEX(Sheet1!$B$10:$JO$18,MATCH($C55,Sheet1!$A$10:$A$18,0),MATCH(RM$48,Sheet1!$B$9:$JO$9,0))=0,"Close",INDEX(Sheet1!$B$10:$JO$18,MATCH($C55,Sheet1!$A$10:$A$18,0),MATCH(RM$48,Sheet1!$B$9:$JO$9,0))),"")</f>
        <v/>
      </c>
      <c r="RN55" s="55" t="str">
        <f>IFERROR(IF(INDEX(Sheet1!$B$10:$JO$18,MATCH($C55,Sheet1!$A$10:$A$18,0),MATCH(RN$48,Sheet1!$B$9:$JO$9,0))=0,"Close",INDEX(Sheet1!$B$10:$JO$18,MATCH($C55,Sheet1!$A$10:$A$18,0),MATCH(RN$48,Sheet1!$B$9:$JO$9,0))),"")</f>
        <v/>
      </c>
      <c r="RO55" s="55" t="str">
        <f>IFERROR(IF(INDEX(Sheet1!$B$10:$JO$18,MATCH($C55,Sheet1!$A$10:$A$18,0),MATCH(RO$48,Sheet1!$B$9:$JO$9,0))=0,"Close",INDEX(Sheet1!$B$10:$JO$18,MATCH($C55,Sheet1!$A$10:$A$18,0),MATCH(RO$48,Sheet1!$B$9:$JO$9,0))),"")</f>
        <v/>
      </c>
      <c r="RP55" s="55" t="str">
        <f>IFERROR(IF(INDEX(Sheet1!$B$10:$JO$18,MATCH($C55,Sheet1!$A$10:$A$18,0),MATCH(RP$48,Sheet1!$B$9:$JO$9,0))=0,"Close",INDEX(Sheet1!$B$10:$JO$18,MATCH($C55,Sheet1!$A$10:$A$18,0),MATCH(RP$48,Sheet1!$B$9:$JO$9,0))),"")</f>
        <v/>
      </c>
      <c r="RQ55" s="55" t="str">
        <f>IFERROR(IF(INDEX(Sheet1!$B$10:$JO$18,MATCH($C55,Sheet1!$A$10:$A$18,0),MATCH(RQ$48,Sheet1!$B$9:$JO$9,0))=0,"Close",INDEX(Sheet1!$B$10:$JO$18,MATCH($C55,Sheet1!$A$10:$A$18,0),MATCH(RQ$48,Sheet1!$B$9:$JO$9,0))),"")</f>
        <v/>
      </c>
      <c r="RR55" s="55" t="str">
        <f>IFERROR(IF(INDEX(Sheet1!$B$10:$JO$18,MATCH($C55,Sheet1!$A$10:$A$18,0),MATCH(RR$48,Sheet1!$B$9:$JO$9,0))=0,"Close",INDEX(Sheet1!$B$10:$JO$18,MATCH($C55,Sheet1!$A$10:$A$18,0),MATCH(RR$48,Sheet1!$B$9:$JO$9,0))),"")</f>
        <v/>
      </c>
      <c r="RS55" s="55" t="str">
        <f>IFERROR(IF(INDEX(Sheet1!$B$10:$JO$18,MATCH($C55,Sheet1!$A$10:$A$18,0),MATCH(RS$48,Sheet1!$B$9:$JO$9,0))=0,"Close",INDEX(Sheet1!$B$10:$JO$18,MATCH($C55,Sheet1!$A$10:$A$18,0),MATCH(RS$48,Sheet1!$B$9:$JO$9,0))),"")</f>
        <v/>
      </c>
      <c r="RT55" s="55" t="str">
        <f>IFERROR(IF(INDEX(Sheet1!$B$10:$JO$18,MATCH($C55,Sheet1!$A$10:$A$18,0),MATCH(RT$48,Sheet1!$B$9:$JO$9,0))=0,"Close",INDEX(Sheet1!$B$10:$JO$18,MATCH($C55,Sheet1!$A$10:$A$18,0),MATCH(RT$48,Sheet1!$B$9:$JO$9,0))),"")</f>
        <v/>
      </c>
      <c r="RU55" s="55" t="str">
        <f>IFERROR(IF(INDEX(Sheet1!$B$10:$JO$18,MATCH($C55,Sheet1!$A$10:$A$18,0),MATCH(RU$48,Sheet1!$B$9:$JO$9,0))=0,"Close",INDEX(Sheet1!$B$10:$JO$18,MATCH($C55,Sheet1!$A$10:$A$18,0),MATCH(RU$48,Sheet1!$B$9:$JO$9,0))),"")</f>
        <v/>
      </c>
      <c r="RV55" s="55" t="str">
        <f>IFERROR(IF(INDEX(Sheet1!$B$10:$JO$18,MATCH($C55,Sheet1!$A$10:$A$18,0),MATCH(RV$48,Sheet1!$B$9:$JO$9,0))=0,"Close",INDEX(Sheet1!$B$10:$JO$18,MATCH($C55,Sheet1!$A$10:$A$18,0),MATCH(RV$48,Sheet1!$B$9:$JO$9,0))),"")</f>
        <v/>
      </c>
      <c r="RW55" s="55" t="str">
        <f>IFERROR(IF(INDEX(Sheet1!$B$10:$JO$18,MATCH($C55,Sheet1!$A$10:$A$18,0),MATCH(RW$48,Sheet1!$B$9:$JO$9,0))=0,"Close",INDEX(Sheet1!$B$10:$JO$18,MATCH($C55,Sheet1!$A$10:$A$18,0),MATCH(RW$48,Sheet1!$B$9:$JO$9,0))),"")</f>
        <v/>
      </c>
      <c r="RX55" s="55" t="str">
        <f>IFERROR(IF(INDEX(Sheet1!$B$10:$JO$18,MATCH($C55,Sheet1!$A$10:$A$18,0),MATCH(RX$48,Sheet1!$B$9:$JO$9,0))=0,"Close",INDEX(Sheet1!$B$10:$JO$18,MATCH($C55,Sheet1!$A$10:$A$18,0),MATCH(RX$48,Sheet1!$B$9:$JO$9,0))),"")</f>
        <v/>
      </c>
    </row>
    <row r="56" spans="2:492" x14ac:dyDescent="0.2">
      <c r="B56" s="47">
        <f t="shared" si="122"/>
        <v>9</v>
      </c>
      <c r="C56" s="54">
        <f>$C$18</f>
        <v>0</v>
      </c>
      <c r="D56" s="3"/>
      <c r="E56" s="55" t="str">
        <f>IFERROR(IF(INDEX(Sheet1!$B$10:$JO$18,MATCH($C56,Sheet1!$A$10:$A$18,0),MATCH(E$48,Sheet1!$B$9:$JO$9,0))=0,"Close",INDEX(Sheet1!$B$10:$JO$18,MATCH($C56,Sheet1!$A$10:$A$18,0),MATCH(E$48,Sheet1!$B$9:$JO$9,0))),"")</f>
        <v/>
      </c>
      <c r="F56" s="55" t="str">
        <f>IFERROR(IF(INDEX(Sheet1!$B$10:$JO$18,MATCH($C56,Sheet1!$A$10:$A$18,0),MATCH(F$48,Sheet1!$B$9:$JO$9,0))=0,"Close",INDEX(Sheet1!$B$10:$JO$18,MATCH($C56,Sheet1!$A$10:$A$18,0),MATCH(F$48,Sheet1!$B$9:$JO$9,0))),"")</f>
        <v/>
      </c>
      <c r="G56" s="55" t="str">
        <f>IFERROR(IF(INDEX(Sheet1!$B$10:$JO$18,MATCH($C56,Sheet1!$A$10:$A$18,0),MATCH(G$48,Sheet1!$B$9:$JO$9,0))=0,"Close",INDEX(Sheet1!$B$10:$JO$18,MATCH($C56,Sheet1!$A$10:$A$18,0),MATCH(G$48,Sheet1!$B$9:$JO$9,0))),"")</f>
        <v/>
      </c>
      <c r="H56" s="55" t="str">
        <f>IFERROR(IF(INDEX(Sheet1!$B$10:$JO$18,MATCH($C56,Sheet1!$A$10:$A$18,0),MATCH(H$48,Sheet1!$B$9:$JO$9,0))=0,"Close",INDEX(Sheet1!$B$10:$JO$18,MATCH($C56,Sheet1!$A$10:$A$18,0),MATCH(H$48,Sheet1!$B$9:$JO$9,0))),"")</f>
        <v/>
      </c>
      <c r="I56" s="55" t="str">
        <f>IFERROR(IF(INDEX(Sheet1!$B$10:$JO$18,MATCH($C56,Sheet1!$A$10:$A$18,0),MATCH(I$48,Sheet1!$B$9:$JO$9,0))=0,"Close",INDEX(Sheet1!$B$10:$JO$18,MATCH($C56,Sheet1!$A$10:$A$18,0),MATCH(I$48,Sheet1!$B$9:$JO$9,0))),"")</f>
        <v/>
      </c>
      <c r="J56" s="55" t="str">
        <f>IFERROR(IF(INDEX(Sheet1!$B$10:$JO$18,MATCH($C56,Sheet1!$A$10:$A$18,0),MATCH(J$48,Sheet1!$B$9:$JO$9,0))=0,"Close",INDEX(Sheet1!$B$10:$JO$18,MATCH($C56,Sheet1!$A$10:$A$18,0),MATCH(J$48,Sheet1!$B$9:$JO$9,0))),"")</f>
        <v/>
      </c>
      <c r="K56" s="55" t="str">
        <f>IFERROR(IF(INDEX(Sheet1!$B$10:$JO$18,MATCH($C56,Sheet1!$A$10:$A$18,0),MATCH(K$48,Sheet1!$B$9:$JO$9,0))=0,"Close",INDEX(Sheet1!$B$10:$JO$18,MATCH($C56,Sheet1!$A$10:$A$18,0),MATCH(K$48,Sheet1!$B$9:$JO$9,0))),"")</f>
        <v/>
      </c>
      <c r="L56" s="55" t="str">
        <f>IFERROR(IF(INDEX(Sheet1!$B$10:$JO$18,MATCH($C56,Sheet1!$A$10:$A$18,0),MATCH(L$48,Sheet1!$B$9:$JO$9,0))=0,"Close",INDEX(Sheet1!$B$10:$JO$18,MATCH($C56,Sheet1!$A$10:$A$18,0),MATCH(L$48,Sheet1!$B$9:$JO$9,0))),"")</f>
        <v/>
      </c>
      <c r="M56" s="55" t="str">
        <f>IFERROR(IF(INDEX(Sheet1!$B$10:$JO$18,MATCH($C56,Sheet1!$A$10:$A$18,0),MATCH(M$48,Sheet1!$B$9:$JO$9,0))=0,"Close",INDEX(Sheet1!$B$10:$JO$18,MATCH($C56,Sheet1!$A$10:$A$18,0),MATCH(M$48,Sheet1!$B$9:$JO$9,0))),"")</f>
        <v/>
      </c>
      <c r="N56" s="55" t="str">
        <f>IFERROR(IF(INDEX(Sheet1!$B$10:$JO$18,MATCH($C56,Sheet1!$A$10:$A$18,0),MATCH(N$48,Sheet1!$B$9:$JO$9,0))=0,"Close",INDEX(Sheet1!$B$10:$JO$18,MATCH($C56,Sheet1!$A$10:$A$18,0),MATCH(N$48,Sheet1!$B$9:$JO$9,0))),"")</f>
        <v/>
      </c>
      <c r="O56" s="55" t="str">
        <f>IFERROR(IF(INDEX(Sheet1!$B$10:$JO$18,MATCH($C56,Sheet1!$A$10:$A$18,0),MATCH(O$48,Sheet1!$B$9:$JO$9,0))=0,"Close",INDEX(Sheet1!$B$10:$JO$18,MATCH($C56,Sheet1!$A$10:$A$18,0),MATCH(O$48,Sheet1!$B$9:$JO$9,0))),"")</f>
        <v/>
      </c>
      <c r="P56" s="55" t="str">
        <f>IFERROR(IF(INDEX(Sheet1!$B$10:$JO$18,MATCH($C56,Sheet1!$A$10:$A$18,0),MATCH(P$48,Sheet1!$B$9:$JO$9,0))=0,"Close",INDEX(Sheet1!$B$10:$JO$18,MATCH($C56,Sheet1!$A$10:$A$18,0),MATCH(P$48,Sheet1!$B$9:$JO$9,0))),"")</f>
        <v/>
      </c>
      <c r="Q56" s="55" t="str">
        <f>IFERROR(IF(INDEX(Sheet1!$B$10:$JO$18,MATCH($C56,Sheet1!$A$10:$A$18,0),MATCH(Q$48,Sheet1!$B$9:$JO$9,0))=0,"Close",INDEX(Sheet1!$B$10:$JO$18,MATCH($C56,Sheet1!$A$10:$A$18,0),MATCH(Q$48,Sheet1!$B$9:$JO$9,0))),"")</f>
        <v/>
      </c>
      <c r="R56" s="55" t="str">
        <f>IFERROR(IF(INDEX(Sheet1!$B$10:$JO$18,MATCH($C56,Sheet1!$A$10:$A$18,0),MATCH(R$48,Sheet1!$B$9:$JO$9,0))=0,"Close",INDEX(Sheet1!$B$10:$JO$18,MATCH($C56,Sheet1!$A$10:$A$18,0),MATCH(R$48,Sheet1!$B$9:$JO$9,0))),"")</f>
        <v/>
      </c>
      <c r="S56" s="55" t="str">
        <f>IFERROR(IF(INDEX(Sheet1!$B$10:$JO$18,MATCH($C56,Sheet1!$A$10:$A$18,0),MATCH(S$48,Sheet1!$B$9:$JO$9,0))=0,"Close",INDEX(Sheet1!$B$10:$JO$18,MATCH($C56,Sheet1!$A$10:$A$18,0),MATCH(S$48,Sheet1!$B$9:$JO$9,0))),"")</f>
        <v/>
      </c>
      <c r="T56" s="55" t="str">
        <f>IFERROR(IF(INDEX(Sheet1!$B$10:$JO$18,MATCH($C56,Sheet1!$A$10:$A$18,0),MATCH(T$48,Sheet1!$B$9:$JO$9,0))=0,"Close",INDEX(Sheet1!$B$10:$JO$18,MATCH($C56,Sheet1!$A$10:$A$18,0),MATCH(T$48,Sheet1!$B$9:$JO$9,0))),"")</f>
        <v/>
      </c>
      <c r="U56" s="55" t="str">
        <f>IFERROR(IF(INDEX(Sheet1!$B$10:$JO$18,MATCH($C56,Sheet1!$A$10:$A$18,0),MATCH(U$48,Sheet1!$B$9:$JO$9,0))=0,"Close",INDEX(Sheet1!$B$10:$JO$18,MATCH($C56,Sheet1!$A$10:$A$18,0),MATCH(U$48,Sheet1!$B$9:$JO$9,0))),"")</f>
        <v/>
      </c>
      <c r="V56" s="55" t="str">
        <f>IFERROR(IF(INDEX(Sheet1!$B$10:$JO$18,MATCH($C56,Sheet1!$A$10:$A$18,0),MATCH(V$48,Sheet1!$B$9:$JO$9,0))=0,"Close",INDEX(Sheet1!$B$10:$JO$18,MATCH($C56,Sheet1!$A$10:$A$18,0),MATCH(V$48,Sheet1!$B$9:$JO$9,0))),"")</f>
        <v/>
      </c>
      <c r="W56" s="55" t="str">
        <f>IFERROR(IF(INDEX(Sheet1!$B$10:$JO$18,MATCH($C56,Sheet1!$A$10:$A$18,0),MATCH(W$48,Sheet1!$B$9:$JO$9,0))=0,"Close",INDEX(Sheet1!$B$10:$JO$18,MATCH($C56,Sheet1!$A$10:$A$18,0),MATCH(W$48,Sheet1!$B$9:$JO$9,0))),"")</f>
        <v/>
      </c>
      <c r="X56" s="55" t="str">
        <f>IFERROR(IF(INDEX(Sheet1!$B$10:$JO$18,MATCH($C56,Sheet1!$A$10:$A$18,0),MATCH(X$48,Sheet1!$B$9:$JO$9,0))=0,"Close",INDEX(Sheet1!$B$10:$JO$18,MATCH($C56,Sheet1!$A$10:$A$18,0),MATCH(X$48,Sheet1!$B$9:$JO$9,0))),"")</f>
        <v/>
      </c>
      <c r="Y56" s="55" t="str">
        <f>IFERROR(IF(INDEX(Sheet1!$B$10:$JO$18,MATCH($C56,Sheet1!$A$10:$A$18,0),MATCH(Y$48,Sheet1!$B$9:$JO$9,0))=0,"Close",INDEX(Sheet1!$B$10:$JO$18,MATCH($C56,Sheet1!$A$10:$A$18,0),MATCH(Y$48,Sheet1!$B$9:$JO$9,0))),"")</f>
        <v/>
      </c>
      <c r="Z56" s="55" t="str">
        <f>IFERROR(IF(INDEX(Sheet1!$B$10:$JO$18,MATCH($C56,Sheet1!$A$10:$A$18,0),MATCH(Z$48,Sheet1!$B$9:$JO$9,0))=0,"Close",INDEX(Sheet1!$B$10:$JO$18,MATCH($C56,Sheet1!$A$10:$A$18,0),MATCH(Z$48,Sheet1!$B$9:$JO$9,0))),"")</f>
        <v/>
      </c>
      <c r="AA56" s="55" t="str">
        <f>IFERROR(IF(INDEX(Sheet1!$B$10:$JO$18,MATCH($C56,Sheet1!$A$10:$A$18,0),MATCH(AA$48,Sheet1!$B$9:$JO$9,0))=0,"Close",INDEX(Sheet1!$B$10:$JO$18,MATCH($C56,Sheet1!$A$10:$A$18,0),MATCH(AA$48,Sheet1!$B$9:$JO$9,0))),"")</f>
        <v/>
      </c>
      <c r="AB56" s="55" t="str">
        <f>IFERROR(IF(INDEX(Sheet1!$B$10:$JO$18,MATCH($C56,Sheet1!$A$10:$A$18,0),MATCH(AB$48,Sheet1!$B$9:$JO$9,0))=0,"Close",INDEX(Sheet1!$B$10:$JO$18,MATCH($C56,Sheet1!$A$10:$A$18,0),MATCH(AB$48,Sheet1!$B$9:$JO$9,0))),"")</f>
        <v/>
      </c>
      <c r="AC56" s="55" t="str">
        <f>IFERROR(IF(INDEX(Sheet1!$B$10:$JO$18,MATCH($C56,Sheet1!$A$10:$A$18,0),MATCH(AC$48,Sheet1!$B$9:$JO$9,0))=0,"Close",INDEX(Sheet1!$B$10:$JO$18,MATCH($C56,Sheet1!$A$10:$A$18,0),MATCH(AC$48,Sheet1!$B$9:$JO$9,0))),"")</f>
        <v/>
      </c>
      <c r="AD56" s="55" t="str">
        <f>IFERROR(IF(INDEX(Sheet1!$B$10:$JO$18,MATCH($C56,Sheet1!$A$10:$A$18,0),MATCH(AD$48,Sheet1!$B$9:$JO$9,0))=0,"Close",INDEX(Sheet1!$B$10:$JO$18,MATCH($C56,Sheet1!$A$10:$A$18,0),MATCH(AD$48,Sheet1!$B$9:$JO$9,0))),"")</f>
        <v/>
      </c>
      <c r="AE56" s="55" t="str">
        <f>IFERROR(IF(INDEX(Sheet1!$B$10:$JO$18,MATCH($C56,Sheet1!$A$10:$A$18,0),MATCH(AE$48,Sheet1!$B$9:$JO$9,0))=0,"Close",INDEX(Sheet1!$B$10:$JO$18,MATCH($C56,Sheet1!$A$10:$A$18,0),MATCH(AE$48,Sheet1!$B$9:$JO$9,0))),"")</f>
        <v/>
      </c>
      <c r="AF56" s="55" t="str">
        <f>IFERROR(IF(INDEX(Sheet1!$B$10:$JO$18,MATCH($C56,Sheet1!$A$10:$A$18,0),MATCH(AF$48,Sheet1!$B$9:$JO$9,0))=0,"Close",INDEX(Sheet1!$B$10:$JO$18,MATCH($C56,Sheet1!$A$10:$A$18,0),MATCH(AF$48,Sheet1!$B$9:$JO$9,0))),"")</f>
        <v/>
      </c>
      <c r="AG56" s="55" t="str">
        <f>IFERROR(IF(INDEX(Sheet1!$B$10:$JO$18,MATCH($C56,Sheet1!$A$10:$A$18,0),MATCH(AG$48,Sheet1!$B$9:$JO$9,0))=0,"Close",INDEX(Sheet1!$B$10:$JO$18,MATCH($C56,Sheet1!$A$10:$A$18,0),MATCH(AG$48,Sheet1!$B$9:$JO$9,0))),"")</f>
        <v/>
      </c>
      <c r="AH56" s="55" t="str">
        <f>IFERROR(IF(INDEX(Sheet1!$B$10:$JO$18,MATCH($C56,Sheet1!$A$10:$A$18,0),MATCH(AH$48,Sheet1!$B$9:$JO$9,0))=0,"Close",INDEX(Sheet1!$B$10:$JO$18,MATCH($C56,Sheet1!$A$10:$A$18,0),MATCH(AH$48,Sheet1!$B$9:$JO$9,0))),"")</f>
        <v/>
      </c>
      <c r="AI56" s="55" t="str">
        <f>IFERROR(IF(INDEX(Sheet1!$B$10:$JO$18,MATCH($C56,Sheet1!$A$10:$A$18,0),MATCH(AI$48,Sheet1!$B$9:$JO$9,0))=0,"Close",INDEX(Sheet1!$B$10:$JO$18,MATCH($C56,Sheet1!$A$10:$A$18,0),MATCH(AI$48,Sheet1!$B$9:$JO$9,0))),"")</f>
        <v/>
      </c>
      <c r="AJ56" s="55" t="str">
        <f>IFERROR(IF(INDEX(Sheet1!$B$10:$JO$18,MATCH($C56,Sheet1!$A$10:$A$18,0),MATCH(AJ$48,Sheet1!$B$9:$JO$9,0))=0,"Close",INDEX(Sheet1!$B$10:$JO$18,MATCH($C56,Sheet1!$A$10:$A$18,0),MATCH(AJ$48,Sheet1!$B$9:$JO$9,0))),"")</f>
        <v/>
      </c>
      <c r="AK56" s="55" t="str">
        <f>IFERROR(IF(INDEX(Sheet1!$B$10:$JO$18,MATCH($C56,Sheet1!$A$10:$A$18,0),MATCH(AK$48,Sheet1!$B$9:$JO$9,0))=0,"Close",INDEX(Sheet1!$B$10:$JO$18,MATCH($C56,Sheet1!$A$10:$A$18,0),MATCH(AK$48,Sheet1!$B$9:$JO$9,0))),"")</f>
        <v/>
      </c>
      <c r="AL56" s="55" t="str">
        <f>IFERROR(IF(INDEX(Sheet1!$B$10:$JO$18,MATCH($C56,Sheet1!$A$10:$A$18,0),MATCH(AL$48,Sheet1!$B$9:$JO$9,0))=0,"Close",INDEX(Sheet1!$B$10:$JO$18,MATCH($C56,Sheet1!$A$10:$A$18,0),MATCH(AL$48,Sheet1!$B$9:$JO$9,0))),"")</f>
        <v/>
      </c>
      <c r="AM56" s="55" t="str">
        <f>IFERROR(IF(INDEX(Sheet1!$B$10:$JO$18,MATCH($C56,Sheet1!$A$10:$A$18,0),MATCH(AM$48,Sheet1!$B$9:$JO$9,0))=0,"Close",INDEX(Sheet1!$B$10:$JO$18,MATCH($C56,Sheet1!$A$10:$A$18,0),MATCH(AM$48,Sheet1!$B$9:$JO$9,0))),"")</f>
        <v/>
      </c>
      <c r="AN56" s="55" t="str">
        <f>IFERROR(IF(INDEX(Sheet1!$B$10:$JO$18,MATCH($C56,Sheet1!$A$10:$A$18,0),MATCH(AN$48,Sheet1!$B$9:$JO$9,0))=0,"Close",INDEX(Sheet1!$B$10:$JO$18,MATCH($C56,Sheet1!$A$10:$A$18,0),MATCH(AN$48,Sheet1!$B$9:$JO$9,0))),"")</f>
        <v/>
      </c>
      <c r="AO56" s="55" t="str">
        <f>IFERROR(IF(INDEX(Sheet1!$B$10:$JO$18,MATCH($C56,Sheet1!$A$10:$A$18,0),MATCH(AO$48,Sheet1!$B$9:$JO$9,0))=0,"Close",INDEX(Sheet1!$B$10:$JO$18,MATCH($C56,Sheet1!$A$10:$A$18,0),MATCH(AO$48,Sheet1!$B$9:$JO$9,0))),"")</f>
        <v/>
      </c>
      <c r="AP56" s="55" t="str">
        <f>IFERROR(IF(INDEX(Sheet1!$B$10:$JO$18,MATCH($C56,Sheet1!$A$10:$A$18,0),MATCH(AP$48,Sheet1!$B$9:$JO$9,0))=0,"Close",INDEX(Sheet1!$B$10:$JO$18,MATCH($C56,Sheet1!$A$10:$A$18,0),MATCH(AP$48,Sheet1!$B$9:$JO$9,0))),"")</f>
        <v/>
      </c>
      <c r="AQ56" s="55" t="str">
        <f>IFERROR(IF(INDEX(Sheet1!$B$10:$JO$18,MATCH($C56,Sheet1!$A$10:$A$18,0),MATCH(AQ$48,Sheet1!$B$9:$JO$9,0))=0,"Close",INDEX(Sheet1!$B$10:$JO$18,MATCH($C56,Sheet1!$A$10:$A$18,0),MATCH(AQ$48,Sheet1!$B$9:$JO$9,0))),"")</f>
        <v/>
      </c>
      <c r="AR56" s="55" t="str">
        <f>IFERROR(IF(INDEX(Sheet1!$B$10:$JO$18,MATCH($C56,Sheet1!$A$10:$A$18,0),MATCH(AR$48,Sheet1!$B$9:$JO$9,0))=0,"Close",INDEX(Sheet1!$B$10:$JO$18,MATCH($C56,Sheet1!$A$10:$A$18,0),MATCH(AR$48,Sheet1!$B$9:$JO$9,0))),"")</f>
        <v/>
      </c>
      <c r="AS56" s="55" t="str">
        <f>IFERROR(IF(INDEX(Sheet1!$B$10:$JO$18,MATCH($C56,Sheet1!$A$10:$A$18,0),MATCH(AS$48,Sheet1!$B$9:$JO$9,0))=0,"Close",INDEX(Sheet1!$B$10:$JO$18,MATCH($C56,Sheet1!$A$10:$A$18,0),MATCH(AS$48,Sheet1!$B$9:$JO$9,0))),"")</f>
        <v/>
      </c>
      <c r="AT56" s="55" t="str">
        <f>IFERROR(IF(INDEX(Sheet1!$B$10:$JO$18,MATCH($C56,Sheet1!$A$10:$A$18,0),MATCH(AT$48,Sheet1!$B$9:$JO$9,0))=0,"Close",INDEX(Sheet1!$B$10:$JO$18,MATCH($C56,Sheet1!$A$10:$A$18,0),MATCH(AT$48,Sheet1!$B$9:$JO$9,0))),"")</f>
        <v/>
      </c>
      <c r="AU56" s="55" t="str">
        <f>IFERROR(IF(INDEX(Sheet1!$B$10:$JO$18,MATCH($C56,Sheet1!$A$10:$A$18,0),MATCH(AU$48,Sheet1!$B$9:$JO$9,0))=0,"Close",INDEX(Sheet1!$B$10:$JO$18,MATCH($C56,Sheet1!$A$10:$A$18,0),MATCH(AU$48,Sheet1!$B$9:$JO$9,0))),"")</f>
        <v/>
      </c>
      <c r="AV56" s="55" t="str">
        <f>IFERROR(IF(INDEX(Sheet1!$B$10:$JO$18,MATCH($C56,Sheet1!$A$10:$A$18,0),MATCH(AV$48,Sheet1!$B$9:$JO$9,0))=0,"Close",INDEX(Sheet1!$B$10:$JO$18,MATCH($C56,Sheet1!$A$10:$A$18,0),MATCH(AV$48,Sheet1!$B$9:$JO$9,0))),"")</f>
        <v/>
      </c>
      <c r="AW56" s="55" t="str">
        <f>IFERROR(IF(INDEX(Sheet1!$B$10:$JO$18,MATCH($C56,Sheet1!$A$10:$A$18,0),MATCH(AW$48,Sheet1!$B$9:$JO$9,0))=0,"Close",INDEX(Sheet1!$B$10:$JO$18,MATCH($C56,Sheet1!$A$10:$A$18,0),MATCH(AW$48,Sheet1!$B$9:$JO$9,0))),"")</f>
        <v/>
      </c>
      <c r="AX56" s="55" t="str">
        <f>IFERROR(IF(INDEX(Sheet1!$B$10:$JO$18,MATCH($C56,Sheet1!$A$10:$A$18,0),MATCH(AX$48,Sheet1!$B$9:$JO$9,0))=0,"Close",INDEX(Sheet1!$B$10:$JO$18,MATCH($C56,Sheet1!$A$10:$A$18,0),MATCH(AX$48,Sheet1!$B$9:$JO$9,0))),"")</f>
        <v/>
      </c>
      <c r="AY56" s="55" t="str">
        <f>IFERROR(IF(INDEX(Sheet1!$B$10:$JO$18,MATCH($C56,Sheet1!$A$10:$A$18,0),MATCH(AY$48,Sheet1!$B$9:$JO$9,0))=0,"Close",INDEX(Sheet1!$B$10:$JO$18,MATCH($C56,Sheet1!$A$10:$A$18,0),MATCH(AY$48,Sheet1!$B$9:$JO$9,0))),"")</f>
        <v/>
      </c>
      <c r="AZ56" s="55" t="str">
        <f>IFERROR(IF(INDEX(Sheet1!$B$10:$JO$18,MATCH($C56,Sheet1!$A$10:$A$18,0),MATCH(AZ$48,Sheet1!$B$9:$JO$9,0))=0,"Close",INDEX(Sheet1!$B$10:$JO$18,MATCH($C56,Sheet1!$A$10:$A$18,0),MATCH(AZ$48,Sheet1!$B$9:$JO$9,0))),"")</f>
        <v/>
      </c>
      <c r="BA56" s="55" t="str">
        <f>IFERROR(IF(INDEX(Sheet1!$B$10:$JO$18,MATCH($C56,Sheet1!$A$10:$A$18,0),MATCH(BA$48,Sheet1!$B$9:$JO$9,0))=0,"Close",INDEX(Sheet1!$B$10:$JO$18,MATCH($C56,Sheet1!$A$10:$A$18,0),MATCH(BA$48,Sheet1!$B$9:$JO$9,0))),"")</f>
        <v/>
      </c>
      <c r="BB56" s="55" t="str">
        <f>IFERROR(IF(INDEX(Sheet1!$B$10:$JO$18,MATCH($C56,Sheet1!$A$10:$A$18,0),MATCH(BB$48,Sheet1!$B$9:$JO$9,0))=0,"Close",INDEX(Sheet1!$B$10:$JO$18,MATCH($C56,Sheet1!$A$10:$A$18,0),MATCH(BB$48,Sheet1!$B$9:$JO$9,0))),"")</f>
        <v/>
      </c>
      <c r="BC56" s="55" t="str">
        <f>IFERROR(IF(INDEX(Sheet1!$B$10:$JO$18,MATCH($C56,Sheet1!$A$10:$A$18,0),MATCH(BC$48,Sheet1!$B$9:$JO$9,0))=0,"Close",INDEX(Sheet1!$B$10:$JO$18,MATCH($C56,Sheet1!$A$10:$A$18,0),MATCH(BC$48,Sheet1!$B$9:$JO$9,0))),"")</f>
        <v/>
      </c>
      <c r="BD56" s="55" t="str">
        <f>IFERROR(IF(INDEX(Sheet1!$B$10:$JO$18,MATCH($C56,Sheet1!$A$10:$A$18,0),MATCH(BD$48,Sheet1!$B$9:$JO$9,0))=0,"Close",INDEX(Sheet1!$B$10:$JO$18,MATCH($C56,Sheet1!$A$10:$A$18,0),MATCH(BD$48,Sheet1!$B$9:$JO$9,0))),"")</f>
        <v/>
      </c>
      <c r="BE56" s="55" t="str">
        <f>IFERROR(IF(INDEX(Sheet1!$B$10:$JO$18,MATCH($C56,Sheet1!$A$10:$A$18,0),MATCH(BE$48,Sheet1!$B$9:$JO$9,0))=0,"Close",INDEX(Sheet1!$B$10:$JO$18,MATCH($C56,Sheet1!$A$10:$A$18,0),MATCH(BE$48,Sheet1!$B$9:$JO$9,0))),"")</f>
        <v/>
      </c>
      <c r="BF56" s="55" t="str">
        <f>IFERROR(IF(INDEX(Sheet1!$B$10:$JO$18,MATCH($C56,Sheet1!$A$10:$A$18,0),MATCH(BF$48,Sheet1!$B$9:$JO$9,0))=0,"Close",INDEX(Sheet1!$B$10:$JO$18,MATCH($C56,Sheet1!$A$10:$A$18,0),MATCH(BF$48,Sheet1!$B$9:$JO$9,0))),"")</f>
        <v/>
      </c>
      <c r="BG56" s="55" t="str">
        <f>IFERROR(IF(INDEX(Sheet1!$B$10:$JO$18,MATCH($C56,Sheet1!$A$10:$A$18,0),MATCH(BG$48,Sheet1!$B$9:$JO$9,0))=0,"Close",INDEX(Sheet1!$B$10:$JO$18,MATCH($C56,Sheet1!$A$10:$A$18,0),MATCH(BG$48,Sheet1!$B$9:$JO$9,0))),"")</f>
        <v/>
      </c>
      <c r="BH56" s="55" t="str">
        <f>IFERROR(IF(INDEX(Sheet1!$B$10:$JO$18,MATCH($C56,Sheet1!$A$10:$A$18,0),MATCH(BH$48,Sheet1!$B$9:$JO$9,0))=0,"Close",INDEX(Sheet1!$B$10:$JO$18,MATCH($C56,Sheet1!$A$10:$A$18,0),MATCH(BH$48,Sheet1!$B$9:$JO$9,0))),"")</f>
        <v/>
      </c>
      <c r="BI56" s="55" t="str">
        <f>IFERROR(IF(INDEX(Sheet1!$B$10:$JO$18,MATCH($C56,Sheet1!$A$10:$A$18,0),MATCH(BI$48,Sheet1!$B$9:$JO$9,0))=0,"Close",INDEX(Sheet1!$B$10:$JO$18,MATCH($C56,Sheet1!$A$10:$A$18,0),MATCH(BI$48,Sheet1!$B$9:$JO$9,0))),"")</f>
        <v/>
      </c>
      <c r="BJ56" s="55" t="str">
        <f>IFERROR(IF(INDEX(Sheet1!$B$10:$JO$18,MATCH($C56,Sheet1!$A$10:$A$18,0),MATCH(BJ$48,Sheet1!$B$9:$JO$9,0))=0,"Close",INDEX(Sheet1!$B$10:$JO$18,MATCH($C56,Sheet1!$A$10:$A$18,0),MATCH(BJ$48,Sheet1!$B$9:$JO$9,0))),"")</f>
        <v/>
      </c>
      <c r="BK56" s="55" t="str">
        <f>IFERROR(IF(INDEX(Sheet1!$B$10:$JO$18,MATCH($C56,Sheet1!$A$10:$A$18,0),MATCH(BK$48,Sheet1!$B$9:$JO$9,0))=0,"Close",INDEX(Sheet1!$B$10:$JO$18,MATCH($C56,Sheet1!$A$10:$A$18,0),MATCH(BK$48,Sheet1!$B$9:$JO$9,0))),"")</f>
        <v/>
      </c>
      <c r="BL56" s="55" t="str">
        <f>IFERROR(IF(INDEX(Sheet1!$B$10:$JO$18,MATCH($C56,Sheet1!$A$10:$A$18,0),MATCH(BL$48,Sheet1!$B$9:$JO$9,0))=0,"Close",INDEX(Sheet1!$B$10:$JO$18,MATCH($C56,Sheet1!$A$10:$A$18,0),MATCH(BL$48,Sheet1!$B$9:$JO$9,0))),"")</f>
        <v/>
      </c>
      <c r="BM56" s="55" t="str">
        <f>IFERROR(IF(INDEX(Sheet1!$B$10:$JO$18,MATCH($C56,Sheet1!$A$10:$A$18,0),MATCH(BM$48,Sheet1!$B$9:$JO$9,0))=0,"Close",INDEX(Sheet1!$B$10:$JO$18,MATCH($C56,Sheet1!$A$10:$A$18,0),MATCH(BM$48,Sheet1!$B$9:$JO$9,0))),"")</f>
        <v/>
      </c>
      <c r="BN56" s="55" t="str">
        <f>IFERROR(IF(INDEX(Sheet1!$B$10:$JO$18,MATCH($C56,Sheet1!$A$10:$A$18,0),MATCH(BN$48,Sheet1!$B$9:$JO$9,0))=0,"Close",INDEX(Sheet1!$B$10:$JO$18,MATCH($C56,Sheet1!$A$10:$A$18,0),MATCH(BN$48,Sheet1!$B$9:$JO$9,0))),"")</f>
        <v/>
      </c>
      <c r="BO56" s="55" t="str">
        <f>IFERROR(IF(INDEX(Sheet1!$B$10:$JO$18,MATCH($C56,Sheet1!$A$10:$A$18,0),MATCH(BO$48,Sheet1!$B$9:$JO$9,0))=0,"Close",INDEX(Sheet1!$B$10:$JO$18,MATCH($C56,Sheet1!$A$10:$A$18,0),MATCH(BO$48,Sheet1!$B$9:$JO$9,0))),"")</f>
        <v/>
      </c>
      <c r="BP56" s="55" t="str">
        <f>IFERROR(IF(INDEX(Sheet1!$B$10:$JO$18,MATCH($C56,Sheet1!$A$10:$A$18,0),MATCH(BP$48,Sheet1!$B$9:$JO$9,0))=0,"Close",INDEX(Sheet1!$B$10:$JO$18,MATCH($C56,Sheet1!$A$10:$A$18,0),MATCH(BP$48,Sheet1!$B$9:$JO$9,0))),"")</f>
        <v/>
      </c>
      <c r="BQ56" s="55" t="str">
        <f>IFERROR(IF(INDEX(Sheet1!$B$10:$JO$18,MATCH($C56,Sheet1!$A$10:$A$18,0),MATCH(BQ$48,Sheet1!$B$9:$JO$9,0))=0,"Close",INDEX(Sheet1!$B$10:$JO$18,MATCH($C56,Sheet1!$A$10:$A$18,0),MATCH(BQ$48,Sheet1!$B$9:$JO$9,0))),"")</f>
        <v/>
      </c>
      <c r="BR56" s="55" t="str">
        <f>IFERROR(IF(INDEX(Sheet1!$B$10:$JO$18,MATCH($C56,Sheet1!$A$10:$A$18,0),MATCH(BR$48,Sheet1!$B$9:$JO$9,0))=0,"Close",INDEX(Sheet1!$B$10:$JO$18,MATCH($C56,Sheet1!$A$10:$A$18,0),MATCH(BR$48,Sheet1!$B$9:$JO$9,0))),"")</f>
        <v/>
      </c>
      <c r="BS56" s="55" t="str">
        <f>IFERROR(IF(INDEX(Sheet1!$B$10:$JO$18,MATCH($C56,Sheet1!$A$10:$A$18,0),MATCH(BS$48,Sheet1!$B$9:$JO$9,0))=0,"Close",INDEX(Sheet1!$B$10:$JO$18,MATCH($C56,Sheet1!$A$10:$A$18,0),MATCH(BS$48,Sheet1!$B$9:$JO$9,0))),"")</f>
        <v/>
      </c>
      <c r="BT56" s="55" t="str">
        <f>IFERROR(IF(INDEX(Sheet1!$B$10:$JO$18,MATCH($C56,Sheet1!$A$10:$A$18,0),MATCH(BT$48,Sheet1!$B$9:$JO$9,0))=0,"Close",INDEX(Sheet1!$B$10:$JO$18,MATCH($C56,Sheet1!$A$10:$A$18,0),MATCH(BT$48,Sheet1!$B$9:$JO$9,0))),"")</f>
        <v/>
      </c>
      <c r="BU56" s="55" t="str">
        <f>IFERROR(IF(INDEX(Sheet1!$B$10:$JO$18,MATCH($C56,Sheet1!$A$10:$A$18,0),MATCH(BU$48,Sheet1!$B$9:$JO$9,0))=0,"Close",INDEX(Sheet1!$B$10:$JO$18,MATCH($C56,Sheet1!$A$10:$A$18,0),MATCH(BU$48,Sheet1!$B$9:$JO$9,0))),"")</f>
        <v/>
      </c>
      <c r="BV56" s="55" t="str">
        <f>IFERROR(IF(INDEX(Sheet1!$B$10:$JO$18,MATCH($C56,Sheet1!$A$10:$A$18,0),MATCH(BV$48,Sheet1!$B$9:$JO$9,0))=0,"Close",INDEX(Sheet1!$B$10:$JO$18,MATCH($C56,Sheet1!$A$10:$A$18,0),MATCH(BV$48,Sheet1!$B$9:$JO$9,0))),"")</f>
        <v/>
      </c>
      <c r="BW56" s="55" t="str">
        <f>IFERROR(IF(INDEX(Sheet1!$B$10:$JO$18,MATCH($C56,Sheet1!$A$10:$A$18,0),MATCH(BW$48,Sheet1!$B$9:$JO$9,0))=0,"Close",INDEX(Sheet1!$B$10:$JO$18,MATCH($C56,Sheet1!$A$10:$A$18,0),MATCH(BW$48,Sheet1!$B$9:$JO$9,0))),"")</f>
        <v/>
      </c>
      <c r="BX56" s="55" t="str">
        <f>IFERROR(IF(INDEX(Sheet1!$B$10:$JO$18,MATCH($C56,Sheet1!$A$10:$A$18,0),MATCH(BX$48,Sheet1!$B$9:$JO$9,0))=0,"Close",INDEX(Sheet1!$B$10:$JO$18,MATCH($C56,Sheet1!$A$10:$A$18,0),MATCH(BX$48,Sheet1!$B$9:$JO$9,0))),"")</f>
        <v/>
      </c>
      <c r="BY56" s="55" t="str">
        <f>IFERROR(IF(INDEX(Sheet1!$B$10:$JO$18,MATCH($C56,Sheet1!$A$10:$A$18,0),MATCH(BY$48,Sheet1!$B$9:$JO$9,0))=0,"Close",INDEX(Sheet1!$B$10:$JO$18,MATCH($C56,Sheet1!$A$10:$A$18,0),MATCH(BY$48,Sheet1!$B$9:$JO$9,0))),"")</f>
        <v/>
      </c>
      <c r="BZ56" s="55" t="str">
        <f>IFERROR(IF(INDEX(Sheet1!$B$10:$JO$18,MATCH($C56,Sheet1!$A$10:$A$18,0),MATCH(BZ$48,Sheet1!$B$9:$JO$9,0))=0,"Close",INDEX(Sheet1!$B$10:$JO$18,MATCH($C56,Sheet1!$A$10:$A$18,0),MATCH(BZ$48,Sheet1!$B$9:$JO$9,0))),"")</f>
        <v/>
      </c>
      <c r="CA56" s="55" t="str">
        <f>IFERROR(IF(INDEX(Sheet1!$B$10:$JO$18,MATCH($C56,Sheet1!$A$10:$A$18,0),MATCH(CA$48,Sheet1!$B$9:$JO$9,0))=0,"Close",INDEX(Sheet1!$B$10:$JO$18,MATCH($C56,Sheet1!$A$10:$A$18,0),MATCH(CA$48,Sheet1!$B$9:$JO$9,0))),"")</f>
        <v/>
      </c>
      <c r="CB56" s="55" t="str">
        <f>IFERROR(IF(INDEX(Sheet1!$B$10:$JO$18,MATCH($C56,Sheet1!$A$10:$A$18,0),MATCH(CB$48,Sheet1!$B$9:$JO$9,0))=0,"Close",INDEX(Sheet1!$B$10:$JO$18,MATCH($C56,Sheet1!$A$10:$A$18,0),MATCH(CB$48,Sheet1!$B$9:$JO$9,0))),"")</f>
        <v/>
      </c>
      <c r="CC56" s="55" t="str">
        <f>IFERROR(IF(INDEX(Sheet1!$B$10:$JO$18,MATCH($C56,Sheet1!$A$10:$A$18,0),MATCH(CC$48,Sheet1!$B$9:$JO$9,0))=0,"Close",INDEX(Sheet1!$B$10:$JO$18,MATCH($C56,Sheet1!$A$10:$A$18,0),MATCH(CC$48,Sheet1!$B$9:$JO$9,0))),"")</f>
        <v/>
      </c>
      <c r="CD56" s="55" t="str">
        <f>IFERROR(IF(INDEX(Sheet1!$B$10:$JO$18,MATCH($C56,Sheet1!$A$10:$A$18,0),MATCH(CD$48,Sheet1!$B$9:$JO$9,0))=0,"Close",INDEX(Sheet1!$B$10:$JO$18,MATCH($C56,Sheet1!$A$10:$A$18,0),MATCH(CD$48,Sheet1!$B$9:$JO$9,0))),"")</f>
        <v/>
      </c>
      <c r="CE56" s="55" t="str">
        <f>IFERROR(IF(INDEX(Sheet1!$B$10:$JO$18,MATCH($C56,Sheet1!$A$10:$A$18,0),MATCH(CE$48,Sheet1!$B$9:$JO$9,0))=0,"Close",INDEX(Sheet1!$B$10:$JO$18,MATCH($C56,Sheet1!$A$10:$A$18,0),MATCH(CE$48,Sheet1!$B$9:$JO$9,0))),"")</f>
        <v/>
      </c>
      <c r="CF56" s="55" t="str">
        <f>IFERROR(IF(INDEX(Sheet1!$B$10:$JO$18,MATCH($C56,Sheet1!$A$10:$A$18,0),MATCH(CF$48,Sheet1!$B$9:$JO$9,0))=0,"Close",INDEX(Sheet1!$B$10:$JO$18,MATCH($C56,Sheet1!$A$10:$A$18,0),MATCH(CF$48,Sheet1!$B$9:$JO$9,0))),"")</f>
        <v/>
      </c>
      <c r="CG56" s="55" t="str">
        <f>IFERROR(IF(INDEX(Sheet1!$B$10:$JO$18,MATCH($C56,Sheet1!$A$10:$A$18,0),MATCH(CG$48,Sheet1!$B$9:$JO$9,0))=0,"Close",INDEX(Sheet1!$B$10:$JO$18,MATCH($C56,Sheet1!$A$10:$A$18,0),MATCH(CG$48,Sheet1!$B$9:$JO$9,0))),"")</f>
        <v/>
      </c>
      <c r="CH56" s="55" t="str">
        <f>IFERROR(IF(INDEX(Sheet1!$B$10:$JO$18,MATCH($C56,Sheet1!$A$10:$A$18,0),MATCH(CH$48,Sheet1!$B$9:$JO$9,0))=0,"Close",INDEX(Sheet1!$B$10:$JO$18,MATCH($C56,Sheet1!$A$10:$A$18,0),MATCH(CH$48,Sheet1!$B$9:$JO$9,0))),"")</f>
        <v/>
      </c>
      <c r="CI56" s="55" t="str">
        <f>IFERROR(IF(INDEX(Sheet1!$B$10:$JO$18,MATCH($C56,Sheet1!$A$10:$A$18,0),MATCH(CI$48,Sheet1!$B$9:$JO$9,0))=0,"Close",INDEX(Sheet1!$B$10:$JO$18,MATCH($C56,Sheet1!$A$10:$A$18,0),MATCH(CI$48,Sheet1!$B$9:$JO$9,0))),"")</f>
        <v/>
      </c>
      <c r="CJ56" s="55" t="str">
        <f>IFERROR(IF(INDEX(Sheet1!$B$10:$JO$18,MATCH($C56,Sheet1!$A$10:$A$18,0),MATCH(CJ$48,Sheet1!$B$9:$JO$9,0))=0,"Close",INDEX(Sheet1!$B$10:$JO$18,MATCH($C56,Sheet1!$A$10:$A$18,0),MATCH(CJ$48,Sheet1!$B$9:$JO$9,0))),"")</f>
        <v/>
      </c>
      <c r="CK56" s="55" t="str">
        <f>IFERROR(IF(INDEX(Sheet1!$B$10:$JO$18,MATCH($C56,Sheet1!$A$10:$A$18,0),MATCH(CK$48,Sheet1!$B$9:$JO$9,0))=0,"Close",INDEX(Sheet1!$B$10:$JO$18,MATCH($C56,Sheet1!$A$10:$A$18,0),MATCH(CK$48,Sheet1!$B$9:$JO$9,0))),"")</f>
        <v/>
      </c>
      <c r="CL56" s="55" t="str">
        <f>IFERROR(IF(INDEX(Sheet1!$B$10:$JO$18,MATCH($C56,Sheet1!$A$10:$A$18,0),MATCH(CL$48,Sheet1!$B$9:$JO$9,0))=0,"Close",INDEX(Sheet1!$B$10:$JO$18,MATCH($C56,Sheet1!$A$10:$A$18,0),MATCH(CL$48,Sheet1!$B$9:$JO$9,0))),"")</f>
        <v/>
      </c>
      <c r="CM56" s="55" t="str">
        <f>IFERROR(IF(INDEX(Sheet1!$B$10:$JO$18,MATCH($C56,Sheet1!$A$10:$A$18,0),MATCH(CM$48,Sheet1!$B$9:$JO$9,0))=0,"Close",INDEX(Sheet1!$B$10:$JO$18,MATCH($C56,Sheet1!$A$10:$A$18,0),MATCH(CM$48,Sheet1!$B$9:$JO$9,0))),"")</f>
        <v/>
      </c>
      <c r="CN56" s="55" t="str">
        <f>IFERROR(IF(INDEX(Sheet1!$B$10:$JO$18,MATCH($C56,Sheet1!$A$10:$A$18,0),MATCH(CN$48,Sheet1!$B$9:$JO$9,0))=0,"Close",INDEX(Sheet1!$B$10:$JO$18,MATCH($C56,Sheet1!$A$10:$A$18,0),MATCH(CN$48,Sheet1!$B$9:$JO$9,0))),"")</f>
        <v/>
      </c>
      <c r="CO56" s="55" t="str">
        <f>IFERROR(IF(INDEX(Sheet1!$B$10:$JO$18,MATCH($C56,Sheet1!$A$10:$A$18,0),MATCH(CO$48,Sheet1!$B$9:$JO$9,0))=0,"Close",INDEX(Sheet1!$B$10:$JO$18,MATCH($C56,Sheet1!$A$10:$A$18,0),MATCH(CO$48,Sheet1!$B$9:$JO$9,0))),"")</f>
        <v/>
      </c>
      <c r="CP56" s="55" t="str">
        <f>IFERROR(IF(INDEX(Sheet1!$B$10:$JO$18,MATCH($C56,Sheet1!$A$10:$A$18,0),MATCH(CP$48,Sheet1!$B$9:$JO$9,0))=0,"Close",INDEX(Sheet1!$B$10:$JO$18,MATCH($C56,Sheet1!$A$10:$A$18,0),MATCH(CP$48,Sheet1!$B$9:$JO$9,0))),"")</f>
        <v/>
      </c>
      <c r="CQ56" s="55" t="str">
        <f>IFERROR(IF(INDEX(Sheet1!$B$10:$JO$18,MATCH($C56,Sheet1!$A$10:$A$18,0),MATCH(CQ$48,Sheet1!$B$9:$JO$9,0))=0,"Close",INDEX(Sheet1!$B$10:$JO$18,MATCH($C56,Sheet1!$A$10:$A$18,0),MATCH(CQ$48,Sheet1!$B$9:$JO$9,0))),"")</f>
        <v/>
      </c>
      <c r="CR56" s="55" t="str">
        <f>IFERROR(IF(INDEX(Sheet1!$B$10:$JO$18,MATCH($C56,Sheet1!$A$10:$A$18,0),MATCH(CR$48,Sheet1!$B$9:$JO$9,0))=0,"Close",INDEX(Sheet1!$B$10:$JO$18,MATCH($C56,Sheet1!$A$10:$A$18,0),MATCH(CR$48,Sheet1!$B$9:$JO$9,0))),"")</f>
        <v/>
      </c>
      <c r="CS56" s="55" t="str">
        <f>IFERROR(IF(INDEX(Sheet1!$B$10:$JO$18,MATCH($C56,Sheet1!$A$10:$A$18,0),MATCH(CS$48,Sheet1!$B$9:$JO$9,0))=0,"Close",INDEX(Sheet1!$B$10:$JO$18,MATCH($C56,Sheet1!$A$10:$A$18,0),MATCH(CS$48,Sheet1!$B$9:$JO$9,0))),"")</f>
        <v/>
      </c>
      <c r="CT56" s="55" t="str">
        <f>IFERROR(IF(INDEX(Sheet1!$B$10:$JO$18,MATCH($C56,Sheet1!$A$10:$A$18,0),MATCH(CT$48,Sheet1!$B$9:$JO$9,0))=0,"Close",INDEX(Sheet1!$B$10:$JO$18,MATCH($C56,Sheet1!$A$10:$A$18,0),MATCH(CT$48,Sheet1!$B$9:$JO$9,0))),"")</f>
        <v/>
      </c>
      <c r="CU56" s="55" t="str">
        <f>IFERROR(IF(INDEX(Sheet1!$B$10:$JO$18,MATCH($C56,Sheet1!$A$10:$A$18,0),MATCH(CU$48,Sheet1!$B$9:$JO$9,0))=0,"Close",INDEX(Sheet1!$B$10:$JO$18,MATCH($C56,Sheet1!$A$10:$A$18,0),MATCH(CU$48,Sheet1!$B$9:$JO$9,0))),"")</f>
        <v/>
      </c>
      <c r="CV56" s="55" t="str">
        <f>IFERROR(IF(INDEX(Sheet1!$B$10:$JO$18,MATCH($C56,Sheet1!$A$10:$A$18,0),MATCH(CV$48,Sheet1!$B$9:$JO$9,0))=0,"Close",INDEX(Sheet1!$B$10:$JO$18,MATCH($C56,Sheet1!$A$10:$A$18,0),MATCH(CV$48,Sheet1!$B$9:$JO$9,0))),"")</f>
        <v/>
      </c>
      <c r="CW56" s="55" t="str">
        <f>IFERROR(IF(INDEX(Sheet1!$B$10:$JO$18,MATCH($C56,Sheet1!$A$10:$A$18,0),MATCH(CW$48,Sheet1!$B$9:$JO$9,0))=0,"Close",INDEX(Sheet1!$B$10:$JO$18,MATCH($C56,Sheet1!$A$10:$A$18,0),MATCH(CW$48,Sheet1!$B$9:$JO$9,0))),"")</f>
        <v/>
      </c>
      <c r="CX56" s="55" t="str">
        <f>IFERROR(IF(INDEX(Sheet1!$B$10:$JO$18,MATCH($C56,Sheet1!$A$10:$A$18,0),MATCH(CX$48,Sheet1!$B$9:$JO$9,0))=0,"Close",INDEX(Sheet1!$B$10:$JO$18,MATCH($C56,Sheet1!$A$10:$A$18,0),MATCH(CX$48,Sheet1!$B$9:$JO$9,0))),"")</f>
        <v/>
      </c>
      <c r="CY56" s="55" t="str">
        <f>IFERROR(IF(INDEX(Sheet1!$B$10:$JO$18,MATCH($C56,Sheet1!$A$10:$A$18,0),MATCH(CY$48,Sheet1!$B$9:$JO$9,0))=0,"Close",INDEX(Sheet1!$B$10:$JO$18,MATCH($C56,Sheet1!$A$10:$A$18,0),MATCH(CY$48,Sheet1!$B$9:$JO$9,0))),"")</f>
        <v/>
      </c>
      <c r="CZ56" s="55" t="str">
        <f>IFERROR(IF(INDEX(Sheet1!$B$10:$JO$18,MATCH($C56,Sheet1!$A$10:$A$18,0),MATCH(CZ$48,Sheet1!$B$9:$JO$9,0))=0,"Close",INDEX(Sheet1!$B$10:$JO$18,MATCH($C56,Sheet1!$A$10:$A$18,0),MATCH(CZ$48,Sheet1!$B$9:$JO$9,0))),"")</f>
        <v/>
      </c>
      <c r="DA56" s="55" t="str">
        <f>IFERROR(IF(INDEX(Sheet1!$B$10:$JO$18,MATCH($C56,Sheet1!$A$10:$A$18,0),MATCH(DA$48,Sheet1!$B$9:$JO$9,0))=0,"Close",INDEX(Sheet1!$B$10:$JO$18,MATCH($C56,Sheet1!$A$10:$A$18,0),MATCH(DA$48,Sheet1!$B$9:$JO$9,0))),"")</f>
        <v/>
      </c>
      <c r="DB56" s="55" t="str">
        <f>IFERROR(IF(INDEX(Sheet1!$B$10:$JO$18,MATCH($C56,Sheet1!$A$10:$A$18,0),MATCH(DB$48,Sheet1!$B$9:$JO$9,0))=0,"Close",INDEX(Sheet1!$B$10:$JO$18,MATCH($C56,Sheet1!$A$10:$A$18,0),MATCH(DB$48,Sheet1!$B$9:$JO$9,0))),"")</f>
        <v/>
      </c>
      <c r="DC56" s="55" t="str">
        <f>IFERROR(IF(INDEX(Sheet1!$B$10:$JO$18,MATCH($C56,Sheet1!$A$10:$A$18,0),MATCH(DC$48,Sheet1!$B$9:$JO$9,0))=0,"Close",INDEX(Sheet1!$B$10:$JO$18,MATCH($C56,Sheet1!$A$10:$A$18,0),MATCH(DC$48,Sheet1!$B$9:$JO$9,0))),"")</f>
        <v/>
      </c>
      <c r="DD56" s="55" t="str">
        <f>IFERROR(IF(INDEX(Sheet1!$B$10:$JO$18,MATCH($C56,Sheet1!$A$10:$A$18,0),MATCH(DD$48,Sheet1!$B$9:$JO$9,0))=0,"Close",INDEX(Sheet1!$B$10:$JO$18,MATCH($C56,Sheet1!$A$10:$A$18,0),MATCH(DD$48,Sheet1!$B$9:$JO$9,0))),"")</f>
        <v/>
      </c>
      <c r="DE56" s="55" t="str">
        <f>IFERROR(IF(INDEX(Sheet1!$B$10:$JO$18,MATCH($C56,Sheet1!$A$10:$A$18,0),MATCH(DE$48,Sheet1!$B$9:$JO$9,0))=0,"Close",INDEX(Sheet1!$B$10:$JO$18,MATCH($C56,Sheet1!$A$10:$A$18,0),MATCH(DE$48,Sheet1!$B$9:$JO$9,0))),"")</f>
        <v/>
      </c>
      <c r="DF56" s="55" t="str">
        <f>IFERROR(IF(INDEX(Sheet1!$B$10:$JO$18,MATCH($C56,Sheet1!$A$10:$A$18,0),MATCH(DF$48,Sheet1!$B$9:$JO$9,0))=0,"Close",INDEX(Sheet1!$B$10:$JO$18,MATCH($C56,Sheet1!$A$10:$A$18,0),MATCH(DF$48,Sheet1!$B$9:$JO$9,0))),"")</f>
        <v/>
      </c>
      <c r="DG56" s="55" t="str">
        <f>IFERROR(IF(INDEX(Sheet1!$B$10:$JO$18,MATCH($C56,Sheet1!$A$10:$A$18,0),MATCH(DG$48,Sheet1!$B$9:$JO$9,0))=0,"Close",INDEX(Sheet1!$B$10:$JO$18,MATCH($C56,Sheet1!$A$10:$A$18,0),MATCH(DG$48,Sheet1!$B$9:$JO$9,0))),"")</f>
        <v/>
      </c>
      <c r="DH56" s="55" t="str">
        <f>IFERROR(IF(INDEX(Sheet1!$B$10:$JO$18,MATCH($C56,Sheet1!$A$10:$A$18,0),MATCH(DH$48,Sheet1!$B$9:$JO$9,0))=0,"Close",INDEX(Sheet1!$B$10:$JO$18,MATCH($C56,Sheet1!$A$10:$A$18,0),MATCH(DH$48,Sheet1!$B$9:$JO$9,0))),"")</f>
        <v/>
      </c>
      <c r="DI56" s="55" t="str">
        <f>IFERROR(IF(INDEX(Sheet1!$B$10:$JO$18,MATCH($C56,Sheet1!$A$10:$A$18,0),MATCH(DI$48,Sheet1!$B$9:$JO$9,0))=0,"Close",INDEX(Sheet1!$B$10:$JO$18,MATCH($C56,Sheet1!$A$10:$A$18,0),MATCH(DI$48,Sheet1!$B$9:$JO$9,0))),"")</f>
        <v/>
      </c>
      <c r="DJ56" s="55" t="str">
        <f>IFERROR(IF(INDEX(Sheet1!$B$10:$JO$18,MATCH($C56,Sheet1!$A$10:$A$18,0),MATCH(DJ$48,Sheet1!$B$9:$JO$9,0))=0,"Close",INDEX(Sheet1!$B$10:$JO$18,MATCH($C56,Sheet1!$A$10:$A$18,0),MATCH(DJ$48,Sheet1!$B$9:$JO$9,0))),"")</f>
        <v/>
      </c>
      <c r="DK56" s="55" t="str">
        <f>IFERROR(IF(INDEX(Sheet1!$B$10:$JO$18,MATCH($C56,Sheet1!$A$10:$A$18,0),MATCH(DK$48,Sheet1!$B$9:$JO$9,0))=0,"Close",INDEX(Sheet1!$B$10:$JO$18,MATCH($C56,Sheet1!$A$10:$A$18,0),MATCH(DK$48,Sheet1!$B$9:$JO$9,0))),"")</f>
        <v/>
      </c>
      <c r="DL56" s="55" t="str">
        <f>IFERROR(IF(INDEX(Sheet1!$B$10:$JO$18,MATCH($C56,Sheet1!$A$10:$A$18,0),MATCH(DL$48,Sheet1!$B$9:$JO$9,0))=0,"Close",INDEX(Sheet1!$B$10:$JO$18,MATCH($C56,Sheet1!$A$10:$A$18,0),MATCH(DL$48,Sheet1!$B$9:$JO$9,0))),"")</f>
        <v/>
      </c>
      <c r="DM56" s="55" t="str">
        <f>IFERROR(IF(INDEX(Sheet1!$B$10:$JO$18,MATCH($C56,Sheet1!$A$10:$A$18,0),MATCH(DM$48,Sheet1!$B$9:$JO$9,0))=0,"Close",INDEX(Sheet1!$B$10:$JO$18,MATCH($C56,Sheet1!$A$10:$A$18,0),MATCH(DM$48,Sheet1!$B$9:$JO$9,0))),"")</f>
        <v/>
      </c>
      <c r="DN56" s="55" t="str">
        <f>IFERROR(IF(INDEX(Sheet1!$B$10:$JO$18,MATCH($C56,Sheet1!$A$10:$A$18,0),MATCH(DN$48,Sheet1!$B$9:$JO$9,0))=0,"Close",INDEX(Sheet1!$B$10:$JO$18,MATCH($C56,Sheet1!$A$10:$A$18,0),MATCH(DN$48,Sheet1!$B$9:$JO$9,0))),"")</f>
        <v/>
      </c>
      <c r="DO56" s="55" t="str">
        <f>IFERROR(IF(INDEX(Sheet1!$B$10:$JO$18,MATCH($C56,Sheet1!$A$10:$A$18,0),MATCH(DO$48,Sheet1!$B$9:$JO$9,0))=0,"Close",INDEX(Sheet1!$B$10:$JO$18,MATCH($C56,Sheet1!$A$10:$A$18,0),MATCH(DO$48,Sheet1!$B$9:$JO$9,0))),"")</f>
        <v/>
      </c>
      <c r="DP56" s="55" t="str">
        <f>IFERROR(IF(INDEX(Sheet1!$B$10:$JO$18,MATCH($C56,Sheet1!$A$10:$A$18,0),MATCH(DP$48,Sheet1!$B$9:$JO$9,0))=0,"Close",INDEX(Sheet1!$B$10:$JO$18,MATCH($C56,Sheet1!$A$10:$A$18,0),MATCH(DP$48,Sheet1!$B$9:$JO$9,0))),"")</f>
        <v/>
      </c>
      <c r="DQ56" s="55" t="str">
        <f>IFERROR(IF(INDEX(Sheet1!$B$10:$JO$18,MATCH($C56,Sheet1!$A$10:$A$18,0),MATCH(DQ$48,Sheet1!$B$9:$JO$9,0))=0,"Close",INDEX(Sheet1!$B$10:$JO$18,MATCH($C56,Sheet1!$A$10:$A$18,0),MATCH(DQ$48,Sheet1!$B$9:$JO$9,0))),"")</f>
        <v/>
      </c>
      <c r="DR56" s="55" t="str">
        <f>IFERROR(IF(INDEX(Sheet1!$B$10:$JO$18,MATCH($C56,Sheet1!$A$10:$A$18,0),MATCH(DR$48,Sheet1!$B$9:$JO$9,0))=0,"Close",INDEX(Sheet1!$B$10:$JO$18,MATCH($C56,Sheet1!$A$10:$A$18,0),MATCH(DR$48,Sheet1!$B$9:$JO$9,0))),"")</f>
        <v/>
      </c>
      <c r="DS56" s="55" t="str">
        <f>IFERROR(IF(INDEX(Sheet1!$B$10:$JO$18,MATCH($C56,Sheet1!$A$10:$A$18,0),MATCH(DS$48,Sheet1!$B$9:$JO$9,0))=0,"Close",INDEX(Sheet1!$B$10:$JO$18,MATCH($C56,Sheet1!$A$10:$A$18,0),MATCH(DS$48,Sheet1!$B$9:$JO$9,0))),"")</f>
        <v/>
      </c>
      <c r="DT56" s="55" t="str">
        <f>IFERROR(IF(INDEX(Sheet1!$B$10:$JO$18,MATCH($C56,Sheet1!$A$10:$A$18,0),MATCH(DT$48,Sheet1!$B$9:$JO$9,0))=0,"Close",INDEX(Sheet1!$B$10:$JO$18,MATCH($C56,Sheet1!$A$10:$A$18,0),MATCH(DT$48,Sheet1!$B$9:$JO$9,0))),"")</f>
        <v/>
      </c>
      <c r="DU56" s="55" t="str">
        <f>IFERROR(IF(INDEX(Sheet1!$B$10:$JO$18,MATCH($C56,Sheet1!$A$10:$A$18,0),MATCH(DU$48,Sheet1!$B$9:$JO$9,0))=0,"Close",INDEX(Sheet1!$B$10:$JO$18,MATCH($C56,Sheet1!$A$10:$A$18,0),MATCH(DU$48,Sheet1!$B$9:$JO$9,0))),"")</f>
        <v/>
      </c>
      <c r="DV56" s="55" t="str">
        <f>IFERROR(IF(INDEX(Sheet1!$B$10:$JO$18,MATCH($C56,Sheet1!$A$10:$A$18,0),MATCH(DV$48,Sheet1!$B$9:$JO$9,0))=0,"Close",INDEX(Sheet1!$B$10:$JO$18,MATCH($C56,Sheet1!$A$10:$A$18,0),MATCH(DV$48,Sheet1!$B$9:$JO$9,0))),"")</f>
        <v/>
      </c>
      <c r="DW56" s="55" t="str">
        <f>IFERROR(IF(INDEX(Sheet1!$B$10:$JO$18,MATCH($C56,Sheet1!$A$10:$A$18,0),MATCH(DW$48,Sheet1!$B$9:$JO$9,0))=0,"Close",INDEX(Sheet1!$B$10:$JO$18,MATCH($C56,Sheet1!$A$10:$A$18,0),MATCH(DW$48,Sheet1!$B$9:$JO$9,0))),"")</f>
        <v/>
      </c>
      <c r="DX56" s="55" t="str">
        <f>IFERROR(IF(INDEX(Sheet1!$B$10:$JO$18,MATCH($C56,Sheet1!$A$10:$A$18,0),MATCH(DX$48,Sheet1!$B$9:$JO$9,0))=0,"Close",INDEX(Sheet1!$B$10:$JO$18,MATCH($C56,Sheet1!$A$10:$A$18,0),MATCH(DX$48,Sheet1!$B$9:$JO$9,0))),"")</f>
        <v/>
      </c>
      <c r="DY56" s="55" t="str">
        <f>IFERROR(IF(INDEX(Sheet1!$B$10:$JO$18,MATCH($C56,Sheet1!$A$10:$A$18,0),MATCH(DY$48,Sheet1!$B$9:$JO$9,0))=0,"Close",INDEX(Sheet1!$B$10:$JO$18,MATCH($C56,Sheet1!$A$10:$A$18,0),MATCH(DY$48,Sheet1!$B$9:$JO$9,0))),"")</f>
        <v/>
      </c>
      <c r="DZ56" s="55" t="str">
        <f>IFERROR(IF(INDEX(Sheet1!$B$10:$JO$18,MATCH($C56,Sheet1!$A$10:$A$18,0),MATCH(DZ$48,Sheet1!$B$9:$JO$9,0))=0,"Close",INDEX(Sheet1!$B$10:$JO$18,MATCH($C56,Sheet1!$A$10:$A$18,0),MATCH(DZ$48,Sheet1!$B$9:$JO$9,0))),"")</f>
        <v/>
      </c>
      <c r="EA56" s="55" t="str">
        <f>IFERROR(IF(INDEX(Sheet1!$B$10:$JO$18,MATCH($C56,Sheet1!$A$10:$A$18,0),MATCH(EA$48,Sheet1!$B$9:$JO$9,0))=0,"Close",INDEX(Sheet1!$B$10:$JO$18,MATCH($C56,Sheet1!$A$10:$A$18,0),MATCH(EA$48,Sheet1!$B$9:$JO$9,0))),"")</f>
        <v/>
      </c>
      <c r="EB56" s="55" t="str">
        <f>IFERROR(IF(INDEX(Sheet1!$B$10:$JO$18,MATCH($C56,Sheet1!$A$10:$A$18,0),MATCH(EB$48,Sheet1!$B$9:$JO$9,0))=0,"Close",INDEX(Sheet1!$B$10:$JO$18,MATCH($C56,Sheet1!$A$10:$A$18,0),MATCH(EB$48,Sheet1!$B$9:$JO$9,0))),"")</f>
        <v/>
      </c>
      <c r="EC56" s="55" t="str">
        <f>IFERROR(IF(INDEX(Sheet1!$B$10:$JO$18,MATCH($C56,Sheet1!$A$10:$A$18,0),MATCH(EC$48,Sheet1!$B$9:$JO$9,0))=0,"Close",INDEX(Sheet1!$B$10:$JO$18,MATCH($C56,Sheet1!$A$10:$A$18,0),MATCH(EC$48,Sheet1!$B$9:$JO$9,0))),"")</f>
        <v/>
      </c>
      <c r="ED56" s="55" t="str">
        <f>IFERROR(IF(INDEX(Sheet1!$B$10:$JO$18,MATCH($C56,Sheet1!$A$10:$A$18,0),MATCH(ED$48,Sheet1!$B$9:$JO$9,0))=0,"Close",INDEX(Sheet1!$B$10:$JO$18,MATCH($C56,Sheet1!$A$10:$A$18,0),MATCH(ED$48,Sheet1!$B$9:$JO$9,0))),"")</f>
        <v/>
      </c>
      <c r="EE56" s="55" t="str">
        <f>IFERROR(IF(INDEX(Sheet1!$B$10:$JO$18,MATCH($C56,Sheet1!$A$10:$A$18,0),MATCH(EE$48,Sheet1!$B$9:$JO$9,0))=0,"Close",INDEX(Sheet1!$B$10:$JO$18,MATCH($C56,Sheet1!$A$10:$A$18,0),MATCH(EE$48,Sheet1!$B$9:$JO$9,0))),"")</f>
        <v/>
      </c>
      <c r="EF56" s="55" t="str">
        <f>IFERROR(IF(INDEX(Sheet1!$B$10:$JO$18,MATCH($C56,Sheet1!$A$10:$A$18,0),MATCH(EF$48,Sheet1!$B$9:$JO$9,0))=0,"Close",INDEX(Sheet1!$B$10:$JO$18,MATCH($C56,Sheet1!$A$10:$A$18,0),MATCH(EF$48,Sheet1!$B$9:$JO$9,0))),"")</f>
        <v/>
      </c>
      <c r="EG56" s="55" t="str">
        <f>IFERROR(IF(INDEX(Sheet1!$B$10:$JO$18,MATCH($C56,Sheet1!$A$10:$A$18,0),MATCH(EG$48,Sheet1!$B$9:$JO$9,0))=0,"Close",INDEX(Sheet1!$B$10:$JO$18,MATCH($C56,Sheet1!$A$10:$A$18,0),MATCH(EG$48,Sheet1!$B$9:$JO$9,0))),"")</f>
        <v/>
      </c>
      <c r="EH56" s="55" t="str">
        <f>IFERROR(IF(INDEX(Sheet1!$B$10:$JO$18,MATCH($C56,Sheet1!$A$10:$A$18,0),MATCH(EH$48,Sheet1!$B$9:$JO$9,0))=0,"Close",INDEX(Sheet1!$B$10:$JO$18,MATCH($C56,Sheet1!$A$10:$A$18,0),MATCH(EH$48,Sheet1!$B$9:$JO$9,0))),"")</f>
        <v/>
      </c>
      <c r="EI56" s="55" t="str">
        <f>IFERROR(IF(INDEX(Sheet1!$B$10:$JO$18,MATCH($C56,Sheet1!$A$10:$A$18,0),MATCH(EI$48,Sheet1!$B$9:$JO$9,0))=0,"Close",INDEX(Sheet1!$B$10:$JO$18,MATCH($C56,Sheet1!$A$10:$A$18,0),MATCH(EI$48,Sheet1!$B$9:$JO$9,0))),"")</f>
        <v/>
      </c>
      <c r="EJ56" s="55" t="str">
        <f>IFERROR(IF(INDEX(Sheet1!$B$10:$JO$18,MATCH($C56,Sheet1!$A$10:$A$18,0),MATCH(EJ$48,Sheet1!$B$9:$JO$9,0))=0,"Close",INDEX(Sheet1!$B$10:$JO$18,MATCH($C56,Sheet1!$A$10:$A$18,0),MATCH(EJ$48,Sheet1!$B$9:$JO$9,0))),"")</f>
        <v/>
      </c>
      <c r="EK56" s="55" t="str">
        <f>IFERROR(IF(INDEX(Sheet1!$B$10:$JO$18,MATCH($C56,Sheet1!$A$10:$A$18,0),MATCH(EK$48,Sheet1!$B$9:$JO$9,0))=0,"Close",INDEX(Sheet1!$B$10:$JO$18,MATCH($C56,Sheet1!$A$10:$A$18,0),MATCH(EK$48,Sheet1!$B$9:$JO$9,0))),"")</f>
        <v/>
      </c>
      <c r="EL56" s="55" t="str">
        <f>IFERROR(IF(INDEX(Sheet1!$B$10:$JO$18,MATCH($C56,Sheet1!$A$10:$A$18,0),MATCH(EL$48,Sheet1!$B$9:$JO$9,0))=0,"Close",INDEX(Sheet1!$B$10:$JO$18,MATCH($C56,Sheet1!$A$10:$A$18,0),MATCH(EL$48,Sheet1!$B$9:$JO$9,0))),"")</f>
        <v/>
      </c>
      <c r="EM56" s="55" t="str">
        <f>IFERROR(IF(INDEX(Sheet1!$B$10:$JO$18,MATCH($C56,Sheet1!$A$10:$A$18,0),MATCH(EM$48,Sheet1!$B$9:$JO$9,0))=0,"Close",INDEX(Sheet1!$B$10:$JO$18,MATCH($C56,Sheet1!$A$10:$A$18,0),MATCH(EM$48,Sheet1!$B$9:$JO$9,0))),"")</f>
        <v/>
      </c>
      <c r="EN56" s="55" t="str">
        <f>IFERROR(IF(INDEX(Sheet1!$B$10:$JO$18,MATCH($C56,Sheet1!$A$10:$A$18,0),MATCH(EN$48,Sheet1!$B$9:$JO$9,0))=0,"Close",INDEX(Sheet1!$B$10:$JO$18,MATCH($C56,Sheet1!$A$10:$A$18,0),MATCH(EN$48,Sheet1!$B$9:$JO$9,0))),"")</f>
        <v/>
      </c>
      <c r="EO56" s="55" t="str">
        <f>IFERROR(IF(INDEX(Sheet1!$B$10:$JO$18,MATCH($C56,Sheet1!$A$10:$A$18,0),MATCH(EO$48,Sheet1!$B$9:$JO$9,0))=0,"Close",INDEX(Sheet1!$B$10:$JO$18,MATCH($C56,Sheet1!$A$10:$A$18,0),MATCH(EO$48,Sheet1!$B$9:$JO$9,0))),"")</f>
        <v/>
      </c>
      <c r="EP56" s="55" t="str">
        <f>IFERROR(IF(INDEX(Sheet1!$B$10:$JO$18,MATCH($C56,Sheet1!$A$10:$A$18,0),MATCH(EP$48,Sheet1!$B$9:$JO$9,0))=0,"Close",INDEX(Sheet1!$B$10:$JO$18,MATCH($C56,Sheet1!$A$10:$A$18,0),MATCH(EP$48,Sheet1!$B$9:$JO$9,0))),"")</f>
        <v/>
      </c>
      <c r="EQ56" s="55" t="str">
        <f>IFERROR(IF(INDEX(Sheet1!$B$10:$JO$18,MATCH($C56,Sheet1!$A$10:$A$18,0),MATCH(EQ$48,Sheet1!$B$9:$JO$9,0))=0,"Close",INDEX(Sheet1!$B$10:$JO$18,MATCH($C56,Sheet1!$A$10:$A$18,0),MATCH(EQ$48,Sheet1!$B$9:$JO$9,0))),"")</f>
        <v/>
      </c>
      <c r="ER56" s="55" t="str">
        <f>IFERROR(IF(INDEX(Sheet1!$B$10:$JO$18,MATCH($C56,Sheet1!$A$10:$A$18,0),MATCH(ER$48,Sheet1!$B$9:$JO$9,0))=0,"Close",INDEX(Sheet1!$B$10:$JO$18,MATCH($C56,Sheet1!$A$10:$A$18,0),MATCH(ER$48,Sheet1!$B$9:$JO$9,0))),"")</f>
        <v/>
      </c>
      <c r="ES56" s="55" t="str">
        <f>IFERROR(IF(INDEX(Sheet1!$B$10:$JO$18,MATCH($C56,Sheet1!$A$10:$A$18,0),MATCH(ES$48,Sheet1!$B$9:$JO$9,0))=0,"Close",INDEX(Sheet1!$B$10:$JO$18,MATCH($C56,Sheet1!$A$10:$A$18,0),MATCH(ES$48,Sheet1!$B$9:$JO$9,0))),"")</f>
        <v/>
      </c>
      <c r="ET56" s="55" t="str">
        <f>IFERROR(IF(INDEX(Sheet1!$B$10:$JO$18,MATCH($C56,Sheet1!$A$10:$A$18,0),MATCH(ET$48,Sheet1!$B$9:$JO$9,0))=0,"Close",INDEX(Sheet1!$B$10:$JO$18,MATCH($C56,Sheet1!$A$10:$A$18,0),MATCH(ET$48,Sheet1!$B$9:$JO$9,0))),"")</f>
        <v/>
      </c>
      <c r="EU56" s="55" t="str">
        <f>IFERROR(IF(INDEX(Sheet1!$B$10:$JO$18,MATCH($C56,Sheet1!$A$10:$A$18,0),MATCH(EU$48,Sheet1!$B$9:$JO$9,0))=0,"Close",INDEX(Sheet1!$B$10:$JO$18,MATCH($C56,Sheet1!$A$10:$A$18,0),MATCH(EU$48,Sheet1!$B$9:$JO$9,0))),"")</f>
        <v/>
      </c>
      <c r="EV56" s="55" t="str">
        <f>IFERROR(IF(INDEX(Sheet1!$B$10:$JO$18,MATCH($C56,Sheet1!$A$10:$A$18,0),MATCH(EV$48,Sheet1!$B$9:$JO$9,0))=0,"Close",INDEX(Sheet1!$B$10:$JO$18,MATCH($C56,Sheet1!$A$10:$A$18,0),MATCH(EV$48,Sheet1!$B$9:$JO$9,0))),"")</f>
        <v/>
      </c>
      <c r="EW56" s="55" t="str">
        <f>IFERROR(IF(INDEX(Sheet1!$B$10:$JO$18,MATCH($C56,Sheet1!$A$10:$A$18,0),MATCH(EW$48,Sheet1!$B$9:$JO$9,0))=0,"Close",INDEX(Sheet1!$B$10:$JO$18,MATCH($C56,Sheet1!$A$10:$A$18,0),MATCH(EW$48,Sheet1!$B$9:$JO$9,0))),"")</f>
        <v/>
      </c>
      <c r="EX56" s="55" t="str">
        <f>IFERROR(IF(INDEX(Sheet1!$B$10:$JO$18,MATCH($C56,Sheet1!$A$10:$A$18,0),MATCH(EX$48,Sheet1!$B$9:$JO$9,0))=0,"Close",INDEX(Sheet1!$B$10:$JO$18,MATCH($C56,Sheet1!$A$10:$A$18,0),MATCH(EX$48,Sheet1!$B$9:$JO$9,0))),"")</f>
        <v/>
      </c>
      <c r="EY56" s="55" t="str">
        <f>IFERROR(IF(INDEX(Sheet1!$B$10:$JO$18,MATCH($C56,Sheet1!$A$10:$A$18,0),MATCH(EY$48,Sheet1!$B$9:$JO$9,0))=0,"Close",INDEX(Sheet1!$B$10:$JO$18,MATCH($C56,Sheet1!$A$10:$A$18,0),MATCH(EY$48,Sheet1!$B$9:$JO$9,0))),"")</f>
        <v/>
      </c>
      <c r="EZ56" s="55" t="str">
        <f>IFERROR(IF(INDEX(Sheet1!$B$10:$JO$18,MATCH($C56,Sheet1!$A$10:$A$18,0),MATCH(EZ$48,Sheet1!$B$9:$JO$9,0))=0,"Close",INDEX(Sheet1!$B$10:$JO$18,MATCH($C56,Sheet1!$A$10:$A$18,0),MATCH(EZ$48,Sheet1!$B$9:$JO$9,0))),"")</f>
        <v/>
      </c>
      <c r="FA56" s="55" t="str">
        <f>IFERROR(IF(INDEX(Sheet1!$B$10:$JO$18,MATCH($C56,Sheet1!$A$10:$A$18,0),MATCH(FA$48,Sheet1!$B$9:$JO$9,0))=0,"Close",INDEX(Sheet1!$B$10:$JO$18,MATCH($C56,Sheet1!$A$10:$A$18,0),MATCH(FA$48,Sheet1!$B$9:$JO$9,0))),"")</f>
        <v/>
      </c>
      <c r="FB56" s="55" t="str">
        <f>IFERROR(IF(INDEX(Sheet1!$B$10:$JO$18,MATCH($C56,Sheet1!$A$10:$A$18,0),MATCH(FB$48,Sheet1!$B$9:$JO$9,0))=0,"Close",INDEX(Sheet1!$B$10:$JO$18,MATCH($C56,Sheet1!$A$10:$A$18,0),MATCH(FB$48,Sheet1!$B$9:$JO$9,0))),"")</f>
        <v/>
      </c>
      <c r="FC56" s="55" t="str">
        <f>IFERROR(IF(INDEX(Sheet1!$B$10:$JO$18,MATCH($C56,Sheet1!$A$10:$A$18,0),MATCH(FC$48,Sheet1!$B$9:$JO$9,0))=0,"Close",INDEX(Sheet1!$B$10:$JO$18,MATCH($C56,Sheet1!$A$10:$A$18,0),MATCH(FC$48,Sheet1!$B$9:$JO$9,0))),"")</f>
        <v/>
      </c>
      <c r="FD56" s="55" t="str">
        <f>IFERROR(IF(INDEX(Sheet1!$B$10:$JO$18,MATCH($C56,Sheet1!$A$10:$A$18,0),MATCH(FD$48,Sheet1!$B$9:$JO$9,0))=0,"Close",INDEX(Sheet1!$B$10:$JO$18,MATCH($C56,Sheet1!$A$10:$A$18,0),MATCH(FD$48,Sheet1!$B$9:$JO$9,0))),"")</f>
        <v/>
      </c>
      <c r="FE56" s="55" t="str">
        <f>IFERROR(IF(INDEX(Sheet1!$B$10:$JO$18,MATCH($C56,Sheet1!$A$10:$A$18,0),MATCH(FE$48,Sheet1!$B$9:$JO$9,0))=0,"Close",INDEX(Sheet1!$B$10:$JO$18,MATCH($C56,Sheet1!$A$10:$A$18,0),MATCH(FE$48,Sheet1!$B$9:$JO$9,0))),"")</f>
        <v/>
      </c>
      <c r="FF56" s="55" t="str">
        <f>IFERROR(IF(INDEX(Sheet1!$B$10:$JO$18,MATCH($C56,Sheet1!$A$10:$A$18,0),MATCH(FF$48,Sheet1!$B$9:$JO$9,0))=0,"Close",INDEX(Sheet1!$B$10:$JO$18,MATCH($C56,Sheet1!$A$10:$A$18,0),MATCH(FF$48,Sheet1!$B$9:$JO$9,0))),"")</f>
        <v/>
      </c>
      <c r="FG56" s="55" t="str">
        <f>IFERROR(IF(INDEX(Sheet1!$B$10:$JO$18,MATCH($C56,Sheet1!$A$10:$A$18,0),MATCH(FG$48,Sheet1!$B$9:$JO$9,0))=0,"Close",INDEX(Sheet1!$B$10:$JO$18,MATCH($C56,Sheet1!$A$10:$A$18,0),MATCH(FG$48,Sheet1!$B$9:$JO$9,0))),"")</f>
        <v/>
      </c>
      <c r="FH56" s="55" t="str">
        <f>IFERROR(IF(INDEX(Sheet1!$B$10:$JO$18,MATCH($C56,Sheet1!$A$10:$A$18,0),MATCH(FH$48,Sheet1!$B$9:$JO$9,0))=0,"Close",INDEX(Sheet1!$B$10:$JO$18,MATCH($C56,Sheet1!$A$10:$A$18,0),MATCH(FH$48,Sheet1!$B$9:$JO$9,0))),"")</f>
        <v/>
      </c>
      <c r="FI56" s="55" t="str">
        <f>IFERROR(IF(INDEX(Sheet1!$B$10:$JO$18,MATCH($C56,Sheet1!$A$10:$A$18,0),MATCH(FI$48,Sheet1!$B$9:$JO$9,0))=0,"Close",INDEX(Sheet1!$B$10:$JO$18,MATCH($C56,Sheet1!$A$10:$A$18,0),MATCH(FI$48,Sheet1!$B$9:$JO$9,0))),"")</f>
        <v/>
      </c>
      <c r="FJ56" s="55" t="str">
        <f>IFERROR(IF(INDEX(Sheet1!$B$10:$JO$18,MATCH($C56,Sheet1!$A$10:$A$18,0),MATCH(FJ$48,Sheet1!$B$9:$JO$9,0))=0,"Close",INDEX(Sheet1!$B$10:$JO$18,MATCH($C56,Sheet1!$A$10:$A$18,0),MATCH(FJ$48,Sheet1!$B$9:$JO$9,0))),"")</f>
        <v/>
      </c>
      <c r="FK56" s="55" t="str">
        <f>IFERROR(IF(INDEX(Sheet1!$B$10:$JO$18,MATCH($C56,Sheet1!$A$10:$A$18,0),MATCH(FK$48,Sheet1!$B$9:$JO$9,0))=0,"Close",INDEX(Sheet1!$B$10:$JO$18,MATCH($C56,Sheet1!$A$10:$A$18,0),MATCH(FK$48,Sheet1!$B$9:$JO$9,0))),"")</f>
        <v/>
      </c>
      <c r="FL56" s="55" t="str">
        <f>IFERROR(IF(INDEX(Sheet1!$B$10:$JO$18,MATCH($C56,Sheet1!$A$10:$A$18,0),MATCH(FL$48,Sheet1!$B$9:$JO$9,0))=0,"Close",INDEX(Sheet1!$B$10:$JO$18,MATCH($C56,Sheet1!$A$10:$A$18,0),MATCH(FL$48,Sheet1!$B$9:$JO$9,0))),"")</f>
        <v/>
      </c>
      <c r="FM56" s="55" t="str">
        <f>IFERROR(IF(INDEX(Sheet1!$B$10:$JO$18,MATCH($C56,Sheet1!$A$10:$A$18,0),MATCH(FM$48,Sheet1!$B$9:$JO$9,0))=0,"Close",INDEX(Sheet1!$B$10:$JO$18,MATCH($C56,Sheet1!$A$10:$A$18,0),MATCH(FM$48,Sheet1!$B$9:$JO$9,0))),"")</f>
        <v/>
      </c>
      <c r="FN56" s="55" t="str">
        <f>IFERROR(IF(INDEX(Sheet1!$B$10:$JO$18,MATCH($C56,Sheet1!$A$10:$A$18,0),MATCH(FN$48,Sheet1!$B$9:$JO$9,0))=0,"Close",INDEX(Sheet1!$B$10:$JO$18,MATCH($C56,Sheet1!$A$10:$A$18,0),MATCH(FN$48,Sheet1!$B$9:$JO$9,0))),"")</f>
        <v/>
      </c>
      <c r="FO56" s="55" t="str">
        <f>IFERROR(IF(INDEX(Sheet1!$B$10:$JO$18,MATCH($C56,Sheet1!$A$10:$A$18,0),MATCH(FO$48,Sheet1!$B$9:$JO$9,0))=0,"Close",INDEX(Sheet1!$B$10:$JO$18,MATCH($C56,Sheet1!$A$10:$A$18,0),MATCH(FO$48,Sheet1!$B$9:$JO$9,0))),"")</f>
        <v/>
      </c>
      <c r="FP56" s="55" t="str">
        <f>IFERROR(IF(INDEX(Sheet1!$B$10:$JO$18,MATCH($C56,Sheet1!$A$10:$A$18,0),MATCH(FP$48,Sheet1!$B$9:$JO$9,0))=0,"Close",INDEX(Sheet1!$B$10:$JO$18,MATCH($C56,Sheet1!$A$10:$A$18,0),MATCH(FP$48,Sheet1!$B$9:$JO$9,0))),"")</f>
        <v/>
      </c>
      <c r="FQ56" s="55" t="str">
        <f>IFERROR(IF(INDEX(Sheet1!$B$10:$JO$18,MATCH($C56,Sheet1!$A$10:$A$18,0),MATCH(FQ$48,Sheet1!$B$9:$JO$9,0))=0,"Close",INDEX(Sheet1!$B$10:$JO$18,MATCH($C56,Sheet1!$A$10:$A$18,0),MATCH(FQ$48,Sheet1!$B$9:$JO$9,0))),"")</f>
        <v/>
      </c>
      <c r="FR56" s="55" t="str">
        <f>IFERROR(IF(INDEX(Sheet1!$B$10:$JO$18,MATCH($C56,Sheet1!$A$10:$A$18,0),MATCH(FR$48,Sheet1!$B$9:$JO$9,0))=0,"Close",INDEX(Sheet1!$B$10:$JO$18,MATCH($C56,Sheet1!$A$10:$A$18,0),MATCH(FR$48,Sheet1!$B$9:$JO$9,0))),"")</f>
        <v/>
      </c>
      <c r="FS56" s="55" t="str">
        <f>IFERROR(IF(INDEX(Sheet1!$B$10:$JO$18,MATCH($C56,Sheet1!$A$10:$A$18,0),MATCH(FS$48,Sheet1!$B$9:$JO$9,0))=0,"Close",INDEX(Sheet1!$B$10:$JO$18,MATCH($C56,Sheet1!$A$10:$A$18,0),MATCH(FS$48,Sheet1!$B$9:$JO$9,0))),"")</f>
        <v/>
      </c>
      <c r="FT56" s="55" t="str">
        <f>IFERROR(IF(INDEX(Sheet1!$B$10:$JO$18,MATCH($C56,Sheet1!$A$10:$A$18,0),MATCH(FT$48,Sheet1!$B$9:$JO$9,0))=0,"Close",INDEX(Sheet1!$B$10:$JO$18,MATCH($C56,Sheet1!$A$10:$A$18,0),MATCH(FT$48,Sheet1!$B$9:$JO$9,0))),"")</f>
        <v/>
      </c>
      <c r="FU56" s="55" t="str">
        <f>IFERROR(IF(INDEX(Sheet1!$B$10:$JO$18,MATCH($C56,Sheet1!$A$10:$A$18,0),MATCH(FU$48,Sheet1!$B$9:$JO$9,0))=0,"Close",INDEX(Sheet1!$B$10:$JO$18,MATCH($C56,Sheet1!$A$10:$A$18,0),MATCH(FU$48,Sheet1!$B$9:$JO$9,0))),"")</f>
        <v/>
      </c>
      <c r="FV56" s="55" t="str">
        <f>IFERROR(IF(INDEX(Sheet1!$B$10:$JO$18,MATCH($C56,Sheet1!$A$10:$A$18,0),MATCH(FV$48,Sheet1!$B$9:$JO$9,0))=0,"Close",INDEX(Sheet1!$B$10:$JO$18,MATCH($C56,Sheet1!$A$10:$A$18,0),MATCH(FV$48,Sheet1!$B$9:$JO$9,0))),"")</f>
        <v/>
      </c>
      <c r="FW56" s="55" t="str">
        <f>IFERROR(IF(INDEX(Sheet1!$B$10:$JO$18,MATCH($C56,Sheet1!$A$10:$A$18,0),MATCH(FW$48,Sheet1!$B$9:$JO$9,0))=0,"Close",INDEX(Sheet1!$B$10:$JO$18,MATCH($C56,Sheet1!$A$10:$A$18,0),MATCH(FW$48,Sheet1!$B$9:$JO$9,0))),"")</f>
        <v/>
      </c>
      <c r="FX56" s="55" t="str">
        <f>IFERROR(IF(INDEX(Sheet1!$B$10:$JO$18,MATCH($C56,Sheet1!$A$10:$A$18,0),MATCH(FX$48,Sheet1!$B$9:$JO$9,0))=0,"Close",INDEX(Sheet1!$B$10:$JO$18,MATCH($C56,Sheet1!$A$10:$A$18,0),MATCH(FX$48,Sheet1!$B$9:$JO$9,0))),"")</f>
        <v/>
      </c>
      <c r="FY56" s="55" t="str">
        <f>IFERROR(IF(INDEX(Sheet1!$B$10:$JO$18,MATCH($C56,Sheet1!$A$10:$A$18,0),MATCH(FY$48,Sheet1!$B$9:$JO$9,0))=0,"Close",INDEX(Sheet1!$B$10:$JO$18,MATCH($C56,Sheet1!$A$10:$A$18,0),MATCH(FY$48,Sheet1!$B$9:$JO$9,0))),"")</f>
        <v/>
      </c>
      <c r="FZ56" s="55" t="str">
        <f>IFERROR(IF(INDEX(Sheet1!$B$10:$JO$18,MATCH($C56,Sheet1!$A$10:$A$18,0),MATCH(FZ$48,Sheet1!$B$9:$JO$9,0))=0,"Close",INDEX(Sheet1!$B$10:$JO$18,MATCH($C56,Sheet1!$A$10:$A$18,0),MATCH(FZ$48,Sheet1!$B$9:$JO$9,0))),"")</f>
        <v/>
      </c>
      <c r="GA56" s="55" t="str">
        <f>IFERROR(IF(INDEX(Sheet1!$B$10:$JO$18,MATCH($C56,Sheet1!$A$10:$A$18,0),MATCH(GA$48,Sheet1!$B$9:$JO$9,0))=0,"Close",INDEX(Sheet1!$B$10:$JO$18,MATCH($C56,Sheet1!$A$10:$A$18,0),MATCH(GA$48,Sheet1!$B$9:$JO$9,0))),"")</f>
        <v/>
      </c>
      <c r="GB56" s="55" t="str">
        <f>IFERROR(IF(INDEX(Sheet1!$B$10:$JO$18,MATCH($C56,Sheet1!$A$10:$A$18,0),MATCH(GB$48,Sheet1!$B$9:$JO$9,0))=0,"Close",INDEX(Sheet1!$B$10:$JO$18,MATCH($C56,Sheet1!$A$10:$A$18,0),MATCH(GB$48,Sheet1!$B$9:$JO$9,0))),"")</f>
        <v/>
      </c>
      <c r="GC56" s="55" t="str">
        <f>IFERROR(IF(INDEX(Sheet1!$B$10:$JO$18,MATCH($C56,Sheet1!$A$10:$A$18,0),MATCH(GC$48,Sheet1!$B$9:$JO$9,0))=0,"Close",INDEX(Sheet1!$B$10:$JO$18,MATCH($C56,Sheet1!$A$10:$A$18,0),MATCH(GC$48,Sheet1!$B$9:$JO$9,0))),"")</f>
        <v/>
      </c>
      <c r="GD56" s="55" t="str">
        <f>IFERROR(IF(INDEX(Sheet1!$B$10:$JO$18,MATCH($C56,Sheet1!$A$10:$A$18,0),MATCH(GD$48,Sheet1!$B$9:$JO$9,0))=0,"Close",INDEX(Sheet1!$B$10:$JO$18,MATCH($C56,Sheet1!$A$10:$A$18,0),MATCH(GD$48,Sheet1!$B$9:$JO$9,0))),"")</f>
        <v/>
      </c>
      <c r="GE56" s="55" t="str">
        <f>IFERROR(IF(INDEX(Sheet1!$B$10:$JO$18,MATCH($C56,Sheet1!$A$10:$A$18,0),MATCH(GE$48,Sheet1!$B$9:$JO$9,0))=0,"Close",INDEX(Sheet1!$B$10:$JO$18,MATCH($C56,Sheet1!$A$10:$A$18,0),MATCH(GE$48,Sheet1!$B$9:$JO$9,0))),"")</f>
        <v/>
      </c>
      <c r="GF56" s="55" t="str">
        <f>IFERROR(IF(INDEX(Sheet1!$B$10:$JO$18,MATCH($C56,Sheet1!$A$10:$A$18,0),MATCH(GF$48,Sheet1!$B$9:$JO$9,0))=0,"Close",INDEX(Sheet1!$B$10:$JO$18,MATCH($C56,Sheet1!$A$10:$A$18,0),MATCH(GF$48,Sheet1!$B$9:$JO$9,0))),"")</f>
        <v/>
      </c>
      <c r="GG56" s="55" t="str">
        <f>IFERROR(IF(INDEX(Sheet1!$B$10:$JO$18,MATCH($C56,Sheet1!$A$10:$A$18,0),MATCH(GG$48,Sheet1!$B$9:$JO$9,0))=0,"Close",INDEX(Sheet1!$B$10:$JO$18,MATCH($C56,Sheet1!$A$10:$A$18,0),MATCH(GG$48,Sheet1!$B$9:$JO$9,0))),"")</f>
        <v/>
      </c>
      <c r="GH56" s="55" t="str">
        <f>IFERROR(IF(INDEX(Sheet1!$B$10:$JO$18,MATCH($C56,Sheet1!$A$10:$A$18,0),MATCH(GH$48,Sheet1!$B$9:$JO$9,0))=0,"Close",INDEX(Sheet1!$B$10:$JO$18,MATCH($C56,Sheet1!$A$10:$A$18,0),MATCH(GH$48,Sheet1!$B$9:$JO$9,0))),"")</f>
        <v/>
      </c>
      <c r="GI56" s="55" t="str">
        <f>IFERROR(IF(INDEX(Sheet1!$B$10:$JO$18,MATCH($C56,Sheet1!$A$10:$A$18,0),MATCH(GI$48,Sheet1!$B$9:$JO$9,0))=0,"Close",INDEX(Sheet1!$B$10:$JO$18,MATCH($C56,Sheet1!$A$10:$A$18,0),MATCH(GI$48,Sheet1!$B$9:$JO$9,0))),"")</f>
        <v/>
      </c>
      <c r="GJ56" s="55" t="str">
        <f>IFERROR(IF(INDEX(Sheet1!$B$10:$JO$18,MATCH($C56,Sheet1!$A$10:$A$18,0),MATCH(GJ$48,Sheet1!$B$9:$JO$9,0))=0,"Close",INDEX(Sheet1!$B$10:$JO$18,MATCH($C56,Sheet1!$A$10:$A$18,0),MATCH(GJ$48,Sheet1!$B$9:$JO$9,0))),"")</f>
        <v/>
      </c>
      <c r="GK56" s="55" t="str">
        <f>IFERROR(IF(INDEX(Sheet1!$B$10:$JO$18,MATCH($C56,Sheet1!$A$10:$A$18,0),MATCH(GK$48,Sheet1!$B$9:$JO$9,0))=0,"Close",INDEX(Sheet1!$B$10:$JO$18,MATCH($C56,Sheet1!$A$10:$A$18,0),MATCH(GK$48,Sheet1!$B$9:$JO$9,0))),"")</f>
        <v/>
      </c>
      <c r="GL56" s="55" t="str">
        <f>IFERROR(IF(INDEX(Sheet1!$B$10:$JO$18,MATCH($C56,Sheet1!$A$10:$A$18,0),MATCH(GL$48,Sheet1!$B$9:$JO$9,0))=0,"Close",INDEX(Sheet1!$B$10:$JO$18,MATCH($C56,Sheet1!$A$10:$A$18,0),MATCH(GL$48,Sheet1!$B$9:$JO$9,0))),"")</f>
        <v/>
      </c>
      <c r="GM56" s="55" t="str">
        <f>IFERROR(IF(INDEX(Sheet1!$B$10:$JO$18,MATCH($C56,Sheet1!$A$10:$A$18,0),MATCH(GM$48,Sheet1!$B$9:$JO$9,0))=0,"Close",INDEX(Sheet1!$B$10:$JO$18,MATCH($C56,Sheet1!$A$10:$A$18,0),MATCH(GM$48,Sheet1!$B$9:$JO$9,0))),"")</f>
        <v/>
      </c>
      <c r="GN56" s="55" t="str">
        <f>IFERROR(IF(INDEX(Sheet1!$B$10:$JO$18,MATCH($C56,Sheet1!$A$10:$A$18,0),MATCH(GN$48,Sheet1!$B$9:$JO$9,0))=0,"Close",INDEX(Sheet1!$B$10:$JO$18,MATCH($C56,Sheet1!$A$10:$A$18,0),MATCH(GN$48,Sheet1!$B$9:$JO$9,0))),"")</f>
        <v/>
      </c>
      <c r="GO56" s="55" t="str">
        <f>IFERROR(IF(INDEX(Sheet1!$B$10:$JO$18,MATCH($C56,Sheet1!$A$10:$A$18,0),MATCH(GO$48,Sheet1!$B$9:$JO$9,0))=0,"Close",INDEX(Sheet1!$B$10:$JO$18,MATCH($C56,Sheet1!$A$10:$A$18,0),MATCH(GO$48,Sheet1!$B$9:$JO$9,0))),"")</f>
        <v/>
      </c>
      <c r="GP56" s="55" t="str">
        <f>IFERROR(IF(INDEX(Sheet1!$B$10:$JO$18,MATCH($C56,Sheet1!$A$10:$A$18,0),MATCH(GP$48,Sheet1!$B$9:$JO$9,0))=0,"Close",INDEX(Sheet1!$B$10:$JO$18,MATCH($C56,Sheet1!$A$10:$A$18,0),MATCH(GP$48,Sheet1!$B$9:$JO$9,0))),"")</f>
        <v/>
      </c>
      <c r="GQ56" s="55" t="str">
        <f>IFERROR(IF(INDEX(Sheet1!$B$10:$JO$18,MATCH($C56,Sheet1!$A$10:$A$18,0),MATCH(GQ$48,Sheet1!$B$9:$JO$9,0))=0,"Close",INDEX(Sheet1!$B$10:$JO$18,MATCH($C56,Sheet1!$A$10:$A$18,0),MATCH(GQ$48,Sheet1!$B$9:$JO$9,0))),"")</f>
        <v/>
      </c>
      <c r="GR56" s="55" t="str">
        <f>IFERROR(IF(INDEX(Sheet1!$B$10:$JO$18,MATCH($C56,Sheet1!$A$10:$A$18,0),MATCH(GR$48,Sheet1!$B$9:$JO$9,0))=0,"Close",INDEX(Sheet1!$B$10:$JO$18,MATCH($C56,Sheet1!$A$10:$A$18,0),MATCH(GR$48,Sheet1!$B$9:$JO$9,0))),"")</f>
        <v/>
      </c>
      <c r="GS56" s="55" t="str">
        <f>IFERROR(IF(INDEX(Sheet1!$B$10:$JO$18,MATCH($C56,Sheet1!$A$10:$A$18,0),MATCH(GS$48,Sheet1!$B$9:$JO$9,0))=0,"Close",INDEX(Sheet1!$B$10:$JO$18,MATCH($C56,Sheet1!$A$10:$A$18,0),MATCH(GS$48,Sheet1!$B$9:$JO$9,0))),"")</f>
        <v/>
      </c>
      <c r="GT56" s="55" t="str">
        <f>IFERROR(IF(INDEX(Sheet1!$B$10:$JO$18,MATCH($C56,Sheet1!$A$10:$A$18,0),MATCH(GT$48,Sheet1!$B$9:$JO$9,0))=0,"Close",INDEX(Sheet1!$B$10:$JO$18,MATCH($C56,Sheet1!$A$10:$A$18,0),MATCH(GT$48,Sheet1!$B$9:$JO$9,0))),"")</f>
        <v/>
      </c>
      <c r="GU56" s="55" t="str">
        <f>IFERROR(IF(INDEX(Sheet1!$B$10:$JO$18,MATCH($C56,Sheet1!$A$10:$A$18,0),MATCH(GU$48,Sheet1!$B$9:$JO$9,0))=0,"Close",INDEX(Sheet1!$B$10:$JO$18,MATCH($C56,Sheet1!$A$10:$A$18,0),MATCH(GU$48,Sheet1!$B$9:$JO$9,0))),"")</f>
        <v/>
      </c>
      <c r="GV56" s="55" t="str">
        <f>IFERROR(IF(INDEX(Sheet1!$B$10:$JO$18,MATCH($C56,Sheet1!$A$10:$A$18,0),MATCH(GV$48,Sheet1!$B$9:$JO$9,0))=0,"Close",INDEX(Sheet1!$B$10:$JO$18,MATCH($C56,Sheet1!$A$10:$A$18,0),MATCH(GV$48,Sheet1!$B$9:$JO$9,0))),"")</f>
        <v/>
      </c>
      <c r="GW56" s="55" t="str">
        <f>IFERROR(IF(INDEX(Sheet1!$B$10:$JO$18,MATCH($C56,Sheet1!$A$10:$A$18,0),MATCH(GW$48,Sheet1!$B$9:$JO$9,0))=0,"Close",INDEX(Sheet1!$B$10:$JO$18,MATCH($C56,Sheet1!$A$10:$A$18,0),MATCH(GW$48,Sheet1!$B$9:$JO$9,0))),"")</f>
        <v/>
      </c>
      <c r="GX56" s="55" t="str">
        <f>IFERROR(IF(INDEX(Sheet1!$B$10:$JO$18,MATCH($C56,Sheet1!$A$10:$A$18,0),MATCH(GX$48,Sheet1!$B$9:$JO$9,0))=0,"Close",INDEX(Sheet1!$B$10:$JO$18,MATCH($C56,Sheet1!$A$10:$A$18,0),MATCH(GX$48,Sheet1!$B$9:$JO$9,0))),"")</f>
        <v/>
      </c>
      <c r="GY56" s="55" t="str">
        <f>IFERROR(IF(INDEX(Sheet1!$B$10:$JO$18,MATCH($C56,Sheet1!$A$10:$A$18,0),MATCH(GY$48,Sheet1!$B$9:$JO$9,0))=0,"Close",INDEX(Sheet1!$B$10:$JO$18,MATCH($C56,Sheet1!$A$10:$A$18,0),MATCH(GY$48,Sheet1!$B$9:$JO$9,0))),"")</f>
        <v/>
      </c>
      <c r="GZ56" s="55" t="str">
        <f>IFERROR(IF(INDEX(Sheet1!$B$10:$JO$18,MATCH($C56,Sheet1!$A$10:$A$18,0),MATCH(GZ$48,Sheet1!$B$9:$JO$9,0))=0,"Close",INDEX(Sheet1!$B$10:$JO$18,MATCH($C56,Sheet1!$A$10:$A$18,0),MATCH(GZ$48,Sheet1!$B$9:$JO$9,0))),"")</f>
        <v/>
      </c>
      <c r="HA56" s="55" t="str">
        <f>IFERROR(IF(INDEX(Sheet1!$B$10:$JO$18,MATCH($C56,Sheet1!$A$10:$A$18,0),MATCH(HA$48,Sheet1!$B$9:$JO$9,0))=0,"Close",INDEX(Sheet1!$B$10:$JO$18,MATCH($C56,Sheet1!$A$10:$A$18,0),MATCH(HA$48,Sheet1!$B$9:$JO$9,0))),"")</f>
        <v/>
      </c>
      <c r="HB56" s="55" t="str">
        <f>IFERROR(IF(INDEX(Sheet1!$B$10:$JO$18,MATCH($C56,Sheet1!$A$10:$A$18,0),MATCH(HB$48,Sheet1!$B$9:$JO$9,0))=0,"Close",INDEX(Sheet1!$B$10:$JO$18,MATCH($C56,Sheet1!$A$10:$A$18,0),MATCH(HB$48,Sheet1!$B$9:$JO$9,0))),"")</f>
        <v/>
      </c>
      <c r="HC56" s="55" t="str">
        <f>IFERROR(IF(INDEX(Sheet1!$B$10:$JO$18,MATCH($C56,Sheet1!$A$10:$A$18,0),MATCH(HC$48,Sheet1!$B$9:$JO$9,0))=0,"Close",INDEX(Sheet1!$B$10:$JO$18,MATCH($C56,Sheet1!$A$10:$A$18,0),MATCH(HC$48,Sheet1!$B$9:$JO$9,0))),"")</f>
        <v/>
      </c>
      <c r="HD56" s="55" t="str">
        <f>IFERROR(IF(INDEX(Sheet1!$B$10:$JO$18,MATCH($C56,Sheet1!$A$10:$A$18,0),MATCH(HD$48,Sheet1!$B$9:$JO$9,0))=0,"Close",INDEX(Sheet1!$B$10:$JO$18,MATCH($C56,Sheet1!$A$10:$A$18,0),MATCH(HD$48,Sheet1!$B$9:$JO$9,0))),"")</f>
        <v/>
      </c>
      <c r="HE56" s="55" t="str">
        <f>IFERROR(IF(INDEX(Sheet1!$B$10:$JO$18,MATCH($C56,Sheet1!$A$10:$A$18,0),MATCH(HE$48,Sheet1!$B$9:$JO$9,0))=0,"Close",INDEX(Sheet1!$B$10:$JO$18,MATCH($C56,Sheet1!$A$10:$A$18,0),MATCH(HE$48,Sheet1!$B$9:$JO$9,0))),"")</f>
        <v/>
      </c>
      <c r="HF56" s="55" t="str">
        <f>IFERROR(IF(INDEX(Sheet1!$B$10:$JO$18,MATCH($C56,Sheet1!$A$10:$A$18,0),MATCH(HF$48,Sheet1!$B$9:$JO$9,0))=0,"Close",INDEX(Sheet1!$B$10:$JO$18,MATCH($C56,Sheet1!$A$10:$A$18,0),MATCH(HF$48,Sheet1!$B$9:$JO$9,0))),"")</f>
        <v/>
      </c>
      <c r="HG56" s="55" t="str">
        <f>IFERROR(IF(INDEX(Sheet1!$B$10:$JO$18,MATCH($C56,Sheet1!$A$10:$A$18,0),MATCH(HG$48,Sheet1!$B$9:$JO$9,0))=0,"Close",INDEX(Sheet1!$B$10:$JO$18,MATCH($C56,Sheet1!$A$10:$A$18,0),MATCH(HG$48,Sheet1!$B$9:$JO$9,0))),"")</f>
        <v/>
      </c>
      <c r="HH56" s="55" t="str">
        <f>IFERROR(IF(INDEX(Sheet1!$B$10:$JO$18,MATCH($C56,Sheet1!$A$10:$A$18,0),MATCH(HH$48,Sheet1!$B$9:$JO$9,0))=0,"Close",INDEX(Sheet1!$B$10:$JO$18,MATCH($C56,Sheet1!$A$10:$A$18,0),MATCH(HH$48,Sheet1!$B$9:$JO$9,0))),"")</f>
        <v/>
      </c>
      <c r="HI56" s="55" t="str">
        <f>IFERROR(IF(INDEX(Sheet1!$B$10:$JO$18,MATCH($C56,Sheet1!$A$10:$A$18,0),MATCH(HI$48,Sheet1!$B$9:$JO$9,0))=0,"Close",INDEX(Sheet1!$B$10:$JO$18,MATCH($C56,Sheet1!$A$10:$A$18,0),MATCH(HI$48,Sheet1!$B$9:$JO$9,0))),"")</f>
        <v/>
      </c>
      <c r="HJ56" s="55" t="str">
        <f>IFERROR(IF(INDEX(Sheet1!$B$10:$JO$18,MATCH($C56,Sheet1!$A$10:$A$18,0),MATCH(HJ$48,Sheet1!$B$9:$JO$9,0))=0,"Close",INDEX(Sheet1!$B$10:$JO$18,MATCH($C56,Sheet1!$A$10:$A$18,0),MATCH(HJ$48,Sheet1!$B$9:$JO$9,0))),"")</f>
        <v/>
      </c>
      <c r="HK56" s="55" t="str">
        <f>IFERROR(IF(INDEX(Sheet1!$B$10:$JO$18,MATCH($C56,Sheet1!$A$10:$A$18,0),MATCH(HK$48,Sheet1!$B$9:$JO$9,0))=0,"Close",INDEX(Sheet1!$B$10:$JO$18,MATCH($C56,Sheet1!$A$10:$A$18,0),MATCH(HK$48,Sheet1!$B$9:$JO$9,0))),"")</f>
        <v/>
      </c>
      <c r="HL56" s="55" t="str">
        <f>IFERROR(IF(INDEX(Sheet1!$B$10:$JO$18,MATCH($C56,Sheet1!$A$10:$A$18,0),MATCH(HL$48,Sheet1!$B$9:$JO$9,0))=0,"Close",INDEX(Sheet1!$B$10:$JO$18,MATCH($C56,Sheet1!$A$10:$A$18,0),MATCH(HL$48,Sheet1!$B$9:$JO$9,0))),"")</f>
        <v/>
      </c>
      <c r="HM56" s="55" t="str">
        <f>IFERROR(IF(INDEX(Sheet1!$B$10:$JO$18,MATCH($C56,Sheet1!$A$10:$A$18,0),MATCH(HM$48,Sheet1!$B$9:$JO$9,0))=0,"Close",INDEX(Sheet1!$B$10:$JO$18,MATCH($C56,Sheet1!$A$10:$A$18,0),MATCH(HM$48,Sheet1!$B$9:$JO$9,0))),"")</f>
        <v/>
      </c>
      <c r="HN56" s="55" t="str">
        <f>IFERROR(IF(INDEX(Sheet1!$B$10:$JO$18,MATCH($C56,Sheet1!$A$10:$A$18,0),MATCH(HN$48,Sheet1!$B$9:$JO$9,0))=0,"Close",INDEX(Sheet1!$B$10:$JO$18,MATCH($C56,Sheet1!$A$10:$A$18,0),MATCH(HN$48,Sheet1!$B$9:$JO$9,0))),"")</f>
        <v/>
      </c>
      <c r="HO56" s="55" t="str">
        <f>IFERROR(IF(INDEX(Sheet1!$B$10:$JO$18,MATCH($C56,Sheet1!$A$10:$A$18,0),MATCH(HO$48,Sheet1!$B$9:$JO$9,0))=0,"Close",INDEX(Sheet1!$B$10:$JO$18,MATCH($C56,Sheet1!$A$10:$A$18,0),MATCH(HO$48,Sheet1!$B$9:$JO$9,0))),"")</f>
        <v/>
      </c>
      <c r="HP56" s="55" t="str">
        <f>IFERROR(IF(INDEX(Sheet1!$B$10:$JO$18,MATCH($C56,Sheet1!$A$10:$A$18,0),MATCH(HP$48,Sheet1!$B$9:$JO$9,0))=0,"Close",INDEX(Sheet1!$B$10:$JO$18,MATCH($C56,Sheet1!$A$10:$A$18,0),MATCH(HP$48,Sheet1!$B$9:$JO$9,0))),"")</f>
        <v/>
      </c>
      <c r="HQ56" s="55" t="str">
        <f>IFERROR(IF(INDEX(Sheet1!$B$10:$JO$18,MATCH($C56,Sheet1!$A$10:$A$18,0),MATCH(HQ$48,Sheet1!$B$9:$JO$9,0))=0,"Close",INDEX(Sheet1!$B$10:$JO$18,MATCH($C56,Sheet1!$A$10:$A$18,0),MATCH(HQ$48,Sheet1!$B$9:$JO$9,0))),"")</f>
        <v/>
      </c>
      <c r="HR56" s="55" t="str">
        <f>IFERROR(IF(INDEX(Sheet1!$B$10:$JO$18,MATCH($C56,Sheet1!$A$10:$A$18,0),MATCH(HR$48,Sheet1!$B$9:$JO$9,0))=0,"Close",INDEX(Sheet1!$B$10:$JO$18,MATCH($C56,Sheet1!$A$10:$A$18,0),MATCH(HR$48,Sheet1!$B$9:$JO$9,0))),"")</f>
        <v/>
      </c>
      <c r="HS56" s="55" t="str">
        <f>IFERROR(IF(INDEX(Sheet1!$B$10:$JO$18,MATCH($C56,Sheet1!$A$10:$A$18,0),MATCH(HS$48,Sheet1!$B$9:$JO$9,0))=0,"Close",INDEX(Sheet1!$B$10:$JO$18,MATCH($C56,Sheet1!$A$10:$A$18,0),MATCH(HS$48,Sheet1!$B$9:$JO$9,0))),"")</f>
        <v/>
      </c>
      <c r="HT56" s="55" t="str">
        <f>IFERROR(IF(INDEX(Sheet1!$B$10:$JO$18,MATCH($C56,Sheet1!$A$10:$A$18,0),MATCH(HT$48,Sheet1!$B$9:$JO$9,0))=0,"Close",INDEX(Sheet1!$B$10:$JO$18,MATCH($C56,Sheet1!$A$10:$A$18,0),MATCH(HT$48,Sheet1!$B$9:$JO$9,0))),"")</f>
        <v/>
      </c>
      <c r="HU56" s="55" t="str">
        <f>IFERROR(IF(INDEX(Sheet1!$B$10:$JO$18,MATCH($C56,Sheet1!$A$10:$A$18,0),MATCH(HU$48,Sheet1!$B$9:$JO$9,0))=0,"Close",INDEX(Sheet1!$B$10:$JO$18,MATCH($C56,Sheet1!$A$10:$A$18,0),MATCH(HU$48,Sheet1!$B$9:$JO$9,0))),"")</f>
        <v/>
      </c>
      <c r="HV56" s="55" t="str">
        <f>IFERROR(IF(INDEX(Sheet1!$B$10:$JO$18,MATCH($C56,Sheet1!$A$10:$A$18,0),MATCH(HV$48,Sheet1!$B$9:$JO$9,0))=0,"Close",INDEX(Sheet1!$B$10:$JO$18,MATCH($C56,Sheet1!$A$10:$A$18,0),MATCH(HV$48,Sheet1!$B$9:$JO$9,0))),"")</f>
        <v/>
      </c>
      <c r="HW56" s="55" t="str">
        <f>IFERROR(IF(INDEX(Sheet1!$B$10:$JO$18,MATCH($C56,Sheet1!$A$10:$A$18,0),MATCH(HW$48,Sheet1!$B$9:$JO$9,0))=0,"Close",INDEX(Sheet1!$B$10:$JO$18,MATCH($C56,Sheet1!$A$10:$A$18,0),MATCH(HW$48,Sheet1!$B$9:$JO$9,0))),"")</f>
        <v/>
      </c>
      <c r="HX56" s="55" t="str">
        <f>IFERROR(IF(INDEX(Sheet1!$B$10:$JO$18,MATCH($C56,Sheet1!$A$10:$A$18,0),MATCH(HX$48,Sheet1!$B$9:$JO$9,0))=0,"Close",INDEX(Sheet1!$B$10:$JO$18,MATCH($C56,Sheet1!$A$10:$A$18,0),MATCH(HX$48,Sheet1!$B$9:$JO$9,0))),"")</f>
        <v/>
      </c>
      <c r="HY56" s="55" t="str">
        <f>IFERROR(IF(INDEX(Sheet1!$B$10:$JO$18,MATCH($C56,Sheet1!$A$10:$A$18,0),MATCH(HY$48,Sheet1!$B$9:$JO$9,0))=0,"Close",INDEX(Sheet1!$B$10:$JO$18,MATCH($C56,Sheet1!$A$10:$A$18,0),MATCH(HY$48,Sheet1!$B$9:$JO$9,0))),"")</f>
        <v/>
      </c>
      <c r="HZ56" s="55" t="str">
        <f>IFERROR(IF(INDEX(Sheet1!$B$10:$JO$18,MATCH($C56,Sheet1!$A$10:$A$18,0),MATCH(HZ$48,Sheet1!$B$9:$JO$9,0))=0,"Close",INDEX(Sheet1!$B$10:$JO$18,MATCH($C56,Sheet1!$A$10:$A$18,0),MATCH(HZ$48,Sheet1!$B$9:$JO$9,0))),"")</f>
        <v/>
      </c>
      <c r="IA56" s="55" t="str">
        <f>IFERROR(IF(INDEX(Sheet1!$B$10:$JO$18,MATCH($C56,Sheet1!$A$10:$A$18,0),MATCH(IA$48,Sheet1!$B$9:$JO$9,0))=0,"Close",INDEX(Sheet1!$B$10:$JO$18,MATCH($C56,Sheet1!$A$10:$A$18,0),MATCH(IA$48,Sheet1!$B$9:$JO$9,0))),"")</f>
        <v/>
      </c>
      <c r="IB56" s="55" t="str">
        <f>IFERROR(IF(INDEX(Sheet1!$B$10:$JO$18,MATCH($C56,Sheet1!$A$10:$A$18,0),MATCH(IB$48,Sheet1!$B$9:$JO$9,0))=0,"Close",INDEX(Sheet1!$B$10:$JO$18,MATCH($C56,Sheet1!$A$10:$A$18,0),MATCH(IB$48,Sheet1!$B$9:$JO$9,0))),"")</f>
        <v/>
      </c>
      <c r="IC56" s="55" t="str">
        <f>IFERROR(IF(INDEX(Sheet1!$B$10:$JO$18,MATCH($C56,Sheet1!$A$10:$A$18,0),MATCH(IC$48,Sheet1!$B$9:$JO$9,0))=0,"Close",INDEX(Sheet1!$B$10:$JO$18,MATCH($C56,Sheet1!$A$10:$A$18,0),MATCH(IC$48,Sheet1!$B$9:$JO$9,0))),"")</f>
        <v/>
      </c>
      <c r="ID56" s="55" t="str">
        <f>IFERROR(IF(INDEX(Sheet1!$B$10:$JO$18,MATCH($C56,Sheet1!$A$10:$A$18,0),MATCH(ID$48,Sheet1!$B$9:$JO$9,0))=0,"Close",INDEX(Sheet1!$B$10:$JO$18,MATCH($C56,Sheet1!$A$10:$A$18,0),MATCH(ID$48,Sheet1!$B$9:$JO$9,0))),"")</f>
        <v/>
      </c>
      <c r="IE56" s="55" t="str">
        <f>IFERROR(IF(INDEX(Sheet1!$B$10:$JO$18,MATCH($C56,Sheet1!$A$10:$A$18,0),MATCH(IE$48,Sheet1!$B$9:$JO$9,0))=0,"Close",INDEX(Sheet1!$B$10:$JO$18,MATCH($C56,Sheet1!$A$10:$A$18,0),MATCH(IE$48,Sheet1!$B$9:$JO$9,0))),"")</f>
        <v/>
      </c>
      <c r="IF56" s="55" t="str">
        <f>IFERROR(IF(INDEX(Sheet1!$B$10:$JO$18,MATCH($C56,Sheet1!$A$10:$A$18,0),MATCH(IF$48,Sheet1!$B$9:$JO$9,0))=0,"Close",INDEX(Sheet1!$B$10:$JO$18,MATCH($C56,Sheet1!$A$10:$A$18,0),MATCH(IF$48,Sheet1!$B$9:$JO$9,0))),"")</f>
        <v/>
      </c>
      <c r="IG56" s="55" t="str">
        <f>IFERROR(IF(INDEX(Sheet1!$B$10:$JO$18,MATCH($C56,Sheet1!$A$10:$A$18,0),MATCH(IG$48,Sheet1!$B$9:$JO$9,0))=0,"Close",INDEX(Sheet1!$B$10:$JO$18,MATCH($C56,Sheet1!$A$10:$A$18,0),MATCH(IG$48,Sheet1!$B$9:$JO$9,0))),"")</f>
        <v/>
      </c>
      <c r="IH56" s="55" t="str">
        <f>IFERROR(IF(INDEX(Sheet1!$B$10:$JO$18,MATCH($C56,Sheet1!$A$10:$A$18,0),MATCH(IH$48,Sheet1!$B$9:$JO$9,0))=0,"Close",INDEX(Sheet1!$B$10:$JO$18,MATCH($C56,Sheet1!$A$10:$A$18,0),MATCH(IH$48,Sheet1!$B$9:$JO$9,0))),"")</f>
        <v/>
      </c>
      <c r="II56" s="55" t="str">
        <f>IFERROR(IF(INDEX(Sheet1!$B$10:$JO$18,MATCH($C56,Sheet1!$A$10:$A$18,0),MATCH(II$48,Sheet1!$B$9:$JO$9,0))=0,"Close",INDEX(Sheet1!$B$10:$JO$18,MATCH($C56,Sheet1!$A$10:$A$18,0),MATCH(II$48,Sheet1!$B$9:$JO$9,0))),"")</f>
        <v/>
      </c>
      <c r="IJ56" s="55" t="str">
        <f>IFERROR(IF(INDEX(Sheet1!$B$10:$JO$18,MATCH($C56,Sheet1!$A$10:$A$18,0),MATCH(IJ$48,Sheet1!$B$9:$JO$9,0))=0,"Close",INDEX(Sheet1!$B$10:$JO$18,MATCH($C56,Sheet1!$A$10:$A$18,0),MATCH(IJ$48,Sheet1!$B$9:$JO$9,0))),"")</f>
        <v/>
      </c>
      <c r="IK56" s="55" t="str">
        <f>IFERROR(IF(INDEX(Sheet1!$B$10:$JO$18,MATCH($C56,Sheet1!$A$10:$A$18,0),MATCH(IK$48,Sheet1!$B$9:$JO$9,0))=0,"Close",INDEX(Sheet1!$B$10:$JO$18,MATCH($C56,Sheet1!$A$10:$A$18,0),MATCH(IK$48,Sheet1!$B$9:$JO$9,0))),"")</f>
        <v/>
      </c>
      <c r="IL56" s="55" t="str">
        <f>IFERROR(IF(INDEX(Sheet1!$B$10:$JO$18,MATCH($C56,Sheet1!$A$10:$A$18,0),MATCH(IL$48,Sheet1!$B$9:$JO$9,0))=0,"Close",INDEX(Sheet1!$B$10:$JO$18,MATCH($C56,Sheet1!$A$10:$A$18,0),MATCH(IL$48,Sheet1!$B$9:$JO$9,0))),"")</f>
        <v/>
      </c>
      <c r="IM56" s="55" t="str">
        <f>IFERROR(IF(INDEX(Sheet1!$B$10:$JO$18,MATCH($C56,Sheet1!$A$10:$A$18,0),MATCH(IM$48,Sheet1!$B$9:$JO$9,0))=0,"Close",INDEX(Sheet1!$B$10:$JO$18,MATCH($C56,Sheet1!$A$10:$A$18,0),MATCH(IM$48,Sheet1!$B$9:$JO$9,0))),"")</f>
        <v/>
      </c>
      <c r="IN56" s="55" t="str">
        <f>IFERROR(IF(INDEX(Sheet1!$B$10:$JO$18,MATCH($C56,Sheet1!$A$10:$A$18,0),MATCH(IN$48,Sheet1!$B$9:$JO$9,0))=0,"Close",INDEX(Sheet1!$B$10:$JO$18,MATCH($C56,Sheet1!$A$10:$A$18,0),MATCH(IN$48,Sheet1!$B$9:$JO$9,0))),"")</f>
        <v/>
      </c>
      <c r="IO56" s="55" t="str">
        <f>IFERROR(IF(INDEX(Sheet1!$B$10:$JO$18,MATCH($C56,Sheet1!$A$10:$A$18,0),MATCH(IO$48,Sheet1!$B$9:$JO$9,0))=0,"Close",INDEX(Sheet1!$B$10:$JO$18,MATCH($C56,Sheet1!$A$10:$A$18,0),MATCH(IO$48,Sheet1!$B$9:$JO$9,0))),"")</f>
        <v/>
      </c>
      <c r="IP56" s="55" t="str">
        <f>IFERROR(IF(INDEX(Sheet1!$B$10:$JO$18,MATCH($C56,Sheet1!$A$10:$A$18,0),MATCH(IP$48,Sheet1!$B$9:$JO$9,0))=0,"Close",INDEX(Sheet1!$B$10:$JO$18,MATCH($C56,Sheet1!$A$10:$A$18,0),MATCH(IP$48,Sheet1!$B$9:$JO$9,0))),"")</f>
        <v/>
      </c>
      <c r="IQ56" s="55" t="str">
        <f>IFERROR(IF(INDEX(Sheet1!$B$10:$JO$18,MATCH($C56,Sheet1!$A$10:$A$18,0),MATCH(IQ$48,Sheet1!$B$9:$JO$9,0))=0,"Close",INDEX(Sheet1!$B$10:$JO$18,MATCH($C56,Sheet1!$A$10:$A$18,0),MATCH(IQ$48,Sheet1!$B$9:$JO$9,0))),"")</f>
        <v/>
      </c>
      <c r="IR56" s="55" t="str">
        <f>IFERROR(IF(INDEX(Sheet1!$B$10:$JO$18,MATCH($C56,Sheet1!$A$10:$A$18,0),MATCH(IR$48,Sheet1!$B$9:$JO$9,0))=0,"Close",INDEX(Sheet1!$B$10:$JO$18,MATCH($C56,Sheet1!$A$10:$A$18,0),MATCH(IR$48,Sheet1!$B$9:$JO$9,0))),"")</f>
        <v/>
      </c>
      <c r="IS56" s="55" t="str">
        <f>IFERROR(IF(INDEX(Sheet1!$B$10:$JO$18,MATCH($C56,Sheet1!$A$10:$A$18,0),MATCH(IS$48,Sheet1!$B$9:$JO$9,0))=0,"Close",INDEX(Sheet1!$B$10:$JO$18,MATCH($C56,Sheet1!$A$10:$A$18,0),MATCH(IS$48,Sheet1!$B$9:$JO$9,0))),"")</f>
        <v/>
      </c>
      <c r="IT56" s="55" t="str">
        <f>IFERROR(IF(INDEX(Sheet1!$B$10:$JO$18,MATCH($C56,Sheet1!$A$10:$A$18,0),MATCH(IT$48,Sheet1!$B$9:$JO$9,0))=0,"Close",INDEX(Sheet1!$B$10:$JO$18,MATCH($C56,Sheet1!$A$10:$A$18,0),MATCH(IT$48,Sheet1!$B$9:$JO$9,0))),"")</f>
        <v/>
      </c>
      <c r="IU56" s="55" t="str">
        <f>IFERROR(IF(INDEX(Sheet1!$B$10:$JO$18,MATCH($C56,Sheet1!$A$10:$A$18,0),MATCH(IU$48,Sheet1!$B$9:$JO$9,0))=0,"Close",INDEX(Sheet1!$B$10:$JO$18,MATCH($C56,Sheet1!$A$10:$A$18,0),MATCH(IU$48,Sheet1!$B$9:$JO$9,0))),"")</f>
        <v/>
      </c>
      <c r="IV56" s="55" t="str">
        <f>IFERROR(IF(INDEX(Sheet1!$B$10:$JO$18,MATCH($C56,Sheet1!$A$10:$A$18,0),MATCH(IV$48,Sheet1!$B$9:$JO$9,0))=0,"Close",INDEX(Sheet1!$B$10:$JO$18,MATCH($C56,Sheet1!$A$10:$A$18,0),MATCH(IV$48,Sheet1!$B$9:$JO$9,0))),"")</f>
        <v/>
      </c>
      <c r="IW56" s="55" t="str">
        <f>IFERROR(IF(INDEX(Sheet1!$B$10:$JO$18,MATCH($C56,Sheet1!$A$10:$A$18,0),MATCH(IW$48,Sheet1!$B$9:$JO$9,0))=0,"Close",INDEX(Sheet1!$B$10:$JO$18,MATCH($C56,Sheet1!$A$10:$A$18,0),MATCH(IW$48,Sheet1!$B$9:$JO$9,0))),"")</f>
        <v/>
      </c>
      <c r="IX56" s="55" t="str">
        <f>IFERROR(IF(INDEX(Sheet1!$B$10:$JO$18,MATCH($C56,Sheet1!$A$10:$A$18,0),MATCH(IX$48,Sheet1!$B$9:$JO$9,0))=0,"Close",INDEX(Sheet1!$B$10:$JO$18,MATCH($C56,Sheet1!$A$10:$A$18,0),MATCH(IX$48,Sheet1!$B$9:$JO$9,0))),"")</f>
        <v/>
      </c>
      <c r="IY56" s="55" t="str">
        <f>IFERROR(IF(INDEX(Sheet1!$B$10:$JO$18,MATCH($C56,Sheet1!$A$10:$A$18,0),MATCH(IY$48,Sheet1!$B$9:$JO$9,0))=0,"Close",INDEX(Sheet1!$B$10:$JO$18,MATCH($C56,Sheet1!$A$10:$A$18,0),MATCH(IY$48,Sheet1!$B$9:$JO$9,0))),"")</f>
        <v/>
      </c>
      <c r="IZ56" s="55" t="str">
        <f>IFERROR(IF(INDEX(Sheet1!$B$10:$JO$18,MATCH($C56,Sheet1!$A$10:$A$18,0),MATCH(IZ$48,Sheet1!$B$9:$JO$9,0))=0,"Close",INDEX(Sheet1!$B$10:$JO$18,MATCH($C56,Sheet1!$A$10:$A$18,0),MATCH(IZ$48,Sheet1!$B$9:$JO$9,0))),"")</f>
        <v/>
      </c>
      <c r="JA56" s="55" t="str">
        <f>IFERROR(IF(INDEX(Sheet1!$B$10:$JO$18,MATCH($C56,Sheet1!$A$10:$A$18,0),MATCH(JA$48,Sheet1!$B$9:$JO$9,0))=0,"Close",INDEX(Sheet1!$B$10:$JO$18,MATCH($C56,Sheet1!$A$10:$A$18,0),MATCH(JA$48,Sheet1!$B$9:$JO$9,0))),"")</f>
        <v/>
      </c>
      <c r="JB56" s="55" t="str">
        <f>IFERROR(IF(INDEX(Sheet1!$B$10:$JO$18,MATCH($C56,Sheet1!$A$10:$A$18,0),MATCH(JB$48,Sheet1!$B$9:$JO$9,0))=0,"Close",INDEX(Sheet1!$B$10:$JO$18,MATCH($C56,Sheet1!$A$10:$A$18,0),MATCH(JB$48,Sheet1!$B$9:$JO$9,0))),"")</f>
        <v/>
      </c>
      <c r="JC56" s="55" t="str">
        <f>IFERROR(IF(INDEX(Sheet1!$B$10:$JO$18,MATCH($C56,Sheet1!$A$10:$A$18,0),MATCH(JC$48,Sheet1!$B$9:$JO$9,0))=0,"Close",INDEX(Sheet1!$B$10:$JO$18,MATCH($C56,Sheet1!$A$10:$A$18,0),MATCH(JC$48,Sheet1!$B$9:$JO$9,0))),"")</f>
        <v/>
      </c>
      <c r="JD56" s="55" t="str">
        <f>IFERROR(IF(INDEX(Sheet1!$B$10:$JO$18,MATCH($C56,Sheet1!$A$10:$A$18,0),MATCH(JD$48,Sheet1!$B$9:$JO$9,0))=0,"Close",INDEX(Sheet1!$B$10:$JO$18,MATCH($C56,Sheet1!$A$10:$A$18,0),MATCH(JD$48,Sheet1!$B$9:$JO$9,0))),"")</f>
        <v/>
      </c>
      <c r="JE56" s="55" t="str">
        <f>IFERROR(IF(INDEX(Sheet1!$B$10:$JO$18,MATCH($C56,Sheet1!$A$10:$A$18,0),MATCH(JE$48,Sheet1!$B$9:$JO$9,0))=0,"Close",INDEX(Sheet1!$B$10:$JO$18,MATCH($C56,Sheet1!$A$10:$A$18,0),MATCH(JE$48,Sheet1!$B$9:$JO$9,0))),"")</f>
        <v/>
      </c>
      <c r="JF56" s="55" t="str">
        <f>IFERROR(IF(INDEX(Sheet1!$B$10:$JO$18,MATCH($C56,Sheet1!$A$10:$A$18,0),MATCH(JF$48,Sheet1!$B$9:$JO$9,0))=0,"Close",INDEX(Sheet1!$B$10:$JO$18,MATCH($C56,Sheet1!$A$10:$A$18,0),MATCH(JF$48,Sheet1!$B$9:$JO$9,0))),"")</f>
        <v/>
      </c>
      <c r="JG56" s="55" t="str">
        <f>IFERROR(IF(INDEX(Sheet1!$B$10:$JO$18,MATCH($C56,Sheet1!$A$10:$A$18,0),MATCH(JG$48,Sheet1!$B$9:$JO$9,0))=0,"Close",INDEX(Sheet1!$B$10:$JO$18,MATCH($C56,Sheet1!$A$10:$A$18,0),MATCH(JG$48,Sheet1!$B$9:$JO$9,0))),"")</f>
        <v/>
      </c>
      <c r="JH56" s="55" t="str">
        <f>IFERROR(IF(INDEX(Sheet1!$B$10:$JO$18,MATCH($C56,Sheet1!$A$10:$A$18,0),MATCH(JH$48,Sheet1!$B$9:$JO$9,0))=0,"Close",INDEX(Sheet1!$B$10:$JO$18,MATCH($C56,Sheet1!$A$10:$A$18,0),MATCH(JH$48,Sheet1!$B$9:$JO$9,0))),"")</f>
        <v/>
      </c>
      <c r="JI56" s="55" t="str">
        <f>IFERROR(IF(INDEX(Sheet1!$B$10:$JO$18,MATCH($C56,Sheet1!$A$10:$A$18,0),MATCH(JI$48,Sheet1!$B$9:$JO$9,0))=0,"Close",INDEX(Sheet1!$B$10:$JO$18,MATCH($C56,Sheet1!$A$10:$A$18,0),MATCH(JI$48,Sheet1!$B$9:$JO$9,0))),"")</f>
        <v/>
      </c>
      <c r="JJ56" s="55" t="str">
        <f>IFERROR(IF(INDEX(Sheet1!$B$10:$JO$18,MATCH($C56,Sheet1!$A$10:$A$18,0),MATCH(JJ$48,Sheet1!$B$9:$JO$9,0))=0,"Close",INDEX(Sheet1!$B$10:$JO$18,MATCH($C56,Sheet1!$A$10:$A$18,0),MATCH(JJ$48,Sheet1!$B$9:$JO$9,0))),"")</f>
        <v/>
      </c>
      <c r="JK56" s="55" t="str">
        <f>IFERROR(IF(INDEX(Sheet1!$B$10:$JO$18,MATCH($C56,Sheet1!$A$10:$A$18,0),MATCH(JK$48,Sheet1!$B$9:$JO$9,0))=0,"Close",INDEX(Sheet1!$B$10:$JO$18,MATCH($C56,Sheet1!$A$10:$A$18,0),MATCH(JK$48,Sheet1!$B$9:$JO$9,0))),"")</f>
        <v/>
      </c>
      <c r="JL56" s="55" t="str">
        <f>IFERROR(IF(INDEX(Sheet1!$B$10:$JO$18,MATCH($C56,Sheet1!$A$10:$A$18,0),MATCH(JL$48,Sheet1!$B$9:$JO$9,0))=0,"Close",INDEX(Sheet1!$B$10:$JO$18,MATCH($C56,Sheet1!$A$10:$A$18,0),MATCH(JL$48,Sheet1!$B$9:$JO$9,0))),"")</f>
        <v/>
      </c>
      <c r="JM56" s="55" t="str">
        <f>IFERROR(IF(INDEX(Sheet1!$B$10:$JO$18,MATCH($C56,Sheet1!$A$10:$A$18,0),MATCH(JM$48,Sheet1!$B$9:$JO$9,0))=0,"Close",INDEX(Sheet1!$B$10:$JO$18,MATCH($C56,Sheet1!$A$10:$A$18,0),MATCH(JM$48,Sheet1!$B$9:$JO$9,0))),"")</f>
        <v/>
      </c>
      <c r="JN56" s="55" t="str">
        <f>IFERROR(IF(INDEX(Sheet1!$B$10:$JO$18,MATCH($C56,Sheet1!$A$10:$A$18,0),MATCH(JN$48,Sheet1!$B$9:$JO$9,0))=0,"Close",INDEX(Sheet1!$B$10:$JO$18,MATCH($C56,Sheet1!$A$10:$A$18,0),MATCH(JN$48,Sheet1!$B$9:$JO$9,0))),"")</f>
        <v/>
      </c>
      <c r="JO56" s="55" t="str">
        <f>IFERROR(IF(INDEX(Sheet1!$B$10:$JO$18,MATCH($C56,Sheet1!$A$10:$A$18,0),MATCH(JO$48,Sheet1!$B$9:$JO$9,0))=0,"Close",INDEX(Sheet1!$B$10:$JO$18,MATCH($C56,Sheet1!$A$10:$A$18,0),MATCH(JO$48,Sheet1!$B$9:$JO$9,0))),"")</f>
        <v/>
      </c>
      <c r="JP56" s="55" t="str">
        <f>IFERROR(IF(INDEX(Sheet1!$B$10:$JO$18,MATCH($C56,Sheet1!$A$10:$A$18,0),MATCH(JP$48,Sheet1!$B$9:$JO$9,0))=0,"Close",INDEX(Sheet1!$B$10:$JO$18,MATCH($C56,Sheet1!$A$10:$A$18,0),MATCH(JP$48,Sheet1!$B$9:$JO$9,0))),"")</f>
        <v/>
      </c>
      <c r="JQ56" s="55" t="str">
        <f>IFERROR(IF(INDEX(Sheet1!$B$10:$JO$18,MATCH($C56,Sheet1!$A$10:$A$18,0),MATCH(JQ$48,Sheet1!$B$9:$JO$9,0))=0,"Close",INDEX(Sheet1!$B$10:$JO$18,MATCH($C56,Sheet1!$A$10:$A$18,0),MATCH(JQ$48,Sheet1!$B$9:$JO$9,0))),"")</f>
        <v/>
      </c>
      <c r="JR56" s="55" t="str">
        <f>IFERROR(IF(INDEX(Sheet1!$B$10:$JO$18,MATCH($C56,Sheet1!$A$10:$A$18,0),MATCH(JR$48,Sheet1!$B$9:$JO$9,0))=0,"Close",INDEX(Sheet1!$B$10:$JO$18,MATCH($C56,Sheet1!$A$10:$A$18,0),MATCH(JR$48,Sheet1!$B$9:$JO$9,0))),"")</f>
        <v/>
      </c>
      <c r="JS56" s="55" t="str">
        <f>IFERROR(IF(INDEX(Sheet1!$B$10:$JO$18,MATCH($C56,Sheet1!$A$10:$A$18,0),MATCH(JS$48,Sheet1!$B$9:$JO$9,0))=0,"Close",INDEX(Sheet1!$B$10:$JO$18,MATCH($C56,Sheet1!$A$10:$A$18,0),MATCH(JS$48,Sheet1!$B$9:$JO$9,0))),"")</f>
        <v/>
      </c>
      <c r="JT56" s="55" t="str">
        <f>IFERROR(IF(INDEX(Sheet1!$B$10:$JO$18,MATCH($C56,Sheet1!$A$10:$A$18,0),MATCH(JT$48,Sheet1!$B$9:$JO$9,0))=0,"Close",INDEX(Sheet1!$B$10:$JO$18,MATCH($C56,Sheet1!$A$10:$A$18,0),MATCH(JT$48,Sheet1!$B$9:$JO$9,0))),"")</f>
        <v/>
      </c>
      <c r="JU56" s="55" t="str">
        <f>IFERROR(IF(INDEX(Sheet1!$B$10:$JO$18,MATCH($C56,Sheet1!$A$10:$A$18,0),MATCH(JU$48,Sheet1!$B$9:$JO$9,0))=0,"Close",INDEX(Sheet1!$B$10:$JO$18,MATCH($C56,Sheet1!$A$10:$A$18,0),MATCH(JU$48,Sheet1!$B$9:$JO$9,0))),"")</f>
        <v/>
      </c>
      <c r="JV56" s="55" t="str">
        <f>IFERROR(IF(INDEX(Sheet1!$B$10:$JO$18,MATCH($C56,Sheet1!$A$10:$A$18,0),MATCH(JV$48,Sheet1!$B$9:$JO$9,0))=0,"Close",INDEX(Sheet1!$B$10:$JO$18,MATCH($C56,Sheet1!$A$10:$A$18,0),MATCH(JV$48,Sheet1!$B$9:$JO$9,0))),"")</f>
        <v/>
      </c>
      <c r="JW56" s="55" t="str">
        <f>IFERROR(IF(INDEX(Sheet1!$B$10:$JO$18,MATCH($C56,Sheet1!$A$10:$A$18,0),MATCH(JW$48,Sheet1!$B$9:$JO$9,0))=0,"Close",INDEX(Sheet1!$B$10:$JO$18,MATCH($C56,Sheet1!$A$10:$A$18,0),MATCH(JW$48,Sheet1!$B$9:$JO$9,0))),"")</f>
        <v/>
      </c>
      <c r="JX56" s="55" t="str">
        <f>IFERROR(IF(INDEX(Sheet1!$B$10:$JO$18,MATCH($C56,Sheet1!$A$10:$A$18,0),MATCH(JX$48,Sheet1!$B$9:$JO$9,0))=0,"Close",INDEX(Sheet1!$B$10:$JO$18,MATCH($C56,Sheet1!$A$10:$A$18,0),MATCH(JX$48,Sheet1!$B$9:$JO$9,0))),"")</f>
        <v/>
      </c>
      <c r="JY56" s="55" t="str">
        <f>IFERROR(IF(INDEX(Sheet1!$B$10:$JO$18,MATCH($C56,Sheet1!$A$10:$A$18,0),MATCH(JY$48,Sheet1!$B$9:$JO$9,0))=0,"Close",INDEX(Sheet1!$B$10:$JO$18,MATCH($C56,Sheet1!$A$10:$A$18,0),MATCH(JY$48,Sheet1!$B$9:$JO$9,0))),"")</f>
        <v/>
      </c>
      <c r="JZ56" s="55" t="str">
        <f>IFERROR(IF(INDEX(Sheet1!$B$10:$JO$18,MATCH($C56,Sheet1!$A$10:$A$18,0),MATCH(JZ$48,Sheet1!$B$9:$JO$9,0))=0,"Close",INDEX(Sheet1!$B$10:$JO$18,MATCH($C56,Sheet1!$A$10:$A$18,0),MATCH(JZ$48,Sheet1!$B$9:$JO$9,0))),"")</f>
        <v/>
      </c>
      <c r="KA56" s="55" t="str">
        <f>IFERROR(IF(INDEX(Sheet1!$B$10:$JO$18,MATCH($C56,Sheet1!$A$10:$A$18,0),MATCH(KA$48,Sheet1!$B$9:$JO$9,0))=0,"Close",INDEX(Sheet1!$B$10:$JO$18,MATCH($C56,Sheet1!$A$10:$A$18,0),MATCH(KA$48,Sheet1!$B$9:$JO$9,0))),"")</f>
        <v/>
      </c>
      <c r="KB56" s="55" t="str">
        <f>IFERROR(IF(INDEX(Sheet1!$B$10:$JO$18,MATCH($C56,Sheet1!$A$10:$A$18,0),MATCH(KB$48,Sheet1!$B$9:$JO$9,0))=0,"Close",INDEX(Sheet1!$B$10:$JO$18,MATCH($C56,Sheet1!$A$10:$A$18,0),MATCH(KB$48,Sheet1!$B$9:$JO$9,0))),"")</f>
        <v/>
      </c>
      <c r="KC56" s="55" t="str">
        <f>IFERROR(IF(INDEX(Sheet1!$B$10:$JO$18,MATCH($C56,Sheet1!$A$10:$A$18,0),MATCH(KC$48,Sheet1!$B$9:$JO$9,0))=0,"Close",INDEX(Sheet1!$B$10:$JO$18,MATCH($C56,Sheet1!$A$10:$A$18,0),MATCH(KC$48,Sheet1!$B$9:$JO$9,0))),"")</f>
        <v/>
      </c>
      <c r="KD56" s="55" t="str">
        <f>IFERROR(IF(INDEX(Sheet1!$B$10:$JO$18,MATCH($C56,Sheet1!$A$10:$A$18,0),MATCH(KD$48,Sheet1!$B$9:$JO$9,0))=0,"Close",INDEX(Sheet1!$B$10:$JO$18,MATCH($C56,Sheet1!$A$10:$A$18,0),MATCH(KD$48,Sheet1!$B$9:$JO$9,0))),"")</f>
        <v/>
      </c>
      <c r="KE56" s="55" t="str">
        <f>IFERROR(IF(INDEX(Sheet1!$B$10:$JO$18,MATCH($C56,Sheet1!$A$10:$A$18,0),MATCH(KE$48,Sheet1!$B$9:$JO$9,0))=0,"Close",INDEX(Sheet1!$B$10:$JO$18,MATCH($C56,Sheet1!$A$10:$A$18,0),MATCH(KE$48,Sheet1!$B$9:$JO$9,0))),"")</f>
        <v/>
      </c>
      <c r="KF56" s="55" t="str">
        <f>IFERROR(IF(INDEX(Sheet1!$B$10:$JO$18,MATCH($C56,Sheet1!$A$10:$A$18,0),MATCH(KF$48,Sheet1!$B$9:$JO$9,0))=0,"Close",INDEX(Sheet1!$B$10:$JO$18,MATCH($C56,Sheet1!$A$10:$A$18,0),MATCH(KF$48,Sheet1!$B$9:$JO$9,0))),"")</f>
        <v/>
      </c>
      <c r="KG56" s="55" t="str">
        <f>IFERROR(IF(INDEX(Sheet1!$B$10:$JO$18,MATCH($C56,Sheet1!$A$10:$A$18,0),MATCH(KG$48,Sheet1!$B$9:$JO$9,0))=0,"Close",INDEX(Sheet1!$B$10:$JO$18,MATCH($C56,Sheet1!$A$10:$A$18,0),MATCH(KG$48,Sheet1!$B$9:$JO$9,0))),"")</f>
        <v/>
      </c>
      <c r="KH56" s="55" t="str">
        <f>IFERROR(IF(INDEX(Sheet1!$B$10:$JO$18,MATCH($C56,Sheet1!$A$10:$A$18,0),MATCH(KH$48,Sheet1!$B$9:$JO$9,0))=0,"Close",INDEX(Sheet1!$B$10:$JO$18,MATCH($C56,Sheet1!$A$10:$A$18,0),MATCH(KH$48,Sheet1!$B$9:$JO$9,0))),"")</f>
        <v/>
      </c>
      <c r="KI56" s="55" t="str">
        <f>IFERROR(IF(INDEX(Sheet1!$B$10:$JO$18,MATCH($C56,Sheet1!$A$10:$A$18,0),MATCH(KI$48,Sheet1!$B$9:$JO$9,0))=0,"Close",INDEX(Sheet1!$B$10:$JO$18,MATCH($C56,Sheet1!$A$10:$A$18,0),MATCH(KI$48,Sheet1!$B$9:$JO$9,0))),"")</f>
        <v/>
      </c>
      <c r="KJ56" s="55" t="str">
        <f>IFERROR(IF(INDEX(Sheet1!$B$10:$JO$18,MATCH($C56,Sheet1!$A$10:$A$18,0),MATCH(KJ$48,Sheet1!$B$9:$JO$9,0))=0,"Close",INDEX(Sheet1!$B$10:$JO$18,MATCH($C56,Sheet1!$A$10:$A$18,0),MATCH(KJ$48,Sheet1!$B$9:$JO$9,0))),"")</f>
        <v/>
      </c>
      <c r="KK56" s="55" t="str">
        <f>IFERROR(IF(INDEX(Sheet1!$B$10:$JO$18,MATCH($C56,Sheet1!$A$10:$A$18,0),MATCH(KK$48,Sheet1!$B$9:$JO$9,0))=0,"Close",INDEX(Sheet1!$B$10:$JO$18,MATCH($C56,Sheet1!$A$10:$A$18,0),MATCH(KK$48,Sheet1!$B$9:$JO$9,0))),"")</f>
        <v/>
      </c>
      <c r="KL56" s="55" t="str">
        <f>IFERROR(IF(INDEX(Sheet1!$B$10:$JO$18,MATCH($C56,Sheet1!$A$10:$A$18,0),MATCH(KL$48,Sheet1!$B$9:$JO$9,0))=0,"Close",INDEX(Sheet1!$B$10:$JO$18,MATCH($C56,Sheet1!$A$10:$A$18,0),MATCH(KL$48,Sheet1!$B$9:$JO$9,0))),"")</f>
        <v/>
      </c>
      <c r="KM56" s="55" t="str">
        <f>IFERROR(IF(INDEX(Sheet1!$B$10:$JO$18,MATCH($C56,Sheet1!$A$10:$A$18,0),MATCH(KM$48,Sheet1!$B$9:$JO$9,0))=0,"Close",INDEX(Sheet1!$B$10:$JO$18,MATCH($C56,Sheet1!$A$10:$A$18,0),MATCH(KM$48,Sheet1!$B$9:$JO$9,0))),"")</f>
        <v/>
      </c>
      <c r="KN56" s="55" t="str">
        <f>IFERROR(IF(INDEX(Sheet1!$B$10:$JO$18,MATCH($C56,Sheet1!$A$10:$A$18,0),MATCH(KN$48,Sheet1!$B$9:$JO$9,0))=0,"Close",INDEX(Sheet1!$B$10:$JO$18,MATCH($C56,Sheet1!$A$10:$A$18,0),MATCH(KN$48,Sheet1!$B$9:$JO$9,0))),"")</f>
        <v/>
      </c>
      <c r="KO56" s="55" t="str">
        <f>IFERROR(IF(INDEX(Sheet1!$B$10:$JO$18,MATCH($C56,Sheet1!$A$10:$A$18,0),MATCH(KO$48,Sheet1!$B$9:$JO$9,0))=0,"Close",INDEX(Sheet1!$B$10:$JO$18,MATCH($C56,Sheet1!$A$10:$A$18,0),MATCH(KO$48,Sheet1!$B$9:$JO$9,0))),"")</f>
        <v/>
      </c>
      <c r="KP56" s="55" t="str">
        <f>IFERROR(IF(INDEX(Sheet1!$B$10:$JO$18,MATCH($C56,Sheet1!$A$10:$A$18,0),MATCH(KP$48,Sheet1!$B$9:$JO$9,0))=0,"Close",INDEX(Sheet1!$B$10:$JO$18,MATCH($C56,Sheet1!$A$10:$A$18,0),MATCH(KP$48,Sheet1!$B$9:$JO$9,0))),"")</f>
        <v/>
      </c>
      <c r="KQ56" s="55" t="str">
        <f>IFERROR(IF(INDEX(Sheet1!$B$10:$JO$18,MATCH($C56,Sheet1!$A$10:$A$18,0),MATCH(KQ$48,Sheet1!$B$9:$JO$9,0))=0,"Close",INDEX(Sheet1!$B$10:$JO$18,MATCH($C56,Sheet1!$A$10:$A$18,0),MATCH(KQ$48,Sheet1!$B$9:$JO$9,0))),"")</f>
        <v/>
      </c>
      <c r="KR56" s="55" t="str">
        <f>IFERROR(IF(INDEX(Sheet1!$B$10:$JO$18,MATCH($C56,Sheet1!$A$10:$A$18,0),MATCH(KR$48,Sheet1!$B$9:$JO$9,0))=0,"Close",INDEX(Sheet1!$B$10:$JO$18,MATCH($C56,Sheet1!$A$10:$A$18,0),MATCH(KR$48,Sheet1!$B$9:$JO$9,0))),"")</f>
        <v/>
      </c>
      <c r="KS56" s="55" t="str">
        <f>IFERROR(IF(INDEX(Sheet1!$B$10:$JO$18,MATCH($C56,Sheet1!$A$10:$A$18,0),MATCH(KS$48,Sheet1!$B$9:$JO$9,0))=0,"Close",INDEX(Sheet1!$B$10:$JO$18,MATCH($C56,Sheet1!$A$10:$A$18,0),MATCH(KS$48,Sheet1!$B$9:$JO$9,0))),"")</f>
        <v/>
      </c>
      <c r="KT56" s="55" t="str">
        <f>IFERROR(IF(INDEX(Sheet1!$B$10:$JO$18,MATCH($C56,Sheet1!$A$10:$A$18,0),MATCH(KT$48,Sheet1!$B$9:$JO$9,0))=0,"Close",INDEX(Sheet1!$B$10:$JO$18,MATCH($C56,Sheet1!$A$10:$A$18,0),MATCH(KT$48,Sheet1!$B$9:$JO$9,0))),"")</f>
        <v/>
      </c>
      <c r="KU56" s="55" t="str">
        <f>IFERROR(IF(INDEX(Sheet1!$B$10:$JO$18,MATCH($C56,Sheet1!$A$10:$A$18,0),MATCH(KU$48,Sheet1!$B$9:$JO$9,0))=0,"Close",INDEX(Sheet1!$B$10:$JO$18,MATCH($C56,Sheet1!$A$10:$A$18,0),MATCH(KU$48,Sheet1!$B$9:$JO$9,0))),"")</f>
        <v/>
      </c>
      <c r="KV56" s="55" t="str">
        <f>IFERROR(IF(INDEX(Sheet1!$B$10:$JO$18,MATCH($C56,Sheet1!$A$10:$A$18,0),MATCH(KV$48,Sheet1!$B$9:$JO$9,0))=0,"Close",INDEX(Sheet1!$B$10:$JO$18,MATCH($C56,Sheet1!$A$10:$A$18,0),MATCH(KV$48,Sheet1!$B$9:$JO$9,0))),"")</f>
        <v/>
      </c>
      <c r="KW56" s="55" t="str">
        <f>IFERROR(IF(INDEX(Sheet1!$B$10:$JO$18,MATCH($C56,Sheet1!$A$10:$A$18,0),MATCH(KW$48,Sheet1!$B$9:$JO$9,0))=0,"Close",INDEX(Sheet1!$B$10:$JO$18,MATCH($C56,Sheet1!$A$10:$A$18,0),MATCH(KW$48,Sheet1!$B$9:$JO$9,0))),"")</f>
        <v/>
      </c>
      <c r="KX56" s="55" t="str">
        <f>IFERROR(IF(INDEX(Sheet1!$B$10:$JO$18,MATCH($C56,Sheet1!$A$10:$A$18,0),MATCH(KX$48,Sheet1!$B$9:$JO$9,0))=0,"Close",INDEX(Sheet1!$B$10:$JO$18,MATCH($C56,Sheet1!$A$10:$A$18,0),MATCH(KX$48,Sheet1!$B$9:$JO$9,0))),"")</f>
        <v/>
      </c>
      <c r="KY56" s="55" t="str">
        <f>IFERROR(IF(INDEX(Sheet1!$B$10:$JO$18,MATCH($C56,Sheet1!$A$10:$A$18,0),MATCH(KY$48,Sheet1!$B$9:$JO$9,0))=0,"Close",INDEX(Sheet1!$B$10:$JO$18,MATCH($C56,Sheet1!$A$10:$A$18,0),MATCH(KY$48,Sheet1!$B$9:$JO$9,0))),"")</f>
        <v/>
      </c>
      <c r="KZ56" s="55" t="str">
        <f>IFERROR(IF(INDEX(Sheet1!$B$10:$JO$18,MATCH($C56,Sheet1!$A$10:$A$18,0),MATCH(KZ$48,Sheet1!$B$9:$JO$9,0))=0,"Close",INDEX(Sheet1!$B$10:$JO$18,MATCH($C56,Sheet1!$A$10:$A$18,0),MATCH(KZ$48,Sheet1!$B$9:$JO$9,0))),"")</f>
        <v/>
      </c>
      <c r="LA56" s="55" t="str">
        <f>IFERROR(IF(INDEX(Sheet1!$B$10:$JO$18,MATCH($C56,Sheet1!$A$10:$A$18,0),MATCH(LA$48,Sheet1!$B$9:$JO$9,0))=0,"Close",INDEX(Sheet1!$B$10:$JO$18,MATCH($C56,Sheet1!$A$10:$A$18,0),MATCH(LA$48,Sheet1!$B$9:$JO$9,0))),"")</f>
        <v/>
      </c>
      <c r="LB56" s="55" t="str">
        <f>IFERROR(IF(INDEX(Sheet1!$B$10:$JO$18,MATCH($C56,Sheet1!$A$10:$A$18,0),MATCH(LB$48,Sheet1!$B$9:$JO$9,0))=0,"Close",INDEX(Sheet1!$B$10:$JO$18,MATCH($C56,Sheet1!$A$10:$A$18,0),MATCH(LB$48,Sheet1!$B$9:$JO$9,0))),"")</f>
        <v/>
      </c>
      <c r="LC56" s="55" t="str">
        <f>IFERROR(IF(INDEX(Sheet1!$B$10:$JO$18,MATCH($C56,Sheet1!$A$10:$A$18,0),MATCH(LC$48,Sheet1!$B$9:$JO$9,0))=0,"Close",INDEX(Sheet1!$B$10:$JO$18,MATCH($C56,Sheet1!$A$10:$A$18,0),MATCH(LC$48,Sheet1!$B$9:$JO$9,0))),"")</f>
        <v/>
      </c>
      <c r="LD56" s="55" t="str">
        <f>IFERROR(IF(INDEX(Sheet1!$B$10:$JO$18,MATCH($C56,Sheet1!$A$10:$A$18,0),MATCH(LD$48,Sheet1!$B$9:$JO$9,0))=0,"Close",INDEX(Sheet1!$B$10:$JO$18,MATCH($C56,Sheet1!$A$10:$A$18,0),MATCH(LD$48,Sheet1!$B$9:$JO$9,0))),"")</f>
        <v/>
      </c>
      <c r="LE56" s="55" t="str">
        <f>IFERROR(IF(INDEX(Sheet1!$B$10:$JO$18,MATCH($C56,Sheet1!$A$10:$A$18,0),MATCH(LE$48,Sheet1!$B$9:$JO$9,0))=0,"Close",INDEX(Sheet1!$B$10:$JO$18,MATCH($C56,Sheet1!$A$10:$A$18,0),MATCH(LE$48,Sheet1!$B$9:$JO$9,0))),"")</f>
        <v/>
      </c>
      <c r="LF56" s="55" t="str">
        <f>IFERROR(IF(INDEX(Sheet1!$B$10:$JO$18,MATCH($C56,Sheet1!$A$10:$A$18,0),MATCH(LF$48,Sheet1!$B$9:$JO$9,0))=0,"Close",INDEX(Sheet1!$B$10:$JO$18,MATCH($C56,Sheet1!$A$10:$A$18,0),MATCH(LF$48,Sheet1!$B$9:$JO$9,0))),"")</f>
        <v/>
      </c>
      <c r="LG56" s="55" t="str">
        <f>IFERROR(IF(INDEX(Sheet1!$B$10:$JO$18,MATCH($C56,Sheet1!$A$10:$A$18,0),MATCH(LG$48,Sheet1!$B$9:$JO$9,0))=0,"Close",INDEX(Sheet1!$B$10:$JO$18,MATCH($C56,Sheet1!$A$10:$A$18,0),MATCH(LG$48,Sheet1!$B$9:$JO$9,0))),"")</f>
        <v/>
      </c>
      <c r="LH56" s="55" t="str">
        <f>IFERROR(IF(INDEX(Sheet1!$B$10:$JO$18,MATCH($C56,Sheet1!$A$10:$A$18,0),MATCH(LH$48,Sheet1!$B$9:$JO$9,0))=0,"Close",INDEX(Sheet1!$B$10:$JO$18,MATCH($C56,Sheet1!$A$10:$A$18,0),MATCH(LH$48,Sheet1!$B$9:$JO$9,0))),"")</f>
        <v/>
      </c>
      <c r="LI56" s="55" t="str">
        <f>IFERROR(IF(INDEX(Sheet1!$B$10:$JO$18,MATCH($C56,Sheet1!$A$10:$A$18,0),MATCH(LI$48,Sheet1!$B$9:$JO$9,0))=0,"Close",INDEX(Sheet1!$B$10:$JO$18,MATCH($C56,Sheet1!$A$10:$A$18,0),MATCH(LI$48,Sheet1!$B$9:$JO$9,0))),"")</f>
        <v/>
      </c>
      <c r="LJ56" s="55" t="str">
        <f>IFERROR(IF(INDEX(Sheet1!$B$10:$JO$18,MATCH($C56,Sheet1!$A$10:$A$18,0),MATCH(LJ$48,Sheet1!$B$9:$JO$9,0))=0,"Close",INDEX(Sheet1!$B$10:$JO$18,MATCH($C56,Sheet1!$A$10:$A$18,0),MATCH(LJ$48,Sheet1!$B$9:$JO$9,0))),"")</f>
        <v/>
      </c>
      <c r="LK56" s="55" t="str">
        <f>IFERROR(IF(INDEX(Sheet1!$B$10:$JO$18,MATCH($C56,Sheet1!$A$10:$A$18,0),MATCH(LK$48,Sheet1!$B$9:$JO$9,0))=0,"Close",INDEX(Sheet1!$B$10:$JO$18,MATCH($C56,Sheet1!$A$10:$A$18,0),MATCH(LK$48,Sheet1!$B$9:$JO$9,0))),"")</f>
        <v/>
      </c>
      <c r="LL56" s="55" t="str">
        <f>IFERROR(IF(INDEX(Sheet1!$B$10:$JO$18,MATCH($C56,Sheet1!$A$10:$A$18,0),MATCH(LL$48,Sheet1!$B$9:$JO$9,0))=0,"Close",INDEX(Sheet1!$B$10:$JO$18,MATCH($C56,Sheet1!$A$10:$A$18,0),MATCH(LL$48,Sheet1!$B$9:$JO$9,0))),"")</f>
        <v/>
      </c>
      <c r="LM56" s="55" t="str">
        <f>IFERROR(IF(INDEX(Sheet1!$B$10:$JO$18,MATCH($C56,Sheet1!$A$10:$A$18,0),MATCH(LM$48,Sheet1!$B$9:$JO$9,0))=0,"Close",INDEX(Sheet1!$B$10:$JO$18,MATCH($C56,Sheet1!$A$10:$A$18,0),MATCH(LM$48,Sheet1!$B$9:$JO$9,0))),"")</f>
        <v/>
      </c>
      <c r="LN56" s="55" t="str">
        <f>IFERROR(IF(INDEX(Sheet1!$B$10:$JO$18,MATCH($C56,Sheet1!$A$10:$A$18,0),MATCH(LN$48,Sheet1!$B$9:$JO$9,0))=0,"Close",INDEX(Sheet1!$B$10:$JO$18,MATCH($C56,Sheet1!$A$10:$A$18,0),MATCH(LN$48,Sheet1!$B$9:$JO$9,0))),"")</f>
        <v/>
      </c>
      <c r="LO56" s="55" t="str">
        <f>IFERROR(IF(INDEX(Sheet1!$B$10:$JO$18,MATCH($C56,Sheet1!$A$10:$A$18,0),MATCH(LO$48,Sheet1!$B$9:$JO$9,0))=0,"Close",INDEX(Sheet1!$B$10:$JO$18,MATCH($C56,Sheet1!$A$10:$A$18,0),MATCH(LO$48,Sheet1!$B$9:$JO$9,0))),"")</f>
        <v/>
      </c>
      <c r="LP56" s="55" t="str">
        <f>IFERROR(IF(INDEX(Sheet1!$B$10:$JO$18,MATCH($C56,Sheet1!$A$10:$A$18,0),MATCH(LP$48,Sheet1!$B$9:$JO$9,0))=0,"Close",INDEX(Sheet1!$B$10:$JO$18,MATCH($C56,Sheet1!$A$10:$A$18,0),MATCH(LP$48,Sheet1!$B$9:$JO$9,0))),"")</f>
        <v/>
      </c>
      <c r="LQ56" s="55" t="str">
        <f>IFERROR(IF(INDEX(Sheet1!$B$10:$JO$18,MATCH($C56,Sheet1!$A$10:$A$18,0),MATCH(LQ$48,Sheet1!$B$9:$JO$9,0))=0,"Close",INDEX(Sheet1!$B$10:$JO$18,MATCH($C56,Sheet1!$A$10:$A$18,0),MATCH(LQ$48,Sheet1!$B$9:$JO$9,0))),"")</f>
        <v/>
      </c>
      <c r="LR56" s="55" t="str">
        <f>IFERROR(IF(INDEX(Sheet1!$B$10:$JO$18,MATCH($C56,Sheet1!$A$10:$A$18,0),MATCH(LR$48,Sheet1!$B$9:$JO$9,0))=0,"Close",INDEX(Sheet1!$B$10:$JO$18,MATCH($C56,Sheet1!$A$10:$A$18,0),MATCH(LR$48,Sheet1!$B$9:$JO$9,0))),"")</f>
        <v/>
      </c>
      <c r="LS56" s="55" t="str">
        <f>IFERROR(IF(INDEX(Sheet1!$B$10:$JO$18,MATCH($C56,Sheet1!$A$10:$A$18,0),MATCH(LS$48,Sheet1!$B$9:$JO$9,0))=0,"Close",INDEX(Sheet1!$B$10:$JO$18,MATCH($C56,Sheet1!$A$10:$A$18,0),MATCH(LS$48,Sheet1!$B$9:$JO$9,0))),"")</f>
        <v/>
      </c>
      <c r="LT56" s="55" t="str">
        <f>IFERROR(IF(INDEX(Sheet1!$B$10:$JO$18,MATCH($C56,Sheet1!$A$10:$A$18,0),MATCH(LT$48,Sheet1!$B$9:$JO$9,0))=0,"Close",INDEX(Sheet1!$B$10:$JO$18,MATCH($C56,Sheet1!$A$10:$A$18,0),MATCH(LT$48,Sheet1!$B$9:$JO$9,0))),"")</f>
        <v/>
      </c>
      <c r="LU56" s="55" t="str">
        <f>IFERROR(IF(INDEX(Sheet1!$B$10:$JO$18,MATCH($C56,Sheet1!$A$10:$A$18,0),MATCH(LU$48,Sheet1!$B$9:$JO$9,0))=0,"Close",INDEX(Sheet1!$B$10:$JO$18,MATCH($C56,Sheet1!$A$10:$A$18,0),MATCH(LU$48,Sheet1!$B$9:$JO$9,0))),"")</f>
        <v/>
      </c>
      <c r="LV56" s="55" t="str">
        <f>IFERROR(IF(INDEX(Sheet1!$B$10:$JO$18,MATCH($C56,Sheet1!$A$10:$A$18,0),MATCH(LV$48,Sheet1!$B$9:$JO$9,0))=0,"Close",INDEX(Sheet1!$B$10:$JO$18,MATCH($C56,Sheet1!$A$10:$A$18,0),MATCH(LV$48,Sheet1!$B$9:$JO$9,0))),"")</f>
        <v/>
      </c>
      <c r="LW56" s="55" t="str">
        <f>IFERROR(IF(INDEX(Sheet1!$B$10:$JO$18,MATCH($C56,Sheet1!$A$10:$A$18,0),MATCH(LW$48,Sheet1!$B$9:$JO$9,0))=0,"Close",INDEX(Sheet1!$B$10:$JO$18,MATCH($C56,Sheet1!$A$10:$A$18,0),MATCH(LW$48,Sheet1!$B$9:$JO$9,0))),"")</f>
        <v/>
      </c>
      <c r="LX56" s="55" t="str">
        <f>IFERROR(IF(INDEX(Sheet1!$B$10:$JO$18,MATCH($C56,Sheet1!$A$10:$A$18,0),MATCH(LX$48,Sheet1!$B$9:$JO$9,0))=0,"Close",INDEX(Sheet1!$B$10:$JO$18,MATCH($C56,Sheet1!$A$10:$A$18,0),MATCH(LX$48,Sheet1!$B$9:$JO$9,0))),"")</f>
        <v/>
      </c>
      <c r="LY56" s="55" t="str">
        <f>IFERROR(IF(INDEX(Sheet1!$B$10:$JO$18,MATCH($C56,Sheet1!$A$10:$A$18,0),MATCH(LY$48,Sheet1!$B$9:$JO$9,0))=0,"Close",INDEX(Sheet1!$B$10:$JO$18,MATCH($C56,Sheet1!$A$10:$A$18,0),MATCH(LY$48,Sheet1!$B$9:$JO$9,0))),"")</f>
        <v/>
      </c>
      <c r="LZ56" s="55" t="str">
        <f>IFERROR(IF(INDEX(Sheet1!$B$10:$JO$18,MATCH($C56,Sheet1!$A$10:$A$18,0),MATCH(LZ$48,Sheet1!$B$9:$JO$9,0))=0,"Close",INDEX(Sheet1!$B$10:$JO$18,MATCH($C56,Sheet1!$A$10:$A$18,0),MATCH(LZ$48,Sheet1!$B$9:$JO$9,0))),"")</f>
        <v/>
      </c>
      <c r="MA56" s="55" t="str">
        <f>IFERROR(IF(INDEX(Sheet1!$B$10:$JO$18,MATCH($C56,Sheet1!$A$10:$A$18,0),MATCH(MA$48,Sheet1!$B$9:$JO$9,0))=0,"Close",INDEX(Sheet1!$B$10:$JO$18,MATCH($C56,Sheet1!$A$10:$A$18,0),MATCH(MA$48,Sheet1!$B$9:$JO$9,0))),"")</f>
        <v/>
      </c>
      <c r="MB56" s="55" t="str">
        <f>IFERROR(IF(INDEX(Sheet1!$B$10:$JO$18,MATCH($C56,Sheet1!$A$10:$A$18,0),MATCH(MB$48,Sheet1!$B$9:$JO$9,0))=0,"Close",INDEX(Sheet1!$B$10:$JO$18,MATCH($C56,Sheet1!$A$10:$A$18,0),MATCH(MB$48,Sheet1!$B$9:$JO$9,0))),"")</f>
        <v/>
      </c>
      <c r="MC56" s="55" t="str">
        <f>IFERROR(IF(INDEX(Sheet1!$B$10:$JO$18,MATCH($C56,Sheet1!$A$10:$A$18,0),MATCH(MC$48,Sheet1!$B$9:$JO$9,0))=0,"Close",INDEX(Sheet1!$B$10:$JO$18,MATCH($C56,Sheet1!$A$10:$A$18,0),MATCH(MC$48,Sheet1!$B$9:$JO$9,0))),"")</f>
        <v/>
      </c>
      <c r="MD56" s="55" t="str">
        <f>IFERROR(IF(INDEX(Sheet1!$B$10:$JO$18,MATCH($C56,Sheet1!$A$10:$A$18,0),MATCH(MD$48,Sheet1!$B$9:$JO$9,0))=0,"Close",INDEX(Sheet1!$B$10:$JO$18,MATCH($C56,Sheet1!$A$10:$A$18,0),MATCH(MD$48,Sheet1!$B$9:$JO$9,0))),"")</f>
        <v/>
      </c>
      <c r="ME56" s="55" t="str">
        <f>IFERROR(IF(INDEX(Sheet1!$B$10:$JO$18,MATCH($C56,Sheet1!$A$10:$A$18,0),MATCH(ME$48,Sheet1!$B$9:$JO$9,0))=0,"Close",INDEX(Sheet1!$B$10:$JO$18,MATCH($C56,Sheet1!$A$10:$A$18,0),MATCH(ME$48,Sheet1!$B$9:$JO$9,0))),"")</f>
        <v/>
      </c>
      <c r="MF56" s="55" t="str">
        <f>IFERROR(IF(INDEX(Sheet1!$B$10:$JO$18,MATCH($C56,Sheet1!$A$10:$A$18,0),MATCH(MF$48,Sheet1!$B$9:$JO$9,0))=0,"Close",INDEX(Sheet1!$B$10:$JO$18,MATCH($C56,Sheet1!$A$10:$A$18,0),MATCH(MF$48,Sheet1!$B$9:$JO$9,0))),"")</f>
        <v/>
      </c>
      <c r="MG56" s="55" t="str">
        <f>IFERROR(IF(INDEX(Sheet1!$B$10:$JO$18,MATCH($C56,Sheet1!$A$10:$A$18,0),MATCH(MG$48,Sheet1!$B$9:$JO$9,0))=0,"Close",INDEX(Sheet1!$B$10:$JO$18,MATCH($C56,Sheet1!$A$10:$A$18,0),MATCH(MG$48,Sheet1!$B$9:$JO$9,0))),"")</f>
        <v/>
      </c>
      <c r="MH56" s="55" t="str">
        <f>IFERROR(IF(INDEX(Sheet1!$B$10:$JO$18,MATCH($C56,Sheet1!$A$10:$A$18,0),MATCH(MH$48,Sheet1!$B$9:$JO$9,0))=0,"Close",INDEX(Sheet1!$B$10:$JO$18,MATCH($C56,Sheet1!$A$10:$A$18,0),MATCH(MH$48,Sheet1!$B$9:$JO$9,0))),"")</f>
        <v/>
      </c>
      <c r="MI56" s="55" t="str">
        <f>IFERROR(IF(INDEX(Sheet1!$B$10:$JO$18,MATCH($C56,Sheet1!$A$10:$A$18,0),MATCH(MI$48,Sheet1!$B$9:$JO$9,0))=0,"Close",INDEX(Sheet1!$B$10:$JO$18,MATCH($C56,Sheet1!$A$10:$A$18,0),MATCH(MI$48,Sheet1!$B$9:$JO$9,0))),"")</f>
        <v/>
      </c>
      <c r="MJ56" s="55" t="str">
        <f>IFERROR(IF(INDEX(Sheet1!$B$10:$JO$18,MATCH($C56,Sheet1!$A$10:$A$18,0),MATCH(MJ$48,Sheet1!$B$9:$JO$9,0))=0,"Close",INDEX(Sheet1!$B$10:$JO$18,MATCH($C56,Sheet1!$A$10:$A$18,0),MATCH(MJ$48,Sheet1!$B$9:$JO$9,0))),"")</f>
        <v/>
      </c>
      <c r="MK56" s="55" t="str">
        <f>IFERROR(IF(INDEX(Sheet1!$B$10:$JO$18,MATCH($C56,Sheet1!$A$10:$A$18,0),MATCH(MK$48,Sheet1!$B$9:$JO$9,0))=0,"Close",INDEX(Sheet1!$B$10:$JO$18,MATCH($C56,Sheet1!$A$10:$A$18,0),MATCH(MK$48,Sheet1!$B$9:$JO$9,0))),"")</f>
        <v/>
      </c>
      <c r="ML56" s="55" t="str">
        <f>IFERROR(IF(INDEX(Sheet1!$B$10:$JO$18,MATCH($C56,Sheet1!$A$10:$A$18,0),MATCH(ML$48,Sheet1!$B$9:$JO$9,0))=0,"Close",INDEX(Sheet1!$B$10:$JO$18,MATCH($C56,Sheet1!$A$10:$A$18,0),MATCH(ML$48,Sheet1!$B$9:$JO$9,0))),"")</f>
        <v/>
      </c>
      <c r="MM56" s="55" t="str">
        <f>IFERROR(IF(INDEX(Sheet1!$B$10:$JO$18,MATCH($C56,Sheet1!$A$10:$A$18,0),MATCH(MM$48,Sheet1!$B$9:$JO$9,0))=0,"Close",INDEX(Sheet1!$B$10:$JO$18,MATCH($C56,Sheet1!$A$10:$A$18,0),MATCH(MM$48,Sheet1!$B$9:$JO$9,0))),"")</f>
        <v/>
      </c>
      <c r="MN56" s="55" t="str">
        <f>IFERROR(IF(INDEX(Sheet1!$B$10:$JO$18,MATCH($C56,Sheet1!$A$10:$A$18,0),MATCH(MN$48,Sheet1!$B$9:$JO$9,0))=0,"Close",INDEX(Sheet1!$B$10:$JO$18,MATCH($C56,Sheet1!$A$10:$A$18,0),MATCH(MN$48,Sheet1!$B$9:$JO$9,0))),"")</f>
        <v/>
      </c>
      <c r="MO56" s="55" t="str">
        <f>IFERROR(IF(INDEX(Sheet1!$B$10:$JO$18,MATCH($C56,Sheet1!$A$10:$A$18,0),MATCH(MO$48,Sheet1!$B$9:$JO$9,0))=0,"Close",INDEX(Sheet1!$B$10:$JO$18,MATCH($C56,Sheet1!$A$10:$A$18,0),MATCH(MO$48,Sheet1!$B$9:$JO$9,0))),"")</f>
        <v/>
      </c>
      <c r="MP56" s="55" t="str">
        <f>IFERROR(IF(INDEX(Sheet1!$B$10:$JO$18,MATCH($C56,Sheet1!$A$10:$A$18,0),MATCH(MP$48,Sheet1!$B$9:$JO$9,0))=0,"Close",INDEX(Sheet1!$B$10:$JO$18,MATCH($C56,Sheet1!$A$10:$A$18,0),MATCH(MP$48,Sheet1!$B$9:$JO$9,0))),"")</f>
        <v/>
      </c>
      <c r="MQ56" s="55" t="str">
        <f>IFERROR(IF(INDEX(Sheet1!$B$10:$JO$18,MATCH($C56,Sheet1!$A$10:$A$18,0),MATCH(MQ$48,Sheet1!$B$9:$JO$9,0))=0,"Close",INDEX(Sheet1!$B$10:$JO$18,MATCH($C56,Sheet1!$A$10:$A$18,0),MATCH(MQ$48,Sheet1!$B$9:$JO$9,0))),"")</f>
        <v/>
      </c>
      <c r="MR56" s="55" t="str">
        <f>IFERROR(IF(INDEX(Sheet1!$B$10:$JO$18,MATCH($C56,Sheet1!$A$10:$A$18,0),MATCH(MR$48,Sheet1!$B$9:$JO$9,0))=0,"Close",INDEX(Sheet1!$B$10:$JO$18,MATCH($C56,Sheet1!$A$10:$A$18,0),MATCH(MR$48,Sheet1!$B$9:$JO$9,0))),"")</f>
        <v/>
      </c>
      <c r="MS56" s="55" t="str">
        <f>IFERROR(IF(INDEX(Sheet1!$B$10:$JO$18,MATCH($C56,Sheet1!$A$10:$A$18,0),MATCH(MS$48,Sheet1!$B$9:$JO$9,0))=0,"Close",INDEX(Sheet1!$B$10:$JO$18,MATCH($C56,Sheet1!$A$10:$A$18,0),MATCH(MS$48,Sheet1!$B$9:$JO$9,0))),"")</f>
        <v/>
      </c>
      <c r="MT56" s="55" t="str">
        <f>IFERROR(IF(INDEX(Sheet1!$B$10:$JO$18,MATCH($C56,Sheet1!$A$10:$A$18,0),MATCH(MT$48,Sheet1!$B$9:$JO$9,0))=0,"Close",INDEX(Sheet1!$B$10:$JO$18,MATCH($C56,Sheet1!$A$10:$A$18,0),MATCH(MT$48,Sheet1!$B$9:$JO$9,0))),"")</f>
        <v/>
      </c>
      <c r="MU56" s="55" t="str">
        <f>IFERROR(IF(INDEX(Sheet1!$B$10:$JO$18,MATCH($C56,Sheet1!$A$10:$A$18,0),MATCH(MU$48,Sheet1!$B$9:$JO$9,0))=0,"Close",INDEX(Sheet1!$B$10:$JO$18,MATCH($C56,Sheet1!$A$10:$A$18,0),MATCH(MU$48,Sheet1!$B$9:$JO$9,0))),"")</f>
        <v/>
      </c>
      <c r="MV56" s="55" t="str">
        <f>IFERROR(IF(INDEX(Sheet1!$B$10:$JO$18,MATCH($C56,Sheet1!$A$10:$A$18,0),MATCH(MV$48,Sheet1!$B$9:$JO$9,0))=0,"Close",INDEX(Sheet1!$B$10:$JO$18,MATCH($C56,Sheet1!$A$10:$A$18,0),MATCH(MV$48,Sheet1!$B$9:$JO$9,0))),"")</f>
        <v/>
      </c>
      <c r="MW56" s="55" t="str">
        <f>IFERROR(IF(INDEX(Sheet1!$B$10:$JO$18,MATCH($C56,Sheet1!$A$10:$A$18,0),MATCH(MW$48,Sheet1!$B$9:$JO$9,0))=0,"Close",INDEX(Sheet1!$B$10:$JO$18,MATCH($C56,Sheet1!$A$10:$A$18,0),MATCH(MW$48,Sheet1!$B$9:$JO$9,0))),"")</f>
        <v/>
      </c>
      <c r="MX56" s="55" t="str">
        <f>IFERROR(IF(INDEX(Sheet1!$B$10:$JO$18,MATCH($C56,Sheet1!$A$10:$A$18,0),MATCH(MX$48,Sheet1!$B$9:$JO$9,0))=0,"Close",INDEX(Sheet1!$B$10:$JO$18,MATCH($C56,Sheet1!$A$10:$A$18,0),MATCH(MX$48,Sheet1!$B$9:$JO$9,0))),"")</f>
        <v/>
      </c>
      <c r="MY56" s="55" t="str">
        <f>IFERROR(IF(INDEX(Sheet1!$B$10:$JO$18,MATCH($C56,Sheet1!$A$10:$A$18,0),MATCH(MY$48,Sheet1!$B$9:$JO$9,0))=0,"Close",INDEX(Sheet1!$B$10:$JO$18,MATCH($C56,Sheet1!$A$10:$A$18,0),MATCH(MY$48,Sheet1!$B$9:$JO$9,0))),"")</f>
        <v/>
      </c>
      <c r="MZ56" s="55" t="str">
        <f>IFERROR(IF(INDEX(Sheet1!$B$10:$JO$18,MATCH($C56,Sheet1!$A$10:$A$18,0),MATCH(MZ$48,Sheet1!$B$9:$JO$9,0))=0,"Close",INDEX(Sheet1!$B$10:$JO$18,MATCH($C56,Sheet1!$A$10:$A$18,0),MATCH(MZ$48,Sheet1!$B$9:$JO$9,0))),"")</f>
        <v/>
      </c>
      <c r="NA56" s="55" t="str">
        <f>IFERROR(IF(INDEX(Sheet1!$B$10:$JO$18,MATCH($C56,Sheet1!$A$10:$A$18,0),MATCH(NA$48,Sheet1!$B$9:$JO$9,0))=0,"Close",INDEX(Sheet1!$B$10:$JO$18,MATCH($C56,Sheet1!$A$10:$A$18,0),MATCH(NA$48,Sheet1!$B$9:$JO$9,0))),"")</f>
        <v/>
      </c>
      <c r="NB56" s="55" t="str">
        <f>IFERROR(IF(INDEX(Sheet1!$B$10:$JO$18,MATCH($C56,Sheet1!$A$10:$A$18,0),MATCH(NB$48,Sheet1!$B$9:$JO$9,0))=0,"Close",INDEX(Sheet1!$B$10:$JO$18,MATCH($C56,Sheet1!$A$10:$A$18,0),MATCH(NB$48,Sheet1!$B$9:$JO$9,0))),"")</f>
        <v/>
      </c>
      <c r="NC56" s="55" t="str">
        <f>IFERROR(IF(INDEX(Sheet1!$B$10:$JO$18,MATCH($C56,Sheet1!$A$10:$A$18,0),MATCH(NC$48,Sheet1!$B$9:$JO$9,0))=0,"Close",INDEX(Sheet1!$B$10:$JO$18,MATCH($C56,Sheet1!$A$10:$A$18,0),MATCH(NC$48,Sheet1!$B$9:$JO$9,0))),"")</f>
        <v/>
      </c>
      <c r="ND56" s="55" t="str">
        <f>IFERROR(IF(INDEX(Sheet1!$B$10:$JO$18,MATCH($C56,Sheet1!$A$10:$A$18,0),MATCH(ND$48,Sheet1!$B$9:$JO$9,0))=0,"Close",INDEX(Sheet1!$B$10:$JO$18,MATCH($C56,Sheet1!$A$10:$A$18,0),MATCH(ND$48,Sheet1!$B$9:$JO$9,0))),"")</f>
        <v/>
      </c>
      <c r="NE56" s="55" t="str">
        <f>IFERROR(IF(INDEX(Sheet1!$B$10:$JO$18,MATCH($C56,Sheet1!$A$10:$A$18,0),MATCH(NE$48,Sheet1!$B$9:$JO$9,0))=0,"Close",INDEX(Sheet1!$B$10:$JO$18,MATCH($C56,Sheet1!$A$10:$A$18,0),MATCH(NE$48,Sheet1!$B$9:$JO$9,0))),"")</f>
        <v/>
      </c>
      <c r="NF56" s="55" t="str">
        <f>IFERROR(IF(INDEX(Sheet1!$B$10:$JO$18,MATCH($C56,Sheet1!$A$10:$A$18,0),MATCH(NF$48,Sheet1!$B$9:$JO$9,0))=0,"Close",INDEX(Sheet1!$B$10:$JO$18,MATCH($C56,Sheet1!$A$10:$A$18,0),MATCH(NF$48,Sheet1!$B$9:$JO$9,0))),"")</f>
        <v/>
      </c>
      <c r="NG56" s="55" t="str">
        <f>IFERROR(IF(INDEX(Sheet1!$B$10:$JO$18,MATCH($C56,Sheet1!$A$10:$A$18,0),MATCH(NG$48,Sheet1!$B$9:$JO$9,0))=0,"Close",INDEX(Sheet1!$B$10:$JO$18,MATCH($C56,Sheet1!$A$10:$A$18,0),MATCH(NG$48,Sheet1!$B$9:$JO$9,0))),"")</f>
        <v/>
      </c>
      <c r="NH56" s="55" t="str">
        <f>IFERROR(IF(INDEX(Sheet1!$B$10:$JO$18,MATCH($C56,Sheet1!$A$10:$A$18,0),MATCH(NH$48,Sheet1!$B$9:$JO$9,0))=0,"Close",INDEX(Sheet1!$B$10:$JO$18,MATCH($C56,Sheet1!$A$10:$A$18,0),MATCH(NH$48,Sheet1!$B$9:$JO$9,0))),"")</f>
        <v/>
      </c>
      <c r="NI56" s="55" t="str">
        <f>IFERROR(IF(INDEX(Sheet1!$B$10:$JO$18,MATCH($C56,Sheet1!$A$10:$A$18,0),MATCH(NI$48,Sheet1!$B$9:$JO$9,0))=0,"Close",INDEX(Sheet1!$B$10:$JO$18,MATCH($C56,Sheet1!$A$10:$A$18,0),MATCH(NI$48,Sheet1!$B$9:$JO$9,0))),"")</f>
        <v/>
      </c>
      <c r="NJ56" s="55" t="str">
        <f>IFERROR(IF(INDEX(Sheet1!$B$10:$JO$18,MATCH($C56,Sheet1!$A$10:$A$18,0),MATCH(NJ$48,Sheet1!$B$9:$JO$9,0))=0,"Close",INDEX(Sheet1!$B$10:$JO$18,MATCH($C56,Sheet1!$A$10:$A$18,0),MATCH(NJ$48,Sheet1!$B$9:$JO$9,0))),"")</f>
        <v/>
      </c>
      <c r="NK56" s="55" t="str">
        <f>IFERROR(IF(INDEX(Sheet1!$B$10:$JO$18,MATCH($C56,Sheet1!$A$10:$A$18,0),MATCH(NK$48,Sheet1!$B$9:$JO$9,0))=0,"Close",INDEX(Sheet1!$B$10:$JO$18,MATCH($C56,Sheet1!$A$10:$A$18,0),MATCH(NK$48,Sheet1!$B$9:$JO$9,0))),"")</f>
        <v/>
      </c>
      <c r="NL56" s="55" t="str">
        <f>IFERROR(IF(INDEX(Sheet1!$B$10:$JO$18,MATCH($C56,Sheet1!$A$10:$A$18,0),MATCH(NL$48,Sheet1!$B$9:$JO$9,0))=0,"Close",INDEX(Sheet1!$B$10:$JO$18,MATCH($C56,Sheet1!$A$10:$A$18,0),MATCH(NL$48,Sheet1!$B$9:$JO$9,0))),"")</f>
        <v/>
      </c>
      <c r="NM56" s="55" t="str">
        <f>IFERROR(IF(INDEX(Sheet1!$B$10:$JO$18,MATCH($C56,Sheet1!$A$10:$A$18,0),MATCH(NM$48,Sheet1!$B$9:$JO$9,0))=0,"Close",INDEX(Sheet1!$B$10:$JO$18,MATCH($C56,Sheet1!$A$10:$A$18,0),MATCH(NM$48,Sheet1!$B$9:$JO$9,0))),"")</f>
        <v/>
      </c>
      <c r="NN56" s="55" t="str">
        <f>IFERROR(IF(INDEX(Sheet1!$B$10:$JO$18,MATCH($C56,Sheet1!$A$10:$A$18,0),MATCH(NN$48,Sheet1!$B$9:$JO$9,0))=0,"Close",INDEX(Sheet1!$B$10:$JO$18,MATCH($C56,Sheet1!$A$10:$A$18,0),MATCH(NN$48,Sheet1!$B$9:$JO$9,0))),"")</f>
        <v/>
      </c>
      <c r="NO56" s="55" t="str">
        <f>IFERROR(IF(INDEX(Sheet1!$B$10:$JO$18,MATCH($C56,Sheet1!$A$10:$A$18,0),MATCH(NO$48,Sheet1!$B$9:$JO$9,0))=0,"Close",INDEX(Sheet1!$B$10:$JO$18,MATCH($C56,Sheet1!$A$10:$A$18,0),MATCH(NO$48,Sheet1!$B$9:$JO$9,0))),"")</f>
        <v/>
      </c>
      <c r="NP56" s="55" t="str">
        <f>IFERROR(IF(INDEX(Sheet1!$B$10:$JO$18,MATCH($C56,Sheet1!$A$10:$A$18,0),MATCH(NP$48,Sheet1!$B$9:$JO$9,0))=0,"Close",INDEX(Sheet1!$B$10:$JO$18,MATCH($C56,Sheet1!$A$10:$A$18,0),MATCH(NP$48,Sheet1!$B$9:$JO$9,0))),"")</f>
        <v/>
      </c>
      <c r="NQ56" s="55" t="str">
        <f>IFERROR(IF(INDEX(Sheet1!$B$10:$JO$18,MATCH($C56,Sheet1!$A$10:$A$18,0),MATCH(NQ$48,Sheet1!$B$9:$JO$9,0))=0,"Close",INDEX(Sheet1!$B$10:$JO$18,MATCH($C56,Sheet1!$A$10:$A$18,0),MATCH(NQ$48,Sheet1!$B$9:$JO$9,0))),"")</f>
        <v/>
      </c>
      <c r="NR56" s="55" t="str">
        <f>IFERROR(IF(INDEX(Sheet1!$B$10:$JO$18,MATCH($C56,Sheet1!$A$10:$A$18,0),MATCH(NR$48,Sheet1!$B$9:$JO$9,0))=0,"Close",INDEX(Sheet1!$B$10:$JO$18,MATCH($C56,Sheet1!$A$10:$A$18,0),MATCH(NR$48,Sheet1!$B$9:$JO$9,0))),"")</f>
        <v/>
      </c>
      <c r="NS56" s="55" t="str">
        <f>IFERROR(IF(INDEX(Sheet1!$B$10:$JO$18,MATCH($C56,Sheet1!$A$10:$A$18,0),MATCH(NS$48,Sheet1!$B$9:$JO$9,0))=0,"Close",INDEX(Sheet1!$B$10:$JO$18,MATCH($C56,Sheet1!$A$10:$A$18,0),MATCH(NS$48,Sheet1!$B$9:$JO$9,0))),"")</f>
        <v/>
      </c>
      <c r="NT56" s="55" t="str">
        <f>IFERROR(IF(INDEX(Sheet1!$B$10:$JO$18,MATCH($C56,Sheet1!$A$10:$A$18,0),MATCH(NT$48,Sheet1!$B$9:$JO$9,0))=0,"Close",INDEX(Sheet1!$B$10:$JO$18,MATCH($C56,Sheet1!$A$10:$A$18,0),MATCH(NT$48,Sheet1!$B$9:$JO$9,0))),"")</f>
        <v/>
      </c>
      <c r="NU56" s="55" t="str">
        <f>IFERROR(IF(INDEX(Sheet1!$B$10:$JO$18,MATCH($C56,Sheet1!$A$10:$A$18,0),MATCH(NU$48,Sheet1!$B$9:$JO$9,0))=0,"Close",INDEX(Sheet1!$B$10:$JO$18,MATCH($C56,Sheet1!$A$10:$A$18,0),MATCH(NU$48,Sheet1!$B$9:$JO$9,0))),"")</f>
        <v/>
      </c>
      <c r="NV56" s="55" t="str">
        <f>IFERROR(IF(INDEX(Sheet1!$B$10:$JO$18,MATCH($C56,Sheet1!$A$10:$A$18,0),MATCH(NV$48,Sheet1!$B$9:$JO$9,0))=0,"Close",INDEX(Sheet1!$B$10:$JO$18,MATCH($C56,Sheet1!$A$10:$A$18,0),MATCH(NV$48,Sheet1!$B$9:$JO$9,0))),"")</f>
        <v/>
      </c>
      <c r="NW56" s="55" t="str">
        <f>IFERROR(IF(INDEX(Sheet1!$B$10:$JO$18,MATCH($C56,Sheet1!$A$10:$A$18,0),MATCH(NW$48,Sheet1!$B$9:$JO$9,0))=0,"Close",INDEX(Sheet1!$B$10:$JO$18,MATCH($C56,Sheet1!$A$10:$A$18,0),MATCH(NW$48,Sheet1!$B$9:$JO$9,0))),"")</f>
        <v/>
      </c>
      <c r="NX56" s="55" t="str">
        <f>IFERROR(IF(INDEX(Sheet1!$B$10:$JO$18,MATCH($C56,Sheet1!$A$10:$A$18,0),MATCH(NX$48,Sheet1!$B$9:$JO$9,0))=0,"Close",INDEX(Sheet1!$B$10:$JO$18,MATCH($C56,Sheet1!$A$10:$A$18,0),MATCH(NX$48,Sheet1!$B$9:$JO$9,0))),"")</f>
        <v/>
      </c>
      <c r="NY56" s="55" t="str">
        <f>IFERROR(IF(INDEX(Sheet1!$B$10:$JO$18,MATCH($C56,Sheet1!$A$10:$A$18,0),MATCH(NY$48,Sheet1!$B$9:$JO$9,0))=0,"Close",INDEX(Sheet1!$B$10:$JO$18,MATCH($C56,Sheet1!$A$10:$A$18,0),MATCH(NY$48,Sheet1!$B$9:$JO$9,0))),"")</f>
        <v/>
      </c>
      <c r="NZ56" s="55" t="str">
        <f>IFERROR(IF(INDEX(Sheet1!$B$10:$JO$18,MATCH($C56,Sheet1!$A$10:$A$18,0),MATCH(NZ$48,Sheet1!$B$9:$JO$9,0))=0,"Close",INDEX(Sheet1!$B$10:$JO$18,MATCH($C56,Sheet1!$A$10:$A$18,0),MATCH(NZ$48,Sheet1!$B$9:$JO$9,0))),"")</f>
        <v/>
      </c>
      <c r="OA56" s="55" t="str">
        <f>IFERROR(IF(INDEX(Sheet1!$B$10:$JO$18,MATCH($C56,Sheet1!$A$10:$A$18,0),MATCH(OA$48,Sheet1!$B$9:$JO$9,0))=0,"Close",INDEX(Sheet1!$B$10:$JO$18,MATCH($C56,Sheet1!$A$10:$A$18,0),MATCH(OA$48,Sheet1!$B$9:$JO$9,0))),"")</f>
        <v/>
      </c>
      <c r="OB56" s="55" t="str">
        <f>IFERROR(IF(INDEX(Sheet1!$B$10:$JO$18,MATCH($C56,Sheet1!$A$10:$A$18,0),MATCH(OB$48,Sheet1!$B$9:$JO$9,0))=0,"Close",INDEX(Sheet1!$B$10:$JO$18,MATCH($C56,Sheet1!$A$10:$A$18,0),MATCH(OB$48,Sheet1!$B$9:$JO$9,0))),"")</f>
        <v/>
      </c>
      <c r="OC56" s="55" t="str">
        <f>IFERROR(IF(INDEX(Sheet1!$B$10:$JO$18,MATCH($C56,Sheet1!$A$10:$A$18,0),MATCH(OC$48,Sheet1!$B$9:$JO$9,0))=0,"Close",INDEX(Sheet1!$B$10:$JO$18,MATCH($C56,Sheet1!$A$10:$A$18,0),MATCH(OC$48,Sheet1!$B$9:$JO$9,0))),"")</f>
        <v/>
      </c>
      <c r="OD56" s="55" t="str">
        <f>IFERROR(IF(INDEX(Sheet1!$B$10:$JO$18,MATCH($C56,Sheet1!$A$10:$A$18,0),MATCH(OD$48,Sheet1!$B$9:$JO$9,0))=0,"Close",INDEX(Sheet1!$B$10:$JO$18,MATCH($C56,Sheet1!$A$10:$A$18,0),MATCH(OD$48,Sheet1!$B$9:$JO$9,0))),"")</f>
        <v/>
      </c>
      <c r="OE56" s="55" t="str">
        <f>IFERROR(IF(INDEX(Sheet1!$B$10:$JO$18,MATCH($C56,Sheet1!$A$10:$A$18,0),MATCH(OE$48,Sheet1!$B$9:$JO$9,0))=0,"Close",INDEX(Sheet1!$B$10:$JO$18,MATCH($C56,Sheet1!$A$10:$A$18,0),MATCH(OE$48,Sheet1!$B$9:$JO$9,0))),"")</f>
        <v/>
      </c>
      <c r="OF56" s="55" t="str">
        <f>IFERROR(IF(INDEX(Sheet1!$B$10:$JO$18,MATCH($C56,Sheet1!$A$10:$A$18,0),MATCH(OF$48,Sheet1!$B$9:$JO$9,0))=0,"Close",INDEX(Sheet1!$B$10:$JO$18,MATCH($C56,Sheet1!$A$10:$A$18,0),MATCH(OF$48,Sheet1!$B$9:$JO$9,0))),"")</f>
        <v/>
      </c>
      <c r="OG56" s="55" t="str">
        <f>IFERROR(IF(INDEX(Sheet1!$B$10:$JO$18,MATCH($C56,Sheet1!$A$10:$A$18,0),MATCH(OG$48,Sheet1!$B$9:$JO$9,0))=0,"Close",INDEX(Sheet1!$B$10:$JO$18,MATCH($C56,Sheet1!$A$10:$A$18,0),MATCH(OG$48,Sheet1!$B$9:$JO$9,0))),"")</f>
        <v/>
      </c>
      <c r="OH56" s="55" t="str">
        <f>IFERROR(IF(INDEX(Sheet1!$B$10:$JO$18,MATCH($C56,Sheet1!$A$10:$A$18,0),MATCH(OH$48,Sheet1!$B$9:$JO$9,0))=0,"Close",INDEX(Sheet1!$B$10:$JO$18,MATCH($C56,Sheet1!$A$10:$A$18,0),MATCH(OH$48,Sheet1!$B$9:$JO$9,0))),"")</f>
        <v/>
      </c>
      <c r="OI56" s="55" t="str">
        <f>IFERROR(IF(INDEX(Sheet1!$B$10:$JO$18,MATCH($C56,Sheet1!$A$10:$A$18,0),MATCH(OI$48,Sheet1!$B$9:$JO$9,0))=0,"Close",INDEX(Sheet1!$B$10:$JO$18,MATCH($C56,Sheet1!$A$10:$A$18,0),MATCH(OI$48,Sheet1!$B$9:$JO$9,0))),"")</f>
        <v/>
      </c>
      <c r="OJ56" s="55" t="str">
        <f>IFERROR(IF(INDEX(Sheet1!$B$10:$JO$18,MATCH($C56,Sheet1!$A$10:$A$18,0),MATCH(OJ$48,Sheet1!$B$9:$JO$9,0))=0,"Close",INDEX(Sheet1!$B$10:$JO$18,MATCH($C56,Sheet1!$A$10:$A$18,0),MATCH(OJ$48,Sheet1!$B$9:$JO$9,0))),"")</f>
        <v/>
      </c>
      <c r="OK56" s="55" t="str">
        <f>IFERROR(IF(INDEX(Sheet1!$B$10:$JO$18,MATCH($C56,Sheet1!$A$10:$A$18,0),MATCH(OK$48,Sheet1!$B$9:$JO$9,0))=0,"Close",INDEX(Sheet1!$B$10:$JO$18,MATCH($C56,Sheet1!$A$10:$A$18,0),MATCH(OK$48,Sheet1!$B$9:$JO$9,0))),"")</f>
        <v/>
      </c>
      <c r="OL56" s="55" t="str">
        <f>IFERROR(IF(INDEX(Sheet1!$B$10:$JO$18,MATCH($C56,Sheet1!$A$10:$A$18,0),MATCH(OL$48,Sheet1!$B$9:$JO$9,0))=0,"Close",INDEX(Sheet1!$B$10:$JO$18,MATCH($C56,Sheet1!$A$10:$A$18,0),MATCH(OL$48,Sheet1!$B$9:$JO$9,0))),"")</f>
        <v/>
      </c>
      <c r="OM56" s="55" t="str">
        <f>IFERROR(IF(INDEX(Sheet1!$B$10:$JO$18,MATCH($C56,Sheet1!$A$10:$A$18,0),MATCH(OM$48,Sheet1!$B$9:$JO$9,0))=0,"Close",INDEX(Sheet1!$B$10:$JO$18,MATCH($C56,Sheet1!$A$10:$A$18,0),MATCH(OM$48,Sheet1!$B$9:$JO$9,0))),"")</f>
        <v/>
      </c>
      <c r="ON56" s="55" t="str">
        <f>IFERROR(IF(INDEX(Sheet1!$B$10:$JO$18,MATCH($C56,Sheet1!$A$10:$A$18,0),MATCH(ON$48,Sheet1!$B$9:$JO$9,0))=0,"Close",INDEX(Sheet1!$B$10:$JO$18,MATCH($C56,Sheet1!$A$10:$A$18,0),MATCH(ON$48,Sheet1!$B$9:$JO$9,0))),"")</f>
        <v/>
      </c>
      <c r="OO56" s="55" t="str">
        <f>IFERROR(IF(INDEX(Sheet1!$B$10:$JO$18,MATCH($C56,Sheet1!$A$10:$A$18,0),MATCH(OO$48,Sheet1!$B$9:$JO$9,0))=0,"Close",INDEX(Sheet1!$B$10:$JO$18,MATCH($C56,Sheet1!$A$10:$A$18,0),MATCH(OO$48,Sheet1!$B$9:$JO$9,0))),"")</f>
        <v/>
      </c>
      <c r="OP56" s="55" t="str">
        <f>IFERROR(IF(INDEX(Sheet1!$B$10:$JO$18,MATCH($C56,Sheet1!$A$10:$A$18,0),MATCH(OP$48,Sheet1!$B$9:$JO$9,0))=0,"Close",INDEX(Sheet1!$B$10:$JO$18,MATCH($C56,Sheet1!$A$10:$A$18,0),MATCH(OP$48,Sheet1!$B$9:$JO$9,0))),"")</f>
        <v/>
      </c>
      <c r="OQ56" s="55" t="str">
        <f>IFERROR(IF(INDEX(Sheet1!$B$10:$JO$18,MATCH($C56,Sheet1!$A$10:$A$18,0),MATCH(OQ$48,Sheet1!$B$9:$JO$9,0))=0,"Close",INDEX(Sheet1!$B$10:$JO$18,MATCH($C56,Sheet1!$A$10:$A$18,0),MATCH(OQ$48,Sheet1!$B$9:$JO$9,0))),"")</f>
        <v/>
      </c>
      <c r="OR56" s="55" t="str">
        <f>IFERROR(IF(INDEX(Sheet1!$B$10:$JO$18,MATCH($C56,Sheet1!$A$10:$A$18,0),MATCH(OR$48,Sheet1!$B$9:$JO$9,0))=0,"Close",INDEX(Sheet1!$B$10:$JO$18,MATCH($C56,Sheet1!$A$10:$A$18,0),MATCH(OR$48,Sheet1!$B$9:$JO$9,0))),"")</f>
        <v/>
      </c>
      <c r="OS56" s="55" t="str">
        <f>IFERROR(IF(INDEX(Sheet1!$B$10:$JO$18,MATCH($C56,Sheet1!$A$10:$A$18,0),MATCH(OS$48,Sheet1!$B$9:$JO$9,0))=0,"Close",INDEX(Sheet1!$B$10:$JO$18,MATCH($C56,Sheet1!$A$10:$A$18,0),MATCH(OS$48,Sheet1!$B$9:$JO$9,0))),"")</f>
        <v/>
      </c>
      <c r="OT56" s="55" t="str">
        <f>IFERROR(IF(INDEX(Sheet1!$B$10:$JO$18,MATCH($C56,Sheet1!$A$10:$A$18,0),MATCH(OT$48,Sheet1!$B$9:$JO$9,0))=0,"Close",INDEX(Sheet1!$B$10:$JO$18,MATCH($C56,Sheet1!$A$10:$A$18,0),MATCH(OT$48,Sheet1!$B$9:$JO$9,0))),"")</f>
        <v/>
      </c>
      <c r="OU56" s="55" t="str">
        <f>IFERROR(IF(INDEX(Sheet1!$B$10:$JO$18,MATCH($C56,Sheet1!$A$10:$A$18,0),MATCH(OU$48,Sheet1!$B$9:$JO$9,0))=0,"Close",INDEX(Sheet1!$B$10:$JO$18,MATCH($C56,Sheet1!$A$10:$A$18,0),MATCH(OU$48,Sheet1!$B$9:$JO$9,0))),"")</f>
        <v/>
      </c>
      <c r="OV56" s="55" t="str">
        <f>IFERROR(IF(INDEX(Sheet1!$B$10:$JO$18,MATCH($C56,Sheet1!$A$10:$A$18,0),MATCH(OV$48,Sheet1!$B$9:$JO$9,0))=0,"Close",INDEX(Sheet1!$B$10:$JO$18,MATCH($C56,Sheet1!$A$10:$A$18,0),MATCH(OV$48,Sheet1!$B$9:$JO$9,0))),"")</f>
        <v/>
      </c>
      <c r="OW56" s="55" t="str">
        <f>IFERROR(IF(INDEX(Sheet1!$B$10:$JO$18,MATCH($C56,Sheet1!$A$10:$A$18,0),MATCH(OW$48,Sheet1!$B$9:$JO$9,0))=0,"Close",INDEX(Sheet1!$B$10:$JO$18,MATCH($C56,Sheet1!$A$10:$A$18,0),MATCH(OW$48,Sheet1!$B$9:$JO$9,0))),"")</f>
        <v/>
      </c>
      <c r="OX56" s="55" t="str">
        <f>IFERROR(IF(INDEX(Sheet1!$B$10:$JO$18,MATCH($C56,Sheet1!$A$10:$A$18,0),MATCH(OX$48,Sheet1!$B$9:$JO$9,0))=0,"Close",INDEX(Sheet1!$B$10:$JO$18,MATCH($C56,Sheet1!$A$10:$A$18,0),MATCH(OX$48,Sheet1!$B$9:$JO$9,0))),"")</f>
        <v/>
      </c>
      <c r="OY56" s="55" t="str">
        <f>IFERROR(IF(INDEX(Sheet1!$B$10:$JO$18,MATCH($C56,Sheet1!$A$10:$A$18,0),MATCH(OY$48,Sheet1!$B$9:$JO$9,0))=0,"Close",INDEX(Sheet1!$B$10:$JO$18,MATCH($C56,Sheet1!$A$10:$A$18,0),MATCH(OY$48,Sheet1!$B$9:$JO$9,0))),"")</f>
        <v/>
      </c>
      <c r="OZ56" s="55" t="str">
        <f>IFERROR(IF(INDEX(Sheet1!$B$10:$JO$18,MATCH($C56,Sheet1!$A$10:$A$18,0),MATCH(OZ$48,Sheet1!$B$9:$JO$9,0))=0,"Close",INDEX(Sheet1!$B$10:$JO$18,MATCH($C56,Sheet1!$A$10:$A$18,0),MATCH(OZ$48,Sheet1!$B$9:$JO$9,0))),"")</f>
        <v/>
      </c>
      <c r="PA56" s="55" t="str">
        <f>IFERROR(IF(INDEX(Sheet1!$B$10:$JO$18,MATCH($C56,Sheet1!$A$10:$A$18,0),MATCH(PA$48,Sheet1!$B$9:$JO$9,0))=0,"Close",INDEX(Sheet1!$B$10:$JO$18,MATCH($C56,Sheet1!$A$10:$A$18,0),MATCH(PA$48,Sheet1!$B$9:$JO$9,0))),"")</f>
        <v/>
      </c>
      <c r="PB56" s="55" t="str">
        <f>IFERROR(IF(INDEX(Sheet1!$B$10:$JO$18,MATCH($C56,Sheet1!$A$10:$A$18,0),MATCH(PB$48,Sheet1!$B$9:$JO$9,0))=0,"Close",INDEX(Sheet1!$B$10:$JO$18,MATCH($C56,Sheet1!$A$10:$A$18,0),MATCH(PB$48,Sheet1!$B$9:$JO$9,0))),"")</f>
        <v/>
      </c>
      <c r="PC56" s="55" t="str">
        <f>IFERROR(IF(INDEX(Sheet1!$B$10:$JO$18,MATCH($C56,Sheet1!$A$10:$A$18,0),MATCH(PC$48,Sheet1!$B$9:$JO$9,0))=0,"Close",INDEX(Sheet1!$B$10:$JO$18,MATCH($C56,Sheet1!$A$10:$A$18,0),MATCH(PC$48,Sheet1!$B$9:$JO$9,0))),"")</f>
        <v/>
      </c>
      <c r="PD56" s="55" t="str">
        <f>IFERROR(IF(INDEX(Sheet1!$B$10:$JO$18,MATCH($C56,Sheet1!$A$10:$A$18,0),MATCH(PD$48,Sheet1!$B$9:$JO$9,0))=0,"Close",INDEX(Sheet1!$B$10:$JO$18,MATCH($C56,Sheet1!$A$10:$A$18,0),MATCH(PD$48,Sheet1!$B$9:$JO$9,0))),"")</f>
        <v/>
      </c>
      <c r="PE56" s="55" t="str">
        <f>IFERROR(IF(INDEX(Sheet1!$B$10:$JO$18,MATCH($C56,Sheet1!$A$10:$A$18,0),MATCH(PE$48,Sheet1!$B$9:$JO$9,0))=0,"Close",INDEX(Sheet1!$B$10:$JO$18,MATCH($C56,Sheet1!$A$10:$A$18,0),MATCH(PE$48,Sheet1!$B$9:$JO$9,0))),"")</f>
        <v/>
      </c>
      <c r="PF56" s="55" t="str">
        <f>IFERROR(IF(INDEX(Sheet1!$B$10:$JO$18,MATCH($C56,Sheet1!$A$10:$A$18,0),MATCH(PF$48,Sheet1!$B$9:$JO$9,0))=0,"Close",INDEX(Sheet1!$B$10:$JO$18,MATCH($C56,Sheet1!$A$10:$A$18,0),MATCH(PF$48,Sheet1!$B$9:$JO$9,0))),"")</f>
        <v/>
      </c>
      <c r="PG56" s="55" t="str">
        <f>IFERROR(IF(INDEX(Sheet1!$B$10:$JO$18,MATCH($C56,Sheet1!$A$10:$A$18,0),MATCH(PG$48,Sheet1!$B$9:$JO$9,0))=0,"Close",INDEX(Sheet1!$B$10:$JO$18,MATCH($C56,Sheet1!$A$10:$A$18,0),MATCH(PG$48,Sheet1!$B$9:$JO$9,0))),"")</f>
        <v/>
      </c>
      <c r="PH56" s="55" t="str">
        <f>IFERROR(IF(INDEX(Sheet1!$B$10:$JO$18,MATCH($C56,Sheet1!$A$10:$A$18,0),MATCH(PH$48,Sheet1!$B$9:$JO$9,0))=0,"Close",INDEX(Sheet1!$B$10:$JO$18,MATCH($C56,Sheet1!$A$10:$A$18,0),MATCH(PH$48,Sheet1!$B$9:$JO$9,0))),"")</f>
        <v/>
      </c>
      <c r="PI56" s="55" t="str">
        <f>IFERROR(IF(INDEX(Sheet1!$B$10:$JO$18,MATCH($C56,Sheet1!$A$10:$A$18,0),MATCH(PI$48,Sheet1!$B$9:$JO$9,0))=0,"Close",INDEX(Sheet1!$B$10:$JO$18,MATCH($C56,Sheet1!$A$10:$A$18,0),MATCH(PI$48,Sheet1!$B$9:$JO$9,0))),"")</f>
        <v/>
      </c>
      <c r="PJ56" s="55" t="str">
        <f>IFERROR(IF(INDEX(Sheet1!$B$10:$JO$18,MATCH($C56,Sheet1!$A$10:$A$18,0),MATCH(PJ$48,Sheet1!$B$9:$JO$9,0))=0,"Close",INDEX(Sheet1!$B$10:$JO$18,MATCH($C56,Sheet1!$A$10:$A$18,0),MATCH(PJ$48,Sheet1!$B$9:$JO$9,0))),"")</f>
        <v/>
      </c>
      <c r="PK56" s="55" t="str">
        <f>IFERROR(IF(INDEX(Sheet1!$B$10:$JO$18,MATCH($C56,Sheet1!$A$10:$A$18,0),MATCH(PK$48,Sheet1!$B$9:$JO$9,0))=0,"Close",INDEX(Sheet1!$B$10:$JO$18,MATCH($C56,Sheet1!$A$10:$A$18,0),MATCH(PK$48,Sheet1!$B$9:$JO$9,0))),"")</f>
        <v/>
      </c>
      <c r="PL56" s="55" t="str">
        <f>IFERROR(IF(INDEX(Sheet1!$B$10:$JO$18,MATCH($C56,Sheet1!$A$10:$A$18,0),MATCH(PL$48,Sheet1!$B$9:$JO$9,0))=0,"Close",INDEX(Sheet1!$B$10:$JO$18,MATCH($C56,Sheet1!$A$10:$A$18,0),MATCH(PL$48,Sheet1!$B$9:$JO$9,0))),"")</f>
        <v/>
      </c>
      <c r="PM56" s="55" t="str">
        <f>IFERROR(IF(INDEX(Sheet1!$B$10:$JO$18,MATCH($C56,Sheet1!$A$10:$A$18,0),MATCH(PM$48,Sheet1!$B$9:$JO$9,0))=0,"Close",INDEX(Sheet1!$B$10:$JO$18,MATCH($C56,Sheet1!$A$10:$A$18,0),MATCH(PM$48,Sheet1!$B$9:$JO$9,0))),"")</f>
        <v/>
      </c>
      <c r="PN56" s="55" t="str">
        <f>IFERROR(IF(INDEX(Sheet1!$B$10:$JO$18,MATCH($C56,Sheet1!$A$10:$A$18,0),MATCH(PN$48,Sheet1!$B$9:$JO$9,0))=0,"Close",INDEX(Sheet1!$B$10:$JO$18,MATCH($C56,Sheet1!$A$10:$A$18,0),MATCH(PN$48,Sheet1!$B$9:$JO$9,0))),"")</f>
        <v/>
      </c>
      <c r="PO56" s="55" t="str">
        <f>IFERROR(IF(INDEX(Sheet1!$B$10:$JO$18,MATCH($C56,Sheet1!$A$10:$A$18,0),MATCH(PO$48,Sheet1!$B$9:$JO$9,0))=0,"Close",INDEX(Sheet1!$B$10:$JO$18,MATCH($C56,Sheet1!$A$10:$A$18,0),MATCH(PO$48,Sheet1!$B$9:$JO$9,0))),"")</f>
        <v/>
      </c>
      <c r="PP56" s="55" t="str">
        <f>IFERROR(IF(INDEX(Sheet1!$B$10:$JO$18,MATCH($C56,Sheet1!$A$10:$A$18,0),MATCH(PP$48,Sheet1!$B$9:$JO$9,0))=0,"Close",INDEX(Sheet1!$B$10:$JO$18,MATCH($C56,Sheet1!$A$10:$A$18,0),MATCH(PP$48,Sheet1!$B$9:$JO$9,0))),"")</f>
        <v/>
      </c>
      <c r="PQ56" s="55" t="str">
        <f>IFERROR(IF(INDEX(Sheet1!$B$10:$JO$18,MATCH($C56,Sheet1!$A$10:$A$18,0),MATCH(PQ$48,Sheet1!$B$9:$JO$9,0))=0,"Close",INDEX(Sheet1!$B$10:$JO$18,MATCH($C56,Sheet1!$A$10:$A$18,0),MATCH(PQ$48,Sheet1!$B$9:$JO$9,0))),"")</f>
        <v/>
      </c>
      <c r="PR56" s="55" t="str">
        <f>IFERROR(IF(INDEX(Sheet1!$B$10:$JO$18,MATCH($C56,Sheet1!$A$10:$A$18,0),MATCH(PR$48,Sheet1!$B$9:$JO$9,0))=0,"Close",INDEX(Sheet1!$B$10:$JO$18,MATCH($C56,Sheet1!$A$10:$A$18,0),MATCH(PR$48,Sheet1!$B$9:$JO$9,0))),"")</f>
        <v/>
      </c>
      <c r="PS56" s="55" t="str">
        <f>IFERROR(IF(INDEX(Sheet1!$B$10:$JO$18,MATCH($C56,Sheet1!$A$10:$A$18,0),MATCH(PS$48,Sheet1!$B$9:$JO$9,0))=0,"Close",INDEX(Sheet1!$B$10:$JO$18,MATCH($C56,Sheet1!$A$10:$A$18,0),MATCH(PS$48,Sheet1!$B$9:$JO$9,0))),"")</f>
        <v/>
      </c>
      <c r="PT56" s="55" t="str">
        <f>IFERROR(IF(INDEX(Sheet1!$B$10:$JO$18,MATCH($C56,Sheet1!$A$10:$A$18,0),MATCH(PT$48,Sheet1!$B$9:$JO$9,0))=0,"Close",INDEX(Sheet1!$B$10:$JO$18,MATCH($C56,Sheet1!$A$10:$A$18,0),MATCH(PT$48,Sheet1!$B$9:$JO$9,0))),"")</f>
        <v/>
      </c>
      <c r="PU56" s="55" t="str">
        <f>IFERROR(IF(INDEX(Sheet1!$B$10:$JO$18,MATCH($C56,Sheet1!$A$10:$A$18,0),MATCH(PU$48,Sheet1!$B$9:$JO$9,0))=0,"Close",INDEX(Sheet1!$B$10:$JO$18,MATCH($C56,Sheet1!$A$10:$A$18,0),MATCH(PU$48,Sheet1!$B$9:$JO$9,0))),"")</f>
        <v/>
      </c>
      <c r="PV56" s="55" t="str">
        <f>IFERROR(IF(INDEX(Sheet1!$B$10:$JO$18,MATCH($C56,Sheet1!$A$10:$A$18,0),MATCH(PV$48,Sheet1!$B$9:$JO$9,0))=0,"Close",INDEX(Sheet1!$B$10:$JO$18,MATCH($C56,Sheet1!$A$10:$A$18,0),MATCH(PV$48,Sheet1!$B$9:$JO$9,0))),"")</f>
        <v/>
      </c>
      <c r="PW56" s="55" t="str">
        <f>IFERROR(IF(INDEX(Sheet1!$B$10:$JO$18,MATCH($C56,Sheet1!$A$10:$A$18,0),MATCH(PW$48,Sheet1!$B$9:$JO$9,0))=0,"Close",INDEX(Sheet1!$B$10:$JO$18,MATCH($C56,Sheet1!$A$10:$A$18,0),MATCH(PW$48,Sheet1!$B$9:$JO$9,0))),"")</f>
        <v/>
      </c>
      <c r="PX56" s="55" t="str">
        <f>IFERROR(IF(INDEX(Sheet1!$B$10:$JO$18,MATCH($C56,Sheet1!$A$10:$A$18,0),MATCH(PX$48,Sheet1!$B$9:$JO$9,0))=0,"Close",INDEX(Sheet1!$B$10:$JO$18,MATCH($C56,Sheet1!$A$10:$A$18,0),MATCH(PX$48,Sheet1!$B$9:$JO$9,0))),"")</f>
        <v/>
      </c>
      <c r="PY56" s="55" t="str">
        <f>IFERROR(IF(INDEX(Sheet1!$B$10:$JO$18,MATCH($C56,Sheet1!$A$10:$A$18,0),MATCH(PY$48,Sheet1!$B$9:$JO$9,0))=0,"Close",INDEX(Sheet1!$B$10:$JO$18,MATCH($C56,Sheet1!$A$10:$A$18,0),MATCH(PY$48,Sheet1!$B$9:$JO$9,0))),"")</f>
        <v/>
      </c>
      <c r="PZ56" s="55" t="str">
        <f>IFERROR(IF(INDEX(Sheet1!$B$10:$JO$18,MATCH($C56,Sheet1!$A$10:$A$18,0),MATCH(PZ$48,Sheet1!$B$9:$JO$9,0))=0,"Close",INDEX(Sheet1!$B$10:$JO$18,MATCH($C56,Sheet1!$A$10:$A$18,0),MATCH(PZ$48,Sheet1!$B$9:$JO$9,0))),"")</f>
        <v/>
      </c>
      <c r="QA56" s="55" t="str">
        <f>IFERROR(IF(INDEX(Sheet1!$B$10:$JO$18,MATCH($C56,Sheet1!$A$10:$A$18,0),MATCH(QA$48,Sheet1!$B$9:$JO$9,0))=0,"Close",INDEX(Sheet1!$B$10:$JO$18,MATCH($C56,Sheet1!$A$10:$A$18,0),MATCH(QA$48,Sheet1!$B$9:$JO$9,0))),"")</f>
        <v/>
      </c>
      <c r="QB56" s="55" t="str">
        <f>IFERROR(IF(INDEX(Sheet1!$B$10:$JO$18,MATCH($C56,Sheet1!$A$10:$A$18,0),MATCH(QB$48,Sheet1!$B$9:$JO$9,0))=0,"Close",INDEX(Sheet1!$B$10:$JO$18,MATCH($C56,Sheet1!$A$10:$A$18,0),MATCH(QB$48,Sheet1!$B$9:$JO$9,0))),"")</f>
        <v/>
      </c>
      <c r="QC56" s="55" t="str">
        <f>IFERROR(IF(INDEX(Sheet1!$B$10:$JO$18,MATCH($C56,Sheet1!$A$10:$A$18,0),MATCH(QC$48,Sheet1!$B$9:$JO$9,0))=0,"Close",INDEX(Sheet1!$B$10:$JO$18,MATCH($C56,Sheet1!$A$10:$A$18,0),MATCH(QC$48,Sheet1!$B$9:$JO$9,0))),"")</f>
        <v/>
      </c>
      <c r="QD56" s="55" t="str">
        <f>IFERROR(IF(INDEX(Sheet1!$B$10:$JO$18,MATCH($C56,Sheet1!$A$10:$A$18,0),MATCH(QD$48,Sheet1!$B$9:$JO$9,0))=0,"Close",INDEX(Sheet1!$B$10:$JO$18,MATCH($C56,Sheet1!$A$10:$A$18,0),MATCH(QD$48,Sheet1!$B$9:$JO$9,0))),"")</f>
        <v/>
      </c>
      <c r="QE56" s="55" t="str">
        <f>IFERROR(IF(INDEX(Sheet1!$B$10:$JO$18,MATCH($C56,Sheet1!$A$10:$A$18,0),MATCH(QE$48,Sheet1!$B$9:$JO$9,0))=0,"Close",INDEX(Sheet1!$B$10:$JO$18,MATCH($C56,Sheet1!$A$10:$A$18,0),MATCH(QE$48,Sheet1!$B$9:$JO$9,0))),"")</f>
        <v/>
      </c>
      <c r="QF56" s="55" t="str">
        <f>IFERROR(IF(INDEX(Sheet1!$B$10:$JO$18,MATCH($C56,Sheet1!$A$10:$A$18,0),MATCH(QF$48,Sheet1!$B$9:$JO$9,0))=0,"Close",INDEX(Sheet1!$B$10:$JO$18,MATCH($C56,Sheet1!$A$10:$A$18,0),MATCH(QF$48,Sheet1!$B$9:$JO$9,0))),"")</f>
        <v/>
      </c>
      <c r="QG56" s="55" t="str">
        <f>IFERROR(IF(INDEX(Sheet1!$B$10:$JO$18,MATCH($C56,Sheet1!$A$10:$A$18,0),MATCH(QG$48,Sheet1!$B$9:$JO$9,0))=0,"Close",INDEX(Sheet1!$B$10:$JO$18,MATCH($C56,Sheet1!$A$10:$A$18,0),MATCH(QG$48,Sheet1!$B$9:$JO$9,0))),"")</f>
        <v/>
      </c>
      <c r="QH56" s="55" t="str">
        <f>IFERROR(IF(INDEX(Sheet1!$B$10:$JO$18,MATCH($C56,Sheet1!$A$10:$A$18,0),MATCH(QH$48,Sheet1!$B$9:$JO$9,0))=0,"Close",INDEX(Sheet1!$B$10:$JO$18,MATCH($C56,Sheet1!$A$10:$A$18,0),MATCH(QH$48,Sheet1!$B$9:$JO$9,0))),"")</f>
        <v/>
      </c>
      <c r="QI56" s="55" t="str">
        <f>IFERROR(IF(INDEX(Sheet1!$B$10:$JO$18,MATCH($C56,Sheet1!$A$10:$A$18,0),MATCH(QI$48,Sheet1!$B$9:$JO$9,0))=0,"Close",INDEX(Sheet1!$B$10:$JO$18,MATCH($C56,Sheet1!$A$10:$A$18,0),MATCH(QI$48,Sheet1!$B$9:$JO$9,0))),"")</f>
        <v/>
      </c>
      <c r="QJ56" s="55" t="str">
        <f>IFERROR(IF(INDEX(Sheet1!$B$10:$JO$18,MATCH($C56,Sheet1!$A$10:$A$18,0),MATCH(QJ$48,Sheet1!$B$9:$JO$9,0))=0,"Close",INDEX(Sheet1!$B$10:$JO$18,MATCH($C56,Sheet1!$A$10:$A$18,0),MATCH(QJ$48,Sheet1!$B$9:$JO$9,0))),"")</f>
        <v/>
      </c>
      <c r="QK56" s="55" t="str">
        <f>IFERROR(IF(INDEX(Sheet1!$B$10:$JO$18,MATCH($C56,Sheet1!$A$10:$A$18,0),MATCH(QK$48,Sheet1!$B$9:$JO$9,0))=0,"Close",INDEX(Sheet1!$B$10:$JO$18,MATCH($C56,Sheet1!$A$10:$A$18,0),MATCH(QK$48,Sheet1!$B$9:$JO$9,0))),"")</f>
        <v/>
      </c>
      <c r="QL56" s="55" t="str">
        <f>IFERROR(IF(INDEX(Sheet1!$B$10:$JO$18,MATCH($C56,Sheet1!$A$10:$A$18,0),MATCH(QL$48,Sheet1!$B$9:$JO$9,0))=0,"Close",INDEX(Sheet1!$B$10:$JO$18,MATCH($C56,Sheet1!$A$10:$A$18,0),MATCH(QL$48,Sheet1!$B$9:$JO$9,0))),"")</f>
        <v/>
      </c>
      <c r="QM56" s="55" t="str">
        <f>IFERROR(IF(INDEX(Sheet1!$B$10:$JO$18,MATCH($C56,Sheet1!$A$10:$A$18,0),MATCH(QM$48,Sheet1!$B$9:$JO$9,0))=0,"Close",INDEX(Sheet1!$B$10:$JO$18,MATCH($C56,Sheet1!$A$10:$A$18,0),MATCH(QM$48,Sheet1!$B$9:$JO$9,0))),"")</f>
        <v/>
      </c>
      <c r="QN56" s="55" t="str">
        <f>IFERROR(IF(INDEX(Sheet1!$B$10:$JO$18,MATCH($C56,Sheet1!$A$10:$A$18,0),MATCH(QN$48,Sheet1!$B$9:$JO$9,0))=0,"Close",INDEX(Sheet1!$B$10:$JO$18,MATCH($C56,Sheet1!$A$10:$A$18,0),MATCH(QN$48,Sheet1!$B$9:$JO$9,0))),"")</f>
        <v/>
      </c>
      <c r="QO56" s="55" t="str">
        <f>IFERROR(IF(INDEX(Sheet1!$B$10:$JO$18,MATCH($C56,Sheet1!$A$10:$A$18,0),MATCH(QO$48,Sheet1!$B$9:$JO$9,0))=0,"Close",INDEX(Sheet1!$B$10:$JO$18,MATCH($C56,Sheet1!$A$10:$A$18,0),MATCH(QO$48,Sheet1!$B$9:$JO$9,0))),"")</f>
        <v/>
      </c>
      <c r="QP56" s="55" t="str">
        <f>IFERROR(IF(INDEX(Sheet1!$B$10:$JO$18,MATCH($C56,Sheet1!$A$10:$A$18,0),MATCH(QP$48,Sheet1!$B$9:$JO$9,0))=0,"Close",INDEX(Sheet1!$B$10:$JO$18,MATCH($C56,Sheet1!$A$10:$A$18,0),MATCH(QP$48,Sheet1!$B$9:$JO$9,0))),"")</f>
        <v/>
      </c>
      <c r="QQ56" s="55" t="str">
        <f>IFERROR(IF(INDEX(Sheet1!$B$10:$JO$18,MATCH($C56,Sheet1!$A$10:$A$18,0),MATCH(QQ$48,Sheet1!$B$9:$JO$9,0))=0,"Close",INDEX(Sheet1!$B$10:$JO$18,MATCH($C56,Sheet1!$A$10:$A$18,0),MATCH(QQ$48,Sheet1!$B$9:$JO$9,0))),"")</f>
        <v/>
      </c>
      <c r="QR56" s="55" t="str">
        <f>IFERROR(IF(INDEX(Sheet1!$B$10:$JO$18,MATCH($C56,Sheet1!$A$10:$A$18,0),MATCH(QR$48,Sheet1!$B$9:$JO$9,0))=0,"Close",INDEX(Sheet1!$B$10:$JO$18,MATCH($C56,Sheet1!$A$10:$A$18,0),MATCH(QR$48,Sheet1!$B$9:$JO$9,0))),"")</f>
        <v/>
      </c>
      <c r="QS56" s="55" t="str">
        <f>IFERROR(IF(INDEX(Sheet1!$B$10:$JO$18,MATCH($C56,Sheet1!$A$10:$A$18,0),MATCH(QS$48,Sheet1!$B$9:$JO$9,0))=0,"Close",INDEX(Sheet1!$B$10:$JO$18,MATCH($C56,Sheet1!$A$10:$A$18,0),MATCH(QS$48,Sheet1!$B$9:$JO$9,0))),"")</f>
        <v/>
      </c>
      <c r="QT56" s="55" t="str">
        <f>IFERROR(IF(INDEX(Sheet1!$B$10:$JO$18,MATCH($C56,Sheet1!$A$10:$A$18,0),MATCH(QT$48,Sheet1!$B$9:$JO$9,0))=0,"Close",INDEX(Sheet1!$B$10:$JO$18,MATCH($C56,Sheet1!$A$10:$A$18,0),MATCH(QT$48,Sheet1!$B$9:$JO$9,0))),"")</f>
        <v/>
      </c>
      <c r="QU56" s="55" t="str">
        <f>IFERROR(IF(INDEX(Sheet1!$B$10:$JO$18,MATCH($C56,Sheet1!$A$10:$A$18,0),MATCH(QU$48,Sheet1!$B$9:$JO$9,0))=0,"Close",INDEX(Sheet1!$B$10:$JO$18,MATCH($C56,Sheet1!$A$10:$A$18,0),MATCH(QU$48,Sheet1!$B$9:$JO$9,0))),"")</f>
        <v/>
      </c>
      <c r="QV56" s="55" t="str">
        <f>IFERROR(IF(INDEX(Sheet1!$B$10:$JO$18,MATCH($C56,Sheet1!$A$10:$A$18,0),MATCH(QV$48,Sheet1!$B$9:$JO$9,0))=0,"Close",INDEX(Sheet1!$B$10:$JO$18,MATCH($C56,Sheet1!$A$10:$A$18,0),MATCH(QV$48,Sheet1!$B$9:$JO$9,0))),"")</f>
        <v/>
      </c>
      <c r="QW56" s="55" t="str">
        <f>IFERROR(IF(INDEX(Sheet1!$B$10:$JO$18,MATCH($C56,Sheet1!$A$10:$A$18,0),MATCH(QW$48,Sheet1!$B$9:$JO$9,0))=0,"Close",INDEX(Sheet1!$B$10:$JO$18,MATCH($C56,Sheet1!$A$10:$A$18,0),MATCH(QW$48,Sheet1!$B$9:$JO$9,0))),"")</f>
        <v/>
      </c>
      <c r="QX56" s="55" t="str">
        <f>IFERROR(IF(INDEX(Sheet1!$B$10:$JO$18,MATCH($C56,Sheet1!$A$10:$A$18,0),MATCH(QX$48,Sheet1!$B$9:$JO$9,0))=0,"Close",INDEX(Sheet1!$B$10:$JO$18,MATCH($C56,Sheet1!$A$10:$A$18,0),MATCH(QX$48,Sheet1!$B$9:$JO$9,0))),"")</f>
        <v/>
      </c>
      <c r="QY56" s="55" t="str">
        <f>IFERROR(IF(INDEX(Sheet1!$B$10:$JO$18,MATCH($C56,Sheet1!$A$10:$A$18,0),MATCH(QY$48,Sheet1!$B$9:$JO$9,0))=0,"Close",INDEX(Sheet1!$B$10:$JO$18,MATCH($C56,Sheet1!$A$10:$A$18,0),MATCH(QY$48,Sheet1!$B$9:$JO$9,0))),"")</f>
        <v/>
      </c>
      <c r="QZ56" s="55" t="str">
        <f>IFERROR(IF(INDEX(Sheet1!$B$10:$JO$18,MATCH($C56,Sheet1!$A$10:$A$18,0),MATCH(QZ$48,Sheet1!$B$9:$JO$9,0))=0,"Close",INDEX(Sheet1!$B$10:$JO$18,MATCH($C56,Sheet1!$A$10:$A$18,0),MATCH(QZ$48,Sheet1!$B$9:$JO$9,0))),"")</f>
        <v/>
      </c>
      <c r="RA56" s="55" t="str">
        <f>IFERROR(IF(INDEX(Sheet1!$B$10:$JO$18,MATCH($C56,Sheet1!$A$10:$A$18,0),MATCH(RA$48,Sheet1!$B$9:$JO$9,0))=0,"Close",INDEX(Sheet1!$B$10:$JO$18,MATCH($C56,Sheet1!$A$10:$A$18,0),MATCH(RA$48,Sheet1!$B$9:$JO$9,0))),"")</f>
        <v/>
      </c>
      <c r="RB56" s="55" t="str">
        <f>IFERROR(IF(INDEX(Sheet1!$B$10:$JO$18,MATCH($C56,Sheet1!$A$10:$A$18,0),MATCH(RB$48,Sheet1!$B$9:$JO$9,0))=0,"Close",INDEX(Sheet1!$B$10:$JO$18,MATCH($C56,Sheet1!$A$10:$A$18,0),MATCH(RB$48,Sheet1!$B$9:$JO$9,0))),"")</f>
        <v/>
      </c>
      <c r="RC56" s="55" t="str">
        <f>IFERROR(IF(INDEX(Sheet1!$B$10:$JO$18,MATCH($C56,Sheet1!$A$10:$A$18,0),MATCH(RC$48,Sheet1!$B$9:$JO$9,0))=0,"Close",INDEX(Sheet1!$B$10:$JO$18,MATCH($C56,Sheet1!$A$10:$A$18,0),MATCH(RC$48,Sheet1!$B$9:$JO$9,0))),"")</f>
        <v/>
      </c>
      <c r="RD56" s="55" t="str">
        <f>IFERROR(IF(INDEX(Sheet1!$B$10:$JO$18,MATCH($C56,Sheet1!$A$10:$A$18,0),MATCH(RD$48,Sheet1!$B$9:$JO$9,0))=0,"Close",INDEX(Sheet1!$B$10:$JO$18,MATCH($C56,Sheet1!$A$10:$A$18,0),MATCH(RD$48,Sheet1!$B$9:$JO$9,0))),"")</f>
        <v/>
      </c>
      <c r="RE56" s="55" t="str">
        <f>IFERROR(IF(INDEX(Sheet1!$B$10:$JO$18,MATCH($C56,Sheet1!$A$10:$A$18,0),MATCH(RE$48,Sheet1!$B$9:$JO$9,0))=0,"Close",INDEX(Sheet1!$B$10:$JO$18,MATCH($C56,Sheet1!$A$10:$A$18,0),MATCH(RE$48,Sheet1!$B$9:$JO$9,0))),"")</f>
        <v/>
      </c>
      <c r="RF56" s="55" t="str">
        <f>IFERROR(IF(INDEX(Sheet1!$B$10:$JO$18,MATCH($C56,Sheet1!$A$10:$A$18,0),MATCH(RF$48,Sheet1!$B$9:$JO$9,0))=0,"Close",INDEX(Sheet1!$B$10:$JO$18,MATCH($C56,Sheet1!$A$10:$A$18,0),MATCH(RF$48,Sheet1!$B$9:$JO$9,0))),"")</f>
        <v/>
      </c>
      <c r="RG56" s="55" t="str">
        <f>IFERROR(IF(INDEX(Sheet1!$B$10:$JO$18,MATCH($C56,Sheet1!$A$10:$A$18,0),MATCH(RG$48,Sheet1!$B$9:$JO$9,0))=0,"Close",INDEX(Sheet1!$B$10:$JO$18,MATCH($C56,Sheet1!$A$10:$A$18,0),MATCH(RG$48,Sheet1!$B$9:$JO$9,0))),"")</f>
        <v/>
      </c>
      <c r="RH56" s="55" t="str">
        <f>IFERROR(IF(INDEX(Sheet1!$B$10:$JO$18,MATCH($C56,Sheet1!$A$10:$A$18,0),MATCH(RH$48,Sheet1!$B$9:$JO$9,0))=0,"Close",INDEX(Sheet1!$B$10:$JO$18,MATCH($C56,Sheet1!$A$10:$A$18,0),MATCH(RH$48,Sheet1!$B$9:$JO$9,0))),"")</f>
        <v/>
      </c>
      <c r="RI56" s="55" t="str">
        <f>IFERROR(IF(INDEX(Sheet1!$B$10:$JO$18,MATCH($C56,Sheet1!$A$10:$A$18,0),MATCH(RI$48,Sheet1!$B$9:$JO$9,0))=0,"Close",INDEX(Sheet1!$B$10:$JO$18,MATCH($C56,Sheet1!$A$10:$A$18,0),MATCH(RI$48,Sheet1!$B$9:$JO$9,0))),"")</f>
        <v/>
      </c>
      <c r="RJ56" s="55" t="str">
        <f>IFERROR(IF(INDEX(Sheet1!$B$10:$JO$18,MATCH($C56,Sheet1!$A$10:$A$18,0),MATCH(RJ$48,Sheet1!$B$9:$JO$9,0))=0,"Close",INDEX(Sheet1!$B$10:$JO$18,MATCH($C56,Sheet1!$A$10:$A$18,0),MATCH(RJ$48,Sheet1!$B$9:$JO$9,0))),"")</f>
        <v/>
      </c>
      <c r="RK56" s="55" t="str">
        <f>IFERROR(IF(INDEX(Sheet1!$B$10:$JO$18,MATCH($C56,Sheet1!$A$10:$A$18,0),MATCH(RK$48,Sheet1!$B$9:$JO$9,0))=0,"Close",INDEX(Sheet1!$B$10:$JO$18,MATCH($C56,Sheet1!$A$10:$A$18,0),MATCH(RK$48,Sheet1!$B$9:$JO$9,0))),"")</f>
        <v/>
      </c>
      <c r="RL56" s="55" t="str">
        <f>IFERROR(IF(INDEX(Sheet1!$B$10:$JO$18,MATCH($C56,Sheet1!$A$10:$A$18,0),MATCH(RL$48,Sheet1!$B$9:$JO$9,0))=0,"Close",INDEX(Sheet1!$B$10:$JO$18,MATCH($C56,Sheet1!$A$10:$A$18,0),MATCH(RL$48,Sheet1!$B$9:$JO$9,0))),"")</f>
        <v/>
      </c>
      <c r="RM56" s="55" t="str">
        <f>IFERROR(IF(INDEX(Sheet1!$B$10:$JO$18,MATCH($C56,Sheet1!$A$10:$A$18,0),MATCH(RM$48,Sheet1!$B$9:$JO$9,0))=0,"Close",INDEX(Sheet1!$B$10:$JO$18,MATCH($C56,Sheet1!$A$10:$A$18,0),MATCH(RM$48,Sheet1!$B$9:$JO$9,0))),"")</f>
        <v/>
      </c>
      <c r="RN56" s="55" t="str">
        <f>IFERROR(IF(INDEX(Sheet1!$B$10:$JO$18,MATCH($C56,Sheet1!$A$10:$A$18,0),MATCH(RN$48,Sheet1!$B$9:$JO$9,0))=0,"Close",INDEX(Sheet1!$B$10:$JO$18,MATCH($C56,Sheet1!$A$10:$A$18,0),MATCH(RN$48,Sheet1!$B$9:$JO$9,0))),"")</f>
        <v/>
      </c>
      <c r="RO56" s="55" t="str">
        <f>IFERROR(IF(INDEX(Sheet1!$B$10:$JO$18,MATCH($C56,Sheet1!$A$10:$A$18,0),MATCH(RO$48,Sheet1!$B$9:$JO$9,0))=0,"Close",INDEX(Sheet1!$B$10:$JO$18,MATCH($C56,Sheet1!$A$10:$A$18,0),MATCH(RO$48,Sheet1!$B$9:$JO$9,0))),"")</f>
        <v/>
      </c>
      <c r="RP56" s="55" t="str">
        <f>IFERROR(IF(INDEX(Sheet1!$B$10:$JO$18,MATCH($C56,Sheet1!$A$10:$A$18,0),MATCH(RP$48,Sheet1!$B$9:$JO$9,0))=0,"Close",INDEX(Sheet1!$B$10:$JO$18,MATCH($C56,Sheet1!$A$10:$A$18,0),MATCH(RP$48,Sheet1!$B$9:$JO$9,0))),"")</f>
        <v/>
      </c>
      <c r="RQ56" s="55" t="str">
        <f>IFERROR(IF(INDEX(Sheet1!$B$10:$JO$18,MATCH($C56,Sheet1!$A$10:$A$18,0),MATCH(RQ$48,Sheet1!$B$9:$JO$9,0))=0,"Close",INDEX(Sheet1!$B$10:$JO$18,MATCH($C56,Sheet1!$A$10:$A$18,0),MATCH(RQ$48,Sheet1!$B$9:$JO$9,0))),"")</f>
        <v/>
      </c>
      <c r="RR56" s="55" t="str">
        <f>IFERROR(IF(INDEX(Sheet1!$B$10:$JO$18,MATCH($C56,Sheet1!$A$10:$A$18,0),MATCH(RR$48,Sheet1!$B$9:$JO$9,0))=0,"Close",INDEX(Sheet1!$B$10:$JO$18,MATCH($C56,Sheet1!$A$10:$A$18,0),MATCH(RR$48,Sheet1!$B$9:$JO$9,0))),"")</f>
        <v/>
      </c>
      <c r="RS56" s="55" t="str">
        <f>IFERROR(IF(INDEX(Sheet1!$B$10:$JO$18,MATCH($C56,Sheet1!$A$10:$A$18,0),MATCH(RS$48,Sheet1!$B$9:$JO$9,0))=0,"Close",INDEX(Sheet1!$B$10:$JO$18,MATCH($C56,Sheet1!$A$10:$A$18,0),MATCH(RS$48,Sheet1!$B$9:$JO$9,0))),"")</f>
        <v/>
      </c>
      <c r="RT56" s="55" t="str">
        <f>IFERROR(IF(INDEX(Sheet1!$B$10:$JO$18,MATCH($C56,Sheet1!$A$10:$A$18,0),MATCH(RT$48,Sheet1!$B$9:$JO$9,0))=0,"Close",INDEX(Sheet1!$B$10:$JO$18,MATCH($C56,Sheet1!$A$10:$A$18,0),MATCH(RT$48,Sheet1!$B$9:$JO$9,0))),"")</f>
        <v/>
      </c>
      <c r="RU56" s="55" t="str">
        <f>IFERROR(IF(INDEX(Sheet1!$B$10:$JO$18,MATCH($C56,Sheet1!$A$10:$A$18,0),MATCH(RU$48,Sheet1!$B$9:$JO$9,0))=0,"Close",INDEX(Sheet1!$B$10:$JO$18,MATCH($C56,Sheet1!$A$10:$A$18,0),MATCH(RU$48,Sheet1!$B$9:$JO$9,0))),"")</f>
        <v/>
      </c>
      <c r="RV56" s="55" t="str">
        <f>IFERROR(IF(INDEX(Sheet1!$B$10:$JO$18,MATCH($C56,Sheet1!$A$10:$A$18,0),MATCH(RV$48,Sheet1!$B$9:$JO$9,0))=0,"Close",INDEX(Sheet1!$B$10:$JO$18,MATCH($C56,Sheet1!$A$10:$A$18,0),MATCH(RV$48,Sheet1!$B$9:$JO$9,0))),"")</f>
        <v/>
      </c>
      <c r="RW56" s="55" t="str">
        <f>IFERROR(IF(INDEX(Sheet1!$B$10:$JO$18,MATCH($C56,Sheet1!$A$10:$A$18,0),MATCH(RW$48,Sheet1!$B$9:$JO$9,0))=0,"Close",INDEX(Sheet1!$B$10:$JO$18,MATCH($C56,Sheet1!$A$10:$A$18,0),MATCH(RW$48,Sheet1!$B$9:$JO$9,0))),"")</f>
        <v/>
      </c>
      <c r="RX56" s="55" t="str">
        <f>IFERROR(IF(INDEX(Sheet1!$B$10:$JO$18,MATCH($C56,Sheet1!$A$10:$A$18,0),MATCH(RX$48,Sheet1!$B$9:$JO$9,0))=0,"Close",INDEX(Sheet1!$B$10:$JO$18,MATCH($C56,Sheet1!$A$10:$A$18,0),MATCH(RX$48,Sheet1!$B$9:$JO$9,0))),"")</f>
        <v/>
      </c>
    </row>
    <row r="57" spans="2:492" x14ac:dyDescent="0.2">
      <c r="B57" s="47">
        <f t="shared" si="122"/>
        <v>10</v>
      </c>
      <c r="C57" s="54" t="str">
        <f>$C$19</f>
        <v>プールヴィラ　古宇利島　ｂｙ　コルディオスマートリゾート</v>
      </c>
      <c r="D57" s="57"/>
      <c r="E57" s="55" t="str">
        <f>IFERROR(IF(INDEX(Sheet1!$B$10:$JO$18,MATCH($C57,Sheet1!$A$10:$A$18,0),MATCH(E$48,Sheet1!$B$9:$JO$9,0))=0,"Close",INDEX(Sheet1!$B$10:$JO$18,MATCH($C57,Sheet1!$A$10:$A$18,0),MATCH(E$48,Sheet1!$B$9:$JO$9,0))),"")</f>
        <v/>
      </c>
      <c r="F57" s="55" t="str">
        <f>IFERROR(IF(INDEX(Sheet1!$B$10:$JO$18,MATCH($C57,Sheet1!$A$10:$A$18,0),MATCH(F$48,Sheet1!$B$9:$JO$9,0))=0,"Close",INDEX(Sheet1!$B$10:$JO$18,MATCH($C57,Sheet1!$A$10:$A$18,0),MATCH(F$48,Sheet1!$B$9:$JO$9,0))),"")</f>
        <v/>
      </c>
      <c r="G57" s="55" t="str">
        <f>IFERROR(IF(INDEX(Sheet1!$B$10:$JO$18,MATCH($C57,Sheet1!$A$10:$A$18,0),MATCH(G$48,Sheet1!$B$9:$JO$9,0))=0,"Close",INDEX(Sheet1!$B$10:$JO$18,MATCH($C57,Sheet1!$A$10:$A$18,0),MATCH(G$48,Sheet1!$B$9:$JO$9,0))),"")</f>
        <v/>
      </c>
      <c r="H57" s="55" t="str">
        <f>IFERROR(IF(INDEX(Sheet1!$B$10:$JO$18,MATCH($C57,Sheet1!$A$10:$A$18,0),MATCH(H$48,Sheet1!$B$9:$JO$9,0))=0,"Close",INDEX(Sheet1!$B$10:$JO$18,MATCH($C57,Sheet1!$A$10:$A$18,0),MATCH(H$48,Sheet1!$B$9:$JO$9,0))),"")</f>
        <v/>
      </c>
      <c r="I57" s="55" t="str">
        <f>IFERROR(IF(INDEX(Sheet1!$B$10:$JO$18,MATCH($C57,Sheet1!$A$10:$A$18,0),MATCH(I$48,Sheet1!$B$9:$JO$9,0))=0,"Close",INDEX(Sheet1!$B$10:$JO$18,MATCH($C57,Sheet1!$A$10:$A$18,0),MATCH(I$48,Sheet1!$B$9:$JO$9,0))),"")</f>
        <v/>
      </c>
      <c r="J57" s="55" t="str">
        <f>IFERROR(IF(INDEX(Sheet1!$B$10:$JO$18,MATCH($C57,Sheet1!$A$10:$A$18,0),MATCH(J$48,Sheet1!$B$9:$JO$9,0))=0,"Close",INDEX(Sheet1!$B$10:$JO$18,MATCH($C57,Sheet1!$A$10:$A$18,0),MATCH(J$48,Sheet1!$B$9:$JO$9,0))),"")</f>
        <v/>
      </c>
      <c r="K57" s="55" t="str">
        <f>IFERROR(IF(INDEX(Sheet1!$B$10:$JO$18,MATCH($C57,Sheet1!$A$10:$A$18,0),MATCH(K$48,Sheet1!$B$9:$JO$9,0))=0,"Close",INDEX(Sheet1!$B$10:$JO$18,MATCH($C57,Sheet1!$A$10:$A$18,0),MATCH(K$48,Sheet1!$B$9:$JO$9,0))),"")</f>
        <v/>
      </c>
      <c r="L57" s="55" t="str">
        <f>IFERROR(IF(INDEX(Sheet1!$B$10:$JO$18,MATCH($C57,Sheet1!$A$10:$A$18,0),MATCH(L$48,Sheet1!$B$9:$JO$9,0))=0,"Close",INDEX(Sheet1!$B$10:$JO$18,MATCH($C57,Sheet1!$A$10:$A$18,0),MATCH(L$48,Sheet1!$B$9:$JO$9,0))),"")</f>
        <v/>
      </c>
      <c r="M57" s="55" t="str">
        <f>IFERROR(IF(INDEX(Sheet1!$B$10:$JO$18,MATCH($C57,Sheet1!$A$10:$A$18,0),MATCH(M$48,Sheet1!$B$9:$JO$9,0))=0,"Close",INDEX(Sheet1!$B$10:$JO$18,MATCH($C57,Sheet1!$A$10:$A$18,0),MATCH(M$48,Sheet1!$B$9:$JO$9,0))),"")</f>
        <v/>
      </c>
      <c r="N57" s="55" t="str">
        <f>IFERROR(IF(INDEX(Sheet1!$B$10:$JO$18,MATCH($C57,Sheet1!$A$10:$A$18,0),MATCH(N$48,Sheet1!$B$9:$JO$9,0))=0,"Close",INDEX(Sheet1!$B$10:$JO$18,MATCH($C57,Sheet1!$A$10:$A$18,0),MATCH(N$48,Sheet1!$B$9:$JO$9,0))),"")</f>
        <v/>
      </c>
      <c r="O57" s="55" t="str">
        <f>IFERROR(IF(INDEX(Sheet1!$B$10:$JO$18,MATCH($C57,Sheet1!$A$10:$A$18,0),MATCH(O$48,Sheet1!$B$9:$JO$9,0))=0,"Close",INDEX(Sheet1!$B$10:$JO$18,MATCH($C57,Sheet1!$A$10:$A$18,0),MATCH(O$48,Sheet1!$B$9:$JO$9,0))),"")</f>
        <v/>
      </c>
      <c r="P57" s="55" t="str">
        <f>IFERROR(IF(INDEX(Sheet1!$B$10:$JO$18,MATCH($C57,Sheet1!$A$10:$A$18,0),MATCH(P$48,Sheet1!$B$9:$JO$9,0))=0,"Close",INDEX(Sheet1!$B$10:$JO$18,MATCH($C57,Sheet1!$A$10:$A$18,0),MATCH(P$48,Sheet1!$B$9:$JO$9,0))),"")</f>
        <v/>
      </c>
      <c r="Q57" s="55" t="str">
        <f>IFERROR(IF(INDEX(Sheet1!$B$10:$JO$18,MATCH($C57,Sheet1!$A$10:$A$18,0),MATCH(Q$48,Sheet1!$B$9:$JO$9,0))=0,"Close",INDEX(Sheet1!$B$10:$JO$18,MATCH($C57,Sheet1!$A$10:$A$18,0),MATCH(Q$48,Sheet1!$B$9:$JO$9,0))),"")</f>
        <v/>
      </c>
      <c r="R57" s="55" t="str">
        <f>IFERROR(IF(INDEX(Sheet1!$B$10:$JO$18,MATCH($C57,Sheet1!$A$10:$A$18,0),MATCH(R$48,Sheet1!$B$9:$JO$9,0))=0,"Close",INDEX(Sheet1!$B$10:$JO$18,MATCH($C57,Sheet1!$A$10:$A$18,0),MATCH(R$48,Sheet1!$B$9:$JO$9,0))),"")</f>
        <v/>
      </c>
      <c r="S57" s="55" t="str">
        <f>IFERROR(IF(INDEX(Sheet1!$B$10:$JO$18,MATCH($C57,Sheet1!$A$10:$A$18,0),MATCH(S$48,Sheet1!$B$9:$JO$9,0))=0,"Close",INDEX(Sheet1!$B$10:$JO$18,MATCH($C57,Sheet1!$A$10:$A$18,0),MATCH(S$48,Sheet1!$B$9:$JO$9,0))),"")</f>
        <v/>
      </c>
      <c r="T57" s="55" t="str">
        <f>IFERROR(IF(INDEX(Sheet1!$B$10:$JO$18,MATCH($C57,Sheet1!$A$10:$A$18,0),MATCH(T$48,Sheet1!$B$9:$JO$9,0))=0,"Close",INDEX(Sheet1!$B$10:$JO$18,MATCH($C57,Sheet1!$A$10:$A$18,0),MATCH(T$48,Sheet1!$B$9:$JO$9,0))),"")</f>
        <v/>
      </c>
      <c r="U57" s="55" t="str">
        <f>IFERROR(IF(INDEX(Sheet1!$B$10:$JO$18,MATCH($C57,Sheet1!$A$10:$A$18,0),MATCH(U$48,Sheet1!$B$9:$JO$9,0))=0,"Close",INDEX(Sheet1!$B$10:$JO$18,MATCH($C57,Sheet1!$A$10:$A$18,0),MATCH(U$48,Sheet1!$B$9:$JO$9,0))),"")</f>
        <v/>
      </c>
      <c r="V57" s="55" t="str">
        <f>IFERROR(IF(INDEX(Sheet1!$B$10:$JO$18,MATCH($C57,Sheet1!$A$10:$A$18,0),MATCH(V$48,Sheet1!$B$9:$JO$9,0))=0,"Close",INDEX(Sheet1!$B$10:$JO$18,MATCH($C57,Sheet1!$A$10:$A$18,0),MATCH(V$48,Sheet1!$B$9:$JO$9,0))),"")</f>
        <v/>
      </c>
      <c r="W57" s="55" t="str">
        <f>IFERROR(IF(INDEX(Sheet1!$B$10:$JO$18,MATCH($C57,Sheet1!$A$10:$A$18,0),MATCH(W$48,Sheet1!$B$9:$JO$9,0))=0,"Close",INDEX(Sheet1!$B$10:$JO$18,MATCH($C57,Sheet1!$A$10:$A$18,0),MATCH(W$48,Sheet1!$B$9:$JO$9,0))),"")</f>
        <v/>
      </c>
      <c r="X57" s="55" t="str">
        <f>IFERROR(IF(INDEX(Sheet1!$B$10:$JO$18,MATCH($C57,Sheet1!$A$10:$A$18,0),MATCH(X$48,Sheet1!$B$9:$JO$9,0))=0,"Close",INDEX(Sheet1!$B$10:$JO$18,MATCH($C57,Sheet1!$A$10:$A$18,0),MATCH(X$48,Sheet1!$B$9:$JO$9,0))),"")</f>
        <v/>
      </c>
      <c r="Y57" s="55" t="str">
        <f>IFERROR(IF(INDEX(Sheet1!$B$10:$JO$18,MATCH($C57,Sheet1!$A$10:$A$18,0),MATCH(Y$48,Sheet1!$B$9:$JO$9,0))=0,"Close",INDEX(Sheet1!$B$10:$JO$18,MATCH($C57,Sheet1!$A$10:$A$18,0),MATCH(Y$48,Sheet1!$B$9:$JO$9,0))),"")</f>
        <v/>
      </c>
      <c r="Z57" s="55" t="str">
        <f>IFERROR(IF(INDEX(Sheet1!$B$10:$JO$18,MATCH($C57,Sheet1!$A$10:$A$18,0),MATCH(Z$48,Sheet1!$B$9:$JO$9,0))=0,"Close",INDEX(Sheet1!$B$10:$JO$18,MATCH($C57,Sheet1!$A$10:$A$18,0),MATCH(Z$48,Sheet1!$B$9:$JO$9,0))),"")</f>
        <v/>
      </c>
      <c r="AA57" s="55" t="str">
        <f>IFERROR(IF(INDEX(Sheet1!$B$10:$JO$18,MATCH($C57,Sheet1!$A$10:$A$18,0),MATCH(AA$48,Sheet1!$B$9:$JO$9,0))=0,"Close",INDEX(Sheet1!$B$10:$JO$18,MATCH($C57,Sheet1!$A$10:$A$18,0),MATCH(AA$48,Sheet1!$B$9:$JO$9,0))),"")</f>
        <v/>
      </c>
      <c r="AB57" s="55" t="str">
        <f>IFERROR(IF(INDEX(Sheet1!$B$10:$JO$18,MATCH($C57,Sheet1!$A$10:$A$18,0),MATCH(AB$48,Sheet1!$B$9:$JO$9,0))=0,"Close",INDEX(Sheet1!$B$10:$JO$18,MATCH($C57,Sheet1!$A$10:$A$18,0),MATCH(AB$48,Sheet1!$B$9:$JO$9,0))),"")</f>
        <v/>
      </c>
      <c r="AC57" s="55" t="str">
        <f>IFERROR(IF(INDEX(Sheet1!$B$10:$JO$18,MATCH($C57,Sheet1!$A$10:$A$18,0),MATCH(AC$48,Sheet1!$B$9:$JO$9,0))=0,"Close",INDEX(Sheet1!$B$10:$JO$18,MATCH($C57,Sheet1!$A$10:$A$18,0),MATCH(AC$48,Sheet1!$B$9:$JO$9,0))),"")</f>
        <v/>
      </c>
      <c r="AD57" s="55" t="str">
        <f>IFERROR(IF(INDEX(Sheet1!$B$10:$JO$18,MATCH($C57,Sheet1!$A$10:$A$18,0),MATCH(AD$48,Sheet1!$B$9:$JO$9,0))=0,"Close",INDEX(Sheet1!$B$10:$JO$18,MATCH($C57,Sheet1!$A$10:$A$18,0),MATCH(AD$48,Sheet1!$B$9:$JO$9,0))),"")</f>
        <v/>
      </c>
      <c r="AE57" s="55" t="str">
        <f>IFERROR(IF(INDEX(Sheet1!$B$10:$JO$18,MATCH($C57,Sheet1!$A$10:$A$18,0),MATCH(AE$48,Sheet1!$B$9:$JO$9,0))=0,"Close",INDEX(Sheet1!$B$10:$JO$18,MATCH($C57,Sheet1!$A$10:$A$18,0),MATCH(AE$48,Sheet1!$B$9:$JO$9,0))),"")</f>
        <v/>
      </c>
      <c r="AF57" s="55" t="str">
        <f>IFERROR(IF(INDEX(Sheet1!$B$10:$JO$18,MATCH($C57,Sheet1!$A$10:$A$18,0),MATCH(AF$48,Sheet1!$B$9:$JO$9,0))=0,"Close",INDEX(Sheet1!$B$10:$JO$18,MATCH($C57,Sheet1!$A$10:$A$18,0),MATCH(AF$48,Sheet1!$B$9:$JO$9,0))),"")</f>
        <v/>
      </c>
      <c r="AG57" s="55" t="str">
        <f>IFERROR(IF(INDEX(Sheet1!$B$10:$JO$18,MATCH($C57,Sheet1!$A$10:$A$18,0),MATCH(AG$48,Sheet1!$B$9:$JO$9,0))=0,"Close",INDEX(Sheet1!$B$10:$JO$18,MATCH($C57,Sheet1!$A$10:$A$18,0),MATCH(AG$48,Sheet1!$B$9:$JO$9,0))),"")</f>
        <v/>
      </c>
      <c r="AH57" s="55" t="str">
        <f>IFERROR(IF(INDEX(Sheet1!$B$10:$JO$18,MATCH($C57,Sheet1!$A$10:$A$18,0),MATCH(AH$48,Sheet1!$B$9:$JO$9,0))=0,"Close",INDEX(Sheet1!$B$10:$JO$18,MATCH($C57,Sheet1!$A$10:$A$18,0),MATCH(AH$48,Sheet1!$B$9:$JO$9,0))),"")</f>
        <v/>
      </c>
      <c r="AI57" s="55" t="str">
        <f>IFERROR(IF(INDEX(Sheet1!$B$10:$JO$18,MATCH($C57,Sheet1!$A$10:$A$18,0),MATCH(AI$48,Sheet1!$B$9:$JO$9,0))=0,"Close",INDEX(Sheet1!$B$10:$JO$18,MATCH($C57,Sheet1!$A$10:$A$18,0),MATCH(AI$48,Sheet1!$B$9:$JO$9,0))),"")</f>
        <v/>
      </c>
      <c r="AJ57" s="55" t="str">
        <f>IFERROR(IF(INDEX(Sheet1!$B$10:$JO$18,MATCH($C57,Sheet1!$A$10:$A$18,0),MATCH(AJ$48,Sheet1!$B$9:$JO$9,0))=0,"Close",INDEX(Sheet1!$B$10:$JO$18,MATCH($C57,Sheet1!$A$10:$A$18,0),MATCH(AJ$48,Sheet1!$B$9:$JO$9,0))),"")</f>
        <v/>
      </c>
      <c r="AK57" s="55" t="str">
        <f>IFERROR(IF(INDEX(Sheet1!$B$10:$JO$18,MATCH($C57,Sheet1!$A$10:$A$18,0),MATCH(AK$48,Sheet1!$B$9:$JO$9,0))=0,"Close",INDEX(Sheet1!$B$10:$JO$18,MATCH($C57,Sheet1!$A$10:$A$18,0),MATCH(AK$48,Sheet1!$B$9:$JO$9,0))),"")</f>
        <v/>
      </c>
      <c r="AL57" s="55" t="str">
        <f>IFERROR(IF(INDEX(Sheet1!$B$10:$JO$18,MATCH($C57,Sheet1!$A$10:$A$18,0),MATCH(AL$48,Sheet1!$B$9:$JO$9,0))=0,"Close",INDEX(Sheet1!$B$10:$JO$18,MATCH($C57,Sheet1!$A$10:$A$18,0),MATCH(AL$48,Sheet1!$B$9:$JO$9,0))),"")</f>
        <v/>
      </c>
      <c r="AM57" s="55" t="str">
        <f>IFERROR(IF(INDEX(Sheet1!$B$10:$JO$18,MATCH($C57,Sheet1!$A$10:$A$18,0),MATCH(AM$48,Sheet1!$B$9:$JO$9,0))=0,"Close",INDEX(Sheet1!$B$10:$JO$18,MATCH($C57,Sheet1!$A$10:$A$18,0),MATCH(AM$48,Sheet1!$B$9:$JO$9,0))),"")</f>
        <v/>
      </c>
      <c r="AN57" s="55" t="str">
        <f>IFERROR(IF(INDEX(Sheet1!$B$10:$JO$18,MATCH($C57,Sheet1!$A$10:$A$18,0),MATCH(AN$48,Sheet1!$B$9:$JO$9,0))=0,"Close",INDEX(Sheet1!$B$10:$JO$18,MATCH($C57,Sheet1!$A$10:$A$18,0),MATCH(AN$48,Sheet1!$B$9:$JO$9,0))),"")</f>
        <v/>
      </c>
      <c r="AO57" s="55" t="str">
        <f>IFERROR(IF(INDEX(Sheet1!$B$10:$JO$18,MATCH($C57,Sheet1!$A$10:$A$18,0),MATCH(AO$48,Sheet1!$B$9:$JO$9,0))=0,"Close",INDEX(Sheet1!$B$10:$JO$18,MATCH($C57,Sheet1!$A$10:$A$18,0),MATCH(AO$48,Sheet1!$B$9:$JO$9,0))),"")</f>
        <v/>
      </c>
      <c r="AP57" s="55" t="str">
        <f>IFERROR(IF(INDEX(Sheet1!$B$10:$JO$18,MATCH($C57,Sheet1!$A$10:$A$18,0),MATCH(AP$48,Sheet1!$B$9:$JO$9,0))=0,"Close",INDEX(Sheet1!$B$10:$JO$18,MATCH($C57,Sheet1!$A$10:$A$18,0),MATCH(AP$48,Sheet1!$B$9:$JO$9,0))),"")</f>
        <v/>
      </c>
      <c r="AQ57" s="55" t="str">
        <f>IFERROR(IF(INDEX(Sheet1!$B$10:$JO$18,MATCH($C57,Sheet1!$A$10:$A$18,0),MATCH(AQ$48,Sheet1!$B$9:$JO$9,0))=0,"Close",INDEX(Sheet1!$B$10:$JO$18,MATCH($C57,Sheet1!$A$10:$A$18,0),MATCH(AQ$48,Sheet1!$B$9:$JO$9,0))),"")</f>
        <v>close</v>
      </c>
      <c r="AR57" s="55" t="str">
        <f>IFERROR(IF(INDEX(Sheet1!$B$10:$JO$18,MATCH($C57,Sheet1!$A$10:$A$18,0),MATCH(AR$48,Sheet1!$B$9:$JO$9,0))=0,"Close",INDEX(Sheet1!$B$10:$JO$18,MATCH($C57,Sheet1!$A$10:$A$18,0),MATCH(AR$48,Sheet1!$B$9:$JO$9,0))),"")</f>
        <v/>
      </c>
      <c r="AS57" s="55" t="str">
        <f>IFERROR(IF(INDEX(Sheet1!$B$10:$JO$18,MATCH($C57,Sheet1!$A$10:$A$18,0),MATCH(AS$48,Sheet1!$B$9:$JO$9,0))=0,"Close",INDEX(Sheet1!$B$10:$JO$18,MATCH($C57,Sheet1!$A$10:$A$18,0),MATCH(AS$48,Sheet1!$B$9:$JO$9,0))),"")</f>
        <v/>
      </c>
      <c r="AT57" s="55" t="str">
        <f>IFERROR(IF(INDEX(Sheet1!$B$10:$JO$18,MATCH($C57,Sheet1!$A$10:$A$18,0),MATCH(AT$48,Sheet1!$B$9:$JO$9,0))=0,"Close",INDEX(Sheet1!$B$10:$JO$18,MATCH($C57,Sheet1!$A$10:$A$18,0),MATCH(AT$48,Sheet1!$B$9:$JO$9,0))),"")</f>
        <v/>
      </c>
      <c r="AU57" s="55" t="str">
        <f>IFERROR(IF(INDEX(Sheet1!$B$10:$JO$18,MATCH($C57,Sheet1!$A$10:$A$18,0),MATCH(AU$48,Sheet1!$B$9:$JO$9,0))=0,"Close",INDEX(Sheet1!$B$10:$JO$18,MATCH($C57,Sheet1!$A$10:$A$18,0),MATCH(AU$48,Sheet1!$B$9:$JO$9,0))),"")</f>
        <v/>
      </c>
      <c r="AV57" s="55" t="str">
        <f>IFERROR(IF(INDEX(Sheet1!$B$10:$JO$18,MATCH($C57,Sheet1!$A$10:$A$18,0),MATCH(AV$48,Sheet1!$B$9:$JO$9,0))=0,"Close",INDEX(Sheet1!$B$10:$JO$18,MATCH($C57,Sheet1!$A$10:$A$18,0),MATCH(AV$48,Sheet1!$B$9:$JO$9,0))),"")</f>
        <v/>
      </c>
      <c r="AW57" s="55" t="str">
        <f>IFERROR(IF(INDEX(Sheet1!$B$10:$JO$18,MATCH($C57,Sheet1!$A$10:$A$18,0),MATCH(AW$48,Sheet1!$B$9:$JO$9,0))=0,"Close",INDEX(Sheet1!$B$10:$JO$18,MATCH($C57,Sheet1!$A$10:$A$18,0),MATCH(AW$48,Sheet1!$B$9:$JO$9,0))),"")</f>
        <v/>
      </c>
      <c r="AX57" s="55" t="str">
        <f>IFERROR(IF(INDEX(Sheet1!$B$10:$JO$18,MATCH($C57,Sheet1!$A$10:$A$18,0),MATCH(AX$48,Sheet1!$B$9:$JO$9,0))=0,"Close",INDEX(Sheet1!$B$10:$JO$18,MATCH($C57,Sheet1!$A$10:$A$18,0),MATCH(AX$48,Sheet1!$B$9:$JO$9,0))),"")</f>
        <v/>
      </c>
      <c r="AY57" s="55" t="str">
        <f>IFERROR(IF(INDEX(Sheet1!$B$10:$JO$18,MATCH($C57,Sheet1!$A$10:$A$18,0),MATCH(AY$48,Sheet1!$B$9:$JO$9,0))=0,"Close",INDEX(Sheet1!$B$10:$JO$18,MATCH($C57,Sheet1!$A$10:$A$18,0),MATCH(AY$48,Sheet1!$B$9:$JO$9,0))),"")</f>
        <v/>
      </c>
      <c r="AZ57" s="55" t="str">
        <f>IFERROR(IF(INDEX(Sheet1!$B$10:$JO$18,MATCH($C57,Sheet1!$A$10:$A$18,0),MATCH(AZ$48,Sheet1!$B$9:$JO$9,0))=0,"Close",INDEX(Sheet1!$B$10:$JO$18,MATCH($C57,Sheet1!$A$10:$A$18,0),MATCH(AZ$48,Sheet1!$B$9:$JO$9,0))),"")</f>
        <v/>
      </c>
      <c r="BA57" s="55" t="str">
        <f>IFERROR(IF(INDEX(Sheet1!$B$10:$JO$18,MATCH($C57,Sheet1!$A$10:$A$18,0),MATCH(BA$48,Sheet1!$B$9:$JO$9,0))=0,"Close",INDEX(Sheet1!$B$10:$JO$18,MATCH($C57,Sheet1!$A$10:$A$18,0),MATCH(BA$48,Sheet1!$B$9:$JO$9,0))),"")</f>
        <v/>
      </c>
      <c r="BB57" s="55" t="str">
        <f>IFERROR(IF(INDEX(Sheet1!$B$10:$JO$18,MATCH($C57,Sheet1!$A$10:$A$18,0),MATCH(BB$48,Sheet1!$B$9:$JO$9,0))=0,"Close",INDEX(Sheet1!$B$10:$JO$18,MATCH($C57,Sheet1!$A$10:$A$18,0),MATCH(BB$48,Sheet1!$B$9:$JO$9,0))),"")</f>
        <v/>
      </c>
      <c r="BC57" s="55" t="str">
        <f>IFERROR(IF(INDEX(Sheet1!$B$10:$JO$18,MATCH($C57,Sheet1!$A$10:$A$18,0),MATCH(BC$48,Sheet1!$B$9:$JO$9,0))=0,"Close",INDEX(Sheet1!$B$10:$JO$18,MATCH($C57,Sheet1!$A$10:$A$18,0),MATCH(BC$48,Sheet1!$B$9:$JO$9,0))),"")</f>
        <v/>
      </c>
      <c r="BD57" s="55" t="str">
        <f>IFERROR(IF(INDEX(Sheet1!$B$10:$JO$18,MATCH($C57,Sheet1!$A$10:$A$18,0),MATCH(BD$48,Sheet1!$B$9:$JO$9,0))=0,"Close",INDEX(Sheet1!$B$10:$JO$18,MATCH($C57,Sheet1!$A$10:$A$18,0),MATCH(BD$48,Sheet1!$B$9:$JO$9,0))),"")</f>
        <v/>
      </c>
      <c r="BE57" s="55" t="str">
        <f>IFERROR(IF(INDEX(Sheet1!$B$10:$JO$18,MATCH($C57,Sheet1!$A$10:$A$18,0),MATCH(BE$48,Sheet1!$B$9:$JO$9,0))=0,"Close",INDEX(Sheet1!$B$10:$JO$18,MATCH($C57,Sheet1!$A$10:$A$18,0),MATCH(BE$48,Sheet1!$B$9:$JO$9,0))),"")</f>
        <v/>
      </c>
      <c r="BF57" s="55" t="str">
        <f>IFERROR(IF(INDEX(Sheet1!$B$10:$JO$18,MATCH($C57,Sheet1!$A$10:$A$18,0),MATCH(BF$48,Sheet1!$B$9:$JO$9,0))=0,"Close",INDEX(Sheet1!$B$10:$JO$18,MATCH($C57,Sheet1!$A$10:$A$18,0),MATCH(BF$48,Sheet1!$B$9:$JO$9,0))),"")</f>
        <v/>
      </c>
      <c r="BG57" s="55" t="str">
        <f>IFERROR(IF(INDEX(Sheet1!$B$10:$JO$18,MATCH($C57,Sheet1!$A$10:$A$18,0),MATCH(BG$48,Sheet1!$B$9:$JO$9,0))=0,"Close",INDEX(Sheet1!$B$10:$JO$18,MATCH($C57,Sheet1!$A$10:$A$18,0),MATCH(BG$48,Sheet1!$B$9:$JO$9,0))),"")</f>
        <v/>
      </c>
      <c r="BH57" s="55" t="str">
        <f>IFERROR(IF(INDEX(Sheet1!$B$10:$JO$18,MATCH($C57,Sheet1!$A$10:$A$18,0),MATCH(BH$48,Sheet1!$B$9:$JO$9,0))=0,"Close",INDEX(Sheet1!$B$10:$JO$18,MATCH($C57,Sheet1!$A$10:$A$18,0),MATCH(BH$48,Sheet1!$B$9:$JO$9,0))),"")</f>
        <v/>
      </c>
      <c r="BI57" s="55" t="str">
        <f>IFERROR(IF(INDEX(Sheet1!$B$10:$JO$18,MATCH($C57,Sheet1!$A$10:$A$18,0),MATCH(BI$48,Sheet1!$B$9:$JO$9,0))=0,"Close",INDEX(Sheet1!$B$10:$JO$18,MATCH($C57,Sheet1!$A$10:$A$18,0),MATCH(BI$48,Sheet1!$B$9:$JO$9,0))),"")</f>
        <v/>
      </c>
      <c r="BJ57" s="55" t="str">
        <f>IFERROR(IF(INDEX(Sheet1!$B$10:$JO$18,MATCH($C57,Sheet1!$A$10:$A$18,0),MATCH(BJ$48,Sheet1!$B$9:$JO$9,0))=0,"Close",INDEX(Sheet1!$B$10:$JO$18,MATCH($C57,Sheet1!$A$10:$A$18,0),MATCH(BJ$48,Sheet1!$B$9:$JO$9,0))),"")</f>
        <v/>
      </c>
      <c r="BK57" s="55" t="str">
        <f>IFERROR(IF(INDEX(Sheet1!$B$10:$JO$18,MATCH($C57,Sheet1!$A$10:$A$18,0),MATCH(BK$48,Sheet1!$B$9:$JO$9,0))=0,"Close",INDEX(Sheet1!$B$10:$JO$18,MATCH($C57,Sheet1!$A$10:$A$18,0),MATCH(BK$48,Sheet1!$B$9:$JO$9,0))),"")</f>
        <v/>
      </c>
      <c r="BL57" s="55" t="str">
        <f>IFERROR(IF(INDEX(Sheet1!$B$10:$JO$18,MATCH($C57,Sheet1!$A$10:$A$18,0),MATCH(BL$48,Sheet1!$B$9:$JO$9,0))=0,"Close",INDEX(Sheet1!$B$10:$JO$18,MATCH($C57,Sheet1!$A$10:$A$18,0),MATCH(BL$48,Sheet1!$B$9:$JO$9,0))),"")</f>
        <v/>
      </c>
      <c r="BM57" s="55" t="str">
        <f>IFERROR(IF(INDEX(Sheet1!$B$10:$JO$18,MATCH($C57,Sheet1!$A$10:$A$18,0),MATCH(BM$48,Sheet1!$B$9:$JO$9,0))=0,"Close",INDEX(Sheet1!$B$10:$JO$18,MATCH($C57,Sheet1!$A$10:$A$18,0),MATCH(BM$48,Sheet1!$B$9:$JO$9,0))),"")</f>
        <v/>
      </c>
      <c r="BN57" s="55" t="str">
        <f>IFERROR(IF(INDEX(Sheet1!$B$10:$JO$18,MATCH($C57,Sheet1!$A$10:$A$18,0),MATCH(BN$48,Sheet1!$B$9:$JO$9,0))=0,"Close",INDEX(Sheet1!$B$10:$JO$18,MATCH($C57,Sheet1!$A$10:$A$18,0),MATCH(BN$48,Sheet1!$B$9:$JO$9,0))),"")</f>
        <v/>
      </c>
      <c r="BO57" s="55" t="str">
        <f>IFERROR(IF(INDEX(Sheet1!$B$10:$JO$18,MATCH($C57,Sheet1!$A$10:$A$18,0),MATCH(BO$48,Sheet1!$B$9:$JO$9,0))=0,"Close",INDEX(Sheet1!$B$10:$JO$18,MATCH($C57,Sheet1!$A$10:$A$18,0),MATCH(BO$48,Sheet1!$B$9:$JO$9,0))),"")</f>
        <v/>
      </c>
      <c r="BP57" s="55" t="str">
        <f>IFERROR(IF(INDEX(Sheet1!$B$10:$JO$18,MATCH($C57,Sheet1!$A$10:$A$18,0),MATCH(BP$48,Sheet1!$B$9:$JO$9,0))=0,"Close",INDEX(Sheet1!$B$10:$JO$18,MATCH($C57,Sheet1!$A$10:$A$18,0),MATCH(BP$48,Sheet1!$B$9:$JO$9,0))),"")</f>
        <v/>
      </c>
      <c r="BQ57" s="55" t="str">
        <f>IFERROR(IF(INDEX(Sheet1!$B$10:$JO$18,MATCH($C57,Sheet1!$A$10:$A$18,0),MATCH(BQ$48,Sheet1!$B$9:$JO$9,0))=0,"Close",INDEX(Sheet1!$B$10:$JO$18,MATCH($C57,Sheet1!$A$10:$A$18,0),MATCH(BQ$48,Sheet1!$B$9:$JO$9,0))),"")</f>
        <v/>
      </c>
      <c r="BR57" s="55" t="str">
        <f>IFERROR(IF(INDEX(Sheet1!$B$10:$JO$18,MATCH($C57,Sheet1!$A$10:$A$18,0),MATCH(BR$48,Sheet1!$B$9:$JO$9,0))=0,"Close",INDEX(Sheet1!$B$10:$JO$18,MATCH($C57,Sheet1!$A$10:$A$18,0),MATCH(BR$48,Sheet1!$B$9:$JO$9,0))),"")</f>
        <v/>
      </c>
      <c r="BS57" s="55" t="str">
        <f>IFERROR(IF(INDEX(Sheet1!$B$10:$JO$18,MATCH($C57,Sheet1!$A$10:$A$18,0),MATCH(BS$48,Sheet1!$B$9:$JO$9,0))=0,"Close",INDEX(Sheet1!$B$10:$JO$18,MATCH($C57,Sheet1!$A$10:$A$18,0),MATCH(BS$48,Sheet1!$B$9:$JO$9,0))),"")</f>
        <v/>
      </c>
      <c r="BT57" s="55" t="str">
        <f>IFERROR(IF(INDEX(Sheet1!$B$10:$JO$18,MATCH($C57,Sheet1!$A$10:$A$18,0),MATCH(BT$48,Sheet1!$B$9:$JO$9,0))=0,"Close",INDEX(Sheet1!$B$10:$JO$18,MATCH($C57,Sheet1!$A$10:$A$18,0),MATCH(BT$48,Sheet1!$B$9:$JO$9,0))),"")</f>
        <v/>
      </c>
      <c r="BU57" s="55" t="str">
        <f>IFERROR(IF(INDEX(Sheet1!$B$10:$JO$18,MATCH($C57,Sheet1!$A$10:$A$18,0),MATCH(BU$48,Sheet1!$B$9:$JO$9,0))=0,"Close",INDEX(Sheet1!$B$10:$JO$18,MATCH($C57,Sheet1!$A$10:$A$18,0),MATCH(BU$48,Sheet1!$B$9:$JO$9,0))),"")</f>
        <v/>
      </c>
      <c r="BV57" s="55" t="str">
        <f>IFERROR(IF(INDEX(Sheet1!$B$10:$JO$18,MATCH($C57,Sheet1!$A$10:$A$18,0),MATCH(BV$48,Sheet1!$B$9:$JO$9,0))=0,"Close",INDEX(Sheet1!$B$10:$JO$18,MATCH($C57,Sheet1!$A$10:$A$18,0),MATCH(BV$48,Sheet1!$B$9:$JO$9,0))),"")</f>
        <v/>
      </c>
      <c r="BW57" s="55" t="str">
        <f>IFERROR(IF(INDEX(Sheet1!$B$10:$JO$18,MATCH($C57,Sheet1!$A$10:$A$18,0),MATCH(BW$48,Sheet1!$B$9:$JO$9,0))=0,"Close",INDEX(Sheet1!$B$10:$JO$18,MATCH($C57,Sheet1!$A$10:$A$18,0),MATCH(BW$48,Sheet1!$B$9:$JO$9,0))),"")</f>
        <v/>
      </c>
      <c r="BX57" s="55" t="str">
        <f>IFERROR(IF(INDEX(Sheet1!$B$10:$JO$18,MATCH($C57,Sheet1!$A$10:$A$18,0),MATCH(BX$48,Sheet1!$B$9:$JO$9,0))=0,"Close",INDEX(Sheet1!$B$10:$JO$18,MATCH($C57,Sheet1!$A$10:$A$18,0),MATCH(BX$48,Sheet1!$B$9:$JO$9,0))),"")</f>
        <v/>
      </c>
      <c r="BY57" s="55" t="str">
        <f>IFERROR(IF(INDEX(Sheet1!$B$10:$JO$18,MATCH($C57,Sheet1!$A$10:$A$18,0),MATCH(BY$48,Sheet1!$B$9:$JO$9,0))=0,"Close",INDEX(Sheet1!$B$10:$JO$18,MATCH($C57,Sheet1!$A$10:$A$18,0),MATCH(BY$48,Sheet1!$B$9:$JO$9,0))),"")</f>
        <v/>
      </c>
      <c r="BZ57" s="55" t="str">
        <f>IFERROR(IF(INDEX(Sheet1!$B$10:$JO$18,MATCH($C57,Sheet1!$A$10:$A$18,0),MATCH(BZ$48,Sheet1!$B$9:$JO$9,0))=0,"Close",INDEX(Sheet1!$B$10:$JO$18,MATCH($C57,Sheet1!$A$10:$A$18,0),MATCH(BZ$48,Sheet1!$B$9:$JO$9,0))),"")</f>
        <v/>
      </c>
      <c r="CA57" s="55" t="str">
        <f>IFERROR(IF(INDEX(Sheet1!$B$10:$JO$18,MATCH($C57,Sheet1!$A$10:$A$18,0),MATCH(CA$48,Sheet1!$B$9:$JO$9,0))=0,"Close",INDEX(Sheet1!$B$10:$JO$18,MATCH($C57,Sheet1!$A$10:$A$18,0),MATCH(CA$48,Sheet1!$B$9:$JO$9,0))),"")</f>
        <v/>
      </c>
      <c r="CB57" s="55" t="str">
        <f>IFERROR(IF(INDEX(Sheet1!$B$10:$JO$18,MATCH($C57,Sheet1!$A$10:$A$18,0),MATCH(CB$48,Sheet1!$B$9:$JO$9,0))=0,"Close",INDEX(Sheet1!$B$10:$JO$18,MATCH($C57,Sheet1!$A$10:$A$18,0),MATCH(CB$48,Sheet1!$B$9:$JO$9,0))),"")</f>
        <v/>
      </c>
      <c r="CC57" s="55" t="str">
        <f>IFERROR(IF(INDEX(Sheet1!$B$10:$JO$18,MATCH($C57,Sheet1!$A$10:$A$18,0),MATCH(CC$48,Sheet1!$B$9:$JO$9,0))=0,"Close",INDEX(Sheet1!$B$10:$JO$18,MATCH($C57,Sheet1!$A$10:$A$18,0),MATCH(CC$48,Sheet1!$B$9:$JO$9,0))),"")</f>
        <v/>
      </c>
      <c r="CD57" s="55" t="str">
        <f>IFERROR(IF(INDEX(Sheet1!$B$10:$JO$18,MATCH($C57,Sheet1!$A$10:$A$18,0),MATCH(CD$48,Sheet1!$B$9:$JO$9,0))=0,"Close",INDEX(Sheet1!$B$10:$JO$18,MATCH($C57,Sheet1!$A$10:$A$18,0),MATCH(CD$48,Sheet1!$B$9:$JO$9,0))),"")</f>
        <v/>
      </c>
      <c r="CE57" s="55" t="str">
        <f>IFERROR(IF(INDEX(Sheet1!$B$10:$JO$18,MATCH($C57,Sheet1!$A$10:$A$18,0),MATCH(CE$48,Sheet1!$B$9:$JO$9,0))=0,"Close",INDEX(Sheet1!$B$10:$JO$18,MATCH($C57,Sheet1!$A$10:$A$18,0),MATCH(CE$48,Sheet1!$B$9:$JO$9,0))),"")</f>
        <v/>
      </c>
      <c r="CF57" s="55" t="str">
        <f>IFERROR(IF(INDEX(Sheet1!$B$10:$JO$18,MATCH($C57,Sheet1!$A$10:$A$18,0),MATCH(CF$48,Sheet1!$B$9:$JO$9,0))=0,"Close",INDEX(Sheet1!$B$10:$JO$18,MATCH($C57,Sheet1!$A$10:$A$18,0),MATCH(CF$48,Sheet1!$B$9:$JO$9,0))),"")</f>
        <v/>
      </c>
      <c r="CG57" s="55" t="str">
        <f>IFERROR(IF(INDEX(Sheet1!$B$10:$JO$18,MATCH($C57,Sheet1!$A$10:$A$18,0),MATCH(CG$48,Sheet1!$B$9:$JO$9,0))=0,"Close",INDEX(Sheet1!$B$10:$JO$18,MATCH($C57,Sheet1!$A$10:$A$18,0),MATCH(CG$48,Sheet1!$B$9:$JO$9,0))),"")</f>
        <v/>
      </c>
      <c r="CH57" s="55" t="str">
        <f>IFERROR(IF(INDEX(Sheet1!$B$10:$JO$18,MATCH($C57,Sheet1!$A$10:$A$18,0),MATCH(CH$48,Sheet1!$B$9:$JO$9,0))=0,"Close",INDEX(Sheet1!$B$10:$JO$18,MATCH($C57,Sheet1!$A$10:$A$18,0),MATCH(CH$48,Sheet1!$B$9:$JO$9,0))),"")</f>
        <v/>
      </c>
      <c r="CI57" s="55" t="str">
        <f>IFERROR(IF(INDEX(Sheet1!$B$10:$JO$18,MATCH($C57,Sheet1!$A$10:$A$18,0),MATCH(CI$48,Sheet1!$B$9:$JO$9,0))=0,"Close",INDEX(Sheet1!$B$10:$JO$18,MATCH($C57,Sheet1!$A$10:$A$18,0),MATCH(CI$48,Sheet1!$B$9:$JO$9,0))),"")</f>
        <v/>
      </c>
      <c r="CJ57" s="55" t="str">
        <f>IFERROR(IF(INDEX(Sheet1!$B$10:$JO$18,MATCH($C57,Sheet1!$A$10:$A$18,0),MATCH(CJ$48,Sheet1!$B$9:$JO$9,0))=0,"Close",INDEX(Sheet1!$B$10:$JO$18,MATCH($C57,Sheet1!$A$10:$A$18,0),MATCH(CJ$48,Sheet1!$B$9:$JO$9,0))),"")</f>
        <v/>
      </c>
      <c r="CK57" s="55" t="str">
        <f>IFERROR(IF(INDEX(Sheet1!$B$10:$JO$18,MATCH($C57,Sheet1!$A$10:$A$18,0),MATCH(CK$48,Sheet1!$B$9:$JO$9,0))=0,"Close",INDEX(Sheet1!$B$10:$JO$18,MATCH($C57,Sheet1!$A$10:$A$18,0),MATCH(CK$48,Sheet1!$B$9:$JO$9,0))),"")</f>
        <v/>
      </c>
      <c r="CL57" s="55" t="str">
        <f>IFERROR(IF(INDEX(Sheet1!$B$10:$JO$18,MATCH($C57,Sheet1!$A$10:$A$18,0),MATCH(CL$48,Sheet1!$B$9:$JO$9,0))=0,"Close",INDEX(Sheet1!$B$10:$JO$18,MATCH($C57,Sheet1!$A$10:$A$18,0),MATCH(CL$48,Sheet1!$B$9:$JO$9,0))),"")</f>
        <v/>
      </c>
      <c r="CM57" s="55" t="str">
        <f>IFERROR(IF(INDEX(Sheet1!$B$10:$JO$18,MATCH($C57,Sheet1!$A$10:$A$18,0),MATCH(CM$48,Sheet1!$B$9:$JO$9,0))=0,"Close",INDEX(Sheet1!$B$10:$JO$18,MATCH($C57,Sheet1!$A$10:$A$18,0),MATCH(CM$48,Sheet1!$B$9:$JO$9,0))),"")</f>
        <v/>
      </c>
      <c r="CN57" s="55" t="str">
        <f>IFERROR(IF(INDEX(Sheet1!$B$10:$JO$18,MATCH($C57,Sheet1!$A$10:$A$18,0),MATCH(CN$48,Sheet1!$B$9:$JO$9,0))=0,"Close",INDEX(Sheet1!$B$10:$JO$18,MATCH($C57,Sheet1!$A$10:$A$18,0),MATCH(CN$48,Sheet1!$B$9:$JO$9,0))),"")</f>
        <v/>
      </c>
      <c r="CO57" s="55" t="str">
        <f>IFERROR(IF(INDEX(Sheet1!$B$10:$JO$18,MATCH($C57,Sheet1!$A$10:$A$18,0),MATCH(CO$48,Sheet1!$B$9:$JO$9,0))=0,"Close",INDEX(Sheet1!$B$10:$JO$18,MATCH($C57,Sheet1!$A$10:$A$18,0),MATCH(CO$48,Sheet1!$B$9:$JO$9,0))),"")</f>
        <v/>
      </c>
      <c r="CP57" s="55" t="str">
        <f>IFERROR(IF(INDEX(Sheet1!$B$10:$JO$18,MATCH($C57,Sheet1!$A$10:$A$18,0),MATCH(CP$48,Sheet1!$B$9:$JO$9,0))=0,"Close",INDEX(Sheet1!$B$10:$JO$18,MATCH($C57,Sheet1!$A$10:$A$18,0),MATCH(CP$48,Sheet1!$B$9:$JO$9,0))),"")</f>
        <v/>
      </c>
      <c r="CQ57" s="55" t="str">
        <f>IFERROR(IF(INDEX(Sheet1!$B$10:$JO$18,MATCH($C57,Sheet1!$A$10:$A$18,0),MATCH(CQ$48,Sheet1!$B$9:$JO$9,0))=0,"Close",INDEX(Sheet1!$B$10:$JO$18,MATCH($C57,Sheet1!$A$10:$A$18,0),MATCH(CQ$48,Sheet1!$B$9:$JO$9,0))),"")</f>
        <v/>
      </c>
      <c r="CR57" s="55" t="str">
        <f>IFERROR(IF(INDEX(Sheet1!$B$10:$JO$18,MATCH($C57,Sheet1!$A$10:$A$18,0),MATCH(CR$48,Sheet1!$B$9:$JO$9,0))=0,"Close",INDEX(Sheet1!$B$10:$JO$18,MATCH($C57,Sheet1!$A$10:$A$18,0),MATCH(CR$48,Sheet1!$B$9:$JO$9,0))),"")</f>
        <v/>
      </c>
      <c r="CS57" s="55" t="str">
        <f>IFERROR(IF(INDEX(Sheet1!$B$10:$JO$18,MATCH($C57,Sheet1!$A$10:$A$18,0),MATCH(CS$48,Sheet1!$B$9:$JO$9,0))=0,"Close",INDEX(Sheet1!$B$10:$JO$18,MATCH($C57,Sheet1!$A$10:$A$18,0),MATCH(CS$48,Sheet1!$B$9:$JO$9,0))),"")</f>
        <v/>
      </c>
      <c r="CT57" s="55" t="str">
        <f>IFERROR(IF(INDEX(Sheet1!$B$10:$JO$18,MATCH($C57,Sheet1!$A$10:$A$18,0),MATCH(CT$48,Sheet1!$B$9:$JO$9,0))=0,"Close",INDEX(Sheet1!$B$10:$JO$18,MATCH($C57,Sheet1!$A$10:$A$18,0),MATCH(CT$48,Sheet1!$B$9:$JO$9,0))),"")</f>
        <v/>
      </c>
      <c r="CU57" s="55" t="str">
        <f>IFERROR(IF(INDEX(Sheet1!$B$10:$JO$18,MATCH($C57,Sheet1!$A$10:$A$18,0),MATCH(CU$48,Sheet1!$B$9:$JO$9,0))=0,"Close",INDEX(Sheet1!$B$10:$JO$18,MATCH($C57,Sheet1!$A$10:$A$18,0),MATCH(CU$48,Sheet1!$B$9:$JO$9,0))),"")</f>
        <v/>
      </c>
      <c r="CV57" s="55" t="str">
        <f>IFERROR(IF(INDEX(Sheet1!$B$10:$JO$18,MATCH($C57,Sheet1!$A$10:$A$18,0),MATCH(CV$48,Sheet1!$B$9:$JO$9,0))=0,"Close",INDEX(Sheet1!$B$10:$JO$18,MATCH($C57,Sheet1!$A$10:$A$18,0),MATCH(CV$48,Sheet1!$B$9:$JO$9,0))),"")</f>
        <v/>
      </c>
      <c r="CW57" s="55" t="str">
        <f>IFERROR(IF(INDEX(Sheet1!$B$10:$JO$18,MATCH($C57,Sheet1!$A$10:$A$18,0),MATCH(CW$48,Sheet1!$B$9:$JO$9,0))=0,"Close",INDEX(Sheet1!$B$10:$JO$18,MATCH($C57,Sheet1!$A$10:$A$18,0),MATCH(CW$48,Sheet1!$B$9:$JO$9,0))),"")</f>
        <v/>
      </c>
      <c r="CX57" s="55" t="str">
        <f>IFERROR(IF(INDEX(Sheet1!$B$10:$JO$18,MATCH($C57,Sheet1!$A$10:$A$18,0),MATCH(CX$48,Sheet1!$B$9:$JO$9,0))=0,"Close",INDEX(Sheet1!$B$10:$JO$18,MATCH($C57,Sheet1!$A$10:$A$18,0),MATCH(CX$48,Sheet1!$B$9:$JO$9,0))),"")</f>
        <v/>
      </c>
      <c r="CY57" s="55" t="str">
        <f>IFERROR(IF(INDEX(Sheet1!$B$10:$JO$18,MATCH($C57,Sheet1!$A$10:$A$18,0),MATCH(CY$48,Sheet1!$B$9:$JO$9,0))=0,"Close",INDEX(Sheet1!$B$10:$JO$18,MATCH($C57,Sheet1!$A$10:$A$18,0),MATCH(CY$48,Sheet1!$B$9:$JO$9,0))),"")</f>
        <v/>
      </c>
      <c r="CZ57" s="55" t="str">
        <f>IFERROR(IF(INDEX(Sheet1!$B$10:$JO$18,MATCH($C57,Sheet1!$A$10:$A$18,0),MATCH(CZ$48,Sheet1!$B$9:$JO$9,0))=0,"Close",INDEX(Sheet1!$B$10:$JO$18,MATCH($C57,Sheet1!$A$10:$A$18,0),MATCH(CZ$48,Sheet1!$B$9:$JO$9,0))),"")</f>
        <v/>
      </c>
      <c r="DA57" s="55" t="str">
        <f>IFERROR(IF(INDEX(Sheet1!$B$10:$JO$18,MATCH($C57,Sheet1!$A$10:$A$18,0),MATCH(DA$48,Sheet1!$B$9:$JO$9,0))=0,"Close",INDEX(Sheet1!$B$10:$JO$18,MATCH($C57,Sheet1!$A$10:$A$18,0),MATCH(DA$48,Sheet1!$B$9:$JO$9,0))),"")</f>
        <v/>
      </c>
      <c r="DB57" s="55" t="str">
        <f>IFERROR(IF(INDEX(Sheet1!$B$10:$JO$18,MATCH($C57,Sheet1!$A$10:$A$18,0),MATCH(DB$48,Sheet1!$B$9:$JO$9,0))=0,"Close",INDEX(Sheet1!$B$10:$JO$18,MATCH($C57,Sheet1!$A$10:$A$18,0),MATCH(DB$48,Sheet1!$B$9:$JO$9,0))),"")</f>
        <v/>
      </c>
      <c r="DC57" s="55" t="str">
        <f>IFERROR(IF(INDEX(Sheet1!$B$10:$JO$18,MATCH($C57,Sheet1!$A$10:$A$18,0),MATCH(DC$48,Sheet1!$B$9:$JO$9,0))=0,"Close",INDEX(Sheet1!$B$10:$JO$18,MATCH($C57,Sheet1!$A$10:$A$18,0),MATCH(DC$48,Sheet1!$B$9:$JO$9,0))),"")</f>
        <v/>
      </c>
      <c r="DD57" s="55" t="str">
        <f>IFERROR(IF(INDEX(Sheet1!$B$10:$JO$18,MATCH($C57,Sheet1!$A$10:$A$18,0),MATCH(DD$48,Sheet1!$B$9:$JO$9,0))=0,"Close",INDEX(Sheet1!$B$10:$JO$18,MATCH($C57,Sheet1!$A$10:$A$18,0),MATCH(DD$48,Sheet1!$B$9:$JO$9,0))),"")</f>
        <v/>
      </c>
      <c r="DE57" s="55" t="str">
        <f>IFERROR(IF(INDEX(Sheet1!$B$10:$JO$18,MATCH($C57,Sheet1!$A$10:$A$18,0),MATCH(DE$48,Sheet1!$B$9:$JO$9,0))=0,"Close",INDEX(Sheet1!$B$10:$JO$18,MATCH($C57,Sheet1!$A$10:$A$18,0),MATCH(DE$48,Sheet1!$B$9:$JO$9,0))),"")</f>
        <v/>
      </c>
      <c r="DF57" s="55" t="str">
        <f>IFERROR(IF(INDEX(Sheet1!$B$10:$JO$18,MATCH($C57,Sheet1!$A$10:$A$18,0),MATCH(DF$48,Sheet1!$B$9:$JO$9,0))=0,"Close",INDEX(Sheet1!$B$10:$JO$18,MATCH($C57,Sheet1!$A$10:$A$18,0),MATCH(DF$48,Sheet1!$B$9:$JO$9,0))),"")</f>
        <v/>
      </c>
      <c r="DG57" s="55" t="str">
        <f>IFERROR(IF(INDEX(Sheet1!$B$10:$JO$18,MATCH($C57,Sheet1!$A$10:$A$18,0),MATCH(DG$48,Sheet1!$B$9:$JO$9,0))=0,"Close",INDEX(Sheet1!$B$10:$JO$18,MATCH($C57,Sheet1!$A$10:$A$18,0),MATCH(DG$48,Sheet1!$B$9:$JO$9,0))),"")</f>
        <v/>
      </c>
      <c r="DH57" s="55" t="str">
        <f>IFERROR(IF(INDEX(Sheet1!$B$10:$JO$18,MATCH($C57,Sheet1!$A$10:$A$18,0),MATCH(DH$48,Sheet1!$B$9:$JO$9,0))=0,"Close",INDEX(Sheet1!$B$10:$JO$18,MATCH($C57,Sheet1!$A$10:$A$18,0),MATCH(DH$48,Sheet1!$B$9:$JO$9,0))),"")</f>
        <v/>
      </c>
      <c r="DI57" s="55" t="str">
        <f>IFERROR(IF(INDEX(Sheet1!$B$10:$JO$18,MATCH($C57,Sheet1!$A$10:$A$18,0),MATCH(DI$48,Sheet1!$B$9:$JO$9,0))=0,"Close",INDEX(Sheet1!$B$10:$JO$18,MATCH($C57,Sheet1!$A$10:$A$18,0),MATCH(DI$48,Sheet1!$B$9:$JO$9,0))),"")</f>
        <v/>
      </c>
      <c r="DJ57" s="55" t="str">
        <f>IFERROR(IF(INDEX(Sheet1!$B$10:$JO$18,MATCH($C57,Sheet1!$A$10:$A$18,0),MATCH(DJ$48,Sheet1!$B$9:$JO$9,0))=0,"Close",INDEX(Sheet1!$B$10:$JO$18,MATCH($C57,Sheet1!$A$10:$A$18,0),MATCH(DJ$48,Sheet1!$B$9:$JO$9,0))),"")</f>
        <v/>
      </c>
      <c r="DK57" s="55" t="str">
        <f>IFERROR(IF(INDEX(Sheet1!$B$10:$JO$18,MATCH($C57,Sheet1!$A$10:$A$18,0),MATCH(DK$48,Sheet1!$B$9:$JO$9,0))=0,"Close",INDEX(Sheet1!$B$10:$JO$18,MATCH($C57,Sheet1!$A$10:$A$18,0),MATCH(DK$48,Sheet1!$B$9:$JO$9,0))),"")</f>
        <v/>
      </c>
      <c r="DL57" s="55" t="str">
        <f>IFERROR(IF(INDEX(Sheet1!$B$10:$JO$18,MATCH($C57,Sheet1!$A$10:$A$18,0),MATCH(DL$48,Sheet1!$B$9:$JO$9,0))=0,"Close",INDEX(Sheet1!$B$10:$JO$18,MATCH($C57,Sheet1!$A$10:$A$18,0),MATCH(DL$48,Sheet1!$B$9:$JO$9,0))),"")</f>
        <v/>
      </c>
      <c r="DM57" s="55" t="str">
        <f>IFERROR(IF(INDEX(Sheet1!$B$10:$JO$18,MATCH($C57,Sheet1!$A$10:$A$18,0),MATCH(DM$48,Sheet1!$B$9:$JO$9,0))=0,"Close",INDEX(Sheet1!$B$10:$JO$18,MATCH($C57,Sheet1!$A$10:$A$18,0),MATCH(DM$48,Sheet1!$B$9:$JO$9,0))),"")</f>
        <v/>
      </c>
      <c r="DN57" s="55" t="str">
        <f>IFERROR(IF(INDEX(Sheet1!$B$10:$JO$18,MATCH($C57,Sheet1!$A$10:$A$18,0),MATCH(DN$48,Sheet1!$B$9:$JO$9,0))=0,"Close",INDEX(Sheet1!$B$10:$JO$18,MATCH($C57,Sheet1!$A$10:$A$18,0),MATCH(DN$48,Sheet1!$B$9:$JO$9,0))),"")</f>
        <v/>
      </c>
      <c r="DO57" s="55" t="str">
        <f>IFERROR(IF(INDEX(Sheet1!$B$10:$JO$18,MATCH($C57,Sheet1!$A$10:$A$18,0),MATCH(DO$48,Sheet1!$B$9:$JO$9,0))=0,"Close",INDEX(Sheet1!$B$10:$JO$18,MATCH($C57,Sheet1!$A$10:$A$18,0),MATCH(DO$48,Sheet1!$B$9:$JO$9,0))),"")</f>
        <v/>
      </c>
      <c r="DP57" s="55" t="str">
        <f>IFERROR(IF(INDEX(Sheet1!$B$10:$JO$18,MATCH($C57,Sheet1!$A$10:$A$18,0),MATCH(DP$48,Sheet1!$B$9:$JO$9,0))=0,"Close",INDEX(Sheet1!$B$10:$JO$18,MATCH($C57,Sheet1!$A$10:$A$18,0),MATCH(DP$48,Sheet1!$B$9:$JO$9,0))),"")</f>
        <v/>
      </c>
      <c r="DQ57" s="55" t="str">
        <f>IFERROR(IF(INDEX(Sheet1!$B$10:$JO$18,MATCH($C57,Sheet1!$A$10:$A$18,0),MATCH(DQ$48,Sheet1!$B$9:$JO$9,0))=0,"Close",INDEX(Sheet1!$B$10:$JO$18,MATCH($C57,Sheet1!$A$10:$A$18,0),MATCH(DQ$48,Sheet1!$B$9:$JO$9,0))),"")</f>
        <v/>
      </c>
      <c r="DR57" s="55" t="str">
        <f>IFERROR(IF(INDEX(Sheet1!$B$10:$JO$18,MATCH($C57,Sheet1!$A$10:$A$18,0),MATCH(DR$48,Sheet1!$B$9:$JO$9,0))=0,"Close",INDEX(Sheet1!$B$10:$JO$18,MATCH($C57,Sheet1!$A$10:$A$18,0),MATCH(DR$48,Sheet1!$B$9:$JO$9,0))),"")</f>
        <v/>
      </c>
      <c r="DS57" s="55" t="str">
        <f>IFERROR(IF(INDEX(Sheet1!$B$10:$JO$18,MATCH($C57,Sheet1!$A$10:$A$18,0),MATCH(DS$48,Sheet1!$B$9:$JO$9,0))=0,"Close",INDEX(Sheet1!$B$10:$JO$18,MATCH($C57,Sheet1!$A$10:$A$18,0),MATCH(DS$48,Sheet1!$B$9:$JO$9,0))),"")</f>
        <v/>
      </c>
      <c r="DT57" s="55" t="str">
        <f>IFERROR(IF(INDEX(Sheet1!$B$10:$JO$18,MATCH($C57,Sheet1!$A$10:$A$18,0),MATCH(DT$48,Sheet1!$B$9:$JO$9,0))=0,"Close",INDEX(Sheet1!$B$10:$JO$18,MATCH($C57,Sheet1!$A$10:$A$18,0),MATCH(DT$48,Sheet1!$B$9:$JO$9,0))),"")</f>
        <v/>
      </c>
      <c r="DU57" s="55" t="str">
        <f>IFERROR(IF(INDEX(Sheet1!$B$10:$JO$18,MATCH($C57,Sheet1!$A$10:$A$18,0),MATCH(DU$48,Sheet1!$B$9:$JO$9,0))=0,"Close",INDEX(Sheet1!$B$10:$JO$18,MATCH($C57,Sheet1!$A$10:$A$18,0),MATCH(DU$48,Sheet1!$B$9:$JO$9,0))),"")</f>
        <v/>
      </c>
      <c r="DV57" s="55" t="str">
        <f>IFERROR(IF(INDEX(Sheet1!$B$10:$JO$18,MATCH($C57,Sheet1!$A$10:$A$18,0),MATCH(DV$48,Sheet1!$B$9:$JO$9,0))=0,"Close",INDEX(Sheet1!$B$10:$JO$18,MATCH($C57,Sheet1!$A$10:$A$18,0),MATCH(DV$48,Sheet1!$B$9:$JO$9,0))),"")</f>
        <v/>
      </c>
      <c r="DW57" s="55" t="str">
        <f>IFERROR(IF(INDEX(Sheet1!$B$10:$JO$18,MATCH($C57,Sheet1!$A$10:$A$18,0),MATCH(DW$48,Sheet1!$B$9:$JO$9,0))=0,"Close",INDEX(Sheet1!$B$10:$JO$18,MATCH($C57,Sheet1!$A$10:$A$18,0),MATCH(DW$48,Sheet1!$B$9:$JO$9,0))),"")</f>
        <v/>
      </c>
      <c r="DX57" s="55" t="str">
        <f>IFERROR(IF(INDEX(Sheet1!$B$10:$JO$18,MATCH($C57,Sheet1!$A$10:$A$18,0),MATCH(DX$48,Sheet1!$B$9:$JO$9,0))=0,"Close",INDEX(Sheet1!$B$10:$JO$18,MATCH($C57,Sheet1!$A$10:$A$18,0),MATCH(DX$48,Sheet1!$B$9:$JO$9,0))),"")</f>
        <v/>
      </c>
      <c r="DY57" s="55" t="str">
        <f>IFERROR(IF(INDEX(Sheet1!$B$10:$JO$18,MATCH($C57,Sheet1!$A$10:$A$18,0),MATCH(DY$48,Sheet1!$B$9:$JO$9,0))=0,"Close",INDEX(Sheet1!$B$10:$JO$18,MATCH($C57,Sheet1!$A$10:$A$18,0),MATCH(DY$48,Sheet1!$B$9:$JO$9,0))),"")</f>
        <v/>
      </c>
      <c r="DZ57" s="55" t="str">
        <f>IFERROR(IF(INDEX(Sheet1!$B$10:$JO$18,MATCH($C57,Sheet1!$A$10:$A$18,0),MATCH(DZ$48,Sheet1!$B$9:$JO$9,0))=0,"Close",INDEX(Sheet1!$B$10:$JO$18,MATCH($C57,Sheet1!$A$10:$A$18,0),MATCH(DZ$48,Sheet1!$B$9:$JO$9,0))),"")</f>
        <v/>
      </c>
      <c r="EA57" s="55" t="str">
        <f>IFERROR(IF(INDEX(Sheet1!$B$10:$JO$18,MATCH($C57,Sheet1!$A$10:$A$18,0),MATCH(EA$48,Sheet1!$B$9:$JO$9,0))=0,"Close",INDEX(Sheet1!$B$10:$JO$18,MATCH($C57,Sheet1!$A$10:$A$18,0),MATCH(EA$48,Sheet1!$B$9:$JO$9,0))),"")</f>
        <v/>
      </c>
      <c r="EB57" s="55" t="str">
        <f>IFERROR(IF(INDEX(Sheet1!$B$10:$JO$18,MATCH($C57,Sheet1!$A$10:$A$18,0),MATCH(EB$48,Sheet1!$B$9:$JO$9,0))=0,"Close",INDEX(Sheet1!$B$10:$JO$18,MATCH($C57,Sheet1!$A$10:$A$18,0),MATCH(EB$48,Sheet1!$B$9:$JO$9,0))),"")</f>
        <v/>
      </c>
      <c r="EC57" s="55" t="str">
        <f>IFERROR(IF(INDEX(Sheet1!$B$10:$JO$18,MATCH($C57,Sheet1!$A$10:$A$18,0),MATCH(EC$48,Sheet1!$B$9:$JO$9,0))=0,"Close",INDEX(Sheet1!$B$10:$JO$18,MATCH($C57,Sheet1!$A$10:$A$18,0),MATCH(EC$48,Sheet1!$B$9:$JO$9,0))),"")</f>
        <v/>
      </c>
      <c r="ED57" s="55" t="str">
        <f>IFERROR(IF(INDEX(Sheet1!$B$10:$JO$18,MATCH($C57,Sheet1!$A$10:$A$18,0),MATCH(ED$48,Sheet1!$B$9:$JO$9,0))=0,"Close",INDEX(Sheet1!$B$10:$JO$18,MATCH($C57,Sheet1!$A$10:$A$18,0),MATCH(ED$48,Sheet1!$B$9:$JO$9,0))),"")</f>
        <v/>
      </c>
      <c r="EE57" s="55" t="str">
        <f>IFERROR(IF(INDEX(Sheet1!$B$10:$JO$18,MATCH($C57,Sheet1!$A$10:$A$18,0),MATCH(EE$48,Sheet1!$B$9:$JO$9,0))=0,"Close",INDEX(Sheet1!$B$10:$JO$18,MATCH($C57,Sheet1!$A$10:$A$18,0),MATCH(EE$48,Sheet1!$B$9:$JO$9,0))),"")</f>
        <v/>
      </c>
      <c r="EF57" s="55" t="str">
        <f>IFERROR(IF(INDEX(Sheet1!$B$10:$JO$18,MATCH($C57,Sheet1!$A$10:$A$18,0),MATCH(EF$48,Sheet1!$B$9:$JO$9,0))=0,"Close",INDEX(Sheet1!$B$10:$JO$18,MATCH($C57,Sheet1!$A$10:$A$18,0),MATCH(EF$48,Sheet1!$B$9:$JO$9,0))),"")</f>
        <v/>
      </c>
      <c r="EG57" s="55" t="str">
        <f>IFERROR(IF(INDEX(Sheet1!$B$10:$JO$18,MATCH($C57,Sheet1!$A$10:$A$18,0),MATCH(EG$48,Sheet1!$B$9:$JO$9,0))=0,"Close",INDEX(Sheet1!$B$10:$JO$18,MATCH($C57,Sheet1!$A$10:$A$18,0),MATCH(EG$48,Sheet1!$B$9:$JO$9,0))),"")</f>
        <v/>
      </c>
      <c r="EH57" s="55" t="str">
        <f>IFERROR(IF(INDEX(Sheet1!$B$10:$JO$18,MATCH($C57,Sheet1!$A$10:$A$18,0),MATCH(EH$48,Sheet1!$B$9:$JO$9,0))=0,"Close",INDEX(Sheet1!$B$10:$JO$18,MATCH($C57,Sheet1!$A$10:$A$18,0),MATCH(EH$48,Sheet1!$B$9:$JO$9,0))),"")</f>
        <v/>
      </c>
      <c r="EI57" s="55" t="str">
        <f>IFERROR(IF(INDEX(Sheet1!$B$10:$JO$18,MATCH($C57,Sheet1!$A$10:$A$18,0),MATCH(EI$48,Sheet1!$B$9:$JO$9,0))=0,"Close",INDEX(Sheet1!$B$10:$JO$18,MATCH($C57,Sheet1!$A$10:$A$18,0),MATCH(EI$48,Sheet1!$B$9:$JO$9,0))),"")</f>
        <v/>
      </c>
      <c r="EJ57" s="55" t="str">
        <f>IFERROR(IF(INDEX(Sheet1!$B$10:$JO$18,MATCH($C57,Sheet1!$A$10:$A$18,0),MATCH(EJ$48,Sheet1!$B$9:$JO$9,0))=0,"Close",INDEX(Sheet1!$B$10:$JO$18,MATCH($C57,Sheet1!$A$10:$A$18,0),MATCH(EJ$48,Sheet1!$B$9:$JO$9,0))),"")</f>
        <v/>
      </c>
      <c r="EK57" s="55" t="str">
        <f>IFERROR(IF(INDEX(Sheet1!$B$10:$JO$18,MATCH($C57,Sheet1!$A$10:$A$18,0),MATCH(EK$48,Sheet1!$B$9:$JO$9,0))=0,"Close",INDEX(Sheet1!$B$10:$JO$18,MATCH($C57,Sheet1!$A$10:$A$18,0),MATCH(EK$48,Sheet1!$B$9:$JO$9,0))),"")</f>
        <v/>
      </c>
      <c r="EL57" s="55" t="str">
        <f>IFERROR(IF(INDEX(Sheet1!$B$10:$JO$18,MATCH($C57,Sheet1!$A$10:$A$18,0),MATCH(EL$48,Sheet1!$B$9:$JO$9,0))=0,"Close",INDEX(Sheet1!$B$10:$JO$18,MATCH($C57,Sheet1!$A$10:$A$18,0),MATCH(EL$48,Sheet1!$B$9:$JO$9,0))),"")</f>
        <v/>
      </c>
      <c r="EM57" s="55" t="str">
        <f>IFERROR(IF(INDEX(Sheet1!$B$10:$JO$18,MATCH($C57,Sheet1!$A$10:$A$18,0),MATCH(EM$48,Sheet1!$B$9:$JO$9,0))=0,"Close",INDEX(Sheet1!$B$10:$JO$18,MATCH($C57,Sheet1!$A$10:$A$18,0),MATCH(EM$48,Sheet1!$B$9:$JO$9,0))),"")</f>
        <v/>
      </c>
      <c r="EN57" s="55" t="str">
        <f>IFERROR(IF(INDEX(Sheet1!$B$10:$JO$18,MATCH($C57,Sheet1!$A$10:$A$18,0),MATCH(EN$48,Sheet1!$B$9:$JO$9,0))=0,"Close",INDEX(Sheet1!$B$10:$JO$18,MATCH($C57,Sheet1!$A$10:$A$18,0),MATCH(EN$48,Sheet1!$B$9:$JO$9,0))),"")</f>
        <v/>
      </c>
      <c r="EO57" s="55" t="str">
        <f>IFERROR(IF(INDEX(Sheet1!$B$10:$JO$18,MATCH($C57,Sheet1!$A$10:$A$18,0),MATCH(EO$48,Sheet1!$B$9:$JO$9,0))=0,"Close",INDEX(Sheet1!$B$10:$JO$18,MATCH($C57,Sheet1!$A$10:$A$18,0),MATCH(EO$48,Sheet1!$B$9:$JO$9,0))),"")</f>
        <v/>
      </c>
      <c r="EP57" s="55" t="str">
        <f>IFERROR(IF(INDEX(Sheet1!$B$10:$JO$18,MATCH($C57,Sheet1!$A$10:$A$18,0),MATCH(EP$48,Sheet1!$B$9:$JO$9,0))=0,"Close",INDEX(Sheet1!$B$10:$JO$18,MATCH($C57,Sheet1!$A$10:$A$18,0),MATCH(EP$48,Sheet1!$B$9:$JO$9,0))),"")</f>
        <v/>
      </c>
      <c r="EQ57" s="55" t="str">
        <f>IFERROR(IF(INDEX(Sheet1!$B$10:$JO$18,MATCH($C57,Sheet1!$A$10:$A$18,0),MATCH(EQ$48,Sheet1!$B$9:$JO$9,0))=0,"Close",INDEX(Sheet1!$B$10:$JO$18,MATCH($C57,Sheet1!$A$10:$A$18,0),MATCH(EQ$48,Sheet1!$B$9:$JO$9,0))),"")</f>
        <v/>
      </c>
      <c r="ER57" s="55" t="str">
        <f>IFERROR(IF(INDEX(Sheet1!$B$10:$JO$18,MATCH($C57,Sheet1!$A$10:$A$18,0),MATCH(ER$48,Sheet1!$B$9:$JO$9,0))=0,"Close",INDEX(Sheet1!$B$10:$JO$18,MATCH($C57,Sheet1!$A$10:$A$18,0),MATCH(ER$48,Sheet1!$B$9:$JO$9,0))),"")</f>
        <v/>
      </c>
      <c r="ES57" s="55" t="str">
        <f>IFERROR(IF(INDEX(Sheet1!$B$10:$JO$18,MATCH($C57,Sheet1!$A$10:$A$18,0),MATCH(ES$48,Sheet1!$B$9:$JO$9,0))=0,"Close",INDEX(Sheet1!$B$10:$JO$18,MATCH($C57,Sheet1!$A$10:$A$18,0),MATCH(ES$48,Sheet1!$B$9:$JO$9,0))),"")</f>
        <v/>
      </c>
      <c r="ET57" s="55" t="str">
        <f>IFERROR(IF(INDEX(Sheet1!$B$10:$JO$18,MATCH($C57,Sheet1!$A$10:$A$18,0),MATCH(ET$48,Sheet1!$B$9:$JO$9,0))=0,"Close",INDEX(Sheet1!$B$10:$JO$18,MATCH($C57,Sheet1!$A$10:$A$18,0),MATCH(ET$48,Sheet1!$B$9:$JO$9,0))),"")</f>
        <v/>
      </c>
      <c r="EU57" s="55" t="str">
        <f>IFERROR(IF(INDEX(Sheet1!$B$10:$JO$18,MATCH($C57,Sheet1!$A$10:$A$18,0),MATCH(EU$48,Sheet1!$B$9:$JO$9,0))=0,"Close",INDEX(Sheet1!$B$10:$JO$18,MATCH($C57,Sheet1!$A$10:$A$18,0),MATCH(EU$48,Sheet1!$B$9:$JO$9,0))),"")</f>
        <v/>
      </c>
      <c r="EV57" s="55" t="str">
        <f>IFERROR(IF(INDEX(Sheet1!$B$10:$JO$18,MATCH($C57,Sheet1!$A$10:$A$18,0),MATCH(EV$48,Sheet1!$B$9:$JO$9,0))=0,"Close",INDEX(Sheet1!$B$10:$JO$18,MATCH($C57,Sheet1!$A$10:$A$18,0),MATCH(EV$48,Sheet1!$B$9:$JO$9,0))),"")</f>
        <v/>
      </c>
      <c r="EW57" s="55" t="str">
        <f>IFERROR(IF(INDEX(Sheet1!$B$10:$JO$18,MATCH($C57,Sheet1!$A$10:$A$18,0),MATCH(EW$48,Sheet1!$B$9:$JO$9,0))=0,"Close",INDEX(Sheet1!$B$10:$JO$18,MATCH($C57,Sheet1!$A$10:$A$18,0),MATCH(EW$48,Sheet1!$B$9:$JO$9,0))),"")</f>
        <v/>
      </c>
      <c r="EX57" s="55" t="str">
        <f>IFERROR(IF(INDEX(Sheet1!$B$10:$JO$18,MATCH($C57,Sheet1!$A$10:$A$18,0),MATCH(EX$48,Sheet1!$B$9:$JO$9,0))=0,"Close",INDEX(Sheet1!$B$10:$JO$18,MATCH($C57,Sheet1!$A$10:$A$18,0),MATCH(EX$48,Sheet1!$B$9:$JO$9,0))),"")</f>
        <v/>
      </c>
      <c r="EY57" s="55" t="str">
        <f>IFERROR(IF(INDEX(Sheet1!$B$10:$JO$18,MATCH($C57,Sheet1!$A$10:$A$18,0),MATCH(EY$48,Sheet1!$B$9:$JO$9,0))=0,"Close",INDEX(Sheet1!$B$10:$JO$18,MATCH($C57,Sheet1!$A$10:$A$18,0),MATCH(EY$48,Sheet1!$B$9:$JO$9,0))),"")</f>
        <v/>
      </c>
      <c r="EZ57" s="55" t="str">
        <f>IFERROR(IF(INDEX(Sheet1!$B$10:$JO$18,MATCH($C57,Sheet1!$A$10:$A$18,0),MATCH(EZ$48,Sheet1!$B$9:$JO$9,0))=0,"Close",INDEX(Sheet1!$B$10:$JO$18,MATCH($C57,Sheet1!$A$10:$A$18,0),MATCH(EZ$48,Sheet1!$B$9:$JO$9,0))),"")</f>
        <v/>
      </c>
      <c r="FA57" s="55" t="str">
        <f>IFERROR(IF(INDEX(Sheet1!$B$10:$JO$18,MATCH($C57,Sheet1!$A$10:$A$18,0),MATCH(FA$48,Sheet1!$B$9:$JO$9,0))=0,"Close",INDEX(Sheet1!$B$10:$JO$18,MATCH($C57,Sheet1!$A$10:$A$18,0),MATCH(FA$48,Sheet1!$B$9:$JO$9,0))),"")</f>
        <v/>
      </c>
      <c r="FB57" s="55" t="str">
        <f>IFERROR(IF(INDEX(Sheet1!$B$10:$JO$18,MATCH($C57,Sheet1!$A$10:$A$18,0),MATCH(FB$48,Sheet1!$B$9:$JO$9,0))=0,"Close",INDEX(Sheet1!$B$10:$JO$18,MATCH($C57,Sheet1!$A$10:$A$18,0),MATCH(FB$48,Sheet1!$B$9:$JO$9,0))),"")</f>
        <v/>
      </c>
      <c r="FC57" s="55" t="str">
        <f>IFERROR(IF(INDEX(Sheet1!$B$10:$JO$18,MATCH($C57,Sheet1!$A$10:$A$18,0),MATCH(FC$48,Sheet1!$B$9:$JO$9,0))=0,"Close",INDEX(Sheet1!$B$10:$JO$18,MATCH($C57,Sheet1!$A$10:$A$18,0),MATCH(FC$48,Sheet1!$B$9:$JO$9,0))),"")</f>
        <v/>
      </c>
      <c r="FD57" s="55" t="str">
        <f>IFERROR(IF(INDEX(Sheet1!$B$10:$JO$18,MATCH($C57,Sheet1!$A$10:$A$18,0),MATCH(FD$48,Sheet1!$B$9:$JO$9,0))=0,"Close",INDEX(Sheet1!$B$10:$JO$18,MATCH($C57,Sheet1!$A$10:$A$18,0),MATCH(FD$48,Sheet1!$B$9:$JO$9,0))),"")</f>
        <v/>
      </c>
      <c r="FE57" s="55" t="str">
        <f>IFERROR(IF(INDEX(Sheet1!$B$10:$JO$18,MATCH($C57,Sheet1!$A$10:$A$18,0),MATCH(FE$48,Sheet1!$B$9:$JO$9,0))=0,"Close",INDEX(Sheet1!$B$10:$JO$18,MATCH($C57,Sheet1!$A$10:$A$18,0),MATCH(FE$48,Sheet1!$B$9:$JO$9,0))),"")</f>
        <v/>
      </c>
      <c r="FF57" s="55" t="str">
        <f>IFERROR(IF(INDEX(Sheet1!$B$10:$JO$18,MATCH($C57,Sheet1!$A$10:$A$18,0),MATCH(FF$48,Sheet1!$B$9:$JO$9,0))=0,"Close",INDEX(Sheet1!$B$10:$JO$18,MATCH($C57,Sheet1!$A$10:$A$18,0),MATCH(FF$48,Sheet1!$B$9:$JO$9,0))),"")</f>
        <v/>
      </c>
      <c r="FG57" s="55" t="str">
        <f>IFERROR(IF(INDEX(Sheet1!$B$10:$JO$18,MATCH($C57,Sheet1!$A$10:$A$18,0),MATCH(FG$48,Sheet1!$B$9:$JO$9,0))=0,"Close",INDEX(Sheet1!$B$10:$JO$18,MATCH($C57,Sheet1!$A$10:$A$18,0),MATCH(FG$48,Sheet1!$B$9:$JO$9,0))),"")</f>
        <v/>
      </c>
      <c r="FH57" s="55" t="str">
        <f>IFERROR(IF(INDEX(Sheet1!$B$10:$JO$18,MATCH($C57,Sheet1!$A$10:$A$18,0),MATCH(FH$48,Sheet1!$B$9:$JO$9,0))=0,"Close",INDEX(Sheet1!$B$10:$JO$18,MATCH($C57,Sheet1!$A$10:$A$18,0),MATCH(FH$48,Sheet1!$B$9:$JO$9,0))),"")</f>
        <v/>
      </c>
      <c r="FI57" s="55" t="str">
        <f>IFERROR(IF(INDEX(Sheet1!$B$10:$JO$18,MATCH($C57,Sheet1!$A$10:$A$18,0),MATCH(FI$48,Sheet1!$B$9:$JO$9,0))=0,"Close",INDEX(Sheet1!$B$10:$JO$18,MATCH($C57,Sheet1!$A$10:$A$18,0),MATCH(FI$48,Sheet1!$B$9:$JO$9,0))),"")</f>
        <v/>
      </c>
      <c r="FJ57" s="55" t="str">
        <f>IFERROR(IF(INDEX(Sheet1!$B$10:$JO$18,MATCH($C57,Sheet1!$A$10:$A$18,0),MATCH(FJ$48,Sheet1!$B$9:$JO$9,0))=0,"Close",INDEX(Sheet1!$B$10:$JO$18,MATCH($C57,Sheet1!$A$10:$A$18,0),MATCH(FJ$48,Sheet1!$B$9:$JO$9,0))),"")</f>
        <v/>
      </c>
      <c r="FK57" s="55" t="str">
        <f>IFERROR(IF(INDEX(Sheet1!$B$10:$JO$18,MATCH($C57,Sheet1!$A$10:$A$18,0),MATCH(FK$48,Sheet1!$B$9:$JO$9,0))=0,"Close",INDEX(Sheet1!$B$10:$JO$18,MATCH($C57,Sheet1!$A$10:$A$18,0),MATCH(FK$48,Sheet1!$B$9:$JO$9,0))),"")</f>
        <v/>
      </c>
      <c r="FL57" s="55" t="str">
        <f>IFERROR(IF(INDEX(Sheet1!$B$10:$JO$18,MATCH($C57,Sheet1!$A$10:$A$18,0),MATCH(FL$48,Sheet1!$B$9:$JO$9,0))=0,"Close",INDEX(Sheet1!$B$10:$JO$18,MATCH($C57,Sheet1!$A$10:$A$18,0),MATCH(FL$48,Sheet1!$B$9:$JO$9,0))),"")</f>
        <v/>
      </c>
      <c r="FM57" s="55" t="str">
        <f>IFERROR(IF(INDEX(Sheet1!$B$10:$JO$18,MATCH($C57,Sheet1!$A$10:$A$18,0),MATCH(FM$48,Sheet1!$B$9:$JO$9,0))=0,"Close",INDEX(Sheet1!$B$10:$JO$18,MATCH($C57,Sheet1!$A$10:$A$18,0),MATCH(FM$48,Sheet1!$B$9:$JO$9,0))),"")</f>
        <v/>
      </c>
      <c r="FN57" s="55" t="str">
        <f>IFERROR(IF(INDEX(Sheet1!$B$10:$JO$18,MATCH($C57,Sheet1!$A$10:$A$18,0),MATCH(FN$48,Sheet1!$B$9:$JO$9,0))=0,"Close",INDEX(Sheet1!$B$10:$JO$18,MATCH($C57,Sheet1!$A$10:$A$18,0),MATCH(FN$48,Sheet1!$B$9:$JO$9,0))),"")</f>
        <v/>
      </c>
      <c r="FO57" s="55" t="str">
        <f>IFERROR(IF(INDEX(Sheet1!$B$10:$JO$18,MATCH($C57,Sheet1!$A$10:$A$18,0),MATCH(FO$48,Sheet1!$B$9:$JO$9,0))=0,"Close",INDEX(Sheet1!$B$10:$JO$18,MATCH($C57,Sheet1!$A$10:$A$18,0),MATCH(FO$48,Sheet1!$B$9:$JO$9,0))),"")</f>
        <v/>
      </c>
      <c r="FP57" s="55" t="str">
        <f>IFERROR(IF(INDEX(Sheet1!$B$10:$JO$18,MATCH($C57,Sheet1!$A$10:$A$18,0),MATCH(FP$48,Sheet1!$B$9:$JO$9,0))=0,"Close",INDEX(Sheet1!$B$10:$JO$18,MATCH($C57,Sheet1!$A$10:$A$18,0),MATCH(FP$48,Sheet1!$B$9:$JO$9,0))),"")</f>
        <v/>
      </c>
      <c r="FQ57" s="55" t="str">
        <f>IFERROR(IF(INDEX(Sheet1!$B$10:$JO$18,MATCH($C57,Sheet1!$A$10:$A$18,0),MATCH(FQ$48,Sheet1!$B$9:$JO$9,0))=0,"Close",INDEX(Sheet1!$B$10:$JO$18,MATCH($C57,Sheet1!$A$10:$A$18,0),MATCH(FQ$48,Sheet1!$B$9:$JO$9,0))),"")</f>
        <v/>
      </c>
      <c r="FR57" s="55" t="str">
        <f>IFERROR(IF(INDEX(Sheet1!$B$10:$JO$18,MATCH($C57,Sheet1!$A$10:$A$18,0),MATCH(FR$48,Sheet1!$B$9:$JO$9,0))=0,"Close",INDEX(Sheet1!$B$10:$JO$18,MATCH($C57,Sheet1!$A$10:$A$18,0),MATCH(FR$48,Sheet1!$B$9:$JO$9,0))),"")</f>
        <v/>
      </c>
      <c r="FS57" s="55" t="str">
        <f>IFERROR(IF(INDEX(Sheet1!$B$10:$JO$18,MATCH($C57,Sheet1!$A$10:$A$18,0),MATCH(FS$48,Sheet1!$B$9:$JO$9,0))=0,"Close",INDEX(Sheet1!$B$10:$JO$18,MATCH($C57,Sheet1!$A$10:$A$18,0),MATCH(FS$48,Sheet1!$B$9:$JO$9,0))),"")</f>
        <v/>
      </c>
      <c r="FT57" s="55" t="str">
        <f>IFERROR(IF(INDEX(Sheet1!$B$10:$JO$18,MATCH($C57,Sheet1!$A$10:$A$18,0),MATCH(FT$48,Sheet1!$B$9:$JO$9,0))=0,"Close",INDEX(Sheet1!$B$10:$JO$18,MATCH($C57,Sheet1!$A$10:$A$18,0),MATCH(FT$48,Sheet1!$B$9:$JO$9,0))),"")</f>
        <v/>
      </c>
      <c r="FU57" s="55" t="str">
        <f>IFERROR(IF(INDEX(Sheet1!$B$10:$JO$18,MATCH($C57,Sheet1!$A$10:$A$18,0),MATCH(FU$48,Sheet1!$B$9:$JO$9,0))=0,"Close",INDEX(Sheet1!$B$10:$JO$18,MATCH($C57,Sheet1!$A$10:$A$18,0),MATCH(FU$48,Sheet1!$B$9:$JO$9,0))),"")</f>
        <v/>
      </c>
      <c r="FV57" s="55" t="str">
        <f>IFERROR(IF(INDEX(Sheet1!$B$10:$JO$18,MATCH($C57,Sheet1!$A$10:$A$18,0),MATCH(FV$48,Sheet1!$B$9:$JO$9,0))=0,"Close",INDEX(Sheet1!$B$10:$JO$18,MATCH($C57,Sheet1!$A$10:$A$18,0),MATCH(FV$48,Sheet1!$B$9:$JO$9,0))),"")</f>
        <v/>
      </c>
      <c r="FW57" s="55" t="str">
        <f>IFERROR(IF(INDEX(Sheet1!$B$10:$JO$18,MATCH($C57,Sheet1!$A$10:$A$18,0),MATCH(FW$48,Sheet1!$B$9:$JO$9,0))=0,"Close",INDEX(Sheet1!$B$10:$JO$18,MATCH($C57,Sheet1!$A$10:$A$18,0),MATCH(FW$48,Sheet1!$B$9:$JO$9,0))),"")</f>
        <v/>
      </c>
      <c r="FX57" s="55" t="str">
        <f>IFERROR(IF(INDEX(Sheet1!$B$10:$JO$18,MATCH($C57,Sheet1!$A$10:$A$18,0),MATCH(FX$48,Sheet1!$B$9:$JO$9,0))=0,"Close",INDEX(Sheet1!$B$10:$JO$18,MATCH($C57,Sheet1!$A$10:$A$18,0),MATCH(FX$48,Sheet1!$B$9:$JO$9,0))),"")</f>
        <v/>
      </c>
      <c r="FY57" s="55" t="str">
        <f>IFERROR(IF(INDEX(Sheet1!$B$10:$JO$18,MATCH($C57,Sheet1!$A$10:$A$18,0),MATCH(FY$48,Sheet1!$B$9:$JO$9,0))=0,"Close",INDEX(Sheet1!$B$10:$JO$18,MATCH($C57,Sheet1!$A$10:$A$18,0),MATCH(FY$48,Sheet1!$B$9:$JO$9,0))),"")</f>
        <v/>
      </c>
      <c r="FZ57" s="55" t="str">
        <f>IFERROR(IF(INDEX(Sheet1!$B$10:$JO$18,MATCH($C57,Sheet1!$A$10:$A$18,0),MATCH(FZ$48,Sheet1!$B$9:$JO$9,0))=0,"Close",INDEX(Sheet1!$B$10:$JO$18,MATCH($C57,Sheet1!$A$10:$A$18,0),MATCH(FZ$48,Sheet1!$B$9:$JO$9,0))),"")</f>
        <v/>
      </c>
      <c r="GA57" s="55" t="str">
        <f>IFERROR(IF(INDEX(Sheet1!$B$10:$JO$18,MATCH($C57,Sheet1!$A$10:$A$18,0),MATCH(GA$48,Sheet1!$B$9:$JO$9,0))=0,"Close",INDEX(Sheet1!$B$10:$JO$18,MATCH($C57,Sheet1!$A$10:$A$18,0),MATCH(GA$48,Sheet1!$B$9:$JO$9,0))),"")</f>
        <v/>
      </c>
      <c r="GB57" s="55" t="str">
        <f>IFERROR(IF(INDEX(Sheet1!$B$10:$JO$18,MATCH($C57,Sheet1!$A$10:$A$18,0),MATCH(GB$48,Sheet1!$B$9:$JO$9,0))=0,"Close",INDEX(Sheet1!$B$10:$JO$18,MATCH($C57,Sheet1!$A$10:$A$18,0),MATCH(GB$48,Sheet1!$B$9:$JO$9,0))),"")</f>
        <v/>
      </c>
      <c r="GC57" s="55" t="str">
        <f>IFERROR(IF(INDEX(Sheet1!$B$10:$JO$18,MATCH($C57,Sheet1!$A$10:$A$18,0),MATCH(GC$48,Sheet1!$B$9:$JO$9,0))=0,"Close",INDEX(Sheet1!$B$10:$JO$18,MATCH($C57,Sheet1!$A$10:$A$18,0),MATCH(GC$48,Sheet1!$B$9:$JO$9,0))),"")</f>
        <v/>
      </c>
      <c r="GD57" s="55" t="str">
        <f>IFERROR(IF(INDEX(Sheet1!$B$10:$JO$18,MATCH($C57,Sheet1!$A$10:$A$18,0),MATCH(GD$48,Sheet1!$B$9:$JO$9,0))=0,"Close",INDEX(Sheet1!$B$10:$JO$18,MATCH($C57,Sheet1!$A$10:$A$18,0),MATCH(GD$48,Sheet1!$B$9:$JO$9,0))),"")</f>
        <v/>
      </c>
      <c r="GE57" s="55" t="str">
        <f>IFERROR(IF(INDEX(Sheet1!$B$10:$JO$18,MATCH($C57,Sheet1!$A$10:$A$18,0),MATCH(GE$48,Sheet1!$B$9:$JO$9,0))=0,"Close",INDEX(Sheet1!$B$10:$JO$18,MATCH($C57,Sheet1!$A$10:$A$18,0),MATCH(GE$48,Sheet1!$B$9:$JO$9,0))),"")</f>
        <v/>
      </c>
      <c r="GF57" s="55" t="str">
        <f>IFERROR(IF(INDEX(Sheet1!$B$10:$JO$18,MATCH($C57,Sheet1!$A$10:$A$18,0),MATCH(GF$48,Sheet1!$B$9:$JO$9,0))=0,"Close",INDEX(Sheet1!$B$10:$JO$18,MATCH($C57,Sheet1!$A$10:$A$18,0),MATCH(GF$48,Sheet1!$B$9:$JO$9,0))),"")</f>
        <v/>
      </c>
      <c r="GG57" s="55" t="str">
        <f>IFERROR(IF(INDEX(Sheet1!$B$10:$JO$18,MATCH($C57,Sheet1!$A$10:$A$18,0),MATCH(GG$48,Sheet1!$B$9:$JO$9,0))=0,"Close",INDEX(Sheet1!$B$10:$JO$18,MATCH($C57,Sheet1!$A$10:$A$18,0),MATCH(GG$48,Sheet1!$B$9:$JO$9,0))),"")</f>
        <v/>
      </c>
      <c r="GH57" s="55" t="str">
        <f>IFERROR(IF(INDEX(Sheet1!$B$10:$JO$18,MATCH($C57,Sheet1!$A$10:$A$18,0),MATCH(GH$48,Sheet1!$B$9:$JO$9,0))=0,"Close",INDEX(Sheet1!$B$10:$JO$18,MATCH($C57,Sheet1!$A$10:$A$18,0),MATCH(GH$48,Sheet1!$B$9:$JO$9,0))),"")</f>
        <v/>
      </c>
      <c r="GI57" s="55" t="str">
        <f>IFERROR(IF(INDEX(Sheet1!$B$10:$JO$18,MATCH($C57,Sheet1!$A$10:$A$18,0),MATCH(GI$48,Sheet1!$B$9:$JO$9,0))=0,"Close",INDEX(Sheet1!$B$10:$JO$18,MATCH($C57,Sheet1!$A$10:$A$18,0),MATCH(GI$48,Sheet1!$B$9:$JO$9,0))),"")</f>
        <v/>
      </c>
      <c r="GJ57" s="55" t="str">
        <f>IFERROR(IF(INDEX(Sheet1!$B$10:$JO$18,MATCH($C57,Sheet1!$A$10:$A$18,0),MATCH(GJ$48,Sheet1!$B$9:$JO$9,0))=0,"Close",INDEX(Sheet1!$B$10:$JO$18,MATCH($C57,Sheet1!$A$10:$A$18,0),MATCH(GJ$48,Sheet1!$B$9:$JO$9,0))),"")</f>
        <v/>
      </c>
      <c r="GK57" s="55" t="str">
        <f>IFERROR(IF(INDEX(Sheet1!$B$10:$JO$18,MATCH($C57,Sheet1!$A$10:$A$18,0),MATCH(GK$48,Sheet1!$B$9:$JO$9,0))=0,"Close",INDEX(Sheet1!$B$10:$JO$18,MATCH($C57,Sheet1!$A$10:$A$18,0),MATCH(GK$48,Sheet1!$B$9:$JO$9,0))),"")</f>
        <v/>
      </c>
      <c r="GL57" s="55" t="str">
        <f>IFERROR(IF(INDEX(Sheet1!$B$10:$JO$18,MATCH($C57,Sheet1!$A$10:$A$18,0),MATCH(GL$48,Sheet1!$B$9:$JO$9,0))=0,"Close",INDEX(Sheet1!$B$10:$JO$18,MATCH($C57,Sheet1!$A$10:$A$18,0),MATCH(GL$48,Sheet1!$B$9:$JO$9,0))),"")</f>
        <v/>
      </c>
      <c r="GM57" s="55" t="str">
        <f>IFERROR(IF(INDEX(Sheet1!$B$10:$JO$18,MATCH($C57,Sheet1!$A$10:$A$18,0),MATCH(GM$48,Sheet1!$B$9:$JO$9,0))=0,"Close",INDEX(Sheet1!$B$10:$JO$18,MATCH($C57,Sheet1!$A$10:$A$18,0),MATCH(GM$48,Sheet1!$B$9:$JO$9,0))),"")</f>
        <v/>
      </c>
      <c r="GN57" s="55" t="str">
        <f>IFERROR(IF(INDEX(Sheet1!$B$10:$JO$18,MATCH($C57,Sheet1!$A$10:$A$18,0),MATCH(GN$48,Sheet1!$B$9:$JO$9,0))=0,"Close",INDEX(Sheet1!$B$10:$JO$18,MATCH($C57,Sheet1!$A$10:$A$18,0),MATCH(GN$48,Sheet1!$B$9:$JO$9,0))),"")</f>
        <v/>
      </c>
      <c r="GO57" s="55" t="str">
        <f>IFERROR(IF(INDEX(Sheet1!$B$10:$JO$18,MATCH($C57,Sheet1!$A$10:$A$18,0),MATCH(GO$48,Sheet1!$B$9:$JO$9,0))=0,"Close",INDEX(Sheet1!$B$10:$JO$18,MATCH($C57,Sheet1!$A$10:$A$18,0),MATCH(GO$48,Sheet1!$B$9:$JO$9,0))),"")</f>
        <v/>
      </c>
      <c r="GP57" s="55" t="str">
        <f>IFERROR(IF(INDEX(Sheet1!$B$10:$JO$18,MATCH($C57,Sheet1!$A$10:$A$18,0),MATCH(GP$48,Sheet1!$B$9:$JO$9,0))=0,"Close",INDEX(Sheet1!$B$10:$JO$18,MATCH($C57,Sheet1!$A$10:$A$18,0),MATCH(GP$48,Sheet1!$B$9:$JO$9,0))),"")</f>
        <v/>
      </c>
      <c r="GQ57" s="55" t="str">
        <f>IFERROR(IF(INDEX(Sheet1!$B$10:$JO$18,MATCH($C57,Sheet1!$A$10:$A$18,0),MATCH(GQ$48,Sheet1!$B$9:$JO$9,0))=0,"Close",INDEX(Sheet1!$B$10:$JO$18,MATCH($C57,Sheet1!$A$10:$A$18,0),MATCH(GQ$48,Sheet1!$B$9:$JO$9,0))),"")</f>
        <v/>
      </c>
      <c r="GR57" s="55" t="str">
        <f>IFERROR(IF(INDEX(Sheet1!$B$10:$JO$18,MATCH($C57,Sheet1!$A$10:$A$18,0),MATCH(GR$48,Sheet1!$B$9:$JO$9,0))=0,"Close",INDEX(Sheet1!$B$10:$JO$18,MATCH($C57,Sheet1!$A$10:$A$18,0),MATCH(GR$48,Sheet1!$B$9:$JO$9,0))),"")</f>
        <v/>
      </c>
      <c r="GS57" s="55" t="str">
        <f>IFERROR(IF(INDEX(Sheet1!$B$10:$JO$18,MATCH($C57,Sheet1!$A$10:$A$18,0),MATCH(GS$48,Sheet1!$B$9:$JO$9,0))=0,"Close",INDEX(Sheet1!$B$10:$JO$18,MATCH($C57,Sheet1!$A$10:$A$18,0),MATCH(GS$48,Sheet1!$B$9:$JO$9,0))),"")</f>
        <v/>
      </c>
      <c r="GT57" s="55" t="str">
        <f>IFERROR(IF(INDEX(Sheet1!$B$10:$JO$18,MATCH($C57,Sheet1!$A$10:$A$18,0),MATCH(GT$48,Sheet1!$B$9:$JO$9,0))=0,"Close",INDEX(Sheet1!$B$10:$JO$18,MATCH($C57,Sheet1!$A$10:$A$18,0),MATCH(GT$48,Sheet1!$B$9:$JO$9,0))),"")</f>
        <v/>
      </c>
      <c r="GU57" s="55" t="str">
        <f>IFERROR(IF(INDEX(Sheet1!$B$10:$JO$18,MATCH($C57,Sheet1!$A$10:$A$18,0),MATCH(GU$48,Sheet1!$B$9:$JO$9,0))=0,"Close",INDEX(Sheet1!$B$10:$JO$18,MATCH($C57,Sheet1!$A$10:$A$18,0),MATCH(GU$48,Sheet1!$B$9:$JO$9,0))),"")</f>
        <v/>
      </c>
      <c r="GV57" s="55" t="str">
        <f>IFERROR(IF(INDEX(Sheet1!$B$10:$JO$18,MATCH($C57,Sheet1!$A$10:$A$18,0),MATCH(GV$48,Sheet1!$B$9:$JO$9,0))=0,"Close",INDEX(Sheet1!$B$10:$JO$18,MATCH($C57,Sheet1!$A$10:$A$18,0),MATCH(GV$48,Sheet1!$B$9:$JO$9,0))),"")</f>
        <v/>
      </c>
      <c r="GW57" s="55" t="str">
        <f>IFERROR(IF(INDEX(Sheet1!$B$10:$JO$18,MATCH($C57,Sheet1!$A$10:$A$18,0),MATCH(GW$48,Sheet1!$B$9:$JO$9,0))=0,"Close",INDEX(Sheet1!$B$10:$JO$18,MATCH($C57,Sheet1!$A$10:$A$18,0),MATCH(GW$48,Sheet1!$B$9:$JO$9,0))),"")</f>
        <v/>
      </c>
      <c r="GX57" s="55" t="str">
        <f>IFERROR(IF(INDEX(Sheet1!$B$10:$JO$18,MATCH($C57,Sheet1!$A$10:$A$18,0),MATCH(GX$48,Sheet1!$B$9:$JO$9,0))=0,"Close",INDEX(Sheet1!$B$10:$JO$18,MATCH($C57,Sheet1!$A$10:$A$18,0),MATCH(GX$48,Sheet1!$B$9:$JO$9,0))),"")</f>
        <v/>
      </c>
      <c r="GY57" s="55" t="str">
        <f>IFERROR(IF(INDEX(Sheet1!$B$10:$JO$18,MATCH($C57,Sheet1!$A$10:$A$18,0),MATCH(GY$48,Sheet1!$B$9:$JO$9,0))=0,"Close",INDEX(Sheet1!$B$10:$JO$18,MATCH($C57,Sheet1!$A$10:$A$18,0),MATCH(GY$48,Sheet1!$B$9:$JO$9,0))),"")</f>
        <v/>
      </c>
      <c r="GZ57" s="55" t="str">
        <f>IFERROR(IF(INDEX(Sheet1!$B$10:$JO$18,MATCH($C57,Sheet1!$A$10:$A$18,0),MATCH(GZ$48,Sheet1!$B$9:$JO$9,0))=0,"Close",INDEX(Sheet1!$B$10:$JO$18,MATCH($C57,Sheet1!$A$10:$A$18,0),MATCH(GZ$48,Sheet1!$B$9:$JO$9,0))),"")</f>
        <v/>
      </c>
      <c r="HA57" s="55" t="str">
        <f>IFERROR(IF(INDEX(Sheet1!$B$10:$JO$18,MATCH($C57,Sheet1!$A$10:$A$18,0),MATCH(HA$48,Sheet1!$B$9:$JO$9,0))=0,"Close",INDEX(Sheet1!$B$10:$JO$18,MATCH($C57,Sheet1!$A$10:$A$18,0),MATCH(HA$48,Sheet1!$B$9:$JO$9,0))),"")</f>
        <v/>
      </c>
      <c r="HB57" s="55" t="str">
        <f>IFERROR(IF(INDEX(Sheet1!$B$10:$JO$18,MATCH($C57,Sheet1!$A$10:$A$18,0),MATCH(HB$48,Sheet1!$B$9:$JO$9,0))=0,"Close",INDEX(Sheet1!$B$10:$JO$18,MATCH($C57,Sheet1!$A$10:$A$18,0),MATCH(HB$48,Sheet1!$B$9:$JO$9,0))),"")</f>
        <v/>
      </c>
      <c r="HC57" s="55" t="str">
        <f>IFERROR(IF(INDEX(Sheet1!$B$10:$JO$18,MATCH($C57,Sheet1!$A$10:$A$18,0),MATCH(HC$48,Sheet1!$B$9:$JO$9,0))=0,"Close",INDEX(Sheet1!$B$10:$JO$18,MATCH($C57,Sheet1!$A$10:$A$18,0),MATCH(HC$48,Sheet1!$B$9:$JO$9,0))),"")</f>
        <v/>
      </c>
      <c r="HD57" s="55" t="str">
        <f>IFERROR(IF(INDEX(Sheet1!$B$10:$JO$18,MATCH($C57,Sheet1!$A$10:$A$18,0),MATCH(HD$48,Sheet1!$B$9:$JO$9,0))=0,"Close",INDEX(Sheet1!$B$10:$JO$18,MATCH($C57,Sheet1!$A$10:$A$18,0),MATCH(HD$48,Sheet1!$B$9:$JO$9,0))),"")</f>
        <v/>
      </c>
      <c r="HE57" s="55" t="str">
        <f>IFERROR(IF(INDEX(Sheet1!$B$10:$JO$18,MATCH($C57,Sheet1!$A$10:$A$18,0),MATCH(HE$48,Sheet1!$B$9:$JO$9,0))=0,"Close",INDEX(Sheet1!$B$10:$JO$18,MATCH($C57,Sheet1!$A$10:$A$18,0),MATCH(HE$48,Sheet1!$B$9:$JO$9,0))),"")</f>
        <v/>
      </c>
      <c r="HF57" s="55" t="str">
        <f>IFERROR(IF(INDEX(Sheet1!$B$10:$JO$18,MATCH($C57,Sheet1!$A$10:$A$18,0),MATCH(HF$48,Sheet1!$B$9:$JO$9,0))=0,"Close",INDEX(Sheet1!$B$10:$JO$18,MATCH($C57,Sheet1!$A$10:$A$18,0),MATCH(HF$48,Sheet1!$B$9:$JO$9,0))),"")</f>
        <v/>
      </c>
      <c r="HG57" s="55" t="str">
        <f>IFERROR(IF(INDEX(Sheet1!$B$10:$JO$18,MATCH($C57,Sheet1!$A$10:$A$18,0),MATCH(HG$48,Sheet1!$B$9:$JO$9,0))=0,"Close",INDEX(Sheet1!$B$10:$JO$18,MATCH($C57,Sheet1!$A$10:$A$18,0),MATCH(HG$48,Sheet1!$B$9:$JO$9,0))),"")</f>
        <v/>
      </c>
      <c r="HH57" s="55" t="str">
        <f>IFERROR(IF(INDEX(Sheet1!$B$10:$JO$18,MATCH($C57,Sheet1!$A$10:$A$18,0),MATCH(HH$48,Sheet1!$B$9:$JO$9,0))=0,"Close",INDEX(Sheet1!$B$10:$JO$18,MATCH($C57,Sheet1!$A$10:$A$18,0),MATCH(HH$48,Sheet1!$B$9:$JO$9,0))),"")</f>
        <v/>
      </c>
      <c r="HI57" s="55" t="str">
        <f>IFERROR(IF(INDEX(Sheet1!$B$10:$JO$18,MATCH($C57,Sheet1!$A$10:$A$18,0),MATCH(HI$48,Sheet1!$B$9:$JO$9,0))=0,"Close",INDEX(Sheet1!$B$10:$JO$18,MATCH($C57,Sheet1!$A$10:$A$18,0),MATCH(HI$48,Sheet1!$B$9:$JO$9,0))),"")</f>
        <v/>
      </c>
      <c r="HJ57" s="55" t="str">
        <f>IFERROR(IF(INDEX(Sheet1!$B$10:$JO$18,MATCH($C57,Sheet1!$A$10:$A$18,0),MATCH(HJ$48,Sheet1!$B$9:$JO$9,0))=0,"Close",INDEX(Sheet1!$B$10:$JO$18,MATCH($C57,Sheet1!$A$10:$A$18,0),MATCH(HJ$48,Sheet1!$B$9:$JO$9,0))),"")</f>
        <v/>
      </c>
      <c r="HK57" s="55" t="str">
        <f>IFERROR(IF(INDEX(Sheet1!$B$10:$JO$18,MATCH($C57,Sheet1!$A$10:$A$18,0),MATCH(HK$48,Sheet1!$B$9:$JO$9,0))=0,"Close",INDEX(Sheet1!$B$10:$JO$18,MATCH($C57,Sheet1!$A$10:$A$18,0),MATCH(HK$48,Sheet1!$B$9:$JO$9,0))),"")</f>
        <v/>
      </c>
      <c r="HL57" s="55" t="str">
        <f>IFERROR(IF(INDEX(Sheet1!$B$10:$JO$18,MATCH($C57,Sheet1!$A$10:$A$18,0),MATCH(HL$48,Sheet1!$B$9:$JO$9,0))=0,"Close",INDEX(Sheet1!$B$10:$JO$18,MATCH($C57,Sheet1!$A$10:$A$18,0),MATCH(HL$48,Sheet1!$B$9:$JO$9,0))),"")</f>
        <v/>
      </c>
      <c r="HM57" s="55" t="str">
        <f>IFERROR(IF(INDEX(Sheet1!$B$10:$JO$18,MATCH($C57,Sheet1!$A$10:$A$18,0),MATCH(HM$48,Sheet1!$B$9:$JO$9,0))=0,"Close",INDEX(Sheet1!$B$10:$JO$18,MATCH($C57,Sheet1!$A$10:$A$18,0),MATCH(HM$48,Sheet1!$B$9:$JO$9,0))),"")</f>
        <v/>
      </c>
      <c r="HN57" s="55" t="str">
        <f>IFERROR(IF(INDEX(Sheet1!$B$10:$JO$18,MATCH($C57,Sheet1!$A$10:$A$18,0),MATCH(HN$48,Sheet1!$B$9:$JO$9,0))=0,"Close",INDEX(Sheet1!$B$10:$JO$18,MATCH($C57,Sheet1!$A$10:$A$18,0),MATCH(HN$48,Sheet1!$B$9:$JO$9,0))),"")</f>
        <v/>
      </c>
      <c r="HO57" s="55" t="str">
        <f>IFERROR(IF(INDEX(Sheet1!$B$10:$JO$18,MATCH($C57,Sheet1!$A$10:$A$18,0),MATCH(HO$48,Sheet1!$B$9:$JO$9,0))=0,"Close",INDEX(Sheet1!$B$10:$JO$18,MATCH($C57,Sheet1!$A$10:$A$18,0),MATCH(HO$48,Sheet1!$B$9:$JO$9,0))),"")</f>
        <v/>
      </c>
      <c r="HP57" s="55" t="str">
        <f>IFERROR(IF(INDEX(Sheet1!$B$10:$JO$18,MATCH($C57,Sheet1!$A$10:$A$18,0),MATCH(HP$48,Sheet1!$B$9:$JO$9,0))=0,"Close",INDEX(Sheet1!$B$10:$JO$18,MATCH($C57,Sheet1!$A$10:$A$18,0),MATCH(HP$48,Sheet1!$B$9:$JO$9,0))),"")</f>
        <v/>
      </c>
      <c r="HQ57" s="55" t="str">
        <f>IFERROR(IF(INDEX(Sheet1!$B$10:$JO$18,MATCH($C57,Sheet1!$A$10:$A$18,0),MATCH(HQ$48,Sheet1!$B$9:$JO$9,0))=0,"Close",INDEX(Sheet1!$B$10:$JO$18,MATCH($C57,Sheet1!$A$10:$A$18,0),MATCH(HQ$48,Sheet1!$B$9:$JO$9,0))),"")</f>
        <v/>
      </c>
      <c r="HR57" s="55" t="str">
        <f>IFERROR(IF(INDEX(Sheet1!$B$10:$JO$18,MATCH($C57,Sheet1!$A$10:$A$18,0),MATCH(HR$48,Sheet1!$B$9:$JO$9,0))=0,"Close",INDEX(Sheet1!$B$10:$JO$18,MATCH($C57,Sheet1!$A$10:$A$18,0),MATCH(HR$48,Sheet1!$B$9:$JO$9,0))),"")</f>
        <v/>
      </c>
      <c r="HS57" s="55" t="str">
        <f>IFERROR(IF(INDEX(Sheet1!$B$10:$JO$18,MATCH($C57,Sheet1!$A$10:$A$18,0),MATCH(HS$48,Sheet1!$B$9:$JO$9,0))=0,"Close",INDEX(Sheet1!$B$10:$JO$18,MATCH($C57,Sheet1!$A$10:$A$18,0),MATCH(HS$48,Sheet1!$B$9:$JO$9,0))),"")</f>
        <v/>
      </c>
      <c r="HT57" s="55" t="str">
        <f>IFERROR(IF(INDEX(Sheet1!$B$10:$JO$18,MATCH($C57,Sheet1!$A$10:$A$18,0),MATCH(HT$48,Sheet1!$B$9:$JO$9,0))=0,"Close",INDEX(Sheet1!$B$10:$JO$18,MATCH($C57,Sheet1!$A$10:$A$18,0),MATCH(HT$48,Sheet1!$B$9:$JO$9,0))),"")</f>
        <v/>
      </c>
      <c r="HU57" s="55" t="str">
        <f>IFERROR(IF(INDEX(Sheet1!$B$10:$JO$18,MATCH($C57,Sheet1!$A$10:$A$18,0),MATCH(HU$48,Sheet1!$B$9:$JO$9,0))=0,"Close",INDEX(Sheet1!$B$10:$JO$18,MATCH($C57,Sheet1!$A$10:$A$18,0),MATCH(HU$48,Sheet1!$B$9:$JO$9,0))),"")</f>
        <v/>
      </c>
      <c r="HV57" s="55" t="str">
        <f>IFERROR(IF(INDEX(Sheet1!$B$10:$JO$18,MATCH($C57,Sheet1!$A$10:$A$18,0),MATCH(HV$48,Sheet1!$B$9:$JO$9,0))=0,"Close",INDEX(Sheet1!$B$10:$JO$18,MATCH($C57,Sheet1!$A$10:$A$18,0),MATCH(HV$48,Sheet1!$B$9:$JO$9,0))),"")</f>
        <v/>
      </c>
      <c r="HW57" s="55" t="str">
        <f>IFERROR(IF(INDEX(Sheet1!$B$10:$JO$18,MATCH($C57,Sheet1!$A$10:$A$18,0),MATCH(HW$48,Sheet1!$B$9:$JO$9,0))=0,"Close",INDEX(Sheet1!$B$10:$JO$18,MATCH($C57,Sheet1!$A$10:$A$18,0),MATCH(HW$48,Sheet1!$B$9:$JO$9,0))),"")</f>
        <v/>
      </c>
      <c r="HX57" s="55" t="str">
        <f>IFERROR(IF(INDEX(Sheet1!$B$10:$JO$18,MATCH($C57,Sheet1!$A$10:$A$18,0),MATCH(HX$48,Sheet1!$B$9:$JO$9,0))=0,"Close",INDEX(Sheet1!$B$10:$JO$18,MATCH($C57,Sheet1!$A$10:$A$18,0),MATCH(HX$48,Sheet1!$B$9:$JO$9,0))),"")</f>
        <v/>
      </c>
      <c r="HY57" s="55" t="str">
        <f>IFERROR(IF(INDEX(Sheet1!$B$10:$JO$18,MATCH($C57,Sheet1!$A$10:$A$18,0),MATCH(HY$48,Sheet1!$B$9:$JO$9,0))=0,"Close",INDEX(Sheet1!$B$10:$JO$18,MATCH($C57,Sheet1!$A$10:$A$18,0),MATCH(HY$48,Sheet1!$B$9:$JO$9,0))),"")</f>
        <v/>
      </c>
      <c r="HZ57" s="55" t="str">
        <f>IFERROR(IF(INDEX(Sheet1!$B$10:$JO$18,MATCH($C57,Sheet1!$A$10:$A$18,0),MATCH(HZ$48,Sheet1!$B$9:$JO$9,0))=0,"Close",INDEX(Sheet1!$B$10:$JO$18,MATCH($C57,Sheet1!$A$10:$A$18,0),MATCH(HZ$48,Sheet1!$B$9:$JO$9,0))),"")</f>
        <v/>
      </c>
      <c r="IA57" s="55" t="str">
        <f>IFERROR(IF(INDEX(Sheet1!$B$10:$JO$18,MATCH($C57,Sheet1!$A$10:$A$18,0),MATCH(IA$48,Sheet1!$B$9:$JO$9,0))=0,"Close",INDEX(Sheet1!$B$10:$JO$18,MATCH($C57,Sheet1!$A$10:$A$18,0),MATCH(IA$48,Sheet1!$B$9:$JO$9,0))),"")</f>
        <v/>
      </c>
      <c r="IB57" s="55" t="str">
        <f>IFERROR(IF(INDEX(Sheet1!$B$10:$JO$18,MATCH($C57,Sheet1!$A$10:$A$18,0),MATCH(IB$48,Sheet1!$B$9:$JO$9,0))=0,"Close",INDEX(Sheet1!$B$10:$JO$18,MATCH($C57,Sheet1!$A$10:$A$18,0),MATCH(IB$48,Sheet1!$B$9:$JO$9,0))),"")</f>
        <v/>
      </c>
      <c r="IC57" s="55" t="str">
        <f>IFERROR(IF(INDEX(Sheet1!$B$10:$JO$18,MATCH($C57,Sheet1!$A$10:$A$18,0),MATCH(IC$48,Sheet1!$B$9:$JO$9,0))=0,"Close",INDEX(Sheet1!$B$10:$JO$18,MATCH($C57,Sheet1!$A$10:$A$18,0),MATCH(IC$48,Sheet1!$B$9:$JO$9,0))),"")</f>
        <v/>
      </c>
      <c r="ID57" s="55" t="str">
        <f>IFERROR(IF(INDEX(Sheet1!$B$10:$JO$18,MATCH($C57,Sheet1!$A$10:$A$18,0),MATCH(ID$48,Sheet1!$B$9:$JO$9,0))=0,"Close",INDEX(Sheet1!$B$10:$JO$18,MATCH($C57,Sheet1!$A$10:$A$18,0),MATCH(ID$48,Sheet1!$B$9:$JO$9,0))),"")</f>
        <v/>
      </c>
      <c r="IE57" s="55" t="str">
        <f>IFERROR(IF(INDEX(Sheet1!$B$10:$JO$18,MATCH($C57,Sheet1!$A$10:$A$18,0),MATCH(IE$48,Sheet1!$B$9:$JO$9,0))=0,"Close",INDEX(Sheet1!$B$10:$JO$18,MATCH($C57,Sheet1!$A$10:$A$18,0),MATCH(IE$48,Sheet1!$B$9:$JO$9,0))),"")</f>
        <v/>
      </c>
      <c r="IF57" s="55" t="str">
        <f>IFERROR(IF(INDEX(Sheet1!$B$10:$JO$18,MATCH($C57,Sheet1!$A$10:$A$18,0),MATCH(IF$48,Sheet1!$B$9:$JO$9,0))=0,"Close",INDEX(Sheet1!$B$10:$JO$18,MATCH($C57,Sheet1!$A$10:$A$18,0),MATCH(IF$48,Sheet1!$B$9:$JO$9,0))),"")</f>
        <v/>
      </c>
      <c r="IG57" s="55" t="str">
        <f>IFERROR(IF(INDEX(Sheet1!$B$10:$JO$18,MATCH($C57,Sheet1!$A$10:$A$18,0),MATCH(IG$48,Sheet1!$B$9:$JO$9,0))=0,"Close",INDEX(Sheet1!$B$10:$JO$18,MATCH($C57,Sheet1!$A$10:$A$18,0),MATCH(IG$48,Sheet1!$B$9:$JO$9,0))),"")</f>
        <v/>
      </c>
      <c r="IH57" s="55" t="str">
        <f>IFERROR(IF(INDEX(Sheet1!$B$10:$JO$18,MATCH($C57,Sheet1!$A$10:$A$18,0),MATCH(IH$48,Sheet1!$B$9:$JO$9,0))=0,"Close",INDEX(Sheet1!$B$10:$JO$18,MATCH($C57,Sheet1!$A$10:$A$18,0),MATCH(IH$48,Sheet1!$B$9:$JO$9,0))),"")</f>
        <v/>
      </c>
      <c r="II57" s="55" t="str">
        <f>IFERROR(IF(INDEX(Sheet1!$B$10:$JO$18,MATCH($C57,Sheet1!$A$10:$A$18,0),MATCH(II$48,Sheet1!$B$9:$JO$9,0))=0,"Close",INDEX(Sheet1!$B$10:$JO$18,MATCH($C57,Sheet1!$A$10:$A$18,0),MATCH(II$48,Sheet1!$B$9:$JO$9,0))),"")</f>
        <v/>
      </c>
      <c r="IJ57" s="55" t="str">
        <f>IFERROR(IF(INDEX(Sheet1!$B$10:$JO$18,MATCH($C57,Sheet1!$A$10:$A$18,0),MATCH(IJ$48,Sheet1!$B$9:$JO$9,0))=0,"Close",INDEX(Sheet1!$B$10:$JO$18,MATCH($C57,Sheet1!$A$10:$A$18,0),MATCH(IJ$48,Sheet1!$B$9:$JO$9,0))),"")</f>
        <v/>
      </c>
      <c r="IK57" s="55" t="str">
        <f>IFERROR(IF(INDEX(Sheet1!$B$10:$JO$18,MATCH($C57,Sheet1!$A$10:$A$18,0),MATCH(IK$48,Sheet1!$B$9:$JO$9,0))=0,"Close",INDEX(Sheet1!$B$10:$JO$18,MATCH($C57,Sheet1!$A$10:$A$18,0),MATCH(IK$48,Sheet1!$B$9:$JO$9,0))),"")</f>
        <v/>
      </c>
      <c r="IL57" s="55" t="str">
        <f>IFERROR(IF(INDEX(Sheet1!$B$10:$JO$18,MATCH($C57,Sheet1!$A$10:$A$18,0),MATCH(IL$48,Sheet1!$B$9:$JO$9,0))=0,"Close",INDEX(Sheet1!$B$10:$JO$18,MATCH($C57,Sheet1!$A$10:$A$18,0),MATCH(IL$48,Sheet1!$B$9:$JO$9,0))),"")</f>
        <v/>
      </c>
      <c r="IM57" s="55" t="str">
        <f>IFERROR(IF(INDEX(Sheet1!$B$10:$JO$18,MATCH($C57,Sheet1!$A$10:$A$18,0),MATCH(IM$48,Sheet1!$B$9:$JO$9,0))=0,"Close",INDEX(Sheet1!$B$10:$JO$18,MATCH($C57,Sheet1!$A$10:$A$18,0),MATCH(IM$48,Sheet1!$B$9:$JO$9,0))),"")</f>
        <v/>
      </c>
      <c r="IN57" s="55" t="str">
        <f>IFERROR(IF(INDEX(Sheet1!$B$10:$JO$18,MATCH($C57,Sheet1!$A$10:$A$18,0),MATCH(IN$48,Sheet1!$B$9:$JO$9,0))=0,"Close",INDEX(Sheet1!$B$10:$JO$18,MATCH($C57,Sheet1!$A$10:$A$18,0),MATCH(IN$48,Sheet1!$B$9:$JO$9,0))),"")</f>
        <v/>
      </c>
      <c r="IO57" s="55" t="str">
        <f>IFERROR(IF(INDEX(Sheet1!$B$10:$JO$18,MATCH($C57,Sheet1!$A$10:$A$18,0),MATCH(IO$48,Sheet1!$B$9:$JO$9,0))=0,"Close",INDEX(Sheet1!$B$10:$JO$18,MATCH($C57,Sheet1!$A$10:$A$18,0),MATCH(IO$48,Sheet1!$B$9:$JO$9,0))),"")</f>
        <v/>
      </c>
      <c r="IP57" s="55" t="str">
        <f>IFERROR(IF(INDEX(Sheet1!$B$10:$JO$18,MATCH($C57,Sheet1!$A$10:$A$18,0),MATCH(IP$48,Sheet1!$B$9:$JO$9,0))=0,"Close",INDEX(Sheet1!$B$10:$JO$18,MATCH($C57,Sheet1!$A$10:$A$18,0),MATCH(IP$48,Sheet1!$B$9:$JO$9,0))),"")</f>
        <v/>
      </c>
      <c r="IQ57" s="55" t="str">
        <f>IFERROR(IF(INDEX(Sheet1!$B$10:$JO$18,MATCH($C57,Sheet1!$A$10:$A$18,0),MATCH(IQ$48,Sheet1!$B$9:$JO$9,0))=0,"Close",INDEX(Sheet1!$B$10:$JO$18,MATCH($C57,Sheet1!$A$10:$A$18,0),MATCH(IQ$48,Sheet1!$B$9:$JO$9,0))),"")</f>
        <v/>
      </c>
      <c r="IR57" s="55" t="str">
        <f>IFERROR(IF(INDEX(Sheet1!$B$10:$JO$18,MATCH($C57,Sheet1!$A$10:$A$18,0),MATCH(IR$48,Sheet1!$B$9:$JO$9,0))=0,"Close",INDEX(Sheet1!$B$10:$JO$18,MATCH($C57,Sheet1!$A$10:$A$18,0),MATCH(IR$48,Sheet1!$B$9:$JO$9,0))),"")</f>
        <v/>
      </c>
      <c r="IS57" s="55" t="str">
        <f>IFERROR(IF(INDEX(Sheet1!$B$10:$JO$18,MATCH($C57,Sheet1!$A$10:$A$18,0),MATCH(IS$48,Sheet1!$B$9:$JO$9,0))=0,"Close",INDEX(Sheet1!$B$10:$JO$18,MATCH($C57,Sheet1!$A$10:$A$18,0),MATCH(IS$48,Sheet1!$B$9:$JO$9,0))),"")</f>
        <v/>
      </c>
      <c r="IT57" s="55" t="str">
        <f>IFERROR(IF(INDEX(Sheet1!$B$10:$JO$18,MATCH($C57,Sheet1!$A$10:$A$18,0),MATCH(IT$48,Sheet1!$B$9:$JO$9,0))=0,"Close",INDEX(Sheet1!$B$10:$JO$18,MATCH($C57,Sheet1!$A$10:$A$18,0),MATCH(IT$48,Sheet1!$B$9:$JO$9,0))),"")</f>
        <v/>
      </c>
      <c r="IU57" s="55" t="str">
        <f>IFERROR(IF(INDEX(Sheet1!$B$10:$JO$18,MATCH($C57,Sheet1!$A$10:$A$18,0),MATCH(IU$48,Sheet1!$B$9:$JO$9,0))=0,"Close",INDEX(Sheet1!$B$10:$JO$18,MATCH($C57,Sheet1!$A$10:$A$18,0),MATCH(IU$48,Sheet1!$B$9:$JO$9,0))),"")</f>
        <v/>
      </c>
      <c r="IV57" s="55" t="str">
        <f>IFERROR(IF(INDEX(Sheet1!$B$10:$JO$18,MATCH($C57,Sheet1!$A$10:$A$18,0),MATCH(IV$48,Sheet1!$B$9:$JO$9,0))=0,"Close",INDEX(Sheet1!$B$10:$JO$18,MATCH($C57,Sheet1!$A$10:$A$18,0),MATCH(IV$48,Sheet1!$B$9:$JO$9,0))),"")</f>
        <v/>
      </c>
      <c r="IW57" s="55" t="str">
        <f>IFERROR(IF(INDEX(Sheet1!$B$10:$JO$18,MATCH($C57,Sheet1!$A$10:$A$18,0),MATCH(IW$48,Sheet1!$B$9:$JO$9,0))=0,"Close",INDEX(Sheet1!$B$10:$JO$18,MATCH($C57,Sheet1!$A$10:$A$18,0),MATCH(IW$48,Sheet1!$B$9:$JO$9,0))),"")</f>
        <v/>
      </c>
      <c r="IX57" s="55" t="str">
        <f>IFERROR(IF(INDEX(Sheet1!$B$10:$JO$18,MATCH($C57,Sheet1!$A$10:$A$18,0),MATCH(IX$48,Sheet1!$B$9:$JO$9,0))=0,"Close",INDEX(Sheet1!$B$10:$JO$18,MATCH($C57,Sheet1!$A$10:$A$18,0),MATCH(IX$48,Sheet1!$B$9:$JO$9,0))),"")</f>
        <v/>
      </c>
      <c r="IY57" s="55" t="str">
        <f>IFERROR(IF(INDEX(Sheet1!$B$10:$JO$18,MATCH($C57,Sheet1!$A$10:$A$18,0),MATCH(IY$48,Sheet1!$B$9:$JO$9,0))=0,"Close",INDEX(Sheet1!$B$10:$JO$18,MATCH($C57,Sheet1!$A$10:$A$18,0),MATCH(IY$48,Sheet1!$B$9:$JO$9,0))),"")</f>
        <v/>
      </c>
      <c r="IZ57" s="55" t="str">
        <f>IFERROR(IF(INDEX(Sheet1!$B$10:$JO$18,MATCH($C57,Sheet1!$A$10:$A$18,0),MATCH(IZ$48,Sheet1!$B$9:$JO$9,0))=0,"Close",INDEX(Sheet1!$B$10:$JO$18,MATCH($C57,Sheet1!$A$10:$A$18,0),MATCH(IZ$48,Sheet1!$B$9:$JO$9,0))),"")</f>
        <v/>
      </c>
      <c r="JA57" s="55" t="str">
        <f>IFERROR(IF(INDEX(Sheet1!$B$10:$JO$18,MATCH($C57,Sheet1!$A$10:$A$18,0),MATCH(JA$48,Sheet1!$B$9:$JO$9,0))=0,"Close",INDEX(Sheet1!$B$10:$JO$18,MATCH($C57,Sheet1!$A$10:$A$18,0),MATCH(JA$48,Sheet1!$B$9:$JO$9,0))),"")</f>
        <v/>
      </c>
      <c r="JB57" s="55" t="str">
        <f>IFERROR(IF(INDEX(Sheet1!$B$10:$JO$18,MATCH($C57,Sheet1!$A$10:$A$18,0),MATCH(JB$48,Sheet1!$B$9:$JO$9,0))=0,"Close",INDEX(Sheet1!$B$10:$JO$18,MATCH($C57,Sheet1!$A$10:$A$18,0),MATCH(JB$48,Sheet1!$B$9:$JO$9,0))),"")</f>
        <v/>
      </c>
      <c r="JC57" s="55" t="str">
        <f>IFERROR(IF(INDEX(Sheet1!$B$10:$JO$18,MATCH($C57,Sheet1!$A$10:$A$18,0),MATCH(JC$48,Sheet1!$B$9:$JO$9,0))=0,"Close",INDEX(Sheet1!$B$10:$JO$18,MATCH($C57,Sheet1!$A$10:$A$18,0),MATCH(JC$48,Sheet1!$B$9:$JO$9,0))),"")</f>
        <v/>
      </c>
      <c r="JD57" s="55" t="str">
        <f>IFERROR(IF(INDEX(Sheet1!$B$10:$JO$18,MATCH($C57,Sheet1!$A$10:$A$18,0),MATCH(JD$48,Sheet1!$B$9:$JO$9,0))=0,"Close",INDEX(Sheet1!$B$10:$JO$18,MATCH($C57,Sheet1!$A$10:$A$18,0),MATCH(JD$48,Sheet1!$B$9:$JO$9,0))),"")</f>
        <v/>
      </c>
      <c r="JE57" s="55" t="str">
        <f>IFERROR(IF(INDEX(Sheet1!$B$10:$JO$18,MATCH($C57,Sheet1!$A$10:$A$18,0),MATCH(JE$48,Sheet1!$B$9:$JO$9,0))=0,"Close",INDEX(Sheet1!$B$10:$JO$18,MATCH($C57,Sheet1!$A$10:$A$18,0),MATCH(JE$48,Sheet1!$B$9:$JO$9,0))),"")</f>
        <v/>
      </c>
      <c r="JF57" s="55" t="str">
        <f>IFERROR(IF(INDEX(Sheet1!$B$10:$JO$18,MATCH($C57,Sheet1!$A$10:$A$18,0),MATCH(JF$48,Sheet1!$B$9:$JO$9,0))=0,"Close",INDEX(Sheet1!$B$10:$JO$18,MATCH($C57,Sheet1!$A$10:$A$18,0),MATCH(JF$48,Sheet1!$B$9:$JO$9,0))),"")</f>
        <v/>
      </c>
      <c r="JG57" s="55" t="str">
        <f>IFERROR(IF(INDEX(Sheet1!$B$10:$JO$18,MATCH($C57,Sheet1!$A$10:$A$18,0),MATCH(JG$48,Sheet1!$B$9:$JO$9,0))=0,"Close",INDEX(Sheet1!$B$10:$JO$18,MATCH($C57,Sheet1!$A$10:$A$18,0),MATCH(JG$48,Sheet1!$B$9:$JO$9,0))),"")</f>
        <v/>
      </c>
      <c r="JH57" s="55" t="str">
        <f>IFERROR(IF(INDEX(Sheet1!$B$10:$JO$18,MATCH($C57,Sheet1!$A$10:$A$18,0),MATCH(JH$48,Sheet1!$B$9:$JO$9,0))=0,"Close",INDEX(Sheet1!$B$10:$JO$18,MATCH($C57,Sheet1!$A$10:$A$18,0),MATCH(JH$48,Sheet1!$B$9:$JO$9,0))),"")</f>
        <v/>
      </c>
      <c r="JI57" s="55" t="str">
        <f>IFERROR(IF(INDEX(Sheet1!$B$10:$JO$18,MATCH($C57,Sheet1!$A$10:$A$18,0),MATCH(JI$48,Sheet1!$B$9:$JO$9,0))=0,"Close",INDEX(Sheet1!$B$10:$JO$18,MATCH($C57,Sheet1!$A$10:$A$18,0),MATCH(JI$48,Sheet1!$B$9:$JO$9,0))),"")</f>
        <v/>
      </c>
      <c r="JJ57" s="55" t="str">
        <f>IFERROR(IF(INDEX(Sheet1!$B$10:$JO$18,MATCH($C57,Sheet1!$A$10:$A$18,0),MATCH(JJ$48,Sheet1!$B$9:$JO$9,0))=0,"Close",INDEX(Sheet1!$B$10:$JO$18,MATCH($C57,Sheet1!$A$10:$A$18,0),MATCH(JJ$48,Sheet1!$B$9:$JO$9,0))),"")</f>
        <v/>
      </c>
      <c r="JK57" s="55" t="str">
        <f>IFERROR(IF(INDEX(Sheet1!$B$10:$JO$18,MATCH($C57,Sheet1!$A$10:$A$18,0),MATCH(JK$48,Sheet1!$B$9:$JO$9,0))=0,"Close",INDEX(Sheet1!$B$10:$JO$18,MATCH($C57,Sheet1!$A$10:$A$18,0),MATCH(JK$48,Sheet1!$B$9:$JO$9,0))),"")</f>
        <v/>
      </c>
      <c r="JL57" s="55" t="str">
        <f>IFERROR(IF(INDEX(Sheet1!$B$10:$JO$18,MATCH($C57,Sheet1!$A$10:$A$18,0),MATCH(JL$48,Sheet1!$B$9:$JO$9,0))=0,"Close",INDEX(Sheet1!$B$10:$JO$18,MATCH($C57,Sheet1!$A$10:$A$18,0),MATCH(JL$48,Sheet1!$B$9:$JO$9,0))),"")</f>
        <v/>
      </c>
      <c r="JM57" s="55" t="str">
        <f>IFERROR(IF(INDEX(Sheet1!$B$10:$JO$18,MATCH($C57,Sheet1!$A$10:$A$18,0),MATCH(JM$48,Sheet1!$B$9:$JO$9,0))=0,"Close",INDEX(Sheet1!$B$10:$JO$18,MATCH($C57,Sheet1!$A$10:$A$18,0),MATCH(JM$48,Sheet1!$B$9:$JO$9,0))),"")</f>
        <v/>
      </c>
      <c r="JN57" s="55" t="str">
        <f>IFERROR(IF(INDEX(Sheet1!$B$10:$JO$18,MATCH($C57,Sheet1!$A$10:$A$18,0),MATCH(JN$48,Sheet1!$B$9:$JO$9,0))=0,"Close",INDEX(Sheet1!$B$10:$JO$18,MATCH($C57,Sheet1!$A$10:$A$18,0),MATCH(JN$48,Sheet1!$B$9:$JO$9,0))),"")</f>
        <v/>
      </c>
      <c r="JO57" s="55" t="str">
        <f>IFERROR(IF(INDEX(Sheet1!$B$10:$JO$18,MATCH($C57,Sheet1!$A$10:$A$18,0),MATCH(JO$48,Sheet1!$B$9:$JO$9,0))=0,"Close",INDEX(Sheet1!$B$10:$JO$18,MATCH($C57,Sheet1!$A$10:$A$18,0),MATCH(JO$48,Sheet1!$B$9:$JO$9,0))),"")</f>
        <v/>
      </c>
      <c r="JP57" s="55" t="str">
        <f>IFERROR(IF(INDEX(Sheet1!$B$10:$JO$18,MATCH($C57,Sheet1!$A$10:$A$18,0),MATCH(JP$48,Sheet1!$B$9:$JO$9,0))=0,"Close",INDEX(Sheet1!$B$10:$JO$18,MATCH($C57,Sheet1!$A$10:$A$18,0),MATCH(JP$48,Sheet1!$B$9:$JO$9,0))),"")</f>
        <v/>
      </c>
      <c r="JQ57" s="55" t="str">
        <f>IFERROR(IF(INDEX(Sheet1!$B$10:$JO$18,MATCH($C57,Sheet1!$A$10:$A$18,0),MATCH(JQ$48,Sheet1!$B$9:$JO$9,0))=0,"Close",INDEX(Sheet1!$B$10:$JO$18,MATCH($C57,Sheet1!$A$10:$A$18,0),MATCH(JQ$48,Sheet1!$B$9:$JO$9,0))),"")</f>
        <v/>
      </c>
      <c r="JR57" s="55" t="str">
        <f>IFERROR(IF(INDEX(Sheet1!$B$10:$JO$18,MATCH($C57,Sheet1!$A$10:$A$18,0),MATCH(JR$48,Sheet1!$B$9:$JO$9,0))=0,"Close",INDEX(Sheet1!$B$10:$JO$18,MATCH($C57,Sheet1!$A$10:$A$18,0),MATCH(JR$48,Sheet1!$B$9:$JO$9,0))),"")</f>
        <v/>
      </c>
      <c r="JS57" s="55" t="str">
        <f>IFERROR(IF(INDEX(Sheet1!$B$10:$JO$18,MATCH($C57,Sheet1!$A$10:$A$18,0),MATCH(JS$48,Sheet1!$B$9:$JO$9,0))=0,"Close",INDEX(Sheet1!$B$10:$JO$18,MATCH($C57,Sheet1!$A$10:$A$18,0),MATCH(JS$48,Sheet1!$B$9:$JO$9,0))),"")</f>
        <v/>
      </c>
      <c r="JT57" s="55" t="str">
        <f>IFERROR(IF(INDEX(Sheet1!$B$10:$JO$18,MATCH($C57,Sheet1!$A$10:$A$18,0),MATCH(JT$48,Sheet1!$B$9:$JO$9,0))=0,"Close",INDEX(Sheet1!$B$10:$JO$18,MATCH($C57,Sheet1!$A$10:$A$18,0),MATCH(JT$48,Sheet1!$B$9:$JO$9,0))),"")</f>
        <v/>
      </c>
      <c r="JU57" s="55" t="str">
        <f>IFERROR(IF(INDEX(Sheet1!$B$10:$JO$18,MATCH($C57,Sheet1!$A$10:$A$18,0),MATCH(JU$48,Sheet1!$B$9:$JO$9,0))=0,"Close",INDEX(Sheet1!$B$10:$JO$18,MATCH($C57,Sheet1!$A$10:$A$18,0),MATCH(JU$48,Sheet1!$B$9:$JO$9,0))),"")</f>
        <v/>
      </c>
      <c r="JV57" s="55" t="str">
        <f>IFERROR(IF(INDEX(Sheet1!$B$10:$JO$18,MATCH($C57,Sheet1!$A$10:$A$18,0),MATCH(JV$48,Sheet1!$B$9:$JO$9,0))=0,"Close",INDEX(Sheet1!$B$10:$JO$18,MATCH($C57,Sheet1!$A$10:$A$18,0),MATCH(JV$48,Sheet1!$B$9:$JO$9,0))),"")</f>
        <v/>
      </c>
      <c r="JW57" s="55" t="str">
        <f>IFERROR(IF(INDEX(Sheet1!$B$10:$JO$18,MATCH($C57,Sheet1!$A$10:$A$18,0),MATCH(JW$48,Sheet1!$B$9:$JO$9,0))=0,"Close",INDEX(Sheet1!$B$10:$JO$18,MATCH($C57,Sheet1!$A$10:$A$18,0),MATCH(JW$48,Sheet1!$B$9:$JO$9,0))),"")</f>
        <v/>
      </c>
      <c r="JX57" s="55" t="str">
        <f>IFERROR(IF(INDEX(Sheet1!$B$10:$JO$18,MATCH($C57,Sheet1!$A$10:$A$18,0),MATCH(JX$48,Sheet1!$B$9:$JO$9,0))=0,"Close",INDEX(Sheet1!$B$10:$JO$18,MATCH($C57,Sheet1!$A$10:$A$18,0),MATCH(JX$48,Sheet1!$B$9:$JO$9,0))),"")</f>
        <v/>
      </c>
      <c r="JY57" s="55" t="str">
        <f>IFERROR(IF(INDEX(Sheet1!$B$10:$JO$18,MATCH($C57,Sheet1!$A$10:$A$18,0),MATCH(JY$48,Sheet1!$B$9:$JO$9,0))=0,"Close",INDEX(Sheet1!$B$10:$JO$18,MATCH($C57,Sheet1!$A$10:$A$18,0),MATCH(JY$48,Sheet1!$B$9:$JO$9,0))),"")</f>
        <v/>
      </c>
      <c r="JZ57" s="55" t="str">
        <f>IFERROR(IF(INDEX(Sheet1!$B$10:$JO$18,MATCH($C57,Sheet1!$A$10:$A$18,0),MATCH(JZ$48,Sheet1!$B$9:$JO$9,0))=0,"Close",INDEX(Sheet1!$B$10:$JO$18,MATCH($C57,Sheet1!$A$10:$A$18,0),MATCH(JZ$48,Sheet1!$B$9:$JO$9,0))),"")</f>
        <v/>
      </c>
      <c r="KA57" s="55" t="str">
        <f>IFERROR(IF(INDEX(Sheet1!$B$10:$JO$18,MATCH($C57,Sheet1!$A$10:$A$18,0),MATCH(KA$48,Sheet1!$B$9:$JO$9,0))=0,"Close",INDEX(Sheet1!$B$10:$JO$18,MATCH($C57,Sheet1!$A$10:$A$18,0),MATCH(KA$48,Sheet1!$B$9:$JO$9,0))),"")</f>
        <v/>
      </c>
      <c r="KB57" s="55" t="str">
        <f>IFERROR(IF(INDEX(Sheet1!$B$10:$JO$18,MATCH($C57,Sheet1!$A$10:$A$18,0),MATCH(KB$48,Sheet1!$B$9:$JO$9,0))=0,"Close",INDEX(Sheet1!$B$10:$JO$18,MATCH($C57,Sheet1!$A$10:$A$18,0),MATCH(KB$48,Sheet1!$B$9:$JO$9,0))),"")</f>
        <v/>
      </c>
      <c r="KC57" s="55" t="str">
        <f>IFERROR(IF(INDEX(Sheet1!$B$10:$JO$18,MATCH($C57,Sheet1!$A$10:$A$18,0),MATCH(KC$48,Sheet1!$B$9:$JO$9,0))=0,"Close",INDEX(Sheet1!$B$10:$JO$18,MATCH($C57,Sheet1!$A$10:$A$18,0),MATCH(KC$48,Sheet1!$B$9:$JO$9,0))),"")</f>
        <v/>
      </c>
      <c r="KD57" s="55" t="str">
        <f>IFERROR(IF(INDEX(Sheet1!$B$10:$JO$18,MATCH($C57,Sheet1!$A$10:$A$18,0),MATCH(KD$48,Sheet1!$B$9:$JO$9,0))=0,"Close",INDEX(Sheet1!$B$10:$JO$18,MATCH($C57,Sheet1!$A$10:$A$18,0),MATCH(KD$48,Sheet1!$B$9:$JO$9,0))),"")</f>
        <v/>
      </c>
      <c r="KE57" s="55" t="str">
        <f>IFERROR(IF(INDEX(Sheet1!$B$10:$JO$18,MATCH($C57,Sheet1!$A$10:$A$18,0),MATCH(KE$48,Sheet1!$B$9:$JO$9,0))=0,"Close",INDEX(Sheet1!$B$10:$JO$18,MATCH($C57,Sheet1!$A$10:$A$18,0),MATCH(KE$48,Sheet1!$B$9:$JO$9,0))),"")</f>
        <v/>
      </c>
      <c r="KF57" s="55" t="str">
        <f>IFERROR(IF(INDEX(Sheet1!$B$10:$JO$18,MATCH($C57,Sheet1!$A$10:$A$18,0),MATCH(KF$48,Sheet1!$B$9:$JO$9,0))=0,"Close",INDEX(Sheet1!$B$10:$JO$18,MATCH($C57,Sheet1!$A$10:$A$18,0),MATCH(KF$48,Sheet1!$B$9:$JO$9,0))),"")</f>
        <v/>
      </c>
      <c r="KG57" s="55" t="str">
        <f>IFERROR(IF(INDEX(Sheet1!$B$10:$JO$18,MATCH($C57,Sheet1!$A$10:$A$18,0),MATCH(KG$48,Sheet1!$B$9:$JO$9,0))=0,"Close",INDEX(Sheet1!$B$10:$JO$18,MATCH($C57,Sheet1!$A$10:$A$18,0),MATCH(KG$48,Sheet1!$B$9:$JO$9,0))),"")</f>
        <v/>
      </c>
      <c r="KH57" s="55" t="str">
        <f>IFERROR(IF(INDEX(Sheet1!$B$10:$JO$18,MATCH($C57,Sheet1!$A$10:$A$18,0),MATCH(KH$48,Sheet1!$B$9:$JO$9,0))=0,"Close",INDEX(Sheet1!$B$10:$JO$18,MATCH($C57,Sheet1!$A$10:$A$18,0),MATCH(KH$48,Sheet1!$B$9:$JO$9,0))),"")</f>
        <v/>
      </c>
      <c r="KI57" s="55" t="str">
        <f>IFERROR(IF(INDEX(Sheet1!$B$10:$JO$18,MATCH($C57,Sheet1!$A$10:$A$18,0),MATCH(KI$48,Sheet1!$B$9:$JO$9,0))=0,"Close",INDEX(Sheet1!$B$10:$JO$18,MATCH($C57,Sheet1!$A$10:$A$18,0),MATCH(KI$48,Sheet1!$B$9:$JO$9,0))),"")</f>
        <v/>
      </c>
      <c r="KJ57" s="55" t="str">
        <f>IFERROR(IF(INDEX(Sheet1!$B$10:$JO$18,MATCH($C57,Sheet1!$A$10:$A$18,0),MATCH(KJ$48,Sheet1!$B$9:$JO$9,0))=0,"Close",INDEX(Sheet1!$B$10:$JO$18,MATCH($C57,Sheet1!$A$10:$A$18,0),MATCH(KJ$48,Sheet1!$B$9:$JO$9,0))),"")</f>
        <v/>
      </c>
      <c r="KK57" s="55" t="str">
        <f>IFERROR(IF(INDEX(Sheet1!$B$10:$JO$18,MATCH($C57,Sheet1!$A$10:$A$18,0),MATCH(KK$48,Sheet1!$B$9:$JO$9,0))=0,"Close",INDEX(Sheet1!$B$10:$JO$18,MATCH($C57,Sheet1!$A$10:$A$18,0),MATCH(KK$48,Sheet1!$B$9:$JO$9,0))),"")</f>
        <v/>
      </c>
      <c r="KL57" s="55" t="str">
        <f>IFERROR(IF(INDEX(Sheet1!$B$10:$JO$18,MATCH($C57,Sheet1!$A$10:$A$18,0),MATCH(KL$48,Sheet1!$B$9:$JO$9,0))=0,"Close",INDEX(Sheet1!$B$10:$JO$18,MATCH($C57,Sheet1!$A$10:$A$18,0),MATCH(KL$48,Sheet1!$B$9:$JO$9,0))),"")</f>
        <v/>
      </c>
      <c r="KM57" s="55" t="str">
        <f>IFERROR(IF(INDEX(Sheet1!$B$10:$JO$18,MATCH($C57,Sheet1!$A$10:$A$18,0),MATCH(KM$48,Sheet1!$B$9:$JO$9,0))=0,"Close",INDEX(Sheet1!$B$10:$JO$18,MATCH($C57,Sheet1!$A$10:$A$18,0),MATCH(KM$48,Sheet1!$B$9:$JO$9,0))),"")</f>
        <v/>
      </c>
      <c r="KN57" s="55" t="str">
        <f>IFERROR(IF(INDEX(Sheet1!$B$10:$JO$18,MATCH($C57,Sheet1!$A$10:$A$18,0),MATCH(KN$48,Sheet1!$B$9:$JO$9,0))=0,"Close",INDEX(Sheet1!$B$10:$JO$18,MATCH($C57,Sheet1!$A$10:$A$18,0),MATCH(KN$48,Sheet1!$B$9:$JO$9,0))),"")</f>
        <v/>
      </c>
      <c r="KO57" s="55" t="str">
        <f>IFERROR(IF(INDEX(Sheet1!$B$10:$JO$18,MATCH($C57,Sheet1!$A$10:$A$18,0),MATCH(KO$48,Sheet1!$B$9:$JO$9,0))=0,"Close",INDEX(Sheet1!$B$10:$JO$18,MATCH($C57,Sheet1!$A$10:$A$18,0),MATCH(KO$48,Sheet1!$B$9:$JO$9,0))),"")</f>
        <v/>
      </c>
      <c r="KP57" s="55" t="str">
        <f>IFERROR(IF(INDEX(Sheet1!$B$10:$JO$18,MATCH($C57,Sheet1!$A$10:$A$18,0),MATCH(KP$48,Sheet1!$B$9:$JO$9,0))=0,"Close",INDEX(Sheet1!$B$10:$JO$18,MATCH($C57,Sheet1!$A$10:$A$18,0),MATCH(KP$48,Sheet1!$B$9:$JO$9,0))),"")</f>
        <v/>
      </c>
      <c r="KQ57" s="55" t="str">
        <f>IFERROR(IF(INDEX(Sheet1!$B$10:$JO$18,MATCH($C57,Sheet1!$A$10:$A$18,0),MATCH(KQ$48,Sheet1!$B$9:$JO$9,0))=0,"Close",INDEX(Sheet1!$B$10:$JO$18,MATCH($C57,Sheet1!$A$10:$A$18,0),MATCH(KQ$48,Sheet1!$B$9:$JO$9,0))),"")</f>
        <v/>
      </c>
      <c r="KR57" s="55" t="str">
        <f>IFERROR(IF(INDEX(Sheet1!$B$10:$JO$18,MATCH($C57,Sheet1!$A$10:$A$18,0),MATCH(KR$48,Sheet1!$B$9:$JO$9,0))=0,"Close",INDEX(Sheet1!$B$10:$JO$18,MATCH($C57,Sheet1!$A$10:$A$18,0),MATCH(KR$48,Sheet1!$B$9:$JO$9,0))),"")</f>
        <v/>
      </c>
      <c r="KS57" s="55" t="str">
        <f>IFERROR(IF(INDEX(Sheet1!$B$10:$JO$18,MATCH($C57,Sheet1!$A$10:$A$18,0),MATCH(KS$48,Sheet1!$B$9:$JO$9,0))=0,"Close",INDEX(Sheet1!$B$10:$JO$18,MATCH($C57,Sheet1!$A$10:$A$18,0),MATCH(KS$48,Sheet1!$B$9:$JO$9,0))),"")</f>
        <v/>
      </c>
      <c r="KT57" s="55" t="str">
        <f>IFERROR(IF(INDEX(Sheet1!$B$10:$JO$18,MATCH($C57,Sheet1!$A$10:$A$18,0),MATCH(KT$48,Sheet1!$B$9:$JO$9,0))=0,"Close",INDEX(Sheet1!$B$10:$JO$18,MATCH($C57,Sheet1!$A$10:$A$18,0),MATCH(KT$48,Sheet1!$B$9:$JO$9,0))),"")</f>
        <v/>
      </c>
      <c r="KU57" s="55" t="str">
        <f>IFERROR(IF(INDEX(Sheet1!$B$10:$JO$18,MATCH($C57,Sheet1!$A$10:$A$18,0),MATCH(KU$48,Sheet1!$B$9:$JO$9,0))=0,"Close",INDEX(Sheet1!$B$10:$JO$18,MATCH($C57,Sheet1!$A$10:$A$18,0),MATCH(KU$48,Sheet1!$B$9:$JO$9,0))),"")</f>
        <v/>
      </c>
      <c r="KV57" s="55" t="str">
        <f>IFERROR(IF(INDEX(Sheet1!$B$10:$JO$18,MATCH($C57,Sheet1!$A$10:$A$18,0),MATCH(KV$48,Sheet1!$B$9:$JO$9,0))=0,"Close",INDEX(Sheet1!$B$10:$JO$18,MATCH($C57,Sheet1!$A$10:$A$18,0),MATCH(KV$48,Sheet1!$B$9:$JO$9,0))),"")</f>
        <v/>
      </c>
      <c r="KW57" s="55" t="str">
        <f>IFERROR(IF(INDEX(Sheet1!$B$10:$JO$18,MATCH($C57,Sheet1!$A$10:$A$18,0),MATCH(KW$48,Sheet1!$B$9:$JO$9,0))=0,"Close",INDEX(Sheet1!$B$10:$JO$18,MATCH($C57,Sheet1!$A$10:$A$18,0),MATCH(KW$48,Sheet1!$B$9:$JO$9,0))),"")</f>
        <v/>
      </c>
      <c r="KX57" s="55" t="str">
        <f>IFERROR(IF(INDEX(Sheet1!$B$10:$JO$18,MATCH($C57,Sheet1!$A$10:$A$18,0),MATCH(KX$48,Sheet1!$B$9:$JO$9,0))=0,"Close",INDEX(Sheet1!$B$10:$JO$18,MATCH($C57,Sheet1!$A$10:$A$18,0),MATCH(KX$48,Sheet1!$B$9:$JO$9,0))),"")</f>
        <v/>
      </c>
      <c r="KY57" s="55" t="str">
        <f>IFERROR(IF(INDEX(Sheet1!$B$10:$JO$18,MATCH($C57,Sheet1!$A$10:$A$18,0),MATCH(KY$48,Sheet1!$B$9:$JO$9,0))=0,"Close",INDEX(Sheet1!$B$10:$JO$18,MATCH($C57,Sheet1!$A$10:$A$18,0),MATCH(KY$48,Sheet1!$B$9:$JO$9,0))),"")</f>
        <v/>
      </c>
      <c r="KZ57" s="55" t="str">
        <f>IFERROR(IF(INDEX(Sheet1!$B$10:$JO$18,MATCH($C57,Sheet1!$A$10:$A$18,0),MATCH(KZ$48,Sheet1!$B$9:$JO$9,0))=0,"Close",INDEX(Sheet1!$B$10:$JO$18,MATCH($C57,Sheet1!$A$10:$A$18,0),MATCH(KZ$48,Sheet1!$B$9:$JO$9,0))),"")</f>
        <v/>
      </c>
      <c r="LA57" s="55" t="str">
        <f>IFERROR(IF(INDEX(Sheet1!$B$10:$JO$18,MATCH($C57,Sheet1!$A$10:$A$18,0),MATCH(LA$48,Sheet1!$B$9:$JO$9,0))=0,"Close",INDEX(Sheet1!$B$10:$JO$18,MATCH($C57,Sheet1!$A$10:$A$18,0),MATCH(LA$48,Sheet1!$B$9:$JO$9,0))),"")</f>
        <v/>
      </c>
      <c r="LB57" s="55" t="str">
        <f>IFERROR(IF(INDEX(Sheet1!$B$10:$JO$18,MATCH($C57,Sheet1!$A$10:$A$18,0),MATCH(LB$48,Sheet1!$B$9:$JO$9,0))=0,"Close",INDEX(Sheet1!$B$10:$JO$18,MATCH($C57,Sheet1!$A$10:$A$18,0),MATCH(LB$48,Sheet1!$B$9:$JO$9,0))),"")</f>
        <v/>
      </c>
      <c r="LC57" s="55" t="str">
        <f>IFERROR(IF(INDEX(Sheet1!$B$10:$JO$18,MATCH($C57,Sheet1!$A$10:$A$18,0),MATCH(LC$48,Sheet1!$B$9:$JO$9,0))=0,"Close",INDEX(Sheet1!$B$10:$JO$18,MATCH($C57,Sheet1!$A$10:$A$18,0),MATCH(LC$48,Sheet1!$B$9:$JO$9,0))),"")</f>
        <v/>
      </c>
      <c r="LD57" s="55" t="str">
        <f>IFERROR(IF(INDEX(Sheet1!$B$10:$JO$18,MATCH($C57,Sheet1!$A$10:$A$18,0),MATCH(LD$48,Sheet1!$B$9:$JO$9,0))=0,"Close",INDEX(Sheet1!$B$10:$JO$18,MATCH($C57,Sheet1!$A$10:$A$18,0),MATCH(LD$48,Sheet1!$B$9:$JO$9,0))),"")</f>
        <v/>
      </c>
      <c r="LE57" s="55" t="str">
        <f>IFERROR(IF(INDEX(Sheet1!$B$10:$JO$18,MATCH($C57,Sheet1!$A$10:$A$18,0),MATCH(LE$48,Sheet1!$B$9:$JO$9,0))=0,"Close",INDEX(Sheet1!$B$10:$JO$18,MATCH($C57,Sheet1!$A$10:$A$18,0),MATCH(LE$48,Sheet1!$B$9:$JO$9,0))),"")</f>
        <v/>
      </c>
      <c r="LF57" s="55" t="str">
        <f>IFERROR(IF(INDEX(Sheet1!$B$10:$JO$18,MATCH($C57,Sheet1!$A$10:$A$18,0),MATCH(LF$48,Sheet1!$B$9:$JO$9,0))=0,"Close",INDEX(Sheet1!$B$10:$JO$18,MATCH($C57,Sheet1!$A$10:$A$18,0),MATCH(LF$48,Sheet1!$B$9:$JO$9,0))),"")</f>
        <v/>
      </c>
      <c r="LG57" s="55" t="str">
        <f>IFERROR(IF(INDEX(Sheet1!$B$10:$JO$18,MATCH($C57,Sheet1!$A$10:$A$18,0),MATCH(LG$48,Sheet1!$B$9:$JO$9,0))=0,"Close",INDEX(Sheet1!$B$10:$JO$18,MATCH($C57,Sheet1!$A$10:$A$18,0),MATCH(LG$48,Sheet1!$B$9:$JO$9,0))),"")</f>
        <v/>
      </c>
      <c r="LH57" s="55" t="str">
        <f>IFERROR(IF(INDEX(Sheet1!$B$10:$JO$18,MATCH($C57,Sheet1!$A$10:$A$18,0),MATCH(LH$48,Sheet1!$B$9:$JO$9,0))=0,"Close",INDEX(Sheet1!$B$10:$JO$18,MATCH($C57,Sheet1!$A$10:$A$18,0),MATCH(LH$48,Sheet1!$B$9:$JO$9,0))),"")</f>
        <v/>
      </c>
      <c r="LI57" s="55" t="str">
        <f>IFERROR(IF(INDEX(Sheet1!$B$10:$JO$18,MATCH($C57,Sheet1!$A$10:$A$18,0),MATCH(LI$48,Sheet1!$B$9:$JO$9,0))=0,"Close",INDEX(Sheet1!$B$10:$JO$18,MATCH($C57,Sheet1!$A$10:$A$18,0),MATCH(LI$48,Sheet1!$B$9:$JO$9,0))),"")</f>
        <v/>
      </c>
      <c r="LJ57" s="55" t="str">
        <f>IFERROR(IF(INDEX(Sheet1!$B$10:$JO$18,MATCH($C57,Sheet1!$A$10:$A$18,0),MATCH(LJ$48,Sheet1!$B$9:$JO$9,0))=0,"Close",INDEX(Sheet1!$B$10:$JO$18,MATCH($C57,Sheet1!$A$10:$A$18,0),MATCH(LJ$48,Sheet1!$B$9:$JO$9,0))),"")</f>
        <v/>
      </c>
      <c r="LK57" s="55" t="str">
        <f>IFERROR(IF(INDEX(Sheet1!$B$10:$JO$18,MATCH($C57,Sheet1!$A$10:$A$18,0),MATCH(LK$48,Sheet1!$B$9:$JO$9,0))=0,"Close",INDEX(Sheet1!$B$10:$JO$18,MATCH($C57,Sheet1!$A$10:$A$18,0),MATCH(LK$48,Sheet1!$B$9:$JO$9,0))),"")</f>
        <v/>
      </c>
      <c r="LL57" s="55" t="str">
        <f>IFERROR(IF(INDEX(Sheet1!$B$10:$JO$18,MATCH($C57,Sheet1!$A$10:$A$18,0),MATCH(LL$48,Sheet1!$B$9:$JO$9,0))=0,"Close",INDEX(Sheet1!$B$10:$JO$18,MATCH($C57,Sheet1!$A$10:$A$18,0),MATCH(LL$48,Sheet1!$B$9:$JO$9,0))),"")</f>
        <v/>
      </c>
      <c r="LM57" s="55" t="str">
        <f>IFERROR(IF(INDEX(Sheet1!$B$10:$JO$18,MATCH($C57,Sheet1!$A$10:$A$18,0),MATCH(LM$48,Sheet1!$B$9:$JO$9,0))=0,"Close",INDEX(Sheet1!$B$10:$JO$18,MATCH($C57,Sheet1!$A$10:$A$18,0),MATCH(LM$48,Sheet1!$B$9:$JO$9,0))),"")</f>
        <v/>
      </c>
      <c r="LN57" s="55" t="str">
        <f>IFERROR(IF(INDEX(Sheet1!$B$10:$JO$18,MATCH($C57,Sheet1!$A$10:$A$18,0),MATCH(LN$48,Sheet1!$B$9:$JO$9,0))=0,"Close",INDEX(Sheet1!$B$10:$JO$18,MATCH($C57,Sheet1!$A$10:$A$18,0),MATCH(LN$48,Sheet1!$B$9:$JO$9,0))),"")</f>
        <v/>
      </c>
      <c r="LO57" s="55" t="str">
        <f>IFERROR(IF(INDEX(Sheet1!$B$10:$JO$18,MATCH($C57,Sheet1!$A$10:$A$18,0),MATCH(LO$48,Sheet1!$B$9:$JO$9,0))=0,"Close",INDEX(Sheet1!$B$10:$JO$18,MATCH($C57,Sheet1!$A$10:$A$18,0),MATCH(LO$48,Sheet1!$B$9:$JO$9,0))),"")</f>
        <v/>
      </c>
      <c r="LP57" s="55" t="str">
        <f>IFERROR(IF(INDEX(Sheet1!$B$10:$JO$18,MATCH($C57,Sheet1!$A$10:$A$18,0),MATCH(LP$48,Sheet1!$B$9:$JO$9,0))=0,"Close",INDEX(Sheet1!$B$10:$JO$18,MATCH($C57,Sheet1!$A$10:$A$18,0),MATCH(LP$48,Sheet1!$B$9:$JO$9,0))),"")</f>
        <v/>
      </c>
      <c r="LQ57" s="55" t="str">
        <f>IFERROR(IF(INDEX(Sheet1!$B$10:$JO$18,MATCH($C57,Sheet1!$A$10:$A$18,0),MATCH(LQ$48,Sheet1!$B$9:$JO$9,0))=0,"Close",INDEX(Sheet1!$B$10:$JO$18,MATCH($C57,Sheet1!$A$10:$A$18,0),MATCH(LQ$48,Sheet1!$B$9:$JO$9,0))),"")</f>
        <v/>
      </c>
      <c r="LR57" s="55" t="str">
        <f>IFERROR(IF(INDEX(Sheet1!$B$10:$JO$18,MATCH($C57,Sheet1!$A$10:$A$18,0),MATCH(LR$48,Sheet1!$B$9:$JO$9,0))=0,"Close",INDEX(Sheet1!$B$10:$JO$18,MATCH($C57,Sheet1!$A$10:$A$18,0),MATCH(LR$48,Sheet1!$B$9:$JO$9,0))),"")</f>
        <v/>
      </c>
      <c r="LS57" s="55" t="str">
        <f>IFERROR(IF(INDEX(Sheet1!$B$10:$JO$18,MATCH($C57,Sheet1!$A$10:$A$18,0),MATCH(LS$48,Sheet1!$B$9:$JO$9,0))=0,"Close",INDEX(Sheet1!$B$10:$JO$18,MATCH($C57,Sheet1!$A$10:$A$18,0),MATCH(LS$48,Sheet1!$B$9:$JO$9,0))),"")</f>
        <v/>
      </c>
      <c r="LT57" s="55" t="str">
        <f>IFERROR(IF(INDEX(Sheet1!$B$10:$JO$18,MATCH($C57,Sheet1!$A$10:$A$18,0),MATCH(LT$48,Sheet1!$B$9:$JO$9,0))=0,"Close",INDEX(Sheet1!$B$10:$JO$18,MATCH($C57,Sheet1!$A$10:$A$18,0),MATCH(LT$48,Sheet1!$B$9:$JO$9,0))),"")</f>
        <v/>
      </c>
      <c r="LU57" s="55" t="str">
        <f>IFERROR(IF(INDEX(Sheet1!$B$10:$JO$18,MATCH($C57,Sheet1!$A$10:$A$18,0),MATCH(LU$48,Sheet1!$B$9:$JO$9,0))=0,"Close",INDEX(Sheet1!$B$10:$JO$18,MATCH($C57,Sheet1!$A$10:$A$18,0),MATCH(LU$48,Sheet1!$B$9:$JO$9,0))),"")</f>
        <v/>
      </c>
      <c r="LV57" s="55" t="str">
        <f>IFERROR(IF(INDEX(Sheet1!$B$10:$JO$18,MATCH($C57,Sheet1!$A$10:$A$18,0),MATCH(LV$48,Sheet1!$B$9:$JO$9,0))=0,"Close",INDEX(Sheet1!$B$10:$JO$18,MATCH($C57,Sheet1!$A$10:$A$18,0),MATCH(LV$48,Sheet1!$B$9:$JO$9,0))),"")</f>
        <v/>
      </c>
      <c r="LW57" s="55" t="str">
        <f>IFERROR(IF(INDEX(Sheet1!$B$10:$JO$18,MATCH($C57,Sheet1!$A$10:$A$18,0),MATCH(LW$48,Sheet1!$B$9:$JO$9,0))=0,"Close",INDEX(Sheet1!$B$10:$JO$18,MATCH($C57,Sheet1!$A$10:$A$18,0),MATCH(LW$48,Sheet1!$B$9:$JO$9,0))),"")</f>
        <v/>
      </c>
      <c r="LX57" s="55" t="str">
        <f>IFERROR(IF(INDEX(Sheet1!$B$10:$JO$18,MATCH($C57,Sheet1!$A$10:$A$18,0),MATCH(LX$48,Sheet1!$B$9:$JO$9,0))=0,"Close",INDEX(Sheet1!$B$10:$JO$18,MATCH($C57,Sheet1!$A$10:$A$18,0),MATCH(LX$48,Sheet1!$B$9:$JO$9,0))),"")</f>
        <v/>
      </c>
      <c r="LY57" s="55" t="str">
        <f>IFERROR(IF(INDEX(Sheet1!$B$10:$JO$18,MATCH($C57,Sheet1!$A$10:$A$18,0),MATCH(LY$48,Sheet1!$B$9:$JO$9,0))=0,"Close",INDEX(Sheet1!$B$10:$JO$18,MATCH($C57,Sheet1!$A$10:$A$18,0),MATCH(LY$48,Sheet1!$B$9:$JO$9,0))),"")</f>
        <v/>
      </c>
      <c r="LZ57" s="55" t="str">
        <f>IFERROR(IF(INDEX(Sheet1!$B$10:$JO$18,MATCH($C57,Sheet1!$A$10:$A$18,0),MATCH(LZ$48,Sheet1!$B$9:$JO$9,0))=0,"Close",INDEX(Sheet1!$B$10:$JO$18,MATCH($C57,Sheet1!$A$10:$A$18,0),MATCH(LZ$48,Sheet1!$B$9:$JO$9,0))),"")</f>
        <v/>
      </c>
      <c r="MA57" s="55" t="str">
        <f>IFERROR(IF(INDEX(Sheet1!$B$10:$JO$18,MATCH($C57,Sheet1!$A$10:$A$18,0),MATCH(MA$48,Sheet1!$B$9:$JO$9,0))=0,"Close",INDEX(Sheet1!$B$10:$JO$18,MATCH($C57,Sheet1!$A$10:$A$18,0),MATCH(MA$48,Sheet1!$B$9:$JO$9,0))),"")</f>
        <v/>
      </c>
      <c r="MB57" s="55" t="str">
        <f>IFERROR(IF(INDEX(Sheet1!$B$10:$JO$18,MATCH($C57,Sheet1!$A$10:$A$18,0),MATCH(MB$48,Sheet1!$B$9:$JO$9,0))=0,"Close",INDEX(Sheet1!$B$10:$JO$18,MATCH($C57,Sheet1!$A$10:$A$18,0),MATCH(MB$48,Sheet1!$B$9:$JO$9,0))),"")</f>
        <v/>
      </c>
      <c r="MC57" s="55" t="str">
        <f>IFERROR(IF(INDEX(Sheet1!$B$10:$JO$18,MATCH($C57,Sheet1!$A$10:$A$18,0),MATCH(MC$48,Sheet1!$B$9:$JO$9,0))=0,"Close",INDEX(Sheet1!$B$10:$JO$18,MATCH($C57,Sheet1!$A$10:$A$18,0),MATCH(MC$48,Sheet1!$B$9:$JO$9,0))),"")</f>
        <v/>
      </c>
      <c r="MD57" s="55" t="str">
        <f>IFERROR(IF(INDEX(Sheet1!$B$10:$JO$18,MATCH($C57,Sheet1!$A$10:$A$18,0),MATCH(MD$48,Sheet1!$B$9:$JO$9,0))=0,"Close",INDEX(Sheet1!$B$10:$JO$18,MATCH($C57,Sheet1!$A$10:$A$18,0),MATCH(MD$48,Sheet1!$B$9:$JO$9,0))),"")</f>
        <v/>
      </c>
      <c r="ME57" s="55" t="str">
        <f>IFERROR(IF(INDEX(Sheet1!$B$10:$JO$18,MATCH($C57,Sheet1!$A$10:$A$18,0),MATCH(ME$48,Sheet1!$B$9:$JO$9,0))=0,"Close",INDEX(Sheet1!$B$10:$JO$18,MATCH($C57,Sheet1!$A$10:$A$18,0),MATCH(ME$48,Sheet1!$B$9:$JO$9,0))),"")</f>
        <v/>
      </c>
      <c r="MF57" s="55" t="str">
        <f>IFERROR(IF(INDEX(Sheet1!$B$10:$JO$18,MATCH($C57,Sheet1!$A$10:$A$18,0),MATCH(MF$48,Sheet1!$B$9:$JO$9,0))=0,"Close",INDEX(Sheet1!$B$10:$JO$18,MATCH($C57,Sheet1!$A$10:$A$18,0),MATCH(MF$48,Sheet1!$B$9:$JO$9,0))),"")</f>
        <v/>
      </c>
      <c r="MG57" s="55" t="str">
        <f>IFERROR(IF(INDEX(Sheet1!$B$10:$JO$18,MATCH($C57,Sheet1!$A$10:$A$18,0),MATCH(MG$48,Sheet1!$B$9:$JO$9,0))=0,"Close",INDEX(Sheet1!$B$10:$JO$18,MATCH($C57,Sheet1!$A$10:$A$18,0),MATCH(MG$48,Sheet1!$B$9:$JO$9,0))),"")</f>
        <v/>
      </c>
      <c r="MH57" s="55" t="str">
        <f>IFERROR(IF(INDEX(Sheet1!$B$10:$JO$18,MATCH($C57,Sheet1!$A$10:$A$18,0),MATCH(MH$48,Sheet1!$B$9:$JO$9,0))=0,"Close",INDEX(Sheet1!$B$10:$JO$18,MATCH($C57,Sheet1!$A$10:$A$18,0),MATCH(MH$48,Sheet1!$B$9:$JO$9,0))),"")</f>
        <v/>
      </c>
      <c r="MI57" s="55" t="str">
        <f>IFERROR(IF(INDEX(Sheet1!$B$10:$JO$18,MATCH($C57,Sheet1!$A$10:$A$18,0),MATCH(MI$48,Sheet1!$B$9:$JO$9,0))=0,"Close",INDEX(Sheet1!$B$10:$JO$18,MATCH($C57,Sheet1!$A$10:$A$18,0),MATCH(MI$48,Sheet1!$B$9:$JO$9,0))),"")</f>
        <v/>
      </c>
      <c r="MJ57" s="55" t="str">
        <f>IFERROR(IF(INDEX(Sheet1!$B$10:$JO$18,MATCH($C57,Sheet1!$A$10:$A$18,0),MATCH(MJ$48,Sheet1!$B$9:$JO$9,0))=0,"Close",INDEX(Sheet1!$B$10:$JO$18,MATCH($C57,Sheet1!$A$10:$A$18,0),MATCH(MJ$48,Sheet1!$B$9:$JO$9,0))),"")</f>
        <v/>
      </c>
      <c r="MK57" s="55" t="str">
        <f>IFERROR(IF(INDEX(Sheet1!$B$10:$JO$18,MATCH($C57,Sheet1!$A$10:$A$18,0),MATCH(MK$48,Sheet1!$B$9:$JO$9,0))=0,"Close",INDEX(Sheet1!$B$10:$JO$18,MATCH($C57,Sheet1!$A$10:$A$18,0),MATCH(MK$48,Sheet1!$B$9:$JO$9,0))),"")</f>
        <v/>
      </c>
      <c r="ML57" s="55" t="str">
        <f>IFERROR(IF(INDEX(Sheet1!$B$10:$JO$18,MATCH($C57,Sheet1!$A$10:$A$18,0),MATCH(ML$48,Sheet1!$B$9:$JO$9,0))=0,"Close",INDEX(Sheet1!$B$10:$JO$18,MATCH($C57,Sheet1!$A$10:$A$18,0),MATCH(ML$48,Sheet1!$B$9:$JO$9,0))),"")</f>
        <v/>
      </c>
      <c r="MM57" s="55" t="str">
        <f>IFERROR(IF(INDEX(Sheet1!$B$10:$JO$18,MATCH($C57,Sheet1!$A$10:$A$18,0),MATCH(MM$48,Sheet1!$B$9:$JO$9,0))=0,"Close",INDEX(Sheet1!$B$10:$JO$18,MATCH($C57,Sheet1!$A$10:$A$18,0),MATCH(MM$48,Sheet1!$B$9:$JO$9,0))),"")</f>
        <v/>
      </c>
      <c r="MN57" s="55" t="str">
        <f>IFERROR(IF(INDEX(Sheet1!$B$10:$JO$18,MATCH($C57,Sheet1!$A$10:$A$18,0),MATCH(MN$48,Sheet1!$B$9:$JO$9,0))=0,"Close",INDEX(Sheet1!$B$10:$JO$18,MATCH($C57,Sheet1!$A$10:$A$18,0),MATCH(MN$48,Sheet1!$B$9:$JO$9,0))),"")</f>
        <v/>
      </c>
      <c r="MO57" s="55" t="str">
        <f>IFERROR(IF(INDEX(Sheet1!$B$10:$JO$18,MATCH($C57,Sheet1!$A$10:$A$18,0),MATCH(MO$48,Sheet1!$B$9:$JO$9,0))=0,"Close",INDEX(Sheet1!$B$10:$JO$18,MATCH($C57,Sheet1!$A$10:$A$18,0),MATCH(MO$48,Sheet1!$B$9:$JO$9,0))),"")</f>
        <v/>
      </c>
      <c r="MP57" s="55" t="str">
        <f>IFERROR(IF(INDEX(Sheet1!$B$10:$JO$18,MATCH($C57,Sheet1!$A$10:$A$18,0),MATCH(MP$48,Sheet1!$B$9:$JO$9,0))=0,"Close",INDEX(Sheet1!$B$10:$JO$18,MATCH($C57,Sheet1!$A$10:$A$18,0),MATCH(MP$48,Sheet1!$B$9:$JO$9,0))),"")</f>
        <v/>
      </c>
      <c r="MQ57" s="55" t="str">
        <f>IFERROR(IF(INDEX(Sheet1!$B$10:$JO$18,MATCH($C57,Sheet1!$A$10:$A$18,0),MATCH(MQ$48,Sheet1!$B$9:$JO$9,0))=0,"Close",INDEX(Sheet1!$B$10:$JO$18,MATCH($C57,Sheet1!$A$10:$A$18,0),MATCH(MQ$48,Sheet1!$B$9:$JO$9,0))),"")</f>
        <v/>
      </c>
      <c r="MR57" s="55" t="str">
        <f>IFERROR(IF(INDEX(Sheet1!$B$10:$JO$18,MATCH($C57,Sheet1!$A$10:$A$18,0),MATCH(MR$48,Sheet1!$B$9:$JO$9,0))=0,"Close",INDEX(Sheet1!$B$10:$JO$18,MATCH($C57,Sheet1!$A$10:$A$18,0),MATCH(MR$48,Sheet1!$B$9:$JO$9,0))),"")</f>
        <v/>
      </c>
      <c r="MS57" s="55" t="str">
        <f>IFERROR(IF(INDEX(Sheet1!$B$10:$JO$18,MATCH($C57,Sheet1!$A$10:$A$18,0),MATCH(MS$48,Sheet1!$B$9:$JO$9,0))=0,"Close",INDEX(Sheet1!$B$10:$JO$18,MATCH($C57,Sheet1!$A$10:$A$18,0),MATCH(MS$48,Sheet1!$B$9:$JO$9,0))),"")</f>
        <v/>
      </c>
      <c r="MT57" s="55" t="str">
        <f>IFERROR(IF(INDEX(Sheet1!$B$10:$JO$18,MATCH($C57,Sheet1!$A$10:$A$18,0),MATCH(MT$48,Sheet1!$B$9:$JO$9,0))=0,"Close",INDEX(Sheet1!$B$10:$JO$18,MATCH($C57,Sheet1!$A$10:$A$18,0),MATCH(MT$48,Sheet1!$B$9:$JO$9,0))),"")</f>
        <v/>
      </c>
      <c r="MU57" s="55" t="str">
        <f>IFERROR(IF(INDEX(Sheet1!$B$10:$JO$18,MATCH($C57,Sheet1!$A$10:$A$18,0),MATCH(MU$48,Sheet1!$B$9:$JO$9,0))=0,"Close",INDEX(Sheet1!$B$10:$JO$18,MATCH($C57,Sheet1!$A$10:$A$18,0),MATCH(MU$48,Sheet1!$B$9:$JO$9,0))),"")</f>
        <v/>
      </c>
      <c r="MV57" s="55" t="str">
        <f>IFERROR(IF(INDEX(Sheet1!$B$10:$JO$18,MATCH($C57,Sheet1!$A$10:$A$18,0),MATCH(MV$48,Sheet1!$B$9:$JO$9,0))=0,"Close",INDEX(Sheet1!$B$10:$JO$18,MATCH($C57,Sheet1!$A$10:$A$18,0),MATCH(MV$48,Sheet1!$B$9:$JO$9,0))),"")</f>
        <v/>
      </c>
      <c r="MW57" s="55" t="str">
        <f>IFERROR(IF(INDEX(Sheet1!$B$10:$JO$18,MATCH($C57,Sheet1!$A$10:$A$18,0),MATCH(MW$48,Sheet1!$B$9:$JO$9,0))=0,"Close",INDEX(Sheet1!$B$10:$JO$18,MATCH($C57,Sheet1!$A$10:$A$18,0),MATCH(MW$48,Sheet1!$B$9:$JO$9,0))),"")</f>
        <v/>
      </c>
      <c r="MX57" s="55" t="str">
        <f>IFERROR(IF(INDEX(Sheet1!$B$10:$JO$18,MATCH($C57,Sheet1!$A$10:$A$18,0),MATCH(MX$48,Sheet1!$B$9:$JO$9,0))=0,"Close",INDEX(Sheet1!$B$10:$JO$18,MATCH($C57,Sheet1!$A$10:$A$18,0),MATCH(MX$48,Sheet1!$B$9:$JO$9,0))),"")</f>
        <v/>
      </c>
      <c r="MY57" s="55" t="str">
        <f>IFERROR(IF(INDEX(Sheet1!$B$10:$JO$18,MATCH($C57,Sheet1!$A$10:$A$18,0),MATCH(MY$48,Sheet1!$B$9:$JO$9,0))=0,"Close",INDEX(Sheet1!$B$10:$JO$18,MATCH($C57,Sheet1!$A$10:$A$18,0),MATCH(MY$48,Sheet1!$B$9:$JO$9,0))),"")</f>
        <v/>
      </c>
      <c r="MZ57" s="55" t="str">
        <f>IFERROR(IF(INDEX(Sheet1!$B$10:$JO$18,MATCH($C57,Sheet1!$A$10:$A$18,0),MATCH(MZ$48,Sheet1!$B$9:$JO$9,0))=0,"Close",INDEX(Sheet1!$B$10:$JO$18,MATCH($C57,Sheet1!$A$10:$A$18,0),MATCH(MZ$48,Sheet1!$B$9:$JO$9,0))),"")</f>
        <v/>
      </c>
      <c r="NA57" s="55" t="str">
        <f>IFERROR(IF(INDEX(Sheet1!$B$10:$JO$18,MATCH($C57,Sheet1!$A$10:$A$18,0),MATCH(NA$48,Sheet1!$B$9:$JO$9,0))=0,"Close",INDEX(Sheet1!$B$10:$JO$18,MATCH($C57,Sheet1!$A$10:$A$18,0),MATCH(NA$48,Sheet1!$B$9:$JO$9,0))),"")</f>
        <v/>
      </c>
      <c r="NB57" s="55" t="str">
        <f>IFERROR(IF(INDEX(Sheet1!$B$10:$JO$18,MATCH($C57,Sheet1!$A$10:$A$18,0),MATCH(NB$48,Sheet1!$B$9:$JO$9,0))=0,"Close",INDEX(Sheet1!$B$10:$JO$18,MATCH($C57,Sheet1!$A$10:$A$18,0),MATCH(NB$48,Sheet1!$B$9:$JO$9,0))),"")</f>
        <v/>
      </c>
      <c r="NC57" s="55" t="str">
        <f>IFERROR(IF(INDEX(Sheet1!$B$10:$JO$18,MATCH($C57,Sheet1!$A$10:$A$18,0),MATCH(NC$48,Sheet1!$B$9:$JO$9,0))=0,"Close",INDEX(Sheet1!$B$10:$JO$18,MATCH($C57,Sheet1!$A$10:$A$18,0),MATCH(NC$48,Sheet1!$B$9:$JO$9,0))),"")</f>
        <v/>
      </c>
      <c r="ND57" s="55" t="str">
        <f>IFERROR(IF(INDEX(Sheet1!$B$10:$JO$18,MATCH($C57,Sheet1!$A$10:$A$18,0),MATCH(ND$48,Sheet1!$B$9:$JO$9,0))=0,"Close",INDEX(Sheet1!$B$10:$JO$18,MATCH($C57,Sheet1!$A$10:$A$18,0),MATCH(ND$48,Sheet1!$B$9:$JO$9,0))),"")</f>
        <v/>
      </c>
      <c r="NE57" s="55" t="str">
        <f>IFERROR(IF(INDEX(Sheet1!$B$10:$JO$18,MATCH($C57,Sheet1!$A$10:$A$18,0),MATCH(NE$48,Sheet1!$B$9:$JO$9,0))=0,"Close",INDEX(Sheet1!$B$10:$JO$18,MATCH($C57,Sheet1!$A$10:$A$18,0),MATCH(NE$48,Sheet1!$B$9:$JO$9,0))),"")</f>
        <v/>
      </c>
      <c r="NF57" s="55" t="str">
        <f>IFERROR(IF(INDEX(Sheet1!$B$10:$JO$18,MATCH($C57,Sheet1!$A$10:$A$18,0),MATCH(NF$48,Sheet1!$B$9:$JO$9,0))=0,"Close",INDEX(Sheet1!$B$10:$JO$18,MATCH($C57,Sheet1!$A$10:$A$18,0),MATCH(NF$48,Sheet1!$B$9:$JO$9,0))),"")</f>
        <v/>
      </c>
      <c r="NG57" s="55" t="str">
        <f>IFERROR(IF(INDEX(Sheet1!$B$10:$JO$18,MATCH($C57,Sheet1!$A$10:$A$18,0),MATCH(NG$48,Sheet1!$B$9:$JO$9,0))=0,"Close",INDEX(Sheet1!$B$10:$JO$18,MATCH($C57,Sheet1!$A$10:$A$18,0),MATCH(NG$48,Sheet1!$B$9:$JO$9,0))),"")</f>
        <v/>
      </c>
      <c r="NH57" s="55" t="str">
        <f>IFERROR(IF(INDEX(Sheet1!$B$10:$JO$18,MATCH($C57,Sheet1!$A$10:$A$18,0),MATCH(NH$48,Sheet1!$B$9:$JO$9,0))=0,"Close",INDEX(Sheet1!$B$10:$JO$18,MATCH($C57,Sheet1!$A$10:$A$18,0),MATCH(NH$48,Sheet1!$B$9:$JO$9,0))),"")</f>
        <v/>
      </c>
      <c r="NI57" s="55" t="str">
        <f>IFERROR(IF(INDEX(Sheet1!$B$10:$JO$18,MATCH($C57,Sheet1!$A$10:$A$18,0),MATCH(NI$48,Sheet1!$B$9:$JO$9,0))=0,"Close",INDEX(Sheet1!$B$10:$JO$18,MATCH($C57,Sheet1!$A$10:$A$18,0),MATCH(NI$48,Sheet1!$B$9:$JO$9,0))),"")</f>
        <v/>
      </c>
      <c r="NJ57" s="55" t="str">
        <f>IFERROR(IF(INDEX(Sheet1!$B$10:$JO$18,MATCH($C57,Sheet1!$A$10:$A$18,0),MATCH(NJ$48,Sheet1!$B$9:$JO$9,0))=0,"Close",INDEX(Sheet1!$B$10:$JO$18,MATCH($C57,Sheet1!$A$10:$A$18,0),MATCH(NJ$48,Sheet1!$B$9:$JO$9,0))),"")</f>
        <v/>
      </c>
      <c r="NK57" s="55" t="str">
        <f>IFERROR(IF(INDEX(Sheet1!$B$10:$JO$18,MATCH($C57,Sheet1!$A$10:$A$18,0),MATCH(NK$48,Sheet1!$B$9:$JO$9,0))=0,"Close",INDEX(Sheet1!$B$10:$JO$18,MATCH($C57,Sheet1!$A$10:$A$18,0),MATCH(NK$48,Sheet1!$B$9:$JO$9,0))),"")</f>
        <v/>
      </c>
      <c r="NL57" s="55" t="str">
        <f>IFERROR(IF(INDEX(Sheet1!$B$10:$JO$18,MATCH($C57,Sheet1!$A$10:$A$18,0),MATCH(NL$48,Sheet1!$B$9:$JO$9,0))=0,"Close",INDEX(Sheet1!$B$10:$JO$18,MATCH($C57,Sheet1!$A$10:$A$18,0),MATCH(NL$48,Sheet1!$B$9:$JO$9,0))),"")</f>
        <v/>
      </c>
      <c r="NM57" s="55" t="str">
        <f>IFERROR(IF(INDEX(Sheet1!$B$10:$JO$18,MATCH($C57,Sheet1!$A$10:$A$18,0),MATCH(NM$48,Sheet1!$B$9:$JO$9,0))=0,"Close",INDEX(Sheet1!$B$10:$JO$18,MATCH($C57,Sheet1!$A$10:$A$18,0),MATCH(NM$48,Sheet1!$B$9:$JO$9,0))),"")</f>
        <v/>
      </c>
      <c r="NN57" s="55" t="str">
        <f>IFERROR(IF(INDEX(Sheet1!$B$10:$JO$18,MATCH($C57,Sheet1!$A$10:$A$18,0),MATCH(NN$48,Sheet1!$B$9:$JO$9,0))=0,"Close",INDEX(Sheet1!$B$10:$JO$18,MATCH($C57,Sheet1!$A$10:$A$18,0),MATCH(NN$48,Sheet1!$B$9:$JO$9,0))),"")</f>
        <v/>
      </c>
      <c r="NO57" s="55" t="str">
        <f>IFERROR(IF(INDEX(Sheet1!$B$10:$JO$18,MATCH($C57,Sheet1!$A$10:$A$18,0),MATCH(NO$48,Sheet1!$B$9:$JO$9,0))=0,"Close",INDEX(Sheet1!$B$10:$JO$18,MATCH($C57,Sheet1!$A$10:$A$18,0),MATCH(NO$48,Sheet1!$B$9:$JO$9,0))),"")</f>
        <v/>
      </c>
      <c r="NP57" s="55" t="str">
        <f>IFERROR(IF(INDEX(Sheet1!$B$10:$JO$18,MATCH($C57,Sheet1!$A$10:$A$18,0),MATCH(NP$48,Sheet1!$B$9:$JO$9,0))=0,"Close",INDEX(Sheet1!$B$10:$JO$18,MATCH($C57,Sheet1!$A$10:$A$18,0),MATCH(NP$48,Sheet1!$B$9:$JO$9,0))),"")</f>
        <v/>
      </c>
      <c r="NQ57" s="55" t="str">
        <f>IFERROR(IF(INDEX(Sheet1!$B$10:$JO$18,MATCH($C57,Sheet1!$A$10:$A$18,0),MATCH(NQ$48,Sheet1!$B$9:$JO$9,0))=0,"Close",INDEX(Sheet1!$B$10:$JO$18,MATCH($C57,Sheet1!$A$10:$A$18,0),MATCH(NQ$48,Sheet1!$B$9:$JO$9,0))),"")</f>
        <v/>
      </c>
      <c r="NR57" s="55" t="str">
        <f>IFERROR(IF(INDEX(Sheet1!$B$10:$JO$18,MATCH($C57,Sheet1!$A$10:$A$18,0),MATCH(NR$48,Sheet1!$B$9:$JO$9,0))=0,"Close",INDEX(Sheet1!$B$10:$JO$18,MATCH($C57,Sheet1!$A$10:$A$18,0),MATCH(NR$48,Sheet1!$B$9:$JO$9,0))),"")</f>
        <v/>
      </c>
      <c r="NS57" s="55" t="str">
        <f>IFERROR(IF(INDEX(Sheet1!$B$10:$JO$18,MATCH($C57,Sheet1!$A$10:$A$18,0),MATCH(NS$48,Sheet1!$B$9:$JO$9,0))=0,"Close",INDEX(Sheet1!$B$10:$JO$18,MATCH($C57,Sheet1!$A$10:$A$18,0),MATCH(NS$48,Sheet1!$B$9:$JO$9,0))),"")</f>
        <v/>
      </c>
      <c r="NT57" s="55" t="str">
        <f>IFERROR(IF(INDEX(Sheet1!$B$10:$JO$18,MATCH($C57,Sheet1!$A$10:$A$18,0),MATCH(NT$48,Sheet1!$B$9:$JO$9,0))=0,"Close",INDEX(Sheet1!$B$10:$JO$18,MATCH($C57,Sheet1!$A$10:$A$18,0),MATCH(NT$48,Sheet1!$B$9:$JO$9,0))),"")</f>
        <v/>
      </c>
      <c r="NU57" s="55" t="str">
        <f>IFERROR(IF(INDEX(Sheet1!$B$10:$JO$18,MATCH($C57,Sheet1!$A$10:$A$18,0),MATCH(NU$48,Sheet1!$B$9:$JO$9,0))=0,"Close",INDEX(Sheet1!$B$10:$JO$18,MATCH($C57,Sheet1!$A$10:$A$18,0),MATCH(NU$48,Sheet1!$B$9:$JO$9,0))),"")</f>
        <v/>
      </c>
      <c r="NV57" s="55" t="str">
        <f>IFERROR(IF(INDEX(Sheet1!$B$10:$JO$18,MATCH($C57,Sheet1!$A$10:$A$18,0),MATCH(NV$48,Sheet1!$B$9:$JO$9,0))=0,"Close",INDEX(Sheet1!$B$10:$JO$18,MATCH($C57,Sheet1!$A$10:$A$18,0),MATCH(NV$48,Sheet1!$B$9:$JO$9,0))),"")</f>
        <v/>
      </c>
      <c r="NW57" s="55" t="str">
        <f>IFERROR(IF(INDEX(Sheet1!$B$10:$JO$18,MATCH($C57,Sheet1!$A$10:$A$18,0),MATCH(NW$48,Sheet1!$B$9:$JO$9,0))=0,"Close",INDEX(Sheet1!$B$10:$JO$18,MATCH($C57,Sheet1!$A$10:$A$18,0),MATCH(NW$48,Sheet1!$B$9:$JO$9,0))),"")</f>
        <v/>
      </c>
      <c r="NX57" s="55" t="str">
        <f>IFERROR(IF(INDEX(Sheet1!$B$10:$JO$18,MATCH($C57,Sheet1!$A$10:$A$18,0),MATCH(NX$48,Sheet1!$B$9:$JO$9,0))=0,"Close",INDEX(Sheet1!$B$10:$JO$18,MATCH($C57,Sheet1!$A$10:$A$18,0),MATCH(NX$48,Sheet1!$B$9:$JO$9,0))),"")</f>
        <v/>
      </c>
      <c r="NY57" s="55" t="str">
        <f>IFERROR(IF(INDEX(Sheet1!$B$10:$JO$18,MATCH($C57,Sheet1!$A$10:$A$18,0),MATCH(NY$48,Sheet1!$B$9:$JO$9,0))=0,"Close",INDEX(Sheet1!$B$10:$JO$18,MATCH($C57,Sheet1!$A$10:$A$18,0),MATCH(NY$48,Sheet1!$B$9:$JO$9,0))),"")</f>
        <v/>
      </c>
      <c r="NZ57" s="55" t="str">
        <f>IFERROR(IF(INDEX(Sheet1!$B$10:$JO$18,MATCH($C57,Sheet1!$A$10:$A$18,0),MATCH(NZ$48,Sheet1!$B$9:$JO$9,0))=0,"Close",INDEX(Sheet1!$B$10:$JO$18,MATCH($C57,Sheet1!$A$10:$A$18,0),MATCH(NZ$48,Sheet1!$B$9:$JO$9,0))),"")</f>
        <v/>
      </c>
      <c r="OA57" s="55" t="str">
        <f>IFERROR(IF(INDEX(Sheet1!$B$10:$JO$18,MATCH($C57,Sheet1!$A$10:$A$18,0),MATCH(OA$48,Sheet1!$B$9:$JO$9,0))=0,"Close",INDEX(Sheet1!$B$10:$JO$18,MATCH($C57,Sheet1!$A$10:$A$18,0),MATCH(OA$48,Sheet1!$B$9:$JO$9,0))),"")</f>
        <v/>
      </c>
      <c r="OB57" s="55" t="str">
        <f>IFERROR(IF(INDEX(Sheet1!$B$10:$JO$18,MATCH($C57,Sheet1!$A$10:$A$18,0),MATCH(OB$48,Sheet1!$B$9:$JO$9,0))=0,"Close",INDEX(Sheet1!$B$10:$JO$18,MATCH($C57,Sheet1!$A$10:$A$18,0),MATCH(OB$48,Sheet1!$B$9:$JO$9,0))),"")</f>
        <v/>
      </c>
      <c r="OC57" s="55" t="str">
        <f>IFERROR(IF(INDEX(Sheet1!$B$10:$JO$18,MATCH($C57,Sheet1!$A$10:$A$18,0),MATCH(OC$48,Sheet1!$B$9:$JO$9,0))=0,"Close",INDEX(Sheet1!$B$10:$JO$18,MATCH($C57,Sheet1!$A$10:$A$18,0),MATCH(OC$48,Sheet1!$B$9:$JO$9,0))),"")</f>
        <v/>
      </c>
      <c r="OD57" s="55" t="str">
        <f>IFERROR(IF(INDEX(Sheet1!$B$10:$JO$18,MATCH($C57,Sheet1!$A$10:$A$18,0),MATCH(OD$48,Sheet1!$B$9:$JO$9,0))=0,"Close",INDEX(Sheet1!$B$10:$JO$18,MATCH($C57,Sheet1!$A$10:$A$18,0),MATCH(OD$48,Sheet1!$B$9:$JO$9,0))),"")</f>
        <v/>
      </c>
      <c r="OE57" s="55" t="str">
        <f>IFERROR(IF(INDEX(Sheet1!$B$10:$JO$18,MATCH($C57,Sheet1!$A$10:$A$18,0),MATCH(OE$48,Sheet1!$B$9:$JO$9,0))=0,"Close",INDEX(Sheet1!$B$10:$JO$18,MATCH($C57,Sheet1!$A$10:$A$18,0),MATCH(OE$48,Sheet1!$B$9:$JO$9,0))),"")</f>
        <v/>
      </c>
      <c r="OF57" s="55" t="str">
        <f>IFERROR(IF(INDEX(Sheet1!$B$10:$JO$18,MATCH($C57,Sheet1!$A$10:$A$18,0),MATCH(OF$48,Sheet1!$B$9:$JO$9,0))=0,"Close",INDEX(Sheet1!$B$10:$JO$18,MATCH($C57,Sheet1!$A$10:$A$18,0),MATCH(OF$48,Sheet1!$B$9:$JO$9,0))),"")</f>
        <v/>
      </c>
      <c r="OG57" s="55" t="str">
        <f>IFERROR(IF(INDEX(Sheet1!$B$10:$JO$18,MATCH($C57,Sheet1!$A$10:$A$18,0),MATCH(OG$48,Sheet1!$B$9:$JO$9,0))=0,"Close",INDEX(Sheet1!$B$10:$JO$18,MATCH($C57,Sheet1!$A$10:$A$18,0),MATCH(OG$48,Sheet1!$B$9:$JO$9,0))),"")</f>
        <v/>
      </c>
      <c r="OH57" s="55" t="str">
        <f>IFERROR(IF(INDEX(Sheet1!$B$10:$JO$18,MATCH($C57,Sheet1!$A$10:$A$18,0),MATCH(OH$48,Sheet1!$B$9:$JO$9,0))=0,"Close",INDEX(Sheet1!$B$10:$JO$18,MATCH($C57,Sheet1!$A$10:$A$18,0),MATCH(OH$48,Sheet1!$B$9:$JO$9,0))),"")</f>
        <v/>
      </c>
      <c r="OI57" s="55" t="str">
        <f>IFERROR(IF(INDEX(Sheet1!$B$10:$JO$18,MATCH($C57,Sheet1!$A$10:$A$18,0),MATCH(OI$48,Sheet1!$B$9:$JO$9,0))=0,"Close",INDEX(Sheet1!$B$10:$JO$18,MATCH($C57,Sheet1!$A$10:$A$18,0),MATCH(OI$48,Sheet1!$B$9:$JO$9,0))),"")</f>
        <v/>
      </c>
      <c r="OJ57" s="55" t="str">
        <f>IFERROR(IF(INDEX(Sheet1!$B$10:$JO$18,MATCH($C57,Sheet1!$A$10:$A$18,0),MATCH(OJ$48,Sheet1!$B$9:$JO$9,0))=0,"Close",INDEX(Sheet1!$B$10:$JO$18,MATCH($C57,Sheet1!$A$10:$A$18,0),MATCH(OJ$48,Sheet1!$B$9:$JO$9,0))),"")</f>
        <v/>
      </c>
      <c r="OK57" s="55" t="str">
        <f>IFERROR(IF(INDEX(Sheet1!$B$10:$JO$18,MATCH($C57,Sheet1!$A$10:$A$18,0),MATCH(OK$48,Sheet1!$B$9:$JO$9,0))=0,"Close",INDEX(Sheet1!$B$10:$JO$18,MATCH($C57,Sheet1!$A$10:$A$18,0),MATCH(OK$48,Sheet1!$B$9:$JO$9,0))),"")</f>
        <v/>
      </c>
      <c r="OL57" s="55" t="str">
        <f>IFERROR(IF(INDEX(Sheet1!$B$10:$JO$18,MATCH($C57,Sheet1!$A$10:$A$18,0),MATCH(OL$48,Sheet1!$B$9:$JO$9,0))=0,"Close",INDEX(Sheet1!$B$10:$JO$18,MATCH($C57,Sheet1!$A$10:$A$18,0),MATCH(OL$48,Sheet1!$B$9:$JO$9,0))),"")</f>
        <v/>
      </c>
      <c r="OM57" s="55" t="str">
        <f>IFERROR(IF(INDEX(Sheet1!$B$10:$JO$18,MATCH($C57,Sheet1!$A$10:$A$18,0),MATCH(OM$48,Sheet1!$B$9:$JO$9,0))=0,"Close",INDEX(Sheet1!$B$10:$JO$18,MATCH($C57,Sheet1!$A$10:$A$18,0),MATCH(OM$48,Sheet1!$B$9:$JO$9,0))),"")</f>
        <v/>
      </c>
      <c r="ON57" s="55" t="str">
        <f>IFERROR(IF(INDEX(Sheet1!$B$10:$JO$18,MATCH($C57,Sheet1!$A$10:$A$18,0),MATCH(ON$48,Sheet1!$B$9:$JO$9,0))=0,"Close",INDEX(Sheet1!$B$10:$JO$18,MATCH($C57,Sheet1!$A$10:$A$18,0),MATCH(ON$48,Sheet1!$B$9:$JO$9,0))),"")</f>
        <v/>
      </c>
      <c r="OO57" s="55" t="str">
        <f>IFERROR(IF(INDEX(Sheet1!$B$10:$JO$18,MATCH($C57,Sheet1!$A$10:$A$18,0),MATCH(OO$48,Sheet1!$B$9:$JO$9,0))=0,"Close",INDEX(Sheet1!$B$10:$JO$18,MATCH($C57,Sheet1!$A$10:$A$18,0),MATCH(OO$48,Sheet1!$B$9:$JO$9,0))),"")</f>
        <v/>
      </c>
      <c r="OP57" s="55" t="str">
        <f>IFERROR(IF(INDEX(Sheet1!$B$10:$JO$18,MATCH($C57,Sheet1!$A$10:$A$18,0),MATCH(OP$48,Sheet1!$B$9:$JO$9,0))=0,"Close",INDEX(Sheet1!$B$10:$JO$18,MATCH($C57,Sheet1!$A$10:$A$18,0),MATCH(OP$48,Sheet1!$B$9:$JO$9,0))),"")</f>
        <v/>
      </c>
      <c r="OQ57" s="55" t="str">
        <f>IFERROR(IF(INDEX(Sheet1!$B$10:$JO$18,MATCH($C57,Sheet1!$A$10:$A$18,0),MATCH(OQ$48,Sheet1!$B$9:$JO$9,0))=0,"Close",INDEX(Sheet1!$B$10:$JO$18,MATCH($C57,Sheet1!$A$10:$A$18,0),MATCH(OQ$48,Sheet1!$B$9:$JO$9,0))),"")</f>
        <v/>
      </c>
      <c r="OR57" s="55" t="str">
        <f>IFERROR(IF(INDEX(Sheet1!$B$10:$JO$18,MATCH($C57,Sheet1!$A$10:$A$18,0),MATCH(OR$48,Sheet1!$B$9:$JO$9,0))=0,"Close",INDEX(Sheet1!$B$10:$JO$18,MATCH($C57,Sheet1!$A$10:$A$18,0),MATCH(OR$48,Sheet1!$B$9:$JO$9,0))),"")</f>
        <v/>
      </c>
      <c r="OS57" s="55" t="str">
        <f>IFERROR(IF(INDEX(Sheet1!$B$10:$JO$18,MATCH($C57,Sheet1!$A$10:$A$18,0),MATCH(OS$48,Sheet1!$B$9:$JO$9,0))=0,"Close",INDEX(Sheet1!$B$10:$JO$18,MATCH($C57,Sheet1!$A$10:$A$18,0),MATCH(OS$48,Sheet1!$B$9:$JO$9,0))),"")</f>
        <v/>
      </c>
      <c r="OT57" s="55" t="str">
        <f>IFERROR(IF(INDEX(Sheet1!$B$10:$JO$18,MATCH($C57,Sheet1!$A$10:$A$18,0),MATCH(OT$48,Sheet1!$B$9:$JO$9,0))=0,"Close",INDEX(Sheet1!$B$10:$JO$18,MATCH($C57,Sheet1!$A$10:$A$18,0),MATCH(OT$48,Sheet1!$B$9:$JO$9,0))),"")</f>
        <v/>
      </c>
      <c r="OU57" s="55" t="str">
        <f>IFERROR(IF(INDEX(Sheet1!$B$10:$JO$18,MATCH($C57,Sheet1!$A$10:$A$18,0),MATCH(OU$48,Sheet1!$B$9:$JO$9,0))=0,"Close",INDEX(Sheet1!$B$10:$JO$18,MATCH($C57,Sheet1!$A$10:$A$18,0),MATCH(OU$48,Sheet1!$B$9:$JO$9,0))),"")</f>
        <v/>
      </c>
      <c r="OV57" s="55" t="str">
        <f>IFERROR(IF(INDEX(Sheet1!$B$10:$JO$18,MATCH($C57,Sheet1!$A$10:$A$18,0),MATCH(OV$48,Sheet1!$B$9:$JO$9,0))=0,"Close",INDEX(Sheet1!$B$10:$JO$18,MATCH($C57,Sheet1!$A$10:$A$18,0),MATCH(OV$48,Sheet1!$B$9:$JO$9,0))),"")</f>
        <v/>
      </c>
      <c r="OW57" s="55" t="str">
        <f>IFERROR(IF(INDEX(Sheet1!$B$10:$JO$18,MATCH($C57,Sheet1!$A$10:$A$18,0),MATCH(OW$48,Sheet1!$B$9:$JO$9,0))=0,"Close",INDEX(Sheet1!$B$10:$JO$18,MATCH($C57,Sheet1!$A$10:$A$18,0),MATCH(OW$48,Sheet1!$B$9:$JO$9,0))),"")</f>
        <v/>
      </c>
      <c r="OX57" s="55" t="str">
        <f>IFERROR(IF(INDEX(Sheet1!$B$10:$JO$18,MATCH($C57,Sheet1!$A$10:$A$18,0),MATCH(OX$48,Sheet1!$B$9:$JO$9,0))=0,"Close",INDEX(Sheet1!$B$10:$JO$18,MATCH($C57,Sheet1!$A$10:$A$18,0),MATCH(OX$48,Sheet1!$B$9:$JO$9,0))),"")</f>
        <v/>
      </c>
      <c r="OY57" s="55" t="str">
        <f>IFERROR(IF(INDEX(Sheet1!$B$10:$JO$18,MATCH($C57,Sheet1!$A$10:$A$18,0),MATCH(OY$48,Sheet1!$B$9:$JO$9,0))=0,"Close",INDEX(Sheet1!$B$10:$JO$18,MATCH($C57,Sheet1!$A$10:$A$18,0),MATCH(OY$48,Sheet1!$B$9:$JO$9,0))),"")</f>
        <v/>
      </c>
      <c r="OZ57" s="55" t="str">
        <f>IFERROR(IF(INDEX(Sheet1!$B$10:$JO$18,MATCH($C57,Sheet1!$A$10:$A$18,0),MATCH(OZ$48,Sheet1!$B$9:$JO$9,0))=0,"Close",INDEX(Sheet1!$B$10:$JO$18,MATCH($C57,Sheet1!$A$10:$A$18,0),MATCH(OZ$48,Sheet1!$B$9:$JO$9,0))),"")</f>
        <v/>
      </c>
      <c r="PA57" s="55" t="str">
        <f>IFERROR(IF(INDEX(Sheet1!$B$10:$JO$18,MATCH($C57,Sheet1!$A$10:$A$18,0),MATCH(PA$48,Sheet1!$B$9:$JO$9,0))=0,"Close",INDEX(Sheet1!$B$10:$JO$18,MATCH($C57,Sheet1!$A$10:$A$18,0),MATCH(PA$48,Sheet1!$B$9:$JO$9,0))),"")</f>
        <v/>
      </c>
      <c r="PB57" s="55" t="str">
        <f>IFERROR(IF(INDEX(Sheet1!$B$10:$JO$18,MATCH($C57,Sheet1!$A$10:$A$18,0),MATCH(PB$48,Sheet1!$B$9:$JO$9,0))=0,"Close",INDEX(Sheet1!$B$10:$JO$18,MATCH($C57,Sheet1!$A$10:$A$18,0),MATCH(PB$48,Sheet1!$B$9:$JO$9,0))),"")</f>
        <v/>
      </c>
      <c r="PC57" s="55" t="str">
        <f>IFERROR(IF(INDEX(Sheet1!$B$10:$JO$18,MATCH($C57,Sheet1!$A$10:$A$18,0),MATCH(PC$48,Sheet1!$B$9:$JO$9,0))=0,"Close",INDEX(Sheet1!$B$10:$JO$18,MATCH($C57,Sheet1!$A$10:$A$18,0),MATCH(PC$48,Sheet1!$B$9:$JO$9,0))),"")</f>
        <v/>
      </c>
      <c r="PD57" s="55" t="str">
        <f>IFERROR(IF(INDEX(Sheet1!$B$10:$JO$18,MATCH($C57,Sheet1!$A$10:$A$18,0),MATCH(PD$48,Sheet1!$B$9:$JO$9,0))=0,"Close",INDEX(Sheet1!$B$10:$JO$18,MATCH($C57,Sheet1!$A$10:$A$18,0),MATCH(PD$48,Sheet1!$B$9:$JO$9,0))),"")</f>
        <v/>
      </c>
      <c r="PE57" s="55" t="str">
        <f>IFERROR(IF(INDEX(Sheet1!$B$10:$JO$18,MATCH($C57,Sheet1!$A$10:$A$18,0),MATCH(PE$48,Sheet1!$B$9:$JO$9,0))=0,"Close",INDEX(Sheet1!$B$10:$JO$18,MATCH($C57,Sheet1!$A$10:$A$18,0),MATCH(PE$48,Sheet1!$B$9:$JO$9,0))),"")</f>
        <v/>
      </c>
      <c r="PF57" s="55" t="str">
        <f>IFERROR(IF(INDEX(Sheet1!$B$10:$JO$18,MATCH($C57,Sheet1!$A$10:$A$18,0),MATCH(PF$48,Sheet1!$B$9:$JO$9,0))=0,"Close",INDEX(Sheet1!$B$10:$JO$18,MATCH($C57,Sheet1!$A$10:$A$18,0),MATCH(PF$48,Sheet1!$B$9:$JO$9,0))),"")</f>
        <v/>
      </c>
      <c r="PG57" s="55" t="str">
        <f>IFERROR(IF(INDEX(Sheet1!$B$10:$JO$18,MATCH($C57,Sheet1!$A$10:$A$18,0),MATCH(PG$48,Sheet1!$B$9:$JO$9,0))=0,"Close",INDEX(Sheet1!$B$10:$JO$18,MATCH($C57,Sheet1!$A$10:$A$18,0),MATCH(PG$48,Sheet1!$B$9:$JO$9,0))),"")</f>
        <v/>
      </c>
      <c r="PH57" s="55" t="str">
        <f>IFERROR(IF(INDEX(Sheet1!$B$10:$JO$18,MATCH($C57,Sheet1!$A$10:$A$18,0),MATCH(PH$48,Sheet1!$B$9:$JO$9,0))=0,"Close",INDEX(Sheet1!$B$10:$JO$18,MATCH($C57,Sheet1!$A$10:$A$18,0),MATCH(PH$48,Sheet1!$B$9:$JO$9,0))),"")</f>
        <v/>
      </c>
      <c r="PI57" s="55" t="str">
        <f>IFERROR(IF(INDEX(Sheet1!$B$10:$JO$18,MATCH($C57,Sheet1!$A$10:$A$18,0),MATCH(PI$48,Sheet1!$B$9:$JO$9,0))=0,"Close",INDEX(Sheet1!$B$10:$JO$18,MATCH($C57,Sheet1!$A$10:$A$18,0),MATCH(PI$48,Sheet1!$B$9:$JO$9,0))),"")</f>
        <v/>
      </c>
      <c r="PJ57" s="55" t="str">
        <f>IFERROR(IF(INDEX(Sheet1!$B$10:$JO$18,MATCH($C57,Sheet1!$A$10:$A$18,0),MATCH(PJ$48,Sheet1!$B$9:$JO$9,0))=0,"Close",INDEX(Sheet1!$B$10:$JO$18,MATCH($C57,Sheet1!$A$10:$A$18,0),MATCH(PJ$48,Sheet1!$B$9:$JO$9,0))),"")</f>
        <v/>
      </c>
      <c r="PK57" s="55" t="str">
        <f>IFERROR(IF(INDEX(Sheet1!$B$10:$JO$18,MATCH($C57,Sheet1!$A$10:$A$18,0),MATCH(PK$48,Sheet1!$B$9:$JO$9,0))=0,"Close",INDEX(Sheet1!$B$10:$JO$18,MATCH($C57,Sheet1!$A$10:$A$18,0),MATCH(PK$48,Sheet1!$B$9:$JO$9,0))),"")</f>
        <v/>
      </c>
      <c r="PL57" s="55" t="str">
        <f>IFERROR(IF(INDEX(Sheet1!$B$10:$JO$18,MATCH($C57,Sheet1!$A$10:$A$18,0),MATCH(PL$48,Sheet1!$B$9:$JO$9,0))=0,"Close",INDEX(Sheet1!$B$10:$JO$18,MATCH($C57,Sheet1!$A$10:$A$18,0),MATCH(PL$48,Sheet1!$B$9:$JO$9,0))),"")</f>
        <v/>
      </c>
      <c r="PM57" s="55" t="str">
        <f>IFERROR(IF(INDEX(Sheet1!$B$10:$JO$18,MATCH($C57,Sheet1!$A$10:$A$18,0),MATCH(PM$48,Sheet1!$B$9:$JO$9,0))=0,"Close",INDEX(Sheet1!$B$10:$JO$18,MATCH($C57,Sheet1!$A$10:$A$18,0),MATCH(PM$48,Sheet1!$B$9:$JO$9,0))),"")</f>
        <v/>
      </c>
      <c r="PN57" s="55" t="str">
        <f>IFERROR(IF(INDEX(Sheet1!$B$10:$JO$18,MATCH($C57,Sheet1!$A$10:$A$18,0),MATCH(PN$48,Sheet1!$B$9:$JO$9,0))=0,"Close",INDEX(Sheet1!$B$10:$JO$18,MATCH($C57,Sheet1!$A$10:$A$18,0),MATCH(PN$48,Sheet1!$B$9:$JO$9,0))),"")</f>
        <v/>
      </c>
      <c r="PO57" s="55" t="str">
        <f>IFERROR(IF(INDEX(Sheet1!$B$10:$JO$18,MATCH($C57,Sheet1!$A$10:$A$18,0),MATCH(PO$48,Sheet1!$B$9:$JO$9,0))=0,"Close",INDEX(Sheet1!$B$10:$JO$18,MATCH($C57,Sheet1!$A$10:$A$18,0),MATCH(PO$48,Sheet1!$B$9:$JO$9,0))),"")</f>
        <v/>
      </c>
      <c r="PP57" s="55" t="str">
        <f>IFERROR(IF(INDEX(Sheet1!$B$10:$JO$18,MATCH($C57,Sheet1!$A$10:$A$18,0),MATCH(PP$48,Sheet1!$B$9:$JO$9,0))=0,"Close",INDEX(Sheet1!$B$10:$JO$18,MATCH($C57,Sheet1!$A$10:$A$18,0),MATCH(PP$48,Sheet1!$B$9:$JO$9,0))),"")</f>
        <v/>
      </c>
      <c r="PQ57" s="55" t="str">
        <f>IFERROR(IF(INDEX(Sheet1!$B$10:$JO$18,MATCH($C57,Sheet1!$A$10:$A$18,0),MATCH(PQ$48,Sheet1!$B$9:$JO$9,0))=0,"Close",INDEX(Sheet1!$B$10:$JO$18,MATCH($C57,Sheet1!$A$10:$A$18,0),MATCH(PQ$48,Sheet1!$B$9:$JO$9,0))),"")</f>
        <v/>
      </c>
      <c r="PR57" s="55" t="str">
        <f>IFERROR(IF(INDEX(Sheet1!$B$10:$JO$18,MATCH($C57,Sheet1!$A$10:$A$18,0),MATCH(PR$48,Sheet1!$B$9:$JO$9,0))=0,"Close",INDEX(Sheet1!$B$10:$JO$18,MATCH($C57,Sheet1!$A$10:$A$18,0),MATCH(PR$48,Sheet1!$B$9:$JO$9,0))),"")</f>
        <v/>
      </c>
      <c r="PS57" s="55" t="str">
        <f>IFERROR(IF(INDEX(Sheet1!$B$10:$JO$18,MATCH($C57,Sheet1!$A$10:$A$18,0),MATCH(PS$48,Sheet1!$B$9:$JO$9,0))=0,"Close",INDEX(Sheet1!$B$10:$JO$18,MATCH($C57,Sheet1!$A$10:$A$18,0),MATCH(PS$48,Sheet1!$B$9:$JO$9,0))),"")</f>
        <v/>
      </c>
      <c r="PT57" s="55" t="str">
        <f>IFERROR(IF(INDEX(Sheet1!$B$10:$JO$18,MATCH($C57,Sheet1!$A$10:$A$18,0),MATCH(PT$48,Sheet1!$B$9:$JO$9,0))=0,"Close",INDEX(Sheet1!$B$10:$JO$18,MATCH($C57,Sheet1!$A$10:$A$18,0),MATCH(PT$48,Sheet1!$B$9:$JO$9,0))),"")</f>
        <v/>
      </c>
      <c r="PU57" s="55" t="str">
        <f>IFERROR(IF(INDEX(Sheet1!$B$10:$JO$18,MATCH($C57,Sheet1!$A$10:$A$18,0),MATCH(PU$48,Sheet1!$B$9:$JO$9,0))=0,"Close",INDEX(Sheet1!$B$10:$JO$18,MATCH($C57,Sheet1!$A$10:$A$18,0),MATCH(PU$48,Sheet1!$B$9:$JO$9,0))),"")</f>
        <v/>
      </c>
      <c r="PV57" s="55" t="str">
        <f>IFERROR(IF(INDEX(Sheet1!$B$10:$JO$18,MATCH($C57,Sheet1!$A$10:$A$18,0),MATCH(PV$48,Sheet1!$B$9:$JO$9,0))=0,"Close",INDEX(Sheet1!$B$10:$JO$18,MATCH($C57,Sheet1!$A$10:$A$18,0),MATCH(PV$48,Sheet1!$B$9:$JO$9,0))),"")</f>
        <v/>
      </c>
      <c r="PW57" s="55" t="str">
        <f>IFERROR(IF(INDEX(Sheet1!$B$10:$JO$18,MATCH($C57,Sheet1!$A$10:$A$18,0),MATCH(PW$48,Sheet1!$B$9:$JO$9,0))=0,"Close",INDEX(Sheet1!$B$10:$JO$18,MATCH($C57,Sheet1!$A$10:$A$18,0),MATCH(PW$48,Sheet1!$B$9:$JO$9,0))),"")</f>
        <v/>
      </c>
      <c r="PX57" s="55" t="str">
        <f>IFERROR(IF(INDEX(Sheet1!$B$10:$JO$18,MATCH($C57,Sheet1!$A$10:$A$18,0),MATCH(PX$48,Sheet1!$B$9:$JO$9,0))=0,"Close",INDEX(Sheet1!$B$10:$JO$18,MATCH($C57,Sheet1!$A$10:$A$18,0),MATCH(PX$48,Sheet1!$B$9:$JO$9,0))),"")</f>
        <v/>
      </c>
      <c r="PY57" s="55" t="str">
        <f>IFERROR(IF(INDEX(Sheet1!$B$10:$JO$18,MATCH($C57,Sheet1!$A$10:$A$18,0),MATCH(PY$48,Sheet1!$B$9:$JO$9,0))=0,"Close",INDEX(Sheet1!$B$10:$JO$18,MATCH($C57,Sheet1!$A$10:$A$18,0),MATCH(PY$48,Sheet1!$B$9:$JO$9,0))),"")</f>
        <v/>
      </c>
      <c r="PZ57" s="55" t="str">
        <f>IFERROR(IF(INDEX(Sheet1!$B$10:$JO$18,MATCH($C57,Sheet1!$A$10:$A$18,0),MATCH(PZ$48,Sheet1!$B$9:$JO$9,0))=0,"Close",INDEX(Sheet1!$B$10:$JO$18,MATCH($C57,Sheet1!$A$10:$A$18,0),MATCH(PZ$48,Sheet1!$B$9:$JO$9,0))),"")</f>
        <v/>
      </c>
      <c r="QA57" s="55" t="str">
        <f>IFERROR(IF(INDEX(Sheet1!$B$10:$JO$18,MATCH($C57,Sheet1!$A$10:$A$18,0),MATCH(QA$48,Sheet1!$B$9:$JO$9,0))=0,"Close",INDEX(Sheet1!$B$10:$JO$18,MATCH($C57,Sheet1!$A$10:$A$18,0),MATCH(QA$48,Sheet1!$B$9:$JO$9,0))),"")</f>
        <v/>
      </c>
      <c r="QB57" s="55" t="str">
        <f>IFERROR(IF(INDEX(Sheet1!$B$10:$JO$18,MATCH($C57,Sheet1!$A$10:$A$18,0),MATCH(QB$48,Sheet1!$B$9:$JO$9,0))=0,"Close",INDEX(Sheet1!$B$10:$JO$18,MATCH($C57,Sheet1!$A$10:$A$18,0),MATCH(QB$48,Sheet1!$B$9:$JO$9,0))),"")</f>
        <v/>
      </c>
      <c r="QC57" s="55" t="str">
        <f>IFERROR(IF(INDEX(Sheet1!$B$10:$JO$18,MATCH($C57,Sheet1!$A$10:$A$18,0),MATCH(QC$48,Sheet1!$B$9:$JO$9,0))=0,"Close",INDEX(Sheet1!$B$10:$JO$18,MATCH($C57,Sheet1!$A$10:$A$18,0),MATCH(QC$48,Sheet1!$B$9:$JO$9,0))),"")</f>
        <v/>
      </c>
      <c r="QD57" s="55" t="str">
        <f>IFERROR(IF(INDEX(Sheet1!$B$10:$JO$18,MATCH($C57,Sheet1!$A$10:$A$18,0),MATCH(QD$48,Sheet1!$B$9:$JO$9,0))=0,"Close",INDEX(Sheet1!$B$10:$JO$18,MATCH($C57,Sheet1!$A$10:$A$18,0),MATCH(QD$48,Sheet1!$B$9:$JO$9,0))),"")</f>
        <v/>
      </c>
      <c r="QE57" s="55" t="str">
        <f>IFERROR(IF(INDEX(Sheet1!$B$10:$JO$18,MATCH($C57,Sheet1!$A$10:$A$18,0),MATCH(QE$48,Sheet1!$B$9:$JO$9,0))=0,"Close",INDEX(Sheet1!$B$10:$JO$18,MATCH($C57,Sheet1!$A$10:$A$18,0),MATCH(QE$48,Sheet1!$B$9:$JO$9,0))),"")</f>
        <v/>
      </c>
      <c r="QF57" s="55" t="str">
        <f>IFERROR(IF(INDEX(Sheet1!$B$10:$JO$18,MATCH($C57,Sheet1!$A$10:$A$18,0),MATCH(QF$48,Sheet1!$B$9:$JO$9,0))=0,"Close",INDEX(Sheet1!$B$10:$JO$18,MATCH($C57,Sheet1!$A$10:$A$18,0),MATCH(QF$48,Sheet1!$B$9:$JO$9,0))),"")</f>
        <v/>
      </c>
      <c r="QG57" s="55" t="str">
        <f>IFERROR(IF(INDEX(Sheet1!$B$10:$JO$18,MATCH($C57,Sheet1!$A$10:$A$18,0),MATCH(QG$48,Sheet1!$B$9:$JO$9,0))=0,"Close",INDEX(Sheet1!$B$10:$JO$18,MATCH($C57,Sheet1!$A$10:$A$18,0),MATCH(QG$48,Sheet1!$B$9:$JO$9,0))),"")</f>
        <v/>
      </c>
      <c r="QH57" s="55" t="str">
        <f>IFERROR(IF(INDEX(Sheet1!$B$10:$JO$18,MATCH($C57,Sheet1!$A$10:$A$18,0),MATCH(QH$48,Sheet1!$B$9:$JO$9,0))=0,"Close",INDEX(Sheet1!$B$10:$JO$18,MATCH($C57,Sheet1!$A$10:$A$18,0),MATCH(QH$48,Sheet1!$B$9:$JO$9,0))),"")</f>
        <v/>
      </c>
      <c r="QI57" s="55" t="str">
        <f>IFERROR(IF(INDEX(Sheet1!$B$10:$JO$18,MATCH($C57,Sheet1!$A$10:$A$18,0),MATCH(QI$48,Sheet1!$B$9:$JO$9,0))=0,"Close",INDEX(Sheet1!$B$10:$JO$18,MATCH($C57,Sheet1!$A$10:$A$18,0),MATCH(QI$48,Sheet1!$B$9:$JO$9,0))),"")</f>
        <v/>
      </c>
      <c r="QJ57" s="55" t="str">
        <f>IFERROR(IF(INDEX(Sheet1!$B$10:$JO$18,MATCH($C57,Sheet1!$A$10:$A$18,0),MATCH(QJ$48,Sheet1!$B$9:$JO$9,0))=0,"Close",INDEX(Sheet1!$B$10:$JO$18,MATCH($C57,Sheet1!$A$10:$A$18,0),MATCH(QJ$48,Sheet1!$B$9:$JO$9,0))),"")</f>
        <v/>
      </c>
      <c r="QK57" s="55" t="str">
        <f>IFERROR(IF(INDEX(Sheet1!$B$10:$JO$18,MATCH($C57,Sheet1!$A$10:$A$18,0),MATCH(QK$48,Sheet1!$B$9:$JO$9,0))=0,"Close",INDEX(Sheet1!$B$10:$JO$18,MATCH($C57,Sheet1!$A$10:$A$18,0),MATCH(QK$48,Sheet1!$B$9:$JO$9,0))),"")</f>
        <v/>
      </c>
      <c r="QL57" s="55" t="str">
        <f>IFERROR(IF(INDEX(Sheet1!$B$10:$JO$18,MATCH($C57,Sheet1!$A$10:$A$18,0),MATCH(QL$48,Sheet1!$B$9:$JO$9,0))=0,"Close",INDEX(Sheet1!$B$10:$JO$18,MATCH($C57,Sheet1!$A$10:$A$18,0),MATCH(QL$48,Sheet1!$B$9:$JO$9,0))),"")</f>
        <v/>
      </c>
      <c r="QM57" s="55" t="str">
        <f>IFERROR(IF(INDEX(Sheet1!$B$10:$JO$18,MATCH($C57,Sheet1!$A$10:$A$18,0),MATCH(QM$48,Sheet1!$B$9:$JO$9,0))=0,"Close",INDEX(Sheet1!$B$10:$JO$18,MATCH($C57,Sheet1!$A$10:$A$18,0),MATCH(QM$48,Sheet1!$B$9:$JO$9,0))),"")</f>
        <v/>
      </c>
      <c r="QN57" s="55" t="str">
        <f>IFERROR(IF(INDEX(Sheet1!$B$10:$JO$18,MATCH($C57,Sheet1!$A$10:$A$18,0),MATCH(QN$48,Sheet1!$B$9:$JO$9,0))=0,"Close",INDEX(Sheet1!$B$10:$JO$18,MATCH($C57,Sheet1!$A$10:$A$18,0),MATCH(QN$48,Sheet1!$B$9:$JO$9,0))),"")</f>
        <v/>
      </c>
      <c r="QO57" s="55" t="str">
        <f>IFERROR(IF(INDEX(Sheet1!$B$10:$JO$18,MATCH($C57,Sheet1!$A$10:$A$18,0),MATCH(QO$48,Sheet1!$B$9:$JO$9,0))=0,"Close",INDEX(Sheet1!$B$10:$JO$18,MATCH($C57,Sheet1!$A$10:$A$18,0),MATCH(QO$48,Sheet1!$B$9:$JO$9,0))),"")</f>
        <v/>
      </c>
      <c r="QP57" s="55" t="str">
        <f>IFERROR(IF(INDEX(Sheet1!$B$10:$JO$18,MATCH($C57,Sheet1!$A$10:$A$18,0),MATCH(QP$48,Sheet1!$B$9:$JO$9,0))=0,"Close",INDEX(Sheet1!$B$10:$JO$18,MATCH($C57,Sheet1!$A$10:$A$18,0),MATCH(QP$48,Sheet1!$B$9:$JO$9,0))),"")</f>
        <v/>
      </c>
      <c r="QQ57" s="55" t="str">
        <f>IFERROR(IF(INDEX(Sheet1!$B$10:$JO$18,MATCH($C57,Sheet1!$A$10:$A$18,0),MATCH(QQ$48,Sheet1!$B$9:$JO$9,0))=0,"Close",INDEX(Sheet1!$B$10:$JO$18,MATCH($C57,Sheet1!$A$10:$A$18,0),MATCH(QQ$48,Sheet1!$B$9:$JO$9,0))),"")</f>
        <v/>
      </c>
      <c r="QR57" s="55" t="str">
        <f>IFERROR(IF(INDEX(Sheet1!$B$10:$JO$18,MATCH($C57,Sheet1!$A$10:$A$18,0),MATCH(QR$48,Sheet1!$B$9:$JO$9,0))=0,"Close",INDEX(Sheet1!$B$10:$JO$18,MATCH($C57,Sheet1!$A$10:$A$18,0),MATCH(QR$48,Sheet1!$B$9:$JO$9,0))),"")</f>
        <v/>
      </c>
      <c r="QS57" s="55" t="str">
        <f>IFERROR(IF(INDEX(Sheet1!$B$10:$JO$18,MATCH($C57,Sheet1!$A$10:$A$18,0),MATCH(QS$48,Sheet1!$B$9:$JO$9,0))=0,"Close",INDEX(Sheet1!$B$10:$JO$18,MATCH($C57,Sheet1!$A$10:$A$18,0),MATCH(QS$48,Sheet1!$B$9:$JO$9,0))),"")</f>
        <v/>
      </c>
      <c r="QT57" s="55" t="str">
        <f>IFERROR(IF(INDEX(Sheet1!$B$10:$JO$18,MATCH($C57,Sheet1!$A$10:$A$18,0),MATCH(QT$48,Sheet1!$B$9:$JO$9,0))=0,"Close",INDEX(Sheet1!$B$10:$JO$18,MATCH($C57,Sheet1!$A$10:$A$18,0),MATCH(QT$48,Sheet1!$B$9:$JO$9,0))),"")</f>
        <v/>
      </c>
      <c r="QU57" s="55" t="str">
        <f>IFERROR(IF(INDEX(Sheet1!$B$10:$JO$18,MATCH($C57,Sheet1!$A$10:$A$18,0),MATCH(QU$48,Sheet1!$B$9:$JO$9,0))=0,"Close",INDEX(Sheet1!$B$10:$JO$18,MATCH($C57,Sheet1!$A$10:$A$18,0),MATCH(QU$48,Sheet1!$B$9:$JO$9,0))),"")</f>
        <v/>
      </c>
      <c r="QV57" s="55" t="str">
        <f>IFERROR(IF(INDEX(Sheet1!$B$10:$JO$18,MATCH($C57,Sheet1!$A$10:$A$18,0),MATCH(QV$48,Sheet1!$B$9:$JO$9,0))=0,"Close",INDEX(Sheet1!$B$10:$JO$18,MATCH($C57,Sheet1!$A$10:$A$18,0),MATCH(QV$48,Sheet1!$B$9:$JO$9,0))),"")</f>
        <v/>
      </c>
      <c r="QW57" s="55" t="str">
        <f>IFERROR(IF(INDEX(Sheet1!$B$10:$JO$18,MATCH($C57,Sheet1!$A$10:$A$18,0),MATCH(QW$48,Sheet1!$B$9:$JO$9,0))=0,"Close",INDEX(Sheet1!$B$10:$JO$18,MATCH($C57,Sheet1!$A$10:$A$18,0),MATCH(QW$48,Sheet1!$B$9:$JO$9,0))),"")</f>
        <v/>
      </c>
      <c r="QX57" s="55" t="str">
        <f>IFERROR(IF(INDEX(Sheet1!$B$10:$JO$18,MATCH($C57,Sheet1!$A$10:$A$18,0),MATCH(QX$48,Sheet1!$B$9:$JO$9,0))=0,"Close",INDEX(Sheet1!$B$10:$JO$18,MATCH($C57,Sheet1!$A$10:$A$18,0),MATCH(QX$48,Sheet1!$B$9:$JO$9,0))),"")</f>
        <v/>
      </c>
      <c r="QY57" s="55" t="str">
        <f>IFERROR(IF(INDEX(Sheet1!$B$10:$JO$18,MATCH($C57,Sheet1!$A$10:$A$18,0),MATCH(QY$48,Sheet1!$B$9:$JO$9,0))=0,"Close",INDEX(Sheet1!$B$10:$JO$18,MATCH($C57,Sheet1!$A$10:$A$18,0),MATCH(QY$48,Sheet1!$B$9:$JO$9,0))),"")</f>
        <v/>
      </c>
      <c r="QZ57" s="55" t="str">
        <f>IFERROR(IF(INDEX(Sheet1!$B$10:$JO$18,MATCH($C57,Sheet1!$A$10:$A$18,0),MATCH(QZ$48,Sheet1!$B$9:$JO$9,0))=0,"Close",INDEX(Sheet1!$B$10:$JO$18,MATCH($C57,Sheet1!$A$10:$A$18,0),MATCH(QZ$48,Sheet1!$B$9:$JO$9,0))),"")</f>
        <v/>
      </c>
      <c r="RA57" s="55" t="str">
        <f>IFERROR(IF(INDEX(Sheet1!$B$10:$JO$18,MATCH($C57,Sheet1!$A$10:$A$18,0),MATCH(RA$48,Sheet1!$B$9:$JO$9,0))=0,"Close",INDEX(Sheet1!$B$10:$JO$18,MATCH($C57,Sheet1!$A$10:$A$18,0),MATCH(RA$48,Sheet1!$B$9:$JO$9,0))),"")</f>
        <v/>
      </c>
      <c r="RB57" s="55" t="str">
        <f>IFERROR(IF(INDEX(Sheet1!$B$10:$JO$18,MATCH($C57,Sheet1!$A$10:$A$18,0),MATCH(RB$48,Sheet1!$B$9:$JO$9,0))=0,"Close",INDEX(Sheet1!$B$10:$JO$18,MATCH($C57,Sheet1!$A$10:$A$18,0),MATCH(RB$48,Sheet1!$B$9:$JO$9,0))),"")</f>
        <v/>
      </c>
      <c r="RC57" s="55" t="str">
        <f>IFERROR(IF(INDEX(Sheet1!$B$10:$JO$18,MATCH($C57,Sheet1!$A$10:$A$18,0),MATCH(RC$48,Sheet1!$B$9:$JO$9,0))=0,"Close",INDEX(Sheet1!$B$10:$JO$18,MATCH($C57,Sheet1!$A$10:$A$18,0),MATCH(RC$48,Sheet1!$B$9:$JO$9,0))),"")</f>
        <v/>
      </c>
      <c r="RD57" s="55" t="str">
        <f>IFERROR(IF(INDEX(Sheet1!$B$10:$JO$18,MATCH($C57,Sheet1!$A$10:$A$18,0),MATCH(RD$48,Sheet1!$B$9:$JO$9,0))=0,"Close",INDEX(Sheet1!$B$10:$JO$18,MATCH($C57,Sheet1!$A$10:$A$18,0),MATCH(RD$48,Sheet1!$B$9:$JO$9,0))),"")</f>
        <v/>
      </c>
      <c r="RE57" s="55" t="str">
        <f>IFERROR(IF(INDEX(Sheet1!$B$10:$JO$18,MATCH($C57,Sheet1!$A$10:$A$18,0),MATCH(RE$48,Sheet1!$B$9:$JO$9,0))=0,"Close",INDEX(Sheet1!$B$10:$JO$18,MATCH($C57,Sheet1!$A$10:$A$18,0),MATCH(RE$48,Sheet1!$B$9:$JO$9,0))),"")</f>
        <v/>
      </c>
      <c r="RF57" s="55" t="str">
        <f>IFERROR(IF(INDEX(Sheet1!$B$10:$JO$18,MATCH($C57,Sheet1!$A$10:$A$18,0),MATCH(RF$48,Sheet1!$B$9:$JO$9,0))=0,"Close",INDEX(Sheet1!$B$10:$JO$18,MATCH($C57,Sheet1!$A$10:$A$18,0),MATCH(RF$48,Sheet1!$B$9:$JO$9,0))),"")</f>
        <v/>
      </c>
      <c r="RG57" s="55" t="str">
        <f>IFERROR(IF(INDEX(Sheet1!$B$10:$JO$18,MATCH($C57,Sheet1!$A$10:$A$18,0),MATCH(RG$48,Sheet1!$B$9:$JO$9,0))=0,"Close",INDEX(Sheet1!$B$10:$JO$18,MATCH($C57,Sheet1!$A$10:$A$18,0),MATCH(RG$48,Sheet1!$B$9:$JO$9,0))),"")</f>
        <v/>
      </c>
      <c r="RH57" s="55" t="str">
        <f>IFERROR(IF(INDEX(Sheet1!$B$10:$JO$18,MATCH($C57,Sheet1!$A$10:$A$18,0),MATCH(RH$48,Sheet1!$B$9:$JO$9,0))=0,"Close",INDEX(Sheet1!$B$10:$JO$18,MATCH($C57,Sheet1!$A$10:$A$18,0),MATCH(RH$48,Sheet1!$B$9:$JO$9,0))),"")</f>
        <v/>
      </c>
      <c r="RI57" s="55" t="str">
        <f>IFERROR(IF(INDEX(Sheet1!$B$10:$JO$18,MATCH($C57,Sheet1!$A$10:$A$18,0),MATCH(RI$48,Sheet1!$B$9:$JO$9,0))=0,"Close",INDEX(Sheet1!$B$10:$JO$18,MATCH($C57,Sheet1!$A$10:$A$18,0),MATCH(RI$48,Sheet1!$B$9:$JO$9,0))),"")</f>
        <v/>
      </c>
      <c r="RJ57" s="55" t="str">
        <f>IFERROR(IF(INDEX(Sheet1!$B$10:$JO$18,MATCH($C57,Sheet1!$A$10:$A$18,0),MATCH(RJ$48,Sheet1!$B$9:$JO$9,0))=0,"Close",INDEX(Sheet1!$B$10:$JO$18,MATCH($C57,Sheet1!$A$10:$A$18,0),MATCH(RJ$48,Sheet1!$B$9:$JO$9,0))),"")</f>
        <v/>
      </c>
      <c r="RK57" s="55" t="str">
        <f>IFERROR(IF(INDEX(Sheet1!$B$10:$JO$18,MATCH($C57,Sheet1!$A$10:$A$18,0),MATCH(RK$48,Sheet1!$B$9:$JO$9,0))=0,"Close",INDEX(Sheet1!$B$10:$JO$18,MATCH($C57,Sheet1!$A$10:$A$18,0),MATCH(RK$48,Sheet1!$B$9:$JO$9,0))),"")</f>
        <v/>
      </c>
      <c r="RL57" s="55" t="str">
        <f>IFERROR(IF(INDEX(Sheet1!$B$10:$JO$18,MATCH($C57,Sheet1!$A$10:$A$18,0),MATCH(RL$48,Sheet1!$B$9:$JO$9,0))=0,"Close",INDEX(Sheet1!$B$10:$JO$18,MATCH($C57,Sheet1!$A$10:$A$18,0),MATCH(RL$48,Sheet1!$B$9:$JO$9,0))),"")</f>
        <v/>
      </c>
      <c r="RM57" s="55" t="str">
        <f>IFERROR(IF(INDEX(Sheet1!$B$10:$JO$18,MATCH($C57,Sheet1!$A$10:$A$18,0),MATCH(RM$48,Sheet1!$B$9:$JO$9,0))=0,"Close",INDEX(Sheet1!$B$10:$JO$18,MATCH($C57,Sheet1!$A$10:$A$18,0),MATCH(RM$48,Sheet1!$B$9:$JO$9,0))),"")</f>
        <v/>
      </c>
      <c r="RN57" s="55" t="str">
        <f>IFERROR(IF(INDEX(Sheet1!$B$10:$JO$18,MATCH($C57,Sheet1!$A$10:$A$18,0),MATCH(RN$48,Sheet1!$B$9:$JO$9,0))=0,"Close",INDEX(Sheet1!$B$10:$JO$18,MATCH($C57,Sheet1!$A$10:$A$18,0),MATCH(RN$48,Sheet1!$B$9:$JO$9,0))),"")</f>
        <v/>
      </c>
      <c r="RO57" s="55" t="str">
        <f>IFERROR(IF(INDEX(Sheet1!$B$10:$JO$18,MATCH($C57,Sheet1!$A$10:$A$18,0),MATCH(RO$48,Sheet1!$B$9:$JO$9,0))=0,"Close",INDEX(Sheet1!$B$10:$JO$18,MATCH($C57,Sheet1!$A$10:$A$18,0),MATCH(RO$48,Sheet1!$B$9:$JO$9,0))),"")</f>
        <v/>
      </c>
      <c r="RP57" s="55" t="str">
        <f>IFERROR(IF(INDEX(Sheet1!$B$10:$JO$18,MATCH($C57,Sheet1!$A$10:$A$18,0),MATCH(RP$48,Sheet1!$B$9:$JO$9,0))=0,"Close",INDEX(Sheet1!$B$10:$JO$18,MATCH($C57,Sheet1!$A$10:$A$18,0),MATCH(RP$48,Sheet1!$B$9:$JO$9,0))),"")</f>
        <v/>
      </c>
      <c r="RQ57" s="55" t="str">
        <f>IFERROR(IF(INDEX(Sheet1!$B$10:$JO$18,MATCH($C57,Sheet1!$A$10:$A$18,0),MATCH(RQ$48,Sheet1!$B$9:$JO$9,0))=0,"Close",INDEX(Sheet1!$B$10:$JO$18,MATCH($C57,Sheet1!$A$10:$A$18,0),MATCH(RQ$48,Sheet1!$B$9:$JO$9,0))),"")</f>
        <v/>
      </c>
      <c r="RR57" s="55" t="str">
        <f>IFERROR(IF(INDEX(Sheet1!$B$10:$JO$18,MATCH($C57,Sheet1!$A$10:$A$18,0),MATCH(RR$48,Sheet1!$B$9:$JO$9,0))=0,"Close",INDEX(Sheet1!$B$10:$JO$18,MATCH($C57,Sheet1!$A$10:$A$18,0),MATCH(RR$48,Sheet1!$B$9:$JO$9,0))),"")</f>
        <v/>
      </c>
      <c r="RS57" s="55" t="str">
        <f>IFERROR(IF(INDEX(Sheet1!$B$10:$JO$18,MATCH($C57,Sheet1!$A$10:$A$18,0),MATCH(RS$48,Sheet1!$B$9:$JO$9,0))=0,"Close",INDEX(Sheet1!$B$10:$JO$18,MATCH($C57,Sheet1!$A$10:$A$18,0),MATCH(RS$48,Sheet1!$B$9:$JO$9,0))),"")</f>
        <v/>
      </c>
      <c r="RT57" s="55" t="str">
        <f>IFERROR(IF(INDEX(Sheet1!$B$10:$JO$18,MATCH($C57,Sheet1!$A$10:$A$18,0),MATCH(RT$48,Sheet1!$B$9:$JO$9,0))=0,"Close",INDEX(Sheet1!$B$10:$JO$18,MATCH($C57,Sheet1!$A$10:$A$18,0),MATCH(RT$48,Sheet1!$B$9:$JO$9,0))),"")</f>
        <v/>
      </c>
      <c r="RU57" s="55" t="str">
        <f>IFERROR(IF(INDEX(Sheet1!$B$10:$JO$18,MATCH($C57,Sheet1!$A$10:$A$18,0),MATCH(RU$48,Sheet1!$B$9:$JO$9,0))=0,"Close",INDEX(Sheet1!$B$10:$JO$18,MATCH($C57,Sheet1!$A$10:$A$18,0),MATCH(RU$48,Sheet1!$B$9:$JO$9,0))),"")</f>
        <v/>
      </c>
      <c r="RV57" s="55" t="str">
        <f>IFERROR(IF(INDEX(Sheet1!$B$10:$JO$18,MATCH($C57,Sheet1!$A$10:$A$18,0),MATCH(RV$48,Sheet1!$B$9:$JO$9,0))=0,"Close",INDEX(Sheet1!$B$10:$JO$18,MATCH($C57,Sheet1!$A$10:$A$18,0),MATCH(RV$48,Sheet1!$B$9:$JO$9,0))),"")</f>
        <v/>
      </c>
      <c r="RW57" s="55" t="str">
        <f>IFERROR(IF(INDEX(Sheet1!$B$10:$JO$18,MATCH($C57,Sheet1!$A$10:$A$18,0),MATCH(RW$48,Sheet1!$B$9:$JO$9,0))=0,"Close",INDEX(Sheet1!$B$10:$JO$18,MATCH($C57,Sheet1!$A$10:$A$18,0),MATCH(RW$48,Sheet1!$B$9:$JO$9,0))),"")</f>
        <v/>
      </c>
      <c r="RX57" s="55" t="str">
        <f>IFERROR(IF(INDEX(Sheet1!$B$10:$JO$18,MATCH($C57,Sheet1!$A$10:$A$18,0),MATCH(RX$48,Sheet1!$B$9:$JO$9,0))=0,"Close",INDEX(Sheet1!$B$10:$JO$18,MATCH($C57,Sheet1!$A$10:$A$18,0),MATCH(RX$48,Sheet1!$B$9:$JO$9,0))),"")</f>
        <v/>
      </c>
    </row>
    <row r="58" spans="2:492" x14ac:dyDescent="0.2">
      <c r="B58" s="47">
        <f t="shared" si="122"/>
        <v>11</v>
      </c>
      <c r="C58" s="54">
        <f>$C$20</f>
        <v>0</v>
      </c>
      <c r="D58" s="57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55"/>
      <c r="EF58" s="55"/>
      <c r="EG58" s="55"/>
      <c r="EH58" s="55"/>
      <c r="EI58" s="55"/>
      <c r="EJ58" s="55"/>
      <c r="EK58" s="55"/>
      <c r="EL58" s="55"/>
      <c r="EM58" s="55"/>
      <c r="EN58" s="55"/>
      <c r="EO58" s="55"/>
      <c r="EP58" s="55"/>
      <c r="EQ58" s="55"/>
      <c r="ER58" s="55"/>
      <c r="ES58" s="55"/>
      <c r="ET58" s="55"/>
      <c r="EU58" s="55"/>
      <c r="EV58" s="55"/>
      <c r="EW58" s="55"/>
      <c r="EX58" s="55"/>
      <c r="EY58" s="55"/>
      <c r="EZ58" s="55"/>
      <c r="FA58" s="55"/>
      <c r="FB58" s="55"/>
      <c r="FC58" s="55"/>
      <c r="FD58" s="55"/>
      <c r="FE58" s="55"/>
      <c r="FF58" s="55"/>
      <c r="FG58" s="55"/>
      <c r="FH58" s="55"/>
      <c r="FI58" s="55"/>
      <c r="FJ58" s="55"/>
      <c r="FK58" s="55"/>
      <c r="FL58" s="55"/>
      <c r="FM58" s="55"/>
      <c r="FN58" s="55"/>
      <c r="FO58" s="55"/>
      <c r="FP58" s="55"/>
      <c r="FQ58" s="55"/>
      <c r="FR58" s="55"/>
      <c r="FS58" s="55"/>
      <c r="FT58" s="55"/>
      <c r="FU58" s="55"/>
      <c r="FV58" s="55"/>
      <c r="FW58" s="55"/>
      <c r="FX58" s="55"/>
      <c r="FY58" s="55"/>
      <c r="FZ58" s="55"/>
      <c r="GA58" s="55"/>
      <c r="GB58" s="55"/>
      <c r="GC58" s="55"/>
      <c r="GD58" s="55"/>
      <c r="GE58" s="55"/>
      <c r="GF58" s="55"/>
      <c r="GG58" s="55"/>
      <c r="GH58" s="55"/>
      <c r="GI58" s="55"/>
      <c r="GJ58" s="55"/>
      <c r="GK58" s="55"/>
      <c r="GL58" s="55"/>
      <c r="GM58" s="55"/>
      <c r="GN58" s="55"/>
      <c r="GO58" s="55"/>
      <c r="GP58" s="55"/>
      <c r="GQ58" s="55"/>
      <c r="GR58" s="55"/>
      <c r="GS58" s="55"/>
      <c r="GT58" s="55"/>
      <c r="GU58" s="55"/>
      <c r="GV58" s="55"/>
      <c r="GW58" s="55"/>
      <c r="GX58" s="55"/>
      <c r="GY58" s="55"/>
      <c r="GZ58" s="55"/>
      <c r="HA58" s="55"/>
      <c r="HB58" s="55"/>
      <c r="HC58" s="55"/>
      <c r="HD58" s="55"/>
      <c r="HE58" s="55"/>
      <c r="HF58" s="55"/>
      <c r="HG58" s="55"/>
      <c r="HH58" s="55"/>
      <c r="HI58" s="55"/>
      <c r="HJ58" s="55"/>
      <c r="HK58" s="55"/>
      <c r="HL58" s="55"/>
      <c r="HM58" s="55"/>
      <c r="HN58" s="55"/>
      <c r="HO58" s="55"/>
      <c r="HP58" s="55"/>
      <c r="HQ58" s="55"/>
      <c r="HR58" s="55"/>
      <c r="HS58" s="55"/>
      <c r="HT58" s="55"/>
      <c r="HU58" s="55"/>
      <c r="HV58" s="55"/>
      <c r="HW58" s="55"/>
      <c r="HX58" s="55"/>
      <c r="HY58" s="55"/>
      <c r="HZ58" s="55"/>
      <c r="IA58" s="55"/>
      <c r="IB58" s="55"/>
      <c r="IC58" s="55"/>
      <c r="ID58" s="55"/>
      <c r="IE58" s="55"/>
      <c r="IF58" s="55"/>
      <c r="IG58" s="55"/>
      <c r="IH58" s="55"/>
      <c r="II58" s="55"/>
      <c r="IJ58" s="55"/>
      <c r="IK58" s="55"/>
      <c r="IL58" s="55"/>
      <c r="IM58" s="55"/>
      <c r="IN58" s="55"/>
      <c r="IO58" s="55"/>
      <c r="IP58" s="55"/>
      <c r="IQ58" s="55"/>
      <c r="IR58" s="55"/>
      <c r="IS58" s="55"/>
      <c r="IT58" s="55"/>
      <c r="IU58" s="55"/>
      <c r="IV58" s="55"/>
      <c r="IW58" s="55"/>
      <c r="IX58" s="55"/>
      <c r="IY58" s="55"/>
      <c r="IZ58" s="55"/>
      <c r="JA58" s="55"/>
      <c r="JB58" s="55"/>
      <c r="JC58" s="55"/>
      <c r="JD58" s="55"/>
      <c r="JE58" s="55"/>
      <c r="JF58" s="55"/>
      <c r="JG58" s="55"/>
      <c r="JH58" s="55"/>
      <c r="JI58" s="55"/>
      <c r="JJ58" s="55"/>
      <c r="JK58" s="55"/>
      <c r="JL58" s="55"/>
      <c r="JM58" s="55"/>
      <c r="JN58" s="55"/>
      <c r="JO58" s="55"/>
      <c r="JP58" s="55"/>
      <c r="JQ58" s="55"/>
      <c r="JR58" s="55"/>
      <c r="JS58" s="55"/>
      <c r="JT58" s="55"/>
      <c r="JU58" s="55"/>
      <c r="JV58" s="55"/>
      <c r="JW58" s="55"/>
      <c r="JX58" s="55"/>
      <c r="JY58" s="55"/>
      <c r="JZ58" s="55"/>
      <c r="KA58" s="55"/>
      <c r="KB58" s="55"/>
      <c r="KC58" s="55"/>
      <c r="KD58" s="55"/>
      <c r="KE58" s="55"/>
      <c r="KF58" s="55"/>
      <c r="KG58" s="55"/>
      <c r="KH58" s="55"/>
      <c r="KI58" s="55"/>
      <c r="KJ58" s="55"/>
      <c r="KK58" s="55"/>
      <c r="KL58" s="55"/>
      <c r="KM58" s="55"/>
      <c r="KN58" s="55"/>
      <c r="KO58" s="55"/>
      <c r="KP58" s="55"/>
      <c r="KQ58" s="55"/>
      <c r="KR58" s="55"/>
      <c r="KS58" s="55"/>
      <c r="KT58" s="55"/>
      <c r="KU58" s="55"/>
      <c r="KV58" s="55"/>
      <c r="KW58" s="55"/>
      <c r="KX58" s="55"/>
      <c r="KY58" s="55"/>
      <c r="KZ58" s="55"/>
      <c r="LA58" s="55"/>
      <c r="LB58" s="55"/>
      <c r="LC58" s="55"/>
      <c r="LD58" s="55"/>
      <c r="LE58" s="55"/>
      <c r="LF58" s="55"/>
      <c r="LG58" s="55"/>
      <c r="LH58" s="55"/>
      <c r="LI58" s="55"/>
      <c r="LJ58" s="55"/>
      <c r="LK58" s="55"/>
      <c r="LL58" s="55"/>
      <c r="LM58" s="55"/>
      <c r="LN58" s="55"/>
      <c r="LO58" s="55"/>
      <c r="LP58" s="55"/>
      <c r="LQ58" s="55"/>
      <c r="LR58" s="55"/>
      <c r="LS58" s="55"/>
      <c r="LT58" s="55"/>
      <c r="LU58" s="55"/>
      <c r="LV58" s="55"/>
      <c r="LW58" s="55"/>
      <c r="LX58" s="55"/>
      <c r="LY58" s="55"/>
      <c r="LZ58" s="55"/>
      <c r="MA58" s="55"/>
      <c r="MB58" s="55"/>
      <c r="MC58" s="55"/>
      <c r="MD58" s="55"/>
      <c r="ME58" s="55"/>
      <c r="MF58" s="55"/>
      <c r="MG58" s="55"/>
      <c r="MH58" s="55"/>
      <c r="MI58" s="55"/>
      <c r="MJ58" s="55"/>
      <c r="MK58" s="55"/>
      <c r="ML58" s="55"/>
      <c r="MM58" s="55"/>
      <c r="MN58" s="55"/>
      <c r="MO58" s="55"/>
      <c r="MP58" s="55"/>
      <c r="MQ58" s="55"/>
      <c r="MR58" s="55"/>
      <c r="MS58" s="55"/>
      <c r="MT58" s="55"/>
      <c r="MU58" s="55"/>
      <c r="MV58" s="55"/>
      <c r="MW58" s="55"/>
      <c r="MX58" s="55"/>
      <c r="MY58" s="55"/>
      <c r="MZ58" s="55"/>
      <c r="NA58" s="55"/>
      <c r="NB58" s="55"/>
      <c r="NC58" s="55"/>
      <c r="ND58" s="55"/>
      <c r="NE58" s="55"/>
      <c r="NF58" s="55"/>
      <c r="NG58" s="55"/>
      <c r="NH58" s="55"/>
      <c r="NI58" s="55"/>
      <c r="NJ58" s="55"/>
      <c r="NK58" s="55"/>
      <c r="NL58" s="55"/>
      <c r="NM58" s="55"/>
      <c r="NN58" s="55"/>
      <c r="NO58" s="55"/>
      <c r="NP58" s="55"/>
      <c r="NQ58" s="55"/>
      <c r="NR58" s="55"/>
      <c r="NS58" s="55"/>
      <c r="NT58" s="55"/>
      <c r="NU58" s="55"/>
      <c r="NV58" s="55"/>
      <c r="NW58" s="55"/>
      <c r="NX58" s="55"/>
      <c r="NY58" s="55"/>
      <c r="NZ58" s="55"/>
      <c r="OA58" s="55"/>
      <c r="OB58" s="55"/>
      <c r="OC58" s="55"/>
      <c r="OD58" s="55"/>
      <c r="OE58" s="55"/>
      <c r="OF58" s="55"/>
      <c r="OG58" s="55"/>
      <c r="OH58" s="55"/>
      <c r="OI58" s="55"/>
      <c r="OJ58" s="55"/>
      <c r="OK58" s="55"/>
      <c r="OL58" s="55"/>
      <c r="OM58" s="55"/>
      <c r="ON58" s="55"/>
      <c r="OO58" s="55"/>
      <c r="OP58" s="55"/>
      <c r="OQ58" s="55"/>
      <c r="OR58" s="55"/>
      <c r="OS58" s="55"/>
      <c r="OT58" s="55"/>
      <c r="OU58" s="55"/>
      <c r="OV58" s="55"/>
      <c r="OW58" s="55"/>
      <c r="OX58" s="55"/>
      <c r="OY58" s="55"/>
      <c r="OZ58" s="55"/>
      <c r="PA58" s="55"/>
      <c r="PB58" s="55"/>
      <c r="PC58" s="55"/>
      <c r="PD58" s="55"/>
      <c r="PE58" s="55"/>
      <c r="PF58" s="55"/>
      <c r="PG58" s="55"/>
      <c r="PH58" s="55"/>
      <c r="PI58" s="55"/>
      <c r="PJ58" s="55"/>
      <c r="PK58" s="55"/>
      <c r="PL58" s="55"/>
      <c r="PM58" s="55"/>
      <c r="PN58" s="55"/>
      <c r="PO58" s="55"/>
      <c r="PP58" s="55"/>
      <c r="PQ58" s="55"/>
      <c r="PR58" s="55"/>
      <c r="PS58" s="55"/>
      <c r="PT58" s="55"/>
      <c r="PU58" s="55"/>
      <c r="PV58" s="55"/>
      <c r="PW58" s="55"/>
      <c r="PX58" s="55"/>
      <c r="PY58" s="55"/>
      <c r="PZ58" s="55"/>
      <c r="QA58" s="55"/>
      <c r="QB58" s="55"/>
      <c r="QC58" s="55"/>
      <c r="QD58" s="55"/>
      <c r="QE58" s="55"/>
      <c r="QF58" s="55"/>
      <c r="QG58" s="55"/>
      <c r="QH58" s="55"/>
      <c r="QI58" s="55"/>
      <c r="QJ58" s="55"/>
      <c r="QK58" s="55"/>
      <c r="QL58" s="55"/>
      <c r="QM58" s="55"/>
      <c r="QN58" s="55"/>
      <c r="QO58" s="55"/>
      <c r="QP58" s="55"/>
      <c r="QQ58" s="55"/>
      <c r="QR58" s="55"/>
      <c r="QS58" s="55"/>
      <c r="QT58" s="55"/>
      <c r="QU58" s="55"/>
      <c r="QV58" s="55"/>
      <c r="QW58" s="55"/>
      <c r="QX58" s="55"/>
      <c r="QY58" s="55"/>
      <c r="QZ58" s="55"/>
      <c r="RA58" s="55"/>
      <c r="RB58" s="55"/>
      <c r="RC58" s="55"/>
      <c r="RD58" s="55"/>
      <c r="RE58" s="55"/>
      <c r="RF58" s="55"/>
      <c r="RG58" s="55"/>
      <c r="RH58" s="55"/>
      <c r="RI58" s="55"/>
      <c r="RJ58" s="55"/>
      <c r="RK58" s="55"/>
      <c r="RL58" s="55"/>
      <c r="RM58" s="55"/>
      <c r="RN58" s="55"/>
      <c r="RO58" s="55"/>
      <c r="RP58" s="55"/>
      <c r="RQ58" s="55"/>
      <c r="RR58" s="55"/>
      <c r="RS58" s="55"/>
      <c r="RT58" s="55"/>
      <c r="RU58" s="55"/>
      <c r="RV58" s="55"/>
      <c r="RW58" s="55"/>
      <c r="RX58" s="55"/>
    </row>
    <row r="60" spans="2:492" ht="18" thickBot="1" x14ac:dyDescent="0.25">
      <c r="C60" s="58" t="s">
        <v>77</v>
      </c>
    </row>
    <row r="61" spans="2:492" ht="18" thickBot="1" x14ac:dyDescent="0.25">
      <c r="C61" s="51" t="s">
        <v>58</v>
      </c>
      <c r="D61" s="52"/>
      <c r="E61" s="53">
        <f>$C$9</f>
        <v>45962</v>
      </c>
      <c r="F61" s="53">
        <f t="shared" ref="F61:BQ61" si="123">E61+1</f>
        <v>45963</v>
      </c>
      <c r="G61" s="53">
        <f t="shared" si="123"/>
        <v>45964</v>
      </c>
      <c r="H61" s="53">
        <f t="shared" si="123"/>
        <v>45965</v>
      </c>
      <c r="I61" s="53">
        <f t="shared" si="123"/>
        <v>45966</v>
      </c>
      <c r="J61" s="53">
        <f t="shared" si="123"/>
        <v>45967</v>
      </c>
      <c r="K61" s="53">
        <f t="shared" si="123"/>
        <v>45968</v>
      </c>
      <c r="L61" s="53">
        <f t="shared" si="123"/>
        <v>45969</v>
      </c>
      <c r="M61" s="53">
        <f t="shared" si="123"/>
        <v>45970</v>
      </c>
      <c r="N61" s="53">
        <f t="shared" si="123"/>
        <v>45971</v>
      </c>
      <c r="O61" s="53">
        <f t="shared" si="123"/>
        <v>45972</v>
      </c>
      <c r="P61" s="53">
        <f t="shared" si="123"/>
        <v>45973</v>
      </c>
      <c r="Q61" s="53">
        <f t="shared" si="123"/>
        <v>45974</v>
      </c>
      <c r="R61" s="53">
        <f t="shared" si="123"/>
        <v>45975</v>
      </c>
      <c r="S61" s="53">
        <f t="shared" si="123"/>
        <v>45976</v>
      </c>
      <c r="T61" s="53">
        <f t="shared" si="123"/>
        <v>45977</v>
      </c>
      <c r="U61" s="53">
        <f t="shared" si="123"/>
        <v>45978</v>
      </c>
      <c r="V61" s="53">
        <f t="shared" si="123"/>
        <v>45979</v>
      </c>
      <c r="W61" s="53">
        <f t="shared" si="123"/>
        <v>45980</v>
      </c>
      <c r="X61" s="53">
        <f t="shared" si="123"/>
        <v>45981</v>
      </c>
      <c r="Y61" s="53">
        <f t="shared" si="123"/>
        <v>45982</v>
      </c>
      <c r="Z61" s="53">
        <f t="shared" si="123"/>
        <v>45983</v>
      </c>
      <c r="AA61" s="53">
        <f t="shared" si="123"/>
        <v>45984</v>
      </c>
      <c r="AB61" s="53">
        <f t="shared" si="123"/>
        <v>45985</v>
      </c>
      <c r="AC61" s="53">
        <f t="shared" si="123"/>
        <v>45986</v>
      </c>
      <c r="AD61" s="53">
        <f t="shared" si="123"/>
        <v>45987</v>
      </c>
      <c r="AE61" s="53">
        <f t="shared" si="123"/>
        <v>45988</v>
      </c>
      <c r="AF61" s="53">
        <f t="shared" si="123"/>
        <v>45989</v>
      </c>
      <c r="AG61" s="53">
        <f t="shared" si="123"/>
        <v>45990</v>
      </c>
      <c r="AH61" s="53">
        <f t="shared" si="123"/>
        <v>45991</v>
      </c>
      <c r="AI61" s="53">
        <f t="shared" si="123"/>
        <v>45992</v>
      </c>
      <c r="AJ61" s="53">
        <f t="shared" si="123"/>
        <v>45993</v>
      </c>
      <c r="AK61" s="53">
        <f t="shared" si="123"/>
        <v>45994</v>
      </c>
      <c r="AL61" s="53">
        <f t="shared" si="123"/>
        <v>45995</v>
      </c>
      <c r="AM61" s="53">
        <f t="shared" si="123"/>
        <v>45996</v>
      </c>
      <c r="AN61" s="53">
        <f t="shared" si="123"/>
        <v>45997</v>
      </c>
      <c r="AO61" s="53">
        <f t="shared" si="123"/>
        <v>45998</v>
      </c>
      <c r="AP61" s="53">
        <f t="shared" si="123"/>
        <v>45999</v>
      </c>
      <c r="AQ61" s="53">
        <f t="shared" si="123"/>
        <v>46000</v>
      </c>
      <c r="AR61" s="53">
        <f t="shared" si="123"/>
        <v>46001</v>
      </c>
      <c r="AS61" s="53">
        <f t="shared" si="123"/>
        <v>46002</v>
      </c>
      <c r="AT61" s="53">
        <f t="shared" si="123"/>
        <v>46003</v>
      </c>
      <c r="AU61" s="53">
        <f t="shared" si="123"/>
        <v>46004</v>
      </c>
      <c r="AV61" s="53">
        <f t="shared" si="123"/>
        <v>46005</v>
      </c>
      <c r="AW61" s="53">
        <f t="shared" si="123"/>
        <v>46006</v>
      </c>
      <c r="AX61" s="53">
        <f t="shared" si="123"/>
        <v>46007</v>
      </c>
      <c r="AY61" s="53">
        <f t="shared" si="123"/>
        <v>46008</v>
      </c>
      <c r="AZ61" s="53">
        <f t="shared" si="123"/>
        <v>46009</v>
      </c>
      <c r="BA61" s="53">
        <f t="shared" si="123"/>
        <v>46010</v>
      </c>
      <c r="BB61" s="53">
        <f t="shared" si="123"/>
        <v>46011</v>
      </c>
      <c r="BC61" s="53">
        <f t="shared" si="123"/>
        <v>46012</v>
      </c>
      <c r="BD61" s="53">
        <f t="shared" si="123"/>
        <v>46013</v>
      </c>
      <c r="BE61" s="53">
        <f t="shared" si="123"/>
        <v>46014</v>
      </c>
      <c r="BF61" s="53">
        <f t="shared" si="123"/>
        <v>46015</v>
      </c>
      <c r="BG61" s="53">
        <f t="shared" si="123"/>
        <v>46016</v>
      </c>
      <c r="BH61" s="53">
        <f t="shared" si="123"/>
        <v>46017</v>
      </c>
      <c r="BI61" s="53">
        <f t="shared" si="123"/>
        <v>46018</v>
      </c>
      <c r="BJ61" s="53">
        <f t="shared" si="123"/>
        <v>46019</v>
      </c>
      <c r="BK61" s="53">
        <f t="shared" si="123"/>
        <v>46020</v>
      </c>
      <c r="BL61" s="53">
        <f t="shared" si="123"/>
        <v>46021</v>
      </c>
      <c r="BM61" s="53">
        <f t="shared" si="123"/>
        <v>46022</v>
      </c>
      <c r="BN61" s="53">
        <f t="shared" si="123"/>
        <v>46023</v>
      </c>
      <c r="BO61" s="53">
        <f t="shared" si="123"/>
        <v>46024</v>
      </c>
      <c r="BP61" s="53">
        <f t="shared" si="123"/>
        <v>46025</v>
      </c>
      <c r="BQ61" s="53">
        <f t="shared" si="123"/>
        <v>46026</v>
      </c>
      <c r="BR61" s="53">
        <f t="shared" ref="BR61:EC61" si="124">BQ61+1</f>
        <v>46027</v>
      </c>
      <c r="BS61" s="53">
        <f t="shared" si="124"/>
        <v>46028</v>
      </c>
      <c r="BT61" s="53">
        <f t="shared" si="124"/>
        <v>46029</v>
      </c>
      <c r="BU61" s="53">
        <f t="shared" si="124"/>
        <v>46030</v>
      </c>
      <c r="BV61" s="53">
        <f t="shared" si="124"/>
        <v>46031</v>
      </c>
      <c r="BW61" s="53">
        <f t="shared" si="124"/>
        <v>46032</v>
      </c>
      <c r="BX61" s="53">
        <f t="shared" si="124"/>
        <v>46033</v>
      </c>
      <c r="BY61" s="53">
        <f t="shared" si="124"/>
        <v>46034</v>
      </c>
      <c r="BZ61" s="53">
        <f t="shared" si="124"/>
        <v>46035</v>
      </c>
      <c r="CA61" s="53">
        <f t="shared" si="124"/>
        <v>46036</v>
      </c>
      <c r="CB61" s="53">
        <f t="shared" si="124"/>
        <v>46037</v>
      </c>
      <c r="CC61" s="53">
        <f t="shared" si="124"/>
        <v>46038</v>
      </c>
      <c r="CD61" s="53">
        <f t="shared" si="124"/>
        <v>46039</v>
      </c>
      <c r="CE61" s="53">
        <f t="shared" si="124"/>
        <v>46040</v>
      </c>
      <c r="CF61" s="53">
        <f t="shared" si="124"/>
        <v>46041</v>
      </c>
      <c r="CG61" s="53">
        <f t="shared" si="124"/>
        <v>46042</v>
      </c>
      <c r="CH61" s="53">
        <f t="shared" si="124"/>
        <v>46043</v>
      </c>
      <c r="CI61" s="53">
        <f t="shared" si="124"/>
        <v>46044</v>
      </c>
      <c r="CJ61" s="53">
        <f t="shared" si="124"/>
        <v>46045</v>
      </c>
      <c r="CK61" s="53">
        <f t="shared" si="124"/>
        <v>46046</v>
      </c>
      <c r="CL61" s="53">
        <f t="shared" si="124"/>
        <v>46047</v>
      </c>
      <c r="CM61" s="53">
        <f t="shared" si="124"/>
        <v>46048</v>
      </c>
      <c r="CN61" s="53">
        <f t="shared" si="124"/>
        <v>46049</v>
      </c>
      <c r="CO61" s="53">
        <f t="shared" si="124"/>
        <v>46050</v>
      </c>
      <c r="CP61" s="53">
        <f t="shared" si="124"/>
        <v>46051</v>
      </c>
      <c r="CQ61" s="53">
        <f t="shared" si="124"/>
        <v>46052</v>
      </c>
      <c r="CR61" s="53">
        <f t="shared" si="124"/>
        <v>46053</v>
      </c>
      <c r="CS61" s="53">
        <f t="shared" si="124"/>
        <v>46054</v>
      </c>
      <c r="CT61" s="53">
        <f t="shared" si="124"/>
        <v>46055</v>
      </c>
      <c r="CU61" s="53">
        <f t="shared" si="124"/>
        <v>46056</v>
      </c>
      <c r="CV61" s="53">
        <f t="shared" si="124"/>
        <v>46057</v>
      </c>
      <c r="CW61" s="53">
        <f t="shared" si="124"/>
        <v>46058</v>
      </c>
      <c r="CX61" s="53">
        <f t="shared" si="124"/>
        <v>46059</v>
      </c>
      <c r="CY61" s="53">
        <f t="shared" si="124"/>
        <v>46060</v>
      </c>
      <c r="CZ61" s="53">
        <f t="shared" si="124"/>
        <v>46061</v>
      </c>
      <c r="DA61" s="53">
        <f t="shared" si="124"/>
        <v>46062</v>
      </c>
      <c r="DB61" s="53">
        <f t="shared" si="124"/>
        <v>46063</v>
      </c>
      <c r="DC61" s="53">
        <f t="shared" si="124"/>
        <v>46064</v>
      </c>
      <c r="DD61" s="53">
        <f t="shared" si="124"/>
        <v>46065</v>
      </c>
      <c r="DE61" s="53">
        <f t="shared" si="124"/>
        <v>46066</v>
      </c>
      <c r="DF61" s="53">
        <f t="shared" si="124"/>
        <v>46067</v>
      </c>
      <c r="DG61" s="53">
        <f t="shared" si="124"/>
        <v>46068</v>
      </c>
      <c r="DH61" s="53">
        <f t="shared" si="124"/>
        <v>46069</v>
      </c>
      <c r="DI61" s="53">
        <f t="shared" si="124"/>
        <v>46070</v>
      </c>
      <c r="DJ61" s="53">
        <f t="shared" si="124"/>
        <v>46071</v>
      </c>
      <c r="DK61" s="53">
        <f t="shared" si="124"/>
        <v>46072</v>
      </c>
      <c r="DL61" s="53">
        <f t="shared" si="124"/>
        <v>46073</v>
      </c>
      <c r="DM61" s="53">
        <f t="shared" si="124"/>
        <v>46074</v>
      </c>
      <c r="DN61" s="53">
        <f t="shared" si="124"/>
        <v>46075</v>
      </c>
      <c r="DO61" s="53">
        <f t="shared" si="124"/>
        <v>46076</v>
      </c>
      <c r="DP61" s="53">
        <f t="shared" si="124"/>
        <v>46077</v>
      </c>
      <c r="DQ61" s="53">
        <f t="shared" si="124"/>
        <v>46078</v>
      </c>
      <c r="DR61" s="53">
        <f t="shared" si="124"/>
        <v>46079</v>
      </c>
      <c r="DS61" s="53">
        <f t="shared" si="124"/>
        <v>46080</v>
      </c>
      <c r="DT61" s="53">
        <f t="shared" si="124"/>
        <v>46081</v>
      </c>
      <c r="DU61" s="53">
        <f t="shared" si="124"/>
        <v>46082</v>
      </c>
      <c r="DV61" s="53">
        <f t="shared" si="124"/>
        <v>46083</v>
      </c>
      <c r="DW61" s="53">
        <f t="shared" si="124"/>
        <v>46084</v>
      </c>
      <c r="DX61" s="53">
        <f t="shared" si="124"/>
        <v>46085</v>
      </c>
      <c r="DY61" s="53">
        <f t="shared" si="124"/>
        <v>46086</v>
      </c>
      <c r="DZ61" s="53">
        <f t="shared" si="124"/>
        <v>46087</v>
      </c>
      <c r="EA61" s="53">
        <f t="shared" si="124"/>
        <v>46088</v>
      </c>
      <c r="EB61" s="53">
        <f t="shared" si="124"/>
        <v>46089</v>
      </c>
      <c r="EC61" s="53">
        <f t="shared" si="124"/>
        <v>46090</v>
      </c>
      <c r="ED61" s="53">
        <f t="shared" ref="ED61:GO61" si="125">EC61+1</f>
        <v>46091</v>
      </c>
      <c r="EE61" s="53">
        <f t="shared" si="125"/>
        <v>46092</v>
      </c>
      <c r="EF61" s="53">
        <f t="shared" si="125"/>
        <v>46093</v>
      </c>
      <c r="EG61" s="53">
        <f t="shared" si="125"/>
        <v>46094</v>
      </c>
      <c r="EH61" s="53">
        <f t="shared" si="125"/>
        <v>46095</v>
      </c>
      <c r="EI61" s="53">
        <f t="shared" si="125"/>
        <v>46096</v>
      </c>
      <c r="EJ61" s="53">
        <f t="shared" si="125"/>
        <v>46097</v>
      </c>
      <c r="EK61" s="53">
        <f t="shared" si="125"/>
        <v>46098</v>
      </c>
      <c r="EL61" s="53">
        <f t="shared" si="125"/>
        <v>46099</v>
      </c>
      <c r="EM61" s="53">
        <f t="shared" si="125"/>
        <v>46100</v>
      </c>
      <c r="EN61" s="53">
        <f t="shared" si="125"/>
        <v>46101</v>
      </c>
      <c r="EO61" s="53">
        <f t="shared" si="125"/>
        <v>46102</v>
      </c>
      <c r="EP61" s="53">
        <f t="shared" si="125"/>
        <v>46103</v>
      </c>
      <c r="EQ61" s="53">
        <f t="shared" si="125"/>
        <v>46104</v>
      </c>
      <c r="ER61" s="53">
        <f t="shared" si="125"/>
        <v>46105</v>
      </c>
      <c r="ES61" s="53">
        <f t="shared" si="125"/>
        <v>46106</v>
      </c>
      <c r="ET61" s="53">
        <f t="shared" si="125"/>
        <v>46107</v>
      </c>
      <c r="EU61" s="53">
        <f t="shared" si="125"/>
        <v>46108</v>
      </c>
      <c r="EV61" s="53">
        <f t="shared" si="125"/>
        <v>46109</v>
      </c>
      <c r="EW61" s="53">
        <f t="shared" si="125"/>
        <v>46110</v>
      </c>
      <c r="EX61" s="53">
        <f t="shared" si="125"/>
        <v>46111</v>
      </c>
      <c r="EY61" s="53">
        <f t="shared" si="125"/>
        <v>46112</v>
      </c>
      <c r="EZ61" s="53">
        <f t="shared" si="125"/>
        <v>46113</v>
      </c>
      <c r="FA61" s="53">
        <f t="shared" si="125"/>
        <v>46114</v>
      </c>
      <c r="FB61" s="53">
        <f t="shared" si="125"/>
        <v>46115</v>
      </c>
      <c r="FC61" s="53">
        <f t="shared" si="125"/>
        <v>46116</v>
      </c>
      <c r="FD61" s="53">
        <f t="shared" si="125"/>
        <v>46117</v>
      </c>
      <c r="FE61" s="53">
        <f t="shared" si="125"/>
        <v>46118</v>
      </c>
      <c r="FF61" s="53">
        <f t="shared" si="125"/>
        <v>46119</v>
      </c>
      <c r="FG61" s="53">
        <f t="shared" si="125"/>
        <v>46120</v>
      </c>
      <c r="FH61" s="53">
        <f t="shared" si="125"/>
        <v>46121</v>
      </c>
      <c r="FI61" s="53">
        <f t="shared" si="125"/>
        <v>46122</v>
      </c>
      <c r="FJ61" s="53">
        <f t="shared" si="125"/>
        <v>46123</v>
      </c>
      <c r="FK61" s="53">
        <f t="shared" si="125"/>
        <v>46124</v>
      </c>
      <c r="FL61" s="53">
        <f t="shared" si="125"/>
        <v>46125</v>
      </c>
      <c r="FM61" s="53">
        <f t="shared" si="125"/>
        <v>46126</v>
      </c>
      <c r="FN61" s="53">
        <f t="shared" si="125"/>
        <v>46127</v>
      </c>
      <c r="FO61" s="53">
        <f t="shared" si="125"/>
        <v>46128</v>
      </c>
      <c r="FP61" s="53">
        <f t="shared" si="125"/>
        <v>46129</v>
      </c>
      <c r="FQ61" s="53">
        <f t="shared" si="125"/>
        <v>46130</v>
      </c>
      <c r="FR61" s="53">
        <f t="shared" si="125"/>
        <v>46131</v>
      </c>
      <c r="FS61" s="53">
        <f t="shared" si="125"/>
        <v>46132</v>
      </c>
      <c r="FT61" s="53">
        <f t="shared" si="125"/>
        <v>46133</v>
      </c>
      <c r="FU61" s="53">
        <f t="shared" si="125"/>
        <v>46134</v>
      </c>
      <c r="FV61" s="53">
        <f t="shared" si="125"/>
        <v>46135</v>
      </c>
      <c r="FW61" s="53">
        <f t="shared" si="125"/>
        <v>46136</v>
      </c>
      <c r="FX61" s="53">
        <f t="shared" si="125"/>
        <v>46137</v>
      </c>
      <c r="FY61" s="53">
        <f t="shared" si="125"/>
        <v>46138</v>
      </c>
      <c r="FZ61" s="53">
        <f t="shared" si="125"/>
        <v>46139</v>
      </c>
      <c r="GA61" s="53">
        <f t="shared" si="125"/>
        <v>46140</v>
      </c>
      <c r="GB61" s="53">
        <f t="shared" si="125"/>
        <v>46141</v>
      </c>
      <c r="GC61" s="53">
        <f t="shared" si="125"/>
        <v>46142</v>
      </c>
      <c r="GD61" s="53">
        <f t="shared" si="125"/>
        <v>46143</v>
      </c>
      <c r="GE61" s="53">
        <f t="shared" si="125"/>
        <v>46144</v>
      </c>
      <c r="GF61" s="53">
        <f t="shared" si="125"/>
        <v>46145</v>
      </c>
      <c r="GG61" s="53">
        <f t="shared" si="125"/>
        <v>46146</v>
      </c>
      <c r="GH61" s="53">
        <f t="shared" si="125"/>
        <v>46147</v>
      </c>
      <c r="GI61" s="53">
        <f t="shared" si="125"/>
        <v>46148</v>
      </c>
      <c r="GJ61" s="53">
        <f t="shared" si="125"/>
        <v>46149</v>
      </c>
      <c r="GK61" s="53">
        <f t="shared" si="125"/>
        <v>46150</v>
      </c>
      <c r="GL61" s="53">
        <f t="shared" si="125"/>
        <v>46151</v>
      </c>
      <c r="GM61" s="53">
        <f t="shared" si="125"/>
        <v>46152</v>
      </c>
      <c r="GN61" s="53">
        <f t="shared" si="125"/>
        <v>46153</v>
      </c>
      <c r="GO61" s="53">
        <f t="shared" si="125"/>
        <v>46154</v>
      </c>
      <c r="GP61" s="53">
        <f t="shared" ref="GP61:JA61" si="126">GO61+1</f>
        <v>46155</v>
      </c>
      <c r="GQ61" s="53">
        <f t="shared" si="126"/>
        <v>46156</v>
      </c>
      <c r="GR61" s="53">
        <f t="shared" si="126"/>
        <v>46157</v>
      </c>
      <c r="GS61" s="53">
        <f t="shared" si="126"/>
        <v>46158</v>
      </c>
      <c r="GT61" s="53">
        <f t="shared" si="126"/>
        <v>46159</v>
      </c>
      <c r="GU61" s="53">
        <f t="shared" si="126"/>
        <v>46160</v>
      </c>
      <c r="GV61" s="53">
        <f t="shared" si="126"/>
        <v>46161</v>
      </c>
      <c r="GW61" s="53">
        <f t="shared" si="126"/>
        <v>46162</v>
      </c>
      <c r="GX61" s="53">
        <f t="shared" si="126"/>
        <v>46163</v>
      </c>
      <c r="GY61" s="53">
        <f t="shared" si="126"/>
        <v>46164</v>
      </c>
      <c r="GZ61" s="53">
        <f t="shared" si="126"/>
        <v>46165</v>
      </c>
      <c r="HA61" s="53">
        <f t="shared" si="126"/>
        <v>46166</v>
      </c>
      <c r="HB61" s="53">
        <f t="shared" si="126"/>
        <v>46167</v>
      </c>
      <c r="HC61" s="53">
        <f t="shared" si="126"/>
        <v>46168</v>
      </c>
      <c r="HD61" s="53">
        <f t="shared" si="126"/>
        <v>46169</v>
      </c>
      <c r="HE61" s="53">
        <f t="shared" si="126"/>
        <v>46170</v>
      </c>
      <c r="HF61" s="53">
        <f t="shared" si="126"/>
        <v>46171</v>
      </c>
      <c r="HG61" s="53">
        <f t="shared" si="126"/>
        <v>46172</v>
      </c>
      <c r="HH61" s="53">
        <f t="shared" si="126"/>
        <v>46173</v>
      </c>
      <c r="HI61" s="53">
        <f t="shared" si="126"/>
        <v>46174</v>
      </c>
      <c r="HJ61" s="53">
        <f t="shared" si="126"/>
        <v>46175</v>
      </c>
      <c r="HK61" s="53">
        <f t="shared" si="126"/>
        <v>46176</v>
      </c>
      <c r="HL61" s="53">
        <f t="shared" si="126"/>
        <v>46177</v>
      </c>
      <c r="HM61" s="53">
        <f t="shared" si="126"/>
        <v>46178</v>
      </c>
      <c r="HN61" s="53">
        <f t="shared" si="126"/>
        <v>46179</v>
      </c>
      <c r="HO61" s="53">
        <f t="shared" si="126"/>
        <v>46180</v>
      </c>
      <c r="HP61" s="53">
        <f t="shared" si="126"/>
        <v>46181</v>
      </c>
      <c r="HQ61" s="53">
        <f t="shared" si="126"/>
        <v>46182</v>
      </c>
      <c r="HR61" s="53">
        <f t="shared" si="126"/>
        <v>46183</v>
      </c>
      <c r="HS61" s="53">
        <f t="shared" si="126"/>
        <v>46184</v>
      </c>
      <c r="HT61" s="53">
        <f t="shared" si="126"/>
        <v>46185</v>
      </c>
      <c r="HU61" s="53">
        <f t="shared" si="126"/>
        <v>46186</v>
      </c>
      <c r="HV61" s="53">
        <f t="shared" si="126"/>
        <v>46187</v>
      </c>
      <c r="HW61" s="53">
        <f t="shared" si="126"/>
        <v>46188</v>
      </c>
      <c r="HX61" s="53">
        <f t="shared" si="126"/>
        <v>46189</v>
      </c>
      <c r="HY61" s="53">
        <f t="shared" si="126"/>
        <v>46190</v>
      </c>
      <c r="HZ61" s="53">
        <f t="shared" si="126"/>
        <v>46191</v>
      </c>
      <c r="IA61" s="53">
        <f t="shared" si="126"/>
        <v>46192</v>
      </c>
      <c r="IB61" s="53">
        <f t="shared" si="126"/>
        <v>46193</v>
      </c>
      <c r="IC61" s="53">
        <f t="shared" si="126"/>
        <v>46194</v>
      </c>
      <c r="ID61" s="53">
        <f t="shared" si="126"/>
        <v>46195</v>
      </c>
      <c r="IE61" s="53">
        <f t="shared" si="126"/>
        <v>46196</v>
      </c>
      <c r="IF61" s="53">
        <f t="shared" si="126"/>
        <v>46197</v>
      </c>
      <c r="IG61" s="53">
        <f t="shared" si="126"/>
        <v>46198</v>
      </c>
      <c r="IH61" s="53">
        <f t="shared" si="126"/>
        <v>46199</v>
      </c>
      <c r="II61" s="53">
        <f t="shared" si="126"/>
        <v>46200</v>
      </c>
      <c r="IJ61" s="53">
        <f t="shared" si="126"/>
        <v>46201</v>
      </c>
      <c r="IK61" s="53">
        <f t="shared" si="126"/>
        <v>46202</v>
      </c>
      <c r="IL61" s="53">
        <f t="shared" si="126"/>
        <v>46203</v>
      </c>
      <c r="IM61" s="53">
        <f t="shared" si="126"/>
        <v>46204</v>
      </c>
      <c r="IN61" s="53">
        <f t="shared" si="126"/>
        <v>46205</v>
      </c>
      <c r="IO61" s="53">
        <f t="shared" si="126"/>
        <v>46206</v>
      </c>
      <c r="IP61" s="53">
        <f t="shared" si="126"/>
        <v>46207</v>
      </c>
      <c r="IQ61" s="53">
        <f t="shared" si="126"/>
        <v>46208</v>
      </c>
      <c r="IR61" s="53">
        <f t="shared" si="126"/>
        <v>46209</v>
      </c>
      <c r="IS61" s="53">
        <f t="shared" si="126"/>
        <v>46210</v>
      </c>
      <c r="IT61" s="53">
        <f t="shared" si="126"/>
        <v>46211</v>
      </c>
      <c r="IU61" s="53">
        <f t="shared" si="126"/>
        <v>46212</v>
      </c>
      <c r="IV61" s="53">
        <f t="shared" si="126"/>
        <v>46213</v>
      </c>
      <c r="IW61" s="53">
        <f t="shared" si="126"/>
        <v>46214</v>
      </c>
      <c r="IX61" s="53">
        <f t="shared" si="126"/>
        <v>46215</v>
      </c>
      <c r="IY61" s="53">
        <f t="shared" si="126"/>
        <v>46216</v>
      </c>
      <c r="IZ61" s="53">
        <f t="shared" si="126"/>
        <v>46217</v>
      </c>
      <c r="JA61" s="53">
        <f t="shared" si="126"/>
        <v>46218</v>
      </c>
      <c r="JB61" s="53">
        <f t="shared" ref="JB61:LM61" si="127">JA61+1</f>
        <v>46219</v>
      </c>
      <c r="JC61" s="53">
        <f t="shared" si="127"/>
        <v>46220</v>
      </c>
      <c r="JD61" s="53">
        <f t="shared" si="127"/>
        <v>46221</v>
      </c>
      <c r="JE61" s="53">
        <f t="shared" si="127"/>
        <v>46222</v>
      </c>
      <c r="JF61" s="53">
        <f t="shared" si="127"/>
        <v>46223</v>
      </c>
      <c r="JG61" s="53">
        <f t="shared" si="127"/>
        <v>46224</v>
      </c>
      <c r="JH61" s="53">
        <f t="shared" si="127"/>
        <v>46225</v>
      </c>
      <c r="JI61" s="53">
        <f t="shared" si="127"/>
        <v>46226</v>
      </c>
      <c r="JJ61" s="53">
        <f t="shared" si="127"/>
        <v>46227</v>
      </c>
      <c r="JK61" s="53">
        <f t="shared" si="127"/>
        <v>46228</v>
      </c>
      <c r="JL61" s="53">
        <f t="shared" si="127"/>
        <v>46229</v>
      </c>
      <c r="JM61" s="53">
        <f t="shared" si="127"/>
        <v>46230</v>
      </c>
      <c r="JN61" s="53">
        <f t="shared" si="127"/>
        <v>46231</v>
      </c>
      <c r="JO61" s="53">
        <f t="shared" si="127"/>
        <v>46232</v>
      </c>
      <c r="JP61" s="53">
        <f t="shared" si="127"/>
        <v>46233</v>
      </c>
      <c r="JQ61" s="53">
        <f t="shared" si="127"/>
        <v>46234</v>
      </c>
      <c r="JR61" s="53">
        <f t="shared" si="127"/>
        <v>46235</v>
      </c>
      <c r="JS61" s="53">
        <f t="shared" si="127"/>
        <v>46236</v>
      </c>
      <c r="JT61" s="53">
        <f t="shared" si="127"/>
        <v>46237</v>
      </c>
      <c r="JU61" s="53">
        <f t="shared" si="127"/>
        <v>46238</v>
      </c>
      <c r="JV61" s="53">
        <f t="shared" si="127"/>
        <v>46239</v>
      </c>
      <c r="JW61" s="53">
        <f t="shared" si="127"/>
        <v>46240</v>
      </c>
      <c r="JX61" s="53">
        <f t="shared" si="127"/>
        <v>46241</v>
      </c>
      <c r="JY61" s="53">
        <f t="shared" si="127"/>
        <v>46242</v>
      </c>
      <c r="JZ61" s="53">
        <f t="shared" si="127"/>
        <v>46243</v>
      </c>
      <c r="KA61" s="53">
        <f t="shared" si="127"/>
        <v>46244</v>
      </c>
      <c r="KB61" s="53">
        <f t="shared" si="127"/>
        <v>46245</v>
      </c>
      <c r="KC61" s="53">
        <f t="shared" si="127"/>
        <v>46246</v>
      </c>
      <c r="KD61" s="53">
        <f t="shared" si="127"/>
        <v>46247</v>
      </c>
      <c r="KE61" s="53">
        <f t="shared" si="127"/>
        <v>46248</v>
      </c>
      <c r="KF61" s="53">
        <f t="shared" si="127"/>
        <v>46249</v>
      </c>
      <c r="KG61" s="53">
        <f t="shared" si="127"/>
        <v>46250</v>
      </c>
      <c r="KH61" s="53">
        <f t="shared" si="127"/>
        <v>46251</v>
      </c>
      <c r="KI61" s="53">
        <f t="shared" si="127"/>
        <v>46252</v>
      </c>
      <c r="KJ61" s="53">
        <f t="shared" si="127"/>
        <v>46253</v>
      </c>
      <c r="KK61" s="53">
        <f t="shared" si="127"/>
        <v>46254</v>
      </c>
      <c r="KL61" s="53">
        <f t="shared" si="127"/>
        <v>46255</v>
      </c>
      <c r="KM61" s="53">
        <f t="shared" si="127"/>
        <v>46256</v>
      </c>
      <c r="KN61" s="53">
        <f t="shared" si="127"/>
        <v>46257</v>
      </c>
      <c r="KO61" s="53">
        <f t="shared" si="127"/>
        <v>46258</v>
      </c>
      <c r="KP61" s="53">
        <f t="shared" si="127"/>
        <v>46259</v>
      </c>
      <c r="KQ61" s="53">
        <f t="shared" si="127"/>
        <v>46260</v>
      </c>
      <c r="KR61" s="53">
        <f t="shared" si="127"/>
        <v>46261</v>
      </c>
      <c r="KS61" s="53">
        <f t="shared" si="127"/>
        <v>46262</v>
      </c>
      <c r="KT61" s="53">
        <f t="shared" si="127"/>
        <v>46263</v>
      </c>
      <c r="KU61" s="53">
        <f t="shared" si="127"/>
        <v>46264</v>
      </c>
      <c r="KV61" s="53">
        <f t="shared" si="127"/>
        <v>46265</v>
      </c>
      <c r="KW61" s="53">
        <f t="shared" si="127"/>
        <v>46266</v>
      </c>
      <c r="KX61" s="53">
        <f t="shared" si="127"/>
        <v>46267</v>
      </c>
      <c r="KY61" s="53">
        <f t="shared" si="127"/>
        <v>46268</v>
      </c>
      <c r="KZ61" s="53">
        <f t="shared" si="127"/>
        <v>46269</v>
      </c>
      <c r="LA61" s="53">
        <f t="shared" si="127"/>
        <v>46270</v>
      </c>
      <c r="LB61" s="53">
        <f t="shared" si="127"/>
        <v>46271</v>
      </c>
      <c r="LC61" s="53">
        <f t="shared" si="127"/>
        <v>46272</v>
      </c>
      <c r="LD61" s="53">
        <f t="shared" si="127"/>
        <v>46273</v>
      </c>
      <c r="LE61" s="53">
        <f t="shared" si="127"/>
        <v>46274</v>
      </c>
      <c r="LF61" s="53">
        <f t="shared" si="127"/>
        <v>46275</v>
      </c>
      <c r="LG61" s="53">
        <f t="shared" si="127"/>
        <v>46276</v>
      </c>
      <c r="LH61" s="53">
        <f t="shared" si="127"/>
        <v>46277</v>
      </c>
      <c r="LI61" s="53">
        <f t="shared" si="127"/>
        <v>46278</v>
      </c>
      <c r="LJ61" s="53">
        <f t="shared" si="127"/>
        <v>46279</v>
      </c>
      <c r="LK61" s="53">
        <f t="shared" si="127"/>
        <v>46280</v>
      </c>
      <c r="LL61" s="53">
        <f t="shared" si="127"/>
        <v>46281</v>
      </c>
      <c r="LM61" s="53">
        <f t="shared" si="127"/>
        <v>46282</v>
      </c>
      <c r="LN61" s="53">
        <f t="shared" ref="LN61:NY61" si="128">LM61+1</f>
        <v>46283</v>
      </c>
      <c r="LO61" s="53">
        <f t="shared" si="128"/>
        <v>46284</v>
      </c>
      <c r="LP61" s="53">
        <f t="shared" si="128"/>
        <v>46285</v>
      </c>
      <c r="LQ61" s="53">
        <f t="shared" si="128"/>
        <v>46286</v>
      </c>
      <c r="LR61" s="53">
        <f t="shared" si="128"/>
        <v>46287</v>
      </c>
      <c r="LS61" s="53">
        <f t="shared" si="128"/>
        <v>46288</v>
      </c>
      <c r="LT61" s="53">
        <f t="shared" si="128"/>
        <v>46289</v>
      </c>
      <c r="LU61" s="53">
        <f t="shared" si="128"/>
        <v>46290</v>
      </c>
      <c r="LV61" s="53">
        <f t="shared" si="128"/>
        <v>46291</v>
      </c>
      <c r="LW61" s="53">
        <f t="shared" si="128"/>
        <v>46292</v>
      </c>
      <c r="LX61" s="53">
        <f t="shared" si="128"/>
        <v>46293</v>
      </c>
      <c r="LY61" s="53">
        <f t="shared" si="128"/>
        <v>46294</v>
      </c>
      <c r="LZ61" s="53">
        <f t="shared" si="128"/>
        <v>46295</v>
      </c>
      <c r="MA61" s="53">
        <f t="shared" si="128"/>
        <v>46296</v>
      </c>
      <c r="MB61" s="53">
        <f t="shared" si="128"/>
        <v>46297</v>
      </c>
      <c r="MC61" s="53">
        <f t="shared" si="128"/>
        <v>46298</v>
      </c>
      <c r="MD61" s="53">
        <f t="shared" si="128"/>
        <v>46299</v>
      </c>
      <c r="ME61" s="53">
        <f t="shared" si="128"/>
        <v>46300</v>
      </c>
      <c r="MF61" s="53">
        <f t="shared" si="128"/>
        <v>46301</v>
      </c>
      <c r="MG61" s="53">
        <f t="shared" si="128"/>
        <v>46302</v>
      </c>
      <c r="MH61" s="53">
        <f t="shared" si="128"/>
        <v>46303</v>
      </c>
      <c r="MI61" s="53">
        <f t="shared" si="128"/>
        <v>46304</v>
      </c>
      <c r="MJ61" s="53">
        <f t="shared" si="128"/>
        <v>46305</v>
      </c>
      <c r="MK61" s="53">
        <f t="shared" si="128"/>
        <v>46306</v>
      </c>
      <c r="ML61" s="53">
        <f t="shared" si="128"/>
        <v>46307</v>
      </c>
      <c r="MM61" s="53">
        <f t="shared" si="128"/>
        <v>46308</v>
      </c>
      <c r="MN61" s="53">
        <f t="shared" si="128"/>
        <v>46309</v>
      </c>
      <c r="MO61" s="53">
        <f t="shared" si="128"/>
        <v>46310</v>
      </c>
      <c r="MP61" s="53">
        <f t="shared" si="128"/>
        <v>46311</v>
      </c>
      <c r="MQ61" s="53">
        <f t="shared" si="128"/>
        <v>46312</v>
      </c>
      <c r="MR61" s="53">
        <f t="shared" si="128"/>
        <v>46313</v>
      </c>
      <c r="MS61" s="53">
        <f t="shared" si="128"/>
        <v>46314</v>
      </c>
      <c r="MT61" s="53">
        <f t="shared" si="128"/>
        <v>46315</v>
      </c>
      <c r="MU61" s="53">
        <f t="shared" si="128"/>
        <v>46316</v>
      </c>
      <c r="MV61" s="53">
        <f t="shared" si="128"/>
        <v>46317</v>
      </c>
      <c r="MW61" s="53">
        <f t="shared" si="128"/>
        <v>46318</v>
      </c>
      <c r="MX61" s="53">
        <f t="shared" si="128"/>
        <v>46319</v>
      </c>
      <c r="MY61" s="53">
        <f t="shared" si="128"/>
        <v>46320</v>
      </c>
      <c r="MZ61" s="53">
        <f t="shared" si="128"/>
        <v>46321</v>
      </c>
      <c r="NA61" s="53">
        <f t="shared" si="128"/>
        <v>46322</v>
      </c>
      <c r="NB61" s="53">
        <f t="shared" si="128"/>
        <v>46323</v>
      </c>
      <c r="NC61" s="53">
        <f t="shared" si="128"/>
        <v>46324</v>
      </c>
      <c r="ND61" s="53">
        <f t="shared" si="128"/>
        <v>46325</v>
      </c>
      <c r="NE61" s="53">
        <f t="shared" si="128"/>
        <v>46326</v>
      </c>
      <c r="NF61" s="53">
        <f t="shared" si="128"/>
        <v>46327</v>
      </c>
      <c r="NG61" s="53">
        <f t="shared" si="128"/>
        <v>46328</v>
      </c>
      <c r="NH61" s="53">
        <f t="shared" si="128"/>
        <v>46329</v>
      </c>
      <c r="NI61" s="53">
        <f t="shared" si="128"/>
        <v>46330</v>
      </c>
      <c r="NJ61" s="53">
        <f t="shared" si="128"/>
        <v>46331</v>
      </c>
      <c r="NK61" s="53">
        <f t="shared" si="128"/>
        <v>46332</v>
      </c>
      <c r="NL61" s="53">
        <f t="shared" si="128"/>
        <v>46333</v>
      </c>
      <c r="NM61" s="53">
        <f t="shared" si="128"/>
        <v>46334</v>
      </c>
      <c r="NN61" s="53">
        <f t="shared" si="128"/>
        <v>46335</v>
      </c>
      <c r="NO61" s="53">
        <f t="shared" si="128"/>
        <v>46336</v>
      </c>
      <c r="NP61" s="53">
        <f t="shared" si="128"/>
        <v>46337</v>
      </c>
      <c r="NQ61" s="53">
        <f t="shared" si="128"/>
        <v>46338</v>
      </c>
      <c r="NR61" s="53">
        <f t="shared" si="128"/>
        <v>46339</v>
      </c>
      <c r="NS61" s="53">
        <f t="shared" si="128"/>
        <v>46340</v>
      </c>
      <c r="NT61" s="53">
        <f t="shared" si="128"/>
        <v>46341</v>
      </c>
      <c r="NU61" s="53">
        <f t="shared" si="128"/>
        <v>46342</v>
      </c>
      <c r="NV61" s="53">
        <f t="shared" si="128"/>
        <v>46343</v>
      </c>
      <c r="NW61" s="53">
        <f t="shared" si="128"/>
        <v>46344</v>
      </c>
      <c r="NX61" s="53">
        <f t="shared" si="128"/>
        <v>46345</v>
      </c>
      <c r="NY61" s="53">
        <f t="shared" si="128"/>
        <v>46346</v>
      </c>
      <c r="NZ61" s="53">
        <f t="shared" ref="NZ61:QK61" si="129">NY61+1</f>
        <v>46347</v>
      </c>
      <c r="OA61" s="53">
        <f t="shared" si="129"/>
        <v>46348</v>
      </c>
      <c r="OB61" s="53">
        <f t="shared" si="129"/>
        <v>46349</v>
      </c>
      <c r="OC61" s="53">
        <f t="shared" si="129"/>
        <v>46350</v>
      </c>
      <c r="OD61" s="53">
        <f t="shared" si="129"/>
        <v>46351</v>
      </c>
      <c r="OE61" s="53">
        <f t="shared" si="129"/>
        <v>46352</v>
      </c>
      <c r="OF61" s="53">
        <f t="shared" si="129"/>
        <v>46353</v>
      </c>
      <c r="OG61" s="53">
        <f t="shared" si="129"/>
        <v>46354</v>
      </c>
      <c r="OH61" s="53">
        <f t="shared" si="129"/>
        <v>46355</v>
      </c>
      <c r="OI61" s="53">
        <f t="shared" si="129"/>
        <v>46356</v>
      </c>
      <c r="OJ61" s="53">
        <f t="shared" si="129"/>
        <v>46357</v>
      </c>
      <c r="OK61" s="53">
        <f t="shared" si="129"/>
        <v>46358</v>
      </c>
      <c r="OL61" s="53">
        <f t="shared" si="129"/>
        <v>46359</v>
      </c>
      <c r="OM61" s="53">
        <f t="shared" si="129"/>
        <v>46360</v>
      </c>
      <c r="ON61" s="53">
        <f t="shared" si="129"/>
        <v>46361</v>
      </c>
      <c r="OO61" s="53">
        <f t="shared" si="129"/>
        <v>46362</v>
      </c>
      <c r="OP61" s="53">
        <f t="shared" si="129"/>
        <v>46363</v>
      </c>
      <c r="OQ61" s="53">
        <f t="shared" si="129"/>
        <v>46364</v>
      </c>
      <c r="OR61" s="53">
        <f t="shared" si="129"/>
        <v>46365</v>
      </c>
      <c r="OS61" s="53">
        <f t="shared" si="129"/>
        <v>46366</v>
      </c>
      <c r="OT61" s="53">
        <f t="shared" si="129"/>
        <v>46367</v>
      </c>
      <c r="OU61" s="53">
        <f t="shared" si="129"/>
        <v>46368</v>
      </c>
      <c r="OV61" s="53">
        <f t="shared" si="129"/>
        <v>46369</v>
      </c>
      <c r="OW61" s="53">
        <f t="shared" si="129"/>
        <v>46370</v>
      </c>
      <c r="OX61" s="53">
        <f t="shared" si="129"/>
        <v>46371</v>
      </c>
      <c r="OY61" s="53">
        <f t="shared" si="129"/>
        <v>46372</v>
      </c>
      <c r="OZ61" s="53">
        <f t="shared" si="129"/>
        <v>46373</v>
      </c>
      <c r="PA61" s="53">
        <f t="shared" si="129"/>
        <v>46374</v>
      </c>
      <c r="PB61" s="53">
        <f t="shared" si="129"/>
        <v>46375</v>
      </c>
      <c r="PC61" s="53">
        <f t="shared" si="129"/>
        <v>46376</v>
      </c>
      <c r="PD61" s="53">
        <f t="shared" si="129"/>
        <v>46377</v>
      </c>
      <c r="PE61" s="53">
        <f t="shared" si="129"/>
        <v>46378</v>
      </c>
      <c r="PF61" s="53">
        <f t="shared" si="129"/>
        <v>46379</v>
      </c>
      <c r="PG61" s="53">
        <f t="shared" si="129"/>
        <v>46380</v>
      </c>
      <c r="PH61" s="53">
        <f t="shared" si="129"/>
        <v>46381</v>
      </c>
      <c r="PI61" s="53">
        <f t="shared" si="129"/>
        <v>46382</v>
      </c>
      <c r="PJ61" s="53">
        <f t="shared" si="129"/>
        <v>46383</v>
      </c>
      <c r="PK61" s="53">
        <f t="shared" si="129"/>
        <v>46384</v>
      </c>
      <c r="PL61" s="53">
        <f t="shared" si="129"/>
        <v>46385</v>
      </c>
      <c r="PM61" s="53">
        <f t="shared" si="129"/>
        <v>46386</v>
      </c>
      <c r="PN61" s="53">
        <f t="shared" si="129"/>
        <v>46387</v>
      </c>
      <c r="PO61" s="53">
        <f t="shared" si="129"/>
        <v>46388</v>
      </c>
      <c r="PP61" s="53">
        <f t="shared" si="129"/>
        <v>46389</v>
      </c>
      <c r="PQ61" s="53">
        <f t="shared" si="129"/>
        <v>46390</v>
      </c>
      <c r="PR61" s="53">
        <f t="shared" si="129"/>
        <v>46391</v>
      </c>
      <c r="PS61" s="53">
        <f t="shared" si="129"/>
        <v>46392</v>
      </c>
      <c r="PT61" s="53">
        <f t="shared" si="129"/>
        <v>46393</v>
      </c>
      <c r="PU61" s="53">
        <f t="shared" si="129"/>
        <v>46394</v>
      </c>
      <c r="PV61" s="53">
        <f t="shared" si="129"/>
        <v>46395</v>
      </c>
      <c r="PW61" s="53">
        <f t="shared" si="129"/>
        <v>46396</v>
      </c>
      <c r="PX61" s="53">
        <f t="shared" si="129"/>
        <v>46397</v>
      </c>
      <c r="PY61" s="53">
        <f t="shared" si="129"/>
        <v>46398</v>
      </c>
      <c r="PZ61" s="53">
        <f t="shared" si="129"/>
        <v>46399</v>
      </c>
      <c r="QA61" s="53">
        <f t="shared" si="129"/>
        <v>46400</v>
      </c>
      <c r="QB61" s="53">
        <f t="shared" si="129"/>
        <v>46401</v>
      </c>
      <c r="QC61" s="53">
        <f t="shared" si="129"/>
        <v>46402</v>
      </c>
      <c r="QD61" s="53">
        <f t="shared" si="129"/>
        <v>46403</v>
      </c>
      <c r="QE61" s="53">
        <f t="shared" si="129"/>
        <v>46404</v>
      </c>
      <c r="QF61" s="53">
        <f t="shared" si="129"/>
        <v>46405</v>
      </c>
      <c r="QG61" s="53">
        <f t="shared" si="129"/>
        <v>46406</v>
      </c>
      <c r="QH61" s="53">
        <f t="shared" si="129"/>
        <v>46407</v>
      </c>
      <c r="QI61" s="53">
        <f t="shared" si="129"/>
        <v>46408</v>
      </c>
      <c r="QJ61" s="53">
        <f t="shared" si="129"/>
        <v>46409</v>
      </c>
      <c r="QK61" s="53">
        <f t="shared" si="129"/>
        <v>46410</v>
      </c>
      <c r="QL61" s="53">
        <f t="shared" ref="QL61:RX61" si="130">QK61+1</f>
        <v>46411</v>
      </c>
      <c r="QM61" s="53">
        <f t="shared" si="130"/>
        <v>46412</v>
      </c>
      <c r="QN61" s="53">
        <f t="shared" si="130"/>
        <v>46413</v>
      </c>
      <c r="QO61" s="53">
        <f t="shared" si="130"/>
        <v>46414</v>
      </c>
      <c r="QP61" s="53">
        <f t="shared" si="130"/>
        <v>46415</v>
      </c>
      <c r="QQ61" s="53">
        <f t="shared" si="130"/>
        <v>46416</v>
      </c>
      <c r="QR61" s="53">
        <f t="shared" si="130"/>
        <v>46417</v>
      </c>
      <c r="QS61" s="53">
        <f t="shared" si="130"/>
        <v>46418</v>
      </c>
      <c r="QT61" s="53">
        <f t="shared" si="130"/>
        <v>46419</v>
      </c>
      <c r="QU61" s="53">
        <f t="shared" si="130"/>
        <v>46420</v>
      </c>
      <c r="QV61" s="53">
        <f t="shared" si="130"/>
        <v>46421</v>
      </c>
      <c r="QW61" s="53">
        <f t="shared" si="130"/>
        <v>46422</v>
      </c>
      <c r="QX61" s="53">
        <f t="shared" si="130"/>
        <v>46423</v>
      </c>
      <c r="QY61" s="53">
        <f t="shared" si="130"/>
        <v>46424</v>
      </c>
      <c r="QZ61" s="53">
        <f t="shared" si="130"/>
        <v>46425</v>
      </c>
      <c r="RA61" s="53">
        <f t="shared" si="130"/>
        <v>46426</v>
      </c>
      <c r="RB61" s="53">
        <f t="shared" si="130"/>
        <v>46427</v>
      </c>
      <c r="RC61" s="53">
        <f t="shared" si="130"/>
        <v>46428</v>
      </c>
      <c r="RD61" s="53">
        <f t="shared" si="130"/>
        <v>46429</v>
      </c>
      <c r="RE61" s="53">
        <f t="shared" si="130"/>
        <v>46430</v>
      </c>
      <c r="RF61" s="53">
        <f t="shared" si="130"/>
        <v>46431</v>
      </c>
      <c r="RG61" s="53">
        <f t="shared" si="130"/>
        <v>46432</v>
      </c>
      <c r="RH61" s="53">
        <f t="shared" si="130"/>
        <v>46433</v>
      </c>
      <c r="RI61" s="53">
        <f t="shared" si="130"/>
        <v>46434</v>
      </c>
      <c r="RJ61" s="53">
        <f t="shared" si="130"/>
        <v>46435</v>
      </c>
      <c r="RK61" s="53">
        <f t="shared" si="130"/>
        <v>46436</v>
      </c>
      <c r="RL61" s="53">
        <f t="shared" si="130"/>
        <v>46437</v>
      </c>
      <c r="RM61" s="53">
        <f t="shared" si="130"/>
        <v>46438</v>
      </c>
      <c r="RN61" s="53">
        <f t="shared" si="130"/>
        <v>46439</v>
      </c>
      <c r="RO61" s="53">
        <f t="shared" si="130"/>
        <v>46440</v>
      </c>
      <c r="RP61" s="53">
        <f t="shared" si="130"/>
        <v>46441</v>
      </c>
      <c r="RQ61" s="53">
        <f t="shared" si="130"/>
        <v>46442</v>
      </c>
      <c r="RR61" s="53">
        <f t="shared" si="130"/>
        <v>46443</v>
      </c>
      <c r="RS61" s="53">
        <f t="shared" si="130"/>
        <v>46444</v>
      </c>
      <c r="RT61" s="53">
        <f t="shared" si="130"/>
        <v>46445</v>
      </c>
      <c r="RU61" s="53">
        <f t="shared" si="130"/>
        <v>46446</v>
      </c>
      <c r="RV61" s="53">
        <f t="shared" si="130"/>
        <v>46447</v>
      </c>
      <c r="RW61" s="53">
        <f t="shared" si="130"/>
        <v>46448</v>
      </c>
      <c r="RX61" s="53">
        <f t="shared" si="130"/>
        <v>46449</v>
      </c>
    </row>
    <row r="62" spans="2:492" x14ac:dyDescent="0.2">
      <c r="B62" s="47">
        <v>2</v>
      </c>
      <c r="C62" s="54" t="str">
        <f>$C$11</f>
        <v>アーマン　スイート　ヴィラ　スムイデ</v>
      </c>
      <c r="D62" s="1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5"/>
      <c r="CS62" s="55"/>
      <c r="CT62" s="55"/>
      <c r="CU62" s="55"/>
      <c r="CV62" s="55"/>
      <c r="CW62" s="55"/>
      <c r="CX62" s="55"/>
      <c r="CY62" s="55"/>
      <c r="CZ62" s="55"/>
      <c r="DA62" s="55"/>
      <c r="DB62" s="55"/>
      <c r="DC62" s="55"/>
      <c r="DD62" s="55"/>
      <c r="DE62" s="55"/>
      <c r="DF62" s="55"/>
      <c r="DG62" s="55"/>
      <c r="DH62" s="55"/>
      <c r="DI62" s="55"/>
      <c r="DJ62" s="55"/>
      <c r="DK62" s="55"/>
      <c r="DL62" s="55"/>
      <c r="DM62" s="55"/>
      <c r="DN62" s="55"/>
      <c r="DO62" s="55"/>
      <c r="DP62" s="55"/>
      <c r="DQ62" s="55"/>
      <c r="DR62" s="55"/>
      <c r="DS62" s="55"/>
      <c r="DT62" s="55"/>
      <c r="DU62" s="55"/>
      <c r="DV62" s="55"/>
      <c r="DW62" s="55"/>
      <c r="DX62" s="55"/>
      <c r="DY62" s="55"/>
      <c r="DZ62" s="55"/>
      <c r="EA62" s="55"/>
      <c r="EB62" s="55"/>
      <c r="EC62" s="55"/>
      <c r="ED62" s="55"/>
      <c r="EE62" s="55"/>
      <c r="EF62" s="55"/>
      <c r="EG62" s="55"/>
      <c r="EH62" s="55"/>
      <c r="EI62" s="55"/>
      <c r="EJ62" s="55"/>
      <c r="EK62" s="55"/>
      <c r="EL62" s="55"/>
      <c r="EM62" s="55"/>
      <c r="EN62" s="55"/>
      <c r="EO62" s="55"/>
      <c r="EP62" s="55"/>
      <c r="EQ62" s="55"/>
      <c r="ER62" s="55"/>
      <c r="ES62" s="55"/>
      <c r="ET62" s="55"/>
      <c r="EU62" s="55"/>
      <c r="EV62" s="55"/>
      <c r="EW62" s="55"/>
      <c r="EX62" s="55"/>
      <c r="EY62" s="55"/>
      <c r="EZ62" s="55"/>
      <c r="FA62" s="55"/>
      <c r="FB62" s="55"/>
      <c r="FC62" s="55"/>
      <c r="FD62" s="55"/>
      <c r="FE62" s="55"/>
      <c r="FF62" s="55"/>
      <c r="FG62" s="55"/>
      <c r="FH62" s="55"/>
      <c r="FI62" s="55"/>
      <c r="FJ62" s="55"/>
      <c r="FK62" s="55"/>
      <c r="FL62" s="55"/>
      <c r="FM62" s="55"/>
      <c r="FN62" s="55"/>
      <c r="FO62" s="55"/>
      <c r="FP62" s="55"/>
      <c r="FQ62" s="55"/>
      <c r="FR62" s="55"/>
      <c r="FS62" s="55"/>
      <c r="FT62" s="55"/>
      <c r="FU62" s="55"/>
      <c r="FV62" s="55"/>
      <c r="FW62" s="55"/>
      <c r="FX62" s="55"/>
      <c r="FY62" s="55"/>
      <c r="FZ62" s="55"/>
      <c r="GA62" s="55"/>
      <c r="GB62" s="55"/>
      <c r="GC62" s="55"/>
      <c r="GD62" s="55"/>
      <c r="GE62" s="55"/>
      <c r="GF62" s="55"/>
      <c r="GG62" s="55"/>
      <c r="GH62" s="55"/>
      <c r="GI62" s="55"/>
      <c r="GJ62" s="55"/>
      <c r="GK62" s="55"/>
      <c r="GL62" s="55"/>
      <c r="GM62" s="55"/>
      <c r="GN62" s="55"/>
      <c r="GO62" s="55"/>
      <c r="GP62" s="55"/>
      <c r="GQ62" s="55"/>
      <c r="GR62" s="55"/>
      <c r="GS62" s="55"/>
      <c r="GT62" s="55"/>
      <c r="GU62" s="55"/>
      <c r="GV62" s="55"/>
      <c r="GW62" s="55"/>
      <c r="GX62" s="55"/>
      <c r="GY62" s="55"/>
      <c r="GZ62" s="55"/>
      <c r="HA62" s="55"/>
      <c r="HB62" s="55"/>
      <c r="HC62" s="55"/>
      <c r="HD62" s="55"/>
      <c r="HE62" s="55"/>
      <c r="HF62" s="55"/>
      <c r="HG62" s="55"/>
      <c r="HH62" s="55"/>
      <c r="HI62" s="55"/>
      <c r="HJ62" s="55"/>
      <c r="HK62" s="55"/>
      <c r="HL62" s="55"/>
      <c r="HM62" s="55"/>
      <c r="HN62" s="55"/>
      <c r="HO62" s="55"/>
      <c r="HP62" s="55"/>
      <c r="HQ62" s="55"/>
      <c r="HR62" s="55"/>
      <c r="HS62" s="55"/>
      <c r="HT62" s="55"/>
      <c r="HU62" s="55"/>
      <c r="HV62" s="55"/>
      <c r="HW62" s="55"/>
      <c r="HX62" s="55"/>
      <c r="HY62" s="55"/>
      <c r="HZ62" s="55"/>
      <c r="IA62" s="55"/>
      <c r="IB62" s="55"/>
      <c r="IC62" s="55"/>
      <c r="ID62" s="55"/>
      <c r="IE62" s="55"/>
      <c r="IF62" s="55"/>
      <c r="IG62" s="55"/>
      <c r="IH62" s="55"/>
      <c r="II62" s="55"/>
      <c r="IJ62" s="55"/>
      <c r="IK62" s="55"/>
      <c r="IL62" s="55"/>
      <c r="IM62" s="55"/>
      <c r="IN62" s="55"/>
      <c r="IO62" s="55"/>
      <c r="IP62" s="55"/>
      <c r="IQ62" s="55"/>
      <c r="IR62" s="55"/>
      <c r="IS62" s="55"/>
      <c r="IT62" s="55"/>
      <c r="IU62" s="55"/>
      <c r="IV62" s="55"/>
      <c r="IW62" s="55"/>
      <c r="IX62" s="55"/>
      <c r="IY62" s="55"/>
      <c r="IZ62" s="55"/>
      <c r="JA62" s="55"/>
      <c r="JB62" s="55"/>
      <c r="JC62" s="55"/>
      <c r="JD62" s="55"/>
      <c r="JE62" s="55"/>
      <c r="JF62" s="55"/>
      <c r="JG62" s="55"/>
      <c r="JH62" s="55"/>
      <c r="JI62" s="55"/>
      <c r="JJ62" s="55"/>
      <c r="JK62" s="55"/>
      <c r="JL62" s="55"/>
      <c r="JM62" s="55"/>
      <c r="JN62" s="55"/>
      <c r="JO62" s="55"/>
      <c r="JP62" s="55"/>
      <c r="JQ62" s="55"/>
      <c r="JR62" s="55"/>
      <c r="JS62" s="55"/>
      <c r="JT62" s="55"/>
      <c r="JU62" s="55"/>
      <c r="JV62" s="55"/>
      <c r="JW62" s="55"/>
      <c r="JX62" s="55"/>
      <c r="JY62" s="55"/>
      <c r="JZ62" s="55"/>
      <c r="KA62" s="55"/>
      <c r="KB62" s="55"/>
      <c r="KC62" s="55"/>
      <c r="KD62" s="55"/>
      <c r="KE62" s="55"/>
      <c r="KF62" s="55"/>
      <c r="KG62" s="55"/>
      <c r="KH62" s="55"/>
      <c r="KI62" s="55"/>
      <c r="KJ62" s="55"/>
      <c r="KK62" s="55"/>
      <c r="KL62" s="55"/>
      <c r="KM62" s="55"/>
      <c r="KN62" s="55"/>
      <c r="KO62" s="55"/>
      <c r="KP62" s="55"/>
      <c r="KQ62" s="55"/>
      <c r="KR62" s="55"/>
      <c r="KS62" s="55"/>
      <c r="KT62" s="55"/>
      <c r="KU62" s="55"/>
      <c r="KV62" s="55"/>
      <c r="KW62" s="55"/>
      <c r="KX62" s="55"/>
      <c r="KY62" s="55"/>
      <c r="KZ62" s="55"/>
      <c r="LA62" s="55"/>
      <c r="LB62" s="55"/>
      <c r="LC62" s="55"/>
      <c r="LD62" s="55"/>
      <c r="LE62" s="55"/>
      <c r="LF62" s="55"/>
      <c r="LG62" s="55"/>
      <c r="LH62" s="55"/>
      <c r="LI62" s="55"/>
      <c r="LJ62" s="55"/>
      <c r="LK62" s="55"/>
      <c r="LL62" s="55"/>
      <c r="LM62" s="55"/>
      <c r="LN62" s="55"/>
      <c r="LO62" s="55"/>
      <c r="LP62" s="55"/>
      <c r="LQ62" s="55"/>
      <c r="LR62" s="55"/>
      <c r="LS62" s="55"/>
      <c r="LT62" s="55"/>
      <c r="LU62" s="55"/>
      <c r="LV62" s="55"/>
      <c r="LW62" s="55"/>
      <c r="LX62" s="55"/>
      <c r="LY62" s="55"/>
      <c r="LZ62" s="55"/>
      <c r="MA62" s="55"/>
      <c r="MB62" s="55"/>
      <c r="MC62" s="55"/>
      <c r="MD62" s="55"/>
      <c r="ME62" s="55"/>
      <c r="MF62" s="55"/>
      <c r="MG62" s="55"/>
      <c r="MH62" s="55"/>
      <c r="MI62" s="55"/>
      <c r="MJ62" s="55"/>
      <c r="MK62" s="55"/>
      <c r="ML62" s="55"/>
      <c r="MM62" s="55"/>
      <c r="MN62" s="55"/>
      <c r="MO62" s="55"/>
      <c r="MP62" s="55"/>
      <c r="MQ62" s="55"/>
      <c r="MR62" s="55"/>
      <c r="MS62" s="55"/>
      <c r="MT62" s="55"/>
      <c r="MU62" s="55"/>
      <c r="MV62" s="55"/>
      <c r="MW62" s="55"/>
      <c r="MX62" s="55"/>
      <c r="MY62" s="55"/>
      <c r="MZ62" s="55"/>
      <c r="NA62" s="55"/>
      <c r="NB62" s="55"/>
      <c r="NC62" s="55"/>
      <c r="ND62" s="55"/>
      <c r="NE62" s="55"/>
      <c r="NF62" s="55"/>
      <c r="NG62" s="55"/>
      <c r="NH62" s="55"/>
      <c r="NI62" s="55"/>
      <c r="NJ62" s="55"/>
      <c r="NK62" s="55"/>
      <c r="NL62" s="55"/>
      <c r="NM62" s="55"/>
      <c r="NN62" s="55"/>
      <c r="NO62" s="55"/>
      <c r="NP62" s="55"/>
      <c r="NQ62" s="55"/>
      <c r="NR62" s="55"/>
      <c r="NS62" s="55"/>
      <c r="NT62" s="55"/>
      <c r="NU62" s="55"/>
      <c r="NV62" s="55"/>
      <c r="NW62" s="55"/>
      <c r="NX62" s="55"/>
      <c r="NY62" s="55"/>
      <c r="NZ62" s="55"/>
      <c r="OA62" s="55"/>
      <c r="OB62" s="55"/>
      <c r="OC62" s="55"/>
      <c r="OD62" s="55"/>
      <c r="OE62" s="55"/>
      <c r="OF62" s="55"/>
      <c r="OG62" s="55"/>
      <c r="OH62" s="55"/>
      <c r="OI62" s="55"/>
      <c r="OJ62" s="55"/>
      <c r="OK62" s="55"/>
      <c r="OL62" s="55"/>
      <c r="OM62" s="55"/>
      <c r="ON62" s="55"/>
      <c r="OO62" s="55"/>
      <c r="OP62" s="55"/>
      <c r="OQ62" s="55"/>
      <c r="OR62" s="55"/>
      <c r="OS62" s="55"/>
      <c r="OT62" s="55"/>
      <c r="OU62" s="55"/>
      <c r="OV62" s="55"/>
      <c r="OW62" s="55"/>
      <c r="OX62" s="55"/>
      <c r="OY62" s="55"/>
      <c r="OZ62" s="55"/>
      <c r="PA62" s="55"/>
      <c r="PB62" s="55"/>
      <c r="PC62" s="55"/>
      <c r="PD62" s="55"/>
      <c r="PE62" s="55"/>
      <c r="PF62" s="55"/>
      <c r="PG62" s="55"/>
      <c r="PH62" s="55"/>
      <c r="PI62" s="55"/>
      <c r="PJ62" s="55"/>
      <c r="PK62" s="55"/>
      <c r="PL62" s="55"/>
      <c r="PM62" s="55"/>
      <c r="PN62" s="55"/>
      <c r="PO62" s="55"/>
      <c r="PP62" s="55"/>
      <c r="PQ62" s="55"/>
      <c r="PR62" s="55"/>
      <c r="PS62" s="55"/>
      <c r="PT62" s="55"/>
      <c r="PU62" s="55"/>
      <c r="PV62" s="55"/>
      <c r="PW62" s="55"/>
      <c r="PX62" s="55"/>
      <c r="PY62" s="55"/>
      <c r="PZ62" s="55"/>
      <c r="QA62" s="55"/>
      <c r="QB62" s="55"/>
      <c r="QC62" s="55"/>
      <c r="QD62" s="55"/>
      <c r="QE62" s="55"/>
      <c r="QF62" s="55"/>
      <c r="QG62" s="55"/>
      <c r="QH62" s="55"/>
      <c r="QI62" s="55"/>
      <c r="QJ62" s="55"/>
      <c r="QK62" s="55"/>
      <c r="QL62" s="55"/>
      <c r="QM62" s="55"/>
      <c r="QN62" s="55"/>
      <c r="QO62" s="55"/>
      <c r="QP62" s="55"/>
      <c r="QQ62" s="55"/>
      <c r="QR62" s="55"/>
      <c r="QS62" s="55"/>
      <c r="QT62" s="55"/>
      <c r="QU62" s="55"/>
      <c r="QV62" s="55"/>
      <c r="QW62" s="55"/>
      <c r="QX62" s="55"/>
      <c r="QY62" s="55"/>
      <c r="QZ62" s="55"/>
      <c r="RA62" s="55"/>
      <c r="RB62" s="55"/>
      <c r="RC62" s="55"/>
      <c r="RD62" s="55"/>
      <c r="RE62" s="55"/>
      <c r="RF62" s="55"/>
      <c r="RG62" s="55"/>
      <c r="RH62" s="55"/>
      <c r="RI62" s="55"/>
      <c r="RJ62" s="55"/>
      <c r="RK62" s="55"/>
      <c r="RL62" s="55"/>
      <c r="RM62" s="55"/>
      <c r="RN62" s="55"/>
      <c r="RO62" s="55"/>
      <c r="RP62" s="55"/>
      <c r="RQ62" s="55"/>
      <c r="RR62" s="55"/>
      <c r="RS62" s="55"/>
      <c r="RT62" s="55"/>
      <c r="RU62" s="55"/>
      <c r="RV62" s="55"/>
      <c r="RW62" s="55"/>
      <c r="RX62" s="55"/>
    </row>
    <row r="63" spans="2:492" x14ac:dyDescent="0.2">
      <c r="B63" s="47">
        <f>B62+1</f>
        <v>3</v>
      </c>
      <c r="C63" s="54" t="str">
        <f>$C$12</f>
        <v>Ｏｎｅ　Ｓｕｉｔｅ　ＴＨＥ　ＴＥＲＲＡＣＥ＜古宇利島＞</v>
      </c>
      <c r="D63" s="2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5"/>
      <c r="CP63" s="55"/>
      <c r="CQ63" s="55"/>
      <c r="CR63" s="55"/>
      <c r="CS63" s="55"/>
      <c r="CT63" s="55"/>
      <c r="CU63" s="55"/>
      <c r="CV63" s="55"/>
      <c r="CW63" s="55"/>
      <c r="CX63" s="55"/>
      <c r="CY63" s="55"/>
      <c r="CZ63" s="55"/>
      <c r="DA63" s="55"/>
      <c r="DB63" s="55"/>
      <c r="DC63" s="55"/>
      <c r="DD63" s="55"/>
      <c r="DE63" s="55"/>
      <c r="DF63" s="55"/>
      <c r="DG63" s="55"/>
      <c r="DH63" s="55"/>
      <c r="DI63" s="55"/>
      <c r="DJ63" s="55"/>
      <c r="DK63" s="55"/>
      <c r="DL63" s="55"/>
      <c r="DM63" s="55"/>
      <c r="DN63" s="55"/>
      <c r="DO63" s="55"/>
      <c r="DP63" s="55"/>
      <c r="DQ63" s="55"/>
      <c r="DR63" s="55"/>
      <c r="DS63" s="55"/>
      <c r="DT63" s="55"/>
      <c r="DU63" s="55"/>
      <c r="DV63" s="55"/>
      <c r="DW63" s="55"/>
      <c r="DX63" s="55"/>
      <c r="DY63" s="55"/>
      <c r="DZ63" s="55"/>
      <c r="EA63" s="55"/>
      <c r="EB63" s="55"/>
      <c r="EC63" s="55"/>
      <c r="ED63" s="55"/>
      <c r="EE63" s="55"/>
      <c r="EF63" s="55"/>
      <c r="EG63" s="55"/>
      <c r="EH63" s="55"/>
      <c r="EI63" s="55"/>
      <c r="EJ63" s="55"/>
      <c r="EK63" s="55"/>
      <c r="EL63" s="55"/>
      <c r="EM63" s="55"/>
      <c r="EN63" s="55"/>
      <c r="EO63" s="55"/>
      <c r="EP63" s="55"/>
      <c r="EQ63" s="55"/>
      <c r="ER63" s="55"/>
      <c r="ES63" s="55"/>
      <c r="ET63" s="55"/>
      <c r="EU63" s="55"/>
      <c r="EV63" s="55"/>
      <c r="EW63" s="55"/>
      <c r="EX63" s="55"/>
      <c r="EY63" s="55"/>
      <c r="EZ63" s="55"/>
      <c r="FA63" s="55"/>
      <c r="FB63" s="55"/>
      <c r="FC63" s="55"/>
      <c r="FD63" s="55"/>
      <c r="FE63" s="55"/>
      <c r="FF63" s="55"/>
      <c r="FG63" s="55"/>
      <c r="FH63" s="55"/>
      <c r="FI63" s="55"/>
      <c r="FJ63" s="55"/>
      <c r="FK63" s="55"/>
      <c r="FL63" s="55"/>
      <c r="FM63" s="55"/>
      <c r="FN63" s="55"/>
      <c r="FO63" s="55"/>
      <c r="FP63" s="55"/>
      <c r="FQ63" s="55"/>
      <c r="FR63" s="55"/>
      <c r="FS63" s="55"/>
      <c r="FT63" s="55"/>
      <c r="FU63" s="55"/>
      <c r="FV63" s="55"/>
      <c r="FW63" s="55"/>
      <c r="FX63" s="55"/>
      <c r="FY63" s="55"/>
      <c r="FZ63" s="55"/>
      <c r="GA63" s="55"/>
      <c r="GB63" s="55"/>
      <c r="GC63" s="55"/>
      <c r="GD63" s="55"/>
      <c r="GE63" s="55"/>
      <c r="GF63" s="55"/>
      <c r="GG63" s="55"/>
      <c r="GH63" s="55"/>
      <c r="GI63" s="55"/>
      <c r="GJ63" s="55"/>
      <c r="GK63" s="55"/>
      <c r="GL63" s="55"/>
      <c r="GM63" s="55"/>
      <c r="GN63" s="55"/>
      <c r="GO63" s="55"/>
      <c r="GP63" s="55"/>
      <c r="GQ63" s="55"/>
      <c r="GR63" s="55"/>
      <c r="GS63" s="55"/>
      <c r="GT63" s="55"/>
      <c r="GU63" s="55"/>
      <c r="GV63" s="55"/>
      <c r="GW63" s="55"/>
      <c r="GX63" s="55"/>
      <c r="GY63" s="55"/>
      <c r="GZ63" s="55"/>
      <c r="HA63" s="55"/>
      <c r="HB63" s="55"/>
      <c r="HC63" s="55"/>
      <c r="HD63" s="55"/>
      <c r="HE63" s="55"/>
      <c r="HF63" s="55"/>
      <c r="HG63" s="55"/>
      <c r="HH63" s="55"/>
      <c r="HI63" s="55"/>
      <c r="HJ63" s="55"/>
      <c r="HK63" s="55"/>
      <c r="HL63" s="55"/>
      <c r="HM63" s="55"/>
      <c r="HN63" s="55"/>
      <c r="HO63" s="55"/>
      <c r="HP63" s="55"/>
      <c r="HQ63" s="55"/>
      <c r="HR63" s="55"/>
      <c r="HS63" s="55"/>
      <c r="HT63" s="55"/>
      <c r="HU63" s="55"/>
      <c r="HV63" s="55"/>
      <c r="HW63" s="55"/>
      <c r="HX63" s="55"/>
      <c r="HY63" s="55"/>
      <c r="HZ63" s="55"/>
      <c r="IA63" s="55"/>
      <c r="IB63" s="55"/>
      <c r="IC63" s="55"/>
      <c r="ID63" s="55"/>
      <c r="IE63" s="55"/>
      <c r="IF63" s="55"/>
      <c r="IG63" s="55"/>
      <c r="IH63" s="55"/>
      <c r="II63" s="55"/>
      <c r="IJ63" s="55"/>
      <c r="IK63" s="55"/>
      <c r="IL63" s="55"/>
      <c r="IM63" s="55"/>
      <c r="IN63" s="55"/>
      <c r="IO63" s="55"/>
      <c r="IP63" s="55"/>
      <c r="IQ63" s="55"/>
      <c r="IR63" s="55"/>
      <c r="IS63" s="55"/>
      <c r="IT63" s="55"/>
      <c r="IU63" s="55"/>
      <c r="IV63" s="55"/>
      <c r="IW63" s="55"/>
      <c r="IX63" s="55"/>
      <c r="IY63" s="55"/>
      <c r="IZ63" s="55"/>
      <c r="JA63" s="55"/>
      <c r="JB63" s="55"/>
      <c r="JC63" s="55"/>
      <c r="JD63" s="55"/>
      <c r="JE63" s="55"/>
      <c r="JF63" s="55"/>
      <c r="JG63" s="55"/>
      <c r="JH63" s="55"/>
      <c r="JI63" s="55"/>
      <c r="JJ63" s="55"/>
      <c r="JK63" s="55"/>
      <c r="JL63" s="55"/>
      <c r="JM63" s="55"/>
      <c r="JN63" s="55"/>
      <c r="JO63" s="55"/>
      <c r="JP63" s="55"/>
      <c r="JQ63" s="55"/>
      <c r="JR63" s="55"/>
      <c r="JS63" s="55"/>
      <c r="JT63" s="55"/>
      <c r="JU63" s="55"/>
      <c r="JV63" s="55"/>
      <c r="JW63" s="55"/>
      <c r="JX63" s="55"/>
      <c r="JY63" s="55"/>
      <c r="JZ63" s="55"/>
      <c r="KA63" s="55"/>
      <c r="KB63" s="55"/>
      <c r="KC63" s="55"/>
      <c r="KD63" s="55"/>
      <c r="KE63" s="55"/>
      <c r="KF63" s="55"/>
      <c r="KG63" s="55"/>
      <c r="KH63" s="55"/>
      <c r="KI63" s="55"/>
      <c r="KJ63" s="55"/>
      <c r="KK63" s="55"/>
      <c r="KL63" s="55"/>
      <c r="KM63" s="55"/>
      <c r="KN63" s="55"/>
      <c r="KO63" s="55"/>
      <c r="KP63" s="55"/>
      <c r="KQ63" s="55"/>
      <c r="KR63" s="55"/>
      <c r="KS63" s="55"/>
      <c r="KT63" s="55"/>
      <c r="KU63" s="55"/>
      <c r="KV63" s="55"/>
      <c r="KW63" s="55"/>
      <c r="KX63" s="55"/>
      <c r="KY63" s="55"/>
      <c r="KZ63" s="55"/>
      <c r="LA63" s="55"/>
      <c r="LB63" s="55"/>
      <c r="LC63" s="55"/>
      <c r="LD63" s="55"/>
      <c r="LE63" s="55"/>
      <c r="LF63" s="55"/>
      <c r="LG63" s="55"/>
      <c r="LH63" s="55"/>
      <c r="LI63" s="55"/>
      <c r="LJ63" s="55"/>
      <c r="LK63" s="55"/>
      <c r="LL63" s="55"/>
      <c r="LM63" s="55"/>
      <c r="LN63" s="55"/>
      <c r="LO63" s="55"/>
      <c r="LP63" s="55"/>
      <c r="LQ63" s="55"/>
      <c r="LR63" s="55"/>
      <c r="LS63" s="55"/>
      <c r="LT63" s="55"/>
      <c r="LU63" s="55"/>
      <c r="LV63" s="55"/>
      <c r="LW63" s="55"/>
      <c r="LX63" s="55"/>
      <c r="LY63" s="55"/>
      <c r="LZ63" s="55"/>
      <c r="MA63" s="55"/>
      <c r="MB63" s="55"/>
      <c r="MC63" s="55"/>
      <c r="MD63" s="55"/>
      <c r="ME63" s="55"/>
      <c r="MF63" s="55"/>
      <c r="MG63" s="55"/>
      <c r="MH63" s="55"/>
      <c r="MI63" s="55"/>
      <c r="MJ63" s="55"/>
      <c r="MK63" s="55"/>
      <c r="ML63" s="55"/>
      <c r="MM63" s="55"/>
      <c r="MN63" s="55"/>
      <c r="MO63" s="55"/>
      <c r="MP63" s="55"/>
      <c r="MQ63" s="55"/>
      <c r="MR63" s="55"/>
      <c r="MS63" s="55"/>
      <c r="MT63" s="55"/>
      <c r="MU63" s="55"/>
      <c r="MV63" s="55"/>
      <c r="MW63" s="55"/>
      <c r="MX63" s="55"/>
      <c r="MY63" s="55"/>
      <c r="MZ63" s="55"/>
      <c r="NA63" s="55"/>
      <c r="NB63" s="55"/>
      <c r="NC63" s="55"/>
      <c r="ND63" s="55"/>
      <c r="NE63" s="55"/>
      <c r="NF63" s="55"/>
      <c r="NG63" s="55"/>
      <c r="NH63" s="55"/>
      <c r="NI63" s="55"/>
      <c r="NJ63" s="55"/>
      <c r="NK63" s="55"/>
      <c r="NL63" s="55"/>
      <c r="NM63" s="55"/>
      <c r="NN63" s="55"/>
      <c r="NO63" s="55"/>
      <c r="NP63" s="55"/>
      <c r="NQ63" s="55"/>
      <c r="NR63" s="55"/>
      <c r="NS63" s="55"/>
      <c r="NT63" s="55"/>
      <c r="NU63" s="55"/>
      <c r="NV63" s="55"/>
      <c r="NW63" s="55"/>
      <c r="NX63" s="55"/>
      <c r="NY63" s="55"/>
      <c r="NZ63" s="55"/>
      <c r="OA63" s="55"/>
      <c r="OB63" s="55"/>
      <c r="OC63" s="55"/>
      <c r="OD63" s="55"/>
      <c r="OE63" s="55"/>
      <c r="OF63" s="55"/>
      <c r="OG63" s="55"/>
      <c r="OH63" s="55"/>
      <c r="OI63" s="55"/>
      <c r="OJ63" s="55"/>
      <c r="OK63" s="55"/>
      <c r="OL63" s="55"/>
      <c r="OM63" s="55"/>
      <c r="ON63" s="55"/>
      <c r="OO63" s="55"/>
      <c r="OP63" s="55"/>
      <c r="OQ63" s="55"/>
      <c r="OR63" s="55"/>
      <c r="OS63" s="55"/>
      <c r="OT63" s="55"/>
      <c r="OU63" s="55"/>
      <c r="OV63" s="55"/>
      <c r="OW63" s="55"/>
      <c r="OX63" s="55"/>
      <c r="OY63" s="55"/>
      <c r="OZ63" s="55"/>
      <c r="PA63" s="55"/>
      <c r="PB63" s="55"/>
      <c r="PC63" s="55"/>
      <c r="PD63" s="55"/>
      <c r="PE63" s="55"/>
      <c r="PF63" s="55"/>
      <c r="PG63" s="55"/>
      <c r="PH63" s="55"/>
      <c r="PI63" s="55"/>
      <c r="PJ63" s="55"/>
      <c r="PK63" s="55"/>
      <c r="PL63" s="55"/>
      <c r="PM63" s="55"/>
      <c r="PN63" s="55"/>
      <c r="PO63" s="55"/>
      <c r="PP63" s="55"/>
      <c r="PQ63" s="55"/>
      <c r="PR63" s="55"/>
      <c r="PS63" s="55"/>
      <c r="PT63" s="55"/>
      <c r="PU63" s="55"/>
      <c r="PV63" s="55"/>
      <c r="PW63" s="55"/>
      <c r="PX63" s="55"/>
      <c r="PY63" s="55"/>
      <c r="PZ63" s="55"/>
      <c r="QA63" s="55"/>
      <c r="QB63" s="55"/>
      <c r="QC63" s="55"/>
      <c r="QD63" s="55"/>
      <c r="QE63" s="55"/>
      <c r="QF63" s="55"/>
      <c r="QG63" s="55"/>
      <c r="QH63" s="55"/>
      <c r="QI63" s="55"/>
      <c r="QJ63" s="55"/>
      <c r="QK63" s="55"/>
      <c r="QL63" s="55"/>
      <c r="QM63" s="55"/>
      <c r="QN63" s="55"/>
      <c r="QO63" s="55"/>
      <c r="QP63" s="55"/>
      <c r="QQ63" s="55"/>
      <c r="QR63" s="55"/>
      <c r="QS63" s="55"/>
      <c r="QT63" s="55"/>
      <c r="QU63" s="55"/>
      <c r="QV63" s="55"/>
      <c r="QW63" s="55"/>
      <c r="QX63" s="55"/>
      <c r="QY63" s="55"/>
      <c r="QZ63" s="55"/>
      <c r="RA63" s="55"/>
      <c r="RB63" s="55"/>
      <c r="RC63" s="55"/>
      <c r="RD63" s="55"/>
      <c r="RE63" s="55"/>
      <c r="RF63" s="55"/>
      <c r="RG63" s="55"/>
      <c r="RH63" s="55"/>
      <c r="RI63" s="55"/>
      <c r="RJ63" s="55"/>
      <c r="RK63" s="55"/>
      <c r="RL63" s="55"/>
      <c r="RM63" s="55"/>
      <c r="RN63" s="55"/>
      <c r="RO63" s="55"/>
      <c r="RP63" s="55"/>
      <c r="RQ63" s="55"/>
      <c r="RR63" s="55"/>
      <c r="RS63" s="55"/>
      <c r="RT63" s="55"/>
      <c r="RU63" s="55"/>
      <c r="RV63" s="55"/>
      <c r="RW63" s="55"/>
      <c r="RX63" s="55"/>
    </row>
    <row r="64" spans="2:492" x14ac:dyDescent="0.2">
      <c r="B64" s="47">
        <f t="shared" ref="B64:B70" si="131">B63+1</f>
        <v>4</v>
      </c>
      <c r="C64" s="54" t="str">
        <f>$C$13</f>
        <v>Ｏｎｅ　Ｓｕｉｔｅ　ＴＨＥ　ＧＲＡＮＤ（ワンスイート　ザ・グランド）＜古宇利島＞</v>
      </c>
      <c r="D64" s="2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5"/>
      <c r="CP64" s="55"/>
      <c r="CQ64" s="55"/>
      <c r="CR64" s="55"/>
      <c r="CS64" s="55"/>
      <c r="CT64" s="55"/>
      <c r="CU64" s="55"/>
      <c r="CV64" s="55"/>
      <c r="CW64" s="55"/>
      <c r="CX64" s="55"/>
      <c r="CY64" s="55"/>
      <c r="CZ64" s="55"/>
      <c r="DA64" s="55"/>
      <c r="DB64" s="55"/>
      <c r="DC64" s="55"/>
      <c r="DD64" s="55"/>
      <c r="DE64" s="55"/>
      <c r="DF64" s="55"/>
      <c r="DG64" s="55"/>
      <c r="DH64" s="55"/>
      <c r="DI64" s="55"/>
      <c r="DJ64" s="55"/>
      <c r="DK64" s="55"/>
      <c r="DL64" s="55"/>
      <c r="DM64" s="55"/>
      <c r="DN64" s="55"/>
      <c r="DO64" s="55"/>
      <c r="DP64" s="55"/>
      <c r="DQ64" s="55"/>
      <c r="DR64" s="55"/>
      <c r="DS64" s="55"/>
      <c r="DT64" s="55"/>
      <c r="DU64" s="55"/>
      <c r="DV64" s="55"/>
      <c r="DW64" s="55"/>
      <c r="DX64" s="55"/>
      <c r="DY64" s="55"/>
      <c r="DZ64" s="55"/>
      <c r="EA64" s="55"/>
      <c r="EB64" s="55"/>
      <c r="EC64" s="55"/>
      <c r="ED64" s="55"/>
      <c r="EE64" s="55"/>
      <c r="EF64" s="55"/>
      <c r="EG64" s="55"/>
      <c r="EH64" s="55"/>
      <c r="EI64" s="55"/>
      <c r="EJ64" s="55"/>
      <c r="EK64" s="55"/>
      <c r="EL64" s="55"/>
      <c r="EM64" s="55"/>
      <c r="EN64" s="55"/>
      <c r="EO64" s="55"/>
      <c r="EP64" s="55"/>
      <c r="EQ64" s="55"/>
      <c r="ER64" s="55"/>
      <c r="ES64" s="55"/>
      <c r="ET64" s="55"/>
      <c r="EU64" s="55"/>
      <c r="EV64" s="55"/>
      <c r="EW64" s="55"/>
      <c r="EX64" s="55"/>
      <c r="EY64" s="55"/>
      <c r="EZ64" s="55"/>
      <c r="FA64" s="55"/>
      <c r="FB64" s="55"/>
      <c r="FC64" s="55"/>
      <c r="FD64" s="55"/>
      <c r="FE64" s="55"/>
      <c r="FF64" s="55"/>
      <c r="FG64" s="55"/>
      <c r="FH64" s="55"/>
      <c r="FI64" s="55"/>
      <c r="FJ64" s="55"/>
      <c r="FK64" s="55"/>
      <c r="FL64" s="55"/>
      <c r="FM64" s="55"/>
      <c r="FN64" s="55"/>
      <c r="FO64" s="55"/>
      <c r="FP64" s="55"/>
      <c r="FQ64" s="55"/>
      <c r="FR64" s="55"/>
      <c r="FS64" s="55"/>
      <c r="FT64" s="55"/>
      <c r="FU64" s="55"/>
      <c r="FV64" s="55"/>
      <c r="FW64" s="55"/>
      <c r="FX64" s="55"/>
      <c r="FY64" s="55"/>
      <c r="FZ64" s="55"/>
      <c r="GA64" s="55"/>
      <c r="GB64" s="55"/>
      <c r="GC64" s="55"/>
      <c r="GD64" s="55"/>
      <c r="GE64" s="55"/>
      <c r="GF64" s="55"/>
      <c r="GG64" s="55"/>
      <c r="GH64" s="55"/>
      <c r="GI64" s="55"/>
      <c r="GJ64" s="55"/>
      <c r="GK64" s="55"/>
      <c r="GL64" s="55"/>
      <c r="GM64" s="55"/>
      <c r="GN64" s="55"/>
      <c r="GO64" s="55"/>
      <c r="GP64" s="55"/>
      <c r="GQ64" s="55"/>
      <c r="GR64" s="55"/>
      <c r="GS64" s="55"/>
      <c r="GT64" s="55"/>
      <c r="GU64" s="55"/>
      <c r="GV64" s="55"/>
      <c r="GW64" s="55"/>
      <c r="GX64" s="55"/>
      <c r="GY64" s="55"/>
      <c r="GZ64" s="55"/>
      <c r="HA64" s="55"/>
      <c r="HB64" s="55"/>
      <c r="HC64" s="55"/>
      <c r="HD64" s="55"/>
      <c r="HE64" s="55"/>
      <c r="HF64" s="55"/>
      <c r="HG64" s="55"/>
      <c r="HH64" s="55"/>
      <c r="HI64" s="55"/>
      <c r="HJ64" s="55"/>
      <c r="HK64" s="55"/>
      <c r="HL64" s="55"/>
      <c r="HM64" s="55"/>
      <c r="HN64" s="55"/>
      <c r="HO64" s="55"/>
      <c r="HP64" s="55"/>
      <c r="HQ64" s="55"/>
      <c r="HR64" s="55"/>
      <c r="HS64" s="55"/>
      <c r="HT64" s="55"/>
      <c r="HU64" s="55"/>
      <c r="HV64" s="55"/>
      <c r="HW64" s="55"/>
      <c r="HX64" s="55"/>
      <c r="HY64" s="55"/>
      <c r="HZ64" s="55"/>
      <c r="IA64" s="55"/>
      <c r="IB64" s="55"/>
      <c r="IC64" s="55"/>
      <c r="ID64" s="55"/>
      <c r="IE64" s="55"/>
      <c r="IF64" s="55"/>
      <c r="IG64" s="55"/>
      <c r="IH64" s="55"/>
      <c r="II64" s="55"/>
      <c r="IJ64" s="55"/>
      <c r="IK64" s="55"/>
      <c r="IL64" s="55"/>
      <c r="IM64" s="55"/>
      <c r="IN64" s="55"/>
      <c r="IO64" s="55"/>
      <c r="IP64" s="55"/>
      <c r="IQ64" s="55"/>
      <c r="IR64" s="55"/>
      <c r="IS64" s="55"/>
      <c r="IT64" s="55"/>
      <c r="IU64" s="55"/>
      <c r="IV64" s="55"/>
      <c r="IW64" s="55"/>
      <c r="IX64" s="55"/>
      <c r="IY64" s="55"/>
      <c r="IZ64" s="55"/>
      <c r="JA64" s="55"/>
      <c r="JB64" s="55"/>
      <c r="JC64" s="55"/>
      <c r="JD64" s="55"/>
      <c r="JE64" s="55"/>
      <c r="JF64" s="55"/>
      <c r="JG64" s="55"/>
      <c r="JH64" s="55"/>
      <c r="JI64" s="55"/>
      <c r="JJ64" s="55"/>
      <c r="JK64" s="55"/>
      <c r="JL64" s="55"/>
      <c r="JM64" s="55"/>
      <c r="JN64" s="55"/>
      <c r="JO64" s="55"/>
      <c r="JP64" s="55"/>
      <c r="JQ64" s="55"/>
      <c r="JR64" s="55"/>
      <c r="JS64" s="55"/>
      <c r="JT64" s="55"/>
      <c r="JU64" s="55"/>
      <c r="JV64" s="55"/>
      <c r="JW64" s="55"/>
      <c r="JX64" s="55"/>
      <c r="JY64" s="55"/>
      <c r="JZ64" s="55"/>
      <c r="KA64" s="55"/>
      <c r="KB64" s="55"/>
      <c r="KC64" s="55"/>
      <c r="KD64" s="55"/>
      <c r="KE64" s="55"/>
      <c r="KF64" s="55"/>
      <c r="KG64" s="55"/>
      <c r="KH64" s="55"/>
      <c r="KI64" s="55"/>
      <c r="KJ64" s="55"/>
      <c r="KK64" s="55"/>
      <c r="KL64" s="55"/>
      <c r="KM64" s="55"/>
      <c r="KN64" s="55"/>
      <c r="KO64" s="55"/>
      <c r="KP64" s="55"/>
      <c r="KQ64" s="55"/>
      <c r="KR64" s="55"/>
      <c r="KS64" s="55"/>
      <c r="KT64" s="55"/>
      <c r="KU64" s="55"/>
      <c r="KV64" s="55"/>
      <c r="KW64" s="55"/>
      <c r="KX64" s="55"/>
      <c r="KY64" s="55"/>
      <c r="KZ64" s="55"/>
      <c r="LA64" s="55"/>
      <c r="LB64" s="55"/>
      <c r="LC64" s="55"/>
      <c r="LD64" s="55"/>
      <c r="LE64" s="55"/>
      <c r="LF64" s="55"/>
      <c r="LG64" s="55"/>
      <c r="LH64" s="55"/>
      <c r="LI64" s="55"/>
      <c r="LJ64" s="55"/>
      <c r="LK64" s="55"/>
      <c r="LL64" s="55"/>
      <c r="LM64" s="55"/>
      <c r="LN64" s="55"/>
      <c r="LO64" s="55"/>
      <c r="LP64" s="55"/>
      <c r="LQ64" s="55"/>
      <c r="LR64" s="55"/>
      <c r="LS64" s="55"/>
      <c r="LT64" s="55"/>
      <c r="LU64" s="55"/>
      <c r="LV64" s="55"/>
      <c r="LW64" s="55"/>
      <c r="LX64" s="55"/>
      <c r="LY64" s="55"/>
      <c r="LZ64" s="55"/>
      <c r="MA64" s="55"/>
      <c r="MB64" s="55"/>
      <c r="MC64" s="55"/>
      <c r="MD64" s="55"/>
      <c r="ME64" s="55"/>
      <c r="MF64" s="55"/>
      <c r="MG64" s="55"/>
      <c r="MH64" s="55"/>
      <c r="MI64" s="55"/>
      <c r="MJ64" s="55"/>
      <c r="MK64" s="55"/>
      <c r="ML64" s="55"/>
      <c r="MM64" s="55"/>
      <c r="MN64" s="55"/>
      <c r="MO64" s="55"/>
      <c r="MP64" s="55"/>
      <c r="MQ64" s="55"/>
      <c r="MR64" s="55"/>
      <c r="MS64" s="55"/>
      <c r="MT64" s="55"/>
      <c r="MU64" s="55"/>
      <c r="MV64" s="55"/>
      <c r="MW64" s="55"/>
      <c r="MX64" s="55"/>
      <c r="MY64" s="55"/>
      <c r="MZ64" s="55"/>
      <c r="NA64" s="55"/>
      <c r="NB64" s="55"/>
      <c r="NC64" s="55"/>
      <c r="ND64" s="55"/>
      <c r="NE64" s="55"/>
      <c r="NF64" s="55"/>
      <c r="NG64" s="55"/>
      <c r="NH64" s="55"/>
      <c r="NI64" s="55"/>
      <c r="NJ64" s="55"/>
      <c r="NK64" s="55"/>
      <c r="NL64" s="55"/>
      <c r="NM64" s="55"/>
      <c r="NN64" s="55"/>
      <c r="NO64" s="55"/>
      <c r="NP64" s="55"/>
      <c r="NQ64" s="55"/>
      <c r="NR64" s="55"/>
      <c r="NS64" s="55"/>
      <c r="NT64" s="55"/>
      <c r="NU64" s="55"/>
      <c r="NV64" s="55"/>
      <c r="NW64" s="55"/>
      <c r="NX64" s="55"/>
      <c r="NY64" s="55"/>
      <c r="NZ64" s="55"/>
      <c r="OA64" s="55"/>
      <c r="OB64" s="55"/>
      <c r="OC64" s="55"/>
      <c r="OD64" s="55"/>
      <c r="OE64" s="55"/>
      <c r="OF64" s="55"/>
      <c r="OG64" s="55"/>
      <c r="OH64" s="55"/>
      <c r="OI64" s="55"/>
      <c r="OJ64" s="55"/>
      <c r="OK64" s="55"/>
      <c r="OL64" s="55"/>
      <c r="OM64" s="55"/>
      <c r="ON64" s="55"/>
      <c r="OO64" s="55"/>
      <c r="OP64" s="55"/>
      <c r="OQ64" s="55"/>
      <c r="OR64" s="55"/>
      <c r="OS64" s="55"/>
      <c r="OT64" s="55"/>
      <c r="OU64" s="55"/>
      <c r="OV64" s="55"/>
      <c r="OW64" s="55"/>
      <c r="OX64" s="55"/>
      <c r="OY64" s="55"/>
      <c r="OZ64" s="55"/>
      <c r="PA64" s="55"/>
      <c r="PB64" s="55"/>
      <c r="PC64" s="55"/>
      <c r="PD64" s="55"/>
      <c r="PE64" s="55"/>
      <c r="PF64" s="55"/>
      <c r="PG64" s="55"/>
      <c r="PH64" s="55"/>
      <c r="PI64" s="55"/>
      <c r="PJ64" s="55"/>
      <c r="PK64" s="55"/>
      <c r="PL64" s="55"/>
      <c r="PM64" s="55"/>
      <c r="PN64" s="55"/>
      <c r="PO64" s="55"/>
      <c r="PP64" s="55"/>
      <c r="PQ64" s="55"/>
      <c r="PR64" s="55"/>
      <c r="PS64" s="55"/>
      <c r="PT64" s="55"/>
      <c r="PU64" s="55"/>
      <c r="PV64" s="55"/>
      <c r="PW64" s="55"/>
      <c r="PX64" s="55"/>
      <c r="PY64" s="55"/>
      <c r="PZ64" s="55"/>
      <c r="QA64" s="55"/>
      <c r="QB64" s="55"/>
      <c r="QC64" s="55"/>
      <c r="QD64" s="55"/>
      <c r="QE64" s="55"/>
      <c r="QF64" s="55"/>
      <c r="QG64" s="55"/>
      <c r="QH64" s="55"/>
      <c r="QI64" s="55"/>
      <c r="QJ64" s="55"/>
      <c r="QK64" s="55"/>
      <c r="QL64" s="55"/>
      <c r="QM64" s="55"/>
      <c r="QN64" s="55"/>
      <c r="QO64" s="55"/>
      <c r="QP64" s="55"/>
      <c r="QQ64" s="55"/>
      <c r="QR64" s="55"/>
      <c r="QS64" s="55"/>
      <c r="QT64" s="55"/>
      <c r="QU64" s="55"/>
      <c r="QV64" s="55"/>
      <c r="QW64" s="55"/>
      <c r="QX64" s="55"/>
      <c r="QY64" s="55"/>
      <c r="QZ64" s="55"/>
      <c r="RA64" s="55"/>
      <c r="RB64" s="55"/>
      <c r="RC64" s="55"/>
      <c r="RD64" s="55"/>
      <c r="RE64" s="55"/>
      <c r="RF64" s="55"/>
      <c r="RG64" s="55"/>
      <c r="RH64" s="55"/>
      <c r="RI64" s="55"/>
      <c r="RJ64" s="55"/>
      <c r="RK64" s="55"/>
      <c r="RL64" s="55"/>
      <c r="RM64" s="55"/>
      <c r="RN64" s="55"/>
      <c r="RO64" s="55"/>
      <c r="RP64" s="55"/>
      <c r="RQ64" s="55"/>
      <c r="RR64" s="55"/>
      <c r="RS64" s="55"/>
      <c r="RT64" s="55"/>
      <c r="RU64" s="55"/>
      <c r="RV64" s="55"/>
      <c r="RW64" s="55"/>
      <c r="RX64" s="55"/>
    </row>
    <row r="65" spans="2:492" x14ac:dyDescent="0.2">
      <c r="B65" s="47">
        <f t="shared" si="131"/>
        <v>5</v>
      </c>
      <c r="C65" s="54" t="str">
        <f>$C$14</f>
        <v>Ｙｕｋｉ　Ｓｕｉｔｅ　Ｋｏｕｒｉｊｉｍａ＜古宇利島＞</v>
      </c>
      <c r="D65" s="2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55"/>
      <c r="DH65" s="55"/>
      <c r="DI65" s="55"/>
      <c r="DJ65" s="55"/>
      <c r="DK65" s="55"/>
      <c r="DL65" s="55"/>
      <c r="DM65" s="55"/>
      <c r="DN65" s="55"/>
      <c r="DO65" s="55"/>
      <c r="DP65" s="55"/>
      <c r="DQ65" s="55"/>
      <c r="DR65" s="55"/>
      <c r="DS65" s="55"/>
      <c r="DT65" s="55"/>
      <c r="DU65" s="55"/>
      <c r="DV65" s="55"/>
      <c r="DW65" s="55"/>
      <c r="DX65" s="55"/>
      <c r="DY65" s="55"/>
      <c r="DZ65" s="55"/>
      <c r="EA65" s="55"/>
      <c r="EB65" s="55"/>
      <c r="EC65" s="55"/>
      <c r="ED65" s="55"/>
      <c r="EE65" s="55"/>
      <c r="EF65" s="55"/>
      <c r="EG65" s="55"/>
      <c r="EH65" s="55"/>
      <c r="EI65" s="55"/>
      <c r="EJ65" s="55"/>
      <c r="EK65" s="55"/>
      <c r="EL65" s="55"/>
      <c r="EM65" s="55"/>
      <c r="EN65" s="55"/>
      <c r="EO65" s="55"/>
      <c r="EP65" s="55"/>
      <c r="EQ65" s="55"/>
      <c r="ER65" s="55"/>
      <c r="ES65" s="55"/>
      <c r="ET65" s="55"/>
      <c r="EU65" s="55"/>
      <c r="EV65" s="55"/>
      <c r="EW65" s="55"/>
      <c r="EX65" s="55"/>
      <c r="EY65" s="55"/>
      <c r="EZ65" s="55"/>
      <c r="FA65" s="55"/>
      <c r="FB65" s="55"/>
      <c r="FC65" s="55"/>
      <c r="FD65" s="55"/>
      <c r="FE65" s="55"/>
      <c r="FF65" s="55"/>
      <c r="FG65" s="55"/>
      <c r="FH65" s="55"/>
      <c r="FI65" s="55"/>
      <c r="FJ65" s="55"/>
      <c r="FK65" s="55"/>
      <c r="FL65" s="55"/>
      <c r="FM65" s="55"/>
      <c r="FN65" s="55"/>
      <c r="FO65" s="55"/>
      <c r="FP65" s="55"/>
      <c r="FQ65" s="55"/>
      <c r="FR65" s="55"/>
      <c r="FS65" s="55"/>
      <c r="FT65" s="55"/>
      <c r="FU65" s="55"/>
      <c r="FV65" s="55"/>
      <c r="FW65" s="55"/>
      <c r="FX65" s="55"/>
      <c r="FY65" s="55"/>
      <c r="FZ65" s="55"/>
      <c r="GA65" s="55"/>
      <c r="GB65" s="55"/>
      <c r="GC65" s="55"/>
      <c r="GD65" s="55"/>
      <c r="GE65" s="55"/>
      <c r="GF65" s="55"/>
      <c r="GG65" s="55"/>
      <c r="GH65" s="55"/>
      <c r="GI65" s="55"/>
      <c r="GJ65" s="55"/>
      <c r="GK65" s="55"/>
      <c r="GL65" s="55"/>
      <c r="GM65" s="55"/>
      <c r="GN65" s="55"/>
      <c r="GO65" s="55"/>
      <c r="GP65" s="55"/>
      <c r="GQ65" s="55"/>
      <c r="GR65" s="55"/>
      <c r="GS65" s="55"/>
      <c r="GT65" s="55"/>
      <c r="GU65" s="55"/>
      <c r="GV65" s="55"/>
      <c r="GW65" s="55"/>
      <c r="GX65" s="55"/>
      <c r="GY65" s="55"/>
      <c r="GZ65" s="55"/>
      <c r="HA65" s="55"/>
      <c r="HB65" s="55"/>
      <c r="HC65" s="55"/>
      <c r="HD65" s="55"/>
      <c r="HE65" s="55"/>
      <c r="HF65" s="55"/>
      <c r="HG65" s="55"/>
      <c r="HH65" s="55"/>
      <c r="HI65" s="55"/>
      <c r="HJ65" s="55"/>
      <c r="HK65" s="55"/>
      <c r="HL65" s="55"/>
      <c r="HM65" s="55"/>
      <c r="HN65" s="55"/>
      <c r="HO65" s="55"/>
      <c r="HP65" s="55"/>
      <c r="HQ65" s="55"/>
      <c r="HR65" s="55"/>
      <c r="HS65" s="55"/>
      <c r="HT65" s="55"/>
      <c r="HU65" s="55"/>
      <c r="HV65" s="55"/>
      <c r="HW65" s="55"/>
      <c r="HX65" s="55"/>
      <c r="HY65" s="55"/>
      <c r="HZ65" s="55"/>
      <c r="IA65" s="55"/>
      <c r="IB65" s="55"/>
      <c r="IC65" s="55"/>
      <c r="ID65" s="55"/>
      <c r="IE65" s="55"/>
      <c r="IF65" s="55"/>
      <c r="IG65" s="55"/>
      <c r="IH65" s="55"/>
      <c r="II65" s="55"/>
      <c r="IJ65" s="55"/>
      <c r="IK65" s="55"/>
      <c r="IL65" s="55"/>
      <c r="IM65" s="55"/>
      <c r="IN65" s="55"/>
      <c r="IO65" s="55"/>
      <c r="IP65" s="55"/>
      <c r="IQ65" s="55"/>
      <c r="IR65" s="55"/>
      <c r="IS65" s="55"/>
      <c r="IT65" s="55"/>
      <c r="IU65" s="55"/>
      <c r="IV65" s="55"/>
      <c r="IW65" s="55"/>
      <c r="IX65" s="55"/>
      <c r="IY65" s="55"/>
      <c r="IZ65" s="55"/>
      <c r="JA65" s="55"/>
      <c r="JB65" s="55"/>
      <c r="JC65" s="55"/>
      <c r="JD65" s="55"/>
      <c r="JE65" s="55"/>
      <c r="JF65" s="55"/>
      <c r="JG65" s="55"/>
      <c r="JH65" s="55"/>
      <c r="JI65" s="55"/>
      <c r="JJ65" s="55"/>
      <c r="JK65" s="55"/>
      <c r="JL65" s="55"/>
      <c r="JM65" s="55"/>
      <c r="JN65" s="55"/>
      <c r="JO65" s="55"/>
      <c r="JP65" s="55"/>
      <c r="JQ65" s="55"/>
      <c r="JR65" s="55"/>
      <c r="JS65" s="55"/>
      <c r="JT65" s="55"/>
      <c r="JU65" s="55"/>
      <c r="JV65" s="55"/>
      <c r="JW65" s="55"/>
      <c r="JX65" s="55"/>
      <c r="JY65" s="55"/>
      <c r="JZ65" s="55"/>
      <c r="KA65" s="55"/>
      <c r="KB65" s="55"/>
      <c r="KC65" s="55"/>
      <c r="KD65" s="55"/>
      <c r="KE65" s="55"/>
      <c r="KF65" s="55"/>
      <c r="KG65" s="55"/>
      <c r="KH65" s="55"/>
      <c r="KI65" s="55"/>
      <c r="KJ65" s="55"/>
      <c r="KK65" s="55"/>
      <c r="KL65" s="55"/>
      <c r="KM65" s="55"/>
      <c r="KN65" s="55"/>
      <c r="KO65" s="55"/>
      <c r="KP65" s="55"/>
      <c r="KQ65" s="55"/>
      <c r="KR65" s="55"/>
      <c r="KS65" s="55"/>
      <c r="KT65" s="55"/>
      <c r="KU65" s="55"/>
      <c r="KV65" s="55"/>
      <c r="KW65" s="55"/>
      <c r="KX65" s="55"/>
      <c r="KY65" s="55"/>
      <c r="KZ65" s="55"/>
      <c r="LA65" s="55"/>
      <c r="LB65" s="55"/>
      <c r="LC65" s="55"/>
      <c r="LD65" s="55"/>
      <c r="LE65" s="55"/>
      <c r="LF65" s="55"/>
      <c r="LG65" s="55"/>
      <c r="LH65" s="55"/>
      <c r="LI65" s="55"/>
      <c r="LJ65" s="55"/>
      <c r="LK65" s="55"/>
      <c r="LL65" s="55"/>
      <c r="LM65" s="55"/>
      <c r="LN65" s="55"/>
      <c r="LO65" s="55"/>
      <c r="LP65" s="55"/>
      <c r="LQ65" s="55"/>
      <c r="LR65" s="55"/>
      <c r="LS65" s="55"/>
      <c r="LT65" s="55"/>
      <c r="LU65" s="55"/>
      <c r="LV65" s="55"/>
      <c r="LW65" s="55"/>
      <c r="LX65" s="55"/>
      <c r="LY65" s="55"/>
      <c r="LZ65" s="55"/>
      <c r="MA65" s="55"/>
      <c r="MB65" s="55"/>
      <c r="MC65" s="55"/>
      <c r="MD65" s="55"/>
      <c r="ME65" s="55"/>
      <c r="MF65" s="55"/>
      <c r="MG65" s="55"/>
      <c r="MH65" s="55"/>
      <c r="MI65" s="55"/>
      <c r="MJ65" s="55"/>
      <c r="MK65" s="55"/>
      <c r="ML65" s="55"/>
      <c r="MM65" s="55"/>
      <c r="MN65" s="55"/>
      <c r="MO65" s="55"/>
      <c r="MP65" s="55"/>
      <c r="MQ65" s="55"/>
      <c r="MR65" s="55"/>
      <c r="MS65" s="55"/>
      <c r="MT65" s="55"/>
      <c r="MU65" s="55"/>
      <c r="MV65" s="55"/>
      <c r="MW65" s="55"/>
      <c r="MX65" s="55"/>
      <c r="MY65" s="55"/>
      <c r="MZ65" s="55"/>
      <c r="NA65" s="55"/>
      <c r="NB65" s="55"/>
      <c r="NC65" s="55"/>
      <c r="ND65" s="55"/>
      <c r="NE65" s="55"/>
      <c r="NF65" s="55"/>
      <c r="NG65" s="55"/>
      <c r="NH65" s="55"/>
      <c r="NI65" s="55"/>
      <c r="NJ65" s="55"/>
      <c r="NK65" s="55"/>
      <c r="NL65" s="55"/>
      <c r="NM65" s="55"/>
      <c r="NN65" s="55"/>
      <c r="NO65" s="55"/>
      <c r="NP65" s="55"/>
      <c r="NQ65" s="55"/>
      <c r="NR65" s="55"/>
      <c r="NS65" s="55"/>
      <c r="NT65" s="55"/>
      <c r="NU65" s="55"/>
      <c r="NV65" s="55"/>
      <c r="NW65" s="55"/>
      <c r="NX65" s="55"/>
      <c r="NY65" s="55"/>
      <c r="NZ65" s="55"/>
      <c r="OA65" s="55"/>
      <c r="OB65" s="55"/>
      <c r="OC65" s="55"/>
      <c r="OD65" s="55"/>
      <c r="OE65" s="55"/>
      <c r="OF65" s="55"/>
      <c r="OG65" s="55"/>
      <c r="OH65" s="55"/>
      <c r="OI65" s="55"/>
      <c r="OJ65" s="55"/>
      <c r="OK65" s="55"/>
      <c r="OL65" s="55"/>
      <c r="OM65" s="55"/>
      <c r="ON65" s="55"/>
      <c r="OO65" s="55"/>
      <c r="OP65" s="55"/>
      <c r="OQ65" s="55"/>
      <c r="OR65" s="55"/>
      <c r="OS65" s="55"/>
      <c r="OT65" s="55"/>
      <c r="OU65" s="55"/>
      <c r="OV65" s="55"/>
      <c r="OW65" s="55"/>
      <c r="OX65" s="55"/>
      <c r="OY65" s="55"/>
      <c r="OZ65" s="55"/>
      <c r="PA65" s="55"/>
      <c r="PB65" s="55"/>
      <c r="PC65" s="55"/>
      <c r="PD65" s="55"/>
      <c r="PE65" s="55"/>
      <c r="PF65" s="55"/>
      <c r="PG65" s="55"/>
      <c r="PH65" s="55"/>
      <c r="PI65" s="55"/>
      <c r="PJ65" s="55"/>
      <c r="PK65" s="55"/>
      <c r="PL65" s="55"/>
      <c r="PM65" s="55"/>
      <c r="PN65" s="55"/>
      <c r="PO65" s="55"/>
      <c r="PP65" s="55"/>
      <c r="PQ65" s="55"/>
      <c r="PR65" s="55"/>
      <c r="PS65" s="55"/>
      <c r="PT65" s="55"/>
      <c r="PU65" s="55"/>
      <c r="PV65" s="55"/>
      <c r="PW65" s="55"/>
      <c r="PX65" s="55"/>
      <c r="PY65" s="55"/>
      <c r="PZ65" s="55"/>
      <c r="QA65" s="55"/>
      <c r="QB65" s="55"/>
      <c r="QC65" s="55"/>
      <c r="QD65" s="55"/>
      <c r="QE65" s="55"/>
      <c r="QF65" s="55"/>
      <c r="QG65" s="55"/>
      <c r="QH65" s="55"/>
      <c r="QI65" s="55"/>
      <c r="QJ65" s="55"/>
      <c r="QK65" s="55"/>
      <c r="QL65" s="55"/>
      <c r="QM65" s="55"/>
      <c r="QN65" s="55"/>
      <c r="QO65" s="55"/>
      <c r="QP65" s="55"/>
      <c r="QQ65" s="55"/>
      <c r="QR65" s="55"/>
      <c r="QS65" s="55"/>
      <c r="QT65" s="55"/>
      <c r="QU65" s="55"/>
      <c r="QV65" s="55"/>
      <c r="QW65" s="55"/>
      <c r="QX65" s="55"/>
      <c r="QY65" s="55"/>
      <c r="QZ65" s="55"/>
      <c r="RA65" s="55"/>
      <c r="RB65" s="55"/>
      <c r="RC65" s="55"/>
      <c r="RD65" s="55"/>
      <c r="RE65" s="55"/>
      <c r="RF65" s="55"/>
      <c r="RG65" s="55"/>
      <c r="RH65" s="55"/>
      <c r="RI65" s="55"/>
      <c r="RJ65" s="55"/>
      <c r="RK65" s="55"/>
      <c r="RL65" s="55"/>
      <c r="RM65" s="55"/>
      <c r="RN65" s="55"/>
      <c r="RO65" s="55"/>
      <c r="RP65" s="55"/>
      <c r="RQ65" s="55"/>
      <c r="RR65" s="55"/>
      <c r="RS65" s="55"/>
      <c r="RT65" s="55"/>
      <c r="RU65" s="55"/>
      <c r="RV65" s="55"/>
      <c r="RW65" s="55"/>
      <c r="RX65" s="55"/>
    </row>
    <row r="66" spans="2:492" x14ac:dyDescent="0.2">
      <c r="B66" s="47">
        <f t="shared" si="131"/>
        <v>6</v>
      </c>
      <c r="C66" s="54" t="str">
        <f>$C$15</f>
        <v>ＢＡＴＯＮ　ＳＵＩＴＥ　沖縄古宇利島</v>
      </c>
      <c r="D66" s="2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55"/>
      <c r="CU66" s="55"/>
      <c r="CV66" s="55"/>
      <c r="CW66" s="55"/>
      <c r="CX66" s="55"/>
      <c r="CY66" s="55"/>
      <c r="CZ66" s="55"/>
      <c r="DA66" s="55"/>
      <c r="DB66" s="55"/>
      <c r="DC66" s="55"/>
      <c r="DD66" s="55"/>
      <c r="DE66" s="55"/>
      <c r="DF66" s="55"/>
      <c r="DG66" s="55"/>
      <c r="DH66" s="55"/>
      <c r="DI66" s="55"/>
      <c r="DJ66" s="55"/>
      <c r="DK66" s="55"/>
      <c r="DL66" s="55"/>
      <c r="DM66" s="55"/>
      <c r="DN66" s="55"/>
      <c r="DO66" s="55"/>
      <c r="DP66" s="55"/>
      <c r="DQ66" s="55"/>
      <c r="DR66" s="55"/>
      <c r="DS66" s="55"/>
      <c r="DT66" s="55"/>
      <c r="DU66" s="55"/>
      <c r="DV66" s="55"/>
      <c r="DW66" s="55"/>
      <c r="DX66" s="55"/>
      <c r="DY66" s="55"/>
      <c r="DZ66" s="55"/>
      <c r="EA66" s="55"/>
      <c r="EB66" s="55"/>
      <c r="EC66" s="55"/>
      <c r="ED66" s="55"/>
      <c r="EE66" s="55"/>
      <c r="EF66" s="55"/>
      <c r="EG66" s="55"/>
      <c r="EH66" s="55"/>
      <c r="EI66" s="55"/>
      <c r="EJ66" s="55"/>
      <c r="EK66" s="55"/>
      <c r="EL66" s="55"/>
      <c r="EM66" s="55"/>
      <c r="EN66" s="55"/>
      <c r="EO66" s="55"/>
      <c r="EP66" s="55"/>
      <c r="EQ66" s="55"/>
      <c r="ER66" s="55"/>
      <c r="ES66" s="55"/>
      <c r="ET66" s="55"/>
      <c r="EU66" s="55"/>
      <c r="EV66" s="55"/>
      <c r="EW66" s="55"/>
      <c r="EX66" s="55"/>
      <c r="EY66" s="55"/>
      <c r="EZ66" s="55"/>
      <c r="FA66" s="55"/>
      <c r="FB66" s="55"/>
      <c r="FC66" s="55"/>
      <c r="FD66" s="55"/>
      <c r="FE66" s="55"/>
      <c r="FF66" s="55"/>
      <c r="FG66" s="55"/>
      <c r="FH66" s="55"/>
      <c r="FI66" s="55"/>
      <c r="FJ66" s="55"/>
      <c r="FK66" s="55"/>
      <c r="FL66" s="55"/>
      <c r="FM66" s="55"/>
      <c r="FN66" s="55"/>
      <c r="FO66" s="55"/>
      <c r="FP66" s="55"/>
      <c r="FQ66" s="55"/>
      <c r="FR66" s="55"/>
      <c r="FS66" s="55"/>
      <c r="FT66" s="55"/>
      <c r="FU66" s="55"/>
      <c r="FV66" s="55"/>
      <c r="FW66" s="55"/>
      <c r="FX66" s="55"/>
      <c r="FY66" s="55"/>
      <c r="FZ66" s="55"/>
      <c r="GA66" s="55"/>
      <c r="GB66" s="55"/>
      <c r="GC66" s="55"/>
      <c r="GD66" s="55"/>
      <c r="GE66" s="55"/>
      <c r="GF66" s="55"/>
      <c r="GG66" s="55"/>
      <c r="GH66" s="55"/>
      <c r="GI66" s="55"/>
      <c r="GJ66" s="55"/>
      <c r="GK66" s="55"/>
      <c r="GL66" s="55"/>
      <c r="GM66" s="55"/>
      <c r="GN66" s="55"/>
      <c r="GO66" s="55"/>
      <c r="GP66" s="55"/>
      <c r="GQ66" s="55"/>
      <c r="GR66" s="55"/>
      <c r="GS66" s="55"/>
      <c r="GT66" s="55"/>
      <c r="GU66" s="55"/>
      <c r="GV66" s="55"/>
      <c r="GW66" s="55"/>
      <c r="GX66" s="55"/>
      <c r="GY66" s="55"/>
      <c r="GZ66" s="55"/>
      <c r="HA66" s="55"/>
      <c r="HB66" s="55"/>
      <c r="HC66" s="55"/>
      <c r="HD66" s="55"/>
      <c r="HE66" s="55"/>
      <c r="HF66" s="55"/>
      <c r="HG66" s="55"/>
      <c r="HH66" s="55"/>
      <c r="HI66" s="55"/>
      <c r="HJ66" s="55"/>
      <c r="HK66" s="55"/>
      <c r="HL66" s="55"/>
      <c r="HM66" s="55"/>
      <c r="HN66" s="55"/>
      <c r="HO66" s="55"/>
      <c r="HP66" s="55"/>
      <c r="HQ66" s="55"/>
      <c r="HR66" s="55"/>
      <c r="HS66" s="55"/>
      <c r="HT66" s="55"/>
      <c r="HU66" s="55"/>
      <c r="HV66" s="55"/>
      <c r="HW66" s="55"/>
      <c r="HX66" s="55"/>
      <c r="HY66" s="55"/>
      <c r="HZ66" s="55"/>
      <c r="IA66" s="55"/>
      <c r="IB66" s="55"/>
      <c r="IC66" s="55"/>
      <c r="ID66" s="55"/>
      <c r="IE66" s="55"/>
      <c r="IF66" s="55"/>
      <c r="IG66" s="55"/>
      <c r="IH66" s="55"/>
      <c r="II66" s="55"/>
      <c r="IJ66" s="55"/>
      <c r="IK66" s="55"/>
      <c r="IL66" s="55"/>
      <c r="IM66" s="55"/>
      <c r="IN66" s="55"/>
      <c r="IO66" s="55"/>
      <c r="IP66" s="55"/>
      <c r="IQ66" s="55"/>
      <c r="IR66" s="55"/>
      <c r="IS66" s="55"/>
      <c r="IT66" s="55"/>
      <c r="IU66" s="55"/>
      <c r="IV66" s="55"/>
      <c r="IW66" s="55"/>
      <c r="IX66" s="55"/>
      <c r="IY66" s="55"/>
      <c r="IZ66" s="55"/>
      <c r="JA66" s="55"/>
      <c r="JB66" s="55"/>
      <c r="JC66" s="55"/>
      <c r="JD66" s="55"/>
      <c r="JE66" s="55"/>
      <c r="JF66" s="55"/>
      <c r="JG66" s="55"/>
      <c r="JH66" s="55"/>
      <c r="JI66" s="55"/>
      <c r="JJ66" s="55"/>
      <c r="JK66" s="55"/>
      <c r="JL66" s="55"/>
      <c r="JM66" s="55"/>
      <c r="JN66" s="55"/>
      <c r="JO66" s="55"/>
      <c r="JP66" s="55"/>
      <c r="JQ66" s="55"/>
      <c r="JR66" s="55"/>
      <c r="JS66" s="55"/>
      <c r="JT66" s="55"/>
      <c r="JU66" s="55"/>
      <c r="JV66" s="55"/>
      <c r="JW66" s="55"/>
      <c r="JX66" s="55"/>
      <c r="JY66" s="55"/>
      <c r="JZ66" s="55"/>
      <c r="KA66" s="55"/>
      <c r="KB66" s="55"/>
      <c r="KC66" s="55"/>
      <c r="KD66" s="55"/>
      <c r="KE66" s="55"/>
      <c r="KF66" s="55"/>
      <c r="KG66" s="55"/>
      <c r="KH66" s="55"/>
      <c r="KI66" s="55"/>
      <c r="KJ66" s="55"/>
      <c r="KK66" s="55"/>
      <c r="KL66" s="55"/>
      <c r="KM66" s="55"/>
      <c r="KN66" s="55"/>
      <c r="KO66" s="55"/>
      <c r="KP66" s="55"/>
      <c r="KQ66" s="55"/>
      <c r="KR66" s="55"/>
      <c r="KS66" s="55"/>
      <c r="KT66" s="55"/>
      <c r="KU66" s="55"/>
      <c r="KV66" s="55"/>
      <c r="KW66" s="55"/>
      <c r="KX66" s="55"/>
      <c r="KY66" s="55"/>
      <c r="KZ66" s="55"/>
      <c r="LA66" s="55"/>
      <c r="LB66" s="55"/>
      <c r="LC66" s="55"/>
      <c r="LD66" s="55"/>
      <c r="LE66" s="55"/>
      <c r="LF66" s="55"/>
      <c r="LG66" s="55"/>
      <c r="LH66" s="55"/>
      <c r="LI66" s="55"/>
      <c r="LJ66" s="55"/>
      <c r="LK66" s="55"/>
      <c r="LL66" s="55"/>
      <c r="LM66" s="55"/>
      <c r="LN66" s="55"/>
      <c r="LO66" s="55"/>
      <c r="LP66" s="55"/>
      <c r="LQ66" s="55"/>
      <c r="LR66" s="55"/>
      <c r="LS66" s="55"/>
      <c r="LT66" s="55"/>
      <c r="LU66" s="55"/>
      <c r="LV66" s="55"/>
      <c r="LW66" s="55"/>
      <c r="LX66" s="55"/>
      <c r="LY66" s="55"/>
      <c r="LZ66" s="55"/>
      <c r="MA66" s="55"/>
      <c r="MB66" s="55"/>
      <c r="MC66" s="55"/>
      <c r="MD66" s="55"/>
      <c r="ME66" s="55"/>
      <c r="MF66" s="55"/>
      <c r="MG66" s="55"/>
      <c r="MH66" s="55"/>
      <c r="MI66" s="55"/>
      <c r="MJ66" s="55"/>
      <c r="MK66" s="55"/>
      <c r="ML66" s="55"/>
      <c r="MM66" s="55"/>
      <c r="MN66" s="55"/>
      <c r="MO66" s="55"/>
      <c r="MP66" s="55"/>
      <c r="MQ66" s="55"/>
      <c r="MR66" s="55"/>
      <c r="MS66" s="55"/>
      <c r="MT66" s="55"/>
      <c r="MU66" s="55"/>
      <c r="MV66" s="55"/>
      <c r="MW66" s="55"/>
      <c r="MX66" s="55"/>
      <c r="MY66" s="55"/>
      <c r="MZ66" s="55"/>
      <c r="NA66" s="55"/>
      <c r="NB66" s="55"/>
      <c r="NC66" s="55"/>
      <c r="ND66" s="55"/>
      <c r="NE66" s="55"/>
      <c r="NF66" s="55"/>
      <c r="NG66" s="55"/>
      <c r="NH66" s="55"/>
      <c r="NI66" s="55"/>
      <c r="NJ66" s="55"/>
      <c r="NK66" s="55"/>
      <c r="NL66" s="55"/>
      <c r="NM66" s="55"/>
      <c r="NN66" s="55"/>
      <c r="NO66" s="55"/>
      <c r="NP66" s="55"/>
      <c r="NQ66" s="55"/>
      <c r="NR66" s="55"/>
      <c r="NS66" s="55"/>
      <c r="NT66" s="55"/>
      <c r="NU66" s="55"/>
      <c r="NV66" s="55"/>
      <c r="NW66" s="55"/>
      <c r="NX66" s="55"/>
      <c r="NY66" s="55"/>
      <c r="NZ66" s="55"/>
      <c r="OA66" s="55"/>
      <c r="OB66" s="55"/>
      <c r="OC66" s="55"/>
      <c r="OD66" s="55"/>
      <c r="OE66" s="55"/>
      <c r="OF66" s="55"/>
      <c r="OG66" s="55"/>
      <c r="OH66" s="55"/>
      <c r="OI66" s="55"/>
      <c r="OJ66" s="55"/>
      <c r="OK66" s="55"/>
      <c r="OL66" s="55"/>
      <c r="OM66" s="55"/>
      <c r="ON66" s="55"/>
      <c r="OO66" s="55"/>
      <c r="OP66" s="55"/>
      <c r="OQ66" s="55"/>
      <c r="OR66" s="55"/>
      <c r="OS66" s="55"/>
      <c r="OT66" s="55"/>
      <c r="OU66" s="55"/>
      <c r="OV66" s="55"/>
      <c r="OW66" s="55"/>
      <c r="OX66" s="55"/>
      <c r="OY66" s="55"/>
      <c r="OZ66" s="55"/>
      <c r="PA66" s="55"/>
      <c r="PB66" s="55"/>
      <c r="PC66" s="55"/>
      <c r="PD66" s="55"/>
      <c r="PE66" s="55"/>
      <c r="PF66" s="55"/>
      <c r="PG66" s="55"/>
      <c r="PH66" s="55"/>
      <c r="PI66" s="55"/>
      <c r="PJ66" s="55"/>
      <c r="PK66" s="55"/>
      <c r="PL66" s="55"/>
      <c r="PM66" s="55"/>
      <c r="PN66" s="55"/>
      <c r="PO66" s="55"/>
      <c r="PP66" s="55"/>
      <c r="PQ66" s="55"/>
      <c r="PR66" s="55"/>
      <c r="PS66" s="55"/>
      <c r="PT66" s="55"/>
      <c r="PU66" s="55"/>
      <c r="PV66" s="55"/>
      <c r="PW66" s="55"/>
      <c r="PX66" s="55"/>
      <c r="PY66" s="55"/>
      <c r="PZ66" s="55"/>
      <c r="QA66" s="55"/>
      <c r="QB66" s="55"/>
      <c r="QC66" s="55"/>
      <c r="QD66" s="55"/>
      <c r="QE66" s="55"/>
      <c r="QF66" s="55"/>
      <c r="QG66" s="55"/>
      <c r="QH66" s="55"/>
      <c r="QI66" s="55"/>
      <c r="QJ66" s="55"/>
      <c r="QK66" s="55"/>
      <c r="QL66" s="55"/>
      <c r="QM66" s="55"/>
      <c r="QN66" s="55"/>
      <c r="QO66" s="55"/>
      <c r="QP66" s="55"/>
      <c r="QQ66" s="55"/>
      <c r="QR66" s="55"/>
      <c r="QS66" s="55"/>
      <c r="QT66" s="55"/>
      <c r="QU66" s="55"/>
      <c r="QV66" s="55"/>
      <c r="QW66" s="55"/>
      <c r="QX66" s="55"/>
      <c r="QY66" s="55"/>
      <c r="QZ66" s="55"/>
      <c r="RA66" s="55"/>
      <c r="RB66" s="55"/>
      <c r="RC66" s="55"/>
      <c r="RD66" s="55"/>
      <c r="RE66" s="55"/>
      <c r="RF66" s="55"/>
      <c r="RG66" s="55"/>
      <c r="RH66" s="55"/>
      <c r="RI66" s="55"/>
      <c r="RJ66" s="55"/>
      <c r="RK66" s="55"/>
      <c r="RL66" s="55"/>
      <c r="RM66" s="55"/>
      <c r="RN66" s="55"/>
      <c r="RO66" s="55"/>
      <c r="RP66" s="55"/>
      <c r="RQ66" s="55"/>
      <c r="RR66" s="55"/>
      <c r="RS66" s="55"/>
      <c r="RT66" s="55"/>
      <c r="RU66" s="55"/>
      <c r="RV66" s="55"/>
      <c r="RW66" s="55"/>
      <c r="RX66" s="55"/>
    </row>
    <row r="67" spans="2:492" x14ac:dyDescent="0.2">
      <c r="B67" s="47">
        <f t="shared" si="131"/>
        <v>7</v>
      </c>
      <c r="C67" s="54" t="str">
        <f>$C$16</f>
        <v>プールヴィラ　今泊　ｂｙ　コルディオプレミアム</v>
      </c>
      <c r="D67" s="3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  <c r="CP67" s="55"/>
      <c r="CQ67" s="55"/>
      <c r="CR67" s="55"/>
      <c r="CS67" s="55"/>
      <c r="CT67" s="55"/>
      <c r="CU67" s="55"/>
      <c r="CV67" s="55"/>
      <c r="CW67" s="55"/>
      <c r="CX67" s="55"/>
      <c r="CY67" s="55"/>
      <c r="CZ67" s="55"/>
      <c r="DA67" s="55"/>
      <c r="DB67" s="55"/>
      <c r="DC67" s="55"/>
      <c r="DD67" s="55"/>
      <c r="DE67" s="55"/>
      <c r="DF67" s="55"/>
      <c r="DG67" s="55"/>
      <c r="DH67" s="55"/>
      <c r="DI67" s="55"/>
      <c r="DJ67" s="55"/>
      <c r="DK67" s="55"/>
      <c r="DL67" s="55"/>
      <c r="DM67" s="55"/>
      <c r="DN67" s="55"/>
      <c r="DO67" s="55"/>
      <c r="DP67" s="55"/>
      <c r="DQ67" s="55"/>
      <c r="DR67" s="55"/>
      <c r="DS67" s="55"/>
      <c r="DT67" s="55"/>
      <c r="DU67" s="55"/>
      <c r="DV67" s="55"/>
      <c r="DW67" s="55"/>
      <c r="DX67" s="55"/>
      <c r="DY67" s="55"/>
      <c r="DZ67" s="55"/>
      <c r="EA67" s="55"/>
      <c r="EB67" s="55"/>
      <c r="EC67" s="55"/>
      <c r="ED67" s="55"/>
      <c r="EE67" s="55"/>
      <c r="EF67" s="55"/>
      <c r="EG67" s="55"/>
      <c r="EH67" s="55"/>
      <c r="EI67" s="55"/>
      <c r="EJ67" s="55"/>
      <c r="EK67" s="55"/>
      <c r="EL67" s="55"/>
      <c r="EM67" s="55"/>
      <c r="EN67" s="55"/>
      <c r="EO67" s="55"/>
      <c r="EP67" s="55"/>
      <c r="EQ67" s="55"/>
      <c r="ER67" s="55"/>
      <c r="ES67" s="55"/>
      <c r="ET67" s="55"/>
      <c r="EU67" s="55"/>
      <c r="EV67" s="55"/>
      <c r="EW67" s="55"/>
      <c r="EX67" s="55"/>
      <c r="EY67" s="55"/>
      <c r="EZ67" s="55"/>
      <c r="FA67" s="55"/>
      <c r="FB67" s="55"/>
      <c r="FC67" s="55"/>
      <c r="FD67" s="55"/>
      <c r="FE67" s="55"/>
      <c r="FF67" s="55"/>
      <c r="FG67" s="55"/>
      <c r="FH67" s="55"/>
      <c r="FI67" s="55"/>
      <c r="FJ67" s="55"/>
      <c r="FK67" s="55"/>
      <c r="FL67" s="55"/>
      <c r="FM67" s="55"/>
      <c r="FN67" s="55"/>
      <c r="FO67" s="55"/>
      <c r="FP67" s="55"/>
      <c r="FQ67" s="55"/>
      <c r="FR67" s="55"/>
      <c r="FS67" s="55"/>
      <c r="FT67" s="55"/>
      <c r="FU67" s="55"/>
      <c r="FV67" s="55"/>
      <c r="FW67" s="55"/>
      <c r="FX67" s="55"/>
      <c r="FY67" s="55"/>
      <c r="FZ67" s="55"/>
      <c r="GA67" s="55"/>
      <c r="GB67" s="55"/>
      <c r="GC67" s="55"/>
      <c r="GD67" s="55"/>
      <c r="GE67" s="55"/>
      <c r="GF67" s="55"/>
      <c r="GG67" s="55"/>
      <c r="GH67" s="55"/>
      <c r="GI67" s="55"/>
      <c r="GJ67" s="55"/>
      <c r="GK67" s="55"/>
      <c r="GL67" s="55"/>
      <c r="GM67" s="55"/>
      <c r="GN67" s="55"/>
      <c r="GO67" s="55"/>
      <c r="GP67" s="55"/>
      <c r="GQ67" s="55"/>
      <c r="GR67" s="55"/>
      <c r="GS67" s="55"/>
      <c r="GT67" s="55"/>
      <c r="GU67" s="55"/>
      <c r="GV67" s="55"/>
      <c r="GW67" s="55"/>
      <c r="GX67" s="55"/>
      <c r="GY67" s="55"/>
      <c r="GZ67" s="55"/>
      <c r="HA67" s="55"/>
      <c r="HB67" s="55"/>
      <c r="HC67" s="55"/>
      <c r="HD67" s="55"/>
      <c r="HE67" s="55"/>
      <c r="HF67" s="55"/>
      <c r="HG67" s="55"/>
      <c r="HH67" s="55"/>
      <c r="HI67" s="55"/>
      <c r="HJ67" s="55"/>
      <c r="HK67" s="55"/>
      <c r="HL67" s="55"/>
      <c r="HM67" s="55"/>
      <c r="HN67" s="55"/>
      <c r="HO67" s="55"/>
      <c r="HP67" s="55"/>
      <c r="HQ67" s="55"/>
      <c r="HR67" s="55"/>
      <c r="HS67" s="55"/>
      <c r="HT67" s="55"/>
      <c r="HU67" s="55"/>
      <c r="HV67" s="55"/>
      <c r="HW67" s="55"/>
      <c r="HX67" s="55"/>
      <c r="HY67" s="55"/>
      <c r="HZ67" s="55"/>
      <c r="IA67" s="55"/>
      <c r="IB67" s="55"/>
      <c r="IC67" s="55"/>
      <c r="ID67" s="55"/>
      <c r="IE67" s="55"/>
      <c r="IF67" s="55"/>
      <c r="IG67" s="55"/>
      <c r="IH67" s="55"/>
      <c r="II67" s="55"/>
      <c r="IJ67" s="55"/>
      <c r="IK67" s="55"/>
      <c r="IL67" s="55"/>
      <c r="IM67" s="55"/>
      <c r="IN67" s="55"/>
      <c r="IO67" s="55"/>
      <c r="IP67" s="55"/>
      <c r="IQ67" s="55"/>
      <c r="IR67" s="55"/>
      <c r="IS67" s="55"/>
      <c r="IT67" s="55"/>
      <c r="IU67" s="55"/>
      <c r="IV67" s="55"/>
      <c r="IW67" s="55"/>
      <c r="IX67" s="55"/>
      <c r="IY67" s="55"/>
      <c r="IZ67" s="55"/>
      <c r="JA67" s="55"/>
      <c r="JB67" s="55"/>
      <c r="JC67" s="55"/>
      <c r="JD67" s="55"/>
      <c r="JE67" s="55"/>
      <c r="JF67" s="55"/>
      <c r="JG67" s="55"/>
      <c r="JH67" s="55"/>
      <c r="JI67" s="55"/>
      <c r="JJ67" s="55"/>
      <c r="JK67" s="55"/>
      <c r="JL67" s="55"/>
      <c r="JM67" s="55"/>
      <c r="JN67" s="55"/>
      <c r="JO67" s="55"/>
      <c r="JP67" s="55"/>
      <c r="JQ67" s="55"/>
      <c r="JR67" s="55"/>
      <c r="JS67" s="55"/>
      <c r="JT67" s="55"/>
      <c r="JU67" s="55"/>
      <c r="JV67" s="55"/>
      <c r="JW67" s="55"/>
      <c r="JX67" s="55"/>
      <c r="JY67" s="55"/>
      <c r="JZ67" s="55"/>
      <c r="KA67" s="55"/>
      <c r="KB67" s="55"/>
      <c r="KC67" s="55"/>
      <c r="KD67" s="55"/>
      <c r="KE67" s="55"/>
      <c r="KF67" s="55"/>
      <c r="KG67" s="55"/>
      <c r="KH67" s="55"/>
      <c r="KI67" s="55"/>
      <c r="KJ67" s="55"/>
      <c r="KK67" s="55"/>
      <c r="KL67" s="55"/>
      <c r="KM67" s="55"/>
      <c r="KN67" s="55"/>
      <c r="KO67" s="55"/>
      <c r="KP67" s="55"/>
      <c r="KQ67" s="55"/>
      <c r="KR67" s="55"/>
      <c r="KS67" s="55"/>
      <c r="KT67" s="55"/>
      <c r="KU67" s="55"/>
      <c r="KV67" s="55"/>
      <c r="KW67" s="55"/>
      <c r="KX67" s="55"/>
      <c r="KY67" s="55"/>
      <c r="KZ67" s="55"/>
      <c r="LA67" s="55"/>
      <c r="LB67" s="55"/>
      <c r="LC67" s="55"/>
      <c r="LD67" s="55"/>
      <c r="LE67" s="55"/>
      <c r="LF67" s="55"/>
      <c r="LG67" s="55"/>
      <c r="LH67" s="55"/>
      <c r="LI67" s="55"/>
      <c r="LJ67" s="55"/>
      <c r="LK67" s="55"/>
      <c r="LL67" s="55"/>
      <c r="LM67" s="55"/>
      <c r="LN67" s="55"/>
      <c r="LO67" s="55"/>
      <c r="LP67" s="55"/>
      <c r="LQ67" s="55"/>
      <c r="LR67" s="55"/>
      <c r="LS67" s="55"/>
      <c r="LT67" s="55"/>
      <c r="LU67" s="55"/>
      <c r="LV67" s="55"/>
      <c r="LW67" s="55"/>
      <c r="LX67" s="55"/>
      <c r="LY67" s="55"/>
      <c r="LZ67" s="55"/>
      <c r="MA67" s="55"/>
      <c r="MB67" s="55"/>
      <c r="MC67" s="55"/>
      <c r="MD67" s="55"/>
      <c r="ME67" s="55"/>
      <c r="MF67" s="55"/>
      <c r="MG67" s="55"/>
      <c r="MH67" s="55"/>
      <c r="MI67" s="55"/>
      <c r="MJ67" s="55"/>
      <c r="MK67" s="55"/>
      <c r="ML67" s="55"/>
      <c r="MM67" s="55"/>
      <c r="MN67" s="55"/>
      <c r="MO67" s="55"/>
      <c r="MP67" s="55"/>
      <c r="MQ67" s="55"/>
      <c r="MR67" s="55"/>
      <c r="MS67" s="55"/>
      <c r="MT67" s="55"/>
      <c r="MU67" s="55"/>
      <c r="MV67" s="55"/>
      <c r="MW67" s="55"/>
      <c r="MX67" s="55"/>
      <c r="MY67" s="55"/>
      <c r="MZ67" s="55"/>
      <c r="NA67" s="55"/>
      <c r="NB67" s="55"/>
      <c r="NC67" s="55"/>
      <c r="ND67" s="55"/>
      <c r="NE67" s="55"/>
      <c r="NF67" s="55"/>
      <c r="NG67" s="55"/>
      <c r="NH67" s="55"/>
      <c r="NI67" s="55"/>
      <c r="NJ67" s="55"/>
      <c r="NK67" s="55"/>
      <c r="NL67" s="55"/>
      <c r="NM67" s="55"/>
      <c r="NN67" s="55"/>
      <c r="NO67" s="55"/>
      <c r="NP67" s="55"/>
      <c r="NQ67" s="55"/>
      <c r="NR67" s="55"/>
      <c r="NS67" s="55"/>
      <c r="NT67" s="55"/>
      <c r="NU67" s="55"/>
      <c r="NV67" s="55"/>
      <c r="NW67" s="55"/>
      <c r="NX67" s="55"/>
      <c r="NY67" s="55"/>
      <c r="NZ67" s="55"/>
      <c r="OA67" s="55"/>
      <c r="OB67" s="55"/>
      <c r="OC67" s="55"/>
      <c r="OD67" s="55"/>
      <c r="OE67" s="55"/>
      <c r="OF67" s="55"/>
      <c r="OG67" s="55"/>
      <c r="OH67" s="55"/>
      <c r="OI67" s="55"/>
      <c r="OJ67" s="55"/>
      <c r="OK67" s="55"/>
      <c r="OL67" s="55"/>
      <c r="OM67" s="55"/>
      <c r="ON67" s="55"/>
      <c r="OO67" s="55"/>
      <c r="OP67" s="55"/>
      <c r="OQ67" s="55"/>
      <c r="OR67" s="55"/>
      <c r="OS67" s="55"/>
      <c r="OT67" s="55"/>
      <c r="OU67" s="55"/>
      <c r="OV67" s="55"/>
      <c r="OW67" s="55"/>
      <c r="OX67" s="55"/>
      <c r="OY67" s="55"/>
      <c r="OZ67" s="55"/>
      <c r="PA67" s="55"/>
      <c r="PB67" s="55"/>
      <c r="PC67" s="55"/>
      <c r="PD67" s="55"/>
      <c r="PE67" s="55"/>
      <c r="PF67" s="55"/>
      <c r="PG67" s="55"/>
      <c r="PH67" s="55"/>
      <c r="PI67" s="55"/>
      <c r="PJ67" s="55"/>
      <c r="PK67" s="55"/>
      <c r="PL67" s="55"/>
      <c r="PM67" s="55"/>
      <c r="PN67" s="55"/>
      <c r="PO67" s="55"/>
      <c r="PP67" s="55"/>
      <c r="PQ67" s="55"/>
      <c r="PR67" s="55"/>
      <c r="PS67" s="55"/>
      <c r="PT67" s="55"/>
      <c r="PU67" s="55"/>
      <c r="PV67" s="55"/>
      <c r="PW67" s="55"/>
      <c r="PX67" s="55"/>
      <c r="PY67" s="55"/>
      <c r="PZ67" s="55"/>
      <c r="QA67" s="55"/>
      <c r="QB67" s="55"/>
      <c r="QC67" s="55"/>
      <c r="QD67" s="55"/>
      <c r="QE67" s="55"/>
      <c r="QF67" s="55"/>
      <c r="QG67" s="55"/>
      <c r="QH67" s="55"/>
      <c r="QI67" s="55"/>
      <c r="QJ67" s="55"/>
      <c r="QK67" s="55"/>
      <c r="QL67" s="55"/>
      <c r="QM67" s="55"/>
      <c r="QN67" s="55"/>
      <c r="QO67" s="55"/>
      <c r="QP67" s="55"/>
      <c r="QQ67" s="55"/>
      <c r="QR67" s="55"/>
      <c r="QS67" s="55"/>
      <c r="QT67" s="55"/>
      <c r="QU67" s="55"/>
      <c r="QV67" s="55"/>
      <c r="QW67" s="55"/>
      <c r="QX67" s="55"/>
      <c r="QY67" s="55"/>
      <c r="QZ67" s="55"/>
      <c r="RA67" s="55"/>
      <c r="RB67" s="55"/>
      <c r="RC67" s="55"/>
      <c r="RD67" s="55"/>
      <c r="RE67" s="55"/>
      <c r="RF67" s="55"/>
      <c r="RG67" s="55"/>
      <c r="RH67" s="55"/>
      <c r="RI67" s="55"/>
      <c r="RJ67" s="55"/>
      <c r="RK67" s="55"/>
      <c r="RL67" s="55"/>
      <c r="RM67" s="55"/>
      <c r="RN67" s="55"/>
      <c r="RO67" s="55"/>
      <c r="RP67" s="55"/>
      <c r="RQ67" s="55"/>
      <c r="RR67" s="55"/>
      <c r="RS67" s="55"/>
      <c r="RT67" s="55"/>
      <c r="RU67" s="55"/>
      <c r="RV67" s="55"/>
      <c r="RW67" s="55"/>
      <c r="RX67" s="55"/>
    </row>
    <row r="68" spans="2:492" x14ac:dyDescent="0.2">
      <c r="B68" s="47">
        <f t="shared" si="131"/>
        <v>8</v>
      </c>
      <c r="C68" s="54" t="str">
        <f>$C$17</f>
        <v>プールヴィラ　屋我地島　ｂｙ　コルディオプレミアム</v>
      </c>
      <c r="D68" s="3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  <c r="CY68" s="55"/>
      <c r="CZ68" s="55"/>
      <c r="DA68" s="55"/>
      <c r="DB68" s="55"/>
      <c r="DC68" s="55"/>
      <c r="DD68" s="55"/>
      <c r="DE68" s="55"/>
      <c r="DF68" s="55"/>
      <c r="DG68" s="55"/>
      <c r="DH68" s="55"/>
      <c r="DI68" s="55"/>
      <c r="DJ68" s="55"/>
      <c r="DK68" s="55"/>
      <c r="DL68" s="55"/>
      <c r="DM68" s="55"/>
      <c r="DN68" s="55"/>
      <c r="DO68" s="55"/>
      <c r="DP68" s="55"/>
      <c r="DQ68" s="55"/>
      <c r="DR68" s="55"/>
      <c r="DS68" s="55"/>
      <c r="DT68" s="55"/>
      <c r="DU68" s="55"/>
      <c r="DV68" s="55"/>
      <c r="DW68" s="55"/>
      <c r="DX68" s="55"/>
      <c r="DY68" s="55"/>
      <c r="DZ68" s="55"/>
      <c r="EA68" s="55"/>
      <c r="EB68" s="55"/>
      <c r="EC68" s="55"/>
      <c r="ED68" s="55"/>
      <c r="EE68" s="55"/>
      <c r="EF68" s="55"/>
      <c r="EG68" s="55"/>
      <c r="EH68" s="55"/>
      <c r="EI68" s="55"/>
      <c r="EJ68" s="55"/>
      <c r="EK68" s="55"/>
      <c r="EL68" s="55"/>
      <c r="EM68" s="55"/>
      <c r="EN68" s="55"/>
      <c r="EO68" s="55"/>
      <c r="EP68" s="55"/>
      <c r="EQ68" s="55"/>
      <c r="ER68" s="55"/>
      <c r="ES68" s="55"/>
      <c r="ET68" s="55"/>
      <c r="EU68" s="55"/>
      <c r="EV68" s="55"/>
      <c r="EW68" s="55"/>
      <c r="EX68" s="55"/>
      <c r="EY68" s="55"/>
      <c r="EZ68" s="55"/>
      <c r="FA68" s="55"/>
      <c r="FB68" s="55"/>
      <c r="FC68" s="55"/>
      <c r="FD68" s="55"/>
      <c r="FE68" s="55"/>
      <c r="FF68" s="55"/>
      <c r="FG68" s="55"/>
      <c r="FH68" s="55"/>
      <c r="FI68" s="55"/>
      <c r="FJ68" s="55"/>
      <c r="FK68" s="55"/>
      <c r="FL68" s="55"/>
      <c r="FM68" s="55"/>
      <c r="FN68" s="55"/>
      <c r="FO68" s="55"/>
      <c r="FP68" s="55"/>
      <c r="FQ68" s="55"/>
      <c r="FR68" s="55"/>
      <c r="FS68" s="55"/>
      <c r="FT68" s="55"/>
      <c r="FU68" s="55"/>
      <c r="FV68" s="55"/>
      <c r="FW68" s="55"/>
      <c r="FX68" s="55"/>
      <c r="FY68" s="55"/>
      <c r="FZ68" s="55"/>
      <c r="GA68" s="55"/>
      <c r="GB68" s="55"/>
      <c r="GC68" s="55"/>
      <c r="GD68" s="55"/>
      <c r="GE68" s="55"/>
      <c r="GF68" s="55"/>
      <c r="GG68" s="55"/>
      <c r="GH68" s="55"/>
      <c r="GI68" s="55"/>
      <c r="GJ68" s="55"/>
      <c r="GK68" s="55"/>
      <c r="GL68" s="55"/>
      <c r="GM68" s="55"/>
      <c r="GN68" s="55"/>
      <c r="GO68" s="55"/>
      <c r="GP68" s="55"/>
      <c r="GQ68" s="55"/>
      <c r="GR68" s="55"/>
      <c r="GS68" s="55"/>
      <c r="GT68" s="55"/>
      <c r="GU68" s="55"/>
      <c r="GV68" s="55"/>
      <c r="GW68" s="55"/>
      <c r="GX68" s="55"/>
      <c r="GY68" s="55"/>
      <c r="GZ68" s="55"/>
      <c r="HA68" s="55"/>
      <c r="HB68" s="55"/>
      <c r="HC68" s="55"/>
      <c r="HD68" s="55"/>
      <c r="HE68" s="55"/>
      <c r="HF68" s="55"/>
      <c r="HG68" s="55"/>
      <c r="HH68" s="55"/>
      <c r="HI68" s="55"/>
      <c r="HJ68" s="55"/>
      <c r="HK68" s="55"/>
      <c r="HL68" s="55"/>
      <c r="HM68" s="55"/>
      <c r="HN68" s="55"/>
      <c r="HO68" s="55"/>
      <c r="HP68" s="55"/>
      <c r="HQ68" s="55"/>
      <c r="HR68" s="55"/>
      <c r="HS68" s="55"/>
      <c r="HT68" s="55"/>
      <c r="HU68" s="55"/>
      <c r="HV68" s="55"/>
      <c r="HW68" s="55"/>
      <c r="HX68" s="55"/>
      <c r="HY68" s="55"/>
      <c r="HZ68" s="55"/>
      <c r="IA68" s="55"/>
      <c r="IB68" s="55"/>
      <c r="IC68" s="55"/>
      <c r="ID68" s="55"/>
      <c r="IE68" s="55"/>
      <c r="IF68" s="55"/>
      <c r="IG68" s="55"/>
      <c r="IH68" s="55"/>
      <c r="II68" s="55"/>
      <c r="IJ68" s="55"/>
      <c r="IK68" s="55"/>
      <c r="IL68" s="55"/>
      <c r="IM68" s="55"/>
      <c r="IN68" s="55"/>
      <c r="IO68" s="55"/>
      <c r="IP68" s="55"/>
      <c r="IQ68" s="55"/>
      <c r="IR68" s="55"/>
      <c r="IS68" s="55"/>
      <c r="IT68" s="55"/>
      <c r="IU68" s="55"/>
      <c r="IV68" s="55"/>
      <c r="IW68" s="55"/>
      <c r="IX68" s="55"/>
      <c r="IY68" s="55"/>
      <c r="IZ68" s="55"/>
      <c r="JA68" s="55"/>
      <c r="JB68" s="55"/>
      <c r="JC68" s="55"/>
      <c r="JD68" s="55"/>
      <c r="JE68" s="55"/>
      <c r="JF68" s="55"/>
      <c r="JG68" s="55"/>
      <c r="JH68" s="55"/>
      <c r="JI68" s="55"/>
      <c r="JJ68" s="55"/>
      <c r="JK68" s="55"/>
      <c r="JL68" s="55"/>
      <c r="JM68" s="55"/>
      <c r="JN68" s="55"/>
      <c r="JO68" s="55"/>
      <c r="JP68" s="55"/>
      <c r="JQ68" s="55"/>
      <c r="JR68" s="55"/>
      <c r="JS68" s="55"/>
      <c r="JT68" s="55"/>
      <c r="JU68" s="55"/>
      <c r="JV68" s="55"/>
      <c r="JW68" s="55"/>
      <c r="JX68" s="55"/>
      <c r="JY68" s="55"/>
      <c r="JZ68" s="55"/>
      <c r="KA68" s="55"/>
      <c r="KB68" s="55"/>
      <c r="KC68" s="55"/>
      <c r="KD68" s="55"/>
      <c r="KE68" s="55"/>
      <c r="KF68" s="55"/>
      <c r="KG68" s="55"/>
      <c r="KH68" s="55"/>
      <c r="KI68" s="55"/>
      <c r="KJ68" s="55"/>
      <c r="KK68" s="55"/>
      <c r="KL68" s="55"/>
      <c r="KM68" s="55"/>
      <c r="KN68" s="55"/>
      <c r="KO68" s="55"/>
      <c r="KP68" s="55"/>
      <c r="KQ68" s="55"/>
      <c r="KR68" s="55"/>
      <c r="KS68" s="55"/>
      <c r="KT68" s="55"/>
      <c r="KU68" s="55"/>
      <c r="KV68" s="55"/>
      <c r="KW68" s="55"/>
      <c r="KX68" s="55"/>
      <c r="KY68" s="55"/>
      <c r="KZ68" s="55"/>
      <c r="LA68" s="55"/>
      <c r="LB68" s="55"/>
      <c r="LC68" s="55"/>
      <c r="LD68" s="55"/>
      <c r="LE68" s="55"/>
      <c r="LF68" s="55"/>
      <c r="LG68" s="55"/>
      <c r="LH68" s="55"/>
      <c r="LI68" s="55"/>
      <c r="LJ68" s="55"/>
      <c r="LK68" s="55"/>
      <c r="LL68" s="55"/>
      <c r="LM68" s="55"/>
      <c r="LN68" s="55"/>
      <c r="LO68" s="55"/>
      <c r="LP68" s="55"/>
      <c r="LQ68" s="55"/>
      <c r="LR68" s="55"/>
      <c r="LS68" s="55"/>
      <c r="LT68" s="55"/>
      <c r="LU68" s="55"/>
      <c r="LV68" s="55"/>
      <c r="LW68" s="55"/>
      <c r="LX68" s="55"/>
      <c r="LY68" s="55"/>
      <c r="LZ68" s="55"/>
      <c r="MA68" s="55"/>
      <c r="MB68" s="55"/>
      <c r="MC68" s="55"/>
      <c r="MD68" s="55"/>
      <c r="ME68" s="55"/>
      <c r="MF68" s="55"/>
      <c r="MG68" s="55"/>
      <c r="MH68" s="55"/>
      <c r="MI68" s="55"/>
      <c r="MJ68" s="55"/>
      <c r="MK68" s="55"/>
      <c r="ML68" s="55"/>
      <c r="MM68" s="55"/>
      <c r="MN68" s="55"/>
      <c r="MO68" s="55"/>
      <c r="MP68" s="55"/>
      <c r="MQ68" s="55"/>
      <c r="MR68" s="55"/>
      <c r="MS68" s="55"/>
      <c r="MT68" s="55"/>
      <c r="MU68" s="55"/>
      <c r="MV68" s="55"/>
      <c r="MW68" s="55"/>
      <c r="MX68" s="55"/>
      <c r="MY68" s="55"/>
      <c r="MZ68" s="55"/>
      <c r="NA68" s="55"/>
      <c r="NB68" s="55"/>
      <c r="NC68" s="55"/>
      <c r="ND68" s="55"/>
      <c r="NE68" s="55"/>
      <c r="NF68" s="55"/>
      <c r="NG68" s="55"/>
      <c r="NH68" s="55"/>
      <c r="NI68" s="55"/>
      <c r="NJ68" s="55"/>
      <c r="NK68" s="55"/>
      <c r="NL68" s="55"/>
      <c r="NM68" s="55"/>
      <c r="NN68" s="55"/>
      <c r="NO68" s="55"/>
      <c r="NP68" s="55"/>
      <c r="NQ68" s="55"/>
      <c r="NR68" s="55"/>
      <c r="NS68" s="55"/>
      <c r="NT68" s="55"/>
      <c r="NU68" s="55"/>
      <c r="NV68" s="55"/>
      <c r="NW68" s="55"/>
      <c r="NX68" s="55"/>
      <c r="NY68" s="55"/>
      <c r="NZ68" s="55"/>
      <c r="OA68" s="55"/>
      <c r="OB68" s="55"/>
      <c r="OC68" s="55"/>
      <c r="OD68" s="55"/>
      <c r="OE68" s="55"/>
      <c r="OF68" s="55"/>
      <c r="OG68" s="55"/>
      <c r="OH68" s="55"/>
      <c r="OI68" s="55"/>
      <c r="OJ68" s="55"/>
      <c r="OK68" s="55"/>
      <c r="OL68" s="55"/>
      <c r="OM68" s="55"/>
      <c r="ON68" s="55"/>
      <c r="OO68" s="55"/>
      <c r="OP68" s="55"/>
      <c r="OQ68" s="55"/>
      <c r="OR68" s="55"/>
      <c r="OS68" s="55"/>
      <c r="OT68" s="55"/>
      <c r="OU68" s="55"/>
      <c r="OV68" s="55"/>
      <c r="OW68" s="55"/>
      <c r="OX68" s="55"/>
      <c r="OY68" s="55"/>
      <c r="OZ68" s="55"/>
      <c r="PA68" s="55"/>
      <c r="PB68" s="55"/>
      <c r="PC68" s="55"/>
      <c r="PD68" s="55"/>
      <c r="PE68" s="55"/>
      <c r="PF68" s="55"/>
      <c r="PG68" s="55"/>
      <c r="PH68" s="55"/>
      <c r="PI68" s="55"/>
      <c r="PJ68" s="55"/>
      <c r="PK68" s="55"/>
      <c r="PL68" s="55"/>
      <c r="PM68" s="55"/>
      <c r="PN68" s="55"/>
      <c r="PO68" s="55"/>
      <c r="PP68" s="55"/>
      <c r="PQ68" s="55"/>
      <c r="PR68" s="55"/>
      <c r="PS68" s="55"/>
      <c r="PT68" s="55"/>
      <c r="PU68" s="55"/>
      <c r="PV68" s="55"/>
      <c r="PW68" s="55"/>
      <c r="PX68" s="55"/>
      <c r="PY68" s="55"/>
      <c r="PZ68" s="55"/>
      <c r="QA68" s="55"/>
      <c r="QB68" s="55"/>
      <c r="QC68" s="55"/>
      <c r="QD68" s="55"/>
      <c r="QE68" s="55"/>
      <c r="QF68" s="55"/>
      <c r="QG68" s="55"/>
      <c r="QH68" s="55"/>
      <c r="QI68" s="55"/>
      <c r="QJ68" s="55"/>
      <c r="QK68" s="55"/>
      <c r="QL68" s="55"/>
      <c r="QM68" s="55"/>
      <c r="QN68" s="55"/>
      <c r="QO68" s="55"/>
      <c r="QP68" s="55"/>
      <c r="QQ68" s="55"/>
      <c r="QR68" s="55"/>
      <c r="QS68" s="55"/>
      <c r="QT68" s="55"/>
      <c r="QU68" s="55"/>
      <c r="QV68" s="55"/>
      <c r="QW68" s="55"/>
      <c r="QX68" s="55"/>
      <c r="QY68" s="55"/>
      <c r="QZ68" s="55"/>
      <c r="RA68" s="55"/>
      <c r="RB68" s="55"/>
      <c r="RC68" s="55"/>
      <c r="RD68" s="55"/>
      <c r="RE68" s="55"/>
      <c r="RF68" s="55"/>
      <c r="RG68" s="55"/>
      <c r="RH68" s="55"/>
      <c r="RI68" s="55"/>
      <c r="RJ68" s="55"/>
      <c r="RK68" s="55"/>
      <c r="RL68" s="55"/>
      <c r="RM68" s="55"/>
      <c r="RN68" s="55"/>
      <c r="RO68" s="55"/>
      <c r="RP68" s="55"/>
      <c r="RQ68" s="55"/>
      <c r="RR68" s="55"/>
      <c r="RS68" s="55"/>
      <c r="RT68" s="55"/>
      <c r="RU68" s="55"/>
      <c r="RV68" s="55"/>
      <c r="RW68" s="55"/>
      <c r="RX68" s="55"/>
    </row>
    <row r="69" spans="2:492" x14ac:dyDescent="0.2">
      <c r="B69" s="47">
        <f t="shared" si="131"/>
        <v>9</v>
      </c>
      <c r="C69" s="54">
        <f>$C$18</f>
        <v>0</v>
      </c>
      <c r="D69" s="3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5"/>
      <c r="CS69" s="55"/>
      <c r="CT69" s="55"/>
      <c r="CU69" s="55"/>
      <c r="CV69" s="55"/>
      <c r="CW69" s="55"/>
      <c r="CX69" s="55"/>
      <c r="CY69" s="55"/>
      <c r="CZ69" s="55"/>
      <c r="DA69" s="55"/>
      <c r="DB69" s="55"/>
      <c r="DC69" s="55"/>
      <c r="DD69" s="55"/>
      <c r="DE69" s="55"/>
      <c r="DF69" s="55"/>
      <c r="DG69" s="55"/>
      <c r="DH69" s="55"/>
      <c r="DI69" s="55"/>
      <c r="DJ69" s="55"/>
      <c r="DK69" s="55"/>
      <c r="DL69" s="55"/>
      <c r="DM69" s="55"/>
      <c r="DN69" s="55"/>
      <c r="DO69" s="55"/>
      <c r="DP69" s="55"/>
      <c r="DQ69" s="55"/>
      <c r="DR69" s="55"/>
      <c r="DS69" s="55"/>
      <c r="DT69" s="55"/>
      <c r="DU69" s="55"/>
      <c r="DV69" s="55"/>
      <c r="DW69" s="55"/>
      <c r="DX69" s="55"/>
      <c r="DY69" s="55"/>
      <c r="DZ69" s="55"/>
      <c r="EA69" s="55"/>
      <c r="EB69" s="55"/>
      <c r="EC69" s="55"/>
      <c r="ED69" s="55"/>
      <c r="EE69" s="55"/>
      <c r="EF69" s="55"/>
      <c r="EG69" s="55"/>
      <c r="EH69" s="55"/>
      <c r="EI69" s="55"/>
      <c r="EJ69" s="55"/>
      <c r="EK69" s="55"/>
      <c r="EL69" s="55"/>
      <c r="EM69" s="55"/>
      <c r="EN69" s="55"/>
      <c r="EO69" s="55"/>
      <c r="EP69" s="55"/>
      <c r="EQ69" s="55"/>
      <c r="ER69" s="55"/>
      <c r="ES69" s="55"/>
      <c r="ET69" s="55"/>
      <c r="EU69" s="55"/>
      <c r="EV69" s="55"/>
      <c r="EW69" s="55"/>
      <c r="EX69" s="55"/>
      <c r="EY69" s="55"/>
      <c r="EZ69" s="55"/>
      <c r="FA69" s="55"/>
      <c r="FB69" s="55"/>
      <c r="FC69" s="55"/>
      <c r="FD69" s="55"/>
      <c r="FE69" s="55"/>
      <c r="FF69" s="55"/>
      <c r="FG69" s="55"/>
      <c r="FH69" s="55"/>
      <c r="FI69" s="55"/>
      <c r="FJ69" s="55"/>
      <c r="FK69" s="55"/>
      <c r="FL69" s="55"/>
      <c r="FM69" s="55"/>
      <c r="FN69" s="55"/>
      <c r="FO69" s="55"/>
      <c r="FP69" s="55"/>
      <c r="FQ69" s="55"/>
      <c r="FR69" s="55"/>
      <c r="FS69" s="55"/>
      <c r="FT69" s="55"/>
      <c r="FU69" s="55"/>
      <c r="FV69" s="55"/>
      <c r="FW69" s="55"/>
      <c r="FX69" s="55"/>
      <c r="FY69" s="55"/>
      <c r="FZ69" s="55"/>
      <c r="GA69" s="55"/>
      <c r="GB69" s="55"/>
      <c r="GC69" s="55"/>
      <c r="GD69" s="55"/>
      <c r="GE69" s="55"/>
      <c r="GF69" s="55"/>
      <c r="GG69" s="55"/>
      <c r="GH69" s="55"/>
      <c r="GI69" s="55"/>
      <c r="GJ69" s="55"/>
      <c r="GK69" s="55"/>
      <c r="GL69" s="55"/>
      <c r="GM69" s="55"/>
      <c r="GN69" s="55"/>
      <c r="GO69" s="55"/>
      <c r="GP69" s="55"/>
      <c r="GQ69" s="55"/>
      <c r="GR69" s="55"/>
      <c r="GS69" s="55"/>
      <c r="GT69" s="55"/>
      <c r="GU69" s="55"/>
      <c r="GV69" s="55"/>
      <c r="GW69" s="55"/>
      <c r="GX69" s="55"/>
      <c r="GY69" s="55"/>
      <c r="GZ69" s="55"/>
      <c r="HA69" s="55"/>
      <c r="HB69" s="55"/>
      <c r="HC69" s="55"/>
      <c r="HD69" s="55"/>
      <c r="HE69" s="55"/>
      <c r="HF69" s="55"/>
      <c r="HG69" s="55"/>
      <c r="HH69" s="55"/>
      <c r="HI69" s="55"/>
      <c r="HJ69" s="55"/>
      <c r="HK69" s="55"/>
      <c r="HL69" s="55"/>
      <c r="HM69" s="55"/>
      <c r="HN69" s="55"/>
      <c r="HO69" s="55"/>
      <c r="HP69" s="55"/>
      <c r="HQ69" s="55"/>
      <c r="HR69" s="55"/>
      <c r="HS69" s="55"/>
      <c r="HT69" s="55"/>
      <c r="HU69" s="55"/>
      <c r="HV69" s="55"/>
      <c r="HW69" s="55"/>
      <c r="HX69" s="55"/>
      <c r="HY69" s="55"/>
      <c r="HZ69" s="55"/>
      <c r="IA69" s="55"/>
      <c r="IB69" s="55"/>
      <c r="IC69" s="55"/>
      <c r="ID69" s="55"/>
      <c r="IE69" s="55"/>
      <c r="IF69" s="55"/>
      <c r="IG69" s="55"/>
      <c r="IH69" s="55"/>
      <c r="II69" s="55"/>
      <c r="IJ69" s="55"/>
      <c r="IK69" s="55"/>
      <c r="IL69" s="55"/>
      <c r="IM69" s="55"/>
      <c r="IN69" s="55"/>
      <c r="IO69" s="55"/>
      <c r="IP69" s="55"/>
      <c r="IQ69" s="55"/>
      <c r="IR69" s="55"/>
      <c r="IS69" s="55"/>
      <c r="IT69" s="55"/>
      <c r="IU69" s="55"/>
      <c r="IV69" s="55"/>
      <c r="IW69" s="55"/>
      <c r="IX69" s="55"/>
      <c r="IY69" s="55"/>
      <c r="IZ69" s="55"/>
      <c r="JA69" s="55"/>
      <c r="JB69" s="55"/>
      <c r="JC69" s="55"/>
      <c r="JD69" s="55"/>
      <c r="JE69" s="55"/>
      <c r="JF69" s="55"/>
      <c r="JG69" s="55"/>
      <c r="JH69" s="55"/>
      <c r="JI69" s="55"/>
      <c r="JJ69" s="55"/>
      <c r="JK69" s="55"/>
      <c r="JL69" s="55"/>
      <c r="JM69" s="55"/>
      <c r="JN69" s="55"/>
      <c r="JO69" s="55"/>
      <c r="JP69" s="55"/>
      <c r="JQ69" s="55"/>
      <c r="JR69" s="55"/>
      <c r="JS69" s="55"/>
      <c r="JT69" s="55"/>
      <c r="JU69" s="55"/>
      <c r="JV69" s="55"/>
      <c r="JW69" s="55"/>
      <c r="JX69" s="55"/>
      <c r="JY69" s="55"/>
      <c r="JZ69" s="55"/>
      <c r="KA69" s="55"/>
      <c r="KB69" s="55"/>
      <c r="KC69" s="55"/>
      <c r="KD69" s="55"/>
      <c r="KE69" s="55"/>
      <c r="KF69" s="55"/>
      <c r="KG69" s="55"/>
      <c r="KH69" s="55"/>
      <c r="KI69" s="55"/>
      <c r="KJ69" s="55"/>
      <c r="KK69" s="55"/>
      <c r="KL69" s="55"/>
      <c r="KM69" s="55"/>
      <c r="KN69" s="55"/>
      <c r="KO69" s="55"/>
      <c r="KP69" s="55"/>
      <c r="KQ69" s="55"/>
      <c r="KR69" s="55"/>
      <c r="KS69" s="55"/>
      <c r="KT69" s="55"/>
      <c r="KU69" s="55"/>
      <c r="KV69" s="55"/>
      <c r="KW69" s="55"/>
      <c r="KX69" s="55"/>
      <c r="KY69" s="55"/>
      <c r="KZ69" s="55"/>
      <c r="LA69" s="55"/>
      <c r="LB69" s="55"/>
      <c r="LC69" s="55"/>
      <c r="LD69" s="55"/>
      <c r="LE69" s="55"/>
      <c r="LF69" s="55"/>
      <c r="LG69" s="55"/>
      <c r="LH69" s="55"/>
      <c r="LI69" s="55"/>
      <c r="LJ69" s="55"/>
      <c r="LK69" s="55"/>
      <c r="LL69" s="55"/>
      <c r="LM69" s="55"/>
      <c r="LN69" s="55"/>
      <c r="LO69" s="55"/>
      <c r="LP69" s="55"/>
      <c r="LQ69" s="55"/>
      <c r="LR69" s="55"/>
      <c r="LS69" s="55"/>
      <c r="LT69" s="55"/>
      <c r="LU69" s="55"/>
      <c r="LV69" s="55"/>
      <c r="LW69" s="55"/>
      <c r="LX69" s="55"/>
      <c r="LY69" s="55"/>
      <c r="LZ69" s="55"/>
      <c r="MA69" s="55"/>
      <c r="MB69" s="55"/>
      <c r="MC69" s="55"/>
      <c r="MD69" s="55"/>
      <c r="ME69" s="55"/>
      <c r="MF69" s="55"/>
      <c r="MG69" s="55"/>
      <c r="MH69" s="55"/>
      <c r="MI69" s="55"/>
      <c r="MJ69" s="55"/>
      <c r="MK69" s="55"/>
      <c r="ML69" s="55"/>
      <c r="MM69" s="55"/>
      <c r="MN69" s="55"/>
      <c r="MO69" s="55"/>
      <c r="MP69" s="55"/>
      <c r="MQ69" s="55"/>
      <c r="MR69" s="55"/>
      <c r="MS69" s="55"/>
      <c r="MT69" s="55"/>
      <c r="MU69" s="55"/>
      <c r="MV69" s="55"/>
      <c r="MW69" s="55"/>
      <c r="MX69" s="55"/>
      <c r="MY69" s="55"/>
      <c r="MZ69" s="55"/>
      <c r="NA69" s="55"/>
      <c r="NB69" s="55"/>
      <c r="NC69" s="55"/>
      <c r="ND69" s="55"/>
      <c r="NE69" s="55"/>
      <c r="NF69" s="55"/>
      <c r="NG69" s="55"/>
      <c r="NH69" s="55"/>
      <c r="NI69" s="55"/>
      <c r="NJ69" s="55"/>
      <c r="NK69" s="55"/>
      <c r="NL69" s="55"/>
      <c r="NM69" s="55"/>
      <c r="NN69" s="55"/>
      <c r="NO69" s="55"/>
      <c r="NP69" s="55"/>
      <c r="NQ69" s="55"/>
      <c r="NR69" s="55"/>
      <c r="NS69" s="55"/>
      <c r="NT69" s="55"/>
      <c r="NU69" s="55"/>
      <c r="NV69" s="55"/>
      <c r="NW69" s="55"/>
      <c r="NX69" s="55"/>
      <c r="NY69" s="55"/>
      <c r="NZ69" s="55"/>
      <c r="OA69" s="55"/>
      <c r="OB69" s="55"/>
      <c r="OC69" s="55"/>
      <c r="OD69" s="55"/>
      <c r="OE69" s="55"/>
      <c r="OF69" s="55"/>
      <c r="OG69" s="55"/>
      <c r="OH69" s="55"/>
      <c r="OI69" s="55"/>
      <c r="OJ69" s="55"/>
      <c r="OK69" s="55"/>
      <c r="OL69" s="55"/>
      <c r="OM69" s="55"/>
      <c r="ON69" s="55"/>
      <c r="OO69" s="55"/>
      <c r="OP69" s="55"/>
      <c r="OQ69" s="55"/>
      <c r="OR69" s="55"/>
      <c r="OS69" s="55"/>
      <c r="OT69" s="55"/>
      <c r="OU69" s="55"/>
      <c r="OV69" s="55"/>
      <c r="OW69" s="55"/>
      <c r="OX69" s="55"/>
      <c r="OY69" s="55"/>
      <c r="OZ69" s="55"/>
      <c r="PA69" s="55"/>
      <c r="PB69" s="55"/>
      <c r="PC69" s="55"/>
      <c r="PD69" s="55"/>
      <c r="PE69" s="55"/>
      <c r="PF69" s="55"/>
      <c r="PG69" s="55"/>
      <c r="PH69" s="55"/>
      <c r="PI69" s="55"/>
      <c r="PJ69" s="55"/>
      <c r="PK69" s="55"/>
      <c r="PL69" s="55"/>
      <c r="PM69" s="55"/>
      <c r="PN69" s="55"/>
      <c r="PO69" s="55"/>
      <c r="PP69" s="55"/>
      <c r="PQ69" s="55"/>
      <c r="PR69" s="55"/>
      <c r="PS69" s="55"/>
      <c r="PT69" s="55"/>
      <c r="PU69" s="55"/>
      <c r="PV69" s="55"/>
      <c r="PW69" s="55"/>
      <c r="PX69" s="55"/>
      <c r="PY69" s="55"/>
      <c r="PZ69" s="55"/>
      <c r="QA69" s="55"/>
      <c r="QB69" s="55"/>
      <c r="QC69" s="55"/>
      <c r="QD69" s="55"/>
      <c r="QE69" s="55"/>
      <c r="QF69" s="55"/>
      <c r="QG69" s="55"/>
      <c r="QH69" s="55"/>
      <c r="QI69" s="55"/>
      <c r="QJ69" s="55"/>
      <c r="QK69" s="55"/>
      <c r="QL69" s="55"/>
      <c r="QM69" s="55"/>
      <c r="QN69" s="55"/>
      <c r="QO69" s="55"/>
      <c r="QP69" s="55"/>
      <c r="QQ69" s="55"/>
      <c r="QR69" s="55"/>
      <c r="QS69" s="55"/>
      <c r="QT69" s="55"/>
      <c r="QU69" s="55"/>
      <c r="QV69" s="55"/>
      <c r="QW69" s="55"/>
      <c r="QX69" s="55"/>
      <c r="QY69" s="55"/>
      <c r="QZ69" s="55"/>
      <c r="RA69" s="55"/>
      <c r="RB69" s="55"/>
      <c r="RC69" s="55"/>
      <c r="RD69" s="55"/>
      <c r="RE69" s="55"/>
      <c r="RF69" s="55"/>
      <c r="RG69" s="55"/>
      <c r="RH69" s="55"/>
      <c r="RI69" s="55"/>
      <c r="RJ69" s="55"/>
      <c r="RK69" s="55"/>
      <c r="RL69" s="55"/>
      <c r="RM69" s="55"/>
      <c r="RN69" s="55"/>
      <c r="RO69" s="55"/>
      <c r="RP69" s="55"/>
      <c r="RQ69" s="55"/>
      <c r="RR69" s="55"/>
      <c r="RS69" s="55"/>
      <c r="RT69" s="55"/>
      <c r="RU69" s="55"/>
      <c r="RV69" s="55"/>
      <c r="RW69" s="55"/>
      <c r="RX69" s="55"/>
    </row>
    <row r="70" spans="2:492" x14ac:dyDescent="0.2">
      <c r="B70" s="47">
        <f t="shared" si="131"/>
        <v>10</v>
      </c>
      <c r="C70" s="54" t="str">
        <f>$C$19</f>
        <v>プールヴィラ　古宇利島　ｂｙ　コルディオスマートリゾート</v>
      </c>
      <c r="D70" s="57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5"/>
      <c r="CP70" s="55"/>
      <c r="CQ70" s="55"/>
      <c r="CR70" s="55"/>
      <c r="CS70" s="55"/>
      <c r="CT70" s="55"/>
      <c r="CU70" s="55"/>
      <c r="CV70" s="55"/>
      <c r="CW70" s="55"/>
      <c r="CX70" s="55"/>
      <c r="CY70" s="55"/>
      <c r="CZ70" s="55"/>
      <c r="DA70" s="55"/>
      <c r="DB70" s="55"/>
      <c r="DC70" s="55"/>
      <c r="DD70" s="55"/>
      <c r="DE70" s="55"/>
      <c r="DF70" s="55"/>
      <c r="DG70" s="55"/>
      <c r="DH70" s="55"/>
      <c r="DI70" s="55"/>
      <c r="DJ70" s="55"/>
      <c r="DK70" s="55"/>
      <c r="DL70" s="55"/>
      <c r="DM70" s="55"/>
      <c r="DN70" s="55"/>
      <c r="DO70" s="55"/>
      <c r="DP70" s="55"/>
      <c r="DQ70" s="55"/>
      <c r="DR70" s="55"/>
      <c r="DS70" s="55"/>
      <c r="DT70" s="55"/>
      <c r="DU70" s="55"/>
      <c r="DV70" s="55"/>
      <c r="DW70" s="55"/>
      <c r="DX70" s="55"/>
      <c r="DY70" s="55"/>
      <c r="DZ70" s="55"/>
      <c r="EA70" s="55"/>
      <c r="EB70" s="55"/>
      <c r="EC70" s="55"/>
      <c r="ED70" s="55"/>
      <c r="EE70" s="55"/>
      <c r="EF70" s="55"/>
      <c r="EG70" s="55"/>
      <c r="EH70" s="55"/>
      <c r="EI70" s="55"/>
      <c r="EJ70" s="55"/>
      <c r="EK70" s="55"/>
      <c r="EL70" s="55"/>
      <c r="EM70" s="55"/>
      <c r="EN70" s="55"/>
      <c r="EO70" s="55"/>
      <c r="EP70" s="55"/>
      <c r="EQ70" s="55"/>
      <c r="ER70" s="55"/>
      <c r="ES70" s="55"/>
      <c r="ET70" s="55"/>
      <c r="EU70" s="55"/>
      <c r="EV70" s="55"/>
      <c r="EW70" s="55"/>
      <c r="EX70" s="55"/>
      <c r="EY70" s="55"/>
      <c r="EZ70" s="55"/>
      <c r="FA70" s="55"/>
      <c r="FB70" s="55"/>
      <c r="FC70" s="55"/>
      <c r="FD70" s="55"/>
      <c r="FE70" s="55"/>
      <c r="FF70" s="55"/>
      <c r="FG70" s="55"/>
      <c r="FH70" s="55"/>
      <c r="FI70" s="55"/>
      <c r="FJ70" s="55"/>
      <c r="FK70" s="55"/>
      <c r="FL70" s="55"/>
      <c r="FM70" s="55"/>
      <c r="FN70" s="55"/>
      <c r="FO70" s="55"/>
      <c r="FP70" s="55"/>
      <c r="FQ70" s="55"/>
      <c r="FR70" s="55"/>
      <c r="FS70" s="55"/>
      <c r="FT70" s="55"/>
      <c r="FU70" s="55"/>
      <c r="FV70" s="55"/>
      <c r="FW70" s="55"/>
      <c r="FX70" s="55"/>
      <c r="FY70" s="55"/>
      <c r="FZ70" s="55"/>
      <c r="GA70" s="55"/>
      <c r="GB70" s="55"/>
      <c r="GC70" s="55"/>
      <c r="GD70" s="55"/>
      <c r="GE70" s="55"/>
      <c r="GF70" s="55"/>
      <c r="GG70" s="55"/>
      <c r="GH70" s="55"/>
      <c r="GI70" s="55"/>
      <c r="GJ70" s="55"/>
      <c r="GK70" s="55"/>
      <c r="GL70" s="55"/>
      <c r="GM70" s="55"/>
      <c r="GN70" s="55"/>
      <c r="GO70" s="55"/>
      <c r="GP70" s="55"/>
      <c r="GQ70" s="55"/>
      <c r="GR70" s="55"/>
      <c r="GS70" s="55"/>
      <c r="GT70" s="55"/>
      <c r="GU70" s="55"/>
      <c r="GV70" s="55"/>
      <c r="GW70" s="55"/>
      <c r="GX70" s="55"/>
      <c r="GY70" s="55"/>
      <c r="GZ70" s="55"/>
      <c r="HA70" s="55"/>
      <c r="HB70" s="55"/>
      <c r="HC70" s="55"/>
      <c r="HD70" s="55"/>
      <c r="HE70" s="55"/>
      <c r="HF70" s="55"/>
      <c r="HG70" s="55"/>
      <c r="HH70" s="55"/>
      <c r="HI70" s="55"/>
      <c r="HJ70" s="55"/>
      <c r="HK70" s="55"/>
      <c r="HL70" s="55"/>
      <c r="HM70" s="55"/>
      <c r="HN70" s="55"/>
      <c r="HO70" s="55"/>
      <c r="HP70" s="55"/>
      <c r="HQ70" s="55"/>
      <c r="HR70" s="55"/>
      <c r="HS70" s="55"/>
      <c r="HT70" s="55"/>
      <c r="HU70" s="55"/>
      <c r="HV70" s="55"/>
      <c r="HW70" s="55"/>
      <c r="HX70" s="55"/>
      <c r="HY70" s="55"/>
      <c r="HZ70" s="55"/>
      <c r="IA70" s="55"/>
      <c r="IB70" s="55"/>
      <c r="IC70" s="55"/>
      <c r="ID70" s="55"/>
      <c r="IE70" s="55"/>
      <c r="IF70" s="55"/>
      <c r="IG70" s="55"/>
      <c r="IH70" s="55"/>
      <c r="II70" s="55"/>
      <c r="IJ70" s="55"/>
      <c r="IK70" s="55"/>
      <c r="IL70" s="55"/>
      <c r="IM70" s="55"/>
      <c r="IN70" s="55"/>
      <c r="IO70" s="55"/>
      <c r="IP70" s="55"/>
      <c r="IQ70" s="55"/>
      <c r="IR70" s="55"/>
      <c r="IS70" s="55"/>
      <c r="IT70" s="55"/>
      <c r="IU70" s="55"/>
      <c r="IV70" s="55"/>
      <c r="IW70" s="55"/>
      <c r="IX70" s="55"/>
      <c r="IY70" s="55"/>
      <c r="IZ70" s="55"/>
      <c r="JA70" s="55"/>
      <c r="JB70" s="55"/>
      <c r="JC70" s="55"/>
      <c r="JD70" s="55"/>
      <c r="JE70" s="55"/>
      <c r="JF70" s="55"/>
      <c r="JG70" s="55"/>
      <c r="JH70" s="55"/>
      <c r="JI70" s="55"/>
      <c r="JJ70" s="55"/>
      <c r="JK70" s="55"/>
      <c r="JL70" s="55"/>
      <c r="JM70" s="55"/>
      <c r="JN70" s="55"/>
      <c r="JO70" s="55"/>
      <c r="JP70" s="55"/>
      <c r="JQ70" s="55"/>
      <c r="JR70" s="55"/>
      <c r="JS70" s="55"/>
      <c r="JT70" s="55"/>
      <c r="JU70" s="55"/>
      <c r="JV70" s="55"/>
      <c r="JW70" s="55"/>
      <c r="JX70" s="55"/>
      <c r="JY70" s="55"/>
      <c r="JZ70" s="55"/>
      <c r="KA70" s="55"/>
      <c r="KB70" s="55"/>
      <c r="KC70" s="55"/>
      <c r="KD70" s="55"/>
      <c r="KE70" s="55"/>
      <c r="KF70" s="55"/>
      <c r="KG70" s="55"/>
      <c r="KH70" s="55"/>
      <c r="KI70" s="55"/>
      <c r="KJ70" s="55"/>
      <c r="KK70" s="55"/>
      <c r="KL70" s="55"/>
      <c r="KM70" s="55"/>
      <c r="KN70" s="55"/>
      <c r="KO70" s="55"/>
      <c r="KP70" s="55"/>
      <c r="KQ70" s="55"/>
      <c r="KR70" s="55"/>
      <c r="KS70" s="55"/>
      <c r="KT70" s="55"/>
      <c r="KU70" s="55"/>
      <c r="KV70" s="55"/>
      <c r="KW70" s="55"/>
      <c r="KX70" s="55"/>
      <c r="KY70" s="55"/>
      <c r="KZ70" s="55"/>
      <c r="LA70" s="55"/>
      <c r="LB70" s="55"/>
      <c r="LC70" s="55"/>
      <c r="LD70" s="55"/>
      <c r="LE70" s="55"/>
      <c r="LF70" s="55"/>
      <c r="LG70" s="55"/>
      <c r="LH70" s="55"/>
      <c r="LI70" s="55"/>
      <c r="LJ70" s="55"/>
      <c r="LK70" s="55"/>
      <c r="LL70" s="55"/>
      <c r="LM70" s="55"/>
      <c r="LN70" s="55"/>
      <c r="LO70" s="55"/>
      <c r="LP70" s="55"/>
      <c r="LQ70" s="55"/>
      <c r="LR70" s="55"/>
      <c r="LS70" s="55"/>
      <c r="LT70" s="55"/>
      <c r="LU70" s="55"/>
      <c r="LV70" s="55"/>
      <c r="LW70" s="55"/>
      <c r="LX70" s="55"/>
      <c r="LY70" s="55"/>
      <c r="LZ70" s="55"/>
      <c r="MA70" s="55"/>
      <c r="MB70" s="55"/>
      <c r="MC70" s="55"/>
      <c r="MD70" s="55"/>
      <c r="ME70" s="55"/>
      <c r="MF70" s="55"/>
      <c r="MG70" s="55"/>
      <c r="MH70" s="55"/>
      <c r="MI70" s="55"/>
      <c r="MJ70" s="55"/>
      <c r="MK70" s="55"/>
      <c r="ML70" s="55"/>
      <c r="MM70" s="55"/>
      <c r="MN70" s="55"/>
      <c r="MO70" s="55"/>
      <c r="MP70" s="55"/>
      <c r="MQ70" s="55"/>
      <c r="MR70" s="55"/>
      <c r="MS70" s="55"/>
      <c r="MT70" s="55"/>
      <c r="MU70" s="55"/>
      <c r="MV70" s="55"/>
      <c r="MW70" s="55"/>
      <c r="MX70" s="55"/>
      <c r="MY70" s="55"/>
      <c r="MZ70" s="55"/>
      <c r="NA70" s="55"/>
      <c r="NB70" s="55"/>
      <c r="NC70" s="55"/>
      <c r="ND70" s="55"/>
      <c r="NE70" s="55"/>
      <c r="NF70" s="55"/>
      <c r="NG70" s="55"/>
      <c r="NH70" s="55"/>
      <c r="NI70" s="55"/>
      <c r="NJ70" s="55"/>
      <c r="NK70" s="55"/>
      <c r="NL70" s="55"/>
      <c r="NM70" s="55"/>
      <c r="NN70" s="55"/>
      <c r="NO70" s="55"/>
      <c r="NP70" s="55"/>
      <c r="NQ70" s="55"/>
      <c r="NR70" s="55"/>
      <c r="NS70" s="55"/>
      <c r="NT70" s="55"/>
      <c r="NU70" s="55"/>
      <c r="NV70" s="55"/>
      <c r="NW70" s="55"/>
      <c r="NX70" s="55"/>
      <c r="NY70" s="55"/>
      <c r="NZ70" s="55"/>
      <c r="OA70" s="55"/>
      <c r="OB70" s="55"/>
      <c r="OC70" s="55"/>
      <c r="OD70" s="55"/>
      <c r="OE70" s="55"/>
      <c r="OF70" s="55"/>
      <c r="OG70" s="55"/>
      <c r="OH70" s="55"/>
      <c r="OI70" s="55"/>
      <c r="OJ70" s="55"/>
      <c r="OK70" s="55"/>
      <c r="OL70" s="55"/>
      <c r="OM70" s="55"/>
      <c r="ON70" s="55"/>
      <c r="OO70" s="55"/>
      <c r="OP70" s="55"/>
      <c r="OQ70" s="55"/>
      <c r="OR70" s="55"/>
      <c r="OS70" s="55"/>
      <c r="OT70" s="55"/>
      <c r="OU70" s="55"/>
      <c r="OV70" s="55"/>
      <c r="OW70" s="55"/>
      <c r="OX70" s="55"/>
      <c r="OY70" s="55"/>
      <c r="OZ70" s="55"/>
      <c r="PA70" s="55"/>
      <c r="PB70" s="55"/>
      <c r="PC70" s="55"/>
      <c r="PD70" s="55"/>
      <c r="PE70" s="55"/>
      <c r="PF70" s="55"/>
      <c r="PG70" s="55"/>
      <c r="PH70" s="55"/>
      <c r="PI70" s="55"/>
      <c r="PJ70" s="55"/>
      <c r="PK70" s="55"/>
      <c r="PL70" s="55"/>
      <c r="PM70" s="55"/>
      <c r="PN70" s="55"/>
      <c r="PO70" s="55"/>
      <c r="PP70" s="55"/>
      <c r="PQ70" s="55"/>
      <c r="PR70" s="55"/>
      <c r="PS70" s="55"/>
      <c r="PT70" s="55"/>
      <c r="PU70" s="55"/>
      <c r="PV70" s="55"/>
      <c r="PW70" s="55"/>
      <c r="PX70" s="55"/>
      <c r="PY70" s="55"/>
      <c r="PZ70" s="55"/>
      <c r="QA70" s="55"/>
      <c r="QB70" s="55"/>
      <c r="QC70" s="55"/>
      <c r="QD70" s="55"/>
      <c r="QE70" s="55"/>
      <c r="QF70" s="55"/>
      <c r="QG70" s="55"/>
      <c r="QH70" s="55"/>
      <c r="QI70" s="55"/>
      <c r="QJ70" s="55"/>
      <c r="QK70" s="55"/>
      <c r="QL70" s="55"/>
      <c r="QM70" s="55"/>
      <c r="QN70" s="55"/>
      <c r="QO70" s="55"/>
      <c r="QP70" s="55"/>
      <c r="QQ70" s="55"/>
      <c r="QR70" s="55"/>
      <c r="QS70" s="55"/>
      <c r="QT70" s="55"/>
      <c r="QU70" s="55"/>
      <c r="QV70" s="55"/>
      <c r="QW70" s="55"/>
      <c r="QX70" s="55"/>
      <c r="QY70" s="55"/>
      <c r="QZ70" s="55"/>
      <c r="RA70" s="55"/>
      <c r="RB70" s="55"/>
      <c r="RC70" s="55"/>
      <c r="RD70" s="55"/>
      <c r="RE70" s="55"/>
      <c r="RF70" s="55"/>
      <c r="RG70" s="55"/>
      <c r="RH70" s="55"/>
      <c r="RI70" s="55"/>
      <c r="RJ70" s="55"/>
      <c r="RK70" s="55"/>
      <c r="RL70" s="55"/>
      <c r="RM70" s="55"/>
      <c r="RN70" s="55"/>
      <c r="RO70" s="55"/>
      <c r="RP70" s="55"/>
      <c r="RQ70" s="55"/>
      <c r="RR70" s="55"/>
      <c r="RS70" s="55"/>
      <c r="RT70" s="55"/>
      <c r="RU70" s="55"/>
      <c r="RV70" s="55"/>
      <c r="RW70" s="55"/>
      <c r="RX70" s="55"/>
    </row>
    <row r="71" spans="2:492" x14ac:dyDescent="0.2">
      <c r="B71" s="47">
        <f>B70+1</f>
        <v>11</v>
      </c>
      <c r="C71" s="54">
        <f>$C$20</f>
        <v>0</v>
      </c>
      <c r="D71" s="57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  <c r="CP71" s="55"/>
      <c r="CQ71" s="55"/>
      <c r="CR71" s="55"/>
      <c r="CS71" s="55"/>
      <c r="CT71" s="55"/>
      <c r="CU71" s="55"/>
      <c r="CV71" s="55"/>
      <c r="CW71" s="55"/>
      <c r="CX71" s="55"/>
      <c r="CY71" s="55"/>
      <c r="CZ71" s="55"/>
      <c r="DA71" s="55"/>
      <c r="DB71" s="55"/>
      <c r="DC71" s="55"/>
      <c r="DD71" s="55"/>
      <c r="DE71" s="55"/>
      <c r="DF71" s="55"/>
      <c r="DG71" s="55"/>
      <c r="DH71" s="55"/>
      <c r="DI71" s="55"/>
      <c r="DJ71" s="55"/>
      <c r="DK71" s="55"/>
      <c r="DL71" s="55"/>
      <c r="DM71" s="55"/>
      <c r="DN71" s="55"/>
      <c r="DO71" s="55"/>
      <c r="DP71" s="55"/>
      <c r="DQ71" s="55"/>
      <c r="DR71" s="55"/>
      <c r="DS71" s="55"/>
      <c r="DT71" s="55"/>
      <c r="DU71" s="55"/>
      <c r="DV71" s="55"/>
      <c r="DW71" s="55"/>
      <c r="DX71" s="55"/>
      <c r="DY71" s="55"/>
      <c r="DZ71" s="55"/>
      <c r="EA71" s="55"/>
      <c r="EB71" s="55"/>
      <c r="EC71" s="55"/>
      <c r="ED71" s="55"/>
      <c r="EE71" s="55"/>
      <c r="EF71" s="55"/>
      <c r="EG71" s="55"/>
      <c r="EH71" s="55"/>
      <c r="EI71" s="55"/>
      <c r="EJ71" s="55"/>
      <c r="EK71" s="55"/>
      <c r="EL71" s="55"/>
      <c r="EM71" s="55"/>
      <c r="EN71" s="55"/>
      <c r="EO71" s="55"/>
      <c r="EP71" s="55"/>
      <c r="EQ71" s="55"/>
      <c r="ER71" s="55"/>
      <c r="ES71" s="55"/>
      <c r="ET71" s="55"/>
      <c r="EU71" s="55"/>
      <c r="EV71" s="55"/>
      <c r="EW71" s="55"/>
      <c r="EX71" s="55"/>
      <c r="EY71" s="55"/>
      <c r="EZ71" s="55"/>
      <c r="FA71" s="55"/>
      <c r="FB71" s="55"/>
      <c r="FC71" s="55"/>
      <c r="FD71" s="55"/>
      <c r="FE71" s="55"/>
      <c r="FF71" s="55"/>
      <c r="FG71" s="55"/>
      <c r="FH71" s="55"/>
      <c r="FI71" s="55"/>
      <c r="FJ71" s="55"/>
      <c r="FK71" s="55"/>
      <c r="FL71" s="55"/>
      <c r="FM71" s="55"/>
      <c r="FN71" s="55"/>
      <c r="FO71" s="55"/>
      <c r="FP71" s="55"/>
      <c r="FQ71" s="55"/>
      <c r="FR71" s="55"/>
      <c r="FS71" s="55"/>
      <c r="FT71" s="55"/>
      <c r="FU71" s="55"/>
      <c r="FV71" s="55"/>
      <c r="FW71" s="55"/>
      <c r="FX71" s="55"/>
      <c r="FY71" s="55"/>
      <c r="FZ71" s="55"/>
      <c r="GA71" s="55"/>
      <c r="GB71" s="55"/>
      <c r="GC71" s="55"/>
      <c r="GD71" s="55"/>
      <c r="GE71" s="55"/>
      <c r="GF71" s="55"/>
      <c r="GG71" s="55"/>
      <c r="GH71" s="55"/>
      <c r="GI71" s="55"/>
      <c r="GJ71" s="55"/>
      <c r="GK71" s="55"/>
      <c r="GL71" s="55"/>
      <c r="GM71" s="55"/>
      <c r="GN71" s="55"/>
      <c r="GO71" s="55"/>
      <c r="GP71" s="55"/>
      <c r="GQ71" s="55"/>
      <c r="GR71" s="55"/>
      <c r="GS71" s="55"/>
      <c r="GT71" s="55"/>
      <c r="GU71" s="55"/>
      <c r="GV71" s="55"/>
      <c r="GW71" s="55"/>
      <c r="GX71" s="55"/>
      <c r="GY71" s="55"/>
      <c r="GZ71" s="55"/>
      <c r="HA71" s="55"/>
      <c r="HB71" s="55"/>
      <c r="HC71" s="55"/>
      <c r="HD71" s="55"/>
      <c r="HE71" s="55"/>
      <c r="HF71" s="55"/>
      <c r="HG71" s="55"/>
      <c r="HH71" s="55"/>
      <c r="HI71" s="55"/>
      <c r="HJ71" s="55"/>
      <c r="HK71" s="55"/>
      <c r="HL71" s="55"/>
      <c r="HM71" s="55"/>
      <c r="HN71" s="55"/>
      <c r="HO71" s="55"/>
      <c r="HP71" s="55"/>
      <c r="HQ71" s="55"/>
      <c r="HR71" s="55"/>
      <c r="HS71" s="55"/>
      <c r="HT71" s="55"/>
      <c r="HU71" s="55"/>
      <c r="HV71" s="55"/>
      <c r="HW71" s="55"/>
      <c r="HX71" s="55"/>
      <c r="HY71" s="55"/>
      <c r="HZ71" s="55"/>
      <c r="IA71" s="55"/>
      <c r="IB71" s="55"/>
      <c r="IC71" s="55"/>
      <c r="ID71" s="55"/>
      <c r="IE71" s="55"/>
      <c r="IF71" s="55"/>
      <c r="IG71" s="55"/>
      <c r="IH71" s="55"/>
      <c r="II71" s="55"/>
      <c r="IJ71" s="55"/>
      <c r="IK71" s="55"/>
      <c r="IL71" s="55"/>
      <c r="IM71" s="55"/>
      <c r="IN71" s="55"/>
      <c r="IO71" s="55"/>
      <c r="IP71" s="55"/>
      <c r="IQ71" s="55"/>
      <c r="IR71" s="55"/>
      <c r="IS71" s="55"/>
      <c r="IT71" s="55"/>
      <c r="IU71" s="55"/>
      <c r="IV71" s="55"/>
      <c r="IW71" s="55"/>
      <c r="IX71" s="55"/>
      <c r="IY71" s="55"/>
      <c r="IZ71" s="55"/>
      <c r="JA71" s="55"/>
      <c r="JB71" s="55"/>
      <c r="JC71" s="55"/>
      <c r="JD71" s="55"/>
      <c r="JE71" s="55"/>
      <c r="JF71" s="55"/>
      <c r="JG71" s="55"/>
      <c r="JH71" s="55"/>
      <c r="JI71" s="55"/>
      <c r="JJ71" s="55"/>
      <c r="JK71" s="55"/>
      <c r="JL71" s="55"/>
      <c r="JM71" s="55"/>
      <c r="JN71" s="55"/>
      <c r="JO71" s="55"/>
      <c r="JP71" s="55"/>
      <c r="JQ71" s="55"/>
      <c r="JR71" s="55"/>
      <c r="JS71" s="55"/>
      <c r="JT71" s="55"/>
      <c r="JU71" s="55"/>
      <c r="JV71" s="55"/>
      <c r="JW71" s="55"/>
      <c r="JX71" s="55"/>
      <c r="JY71" s="55"/>
      <c r="JZ71" s="55"/>
      <c r="KA71" s="55"/>
      <c r="KB71" s="55"/>
      <c r="KC71" s="55"/>
      <c r="KD71" s="55"/>
      <c r="KE71" s="55"/>
      <c r="KF71" s="55"/>
      <c r="KG71" s="55"/>
      <c r="KH71" s="55"/>
      <c r="KI71" s="55"/>
      <c r="KJ71" s="55"/>
      <c r="KK71" s="55"/>
      <c r="KL71" s="55"/>
      <c r="KM71" s="55"/>
      <c r="KN71" s="55"/>
      <c r="KO71" s="55"/>
      <c r="KP71" s="55"/>
      <c r="KQ71" s="55"/>
      <c r="KR71" s="55"/>
      <c r="KS71" s="55"/>
      <c r="KT71" s="55"/>
      <c r="KU71" s="55"/>
      <c r="KV71" s="55"/>
      <c r="KW71" s="55"/>
      <c r="KX71" s="55"/>
      <c r="KY71" s="55"/>
      <c r="KZ71" s="55"/>
      <c r="LA71" s="55"/>
      <c r="LB71" s="55"/>
      <c r="LC71" s="55"/>
      <c r="LD71" s="55"/>
      <c r="LE71" s="55"/>
      <c r="LF71" s="55"/>
      <c r="LG71" s="55"/>
      <c r="LH71" s="55"/>
      <c r="LI71" s="55"/>
      <c r="LJ71" s="55"/>
      <c r="LK71" s="55"/>
      <c r="LL71" s="55"/>
      <c r="LM71" s="55"/>
      <c r="LN71" s="55"/>
      <c r="LO71" s="55"/>
      <c r="LP71" s="55"/>
      <c r="LQ71" s="55"/>
      <c r="LR71" s="55"/>
      <c r="LS71" s="55"/>
      <c r="LT71" s="55"/>
      <c r="LU71" s="55"/>
      <c r="LV71" s="55"/>
      <c r="LW71" s="55"/>
      <c r="LX71" s="55"/>
      <c r="LY71" s="55"/>
      <c r="LZ71" s="55"/>
      <c r="MA71" s="55"/>
      <c r="MB71" s="55"/>
      <c r="MC71" s="55"/>
      <c r="MD71" s="55"/>
      <c r="ME71" s="55"/>
      <c r="MF71" s="55"/>
      <c r="MG71" s="55"/>
      <c r="MH71" s="55"/>
      <c r="MI71" s="55"/>
      <c r="MJ71" s="55"/>
      <c r="MK71" s="55"/>
      <c r="ML71" s="55"/>
      <c r="MM71" s="55"/>
      <c r="MN71" s="55"/>
      <c r="MO71" s="55"/>
      <c r="MP71" s="55"/>
      <c r="MQ71" s="55"/>
      <c r="MR71" s="55"/>
      <c r="MS71" s="55"/>
      <c r="MT71" s="55"/>
      <c r="MU71" s="55"/>
      <c r="MV71" s="55"/>
      <c r="MW71" s="55"/>
      <c r="MX71" s="55"/>
      <c r="MY71" s="55"/>
      <c r="MZ71" s="55"/>
      <c r="NA71" s="55"/>
      <c r="NB71" s="55"/>
      <c r="NC71" s="55"/>
      <c r="ND71" s="55"/>
      <c r="NE71" s="55"/>
      <c r="NF71" s="55"/>
      <c r="NG71" s="55"/>
      <c r="NH71" s="55"/>
      <c r="NI71" s="55"/>
      <c r="NJ71" s="55"/>
      <c r="NK71" s="55"/>
      <c r="NL71" s="55"/>
      <c r="NM71" s="55"/>
      <c r="NN71" s="55"/>
      <c r="NO71" s="55"/>
      <c r="NP71" s="55"/>
      <c r="NQ71" s="55"/>
      <c r="NR71" s="55"/>
      <c r="NS71" s="55"/>
      <c r="NT71" s="55"/>
      <c r="NU71" s="55"/>
      <c r="NV71" s="55"/>
      <c r="NW71" s="55"/>
      <c r="NX71" s="55"/>
      <c r="NY71" s="55"/>
      <c r="NZ71" s="55"/>
      <c r="OA71" s="55"/>
      <c r="OB71" s="55"/>
      <c r="OC71" s="55"/>
      <c r="OD71" s="55"/>
      <c r="OE71" s="55"/>
      <c r="OF71" s="55"/>
      <c r="OG71" s="55"/>
      <c r="OH71" s="55"/>
      <c r="OI71" s="55"/>
      <c r="OJ71" s="55"/>
      <c r="OK71" s="55"/>
      <c r="OL71" s="55"/>
      <c r="OM71" s="55"/>
      <c r="ON71" s="55"/>
      <c r="OO71" s="55"/>
      <c r="OP71" s="55"/>
      <c r="OQ71" s="55"/>
      <c r="OR71" s="55"/>
      <c r="OS71" s="55"/>
      <c r="OT71" s="55"/>
      <c r="OU71" s="55"/>
      <c r="OV71" s="55"/>
      <c r="OW71" s="55"/>
      <c r="OX71" s="55"/>
      <c r="OY71" s="55"/>
      <c r="OZ71" s="55"/>
      <c r="PA71" s="55"/>
      <c r="PB71" s="55"/>
      <c r="PC71" s="55"/>
      <c r="PD71" s="55"/>
      <c r="PE71" s="55"/>
      <c r="PF71" s="55"/>
      <c r="PG71" s="55"/>
      <c r="PH71" s="55"/>
      <c r="PI71" s="55"/>
      <c r="PJ71" s="55"/>
      <c r="PK71" s="55"/>
      <c r="PL71" s="55"/>
      <c r="PM71" s="55"/>
      <c r="PN71" s="55"/>
      <c r="PO71" s="55"/>
      <c r="PP71" s="55"/>
      <c r="PQ71" s="55"/>
      <c r="PR71" s="55"/>
      <c r="PS71" s="55"/>
      <c r="PT71" s="55"/>
      <c r="PU71" s="55"/>
      <c r="PV71" s="55"/>
      <c r="PW71" s="55"/>
      <c r="PX71" s="55"/>
      <c r="PY71" s="55"/>
      <c r="PZ71" s="55"/>
      <c r="QA71" s="55"/>
      <c r="QB71" s="55"/>
      <c r="QC71" s="55"/>
      <c r="QD71" s="55"/>
      <c r="QE71" s="55"/>
      <c r="QF71" s="55"/>
      <c r="QG71" s="55"/>
      <c r="QH71" s="55"/>
      <c r="QI71" s="55"/>
      <c r="QJ71" s="55"/>
      <c r="QK71" s="55"/>
      <c r="QL71" s="55"/>
      <c r="QM71" s="55"/>
      <c r="QN71" s="55"/>
      <c r="QO71" s="55"/>
      <c r="QP71" s="55"/>
      <c r="QQ71" s="55"/>
      <c r="QR71" s="55"/>
      <c r="QS71" s="55"/>
      <c r="QT71" s="55"/>
      <c r="QU71" s="55"/>
      <c r="QV71" s="55"/>
      <c r="QW71" s="55"/>
      <c r="QX71" s="55"/>
      <c r="QY71" s="55"/>
      <c r="QZ71" s="55"/>
      <c r="RA71" s="55"/>
      <c r="RB71" s="55"/>
      <c r="RC71" s="55"/>
      <c r="RD71" s="55"/>
      <c r="RE71" s="55"/>
      <c r="RF71" s="55"/>
      <c r="RG71" s="55"/>
      <c r="RH71" s="55"/>
      <c r="RI71" s="55"/>
      <c r="RJ71" s="55"/>
      <c r="RK71" s="55"/>
      <c r="RL71" s="55"/>
      <c r="RM71" s="55"/>
      <c r="RN71" s="55"/>
      <c r="RO71" s="55"/>
      <c r="RP71" s="55"/>
      <c r="RQ71" s="55"/>
      <c r="RR71" s="55"/>
      <c r="RS71" s="55"/>
      <c r="RT71" s="55"/>
      <c r="RU71" s="55"/>
      <c r="RV71" s="55"/>
      <c r="RW71" s="55"/>
      <c r="RX71" s="55"/>
    </row>
    <row r="73" spans="2:492" ht="18" thickBot="1" x14ac:dyDescent="0.25">
      <c r="C73" s="58" t="s">
        <v>78</v>
      </c>
    </row>
    <row r="74" spans="2:492" ht="18" thickBot="1" x14ac:dyDescent="0.25">
      <c r="C74" s="51" t="s">
        <v>58</v>
      </c>
      <c r="D74" s="52"/>
      <c r="E74" s="53">
        <f>C9</f>
        <v>45962</v>
      </c>
      <c r="F74" s="53">
        <f t="shared" ref="F74:BQ74" si="132">E74+1</f>
        <v>45963</v>
      </c>
      <c r="G74" s="53">
        <f t="shared" si="132"/>
        <v>45964</v>
      </c>
      <c r="H74" s="53">
        <f t="shared" si="132"/>
        <v>45965</v>
      </c>
      <c r="I74" s="53">
        <f t="shared" si="132"/>
        <v>45966</v>
      </c>
      <c r="J74" s="53">
        <f t="shared" si="132"/>
        <v>45967</v>
      </c>
      <c r="K74" s="53">
        <f t="shared" si="132"/>
        <v>45968</v>
      </c>
      <c r="L74" s="53">
        <f t="shared" si="132"/>
        <v>45969</v>
      </c>
      <c r="M74" s="53">
        <f t="shared" si="132"/>
        <v>45970</v>
      </c>
      <c r="N74" s="53">
        <f t="shared" si="132"/>
        <v>45971</v>
      </c>
      <c r="O74" s="53">
        <f t="shared" si="132"/>
        <v>45972</v>
      </c>
      <c r="P74" s="53">
        <f t="shared" si="132"/>
        <v>45973</v>
      </c>
      <c r="Q74" s="53">
        <f t="shared" si="132"/>
        <v>45974</v>
      </c>
      <c r="R74" s="53">
        <f t="shared" si="132"/>
        <v>45975</v>
      </c>
      <c r="S74" s="53">
        <f t="shared" si="132"/>
        <v>45976</v>
      </c>
      <c r="T74" s="53">
        <f t="shared" si="132"/>
        <v>45977</v>
      </c>
      <c r="U74" s="53">
        <f t="shared" si="132"/>
        <v>45978</v>
      </c>
      <c r="V74" s="53">
        <f t="shared" si="132"/>
        <v>45979</v>
      </c>
      <c r="W74" s="53">
        <f t="shared" si="132"/>
        <v>45980</v>
      </c>
      <c r="X74" s="53">
        <f t="shared" si="132"/>
        <v>45981</v>
      </c>
      <c r="Y74" s="53">
        <f t="shared" si="132"/>
        <v>45982</v>
      </c>
      <c r="Z74" s="53">
        <f t="shared" si="132"/>
        <v>45983</v>
      </c>
      <c r="AA74" s="53">
        <f t="shared" si="132"/>
        <v>45984</v>
      </c>
      <c r="AB74" s="53">
        <f t="shared" si="132"/>
        <v>45985</v>
      </c>
      <c r="AC74" s="53">
        <f t="shared" si="132"/>
        <v>45986</v>
      </c>
      <c r="AD74" s="53">
        <f t="shared" si="132"/>
        <v>45987</v>
      </c>
      <c r="AE74" s="53">
        <f t="shared" si="132"/>
        <v>45988</v>
      </c>
      <c r="AF74" s="53">
        <f t="shared" si="132"/>
        <v>45989</v>
      </c>
      <c r="AG74" s="53">
        <f t="shared" si="132"/>
        <v>45990</v>
      </c>
      <c r="AH74" s="53">
        <f t="shared" si="132"/>
        <v>45991</v>
      </c>
      <c r="AI74" s="53">
        <f t="shared" si="132"/>
        <v>45992</v>
      </c>
      <c r="AJ74" s="53">
        <f t="shared" si="132"/>
        <v>45993</v>
      </c>
      <c r="AK74" s="53">
        <f t="shared" si="132"/>
        <v>45994</v>
      </c>
      <c r="AL74" s="53">
        <f t="shared" si="132"/>
        <v>45995</v>
      </c>
      <c r="AM74" s="53">
        <f t="shared" si="132"/>
        <v>45996</v>
      </c>
      <c r="AN74" s="53">
        <f t="shared" si="132"/>
        <v>45997</v>
      </c>
      <c r="AO74" s="53">
        <f t="shared" si="132"/>
        <v>45998</v>
      </c>
      <c r="AP74" s="53">
        <f t="shared" si="132"/>
        <v>45999</v>
      </c>
      <c r="AQ74" s="53">
        <f t="shared" si="132"/>
        <v>46000</v>
      </c>
      <c r="AR74" s="53">
        <f t="shared" si="132"/>
        <v>46001</v>
      </c>
      <c r="AS74" s="53">
        <f t="shared" si="132"/>
        <v>46002</v>
      </c>
      <c r="AT74" s="53">
        <f t="shared" si="132"/>
        <v>46003</v>
      </c>
      <c r="AU74" s="53">
        <f t="shared" si="132"/>
        <v>46004</v>
      </c>
      <c r="AV74" s="53">
        <f t="shared" si="132"/>
        <v>46005</v>
      </c>
      <c r="AW74" s="53">
        <f t="shared" si="132"/>
        <v>46006</v>
      </c>
      <c r="AX74" s="53">
        <f t="shared" si="132"/>
        <v>46007</v>
      </c>
      <c r="AY74" s="53">
        <f t="shared" si="132"/>
        <v>46008</v>
      </c>
      <c r="AZ74" s="53">
        <f t="shared" si="132"/>
        <v>46009</v>
      </c>
      <c r="BA74" s="53">
        <f t="shared" si="132"/>
        <v>46010</v>
      </c>
      <c r="BB74" s="53">
        <f t="shared" si="132"/>
        <v>46011</v>
      </c>
      <c r="BC74" s="53">
        <f t="shared" si="132"/>
        <v>46012</v>
      </c>
      <c r="BD74" s="53">
        <f t="shared" si="132"/>
        <v>46013</v>
      </c>
      <c r="BE74" s="53">
        <f t="shared" si="132"/>
        <v>46014</v>
      </c>
      <c r="BF74" s="53">
        <f t="shared" si="132"/>
        <v>46015</v>
      </c>
      <c r="BG74" s="53">
        <f t="shared" si="132"/>
        <v>46016</v>
      </c>
      <c r="BH74" s="53">
        <f t="shared" si="132"/>
        <v>46017</v>
      </c>
      <c r="BI74" s="53">
        <f t="shared" si="132"/>
        <v>46018</v>
      </c>
      <c r="BJ74" s="53">
        <f t="shared" si="132"/>
        <v>46019</v>
      </c>
      <c r="BK74" s="53">
        <f t="shared" si="132"/>
        <v>46020</v>
      </c>
      <c r="BL74" s="53">
        <f t="shared" si="132"/>
        <v>46021</v>
      </c>
      <c r="BM74" s="53">
        <f t="shared" si="132"/>
        <v>46022</v>
      </c>
      <c r="BN74" s="53">
        <f t="shared" si="132"/>
        <v>46023</v>
      </c>
      <c r="BO74" s="53">
        <f t="shared" si="132"/>
        <v>46024</v>
      </c>
      <c r="BP74" s="53">
        <f t="shared" si="132"/>
        <v>46025</v>
      </c>
      <c r="BQ74" s="53">
        <f t="shared" si="132"/>
        <v>46026</v>
      </c>
      <c r="BR74" s="53">
        <f t="shared" ref="BR74:EC74" si="133">BQ74+1</f>
        <v>46027</v>
      </c>
      <c r="BS74" s="53">
        <f t="shared" si="133"/>
        <v>46028</v>
      </c>
      <c r="BT74" s="53">
        <f t="shared" si="133"/>
        <v>46029</v>
      </c>
      <c r="BU74" s="53">
        <f t="shared" si="133"/>
        <v>46030</v>
      </c>
      <c r="BV74" s="53">
        <f t="shared" si="133"/>
        <v>46031</v>
      </c>
      <c r="BW74" s="53">
        <f t="shared" si="133"/>
        <v>46032</v>
      </c>
      <c r="BX74" s="53">
        <f t="shared" si="133"/>
        <v>46033</v>
      </c>
      <c r="BY74" s="53">
        <f t="shared" si="133"/>
        <v>46034</v>
      </c>
      <c r="BZ74" s="53">
        <f t="shared" si="133"/>
        <v>46035</v>
      </c>
      <c r="CA74" s="53">
        <f t="shared" si="133"/>
        <v>46036</v>
      </c>
      <c r="CB74" s="53">
        <f t="shared" si="133"/>
        <v>46037</v>
      </c>
      <c r="CC74" s="53">
        <f t="shared" si="133"/>
        <v>46038</v>
      </c>
      <c r="CD74" s="53">
        <f t="shared" si="133"/>
        <v>46039</v>
      </c>
      <c r="CE74" s="53">
        <f t="shared" si="133"/>
        <v>46040</v>
      </c>
      <c r="CF74" s="53">
        <f t="shared" si="133"/>
        <v>46041</v>
      </c>
      <c r="CG74" s="53">
        <f t="shared" si="133"/>
        <v>46042</v>
      </c>
      <c r="CH74" s="53">
        <f t="shared" si="133"/>
        <v>46043</v>
      </c>
      <c r="CI74" s="53">
        <f t="shared" si="133"/>
        <v>46044</v>
      </c>
      <c r="CJ74" s="53">
        <f t="shared" si="133"/>
        <v>46045</v>
      </c>
      <c r="CK74" s="53">
        <f t="shared" si="133"/>
        <v>46046</v>
      </c>
      <c r="CL74" s="53">
        <f t="shared" si="133"/>
        <v>46047</v>
      </c>
      <c r="CM74" s="53">
        <f t="shared" si="133"/>
        <v>46048</v>
      </c>
      <c r="CN74" s="53">
        <f t="shared" si="133"/>
        <v>46049</v>
      </c>
      <c r="CO74" s="53">
        <f t="shared" si="133"/>
        <v>46050</v>
      </c>
      <c r="CP74" s="53">
        <f t="shared" si="133"/>
        <v>46051</v>
      </c>
      <c r="CQ74" s="53">
        <f t="shared" si="133"/>
        <v>46052</v>
      </c>
      <c r="CR74" s="53">
        <f t="shared" si="133"/>
        <v>46053</v>
      </c>
      <c r="CS74" s="53">
        <f t="shared" si="133"/>
        <v>46054</v>
      </c>
      <c r="CT74" s="53">
        <f t="shared" si="133"/>
        <v>46055</v>
      </c>
      <c r="CU74" s="53">
        <f t="shared" si="133"/>
        <v>46056</v>
      </c>
      <c r="CV74" s="53">
        <f t="shared" si="133"/>
        <v>46057</v>
      </c>
      <c r="CW74" s="53">
        <f t="shared" si="133"/>
        <v>46058</v>
      </c>
      <c r="CX74" s="53">
        <f t="shared" si="133"/>
        <v>46059</v>
      </c>
      <c r="CY74" s="53">
        <f t="shared" si="133"/>
        <v>46060</v>
      </c>
      <c r="CZ74" s="53">
        <f t="shared" si="133"/>
        <v>46061</v>
      </c>
      <c r="DA74" s="53">
        <f t="shared" si="133"/>
        <v>46062</v>
      </c>
      <c r="DB74" s="53">
        <f t="shared" si="133"/>
        <v>46063</v>
      </c>
      <c r="DC74" s="53">
        <f t="shared" si="133"/>
        <v>46064</v>
      </c>
      <c r="DD74" s="53">
        <f t="shared" si="133"/>
        <v>46065</v>
      </c>
      <c r="DE74" s="53">
        <f t="shared" si="133"/>
        <v>46066</v>
      </c>
      <c r="DF74" s="53">
        <f t="shared" si="133"/>
        <v>46067</v>
      </c>
      <c r="DG74" s="53">
        <f t="shared" si="133"/>
        <v>46068</v>
      </c>
      <c r="DH74" s="53">
        <f t="shared" si="133"/>
        <v>46069</v>
      </c>
      <c r="DI74" s="53">
        <f t="shared" si="133"/>
        <v>46070</v>
      </c>
      <c r="DJ74" s="53">
        <f t="shared" si="133"/>
        <v>46071</v>
      </c>
      <c r="DK74" s="53">
        <f t="shared" si="133"/>
        <v>46072</v>
      </c>
      <c r="DL74" s="53">
        <f t="shared" si="133"/>
        <v>46073</v>
      </c>
      <c r="DM74" s="53">
        <f t="shared" si="133"/>
        <v>46074</v>
      </c>
      <c r="DN74" s="53">
        <f t="shared" si="133"/>
        <v>46075</v>
      </c>
      <c r="DO74" s="53">
        <f t="shared" si="133"/>
        <v>46076</v>
      </c>
      <c r="DP74" s="53">
        <f t="shared" si="133"/>
        <v>46077</v>
      </c>
      <c r="DQ74" s="53">
        <f t="shared" si="133"/>
        <v>46078</v>
      </c>
      <c r="DR74" s="53">
        <f t="shared" si="133"/>
        <v>46079</v>
      </c>
      <c r="DS74" s="53">
        <f t="shared" si="133"/>
        <v>46080</v>
      </c>
      <c r="DT74" s="53">
        <f t="shared" si="133"/>
        <v>46081</v>
      </c>
      <c r="DU74" s="53">
        <f t="shared" si="133"/>
        <v>46082</v>
      </c>
      <c r="DV74" s="53">
        <f t="shared" si="133"/>
        <v>46083</v>
      </c>
      <c r="DW74" s="53">
        <f t="shared" si="133"/>
        <v>46084</v>
      </c>
      <c r="DX74" s="53">
        <f t="shared" si="133"/>
        <v>46085</v>
      </c>
      <c r="DY74" s="53">
        <f t="shared" si="133"/>
        <v>46086</v>
      </c>
      <c r="DZ74" s="53">
        <f t="shared" si="133"/>
        <v>46087</v>
      </c>
      <c r="EA74" s="53">
        <f t="shared" si="133"/>
        <v>46088</v>
      </c>
      <c r="EB74" s="53">
        <f t="shared" si="133"/>
        <v>46089</v>
      </c>
      <c r="EC74" s="53">
        <f t="shared" si="133"/>
        <v>46090</v>
      </c>
      <c r="ED74" s="53">
        <f t="shared" ref="ED74:GO74" si="134">EC74+1</f>
        <v>46091</v>
      </c>
      <c r="EE74" s="53">
        <f t="shared" si="134"/>
        <v>46092</v>
      </c>
      <c r="EF74" s="53">
        <f t="shared" si="134"/>
        <v>46093</v>
      </c>
      <c r="EG74" s="53">
        <f t="shared" si="134"/>
        <v>46094</v>
      </c>
      <c r="EH74" s="53">
        <f t="shared" si="134"/>
        <v>46095</v>
      </c>
      <c r="EI74" s="53">
        <f t="shared" si="134"/>
        <v>46096</v>
      </c>
      <c r="EJ74" s="53">
        <f t="shared" si="134"/>
        <v>46097</v>
      </c>
      <c r="EK74" s="53">
        <f t="shared" si="134"/>
        <v>46098</v>
      </c>
      <c r="EL74" s="53">
        <f t="shared" si="134"/>
        <v>46099</v>
      </c>
      <c r="EM74" s="53">
        <f t="shared" si="134"/>
        <v>46100</v>
      </c>
      <c r="EN74" s="53">
        <f t="shared" si="134"/>
        <v>46101</v>
      </c>
      <c r="EO74" s="53">
        <f t="shared" si="134"/>
        <v>46102</v>
      </c>
      <c r="EP74" s="53">
        <f t="shared" si="134"/>
        <v>46103</v>
      </c>
      <c r="EQ74" s="53">
        <f t="shared" si="134"/>
        <v>46104</v>
      </c>
      <c r="ER74" s="53">
        <f t="shared" si="134"/>
        <v>46105</v>
      </c>
      <c r="ES74" s="53">
        <f t="shared" si="134"/>
        <v>46106</v>
      </c>
      <c r="ET74" s="53">
        <f t="shared" si="134"/>
        <v>46107</v>
      </c>
      <c r="EU74" s="53">
        <f t="shared" si="134"/>
        <v>46108</v>
      </c>
      <c r="EV74" s="53">
        <f t="shared" si="134"/>
        <v>46109</v>
      </c>
      <c r="EW74" s="53">
        <f t="shared" si="134"/>
        <v>46110</v>
      </c>
      <c r="EX74" s="53">
        <f t="shared" si="134"/>
        <v>46111</v>
      </c>
      <c r="EY74" s="53">
        <f t="shared" si="134"/>
        <v>46112</v>
      </c>
      <c r="EZ74" s="53">
        <f t="shared" si="134"/>
        <v>46113</v>
      </c>
      <c r="FA74" s="53">
        <f t="shared" si="134"/>
        <v>46114</v>
      </c>
      <c r="FB74" s="53">
        <f t="shared" si="134"/>
        <v>46115</v>
      </c>
      <c r="FC74" s="53">
        <f t="shared" si="134"/>
        <v>46116</v>
      </c>
      <c r="FD74" s="53">
        <f t="shared" si="134"/>
        <v>46117</v>
      </c>
      <c r="FE74" s="53">
        <f t="shared" si="134"/>
        <v>46118</v>
      </c>
      <c r="FF74" s="53">
        <f t="shared" si="134"/>
        <v>46119</v>
      </c>
      <c r="FG74" s="53">
        <f t="shared" si="134"/>
        <v>46120</v>
      </c>
      <c r="FH74" s="53">
        <f t="shared" si="134"/>
        <v>46121</v>
      </c>
      <c r="FI74" s="53">
        <f t="shared" si="134"/>
        <v>46122</v>
      </c>
      <c r="FJ74" s="53">
        <f t="shared" si="134"/>
        <v>46123</v>
      </c>
      <c r="FK74" s="53">
        <f t="shared" si="134"/>
        <v>46124</v>
      </c>
      <c r="FL74" s="53">
        <f t="shared" si="134"/>
        <v>46125</v>
      </c>
      <c r="FM74" s="53">
        <f t="shared" si="134"/>
        <v>46126</v>
      </c>
      <c r="FN74" s="53">
        <f t="shared" si="134"/>
        <v>46127</v>
      </c>
      <c r="FO74" s="53">
        <f t="shared" si="134"/>
        <v>46128</v>
      </c>
      <c r="FP74" s="53">
        <f t="shared" si="134"/>
        <v>46129</v>
      </c>
      <c r="FQ74" s="53">
        <f t="shared" si="134"/>
        <v>46130</v>
      </c>
      <c r="FR74" s="53">
        <f t="shared" si="134"/>
        <v>46131</v>
      </c>
      <c r="FS74" s="53">
        <f t="shared" si="134"/>
        <v>46132</v>
      </c>
      <c r="FT74" s="53">
        <f t="shared" si="134"/>
        <v>46133</v>
      </c>
      <c r="FU74" s="53">
        <f t="shared" si="134"/>
        <v>46134</v>
      </c>
      <c r="FV74" s="53">
        <f t="shared" si="134"/>
        <v>46135</v>
      </c>
      <c r="FW74" s="53">
        <f t="shared" si="134"/>
        <v>46136</v>
      </c>
      <c r="FX74" s="53">
        <f t="shared" si="134"/>
        <v>46137</v>
      </c>
      <c r="FY74" s="53">
        <f t="shared" si="134"/>
        <v>46138</v>
      </c>
      <c r="FZ74" s="53">
        <f t="shared" si="134"/>
        <v>46139</v>
      </c>
      <c r="GA74" s="53">
        <f t="shared" si="134"/>
        <v>46140</v>
      </c>
      <c r="GB74" s="53">
        <f t="shared" si="134"/>
        <v>46141</v>
      </c>
      <c r="GC74" s="53">
        <f t="shared" si="134"/>
        <v>46142</v>
      </c>
      <c r="GD74" s="53">
        <f t="shared" si="134"/>
        <v>46143</v>
      </c>
      <c r="GE74" s="53">
        <f t="shared" si="134"/>
        <v>46144</v>
      </c>
      <c r="GF74" s="53">
        <f t="shared" si="134"/>
        <v>46145</v>
      </c>
      <c r="GG74" s="53">
        <f t="shared" si="134"/>
        <v>46146</v>
      </c>
      <c r="GH74" s="53">
        <f t="shared" si="134"/>
        <v>46147</v>
      </c>
      <c r="GI74" s="53">
        <f t="shared" si="134"/>
        <v>46148</v>
      </c>
      <c r="GJ74" s="53">
        <f t="shared" si="134"/>
        <v>46149</v>
      </c>
      <c r="GK74" s="53">
        <f t="shared" si="134"/>
        <v>46150</v>
      </c>
      <c r="GL74" s="53">
        <f t="shared" si="134"/>
        <v>46151</v>
      </c>
      <c r="GM74" s="53">
        <f t="shared" si="134"/>
        <v>46152</v>
      </c>
      <c r="GN74" s="53">
        <f t="shared" si="134"/>
        <v>46153</v>
      </c>
      <c r="GO74" s="53">
        <f t="shared" si="134"/>
        <v>46154</v>
      </c>
      <c r="GP74" s="53">
        <f t="shared" ref="GP74:JA74" si="135">GO74+1</f>
        <v>46155</v>
      </c>
      <c r="GQ74" s="53">
        <f t="shared" si="135"/>
        <v>46156</v>
      </c>
      <c r="GR74" s="53">
        <f t="shared" si="135"/>
        <v>46157</v>
      </c>
      <c r="GS74" s="53">
        <f t="shared" si="135"/>
        <v>46158</v>
      </c>
      <c r="GT74" s="53">
        <f t="shared" si="135"/>
        <v>46159</v>
      </c>
      <c r="GU74" s="53">
        <f t="shared" si="135"/>
        <v>46160</v>
      </c>
      <c r="GV74" s="53">
        <f t="shared" si="135"/>
        <v>46161</v>
      </c>
      <c r="GW74" s="53">
        <f t="shared" si="135"/>
        <v>46162</v>
      </c>
      <c r="GX74" s="53">
        <f t="shared" si="135"/>
        <v>46163</v>
      </c>
      <c r="GY74" s="53">
        <f t="shared" si="135"/>
        <v>46164</v>
      </c>
      <c r="GZ74" s="53">
        <f t="shared" si="135"/>
        <v>46165</v>
      </c>
      <c r="HA74" s="53">
        <f t="shared" si="135"/>
        <v>46166</v>
      </c>
      <c r="HB74" s="53">
        <f t="shared" si="135"/>
        <v>46167</v>
      </c>
      <c r="HC74" s="53">
        <f t="shared" si="135"/>
        <v>46168</v>
      </c>
      <c r="HD74" s="53">
        <f t="shared" si="135"/>
        <v>46169</v>
      </c>
      <c r="HE74" s="53">
        <f t="shared" si="135"/>
        <v>46170</v>
      </c>
      <c r="HF74" s="53">
        <f t="shared" si="135"/>
        <v>46171</v>
      </c>
      <c r="HG74" s="53">
        <f t="shared" si="135"/>
        <v>46172</v>
      </c>
      <c r="HH74" s="53">
        <f t="shared" si="135"/>
        <v>46173</v>
      </c>
      <c r="HI74" s="53">
        <f t="shared" si="135"/>
        <v>46174</v>
      </c>
      <c r="HJ74" s="53">
        <f t="shared" si="135"/>
        <v>46175</v>
      </c>
      <c r="HK74" s="53">
        <f t="shared" si="135"/>
        <v>46176</v>
      </c>
      <c r="HL74" s="53">
        <f t="shared" si="135"/>
        <v>46177</v>
      </c>
      <c r="HM74" s="53">
        <f t="shared" si="135"/>
        <v>46178</v>
      </c>
      <c r="HN74" s="53">
        <f t="shared" si="135"/>
        <v>46179</v>
      </c>
      <c r="HO74" s="53">
        <f t="shared" si="135"/>
        <v>46180</v>
      </c>
      <c r="HP74" s="53">
        <f t="shared" si="135"/>
        <v>46181</v>
      </c>
      <c r="HQ74" s="53">
        <f t="shared" si="135"/>
        <v>46182</v>
      </c>
      <c r="HR74" s="53">
        <f t="shared" si="135"/>
        <v>46183</v>
      </c>
      <c r="HS74" s="53">
        <f t="shared" si="135"/>
        <v>46184</v>
      </c>
      <c r="HT74" s="53">
        <f t="shared" si="135"/>
        <v>46185</v>
      </c>
      <c r="HU74" s="53">
        <f t="shared" si="135"/>
        <v>46186</v>
      </c>
      <c r="HV74" s="53">
        <f t="shared" si="135"/>
        <v>46187</v>
      </c>
      <c r="HW74" s="53">
        <f t="shared" si="135"/>
        <v>46188</v>
      </c>
      <c r="HX74" s="53">
        <f t="shared" si="135"/>
        <v>46189</v>
      </c>
      <c r="HY74" s="53">
        <f t="shared" si="135"/>
        <v>46190</v>
      </c>
      <c r="HZ74" s="53">
        <f t="shared" si="135"/>
        <v>46191</v>
      </c>
      <c r="IA74" s="53">
        <f t="shared" si="135"/>
        <v>46192</v>
      </c>
      <c r="IB74" s="53">
        <f t="shared" si="135"/>
        <v>46193</v>
      </c>
      <c r="IC74" s="53">
        <f t="shared" si="135"/>
        <v>46194</v>
      </c>
      <c r="ID74" s="53">
        <f t="shared" si="135"/>
        <v>46195</v>
      </c>
      <c r="IE74" s="53">
        <f t="shared" si="135"/>
        <v>46196</v>
      </c>
      <c r="IF74" s="53">
        <f t="shared" si="135"/>
        <v>46197</v>
      </c>
      <c r="IG74" s="53">
        <f t="shared" si="135"/>
        <v>46198</v>
      </c>
      <c r="IH74" s="53">
        <f t="shared" si="135"/>
        <v>46199</v>
      </c>
      <c r="II74" s="53">
        <f t="shared" si="135"/>
        <v>46200</v>
      </c>
      <c r="IJ74" s="53">
        <f t="shared" si="135"/>
        <v>46201</v>
      </c>
      <c r="IK74" s="53">
        <f t="shared" si="135"/>
        <v>46202</v>
      </c>
      <c r="IL74" s="53">
        <f t="shared" si="135"/>
        <v>46203</v>
      </c>
      <c r="IM74" s="53">
        <f t="shared" si="135"/>
        <v>46204</v>
      </c>
      <c r="IN74" s="53">
        <f t="shared" si="135"/>
        <v>46205</v>
      </c>
      <c r="IO74" s="53">
        <f t="shared" si="135"/>
        <v>46206</v>
      </c>
      <c r="IP74" s="53">
        <f t="shared" si="135"/>
        <v>46207</v>
      </c>
      <c r="IQ74" s="53">
        <f t="shared" si="135"/>
        <v>46208</v>
      </c>
      <c r="IR74" s="53">
        <f t="shared" si="135"/>
        <v>46209</v>
      </c>
      <c r="IS74" s="53">
        <f t="shared" si="135"/>
        <v>46210</v>
      </c>
      <c r="IT74" s="53">
        <f t="shared" si="135"/>
        <v>46211</v>
      </c>
      <c r="IU74" s="53">
        <f t="shared" si="135"/>
        <v>46212</v>
      </c>
      <c r="IV74" s="53">
        <f t="shared" si="135"/>
        <v>46213</v>
      </c>
      <c r="IW74" s="53">
        <f t="shared" si="135"/>
        <v>46214</v>
      </c>
      <c r="IX74" s="53">
        <f t="shared" si="135"/>
        <v>46215</v>
      </c>
      <c r="IY74" s="53">
        <f t="shared" si="135"/>
        <v>46216</v>
      </c>
      <c r="IZ74" s="53">
        <f t="shared" si="135"/>
        <v>46217</v>
      </c>
      <c r="JA74" s="53">
        <f t="shared" si="135"/>
        <v>46218</v>
      </c>
      <c r="JB74" s="53">
        <f t="shared" ref="JB74:LM74" si="136">JA74+1</f>
        <v>46219</v>
      </c>
      <c r="JC74" s="53">
        <f t="shared" si="136"/>
        <v>46220</v>
      </c>
      <c r="JD74" s="53">
        <f t="shared" si="136"/>
        <v>46221</v>
      </c>
      <c r="JE74" s="53">
        <f t="shared" si="136"/>
        <v>46222</v>
      </c>
      <c r="JF74" s="53">
        <f t="shared" si="136"/>
        <v>46223</v>
      </c>
      <c r="JG74" s="53">
        <f t="shared" si="136"/>
        <v>46224</v>
      </c>
      <c r="JH74" s="53">
        <f t="shared" si="136"/>
        <v>46225</v>
      </c>
      <c r="JI74" s="53">
        <f t="shared" si="136"/>
        <v>46226</v>
      </c>
      <c r="JJ74" s="53">
        <f t="shared" si="136"/>
        <v>46227</v>
      </c>
      <c r="JK74" s="53">
        <f t="shared" si="136"/>
        <v>46228</v>
      </c>
      <c r="JL74" s="53">
        <f t="shared" si="136"/>
        <v>46229</v>
      </c>
      <c r="JM74" s="53">
        <f t="shared" si="136"/>
        <v>46230</v>
      </c>
      <c r="JN74" s="53">
        <f t="shared" si="136"/>
        <v>46231</v>
      </c>
      <c r="JO74" s="53">
        <f t="shared" si="136"/>
        <v>46232</v>
      </c>
      <c r="JP74" s="53">
        <f t="shared" si="136"/>
        <v>46233</v>
      </c>
      <c r="JQ74" s="53">
        <f t="shared" si="136"/>
        <v>46234</v>
      </c>
      <c r="JR74" s="53">
        <f t="shared" si="136"/>
        <v>46235</v>
      </c>
      <c r="JS74" s="53">
        <f t="shared" si="136"/>
        <v>46236</v>
      </c>
      <c r="JT74" s="53">
        <f t="shared" si="136"/>
        <v>46237</v>
      </c>
      <c r="JU74" s="53">
        <f t="shared" si="136"/>
        <v>46238</v>
      </c>
      <c r="JV74" s="53">
        <f t="shared" si="136"/>
        <v>46239</v>
      </c>
      <c r="JW74" s="53">
        <f t="shared" si="136"/>
        <v>46240</v>
      </c>
      <c r="JX74" s="53">
        <f t="shared" si="136"/>
        <v>46241</v>
      </c>
      <c r="JY74" s="53">
        <f t="shared" si="136"/>
        <v>46242</v>
      </c>
      <c r="JZ74" s="53">
        <f t="shared" si="136"/>
        <v>46243</v>
      </c>
      <c r="KA74" s="53">
        <f t="shared" si="136"/>
        <v>46244</v>
      </c>
      <c r="KB74" s="53">
        <f t="shared" si="136"/>
        <v>46245</v>
      </c>
      <c r="KC74" s="53">
        <f t="shared" si="136"/>
        <v>46246</v>
      </c>
      <c r="KD74" s="53">
        <f t="shared" si="136"/>
        <v>46247</v>
      </c>
      <c r="KE74" s="53">
        <f t="shared" si="136"/>
        <v>46248</v>
      </c>
      <c r="KF74" s="53">
        <f t="shared" si="136"/>
        <v>46249</v>
      </c>
      <c r="KG74" s="53">
        <f t="shared" si="136"/>
        <v>46250</v>
      </c>
      <c r="KH74" s="53">
        <f t="shared" si="136"/>
        <v>46251</v>
      </c>
      <c r="KI74" s="53">
        <f t="shared" si="136"/>
        <v>46252</v>
      </c>
      <c r="KJ74" s="53">
        <f t="shared" si="136"/>
        <v>46253</v>
      </c>
      <c r="KK74" s="53">
        <f t="shared" si="136"/>
        <v>46254</v>
      </c>
      <c r="KL74" s="53">
        <f t="shared" si="136"/>
        <v>46255</v>
      </c>
      <c r="KM74" s="53">
        <f t="shared" si="136"/>
        <v>46256</v>
      </c>
      <c r="KN74" s="53">
        <f t="shared" si="136"/>
        <v>46257</v>
      </c>
      <c r="KO74" s="53">
        <f t="shared" si="136"/>
        <v>46258</v>
      </c>
      <c r="KP74" s="53">
        <f t="shared" si="136"/>
        <v>46259</v>
      </c>
      <c r="KQ74" s="53">
        <f t="shared" si="136"/>
        <v>46260</v>
      </c>
      <c r="KR74" s="53">
        <f t="shared" si="136"/>
        <v>46261</v>
      </c>
      <c r="KS74" s="53">
        <f t="shared" si="136"/>
        <v>46262</v>
      </c>
      <c r="KT74" s="53">
        <f t="shared" si="136"/>
        <v>46263</v>
      </c>
      <c r="KU74" s="53">
        <f t="shared" si="136"/>
        <v>46264</v>
      </c>
      <c r="KV74" s="53">
        <f t="shared" si="136"/>
        <v>46265</v>
      </c>
      <c r="KW74" s="53">
        <f t="shared" si="136"/>
        <v>46266</v>
      </c>
      <c r="KX74" s="53">
        <f t="shared" si="136"/>
        <v>46267</v>
      </c>
      <c r="KY74" s="53">
        <f t="shared" si="136"/>
        <v>46268</v>
      </c>
      <c r="KZ74" s="53">
        <f t="shared" si="136"/>
        <v>46269</v>
      </c>
      <c r="LA74" s="53">
        <f t="shared" si="136"/>
        <v>46270</v>
      </c>
      <c r="LB74" s="53">
        <f t="shared" si="136"/>
        <v>46271</v>
      </c>
      <c r="LC74" s="53">
        <f t="shared" si="136"/>
        <v>46272</v>
      </c>
      <c r="LD74" s="53">
        <f t="shared" si="136"/>
        <v>46273</v>
      </c>
      <c r="LE74" s="53">
        <f t="shared" si="136"/>
        <v>46274</v>
      </c>
      <c r="LF74" s="53">
        <f t="shared" si="136"/>
        <v>46275</v>
      </c>
      <c r="LG74" s="53">
        <f t="shared" si="136"/>
        <v>46276</v>
      </c>
      <c r="LH74" s="53">
        <f t="shared" si="136"/>
        <v>46277</v>
      </c>
      <c r="LI74" s="53">
        <f t="shared" si="136"/>
        <v>46278</v>
      </c>
      <c r="LJ74" s="53">
        <f t="shared" si="136"/>
        <v>46279</v>
      </c>
      <c r="LK74" s="53">
        <f t="shared" si="136"/>
        <v>46280</v>
      </c>
      <c r="LL74" s="53">
        <f t="shared" si="136"/>
        <v>46281</v>
      </c>
      <c r="LM74" s="53">
        <f t="shared" si="136"/>
        <v>46282</v>
      </c>
      <c r="LN74" s="53">
        <f t="shared" ref="LN74:NY74" si="137">LM74+1</f>
        <v>46283</v>
      </c>
      <c r="LO74" s="53">
        <f t="shared" si="137"/>
        <v>46284</v>
      </c>
      <c r="LP74" s="53">
        <f t="shared" si="137"/>
        <v>46285</v>
      </c>
      <c r="LQ74" s="53">
        <f t="shared" si="137"/>
        <v>46286</v>
      </c>
      <c r="LR74" s="53">
        <f t="shared" si="137"/>
        <v>46287</v>
      </c>
      <c r="LS74" s="53">
        <f t="shared" si="137"/>
        <v>46288</v>
      </c>
      <c r="LT74" s="53">
        <f t="shared" si="137"/>
        <v>46289</v>
      </c>
      <c r="LU74" s="53">
        <f t="shared" si="137"/>
        <v>46290</v>
      </c>
      <c r="LV74" s="53">
        <f t="shared" si="137"/>
        <v>46291</v>
      </c>
      <c r="LW74" s="53">
        <f t="shared" si="137"/>
        <v>46292</v>
      </c>
      <c r="LX74" s="53">
        <f t="shared" si="137"/>
        <v>46293</v>
      </c>
      <c r="LY74" s="53">
        <f t="shared" si="137"/>
        <v>46294</v>
      </c>
      <c r="LZ74" s="53">
        <f t="shared" si="137"/>
        <v>46295</v>
      </c>
      <c r="MA74" s="53">
        <f t="shared" si="137"/>
        <v>46296</v>
      </c>
      <c r="MB74" s="53">
        <f t="shared" si="137"/>
        <v>46297</v>
      </c>
      <c r="MC74" s="53">
        <f t="shared" si="137"/>
        <v>46298</v>
      </c>
      <c r="MD74" s="53">
        <f t="shared" si="137"/>
        <v>46299</v>
      </c>
      <c r="ME74" s="53">
        <f t="shared" si="137"/>
        <v>46300</v>
      </c>
      <c r="MF74" s="53">
        <f t="shared" si="137"/>
        <v>46301</v>
      </c>
      <c r="MG74" s="53">
        <f t="shared" si="137"/>
        <v>46302</v>
      </c>
      <c r="MH74" s="53">
        <f t="shared" si="137"/>
        <v>46303</v>
      </c>
      <c r="MI74" s="53">
        <f t="shared" si="137"/>
        <v>46304</v>
      </c>
      <c r="MJ74" s="53">
        <f t="shared" si="137"/>
        <v>46305</v>
      </c>
      <c r="MK74" s="53">
        <f t="shared" si="137"/>
        <v>46306</v>
      </c>
      <c r="ML74" s="53">
        <f t="shared" si="137"/>
        <v>46307</v>
      </c>
      <c r="MM74" s="53">
        <f t="shared" si="137"/>
        <v>46308</v>
      </c>
      <c r="MN74" s="53">
        <f t="shared" si="137"/>
        <v>46309</v>
      </c>
      <c r="MO74" s="53">
        <f t="shared" si="137"/>
        <v>46310</v>
      </c>
      <c r="MP74" s="53">
        <f t="shared" si="137"/>
        <v>46311</v>
      </c>
      <c r="MQ74" s="53">
        <f t="shared" si="137"/>
        <v>46312</v>
      </c>
      <c r="MR74" s="53">
        <f t="shared" si="137"/>
        <v>46313</v>
      </c>
      <c r="MS74" s="53">
        <f t="shared" si="137"/>
        <v>46314</v>
      </c>
      <c r="MT74" s="53">
        <f t="shared" si="137"/>
        <v>46315</v>
      </c>
      <c r="MU74" s="53">
        <f t="shared" si="137"/>
        <v>46316</v>
      </c>
      <c r="MV74" s="53">
        <f t="shared" si="137"/>
        <v>46317</v>
      </c>
      <c r="MW74" s="53">
        <f t="shared" si="137"/>
        <v>46318</v>
      </c>
      <c r="MX74" s="53">
        <f t="shared" si="137"/>
        <v>46319</v>
      </c>
      <c r="MY74" s="53">
        <f t="shared" si="137"/>
        <v>46320</v>
      </c>
      <c r="MZ74" s="53">
        <f t="shared" si="137"/>
        <v>46321</v>
      </c>
      <c r="NA74" s="53">
        <f t="shared" si="137"/>
        <v>46322</v>
      </c>
      <c r="NB74" s="53">
        <f t="shared" si="137"/>
        <v>46323</v>
      </c>
      <c r="NC74" s="53">
        <f t="shared" si="137"/>
        <v>46324</v>
      </c>
      <c r="ND74" s="53">
        <f t="shared" si="137"/>
        <v>46325</v>
      </c>
      <c r="NE74" s="53">
        <f t="shared" si="137"/>
        <v>46326</v>
      </c>
      <c r="NF74" s="53">
        <f t="shared" si="137"/>
        <v>46327</v>
      </c>
      <c r="NG74" s="53">
        <f t="shared" si="137"/>
        <v>46328</v>
      </c>
      <c r="NH74" s="53">
        <f t="shared" si="137"/>
        <v>46329</v>
      </c>
      <c r="NI74" s="53">
        <f t="shared" si="137"/>
        <v>46330</v>
      </c>
      <c r="NJ74" s="53">
        <f t="shared" si="137"/>
        <v>46331</v>
      </c>
      <c r="NK74" s="53">
        <f t="shared" si="137"/>
        <v>46332</v>
      </c>
      <c r="NL74" s="53">
        <f t="shared" si="137"/>
        <v>46333</v>
      </c>
      <c r="NM74" s="53">
        <f t="shared" si="137"/>
        <v>46334</v>
      </c>
      <c r="NN74" s="53">
        <f t="shared" si="137"/>
        <v>46335</v>
      </c>
      <c r="NO74" s="53">
        <f t="shared" si="137"/>
        <v>46336</v>
      </c>
      <c r="NP74" s="53">
        <f t="shared" si="137"/>
        <v>46337</v>
      </c>
      <c r="NQ74" s="53">
        <f t="shared" si="137"/>
        <v>46338</v>
      </c>
      <c r="NR74" s="53">
        <f t="shared" si="137"/>
        <v>46339</v>
      </c>
      <c r="NS74" s="53">
        <f t="shared" si="137"/>
        <v>46340</v>
      </c>
      <c r="NT74" s="53">
        <f t="shared" si="137"/>
        <v>46341</v>
      </c>
      <c r="NU74" s="53">
        <f t="shared" si="137"/>
        <v>46342</v>
      </c>
      <c r="NV74" s="53">
        <f t="shared" si="137"/>
        <v>46343</v>
      </c>
      <c r="NW74" s="53">
        <f t="shared" si="137"/>
        <v>46344</v>
      </c>
      <c r="NX74" s="53">
        <f t="shared" si="137"/>
        <v>46345</v>
      </c>
      <c r="NY74" s="53">
        <f t="shared" si="137"/>
        <v>46346</v>
      </c>
      <c r="NZ74" s="53">
        <f t="shared" ref="NZ74:QK74" si="138">NY74+1</f>
        <v>46347</v>
      </c>
      <c r="OA74" s="53">
        <f t="shared" si="138"/>
        <v>46348</v>
      </c>
      <c r="OB74" s="53">
        <f t="shared" si="138"/>
        <v>46349</v>
      </c>
      <c r="OC74" s="53">
        <f t="shared" si="138"/>
        <v>46350</v>
      </c>
      <c r="OD74" s="53">
        <f t="shared" si="138"/>
        <v>46351</v>
      </c>
      <c r="OE74" s="53">
        <f t="shared" si="138"/>
        <v>46352</v>
      </c>
      <c r="OF74" s="53">
        <f t="shared" si="138"/>
        <v>46353</v>
      </c>
      <c r="OG74" s="53">
        <f t="shared" si="138"/>
        <v>46354</v>
      </c>
      <c r="OH74" s="53">
        <f t="shared" si="138"/>
        <v>46355</v>
      </c>
      <c r="OI74" s="53">
        <f t="shared" si="138"/>
        <v>46356</v>
      </c>
      <c r="OJ74" s="53">
        <f t="shared" si="138"/>
        <v>46357</v>
      </c>
      <c r="OK74" s="53">
        <f t="shared" si="138"/>
        <v>46358</v>
      </c>
      <c r="OL74" s="53">
        <f t="shared" si="138"/>
        <v>46359</v>
      </c>
      <c r="OM74" s="53">
        <f t="shared" si="138"/>
        <v>46360</v>
      </c>
      <c r="ON74" s="53">
        <f t="shared" si="138"/>
        <v>46361</v>
      </c>
      <c r="OO74" s="53">
        <f t="shared" si="138"/>
        <v>46362</v>
      </c>
      <c r="OP74" s="53">
        <f t="shared" si="138"/>
        <v>46363</v>
      </c>
      <c r="OQ74" s="53">
        <f t="shared" si="138"/>
        <v>46364</v>
      </c>
      <c r="OR74" s="53">
        <f t="shared" si="138"/>
        <v>46365</v>
      </c>
      <c r="OS74" s="53">
        <f t="shared" si="138"/>
        <v>46366</v>
      </c>
      <c r="OT74" s="53">
        <f t="shared" si="138"/>
        <v>46367</v>
      </c>
      <c r="OU74" s="53">
        <f t="shared" si="138"/>
        <v>46368</v>
      </c>
      <c r="OV74" s="53">
        <f t="shared" si="138"/>
        <v>46369</v>
      </c>
      <c r="OW74" s="53">
        <f t="shared" si="138"/>
        <v>46370</v>
      </c>
      <c r="OX74" s="53">
        <f t="shared" si="138"/>
        <v>46371</v>
      </c>
      <c r="OY74" s="53">
        <f t="shared" si="138"/>
        <v>46372</v>
      </c>
      <c r="OZ74" s="53">
        <f t="shared" si="138"/>
        <v>46373</v>
      </c>
      <c r="PA74" s="53">
        <f t="shared" si="138"/>
        <v>46374</v>
      </c>
      <c r="PB74" s="53">
        <f t="shared" si="138"/>
        <v>46375</v>
      </c>
      <c r="PC74" s="53">
        <f t="shared" si="138"/>
        <v>46376</v>
      </c>
      <c r="PD74" s="53">
        <f t="shared" si="138"/>
        <v>46377</v>
      </c>
      <c r="PE74" s="53">
        <f t="shared" si="138"/>
        <v>46378</v>
      </c>
      <c r="PF74" s="53">
        <f t="shared" si="138"/>
        <v>46379</v>
      </c>
      <c r="PG74" s="53">
        <f t="shared" si="138"/>
        <v>46380</v>
      </c>
      <c r="PH74" s="53">
        <f t="shared" si="138"/>
        <v>46381</v>
      </c>
      <c r="PI74" s="53">
        <f t="shared" si="138"/>
        <v>46382</v>
      </c>
      <c r="PJ74" s="53">
        <f t="shared" si="138"/>
        <v>46383</v>
      </c>
      <c r="PK74" s="53">
        <f t="shared" si="138"/>
        <v>46384</v>
      </c>
      <c r="PL74" s="53">
        <f t="shared" si="138"/>
        <v>46385</v>
      </c>
      <c r="PM74" s="53">
        <f t="shared" si="138"/>
        <v>46386</v>
      </c>
      <c r="PN74" s="53">
        <f t="shared" si="138"/>
        <v>46387</v>
      </c>
      <c r="PO74" s="53">
        <f t="shared" si="138"/>
        <v>46388</v>
      </c>
      <c r="PP74" s="53">
        <f t="shared" si="138"/>
        <v>46389</v>
      </c>
      <c r="PQ74" s="53">
        <f t="shared" si="138"/>
        <v>46390</v>
      </c>
      <c r="PR74" s="53">
        <f t="shared" si="138"/>
        <v>46391</v>
      </c>
      <c r="PS74" s="53">
        <f t="shared" si="138"/>
        <v>46392</v>
      </c>
      <c r="PT74" s="53">
        <f t="shared" si="138"/>
        <v>46393</v>
      </c>
      <c r="PU74" s="53">
        <f t="shared" si="138"/>
        <v>46394</v>
      </c>
      <c r="PV74" s="53">
        <f t="shared" si="138"/>
        <v>46395</v>
      </c>
      <c r="PW74" s="53">
        <f t="shared" si="138"/>
        <v>46396</v>
      </c>
      <c r="PX74" s="53">
        <f t="shared" si="138"/>
        <v>46397</v>
      </c>
      <c r="PY74" s="53">
        <f t="shared" si="138"/>
        <v>46398</v>
      </c>
      <c r="PZ74" s="53">
        <f t="shared" si="138"/>
        <v>46399</v>
      </c>
      <c r="QA74" s="53">
        <f t="shared" si="138"/>
        <v>46400</v>
      </c>
      <c r="QB74" s="53">
        <f t="shared" si="138"/>
        <v>46401</v>
      </c>
      <c r="QC74" s="53">
        <f t="shared" si="138"/>
        <v>46402</v>
      </c>
      <c r="QD74" s="53">
        <f t="shared" si="138"/>
        <v>46403</v>
      </c>
      <c r="QE74" s="53">
        <f t="shared" si="138"/>
        <v>46404</v>
      </c>
      <c r="QF74" s="53">
        <f t="shared" si="138"/>
        <v>46405</v>
      </c>
      <c r="QG74" s="53">
        <f t="shared" si="138"/>
        <v>46406</v>
      </c>
      <c r="QH74" s="53">
        <f t="shared" si="138"/>
        <v>46407</v>
      </c>
      <c r="QI74" s="53">
        <f t="shared" si="138"/>
        <v>46408</v>
      </c>
      <c r="QJ74" s="53">
        <f t="shared" si="138"/>
        <v>46409</v>
      </c>
      <c r="QK74" s="53">
        <f t="shared" si="138"/>
        <v>46410</v>
      </c>
      <c r="QL74" s="53">
        <f t="shared" ref="QL74:RX74" si="139">QK74+1</f>
        <v>46411</v>
      </c>
      <c r="QM74" s="53">
        <f t="shared" si="139"/>
        <v>46412</v>
      </c>
      <c r="QN74" s="53">
        <f t="shared" si="139"/>
        <v>46413</v>
      </c>
      <c r="QO74" s="53">
        <f t="shared" si="139"/>
        <v>46414</v>
      </c>
      <c r="QP74" s="53">
        <f t="shared" si="139"/>
        <v>46415</v>
      </c>
      <c r="QQ74" s="53">
        <f t="shared" si="139"/>
        <v>46416</v>
      </c>
      <c r="QR74" s="53">
        <f t="shared" si="139"/>
        <v>46417</v>
      </c>
      <c r="QS74" s="53">
        <f t="shared" si="139"/>
        <v>46418</v>
      </c>
      <c r="QT74" s="53">
        <f t="shared" si="139"/>
        <v>46419</v>
      </c>
      <c r="QU74" s="53">
        <f t="shared" si="139"/>
        <v>46420</v>
      </c>
      <c r="QV74" s="53">
        <f t="shared" si="139"/>
        <v>46421</v>
      </c>
      <c r="QW74" s="53">
        <f t="shared" si="139"/>
        <v>46422</v>
      </c>
      <c r="QX74" s="53">
        <f t="shared" si="139"/>
        <v>46423</v>
      </c>
      <c r="QY74" s="53">
        <f t="shared" si="139"/>
        <v>46424</v>
      </c>
      <c r="QZ74" s="53">
        <f t="shared" si="139"/>
        <v>46425</v>
      </c>
      <c r="RA74" s="53">
        <f t="shared" si="139"/>
        <v>46426</v>
      </c>
      <c r="RB74" s="53">
        <f t="shared" si="139"/>
        <v>46427</v>
      </c>
      <c r="RC74" s="53">
        <f t="shared" si="139"/>
        <v>46428</v>
      </c>
      <c r="RD74" s="53">
        <f t="shared" si="139"/>
        <v>46429</v>
      </c>
      <c r="RE74" s="53">
        <f t="shared" si="139"/>
        <v>46430</v>
      </c>
      <c r="RF74" s="53">
        <f t="shared" si="139"/>
        <v>46431</v>
      </c>
      <c r="RG74" s="53">
        <f t="shared" si="139"/>
        <v>46432</v>
      </c>
      <c r="RH74" s="53">
        <f t="shared" si="139"/>
        <v>46433</v>
      </c>
      <c r="RI74" s="53">
        <f t="shared" si="139"/>
        <v>46434</v>
      </c>
      <c r="RJ74" s="53">
        <f t="shared" si="139"/>
        <v>46435</v>
      </c>
      <c r="RK74" s="53">
        <f t="shared" si="139"/>
        <v>46436</v>
      </c>
      <c r="RL74" s="53">
        <f t="shared" si="139"/>
        <v>46437</v>
      </c>
      <c r="RM74" s="53">
        <f t="shared" si="139"/>
        <v>46438</v>
      </c>
      <c r="RN74" s="53">
        <f t="shared" si="139"/>
        <v>46439</v>
      </c>
      <c r="RO74" s="53">
        <f t="shared" si="139"/>
        <v>46440</v>
      </c>
      <c r="RP74" s="53">
        <f t="shared" si="139"/>
        <v>46441</v>
      </c>
      <c r="RQ74" s="53">
        <f t="shared" si="139"/>
        <v>46442</v>
      </c>
      <c r="RR74" s="53">
        <f t="shared" si="139"/>
        <v>46443</v>
      </c>
      <c r="RS74" s="53">
        <f t="shared" si="139"/>
        <v>46444</v>
      </c>
      <c r="RT74" s="53">
        <f t="shared" si="139"/>
        <v>46445</v>
      </c>
      <c r="RU74" s="53">
        <f t="shared" si="139"/>
        <v>46446</v>
      </c>
      <c r="RV74" s="53">
        <f t="shared" si="139"/>
        <v>46447</v>
      </c>
      <c r="RW74" s="53">
        <f t="shared" si="139"/>
        <v>46448</v>
      </c>
      <c r="RX74" s="53">
        <f t="shared" si="139"/>
        <v>46449</v>
      </c>
    </row>
    <row r="75" spans="2:492" x14ac:dyDescent="0.2">
      <c r="B75" s="47">
        <v>2</v>
      </c>
      <c r="C75" s="54" t="str">
        <f>$C$11</f>
        <v>アーマン　スイート　ヴィラ　スムイデ</v>
      </c>
      <c r="D75" s="1"/>
      <c r="E75" s="55" t="str">
        <f>IFERROR(E49-E62,"")</f>
        <v/>
      </c>
      <c r="F75" s="55" t="str">
        <f t="shared" ref="F75:BQ75" si="140">IFERROR(F49-F62,"")</f>
        <v/>
      </c>
      <c r="G75" s="55" t="str">
        <f t="shared" si="140"/>
        <v/>
      </c>
      <c r="H75" s="55" t="str">
        <f t="shared" si="140"/>
        <v/>
      </c>
      <c r="I75" s="55" t="str">
        <f t="shared" si="140"/>
        <v/>
      </c>
      <c r="J75" s="55" t="str">
        <f t="shared" si="140"/>
        <v/>
      </c>
      <c r="K75" s="55" t="str">
        <f t="shared" si="140"/>
        <v/>
      </c>
      <c r="L75" s="55" t="str">
        <f t="shared" si="140"/>
        <v/>
      </c>
      <c r="M75" s="55" t="str">
        <f t="shared" si="140"/>
        <v/>
      </c>
      <c r="N75" s="55" t="str">
        <f t="shared" si="140"/>
        <v/>
      </c>
      <c r="O75" s="55" t="str">
        <f t="shared" si="140"/>
        <v/>
      </c>
      <c r="P75" s="55" t="str">
        <f t="shared" si="140"/>
        <v/>
      </c>
      <c r="Q75" s="55" t="str">
        <f t="shared" si="140"/>
        <v/>
      </c>
      <c r="R75" s="55" t="str">
        <f t="shared" si="140"/>
        <v/>
      </c>
      <c r="S75" s="55" t="str">
        <f t="shared" si="140"/>
        <v/>
      </c>
      <c r="T75" s="55" t="str">
        <f t="shared" si="140"/>
        <v/>
      </c>
      <c r="U75" s="55" t="str">
        <f t="shared" si="140"/>
        <v/>
      </c>
      <c r="V75" s="55" t="str">
        <f t="shared" si="140"/>
        <v/>
      </c>
      <c r="W75" s="55" t="str">
        <f t="shared" si="140"/>
        <v/>
      </c>
      <c r="X75" s="55" t="str">
        <f t="shared" si="140"/>
        <v/>
      </c>
      <c r="Y75" s="55" t="str">
        <f t="shared" si="140"/>
        <v/>
      </c>
      <c r="Z75" s="55" t="str">
        <f t="shared" si="140"/>
        <v/>
      </c>
      <c r="AA75" s="55" t="str">
        <f t="shared" si="140"/>
        <v/>
      </c>
      <c r="AB75" s="55" t="str">
        <f t="shared" si="140"/>
        <v/>
      </c>
      <c r="AC75" s="55" t="str">
        <f t="shared" si="140"/>
        <v/>
      </c>
      <c r="AD75" s="55" t="str">
        <f t="shared" si="140"/>
        <v/>
      </c>
      <c r="AE75" s="55" t="str">
        <f t="shared" si="140"/>
        <v/>
      </c>
      <c r="AF75" s="55" t="str">
        <f t="shared" si="140"/>
        <v/>
      </c>
      <c r="AG75" s="55" t="str">
        <f t="shared" si="140"/>
        <v/>
      </c>
      <c r="AH75" s="55" t="str">
        <f t="shared" si="140"/>
        <v/>
      </c>
      <c r="AI75" s="55" t="str">
        <f t="shared" si="140"/>
        <v/>
      </c>
      <c r="AJ75" s="55" t="str">
        <f t="shared" si="140"/>
        <v/>
      </c>
      <c r="AK75" s="55" t="str">
        <f t="shared" si="140"/>
        <v/>
      </c>
      <c r="AL75" s="55" t="str">
        <f t="shared" si="140"/>
        <v/>
      </c>
      <c r="AM75" s="55" t="str">
        <f t="shared" si="140"/>
        <v/>
      </c>
      <c r="AN75" s="55" t="str">
        <f t="shared" si="140"/>
        <v/>
      </c>
      <c r="AO75" s="55" t="str">
        <f t="shared" si="140"/>
        <v/>
      </c>
      <c r="AP75" s="55" t="str">
        <f t="shared" si="140"/>
        <v/>
      </c>
      <c r="AQ75" s="55" t="str">
        <f t="shared" si="140"/>
        <v/>
      </c>
      <c r="AR75" s="55" t="str">
        <f t="shared" si="140"/>
        <v/>
      </c>
      <c r="AS75" s="55" t="str">
        <f t="shared" si="140"/>
        <v/>
      </c>
      <c r="AT75" s="55" t="str">
        <f t="shared" si="140"/>
        <v/>
      </c>
      <c r="AU75" s="55" t="str">
        <f t="shared" si="140"/>
        <v/>
      </c>
      <c r="AV75" s="55" t="str">
        <f t="shared" si="140"/>
        <v/>
      </c>
      <c r="AW75" s="55" t="str">
        <f t="shared" si="140"/>
        <v/>
      </c>
      <c r="AX75" s="55" t="str">
        <f t="shared" si="140"/>
        <v/>
      </c>
      <c r="AY75" s="55" t="str">
        <f t="shared" si="140"/>
        <v/>
      </c>
      <c r="AZ75" s="55" t="str">
        <f t="shared" si="140"/>
        <v/>
      </c>
      <c r="BA75" s="55" t="str">
        <f t="shared" si="140"/>
        <v/>
      </c>
      <c r="BB75" s="55" t="str">
        <f t="shared" si="140"/>
        <v/>
      </c>
      <c r="BC75" s="55" t="str">
        <f t="shared" si="140"/>
        <v/>
      </c>
      <c r="BD75" s="55" t="str">
        <f t="shared" si="140"/>
        <v/>
      </c>
      <c r="BE75" s="55" t="str">
        <f t="shared" si="140"/>
        <v/>
      </c>
      <c r="BF75" s="55" t="str">
        <f t="shared" si="140"/>
        <v/>
      </c>
      <c r="BG75" s="55" t="str">
        <f t="shared" si="140"/>
        <v/>
      </c>
      <c r="BH75" s="55" t="str">
        <f t="shared" si="140"/>
        <v/>
      </c>
      <c r="BI75" s="55" t="str">
        <f t="shared" si="140"/>
        <v/>
      </c>
      <c r="BJ75" s="55" t="str">
        <f t="shared" si="140"/>
        <v/>
      </c>
      <c r="BK75" s="55" t="str">
        <f t="shared" si="140"/>
        <v/>
      </c>
      <c r="BL75" s="55" t="str">
        <f t="shared" si="140"/>
        <v/>
      </c>
      <c r="BM75" s="55" t="str">
        <f t="shared" si="140"/>
        <v/>
      </c>
      <c r="BN75" s="55" t="str">
        <f t="shared" si="140"/>
        <v/>
      </c>
      <c r="BO75" s="55" t="str">
        <f t="shared" si="140"/>
        <v/>
      </c>
      <c r="BP75" s="55" t="str">
        <f t="shared" si="140"/>
        <v/>
      </c>
      <c r="BQ75" s="55" t="str">
        <f t="shared" si="140"/>
        <v/>
      </c>
      <c r="BR75" s="55" t="str">
        <f t="shared" ref="BR75:CW75" si="141">IFERROR(BR49-BR62,"")</f>
        <v/>
      </c>
      <c r="BS75" s="55" t="str">
        <f t="shared" si="141"/>
        <v/>
      </c>
      <c r="BT75" s="55" t="str">
        <f t="shared" si="141"/>
        <v/>
      </c>
      <c r="BU75" s="55" t="str">
        <f t="shared" si="141"/>
        <v/>
      </c>
      <c r="BV75" s="55" t="str">
        <f t="shared" si="141"/>
        <v/>
      </c>
      <c r="BW75" s="55" t="str">
        <f t="shared" si="141"/>
        <v/>
      </c>
      <c r="BX75" s="55" t="str">
        <f t="shared" si="141"/>
        <v/>
      </c>
      <c r="BY75" s="55" t="str">
        <f t="shared" si="141"/>
        <v/>
      </c>
      <c r="BZ75" s="55" t="str">
        <f t="shared" si="141"/>
        <v/>
      </c>
      <c r="CA75" s="55" t="str">
        <f t="shared" si="141"/>
        <v/>
      </c>
      <c r="CB75" s="55" t="str">
        <f t="shared" si="141"/>
        <v/>
      </c>
      <c r="CC75" s="55" t="str">
        <f t="shared" si="141"/>
        <v/>
      </c>
      <c r="CD75" s="55" t="str">
        <f t="shared" si="141"/>
        <v/>
      </c>
      <c r="CE75" s="55" t="str">
        <f t="shared" si="141"/>
        <v/>
      </c>
      <c r="CF75" s="55" t="str">
        <f t="shared" si="141"/>
        <v/>
      </c>
      <c r="CG75" s="55" t="str">
        <f t="shared" si="141"/>
        <v/>
      </c>
      <c r="CH75" s="55" t="str">
        <f t="shared" si="141"/>
        <v/>
      </c>
      <c r="CI75" s="55" t="str">
        <f t="shared" si="141"/>
        <v/>
      </c>
      <c r="CJ75" s="55" t="str">
        <f t="shared" si="141"/>
        <v/>
      </c>
      <c r="CK75" s="55" t="str">
        <f t="shared" si="141"/>
        <v/>
      </c>
      <c r="CL75" s="55" t="str">
        <f t="shared" si="141"/>
        <v/>
      </c>
      <c r="CM75" s="55" t="str">
        <f t="shared" si="141"/>
        <v/>
      </c>
      <c r="CN75" s="55" t="str">
        <f t="shared" si="141"/>
        <v/>
      </c>
      <c r="CO75" s="55" t="str">
        <f t="shared" si="141"/>
        <v/>
      </c>
      <c r="CP75" s="55" t="str">
        <f t="shared" si="141"/>
        <v/>
      </c>
      <c r="CQ75" s="55" t="str">
        <f t="shared" si="141"/>
        <v/>
      </c>
      <c r="CR75" s="55" t="str">
        <f t="shared" si="141"/>
        <v/>
      </c>
      <c r="CS75" s="55" t="str">
        <f t="shared" si="141"/>
        <v/>
      </c>
      <c r="CT75" s="55" t="str">
        <f t="shared" si="141"/>
        <v/>
      </c>
      <c r="CU75" s="55" t="str">
        <f t="shared" si="141"/>
        <v/>
      </c>
      <c r="CV75" s="55" t="str">
        <f t="shared" si="141"/>
        <v/>
      </c>
      <c r="CW75" s="55" t="str">
        <f t="shared" si="141"/>
        <v/>
      </c>
      <c r="CX75" s="55" t="str">
        <f t="shared" ref="CX75:EC75" si="142">IFERROR(CX49-CX62,"")</f>
        <v/>
      </c>
      <c r="CY75" s="55" t="str">
        <f t="shared" si="142"/>
        <v/>
      </c>
      <c r="CZ75" s="55" t="str">
        <f t="shared" si="142"/>
        <v/>
      </c>
      <c r="DA75" s="55" t="str">
        <f t="shared" si="142"/>
        <v/>
      </c>
      <c r="DB75" s="55" t="str">
        <f t="shared" si="142"/>
        <v/>
      </c>
      <c r="DC75" s="55" t="str">
        <f t="shared" si="142"/>
        <v/>
      </c>
      <c r="DD75" s="55" t="str">
        <f t="shared" si="142"/>
        <v/>
      </c>
      <c r="DE75" s="55" t="str">
        <f t="shared" si="142"/>
        <v/>
      </c>
      <c r="DF75" s="55" t="str">
        <f t="shared" si="142"/>
        <v/>
      </c>
      <c r="DG75" s="55" t="str">
        <f t="shared" si="142"/>
        <v/>
      </c>
      <c r="DH75" s="55" t="str">
        <f t="shared" si="142"/>
        <v/>
      </c>
      <c r="DI75" s="55" t="str">
        <f t="shared" si="142"/>
        <v/>
      </c>
      <c r="DJ75" s="55" t="str">
        <f t="shared" si="142"/>
        <v/>
      </c>
      <c r="DK75" s="55" t="str">
        <f t="shared" si="142"/>
        <v/>
      </c>
      <c r="DL75" s="55" t="str">
        <f t="shared" si="142"/>
        <v/>
      </c>
      <c r="DM75" s="55" t="str">
        <f t="shared" si="142"/>
        <v/>
      </c>
      <c r="DN75" s="55" t="str">
        <f t="shared" si="142"/>
        <v/>
      </c>
      <c r="DO75" s="55" t="str">
        <f t="shared" si="142"/>
        <v/>
      </c>
      <c r="DP75" s="55" t="str">
        <f t="shared" si="142"/>
        <v/>
      </c>
      <c r="DQ75" s="55" t="str">
        <f t="shared" si="142"/>
        <v/>
      </c>
      <c r="DR75" s="55" t="str">
        <f t="shared" si="142"/>
        <v/>
      </c>
      <c r="DS75" s="55" t="str">
        <f t="shared" si="142"/>
        <v/>
      </c>
      <c r="DT75" s="55" t="str">
        <f t="shared" si="142"/>
        <v/>
      </c>
      <c r="DU75" s="55" t="str">
        <f t="shared" si="142"/>
        <v/>
      </c>
      <c r="DV75" s="55" t="str">
        <f t="shared" si="142"/>
        <v/>
      </c>
      <c r="DW75" s="55" t="str">
        <f t="shared" si="142"/>
        <v/>
      </c>
      <c r="DX75" s="55" t="str">
        <f t="shared" si="142"/>
        <v/>
      </c>
      <c r="DY75" s="55" t="str">
        <f t="shared" si="142"/>
        <v/>
      </c>
      <c r="DZ75" s="55" t="str">
        <f t="shared" si="142"/>
        <v/>
      </c>
      <c r="EA75" s="55" t="str">
        <f t="shared" si="142"/>
        <v/>
      </c>
      <c r="EB75" s="55" t="str">
        <f t="shared" si="142"/>
        <v/>
      </c>
      <c r="EC75" s="55" t="str">
        <f t="shared" si="142"/>
        <v/>
      </c>
      <c r="ED75" s="55" t="str">
        <f t="shared" ref="ED75:GO75" si="143">IFERROR(ED49-ED62,"")</f>
        <v/>
      </c>
      <c r="EE75" s="55" t="str">
        <f t="shared" si="143"/>
        <v/>
      </c>
      <c r="EF75" s="55" t="str">
        <f t="shared" si="143"/>
        <v/>
      </c>
      <c r="EG75" s="55" t="str">
        <f t="shared" si="143"/>
        <v/>
      </c>
      <c r="EH75" s="55" t="str">
        <f t="shared" si="143"/>
        <v/>
      </c>
      <c r="EI75" s="55" t="str">
        <f t="shared" si="143"/>
        <v/>
      </c>
      <c r="EJ75" s="55" t="str">
        <f t="shared" si="143"/>
        <v/>
      </c>
      <c r="EK75" s="55" t="str">
        <f t="shared" si="143"/>
        <v/>
      </c>
      <c r="EL75" s="55" t="str">
        <f t="shared" si="143"/>
        <v/>
      </c>
      <c r="EM75" s="55" t="str">
        <f t="shared" si="143"/>
        <v/>
      </c>
      <c r="EN75" s="55" t="str">
        <f t="shared" si="143"/>
        <v/>
      </c>
      <c r="EO75" s="55" t="str">
        <f t="shared" si="143"/>
        <v/>
      </c>
      <c r="EP75" s="55" t="str">
        <f t="shared" si="143"/>
        <v/>
      </c>
      <c r="EQ75" s="55" t="str">
        <f t="shared" si="143"/>
        <v/>
      </c>
      <c r="ER75" s="55" t="str">
        <f t="shared" si="143"/>
        <v/>
      </c>
      <c r="ES75" s="55" t="str">
        <f t="shared" si="143"/>
        <v/>
      </c>
      <c r="ET75" s="55" t="str">
        <f t="shared" si="143"/>
        <v/>
      </c>
      <c r="EU75" s="55" t="str">
        <f t="shared" si="143"/>
        <v/>
      </c>
      <c r="EV75" s="55" t="str">
        <f t="shared" si="143"/>
        <v/>
      </c>
      <c r="EW75" s="55" t="str">
        <f t="shared" si="143"/>
        <v/>
      </c>
      <c r="EX75" s="55" t="str">
        <f t="shared" si="143"/>
        <v/>
      </c>
      <c r="EY75" s="55" t="str">
        <f t="shared" si="143"/>
        <v/>
      </c>
      <c r="EZ75" s="55" t="str">
        <f t="shared" si="143"/>
        <v/>
      </c>
      <c r="FA75" s="55" t="str">
        <f t="shared" si="143"/>
        <v/>
      </c>
      <c r="FB75" s="55" t="str">
        <f t="shared" si="143"/>
        <v/>
      </c>
      <c r="FC75" s="55" t="str">
        <f t="shared" si="143"/>
        <v/>
      </c>
      <c r="FD75" s="55" t="str">
        <f t="shared" si="143"/>
        <v/>
      </c>
      <c r="FE75" s="55" t="str">
        <f t="shared" si="143"/>
        <v/>
      </c>
      <c r="FF75" s="55" t="str">
        <f t="shared" si="143"/>
        <v/>
      </c>
      <c r="FG75" s="55" t="str">
        <f t="shared" si="143"/>
        <v/>
      </c>
      <c r="FH75" s="55" t="str">
        <f t="shared" si="143"/>
        <v/>
      </c>
      <c r="FI75" s="55" t="str">
        <f t="shared" si="143"/>
        <v/>
      </c>
      <c r="FJ75" s="55" t="str">
        <f t="shared" si="143"/>
        <v/>
      </c>
      <c r="FK75" s="55" t="str">
        <f t="shared" si="143"/>
        <v/>
      </c>
      <c r="FL75" s="55" t="str">
        <f t="shared" si="143"/>
        <v/>
      </c>
      <c r="FM75" s="55" t="str">
        <f t="shared" si="143"/>
        <v/>
      </c>
      <c r="FN75" s="55" t="str">
        <f t="shared" si="143"/>
        <v/>
      </c>
      <c r="FO75" s="55" t="str">
        <f t="shared" si="143"/>
        <v/>
      </c>
      <c r="FP75" s="55" t="str">
        <f t="shared" si="143"/>
        <v/>
      </c>
      <c r="FQ75" s="55" t="str">
        <f t="shared" si="143"/>
        <v/>
      </c>
      <c r="FR75" s="55" t="str">
        <f t="shared" si="143"/>
        <v/>
      </c>
      <c r="FS75" s="55" t="str">
        <f t="shared" si="143"/>
        <v/>
      </c>
      <c r="FT75" s="55" t="str">
        <f t="shared" si="143"/>
        <v/>
      </c>
      <c r="FU75" s="55" t="str">
        <f t="shared" si="143"/>
        <v/>
      </c>
      <c r="FV75" s="55" t="str">
        <f t="shared" si="143"/>
        <v/>
      </c>
      <c r="FW75" s="55" t="str">
        <f t="shared" si="143"/>
        <v/>
      </c>
      <c r="FX75" s="55" t="str">
        <f t="shared" si="143"/>
        <v/>
      </c>
      <c r="FY75" s="55" t="str">
        <f t="shared" si="143"/>
        <v/>
      </c>
      <c r="FZ75" s="55" t="str">
        <f t="shared" si="143"/>
        <v/>
      </c>
      <c r="GA75" s="55" t="str">
        <f t="shared" si="143"/>
        <v/>
      </c>
      <c r="GB75" s="55" t="str">
        <f t="shared" si="143"/>
        <v/>
      </c>
      <c r="GC75" s="55" t="str">
        <f t="shared" si="143"/>
        <v/>
      </c>
      <c r="GD75" s="55" t="str">
        <f t="shared" si="143"/>
        <v/>
      </c>
      <c r="GE75" s="55" t="str">
        <f t="shared" si="143"/>
        <v/>
      </c>
      <c r="GF75" s="55" t="str">
        <f t="shared" si="143"/>
        <v/>
      </c>
      <c r="GG75" s="55" t="str">
        <f t="shared" si="143"/>
        <v/>
      </c>
      <c r="GH75" s="55" t="str">
        <f t="shared" si="143"/>
        <v/>
      </c>
      <c r="GI75" s="55" t="str">
        <f t="shared" si="143"/>
        <v/>
      </c>
      <c r="GJ75" s="55" t="str">
        <f t="shared" si="143"/>
        <v/>
      </c>
      <c r="GK75" s="55" t="str">
        <f t="shared" si="143"/>
        <v/>
      </c>
      <c r="GL75" s="55" t="str">
        <f t="shared" si="143"/>
        <v/>
      </c>
      <c r="GM75" s="55" t="str">
        <f t="shared" si="143"/>
        <v/>
      </c>
      <c r="GN75" s="55" t="str">
        <f t="shared" si="143"/>
        <v/>
      </c>
      <c r="GO75" s="55" t="str">
        <f t="shared" si="143"/>
        <v/>
      </c>
      <c r="GP75" s="55" t="str">
        <f t="shared" ref="GP75:HU75" si="144">IFERROR(GP49-GP62,"")</f>
        <v/>
      </c>
      <c r="GQ75" s="55" t="str">
        <f t="shared" si="144"/>
        <v/>
      </c>
      <c r="GR75" s="55" t="str">
        <f t="shared" si="144"/>
        <v/>
      </c>
      <c r="GS75" s="55" t="str">
        <f t="shared" si="144"/>
        <v/>
      </c>
      <c r="GT75" s="55" t="str">
        <f t="shared" si="144"/>
        <v/>
      </c>
      <c r="GU75" s="55" t="str">
        <f t="shared" si="144"/>
        <v/>
      </c>
      <c r="GV75" s="55" t="str">
        <f t="shared" si="144"/>
        <v/>
      </c>
      <c r="GW75" s="55" t="str">
        <f t="shared" si="144"/>
        <v/>
      </c>
      <c r="GX75" s="55" t="str">
        <f t="shared" si="144"/>
        <v/>
      </c>
      <c r="GY75" s="55" t="str">
        <f t="shared" si="144"/>
        <v/>
      </c>
      <c r="GZ75" s="55" t="str">
        <f t="shared" si="144"/>
        <v/>
      </c>
      <c r="HA75" s="55" t="str">
        <f t="shared" si="144"/>
        <v/>
      </c>
      <c r="HB75" s="55" t="str">
        <f t="shared" si="144"/>
        <v/>
      </c>
      <c r="HC75" s="55" t="str">
        <f t="shared" si="144"/>
        <v/>
      </c>
      <c r="HD75" s="55" t="str">
        <f t="shared" si="144"/>
        <v/>
      </c>
      <c r="HE75" s="55" t="str">
        <f t="shared" si="144"/>
        <v/>
      </c>
      <c r="HF75" s="55" t="str">
        <f t="shared" si="144"/>
        <v/>
      </c>
      <c r="HG75" s="55" t="str">
        <f t="shared" si="144"/>
        <v/>
      </c>
      <c r="HH75" s="55" t="str">
        <f t="shared" si="144"/>
        <v/>
      </c>
      <c r="HI75" s="55" t="str">
        <f t="shared" si="144"/>
        <v/>
      </c>
      <c r="HJ75" s="55" t="str">
        <f t="shared" si="144"/>
        <v/>
      </c>
      <c r="HK75" s="55" t="str">
        <f t="shared" si="144"/>
        <v/>
      </c>
      <c r="HL75" s="55" t="str">
        <f t="shared" si="144"/>
        <v/>
      </c>
      <c r="HM75" s="55" t="str">
        <f t="shared" si="144"/>
        <v/>
      </c>
      <c r="HN75" s="55" t="str">
        <f t="shared" si="144"/>
        <v/>
      </c>
      <c r="HO75" s="55" t="str">
        <f t="shared" si="144"/>
        <v/>
      </c>
      <c r="HP75" s="55" t="str">
        <f t="shared" si="144"/>
        <v/>
      </c>
      <c r="HQ75" s="55" t="str">
        <f t="shared" si="144"/>
        <v/>
      </c>
      <c r="HR75" s="55" t="str">
        <f t="shared" si="144"/>
        <v/>
      </c>
      <c r="HS75" s="55" t="str">
        <f t="shared" si="144"/>
        <v/>
      </c>
      <c r="HT75" s="55" t="str">
        <f t="shared" si="144"/>
        <v/>
      </c>
      <c r="HU75" s="55" t="str">
        <f t="shared" si="144"/>
        <v/>
      </c>
      <c r="HV75" s="55" t="str">
        <f t="shared" ref="HV75:JA75" si="145">IFERROR(HV49-HV62,"")</f>
        <v/>
      </c>
      <c r="HW75" s="55" t="str">
        <f t="shared" si="145"/>
        <v/>
      </c>
      <c r="HX75" s="55" t="str">
        <f t="shared" si="145"/>
        <v/>
      </c>
      <c r="HY75" s="55" t="str">
        <f t="shared" si="145"/>
        <v/>
      </c>
      <c r="HZ75" s="55" t="str">
        <f t="shared" si="145"/>
        <v/>
      </c>
      <c r="IA75" s="55" t="str">
        <f t="shared" si="145"/>
        <v/>
      </c>
      <c r="IB75" s="55" t="str">
        <f t="shared" si="145"/>
        <v/>
      </c>
      <c r="IC75" s="55" t="str">
        <f t="shared" si="145"/>
        <v/>
      </c>
      <c r="ID75" s="55" t="str">
        <f t="shared" si="145"/>
        <v/>
      </c>
      <c r="IE75" s="55" t="str">
        <f t="shared" si="145"/>
        <v/>
      </c>
      <c r="IF75" s="55" t="str">
        <f t="shared" si="145"/>
        <v/>
      </c>
      <c r="IG75" s="55" t="str">
        <f t="shared" si="145"/>
        <v/>
      </c>
      <c r="IH75" s="55" t="str">
        <f t="shared" si="145"/>
        <v/>
      </c>
      <c r="II75" s="55" t="str">
        <f t="shared" si="145"/>
        <v/>
      </c>
      <c r="IJ75" s="55" t="str">
        <f t="shared" si="145"/>
        <v/>
      </c>
      <c r="IK75" s="55" t="str">
        <f t="shared" si="145"/>
        <v/>
      </c>
      <c r="IL75" s="55" t="str">
        <f t="shared" si="145"/>
        <v/>
      </c>
      <c r="IM75" s="55" t="str">
        <f t="shared" si="145"/>
        <v/>
      </c>
      <c r="IN75" s="55" t="str">
        <f t="shared" si="145"/>
        <v/>
      </c>
      <c r="IO75" s="55" t="str">
        <f t="shared" si="145"/>
        <v/>
      </c>
      <c r="IP75" s="55" t="str">
        <f t="shared" si="145"/>
        <v/>
      </c>
      <c r="IQ75" s="55" t="str">
        <f t="shared" si="145"/>
        <v/>
      </c>
      <c r="IR75" s="55" t="str">
        <f t="shared" si="145"/>
        <v/>
      </c>
      <c r="IS75" s="55" t="str">
        <f t="shared" si="145"/>
        <v/>
      </c>
      <c r="IT75" s="55" t="str">
        <f t="shared" si="145"/>
        <v/>
      </c>
      <c r="IU75" s="55" t="str">
        <f t="shared" si="145"/>
        <v/>
      </c>
      <c r="IV75" s="55" t="str">
        <f t="shared" si="145"/>
        <v/>
      </c>
      <c r="IW75" s="55" t="str">
        <f t="shared" si="145"/>
        <v/>
      </c>
      <c r="IX75" s="55" t="str">
        <f t="shared" si="145"/>
        <v/>
      </c>
      <c r="IY75" s="55" t="str">
        <f t="shared" si="145"/>
        <v/>
      </c>
      <c r="IZ75" s="55" t="str">
        <f t="shared" si="145"/>
        <v/>
      </c>
      <c r="JA75" s="55" t="str">
        <f t="shared" si="145"/>
        <v/>
      </c>
      <c r="JB75" s="55" t="str">
        <f t="shared" ref="JB75:LM75" si="146">IFERROR(JB49-JB62,"")</f>
        <v/>
      </c>
      <c r="JC75" s="55" t="str">
        <f t="shared" si="146"/>
        <v/>
      </c>
      <c r="JD75" s="55" t="str">
        <f t="shared" si="146"/>
        <v/>
      </c>
      <c r="JE75" s="55" t="str">
        <f t="shared" si="146"/>
        <v/>
      </c>
      <c r="JF75" s="55" t="str">
        <f t="shared" si="146"/>
        <v/>
      </c>
      <c r="JG75" s="55" t="str">
        <f t="shared" si="146"/>
        <v/>
      </c>
      <c r="JH75" s="55" t="str">
        <f t="shared" si="146"/>
        <v/>
      </c>
      <c r="JI75" s="55" t="str">
        <f t="shared" si="146"/>
        <v/>
      </c>
      <c r="JJ75" s="55" t="str">
        <f t="shared" si="146"/>
        <v/>
      </c>
      <c r="JK75" s="55" t="str">
        <f t="shared" si="146"/>
        <v/>
      </c>
      <c r="JL75" s="55" t="str">
        <f t="shared" si="146"/>
        <v/>
      </c>
      <c r="JM75" s="55" t="str">
        <f t="shared" si="146"/>
        <v/>
      </c>
      <c r="JN75" s="55" t="str">
        <f t="shared" si="146"/>
        <v/>
      </c>
      <c r="JO75" s="55" t="str">
        <f t="shared" si="146"/>
        <v/>
      </c>
      <c r="JP75" s="55" t="str">
        <f t="shared" si="146"/>
        <v/>
      </c>
      <c r="JQ75" s="55" t="str">
        <f t="shared" si="146"/>
        <v/>
      </c>
      <c r="JR75" s="55" t="str">
        <f t="shared" si="146"/>
        <v/>
      </c>
      <c r="JS75" s="55" t="str">
        <f t="shared" si="146"/>
        <v/>
      </c>
      <c r="JT75" s="55" t="str">
        <f t="shared" si="146"/>
        <v/>
      </c>
      <c r="JU75" s="55" t="str">
        <f t="shared" si="146"/>
        <v/>
      </c>
      <c r="JV75" s="55" t="str">
        <f t="shared" si="146"/>
        <v/>
      </c>
      <c r="JW75" s="55" t="str">
        <f t="shared" si="146"/>
        <v/>
      </c>
      <c r="JX75" s="55" t="str">
        <f t="shared" si="146"/>
        <v/>
      </c>
      <c r="JY75" s="55" t="str">
        <f t="shared" si="146"/>
        <v/>
      </c>
      <c r="JZ75" s="55" t="str">
        <f t="shared" si="146"/>
        <v/>
      </c>
      <c r="KA75" s="55" t="str">
        <f t="shared" si="146"/>
        <v/>
      </c>
      <c r="KB75" s="55" t="str">
        <f t="shared" si="146"/>
        <v/>
      </c>
      <c r="KC75" s="55" t="str">
        <f t="shared" si="146"/>
        <v/>
      </c>
      <c r="KD75" s="55" t="str">
        <f t="shared" si="146"/>
        <v/>
      </c>
      <c r="KE75" s="55" t="str">
        <f t="shared" si="146"/>
        <v/>
      </c>
      <c r="KF75" s="55" t="str">
        <f t="shared" si="146"/>
        <v/>
      </c>
      <c r="KG75" s="55" t="str">
        <f t="shared" si="146"/>
        <v/>
      </c>
      <c r="KH75" s="55" t="str">
        <f t="shared" si="146"/>
        <v/>
      </c>
      <c r="KI75" s="55" t="str">
        <f t="shared" si="146"/>
        <v/>
      </c>
      <c r="KJ75" s="55" t="str">
        <f t="shared" si="146"/>
        <v/>
      </c>
      <c r="KK75" s="55" t="str">
        <f t="shared" si="146"/>
        <v/>
      </c>
      <c r="KL75" s="55" t="str">
        <f t="shared" si="146"/>
        <v/>
      </c>
      <c r="KM75" s="55" t="str">
        <f t="shared" si="146"/>
        <v/>
      </c>
      <c r="KN75" s="55" t="str">
        <f t="shared" si="146"/>
        <v/>
      </c>
      <c r="KO75" s="55" t="str">
        <f t="shared" si="146"/>
        <v/>
      </c>
      <c r="KP75" s="55" t="str">
        <f t="shared" si="146"/>
        <v/>
      </c>
      <c r="KQ75" s="55" t="str">
        <f t="shared" si="146"/>
        <v/>
      </c>
      <c r="KR75" s="55" t="str">
        <f t="shared" si="146"/>
        <v/>
      </c>
      <c r="KS75" s="55" t="str">
        <f t="shared" si="146"/>
        <v/>
      </c>
      <c r="KT75" s="55" t="str">
        <f t="shared" si="146"/>
        <v/>
      </c>
      <c r="KU75" s="55" t="str">
        <f t="shared" si="146"/>
        <v/>
      </c>
      <c r="KV75" s="55" t="str">
        <f t="shared" si="146"/>
        <v/>
      </c>
      <c r="KW75" s="55" t="str">
        <f t="shared" si="146"/>
        <v/>
      </c>
      <c r="KX75" s="55" t="str">
        <f t="shared" si="146"/>
        <v/>
      </c>
      <c r="KY75" s="55" t="str">
        <f t="shared" si="146"/>
        <v/>
      </c>
      <c r="KZ75" s="55" t="str">
        <f t="shared" si="146"/>
        <v/>
      </c>
      <c r="LA75" s="55" t="str">
        <f t="shared" si="146"/>
        <v/>
      </c>
      <c r="LB75" s="55" t="str">
        <f t="shared" si="146"/>
        <v/>
      </c>
      <c r="LC75" s="55" t="str">
        <f t="shared" si="146"/>
        <v/>
      </c>
      <c r="LD75" s="55" t="str">
        <f t="shared" si="146"/>
        <v/>
      </c>
      <c r="LE75" s="55" t="str">
        <f t="shared" si="146"/>
        <v/>
      </c>
      <c r="LF75" s="55" t="str">
        <f t="shared" si="146"/>
        <v/>
      </c>
      <c r="LG75" s="55" t="str">
        <f t="shared" si="146"/>
        <v/>
      </c>
      <c r="LH75" s="55" t="str">
        <f t="shared" si="146"/>
        <v/>
      </c>
      <c r="LI75" s="55" t="str">
        <f t="shared" si="146"/>
        <v/>
      </c>
      <c r="LJ75" s="55" t="str">
        <f t="shared" si="146"/>
        <v/>
      </c>
      <c r="LK75" s="55" t="str">
        <f t="shared" si="146"/>
        <v/>
      </c>
      <c r="LL75" s="55" t="str">
        <f t="shared" si="146"/>
        <v/>
      </c>
      <c r="LM75" s="55" t="str">
        <f t="shared" si="146"/>
        <v/>
      </c>
      <c r="LN75" s="55" t="str">
        <f t="shared" ref="LN75:MS75" si="147">IFERROR(LN49-LN62,"")</f>
        <v/>
      </c>
      <c r="LO75" s="55" t="str">
        <f t="shared" si="147"/>
        <v/>
      </c>
      <c r="LP75" s="55" t="str">
        <f t="shared" si="147"/>
        <v/>
      </c>
      <c r="LQ75" s="55" t="str">
        <f t="shared" si="147"/>
        <v/>
      </c>
      <c r="LR75" s="55" t="str">
        <f t="shared" si="147"/>
        <v/>
      </c>
      <c r="LS75" s="55" t="str">
        <f t="shared" si="147"/>
        <v/>
      </c>
      <c r="LT75" s="55" t="str">
        <f t="shared" si="147"/>
        <v/>
      </c>
      <c r="LU75" s="55" t="str">
        <f t="shared" si="147"/>
        <v/>
      </c>
      <c r="LV75" s="55" t="str">
        <f t="shared" si="147"/>
        <v/>
      </c>
      <c r="LW75" s="55" t="str">
        <f t="shared" si="147"/>
        <v/>
      </c>
      <c r="LX75" s="55" t="str">
        <f t="shared" si="147"/>
        <v/>
      </c>
      <c r="LY75" s="55" t="str">
        <f t="shared" si="147"/>
        <v/>
      </c>
      <c r="LZ75" s="55" t="str">
        <f t="shared" si="147"/>
        <v/>
      </c>
      <c r="MA75" s="55" t="str">
        <f t="shared" si="147"/>
        <v/>
      </c>
      <c r="MB75" s="55" t="str">
        <f t="shared" si="147"/>
        <v/>
      </c>
      <c r="MC75" s="55" t="str">
        <f t="shared" si="147"/>
        <v/>
      </c>
      <c r="MD75" s="55" t="str">
        <f t="shared" si="147"/>
        <v/>
      </c>
      <c r="ME75" s="55" t="str">
        <f t="shared" si="147"/>
        <v/>
      </c>
      <c r="MF75" s="55" t="str">
        <f t="shared" si="147"/>
        <v/>
      </c>
      <c r="MG75" s="55" t="str">
        <f t="shared" si="147"/>
        <v/>
      </c>
      <c r="MH75" s="55" t="str">
        <f t="shared" si="147"/>
        <v/>
      </c>
      <c r="MI75" s="55" t="str">
        <f t="shared" si="147"/>
        <v/>
      </c>
      <c r="MJ75" s="55" t="str">
        <f t="shared" si="147"/>
        <v/>
      </c>
      <c r="MK75" s="55" t="str">
        <f t="shared" si="147"/>
        <v/>
      </c>
      <c r="ML75" s="55" t="str">
        <f t="shared" si="147"/>
        <v/>
      </c>
      <c r="MM75" s="55" t="str">
        <f t="shared" si="147"/>
        <v/>
      </c>
      <c r="MN75" s="55" t="str">
        <f t="shared" si="147"/>
        <v/>
      </c>
      <c r="MO75" s="55" t="str">
        <f t="shared" si="147"/>
        <v/>
      </c>
      <c r="MP75" s="55" t="str">
        <f t="shared" si="147"/>
        <v/>
      </c>
      <c r="MQ75" s="55" t="str">
        <f t="shared" si="147"/>
        <v/>
      </c>
      <c r="MR75" s="55" t="str">
        <f t="shared" si="147"/>
        <v/>
      </c>
      <c r="MS75" s="55" t="str">
        <f t="shared" si="147"/>
        <v/>
      </c>
      <c r="MT75" s="55" t="str">
        <f t="shared" ref="MT75:NY75" si="148">IFERROR(MT49-MT62,"")</f>
        <v/>
      </c>
      <c r="MU75" s="55" t="str">
        <f t="shared" si="148"/>
        <v/>
      </c>
      <c r="MV75" s="55" t="str">
        <f t="shared" si="148"/>
        <v/>
      </c>
      <c r="MW75" s="55" t="str">
        <f t="shared" si="148"/>
        <v/>
      </c>
      <c r="MX75" s="55" t="str">
        <f t="shared" si="148"/>
        <v/>
      </c>
      <c r="MY75" s="55" t="str">
        <f t="shared" si="148"/>
        <v/>
      </c>
      <c r="MZ75" s="55" t="str">
        <f t="shared" si="148"/>
        <v/>
      </c>
      <c r="NA75" s="55" t="str">
        <f t="shared" si="148"/>
        <v/>
      </c>
      <c r="NB75" s="55" t="str">
        <f t="shared" si="148"/>
        <v/>
      </c>
      <c r="NC75" s="55" t="str">
        <f t="shared" si="148"/>
        <v/>
      </c>
      <c r="ND75" s="55" t="str">
        <f t="shared" si="148"/>
        <v/>
      </c>
      <c r="NE75" s="55" t="str">
        <f t="shared" si="148"/>
        <v/>
      </c>
      <c r="NF75" s="55" t="str">
        <f t="shared" si="148"/>
        <v/>
      </c>
      <c r="NG75" s="55" t="str">
        <f t="shared" si="148"/>
        <v/>
      </c>
      <c r="NH75" s="55" t="str">
        <f t="shared" si="148"/>
        <v/>
      </c>
      <c r="NI75" s="55" t="str">
        <f t="shared" si="148"/>
        <v/>
      </c>
      <c r="NJ75" s="55" t="str">
        <f t="shared" si="148"/>
        <v/>
      </c>
      <c r="NK75" s="55" t="str">
        <f t="shared" si="148"/>
        <v/>
      </c>
      <c r="NL75" s="55" t="str">
        <f t="shared" si="148"/>
        <v/>
      </c>
      <c r="NM75" s="55" t="str">
        <f t="shared" si="148"/>
        <v/>
      </c>
      <c r="NN75" s="55" t="str">
        <f t="shared" si="148"/>
        <v/>
      </c>
      <c r="NO75" s="55" t="str">
        <f t="shared" si="148"/>
        <v/>
      </c>
      <c r="NP75" s="55" t="str">
        <f t="shared" si="148"/>
        <v/>
      </c>
      <c r="NQ75" s="55" t="str">
        <f t="shared" si="148"/>
        <v/>
      </c>
      <c r="NR75" s="55" t="str">
        <f t="shared" si="148"/>
        <v/>
      </c>
      <c r="NS75" s="55" t="str">
        <f t="shared" si="148"/>
        <v/>
      </c>
      <c r="NT75" s="55" t="str">
        <f t="shared" si="148"/>
        <v/>
      </c>
      <c r="NU75" s="55" t="str">
        <f t="shared" si="148"/>
        <v/>
      </c>
      <c r="NV75" s="55" t="str">
        <f t="shared" si="148"/>
        <v/>
      </c>
      <c r="NW75" s="55" t="str">
        <f t="shared" si="148"/>
        <v/>
      </c>
      <c r="NX75" s="55" t="str">
        <f t="shared" si="148"/>
        <v/>
      </c>
      <c r="NY75" s="55" t="str">
        <f t="shared" si="148"/>
        <v/>
      </c>
      <c r="NZ75" s="55" t="str">
        <f t="shared" ref="NZ75:QK75" si="149">IFERROR(NZ49-NZ62,"")</f>
        <v/>
      </c>
      <c r="OA75" s="55" t="str">
        <f t="shared" si="149"/>
        <v/>
      </c>
      <c r="OB75" s="55" t="str">
        <f t="shared" si="149"/>
        <v/>
      </c>
      <c r="OC75" s="55" t="str">
        <f t="shared" si="149"/>
        <v/>
      </c>
      <c r="OD75" s="55" t="str">
        <f t="shared" si="149"/>
        <v/>
      </c>
      <c r="OE75" s="55" t="str">
        <f t="shared" si="149"/>
        <v/>
      </c>
      <c r="OF75" s="55" t="str">
        <f t="shared" si="149"/>
        <v/>
      </c>
      <c r="OG75" s="55" t="str">
        <f t="shared" si="149"/>
        <v/>
      </c>
      <c r="OH75" s="55" t="str">
        <f t="shared" si="149"/>
        <v/>
      </c>
      <c r="OI75" s="55" t="str">
        <f t="shared" si="149"/>
        <v/>
      </c>
      <c r="OJ75" s="55" t="str">
        <f t="shared" si="149"/>
        <v/>
      </c>
      <c r="OK75" s="55" t="str">
        <f t="shared" si="149"/>
        <v/>
      </c>
      <c r="OL75" s="55" t="str">
        <f t="shared" si="149"/>
        <v/>
      </c>
      <c r="OM75" s="55" t="str">
        <f t="shared" si="149"/>
        <v/>
      </c>
      <c r="ON75" s="55" t="str">
        <f t="shared" si="149"/>
        <v/>
      </c>
      <c r="OO75" s="55" t="str">
        <f t="shared" si="149"/>
        <v/>
      </c>
      <c r="OP75" s="55" t="str">
        <f t="shared" si="149"/>
        <v/>
      </c>
      <c r="OQ75" s="55" t="str">
        <f t="shared" si="149"/>
        <v/>
      </c>
      <c r="OR75" s="55" t="str">
        <f t="shared" si="149"/>
        <v/>
      </c>
      <c r="OS75" s="55" t="str">
        <f t="shared" si="149"/>
        <v/>
      </c>
      <c r="OT75" s="55" t="str">
        <f t="shared" si="149"/>
        <v/>
      </c>
      <c r="OU75" s="55" t="str">
        <f t="shared" si="149"/>
        <v/>
      </c>
      <c r="OV75" s="55" t="str">
        <f t="shared" si="149"/>
        <v/>
      </c>
      <c r="OW75" s="55" t="str">
        <f t="shared" si="149"/>
        <v/>
      </c>
      <c r="OX75" s="55" t="str">
        <f t="shared" si="149"/>
        <v/>
      </c>
      <c r="OY75" s="55" t="str">
        <f t="shared" si="149"/>
        <v/>
      </c>
      <c r="OZ75" s="55" t="str">
        <f t="shared" si="149"/>
        <v/>
      </c>
      <c r="PA75" s="55" t="str">
        <f t="shared" si="149"/>
        <v/>
      </c>
      <c r="PB75" s="55" t="str">
        <f t="shared" si="149"/>
        <v/>
      </c>
      <c r="PC75" s="55" t="str">
        <f t="shared" si="149"/>
        <v/>
      </c>
      <c r="PD75" s="55" t="str">
        <f t="shared" si="149"/>
        <v/>
      </c>
      <c r="PE75" s="55" t="str">
        <f t="shared" si="149"/>
        <v/>
      </c>
      <c r="PF75" s="55" t="str">
        <f t="shared" si="149"/>
        <v/>
      </c>
      <c r="PG75" s="55" t="str">
        <f t="shared" si="149"/>
        <v/>
      </c>
      <c r="PH75" s="55" t="str">
        <f t="shared" si="149"/>
        <v/>
      </c>
      <c r="PI75" s="55" t="str">
        <f t="shared" si="149"/>
        <v/>
      </c>
      <c r="PJ75" s="55" t="str">
        <f t="shared" si="149"/>
        <v/>
      </c>
      <c r="PK75" s="55" t="str">
        <f t="shared" si="149"/>
        <v/>
      </c>
      <c r="PL75" s="55" t="str">
        <f t="shared" si="149"/>
        <v/>
      </c>
      <c r="PM75" s="55" t="str">
        <f t="shared" si="149"/>
        <v/>
      </c>
      <c r="PN75" s="55" t="str">
        <f t="shared" si="149"/>
        <v/>
      </c>
      <c r="PO75" s="55" t="str">
        <f t="shared" si="149"/>
        <v/>
      </c>
      <c r="PP75" s="55" t="str">
        <f t="shared" si="149"/>
        <v/>
      </c>
      <c r="PQ75" s="55" t="str">
        <f t="shared" si="149"/>
        <v/>
      </c>
      <c r="PR75" s="55" t="str">
        <f t="shared" si="149"/>
        <v/>
      </c>
      <c r="PS75" s="55" t="str">
        <f t="shared" si="149"/>
        <v/>
      </c>
      <c r="PT75" s="55" t="str">
        <f t="shared" si="149"/>
        <v/>
      </c>
      <c r="PU75" s="55" t="str">
        <f t="shared" si="149"/>
        <v/>
      </c>
      <c r="PV75" s="55" t="str">
        <f t="shared" si="149"/>
        <v/>
      </c>
      <c r="PW75" s="55" t="str">
        <f t="shared" si="149"/>
        <v/>
      </c>
      <c r="PX75" s="55" t="str">
        <f t="shared" si="149"/>
        <v/>
      </c>
      <c r="PY75" s="55" t="str">
        <f t="shared" si="149"/>
        <v/>
      </c>
      <c r="PZ75" s="55" t="str">
        <f t="shared" si="149"/>
        <v/>
      </c>
      <c r="QA75" s="55" t="str">
        <f t="shared" si="149"/>
        <v/>
      </c>
      <c r="QB75" s="55" t="str">
        <f t="shared" si="149"/>
        <v/>
      </c>
      <c r="QC75" s="55" t="str">
        <f t="shared" si="149"/>
        <v/>
      </c>
      <c r="QD75" s="55" t="str">
        <f t="shared" si="149"/>
        <v/>
      </c>
      <c r="QE75" s="55" t="str">
        <f t="shared" si="149"/>
        <v/>
      </c>
      <c r="QF75" s="55" t="str">
        <f t="shared" si="149"/>
        <v/>
      </c>
      <c r="QG75" s="55" t="str">
        <f t="shared" si="149"/>
        <v/>
      </c>
      <c r="QH75" s="55" t="str">
        <f t="shared" si="149"/>
        <v/>
      </c>
      <c r="QI75" s="55" t="str">
        <f t="shared" si="149"/>
        <v/>
      </c>
      <c r="QJ75" s="55" t="str">
        <f t="shared" si="149"/>
        <v/>
      </c>
      <c r="QK75" s="55" t="str">
        <f t="shared" si="149"/>
        <v/>
      </c>
      <c r="QL75" s="55" t="str">
        <f t="shared" ref="QL75:QQ75" si="150">IFERROR(QL49-QL62,"")</f>
        <v/>
      </c>
      <c r="QM75" s="55" t="str">
        <f t="shared" si="150"/>
        <v/>
      </c>
      <c r="QN75" s="55" t="str">
        <f t="shared" si="150"/>
        <v/>
      </c>
      <c r="QO75" s="55" t="str">
        <f t="shared" si="150"/>
        <v/>
      </c>
      <c r="QP75" s="55" t="str">
        <f t="shared" si="150"/>
        <v/>
      </c>
      <c r="QQ75" s="55" t="str">
        <f t="shared" si="150"/>
        <v/>
      </c>
      <c r="QR75" s="55" t="s">
        <v>76</v>
      </c>
      <c r="QS75" s="55" t="s">
        <v>76</v>
      </c>
      <c r="QT75" s="55" t="s">
        <v>76</v>
      </c>
      <c r="QU75" s="55" t="s">
        <v>76</v>
      </c>
      <c r="QV75" s="55" t="s">
        <v>76</v>
      </c>
      <c r="QW75" s="55" t="s">
        <v>76</v>
      </c>
      <c r="QX75" s="55" t="s">
        <v>76</v>
      </c>
      <c r="QY75" s="55" t="s">
        <v>76</v>
      </c>
      <c r="QZ75" s="55" t="s">
        <v>76</v>
      </c>
      <c r="RA75" s="55" t="s">
        <v>76</v>
      </c>
      <c r="RB75" s="55" t="s">
        <v>76</v>
      </c>
      <c r="RC75" s="55" t="s">
        <v>76</v>
      </c>
      <c r="RD75" s="55"/>
      <c r="RE75" s="55"/>
      <c r="RF75" s="55"/>
      <c r="RG75" s="55"/>
      <c r="RH75" s="55"/>
      <c r="RI75" s="55"/>
      <c r="RJ75" s="55"/>
      <c r="RK75" s="55"/>
      <c r="RL75" s="55"/>
      <c r="RM75" s="55"/>
      <c r="RN75" s="55"/>
      <c r="RO75" s="55"/>
      <c r="RP75" s="55"/>
      <c r="RQ75" s="55"/>
      <c r="RR75" s="55"/>
      <c r="RS75" s="55"/>
      <c r="RT75" s="55"/>
      <c r="RU75" s="55"/>
      <c r="RV75" s="55"/>
      <c r="RW75" s="55"/>
      <c r="RX75" s="55"/>
    </row>
    <row r="76" spans="2:492" x14ac:dyDescent="0.2">
      <c r="B76" s="47">
        <f>B75+1</f>
        <v>3</v>
      </c>
      <c r="C76" s="54" t="str">
        <f>$C$12</f>
        <v>Ｏｎｅ　Ｓｕｉｔｅ　ＴＨＥ　ＴＥＲＲＡＣＥ＜古宇利島＞</v>
      </c>
      <c r="D76" s="2"/>
      <c r="E76" s="55" t="str">
        <f t="shared" ref="E76:BP76" si="151">IFERROR(E50-E63,"")</f>
        <v/>
      </c>
      <c r="F76" s="55" t="str">
        <f t="shared" si="151"/>
        <v/>
      </c>
      <c r="G76" s="55" t="str">
        <f t="shared" si="151"/>
        <v/>
      </c>
      <c r="H76" s="55" t="str">
        <f t="shared" si="151"/>
        <v/>
      </c>
      <c r="I76" s="55" t="str">
        <f t="shared" si="151"/>
        <v/>
      </c>
      <c r="J76" s="55" t="str">
        <f t="shared" si="151"/>
        <v/>
      </c>
      <c r="K76" s="55" t="str">
        <f t="shared" si="151"/>
        <v/>
      </c>
      <c r="L76" s="55" t="str">
        <f t="shared" si="151"/>
        <v/>
      </c>
      <c r="M76" s="55" t="str">
        <f t="shared" si="151"/>
        <v/>
      </c>
      <c r="N76" s="55" t="str">
        <f t="shared" si="151"/>
        <v/>
      </c>
      <c r="O76" s="55" t="str">
        <f t="shared" si="151"/>
        <v/>
      </c>
      <c r="P76" s="55" t="str">
        <f t="shared" si="151"/>
        <v/>
      </c>
      <c r="Q76" s="55" t="str">
        <f t="shared" si="151"/>
        <v/>
      </c>
      <c r="R76" s="55" t="str">
        <f t="shared" si="151"/>
        <v/>
      </c>
      <c r="S76" s="55" t="str">
        <f t="shared" si="151"/>
        <v/>
      </c>
      <c r="T76" s="55" t="str">
        <f t="shared" si="151"/>
        <v/>
      </c>
      <c r="U76" s="55" t="str">
        <f t="shared" si="151"/>
        <v/>
      </c>
      <c r="V76" s="55" t="str">
        <f t="shared" si="151"/>
        <v/>
      </c>
      <c r="W76" s="55" t="str">
        <f t="shared" si="151"/>
        <v/>
      </c>
      <c r="X76" s="55" t="str">
        <f t="shared" si="151"/>
        <v/>
      </c>
      <c r="Y76" s="55" t="str">
        <f t="shared" si="151"/>
        <v/>
      </c>
      <c r="Z76" s="55" t="str">
        <f t="shared" si="151"/>
        <v/>
      </c>
      <c r="AA76" s="55" t="str">
        <f t="shared" si="151"/>
        <v/>
      </c>
      <c r="AB76" s="55" t="str">
        <f t="shared" si="151"/>
        <v/>
      </c>
      <c r="AC76" s="55" t="str">
        <f t="shared" si="151"/>
        <v/>
      </c>
      <c r="AD76" s="55" t="str">
        <f t="shared" si="151"/>
        <v/>
      </c>
      <c r="AE76" s="55" t="str">
        <f t="shared" si="151"/>
        <v/>
      </c>
      <c r="AF76" s="55" t="str">
        <f t="shared" si="151"/>
        <v/>
      </c>
      <c r="AG76" s="55" t="str">
        <f t="shared" si="151"/>
        <v/>
      </c>
      <c r="AH76" s="55" t="str">
        <f t="shared" si="151"/>
        <v/>
      </c>
      <c r="AI76" s="55" t="str">
        <f t="shared" si="151"/>
        <v/>
      </c>
      <c r="AJ76" s="55" t="str">
        <f t="shared" si="151"/>
        <v/>
      </c>
      <c r="AK76" s="55" t="str">
        <f t="shared" si="151"/>
        <v/>
      </c>
      <c r="AL76" s="55" t="str">
        <f t="shared" si="151"/>
        <v/>
      </c>
      <c r="AM76" s="55" t="str">
        <f t="shared" si="151"/>
        <v/>
      </c>
      <c r="AN76" s="55" t="str">
        <f t="shared" si="151"/>
        <v/>
      </c>
      <c r="AO76" s="55" t="str">
        <f t="shared" si="151"/>
        <v/>
      </c>
      <c r="AP76" s="55" t="str">
        <f t="shared" si="151"/>
        <v/>
      </c>
      <c r="AQ76" s="55" t="str">
        <f t="shared" si="151"/>
        <v/>
      </c>
      <c r="AR76" s="55" t="str">
        <f t="shared" si="151"/>
        <v/>
      </c>
      <c r="AS76" s="55" t="str">
        <f t="shared" si="151"/>
        <v/>
      </c>
      <c r="AT76" s="55" t="str">
        <f t="shared" si="151"/>
        <v/>
      </c>
      <c r="AU76" s="55" t="str">
        <f t="shared" si="151"/>
        <v/>
      </c>
      <c r="AV76" s="55" t="str">
        <f t="shared" si="151"/>
        <v/>
      </c>
      <c r="AW76" s="55" t="str">
        <f t="shared" si="151"/>
        <v/>
      </c>
      <c r="AX76" s="55" t="str">
        <f t="shared" si="151"/>
        <v/>
      </c>
      <c r="AY76" s="55" t="str">
        <f t="shared" si="151"/>
        <v/>
      </c>
      <c r="AZ76" s="55" t="str">
        <f t="shared" si="151"/>
        <v/>
      </c>
      <c r="BA76" s="55" t="str">
        <f t="shared" si="151"/>
        <v/>
      </c>
      <c r="BB76" s="55" t="str">
        <f t="shared" si="151"/>
        <v/>
      </c>
      <c r="BC76" s="55" t="str">
        <f t="shared" si="151"/>
        <v/>
      </c>
      <c r="BD76" s="55" t="str">
        <f t="shared" si="151"/>
        <v/>
      </c>
      <c r="BE76" s="55" t="str">
        <f t="shared" si="151"/>
        <v/>
      </c>
      <c r="BF76" s="55" t="str">
        <f t="shared" si="151"/>
        <v/>
      </c>
      <c r="BG76" s="55" t="str">
        <f t="shared" si="151"/>
        <v/>
      </c>
      <c r="BH76" s="55" t="str">
        <f t="shared" si="151"/>
        <v/>
      </c>
      <c r="BI76" s="55" t="str">
        <f t="shared" si="151"/>
        <v/>
      </c>
      <c r="BJ76" s="55" t="str">
        <f t="shared" si="151"/>
        <v/>
      </c>
      <c r="BK76" s="55" t="str">
        <f t="shared" si="151"/>
        <v/>
      </c>
      <c r="BL76" s="55" t="str">
        <f t="shared" si="151"/>
        <v/>
      </c>
      <c r="BM76" s="55" t="str">
        <f t="shared" si="151"/>
        <v/>
      </c>
      <c r="BN76" s="55" t="str">
        <f t="shared" si="151"/>
        <v/>
      </c>
      <c r="BO76" s="55" t="str">
        <f t="shared" si="151"/>
        <v/>
      </c>
      <c r="BP76" s="55" t="str">
        <f t="shared" si="151"/>
        <v/>
      </c>
      <c r="BQ76" s="55" t="str">
        <f>IFERROR(BQ50-BQ63,"")</f>
        <v/>
      </c>
      <c r="BR76" s="55" t="str">
        <f t="shared" ref="BR76:CW76" si="152">IFERROR(BR50-BR63,"")</f>
        <v/>
      </c>
      <c r="BS76" s="55" t="str">
        <f t="shared" si="152"/>
        <v/>
      </c>
      <c r="BT76" s="55" t="str">
        <f t="shared" si="152"/>
        <v/>
      </c>
      <c r="BU76" s="55" t="str">
        <f t="shared" si="152"/>
        <v/>
      </c>
      <c r="BV76" s="55" t="str">
        <f t="shared" si="152"/>
        <v/>
      </c>
      <c r="BW76" s="55" t="str">
        <f t="shared" si="152"/>
        <v/>
      </c>
      <c r="BX76" s="55" t="str">
        <f t="shared" si="152"/>
        <v/>
      </c>
      <c r="BY76" s="55" t="str">
        <f t="shared" si="152"/>
        <v/>
      </c>
      <c r="BZ76" s="55" t="str">
        <f t="shared" si="152"/>
        <v/>
      </c>
      <c r="CA76" s="55" t="str">
        <f t="shared" si="152"/>
        <v/>
      </c>
      <c r="CB76" s="55" t="str">
        <f t="shared" si="152"/>
        <v/>
      </c>
      <c r="CC76" s="55" t="str">
        <f t="shared" si="152"/>
        <v/>
      </c>
      <c r="CD76" s="55" t="str">
        <f t="shared" si="152"/>
        <v/>
      </c>
      <c r="CE76" s="55" t="str">
        <f t="shared" si="152"/>
        <v/>
      </c>
      <c r="CF76" s="55" t="str">
        <f t="shared" si="152"/>
        <v/>
      </c>
      <c r="CG76" s="55" t="str">
        <f t="shared" si="152"/>
        <v/>
      </c>
      <c r="CH76" s="55" t="str">
        <f t="shared" si="152"/>
        <v/>
      </c>
      <c r="CI76" s="55" t="str">
        <f t="shared" si="152"/>
        <v/>
      </c>
      <c r="CJ76" s="55" t="str">
        <f t="shared" si="152"/>
        <v/>
      </c>
      <c r="CK76" s="55" t="str">
        <f t="shared" si="152"/>
        <v/>
      </c>
      <c r="CL76" s="55" t="str">
        <f t="shared" si="152"/>
        <v/>
      </c>
      <c r="CM76" s="55" t="str">
        <f t="shared" si="152"/>
        <v/>
      </c>
      <c r="CN76" s="55" t="str">
        <f t="shared" si="152"/>
        <v/>
      </c>
      <c r="CO76" s="55" t="str">
        <f t="shared" si="152"/>
        <v/>
      </c>
      <c r="CP76" s="55" t="str">
        <f t="shared" si="152"/>
        <v/>
      </c>
      <c r="CQ76" s="55" t="str">
        <f t="shared" si="152"/>
        <v/>
      </c>
      <c r="CR76" s="55" t="str">
        <f t="shared" si="152"/>
        <v/>
      </c>
      <c r="CS76" s="55" t="str">
        <f t="shared" si="152"/>
        <v/>
      </c>
      <c r="CT76" s="55" t="str">
        <f t="shared" si="152"/>
        <v/>
      </c>
      <c r="CU76" s="55" t="str">
        <f t="shared" si="152"/>
        <v/>
      </c>
      <c r="CV76" s="55" t="str">
        <f t="shared" si="152"/>
        <v/>
      </c>
      <c r="CW76" s="55" t="str">
        <f t="shared" si="152"/>
        <v/>
      </c>
      <c r="CX76" s="55" t="str">
        <f t="shared" ref="CX76:EC76" si="153">IFERROR(CX50-CX63,"")</f>
        <v/>
      </c>
      <c r="CY76" s="55" t="str">
        <f t="shared" si="153"/>
        <v/>
      </c>
      <c r="CZ76" s="55" t="str">
        <f t="shared" si="153"/>
        <v/>
      </c>
      <c r="DA76" s="55" t="str">
        <f t="shared" si="153"/>
        <v/>
      </c>
      <c r="DB76" s="55" t="str">
        <f t="shared" si="153"/>
        <v/>
      </c>
      <c r="DC76" s="55" t="str">
        <f t="shared" si="153"/>
        <v/>
      </c>
      <c r="DD76" s="55" t="str">
        <f t="shared" si="153"/>
        <v/>
      </c>
      <c r="DE76" s="55" t="str">
        <f t="shared" si="153"/>
        <v/>
      </c>
      <c r="DF76" s="55" t="str">
        <f t="shared" si="153"/>
        <v/>
      </c>
      <c r="DG76" s="55" t="str">
        <f t="shared" si="153"/>
        <v/>
      </c>
      <c r="DH76" s="55" t="str">
        <f t="shared" si="153"/>
        <v/>
      </c>
      <c r="DI76" s="55" t="str">
        <f t="shared" si="153"/>
        <v/>
      </c>
      <c r="DJ76" s="55" t="str">
        <f t="shared" si="153"/>
        <v/>
      </c>
      <c r="DK76" s="55" t="str">
        <f t="shared" si="153"/>
        <v/>
      </c>
      <c r="DL76" s="55" t="str">
        <f t="shared" si="153"/>
        <v/>
      </c>
      <c r="DM76" s="55" t="str">
        <f t="shared" si="153"/>
        <v/>
      </c>
      <c r="DN76" s="55" t="str">
        <f t="shared" si="153"/>
        <v/>
      </c>
      <c r="DO76" s="55" t="str">
        <f t="shared" si="153"/>
        <v/>
      </c>
      <c r="DP76" s="55" t="str">
        <f t="shared" si="153"/>
        <v/>
      </c>
      <c r="DQ76" s="55" t="str">
        <f t="shared" si="153"/>
        <v/>
      </c>
      <c r="DR76" s="55" t="str">
        <f t="shared" si="153"/>
        <v/>
      </c>
      <c r="DS76" s="55" t="str">
        <f t="shared" si="153"/>
        <v/>
      </c>
      <c r="DT76" s="55" t="str">
        <f t="shared" si="153"/>
        <v/>
      </c>
      <c r="DU76" s="55" t="str">
        <f t="shared" si="153"/>
        <v/>
      </c>
      <c r="DV76" s="55" t="str">
        <f t="shared" si="153"/>
        <v/>
      </c>
      <c r="DW76" s="55" t="str">
        <f t="shared" si="153"/>
        <v/>
      </c>
      <c r="DX76" s="55" t="str">
        <f t="shared" si="153"/>
        <v/>
      </c>
      <c r="DY76" s="55" t="str">
        <f t="shared" si="153"/>
        <v/>
      </c>
      <c r="DZ76" s="55" t="str">
        <f t="shared" si="153"/>
        <v/>
      </c>
      <c r="EA76" s="55" t="str">
        <f t="shared" si="153"/>
        <v/>
      </c>
      <c r="EB76" s="55" t="str">
        <f t="shared" si="153"/>
        <v/>
      </c>
      <c r="EC76" s="55" t="str">
        <f t="shared" si="153"/>
        <v/>
      </c>
      <c r="ED76" s="55" t="str">
        <f t="shared" ref="ED76:GO76" si="154">IFERROR(ED50-ED63,"")</f>
        <v/>
      </c>
      <c r="EE76" s="55" t="str">
        <f t="shared" si="154"/>
        <v/>
      </c>
      <c r="EF76" s="55" t="str">
        <f t="shared" si="154"/>
        <v/>
      </c>
      <c r="EG76" s="55" t="str">
        <f t="shared" si="154"/>
        <v/>
      </c>
      <c r="EH76" s="55" t="str">
        <f t="shared" si="154"/>
        <v/>
      </c>
      <c r="EI76" s="55" t="str">
        <f t="shared" si="154"/>
        <v/>
      </c>
      <c r="EJ76" s="55" t="str">
        <f t="shared" si="154"/>
        <v/>
      </c>
      <c r="EK76" s="55" t="str">
        <f t="shared" si="154"/>
        <v/>
      </c>
      <c r="EL76" s="55" t="str">
        <f t="shared" si="154"/>
        <v/>
      </c>
      <c r="EM76" s="55" t="str">
        <f t="shared" si="154"/>
        <v/>
      </c>
      <c r="EN76" s="55" t="str">
        <f t="shared" si="154"/>
        <v/>
      </c>
      <c r="EO76" s="55" t="str">
        <f t="shared" si="154"/>
        <v/>
      </c>
      <c r="EP76" s="55" t="str">
        <f t="shared" si="154"/>
        <v/>
      </c>
      <c r="EQ76" s="55" t="str">
        <f t="shared" si="154"/>
        <v/>
      </c>
      <c r="ER76" s="55" t="str">
        <f t="shared" si="154"/>
        <v/>
      </c>
      <c r="ES76" s="55" t="str">
        <f t="shared" si="154"/>
        <v/>
      </c>
      <c r="ET76" s="55" t="str">
        <f t="shared" si="154"/>
        <v/>
      </c>
      <c r="EU76" s="55" t="str">
        <f t="shared" si="154"/>
        <v/>
      </c>
      <c r="EV76" s="55" t="str">
        <f t="shared" si="154"/>
        <v/>
      </c>
      <c r="EW76" s="55" t="str">
        <f t="shared" si="154"/>
        <v/>
      </c>
      <c r="EX76" s="55" t="str">
        <f t="shared" si="154"/>
        <v/>
      </c>
      <c r="EY76" s="55" t="str">
        <f t="shared" si="154"/>
        <v/>
      </c>
      <c r="EZ76" s="55" t="str">
        <f t="shared" si="154"/>
        <v/>
      </c>
      <c r="FA76" s="55" t="str">
        <f t="shared" si="154"/>
        <v/>
      </c>
      <c r="FB76" s="55" t="str">
        <f t="shared" si="154"/>
        <v/>
      </c>
      <c r="FC76" s="55" t="str">
        <f t="shared" si="154"/>
        <v/>
      </c>
      <c r="FD76" s="55" t="str">
        <f t="shared" si="154"/>
        <v/>
      </c>
      <c r="FE76" s="55" t="str">
        <f t="shared" si="154"/>
        <v/>
      </c>
      <c r="FF76" s="55" t="str">
        <f t="shared" si="154"/>
        <v/>
      </c>
      <c r="FG76" s="55" t="str">
        <f t="shared" si="154"/>
        <v/>
      </c>
      <c r="FH76" s="55" t="str">
        <f t="shared" si="154"/>
        <v/>
      </c>
      <c r="FI76" s="55" t="str">
        <f t="shared" si="154"/>
        <v/>
      </c>
      <c r="FJ76" s="55" t="str">
        <f t="shared" si="154"/>
        <v/>
      </c>
      <c r="FK76" s="55" t="str">
        <f t="shared" si="154"/>
        <v/>
      </c>
      <c r="FL76" s="55" t="str">
        <f t="shared" si="154"/>
        <v/>
      </c>
      <c r="FM76" s="55" t="str">
        <f t="shared" si="154"/>
        <v/>
      </c>
      <c r="FN76" s="55" t="str">
        <f t="shared" si="154"/>
        <v/>
      </c>
      <c r="FO76" s="55" t="str">
        <f t="shared" si="154"/>
        <v/>
      </c>
      <c r="FP76" s="55" t="str">
        <f t="shared" si="154"/>
        <v/>
      </c>
      <c r="FQ76" s="55" t="str">
        <f t="shared" si="154"/>
        <v/>
      </c>
      <c r="FR76" s="55" t="str">
        <f t="shared" si="154"/>
        <v/>
      </c>
      <c r="FS76" s="55" t="str">
        <f t="shared" si="154"/>
        <v/>
      </c>
      <c r="FT76" s="55" t="str">
        <f t="shared" si="154"/>
        <v/>
      </c>
      <c r="FU76" s="55" t="str">
        <f t="shared" si="154"/>
        <v/>
      </c>
      <c r="FV76" s="55" t="str">
        <f t="shared" si="154"/>
        <v/>
      </c>
      <c r="FW76" s="55" t="str">
        <f t="shared" si="154"/>
        <v/>
      </c>
      <c r="FX76" s="55" t="str">
        <f t="shared" si="154"/>
        <v/>
      </c>
      <c r="FY76" s="55" t="str">
        <f t="shared" si="154"/>
        <v/>
      </c>
      <c r="FZ76" s="55" t="str">
        <f t="shared" si="154"/>
        <v/>
      </c>
      <c r="GA76" s="55" t="str">
        <f t="shared" si="154"/>
        <v/>
      </c>
      <c r="GB76" s="55" t="str">
        <f t="shared" si="154"/>
        <v/>
      </c>
      <c r="GC76" s="55" t="str">
        <f t="shared" si="154"/>
        <v/>
      </c>
      <c r="GD76" s="55" t="str">
        <f t="shared" si="154"/>
        <v/>
      </c>
      <c r="GE76" s="55" t="str">
        <f t="shared" si="154"/>
        <v/>
      </c>
      <c r="GF76" s="55" t="str">
        <f t="shared" si="154"/>
        <v/>
      </c>
      <c r="GG76" s="55" t="str">
        <f t="shared" si="154"/>
        <v/>
      </c>
      <c r="GH76" s="55" t="str">
        <f t="shared" si="154"/>
        <v/>
      </c>
      <c r="GI76" s="55" t="str">
        <f t="shared" si="154"/>
        <v/>
      </c>
      <c r="GJ76" s="55" t="str">
        <f t="shared" si="154"/>
        <v/>
      </c>
      <c r="GK76" s="55" t="str">
        <f t="shared" si="154"/>
        <v/>
      </c>
      <c r="GL76" s="55" t="str">
        <f t="shared" si="154"/>
        <v/>
      </c>
      <c r="GM76" s="55" t="str">
        <f t="shared" si="154"/>
        <v/>
      </c>
      <c r="GN76" s="55" t="str">
        <f t="shared" si="154"/>
        <v/>
      </c>
      <c r="GO76" s="55" t="str">
        <f t="shared" si="154"/>
        <v/>
      </c>
      <c r="GP76" s="55" t="str">
        <f t="shared" ref="GP76:HU76" si="155">IFERROR(GP50-GP63,"")</f>
        <v/>
      </c>
      <c r="GQ76" s="55" t="str">
        <f t="shared" si="155"/>
        <v/>
      </c>
      <c r="GR76" s="55" t="str">
        <f t="shared" si="155"/>
        <v/>
      </c>
      <c r="GS76" s="55" t="str">
        <f t="shared" si="155"/>
        <v/>
      </c>
      <c r="GT76" s="55" t="str">
        <f t="shared" si="155"/>
        <v/>
      </c>
      <c r="GU76" s="55" t="str">
        <f t="shared" si="155"/>
        <v/>
      </c>
      <c r="GV76" s="55" t="str">
        <f t="shared" si="155"/>
        <v/>
      </c>
      <c r="GW76" s="55" t="str">
        <f t="shared" si="155"/>
        <v/>
      </c>
      <c r="GX76" s="55" t="str">
        <f t="shared" si="155"/>
        <v/>
      </c>
      <c r="GY76" s="55" t="str">
        <f t="shared" si="155"/>
        <v/>
      </c>
      <c r="GZ76" s="55" t="str">
        <f t="shared" si="155"/>
        <v/>
      </c>
      <c r="HA76" s="55" t="str">
        <f t="shared" si="155"/>
        <v/>
      </c>
      <c r="HB76" s="55" t="str">
        <f t="shared" si="155"/>
        <v/>
      </c>
      <c r="HC76" s="55" t="str">
        <f t="shared" si="155"/>
        <v/>
      </c>
      <c r="HD76" s="55" t="str">
        <f t="shared" si="155"/>
        <v/>
      </c>
      <c r="HE76" s="55" t="str">
        <f t="shared" si="155"/>
        <v/>
      </c>
      <c r="HF76" s="55" t="str">
        <f t="shared" si="155"/>
        <v/>
      </c>
      <c r="HG76" s="55" t="str">
        <f t="shared" si="155"/>
        <v/>
      </c>
      <c r="HH76" s="55" t="str">
        <f t="shared" si="155"/>
        <v/>
      </c>
      <c r="HI76" s="55" t="str">
        <f t="shared" si="155"/>
        <v/>
      </c>
      <c r="HJ76" s="55" t="str">
        <f t="shared" si="155"/>
        <v/>
      </c>
      <c r="HK76" s="55" t="str">
        <f t="shared" si="155"/>
        <v/>
      </c>
      <c r="HL76" s="55" t="str">
        <f t="shared" si="155"/>
        <v/>
      </c>
      <c r="HM76" s="55" t="str">
        <f t="shared" si="155"/>
        <v/>
      </c>
      <c r="HN76" s="55" t="str">
        <f t="shared" si="155"/>
        <v/>
      </c>
      <c r="HO76" s="55" t="str">
        <f t="shared" si="155"/>
        <v/>
      </c>
      <c r="HP76" s="55" t="str">
        <f t="shared" si="155"/>
        <v/>
      </c>
      <c r="HQ76" s="55" t="str">
        <f t="shared" si="155"/>
        <v/>
      </c>
      <c r="HR76" s="55" t="str">
        <f t="shared" si="155"/>
        <v/>
      </c>
      <c r="HS76" s="55" t="str">
        <f t="shared" si="155"/>
        <v/>
      </c>
      <c r="HT76" s="55" t="str">
        <f t="shared" si="155"/>
        <v/>
      </c>
      <c r="HU76" s="55" t="str">
        <f t="shared" si="155"/>
        <v/>
      </c>
      <c r="HV76" s="55" t="str">
        <f t="shared" ref="HV76:JA76" si="156">IFERROR(HV50-HV63,"")</f>
        <v/>
      </c>
      <c r="HW76" s="55" t="str">
        <f t="shared" si="156"/>
        <v/>
      </c>
      <c r="HX76" s="55" t="str">
        <f t="shared" si="156"/>
        <v/>
      </c>
      <c r="HY76" s="55" t="str">
        <f t="shared" si="156"/>
        <v/>
      </c>
      <c r="HZ76" s="55" t="str">
        <f t="shared" si="156"/>
        <v/>
      </c>
      <c r="IA76" s="55" t="str">
        <f t="shared" si="156"/>
        <v/>
      </c>
      <c r="IB76" s="55" t="str">
        <f t="shared" si="156"/>
        <v/>
      </c>
      <c r="IC76" s="55" t="str">
        <f t="shared" si="156"/>
        <v/>
      </c>
      <c r="ID76" s="55" t="str">
        <f t="shared" si="156"/>
        <v/>
      </c>
      <c r="IE76" s="55" t="str">
        <f t="shared" si="156"/>
        <v/>
      </c>
      <c r="IF76" s="55" t="str">
        <f t="shared" si="156"/>
        <v/>
      </c>
      <c r="IG76" s="55" t="str">
        <f t="shared" si="156"/>
        <v/>
      </c>
      <c r="IH76" s="55" t="str">
        <f t="shared" si="156"/>
        <v/>
      </c>
      <c r="II76" s="55" t="str">
        <f t="shared" si="156"/>
        <v/>
      </c>
      <c r="IJ76" s="55" t="str">
        <f t="shared" si="156"/>
        <v/>
      </c>
      <c r="IK76" s="55" t="str">
        <f t="shared" si="156"/>
        <v/>
      </c>
      <c r="IL76" s="55" t="str">
        <f t="shared" si="156"/>
        <v/>
      </c>
      <c r="IM76" s="55" t="str">
        <f t="shared" si="156"/>
        <v/>
      </c>
      <c r="IN76" s="55" t="str">
        <f t="shared" si="156"/>
        <v/>
      </c>
      <c r="IO76" s="55" t="str">
        <f t="shared" si="156"/>
        <v/>
      </c>
      <c r="IP76" s="55" t="str">
        <f t="shared" si="156"/>
        <v/>
      </c>
      <c r="IQ76" s="55" t="str">
        <f t="shared" si="156"/>
        <v/>
      </c>
      <c r="IR76" s="55" t="str">
        <f t="shared" si="156"/>
        <v/>
      </c>
      <c r="IS76" s="55" t="str">
        <f t="shared" si="156"/>
        <v/>
      </c>
      <c r="IT76" s="55" t="str">
        <f t="shared" si="156"/>
        <v/>
      </c>
      <c r="IU76" s="55" t="str">
        <f t="shared" si="156"/>
        <v/>
      </c>
      <c r="IV76" s="55" t="str">
        <f t="shared" si="156"/>
        <v/>
      </c>
      <c r="IW76" s="55" t="str">
        <f t="shared" si="156"/>
        <v/>
      </c>
      <c r="IX76" s="55" t="str">
        <f t="shared" si="156"/>
        <v/>
      </c>
      <c r="IY76" s="55" t="str">
        <f t="shared" si="156"/>
        <v/>
      </c>
      <c r="IZ76" s="55" t="str">
        <f t="shared" si="156"/>
        <v/>
      </c>
      <c r="JA76" s="55" t="str">
        <f t="shared" si="156"/>
        <v/>
      </c>
      <c r="JB76" s="55" t="str">
        <f t="shared" ref="JB76:LM76" si="157">IFERROR(JB50-JB63,"")</f>
        <v/>
      </c>
      <c r="JC76" s="55" t="str">
        <f t="shared" si="157"/>
        <v/>
      </c>
      <c r="JD76" s="55" t="str">
        <f t="shared" si="157"/>
        <v/>
      </c>
      <c r="JE76" s="55" t="str">
        <f t="shared" si="157"/>
        <v/>
      </c>
      <c r="JF76" s="55" t="str">
        <f t="shared" si="157"/>
        <v/>
      </c>
      <c r="JG76" s="55" t="str">
        <f t="shared" si="157"/>
        <v/>
      </c>
      <c r="JH76" s="55" t="str">
        <f t="shared" si="157"/>
        <v/>
      </c>
      <c r="JI76" s="55" t="str">
        <f t="shared" si="157"/>
        <v/>
      </c>
      <c r="JJ76" s="55" t="str">
        <f t="shared" si="157"/>
        <v/>
      </c>
      <c r="JK76" s="55" t="str">
        <f t="shared" si="157"/>
        <v/>
      </c>
      <c r="JL76" s="55" t="str">
        <f t="shared" si="157"/>
        <v/>
      </c>
      <c r="JM76" s="55" t="str">
        <f t="shared" si="157"/>
        <v/>
      </c>
      <c r="JN76" s="55" t="str">
        <f t="shared" si="157"/>
        <v/>
      </c>
      <c r="JO76" s="55" t="str">
        <f t="shared" si="157"/>
        <v/>
      </c>
      <c r="JP76" s="55" t="str">
        <f t="shared" si="157"/>
        <v/>
      </c>
      <c r="JQ76" s="55" t="str">
        <f t="shared" si="157"/>
        <v/>
      </c>
      <c r="JR76" s="55" t="str">
        <f t="shared" si="157"/>
        <v/>
      </c>
      <c r="JS76" s="55" t="str">
        <f t="shared" si="157"/>
        <v/>
      </c>
      <c r="JT76" s="55" t="str">
        <f t="shared" si="157"/>
        <v/>
      </c>
      <c r="JU76" s="55" t="str">
        <f t="shared" si="157"/>
        <v/>
      </c>
      <c r="JV76" s="55" t="str">
        <f t="shared" si="157"/>
        <v/>
      </c>
      <c r="JW76" s="55" t="str">
        <f t="shared" si="157"/>
        <v/>
      </c>
      <c r="JX76" s="55" t="str">
        <f t="shared" si="157"/>
        <v/>
      </c>
      <c r="JY76" s="55" t="str">
        <f t="shared" si="157"/>
        <v/>
      </c>
      <c r="JZ76" s="55" t="str">
        <f t="shared" si="157"/>
        <v/>
      </c>
      <c r="KA76" s="55" t="str">
        <f t="shared" si="157"/>
        <v/>
      </c>
      <c r="KB76" s="55" t="str">
        <f t="shared" si="157"/>
        <v/>
      </c>
      <c r="KC76" s="55" t="str">
        <f t="shared" si="157"/>
        <v/>
      </c>
      <c r="KD76" s="55" t="str">
        <f t="shared" si="157"/>
        <v/>
      </c>
      <c r="KE76" s="55" t="str">
        <f t="shared" si="157"/>
        <v/>
      </c>
      <c r="KF76" s="55" t="str">
        <f t="shared" si="157"/>
        <v/>
      </c>
      <c r="KG76" s="55" t="str">
        <f t="shared" si="157"/>
        <v/>
      </c>
      <c r="KH76" s="55" t="str">
        <f t="shared" si="157"/>
        <v/>
      </c>
      <c r="KI76" s="55" t="str">
        <f t="shared" si="157"/>
        <v/>
      </c>
      <c r="KJ76" s="55" t="str">
        <f t="shared" si="157"/>
        <v/>
      </c>
      <c r="KK76" s="55" t="str">
        <f t="shared" si="157"/>
        <v/>
      </c>
      <c r="KL76" s="55" t="str">
        <f t="shared" si="157"/>
        <v/>
      </c>
      <c r="KM76" s="55" t="str">
        <f t="shared" si="157"/>
        <v/>
      </c>
      <c r="KN76" s="55" t="str">
        <f t="shared" si="157"/>
        <v/>
      </c>
      <c r="KO76" s="55" t="str">
        <f t="shared" si="157"/>
        <v/>
      </c>
      <c r="KP76" s="55" t="str">
        <f t="shared" si="157"/>
        <v/>
      </c>
      <c r="KQ76" s="55" t="str">
        <f t="shared" si="157"/>
        <v/>
      </c>
      <c r="KR76" s="55" t="str">
        <f t="shared" si="157"/>
        <v/>
      </c>
      <c r="KS76" s="55" t="str">
        <f t="shared" si="157"/>
        <v/>
      </c>
      <c r="KT76" s="55" t="str">
        <f t="shared" si="157"/>
        <v/>
      </c>
      <c r="KU76" s="55" t="str">
        <f t="shared" si="157"/>
        <v/>
      </c>
      <c r="KV76" s="55" t="str">
        <f t="shared" si="157"/>
        <v/>
      </c>
      <c r="KW76" s="55" t="str">
        <f t="shared" si="157"/>
        <v/>
      </c>
      <c r="KX76" s="55" t="str">
        <f t="shared" si="157"/>
        <v/>
      </c>
      <c r="KY76" s="55" t="str">
        <f t="shared" si="157"/>
        <v/>
      </c>
      <c r="KZ76" s="55" t="str">
        <f t="shared" si="157"/>
        <v/>
      </c>
      <c r="LA76" s="55" t="str">
        <f t="shared" si="157"/>
        <v/>
      </c>
      <c r="LB76" s="55" t="str">
        <f t="shared" si="157"/>
        <v/>
      </c>
      <c r="LC76" s="55" t="str">
        <f t="shared" si="157"/>
        <v/>
      </c>
      <c r="LD76" s="55" t="str">
        <f t="shared" si="157"/>
        <v/>
      </c>
      <c r="LE76" s="55" t="str">
        <f t="shared" si="157"/>
        <v/>
      </c>
      <c r="LF76" s="55" t="str">
        <f t="shared" si="157"/>
        <v/>
      </c>
      <c r="LG76" s="55" t="str">
        <f t="shared" si="157"/>
        <v/>
      </c>
      <c r="LH76" s="55" t="str">
        <f t="shared" si="157"/>
        <v/>
      </c>
      <c r="LI76" s="55" t="str">
        <f t="shared" si="157"/>
        <v/>
      </c>
      <c r="LJ76" s="55" t="str">
        <f t="shared" si="157"/>
        <v/>
      </c>
      <c r="LK76" s="55" t="str">
        <f t="shared" si="157"/>
        <v/>
      </c>
      <c r="LL76" s="55" t="str">
        <f t="shared" si="157"/>
        <v/>
      </c>
      <c r="LM76" s="55" t="str">
        <f t="shared" si="157"/>
        <v/>
      </c>
      <c r="LN76" s="55" t="str">
        <f t="shared" ref="LN76:MS76" si="158">IFERROR(LN50-LN63,"")</f>
        <v/>
      </c>
      <c r="LO76" s="55" t="str">
        <f t="shared" si="158"/>
        <v/>
      </c>
      <c r="LP76" s="55" t="str">
        <f t="shared" si="158"/>
        <v/>
      </c>
      <c r="LQ76" s="55" t="str">
        <f t="shared" si="158"/>
        <v/>
      </c>
      <c r="LR76" s="55" t="str">
        <f t="shared" si="158"/>
        <v/>
      </c>
      <c r="LS76" s="55" t="str">
        <f t="shared" si="158"/>
        <v/>
      </c>
      <c r="LT76" s="55" t="str">
        <f t="shared" si="158"/>
        <v/>
      </c>
      <c r="LU76" s="55" t="str">
        <f t="shared" si="158"/>
        <v/>
      </c>
      <c r="LV76" s="55" t="str">
        <f t="shared" si="158"/>
        <v/>
      </c>
      <c r="LW76" s="55" t="str">
        <f t="shared" si="158"/>
        <v/>
      </c>
      <c r="LX76" s="55" t="str">
        <f t="shared" si="158"/>
        <v/>
      </c>
      <c r="LY76" s="55" t="str">
        <f t="shared" si="158"/>
        <v/>
      </c>
      <c r="LZ76" s="55" t="str">
        <f t="shared" si="158"/>
        <v/>
      </c>
      <c r="MA76" s="55" t="str">
        <f t="shared" si="158"/>
        <v/>
      </c>
      <c r="MB76" s="55" t="str">
        <f t="shared" si="158"/>
        <v/>
      </c>
      <c r="MC76" s="55" t="str">
        <f t="shared" si="158"/>
        <v/>
      </c>
      <c r="MD76" s="55" t="str">
        <f t="shared" si="158"/>
        <v/>
      </c>
      <c r="ME76" s="55" t="str">
        <f t="shared" si="158"/>
        <v/>
      </c>
      <c r="MF76" s="55" t="str">
        <f t="shared" si="158"/>
        <v/>
      </c>
      <c r="MG76" s="55" t="str">
        <f t="shared" si="158"/>
        <v/>
      </c>
      <c r="MH76" s="55" t="str">
        <f t="shared" si="158"/>
        <v/>
      </c>
      <c r="MI76" s="55" t="str">
        <f t="shared" si="158"/>
        <v/>
      </c>
      <c r="MJ76" s="55" t="str">
        <f t="shared" si="158"/>
        <v/>
      </c>
      <c r="MK76" s="55" t="str">
        <f t="shared" si="158"/>
        <v/>
      </c>
      <c r="ML76" s="55" t="str">
        <f t="shared" si="158"/>
        <v/>
      </c>
      <c r="MM76" s="55" t="str">
        <f t="shared" si="158"/>
        <v/>
      </c>
      <c r="MN76" s="55" t="str">
        <f t="shared" si="158"/>
        <v/>
      </c>
      <c r="MO76" s="55" t="str">
        <f t="shared" si="158"/>
        <v/>
      </c>
      <c r="MP76" s="55" t="str">
        <f t="shared" si="158"/>
        <v/>
      </c>
      <c r="MQ76" s="55" t="str">
        <f t="shared" si="158"/>
        <v/>
      </c>
      <c r="MR76" s="55" t="str">
        <f t="shared" si="158"/>
        <v/>
      </c>
      <c r="MS76" s="55" t="str">
        <f t="shared" si="158"/>
        <v/>
      </c>
      <c r="MT76" s="55" t="str">
        <f t="shared" ref="MT76:NY76" si="159">IFERROR(MT50-MT63,"")</f>
        <v/>
      </c>
      <c r="MU76" s="55" t="str">
        <f t="shared" si="159"/>
        <v/>
      </c>
      <c r="MV76" s="55" t="str">
        <f t="shared" si="159"/>
        <v/>
      </c>
      <c r="MW76" s="55" t="str">
        <f t="shared" si="159"/>
        <v/>
      </c>
      <c r="MX76" s="55" t="str">
        <f t="shared" si="159"/>
        <v/>
      </c>
      <c r="MY76" s="55" t="str">
        <f t="shared" si="159"/>
        <v/>
      </c>
      <c r="MZ76" s="55" t="str">
        <f t="shared" si="159"/>
        <v/>
      </c>
      <c r="NA76" s="55" t="str">
        <f t="shared" si="159"/>
        <v/>
      </c>
      <c r="NB76" s="55" t="str">
        <f t="shared" si="159"/>
        <v/>
      </c>
      <c r="NC76" s="55" t="str">
        <f t="shared" si="159"/>
        <v/>
      </c>
      <c r="ND76" s="55" t="str">
        <f t="shared" si="159"/>
        <v/>
      </c>
      <c r="NE76" s="55" t="str">
        <f t="shared" si="159"/>
        <v/>
      </c>
      <c r="NF76" s="55" t="str">
        <f t="shared" si="159"/>
        <v/>
      </c>
      <c r="NG76" s="55" t="str">
        <f t="shared" si="159"/>
        <v/>
      </c>
      <c r="NH76" s="55" t="str">
        <f t="shared" si="159"/>
        <v/>
      </c>
      <c r="NI76" s="55" t="str">
        <f t="shared" si="159"/>
        <v/>
      </c>
      <c r="NJ76" s="55" t="str">
        <f t="shared" si="159"/>
        <v/>
      </c>
      <c r="NK76" s="55" t="str">
        <f t="shared" si="159"/>
        <v/>
      </c>
      <c r="NL76" s="55" t="str">
        <f t="shared" si="159"/>
        <v/>
      </c>
      <c r="NM76" s="55" t="str">
        <f t="shared" si="159"/>
        <v/>
      </c>
      <c r="NN76" s="55" t="str">
        <f t="shared" si="159"/>
        <v/>
      </c>
      <c r="NO76" s="55" t="str">
        <f t="shared" si="159"/>
        <v/>
      </c>
      <c r="NP76" s="55" t="str">
        <f t="shared" si="159"/>
        <v/>
      </c>
      <c r="NQ76" s="55" t="str">
        <f t="shared" si="159"/>
        <v/>
      </c>
      <c r="NR76" s="55" t="str">
        <f t="shared" si="159"/>
        <v/>
      </c>
      <c r="NS76" s="55" t="str">
        <f t="shared" si="159"/>
        <v/>
      </c>
      <c r="NT76" s="55" t="str">
        <f t="shared" si="159"/>
        <v/>
      </c>
      <c r="NU76" s="55" t="str">
        <f t="shared" si="159"/>
        <v/>
      </c>
      <c r="NV76" s="55" t="str">
        <f t="shared" si="159"/>
        <v/>
      </c>
      <c r="NW76" s="55" t="str">
        <f t="shared" si="159"/>
        <v/>
      </c>
      <c r="NX76" s="55" t="str">
        <f t="shared" si="159"/>
        <v/>
      </c>
      <c r="NY76" s="55" t="str">
        <f t="shared" si="159"/>
        <v/>
      </c>
      <c r="NZ76" s="55" t="str">
        <f t="shared" ref="NZ76:QK76" si="160">IFERROR(NZ50-NZ63,"")</f>
        <v/>
      </c>
      <c r="OA76" s="55" t="str">
        <f t="shared" si="160"/>
        <v/>
      </c>
      <c r="OB76" s="55" t="str">
        <f t="shared" si="160"/>
        <v/>
      </c>
      <c r="OC76" s="55" t="str">
        <f t="shared" si="160"/>
        <v/>
      </c>
      <c r="OD76" s="55" t="str">
        <f t="shared" si="160"/>
        <v/>
      </c>
      <c r="OE76" s="55" t="str">
        <f t="shared" si="160"/>
        <v/>
      </c>
      <c r="OF76" s="55" t="str">
        <f t="shared" si="160"/>
        <v/>
      </c>
      <c r="OG76" s="55" t="str">
        <f t="shared" si="160"/>
        <v/>
      </c>
      <c r="OH76" s="55" t="str">
        <f t="shared" si="160"/>
        <v/>
      </c>
      <c r="OI76" s="55" t="str">
        <f t="shared" si="160"/>
        <v/>
      </c>
      <c r="OJ76" s="55" t="str">
        <f t="shared" si="160"/>
        <v/>
      </c>
      <c r="OK76" s="55" t="str">
        <f t="shared" si="160"/>
        <v/>
      </c>
      <c r="OL76" s="55" t="str">
        <f t="shared" si="160"/>
        <v/>
      </c>
      <c r="OM76" s="55" t="str">
        <f t="shared" si="160"/>
        <v/>
      </c>
      <c r="ON76" s="55" t="str">
        <f t="shared" si="160"/>
        <v/>
      </c>
      <c r="OO76" s="55" t="str">
        <f t="shared" si="160"/>
        <v/>
      </c>
      <c r="OP76" s="55" t="str">
        <f t="shared" si="160"/>
        <v/>
      </c>
      <c r="OQ76" s="55" t="str">
        <f t="shared" si="160"/>
        <v/>
      </c>
      <c r="OR76" s="55" t="str">
        <f t="shared" si="160"/>
        <v/>
      </c>
      <c r="OS76" s="55" t="str">
        <f t="shared" si="160"/>
        <v/>
      </c>
      <c r="OT76" s="55" t="str">
        <f t="shared" si="160"/>
        <v/>
      </c>
      <c r="OU76" s="55" t="str">
        <f t="shared" si="160"/>
        <v/>
      </c>
      <c r="OV76" s="55" t="str">
        <f t="shared" si="160"/>
        <v/>
      </c>
      <c r="OW76" s="55" t="str">
        <f t="shared" si="160"/>
        <v/>
      </c>
      <c r="OX76" s="55" t="str">
        <f t="shared" si="160"/>
        <v/>
      </c>
      <c r="OY76" s="55" t="str">
        <f t="shared" si="160"/>
        <v/>
      </c>
      <c r="OZ76" s="55" t="str">
        <f t="shared" si="160"/>
        <v/>
      </c>
      <c r="PA76" s="55" t="str">
        <f t="shared" si="160"/>
        <v/>
      </c>
      <c r="PB76" s="55" t="str">
        <f t="shared" si="160"/>
        <v/>
      </c>
      <c r="PC76" s="55" t="str">
        <f t="shared" si="160"/>
        <v/>
      </c>
      <c r="PD76" s="55" t="str">
        <f t="shared" si="160"/>
        <v/>
      </c>
      <c r="PE76" s="55" t="str">
        <f t="shared" si="160"/>
        <v/>
      </c>
      <c r="PF76" s="55" t="str">
        <f t="shared" si="160"/>
        <v/>
      </c>
      <c r="PG76" s="55" t="str">
        <f t="shared" si="160"/>
        <v/>
      </c>
      <c r="PH76" s="55" t="str">
        <f t="shared" si="160"/>
        <v/>
      </c>
      <c r="PI76" s="55" t="str">
        <f t="shared" si="160"/>
        <v/>
      </c>
      <c r="PJ76" s="55" t="str">
        <f t="shared" si="160"/>
        <v/>
      </c>
      <c r="PK76" s="55" t="str">
        <f t="shared" si="160"/>
        <v/>
      </c>
      <c r="PL76" s="55" t="str">
        <f t="shared" si="160"/>
        <v/>
      </c>
      <c r="PM76" s="55" t="str">
        <f t="shared" si="160"/>
        <v/>
      </c>
      <c r="PN76" s="55" t="str">
        <f t="shared" si="160"/>
        <v/>
      </c>
      <c r="PO76" s="55" t="str">
        <f t="shared" si="160"/>
        <v/>
      </c>
      <c r="PP76" s="55" t="str">
        <f t="shared" si="160"/>
        <v/>
      </c>
      <c r="PQ76" s="55" t="str">
        <f t="shared" si="160"/>
        <v/>
      </c>
      <c r="PR76" s="55" t="str">
        <f t="shared" si="160"/>
        <v/>
      </c>
      <c r="PS76" s="55" t="str">
        <f t="shared" si="160"/>
        <v/>
      </c>
      <c r="PT76" s="55" t="str">
        <f t="shared" si="160"/>
        <v/>
      </c>
      <c r="PU76" s="55" t="str">
        <f t="shared" si="160"/>
        <v/>
      </c>
      <c r="PV76" s="55" t="str">
        <f t="shared" si="160"/>
        <v/>
      </c>
      <c r="PW76" s="55" t="str">
        <f t="shared" si="160"/>
        <v/>
      </c>
      <c r="PX76" s="55" t="str">
        <f t="shared" si="160"/>
        <v/>
      </c>
      <c r="PY76" s="55" t="str">
        <f t="shared" si="160"/>
        <v/>
      </c>
      <c r="PZ76" s="55" t="str">
        <f t="shared" si="160"/>
        <v/>
      </c>
      <c r="QA76" s="55" t="str">
        <f t="shared" si="160"/>
        <v/>
      </c>
      <c r="QB76" s="55" t="str">
        <f t="shared" si="160"/>
        <v/>
      </c>
      <c r="QC76" s="55" t="str">
        <f t="shared" si="160"/>
        <v/>
      </c>
      <c r="QD76" s="55" t="str">
        <f t="shared" si="160"/>
        <v/>
      </c>
      <c r="QE76" s="55" t="str">
        <f t="shared" si="160"/>
        <v/>
      </c>
      <c r="QF76" s="55" t="str">
        <f t="shared" si="160"/>
        <v/>
      </c>
      <c r="QG76" s="55" t="str">
        <f t="shared" si="160"/>
        <v/>
      </c>
      <c r="QH76" s="55" t="str">
        <f t="shared" si="160"/>
        <v/>
      </c>
      <c r="QI76" s="55" t="str">
        <f t="shared" si="160"/>
        <v/>
      </c>
      <c r="QJ76" s="55" t="str">
        <f t="shared" si="160"/>
        <v/>
      </c>
      <c r="QK76" s="55" t="str">
        <f t="shared" si="160"/>
        <v/>
      </c>
      <c r="QL76" s="55" t="str">
        <f t="shared" ref="QL76:QQ76" si="161">IFERROR(QL50-QL63,"")</f>
        <v/>
      </c>
      <c r="QM76" s="55" t="str">
        <f t="shared" si="161"/>
        <v/>
      </c>
      <c r="QN76" s="55" t="str">
        <f t="shared" si="161"/>
        <v/>
      </c>
      <c r="QO76" s="55" t="str">
        <f t="shared" si="161"/>
        <v/>
      </c>
      <c r="QP76" s="55" t="str">
        <f t="shared" si="161"/>
        <v/>
      </c>
      <c r="QQ76" s="55" t="str">
        <f t="shared" si="161"/>
        <v/>
      </c>
      <c r="QR76" s="55" t="s">
        <v>76</v>
      </c>
      <c r="QS76" s="55" t="s">
        <v>76</v>
      </c>
      <c r="QT76" s="55" t="s">
        <v>76</v>
      </c>
      <c r="QU76" s="55" t="s">
        <v>76</v>
      </c>
      <c r="QV76" s="55" t="s">
        <v>76</v>
      </c>
      <c r="QW76" s="55" t="s">
        <v>76</v>
      </c>
      <c r="QX76" s="55" t="s">
        <v>76</v>
      </c>
      <c r="QY76" s="55" t="s">
        <v>76</v>
      </c>
      <c r="QZ76" s="55" t="s">
        <v>76</v>
      </c>
      <c r="RA76" s="55" t="s">
        <v>76</v>
      </c>
      <c r="RB76" s="55" t="s">
        <v>76</v>
      </c>
      <c r="RC76" s="55" t="s">
        <v>76</v>
      </c>
      <c r="RD76" s="55"/>
      <c r="RE76" s="55"/>
      <c r="RF76" s="55"/>
      <c r="RG76" s="55"/>
      <c r="RH76" s="55"/>
      <c r="RI76" s="55"/>
      <c r="RJ76" s="55"/>
      <c r="RK76" s="55"/>
      <c r="RL76" s="55"/>
      <c r="RM76" s="55"/>
      <c r="RN76" s="55"/>
      <c r="RO76" s="55"/>
      <c r="RP76" s="55"/>
      <c r="RQ76" s="55"/>
      <c r="RR76" s="55"/>
      <c r="RS76" s="55"/>
      <c r="RT76" s="55"/>
      <c r="RU76" s="55"/>
      <c r="RV76" s="55"/>
      <c r="RW76" s="55"/>
      <c r="RX76" s="55"/>
    </row>
    <row r="77" spans="2:492" x14ac:dyDescent="0.2">
      <c r="B77" s="47">
        <f t="shared" ref="B77:B84" si="162">B76+1</f>
        <v>4</v>
      </c>
      <c r="C77" s="54" t="str">
        <f>$C$13</f>
        <v>Ｏｎｅ　Ｓｕｉｔｅ　ＴＨＥ　ＧＲＡＮＤ（ワンスイート　ザ・グランド）＜古宇利島＞</v>
      </c>
      <c r="D77" s="2"/>
      <c r="E77" s="55" t="str">
        <f t="shared" ref="E77:BP77" si="163">IFERROR(E51-E64,"")</f>
        <v/>
      </c>
      <c r="F77" s="55" t="str">
        <f t="shared" si="163"/>
        <v/>
      </c>
      <c r="G77" s="55" t="str">
        <f t="shared" si="163"/>
        <v/>
      </c>
      <c r="H77" s="55" t="str">
        <f t="shared" si="163"/>
        <v/>
      </c>
      <c r="I77" s="55" t="str">
        <f t="shared" si="163"/>
        <v/>
      </c>
      <c r="J77" s="55" t="str">
        <f t="shared" si="163"/>
        <v/>
      </c>
      <c r="K77" s="55" t="str">
        <f t="shared" si="163"/>
        <v/>
      </c>
      <c r="L77" s="55" t="str">
        <f t="shared" si="163"/>
        <v/>
      </c>
      <c r="M77" s="55" t="str">
        <f t="shared" si="163"/>
        <v/>
      </c>
      <c r="N77" s="55" t="str">
        <f t="shared" si="163"/>
        <v/>
      </c>
      <c r="O77" s="55" t="str">
        <f t="shared" si="163"/>
        <v/>
      </c>
      <c r="P77" s="55" t="str">
        <f t="shared" si="163"/>
        <v/>
      </c>
      <c r="Q77" s="55" t="str">
        <f t="shared" si="163"/>
        <v/>
      </c>
      <c r="R77" s="55" t="str">
        <f t="shared" si="163"/>
        <v/>
      </c>
      <c r="S77" s="55" t="str">
        <f t="shared" si="163"/>
        <v/>
      </c>
      <c r="T77" s="55" t="str">
        <f t="shared" si="163"/>
        <v/>
      </c>
      <c r="U77" s="55" t="str">
        <f t="shared" si="163"/>
        <v/>
      </c>
      <c r="V77" s="55" t="str">
        <f t="shared" si="163"/>
        <v/>
      </c>
      <c r="W77" s="55" t="str">
        <f t="shared" si="163"/>
        <v/>
      </c>
      <c r="X77" s="55" t="str">
        <f t="shared" si="163"/>
        <v/>
      </c>
      <c r="Y77" s="55" t="str">
        <f t="shared" si="163"/>
        <v/>
      </c>
      <c r="Z77" s="55" t="str">
        <f t="shared" si="163"/>
        <v/>
      </c>
      <c r="AA77" s="55" t="str">
        <f t="shared" si="163"/>
        <v/>
      </c>
      <c r="AB77" s="55" t="str">
        <f t="shared" si="163"/>
        <v/>
      </c>
      <c r="AC77" s="55" t="str">
        <f t="shared" si="163"/>
        <v/>
      </c>
      <c r="AD77" s="55" t="str">
        <f t="shared" si="163"/>
        <v/>
      </c>
      <c r="AE77" s="55" t="str">
        <f t="shared" si="163"/>
        <v/>
      </c>
      <c r="AF77" s="55" t="str">
        <f t="shared" si="163"/>
        <v/>
      </c>
      <c r="AG77" s="55" t="str">
        <f t="shared" si="163"/>
        <v/>
      </c>
      <c r="AH77" s="55" t="str">
        <f t="shared" si="163"/>
        <v/>
      </c>
      <c r="AI77" s="55" t="str">
        <f t="shared" si="163"/>
        <v/>
      </c>
      <c r="AJ77" s="55" t="str">
        <f t="shared" si="163"/>
        <v/>
      </c>
      <c r="AK77" s="55" t="str">
        <f t="shared" si="163"/>
        <v/>
      </c>
      <c r="AL77" s="55" t="str">
        <f t="shared" si="163"/>
        <v/>
      </c>
      <c r="AM77" s="55" t="str">
        <f t="shared" si="163"/>
        <v/>
      </c>
      <c r="AN77" s="55" t="str">
        <f t="shared" si="163"/>
        <v/>
      </c>
      <c r="AO77" s="55" t="str">
        <f t="shared" si="163"/>
        <v/>
      </c>
      <c r="AP77" s="55" t="str">
        <f t="shared" si="163"/>
        <v/>
      </c>
      <c r="AQ77" s="55" t="str">
        <f t="shared" si="163"/>
        <v/>
      </c>
      <c r="AR77" s="55" t="str">
        <f t="shared" si="163"/>
        <v/>
      </c>
      <c r="AS77" s="55" t="str">
        <f t="shared" si="163"/>
        <v/>
      </c>
      <c r="AT77" s="55" t="str">
        <f t="shared" si="163"/>
        <v/>
      </c>
      <c r="AU77" s="55" t="str">
        <f t="shared" si="163"/>
        <v/>
      </c>
      <c r="AV77" s="55" t="str">
        <f t="shared" si="163"/>
        <v/>
      </c>
      <c r="AW77" s="55" t="str">
        <f t="shared" si="163"/>
        <v/>
      </c>
      <c r="AX77" s="55" t="str">
        <f t="shared" si="163"/>
        <v/>
      </c>
      <c r="AY77" s="55" t="str">
        <f t="shared" si="163"/>
        <v/>
      </c>
      <c r="AZ77" s="55" t="str">
        <f t="shared" si="163"/>
        <v/>
      </c>
      <c r="BA77" s="55" t="str">
        <f t="shared" si="163"/>
        <v/>
      </c>
      <c r="BB77" s="55" t="str">
        <f t="shared" si="163"/>
        <v/>
      </c>
      <c r="BC77" s="55" t="str">
        <f t="shared" si="163"/>
        <v/>
      </c>
      <c r="BD77" s="55" t="str">
        <f t="shared" si="163"/>
        <v/>
      </c>
      <c r="BE77" s="55" t="str">
        <f t="shared" si="163"/>
        <v/>
      </c>
      <c r="BF77" s="55" t="str">
        <f t="shared" si="163"/>
        <v/>
      </c>
      <c r="BG77" s="55" t="str">
        <f t="shared" si="163"/>
        <v/>
      </c>
      <c r="BH77" s="55" t="str">
        <f t="shared" si="163"/>
        <v/>
      </c>
      <c r="BI77" s="55" t="str">
        <f t="shared" si="163"/>
        <v/>
      </c>
      <c r="BJ77" s="55" t="str">
        <f t="shared" si="163"/>
        <v/>
      </c>
      <c r="BK77" s="55" t="str">
        <f t="shared" si="163"/>
        <v/>
      </c>
      <c r="BL77" s="55" t="str">
        <f t="shared" si="163"/>
        <v/>
      </c>
      <c r="BM77" s="55" t="str">
        <f t="shared" si="163"/>
        <v/>
      </c>
      <c r="BN77" s="55" t="str">
        <f t="shared" si="163"/>
        <v/>
      </c>
      <c r="BO77" s="55" t="str">
        <f t="shared" si="163"/>
        <v/>
      </c>
      <c r="BP77" s="55" t="str">
        <f t="shared" si="163"/>
        <v/>
      </c>
      <c r="BQ77" s="55" t="str">
        <f t="shared" ref="BQ77:EB77" si="164">IFERROR(BQ51-BQ64,"")</f>
        <v/>
      </c>
      <c r="BR77" s="55" t="str">
        <f t="shared" si="164"/>
        <v/>
      </c>
      <c r="BS77" s="55" t="str">
        <f t="shared" si="164"/>
        <v/>
      </c>
      <c r="BT77" s="55" t="str">
        <f t="shared" si="164"/>
        <v/>
      </c>
      <c r="BU77" s="55" t="str">
        <f t="shared" si="164"/>
        <v/>
      </c>
      <c r="BV77" s="55" t="str">
        <f t="shared" si="164"/>
        <v/>
      </c>
      <c r="BW77" s="55" t="str">
        <f t="shared" si="164"/>
        <v/>
      </c>
      <c r="BX77" s="55" t="str">
        <f t="shared" si="164"/>
        <v/>
      </c>
      <c r="BY77" s="55" t="str">
        <f t="shared" si="164"/>
        <v/>
      </c>
      <c r="BZ77" s="55" t="str">
        <f t="shared" si="164"/>
        <v/>
      </c>
      <c r="CA77" s="55" t="str">
        <f t="shared" si="164"/>
        <v/>
      </c>
      <c r="CB77" s="55" t="str">
        <f t="shared" si="164"/>
        <v/>
      </c>
      <c r="CC77" s="55" t="str">
        <f t="shared" si="164"/>
        <v/>
      </c>
      <c r="CD77" s="55" t="str">
        <f t="shared" si="164"/>
        <v/>
      </c>
      <c r="CE77" s="55" t="str">
        <f t="shared" si="164"/>
        <v/>
      </c>
      <c r="CF77" s="55" t="str">
        <f t="shared" si="164"/>
        <v/>
      </c>
      <c r="CG77" s="55" t="str">
        <f t="shared" si="164"/>
        <v/>
      </c>
      <c r="CH77" s="55" t="str">
        <f t="shared" si="164"/>
        <v/>
      </c>
      <c r="CI77" s="55" t="str">
        <f t="shared" si="164"/>
        <v/>
      </c>
      <c r="CJ77" s="55" t="str">
        <f t="shared" si="164"/>
        <v/>
      </c>
      <c r="CK77" s="55" t="str">
        <f t="shared" si="164"/>
        <v/>
      </c>
      <c r="CL77" s="55" t="str">
        <f t="shared" si="164"/>
        <v/>
      </c>
      <c r="CM77" s="55" t="str">
        <f t="shared" si="164"/>
        <v/>
      </c>
      <c r="CN77" s="55" t="str">
        <f t="shared" si="164"/>
        <v/>
      </c>
      <c r="CO77" s="55" t="str">
        <f t="shared" si="164"/>
        <v/>
      </c>
      <c r="CP77" s="55" t="str">
        <f t="shared" si="164"/>
        <v/>
      </c>
      <c r="CQ77" s="55" t="str">
        <f t="shared" si="164"/>
        <v/>
      </c>
      <c r="CR77" s="55" t="str">
        <f t="shared" si="164"/>
        <v/>
      </c>
      <c r="CS77" s="55" t="str">
        <f t="shared" si="164"/>
        <v/>
      </c>
      <c r="CT77" s="55" t="str">
        <f t="shared" si="164"/>
        <v/>
      </c>
      <c r="CU77" s="55" t="str">
        <f t="shared" si="164"/>
        <v/>
      </c>
      <c r="CV77" s="55" t="str">
        <f t="shared" si="164"/>
        <v/>
      </c>
      <c r="CW77" s="55" t="str">
        <f t="shared" si="164"/>
        <v/>
      </c>
      <c r="CX77" s="55" t="str">
        <f t="shared" si="164"/>
        <v/>
      </c>
      <c r="CY77" s="55" t="str">
        <f t="shared" si="164"/>
        <v/>
      </c>
      <c r="CZ77" s="55" t="str">
        <f t="shared" si="164"/>
        <v/>
      </c>
      <c r="DA77" s="55" t="str">
        <f t="shared" si="164"/>
        <v/>
      </c>
      <c r="DB77" s="55" t="str">
        <f t="shared" si="164"/>
        <v/>
      </c>
      <c r="DC77" s="55" t="str">
        <f t="shared" si="164"/>
        <v/>
      </c>
      <c r="DD77" s="55" t="str">
        <f t="shared" si="164"/>
        <v/>
      </c>
      <c r="DE77" s="55" t="str">
        <f t="shared" si="164"/>
        <v/>
      </c>
      <c r="DF77" s="55" t="str">
        <f t="shared" si="164"/>
        <v/>
      </c>
      <c r="DG77" s="55" t="str">
        <f t="shared" si="164"/>
        <v/>
      </c>
      <c r="DH77" s="55" t="str">
        <f t="shared" si="164"/>
        <v/>
      </c>
      <c r="DI77" s="55" t="str">
        <f t="shared" si="164"/>
        <v/>
      </c>
      <c r="DJ77" s="55" t="str">
        <f t="shared" si="164"/>
        <v/>
      </c>
      <c r="DK77" s="55" t="str">
        <f t="shared" si="164"/>
        <v/>
      </c>
      <c r="DL77" s="55" t="str">
        <f t="shared" si="164"/>
        <v/>
      </c>
      <c r="DM77" s="55" t="str">
        <f t="shared" si="164"/>
        <v/>
      </c>
      <c r="DN77" s="55" t="str">
        <f t="shared" si="164"/>
        <v/>
      </c>
      <c r="DO77" s="55" t="str">
        <f t="shared" si="164"/>
        <v/>
      </c>
      <c r="DP77" s="55" t="str">
        <f t="shared" si="164"/>
        <v/>
      </c>
      <c r="DQ77" s="55" t="str">
        <f t="shared" si="164"/>
        <v/>
      </c>
      <c r="DR77" s="55" t="str">
        <f t="shared" si="164"/>
        <v/>
      </c>
      <c r="DS77" s="55" t="str">
        <f t="shared" si="164"/>
        <v/>
      </c>
      <c r="DT77" s="55" t="str">
        <f t="shared" si="164"/>
        <v/>
      </c>
      <c r="DU77" s="55" t="str">
        <f t="shared" si="164"/>
        <v/>
      </c>
      <c r="DV77" s="55" t="str">
        <f t="shared" si="164"/>
        <v/>
      </c>
      <c r="DW77" s="55" t="str">
        <f t="shared" si="164"/>
        <v/>
      </c>
      <c r="DX77" s="55" t="str">
        <f t="shared" si="164"/>
        <v/>
      </c>
      <c r="DY77" s="55" t="str">
        <f t="shared" si="164"/>
        <v/>
      </c>
      <c r="DZ77" s="55" t="str">
        <f t="shared" si="164"/>
        <v/>
      </c>
      <c r="EA77" s="55" t="str">
        <f t="shared" si="164"/>
        <v/>
      </c>
      <c r="EB77" s="55" t="str">
        <f t="shared" si="164"/>
        <v/>
      </c>
      <c r="EC77" s="55" t="str">
        <f t="shared" ref="EC77:GN77" si="165">IFERROR(EC51-EC64,"")</f>
        <v/>
      </c>
      <c r="ED77" s="55" t="str">
        <f t="shared" si="165"/>
        <v/>
      </c>
      <c r="EE77" s="55" t="str">
        <f t="shared" si="165"/>
        <v/>
      </c>
      <c r="EF77" s="55" t="str">
        <f t="shared" si="165"/>
        <v/>
      </c>
      <c r="EG77" s="55" t="str">
        <f t="shared" si="165"/>
        <v/>
      </c>
      <c r="EH77" s="55" t="str">
        <f t="shared" si="165"/>
        <v/>
      </c>
      <c r="EI77" s="55" t="str">
        <f t="shared" si="165"/>
        <v/>
      </c>
      <c r="EJ77" s="55" t="str">
        <f t="shared" si="165"/>
        <v/>
      </c>
      <c r="EK77" s="55" t="str">
        <f t="shared" si="165"/>
        <v/>
      </c>
      <c r="EL77" s="55" t="str">
        <f t="shared" si="165"/>
        <v/>
      </c>
      <c r="EM77" s="55" t="str">
        <f t="shared" si="165"/>
        <v/>
      </c>
      <c r="EN77" s="55" t="str">
        <f t="shared" si="165"/>
        <v/>
      </c>
      <c r="EO77" s="55" t="str">
        <f t="shared" si="165"/>
        <v/>
      </c>
      <c r="EP77" s="55" t="str">
        <f t="shared" si="165"/>
        <v/>
      </c>
      <c r="EQ77" s="55" t="str">
        <f t="shared" si="165"/>
        <v/>
      </c>
      <c r="ER77" s="55" t="str">
        <f t="shared" si="165"/>
        <v/>
      </c>
      <c r="ES77" s="55" t="str">
        <f t="shared" si="165"/>
        <v/>
      </c>
      <c r="ET77" s="55" t="str">
        <f t="shared" si="165"/>
        <v/>
      </c>
      <c r="EU77" s="55" t="str">
        <f t="shared" si="165"/>
        <v/>
      </c>
      <c r="EV77" s="55" t="str">
        <f t="shared" si="165"/>
        <v/>
      </c>
      <c r="EW77" s="55" t="str">
        <f t="shared" si="165"/>
        <v/>
      </c>
      <c r="EX77" s="55" t="str">
        <f t="shared" si="165"/>
        <v/>
      </c>
      <c r="EY77" s="55" t="str">
        <f t="shared" si="165"/>
        <v/>
      </c>
      <c r="EZ77" s="55" t="str">
        <f t="shared" si="165"/>
        <v/>
      </c>
      <c r="FA77" s="55" t="str">
        <f t="shared" si="165"/>
        <v/>
      </c>
      <c r="FB77" s="55" t="str">
        <f t="shared" si="165"/>
        <v/>
      </c>
      <c r="FC77" s="55" t="str">
        <f t="shared" si="165"/>
        <v/>
      </c>
      <c r="FD77" s="55" t="str">
        <f t="shared" si="165"/>
        <v/>
      </c>
      <c r="FE77" s="55" t="str">
        <f t="shared" si="165"/>
        <v/>
      </c>
      <c r="FF77" s="55" t="str">
        <f t="shared" si="165"/>
        <v/>
      </c>
      <c r="FG77" s="55" t="str">
        <f t="shared" si="165"/>
        <v/>
      </c>
      <c r="FH77" s="55" t="str">
        <f t="shared" si="165"/>
        <v/>
      </c>
      <c r="FI77" s="55" t="str">
        <f t="shared" si="165"/>
        <v/>
      </c>
      <c r="FJ77" s="55" t="str">
        <f t="shared" si="165"/>
        <v/>
      </c>
      <c r="FK77" s="55" t="str">
        <f t="shared" si="165"/>
        <v/>
      </c>
      <c r="FL77" s="55" t="str">
        <f t="shared" si="165"/>
        <v/>
      </c>
      <c r="FM77" s="55" t="str">
        <f t="shared" si="165"/>
        <v/>
      </c>
      <c r="FN77" s="55" t="str">
        <f t="shared" si="165"/>
        <v/>
      </c>
      <c r="FO77" s="55" t="str">
        <f t="shared" si="165"/>
        <v/>
      </c>
      <c r="FP77" s="55" t="str">
        <f t="shared" si="165"/>
        <v/>
      </c>
      <c r="FQ77" s="55" t="str">
        <f t="shared" si="165"/>
        <v/>
      </c>
      <c r="FR77" s="55" t="str">
        <f t="shared" si="165"/>
        <v/>
      </c>
      <c r="FS77" s="55" t="str">
        <f t="shared" si="165"/>
        <v/>
      </c>
      <c r="FT77" s="55" t="str">
        <f t="shared" si="165"/>
        <v/>
      </c>
      <c r="FU77" s="55" t="str">
        <f t="shared" si="165"/>
        <v/>
      </c>
      <c r="FV77" s="55" t="str">
        <f t="shared" si="165"/>
        <v/>
      </c>
      <c r="FW77" s="55" t="str">
        <f t="shared" si="165"/>
        <v/>
      </c>
      <c r="FX77" s="55" t="str">
        <f t="shared" si="165"/>
        <v/>
      </c>
      <c r="FY77" s="55" t="str">
        <f t="shared" si="165"/>
        <v/>
      </c>
      <c r="FZ77" s="55" t="str">
        <f t="shared" si="165"/>
        <v/>
      </c>
      <c r="GA77" s="55" t="str">
        <f t="shared" si="165"/>
        <v/>
      </c>
      <c r="GB77" s="55" t="str">
        <f t="shared" si="165"/>
        <v/>
      </c>
      <c r="GC77" s="55" t="str">
        <f t="shared" si="165"/>
        <v/>
      </c>
      <c r="GD77" s="55" t="str">
        <f t="shared" si="165"/>
        <v/>
      </c>
      <c r="GE77" s="55" t="str">
        <f t="shared" si="165"/>
        <v/>
      </c>
      <c r="GF77" s="55" t="str">
        <f t="shared" si="165"/>
        <v/>
      </c>
      <c r="GG77" s="55" t="str">
        <f t="shared" si="165"/>
        <v/>
      </c>
      <c r="GH77" s="55" t="str">
        <f t="shared" si="165"/>
        <v/>
      </c>
      <c r="GI77" s="55" t="str">
        <f t="shared" si="165"/>
        <v/>
      </c>
      <c r="GJ77" s="55" t="str">
        <f t="shared" si="165"/>
        <v/>
      </c>
      <c r="GK77" s="55" t="str">
        <f t="shared" si="165"/>
        <v/>
      </c>
      <c r="GL77" s="55" t="str">
        <f t="shared" si="165"/>
        <v/>
      </c>
      <c r="GM77" s="55" t="str">
        <f t="shared" si="165"/>
        <v/>
      </c>
      <c r="GN77" s="55" t="str">
        <f t="shared" si="165"/>
        <v/>
      </c>
      <c r="GO77" s="55" t="str">
        <f t="shared" ref="GO77:IZ77" si="166">IFERROR(GO51-GO64,"")</f>
        <v/>
      </c>
      <c r="GP77" s="55" t="str">
        <f t="shared" si="166"/>
        <v/>
      </c>
      <c r="GQ77" s="55" t="str">
        <f t="shared" si="166"/>
        <v/>
      </c>
      <c r="GR77" s="55" t="str">
        <f t="shared" si="166"/>
        <v/>
      </c>
      <c r="GS77" s="55" t="str">
        <f t="shared" si="166"/>
        <v/>
      </c>
      <c r="GT77" s="55" t="str">
        <f t="shared" si="166"/>
        <v/>
      </c>
      <c r="GU77" s="55" t="str">
        <f t="shared" si="166"/>
        <v/>
      </c>
      <c r="GV77" s="55" t="str">
        <f t="shared" si="166"/>
        <v/>
      </c>
      <c r="GW77" s="55" t="str">
        <f t="shared" si="166"/>
        <v/>
      </c>
      <c r="GX77" s="55" t="str">
        <f t="shared" si="166"/>
        <v/>
      </c>
      <c r="GY77" s="55" t="str">
        <f t="shared" si="166"/>
        <v/>
      </c>
      <c r="GZ77" s="55" t="str">
        <f t="shared" si="166"/>
        <v/>
      </c>
      <c r="HA77" s="55" t="str">
        <f t="shared" si="166"/>
        <v/>
      </c>
      <c r="HB77" s="55" t="str">
        <f t="shared" si="166"/>
        <v/>
      </c>
      <c r="HC77" s="55" t="str">
        <f t="shared" si="166"/>
        <v/>
      </c>
      <c r="HD77" s="55" t="str">
        <f t="shared" si="166"/>
        <v/>
      </c>
      <c r="HE77" s="55" t="str">
        <f t="shared" si="166"/>
        <v/>
      </c>
      <c r="HF77" s="55" t="str">
        <f t="shared" si="166"/>
        <v/>
      </c>
      <c r="HG77" s="55" t="str">
        <f t="shared" si="166"/>
        <v/>
      </c>
      <c r="HH77" s="55" t="str">
        <f t="shared" si="166"/>
        <v/>
      </c>
      <c r="HI77" s="55" t="str">
        <f t="shared" si="166"/>
        <v/>
      </c>
      <c r="HJ77" s="55" t="str">
        <f t="shared" si="166"/>
        <v/>
      </c>
      <c r="HK77" s="55" t="str">
        <f t="shared" si="166"/>
        <v/>
      </c>
      <c r="HL77" s="55" t="str">
        <f t="shared" si="166"/>
        <v/>
      </c>
      <c r="HM77" s="55" t="str">
        <f t="shared" si="166"/>
        <v/>
      </c>
      <c r="HN77" s="55" t="str">
        <f t="shared" si="166"/>
        <v/>
      </c>
      <c r="HO77" s="55" t="str">
        <f t="shared" si="166"/>
        <v/>
      </c>
      <c r="HP77" s="55" t="str">
        <f t="shared" si="166"/>
        <v/>
      </c>
      <c r="HQ77" s="55" t="str">
        <f t="shared" si="166"/>
        <v/>
      </c>
      <c r="HR77" s="55" t="str">
        <f t="shared" si="166"/>
        <v/>
      </c>
      <c r="HS77" s="55" t="str">
        <f t="shared" si="166"/>
        <v/>
      </c>
      <c r="HT77" s="55" t="str">
        <f t="shared" si="166"/>
        <v/>
      </c>
      <c r="HU77" s="55" t="str">
        <f t="shared" si="166"/>
        <v/>
      </c>
      <c r="HV77" s="55" t="str">
        <f t="shared" si="166"/>
        <v/>
      </c>
      <c r="HW77" s="55" t="str">
        <f t="shared" si="166"/>
        <v/>
      </c>
      <c r="HX77" s="55" t="str">
        <f t="shared" si="166"/>
        <v/>
      </c>
      <c r="HY77" s="55" t="str">
        <f t="shared" si="166"/>
        <v/>
      </c>
      <c r="HZ77" s="55" t="str">
        <f t="shared" si="166"/>
        <v/>
      </c>
      <c r="IA77" s="55" t="str">
        <f t="shared" si="166"/>
        <v/>
      </c>
      <c r="IB77" s="55" t="str">
        <f t="shared" si="166"/>
        <v/>
      </c>
      <c r="IC77" s="55" t="str">
        <f t="shared" si="166"/>
        <v/>
      </c>
      <c r="ID77" s="55" t="str">
        <f t="shared" si="166"/>
        <v/>
      </c>
      <c r="IE77" s="55" t="str">
        <f t="shared" si="166"/>
        <v/>
      </c>
      <c r="IF77" s="55" t="str">
        <f t="shared" si="166"/>
        <v/>
      </c>
      <c r="IG77" s="55" t="str">
        <f t="shared" si="166"/>
        <v/>
      </c>
      <c r="IH77" s="55" t="str">
        <f t="shared" si="166"/>
        <v/>
      </c>
      <c r="II77" s="55" t="str">
        <f t="shared" si="166"/>
        <v/>
      </c>
      <c r="IJ77" s="55" t="str">
        <f t="shared" si="166"/>
        <v/>
      </c>
      <c r="IK77" s="55" t="str">
        <f t="shared" si="166"/>
        <v/>
      </c>
      <c r="IL77" s="55" t="str">
        <f t="shared" si="166"/>
        <v/>
      </c>
      <c r="IM77" s="55" t="str">
        <f t="shared" si="166"/>
        <v/>
      </c>
      <c r="IN77" s="55" t="str">
        <f t="shared" si="166"/>
        <v/>
      </c>
      <c r="IO77" s="55" t="str">
        <f t="shared" si="166"/>
        <v/>
      </c>
      <c r="IP77" s="55" t="str">
        <f t="shared" si="166"/>
        <v/>
      </c>
      <c r="IQ77" s="55" t="str">
        <f t="shared" si="166"/>
        <v/>
      </c>
      <c r="IR77" s="55" t="str">
        <f t="shared" si="166"/>
        <v/>
      </c>
      <c r="IS77" s="55" t="str">
        <f t="shared" si="166"/>
        <v/>
      </c>
      <c r="IT77" s="55" t="str">
        <f t="shared" si="166"/>
        <v/>
      </c>
      <c r="IU77" s="55" t="str">
        <f t="shared" si="166"/>
        <v/>
      </c>
      <c r="IV77" s="55" t="str">
        <f t="shared" si="166"/>
        <v/>
      </c>
      <c r="IW77" s="55" t="str">
        <f t="shared" si="166"/>
        <v/>
      </c>
      <c r="IX77" s="55" t="str">
        <f t="shared" si="166"/>
        <v/>
      </c>
      <c r="IY77" s="55" t="str">
        <f t="shared" si="166"/>
        <v/>
      </c>
      <c r="IZ77" s="55" t="str">
        <f t="shared" si="166"/>
        <v/>
      </c>
      <c r="JA77" s="55" t="str">
        <f t="shared" ref="JA77:LL77" si="167">IFERROR(JA51-JA64,"")</f>
        <v/>
      </c>
      <c r="JB77" s="55" t="str">
        <f t="shared" si="167"/>
        <v/>
      </c>
      <c r="JC77" s="55" t="str">
        <f t="shared" si="167"/>
        <v/>
      </c>
      <c r="JD77" s="55" t="str">
        <f t="shared" si="167"/>
        <v/>
      </c>
      <c r="JE77" s="55" t="str">
        <f t="shared" si="167"/>
        <v/>
      </c>
      <c r="JF77" s="55" t="str">
        <f t="shared" si="167"/>
        <v/>
      </c>
      <c r="JG77" s="55" t="str">
        <f t="shared" si="167"/>
        <v/>
      </c>
      <c r="JH77" s="55" t="str">
        <f t="shared" si="167"/>
        <v/>
      </c>
      <c r="JI77" s="55" t="str">
        <f t="shared" si="167"/>
        <v/>
      </c>
      <c r="JJ77" s="55" t="str">
        <f t="shared" si="167"/>
        <v/>
      </c>
      <c r="JK77" s="55" t="str">
        <f t="shared" si="167"/>
        <v/>
      </c>
      <c r="JL77" s="55" t="str">
        <f t="shared" si="167"/>
        <v/>
      </c>
      <c r="JM77" s="55" t="str">
        <f t="shared" si="167"/>
        <v/>
      </c>
      <c r="JN77" s="55" t="str">
        <f t="shared" si="167"/>
        <v/>
      </c>
      <c r="JO77" s="55" t="str">
        <f t="shared" si="167"/>
        <v/>
      </c>
      <c r="JP77" s="55" t="str">
        <f t="shared" si="167"/>
        <v/>
      </c>
      <c r="JQ77" s="55" t="str">
        <f t="shared" si="167"/>
        <v/>
      </c>
      <c r="JR77" s="55" t="str">
        <f t="shared" si="167"/>
        <v/>
      </c>
      <c r="JS77" s="55" t="str">
        <f t="shared" si="167"/>
        <v/>
      </c>
      <c r="JT77" s="55" t="str">
        <f t="shared" si="167"/>
        <v/>
      </c>
      <c r="JU77" s="55" t="str">
        <f t="shared" si="167"/>
        <v/>
      </c>
      <c r="JV77" s="55" t="str">
        <f t="shared" si="167"/>
        <v/>
      </c>
      <c r="JW77" s="55" t="str">
        <f t="shared" si="167"/>
        <v/>
      </c>
      <c r="JX77" s="55" t="str">
        <f t="shared" si="167"/>
        <v/>
      </c>
      <c r="JY77" s="55" t="str">
        <f t="shared" si="167"/>
        <v/>
      </c>
      <c r="JZ77" s="55" t="str">
        <f t="shared" si="167"/>
        <v/>
      </c>
      <c r="KA77" s="55" t="str">
        <f t="shared" si="167"/>
        <v/>
      </c>
      <c r="KB77" s="55" t="str">
        <f t="shared" si="167"/>
        <v/>
      </c>
      <c r="KC77" s="55" t="str">
        <f t="shared" si="167"/>
        <v/>
      </c>
      <c r="KD77" s="55" t="str">
        <f t="shared" si="167"/>
        <v/>
      </c>
      <c r="KE77" s="55" t="str">
        <f t="shared" si="167"/>
        <v/>
      </c>
      <c r="KF77" s="55" t="str">
        <f t="shared" si="167"/>
        <v/>
      </c>
      <c r="KG77" s="55" t="str">
        <f t="shared" si="167"/>
        <v/>
      </c>
      <c r="KH77" s="55" t="str">
        <f t="shared" si="167"/>
        <v/>
      </c>
      <c r="KI77" s="55" t="str">
        <f t="shared" si="167"/>
        <v/>
      </c>
      <c r="KJ77" s="55" t="str">
        <f t="shared" si="167"/>
        <v/>
      </c>
      <c r="KK77" s="55" t="str">
        <f t="shared" si="167"/>
        <v/>
      </c>
      <c r="KL77" s="55" t="str">
        <f t="shared" si="167"/>
        <v/>
      </c>
      <c r="KM77" s="55" t="str">
        <f t="shared" si="167"/>
        <v/>
      </c>
      <c r="KN77" s="55" t="str">
        <f t="shared" si="167"/>
        <v/>
      </c>
      <c r="KO77" s="55" t="str">
        <f t="shared" si="167"/>
        <v/>
      </c>
      <c r="KP77" s="55" t="str">
        <f t="shared" si="167"/>
        <v/>
      </c>
      <c r="KQ77" s="55" t="str">
        <f t="shared" si="167"/>
        <v/>
      </c>
      <c r="KR77" s="55" t="str">
        <f t="shared" si="167"/>
        <v/>
      </c>
      <c r="KS77" s="55" t="str">
        <f t="shared" si="167"/>
        <v/>
      </c>
      <c r="KT77" s="55" t="str">
        <f t="shared" si="167"/>
        <v/>
      </c>
      <c r="KU77" s="55" t="str">
        <f t="shared" si="167"/>
        <v/>
      </c>
      <c r="KV77" s="55" t="str">
        <f t="shared" si="167"/>
        <v/>
      </c>
      <c r="KW77" s="55" t="str">
        <f t="shared" si="167"/>
        <v/>
      </c>
      <c r="KX77" s="55" t="str">
        <f t="shared" si="167"/>
        <v/>
      </c>
      <c r="KY77" s="55" t="str">
        <f t="shared" si="167"/>
        <v/>
      </c>
      <c r="KZ77" s="55" t="str">
        <f t="shared" si="167"/>
        <v/>
      </c>
      <c r="LA77" s="55" t="str">
        <f t="shared" si="167"/>
        <v/>
      </c>
      <c r="LB77" s="55" t="str">
        <f t="shared" si="167"/>
        <v/>
      </c>
      <c r="LC77" s="55" t="str">
        <f t="shared" si="167"/>
        <v/>
      </c>
      <c r="LD77" s="55" t="str">
        <f t="shared" si="167"/>
        <v/>
      </c>
      <c r="LE77" s="55" t="str">
        <f t="shared" si="167"/>
        <v/>
      </c>
      <c r="LF77" s="55" t="str">
        <f t="shared" si="167"/>
        <v/>
      </c>
      <c r="LG77" s="55" t="str">
        <f t="shared" si="167"/>
        <v/>
      </c>
      <c r="LH77" s="55" t="str">
        <f t="shared" si="167"/>
        <v/>
      </c>
      <c r="LI77" s="55" t="str">
        <f t="shared" si="167"/>
        <v/>
      </c>
      <c r="LJ77" s="55" t="str">
        <f t="shared" si="167"/>
        <v/>
      </c>
      <c r="LK77" s="55" t="str">
        <f t="shared" si="167"/>
        <v/>
      </c>
      <c r="LL77" s="55" t="str">
        <f t="shared" si="167"/>
        <v/>
      </c>
      <c r="LM77" s="55" t="str">
        <f t="shared" ref="LM77:NX77" si="168">IFERROR(LM51-LM64,"")</f>
        <v/>
      </c>
      <c r="LN77" s="55" t="str">
        <f t="shared" si="168"/>
        <v/>
      </c>
      <c r="LO77" s="55" t="str">
        <f t="shared" si="168"/>
        <v/>
      </c>
      <c r="LP77" s="55" t="str">
        <f t="shared" si="168"/>
        <v/>
      </c>
      <c r="LQ77" s="55" t="str">
        <f t="shared" si="168"/>
        <v/>
      </c>
      <c r="LR77" s="55" t="str">
        <f t="shared" si="168"/>
        <v/>
      </c>
      <c r="LS77" s="55" t="str">
        <f t="shared" si="168"/>
        <v/>
      </c>
      <c r="LT77" s="55" t="str">
        <f t="shared" si="168"/>
        <v/>
      </c>
      <c r="LU77" s="55" t="str">
        <f t="shared" si="168"/>
        <v/>
      </c>
      <c r="LV77" s="55" t="str">
        <f t="shared" si="168"/>
        <v/>
      </c>
      <c r="LW77" s="55" t="str">
        <f t="shared" si="168"/>
        <v/>
      </c>
      <c r="LX77" s="55" t="str">
        <f t="shared" si="168"/>
        <v/>
      </c>
      <c r="LY77" s="55" t="str">
        <f t="shared" si="168"/>
        <v/>
      </c>
      <c r="LZ77" s="55" t="str">
        <f t="shared" si="168"/>
        <v/>
      </c>
      <c r="MA77" s="55" t="str">
        <f t="shared" si="168"/>
        <v/>
      </c>
      <c r="MB77" s="55" t="str">
        <f t="shared" si="168"/>
        <v/>
      </c>
      <c r="MC77" s="55" t="str">
        <f t="shared" si="168"/>
        <v/>
      </c>
      <c r="MD77" s="55" t="str">
        <f t="shared" si="168"/>
        <v/>
      </c>
      <c r="ME77" s="55" t="str">
        <f t="shared" si="168"/>
        <v/>
      </c>
      <c r="MF77" s="55" t="str">
        <f t="shared" si="168"/>
        <v/>
      </c>
      <c r="MG77" s="55" t="str">
        <f t="shared" si="168"/>
        <v/>
      </c>
      <c r="MH77" s="55" t="str">
        <f t="shared" si="168"/>
        <v/>
      </c>
      <c r="MI77" s="55" t="str">
        <f t="shared" si="168"/>
        <v/>
      </c>
      <c r="MJ77" s="55" t="str">
        <f t="shared" si="168"/>
        <v/>
      </c>
      <c r="MK77" s="55" t="str">
        <f t="shared" si="168"/>
        <v/>
      </c>
      <c r="ML77" s="55" t="str">
        <f t="shared" si="168"/>
        <v/>
      </c>
      <c r="MM77" s="55" t="str">
        <f t="shared" si="168"/>
        <v/>
      </c>
      <c r="MN77" s="55" t="str">
        <f t="shared" si="168"/>
        <v/>
      </c>
      <c r="MO77" s="55" t="str">
        <f t="shared" si="168"/>
        <v/>
      </c>
      <c r="MP77" s="55" t="str">
        <f t="shared" si="168"/>
        <v/>
      </c>
      <c r="MQ77" s="55" t="str">
        <f t="shared" si="168"/>
        <v/>
      </c>
      <c r="MR77" s="55" t="str">
        <f t="shared" si="168"/>
        <v/>
      </c>
      <c r="MS77" s="55" t="str">
        <f t="shared" si="168"/>
        <v/>
      </c>
      <c r="MT77" s="55" t="str">
        <f t="shared" si="168"/>
        <v/>
      </c>
      <c r="MU77" s="55" t="str">
        <f t="shared" si="168"/>
        <v/>
      </c>
      <c r="MV77" s="55" t="str">
        <f t="shared" si="168"/>
        <v/>
      </c>
      <c r="MW77" s="55" t="str">
        <f t="shared" si="168"/>
        <v/>
      </c>
      <c r="MX77" s="55" t="str">
        <f t="shared" si="168"/>
        <v/>
      </c>
      <c r="MY77" s="55" t="str">
        <f t="shared" si="168"/>
        <v/>
      </c>
      <c r="MZ77" s="55" t="str">
        <f t="shared" si="168"/>
        <v/>
      </c>
      <c r="NA77" s="55" t="str">
        <f t="shared" si="168"/>
        <v/>
      </c>
      <c r="NB77" s="55" t="str">
        <f t="shared" si="168"/>
        <v/>
      </c>
      <c r="NC77" s="55" t="str">
        <f t="shared" si="168"/>
        <v/>
      </c>
      <c r="ND77" s="55" t="str">
        <f t="shared" si="168"/>
        <v/>
      </c>
      <c r="NE77" s="55" t="str">
        <f t="shared" si="168"/>
        <v/>
      </c>
      <c r="NF77" s="55" t="str">
        <f t="shared" si="168"/>
        <v/>
      </c>
      <c r="NG77" s="55" t="str">
        <f t="shared" si="168"/>
        <v/>
      </c>
      <c r="NH77" s="55" t="str">
        <f t="shared" si="168"/>
        <v/>
      </c>
      <c r="NI77" s="55" t="str">
        <f t="shared" si="168"/>
        <v/>
      </c>
      <c r="NJ77" s="55" t="str">
        <f t="shared" si="168"/>
        <v/>
      </c>
      <c r="NK77" s="55" t="str">
        <f t="shared" si="168"/>
        <v/>
      </c>
      <c r="NL77" s="55" t="str">
        <f t="shared" si="168"/>
        <v/>
      </c>
      <c r="NM77" s="55" t="str">
        <f t="shared" si="168"/>
        <v/>
      </c>
      <c r="NN77" s="55" t="str">
        <f t="shared" si="168"/>
        <v/>
      </c>
      <c r="NO77" s="55" t="str">
        <f t="shared" si="168"/>
        <v/>
      </c>
      <c r="NP77" s="55" t="str">
        <f t="shared" si="168"/>
        <v/>
      </c>
      <c r="NQ77" s="55" t="str">
        <f t="shared" si="168"/>
        <v/>
      </c>
      <c r="NR77" s="55" t="str">
        <f t="shared" si="168"/>
        <v/>
      </c>
      <c r="NS77" s="55" t="str">
        <f t="shared" si="168"/>
        <v/>
      </c>
      <c r="NT77" s="55" t="str">
        <f t="shared" si="168"/>
        <v/>
      </c>
      <c r="NU77" s="55" t="str">
        <f t="shared" si="168"/>
        <v/>
      </c>
      <c r="NV77" s="55" t="str">
        <f t="shared" si="168"/>
        <v/>
      </c>
      <c r="NW77" s="55" t="str">
        <f t="shared" si="168"/>
        <v/>
      </c>
      <c r="NX77" s="55" t="str">
        <f t="shared" si="168"/>
        <v/>
      </c>
      <c r="NY77" s="55" t="str">
        <f t="shared" ref="NY77:QJ77" si="169">IFERROR(NY51-NY64,"")</f>
        <v/>
      </c>
      <c r="NZ77" s="55" t="str">
        <f t="shared" si="169"/>
        <v/>
      </c>
      <c r="OA77" s="55" t="str">
        <f t="shared" si="169"/>
        <v/>
      </c>
      <c r="OB77" s="55" t="str">
        <f t="shared" si="169"/>
        <v/>
      </c>
      <c r="OC77" s="55" t="str">
        <f t="shared" si="169"/>
        <v/>
      </c>
      <c r="OD77" s="55" t="str">
        <f t="shared" si="169"/>
        <v/>
      </c>
      <c r="OE77" s="55" t="str">
        <f t="shared" si="169"/>
        <v/>
      </c>
      <c r="OF77" s="55" t="str">
        <f t="shared" si="169"/>
        <v/>
      </c>
      <c r="OG77" s="55" t="str">
        <f t="shared" si="169"/>
        <v/>
      </c>
      <c r="OH77" s="55" t="str">
        <f t="shared" si="169"/>
        <v/>
      </c>
      <c r="OI77" s="55" t="str">
        <f t="shared" si="169"/>
        <v/>
      </c>
      <c r="OJ77" s="55" t="str">
        <f t="shared" si="169"/>
        <v/>
      </c>
      <c r="OK77" s="55" t="str">
        <f t="shared" si="169"/>
        <v/>
      </c>
      <c r="OL77" s="55" t="str">
        <f t="shared" si="169"/>
        <v/>
      </c>
      <c r="OM77" s="55" t="str">
        <f t="shared" si="169"/>
        <v/>
      </c>
      <c r="ON77" s="55" t="str">
        <f t="shared" si="169"/>
        <v/>
      </c>
      <c r="OO77" s="55" t="str">
        <f t="shared" si="169"/>
        <v/>
      </c>
      <c r="OP77" s="55" t="str">
        <f t="shared" si="169"/>
        <v/>
      </c>
      <c r="OQ77" s="55" t="str">
        <f t="shared" si="169"/>
        <v/>
      </c>
      <c r="OR77" s="55" t="str">
        <f t="shared" si="169"/>
        <v/>
      </c>
      <c r="OS77" s="55" t="str">
        <f t="shared" si="169"/>
        <v/>
      </c>
      <c r="OT77" s="55" t="str">
        <f t="shared" si="169"/>
        <v/>
      </c>
      <c r="OU77" s="55" t="str">
        <f t="shared" si="169"/>
        <v/>
      </c>
      <c r="OV77" s="55" t="str">
        <f t="shared" si="169"/>
        <v/>
      </c>
      <c r="OW77" s="55" t="str">
        <f t="shared" si="169"/>
        <v/>
      </c>
      <c r="OX77" s="55" t="str">
        <f t="shared" si="169"/>
        <v/>
      </c>
      <c r="OY77" s="55" t="str">
        <f t="shared" si="169"/>
        <v/>
      </c>
      <c r="OZ77" s="55" t="str">
        <f t="shared" si="169"/>
        <v/>
      </c>
      <c r="PA77" s="55" t="str">
        <f t="shared" si="169"/>
        <v/>
      </c>
      <c r="PB77" s="55" t="str">
        <f t="shared" si="169"/>
        <v/>
      </c>
      <c r="PC77" s="55" t="str">
        <f t="shared" si="169"/>
        <v/>
      </c>
      <c r="PD77" s="55" t="str">
        <f t="shared" si="169"/>
        <v/>
      </c>
      <c r="PE77" s="55" t="str">
        <f t="shared" si="169"/>
        <v/>
      </c>
      <c r="PF77" s="55" t="str">
        <f t="shared" si="169"/>
        <v/>
      </c>
      <c r="PG77" s="55" t="str">
        <f t="shared" si="169"/>
        <v/>
      </c>
      <c r="PH77" s="55" t="str">
        <f t="shared" si="169"/>
        <v/>
      </c>
      <c r="PI77" s="55" t="str">
        <f t="shared" si="169"/>
        <v/>
      </c>
      <c r="PJ77" s="55" t="str">
        <f t="shared" si="169"/>
        <v/>
      </c>
      <c r="PK77" s="55" t="str">
        <f t="shared" si="169"/>
        <v/>
      </c>
      <c r="PL77" s="55" t="str">
        <f t="shared" si="169"/>
        <v/>
      </c>
      <c r="PM77" s="55" t="str">
        <f t="shared" si="169"/>
        <v/>
      </c>
      <c r="PN77" s="55" t="str">
        <f t="shared" si="169"/>
        <v/>
      </c>
      <c r="PO77" s="55" t="str">
        <f t="shared" si="169"/>
        <v/>
      </c>
      <c r="PP77" s="55" t="str">
        <f t="shared" si="169"/>
        <v/>
      </c>
      <c r="PQ77" s="55" t="str">
        <f t="shared" si="169"/>
        <v/>
      </c>
      <c r="PR77" s="55" t="str">
        <f t="shared" si="169"/>
        <v/>
      </c>
      <c r="PS77" s="55" t="str">
        <f t="shared" si="169"/>
        <v/>
      </c>
      <c r="PT77" s="55" t="str">
        <f t="shared" si="169"/>
        <v/>
      </c>
      <c r="PU77" s="55" t="str">
        <f t="shared" si="169"/>
        <v/>
      </c>
      <c r="PV77" s="55" t="str">
        <f t="shared" si="169"/>
        <v/>
      </c>
      <c r="PW77" s="55" t="str">
        <f t="shared" si="169"/>
        <v/>
      </c>
      <c r="PX77" s="55" t="str">
        <f t="shared" si="169"/>
        <v/>
      </c>
      <c r="PY77" s="55" t="str">
        <f t="shared" si="169"/>
        <v/>
      </c>
      <c r="PZ77" s="55" t="str">
        <f t="shared" si="169"/>
        <v/>
      </c>
      <c r="QA77" s="55" t="str">
        <f t="shared" si="169"/>
        <v/>
      </c>
      <c r="QB77" s="55" t="str">
        <f t="shared" si="169"/>
        <v/>
      </c>
      <c r="QC77" s="55" t="str">
        <f t="shared" si="169"/>
        <v/>
      </c>
      <c r="QD77" s="55" t="str">
        <f t="shared" si="169"/>
        <v/>
      </c>
      <c r="QE77" s="55" t="str">
        <f t="shared" si="169"/>
        <v/>
      </c>
      <c r="QF77" s="55" t="str">
        <f t="shared" si="169"/>
        <v/>
      </c>
      <c r="QG77" s="55" t="str">
        <f t="shared" si="169"/>
        <v/>
      </c>
      <c r="QH77" s="55" t="str">
        <f t="shared" si="169"/>
        <v/>
      </c>
      <c r="QI77" s="55" t="str">
        <f t="shared" si="169"/>
        <v/>
      </c>
      <c r="QJ77" s="55" t="str">
        <f t="shared" si="169"/>
        <v/>
      </c>
      <c r="QK77" s="55" t="str">
        <f t="shared" ref="QK77:QQ77" si="170">IFERROR(QK51-QK64,"")</f>
        <v/>
      </c>
      <c r="QL77" s="55" t="str">
        <f t="shared" si="170"/>
        <v/>
      </c>
      <c r="QM77" s="55" t="str">
        <f t="shared" si="170"/>
        <v/>
      </c>
      <c r="QN77" s="55" t="str">
        <f t="shared" si="170"/>
        <v/>
      </c>
      <c r="QO77" s="55" t="str">
        <f t="shared" si="170"/>
        <v/>
      </c>
      <c r="QP77" s="55" t="str">
        <f t="shared" si="170"/>
        <v/>
      </c>
      <c r="QQ77" s="55" t="str">
        <f t="shared" si="170"/>
        <v/>
      </c>
      <c r="QR77" s="55" t="s">
        <v>76</v>
      </c>
      <c r="QS77" s="55" t="s">
        <v>76</v>
      </c>
      <c r="QT77" s="55" t="s">
        <v>76</v>
      </c>
      <c r="QU77" s="55" t="s">
        <v>76</v>
      </c>
      <c r="QV77" s="55" t="s">
        <v>76</v>
      </c>
      <c r="QW77" s="55" t="s">
        <v>76</v>
      </c>
      <c r="QX77" s="55" t="s">
        <v>76</v>
      </c>
      <c r="QY77" s="55" t="s">
        <v>76</v>
      </c>
      <c r="QZ77" s="55" t="s">
        <v>76</v>
      </c>
      <c r="RA77" s="55" t="s">
        <v>76</v>
      </c>
      <c r="RB77" s="55" t="s">
        <v>76</v>
      </c>
      <c r="RC77" s="55" t="s">
        <v>76</v>
      </c>
      <c r="RD77" s="55"/>
      <c r="RE77" s="55"/>
      <c r="RF77" s="55"/>
      <c r="RG77" s="55"/>
      <c r="RH77" s="55"/>
      <c r="RI77" s="55"/>
      <c r="RJ77" s="55"/>
      <c r="RK77" s="55"/>
      <c r="RL77" s="55"/>
      <c r="RM77" s="55"/>
      <c r="RN77" s="55"/>
      <c r="RO77" s="55"/>
      <c r="RP77" s="55"/>
      <c r="RQ77" s="55"/>
      <c r="RR77" s="55"/>
      <c r="RS77" s="55"/>
      <c r="RT77" s="55"/>
      <c r="RU77" s="55"/>
      <c r="RV77" s="55"/>
      <c r="RW77" s="55"/>
      <c r="RX77" s="55"/>
    </row>
    <row r="78" spans="2:492" x14ac:dyDescent="0.2">
      <c r="B78" s="47">
        <f t="shared" si="162"/>
        <v>5</v>
      </c>
      <c r="C78" s="54" t="str">
        <f>$C$14</f>
        <v>Ｙｕｋｉ　Ｓｕｉｔｅ　Ｋｏｕｒｉｊｉｍａ＜古宇利島＞</v>
      </c>
      <c r="D78" s="2"/>
      <c r="E78" s="55" t="str">
        <f t="shared" ref="E78:BP78" si="171">IFERROR(E52-E65,"")</f>
        <v/>
      </c>
      <c r="F78" s="55" t="str">
        <f t="shared" si="171"/>
        <v/>
      </c>
      <c r="G78" s="55" t="str">
        <f t="shared" si="171"/>
        <v/>
      </c>
      <c r="H78" s="55" t="str">
        <f t="shared" si="171"/>
        <v/>
      </c>
      <c r="I78" s="55" t="str">
        <f t="shared" si="171"/>
        <v/>
      </c>
      <c r="J78" s="55" t="str">
        <f t="shared" si="171"/>
        <v/>
      </c>
      <c r="K78" s="55" t="str">
        <f t="shared" si="171"/>
        <v/>
      </c>
      <c r="L78" s="55" t="str">
        <f t="shared" si="171"/>
        <v/>
      </c>
      <c r="M78" s="55" t="str">
        <f t="shared" si="171"/>
        <v/>
      </c>
      <c r="N78" s="55" t="str">
        <f t="shared" si="171"/>
        <v/>
      </c>
      <c r="O78" s="55" t="str">
        <f t="shared" si="171"/>
        <v/>
      </c>
      <c r="P78" s="55" t="str">
        <f t="shared" si="171"/>
        <v/>
      </c>
      <c r="Q78" s="55" t="str">
        <f t="shared" si="171"/>
        <v/>
      </c>
      <c r="R78" s="55" t="str">
        <f t="shared" si="171"/>
        <v/>
      </c>
      <c r="S78" s="55" t="str">
        <f t="shared" si="171"/>
        <v/>
      </c>
      <c r="T78" s="55" t="str">
        <f t="shared" si="171"/>
        <v/>
      </c>
      <c r="U78" s="55" t="str">
        <f t="shared" si="171"/>
        <v/>
      </c>
      <c r="V78" s="55" t="str">
        <f t="shared" si="171"/>
        <v/>
      </c>
      <c r="W78" s="55" t="str">
        <f t="shared" si="171"/>
        <v/>
      </c>
      <c r="X78" s="55" t="str">
        <f t="shared" si="171"/>
        <v/>
      </c>
      <c r="Y78" s="55" t="str">
        <f t="shared" si="171"/>
        <v/>
      </c>
      <c r="Z78" s="55" t="str">
        <f t="shared" si="171"/>
        <v/>
      </c>
      <c r="AA78" s="55" t="str">
        <f t="shared" si="171"/>
        <v/>
      </c>
      <c r="AB78" s="55" t="str">
        <f t="shared" si="171"/>
        <v/>
      </c>
      <c r="AC78" s="55" t="str">
        <f t="shared" si="171"/>
        <v/>
      </c>
      <c r="AD78" s="55" t="str">
        <f t="shared" si="171"/>
        <v/>
      </c>
      <c r="AE78" s="55" t="str">
        <f t="shared" si="171"/>
        <v/>
      </c>
      <c r="AF78" s="55" t="str">
        <f t="shared" si="171"/>
        <v/>
      </c>
      <c r="AG78" s="55" t="str">
        <f t="shared" si="171"/>
        <v/>
      </c>
      <c r="AH78" s="55" t="str">
        <f t="shared" si="171"/>
        <v/>
      </c>
      <c r="AI78" s="55" t="str">
        <f t="shared" si="171"/>
        <v/>
      </c>
      <c r="AJ78" s="55" t="str">
        <f t="shared" si="171"/>
        <v/>
      </c>
      <c r="AK78" s="55" t="str">
        <f t="shared" si="171"/>
        <v/>
      </c>
      <c r="AL78" s="55" t="str">
        <f t="shared" si="171"/>
        <v/>
      </c>
      <c r="AM78" s="55" t="str">
        <f t="shared" si="171"/>
        <v/>
      </c>
      <c r="AN78" s="55" t="str">
        <f t="shared" si="171"/>
        <v/>
      </c>
      <c r="AO78" s="55" t="str">
        <f t="shared" si="171"/>
        <v/>
      </c>
      <c r="AP78" s="55" t="str">
        <f t="shared" si="171"/>
        <v/>
      </c>
      <c r="AQ78" s="55" t="str">
        <f t="shared" si="171"/>
        <v/>
      </c>
      <c r="AR78" s="55" t="str">
        <f t="shared" si="171"/>
        <v/>
      </c>
      <c r="AS78" s="55" t="str">
        <f t="shared" si="171"/>
        <v/>
      </c>
      <c r="AT78" s="55" t="str">
        <f t="shared" si="171"/>
        <v/>
      </c>
      <c r="AU78" s="55" t="str">
        <f t="shared" si="171"/>
        <v/>
      </c>
      <c r="AV78" s="55" t="str">
        <f t="shared" si="171"/>
        <v/>
      </c>
      <c r="AW78" s="55" t="str">
        <f t="shared" si="171"/>
        <v/>
      </c>
      <c r="AX78" s="55" t="str">
        <f t="shared" si="171"/>
        <v/>
      </c>
      <c r="AY78" s="55" t="str">
        <f t="shared" si="171"/>
        <v/>
      </c>
      <c r="AZ78" s="55" t="str">
        <f t="shared" si="171"/>
        <v/>
      </c>
      <c r="BA78" s="55" t="str">
        <f t="shared" si="171"/>
        <v/>
      </c>
      <c r="BB78" s="55" t="str">
        <f t="shared" si="171"/>
        <v/>
      </c>
      <c r="BC78" s="55" t="str">
        <f t="shared" si="171"/>
        <v/>
      </c>
      <c r="BD78" s="55" t="str">
        <f t="shared" si="171"/>
        <v/>
      </c>
      <c r="BE78" s="55" t="str">
        <f t="shared" si="171"/>
        <v/>
      </c>
      <c r="BF78" s="55" t="str">
        <f t="shared" si="171"/>
        <v/>
      </c>
      <c r="BG78" s="55" t="str">
        <f t="shared" si="171"/>
        <v/>
      </c>
      <c r="BH78" s="55" t="str">
        <f t="shared" si="171"/>
        <v/>
      </c>
      <c r="BI78" s="55" t="str">
        <f t="shared" si="171"/>
        <v/>
      </c>
      <c r="BJ78" s="55" t="str">
        <f t="shared" si="171"/>
        <v/>
      </c>
      <c r="BK78" s="55" t="str">
        <f t="shared" si="171"/>
        <v/>
      </c>
      <c r="BL78" s="55" t="str">
        <f t="shared" si="171"/>
        <v/>
      </c>
      <c r="BM78" s="55" t="str">
        <f t="shared" si="171"/>
        <v/>
      </c>
      <c r="BN78" s="55" t="str">
        <f t="shared" si="171"/>
        <v/>
      </c>
      <c r="BO78" s="55" t="str">
        <f t="shared" si="171"/>
        <v/>
      </c>
      <c r="BP78" s="55" t="str">
        <f t="shared" si="171"/>
        <v/>
      </c>
      <c r="BQ78" s="55" t="str">
        <f t="shared" ref="BQ78:EB78" si="172">IFERROR(BQ52-BQ65,"")</f>
        <v/>
      </c>
      <c r="BR78" s="55" t="str">
        <f t="shared" si="172"/>
        <v/>
      </c>
      <c r="BS78" s="55" t="str">
        <f t="shared" si="172"/>
        <v/>
      </c>
      <c r="BT78" s="55" t="str">
        <f t="shared" si="172"/>
        <v/>
      </c>
      <c r="BU78" s="55" t="str">
        <f t="shared" si="172"/>
        <v/>
      </c>
      <c r="BV78" s="55" t="str">
        <f t="shared" si="172"/>
        <v/>
      </c>
      <c r="BW78" s="55" t="str">
        <f t="shared" si="172"/>
        <v/>
      </c>
      <c r="BX78" s="55" t="str">
        <f t="shared" si="172"/>
        <v/>
      </c>
      <c r="BY78" s="55" t="str">
        <f t="shared" si="172"/>
        <v/>
      </c>
      <c r="BZ78" s="55" t="str">
        <f t="shared" si="172"/>
        <v/>
      </c>
      <c r="CA78" s="55" t="str">
        <f t="shared" si="172"/>
        <v/>
      </c>
      <c r="CB78" s="55" t="str">
        <f t="shared" si="172"/>
        <v/>
      </c>
      <c r="CC78" s="55" t="str">
        <f t="shared" si="172"/>
        <v/>
      </c>
      <c r="CD78" s="55" t="str">
        <f t="shared" si="172"/>
        <v/>
      </c>
      <c r="CE78" s="55" t="str">
        <f t="shared" si="172"/>
        <v/>
      </c>
      <c r="CF78" s="55" t="str">
        <f t="shared" si="172"/>
        <v/>
      </c>
      <c r="CG78" s="55" t="str">
        <f t="shared" si="172"/>
        <v/>
      </c>
      <c r="CH78" s="55" t="str">
        <f t="shared" si="172"/>
        <v/>
      </c>
      <c r="CI78" s="55" t="str">
        <f t="shared" si="172"/>
        <v/>
      </c>
      <c r="CJ78" s="55" t="str">
        <f t="shared" si="172"/>
        <v/>
      </c>
      <c r="CK78" s="55" t="str">
        <f t="shared" si="172"/>
        <v/>
      </c>
      <c r="CL78" s="55" t="str">
        <f t="shared" si="172"/>
        <v/>
      </c>
      <c r="CM78" s="55" t="str">
        <f t="shared" si="172"/>
        <v/>
      </c>
      <c r="CN78" s="55" t="str">
        <f t="shared" si="172"/>
        <v/>
      </c>
      <c r="CO78" s="55" t="str">
        <f t="shared" si="172"/>
        <v/>
      </c>
      <c r="CP78" s="55" t="str">
        <f t="shared" si="172"/>
        <v/>
      </c>
      <c r="CQ78" s="55" t="str">
        <f t="shared" si="172"/>
        <v/>
      </c>
      <c r="CR78" s="55" t="str">
        <f t="shared" si="172"/>
        <v/>
      </c>
      <c r="CS78" s="55" t="str">
        <f t="shared" si="172"/>
        <v/>
      </c>
      <c r="CT78" s="55" t="str">
        <f t="shared" si="172"/>
        <v/>
      </c>
      <c r="CU78" s="55" t="str">
        <f t="shared" si="172"/>
        <v/>
      </c>
      <c r="CV78" s="55" t="str">
        <f t="shared" si="172"/>
        <v/>
      </c>
      <c r="CW78" s="55" t="str">
        <f t="shared" si="172"/>
        <v/>
      </c>
      <c r="CX78" s="55" t="str">
        <f t="shared" si="172"/>
        <v/>
      </c>
      <c r="CY78" s="55" t="str">
        <f t="shared" si="172"/>
        <v/>
      </c>
      <c r="CZ78" s="55" t="str">
        <f t="shared" si="172"/>
        <v/>
      </c>
      <c r="DA78" s="55" t="str">
        <f t="shared" si="172"/>
        <v/>
      </c>
      <c r="DB78" s="55" t="str">
        <f t="shared" si="172"/>
        <v/>
      </c>
      <c r="DC78" s="55" t="str">
        <f t="shared" si="172"/>
        <v/>
      </c>
      <c r="DD78" s="55" t="str">
        <f t="shared" si="172"/>
        <v/>
      </c>
      <c r="DE78" s="55" t="str">
        <f t="shared" si="172"/>
        <v/>
      </c>
      <c r="DF78" s="55" t="str">
        <f t="shared" si="172"/>
        <v/>
      </c>
      <c r="DG78" s="55" t="str">
        <f t="shared" si="172"/>
        <v/>
      </c>
      <c r="DH78" s="55" t="str">
        <f t="shared" si="172"/>
        <v/>
      </c>
      <c r="DI78" s="55" t="str">
        <f t="shared" si="172"/>
        <v/>
      </c>
      <c r="DJ78" s="55" t="str">
        <f t="shared" si="172"/>
        <v/>
      </c>
      <c r="DK78" s="55" t="str">
        <f t="shared" si="172"/>
        <v/>
      </c>
      <c r="DL78" s="55" t="str">
        <f t="shared" si="172"/>
        <v/>
      </c>
      <c r="DM78" s="55" t="str">
        <f t="shared" si="172"/>
        <v/>
      </c>
      <c r="DN78" s="55" t="str">
        <f t="shared" si="172"/>
        <v/>
      </c>
      <c r="DO78" s="55" t="str">
        <f t="shared" si="172"/>
        <v/>
      </c>
      <c r="DP78" s="55" t="str">
        <f t="shared" si="172"/>
        <v/>
      </c>
      <c r="DQ78" s="55" t="str">
        <f t="shared" si="172"/>
        <v/>
      </c>
      <c r="DR78" s="55" t="str">
        <f t="shared" si="172"/>
        <v/>
      </c>
      <c r="DS78" s="55" t="str">
        <f t="shared" si="172"/>
        <v/>
      </c>
      <c r="DT78" s="55" t="str">
        <f t="shared" si="172"/>
        <v/>
      </c>
      <c r="DU78" s="55" t="str">
        <f t="shared" si="172"/>
        <v/>
      </c>
      <c r="DV78" s="55" t="str">
        <f t="shared" si="172"/>
        <v/>
      </c>
      <c r="DW78" s="55" t="str">
        <f t="shared" si="172"/>
        <v/>
      </c>
      <c r="DX78" s="55" t="str">
        <f t="shared" si="172"/>
        <v/>
      </c>
      <c r="DY78" s="55" t="str">
        <f t="shared" si="172"/>
        <v/>
      </c>
      <c r="DZ78" s="55" t="str">
        <f t="shared" si="172"/>
        <v/>
      </c>
      <c r="EA78" s="55" t="str">
        <f t="shared" si="172"/>
        <v/>
      </c>
      <c r="EB78" s="55" t="str">
        <f t="shared" si="172"/>
        <v/>
      </c>
      <c r="EC78" s="55" t="str">
        <f t="shared" ref="EC78:GN78" si="173">IFERROR(EC52-EC65,"")</f>
        <v/>
      </c>
      <c r="ED78" s="55" t="str">
        <f t="shared" si="173"/>
        <v/>
      </c>
      <c r="EE78" s="55" t="str">
        <f t="shared" si="173"/>
        <v/>
      </c>
      <c r="EF78" s="55" t="str">
        <f t="shared" si="173"/>
        <v/>
      </c>
      <c r="EG78" s="55" t="str">
        <f t="shared" si="173"/>
        <v/>
      </c>
      <c r="EH78" s="55" t="str">
        <f t="shared" si="173"/>
        <v/>
      </c>
      <c r="EI78" s="55" t="str">
        <f t="shared" si="173"/>
        <v/>
      </c>
      <c r="EJ78" s="55" t="str">
        <f t="shared" si="173"/>
        <v/>
      </c>
      <c r="EK78" s="55" t="str">
        <f t="shared" si="173"/>
        <v/>
      </c>
      <c r="EL78" s="55" t="str">
        <f t="shared" si="173"/>
        <v/>
      </c>
      <c r="EM78" s="55" t="str">
        <f t="shared" si="173"/>
        <v/>
      </c>
      <c r="EN78" s="55" t="str">
        <f t="shared" si="173"/>
        <v/>
      </c>
      <c r="EO78" s="55" t="str">
        <f t="shared" si="173"/>
        <v/>
      </c>
      <c r="EP78" s="55" t="str">
        <f t="shared" si="173"/>
        <v/>
      </c>
      <c r="EQ78" s="55" t="str">
        <f t="shared" si="173"/>
        <v/>
      </c>
      <c r="ER78" s="55" t="str">
        <f t="shared" si="173"/>
        <v/>
      </c>
      <c r="ES78" s="55" t="str">
        <f t="shared" si="173"/>
        <v/>
      </c>
      <c r="ET78" s="55" t="str">
        <f t="shared" si="173"/>
        <v/>
      </c>
      <c r="EU78" s="55" t="str">
        <f t="shared" si="173"/>
        <v/>
      </c>
      <c r="EV78" s="55" t="str">
        <f t="shared" si="173"/>
        <v/>
      </c>
      <c r="EW78" s="55" t="str">
        <f t="shared" si="173"/>
        <v/>
      </c>
      <c r="EX78" s="55" t="str">
        <f t="shared" si="173"/>
        <v/>
      </c>
      <c r="EY78" s="55" t="str">
        <f t="shared" si="173"/>
        <v/>
      </c>
      <c r="EZ78" s="55" t="str">
        <f t="shared" si="173"/>
        <v/>
      </c>
      <c r="FA78" s="55" t="str">
        <f t="shared" si="173"/>
        <v/>
      </c>
      <c r="FB78" s="55" t="str">
        <f t="shared" si="173"/>
        <v/>
      </c>
      <c r="FC78" s="55" t="str">
        <f t="shared" si="173"/>
        <v/>
      </c>
      <c r="FD78" s="55" t="str">
        <f t="shared" si="173"/>
        <v/>
      </c>
      <c r="FE78" s="55" t="str">
        <f t="shared" si="173"/>
        <v/>
      </c>
      <c r="FF78" s="55" t="str">
        <f t="shared" si="173"/>
        <v/>
      </c>
      <c r="FG78" s="55" t="str">
        <f t="shared" si="173"/>
        <v/>
      </c>
      <c r="FH78" s="55" t="str">
        <f t="shared" si="173"/>
        <v/>
      </c>
      <c r="FI78" s="55" t="str">
        <f t="shared" si="173"/>
        <v/>
      </c>
      <c r="FJ78" s="55" t="str">
        <f t="shared" si="173"/>
        <v/>
      </c>
      <c r="FK78" s="55" t="str">
        <f t="shared" si="173"/>
        <v/>
      </c>
      <c r="FL78" s="55" t="str">
        <f t="shared" si="173"/>
        <v/>
      </c>
      <c r="FM78" s="55" t="str">
        <f t="shared" si="173"/>
        <v/>
      </c>
      <c r="FN78" s="55" t="str">
        <f t="shared" si="173"/>
        <v/>
      </c>
      <c r="FO78" s="55" t="str">
        <f t="shared" si="173"/>
        <v/>
      </c>
      <c r="FP78" s="55" t="str">
        <f t="shared" si="173"/>
        <v/>
      </c>
      <c r="FQ78" s="55" t="str">
        <f t="shared" si="173"/>
        <v/>
      </c>
      <c r="FR78" s="55" t="str">
        <f t="shared" si="173"/>
        <v/>
      </c>
      <c r="FS78" s="55" t="str">
        <f t="shared" si="173"/>
        <v/>
      </c>
      <c r="FT78" s="55" t="str">
        <f t="shared" si="173"/>
        <v/>
      </c>
      <c r="FU78" s="55" t="str">
        <f t="shared" si="173"/>
        <v/>
      </c>
      <c r="FV78" s="55" t="str">
        <f t="shared" si="173"/>
        <v/>
      </c>
      <c r="FW78" s="55" t="str">
        <f t="shared" si="173"/>
        <v/>
      </c>
      <c r="FX78" s="55" t="str">
        <f t="shared" si="173"/>
        <v/>
      </c>
      <c r="FY78" s="55" t="str">
        <f t="shared" si="173"/>
        <v/>
      </c>
      <c r="FZ78" s="55" t="str">
        <f t="shared" si="173"/>
        <v/>
      </c>
      <c r="GA78" s="55" t="str">
        <f t="shared" si="173"/>
        <v/>
      </c>
      <c r="GB78" s="55" t="str">
        <f t="shared" si="173"/>
        <v/>
      </c>
      <c r="GC78" s="55" t="str">
        <f t="shared" si="173"/>
        <v/>
      </c>
      <c r="GD78" s="55" t="str">
        <f t="shared" si="173"/>
        <v/>
      </c>
      <c r="GE78" s="55" t="str">
        <f t="shared" si="173"/>
        <v/>
      </c>
      <c r="GF78" s="55" t="str">
        <f t="shared" si="173"/>
        <v/>
      </c>
      <c r="GG78" s="55" t="str">
        <f t="shared" si="173"/>
        <v/>
      </c>
      <c r="GH78" s="55" t="str">
        <f t="shared" si="173"/>
        <v/>
      </c>
      <c r="GI78" s="55" t="str">
        <f t="shared" si="173"/>
        <v/>
      </c>
      <c r="GJ78" s="55" t="str">
        <f t="shared" si="173"/>
        <v/>
      </c>
      <c r="GK78" s="55" t="str">
        <f t="shared" si="173"/>
        <v/>
      </c>
      <c r="GL78" s="55" t="str">
        <f t="shared" si="173"/>
        <v/>
      </c>
      <c r="GM78" s="55" t="str">
        <f t="shared" si="173"/>
        <v/>
      </c>
      <c r="GN78" s="55" t="str">
        <f t="shared" si="173"/>
        <v/>
      </c>
      <c r="GO78" s="55" t="str">
        <f t="shared" ref="GO78:IZ78" si="174">IFERROR(GO52-GO65,"")</f>
        <v/>
      </c>
      <c r="GP78" s="55" t="str">
        <f t="shared" si="174"/>
        <v/>
      </c>
      <c r="GQ78" s="55" t="str">
        <f t="shared" si="174"/>
        <v/>
      </c>
      <c r="GR78" s="55" t="str">
        <f t="shared" si="174"/>
        <v/>
      </c>
      <c r="GS78" s="55" t="str">
        <f t="shared" si="174"/>
        <v/>
      </c>
      <c r="GT78" s="55" t="str">
        <f t="shared" si="174"/>
        <v/>
      </c>
      <c r="GU78" s="55" t="str">
        <f t="shared" si="174"/>
        <v/>
      </c>
      <c r="GV78" s="55" t="str">
        <f t="shared" si="174"/>
        <v/>
      </c>
      <c r="GW78" s="55" t="str">
        <f t="shared" si="174"/>
        <v/>
      </c>
      <c r="GX78" s="55" t="str">
        <f t="shared" si="174"/>
        <v/>
      </c>
      <c r="GY78" s="55" t="str">
        <f t="shared" si="174"/>
        <v/>
      </c>
      <c r="GZ78" s="55" t="str">
        <f t="shared" si="174"/>
        <v/>
      </c>
      <c r="HA78" s="55" t="str">
        <f t="shared" si="174"/>
        <v/>
      </c>
      <c r="HB78" s="55" t="str">
        <f t="shared" si="174"/>
        <v/>
      </c>
      <c r="HC78" s="55" t="str">
        <f t="shared" si="174"/>
        <v/>
      </c>
      <c r="HD78" s="55" t="str">
        <f t="shared" si="174"/>
        <v/>
      </c>
      <c r="HE78" s="55" t="str">
        <f t="shared" si="174"/>
        <v/>
      </c>
      <c r="HF78" s="55" t="str">
        <f t="shared" si="174"/>
        <v/>
      </c>
      <c r="HG78" s="55" t="str">
        <f t="shared" si="174"/>
        <v/>
      </c>
      <c r="HH78" s="55" t="str">
        <f t="shared" si="174"/>
        <v/>
      </c>
      <c r="HI78" s="55" t="str">
        <f t="shared" si="174"/>
        <v/>
      </c>
      <c r="HJ78" s="55" t="str">
        <f t="shared" si="174"/>
        <v/>
      </c>
      <c r="HK78" s="55" t="str">
        <f t="shared" si="174"/>
        <v/>
      </c>
      <c r="HL78" s="55" t="str">
        <f t="shared" si="174"/>
        <v/>
      </c>
      <c r="HM78" s="55" t="str">
        <f t="shared" si="174"/>
        <v/>
      </c>
      <c r="HN78" s="55" t="str">
        <f t="shared" si="174"/>
        <v/>
      </c>
      <c r="HO78" s="55" t="str">
        <f t="shared" si="174"/>
        <v/>
      </c>
      <c r="HP78" s="55" t="str">
        <f t="shared" si="174"/>
        <v/>
      </c>
      <c r="HQ78" s="55" t="str">
        <f t="shared" si="174"/>
        <v/>
      </c>
      <c r="HR78" s="55" t="str">
        <f t="shared" si="174"/>
        <v/>
      </c>
      <c r="HS78" s="55" t="str">
        <f t="shared" si="174"/>
        <v/>
      </c>
      <c r="HT78" s="55" t="str">
        <f t="shared" si="174"/>
        <v/>
      </c>
      <c r="HU78" s="55" t="str">
        <f t="shared" si="174"/>
        <v/>
      </c>
      <c r="HV78" s="55" t="str">
        <f t="shared" si="174"/>
        <v/>
      </c>
      <c r="HW78" s="55" t="str">
        <f t="shared" si="174"/>
        <v/>
      </c>
      <c r="HX78" s="55" t="str">
        <f t="shared" si="174"/>
        <v/>
      </c>
      <c r="HY78" s="55" t="str">
        <f t="shared" si="174"/>
        <v/>
      </c>
      <c r="HZ78" s="55" t="str">
        <f t="shared" si="174"/>
        <v/>
      </c>
      <c r="IA78" s="55" t="str">
        <f t="shared" si="174"/>
        <v/>
      </c>
      <c r="IB78" s="55" t="str">
        <f t="shared" si="174"/>
        <v/>
      </c>
      <c r="IC78" s="55" t="str">
        <f t="shared" si="174"/>
        <v/>
      </c>
      <c r="ID78" s="55" t="str">
        <f t="shared" si="174"/>
        <v/>
      </c>
      <c r="IE78" s="55" t="str">
        <f t="shared" si="174"/>
        <v/>
      </c>
      <c r="IF78" s="55" t="str">
        <f t="shared" si="174"/>
        <v/>
      </c>
      <c r="IG78" s="55" t="str">
        <f t="shared" si="174"/>
        <v/>
      </c>
      <c r="IH78" s="55" t="str">
        <f t="shared" si="174"/>
        <v/>
      </c>
      <c r="II78" s="55" t="str">
        <f t="shared" si="174"/>
        <v/>
      </c>
      <c r="IJ78" s="55" t="str">
        <f t="shared" si="174"/>
        <v/>
      </c>
      <c r="IK78" s="55" t="str">
        <f t="shared" si="174"/>
        <v/>
      </c>
      <c r="IL78" s="55" t="str">
        <f t="shared" si="174"/>
        <v/>
      </c>
      <c r="IM78" s="55" t="str">
        <f t="shared" si="174"/>
        <v/>
      </c>
      <c r="IN78" s="55" t="str">
        <f t="shared" si="174"/>
        <v/>
      </c>
      <c r="IO78" s="55" t="str">
        <f t="shared" si="174"/>
        <v/>
      </c>
      <c r="IP78" s="55" t="str">
        <f t="shared" si="174"/>
        <v/>
      </c>
      <c r="IQ78" s="55" t="str">
        <f t="shared" si="174"/>
        <v/>
      </c>
      <c r="IR78" s="55" t="str">
        <f t="shared" si="174"/>
        <v/>
      </c>
      <c r="IS78" s="55" t="str">
        <f t="shared" si="174"/>
        <v/>
      </c>
      <c r="IT78" s="55" t="str">
        <f t="shared" si="174"/>
        <v/>
      </c>
      <c r="IU78" s="55" t="str">
        <f t="shared" si="174"/>
        <v/>
      </c>
      <c r="IV78" s="55" t="str">
        <f t="shared" si="174"/>
        <v/>
      </c>
      <c r="IW78" s="55" t="str">
        <f t="shared" si="174"/>
        <v/>
      </c>
      <c r="IX78" s="55" t="str">
        <f t="shared" si="174"/>
        <v/>
      </c>
      <c r="IY78" s="55" t="str">
        <f t="shared" si="174"/>
        <v/>
      </c>
      <c r="IZ78" s="55" t="str">
        <f t="shared" si="174"/>
        <v/>
      </c>
      <c r="JA78" s="55" t="str">
        <f t="shared" ref="JA78:LL78" si="175">IFERROR(JA52-JA65,"")</f>
        <v/>
      </c>
      <c r="JB78" s="55" t="str">
        <f t="shared" si="175"/>
        <v/>
      </c>
      <c r="JC78" s="55" t="str">
        <f t="shared" si="175"/>
        <v/>
      </c>
      <c r="JD78" s="55" t="str">
        <f t="shared" si="175"/>
        <v/>
      </c>
      <c r="JE78" s="55" t="str">
        <f t="shared" si="175"/>
        <v/>
      </c>
      <c r="JF78" s="55" t="str">
        <f t="shared" si="175"/>
        <v/>
      </c>
      <c r="JG78" s="55" t="str">
        <f t="shared" si="175"/>
        <v/>
      </c>
      <c r="JH78" s="55" t="str">
        <f t="shared" si="175"/>
        <v/>
      </c>
      <c r="JI78" s="55" t="str">
        <f t="shared" si="175"/>
        <v/>
      </c>
      <c r="JJ78" s="55" t="str">
        <f t="shared" si="175"/>
        <v/>
      </c>
      <c r="JK78" s="55" t="str">
        <f t="shared" si="175"/>
        <v/>
      </c>
      <c r="JL78" s="55" t="str">
        <f t="shared" si="175"/>
        <v/>
      </c>
      <c r="JM78" s="55" t="str">
        <f t="shared" si="175"/>
        <v/>
      </c>
      <c r="JN78" s="55" t="str">
        <f t="shared" si="175"/>
        <v/>
      </c>
      <c r="JO78" s="55" t="str">
        <f t="shared" si="175"/>
        <v/>
      </c>
      <c r="JP78" s="55" t="str">
        <f t="shared" si="175"/>
        <v/>
      </c>
      <c r="JQ78" s="55" t="str">
        <f t="shared" si="175"/>
        <v/>
      </c>
      <c r="JR78" s="55" t="str">
        <f t="shared" si="175"/>
        <v/>
      </c>
      <c r="JS78" s="55" t="str">
        <f t="shared" si="175"/>
        <v/>
      </c>
      <c r="JT78" s="55" t="str">
        <f t="shared" si="175"/>
        <v/>
      </c>
      <c r="JU78" s="55" t="str">
        <f t="shared" si="175"/>
        <v/>
      </c>
      <c r="JV78" s="55" t="str">
        <f t="shared" si="175"/>
        <v/>
      </c>
      <c r="JW78" s="55" t="str">
        <f t="shared" si="175"/>
        <v/>
      </c>
      <c r="JX78" s="55" t="str">
        <f t="shared" si="175"/>
        <v/>
      </c>
      <c r="JY78" s="55" t="str">
        <f t="shared" si="175"/>
        <v/>
      </c>
      <c r="JZ78" s="55" t="str">
        <f t="shared" si="175"/>
        <v/>
      </c>
      <c r="KA78" s="55" t="str">
        <f t="shared" si="175"/>
        <v/>
      </c>
      <c r="KB78" s="55" t="str">
        <f t="shared" si="175"/>
        <v/>
      </c>
      <c r="KC78" s="55" t="str">
        <f t="shared" si="175"/>
        <v/>
      </c>
      <c r="KD78" s="55" t="str">
        <f t="shared" si="175"/>
        <v/>
      </c>
      <c r="KE78" s="55" t="str">
        <f t="shared" si="175"/>
        <v/>
      </c>
      <c r="KF78" s="55" t="str">
        <f t="shared" si="175"/>
        <v/>
      </c>
      <c r="KG78" s="55" t="str">
        <f t="shared" si="175"/>
        <v/>
      </c>
      <c r="KH78" s="55" t="str">
        <f t="shared" si="175"/>
        <v/>
      </c>
      <c r="KI78" s="55" t="str">
        <f t="shared" si="175"/>
        <v/>
      </c>
      <c r="KJ78" s="55" t="str">
        <f t="shared" si="175"/>
        <v/>
      </c>
      <c r="KK78" s="55" t="str">
        <f t="shared" si="175"/>
        <v/>
      </c>
      <c r="KL78" s="55" t="str">
        <f t="shared" si="175"/>
        <v/>
      </c>
      <c r="KM78" s="55" t="str">
        <f t="shared" si="175"/>
        <v/>
      </c>
      <c r="KN78" s="55" t="str">
        <f t="shared" si="175"/>
        <v/>
      </c>
      <c r="KO78" s="55" t="str">
        <f t="shared" si="175"/>
        <v/>
      </c>
      <c r="KP78" s="55" t="str">
        <f t="shared" si="175"/>
        <v/>
      </c>
      <c r="KQ78" s="55" t="str">
        <f t="shared" si="175"/>
        <v/>
      </c>
      <c r="KR78" s="55" t="str">
        <f t="shared" si="175"/>
        <v/>
      </c>
      <c r="KS78" s="55" t="str">
        <f t="shared" si="175"/>
        <v/>
      </c>
      <c r="KT78" s="55" t="str">
        <f t="shared" si="175"/>
        <v/>
      </c>
      <c r="KU78" s="55" t="str">
        <f t="shared" si="175"/>
        <v/>
      </c>
      <c r="KV78" s="55" t="str">
        <f t="shared" si="175"/>
        <v/>
      </c>
      <c r="KW78" s="55" t="str">
        <f t="shared" si="175"/>
        <v/>
      </c>
      <c r="KX78" s="55" t="str">
        <f t="shared" si="175"/>
        <v/>
      </c>
      <c r="KY78" s="55" t="str">
        <f t="shared" si="175"/>
        <v/>
      </c>
      <c r="KZ78" s="55" t="str">
        <f t="shared" si="175"/>
        <v/>
      </c>
      <c r="LA78" s="55" t="str">
        <f t="shared" si="175"/>
        <v/>
      </c>
      <c r="LB78" s="55" t="str">
        <f t="shared" si="175"/>
        <v/>
      </c>
      <c r="LC78" s="55" t="str">
        <f t="shared" si="175"/>
        <v/>
      </c>
      <c r="LD78" s="55" t="str">
        <f t="shared" si="175"/>
        <v/>
      </c>
      <c r="LE78" s="55" t="str">
        <f t="shared" si="175"/>
        <v/>
      </c>
      <c r="LF78" s="55" t="str">
        <f t="shared" si="175"/>
        <v/>
      </c>
      <c r="LG78" s="55" t="str">
        <f t="shared" si="175"/>
        <v/>
      </c>
      <c r="LH78" s="55" t="str">
        <f t="shared" si="175"/>
        <v/>
      </c>
      <c r="LI78" s="55" t="str">
        <f t="shared" si="175"/>
        <v/>
      </c>
      <c r="LJ78" s="55" t="str">
        <f t="shared" si="175"/>
        <v/>
      </c>
      <c r="LK78" s="55" t="str">
        <f t="shared" si="175"/>
        <v/>
      </c>
      <c r="LL78" s="55" t="str">
        <f t="shared" si="175"/>
        <v/>
      </c>
      <c r="LM78" s="55" t="str">
        <f t="shared" ref="LM78:NX78" si="176">IFERROR(LM52-LM65,"")</f>
        <v/>
      </c>
      <c r="LN78" s="55" t="str">
        <f t="shared" si="176"/>
        <v/>
      </c>
      <c r="LO78" s="55" t="str">
        <f t="shared" si="176"/>
        <v/>
      </c>
      <c r="LP78" s="55" t="str">
        <f t="shared" si="176"/>
        <v/>
      </c>
      <c r="LQ78" s="55" t="str">
        <f t="shared" si="176"/>
        <v/>
      </c>
      <c r="LR78" s="55" t="str">
        <f t="shared" si="176"/>
        <v/>
      </c>
      <c r="LS78" s="55" t="str">
        <f t="shared" si="176"/>
        <v/>
      </c>
      <c r="LT78" s="55" t="str">
        <f t="shared" si="176"/>
        <v/>
      </c>
      <c r="LU78" s="55" t="str">
        <f t="shared" si="176"/>
        <v/>
      </c>
      <c r="LV78" s="55" t="str">
        <f t="shared" si="176"/>
        <v/>
      </c>
      <c r="LW78" s="55" t="str">
        <f t="shared" si="176"/>
        <v/>
      </c>
      <c r="LX78" s="55" t="str">
        <f t="shared" si="176"/>
        <v/>
      </c>
      <c r="LY78" s="55" t="str">
        <f t="shared" si="176"/>
        <v/>
      </c>
      <c r="LZ78" s="55" t="str">
        <f t="shared" si="176"/>
        <v/>
      </c>
      <c r="MA78" s="55" t="str">
        <f t="shared" si="176"/>
        <v/>
      </c>
      <c r="MB78" s="55" t="str">
        <f t="shared" si="176"/>
        <v/>
      </c>
      <c r="MC78" s="55" t="str">
        <f t="shared" si="176"/>
        <v/>
      </c>
      <c r="MD78" s="55" t="str">
        <f t="shared" si="176"/>
        <v/>
      </c>
      <c r="ME78" s="55" t="str">
        <f t="shared" si="176"/>
        <v/>
      </c>
      <c r="MF78" s="55" t="str">
        <f t="shared" si="176"/>
        <v/>
      </c>
      <c r="MG78" s="55" t="str">
        <f t="shared" si="176"/>
        <v/>
      </c>
      <c r="MH78" s="55" t="str">
        <f t="shared" si="176"/>
        <v/>
      </c>
      <c r="MI78" s="55" t="str">
        <f t="shared" si="176"/>
        <v/>
      </c>
      <c r="MJ78" s="55" t="str">
        <f t="shared" si="176"/>
        <v/>
      </c>
      <c r="MK78" s="55" t="str">
        <f t="shared" si="176"/>
        <v/>
      </c>
      <c r="ML78" s="55" t="str">
        <f t="shared" si="176"/>
        <v/>
      </c>
      <c r="MM78" s="55" t="str">
        <f t="shared" si="176"/>
        <v/>
      </c>
      <c r="MN78" s="55" t="str">
        <f t="shared" si="176"/>
        <v/>
      </c>
      <c r="MO78" s="55" t="str">
        <f t="shared" si="176"/>
        <v/>
      </c>
      <c r="MP78" s="55" t="str">
        <f t="shared" si="176"/>
        <v/>
      </c>
      <c r="MQ78" s="55" t="str">
        <f t="shared" si="176"/>
        <v/>
      </c>
      <c r="MR78" s="55" t="str">
        <f t="shared" si="176"/>
        <v/>
      </c>
      <c r="MS78" s="55" t="str">
        <f t="shared" si="176"/>
        <v/>
      </c>
      <c r="MT78" s="55" t="str">
        <f t="shared" si="176"/>
        <v/>
      </c>
      <c r="MU78" s="55" t="str">
        <f t="shared" si="176"/>
        <v/>
      </c>
      <c r="MV78" s="55" t="str">
        <f t="shared" si="176"/>
        <v/>
      </c>
      <c r="MW78" s="55" t="str">
        <f t="shared" si="176"/>
        <v/>
      </c>
      <c r="MX78" s="55" t="str">
        <f t="shared" si="176"/>
        <v/>
      </c>
      <c r="MY78" s="55" t="str">
        <f t="shared" si="176"/>
        <v/>
      </c>
      <c r="MZ78" s="55" t="str">
        <f t="shared" si="176"/>
        <v/>
      </c>
      <c r="NA78" s="55" t="str">
        <f t="shared" si="176"/>
        <v/>
      </c>
      <c r="NB78" s="55" t="str">
        <f t="shared" si="176"/>
        <v/>
      </c>
      <c r="NC78" s="55" t="str">
        <f t="shared" si="176"/>
        <v/>
      </c>
      <c r="ND78" s="55" t="str">
        <f t="shared" si="176"/>
        <v/>
      </c>
      <c r="NE78" s="55" t="str">
        <f t="shared" si="176"/>
        <v/>
      </c>
      <c r="NF78" s="55" t="str">
        <f t="shared" si="176"/>
        <v/>
      </c>
      <c r="NG78" s="55" t="str">
        <f t="shared" si="176"/>
        <v/>
      </c>
      <c r="NH78" s="55" t="str">
        <f t="shared" si="176"/>
        <v/>
      </c>
      <c r="NI78" s="55" t="str">
        <f t="shared" si="176"/>
        <v/>
      </c>
      <c r="NJ78" s="55" t="str">
        <f t="shared" si="176"/>
        <v/>
      </c>
      <c r="NK78" s="55" t="str">
        <f t="shared" si="176"/>
        <v/>
      </c>
      <c r="NL78" s="55" t="str">
        <f t="shared" si="176"/>
        <v/>
      </c>
      <c r="NM78" s="55" t="str">
        <f t="shared" si="176"/>
        <v/>
      </c>
      <c r="NN78" s="55" t="str">
        <f t="shared" si="176"/>
        <v/>
      </c>
      <c r="NO78" s="55" t="str">
        <f t="shared" si="176"/>
        <v/>
      </c>
      <c r="NP78" s="55" t="str">
        <f t="shared" si="176"/>
        <v/>
      </c>
      <c r="NQ78" s="55" t="str">
        <f t="shared" si="176"/>
        <v/>
      </c>
      <c r="NR78" s="55" t="str">
        <f t="shared" si="176"/>
        <v/>
      </c>
      <c r="NS78" s="55" t="str">
        <f t="shared" si="176"/>
        <v/>
      </c>
      <c r="NT78" s="55" t="str">
        <f t="shared" si="176"/>
        <v/>
      </c>
      <c r="NU78" s="55" t="str">
        <f t="shared" si="176"/>
        <v/>
      </c>
      <c r="NV78" s="55" t="str">
        <f t="shared" si="176"/>
        <v/>
      </c>
      <c r="NW78" s="55" t="str">
        <f t="shared" si="176"/>
        <v/>
      </c>
      <c r="NX78" s="55" t="str">
        <f t="shared" si="176"/>
        <v/>
      </c>
      <c r="NY78" s="55" t="str">
        <f t="shared" ref="NY78:QJ78" si="177">IFERROR(NY52-NY65,"")</f>
        <v/>
      </c>
      <c r="NZ78" s="55" t="str">
        <f t="shared" si="177"/>
        <v/>
      </c>
      <c r="OA78" s="55" t="str">
        <f t="shared" si="177"/>
        <v/>
      </c>
      <c r="OB78" s="55" t="str">
        <f t="shared" si="177"/>
        <v/>
      </c>
      <c r="OC78" s="55" t="str">
        <f t="shared" si="177"/>
        <v/>
      </c>
      <c r="OD78" s="55" t="str">
        <f t="shared" si="177"/>
        <v/>
      </c>
      <c r="OE78" s="55" t="str">
        <f t="shared" si="177"/>
        <v/>
      </c>
      <c r="OF78" s="55" t="str">
        <f t="shared" si="177"/>
        <v/>
      </c>
      <c r="OG78" s="55" t="str">
        <f t="shared" si="177"/>
        <v/>
      </c>
      <c r="OH78" s="55" t="str">
        <f t="shared" si="177"/>
        <v/>
      </c>
      <c r="OI78" s="55" t="str">
        <f t="shared" si="177"/>
        <v/>
      </c>
      <c r="OJ78" s="55" t="str">
        <f t="shared" si="177"/>
        <v/>
      </c>
      <c r="OK78" s="55" t="str">
        <f t="shared" si="177"/>
        <v/>
      </c>
      <c r="OL78" s="55" t="str">
        <f t="shared" si="177"/>
        <v/>
      </c>
      <c r="OM78" s="55" t="str">
        <f t="shared" si="177"/>
        <v/>
      </c>
      <c r="ON78" s="55" t="str">
        <f t="shared" si="177"/>
        <v/>
      </c>
      <c r="OO78" s="55" t="str">
        <f t="shared" si="177"/>
        <v/>
      </c>
      <c r="OP78" s="55" t="str">
        <f t="shared" si="177"/>
        <v/>
      </c>
      <c r="OQ78" s="55" t="str">
        <f t="shared" si="177"/>
        <v/>
      </c>
      <c r="OR78" s="55" t="str">
        <f t="shared" si="177"/>
        <v/>
      </c>
      <c r="OS78" s="55" t="str">
        <f t="shared" si="177"/>
        <v/>
      </c>
      <c r="OT78" s="55" t="str">
        <f t="shared" si="177"/>
        <v/>
      </c>
      <c r="OU78" s="55" t="str">
        <f t="shared" si="177"/>
        <v/>
      </c>
      <c r="OV78" s="55" t="str">
        <f t="shared" si="177"/>
        <v/>
      </c>
      <c r="OW78" s="55" t="str">
        <f t="shared" si="177"/>
        <v/>
      </c>
      <c r="OX78" s="55" t="str">
        <f t="shared" si="177"/>
        <v/>
      </c>
      <c r="OY78" s="55" t="str">
        <f t="shared" si="177"/>
        <v/>
      </c>
      <c r="OZ78" s="55" t="str">
        <f t="shared" si="177"/>
        <v/>
      </c>
      <c r="PA78" s="55" t="str">
        <f t="shared" si="177"/>
        <v/>
      </c>
      <c r="PB78" s="55" t="str">
        <f t="shared" si="177"/>
        <v/>
      </c>
      <c r="PC78" s="55" t="str">
        <f t="shared" si="177"/>
        <v/>
      </c>
      <c r="PD78" s="55" t="str">
        <f t="shared" si="177"/>
        <v/>
      </c>
      <c r="PE78" s="55" t="str">
        <f t="shared" si="177"/>
        <v/>
      </c>
      <c r="PF78" s="55" t="str">
        <f t="shared" si="177"/>
        <v/>
      </c>
      <c r="PG78" s="55" t="str">
        <f t="shared" si="177"/>
        <v/>
      </c>
      <c r="PH78" s="55" t="str">
        <f t="shared" si="177"/>
        <v/>
      </c>
      <c r="PI78" s="55" t="str">
        <f t="shared" si="177"/>
        <v/>
      </c>
      <c r="PJ78" s="55" t="str">
        <f t="shared" si="177"/>
        <v/>
      </c>
      <c r="PK78" s="55" t="str">
        <f t="shared" si="177"/>
        <v/>
      </c>
      <c r="PL78" s="55" t="str">
        <f t="shared" si="177"/>
        <v/>
      </c>
      <c r="PM78" s="55" t="str">
        <f t="shared" si="177"/>
        <v/>
      </c>
      <c r="PN78" s="55" t="str">
        <f t="shared" si="177"/>
        <v/>
      </c>
      <c r="PO78" s="55" t="str">
        <f t="shared" si="177"/>
        <v/>
      </c>
      <c r="PP78" s="55" t="str">
        <f t="shared" si="177"/>
        <v/>
      </c>
      <c r="PQ78" s="55" t="str">
        <f t="shared" si="177"/>
        <v/>
      </c>
      <c r="PR78" s="55" t="str">
        <f t="shared" si="177"/>
        <v/>
      </c>
      <c r="PS78" s="55" t="str">
        <f t="shared" si="177"/>
        <v/>
      </c>
      <c r="PT78" s="55" t="str">
        <f t="shared" si="177"/>
        <v/>
      </c>
      <c r="PU78" s="55" t="str">
        <f t="shared" si="177"/>
        <v/>
      </c>
      <c r="PV78" s="55" t="str">
        <f t="shared" si="177"/>
        <v/>
      </c>
      <c r="PW78" s="55" t="str">
        <f t="shared" si="177"/>
        <v/>
      </c>
      <c r="PX78" s="55" t="str">
        <f t="shared" si="177"/>
        <v/>
      </c>
      <c r="PY78" s="55" t="str">
        <f t="shared" si="177"/>
        <v/>
      </c>
      <c r="PZ78" s="55" t="str">
        <f t="shared" si="177"/>
        <v/>
      </c>
      <c r="QA78" s="55" t="str">
        <f t="shared" si="177"/>
        <v/>
      </c>
      <c r="QB78" s="55" t="str">
        <f t="shared" si="177"/>
        <v/>
      </c>
      <c r="QC78" s="55" t="str">
        <f t="shared" si="177"/>
        <v/>
      </c>
      <c r="QD78" s="55" t="str">
        <f t="shared" si="177"/>
        <v/>
      </c>
      <c r="QE78" s="55" t="str">
        <f t="shared" si="177"/>
        <v/>
      </c>
      <c r="QF78" s="55" t="str">
        <f t="shared" si="177"/>
        <v/>
      </c>
      <c r="QG78" s="55" t="str">
        <f t="shared" si="177"/>
        <v/>
      </c>
      <c r="QH78" s="55" t="str">
        <f t="shared" si="177"/>
        <v/>
      </c>
      <c r="QI78" s="55" t="str">
        <f t="shared" si="177"/>
        <v/>
      </c>
      <c r="QJ78" s="55" t="str">
        <f t="shared" si="177"/>
        <v/>
      </c>
      <c r="QK78" s="55" t="str">
        <f t="shared" ref="QK78:QQ78" si="178">IFERROR(QK52-QK65,"")</f>
        <v/>
      </c>
      <c r="QL78" s="55" t="str">
        <f t="shared" si="178"/>
        <v/>
      </c>
      <c r="QM78" s="55" t="str">
        <f t="shared" si="178"/>
        <v/>
      </c>
      <c r="QN78" s="55" t="str">
        <f t="shared" si="178"/>
        <v/>
      </c>
      <c r="QO78" s="55" t="str">
        <f t="shared" si="178"/>
        <v/>
      </c>
      <c r="QP78" s="55" t="str">
        <f t="shared" si="178"/>
        <v/>
      </c>
      <c r="QQ78" s="55" t="str">
        <f t="shared" si="178"/>
        <v/>
      </c>
      <c r="QR78" s="55" t="s">
        <v>76</v>
      </c>
      <c r="QS78" s="55" t="s">
        <v>76</v>
      </c>
      <c r="QT78" s="55" t="s">
        <v>76</v>
      </c>
      <c r="QU78" s="55" t="s">
        <v>76</v>
      </c>
      <c r="QV78" s="55" t="s">
        <v>76</v>
      </c>
      <c r="QW78" s="55" t="s">
        <v>76</v>
      </c>
      <c r="QX78" s="55" t="s">
        <v>76</v>
      </c>
      <c r="QY78" s="55" t="s">
        <v>76</v>
      </c>
      <c r="QZ78" s="55" t="s">
        <v>76</v>
      </c>
      <c r="RA78" s="55" t="s">
        <v>76</v>
      </c>
      <c r="RB78" s="55" t="s">
        <v>76</v>
      </c>
      <c r="RC78" s="55" t="s">
        <v>76</v>
      </c>
      <c r="RD78" s="55"/>
      <c r="RE78" s="55"/>
      <c r="RF78" s="55"/>
      <c r="RG78" s="55"/>
      <c r="RH78" s="55"/>
      <c r="RI78" s="55"/>
      <c r="RJ78" s="55"/>
      <c r="RK78" s="55"/>
      <c r="RL78" s="55"/>
      <c r="RM78" s="55"/>
      <c r="RN78" s="55"/>
      <c r="RO78" s="55"/>
      <c r="RP78" s="55"/>
      <c r="RQ78" s="55"/>
      <c r="RR78" s="55"/>
      <c r="RS78" s="55"/>
      <c r="RT78" s="55"/>
      <c r="RU78" s="55"/>
      <c r="RV78" s="55"/>
      <c r="RW78" s="55"/>
      <c r="RX78" s="55"/>
    </row>
    <row r="79" spans="2:492" x14ac:dyDescent="0.2">
      <c r="B79" s="47">
        <f t="shared" si="162"/>
        <v>6</v>
      </c>
      <c r="C79" s="54" t="str">
        <f>$C$15</f>
        <v>ＢＡＴＯＮ　ＳＵＩＴＥ　沖縄古宇利島</v>
      </c>
      <c r="D79" s="2"/>
      <c r="E79" s="55" t="str">
        <f t="shared" ref="E79:BP79" si="179">IFERROR(E53-E66,"")</f>
        <v/>
      </c>
      <c r="F79" s="55" t="str">
        <f t="shared" si="179"/>
        <v/>
      </c>
      <c r="G79" s="55" t="str">
        <f t="shared" si="179"/>
        <v/>
      </c>
      <c r="H79" s="55" t="str">
        <f t="shared" si="179"/>
        <v/>
      </c>
      <c r="I79" s="55" t="str">
        <f t="shared" si="179"/>
        <v/>
      </c>
      <c r="J79" s="55" t="str">
        <f t="shared" si="179"/>
        <v/>
      </c>
      <c r="K79" s="55" t="str">
        <f t="shared" si="179"/>
        <v/>
      </c>
      <c r="L79" s="55" t="str">
        <f t="shared" si="179"/>
        <v/>
      </c>
      <c r="M79" s="55" t="str">
        <f t="shared" si="179"/>
        <v/>
      </c>
      <c r="N79" s="55" t="str">
        <f t="shared" si="179"/>
        <v/>
      </c>
      <c r="O79" s="55" t="str">
        <f t="shared" si="179"/>
        <v/>
      </c>
      <c r="P79" s="55" t="str">
        <f t="shared" si="179"/>
        <v/>
      </c>
      <c r="Q79" s="55" t="str">
        <f t="shared" si="179"/>
        <v/>
      </c>
      <c r="R79" s="55" t="str">
        <f t="shared" si="179"/>
        <v/>
      </c>
      <c r="S79" s="55" t="str">
        <f t="shared" si="179"/>
        <v/>
      </c>
      <c r="T79" s="55" t="str">
        <f t="shared" si="179"/>
        <v/>
      </c>
      <c r="U79" s="55" t="str">
        <f t="shared" si="179"/>
        <v/>
      </c>
      <c r="V79" s="55" t="str">
        <f t="shared" si="179"/>
        <v/>
      </c>
      <c r="W79" s="55" t="str">
        <f t="shared" si="179"/>
        <v/>
      </c>
      <c r="X79" s="55" t="str">
        <f t="shared" si="179"/>
        <v/>
      </c>
      <c r="Y79" s="55" t="str">
        <f t="shared" si="179"/>
        <v/>
      </c>
      <c r="Z79" s="55" t="str">
        <f t="shared" si="179"/>
        <v/>
      </c>
      <c r="AA79" s="55" t="str">
        <f t="shared" si="179"/>
        <v/>
      </c>
      <c r="AB79" s="55" t="str">
        <f t="shared" si="179"/>
        <v/>
      </c>
      <c r="AC79" s="55" t="str">
        <f t="shared" si="179"/>
        <v/>
      </c>
      <c r="AD79" s="55" t="str">
        <f t="shared" si="179"/>
        <v/>
      </c>
      <c r="AE79" s="55" t="str">
        <f t="shared" si="179"/>
        <v/>
      </c>
      <c r="AF79" s="55" t="str">
        <f t="shared" si="179"/>
        <v/>
      </c>
      <c r="AG79" s="55" t="str">
        <f t="shared" si="179"/>
        <v/>
      </c>
      <c r="AH79" s="55" t="str">
        <f t="shared" si="179"/>
        <v/>
      </c>
      <c r="AI79" s="55" t="str">
        <f t="shared" si="179"/>
        <v/>
      </c>
      <c r="AJ79" s="55" t="str">
        <f t="shared" si="179"/>
        <v/>
      </c>
      <c r="AK79" s="55" t="str">
        <f t="shared" si="179"/>
        <v/>
      </c>
      <c r="AL79" s="55" t="str">
        <f t="shared" si="179"/>
        <v/>
      </c>
      <c r="AM79" s="55" t="str">
        <f t="shared" si="179"/>
        <v/>
      </c>
      <c r="AN79" s="55" t="str">
        <f t="shared" si="179"/>
        <v/>
      </c>
      <c r="AO79" s="55" t="str">
        <f t="shared" si="179"/>
        <v/>
      </c>
      <c r="AP79" s="55" t="str">
        <f t="shared" si="179"/>
        <v/>
      </c>
      <c r="AQ79" s="55" t="str">
        <f t="shared" si="179"/>
        <v/>
      </c>
      <c r="AR79" s="55" t="str">
        <f t="shared" si="179"/>
        <v/>
      </c>
      <c r="AS79" s="55" t="str">
        <f t="shared" si="179"/>
        <v/>
      </c>
      <c r="AT79" s="55" t="str">
        <f t="shared" si="179"/>
        <v/>
      </c>
      <c r="AU79" s="55" t="str">
        <f t="shared" si="179"/>
        <v/>
      </c>
      <c r="AV79" s="55" t="str">
        <f t="shared" si="179"/>
        <v/>
      </c>
      <c r="AW79" s="55" t="str">
        <f t="shared" si="179"/>
        <v/>
      </c>
      <c r="AX79" s="55" t="str">
        <f t="shared" si="179"/>
        <v/>
      </c>
      <c r="AY79" s="55" t="str">
        <f t="shared" si="179"/>
        <v/>
      </c>
      <c r="AZ79" s="55" t="str">
        <f t="shared" si="179"/>
        <v/>
      </c>
      <c r="BA79" s="55" t="str">
        <f t="shared" si="179"/>
        <v/>
      </c>
      <c r="BB79" s="55" t="str">
        <f t="shared" si="179"/>
        <v/>
      </c>
      <c r="BC79" s="55" t="str">
        <f t="shared" si="179"/>
        <v/>
      </c>
      <c r="BD79" s="55" t="str">
        <f t="shared" si="179"/>
        <v/>
      </c>
      <c r="BE79" s="55" t="str">
        <f t="shared" si="179"/>
        <v/>
      </c>
      <c r="BF79" s="55" t="str">
        <f t="shared" si="179"/>
        <v/>
      </c>
      <c r="BG79" s="55" t="str">
        <f t="shared" si="179"/>
        <v/>
      </c>
      <c r="BH79" s="55" t="str">
        <f t="shared" si="179"/>
        <v/>
      </c>
      <c r="BI79" s="55" t="str">
        <f t="shared" si="179"/>
        <v/>
      </c>
      <c r="BJ79" s="55" t="str">
        <f t="shared" si="179"/>
        <v/>
      </c>
      <c r="BK79" s="55" t="str">
        <f t="shared" si="179"/>
        <v/>
      </c>
      <c r="BL79" s="55" t="str">
        <f t="shared" si="179"/>
        <v/>
      </c>
      <c r="BM79" s="55" t="str">
        <f t="shared" si="179"/>
        <v/>
      </c>
      <c r="BN79" s="55" t="str">
        <f t="shared" si="179"/>
        <v/>
      </c>
      <c r="BO79" s="55" t="str">
        <f t="shared" si="179"/>
        <v/>
      </c>
      <c r="BP79" s="55" t="str">
        <f t="shared" si="179"/>
        <v/>
      </c>
      <c r="BQ79" s="55" t="str">
        <f t="shared" ref="BQ79:EB79" si="180">IFERROR(BQ53-BQ66,"")</f>
        <v/>
      </c>
      <c r="BR79" s="55" t="str">
        <f t="shared" si="180"/>
        <v/>
      </c>
      <c r="BS79" s="55" t="str">
        <f t="shared" si="180"/>
        <v/>
      </c>
      <c r="BT79" s="55" t="str">
        <f t="shared" si="180"/>
        <v/>
      </c>
      <c r="BU79" s="55" t="str">
        <f t="shared" si="180"/>
        <v/>
      </c>
      <c r="BV79" s="55" t="str">
        <f t="shared" si="180"/>
        <v/>
      </c>
      <c r="BW79" s="55" t="str">
        <f t="shared" si="180"/>
        <v/>
      </c>
      <c r="BX79" s="55" t="str">
        <f t="shared" si="180"/>
        <v/>
      </c>
      <c r="BY79" s="55" t="str">
        <f t="shared" si="180"/>
        <v/>
      </c>
      <c r="BZ79" s="55" t="str">
        <f t="shared" si="180"/>
        <v/>
      </c>
      <c r="CA79" s="55" t="str">
        <f t="shared" si="180"/>
        <v/>
      </c>
      <c r="CB79" s="55" t="str">
        <f t="shared" si="180"/>
        <v/>
      </c>
      <c r="CC79" s="55" t="str">
        <f t="shared" si="180"/>
        <v/>
      </c>
      <c r="CD79" s="55" t="str">
        <f t="shared" si="180"/>
        <v/>
      </c>
      <c r="CE79" s="55" t="str">
        <f t="shared" si="180"/>
        <v/>
      </c>
      <c r="CF79" s="55" t="str">
        <f t="shared" si="180"/>
        <v/>
      </c>
      <c r="CG79" s="55" t="str">
        <f t="shared" si="180"/>
        <v/>
      </c>
      <c r="CH79" s="55" t="str">
        <f t="shared" si="180"/>
        <v/>
      </c>
      <c r="CI79" s="55" t="str">
        <f t="shared" si="180"/>
        <v/>
      </c>
      <c r="CJ79" s="55" t="str">
        <f t="shared" si="180"/>
        <v/>
      </c>
      <c r="CK79" s="55" t="str">
        <f t="shared" si="180"/>
        <v/>
      </c>
      <c r="CL79" s="55" t="str">
        <f t="shared" si="180"/>
        <v/>
      </c>
      <c r="CM79" s="55" t="str">
        <f t="shared" si="180"/>
        <v/>
      </c>
      <c r="CN79" s="55" t="str">
        <f t="shared" si="180"/>
        <v/>
      </c>
      <c r="CO79" s="55" t="str">
        <f t="shared" si="180"/>
        <v/>
      </c>
      <c r="CP79" s="55" t="str">
        <f t="shared" si="180"/>
        <v/>
      </c>
      <c r="CQ79" s="55" t="str">
        <f t="shared" si="180"/>
        <v/>
      </c>
      <c r="CR79" s="55" t="str">
        <f t="shared" si="180"/>
        <v/>
      </c>
      <c r="CS79" s="55" t="str">
        <f t="shared" si="180"/>
        <v/>
      </c>
      <c r="CT79" s="55" t="str">
        <f t="shared" si="180"/>
        <v/>
      </c>
      <c r="CU79" s="55" t="str">
        <f t="shared" si="180"/>
        <v/>
      </c>
      <c r="CV79" s="55" t="str">
        <f t="shared" si="180"/>
        <v/>
      </c>
      <c r="CW79" s="55" t="str">
        <f t="shared" si="180"/>
        <v/>
      </c>
      <c r="CX79" s="55" t="str">
        <f t="shared" si="180"/>
        <v/>
      </c>
      <c r="CY79" s="55" t="str">
        <f t="shared" si="180"/>
        <v/>
      </c>
      <c r="CZ79" s="55" t="str">
        <f t="shared" si="180"/>
        <v/>
      </c>
      <c r="DA79" s="55" t="str">
        <f t="shared" si="180"/>
        <v/>
      </c>
      <c r="DB79" s="55" t="str">
        <f t="shared" si="180"/>
        <v/>
      </c>
      <c r="DC79" s="55" t="str">
        <f t="shared" si="180"/>
        <v/>
      </c>
      <c r="DD79" s="55" t="str">
        <f t="shared" si="180"/>
        <v/>
      </c>
      <c r="DE79" s="55" t="str">
        <f t="shared" si="180"/>
        <v/>
      </c>
      <c r="DF79" s="55" t="str">
        <f t="shared" si="180"/>
        <v/>
      </c>
      <c r="DG79" s="55" t="str">
        <f t="shared" si="180"/>
        <v/>
      </c>
      <c r="DH79" s="55" t="str">
        <f t="shared" si="180"/>
        <v/>
      </c>
      <c r="DI79" s="55" t="str">
        <f t="shared" si="180"/>
        <v/>
      </c>
      <c r="DJ79" s="55" t="str">
        <f t="shared" si="180"/>
        <v/>
      </c>
      <c r="DK79" s="55" t="str">
        <f t="shared" si="180"/>
        <v/>
      </c>
      <c r="DL79" s="55" t="str">
        <f t="shared" si="180"/>
        <v/>
      </c>
      <c r="DM79" s="55" t="str">
        <f t="shared" si="180"/>
        <v/>
      </c>
      <c r="DN79" s="55" t="str">
        <f t="shared" si="180"/>
        <v/>
      </c>
      <c r="DO79" s="55" t="str">
        <f t="shared" si="180"/>
        <v/>
      </c>
      <c r="DP79" s="55" t="str">
        <f t="shared" si="180"/>
        <v/>
      </c>
      <c r="DQ79" s="55" t="str">
        <f t="shared" si="180"/>
        <v/>
      </c>
      <c r="DR79" s="55" t="str">
        <f t="shared" si="180"/>
        <v/>
      </c>
      <c r="DS79" s="55" t="str">
        <f t="shared" si="180"/>
        <v/>
      </c>
      <c r="DT79" s="55" t="str">
        <f t="shared" si="180"/>
        <v/>
      </c>
      <c r="DU79" s="55" t="str">
        <f t="shared" si="180"/>
        <v/>
      </c>
      <c r="DV79" s="55" t="str">
        <f t="shared" si="180"/>
        <v/>
      </c>
      <c r="DW79" s="55" t="str">
        <f t="shared" si="180"/>
        <v/>
      </c>
      <c r="DX79" s="55" t="str">
        <f t="shared" si="180"/>
        <v/>
      </c>
      <c r="DY79" s="55" t="str">
        <f t="shared" si="180"/>
        <v/>
      </c>
      <c r="DZ79" s="55" t="str">
        <f t="shared" si="180"/>
        <v/>
      </c>
      <c r="EA79" s="55" t="str">
        <f t="shared" si="180"/>
        <v/>
      </c>
      <c r="EB79" s="55" t="str">
        <f t="shared" si="180"/>
        <v/>
      </c>
      <c r="EC79" s="55" t="str">
        <f t="shared" ref="EC79:GN79" si="181">IFERROR(EC53-EC66,"")</f>
        <v/>
      </c>
      <c r="ED79" s="55" t="str">
        <f t="shared" si="181"/>
        <v/>
      </c>
      <c r="EE79" s="55" t="str">
        <f t="shared" si="181"/>
        <v/>
      </c>
      <c r="EF79" s="55" t="str">
        <f t="shared" si="181"/>
        <v/>
      </c>
      <c r="EG79" s="55" t="str">
        <f t="shared" si="181"/>
        <v/>
      </c>
      <c r="EH79" s="55" t="str">
        <f t="shared" si="181"/>
        <v/>
      </c>
      <c r="EI79" s="55" t="str">
        <f t="shared" si="181"/>
        <v/>
      </c>
      <c r="EJ79" s="55" t="str">
        <f t="shared" si="181"/>
        <v/>
      </c>
      <c r="EK79" s="55" t="str">
        <f t="shared" si="181"/>
        <v/>
      </c>
      <c r="EL79" s="55" t="str">
        <f t="shared" si="181"/>
        <v/>
      </c>
      <c r="EM79" s="55" t="str">
        <f t="shared" si="181"/>
        <v/>
      </c>
      <c r="EN79" s="55" t="str">
        <f t="shared" si="181"/>
        <v/>
      </c>
      <c r="EO79" s="55" t="str">
        <f t="shared" si="181"/>
        <v/>
      </c>
      <c r="EP79" s="55" t="str">
        <f t="shared" si="181"/>
        <v/>
      </c>
      <c r="EQ79" s="55" t="str">
        <f t="shared" si="181"/>
        <v/>
      </c>
      <c r="ER79" s="55" t="str">
        <f t="shared" si="181"/>
        <v/>
      </c>
      <c r="ES79" s="55" t="str">
        <f t="shared" si="181"/>
        <v/>
      </c>
      <c r="ET79" s="55" t="str">
        <f t="shared" si="181"/>
        <v/>
      </c>
      <c r="EU79" s="55" t="str">
        <f t="shared" si="181"/>
        <v/>
      </c>
      <c r="EV79" s="55" t="str">
        <f t="shared" si="181"/>
        <v/>
      </c>
      <c r="EW79" s="55" t="str">
        <f t="shared" si="181"/>
        <v/>
      </c>
      <c r="EX79" s="55" t="str">
        <f t="shared" si="181"/>
        <v/>
      </c>
      <c r="EY79" s="55" t="str">
        <f t="shared" si="181"/>
        <v/>
      </c>
      <c r="EZ79" s="55" t="str">
        <f t="shared" si="181"/>
        <v/>
      </c>
      <c r="FA79" s="55" t="str">
        <f t="shared" si="181"/>
        <v/>
      </c>
      <c r="FB79" s="55" t="str">
        <f t="shared" si="181"/>
        <v/>
      </c>
      <c r="FC79" s="55" t="str">
        <f t="shared" si="181"/>
        <v/>
      </c>
      <c r="FD79" s="55" t="str">
        <f t="shared" si="181"/>
        <v/>
      </c>
      <c r="FE79" s="55" t="str">
        <f t="shared" si="181"/>
        <v/>
      </c>
      <c r="FF79" s="55" t="str">
        <f t="shared" si="181"/>
        <v/>
      </c>
      <c r="FG79" s="55" t="str">
        <f t="shared" si="181"/>
        <v/>
      </c>
      <c r="FH79" s="55" t="str">
        <f t="shared" si="181"/>
        <v/>
      </c>
      <c r="FI79" s="55" t="str">
        <f t="shared" si="181"/>
        <v/>
      </c>
      <c r="FJ79" s="55" t="str">
        <f t="shared" si="181"/>
        <v/>
      </c>
      <c r="FK79" s="55" t="str">
        <f t="shared" si="181"/>
        <v/>
      </c>
      <c r="FL79" s="55" t="str">
        <f t="shared" si="181"/>
        <v/>
      </c>
      <c r="FM79" s="55" t="str">
        <f t="shared" si="181"/>
        <v/>
      </c>
      <c r="FN79" s="55" t="str">
        <f t="shared" si="181"/>
        <v/>
      </c>
      <c r="FO79" s="55" t="str">
        <f t="shared" si="181"/>
        <v/>
      </c>
      <c r="FP79" s="55" t="str">
        <f t="shared" si="181"/>
        <v/>
      </c>
      <c r="FQ79" s="55" t="str">
        <f t="shared" si="181"/>
        <v/>
      </c>
      <c r="FR79" s="55" t="str">
        <f t="shared" si="181"/>
        <v/>
      </c>
      <c r="FS79" s="55" t="str">
        <f t="shared" si="181"/>
        <v/>
      </c>
      <c r="FT79" s="55" t="str">
        <f t="shared" si="181"/>
        <v/>
      </c>
      <c r="FU79" s="55" t="str">
        <f t="shared" si="181"/>
        <v/>
      </c>
      <c r="FV79" s="55" t="str">
        <f t="shared" si="181"/>
        <v/>
      </c>
      <c r="FW79" s="55" t="str">
        <f t="shared" si="181"/>
        <v/>
      </c>
      <c r="FX79" s="55" t="str">
        <f t="shared" si="181"/>
        <v/>
      </c>
      <c r="FY79" s="55" t="str">
        <f t="shared" si="181"/>
        <v/>
      </c>
      <c r="FZ79" s="55" t="str">
        <f t="shared" si="181"/>
        <v/>
      </c>
      <c r="GA79" s="55" t="str">
        <f t="shared" si="181"/>
        <v/>
      </c>
      <c r="GB79" s="55" t="str">
        <f t="shared" si="181"/>
        <v/>
      </c>
      <c r="GC79" s="55" t="str">
        <f t="shared" si="181"/>
        <v/>
      </c>
      <c r="GD79" s="55" t="str">
        <f t="shared" si="181"/>
        <v/>
      </c>
      <c r="GE79" s="55" t="str">
        <f t="shared" si="181"/>
        <v/>
      </c>
      <c r="GF79" s="55" t="str">
        <f t="shared" si="181"/>
        <v/>
      </c>
      <c r="GG79" s="55" t="str">
        <f t="shared" si="181"/>
        <v/>
      </c>
      <c r="GH79" s="55" t="str">
        <f t="shared" si="181"/>
        <v/>
      </c>
      <c r="GI79" s="55" t="str">
        <f t="shared" si="181"/>
        <v/>
      </c>
      <c r="GJ79" s="55" t="str">
        <f t="shared" si="181"/>
        <v/>
      </c>
      <c r="GK79" s="55" t="str">
        <f t="shared" si="181"/>
        <v/>
      </c>
      <c r="GL79" s="55" t="str">
        <f t="shared" si="181"/>
        <v/>
      </c>
      <c r="GM79" s="55" t="str">
        <f t="shared" si="181"/>
        <v/>
      </c>
      <c r="GN79" s="55" t="str">
        <f t="shared" si="181"/>
        <v/>
      </c>
      <c r="GO79" s="55" t="str">
        <f t="shared" ref="GO79:IZ79" si="182">IFERROR(GO53-GO66,"")</f>
        <v/>
      </c>
      <c r="GP79" s="55" t="str">
        <f t="shared" si="182"/>
        <v/>
      </c>
      <c r="GQ79" s="55" t="str">
        <f t="shared" si="182"/>
        <v/>
      </c>
      <c r="GR79" s="55" t="str">
        <f t="shared" si="182"/>
        <v/>
      </c>
      <c r="GS79" s="55" t="str">
        <f t="shared" si="182"/>
        <v/>
      </c>
      <c r="GT79" s="55" t="str">
        <f t="shared" si="182"/>
        <v/>
      </c>
      <c r="GU79" s="55" t="str">
        <f t="shared" si="182"/>
        <v/>
      </c>
      <c r="GV79" s="55" t="str">
        <f t="shared" si="182"/>
        <v/>
      </c>
      <c r="GW79" s="55" t="str">
        <f t="shared" si="182"/>
        <v/>
      </c>
      <c r="GX79" s="55" t="str">
        <f t="shared" si="182"/>
        <v/>
      </c>
      <c r="GY79" s="55" t="str">
        <f t="shared" si="182"/>
        <v/>
      </c>
      <c r="GZ79" s="55" t="str">
        <f t="shared" si="182"/>
        <v/>
      </c>
      <c r="HA79" s="55" t="str">
        <f t="shared" si="182"/>
        <v/>
      </c>
      <c r="HB79" s="55" t="str">
        <f t="shared" si="182"/>
        <v/>
      </c>
      <c r="HC79" s="55" t="str">
        <f t="shared" si="182"/>
        <v/>
      </c>
      <c r="HD79" s="55" t="str">
        <f t="shared" si="182"/>
        <v/>
      </c>
      <c r="HE79" s="55" t="str">
        <f t="shared" si="182"/>
        <v/>
      </c>
      <c r="HF79" s="55" t="str">
        <f t="shared" si="182"/>
        <v/>
      </c>
      <c r="HG79" s="55" t="str">
        <f t="shared" si="182"/>
        <v/>
      </c>
      <c r="HH79" s="55" t="str">
        <f t="shared" si="182"/>
        <v/>
      </c>
      <c r="HI79" s="55" t="str">
        <f t="shared" si="182"/>
        <v/>
      </c>
      <c r="HJ79" s="55" t="str">
        <f t="shared" si="182"/>
        <v/>
      </c>
      <c r="HK79" s="55" t="str">
        <f t="shared" si="182"/>
        <v/>
      </c>
      <c r="HL79" s="55" t="str">
        <f t="shared" si="182"/>
        <v/>
      </c>
      <c r="HM79" s="55" t="str">
        <f t="shared" si="182"/>
        <v/>
      </c>
      <c r="HN79" s="55" t="str">
        <f t="shared" si="182"/>
        <v/>
      </c>
      <c r="HO79" s="55" t="str">
        <f t="shared" si="182"/>
        <v/>
      </c>
      <c r="HP79" s="55" t="str">
        <f t="shared" si="182"/>
        <v/>
      </c>
      <c r="HQ79" s="55" t="str">
        <f t="shared" si="182"/>
        <v/>
      </c>
      <c r="HR79" s="55" t="str">
        <f t="shared" si="182"/>
        <v/>
      </c>
      <c r="HS79" s="55" t="str">
        <f t="shared" si="182"/>
        <v/>
      </c>
      <c r="HT79" s="55" t="str">
        <f t="shared" si="182"/>
        <v/>
      </c>
      <c r="HU79" s="55" t="str">
        <f t="shared" si="182"/>
        <v/>
      </c>
      <c r="HV79" s="55" t="str">
        <f t="shared" si="182"/>
        <v/>
      </c>
      <c r="HW79" s="55" t="str">
        <f t="shared" si="182"/>
        <v/>
      </c>
      <c r="HX79" s="55" t="str">
        <f t="shared" si="182"/>
        <v/>
      </c>
      <c r="HY79" s="55" t="str">
        <f t="shared" si="182"/>
        <v/>
      </c>
      <c r="HZ79" s="55" t="str">
        <f t="shared" si="182"/>
        <v/>
      </c>
      <c r="IA79" s="55" t="str">
        <f t="shared" si="182"/>
        <v/>
      </c>
      <c r="IB79" s="55" t="str">
        <f t="shared" si="182"/>
        <v/>
      </c>
      <c r="IC79" s="55" t="str">
        <f t="shared" si="182"/>
        <v/>
      </c>
      <c r="ID79" s="55" t="str">
        <f t="shared" si="182"/>
        <v/>
      </c>
      <c r="IE79" s="55" t="str">
        <f t="shared" si="182"/>
        <v/>
      </c>
      <c r="IF79" s="55" t="str">
        <f t="shared" si="182"/>
        <v/>
      </c>
      <c r="IG79" s="55" t="str">
        <f t="shared" si="182"/>
        <v/>
      </c>
      <c r="IH79" s="55" t="str">
        <f t="shared" si="182"/>
        <v/>
      </c>
      <c r="II79" s="55" t="str">
        <f t="shared" si="182"/>
        <v/>
      </c>
      <c r="IJ79" s="55" t="str">
        <f t="shared" si="182"/>
        <v/>
      </c>
      <c r="IK79" s="55" t="str">
        <f t="shared" si="182"/>
        <v/>
      </c>
      <c r="IL79" s="55" t="str">
        <f t="shared" si="182"/>
        <v/>
      </c>
      <c r="IM79" s="55" t="str">
        <f t="shared" si="182"/>
        <v/>
      </c>
      <c r="IN79" s="55" t="str">
        <f t="shared" si="182"/>
        <v/>
      </c>
      <c r="IO79" s="55" t="str">
        <f t="shared" si="182"/>
        <v/>
      </c>
      <c r="IP79" s="55" t="str">
        <f t="shared" si="182"/>
        <v/>
      </c>
      <c r="IQ79" s="55" t="str">
        <f t="shared" si="182"/>
        <v/>
      </c>
      <c r="IR79" s="55" t="str">
        <f t="shared" si="182"/>
        <v/>
      </c>
      <c r="IS79" s="55" t="str">
        <f t="shared" si="182"/>
        <v/>
      </c>
      <c r="IT79" s="55" t="str">
        <f t="shared" si="182"/>
        <v/>
      </c>
      <c r="IU79" s="55" t="str">
        <f t="shared" si="182"/>
        <v/>
      </c>
      <c r="IV79" s="55" t="str">
        <f t="shared" si="182"/>
        <v/>
      </c>
      <c r="IW79" s="55" t="str">
        <f t="shared" si="182"/>
        <v/>
      </c>
      <c r="IX79" s="55" t="str">
        <f t="shared" si="182"/>
        <v/>
      </c>
      <c r="IY79" s="55" t="str">
        <f t="shared" si="182"/>
        <v/>
      </c>
      <c r="IZ79" s="55" t="str">
        <f t="shared" si="182"/>
        <v/>
      </c>
      <c r="JA79" s="55" t="str">
        <f t="shared" ref="JA79:LL79" si="183">IFERROR(JA53-JA66,"")</f>
        <v/>
      </c>
      <c r="JB79" s="55" t="str">
        <f t="shared" si="183"/>
        <v/>
      </c>
      <c r="JC79" s="55" t="str">
        <f t="shared" si="183"/>
        <v/>
      </c>
      <c r="JD79" s="55" t="str">
        <f t="shared" si="183"/>
        <v/>
      </c>
      <c r="JE79" s="55" t="str">
        <f t="shared" si="183"/>
        <v/>
      </c>
      <c r="JF79" s="55" t="str">
        <f t="shared" si="183"/>
        <v/>
      </c>
      <c r="JG79" s="55" t="str">
        <f t="shared" si="183"/>
        <v/>
      </c>
      <c r="JH79" s="55" t="str">
        <f t="shared" si="183"/>
        <v/>
      </c>
      <c r="JI79" s="55" t="str">
        <f t="shared" si="183"/>
        <v/>
      </c>
      <c r="JJ79" s="55" t="str">
        <f t="shared" si="183"/>
        <v/>
      </c>
      <c r="JK79" s="55" t="str">
        <f t="shared" si="183"/>
        <v/>
      </c>
      <c r="JL79" s="55" t="str">
        <f t="shared" si="183"/>
        <v/>
      </c>
      <c r="JM79" s="55" t="str">
        <f t="shared" si="183"/>
        <v/>
      </c>
      <c r="JN79" s="55" t="str">
        <f t="shared" si="183"/>
        <v/>
      </c>
      <c r="JO79" s="55" t="str">
        <f t="shared" si="183"/>
        <v/>
      </c>
      <c r="JP79" s="55" t="str">
        <f t="shared" si="183"/>
        <v/>
      </c>
      <c r="JQ79" s="55" t="str">
        <f t="shared" si="183"/>
        <v/>
      </c>
      <c r="JR79" s="55" t="str">
        <f t="shared" si="183"/>
        <v/>
      </c>
      <c r="JS79" s="55" t="str">
        <f t="shared" si="183"/>
        <v/>
      </c>
      <c r="JT79" s="55" t="str">
        <f t="shared" si="183"/>
        <v/>
      </c>
      <c r="JU79" s="55" t="str">
        <f t="shared" si="183"/>
        <v/>
      </c>
      <c r="JV79" s="55" t="str">
        <f t="shared" si="183"/>
        <v/>
      </c>
      <c r="JW79" s="55" t="str">
        <f t="shared" si="183"/>
        <v/>
      </c>
      <c r="JX79" s="55" t="str">
        <f t="shared" si="183"/>
        <v/>
      </c>
      <c r="JY79" s="55" t="str">
        <f t="shared" si="183"/>
        <v/>
      </c>
      <c r="JZ79" s="55" t="str">
        <f t="shared" si="183"/>
        <v/>
      </c>
      <c r="KA79" s="55" t="str">
        <f t="shared" si="183"/>
        <v/>
      </c>
      <c r="KB79" s="55" t="str">
        <f t="shared" si="183"/>
        <v/>
      </c>
      <c r="KC79" s="55" t="str">
        <f t="shared" si="183"/>
        <v/>
      </c>
      <c r="KD79" s="55" t="str">
        <f t="shared" si="183"/>
        <v/>
      </c>
      <c r="KE79" s="55" t="str">
        <f t="shared" si="183"/>
        <v/>
      </c>
      <c r="KF79" s="55" t="str">
        <f t="shared" si="183"/>
        <v/>
      </c>
      <c r="KG79" s="55" t="str">
        <f t="shared" si="183"/>
        <v/>
      </c>
      <c r="KH79" s="55" t="str">
        <f t="shared" si="183"/>
        <v/>
      </c>
      <c r="KI79" s="55" t="str">
        <f t="shared" si="183"/>
        <v/>
      </c>
      <c r="KJ79" s="55" t="str">
        <f t="shared" si="183"/>
        <v/>
      </c>
      <c r="KK79" s="55" t="str">
        <f t="shared" si="183"/>
        <v/>
      </c>
      <c r="KL79" s="55" t="str">
        <f t="shared" si="183"/>
        <v/>
      </c>
      <c r="KM79" s="55" t="str">
        <f t="shared" si="183"/>
        <v/>
      </c>
      <c r="KN79" s="55" t="str">
        <f t="shared" si="183"/>
        <v/>
      </c>
      <c r="KO79" s="55" t="str">
        <f t="shared" si="183"/>
        <v/>
      </c>
      <c r="KP79" s="55" t="str">
        <f t="shared" si="183"/>
        <v/>
      </c>
      <c r="KQ79" s="55" t="str">
        <f t="shared" si="183"/>
        <v/>
      </c>
      <c r="KR79" s="55" t="str">
        <f t="shared" si="183"/>
        <v/>
      </c>
      <c r="KS79" s="55" t="str">
        <f t="shared" si="183"/>
        <v/>
      </c>
      <c r="KT79" s="55" t="str">
        <f t="shared" si="183"/>
        <v/>
      </c>
      <c r="KU79" s="55" t="str">
        <f t="shared" si="183"/>
        <v/>
      </c>
      <c r="KV79" s="55" t="str">
        <f t="shared" si="183"/>
        <v/>
      </c>
      <c r="KW79" s="55" t="str">
        <f t="shared" si="183"/>
        <v/>
      </c>
      <c r="KX79" s="55" t="str">
        <f t="shared" si="183"/>
        <v/>
      </c>
      <c r="KY79" s="55" t="str">
        <f t="shared" si="183"/>
        <v/>
      </c>
      <c r="KZ79" s="55" t="str">
        <f t="shared" si="183"/>
        <v/>
      </c>
      <c r="LA79" s="55" t="str">
        <f t="shared" si="183"/>
        <v/>
      </c>
      <c r="LB79" s="55" t="str">
        <f t="shared" si="183"/>
        <v/>
      </c>
      <c r="LC79" s="55" t="str">
        <f t="shared" si="183"/>
        <v/>
      </c>
      <c r="LD79" s="55" t="str">
        <f t="shared" si="183"/>
        <v/>
      </c>
      <c r="LE79" s="55" t="str">
        <f t="shared" si="183"/>
        <v/>
      </c>
      <c r="LF79" s="55" t="str">
        <f t="shared" si="183"/>
        <v/>
      </c>
      <c r="LG79" s="55" t="str">
        <f t="shared" si="183"/>
        <v/>
      </c>
      <c r="LH79" s="55" t="str">
        <f t="shared" si="183"/>
        <v/>
      </c>
      <c r="LI79" s="55" t="str">
        <f t="shared" si="183"/>
        <v/>
      </c>
      <c r="LJ79" s="55" t="str">
        <f t="shared" si="183"/>
        <v/>
      </c>
      <c r="LK79" s="55" t="str">
        <f t="shared" si="183"/>
        <v/>
      </c>
      <c r="LL79" s="55" t="str">
        <f t="shared" si="183"/>
        <v/>
      </c>
      <c r="LM79" s="55" t="str">
        <f t="shared" ref="LM79:NX79" si="184">IFERROR(LM53-LM66,"")</f>
        <v/>
      </c>
      <c r="LN79" s="55" t="str">
        <f t="shared" si="184"/>
        <v/>
      </c>
      <c r="LO79" s="55" t="str">
        <f t="shared" si="184"/>
        <v/>
      </c>
      <c r="LP79" s="55" t="str">
        <f t="shared" si="184"/>
        <v/>
      </c>
      <c r="LQ79" s="55" t="str">
        <f t="shared" si="184"/>
        <v/>
      </c>
      <c r="LR79" s="55" t="str">
        <f t="shared" si="184"/>
        <v/>
      </c>
      <c r="LS79" s="55" t="str">
        <f t="shared" si="184"/>
        <v/>
      </c>
      <c r="LT79" s="55" t="str">
        <f t="shared" si="184"/>
        <v/>
      </c>
      <c r="LU79" s="55" t="str">
        <f t="shared" si="184"/>
        <v/>
      </c>
      <c r="LV79" s="55" t="str">
        <f t="shared" si="184"/>
        <v/>
      </c>
      <c r="LW79" s="55" t="str">
        <f t="shared" si="184"/>
        <v/>
      </c>
      <c r="LX79" s="55" t="str">
        <f t="shared" si="184"/>
        <v/>
      </c>
      <c r="LY79" s="55" t="str">
        <f t="shared" si="184"/>
        <v/>
      </c>
      <c r="LZ79" s="55" t="str">
        <f t="shared" si="184"/>
        <v/>
      </c>
      <c r="MA79" s="55" t="str">
        <f t="shared" si="184"/>
        <v/>
      </c>
      <c r="MB79" s="55" t="str">
        <f t="shared" si="184"/>
        <v/>
      </c>
      <c r="MC79" s="55" t="str">
        <f t="shared" si="184"/>
        <v/>
      </c>
      <c r="MD79" s="55" t="str">
        <f t="shared" si="184"/>
        <v/>
      </c>
      <c r="ME79" s="55" t="str">
        <f t="shared" si="184"/>
        <v/>
      </c>
      <c r="MF79" s="55" t="str">
        <f t="shared" si="184"/>
        <v/>
      </c>
      <c r="MG79" s="55" t="str">
        <f t="shared" si="184"/>
        <v/>
      </c>
      <c r="MH79" s="55" t="str">
        <f t="shared" si="184"/>
        <v/>
      </c>
      <c r="MI79" s="55" t="str">
        <f t="shared" si="184"/>
        <v/>
      </c>
      <c r="MJ79" s="55" t="str">
        <f t="shared" si="184"/>
        <v/>
      </c>
      <c r="MK79" s="55" t="str">
        <f t="shared" si="184"/>
        <v/>
      </c>
      <c r="ML79" s="55" t="str">
        <f t="shared" si="184"/>
        <v/>
      </c>
      <c r="MM79" s="55" t="str">
        <f t="shared" si="184"/>
        <v/>
      </c>
      <c r="MN79" s="55" t="str">
        <f t="shared" si="184"/>
        <v/>
      </c>
      <c r="MO79" s="55" t="str">
        <f t="shared" si="184"/>
        <v/>
      </c>
      <c r="MP79" s="55" t="str">
        <f t="shared" si="184"/>
        <v/>
      </c>
      <c r="MQ79" s="55" t="str">
        <f t="shared" si="184"/>
        <v/>
      </c>
      <c r="MR79" s="55" t="str">
        <f t="shared" si="184"/>
        <v/>
      </c>
      <c r="MS79" s="55" t="str">
        <f t="shared" si="184"/>
        <v/>
      </c>
      <c r="MT79" s="55" t="str">
        <f t="shared" si="184"/>
        <v/>
      </c>
      <c r="MU79" s="55" t="str">
        <f t="shared" si="184"/>
        <v/>
      </c>
      <c r="MV79" s="55" t="str">
        <f t="shared" si="184"/>
        <v/>
      </c>
      <c r="MW79" s="55" t="str">
        <f t="shared" si="184"/>
        <v/>
      </c>
      <c r="MX79" s="55" t="str">
        <f t="shared" si="184"/>
        <v/>
      </c>
      <c r="MY79" s="55" t="str">
        <f t="shared" si="184"/>
        <v/>
      </c>
      <c r="MZ79" s="55" t="str">
        <f t="shared" si="184"/>
        <v/>
      </c>
      <c r="NA79" s="55" t="str">
        <f t="shared" si="184"/>
        <v/>
      </c>
      <c r="NB79" s="55" t="str">
        <f t="shared" si="184"/>
        <v/>
      </c>
      <c r="NC79" s="55" t="str">
        <f t="shared" si="184"/>
        <v/>
      </c>
      <c r="ND79" s="55" t="str">
        <f t="shared" si="184"/>
        <v/>
      </c>
      <c r="NE79" s="55" t="str">
        <f t="shared" si="184"/>
        <v/>
      </c>
      <c r="NF79" s="55" t="str">
        <f t="shared" si="184"/>
        <v/>
      </c>
      <c r="NG79" s="55" t="str">
        <f t="shared" si="184"/>
        <v/>
      </c>
      <c r="NH79" s="55" t="str">
        <f t="shared" si="184"/>
        <v/>
      </c>
      <c r="NI79" s="55" t="str">
        <f t="shared" si="184"/>
        <v/>
      </c>
      <c r="NJ79" s="55" t="str">
        <f t="shared" si="184"/>
        <v/>
      </c>
      <c r="NK79" s="55" t="str">
        <f t="shared" si="184"/>
        <v/>
      </c>
      <c r="NL79" s="55" t="str">
        <f t="shared" si="184"/>
        <v/>
      </c>
      <c r="NM79" s="55" t="str">
        <f t="shared" si="184"/>
        <v/>
      </c>
      <c r="NN79" s="55" t="str">
        <f t="shared" si="184"/>
        <v/>
      </c>
      <c r="NO79" s="55" t="str">
        <f t="shared" si="184"/>
        <v/>
      </c>
      <c r="NP79" s="55" t="str">
        <f t="shared" si="184"/>
        <v/>
      </c>
      <c r="NQ79" s="55" t="str">
        <f t="shared" si="184"/>
        <v/>
      </c>
      <c r="NR79" s="55" t="str">
        <f t="shared" si="184"/>
        <v/>
      </c>
      <c r="NS79" s="55" t="str">
        <f t="shared" si="184"/>
        <v/>
      </c>
      <c r="NT79" s="55" t="str">
        <f t="shared" si="184"/>
        <v/>
      </c>
      <c r="NU79" s="55" t="str">
        <f t="shared" si="184"/>
        <v/>
      </c>
      <c r="NV79" s="55" t="str">
        <f t="shared" si="184"/>
        <v/>
      </c>
      <c r="NW79" s="55" t="str">
        <f t="shared" si="184"/>
        <v/>
      </c>
      <c r="NX79" s="55" t="str">
        <f t="shared" si="184"/>
        <v/>
      </c>
      <c r="NY79" s="55" t="str">
        <f t="shared" ref="NY79:QJ79" si="185">IFERROR(NY53-NY66,"")</f>
        <v/>
      </c>
      <c r="NZ79" s="55" t="str">
        <f t="shared" si="185"/>
        <v/>
      </c>
      <c r="OA79" s="55" t="str">
        <f t="shared" si="185"/>
        <v/>
      </c>
      <c r="OB79" s="55" t="str">
        <f t="shared" si="185"/>
        <v/>
      </c>
      <c r="OC79" s="55" t="str">
        <f t="shared" si="185"/>
        <v/>
      </c>
      <c r="OD79" s="55" t="str">
        <f t="shared" si="185"/>
        <v/>
      </c>
      <c r="OE79" s="55" t="str">
        <f t="shared" si="185"/>
        <v/>
      </c>
      <c r="OF79" s="55" t="str">
        <f t="shared" si="185"/>
        <v/>
      </c>
      <c r="OG79" s="55" t="str">
        <f t="shared" si="185"/>
        <v/>
      </c>
      <c r="OH79" s="55" t="str">
        <f t="shared" si="185"/>
        <v/>
      </c>
      <c r="OI79" s="55" t="str">
        <f t="shared" si="185"/>
        <v/>
      </c>
      <c r="OJ79" s="55" t="str">
        <f t="shared" si="185"/>
        <v/>
      </c>
      <c r="OK79" s="55" t="str">
        <f t="shared" si="185"/>
        <v/>
      </c>
      <c r="OL79" s="55" t="str">
        <f t="shared" si="185"/>
        <v/>
      </c>
      <c r="OM79" s="55" t="str">
        <f t="shared" si="185"/>
        <v/>
      </c>
      <c r="ON79" s="55" t="str">
        <f t="shared" si="185"/>
        <v/>
      </c>
      <c r="OO79" s="55" t="str">
        <f t="shared" si="185"/>
        <v/>
      </c>
      <c r="OP79" s="55" t="str">
        <f t="shared" si="185"/>
        <v/>
      </c>
      <c r="OQ79" s="55" t="str">
        <f t="shared" si="185"/>
        <v/>
      </c>
      <c r="OR79" s="55" t="str">
        <f t="shared" si="185"/>
        <v/>
      </c>
      <c r="OS79" s="55" t="str">
        <f t="shared" si="185"/>
        <v/>
      </c>
      <c r="OT79" s="55" t="str">
        <f t="shared" si="185"/>
        <v/>
      </c>
      <c r="OU79" s="55" t="str">
        <f t="shared" si="185"/>
        <v/>
      </c>
      <c r="OV79" s="55" t="str">
        <f t="shared" si="185"/>
        <v/>
      </c>
      <c r="OW79" s="55" t="str">
        <f t="shared" si="185"/>
        <v/>
      </c>
      <c r="OX79" s="55" t="str">
        <f t="shared" si="185"/>
        <v/>
      </c>
      <c r="OY79" s="55" t="str">
        <f t="shared" si="185"/>
        <v/>
      </c>
      <c r="OZ79" s="55" t="str">
        <f t="shared" si="185"/>
        <v/>
      </c>
      <c r="PA79" s="55" t="str">
        <f t="shared" si="185"/>
        <v/>
      </c>
      <c r="PB79" s="55" t="str">
        <f t="shared" si="185"/>
        <v/>
      </c>
      <c r="PC79" s="55" t="str">
        <f t="shared" si="185"/>
        <v/>
      </c>
      <c r="PD79" s="55" t="str">
        <f t="shared" si="185"/>
        <v/>
      </c>
      <c r="PE79" s="55" t="str">
        <f t="shared" si="185"/>
        <v/>
      </c>
      <c r="PF79" s="55" t="str">
        <f t="shared" si="185"/>
        <v/>
      </c>
      <c r="PG79" s="55" t="str">
        <f t="shared" si="185"/>
        <v/>
      </c>
      <c r="PH79" s="55" t="str">
        <f t="shared" si="185"/>
        <v/>
      </c>
      <c r="PI79" s="55" t="str">
        <f t="shared" si="185"/>
        <v/>
      </c>
      <c r="PJ79" s="55" t="str">
        <f t="shared" si="185"/>
        <v/>
      </c>
      <c r="PK79" s="55" t="str">
        <f t="shared" si="185"/>
        <v/>
      </c>
      <c r="PL79" s="55" t="str">
        <f t="shared" si="185"/>
        <v/>
      </c>
      <c r="PM79" s="55" t="str">
        <f t="shared" si="185"/>
        <v/>
      </c>
      <c r="PN79" s="55" t="str">
        <f t="shared" si="185"/>
        <v/>
      </c>
      <c r="PO79" s="55" t="str">
        <f t="shared" si="185"/>
        <v/>
      </c>
      <c r="PP79" s="55" t="str">
        <f t="shared" si="185"/>
        <v/>
      </c>
      <c r="PQ79" s="55" t="str">
        <f t="shared" si="185"/>
        <v/>
      </c>
      <c r="PR79" s="55" t="str">
        <f t="shared" si="185"/>
        <v/>
      </c>
      <c r="PS79" s="55" t="str">
        <f t="shared" si="185"/>
        <v/>
      </c>
      <c r="PT79" s="55" t="str">
        <f t="shared" si="185"/>
        <v/>
      </c>
      <c r="PU79" s="55" t="str">
        <f t="shared" si="185"/>
        <v/>
      </c>
      <c r="PV79" s="55" t="str">
        <f t="shared" si="185"/>
        <v/>
      </c>
      <c r="PW79" s="55" t="str">
        <f t="shared" si="185"/>
        <v/>
      </c>
      <c r="PX79" s="55" t="str">
        <f t="shared" si="185"/>
        <v/>
      </c>
      <c r="PY79" s="55" t="str">
        <f t="shared" si="185"/>
        <v/>
      </c>
      <c r="PZ79" s="55" t="str">
        <f t="shared" si="185"/>
        <v/>
      </c>
      <c r="QA79" s="55" t="str">
        <f t="shared" si="185"/>
        <v/>
      </c>
      <c r="QB79" s="55" t="str">
        <f t="shared" si="185"/>
        <v/>
      </c>
      <c r="QC79" s="55" t="str">
        <f t="shared" si="185"/>
        <v/>
      </c>
      <c r="QD79" s="55" t="str">
        <f t="shared" si="185"/>
        <v/>
      </c>
      <c r="QE79" s="55" t="str">
        <f t="shared" si="185"/>
        <v/>
      </c>
      <c r="QF79" s="55" t="str">
        <f t="shared" si="185"/>
        <v/>
      </c>
      <c r="QG79" s="55" t="str">
        <f t="shared" si="185"/>
        <v/>
      </c>
      <c r="QH79" s="55" t="str">
        <f t="shared" si="185"/>
        <v/>
      </c>
      <c r="QI79" s="55" t="str">
        <f t="shared" si="185"/>
        <v/>
      </c>
      <c r="QJ79" s="55" t="str">
        <f t="shared" si="185"/>
        <v/>
      </c>
      <c r="QK79" s="55" t="str">
        <f t="shared" ref="QK79:QQ79" si="186">IFERROR(QK53-QK66,"")</f>
        <v/>
      </c>
      <c r="QL79" s="55" t="str">
        <f t="shared" si="186"/>
        <v/>
      </c>
      <c r="QM79" s="55" t="str">
        <f t="shared" si="186"/>
        <v/>
      </c>
      <c r="QN79" s="55" t="str">
        <f t="shared" si="186"/>
        <v/>
      </c>
      <c r="QO79" s="55" t="str">
        <f t="shared" si="186"/>
        <v/>
      </c>
      <c r="QP79" s="55" t="str">
        <f t="shared" si="186"/>
        <v/>
      </c>
      <c r="QQ79" s="55" t="str">
        <f t="shared" si="186"/>
        <v/>
      </c>
      <c r="QR79" s="55" t="s">
        <v>76</v>
      </c>
      <c r="QS79" s="55" t="s">
        <v>76</v>
      </c>
      <c r="QT79" s="55" t="s">
        <v>76</v>
      </c>
      <c r="QU79" s="55" t="s">
        <v>76</v>
      </c>
      <c r="QV79" s="55" t="s">
        <v>76</v>
      </c>
      <c r="QW79" s="55" t="s">
        <v>76</v>
      </c>
      <c r="QX79" s="55" t="s">
        <v>76</v>
      </c>
      <c r="QY79" s="55" t="s">
        <v>76</v>
      </c>
      <c r="QZ79" s="55" t="s">
        <v>76</v>
      </c>
      <c r="RA79" s="55" t="s">
        <v>76</v>
      </c>
      <c r="RB79" s="55" t="s">
        <v>76</v>
      </c>
      <c r="RC79" s="55" t="s">
        <v>76</v>
      </c>
      <c r="RD79" s="55"/>
      <c r="RE79" s="55"/>
      <c r="RF79" s="55"/>
      <c r="RG79" s="55"/>
      <c r="RH79" s="55"/>
      <c r="RI79" s="55"/>
      <c r="RJ79" s="55"/>
      <c r="RK79" s="55"/>
      <c r="RL79" s="55"/>
      <c r="RM79" s="55"/>
      <c r="RN79" s="55"/>
      <c r="RO79" s="55"/>
      <c r="RP79" s="55"/>
      <c r="RQ79" s="55"/>
      <c r="RR79" s="55"/>
      <c r="RS79" s="55"/>
      <c r="RT79" s="55"/>
      <c r="RU79" s="55"/>
      <c r="RV79" s="55"/>
      <c r="RW79" s="55"/>
      <c r="RX79" s="55"/>
    </row>
    <row r="80" spans="2:492" x14ac:dyDescent="0.2">
      <c r="B80" s="47">
        <f t="shared" si="162"/>
        <v>7</v>
      </c>
      <c r="C80" s="54" t="str">
        <f>$C$16</f>
        <v>プールヴィラ　今泊　ｂｙ　コルディオプレミアム</v>
      </c>
      <c r="D80" s="3"/>
      <c r="E80" s="55" t="str">
        <f t="shared" ref="E80:BP80" si="187">IFERROR(E54-E67,"")</f>
        <v/>
      </c>
      <c r="F80" s="55" t="str">
        <f t="shared" si="187"/>
        <v/>
      </c>
      <c r="G80" s="55" t="str">
        <f t="shared" si="187"/>
        <v/>
      </c>
      <c r="H80" s="55" t="str">
        <f t="shared" si="187"/>
        <v/>
      </c>
      <c r="I80" s="55" t="str">
        <f t="shared" si="187"/>
        <v/>
      </c>
      <c r="J80" s="55" t="str">
        <f t="shared" si="187"/>
        <v/>
      </c>
      <c r="K80" s="55" t="str">
        <f t="shared" si="187"/>
        <v/>
      </c>
      <c r="L80" s="55" t="str">
        <f t="shared" si="187"/>
        <v/>
      </c>
      <c r="M80" s="55" t="str">
        <f t="shared" si="187"/>
        <v/>
      </c>
      <c r="N80" s="55" t="str">
        <f t="shared" si="187"/>
        <v/>
      </c>
      <c r="O80" s="55" t="str">
        <f t="shared" si="187"/>
        <v/>
      </c>
      <c r="P80" s="55" t="str">
        <f t="shared" si="187"/>
        <v/>
      </c>
      <c r="Q80" s="55" t="str">
        <f t="shared" si="187"/>
        <v/>
      </c>
      <c r="R80" s="55" t="str">
        <f t="shared" si="187"/>
        <v/>
      </c>
      <c r="S80" s="55" t="str">
        <f t="shared" si="187"/>
        <v/>
      </c>
      <c r="T80" s="55" t="str">
        <f t="shared" si="187"/>
        <v/>
      </c>
      <c r="U80" s="55" t="str">
        <f t="shared" si="187"/>
        <v/>
      </c>
      <c r="V80" s="55" t="str">
        <f t="shared" si="187"/>
        <v/>
      </c>
      <c r="W80" s="55" t="str">
        <f t="shared" si="187"/>
        <v/>
      </c>
      <c r="X80" s="55" t="str">
        <f t="shared" si="187"/>
        <v/>
      </c>
      <c r="Y80" s="55" t="str">
        <f t="shared" si="187"/>
        <v/>
      </c>
      <c r="Z80" s="55" t="str">
        <f t="shared" si="187"/>
        <v/>
      </c>
      <c r="AA80" s="55" t="str">
        <f t="shared" si="187"/>
        <v/>
      </c>
      <c r="AB80" s="55" t="str">
        <f t="shared" si="187"/>
        <v/>
      </c>
      <c r="AC80" s="55" t="str">
        <f t="shared" si="187"/>
        <v/>
      </c>
      <c r="AD80" s="55" t="str">
        <f t="shared" si="187"/>
        <v/>
      </c>
      <c r="AE80" s="55" t="str">
        <f t="shared" si="187"/>
        <v/>
      </c>
      <c r="AF80" s="55" t="str">
        <f t="shared" si="187"/>
        <v/>
      </c>
      <c r="AG80" s="55" t="str">
        <f t="shared" si="187"/>
        <v/>
      </c>
      <c r="AH80" s="55" t="str">
        <f t="shared" si="187"/>
        <v/>
      </c>
      <c r="AI80" s="55" t="str">
        <f t="shared" si="187"/>
        <v/>
      </c>
      <c r="AJ80" s="55" t="str">
        <f t="shared" si="187"/>
        <v/>
      </c>
      <c r="AK80" s="55" t="str">
        <f t="shared" si="187"/>
        <v/>
      </c>
      <c r="AL80" s="55" t="str">
        <f t="shared" si="187"/>
        <v/>
      </c>
      <c r="AM80" s="55" t="str">
        <f t="shared" si="187"/>
        <v/>
      </c>
      <c r="AN80" s="55" t="str">
        <f t="shared" si="187"/>
        <v/>
      </c>
      <c r="AO80" s="55" t="str">
        <f t="shared" si="187"/>
        <v/>
      </c>
      <c r="AP80" s="55" t="str">
        <f t="shared" si="187"/>
        <v/>
      </c>
      <c r="AQ80" s="55" t="str">
        <f t="shared" si="187"/>
        <v/>
      </c>
      <c r="AR80" s="55" t="str">
        <f t="shared" si="187"/>
        <v/>
      </c>
      <c r="AS80" s="55" t="str">
        <f t="shared" si="187"/>
        <v/>
      </c>
      <c r="AT80" s="55" t="str">
        <f t="shared" si="187"/>
        <v/>
      </c>
      <c r="AU80" s="55" t="str">
        <f t="shared" si="187"/>
        <v/>
      </c>
      <c r="AV80" s="55" t="str">
        <f t="shared" si="187"/>
        <v/>
      </c>
      <c r="AW80" s="55" t="str">
        <f t="shared" si="187"/>
        <v/>
      </c>
      <c r="AX80" s="55" t="str">
        <f t="shared" si="187"/>
        <v/>
      </c>
      <c r="AY80" s="55" t="str">
        <f t="shared" si="187"/>
        <v/>
      </c>
      <c r="AZ80" s="55" t="str">
        <f t="shared" si="187"/>
        <v/>
      </c>
      <c r="BA80" s="55" t="str">
        <f t="shared" si="187"/>
        <v/>
      </c>
      <c r="BB80" s="55" t="str">
        <f t="shared" si="187"/>
        <v/>
      </c>
      <c r="BC80" s="55" t="str">
        <f t="shared" si="187"/>
        <v/>
      </c>
      <c r="BD80" s="55" t="str">
        <f t="shared" si="187"/>
        <v/>
      </c>
      <c r="BE80" s="55" t="str">
        <f t="shared" si="187"/>
        <v/>
      </c>
      <c r="BF80" s="55" t="str">
        <f t="shared" si="187"/>
        <v/>
      </c>
      <c r="BG80" s="55" t="str">
        <f t="shared" si="187"/>
        <v/>
      </c>
      <c r="BH80" s="55" t="str">
        <f t="shared" si="187"/>
        <v/>
      </c>
      <c r="BI80" s="55" t="str">
        <f t="shared" si="187"/>
        <v/>
      </c>
      <c r="BJ80" s="55" t="str">
        <f t="shared" si="187"/>
        <v/>
      </c>
      <c r="BK80" s="55" t="str">
        <f t="shared" si="187"/>
        <v/>
      </c>
      <c r="BL80" s="55" t="str">
        <f t="shared" si="187"/>
        <v/>
      </c>
      <c r="BM80" s="55" t="str">
        <f t="shared" si="187"/>
        <v/>
      </c>
      <c r="BN80" s="55" t="str">
        <f t="shared" si="187"/>
        <v/>
      </c>
      <c r="BO80" s="55" t="str">
        <f t="shared" si="187"/>
        <v/>
      </c>
      <c r="BP80" s="55" t="str">
        <f t="shared" si="187"/>
        <v/>
      </c>
      <c r="BQ80" s="55" t="str">
        <f t="shared" ref="BQ80:EB80" si="188">IFERROR(BQ54-BQ67,"")</f>
        <v/>
      </c>
      <c r="BR80" s="55" t="str">
        <f t="shared" si="188"/>
        <v/>
      </c>
      <c r="BS80" s="55" t="str">
        <f t="shared" si="188"/>
        <v/>
      </c>
      <c r="BT80" s="55" t="str">
        <f t="shared" si="188"/>
        <v/>
      </c>
      <c r="BU80" s="55" t="str">
        <f t="shared" si="188"/>
        <v/>
      </c>
      <c r="BV80" s="55" t="str">
        <f t="shared" si="188"/>
        <v/>
      </c>
      <c r="BW80" s="55" t="str">
        <f t="shared" si="188"/>
        <v/>
      </c>
      <c r="BX80" s="55" t="str">
        <f t="shared" si="188"/>
        <v/>
      </c>
      <c r="BY80" s="55" t="str">
        <f t="shared" si="188"/>
        <v/>
      </c>
      <c r="BZ80" s="55" t="str">
        <f t="shared" si="188"/>
        <v/>
      </c>
      <c r="CA80" s="55" t="str">
        <f t="shared" si="188"/>
        <v/>
      </c>
      <c r="CB80" s="55" t="str">
        <f t="shared" si="188"/>
        <v/>
      </c>
      <c r="CC80" s="55" t="str">
        <f t="shared" si="188"/>
        <v/>
      </c>
      <c r="CD80" s="55" t="str">
        <f t="shared" si="188"/>
        <v/>
      </c>
      <c r="CE80" s="55" t="str">
        <f t="shared" si="188"/>
        <v/>
      </c>
      <c r="CF80" s="55" t="str">
        <f t="shared" si="188"/>
        <v/>
      </c>
      <c r="CG80" s="55" t="str">
        <f t="shared" si="188"/>
        <v/>
      </c>
      <c r="CH80" s="55" t="str">
        <f t="shared" si="188"/>
        <v/>
      </c>
      <c r="CI80" s="55" t="str">
        <f t="shared" si="188"/>
        <v/>
      </c>
      <c r="CJ80" s="55" t="str">
        <f t="shared" si="188"/>
        <v/>
      </c>
      <c r="CK80" s="55" t="str">
        <f t="shared" si="188"/>
        <v/>
      </c>
      <c r="CL80" s="55" t="str">
        <f t="shared" si="188"/>
        <v/>
      </c>
      <c r="CM80" s="55" t="str">
        <f t="shared" si="188"/>
        <v/>
      </c>
      <c r="CN80" s="55" t="str">
        <f t="shared" si="188"/>
        <v/>
      </c>
      <c r="CO80" s="55" t="str">
        <f t="shared" si="188"/>
        <v/>
      </c>
      <c r="CP80" s="55" t="str">
        <f t="shared" si="188"/>
        <v/>
      </c>
      <c r="CQ80" s="55" t="str">
        <f t="shared" si="188"/>
        <v/>
      </c>
      <c r="CR80" s="55" t="str">
        <f t="shared" si="188"/>
        <v/>
      </c>
      <c r="CS80" s="55" t="str">
        <f t="shared" si="188"/>
        <v/>
      </c>
      <c r="CT80" s="55" t="str">
        <f t="shared" si="188"/>
        <v/>
      </c>
      <c r="CU80" s="55" t="str">
        <f t="shared" si="188"/>
        <v/>
      </c>
      <c r="CV80" s="55" t="str">
        <f t="shared" si="188"/>
        <v/>
      </c>
      <c r="CW80" s="55" t="str">
        <f t="shared" si="188"/>
        <v/>
      </c>
      <c r="CX80" s="55" t="str">
        <f t="shared" si="188"/>
        <v/>
      </c>
      <c r="CY80" s="55" t="str">
        <f t="shared" si="188"/>
        <v/>
      </c>
      <c r="CZ80" s="55" t="str">
        <f t="shared" si="188"/>
        <v/>
      </c>
      <c r="DA80" s="55" t="str">
        <f t="shared" si="188"/>
        <v/>
      </c>
      <c r="DB80" s="55" t="str">
        <f t="shared" si="188"/>
        <v/>
      </c>
      <c r="DC80" s="55" t="str">
        <f t="shared" si="188"/>
        <v/>
      </c>
      <c r="DD80" s="55" t="str">
        <f t="shared" si="188"/>
        <v/>
      </c>
      <c r="DE80" s="55" t="str">
        <f t="shared" si="188"/>
        <v/>
      </c>
      <c r="DF80" s="55" t="str">
        <f t="shared" si="188"/>
        <v/>
      </c>
      <c r="DG80" s="55" t="str">
        <f t="shared" si="188"/>
        <v/>
      </c>
      <c r="DH80" s="55" t="str">
        <f t="shared" si="188"/>
        <v/>
      </c>
      <c r="DI80" s="55" t="str">
        <f t="shared" si="188"/>
        <v/>
      </c>
      <c r="DJ80" s="55" t="str">
        <f t="shared" si="188"/>
        <v/>
      </c>
      <c r="DK80" s="55" t="str">
        <f t="shared" si="188"/>
        <v/>
      </c>
      <c r="DL80" s="55" t="str">
        <f t="shared" si="188"/>
        <v/>
      </c>
      <c r="DM80" s="55" t="str">
        <f t="shared" si="188"/>
        <v/>
      </c>
      <c r="DN80" s="55" t="str">
        <f t="shared" si="188"/>
        <v/>
      </c>
      <c r="DO80" s="55" t="str">
        <f t="shared" si="188"/>
        <v/>
      </c>
      <c r="DP80" s="55" t="str">
        <f t="shared" si="188"/>
        <v/>
      </c>
      <c r="DQ80" s="55" t="str">
        <f t="shared" si="188"/>
        <v/>
      </c>
      <c r="DR80" s="55" t="str">
        <f t="shared" si="188"/>
        <v/>
      </c>
      <c r="DS80" s="55" t="str">
        <f t="shared" si="188"/>
        <v/>
      </c>
      <c r="DT80" s="55" t="str">
        <f t="shared" si="188"/>
        <v/>
      </c>
      <c r="DU80" s="55" t="str">
        <f t="shared" si="188"/>
        <v/>
      </c>
      <c r="DV80" s="55" t="str">
        <f t="shared" si="188"/>
        <v/>
      </c>
      <c r="DW80" s="55" t="str">
        <f t="shared" si="188"/>
        <v/>
      </c>
      <c r="DX80" s="55" t="str">
        <f t="shared" si="188"/>
        <v/>
      </c>
      <c r="DY80" s="55" t="str">
        <f t="shared" si="188"/>
        <v/>
      </c>
      <c r="DZ80" s="55" t="str">
        <f t="shared" si="188"/>
        <v/>
      </c>
      <c r="EA80" s="55" t="str">
        <f t="shared" si="188"/>
        <v/>
      </c>
      <c r="EB80" s="55" t="str">
        <f t="shared" si="188"/>
        <v/>
      </c>
      <c r="EC80" s="55" t="str">
        <f t="shared" ref="EC80:GN80" si="189">IFERROR(EC54-EC67,"")</f>
        <v/>
      </c>
      <c r="ED80" s="55" t="str">
        <f t="shared" si="189"/>
        <v/>
      </c>
      <c r="EE80" s="55" t="str">
        <f t="shared" si="189"/>
        <v/>
      </c>
      <c r="EF80" s="55" t="str">
        <f t="shared" si="189"/>
        <v/>
      </c>
      <c r="EG80" s="55" t="str">
        <f t="shared" si="189"/>
        <v/>
      </c>
      <c r="EH80" s="55" t="str">
        <f t="shared" si="189"/>
        <v/>
      </c>
      <c r="EI80" s="55" t="str">
        <f t="shared" si="189"/>
        <v/>
      </c>
      <c r="EJ80" s="55" t="str">
        <f t="shared" si="189"/>
        <v/>
      </c>
      <c r="EK80" s="55" t="str">
        <f t="shared" si="189"/>
        <v/>
      </c>
      <c r="EL80" s="55" t="str">
        <f t="shared" si="189"/>
        <v/>
      </c>
      <c r="EM80" s="55" t="str">
        <f t="shared" si="189"/>
        <v/>
      </c>
      <c r="EN80" s="55" t="str">
        <f t="shared" si="189"/>
        <v/>
      </c>
      <c r="EO80" s="55" t="str">
        <f t="shared" si="189"/>
        <v/>
      </c>
      <c r="EP80" s="55" t="str">
        <f t="shared" si="189"/>
        <v/>
      </c>
      <c r="EQ80" s="55" t="str">
        <f t="shared" si="189"/>
        <v/>
      </c>
      <c r="ER80" s="55" t="str">
        <f t="shared" si="189"/>
        <v/>
      </c>
      <c r="ES80" s="55" t="str">
        <f t="shared" si="189"/>
        <v/>
      </c>
      <c r="ET80" s="55" t="str">
        <f t="shared" si="189"/>
        <v/>
      </c>
      <c r="EU80" s="55" t="str">
        <f t="shared" si="189"/>
        <v/>
      </c>
      <c r="EV80" s="55" t="str">
        <f t="shared" si="189"/>
        <v/>
      </c>
      <c r="EW80" s="55" t="str">
        <f t="shared" si="189"/>
        <v/>
      </c>
      <c r="EX80" s="55" t="str">
        <f t="shared" si="189"/>
        <v/>
      </c>
      <c r="EY80" s="55" t="str">
        <f t="shared" si="189"/>
        <v/>
      </c>
      <c r="EZ80" s="55" t="str">
        <f t="shared" si="189"/>
        <v/>
      </c>
      <c r="FA80" s="55" t="str">
        <f t="shared" si="189"/>
        <v/>
      </c>
      <c r="FB80" s="55" t="str">
        <f t="shared" si="189"/>
        <v/>
      </c>
      <c r="FC80" s="55" t="str">
        <f t="shared" si="189"/>
        <v/>
      </c>
      <c r="FD80" s="55" t="str">
        <f t="shared" si="189"/>
        <v/>
      </c>
      <c r="FE80" s="55" t="str">
        <f t="shared" si="189"/>
        <v/>
      </c>
      <c r="FF80" s="55" t="str">
        <f t="shared" si="189"/>
        <v/>
      </c>
      <c r="FG80" s="55" t="str">
        <f t="shared" si="189"/>
        <v/>
      </c>
      <c r="FH80" s="55" t="str">
        <f t="shared" si="189"/>
        <v/>
      </c>
      <c r="FI80" s="55" t="str">
        <f t="shared" si="189"/>
        <v/>
      </c>
      <c r="FJ80" s="55" t="str">
        <f t="shared" si="189"/>
        <v/>
      </c>
      <c r="FK80" s="55" t="str">
        <f t="shared" si="189"/>
        <v/>
      </c>
      <c r="FL80" s="55" t="str">
        <f t="shared" si="189"/>
        <v/>
      </c>
      <c r="FM80" s="55" t="str">
        <f t="shared" si="189"/>
        <v/>
      </c>
      <c r="FN80" s="55" t="str">
        <f t="shared" si="189"/>
        <v/>
      </c>
      <c r="FO80" s="55" t="str">
        <f t="shared" si="189"/>
        <v/>
      </c>
      <c r="FP80" s="55" t="str">
        <f t="shared" si="189"/>
        <v/>
      </c>
      <c r="FQ80" s="55" t="str">
        <f t="shared" si="189"/>
        <v/>
      </c>
      <c r="FR80" s="55" t="str">
        <f t="shared" si="189"/>
        <v/>
      </c>
      <c r="FS80" s="55" t="str">
        <f t="shared" si="189"/>
        <v/>
      </c>
      <c r="FT80" s="55" t="str">
        <f t="shared" si="189"/>
        <v/>
      </c>
      <c r="FU80" s="55" t="str">
        <f t="shared" si="189"/>
        <v/>
      </c>
      <c r="FV80" s="55" t="str">
        <f t="shared" si="189"/>
        <v/>
      </c>
      <c r="FW80" s="55" t="str">
        <f t="shared" si="189"/>
        <v/>
      </c>
      <c r="FX80" s="55" t="str">
        <f t="shared" si="189"/>
        <v/>
      </c>
      <c r="FY80" s="55" t="str">
        <f t="shared" si="189"/>
        <v/>
      </c>
      <c r="FZ80" s="55" t="str">
        <f t="shared" si="189"/>
        <v/>
      </c>
      <c r="GA80" s="55" t="str">
        <f t="shared" si="189"/>
        <v/>
      </c>
      <c r="GB80" s="55" t="str">
        <f t="shared" si="189"/>
        <v/>
      </c>
      <c r="GC80" s="55" t="str">
        <f t="shared" si="189"/>
        <v/>
      </c>
      <c r="GD80" s="55" t="str">
        <f t="shared" si="189"/>
        <v/>
      </c>
      <c r="GE80" s="55" t="str">
        <f t="shared" si="189"/>
        <v/>
      </c>
      <c r="GF80" s="55" t="str">
        <f t="shared" si="189"/>
        <v/>
      </c>
      <c r="GG80" s="55" t="str">
        <f t="shared" si="189"/>
        <v/>
      </c>
      <c r="GH80" s="55" t="str">
        <f t="shared" si="189"/>
        <v/>
      </c>
      <c r="GI80" s="55" t="str">
        <f t="shared" si="189"/>
        <v/>
      </c>
      <c r="GJ80" s="55" t="str">
        <f t="shared" si="189"/>
        <v/>
      </c>
      <c r="GK80" s="55" t="str">
        <f t="shared" si="189"/>
        <v/>
      </c>
      <c r="GL80" s="55" t="str">
        <f t="shared" si="189"/>
        <v/>
      </c>
      <c r="GM80" s="55" t="str">
        <f t="shared" si="189"/>
        <v/>
      </c>
      <c r="GN80" s="55" t="str">
        <f t="shared" si="189"/>
        <v/>
      </c>
      <c r="GO80" s="55" t="str">
        <f t="shared" ref="GO80:IZ80" si="190">IFERROR(GO54-GO67,"")</f>
        <v/>
      </c>
      <c r="GP80" s="55" t="str">
        <f t="shared" si="190"/>
        <v/>
      </c>
      <c r="GQ80" s="55" t="str">
        <f t="shared" si="190"/>
        <v/>
      </c>
      <c r="GR80" s="55" t="str">
        <f t="shared" si="190"/>
        <v/>
      </c>
      <c r="GS80" s="55" t="str">
        <f t="shared" si="190"/>
        <v/>
      </c>
      <c r="GT80" s="55" t="str">
        <f t="shared" si="190"/>
        <v/>
      </c>
      <c r="GU80" s="55" t="str">
        <f t="shared" si="190"/>
        <v/>
      </c>
      <c r="GV80" s="55" t="str">
        <f t="shared" si="190"/>
        <v/>
      </c>
      <c r="GW80" s="55" t="str">
        <f t="shared" si="190"/>
        <v/>
      </c>
      <c r="GX80" s="55" t="str">
        <f t="shared" si="190"/>
        <v/>
      </c>
      <c r="GY80" s="55" t="str">
        <f t="shared" si="190"/>
        <v/>
      </c>
      <c r="GZ80" s="55" t="str">
        <f t="shared" si="190"/>
        <v/>
      </c>
      <c r="HA80" s="55" t="str">
        <f t="shared" si="190"/>
        <v/>
      </c>
      <c r="HB80" s="55" t="str">
        <f t="shared" si="190"/>
        <v/>
      </c>
      <c r="HC80" s="55" t="str">
        <f t="shared" si="190"/>
        <v/>
      </c>
      <c r="HD80" s="55" t="str">
        <f t="shared" si="190"/>
        <v/>
      </c>
      <c r="HE80" s="55" t="str">
        <f t="shared" si="190"/>
        <v/>
      </c>
      <c r="HF80" s="55" t="str">
        <f t="shared" si="190"/>
        <v/>
      </c>
      <c r="HG80" s="55" t="str">
        <f t="shared" si="190"/>
        <v/>
      </c>
      <c r="HH80" s="55" t="str">
        <f t="shared" si="190"/>
        <v/>
      </c>
      <c r="HI80" s="55" t="str">
        <f t="shared" si="190"/>
        <v/>
      </c>
      <c r="HJ80" s="55" t="str">
        <f t="shared" si="190"/>
        <v/>
      </c>
      <c r="HK80" s="55" t="str">
        <f t="shared" si="190"/>
        <v/>
      </c>
      <c r="HL80" s="55" t="str">
        <f t="shared" si="190"/>
        <v/>
      </c>
      <c r="HM80" s="55" t="str">
        <f t="shared" si="190"/>
        <v/>
      </c>
      <c r="HN80" s="55" t="str">
        <f t="shared" si="190"/>
        <v/>
      </c>
      <c r="HO80" s="55" t="str">
        <f t="shared" si="190"/>
        <v/>
      </c>
      <c r="HP80" s="55" t="str">
        <f t="shared" si="190"/>
        <v/>
      </c>
      <c r="HQ80" s="55" t="str">
        <f t="shared" si="190"/>
        <v/>
      </c>
      <c r="HR80" s="55" t="str">
        <f t="shared" si="190"/>
        <v/>
      </c>
      <c r="HS80" s="55" t="str">
        <f t="shared" si="190"/>
        <v/>
      </c>
      <c r="HT80" s="55" t="str">
        <f t="shared" si="190"/>
        <v/>
      </c>
      <c r="HU80" s="55" t="str">
        <f t="shared" si="190"/>
        <v/>
      </c>
      <c r="HV80" s="55" t="str">
        <f t="shared" si="190"/>
        <v/>
      </c>
      <c r="HW80" s="55" t="str">
        <f t="shared" si="190"/>
        <v/>
      </c>
      <c r="HX80" s="55" t="str">
        <f t="shared" si="190"/>
        <v/>
      </c>
      <c r="HY80" s="55" t="str">
        <f t="shared" si="190"/>
        <v/>
      </c>
      <c r="HZ80" s="55" t="str">
        <f t="shared" si="190"/>
        <v/>
      </c>
      <c r="IA80" s="55" t="str">
        <f t="shared" si="190"/>
        <v/>
      </c>
      <c r="IB80" s="55" t="str">
        <f t="shared" si="190"/>
        <v/>
      </c>
      <c r="IC80" s="55" t="str">
        <f t="shared" si="190"/>
        <v/>
      </c>
      <c r="ID80" s="55" t="str">
        <f t="shared" si="190"/>
        <v/>
      </c>
      <c r="IE80" s="55" t="str">
        <f t="shared" si="190"/>
        <v/>
      </c>
      <c r="IF80" s="55" t="str">
        <f t="shared" si="190"/>
        <v/>
      </c>
      <c r="IG80" s="55" t="str">
        <f t="shared" si="190"/>
        <v/>
      </c>
      <c r="IH80" s="55" t="str">
        <f t="shared" si="190"/>
        <v/>
      </c>
      <c r="II80" s="55" t="str">
        <f t="shared" si="190"/>
        <v/>
      </c>
      <c r="IJ80" s="55" t="str">
        <f t="shared" si="190"/>
        <v/>
      </c>
      <c r="IK80" s="55" t="str">
        <f t="shared" si="190"/>
        <v/>
      </c>
      <c r="IL80" s="55" t="str">
        <f t="shared" si="190"/>
        <v/>
      </c>
      <c r="IM80" s="55" t="str">
        <f t="shared" si="190"/>
        <v/>
      </c>
      <c r="IN80" s="55" t="str">
        <f t="shared" si="190"/>
        <v/>
      </c>
      <c r="IO80" s="55" t="str">
        <f t="shared" si="190"/>
        <v/>
      </c>
      <c r="IP80" s="55" t="str">
        <f t="shared" si="190"/>
        <v/>
      </c>
      <c r="IQ80" s="55" t="str">
        <f t="shared" si="190"/>
        <v/>
      </c>
      <c r="IR80" s="55" t="str">
        <f t="shared" si="190"/>
        <v/>
      </c>
      <c r="IS80" s="55" t="str">
        <f t="shared" si="190"/>
        <v/>
      </c>
      <c r="IT80" s="55" t="str">
        <f t="shared" si="190"/>
        <v/>
      </c>
      <c r="IU80" s="55" t="str">
        <f t="shared" si="190"/>
        <v/>
      </c>
      <c r="IV80" s="55" t="str">
        <f t="shared" si="190"/>
        <v/>
      </c>
      <c r="IW80" s="55" t="str">
        <f t="shared" si="190"/>
        <v/>
      </c>
      <c r="IX80" s="55" t="str">
        <f t="shared" si="190"/>
        <v/>
      </c>
      <c r="IY80" s="55" t="str">
        <f t="shared" si="190"/>
        <v/>
      </c>
      <c r="IZ80" s="55" t="str">
        <f t="shared" si="190"/>
        <v/>
      </c>
      <c r="JA80" s="55" t="str">
        <f t="shared" ref="JA80:LL80" si="191">IFERROR(JA54-JA67,"")</f>
        <v/>
      </c>
      <c r="JB80" s="55" t="str">
        <f t="shared" si="191"/>
        <v/>
      </c>
      <c r="JC80" s="55" t="str">
        <f t="shared" si="191"/>
        <v/>
      </c>
      <c r="JD80" s="55" t="str">
        <f t="shared" si="191"/>
        <v/>
      </c>
      <c r="JE80" s="55" t="str">
        <f t="shared" si="191"/>
        <v/>
      </c>
      <c r="JF80" s="55" t="str">
        <f t="shared" si="191"/>
        <v/>
      </c>
      <c r="JG80" s="55" t="str">
        <f t="shared" si="191"/>
        <v/>
      </c>
      <c r="JH80" s="55" t="str">
        <f t="shared" si="191"/>
        <v/>
      </c>
      <c r="JI80" s="55" t="str">
        <f t="shared" si="191"/>
        <v/>
      </c>
      <c r="JJ80" s="55" t="str">
        <f t="shared" si="191"/>
        <v/>
      </c>
      <c r="JK80" s="55" t="str">
        <f t="shared" si="191"/>
        <v/>
      </c>
      <c r="JL80" s="55" t="str">
        <f t="shared" si="191"/>
        <v/>
      </c>
      <c r="JM80" s="55" t="str">
        <f t="shared" si="191"/>
        <v/>
      </c>
      <c r="JN80" s="55" t="str">
        <f t="shared" si="191"/>
        <v/>
      </c>
      <c r="JO80" s="55" t="str">
        <f t="shared" si="191"/>
        <v/>
      </c>
      <c r="JP80" s="55" t="str">
        <f t="shared" si="191"/>
        <v/>
      </c>
      <c r="JQ80" s="55" t="str">
        <f t="shared" si="191"/>
        <v/>
      </c>
      <c r="JR80" s="55" t="str">
        <f t="shared" si="191"/>
        <v/>
      </c>
      <c r="JS80" s="55" t="str">
        <f t="shared" si="191"/>
        <v/>
      </c>
      <c r="JT80" s="55" t="str">
        <f t="shared" si="191"/>
        <v/>
      </c>
      <c r="JU80" s="55" t="str">
        <f t="shared" si="191"/>
        <v/>
      </c>
      <c r="JV80" s="55" t="str">
        <f t="shared" si="191"/>
        <v/>
      </c>
      <c r="JW80" s="55" t="str">
        <f t="shared" si="191"/>
        <v/>
      </c>
      <c r="JX80" s="55" t="str">
        <f t="shared" si="191"/>
        <v/>
      </c>
      <c r="JY80" s="55" t="str">
        <f t="shared" si="191"/>
        <v/>
      </c>
      <c r="JZ80" s="55" t="str">
        <f t="shared" si="191"/>
        <v/>
      </c>
      <c r="KA80" s="55" t="str">
        <f t="shared" si="191"/>
        <v/>
      </c>
      <c r="KB80" s="55" t="str">
        <f t="shared" si="191"/>
        <v/>
      </c>
      <c r="KC80" s="55" t="str">
        <f t="shared" si="191"/>
        <v/>
      </c>
      <c r="KD80" s="55" t="str">
        <f t="shared" si="191"/>
        <v/>
      </c>
      <c r="KE80" s="55" t="str">
        <f t="shared" si="191"/>
        <v/>
      </c>
      <c r="KF80" s="55" t="str">
        <f t="shared" si="191"/>
        <v/>
      </c>
      <c r="KG80" s="55" t="str">
        <f t="shared" si="191"/>
        <v/>
      </c>
      <c r="KH80" s="55" t="str">
        <f t="shared" si="191"/>
        <v/>
      </c>
      <c r="KI80" s="55" t="str">
        <f t="shared" si="191"/>
        <v/>
      </c>
      <c r="KJ80" s="55" t="str">
        <f t="shared" si="191"/>
        <v/>
      </c>
      <c r="KK80" s="55" t="str">
        <f t="shared" si="191"/>
        <v/>
      </c>
      <c r="KL80" s="55" t="str">
        <f t="shared" si="191"/>
        <v/>
      </c>
      <c r="KM80" s="55" t="str">
        <f t="shared" si="191"/>
        <v/>
      </c>
      <c r="KN80" s="55" t="str">
        <f t="shared" si="191"/>
        <v/>
      </c>
      <c r="KO80" s="55" t="str">
        <f t="shared" si="191"/>
        <v/>
      </c>
      <c r="KP80" s="55" t="str">
        <f t="shared" si="191"/>
        <v/>
      </c>
      <c r="KQ80" s="55" t="str">
        <f t="shared" si="191"/>
        <v/>
      </c>
      <c r="KR80" s="55" t="str">
        <f t="shared" si="191"/>
        <v/>
      </c>
      <c r="KS80" s="55" t="str">
        <f t="shared" si="191"/>
        <v/>
      </c>
      <c r="KT80" s="55" t="str">
        <f t="shared" si="191"/>
        <v/>
      </c>
      <c r="KU80" s="55" t="str">
        <f t="shared" si="191"/>
        <v/>
      </c>
      <c r="KV80" s="55" t="str">
        <f t="shared" si="191"/>
        <v/>
      </c>
      <c r="KW80" s="55" t="str">
        <f t="shared" si="191"/>
        <v/>
      </c>
      <c r="KX80" s="55" t="str">
        <f t="shared" si="191"/>
        <v/>
      </c>
      <c r="KY80" s="55" t="str">
        <f t="shared" si="191"/>
        <v/>
      </c>
      <c r="KZ80" s="55" t="str">
        <f t="shared" si="191"/>
        <v/>
      </c>
      <c r="LA80" s="55" t="str">
        <f t="shared" si="191"/>
        <v/>
      </c>
      <c r="LB80" s="55" t="str">
        <f t="shared" si="191"/>
        <v/>
      </c>
      <c r="LC80" s="55" t="str">
        <f t="shared" si="191"/>
        <v/>
      </c>
      <c r="LD80" s="55" t="str">
        <f t="shared" si="191"/>
        <v/>
      </c>
      <c r="LE80" s="55" t="str">
        <f t="shared" si="191"/>
        <v/>
      </c>
      <c r="LF80" s="55" t="str">
        <f t="shared" si="191"/>
        <v/>
      </c>
      <c r="LG80" s="55" t="str">
        <f t="shared" si="191"/>
        <v/>
      </c>
      <c r="LH80" s="55" t="str">
        <f t="shared" si="191"/>
        <v/>
      </c>
      <c r="LI80" s="55" t="str">
        <f t="shared" si="191"/>
        <v/>
      </c>
      <c r="LJ80" s="55" t="str">
        <f t="shared" si="191"/>
        <v/>
      </c>
      <c r="LK80" s="55" t="str">
        <f t="shared" si="191"/>
        <v/>
      </c>
      <c r="LL80" s="55" t="str">
        <f t="shared" si="191"/>
        <v/>
      </c>
      <c r="LM80" s="55" t="str">
        <f t="shared" ref="LM80:NX80" si="192">IFERROR(LM54-LM67,"")</f>
        <v/>
      </c>
      <c r="LN80" s="55" t="str">
        <f t="shared" si="192"/>
        <v/>
      </c>
      <c r="LO80" s="55" t="str">
        <f t="shared" si="192"/>
        <v/>
      </c>
      <c r="LP80" s="55" t="str">
        <f t="shared" si="192"/>
        <v/>
      </c>
      <c r="LQ80" s="55" t="str">
        <f t="shared" si="192"/>
        <v/>
      </c>
      <c r="LR80" s="55" t="str">
        <f t="shared" si="192"/>
        <v/>
      </c>
      <c r="LS80" s="55" t="str">
        <f t="shared" si="192"/>
        <v/>
      </c>
      <c r="LT80" s="55" t="str">
        <f t="shared" si="192"/>
        <v/>
      </c>
      <c r="LU80" s="55" t="str">
        <f t="shared" si="192"/>
        <v/>
      </c>
      <c r="LV80" s="55" t="str">
        <f t="shared" si="192"/>
        <v/>
      </c>
      <c r="LW80" s="55" t="str">
        <f t="shared" si="192"/>
        <v/>
      </c>
      <c r="LX80" s="55" t="str">
        <f t="shared" si="192"/>
        <v/>
      </c>
      <c r="LY80" s="55" t="str">
        <f t="shared" si="192"/>
        <v/>
      </c>
      <c r="LZ80" s="55" t="str">
        <f t="shared" si="192"/>
        <v/>
      </c>
      <c r="MA80" s="55" t="str">
        <f t="shared" si="192"/>
        <v/>
      </c>
      <c r="MB80" s="55" t="str">
        <f t="shared" si="192"/>
        <v/>
      </c>
      <c r="MC80" s="55" t="str">
        <f t="shared" si="192"/>
        <v/>
      </c>
      <c r="MD80" s="55" t="str">
        <f t="shared" si="192"/>
        <v/>
      </c>
      <c r="ME80" s="55" t="str">
        <f t="shared" si="192"/>
        <v/>
      </c>
      <c r="MF80" s="55" t="str">
        <f t="shared" si="192"/>
        <v/>
      </c>
      <c r="MG80" s="55" t="str">
        <f t="shared" si="192"/>
        <v/>
      </c>
      <c r="MH80" s="55" t="str">
        <f t="shared" si="192"/>
        <v/>
      </c>
      <c r="MI80" s="55" t="str">
        <f t="shared" si="192"/>
        <v/>
      </c>
      <c r="MJ80" s="55" t="str">
        <f t="shared" si="192"/>
        <v/>
      </c>
      <c r="MK80" s="55" t="str">
        <f t="shared" si="192"/>
        <v/>
      </c>
      <c r="ML80" s="55" t="str">
        <f t="shared" si="192"/>
        <v/>
      </c>
      <c r="MM80" s="55" t="str">
        <f t="shared" si="192"/>
        <v/>
      </c>
      <c r="MN80" s="55" t="str">
        <f t="shared" si="192"/>
        <v/>
      </c>
      <c r="MO80" s="55" t="str">
        <f t="shared" si="192"/>
        <v/>
      </c>
      <c r="MP80" s="55" t="str">
        <f t="shared" si="192"/>
        <v/>
      </c>
      <c r="MQ80" s="55" t="str">
        <f t="shared" si="192"/>
        <v/>
      </c>
      <c r="MR80" s="55" t="str">
        <f t="shared" si="192"/>
        <v/>
      </c>
      <c r="MS80" s="55" t="str">
        <f t="shared" si="192"/>
        <v/>
      </c>
      <c r="MT80" s="55" t="str">
        <f t="shared" si="192"/>
        <v/>
      </c>
      <c r="MU80" s="55" t="str">
        <f t="shared" si="192"/>
        <v/>
      </c>
      <c r="MV80" s="55" t="str">
        <f t="shared" si="192"/>
        <v/>
      </c>
      <c r="MW80" s="55" t="str">
        <f t="shared" si="192"/>
        <v/>
      </c>
      <c r="MX80" s="55" t="str">
        <f t="shared" si="192"/>
        <v/>
      </c>
      <c r="MY80" s="55" t="str">
        <f t="shared" si="192"/>
        <v/>
      </c>
      <c r="MZ80" s="55" t="str">
        <f t="shared" si="192"/>
        <v/>
      </c>
      <c r="NA80" s="55" t="str">
        <f t="shared" si="192"/>
        <v/>
      </c>
      <c r="NB80" s="55" t="str">
        <f t="shared" si="192"/>
        <v/>
      </c>
      <c r="NC80" s="55" t="str">
        <f t="shared" si="192"/>
        <v/>
      </c>
      <c r="ND80" s="55" t="str">
        <f t="shared" si="192"/>
        <v/>
      </c>
      <c r="NE80" s="55" t="str">
        <f t="shared" si="192"/>
        <v/>
      </c>
      <c r="NF80" s="55" t="str">
        <f t="shared" si="192"/>
        <v/>
      </c>
      <c r="NG80" s="55" t="str">
        <f t="shared" si="192"/>
        <v/>
      </c>
      <c r="NH80" s="55" t="str">
        <f t="shared" si="192"/>
        <v/>
      </c>
      <c r="NI80" s="55" t="str">
        <f t="shared" si="192"/>
        <v/>
      </c>
      <c r="NJ80" s="55" t="str">
        <f t="shared" si="192"/>
        <v/>
      </c>
      <c r="NK80" s="55" t="str">
        <f t="shared" si="192"/>
        <v/>
      </c>
      <c r="NL80" s="55" t="str">
        <f t="shared" si="192"/>
        <v/>
      </c>
      <c r="NM80" s="55" t="str">
        <f t="shared" si="192"/>
        <v/>
      </c>
      <c r="NN80" s="55" t="str">
        <f t="shared" si="192"/>
        <v/>
      </c>
      <c r="NO80" s="55" t="str">
        <f t="shared" si="192"/>
        <v/>
      </c>
      <c r="NP80" s="55" t="str">
        <f t="shared" si="192"/>
        <v/>
      </c>
      <c r="NQ80" s="55" t="str">
        <f t="shared" si="192"/>
        <v/>
      </c>
      <c r="NR80" s="55" t="str">
        <f t="shared" si="192"/>
        <v/>
      </c>
      <c r="NS80" s="55" t="str">
        <f t="shared" si="192"/>
        <v/>
      </c>
      <c r="NT80" s="55" t="str">
        <f t="shared" si="192"/>
        <v/>
      </c>
      <c r="NU80" s="55" t="str">
        <f t="shared" si="192"/>
        <v/>
      </c>
      <c r="NV80" s="55" t="str">
        <f t="shared" si="192"/>
        <v/>
      </c>
      <c r="NW80" s="55" t="str">
        <f t="shared" si="192"/>
        <v/>
      </c>
      <c r="NX80" s="55" t="str">
        <f t="shared" si="192"/>
        <v/>
      </c>
      <c r="NY80" s="55" t="str">
        <f t="shared" ref="NY80:QJ80" si="193">IFERROR(NY54-NY67,"")</f>
        <v/>
      </c>
      <c r="NZ80" s="55" t="str">
        <f t="shared" si="193"/>
        <v/>
      </c>
      <c r="OA80" s="55" t="str">
        <f t="shared" si="193"/>
        <v/>
      </c>
      <c r="OB80" s="55" t="str">
        <f t="shared" si="193"/>
        <v/>
      </c>
      <c r="OC80" s="55" t="str">
        <f t="shared" si="193"/>
        <v/>
      </c>
      <c r="OD80" s="55" t="str">
        <f t="shared" si="193"/>
        <v/>
      </c>
      <c r="OE80" s="55" t="str">
        <f t="shared" si="193"/>
        <v/>
      </c>
      <c r="OF80" s="55" t="str">
        <f t="shared" si="193"/>
        <v/>
      </c>
      <c r="OG80" s="55" t="str">
        <f t="shared" si="193"/>
        <v/>
      </c>
      <c r="OH80" s="55" t="str">
        <f t="shared" si="193"/>
        <v/>
      </c>
      <c r="OI80" s="55" t="str">
        <f t="shared" si="193"/>
        <v/>
      </c>
      <c r="OJ80" s="55" t="str">
        <f t="shared" si="193"/>
        <v/>
      </c>
      <c r="OK80" s="55" t="str">
        <f t="shared" si="193"/>
        <v/>
      </c>
      <c r="OL80" s="55" t="str">
        <f t="shared" si="193"/>
        <v/>
      </c>
      <c r="OM80" s="55" t="str">
        <f t="shared" si="193"/>
        <v/>
      </c>
      <c r="ON80" s="55" t="str">
        <f t="shared" si="193"/>
        <v/>
      </c>
      <c r="OO80" s="55" t="str">
        <f t="shared" si="193"/>
        <v/>
      </c>
      <c r="OP80" s="55" t="str">
        <f t="shared" si="193"/>
        <v/>
      </c>
      <c r="OQ80" s="55" t="str">
        <f t="shared" si="193"/>
        <v/>
      </c>
      <c r="OR80" s="55" t="str">
        <f t="shared" si="193"/>
        <v/>
      </c>
      <c r="OS80" s="55" t="str">
        <f t="shared" si="193"/>
        <v/>
      </c>
      <c r="OT80" s="55" t="str">
        <f t="shared" si="193"/>
        <v/>
      </c>
      <c r="OU80" s="55" t="str">
        <f t="shared" si="193"/>
        <v/>
      </c>
      <c r="OV80" s="55" t="str">
        <f t="shared" si="193"/>
        <v/>
      </c>
      <c r="OW80" s="55" t="str">
        <f t="shared" si="193"/>
        <v/>
      </c>
      <c r="OX80" s="55" t="str">
        <f t="shared" si="193"/>
        <v/>
      </c>
      <c r="OY80" s="55" t="str">
        <f t="shared" si="193"/>
        <v/>
      </c>
      <c r="OZ80" s="55" t="str">
        <f t="shared" si="193"/>
        <v/>
      </c>
      <c r="PA80" s="55" t="str">
        <f t="shared" si="193"/>
        <v/>
      </c>
      <c r="PB80" s="55" t="str">
        <f t="shared" si="193"/>
        <v/>
      </c>
      <c r="PC80" s="55" t="str">
        <f t="shared" si="193"/>
        <v/>
      </c>
      <c r="PD80" s="55" t="str">
        <f t="shared" si="193"/>
        <v/>
      </c>
      <c r="PE80" s="55" t="str">
        <f t="shared" si="193"/>
        <v/>
      </c>
      <c r="PF80" s="55" t="str">
        <f t="shared" si="193"/>
        <v/>
      </c>
      <c r="PG80" s="55" t="str">
        <f t="shared" si="193"/>
        <v/>
      </c>
      <c r="PH80" s="55" t="str">
        <f t="shared" si="193"/>
        <v/>
      </c>
      <c r="PI80" s="55" t="str">
        <f t="shared" si="193"/>
        <v/>
      </c>
      <c r="PJ80" s="55" t="str">
        <f t="shared" si="193"/>
        <v/>
      </c>
      <c r="PK80" s="55" t="str">
        <f t="shared" si="193"/>
        <v/>
      </c>
      <c r="PL80" s="55" t="str">
        <f t="shared" si="193"/>
        <v/>
      </c>
      <c r="PM80" s="55" t="str">
        <f t="shared" si="193"/>
        <v/>
      </c>
      <c r="PN80" s="55" t="str">
        <f t="shared" si="193"/>
        <v/>
      </c>
      <c r="PO80" s="55" t="str">
        <f t="shared" si="193"/>
        <v/>
      </c>
      <c r="PP80" s="55" t="str">
        <f t="shared" si="193"/>
        <v/>
      </c>
      <c r="PQ80" s="55" t="str">
        <f t="shared" si="193"/>
        <v/>
      </c>
      <c r="PR80" s="55" t="str">
        <f t="shared" si="193"/>
        <v/>
      </c>
      <c r="PS80" s="55" t="str">
        <f t="shared" si="193"/>
        <v/>
      </c>
      <c r="PT80" s="55" t="str">
        <f t="shared" si="193"/>
        <v/>
      </c>
      <c r="PU80" s="55" t="str">
        <f t="shared" si="193"/>
        <v/>
      </c>
      <c r="PV80" s="55" t="str">
        <f t="shared" si="193"/>
        <v/>
      </c>
      <c r="PW80" s="55" t="str">
        <f t="shared" si="193"/>
        <v/>
      </c>
      <c r="PX80" s="55" t="str">
        <f t="shared" si="193"/>
        <v/>
      </c>
      <c r="PY80" s="55" t="str">
        <f t="shared" si="193"/>
        <v/>
      </c>
      <c r="PZ80" s="55" t="str">
        <f t="shared" si="193"/>
        <v/>
      </c>
      <c r="QA80" s="55" t="str">
        <f t="shared" si="193"/>
        <v/>
      </c>
      <c r="QB80" s="55" t="str">
        <f t="shared" si="193"/>
        <v/>
      </c>
      <c r="QC80" s="55" t="str">
        <f t="shared" si="193"/>
        <v/>
      </c>
      <c r="QD80" s="55" t="str">
        <f t="shared" si="193"/>
        <v/>
      </c>
      <c r="QE80" s="55" t="str">
        <f t="shared" si="193"/>
        <v/>
      </c>
      <c r="QF80" s="55" t="str">
        <f t="shared" si="193"/>
        <v/>
      </c>
      <c r="QG80" s="55" t="str">
        <f t="shared" si="193"/>
        <v/>
      </c>
      <c r="QH80" s="55" t="str">
        <f t="shared" si="193"/>
        <v/>
      </c>
      <c r="QI80" s="55" t="str">
        <f t="shared" si="193"/>
        <v/>
      </c>
      <c r="QJ80" s="55" t="str">
        <f t="shared" si="193"/>
        <v/>
      </c>
      <c r="QK80" s="55" t="str">
        <f t="shared" ref="QK80:QQ80" si="194">IFERROR(QK54-QK67,"")</f>
        <v/>
      </c>
      <c r="QL80" s="55" t="str">
        <f t="shared" si="194"/>
        <v/>
      </c>
      <c r="QM80" s="55" t="str">
        <f t="shared" si="194"/>
        <v/>
      </c>
      <c r="QN80" s="55" t="str">
        <f t="shared" si="194"/>
        <v/>
      </c>
      <c r="QO80" s="55" t="str">
        <f t="shared" si="194"/>
        <v/>
      </c>
      <c r="QP80" s="55" t="str">
        <f t="shared" si="194"/>
        <v/>
      </c>
      <c r="QQ80" s="55" t="str">
        <f t="shared" si="194"/>
        <v/>
      </c>
      <c r="QR80" s="55" t="s">
        <v>76</v>
      </c>
      <c r="QS80" s="55" t="s">
        <v>76</v>
      </c>
      <c r="QT80" s="55" t="s">
        <v>76</v>
      </c>
      <c r="QU80" s="55" t="s">
        <v>76</v>
      </c>
      <c r="QV80" s="55" t="s">
        <v>76</v>
      </c>
      <c r="QW80" s="55" t="s">
        <v>76</v>
      </c>
      <c r="QX80" s="55" t="s">
        <v>76</v>
      </c>
      <c r="QY80" s="55" t="s">
        <v>76</v>
      </c>
      <c r="QZ80" s="55" t="s">
        <v>76</v>
      </c>
      <c r="RA80" s="55" t="s">
        <v>76</v>
      </c>
      <c r="RB80" s="55" t="s">
        <v>76</v>
      </c>
      <c r="RC80" s="55" t="s">
        <v>76</v>
      </c>
      <c r="RD80" s="55"/>
      <c r="RE80" s="55"/>
      <c r="RF80" s="55"/>
      <c r="RG80" s="55"/>
      <c r="RH80" s="55"/>
      <c r="RI80" s="55"/>
      <c r="RJ80" s="55"/>
      <c r="RK80" s="55"/>
      <c r="RL80" s="55"/>
      <c r="RM80" s="55"/>
      <c r="RN80" s="55"/>
      <c r="RO80" s="55"/>
      <c r="RP80" s="55"/>
      <c r="RQ80" s="55"/>
      <c r="RR80" s="55"/>
      <c r="RS80" s="55"/>
      <c r="RT80" s="55"/>
      <c r="RU80" s="55"/>
      <c r="RV80" s="55"/>
      <c r="RW80" s="55"/>
      <c r="RX80" s="55"/>
    </row>
    <row r="81" spans="2:492" x14ac:dyDescent="0.2">
      <c r="B81" s="47">
        <f t="shared" si="162"/>
        <v>8</v>
      </c>
      <c r="C81" s="54" t="str">
        <f>$C$17</f>
        <v>プールヴィラ　屋我地島　ｂｙ　コルディオプレミアム</v>
      </c>
      <c r="D81" s="3"/>
      <c r="E81" s="55" t="str">
        <f>IFERROR(E55-E68,"")</f>
        <v/>
      </c>
      <c r="F81" s="55" t="str">
        <f t="shared" ref="F81:AK81" si="195">IFERROR(F55-F68,"")</f>
        <v/>
      </c>
      <c r="G81" s="55" t="str">
        <f t="shared" si="195"/>
        <v/>
      </c>
      <c r="H81" s="55" t="str">
        <f t="shared" si="195"/>
        <v/>
      </c>
      <c r="I81" s="55" t="str">
        <f t="shared" si="195"/>
        <v/>
      </c>
      <c r="J81" s="55" t="str">
        <f t="shared" si="195"/>
        <v/>
      </c>
      <c r="K81" s="55" t="str">
        <f t="shared" si="195"/>
        <v/>
      </c>
      <c r="L81" s="55" t="str">
        <f t="shared" si="195"/>
        <v/>
      </c>
      <c r="M81" s="55" t="str">
        <f t="shared" si="195"/>
        <v/>
      </c>
      <c r="N81" s="55" t="str">
        <f t="shared" si="195"/>
        <v/>
      </c>
      <c r="O81" s="55" t="str">
        <f t="shared" si="195"/>
        <v/>
      </c>
      <c r="P81" s="55" t="str">
        <f t="shared" si="195"/>
        <v/>
      </c>
      <c r="Q81" s="55" t="str">
        <f t="shared" si="195"/>
        <v/>
      </c>
      <c r="R81" s="55" t="str">
        <f t="shared" si="195"/>
        <v/>
      </c>
      <c r="S81" s="55" t="str">
        <f t="shared" si="195"/>
        <v/>
      </c>
      <c r="T81" s="55" t="str">
        <f t="shared" si="195"/>
        <v/>
      </c>
      <c r="U81" s="55" t="str">
        <f t="shared" si="195"/>
        <v/>
      </c>
      <c r="V81" s="55" t="str">
        <f t="shared" si="195"/>
        <v/>
      </c>
      <c r="W81" s="55" t="str">
        <f t="shared" si="195"/>
        <v/>
      </c>
      <c r="X81" s="55" t="str">
        <f t="shared" si="195"/>
        <v/>
      </c>
      <c r="Y81" s="55" t="str">
        <f t="shared" si="195"/>
        <v/>
      </c>
      <c r="Z81" s="55" t="str">
        <f t="shared" si="195"/>
        <v/>
      </c>
      <c r="AA81" s="55" t="str">
        <f t="shared" si="195"/>
        <v/>
      </c>
      <c r="AB81" s="55" t="str">
        <f t="shared" si="195"/>
        <v/>
      </c>
      <c r="AC81" s="55" t="str">
        <f t="shared" si="195"/>
        <v/>
      </c>
      <c r="AD81" s="55" t="str">
        <f t="shared" si="195"/>
        <v/>
      </c>
      <c r="AE81" s="55" t="str">
        <f t="shared" si="195"/>
        <v/>
      </c>
      <c r="AF81" s="55" t="str">
        <f t="shared" si="195"/>
        <v/>
      </c>
      <c r="AG81" s="55" t="str">
        <f t="shared" si="195"/>
        <v/>
      </c>
      <c r="AH81" s="55" t="str">
        <f t="shared" si="195"/>
        <v/>
      </c>
      <c r="AI81" s="55" t="str">
        <f t="shared" si="195"/>
        <v/>
      </c>
      <c r="AJ81" s="55" t="str">
        <f t="shared" si="195"/>
        <v/>
      </c>
      <c r="AK81" s="55" t="str">
        <f t="shared" si="195"/>
        <v/>
      </c>
      <c r="AL81" s="55" t="str">
        <f t="shared" ref="AL81:BQ81" si="196">IFERROR(AL55-AL68,"")</f>
        <v/>
      </c>
      <c r="AM81" s="55" t="str">
        <f t="shared" si="196"/>
        <v/>
      </c>
      <c r="AN81" s="55" t="str">
        <f t="shared" si="196"/>
        <v/>
      </c>
      <c r="AO81" s="55" t="str">
        <f t="shared" si="196"/>
        <v/>
      </c>
      <c r="AP81" s="55" t="str">
        <f t="shared" si="196"/>
        <v/>
      </c>
      <c r="AQ81" s="55" t="str">
        <f t="shared" si="196"/>
        <v/>
      </c>
      <c r="AR81" s="55" t="str">
        <f t="shared" si="196"/>
        <v/>
      </c>
      <c r="AS81" s="55" t="str">
        <f t="shared" si="196"/>
        <v/>
      </c>
      <c r="AT81" s="55" t="str">
        <f t="shared" si="196"/>
        <v/>
      </c>
      <c r="AU81" s="55" t="str">
        <f t="shared" si="196"/>
        <v/>
      </c>
      <c r="AV81" s="55" t="str">
        <f t="shared" si="196"/>
        <v/>
      </c>
      <c r="AW81" s="55" t="str">
        <f t="shared" si="196"/>
        <v/>
      </c>
      <c r="AX81" s="55" t="str">
        <f t="shared" si="196"/>
        <v/>
      </c>
      <c r="AY81" s="55" t="str">
        <f t="shared" si="196"/>
        <v/>
      </c>
      <c r="AZ81" s="55" t="str">
        <f t="shared" si="196"/>
        <v/>
      </c>
      <c r="BA81" s="55" t="str">
        <f t="shared" si="196"/>
        <v/>
      </c>
      <c r="BB81" s="55" t="str">
        <f t="shared" si="196"/>
        <v/>
      </c>
      <c r="BC81" s="55" t="str">
        <f t="shared" si="196"/>
        <v/>
      </c>
      <c r="BD81" s="55" t="str">
        <f t="shared" si="196"/>
        <v/>
      </c>
      <c r="BE81" s="55" t="str">
        <f t="shared" si="196"/>
        <v/>
      </c>
      <c r="BF81" s="55" t="str">
        <f t="shared" si="196"/>
        <v/>
      </c>
      <c r="BG81" s="55" t="str">
        <f t="shared" si="196"/>
        <v/>
      </c>
      <c r="BH81" s="55" t="str">
        <f t="shared" si="196"/>
        <v/>
      </c>
      <c r="BI81" s="55" t="str">
        <f t="shared" si="196"/>
        <v/>
      </c>
      <c r="BJ81" s="55" t="str">
        <f t="shared" si="196"/>
        <v/>
      </c>
      <c r="BK81" s="55" t="str">
        <f t="shared" si="196"/>
        <v/>
      </c>
      <c r="BL81" s="55" t="str">
        <f t="shared" si="196"/>
        <v/>
      </c>
      <c r="BM81" s="55" t="str">
        <f t="shared" si="196"/>
        <v/>
      </c>
      <c r="BN81" s="55" t="str">
        <f t="shared" si="196"/>
        <v/>
      </c>
      <c r="BO81" s="55" t="str">
        <f t="shared" si="196"/>
        <v/>
      </c>
      <c r="BP81" s="55" t="str">
        <f t="shared" si="196"/>
        <v/>
      </c>
      <c r="BQ81" s="55" t="str">
        <f t="shared" si="196"/>
        <v/>
      </c>
      <c r="BR81" s="55" t="str">
        <f t="shared" ref="BR81:CW81" si="197">IFERROR(BR55-BR68,"")</f>
        <v/>
      </c>
      <c r="BS81" s="55" t="str">
        <f t="shared" si="197"/>
        <v/>
      </c>
      <c r="BT81" s="55" t="str">
        <f t="shared" si="197"/>
        <v/>
      </c>
      <c r="BU81" s="55" t="str">
        <f t="shared" si="197"/>
        <v/>
      </c>
      <c r="BV81" s="55" t="str">
        <f t="shared" si="197"/>
        <v/>
      </c>
      <c r="BW81" s="55" t="str">
        <f t="shared" si="197"/>
        <v/>
      </c>
      <c r="BX81" s="55" t="str">
        <f t="shared" si="197"/>
        <v/>
      </c>
      <c r="BY81" s="55" t="str">
        <f t="shared" si="197"/>
        <v/>
      </c>
      <c r="BZ81" s="55" t="str">
        <f t="shared" si="197"/>
        <v/>
      </c>
      <c r="CA81" s="55" t="str">
        <f t="shared" si="197"/>
        <v/>
      </c>
      <c r="CB81" s="55" t="str">
        <f t="shared" si="197"/>
        <v/>
      </c>
      <c r="CC81" s="55" t="str">
        <f t="shared" si="197"/>
        <v/>
      </c>
      <c r="CD81" s="55" t="str">
        <f t="shared" si="197"/>
        <v/>
      </c>
      <c r="CE81" s="55" t="str">
        <f t="shared" si="197"/>
        <v/>
      </c>
      <c r="CF81" s="55" t="str">
        <f t="shared" si="197"/>
        <v/>
      </c>
      <c r="CG81" s="55" t="str">
        <f t="shared" si="197"/>
        <v/>
      </c>
      <c r="CH81" s="55" t="str">
        <f t="shared" si="197"/>
        <v/>
      </c>
      <c r="CI81" s="55" t="str">
        <f t="shared" si="197"/>
        <v/>
      </c>
      <c r="CJ81" s="55" t="str">
        <f t="shared" si="197"/>
        <v/>
      </c>
      <c r="CK81" s="55" t="str">
        <f t="shared" si="197"/>
        <v/>
      </c>
      <c r="CL81" s="55" t="str">
        <f t="shared" si="197"/>
        <v/>
      </c>
      <c r="CM81" s="55" t="str">
        <f t="shared" si="197"/>
        <v/>
      </c>
      <c r="CN81" s="55" t="str">
        <f t="shared" si="197"/>
        <v/>
      </c>
      <c r="CO81" s="55" t="str">
        <f t="shared" si="197"/>
        <v/>
      </c>
      <c r="CP81" s="55" t="str">
        <f t="shared" si="197"/>
        <v/>
      </c>
      <c r="CQ81" s="55" t="str">
        <f t="shared" si="197"/>
        <v/>
      </c>
      <c r="CR81" s="55" t="str">
        <f t="shared" si="197"/>
        <v/>
      </c>
      <c r="CS81" s="55" t="str">
        <f t="shared" si="197"/>
        <v/>
      </c>
      <c r="CT81" s="55" t="str">
        <f t="shared" si="197"/>
        <v/>
      </c>
      <c r="CU81" s="55" t="str">
        <f t="shared" si="197"/>
        <v/>
      </c>
      <c r="CV81" s="55" t="str">
        <f t="shared" si="197"/>
        <v/>
      </c>
      <c r="CW81" s="55" t="str">
        <f t="shared" si="197"/>
        <v/>
      </c>
      <c r="CX81" s="55" t="str">
        <f t="shared" ref="CX81:EB81" si="198">IFERROR(CX55-CX68,"")</f>
        <v/>
      </c>
      <c r="CY81" s="55" t="str">
        <f t="shared" si="198"/>
        <v/>
      </c>
      <c r="CZ81" s="55" t="str">
        <f t="shared" si="198"/>
        <v/>
      </c>
      <c r="DA81" s="55" t="str">
        <f t="shared" si="198"/>
        <v/>
      </c>
      <c r="DB81" s="55" t="str">
        <f t="shared" si="198"/>
        <v/>
      </c>
      <c r="DC81" s="55" t="str">
        <f t="shared" si="198"/>
        <v/>
      </c>
      <c r="DD81" s="55" t="str">
        <f t="shared" si="198"/>
        <v/>
      </c>
      <c r="DE81" s="55" t="str">
        <f t="shared" si="198"/>
        <v/>
      </c>
      <c r="DF81" s="55" t="str">
        <f t="shared" si="198"/>
        <v/>
      </c>
      <c r="DG81" s="55" t="str">
        <f t="shared" si="198"/>
        <v/>
      </c>
      <c r="DH81" s="55" t="str">
        <f t="shared" si="198"/>
        <v/>
      </c>
      <c r="DI81" s="55" t="str">
        <f t="shared" si="198"/>
        <v/>
      </c>
      <c r="DJ81" s="55" t="str">
        <f t="shared" si="198"/>
        <v/>
      </c>
      <c r="DK81" s="55" t="str">
        <f t="shared" si="198"/>
        <v/>
      </c>
      <c r="DL81" s="55" t="str">
        <f t="shared" si="198"/>
        <v/>
      </c>
      <c r="DM81" s="55" t="str">
        <f t="shared" si="198"/>
        <v/>
      </c>
      <c r="DN81" s="55" t="str">
        <f t="shared" si="198"/>
        <v/>
      </c>
      <c r="DO81" s="55" t="str">
        <f t="shared" si="198"/>
        <v/>
      </c>
      <c r="DP81" s="55" t="str">
        <f t="shared" si="198"/>
        <v/>
      </c>
      <c r="DQ81" s="55" t="str">
        <f t="shared" si="198"/>
        <v/>
      </c>
      <c r="DR81" s="55" t="str">
        <f t="shared" si="198"/>
        <v/>
      </c>
      <c r="DS81" s="55" t="str">
        <f t="shared" si="198"/>
        <v/>
      </c>
      <c r="DT81" s="55" t="str">
        <f t="shared" si="198"/>
        <v/>
      </c>
      <c r="DU81" s="55" t="str">
        <f t="shared" si="198"/>
        <v/>
      </c>
      <c r="DV81" s="55" t="str">
        <f t="shared" si="198"/>
        <v/>
      </c>
      <c r="DW81" s="55" t="str">
        <f t="shared" si="198"/>
        <v/>
      </c>
      <c r="DX81" s="55" t="str">
        <f t="shared" si="198"/>
        <v/>
      </c>
      <c r="DY81" s="55" t="str">
        <f t="shared" si="198"/>
        <v/>
      </c>
      <c r="DZ81" s="55" t="str">
        <f t="shared" si="198"/>
        <v/>
      </c>
      <c r="EA81" s="55" t="str">
        <f t="shared" si="198"/>
        <v/>
      </c>
      <c r="EB81" s="55" t="str">
        <f t="shared" si="198"/>
        <v/>
      </c>
      <c r="EC81" s="55" t="str">
        <f t="shared" ref="EC81:GN81" si="199">IFERROR(EC55-EC68,"")</f>
        <v/>
      </c>
      <c r="ED81" s="55" t="str">
        <f t="shared" si="199"/>
        <v/>
      </c>
      <c r="EE81" s="55" t="str">
        <f t="shared" si="199"/>
        <v/>
      </c>
      <c r="EF81" s="55" t="str">
        <f t="shared" si="199"/>
        <v/>
      </c>
      <c r="EG81" s="55" t="str">
        <f t="shared" si="199"/>
        <v/>
      </c>
      <c r="EH81" s="55" t="str">
        <f t="shared" si="199"/>
        <v/>
      </c>
      <c r="EI81" s="55" t="str">
        <f t="shared" si="199"/>
        <v/>
      </c>
      <c r="EJ81" s="55" t="str">
        <f t="shared" si="199"/>
        <v/>
      </c>
      <c r="EK81" s="55" t="str">
        <f t="shared" si="199"/>
        <v/>
      </c>
      <c r="EL81" s="55" t="str">
        <f t="shared" si="199"/>
        <v/>
      </c>
      <c r="EM81" s="55" t="str">
        <f t="shared" si="199"/>
        <v/>
      </c>
      <c r="EN81" s="55" t="str">
        <f t="shared" si="199"/>
        <v/>
      </c>
      <c r="EO81" s="55" t="str">
        <f t="shared" si="199"/>
        <v/>
      </c>
      <c r="EP81" s="55" t="str">
        <f t="shared" si="199"/>
        <v/>
      </c>
      <c r="EQ81" s="55" t="str">
        <f t="shared" si="199"/>
        <v/>
      </c>
      <c r="ER81" s="55" t="str">
        <f t="shared" si="199"/>
        <v/>
      </c>
      <c r="ES81" s="55" t="str">
        <f t="shared" si="199"/>
        <v/>
      </c>
      <c r="ET81" s="55" t="str">
        <f t="shared" si="199"/>
        <v/>
      </c>
      <c r="EU81" s="55" t="str">
        <f t="shared" si="199"/>
        <v/>
      </c>
      <c r="EV81" s="55" t="str">
        <f t="shared" si="199"/>
        <v/>
      </c>
      <c r="EW81" s="55" t="str">
        <f t="shared" si="199"/>
        <v/>
      </c>
      <c r="EX81" s="55" t="str">
        <f t="shared" si="199"/>
        <v/>
      </c>
      <c r="EY81" s="55" t="str">
        <f t="shared" si="199"/>
        <v/>
      </c>
      <c r="EZ81" s="55" t="str">
        <f t="shared" si="199"/>
        <v/>
      </c>
      <c r="FA81" s="55" t="str">
        <f t="shared" si="199"/>
        <v/>
      </c>
      <c r="FB81" s="55" t="str">
        <f t="shared" si="199"/>
        <v/>
      </c>
      <c r="FC81" s="55" t="str">
        <f t="shared" si="199"/>
        <v/>
      </c>
      <c r="FD81" s="55" t="str">
        <f t="shared" si="199"/>
        <v/>
      </c>
      <c r="FE81" s="55" t="str">
        <f t="shared" si="199"/>
        <v/>
      </c>
      <c r="FF81" s="55" t="str">
        <f t="shared" si="199"/>
        <v/>
      </c>
      <c r="FG81" s="55" t="str">
        <f t="shared" si="199"/>
        <v/>
      </c>
      <c r="FH81" s="55" t="str">
        <f t="shared" si="199"/>
        <v/>
      </c>
      <c r="FI81" s="55" t="str">
        <f t="shared" si="199"/>
        <v/>
      </c>
      <c r="FJ81" s="55" t="str">
        <f t="shared" si="199"/>
        <v/>
      </c>
      <c r="FK81" s="55" t="str">
        <f t="shared" si="199"/>
        <v/>
      </c>
      <c r="FL81" s="55" t="str">
        <f t="shared" si="199"/>
        <v/>
      </c>
      <c r="FM81" s="55" t="str">
        <f t="shared" si="199"/>
        <v/>
      </c>
      <c r="FN81" s="55" t="str">
        <f t="shared" si="199"/>
        <v/>
      </c>
      <c r="FO81" s="55" t="str">
        <f t="shared" si="199"/>
        <v/>
      </c>
      <c r="FP81" s="55" t="str">
        <f t="shared" si="199"/>
        <v/>
      </c>
      <c r="FQ81" s="55" t="str">
        <f t="shared" si="199"/>
        <v/>
      </c>
      <c r="FR81" s="55" t="str">
        <f t="shared" si="199"/>
        <v/>
      </c>
      <c r="FS81" s="55" t="str">
        <f t="shared" si="199"/>
        <v/>
      </c>
      <c r="FT81" s="55" t="str">
        <f t="shared" si="199"/>
        <v/>
      </c>
      <c r="FU81" s="55" t="str">
        <f t="shared" si="199"/>
        <v/>
      </c>
      <c r="FV81" s="55" t="str">
        <f t="shared" si="199"/>
        <v/>
      </c>
      <c r="FW81" s="55" t="str">
        <f t="shared" si="199"/>
        <v/>
      </c>
      <c r="FX81" s="55" t="str">
        <f t="shared" si="199"/>
        <v/>
      </c>
      <c r="FY81" s="55" t="str">
        <f t="shared" si="199"/>
        <v/>
      </c>
      <c r="FZ81" s="55" t="str">
        <f t="shared" si="199"/>
        <v/>
      </c>
      <c r="GA81" s="55" t="str">
        <f t="shared" si="199"/>
        <v/>
      </c>
      <c r="GB81" s="55" t="str">
        <f t="shared" si="199"/>
        <v/>
      </c>
      <c r="GC81" s="55" t="str">
        <f t="shared" si="199"/>
        <v/>
      </c>
      <c r="GD81" s="55" t="str">
        <f t="shared" si="199"/>
        <v/>
      </c>
      <c r="GE81" s="55" t="str">
        <f t="shared" si="199"/>
        <v/>
      </c>
      <c r="GF81" s="55" t="str">
        <f t="shared" si="199"/>
        <v/>
      </c>
      <c r="GG81" s="55" t="str">
        <f t="shared" si="199"/>
        <v/>
      </c>
      <c r="GH81" s="55" t="str">
        <f t="shared" si="199"/>
        <v/>
      </c>
      <c r="GI81" s="55" t="str">
        <f t="shared" si="199"/>
        <v/>
      </c>
      <c r="GJ81" s="55" t="str">
        <f t="shared" si="199"/>
        <v/>
      </c>
      <c r="GK81" s="55" t="str">
        <f t="shared" si="199"/>
        <v/>
      </c>
      <c r="GL81" s="55" t="str">
        <f t="shared" si="199"/>
        <v/>
      </c>
      <c r="GM81" s="55" t="str">
        <f t="shared" si="199"/>
        <v/>
      </c>
      <c r="GN81" s="55" t="str">
        <f t="shared" si="199"/>
        <v/>
      </c>
      <c r="GO81" s="55" t="str">
        <f>IFERROR(GO55-GO68,"")</f>
        <v/>
      </c>
      <c r="GP81" s="55" t="str">
        <f t="shared" ref="GP81:HU81" si="200">IFERROR(GP55-GP68,"")</f>
        <v/>
      </c>
      <c r="GQ81" s="55" t="str">
        <f t="shared" si="200"/>
        <v/>
      </c>
      <c r="GR81" s="55" t="str">
        <f t="shared" si="200"/>
        <v/>
      </c>
      <c r="GS81" s="55" t="str">
        <f t="shared" si="200"/>
        <v/>
      </c>
      <c r="GT81" s="55" t="str">
        <f t="shared" si="200"/>
        <v/>
      </c>
      <c r="GU81" s="55" t="str">
        <f t="shared" si="200"/>
        <v/>
      </c>
      <c r="GV81" s="55" t="str">
        <f t="shared" si="200"/>
        <v/>
      </c>
      <c r="GW81" s="55" t="str">
        <f t="shared" si="200"/>
        <v/>
      </c>
      <c r="GX81" s="55" t="str">
        <f t="shared" si="200"/>
        <v/>
      </c>
      <c r="GY81" s="55" t="str">
        <f t="shared" si="200"/>
        <v/>
      </c>
      <c r="GZ81" s="55" t="str">
        <f t="shared" si="200"/>
        <v/>
      </c>
      <c r="HA81" s="55" t="str">
        <f t="shared" si="200"/>
        <v/>
      </c>
      <c r="HB81" s="55" t="str">
        <f t="shared" si="200"/>
        <v/>
      </c>
      <c r="HC81" s="55" t="str">
        <f t="shared" si="200"/>
        <v/>
      </c>
      <c r="HD81" s="55" t="str">
        <f t="shared" si="200"/>
        <v/>
      </c>
      <c r="HE81" s="55" t="str">
        <f t="shared" si="200"/>
        <v/>
      </c>
      <c r="HF81" s="55" t="str">
        <f t="shared" si="200"/>
        <v/>
      </c>
      <c r="HG81" s="55" t="str">
        <f t="shared" si="200"/>
        <v/>
      </c>
      <c r="HH81" s="55" t="str">
        <f t="shared" si="200"/>
        <v/>
      </c>
      <c r="HI81" s="55" t="str">
        <f t="shared" si="200"/>
        <v/>
      </c>
      <c r="HJ81" s="55" t="str">
        <f t="shared" si="200"/>
        <v/>
      </c>
      <c r="HK81" s="55" t="str">
        <f t="shared" si="200"/>
        <v/>
      </c>
      <c r="HL81" s="55" t="str">
        <f t="shared" si="200"/>
        <v/>
      </c>
      <c r="HM81" s="55" t="str">
        <f t="shared" si="200"/>
        <v/>
      </c>
      <c r="HN81" s="55" t="str">
        <f t="shared" si="200"/>
        <v/>
      </c>
      <c r="HO81" s="55" t="str">
        <f t="shared" si="200"/>
        <v/>
      </c>
      <c r="HP81" s="55" t="str">
        <f t="shared" si="200"/>
        <v/>
      </c>
      <c r="HQ81" s="55" t="str">
        <f t="shared" si="200"/>
        <v/>
      </c>
      <c r="HR81" s="55" t="str">
        <f t="shared" si="200"/>
        <v/>
      </c>
      <c r="HS81" s="55" t="str">
        <f t="shared" si="200"/>
        <v/>
      </c>
      <c r="HT81" s="55" t="str">
        <f t="shared" si="200"/>
        <v/>
      </c>
      <c r="HU81" s="55" t="str">
        <f t="shared" si="200"/>
        <v/>
      </c>
      <c r="HV81" s="55" t="str">
        <f t="shared" ref="HV81:IZ81" si="201">IFERROR(HV55-HV68,"")</f>
        <v/>
      </c>
      <c r="HW81" s="55" t="str">
        <f t="shared" si="201"/>
        <v/>
      </c>
      <c r="HX81" s="55" t="str">
        <f t="shared" si="201"/>
        <v/>
      </c>
      <c r="HY81" s="55" t="str">
        <f t="shared" si="201"/>
        <v/>
      </c>
      <c r="HZ81" s="55" t="str">
        <f t="shared" si="201"/>
        <v/>
      </c>
      <c r="IA81" s="55" t="str">
        <f t="shared" si="201"/>
        <v/>
      </c>
      <c r="IB81" s="55" t="str">
        <f t="shared" si="201"/>
        <v/>
      </c>
      <c r="IC81" s="55" t="str">
        <f t="shared" si="201"/>
        <v/>
      </c>
      <c r="ID81" s="55" t="str">
        <f t="shared" si="201"/>
        <v/>
      </c>
      <c r="IE81" s="55" t="str">
        <f t="shared" si="201"/>
        <v/>
      </c>
      <c r="IF81" s="55" t="str">
        <f t="shared" si="201"/>
        <v/>
      </c>
      <c r="IG81" s="55" t="str">
        <f t="shared" si="201"/>
        <v/>
      </c>
      <c r="IH81" s="55" t="str">
        <f t="shared" si="201"/>
        <v/>
      </c>
      <c r="II81" s="55" t="str">
        <f t="shared" si="201"/>
        <v/>
      </c>
      <c r="IJ81" s="55" t="str">
        <f t="shared" si="201"/>
        <v/>
      </c>
      <c r="IK81" s="55" t="str">
        <f t="shared" si="201"/>
        <v/>
      </c>
      <c r="IL81" s="55" t="str">
        <f t="shared" si="201"/>
        <v/>
      </c>
      <c r="IM81" s="55" t="str">
        <f t="shared" si="201"/>
        <v/>
      </c>
      <c r="IN81" s="55" t="str">
        <f t="shared" si="201"/>
        <v/>
      </c>
      <c r="IO81" s="55" t="str">
        <f t="shared" si="201"/>
        <v/>
      </c>
      <c r="IP81" s="55" t="str">
        <f t="shared" si="201"/>
        <v/>
      </c>
      <c r="IQ81" s="55" t="str">
        <f t="shared" si="201"/>
        <v/>
      </c>
      <c r="IR81" s="55" t="str">
        <f t="shared" si="201"/>
        <v/>
      </c>
      <c r="IS81" s="55" t="str">
        <f t="shared" si="201"/>
        <v/>
      </c>
      <c r="IT81" s="55" t="str">
        <f t="shared" si="201"/>
        <v/>
      </c>
      <c r="IU81" s="55" t="str">
        <f t="shared" si="201"/>
        <v/>
      </c>
      <c r="IV81" s="55" t="str">
        <f t="shared" si="201"/>
        <v/>
      </c>
      <c r="IW81" s="55" t="str">
        <f t="shared" si="201"/>
        <v/>
      </c>
      <c r="IX81" s="55" t="str">
        <f t="shared" si="201"/>
        <v/>
      </c>
      <c r="IY81" s="55" t="str">
        <f t="shared" si="201"/>
        <v/>
      </c>
      <c r="IZ81" s="55" t="str">
        <f t="shared" si="201"/>
        <v/>
      </c>
      <c r="JA81" s="55" t="str">
        <f t="shared" ref="JA81:LL81" si="202">IFERROR(JA55-JA68,"")</f>
        <v/>
      </c>
      <c r="JB81" s="55" t="str">
        <f t="shared" si="202"/>
        <v/>
      </c>
      <c r="JC81" s="55" t="str">
        <f t="shared" si="202"/>
        <v/>
      </c>
      <c r="JD81" s="55" t="str">
        <f t="shared" si="202"/>
        <v/>
      </c>
      <c r="JE81" s="55" t="str">
        <f t="shared" si="202"/>
        <v/>
      </c>
      <c r="JF81" s="55" t="str">
        <f t="shared" si="202"/>
        <v/>
      </c>
      <c r="JG81" s="55" t="str">
        <f t="shared" si="202"/>
        <v/>
      </c>
      <c r="JH81" s="55" t="str">
        <f t="shared" si="202"/>
        <v/>
      </c>
      <c r="JI81" s="55" t="str">
        <f t="shared" si="202"/>
        <v/>
      </c>
      <c r="JJ81" s="55" t="str">
        <f t="shared" si="202"/>
        <v/>
      </c>
      <c r="JK81" s="55" t="str">
        <f t="shared" si="202"/>
        <v/>
      </c>
      <c r="JL81" s="55" t="str">
        <f t="shared" si="202"/>
        <v/>
      </c>
      <c r="JM81" s="55" t="str">
        <f t="shared" si="202"/>
        <v/>
      </c>
      <c r="JN81" s="55" t="str">
        <f t="shared" si="202"/>
        <v/>
      </c>
      <c r="JO81" s="55" t="str">
        <f t="shared" si="202"/>
        <v/>
      </c>
      <c r="JP81" s="55" t="str">
        <f t="shared" si="202"/>
        <v/>
      </c>
      <c r="JQ81" s="55" t="str">
        <f t="shared" si="202"/>
        <v/>
      </c>
      <c r="JR81" s="55" t="str">
        <f t="shared" si="202"/>
        <v/>
      </c>
      <c r="JS81" s="55" t="str">
        <f t="shared" si="202"/>
        <v/>
      </c>
      <c r="JT81" s="55" t="str">
        <f t="shared" si="202"/>
        <v/>
      </c>
      <c r="JU81" s="55" t="str">
        <f t="shared" si="202"/>
        <v/>
      </c>
      <c r="JV81" s="55" t="str">
        <f t="shared" si="202"/>
        <v/>
      </c>
      <c r="JW81" s="55" t="str">
        <f t="shared" si="202"/>
        <v/>
      </c>
      <c r="JX81" s="55" t="str">
        <f t="shared" si="202"/>
        <v/>
      </c>
      <c r="JY81" s="55" t="str">
        <f t="shared" si="202"/>
        <v/>
      </c>
      <c r="JZ81" s="55" t="str">
        <f t="shared" si="202"/>
        <v/>
      </c>
      <c r="KA81" s="55" t="str">
        <f t="shared" si="202"/>
        <v/>
      </c>
      <c r="KB81" s="55" t="str">
        <f t="shared" si="202"/>
        <v/>
      </c>
      <c r="KC81" s="55" t="str">
        <f t="shared" si="202"/>
        <v/>
      </c>
      <c r="KD81" s="55" t="str">
        <f t="shared" si="202"/>
        <v/>
      </c>
      <c r="KE81" s="55" t="str">
        <f t="shared" si="202"/>
        <v/>
      </c>
      <c r="KF81" s="55" t="str">
        <f t="shared" si="202"/>
        <v/>
      </c>
      <c r="KG81" s="55" t="str">
        <f t="shared" si="202"/>
        <v/>
      </c>
      <c r="KH81" s="55" t="str">
        <f t="shared" si="202"/>
        <v/>
      </c>
      <c r="KI81" s="55" t="str">
        <f t="shared" si="202"/>
        <v/>
      </c>
      <c r="KJ81" s="55" t="str">
        <f t="shared" si="202"/>
        <v/>
      </c>
      <c r="KK81" s="55" t="str">
        <f t="shared" si="202"/>
        <v/>
      </c>
      <c r="KL81" s="55" t="str">
        <f t="shared" si="202"/>
        <v/>
      </c>
      <c r="KM81" s="55" t="str">
        <f t="shared" si="202"/>
        <v/>
      </c>
      <c r="KN81" s="55" t="str">
        <f t="shared" si="202"/>
        <v/>
      </c>
      <c r="KO81" s="55" t="str">
        <f t="shared" si="202"/>
        <v/>
      </c>
      <c r="KP81" s="55" t="str">
        <f t="shared" si="202"/>
        <v/>
      </c>
      <c r="KQ81" s="55" t="str">
        <f t="shared" si="202"/>
        <v/>
      </c>
      <c r="KR81" s="55" t="str">
        <f t="shared" si="202"/>
        <v/>
      </c>
      <c r="KS81" s="55" t="str">
        <f t="shared" si="202"/>
        <v/>
      </c>
      <c r="KT81" s="55" t="str">
        <f t="shared" si="202"/>
        <v/>
      </c>
      <c r="KU81" s="55" t="str">
        <f t="shared" si="202"/>
        <v/>
      </c>
      <c r="KV81" s="55" t="str">
        <f t="shared" si="202"/>
        <v/>
      </c>
      <c r="KW81" s="55" t="str">
        <f t="shared" si="202"/>
        <v/>
      </c>
      <c r="KX81" s="55" t="str">
        <f t="shared" si="202"/>
        <v/>
      </c>
      <c r="KY81" s="55" t="str">
        <f t="shared" si="202"/>
        <v/>
      </c>
      <c r="KZ81" s="55" t="str">
        <f t="shared" si="202"/>
        <v/>
      </c>
      <c r="LA81" s="55" t="str">
        <f t="shared" si="202"/>
        <v/>
      </c>
      <c r="LB81" s="55" t="str">
        <f t="shared" si="202"/>
        <v/>
      </c>
      <c r="LC81" s="55" t="str">
        <f t="shared" si="202"/>
        <v/>
      </c>
      <c r="LD81" s="55" t="str">
        <f t="shared" si="202"/>
        <v/>
      </c>
      <c r="LE81" s="55" t="str">
        <f t="shared" si="202"/>
        <v/>
      </c>
      <c r="LF81" s="55" t="str">
        <f t="shared" si="202"/>
        <v/>
      </c>
      <c r="LG81" s="55" t="str">
        <f t="shared" si="202"/>
        <v/>
      </c>
      <c r="LH81" s="55" t="str">
        <f t="shared" si="202"/>
        <v/>
      </c>
      <c r="LI81" s="55" t="str">
        <f t="shared" si="202"/>
        <v/>
      </c>
      <c r="LJ81" s="55" t="str">
        <f t="shared" si="202"/>
        <v/>
      </c>
      <c r="LK81" s="55" t="str">
        <f t="shared" si="202"/>
        <v/>
      </c>
      <c r="LL81" s="55" t="str">
        <f t="shared" si="202"/>
        <v/>
      </c>
      <c r="LM81" s="55" t="str">
        <f>IFERROR(LM55-LM68,"")</f>
        <v/>
      </c>
      <c r="LN81" s="55" t="str">
        <f t="shared" ref="LN81:MS81" si="203">IFERROR(LN55-LN68,"")</f>
        <v/>
      </c>
      <c r="LO81" s="55" t="str">
        <f t="shared" si="203"/>
        <v/>
      </c>
      <c r="LP81" s="55" t="str">
        <f t="shared" si="203"/>
        <v/>
      </c>
      <c r="LQ81" s="55" t="str">
        <f t="shared" si="203"/>
        <v/>
      </c>
      <c r="LR81" s="55" t="str">
        <f t="shared" si="203"/>
        <v/>
      </c>
      <c r="LS81" s="55" t="str">
        <f t="shared" si="203"/>
        <v/>
      </c>
      <c r="LT81" s="55" t="str">
        <f t="shared" si="203"/>
        <v/>
      </c>
      <c r="LU81" s="55" t="str">
        <f t="shared" si="203"/>
        <v/>
      </c>
      <c r="LV81" s="55" t="str">
        <f t="shared" si="203"/>
        <v/>
      </c>
      <c r="LW81" s="55" t="str">
        <f t="shared" si="203"/>
        <v/>
      </c>
      <c r="LX81" s="55" t="str">
        <f t="shared" si="203"/>
        <v/>
      </c>
      <c r="LY81" s="55" t="str">
        <f t="shared" si="203"/>
        <v/>
      </c>
      <c r="LZ81" s="55" t="str">
        <f t="shared" si="203"/>
        <v/>
      </c>
      <c r="MA81" s="55" t="str">
        <f t="shared" si="203"/>
        <v/>
      </c>
      <c r="MB81" s="55" t="str">
        <f t="shared" si="203"/>
        <v/>
      </c>
      <c r="MC81" s="55" t="str">
        <f t="shared" si="203"/>
        <v/>
      </c>
      <c r="MD81" s="55" t="str">
        <f t="shared" si="203"/>
        <v/>
      </c>
      <c r="ME81" s="55" t="str">
        <f t="shared" si="203"/>
        <v/>
      </c>
      <c r="MF81" s="55" t="str">
        <f t="shared" si="203"/>
        <v/>
      </c>
      <c r="MG81" s="55" t="str">
        <f t="shared" si="203"/>
        <v/>
      </c>
      <c r="MH81" s="55" t="str">
        <f t="shared" si="203"/>
        <v/>
      </c>
      <c r="MI81" s="55" t="str">
        <f t="shared" si="203"/>
        <v/>
      </c>
      <c r="MJ81" s="55" t="str">
        <f t="shared" si="203"/>
        <v/>
      </c>
      <c r="MK81" s="55" t="str">
        <f t="shared" si="203"/>
        <v/>
      </c>
      <c r="ML81" s="55" t="str">
        <f t="shared" si="203"/>
        <v/>
      </c>
      <c r="MM81" s="55" t="str">
        <f t="shared" si="203"/>
        <v/>
      </c>
      <c r="MN81" s="55" t="str">
        <f t="shared" si="203"/>
        <v/>
      </c>
      <c r="MO81" s="55" t="str">
        <f t="shared" si="203"/>
        <v/>
      </c>
      <c r="MP81" s="55" t="str">
        <f t="shared" si="203"/>
        <v/>
      </c>
      <c r="MQ81" s="55" t="str">
        <f t="shared" si="203"/>
        <v/>
      </c>
      <c r="MR81" s="55" t="str">
        <f t="shared" si="203"/>
        <v/>
      </c>
      <c r="MS81" s="55" t="str">
        <f t="shared" si="203"/>
        <v/>
      </c>
      <c r="MT81" s="55" t="str">
        <f t="shared" ref="MT81:NX81" si="204">IFERROR(MT55-MT68,"")</f>
        <v/>
      </c>
      <c r="MU81" s="55" t="str">
        <f t="shared" si="204"/>
        <v/>
      </c>
      <c r="MV81" s="55" t="str">
        <f t="shared" si="204"/>
        <v/>
      </c>
      <c r="MW81" s="55" t="str">
        <f t="shared" si="204"/>
        <v/>
      </c>
      <c r="MX81" s="55" t="str">
        <f t="shared" si="204"/>
        <v/>
      </c>
      <c r="MY81" s="55" t="str">
        <f t="shared" si="204"/>
        <v/>
      </c>
      <c r="MZ81" s="55" t="str">
        <f t="shared" si="204"/>
        <v/>
      </c>
      <c r="NA81" s="55" t="str">
        <f t="shared" si="204"/>
        <v/>
      </c>
      <c r="NB81" s="55" t="str">
        <f t="shared" si="204"/>
        <v/>
      </c>
      <c r="NC81" s="55" t="str">
        <f t="shared" si="204"/>
        <v/>
      </c>
      <c r="ND81" s="55" t="str">
        <f t="shared" si="204"/>
        <v/>
      </c>
      <c r="NE81" s="55" t="str">
        <f t="shared" si="204"/>
        <v/>
      </c>
      <c r="NF81" s="55" t="str">
        <f t="shared" si="204"/>
        <v/>
      </c>
      <c r="NG81" s="55" t="str">
        <f t="shared" si="204"/>
        <v/>
      </c>
      <c r="NH81" s="55" t="str">
        <f t="shared" si="204"/>
        <v/>
      </c>
      <c r="NI81" s="55" t="str">
        <f t="shared" si="204"/>
        <v/>
      </c>
      <c r="NJ81" s="55" t="str">
        <f t="shared" si="204"/>
        <v/>
      </c>
      <c r="NK81" s="55" t="str">
        <f t="shared" si="204"/>
        <v/>
      </c>
      <c r="NL81" s="55" t="str">
        <f t="shared" si="204"/>
        <v/>
      </c>
      <c r="NM81" s="55" t="str">
        <f t="shared" si="204"/>
        <v/>
      </c>
      <c r="NN81" s="55" t="str">
        <f t="shared" si="204"/>
        <v/>
      </c>
      <c r="NO81" s="55" t="str">
        <f t="shared" si="204"/>
        <v/>
      </c>
      <c r="NP81" s="55" t="str">
        <f t="shared" si="204"/>
        <v/>
      </c>
      <c r="NQ81" s="55" t="str">
        <f t="shared" si="204"/>
        <v/>
      </c>
      <c r="NR81" s="55" t="str">
        <f t="shared" si="204"/>
        <v/>
      </c>
      <c r="NS81" s="55" t="str">
        <f t="shared" si="204"/>
        <v/>
      </c>
      <c r="NT81" s="55" t="str">
        <f t="shared" si="204"/>
        <v/>
      </c>
      <c r="NU81" s="55" t="str">
        <f t="shared" si="204"/>
        <v/>
      </c>
      <c r="NV81" s="55" t="str">
        <f t="shared" si="204"/>
        <v/>
      </c>
      <c r="NW81" s="55" t="str">
        <f t="shared" si="204"/>
        <v/>
      </c>
      <c r="NX81" s="55" t="str">
        <f t="shared" si="204"/>
        <v/>
      </c>
      <c r="NY81" s="55" t="str">
        <f t="shared" ref="NY81:QJ81" si="205">IFERROR(NY55-NY68,"")</f>
        <v/>
      </c>
      <c r="NZ81" s="55" t="str">
        <f t="shared" si="205"/>
        <v/>
      </c>
      <c r="OA81" s="55" t="str">
        <f t="shared" si="205"/>
        <v/>
      </c>
      <c r="OB81" s="55" t="str">
        <f t="shared" si="205"/>
        <v/>
      </c>
      <c r="OC81" s="55" t="str">
        <f t="shared" si="205"/>
        <v/>
      </c>
      <c r="OD81" s="55" t="str">
        <f t="shared" si="205"/>
        <v/>
      </c>
      <c r="OE81" s="55" t="str">
        <f t="shared" si="205"/>
        <v/>
      </c>
      <c r="OF81" s="55" t="str">
        <f t="shared" si="205"/>
        <v/>
      </c>
      <c r="OG81" s="55" t="str">
        <f t="shared" si="205"/>
        <v/>
      </c>
      <c r="OH81" s="55" t="str">
        <f t="shared" si="205"/>
        <v/>
      </c>
      <c r="OI81" s="55" t="str">
        <f t="shared" si="205"/>
        <v/>
      </c>
      <c r="OJ81" s="55" t="str">
        <f t="shared" si="205"/>
        <v/>
      </c>
      <c r="OK81" s="55" t="str">
        <f t="shared" si="205"/>
        <v/>
      </c>
      <c r="OL81" s="55" t="str">
        <f t="shared" si="205"/>
        <v/>
      </c>
      <c r="OM81" s="55" t="str">
        <f t="shared" si="205"/>
        <v/>
      </c>
      <c r="ON81" s="55" t="str">
        <f t="shared" si="205"/>
        <v/>
      </c>
      <c r="OO81" s="55" t="str">
        <f t="shared" si="205"/>
        <v/>
      </c>
      <c r="OP81" s="55" t="str">
        <f t="shared" si="205"/>
        <v/>
      </c>
      <c r="OQ81" s="55" t="str">
        <f t="shared" si="205"/>
        <v/>
      </c>
      <c r="OR81" s="55" t="str">
        <f t="shared" si="205"/>
        <v/>
      </c>
      <c r="OS81" s="55" t="str">
        <f t="shared" si="205"/>
        <v/>
      </c>
      <c r="OT81" s="55" t="str">
        <f t="shared" si="205"/>
        <v/>
      </c>
      <c r="OU81" s="55" t="str">
        <f t="shared" si="205"/>
        <v/>
      </c>
      <c r="OV81" s="55" t="str">
        <f t="shared" si="205"/>
        <v/>
      </c>
      <c r="OW81" s="55" t="str">
        <f t="shared" si="205"/>
        <v/>
      </c>
      <c r="OX81" s="55" t="str">
        <f t="shared" si="205"/>
        <v/>
      </c>
      <c r="OY81" s="55" t="str">
        <f t="shared" si="205"/>
        <v/>
      </c>
      <c r="OZ81" s="55" t="str">
        <f t="shared" si="205"/>
        <v/>
      </c>
      <c r="PA81" s="55" t="str">
        <f t="shared" si="205"/>
        <v/>
      </c>
      <c r="PB81" s="55" t="str">
        <f t="shared" si="205"/>
        <v/>
      </c>
      <c r="PC81" s="55" t="str">
        <f t="shared" si="205"/>
        <v/>
      </c>
      <c r="PD81" s="55" t="str">
        <f t="shared" si="205"/>
        <v/>
      </c>
      <c r="PE81" s="55" t="str">
        <f t="shared" si="205"/>
        <v/>
      </c>
      <c r="PF81" s="55" t="str">
        <f t="shared" si="205"/>
        <v/>
      </c>
      <c r="PG81" s="55" t="str">
        <f t="shared" si="205"/>
        <v/>
      </c>
      <c r="PH81" s="55" t="str">
        <f t="shared" si="205"/>
        <v/>
      </c>
      <c r="PI81" s="55" t="str">
        <f t="shared" si="205"/>
        <v/>
      </c>
      <c r="PJ81" s="55" t="str">
        <f t="shared" si="205"/>
        <v/>
      </c>
      <c r="PK81" s="55" t="str">
        <f t="shared" si="205"/>
        <v/>
      </c>
      <c r="PL81" s="55" t="str">
        <f t="shared" si="205"/>
        <v/>
      </c>
      <c r="PM81" s="55" t="str">
        <f t="shared" si="205"/>
        <v/>
      </c>
      <c r="PN81" s="55" t="str">
        <f t="shared" si="205"/>
        <v/>
      </c>
      <c r="PO81" s="55" t="str">
        <f t="shared" si="205"/>
        <v/>
      </c>
      <c r="PP81" s="55" t="str">
        <f t="shared" si="205"/>
        <v/>
      </c>
      <c r="PQ81" s="55" t="str">
        <f t="shared" si="205"/>
        <v/>
      </c>
      <c r="PR81" s="55" t="str">
        <f t="shared" si="205"/>
        <v/>
      </c>
      <c r="PS81" s="55" t="str">
        <f t="shared" si="205"/>
        <v/>
      </c>
      <c r="PT81" s="55" t="str">
        <f t="shared" si="205"/>
        <v/>
      </c>
      <c r="PU81" s="55" t="str">
        <f t="shared" si="205"/>
        <v/>
      </c>
      <c r="PV81" s="55" t="str">
        <f t="shared" si="205"/>
        <v/>
      </c>
      <c r="PW81" s="55" t="str">
        <f t="shared" si="205"/>
        <v/>
      </c>
      <c r="PX81" s="55" t="str">
        <f t="shared" si="205"/>
        <v/>
      </c>
      <c r="PY81" s="55" t="str">
        <f t="shared" si="205"/>
        <v/>
      </c>
      <c r="PZ81" s="55" t="str">
        <f t="shared" si="205"/>
        <v/>
      </c>
      <c r="QA81" s="55" t="str">
        <f t="shared" si="205"/>
        <v/>
      </c>
      <c r="QB81" s="55" t="str">
        <f t="shared" si="205"/>
        <v/>
      </c>
      <c r="QC81" s="55" t="str">
        <f t="shared" si="205"/>
        <v/>
      </c>
      <c r="QD81" s="55" t="str">
        <f t="shared" si="205"/>
        <v/>
      </c>
      <c r="QE81" s="55" t="str">
        <f t="shared" si="205"/>
        <v/>
      </c>
      <c r="QF81" s="55" t="str">
        <f t="shared" si="205"/>
        <v/>
      </c>
      <c r="QG81" s="55" t="str">
        <f t="shared" si="205"/>
        <v/>
      </c>
      <c r="QH81" s="55" t="str">
        <f t="shared" si="205"/>
        <v/>
      </c>
      <c r="QI81" s="55" t="str">
        <f t="shared" si="205"/>
        <v/>
      </c>
      <c r="QJ81" s="55" t="str">
        <f t="shared" si="205"/>
        <v/>
      </c>
      <c r="QK81" s="55" t="str">
        <f t="shared" ref="QK81:QQ81" si="206">IFERROR(QK55-QK68,"")</f>
        <v/>
      </c>
      <c r="QL81" s="55" t="str">
        <f t="shared" si="206"/>
        <v/>
      </c>
      <c r="QM81" s="55" t="str">
        <f t="shared" si="206"/>
        <v/>
      </c>
      <c r="QN81" s="55" t="str">
        <f t="shared" si="206"/>
        <v/>
      </c>
      <c r="QO81" s="55" t="str">
        <f t="shared" si="206"/>
        <v/>
      </c>
      <c r="QP81" s="55" t="str">
        <f t="shared" si="206"/>
        <v/>
      </c>
      <c r="QQ81" s="55" t="str">
        <f t="shared" si="206"/>
        <v/>
      </c>
      <c r="QR81" s="55" t="s">
        <v>76</v>
      </c>
      <c r="QS81" s="55" t="s">
        <v>76</v>
      </c>
      <c r="QT81" s="55" t="s">
        <v>76</v>
      </c>
      <c r="QU81" s="55" t="s">
        <v>76</v>
      </c>
      <c r="QV81" s="55" t="s">
        <v>76</v>
      </c>
      <c r="QW81" s="55" t="s">
        <v>76</v>
      </c>
      <c r="QX81" s="55" t="s">
        <v>76</v>
      </c>
      <c r="QY81" s="55" t="s">
        <v>76</v>
      </c>
      <c r="QZ81" s="55" t="s">
        <v>76</v>
      </c>
      <c r="RA81" s="55" t="s">
        <v>76</v>
      </c>
      <c r="RB81" s="55" t="s">
        <v>76</v>
      </c>
      <c r="RC81" s="55" t="s">
        <v>76</v>
      </c>
      <c r="RD81" s="55"/>
      <c r="RE81" s="55"/>
      <c r="RF81" s="55"/>
      <c r="RG81" s="55"/>
      <c r="RH81" s="55"/>
      <c r="RI81" s="55"/>
      <c r="RJ81" s="55"/>
      <c r="RK81" s="55"/>
      <c r="RL81" s="55"/>
      <c r="RM81" s="55"/>
      <c r="RN81" s="55"/>
      <c r="RO81" s="55"/>
      <c r="RP81" s="55"/>
      <c r="RQ81" s="55"/>
      <c r="RR81" s="55"/>
      <c r="RS81" s="55"/>
      <c r="RT81" s="55"/>
      <c r="RU81" s="55"/>
      <c r="RV81" s="55"/>
      <c r="RW81" s="55"/>
      <c r="RX81" s="55"/>
    </row>
    <row r="82" spans="2:492" x14ac:dyDescent="0.2">
      <c r="B82" s="47">
        <f t="shared" si="162"/>
        <v>9</v>
      </c>
      <c r="C82" s="54">
        <f>$C$18</f>
        <v>0</v>
      </c>
      <c r="D82" s="3"/>
      <c r="E82" s="55" t="str">
        <f>IFERROR(E56-E69,"")</f>
        <v/>
      </c>
      <c r="F82" s="55" t="str">
        <f t="shared" ref="F82:AK82" si="207">IFERROR(F56-F69,"")</f>
        <v/>
      </c>
      <c r="G82" s="55" t="str">
        <f t="shared" si="207"/>
        <v/>
      </c>
      <c r="H82" s="55" t="str">
        <f t="shared" si="207"/>
        <v/>
      </c>
      <c r="I82" s="55" t="str">
        <f t="shared" si="207"/>
        <v/>
      </c>
      <c r="J82" s="55" t="str">
        <f t="shared" si="207"/>
        <v/>
      </c>
      <c r="K82" s="55" t="str">
        <f t="shared" si="207"/>
        <v/>
      </c>
      <c r="L82" s="55" t="str">
        <f t="shared" si="207"/>
        <v/>
      </c>
      <c r="M82" s="55" t="str">
        <f t="shared" si="207"/>
        <v/>
      </c>
      <c r="N82" s="55" t="str">
        <f t="shared" si="207"/>
        <v/>
      </c>
      <c r="O82" s="55" t="str">
        <f t="shared" si="207"/>
        <v/>
      </c>
      <c r="P82" s="55" t="str">
        <f t="shared" si="207"/>
        <v/>
      </c>
      <c r="Q82" s="55" t="str">
        <f t="shared" si="207"/>
        <v/>
      </c>
      <c r="R82" s="55" t="str">
        <f t="shared" si="207"/>
        <v/>
      </c>
      <c r="S82" s="55" t="str">
        <f t="shared" si="207"/>
        <v/>
      </c>
      <c r="T82" s="55" t="str">
        <f t="shared" si="207"/>
        <v/>
      </c>
      <c r="U82" s="55" t="str">
        <f t="shared" si="207"/>
        <v/>
      </c>
      <c r="V82" s="55" t="str">
        <f t="shared" si="207"/>
        <v/>
      </c>
      <c r="W82" s="55" t="str">
        <f t="shared" si="207"/>
        <v/>
      </c>
      <c r="X82" s="55" t="str">
        <f t="shared" si="207"/>
        <v/>
      </c>
      <c r="Y82" s="55" t="str">
        <f t="shared" si="207"/>
        <v/>
      </c>
      <c r="Z82" s="55" t="str">
        <f t="shared" si="207"/>
        <v/>
      </c>
      <c r="AA82" s="55" t="str">
        <f t="shared" si="207"/>
        <v/>
      </c>
      <c r="AB82" s="55" t="str">
        <f t="shared" si="207"/>
        <v/>
      </c>
      <c r="AC82" s="55" t="str">
        <f t="shared" si="207"/>
        <v/>
      </c>
      <c r="AD82" s="55" t="str">
        <f t="shared" si="207"/>
        <v/>
      </c>
      <c r="AE82" s="55" t="str">
        <f t="shared" si="207"/>
        <v/>
      </c>
      <c r="AF82" s="55" t="str">
        <f t="shared" si="207"/>
        <v/>
      </c>
      <c r="AG82" s="55" t="str">
        <f t="shared" si="207"/>
        <v/>
      </c>
      <c r="AH82" s="55" t="str">
        <f t="shared" si="207"/>
        <v/>
      </c>
      <c r="AI82" s="55" t="str">
        <f t="shared" si="207"/>
        <v/>
      </c>
      <c r="AJ82" s="55" t="str">
        <f t="shared" si="207"/>
        <v/>
      </c>
      <c r="AK82" s="55" t="str">
        <f t="shared" si="207"/>
        <v/>
      </c>
      <c r="AL82" s="55" t="str">
        <f t="shared" ref="AL82:BQ82" si="208">IFERROR(AL56-AL69,"")</f>
        <v/>
      </c>
      <c r="AM82" s="55" t="str">
        <f t="shared" si="208"/>
        <v/>
      </c>
      <c r="AN82" s="55" t="str">
        <f t="shared" si="208"/>
        <v/>
      </c>
      <c r="AO82" s="55" t="str">
        <f t="shared" si="208"/>
        <v/>
      </c>
      <c r="AP82" s="55" t="str">
        <f t="shared" si="208"/>
        <v/>
      </c>
      <c r="AQ82" s="55" t="str">
        <f t="shared" si="208"/>
        <v/>
      </c>
      <c r="AR82" s="55" t="str">
        <f t="shared" si="208"/>
        <v/>
      </c>
      <c r="AS82" s="55" t="str">
        <f t="shared" si="208"/>
        <v/>
      </c>
      <c r="AT82" s="55" t="str">
        <f t="shared" si="208"/>
        <v/>
      </c>
      <c r="AU82" s="55" t="str">
        <f t="shared" si="208"/>
        <v/>
      </c>
      <c r="AV82" s="55" t="str">
        <f t="shared" si="208"/>
        <v/>
      </c>
      <c r="AW82" s="55" t="str">
        <f t="shared" si="208"/>
        <v/>
      </c>
      <c r="AX82" s="55" t="str">
        <f t="shared" si="208"/>
        <v/>
      </c>
      <c r="AY82" s="55" t="str">
        <f t="shared" si="208"/>
        <v/>
      </c>
      <c r="AZ82" s="55" t="str">
        <f t="shared" si="208"/>
        <v/>
      </c>
      <c r="BA82" s="55" t="str">
        <f t="shared" si="208"/>
        <v/>
      </c>
      <c r="BB82" s="55" t="str">
        <f t="shared" si="208"/>
        <v/>
      </c>
      <c r="BC82" s="55" t="str">
        <f t="shared" si="208"/>
        <v/>
      </c>
      <c r="BD82" s="55" t="str">
        <f t="shared" si="208"/>
        <v/>
      </c>
      <c r="BE82" s="55" t="str">
        <f t="shared" si="208"/>
        <v/>
      </c>
      <c r="BF82" s="55" t="str">
        <f t="shared" si="208"/>
        <v/>
      </c>
      <c r="BG82" s="55" t="str">
        <f t="shared" si="208"/>
        <v/>
      </c>
      <c r="BH82" s="55" t="str">
        <f t="shared" si="208"/>
        <v/>
      </c>
      <c r="BI82" s="55" t="str">
        <f t="shared" si="208"/>
        <v/>
      </c>
      <c r="BJ82" s="55" t="str">
        <f t="shared" si="208"/>
        <v/>
      </c>
      <c r="BK82" s="55" t="str">
        <f t="shared" si="208"/>
        <v/>
      </c>
      <c r="BL82" s="55" t="str">
        <f t="shared" si="208"/>
        <v/>
      </c>
      <c r="BM82" s="55" t="str">
        <f t="shared" si="208"/>
        <v/>
      </c>
      <c r="BN82" s="55" t="str">
        <f t="shared" si="208"/>
        <v/>
      </c>
      <c r="BO82" s="55" t="str">
        <f t="shared" si="208"/>
        <v/>
      </c>
      <c r="BP82" s="55" t="str">
        <f t="shared" si="208"/>
        <v/>
      </c>
      <c r="BQ82" s="55" t="str">
        <f t="shared" si="208"/>
        <v/>
      </c>
      <c r="BR82" s="55" t="str">
        <f t="shared" ref="BR82:CW82" si="209">IFERROR(BR56-BR69,"")</f>
        <v/>
      </c>
      <c r="BS82" s="55" t="str">
        <f t="shared" si="209"/>
        <v/>
      </c>
      <c r="BT82" s="55" t="str">
        <f t="shared" si="209"/>
        <v/>
      </c>
      <c r="BU82" s="55" t="str">
        <f t="shared" si="209"/>
        <v/>
      </c>
      <c r="BV82" s="55" t="str">
        <f t="shared" si="209"/>
        <v/>
      </c>
      <c r="BW82" s="55" t="str">
        <f t="shared" si="209"/>
        <v/>
      </c>
      <c r="BX82" s="55" t="str">
        <f t="shared" si="209"/>
        <v/>
      </c>
      <c r="BY82" s="55" t="str">
        <f t="shared" si="209"/>
        <v/>
      </c>
      <c r="BZ82" s="55" t="str">
        <f t="shared" si="209"/>
        <v/>
      </c>
      <c r="CA82" s="55" t="str">
        <f t="shared" si="209"/>
        <v/>
      </c>
      <c r="CB82" s="55" t="str">
        <f t="shared" si="209"/>
        <v/>
      </c>
      <c r="CC82" s="55" t="str">
        <f t="shared" si="209"/>
        <v/>
      </c>
      <c r="CD82" s="55" t="str">
        <f t="shared" si="209"/>
        <v/>
      </c>
      <c r="CE82" s="55" t="str">
        <f t="shared" si="209"/>
        <v/>
      </c>
      <c r="CF82" s="55" t="str">
        <f t="shared" si="209"/>
        <v/>
      </c>
      <c r="CG82" s="55" t="str">
        <f t="shared" si="209"/>
        <v/>
      </c>
      <c r="CH82" s="55" t="str">
        <f t="shared" si="209"/>
        <v/>
      </c>
      <c r="CI82" s="55" t="str">
        <f t="shared" si="209"/>
        <v/>
      </c>
      <c r="CJ82" s="55" t="str">
        <f t="shared" si="209"/>
        <v/>
      </c>
      <c r="CK82" s="55" t="str">
        <f t="shared" si="209"/>
        <v/>
      </c>
      <c r="CL82" s="55" t="str">
        <f t="shared" si="209"/>
        <v/>
      </c>
      <c r="CM82" s="55" t="str">
        <f t="shared" si="209"/>
        <v/>
      </c>
      <c r="CN82" s="55" t="str">
        <f t="shared" si="209"/>
        <v/>
      </c>
      <c r="CO82" s="55" t="str">
        <f t="shared" si="209"/>
        <v/>
      </c>
      <c r="CP82" s="55" t="str">
        <f t="shared" si="209"/>
        <v/>
      </c>
      <c r="CQ82" s="55" t="str">
        <f t="shared" si="209"/>
        <v/>
      </c>
      <c r="CR82" s="55" t="str">
        <f t="shared" si="209"/>
        <v/>
      </c>
      <c r="CS82" s="55" t="str">
        <f t="shared" si="209"/>
        <v/>
      </c>
      <c r="CT82" s="55" t="str">
        <f t="shared" si="209"/>
        <v/>
      </c>
      <c r="CU82" s="55" t="str">
        <f t="shared" si="209"/>
        <v/>
      </c>
      <c r="CV82" s="55" t="str">
        <f t="shared" si="209"/>
        <v/>
      </c>
      <c r="CW82" s="55" t="str">
        <f t="shared" si="209"/>
        <v/>
      </c>
      <c r="CX82" s="55" t="str">
        <f t="shared" ref="CX82:EB82" si="210">IFERROR(CX56-CX69,"")</f>
        <v/>
      </c>
      <c r="CY82" s="55" t="str">
        <f t="shared" si="210"/>
        <v/>
      </c>
      <c r="CZ82" s="55" t="str">
        <f t="shared" si="210"/>
        <v/>
      </c>
      <c r="DA82" s="55" t="str">
        <f t="shared" si="210"/>
        <v/>
      </c>
      <c r="DB82" s="55" t="str">
        <f t="shared" si="210"/>
        <v/>
      </c>
      <c r="DC82" s="55" t="str">
        <f t="shared" si="210"/>
        <v/>
      </c>
      <c r="DD82" s="55" t="str">
        <f t="shared" si="210"/>
        <v/>
      </c>
      <c r="DE82" s="55" t="str">
        <f t="shared" si="210"/>
        <v/>
      </c>
      <c r="DF82" s="55" t="str">
        <f t="shared" si="210"/>
        <v/>
      </c>
      <c r="DG82" s="55" t="str">
        <f t="shared" si="210"/>
        <v/>
      </c>
      <c r="DH82" s="55" t="str">
        <f t="shared" si="210"/>
        <v/>
      </c>
      <c r="DI82" s="55" t="str">
        <f t="shared" si="210"/>
        <v/>
      </c>
      <c r="DJ82" s="55" t="str">
        <f t="shared" si="210"/>
        <v/>
      </c>
      <c r="DK82" s="55" t="str">
        <f t="shared" si="210"/>
        <v/>
      </c>
      <c r="DL82" s="55" t="str">
        <f t="shared" si="210"/>
        <v/>
      </c>
      <c r="DM82" s="55" t="str">
        <f t="shared" si="210"/>
        <v/>
      </c>
      <c r="DN82" s="55" t="str">
        <f t="shared" si="210"/>
        <v/>
      </c>
      <c r="DO82" s="55" t="str">
        <f t="shared" si="210"/>
        <v/>
      </c>
      <c r="DP82" s="55" t="str">
        <f t="shared" si="210"/>
        <v/>
      </c>
      <c r="DQ82" s="55" t="str">
        <f t="shared" si="210"/>
        <v/>
      </c>
      <c r="DR82" s="55" t="str">
        <f t="shared" si="210"/>
        <v/>
      </c>
      <c r="DS82" s="55" t="str">
        <f t="shared" si="210"/>
        <v/>
      </c>
      <c r="DT82" s="55" t="str">
        <f t="shared" si="210"/>
        <v/>
      </c>
      <c r="DU82" s="55" t="str">
        <f t="shared" si="210"/>
        <v/>
      </c>
      <c r="DV82" s="55" t="str">
        <f t="shared" si="210"/>
        <v/>
      </c>
      <c r="DW82" s="55" t="str">
        <f t="shared" si="210"/>
        <v/>
      </c>
      <c r="DX82" s="55" t="str">
        <f t="shared" si="210"/>
        <v/>
      </c>
      <c r="DY82" s="55" t="str">
        <f t="shared" si="210"/>
        <v/>
      </c>
      <c r="DZ82" s="55" t="str">
        <f t="shared" si="210"/>
        <v/>
      </c>
      <c r="EA82" s="55" t="str">
        <f t="shared" si="210"/>
        <v/>
      </c>
      <c r="EB82" s="55" t="str">
        <f t="shared" si="210"/>
        <v/>
      </c>
      <c r="EC82" s="55" t="str">
        <f t="shared" ref="EC82:GN82" si="211">IFERROR(EC56-EC69,"")</f>
        <v/>
      </c>
      <c r="ED82" s="55" t="str">
        <f t="shared" si="211"/>
        <v/>
      </c>
      <c r="EE82" s="55" t="str">
        <f t="shared" si="211"/>
        <v/>
      </c>
      <c r="EF82" s="55" t="str">
        <f t="shared" si="211"/>
        <v/>
      </c>
      <c r="EG82" s="55" t="str">
        <f t="shared" si="211"/>
        <v/>
      </c>
      <c r="EH82" s="55" t="str">
        <f t="shared" si="211"/>
        <v/>
      </c>
      <c r="EI82" s="55" t="str">
        <f t="shared" si="211"/>
        <v/>
      </c>
      <c r="EJ82" s="55" t="str">
        <f t="shared" si="211"/>
        <v/>
      </c>
      <c r="EK82" s="55" t="str">
        <f t="shared" si="211"/>
        <v/>
      </c>
      <c r="EL82" s="55" t="str">
        <f t="shared" si="211"/>
        <v/>
      </c>
      <c r="EM82" s="55" t="str">
        <f t="shared" si="211"/>
        <v/>
      </c>
      <c r="EN82" s="55" t="str">
        <f t="shared" si="211"/>
        <v/>
      </c>
      <c r="EO82" s="55" t="str">
        <f t="shared" si="211"/>
        <v/>
      </c>
      <c r="EP82" s="55" t="str">
        <f t="shared" si="211"/>
        <v/>
      </c>
      <c r="EQ82" s="55" t="str">
        <f t="shared" si="211"/>
        <v/>
      </c>
      <c r="ER82" s="55" t="str">
        <f t="shared" si="211"/>
        <v/>
      </c>
      <c r="ES82" s="55" t="str">
        <f t="shared" si="211"/>
        <v/>
      </c>
      <c r="ET82" s="55" t="str">
        <f t="shared" si="211"/>
        <v/>
      </c>
      <c r="EU82" s="55" t="str">
        <f t="shared" si="211"/>
        <v/>
      </c>
      <c r="EV82" s="55" t="str">
        <f t="shared" si="211"/>
        <v/>
      </c>
      <c r="EW82" s="55" t="str">
        <f t="shared" si="211"/>
        <v/>
      </c>
      <c r="EX82" s="55" t="str">
        <f t="shared" si="211"/>
        <v/>
      </c>
      <c r="EY82" s="55" t="str">
        <f t="shared" si="211"/>
        <v/>
      </c>
      <c r="EZ82" s="55" t="str">
        <f t="shared" si="211"/>
        <v/>
      </c>
      <c r="FA82" s="55" t="str">
        <f t="shared" si="211"/>
        <v/>
      </c>
      <c r="FB82" s="55" t="str">
        <f t="shared" si="211"/>
        <v/>
      </c>
      <c r="FC82" s="55" t="str">
        <f t="shared" si="211"/>
        <v/>
      </c>
      <c r="FD82" s="55" t="str">
        <f t="shared" si="211"/>
        <v/>
      </c>
      <c r="FE82" s="55" t="str">
        <f t="shared" si="211"/>
        <v/>
      </c>
      <c r="FF82" s="55" t="str">
        <f t="shared" si="211"/>
        <v/>
      </c>
      <c r="FG82" s="55" t="str">
        <f t="shared" si="211"/>
        <v/>
      </c>
      <c r="FH82" s="55" t="str">
        <f t="shared" si="211"/>
        <v/>
      </c>
      <c r="FI82" s="55" t="str">
        <f t="shared" si="211"/>
        <v/>
      </c>
      <c r="FJ82" s="55" t="str">
        <f t="shared" si="211"/>
        <v/>
      </c>
      <c r="FK82" s="55" t="str">
        <f t="shared" si="211"/>
        <v/>
      </c>
      <c r="FL82" s="55" t="str">
        <f t="shared" si="211"/>
        <v/>
      </c>
      <c r="FM82" s="55" t="str">
        <f t="shared" si="211"/>
        <v/>
      </c>
      <c r="FN82" s="55" t="str">
        <f t="shared" si="211"/>
        <v/>
      </c>
      <c r="FO82" s="55" t="str">
        <f t="shared" si="211"/>
        <v/>
      </c>
      <c r="FP82" s="55" t="str">
        <f t="shared" si="211"/>
        <v/>
      </c>
      <c r="FQ82" s="55" t="str">
        <f t="shared" si="211"/>
        <v/>
      </c>
      <c r="FR82" s="55" t="str">
        <f t="shared" si="211"/>
        <v/>
      </c>
      <c r="FS82" s="55" t="str">
        <f t="shared" si="211"/>
        <v/>
      </c>
      <c r="FT82" s="55" t="str">
        <f t="shared" si="211"/>
        <v/>
      </c>
      <c r="FU82" s="55" t="str">
        <f t="shared" si="211"/>
        <v/>
      </c>
      <c r="FV82" s="55" t="str">
        <f t="shared" si="211"/>
        <v/>
      </c>
      <c r="FW82" s="55" t="str">
        <f t="shared" si="211"/>
        <v/>
      </c>
      <c r="FX82" s="55" t="str">
        <f t="shared" si="211"/>
        <v/>
      </c>
      <c r="FY82" s="55" t="str">
        <f t="shared" si="211"/>
        <v/>
      </c>
      <c r="FZ82" s="55" t="str">
        <f t="shared" si="211"/>
        <v/>
      </c>
      <c r="GA82" s="55" t="str">
        <f t="shared" si="211"/>
        <v/>
      </c>
      <c r="GB82" s="55" t="str">
        <f t="shared" si="211"/>
        <v/>
      </c>
      <c r="GC82" s="55" t="str">
        <f t="shared" si="211"/>
        <v/>
      </c>
      <c r="GD82" s="55" t="str">
        <f t="shared" si="211"/>
        <v/>
      </c>
      <c r="GE82" s="55" t="str">
        <f t="shared" si="211"/>
        <v/>
      </c>
      <c r="GF82" s="55" t="str">
        <f t="shared" si="211"/>
        <v/>
      </c>
      <c r="GG82" s="55" t="str">
        <f t="shared" si="211"/>
        <v/>
      </c>
      <c r="GH82" s="55" t="str">
        <f t="shared" si="211"/>
        <v/>
      </c>
      <c r="GI82" s="55" t="str">
        <f t="shared" si="211"/>
        <v/>
      </c>
      <c r="GJ82" s="55" t="str">
        <f t="shared" si="211"/>
        <v/>
      </c>
      <c r="GK82" s="55" t="str">
        <f t="shared" si="211"/>
        <v/>
      </c>
      <c r="GL82" s="55" t="str">
        <f t="shared" si="211"/>
        <v/>
      </c>
      <c r="GM82" s="55" t="str">
        <f t="shared" si="211"/>
        <v/>
      </c>
      <c r="GN82" s="55" t="str">
        <f t="shared" si="211"/>
        <v/>
      </c>
      <c r="GO82" s="55" t="str">
        <f t="shared" ref="GO82:IZ82" si="212">IFERROR(GO56-GO69,"")</f>
        <v/>
      </c>
      <c r="GP82" s="55" t="str">
        <f t="shared" si="212"/>
        <v/>
      </c>
      <c r="GQ82" s="55" t="str">
        <f t="shared" si="212"/>
        <v/>
      </c>
      <c r="GR82" s="55" t="str">
        <f t="shared" si="212"/>
        <v/>
      </c>
      <c r="GS82" s="55" t="str">
        <f t="shared" si="212"/>
        <v/>
      </c>
      <c r="GT82" s="55" t="str">
        <f t="shared" si="212"/>
        <v/>
      </c>
      <c r="GU82" s="55" t="str">
        <f t="shared" si="212"/>
        <v/>
      </c>
      <c r="GV82" s="55" t="str">
        <f t="shared" si="212"/>
        <v/>
      </c>
      <c r="GW82" s="55" t="str">
        <f t="shared" si="212"/>
        <v/>
      </c>
      <c r="GX82" s="55" t="str">
        <f t="shared" si="212"/>
        <v/>
      </c>
      <c r="GY82" s="55" t="str">
        <f t="shared" si="212"/>
        <v/>
      </c>
      <c r="GZ82" s="55" t="str">
        <f t="shared" si="212"/>
        <v/>
      </c>
      <c r="HA82" s="55" t="str">
        <f t="shared" si="212"/>
        <v/>
      </c>
      <c r="HB82" s="55" t="str">
        <f t="shared" si="212"/>
        <v/>
      </c>
      <c r="HC82" s="55" t="str">
        <f t="shared" si="212"/>
        <v/>
      </c>
      <c r="HD82" s="55" t="str">
        <f t="shared" si="212"/>
        <v/>
      </c>
      <c r="HE82" s="55" t="str">
        <f t="shared" si="212"/>
        <v/>
      </c>
      <c r="HF82" s="55" t="str">
        <f t="shared" si="212"/>
        <v/>
      </c>
      <c r="HG82" s="55" t="str">
        <f t="shared" si="212"/>
        <v/>
      </c>
      <c r="HH82" s="55" t="str">
        <f t="shared" si="212"/>
        <v/>
      </c>
      <c r="HI82" s="55" t="str">
        <f t="shared" si="212"/>
        <v/>
      </c>
      <c r="HJ82" s="55" t="str">
        <f t="shared" si="212"/>
        <v/>
      </c>
      <c r="HK82" s="55" t="str">
        <f t="shared" si="212"/>
        <v/>
      </c>
      <c r="HL82" s="55" t="str">
        <f t="shared" si="212"/>
        <v/>
      </c>
      <c r="HM82" s="55" t="str">
        <f t="shared" si="212"/>
        <v/>
      </c>
      <c r="HN82" s="55" t="str">
        <f t="shared" si="212"/>
        <v/>
      </c>
      <c r="HO82" s="55" t="str">
        <f t="shared" si="212"/>
        <v/>
      </c>
      <c r="HP82" s="55" t="str">
        <f t="shared" si="212"/>
        <v/>
      </c>
      <c r="HQ82" s="55" t="str">
        <f t="shared" si="212"/>
        <v/>
      </c>
      <c r="HR82" s="55" t="str">
        <f t="shared" si="212"/>
        <v/>
      </c>
      <c r="HS82" s="55" t="str">
        <f t="shared" si="212"/>
        <v/>
      </c>
      <c r="HT82" s="55" t="str">
        <f t="shared" si="212"/>
        <v/>
      </c>
      <c r="HU82" s="55" t="str">
        <f t="shared" si="212"/>
        <v/>
      </c>
      <c r="HV82" s="55" t="str">
        <f t="shared" si="212"/>
        <v/>
      </c>
      <c r="HW82" s="55" t="str">
        <f t="shared" si="212"/>
        <v/>
      </c>
      <c r="HX82" s="55" t="str">
        <f t="shared" si="212"/>
        <v/>
      </c>
      <c r="HY82" s="55" t="str">
        <f t="shared" si="212"/>
        <v/>
      </c>
      <c r="HZ82" s="55" t="str">
        <f t="shared" si="212"/>
        <v/>
      </c>
      <c r="IA82" s="55" t="str">
        <f t="shared" si="212"/>
        <v/>
      </c>
      <c r="IB82" s="55" t="str">
        <f t="shared" si="212"/>
        <v/>
      </c>
      <c r="IC82" s="55" t="str">
        <f t="shared" si="212"/>
        <v/>
      </c>
      <c r="ID82" s="55" t="str">
        <f t="shared" si="212"/>
        <v/>
      </c>
      <c r="IE82" s="55" t="str">
        <f t="shared" si="212"/>
        <v/>
      </c>
      <c r="IF82" s="55" t="str">
        <f t="shared" si="212"/>
        <v/>
      </c>
      <c r="IG82" s="55" t="str">
        <f t="shared" si="212"/>
        <v/>
      </c>
      <c r="IH82" s="55" t="str">
        <f t="shared" si="212"/>
        <v/>
      </c>
      <c r="II82" s="55" t="str">
        <f t="shared" si="212"/>
        <v/>
      </c>
      <c r="IJ82" s="55" t="str">
        <f t="shared" si="212"/>
        <v/>
      </c>
      <c r="IK82" s="55" t="str">
        <f t="shared" si="212"/>
        <v/>
      </c>
      <c r="IL82" s="55" t="str">
        <f t="shared" si="212"/>
        <v/>
      </c>
      <c r="IM82" s="55" t="str">
        <f t="shared" si="212"/>
        <v/>
      </c>
      <c r="IN82" s="55" t="str">
        <f t="shared" si="212"/>
        <v/>
      </c>
      <c r="IO82" s="55" t="str">
        <f t="shared" si="212"/>
        <v/>
      </c>
      <c r="IP82" s="55" t="str">
        <f t="shared" si="212"/>
        <v/>
      </c>
      <c r="IQ82" s="55" t="str">
        <f t="shared" si="212"/>
        <v/>
      </c>
      <c r="IR82" s="55" t="str">
        <f t="shared" si="212"/>
        <v/>
      </c>
      <c r="IS82" s="55" t="str">
        <f t="shared" si="212"/>
        <v/>
      </c>
      <c r="IT82" s="55" t="str">
        <f t="shared" si="212"/>
        <v/>
      </c>
      <c r="IU82" s="55" t="str">
        <f t="shared" si="212"/>
        <v/>
      </c>
      <c r="IV82" s="55" t="str">
        <f t="shared" si="212"/>
        <v/>
      </c>
      <c r="IW82" s="55" t="str">
        <f t="shared" si="212"/>
        <v/>
      </c>
      <c r="IX82" s="55" t="str">
        <f t="shared" si="212"/>
        <v/>
      </c>
      <c r="IY82" s="55" t="str">
        <f t="shared" si="212"/>
        <v/>
      </c>
      <c r="IZ82" s="55" t="str">
        <f t="shared" si="212"/>
        <v/>
      </c>
      <c r="JA82" s="55" t="str">
        <f t="shared" ref="JA82:LL82" si="213">IFERROR(JA56-JA69,"")</f>
        <v/>
      </c>
      <c r="JB82" s="55" t="str">
        <f t="shared" si="213"/>
        <v/>
      </c>
      <c r="JC82" s="55" t="str">
        <f t="shared" si="213"/>
        <v/>
      </c>
      <c r="JD82" s="55" t="str">
        <f t="shared" si="213"/>
        <v/>
      </c>
      <c r="JE82" s="55" t="str">
        <f t="shared" si="213"/>
        <v/>
      </c>
      <c r="JF82" s="55" t="str">
        <f t="shared" si="213"/>
        <v/>
      </c>
      <c r="JG82" s="55" t="str">
        <f t="shared" si="213"/>
        <v/>
      </c>
      <c r="JH82" s="55" t="str">
        <f t="shared" si="213"/>
        <v/>
      </c>
      <c r="JI82" s="55" t="str">
        <f t="shared" si="213"/>
        <v/>
      </c>
      <c r="JJ82" s="55" t="str">
        <f t="shared" si="213"/>
        <v/>
      </c>
      <c r="JK82" s="55" t="str">
        <f t="shared" si="213"/>
        <v/>
      </c>
      <c r="JL82" s="55" t="str">
        <f t="shared" si="213"/>
        <v/>
      </c>
      <c r="JM82" s="55" t="str">
        <f t="shared" si="213"/>
        <v/>
      </c>
      <c r="JN82" s="55" t="str">
        <f t="shared" si="213"/>
        <v/>
      </c>
      <c r="JO82" s="55" t="str">
        <f t="shared" si="213"/>
        <v/>
      </c>
      <c r="JP82" s="55" t="str">
        <f t="shared" si="213"/>
        <v/>
      </c>
      <c r="JQ82" s="55" t="str">
        <f t="shared" si="213"/>
        <v/>
      </c>
      <c r="JR82" s="55" t="str">
        <f t="shared" si="213"/>
        <v/>
      </c>
      <c r="JS82" s="55" t="str">
        <f t="shared" si="213"/>
        <v/>
      </c>
      <c r="JT82" s="55" t="str">
        <f t="shared" si="213"/>
        <v/>
      </c>
      <c r="JU82" s="55" t="str">
        <f t="shared" si="213"/>
        <v/>
      </c>
      <c r="JV82" s="55" t="str">
        <f t="shared" si="213"/>
        <v/>
      </c>
      <c r="JW82" s="55" t="str">
        <f t="shared" si="213"/>
        <v/>
      </c>
      <c r="JX82" s="55" t="str">
        <f t="shared" si="213"/>
        <v/>
      </c>
      <c r="JY82" s="55" t="str">
        <f t="shared" si="213"/>
        <v/>
      </c>
      <c r="JZ82" s="55" t="str">
        <f t="shared" si="213"/>
        <v/>
      </c>
      <c r="KA82" s="55" t="str">
        <f t="shared" si="213"/>
        <v/>
      </c>
      <c r="KB82" s="55" t="str">
        <f t="shared" si="213"/>
        <v/>
      </c>
      <c r="KC82" s="55" t="str">
        <f t="shared" si="213"/>
        <v/>
      </c>
      <c r="KD82" s="55" t="str">
        <f t="shared" si="213"/>
        <v/>
      </c>
      <c r="KE82" s="55" t="str">
        <f t="shared" si="213"/>
        <v/>
      </c>
      <c r="KF82" s="55" t="str">
        <f t="shared" si="213"/>
        <v/>
      </c>
      <c r="KG82" s="55" t="str">
        <f t="shared" si="213"/>
        <v/>
      </c>
      <c r="KH82" s="55" t="str">
        <f t="shared" si="213"/>
        <v/>
      </c>
      <c r="KI82" s="55" t="str">
        <f t="shared" si="213"/>
        <v/>
      </c>
      <c r="KJ82" s="55" t="str">
        <f t="shared" si="213"/>
        <v/>
      </c>
      <c r="KK82" s="55" t="str">
        <f t="shared" si="213"/>
        <v/>
      </c>
      <c r="KL82" s="55" t="str">
        <f t="shared" si="213"/>
        <v/>
      </c>
      <c r="KM82" s="55" t="str">
        <f t="shared" si="213"/>
        <v/>
      </c>
      <c r="KN82" s="55" t="str">
        <f t="shared" si="213"/>
        <v/>
      </c>
      <c r="KO82" s="55" t="str">
        <f t="shared" si="213"/>
        <v/>
      </c>
      <c r="KP82" s="55" t="str">
        <f t="shared" si="213"/>
        <v/>
      </c>
      <c r="KQ82" s="55" t="str">
        <f t="shared" si="213"/>
        <v/>
      </c>
      <c r="KR82" s="55" t="str">
        <f t="shared" si="213"/>
        <v/>
      </c>
      <c r="KS82" s="55" t="str">
        <f t="shared" si="213"/>
        <v/>
      </c>
      <c r="KT82" s="55" t="str">
        <f t="shared" si="213"/>
        <v/>
      </c>
      <c r="KU82" s="55" t="str">
        <f t="shared" si="213"/>
        <v/>
      </c>
      <c r="KV82" s="55" t="str">
        <f t="shared" si="213"/>
        <v/>
      </c>
      <c r="KW82" s="55" t="str">
        <f t="shared" si="213"/>
        <v/>
      </c>
      <c r="KX82" s="55" t="str">
        <f t="shared" si="213"/>
        <v/>
      </c>
      <c r="KY82" s="55" t="str">
        <f t="shared" si="213"/>
        <v/>
      </c>
      <c r="KZ82" s="55" t="str">
        <f t="shared" si="213"/>
        <v/>
      </c>
      <c r="LA82" s="55" t="str">
        <f t="shared" si="213"/>
        <v/>
      </c>
      <c r="LB82" s="55" t="str">
        <f t="shared" si="213"/>
        <v/>
      </c>
      <c r="LC82" s="55" t="str">
        <f t="shared" si="213"/>
        <v/>
      </c>
      <c r="LD82" s="55" t="str">
        <f t="shared" si="213"/>
        <v/>
      </c>
      <c r="LE82" s="55" t="str">
        <f t="shared" si="213"/>
        <v/>
      </c>
      <c r="LF82" s="55" t="str">
        <f t="shared" si="213"/>
        <v/>
      </c>
      <c r="LG82" s="55" t="str">
        <f t="shared" si="213"/>
        <v/>
      </c>
      <c r="LH82" s="55" t="str">
        <f t="shared" si="213"/>
        <v/>
      </c>
      <c r="LI82" s="55" t="str">
        <f t="shared" si="213"/>
        <v/>
      </c>
      <c r="LJ82" s="55" t="str">
        <f t="shared" si="213"/>
        <v/>
      </c>
      <c r="LK82" s="55" t="str">
        <f t="shared" si="213"/>
        <v/>
      </c>
      <c r="LL82" s="55" t="str">
        <f t="shared" si="213"/>
        <v/>
      </c>
      <c r="LM82" s="55" t="str">
        <f t="shared" ref="LM82:NX82" si="214">IFERROR(LM56-LM69,"")</f>
        <v/>
      </c>
      <c r="LN82" s="55" t="str">
        <f t="shared" si="214"/>
        <v/>
      </c>
      <c r="LO82" s="55" t="str">
        <f t="shared" si="214"/>
        <v/>
      </c>
      <c r="LP82" s="55" t="str">
        <f t="shared" si="214"/>
        <v/>
      </c>
      <c r="LQ82" s="55" t="str">
        <f t="shared" si="214"/>
        <v/>
      </c>
      <c r="LR82" s="55" t="str">
        <f t="shared" si="214"/>
        <v/>
      </c>
      <c r="LS82" s="55" t="str">
        <f t="shared" si="214"/>
        <v/>
      </c>
      <c r="LT82" s="55" t="str">
        <f t="shared" si="214"/>
        <v/>
      </c>
      <c r="LU82" s="55" t="str">
        <f t="shared" si="214"/>
        <v/>
      </c>
      <c r="LV82" s="55" t="str">
        <f t="shared" si="214"/>
        <v/>
      </c>
      <c r="LW82" s="55" t="str">
        <f t="shared" si="214"/>
        <v/>
      </c>
      <c r="LX82" s="55" t="str">
        <f t="shared" si="214"/>
        <v/>
      </c>
      <c r="LY82" s="55" t="str">
        <f t="shared" si="214"/>
        <v/>
      </c>
      <c r="LZ82" s="55" t="str">
        <f t="shared" si="214"/>
        <v/>
      </c>
      <c r="MA82" s="55" t="str">
        <f t="shared" si="214"/>
        <v/>
      </c>
      <c r="MB82" s="55" t="str">
        <f t="shared" si="214"/>
        <v/>
      </c>
      <c r="MC82" s="55" t="str">
        <f t="shared" si="214"/>
        <v/>
      </c>
      <c r="MD82" s="55" t="str">
        <f t="shared" si="214"/>
        <v/>
      </c>
      <c r="ME82" s="55" t="str">
        <f t="shared" si="214"/>
        <v/>
      </c>
      <c r="MF82" s="55" t="str">
        <f t="shared" si="214"/>
        <v/>
      </c>
      <c r="MG82" s="55" t="str">
        <f t="shared" si="214"/>
        <v/>
      </c>
      <c r="MH82" s="55" t="str">
        <f t="shared" si="214"/>
        <v/>
      </c>
      <c r="MI82" s="55" t="str">
        <f t="shared" si="214"/>
        <v/>
      </c>
      <c r="MJ82" s="55" t="str">
        <f t="shared" si="214"/>
        <v/>
      </c>
      <c r="MK82" s="55" t="str">
        <f t="shared" si="214"/>
        <v/>
      </c>
      <c r="ML82" s="55" t="str">
        <f t="shared" si="214"/>
        <v/>
      </c>
      <c r="MM82" s="55" t="str">
        <f t="shared" si="214"/>
        <v/>
      </c>
      <c r="MN82" s="55" t="str">
        <f t="shared" si="214"/>
        <v/>
      </c>
      <c r="MO82" s="55" t="str">
        <f t="shared" si="214"/>
        <v/>
      </c>
      <c r="MP82" s="55" t="str">
        <f t="shared" si="214"/>
        <v/>
      </c>
      <c r="MQ82" s="55" t="str">
        <f t="shared" si="214"/>
        <v/>
      </c>
      <c r="MR82" s="55" t="str">
        <f t="shared" si="214"/>
        <v/>
      </c>
      <c r="MS82" s="55" t="str">
        <f t="shared" si="214"/>
        <v/>
      </c>
      <c r="MT82" s="55" t="str">
        <f t="shared" si="214"/>
        <v/>
      </c>
      <c r="MU82" s="55" t="str">
        <f t="shared" si="214"/>
        <v/>
      </c>
      <c r="MV82" s="55" t="str">
        <f t="shared" si="214"/>
        <v/>
      </c>
      <c r="MW82" s="55" t="str">
        <f t="shared" si="214"/>
        <v/>
      </c>
      <c r="MX82" s="55" t="str">
        <f t="shared" si="214"/>
        <v/>
      </c>
      <c r="MY82" s="55" t="str">
        <f t="shared" si="214"/>
        <v/>
      </c>
      <c r="MZ82" s="55" t="str">
        <f t="shared" si="214"/>
        <v/>
      </c>
      <c r="NA82" s="55" t="str">
        <f t="shared" si="214"/>
        <v/>
      </c>
      <c r="NB82" s="55" t="str">
        <f t="shared" si="214"/>
        <v/>
      </c>
      <c r="NC82" s="55" t="str">
        <f t="shared" si="214"/>
        <v/>
      </c>
      <c r="ND82" s="55" t="str">
        <f t="shared" si="214"/>
        <v/>
      </c>
      <c r="NE82" s="55" t="str">
        <f t="shared" si="214"/>
        <v/>
      </c>
      <c r="NF82" s="55" t="str">
        <f t="shared" si="214"/>
        <v/>
      </c>
      <c r="NG82" s="55" t="str">
        <f t="shared" si="214"/>
        <v/>
      </c>
      <c r="NH82" s="55" t="str">
        <f t="shared" si="214"/>
        <v/>
      </c>
      <c r="NI82" s="55" t="str">
        <f t="shared" si="214"/>
        <v/>
      </c>
      <c r="NJ82" s="55" t="str">
        <f t="shared" si="214"/>
        <v/>
      </c>
      <c r="NK82" s="55" t="str">
        <f t="shared" si="214"/>
        <v/>
      </c>
      <c r="NL82" s="55" t="str">
        <f t="shared" si="214"/>
        <v/>
      </c>
      <c r="NM82" s="55" t="str">
        <f t="shared" si="214"/>
        <v/>
      </c>
      <c r="NN82" s="55" t="str">
        <f t="shared" si="214"/>
        <v/>
      </c>
      <c r="NO82" s="55" t="str">
        <f t="shared" si="214"/>
        <v/>
      </c>
      <c r="NP82" s="55" t="str">
        <f t="shared" si="214"/>
        <v/>
      </c>
      <c r="NQ82" s="55" t="str">
        <f t="shared" si="214"/>
        <v/>
      </c>
      <c r="NR82" s="55" t="str">
        <f t="shared" si="214"/>
        <v/>
      </c>
      <c r="NS82" s="55" t="str">
        <f t="shared" si="214"/>
        <v/>
      </c>
      <c r="NT82" s="55" t="str">
        <f t="shared" si="214"/>
        <v/>
      </c>
      <c r="NU82" s="55" t="str">
        <f t="shared" si="214"/>
        <v/>
      </c>
      <c r="NV82" s="55" t="str">
        <f t="shared" si="214"/>
        <v/>
      </c>
      <c r="NW82" s="55" t="str">
        <f t="shared" si="214"/>
        <v/>
      </c>
      <c r="NX82" s="55" t="str">
        <f t="shared" si="214"/>
        <v/>
      </c>
      <c r="NY82" s="55" t="str">
        <f t="shared" ref="NY82:QJ82" si="215">IFERROR(NY56-NY69,"")</f>
        <v/>
      </c>
      <c r="NZ82" s="55" t="str">
        <f t="shared" si="215"/>
        <v/>
      </c>
      <c r="OA82" s="55" t="str">
        <f t="shared" si="215"/>
        <v/>
      </c>
      <c r="OB82" s="55" t="str">
        <f t="shared" si="215"/>
        <v/>
      </c>
      <c r="OC82" s="55" t="str">
        <f t="shared" si="215"/>
        <v/>
      </c>
      <c r="OD82" s="55" t="str">
        <f t="shared" si="215"/>
        <v/>
      </c>
      <c r="OE82" s="55" t="str">
        <f t="shared" si="215"/>
        <v/>
      </c>
      <c r="OF82" s="55" t="str">
        <f t="shared" si="215"/>
        <v/>
      </c>
      <c r="OG82" s="55" t="str">
        <f t="shared" si="215"/>
        <v/>
      </c>
      <c r="OH82" s="55" t="str">
        <f t="shared" si="215"/>
        <v/>
      </c>
      <c r="OI82" s="55" t="str">
        <f t="shared" si="215"/>
        <v/>
      </c>
      <c r="OJ82" s="55" t="str">
        <f t="shared" si="215"/>
        <v/>
      </c>
      <c r="OK82" s="55" t="str">
        <f t="shared" si="215"/>
        <v/>
      </c>
      <c r="OL82" s="55" t="str">
        <f t="shared" si="215"/>
        <v/>
      </c>
      <c r="OM82" s="55" t="str">
        <f t="shared" si="215"/>
        <v/>
      </c>
      <c r="ON82" s="55" t="str">
        <f t="shared" si="215"/>
        <v/>
      </c>
      <c r="OO82" s="55" t="str">
        <f t="shared" si="215"/>
        <v/>
      </c>
      <c r="OP82" s="55" t="str">
        <f t="shared" si="215"/>
        <v/>
      </c>
      <c r="OQ82" s="55" t="str">
        <f t="shared" si="215"/>
        <v/>
      </c>
      <c r="OR82" s="55" t="str">
        <f t="shared" si="215"/>
        <v/>
      </c>
      <c r="OS82" s="55" t="str">
        <f t="shared" si="215"/>
        <v/>
      </c>
      <c r="OT82" s="55" t="str">
        <f t="shared" si="215"/>
        <v/>
      </c>
      <c r="OU82" s="55" t="str">
        <f t="shared" si="215"/>
        <v/>
      </c>
      <c r="OV82" s="55" t="str">
        <f t="shared" si="215"/>
        <v/>
      </c>
      <c r="OW82" s="55" t="str">
        <f t="shared" si="215"/>
        <v/>
      </c>
      <c r="OX82" s="55" t="str">
        <f t="shared" si="215"/>
        <v/>
      </c>
      <c r="OY82" s="55" t="str">
        <f t="shared" si="215"/>
        <v/>
      </c>
      <c r="OZ82" s="55" t="str">
        <f t="shared" si="215"/>
        <v/>
      </c>
      <c r="PA82" s="55" t="str">
        <f t="shared" si="215"/>
        <v/>
      </c>
      <c r="PB82" s="55" t="str">
        <f t="shared" si="215"/>
        <v/>
      </c>
      <c r="PC82" s="55" t="str">
        <f t="shared" si="215"/>
        <v/>
      </c>
      <c r="PD82" s="55" t="str">
        <f t="shared" si="215"/>
        <v/>
      </c>
      <c r="PE82" s="55" t="str">
        <f t="shared" si="215"/>
        <v/>
      </c>
      <c r="PF82" s="55" t="str">
        <f t="shared" si="215"/>
        <v/>
      </c>
      <c r="PG82" s="55" t="str">
        <f t="shared" si="215"/>
        <v/>
      </c>
      <c r="PH82" s="55" t="str">
        <f t="shared" si="215"/>
        <v/>
      </c>
      <c r="PI82" s="55" t="str">
        <f t="shared" si="215"/>
        <v/>
      </c>
      <c r="PJ82" s="55" t="str">
        <f t="shared" si="215"/>
        <v/>
      </c>
      <c r="PK82" s="55" t="str">
        <f t="shared" si="215"/>
        <v/>
      </c>
      <c r="PL82" s="55" t="str">
        <f t="shared" si="215"/>
        <v/>
      </c>
      <c r="PM82" s="55" t="str">
        <f t="shared" si="215"/>
        <v/>
      </c>
      <c r="PN82" s="55" t="str">
        <f t="shared" si="215"/>
        <v/>
      </c>
      <c r="PO82" s="55" t="str">
        <f t="shared" si="215"/>
        <v/>
      </c>
      <c r="PP82" s="55" t="str">
        <f t="shared" si="215"/>
        <v/>
      </c>
      <c r="PQ82" s="55" t="str">
        <f t="shared" si="215"/>
        <v/>
      </c>
      <c r="PR82" s="55" t="str">
        <f t="shared" si="215"/>
        <v/>
      </c>
      <c r="PS82" s="55" t="str">
        <f t="shared" si="215"/>
        <v/>
      </c>
      <c r="PT82" s="55" t="str">
        <f t="shared" si="215"/>
        <v/>
      </c>
      <c r="PU82" s="55" t="str">
        <f t="shared" si="215"/>
        <v/>
      </c>
      <c r="PV82" s="55" t="str">
        <f t="shared" si="215"/>
        <v/>
      </c>
      <c r="PW82" s="55" t="str">
        <f t="shared" si="215"/>
        <v/>
      </c>
      <c r="PX82" s="55" t="str">
        <f t="shared" si="215"/>
        <v/>
      </c>
      <c r="PY82" s="55" t="str">
        <f t="shared" si="215"/>
        <v/>
      </c>
      <c r="PZ82" s="55" t="str">
        <f t="shared" si="215"/>
        <v/>
      </c>
      <c r="QA82" s="55" t="str">
        <f t="shared" si="215"/>
        <v/>
      </c>
      <c r="QB82" s="55" t="str">
        <f t="shared" si="215"/>
        <v/>
      </c>
      <c r="QC82" s="55" t="str">
        <f t="shared" si="215"/>
        <v/>
      </c>
      <c r="QD82" s="55" t="str">
        <f t="shared" si="215"/>
        <v/>
      </c>
      <c r="QE82" s="55" t="str">
        <f t="shared" si="215"/>
        <v/>
      </c>
      <c r="QF82" s="55" t="str">
        <f t="shared" si="215"/>
        <v/>
      </c>
      <c r="QG82" s="55" t="str">
        <f t="shared" si="215"/>
        <v/>
      </c>
      <c r="QH82" s="55" t="str">
        <f t="shared" si="215"/>
        <v/>
      </c>
      <c r="QI82" s="55" t="str">
        <f t="shared" si="215"/>
        <v/>
      </c>
      <c r="QJ82" s="55" t="str">
        <f t="shared" si="215"/>
        <v/>
      </c>
      <c r="QK82" s="55" t="str">
        <f t="shared" ref="QK82:QQ82" si="216">IFERROR(QK56-QK69,"")</f>
        <v/>
      </c>
      <c r="QL82" s="55" t="str">
        <f t="shared" si="216"/>
        <v/>
      </c>
      <c r="QM82" s="55" t="str">
        <f t="shared" si="216"/>
        <v/>
      </c>
      <c r="QN82" s="55" t="str">
        <f t="shared" si="216"/>
        <v/>
      </c>
      <c r="QO82" s="55" t="str">
        <f t="shared" si="216"/>
        <v/>
      </c>
      <c r="QP82" s="55" t="str">
        <f t="shared" si="216"/>
        <v/>
      </c>
      <c r="QQ82" s="55" t="str">
        <f t="shared" si="216"/>
        <v/>
      </c>
      <c r="QR82" s="55" t="s">
        <v>76</v>
      </c>
      <c r="QS82" s="55" t="s">
        <v>76</v>
      </c>
      <c r="QT82" s="55" t="s">
        <v>76</v>
      </c>
      <c r="QU82" s="55" t="s">
        <v>76</v>
      </c>
      <c r="QV82" s="55" t="s">
        <v>76</v>
      </c>
      <c r="QW82" s="55" t="s">
        <v>76</v>
      </c>
      <c r="QX82" s="55" t="s">
        <v>76</v>
      </c>
      <c r="QY82" s="55" t="s">
        <v>76</v>
      </c>
      <c r="QZ82" s="55" t="s">
        <v>76</v>
      </c>
      <c r="RA82" s="55" t="s">
        <v>76</v>
      </c>
      <c r="RB82" s="55" t="s">
        <v>76</v>
      </c>
      <c r="RC82" s="55" t="s">
        <v>76</v>
      </c>
      <c r="RD82" s="55"/>
      <c r="RE82" s="55"/>
      <c r="RF82" s="55"/>
      <c r="RG82" s="55"/>
      <c r="RH82" s="55"/>
      <c r="RI82" s="55"/>
      <c r="RJ82" s="55"/>
      <c r="RK82" s="55"/>
      <c r="RL82" s="55"/>
      <c r="RM82" s="55"/>
      <c r="RN82" s="55"/>
      <c r="RO82" s="55"/>
      <c r="RP82" s="55"/>
      <c r="RQ82" s="55"/>
      <c r="RR82" s="55"/>
      <c r="RS82" s="55"/>
      <c r="RT82" s="55"/>
      <c r="RU82" s="55"/>
      <c r="RV82" s="55"/>
      <c r="RW82" s="55"/>
      <c r="RX82" s="55"/>
    </row>
    <row r="83" spans="2:492" x14ac:dyDescent="0.2">
      <c r="B83" s="47">
        <f t="shared" si="162"/>
        <v>10</v>
      </c>
      <c r="C83" s="54" t="str">
        <f>$C$19</f>
        <v>プールヴィラ　古宇利島　ｂｙ　コルディオスマートリゾート</v>
      </c>
      <c r="D83" s="57"/>
      <c r="E83" s="55" t="str">
        <f>IFERROR(E57-E70,"")</f>
        <v/>
      </c>
      <c r="F83" s="55" t="str">
        <f>IFERROR(F57-F70,"")</f>
        <v/>
      </c>
      <c r="G83" s="55" t="str">
        <f>IFERROR(G57-G70,"")</f>
        <v/>
      </c>
      <c r="H83" s="55" t="str">
        <f t="shared" ref="H83:BS83" si="217">IFERROR(H57-H70,"")</f>
        <v/>
      </c>
      <c r="I83" s="55" t="str">
        <f t="shared" si="217"/>
        <v/>
      </c>
      <c r="J83" s="55" t="str">
        <f t="shared" si="217"/>
        <v/>
      </c>
      <c r="K83" s="55" t="str">
        <f t="shared" si="217"/>
        <v/>
      </c>
      <c r="L83" s="55" t="str">
        <f t="shared" si="217"/>
        <v/>
      </c>
      <c r="M83" s="55" t="str">
        <f t="shared" si="217"/>
        <v/>
      </c>
      <c r="N83" s="55" t="str">
        <f t="shared" si="217"/>
        <v/>
      </c>
      <c r="O83" s="55" t="str">
        <f t="shared" si="217"/>
        <v/>
      </c>
      <c r="P83" s="55" t="str">
        <f t="shared" si="217"/>
        <v/>
      </c>
      <c r="Q83" s="55" t="str">
        <f t="shared" si="217"/>
        <v/>
      </c>
      <c r="R83" s="55" t="str">
        <f t="shared" si="217"/>
        <v/>
      </c>
      <c r="S83" s="55" t="str">
        <f t="shared" si="217"/>
        <v/>
      </c>
      <c r="T83" s="55" t="str">
        <f t="shared" si="217"/>
        <v/>
      </c>
      <c r="U83" s="55" t="str">
        <f t="shared" si="217"/>
        <v/>
      </c>
      <c r="V83" s="55" t="str">
        <f t="shared" si="217"/>
        <v/>
      </c>
      <c r="W83" s="55" t="str">
        <f t="shared" si="217"/>
        <v/>
      </c>
      <c r="X83" s="55" t="str">
        <f t="shared" si="217"/>
        <v/>
      </c>
      <c r="Y83" s="55" t="str">
        <f t="shared" si="217"/>
        <v/>
      </c>
      <c r="Z83" s="55" t="str">
        <f t="shared" si="217"/>
        <v/>
      </c>
      <c r="AA83" s="55" t="str">
        <f t="shared" si="217"/>
        <v/>
      </c>
      <c r="AB83" s="55" t="str">
        <f t="shared" si="217"/>
        <v/>
      </c>
      <c r="AC83" s="55" t="str">
        <f t="shared" si="217"/>
        <v/>
      </c>
      <c r="AD83" s="55" t="str">
        <f t="shared" si="217"/>
        <v/>
      </c>
      <c r="AE83" s="55" t="str">
        <f t="shared" si="217"/>
        <v/>
      </c>
      <c r="AF83" s="55" t="str">
        <f t="shared" si="217"/>
        <v/>
      </c>
      <c r="AG83" s="55" t="str">
        <f t="shared" si="217"/>
        <v/>
      </c>
      <c r="AH83" s="55" t="str">
        <f t="shared" si="217"/>
        <v/>
      </c>
      <c r="AI83" s="55" t="str">
        <f t="shared" si="217"/>
        <v/>
      </c>
      <c r="AJ83" s="55" t="str">
        <f t="shared" si="217"/>
        <v/>
      </c>
      <c r="AK83" s="55" t="str">
        <f t="shared" si="217"/>
        <v/>
      </c>
      <c r="AL83" s="55" t="str">
        <f t="shared" si="217"/>
        <v/>
      </c>
      <c r="AM83" s="55" t="str">
        <f t="shared" si="217"/>
        <v/>
      </c>
      <c r="AN83" s="55" t="str">
        <f t="shared" si="217"/>
        <v/>
      </c>
      <c r="AO83" s="55" t="str">
        <f t="shared" si="217"/>
        <v/>
      </c>
      <c r="AP83" s="55" t="str">
        <f t="shared" si="217"/>
        <v/>
      </c>
      <c r="AQ83" s="55" t="str">
        <f t="shared" si="217"/>
        <v/>
      </c>
      <c r="AR83" s="55" t="str">
        <f t="shared" si="217"/>
        <v/>
      </c>
      <c r="AS83" s="55" t="str">
        <f t="shared" si="217"/>
        <v/>
      </c>
      <c r="AT83" s="55" t="str">
        <f t="shared" si="217"/>
        <v/>
      </c>
      <c r="AU83" s="55" t="str">
        <f t="shared" si="217"/>
        <v/>
      </c>
      <c r="AV83" s="55" t="str">
        <f t="shared" si="217"/>
        <v/>
      </c>
      <c r="AW83" s="55" t="str">
        <f t="shared" si="217"/>
        <v/>
      </c>
      <c r="AX83" s="55" t="str">
        <f t="shared" si="217"/>
        <v/>
      </c>
      <c r="AY83" s="55" t="str">
        <f t="shared" si="217"/>
        <v/>
      </c>
      <c r="AZ83" s="55" t="str">
        <f t="shared" si="217"/>
        <v/>
      </c>
      <c r="BA83" s="55" t="str">
        <f t="shared" si="217"/>
        <v/>
      </c>
      <c r="BB83" s="55" t="str">
        <f t="shared" si="217"/>
        <v/>
      </c>
      <c r="BC83" s="55" t="str">
        <f t="shared" si="217"/>
        <v/>
      </c>
      <c r="BD83" s="55" t="str">
        <f t="shared" si="217"/>
        <v/>
      </c>
      <c r="BE83" s="55" t="str">
        <f t="shared" si="217"/>
        <v/>
      </c>
      <c r="BF83" s="55" t="str">
        <f t="shared" si="217"/>
        <v/>
      </c>
      <c r="BG83" s="55" t="str">
        <f t="shared" si="217"/>
        <v/>
      </c>
      <c r="BH83" s="55" t="str">
        <f t="shared" si="217"/>
        <v/>
      </c>
      <c r="BI83" s="55" t="str">
        <f t="shared" si="217"/>
        <v/>
      </c>
      <c r="BJ83" s="55" t="str">
        <f t="shared" si="217"/>
        <v/>
      </c>
      <c r="BK83" s="55" t="str">
        <f t="shared" si="217"/>
        <v/>
      </c>
      <c r="BL83" s="55" t="str">
        <f t="shared" si="217"/>
        <v/>
      </c>
      <c r="BM83" s="55" t="str">
        <f t="shared" si="217"/>
        <v/>
      </c>
      <c r="BN83" s="55" t="str">
        <f t="shared" si="217"/>
        <v/>
      </c>
      <c r="BO83" s="55" t="str">
        <f t="shared" si="217"/>
        <v/>
      </c>
      <c r="BP83" s="55" t="str">
        <f t="shared" si="217"/>
        <v/>
      </c>
      <c r="BQ83" s="55" t="str">
        <f t="shared" si="217"/>
        <v/>
      </c>
      <c r="BR83" s="55" t="str">
        <f t="shared" si="217"/>
        <v/>
      </c>
      <c r="BS83" s="55" t="str">
        <f t="shared" si="217"/>
        <v/>
      </c>
      <c r="BT83" s="55" t="str">
        <f t="shared" ref="BT83:EE83" si="218">IFERROR(BT57-BT70,"")</f>
        <v/>
      </c>
      <c r="BU83" s="55" t="str">
        <f t="shared" si="218"/>
        <v/>
      </c>
      <c r="BV83" s="55" t="str">
        <f t="shared" si="218"/>
        <v/>
      </c>
      <c r="BW83" s="55" t="str">
        <f t="shared" si="218"/>
        <v/>
      </c>
      <c r="BX83" s="55" t="str">
        <f t="shared" si="218"/>
        <v/>
      </c>
      <c r="BY83" s="55" t="str">
        <f t="shared" si="218"/>
        <v/>
      </c>
      <c r="BZ83" s="55" t="str">
        <f t="shared" si="218"/>
        <v/>
      </c>
      <c r="CA83" s="55" t="str">
        <f t="shared" si="218"/>
        <v/>
      </c>
      <c r="CB83" s="55" t="str">
        <f t="shared" si="218"/>
        <v/>
      </c>
      <c r="CC83" s="55" t="str">
        <f t="shared" si="218"/>
        <v/>
      </c>
      <c r="CD83" s="55" t="str">
        <f t="shared" si="218"/>
        <v/>
      </c>
      <c r="CE83" s="55" t="str">
        <f t="shared" si="218"/>
        <v/>
      </c>
      <c r="CF83" s="55" t="str">
        <f t="shared" si="218"/>
        <v/>
      </c>
      <c r="CG83" s="55" t="str">
        <f t="shared" si="218"/>
        <v/>
      </c>
      <c r="CH83" s="55" t="str">
        <f t="shared" si="218"/>
        <v/>
      </c>
      <c r="CI83" s="55" t="str">
        <f t="shared" si="218"/>
        <v/>
      </c>
      <c r="CJ83" s="55" t="str">
        <f t="shared" si="218"/>
        <v/>
      </c>
      <c r="CK83" s="55" t="str">
        <f t="shared" si="218"/>
        <v/>
      </c>
      <c r="CL83" s="55" t="str">
        <f t="shared" si="218"/>
        <v/>
      </c>
      <c r="CM83" s="55" t="str">
        <f t="shared" si="218"/>
        <v/>
      </c>
      <c r="CN83" s="55" t="str">
        <f t="shared" si="218"/>
        <v/>
      </c>
      <c r="CO83" s="55" t="str">
        <f t="shared" si="218"/>
        <v/>
      </c>
      <c r="CP83" s="55" t="str">
        <f t="shared" si="218"/>
        <v/>
      </c>
      <c r="CQ83" s="55" t="str">
        <f t="shared" si="218"/>
        <v/>
      </c>
      <c r="CR83" s="55" t="str">
        <f t="shared" si="218"/>
        <v/>
      </c>
      <c r="CS83" s="55" t="str">
        <f t="shared" si="218"/>
        <v/>
      </c>
      <c r="CT83" s="55" t="str">
        <f t="shared" si="218"/>
        <v/>
      </c>
      <c r="CU83" s="55" t="str">
        <f t="shared" si="218"/>
        <v/>
      </c>
      <c r="CV83" s="55" t="str">
        <f t="shared" si="218"/>
        <v/>
      </c>
      <c r="CW83" s="55" t="str">
        <f t="shared" si="218"/>
        <v/>
      </c>
      <c r="CX83" s="55" t="str">
        <f t="shared" si="218"/>
        <v/>
      </c>
      <c r="CY83" s="55" t="str">
        <f t="shared" si="218"/>
        <v/>
      </c>
      <c r="CZ83" s="55" t="str">
        <f t="shared" si="218"/>
        <v/>
      </c>
      <c r="DA83" s="55" t="str">
        <f t="shared" si="218"/>
        <v/>
      </c>
      <c r="DB83" s="55" t="str">
        <f t="shared" si="218"/>
        <v/>
      </c>
      <c r="DC83" s="55" t="str">
        <f t="shared" si="218"/>
        <v/>
      </c>
      <c r="DD83" s="55" t="str">
        <f t="shared" si="218"/>
        <v/>
      </c>
      <c r="DE83" s="55" t="str">
        <f t="shared" si="218"/>
        <v/>
      </c>
      <c r="DF83" s="55" t="str">
        <f t="shared" si="218"/>
        <v/>
      </c>
      <c r="DG83" s="55" t="str">
        <f t="shared" si="218"/>
        <v/>
      </c>
      <c r="DH83" s="55" t="str">
        <f t="shared" si="218"/>
        <v/>
      </c>
      <c r="DI83" s="55" t="str">
        <f t="shared" si="218"/>
        <v/>
      </c>
      <c r="DJ83" s="55" t="str">
        <f t="shared" si="218"/>
        <v/>
      </c>
      <c r="DK83" s="55" t="str">
        <f t="shared" si="218"/>
        <v/>
      </c>
      <c r="DL83" s="55" t="str">
        <f t="shared" si="218"/>
        <v/>
      </c>
      <c r="DM83" s="55" t="str">
        <f t="shared" si="218"/>
        <v/>
      </c>
      <c r="DN83" s="55" t="str">
        <f t="shared" si="218"/>
        <v/>
      </c>
      <c r="DO83" s="55" t="str">
        <f t="shared" si="218"/>
        <v/>
      </c>
      <c r="DP83" s="55" t="str">
        <f t="shared" si="218"/>
        <v/>
      </c>
      <c r="DQ83" s="55" t="str">
        <f t="shared" si="218"/>
        <v/>
      </c>
      <c r="DR83" s="55" t="str">
        <f t="shared" si="218"/>
        <v/>
      </c>
      <c r="DS83" s="55" t="str">
        <f t="shared" si="218"/>
        <v/>
      </c>
      <c r="DT83" s="55" t="str">
        <f t="shared" si="218"/>
        <v/>
      </c>
      <c r="DU83" s="55" t="str">
        <f t="shared" si="218"/>
        <v/>
      </c>
      <c r="DV83" s="55" t="str">
        <f t="shared" si="218"/>
        <v/>
      </c>
      <c r="DW83" s="55" t="str">
        <f t="shared" si="218"/>
        <v/>
      </c>
      <c r="DX83" s="55" t="str">
        <f t="shared" si="218"/>
        <v/>
      </c>
      <c r="DY83" s="55" t="str">
        <f t="shared" si="218"/>
        <v/>
      </c>
      <c r="DZ83" s="55" t="str">
        <f t="shared" si="218"/>
        <v/>
      </c>
      <c r="EA83" s="55" t="str">
        <f t="shared" si="218"/>
        <v/>
      </c>
      <c r="EB83" s="55" t="str">
        <f t="shared" si="218"/>
        <v/>
      </c>
      <c r="EC83" s="55" t="str">
        <f t="shared" si="218"/>
        <v/>
      </c>
      <c r="ED83" s="55" t="str">
        <f t="shared" si="218"/>
        <v/>
      </c>
      <c r="EE83" s="55" t="str">
        <f t="shared" si="218"/>
        <v/>
      </c>
      <c r="EF83" s="55" t="str">
        <f t="shared" ref="EF83:GQ83" si="219">IFERROR(EF57-EF70,"")</f>
        <v/>
      </c>
      <c r="EG83" s="55" t="str">
        <f t="shared" si="219"/>
        <v/>
      </c>
      <c r="EH83" s="55" t="str">
        <f t="shared" si="219"/>
        <v/>
      </c>
      <c r="EI83" s="55" t="str">
        <f t="shared" si="219"/>
        <v/>
      </c>
      <c r="EJ83" s="55" t="str">
        <f t="shared" si="219"/>
        <v/>
      </c>
      <c r="EK83" s="55" t="str">
        <f t="shared" si="219"/>
        <v/>
      </c>
      <c r="EL83" s="55" t="str">
        <f t="shared" si="219"/>
        <v/>
      </c>
      <c r="EM83" s="55" t="str">
        <f t="shared" si="219"/>
        <v/>
      </c>
      <c r="EN83" s="55" t="str">
        <f t="shared" si="219"/>
        <v/>
      </c>
      <c r="EO83" s="55" t="str">
        <f t="shared" si="219"/>
        <v/>
      </c>
      <c r="EP83" s="55" t="str">
        <f t="shared" si="219"/>
        <v/>
      </c>
      <c r="EQ83" s="55" t="str">
        <f t="shared" si="219"/>
        <v/>
      </c>
      <c r="ER83" s="55" t="str">
        <f t="shared" si="219"/>
        <v/>
      </c>
      <c r="ES83" s="55" t="str">
        <f t="shared" si="219"/>
        <v/>
      </c>
      <c r="ET83" s="55" t="str">
        <f t="shared" si="219"/>
        <v/>
      </c>
      <c r="EU83" s="55" t="str">
        <f t="shared" si="219"/>
        <v/>
      </c>
      <c r="EV83" s="55" t="str">
        <f t="shared" si="219"/>
        <v/>
      </c>
      <c r="EW83" s="55" t="str">
        <f t="shared" si="219"/>
        <v/>
      </c>
      <c r="EX83" s="55" t="str">
        <f t="shared" si="219"/>
        <v/>
      </c>
      <c r="EY83" s="55" t="str">
        <f t="shared" si="219"/>
        <v/>
      </c>
      <c r="EZ83" s="55" t="str">
        <f t="shared" si="219"/>
        <v/>
      </c>
      <c r="FA83" s="55" t="str">
        <f t="shared" si="219"/>
        <v/>
      </c>
      <c r="FB83" s="55" t="str">
        <f t="shared" si="219"/>
        <v/>
      </c>
      <c r="FC83" s="55" t="str">
        <f t="shared" si="219"/>
        <v/>
      </c>
      <c r="FD83" s="55" t="str">
        <f t="shared" si="219"/>
        <v/>
      </c>
      <c r="FE83" s="55" t="str">
        <f t="shared" si="219"/>
        <v/>
      </c>
      <c r="FF83" s="55" t="str">
        <f t="shared" si="219"/>
        <v/>
      </c>
      <c r="FG83" s="55" t="str">
        <f t="shared" si="219"/>
        <v/>
      </c>
      <c r="FH83" s="55" t="str">
        <f t="shared" si="219"/>
        <v/>
      </c>
      <c r="FI83" s="55" t="str">
        <f t="shared" si="219"/>
        <v/>
      </c>
      <c r="FJ83" s="55" t="str">
        <f t="shared" si="219"/>
        <v/>
      </c>
      <c r="FK83" s="55" t="str">
        <f t="shared" si="219"/>
        <v/>
      </c>
      <c r="FL83" s="55" t="str">
        <f t="shared" si="219"/>
        <v/>
      </c>
      <c r="FM83" s="55" t="str">
        <f t="shared" si="219"/>
        <v/>
      </c>
      <c r="FN83" s="55" t="str">
        <f t="shared" si="219"/>
        <v/>
      </c>
      <c r="FO83" s="55" t="str">
        <f t="shared" si="219"/>
        <v/>
      </c>
      <c r="FP83" s="55" t="str">
        <f t="shared" si="219"/>
        <v/>
      </c>
      <c r="FQ83" s="55" t="str">
        <f t="shared" si="219"/>
        <v/>
      </c>
      <c r="FR83" s="55" t="str">
        <f t="shared" si="219"/>
        <v/>
      </c>
      <c r="FS83" s="55" t="str">
        <f t="shared" si="219"/>
        <v/>
      </c>
      <c r="FT83" s="55" t="str">
        <f t="shared" si="219"/>
        <v/>
      </c>
      <c r="FU83" s="55" t="str">
        <f t="shared" si="219"/>
        <v/>
      </c>
      <c r="FV83" s="55" t="str">
        <f t="shared" si="219"/>
        <v/>
      </c>
      <c r="FW83" s="55" t="str">
        <f t="shared" si="219"/>
        <v/>
      </c>
      <c r="FX83" s="55" t="str">
        <f t="shared" si="219"/>
        <v/>
      </c>
      <c r="FY83" s="55" t="str">
        <f t="shared" si="219"/>
        <v/>
      </c>
      <c r="FZ83" s="55" t="str">
        <f t="shared" si="219"/>
        <v/>
      </c>
      <c r="GA83" s="55" t="str">
        <f t="shared" si="219"/>
        <v/>
      </c>
      <c r="GB83" s="55" t="str">
        <f t="shared" si="219"/>
        <v/>
      </c>
      <c r="GC83" s="55" t="str">
        <f t="shared" si="219"/>
        <v/>
      </c>
      <c r="GD83" s="55" t="str">
        <f t="shared" si="219"/>
        <v/>
      </c>
      <c r="GE83" s="55" t="str">
        <f t="shared" si="219"/>
        <v/>
      </c>
      <c r="GF83" s="55" t="str">
        <f t="shared" si="219"/>
        <v/>
      </c>
      <c r="GG83" s="55" t="str">
        <f t="shared" si="219"/>
        <v/>
      </c>
      <c r="GH83" s="55" t="str">
        <f t="shared" si="219"/>
        <v/>
      </c>
      <c r="GI83" s="55" t="str">
        <f t="shared" si="219"/>
        <v/>
      </c>
      <c r="GJ83" s="55" t="str">
        <f t="shared" si="219"/>
        <v/>
      </c>
      <c r="GK83" s="55" t="str">
        <f t="shared" si="219"/>
        <v/>
      </c>
      <c r="GL83" s="55" t="str">
        <f t="shared" si="219"/>
        <v/>
      </c>
      <c r="GM83" s="55" t="str">
        <f t="shared" si="219"/>
        <v/>
      </c>
      <c r="GN83" s="55" t="str">
        <f t="shared" si="219"/>
        <v/>
      </c>
      <c r="GO83" s="55" t="str">
        <f t="shared" si="219"/>
        <v/>
      </c>
      <c r="GP83" s="55" t="str">
        <f t="shared" si="219"/>
        <v/>
      </c>
      <c r="GQ83" s="55" t="str">
        <f t="shared" si="219"/>
        <v/>
      </c>
      <c r="GR83" s="55" t="str">
        <f t="shared" ref="GR83:JC83" si="220">IFERROR(GR57-GR70,"")</f>
        <v/>
      </c>
      <c r="GS83" s="55" t="str">
        <f t="shared" si="220"/>
        <v/>
      </c>
      <c r="GT83" s="55" t="str">
        <f t="shared" si="220"/>
        <v/>
      </c>
      <c r="GU83" s="55" t="str">
        <f t="shared" si="220"/>
        <v/>
      </c>
      <c r="GV83" s="55" t="str">
        <f t="shared" si="220"/>
        <v/>
      </c>
      <c r="GW83" s="55" t="str">
        <f t="shared" si="220"/>
        <v/>
      </c>
      <c r="GX83" s="55" t="str">
        <f t="shared" si="220"/>
        <v/>
      </c>
      <c r="GY83" s="55" t="str">
        <f t="shared" si="220"/>
        <v/>
      </c>
      <c r="GZ83" s="55" t="str">
        <f t="shared" si="220"/>
        <v/>
      </c>
      <c r="HA83" s="55" t="str">
        <f t="shared" si="220"/>
        <v/>
      </c>
      <c r="HB83" s="55" t="str">
        <f t="shared" si="220"/>
        <v/>
      </c>
      <c r="HC83" s="55" t="str">
        <f t="shared" si="220"/>
        <v/>
      </c>
      <c r="HD83" s="55" t="str">
        <f t="shared" si="220"/>
        <v/>
      </c>
      <c r="HE83" s="55" t="str">
        <f t="shared" si="220"/>
        <v/>
      </c>
      <c r="HF83" s="55" t="str">
        <f t="shared" si="220"/>
        <v/>
      </c>
      <c r="HG83" s="55" t="str">
        <f t="shared" si="220"/>
        <v/>
      </c>
      <c r="HH83" s="55" t="str">
        <f t="shared" si="220"/>
        <v/>
      </c>
      <c r="HI83" s="55" t="str">
        <f t="shared" si="220"/>
        <v/>
      </c>
      <c r="HJ83" s="55" t="str">
        <f t="shared" si="220"/>
        <v/>
      </c>
      <c r="HK83" s="55" t="str">
        <f t="shared" si="220"/>
        <v/>
      </c>
      <c r="HL83" s="55" t="str">
        <f t="shared" si="220"/>
        <v/>
      </c>
      <c r="HM83" s="55" t="str">
        <f t="shared" si="220"/>
        <v/>
      </c>
      <c r="HN83" s="55" t="str">
        <f t="shared" si="220"/>
        <v/>
      </c>
      <c r="HO83" s="55" t="str">
        <f t="shared" si="220"/>
        <v/>
      </c>
      <c r="HP83" s="55" t="str">
        <f t="shared" si="220"/>
        <v/>
      </c>
      <c r="HQ83" s="55" t="str">
        <f t="shared" si="220"/>
        <v/>
      </c>
      <c r="HR83" s="55" t="str">
        <f t="shared" si="220"/>
        <v/>
      </c>
      <c r="HS83" s="55" t="str">
        <f t="shared" si="220"/>
        <v/>
      </c>
      <c r="HT83" s="55" t="str">
        <f t="shared" si="220"/>
        <v/>
      </c>
      <c r="HU83" s="55" t="str">
        <f t="shared" si="220"/>
        <v/>
      </c>
      <c r="HV83" s="55" t="str">
        <f t="shared" si="220"/>
        <v/>
      </c>
      <c r="HW83" s="55" t="str">
        <f t="shared" si="220"/>
        <v/>
      </c>
      <c r="HX83" s="55" t="str">
        <f t="shared" si="220"/>
        <v/>
      </c>
      <c r="HY83" s="55" t="str">
        <f t="shared" si="220"/>
        <v/>
      </c>
      <c r="HZ83" s="55" t="str">
        <f t="shared" si="220"/>
        <v/>
      </c>
      <c r="IA83" s="55" t="str">
        <f t="shared" si="220"/>
        <v/>
      </c>
      <c r="IB83" s="55" t="str">
        <f t="shared" si="220"/>
        <v/>
      </c>
      <c r="IC83" s="55" t="str">
        <f t="shared" si="220"/>
        <v/>
      </c>
      <c r="ID83" s="55" t="str">
        <f t="shared" si="220"/>
        <v/>
      </c>
      <c r="IE83" s="55" t="str">
        <f t="shared" si="220"/>
        <v/>
      </c>
      <c r="IF83" s="55" t="str">
        <f t="shared" si="220"/>
        <v/>
      </c>
      <c r="IG83" s="55" t="str">
        <f t="shared" si="220"/>
        <v/>
      </c>
      <c r="IH83" s="55" t="str">
        <f t="shared" si="220"/>
        <v/>
      </c>
      <c r="II83" s="55" t="str">
        <f t="shared" si="220"/>
        <v/>
      </c>
      <c r="IJ83" s="55" t="str">
        <f t="shared" si="220"/>
        <v/>
      </c>
      <c r="IK83" s="55" t="str">
        <f t="shared" si="220"/>
        <v/>
      </c>
      <c r="IL83" s="55" t="str">
        <f t="shared" si="220"/>
        <v/>
      </c>
      <c r="IM83" s="55" t="str">
        <f t="shared" si="220"/>
        <v/>
      </c>
      <c r="IN83" s="55" t="str">
        <f t="shared" si="220"/>
        <v/>
      </c>
      <c r="IO83" s="55" t="str">
        <f t="shared" si="220"/>
        <v/>
      </c>
      <c r="IP83" s="55" t="str">
        <f t="shared" si="220"/>
        <v/>
      </c>
      <c r="IQ83" s="55" t="str">
        <f t="shared" si="220"/>
        <v/>
      </c>
      <c r="IR83" s="55" t="str">
        <f t="shared" si="220"/>
        <v/>
      </c>
      <c r="IS83" s="55" t="str">
        <f t="shared" si="220"/>
        <v/>
      </c>
      <c r="IT83" s="55" t="str">
        <f t="shared" si="220"/>
        <v/>
      </c>
      <c r="IU83" s="55" t="str">
        <f t="shared" si="220"/>
        <v/>
      </c>
      <c r="IV83" s="55" t="str">
        <f t="shared" si="220"/>
        <v/>
      </c>
      <c r="IW83" s="55" t="str">
        <f t="shared" si="220"/>
        <v/>
      </c>
      <c r="IX83" s="55" t="str">
        <f t="shared" si="220"/>
        <v/>
      </c>
      <c r="IY83" s="55" t="str">
        <f t="shared" si="220"/>
        <v/>
      </c>
      <c r="IZ83" s="55" t="str">
        <f t="shared" si="220"/>
        <v/>
      </c>
      <c r="JA83" s="55" t="str">
        <f t="shared" si="220"/>
        <v/>
      </c>
      <c r="JB83" s="55" t="str">
        <f t="shared" si="220"/>
        <v/>
      </c>
      <c r="JC83" s="55" t="str">
        <f t="shared" si="220"/>
        <v/>
      </c>
      <c r="JD83" s="55" t="str">
        <f t="shared" ref="JD83:LO83" si="221">IFERROR(JD57-JD70,"")</f>
        <v/>
      </c>
      <c r="JE83" s="55" t="str">
        <f t="shared" si="221"/>
        <v/>
      </c>
      <c r="JF83" s="55" t="str">
        <f t="shared" si="221"/>
        <v/>
      </c>
      <c r="JG83" s="55" t="str">
        <f t="shared" si="221"/>
        <v/>
      </c>
      <c r="JH83" s="55" t="str">
        <f t="shared" si="221"/>
        <v/>
      </c>
      <c r="JI83" s="55" t="str">
        <f t="shared" si="221"/>
        <v/>
      </c>
      <c r="JJ83" s="55" t="str">
        <f t="shared" si="221"/>
        <v/>
      </c>
      <c r="JK83" s="55" t="str">
        <f t="shared" si="221"/>
        <v/>
      </c>
      <c r="JL83" s="55" t="str">
        <f t="shared" si="221"/>
        <v/>
      </c>
      <c r="JM83" s="55" t="str">
        <f t="shared" si="221"/>
        <v/>
      </c>
      <c r="JN83" s="55" t="str">
        <f t="shared" si="221"/>
        <v/>
      </c>
      <c r="JO83" s="55" t="str">
        <f t="shared" si="221"/>
        <v/>
      </c>
      <c r="JP83" s="55" t="str">
        <f t="shared" si="221"/>
        <v/>
      </c>
      <c r="JQ83" s="55" t="str">
        <f t="shared" si="221"/>
        <v/>
      </c>
      <c r="JR83" s="55" t="str">
        <f t="shared" si="221"/>
        <v/>
      </c>
      <c r="JS83" s="55" t="str">
        <f t="shared" si="221"/>
        <v/>
      </c>
      <c r="JT83" s="55" t="str">
        <f t="shared" si="221"/>
        <v/>
      </c>
      <c r="JU83" s="55" t="str">
        <f t="shared" si="221"/>
        <v/>
      </c>
      <c r="JV83" s="55" t="str">
        <f t="shared" si="221"/>
        <v/>
      </c>
      <c r="JW83" s="55" t="str">
        <f t="shared" si="221"/>
        <v/>
      </c>
      <c r="JX83" s="55" t="str">
        <f t="shared" si="221"/>
        <v/>
      </c>
      <c r="JY83" s="55" t="str">
        <f t="shared" si="221"/>
        <v/>
      </c>
      <c r="JZ83" s="55" t="str">
        <f t="shared" si="221"/>
        <v/>
      </c>
      <c r="KA83" s="55" t="str">
        <f t="shared" si="221"/>
        <v/>
      </c>
      <c r="KB83" s="55" t="str">
        <f t="shared" si="221"/>
        <v/>
      </c>
      <c r="KC83" s="55" t="str">
        <f t="shared" si="221"/>
        <v/>
      </c>
      <c r="KD83" s="55" t="str">
        <f t="shared" si="221"/>
        <v/>
      </c>
      <c r="KE83" s="55" t="str">
        <f t="shared" si="221"/>
        <v/>
      </c>
      <c r="KF83" s="55" t="str">
        <f t="shared" si="221"/>
        <v/>
      </c>
      <c r="KG83" s="55" t="str">
        <f t="shared" si="221"/>
        <v/>
      </c>
      <c r="KH83" s="55" t="str">
        <f t="shared" si="221"/>
        <v/>
      </c>
      <c r="KI83" s="55" t="str">
        <f t="shared" si="221"/>
        <v/>
      </c>
      <c r="KJ83" s="55" t="str">
        <f t="shared" si="221"/>
        <v/>
      </c>
      <c r="KK83" s="55" t="str">
        <f t="shared" si="221"/>
        <v/>
      </c>
      <c r="KL83" s="55" t="str">
        <f t="shared" si="221"/>
        <v/>
      </c>
      <c r="KM83" s="55" t="str">
        <f t="shared" si="221"/>
        <v/>
      </c>
      <c r="KN83" s="55" t="str">
        <f t="shared" si="221"/>
        <v/>
      </c>
      <c r="KO83" s="55" t="str">
        <f t="shared" si="221"/>
        <v/>
      </c>
      <c r="KP83" s="55" t="str">
        <f t="shared" si="221"/>
        <v/>
      </c>
      <c r="KQ83" s="55" t="str">
        <f t="shared" si="221"/>
        <v/>
      </c>
      <c r="KR83" s="55" t="str">
        <f t="shared" si="221"/>
        <v/>
      </c>
      <c r="KS83" s="55" t="str">
        <f t="shared" si="221"/>
        <v/>
      </c>
      <c r="KT83" s="55" t="str">
        <f t="shared" si="221"/>
        <v/>
      </c>
      <c r="KU83" s="55" t="str">
        <f t="shared" si="221"/>
        <v/>
      </c>
      <c r="KV83" s="55" t="str">
        <f t="shared" si="221"/>
        <v/>
      </c>
      <c r="KW83" s="55" t="str">
        <f t="shared" si="221"/>
        <v/>
      </c>
      <c r="KX83" s="55" t="str">
        <f t="shared" si="221"/>
        <v/>
      </c>
      <c r="KY83" s="55" t="str">
        <f t="shared" si="221"/>
        <v/>
      </c>
      <c r="KZ83" s="55" t="str">
        <f t="shared" si="221"/>
        <v/>
      </c>
      <c r="LA83" s="55" t="str">
        <f t="shared" si="221"/>
        <v/>
      </c>
      <c r="LB83" s="55" t="str">
        <f t="shared" si="221"/>
        <v/>
      </c>
      <c r="LC83" s="55" t="str">
        <f t="shared" si="221"/>
        <v/>
      </c>
      <c r="LD83" s="55" t="str">
        <f t="shared" si="221"/>
        <v/>
      </c>
      <c r="LE83" s="55" t="str">
        <f t="shared" si="221"/>
        <v/>
      </c>
      <c r="LF83" s="55" t="str">
        <f t="shared" si="221"/>
        <v/>
      </c>
      <c r="LG83" s="55" t="str">
        <f t="shared" si="221"/>
        <v/>
      </c>
      <c r="LH83" s="55" t="str">
        <f t="shared" si="221"/>
        <v/>
      </c>
      <c r="LI83" s="55" t="str">
        <f t="shared" si="221"/>
        <v/>
      </c>
      <c r="LJ83" s="55" t="str">
        <f t="shared" si="221"/>
        <v/>
      </c>
      <c r="LK83" s="55" t="str">
        <f t="shared" si="221"/>
        <v/>
      </c>
      <c r="LL83" s="55" t="str">
        <f t="shared" si="221"/>
        <v/>
      </c>
      <c r="LM83" s="55" t="str">
        <f t="shared" si="221"/>
        <v/>
      </c>
      <c r="LN83" s="55" t="str">
        <f t="shared" si="221"/>
        <v/>
      </c>
      <c r="LO83" s="55" t="str">
        <f t="shared" si="221"/>
        <v/>
      </c>
      <c r="LP83" s="55" t="str">
        <f t="shared" ref="LP83:OA83" si="222">IFERROR(LP57-LP70,"")</f>
        <v/>
      </c>
      <c r="LQ83" s="55" t="str">
        <f t="shared" si="222"/>
        <v/>
      </c>
      <c r="LR83" s="55" t="str">
        <f t="shared" si="222"/>
        <v/>
      </c>
      <c r="LS83" s="55" t="str">
        <f t="shared" si="222"/>
        <v/>
      </c>
      <c r="LT83" s="55" t="str">
        <f t="shared" si="222"/>
        <v/>
      </c>
      <c r="LU83" s="55" t="str">
        <f t="shared" si="222"/>
        <v/>
      </c>
      <c r="LV83" s="55" t="str">
        <f t="shared" si="222"/>
        <v/>
      </c>
      <c r="LW83" s="55" t="str">
        <f t="shared" si="222"/>
        <v/>
      </c>
      <c r="LX83" s="55" t="str">
        <f t="shared" si="222"/>
        <v/>
      </c>
      <c r="LY83" s="55" t="str">
        <f t="shared" si="222"/>
        <v/>
      </c>
      <c r="LZ83" s="55" t="str">
        <f t="shared" si="222"/>
        <v/>
      </c>
      <c r="MA83" s="55" t="str">
        <f t="shared" si="222"/>
        <v/>
      </c>
      <c r="MB83" s="55" t="str">
        <f t="shared" si="222"/>
        <v/>
      </c>
      <c r="MC83" s="55" t="str">
        <f t="shared" si="222"/>
        <v/>
      </c>
      <c r="MD83" s="55" t="str">
        <f t="shared" si="222"/>
        <v/>
      </c>
      <c r="ME83" s="55" t="str">
        <f t="shared" si="222"/>
        <v/>
      </c>
      <c r="MF83" s="55" t="str">
        <f t="shared" si="222"/>
        <v/>
      </c>
      <c r="MG83" s="55" t="str">
        <f t="shared" si="222"/>
        <v/>
      </c>
      <c r="MH83" s="55" t="str">
        <f t="shared" si="222"/>
        <v/>
      </c>
      <c r="MI83" s="55" t="str">
        <f t="shared" si="222"/>
        <v/>
      </c>
      <c r="MJ83" s="55" t="str">
        <f t="shared" si="222"/>
        <v/>
      </c>
      <c r="MK83" s="55" t="str">
        <f t="shared" si="222"/>
        <v/>
      </c>
      <c r="ML83" s="55" t="str">
        <f t="shared" si="222"/>
        <v/>
      </c>
      <c r="MM83" s="55" t="str">
        <f t="shared" si="222"/>
        <v/>
      </c>
      <c r="MN83" s="55" t="str">
        <f t="shared" si="222"/>
        <v/>
      </c>
      <c r="MO83" s="55" t="str">
        <f t="shared" si="222"/>
        <v/>
      </c>
      <c r="MP83" s="55" t="str">
        <f t="shared" si="222"/>
        <v/>
      </c>
      <c r="MQ83" s="55" t="str">
        <f t="shared" si="222"/>
        <v/>
      </c>
      <c r="MR83" s="55" t="str">
        <f t="shared" si="222"/>
        <v/>
      </c>
      <c r="MS83" s="55" t="str">
        <f t="shared" si="222"/>
        <v/>
      </c>
      <c r="MT83" s="55" t="str">
        <f t="shared" si="222"/>
        <v/>
      </c>
      <c r="MU83" s="55" t="str">
        <f t="shared" si="222"/>
        <v/>
      </c>
      <c r="MV83" s="55" t="str">
        <f t="shared" si="222"/>
        <v/>
      </c>
      <c r="MW83" s="55" t="str">
        <f t="shared" si="222"/>
        <v/>
      </c>
      <c r="MX83" s="55" t="str">
        <f t="shared" si="222"/>
        <v/>
      </c>
      <c r="MY83" s="55" t="str">
        <f t="shared" si="222"/>
        <v/>
      </c>
      <c r="MZ83" s="55" t="str">
        <f t="shared" si="222"/>
        <v/>
      </c>
      <c r="NA83" s="55" t="str">
        <f t="shared" si="222"/>
        <v/>
      </c>
      <c r="NB83" s="55" t="str">
        <f t="shared" si="222"/>
        <v/>
      </c>
      <c r="NC83" s="55" t="str">
        <f t="shared" si="222"/>
        <v/>
      </c>
      <c r="ND83" s="55" t="str">
        <f t="shared" si="222"/>
        <v/>
      </c>
      <c r="NE83" s="55" t="str">
        <f t="shared" si="222"/>
        <v/>
      </c>
      <c r="NF83" s="55" t="str">
        <f t="shared" si="222"/>
        <v/>
      </c>
      <c r="NG83" s="55" t="str">
        <f t="shared" si="222"/>
        <v/>
      </c>
      <c r="NH83" s="55" t="str">
        <f t="shared" si="222"/>
        <v/>
      </c>
      <c r="NI83" s="55" t="str">
        <f t="shared" si="222"/>
        <v/>
      </c>
      <c r="NJ83" s="55" t="str">
        <f t="shared" si="222"/>
        <v/>
      </c>
      <c r="NK83" s="55" t="str">
        <f t="shared" si="222"/>
        <v/>
      </c>
      <c r="NL83" s="55" t="str">
        <f t="shared" si="222"/>
        <v/>
      </c>
      <c r="NM83" s="55" t="str">
        <f t="shared" si="222"/>
        <v/>
      </c>
      <c r="NN83" s="55" t="str">
        <f t="shared" si="222"/>
        <v/>
      </c>
      <c r="NO83" s="55" t="str">
        <f t="shared" si="222"/>
        <v/>
      </c>
      <c r="NP83" s="55" t="str">
        <f t="shared" si="222"/>
        <v/>
      </c>
      <c r="NQ83" s="55" t="str">
        <f t="shared" si="222"/>
        <v/>
      </c>
      <c r="NR83" s="55" t="str">
        <f t="shared" si="222"/>
        <v/>
      </c>
      <c r="NS83" s="55" t="str">
        <f t="shared" si="222"/>
        <v/>
      </c>
      <c r="NT83" s="55" t="str">
        <f t="shared" si="222"/>
        <v/>
      </c>
      <c r="NU83" s="55" t="str">
        <f t="shared" si="222"/>
        <v/>
      </c>
      <c r="NV83" s="55" t="str">
        <f t="shared" si="222"/>
        <v/>
      </c>
      <c r="NW83" s="55" t="str">
        <f t="shared" si="222"/>
        <v/>
      </c>
      <c r="NX83" s="55" t="str">
        <f t="shared" si="222"/>
        <v/>
      </c>
      <c r="NY83" s="55" t="str">
        <f t="shared" si="222"/>
        <v/>
      </c>
      <c r="NZ83" s="55" t="str">
        <f t="shared" si="222"/>
        <v/>
      </c>
      <c r="OA83" s="55" t="str">
        <f t="shared" si="222"/>
        <v/>
      </c>
      <c r="OB83" s="55" t="str">
        <f t="shared" ref="OB83:QM83" si="223">IFERROR(OB57-OB70,"")</f>
        <v/>
      </c>
      <c r="OC83" s="55" t="str">
        <f t="shared" si="223"/>
        <v/>
      </c>
      <c r="OD83" s="55" t="str">
        <f t="shared" si="223"/>
        <v/>
      </c>
      <c r="OE83" s="55" t="str">
        <f t="shared" si="223"/>
        <v/>
      </c>
      <c r="OF83" s="55" t="str">
        <f t="shared" si="223"/>
        <v/>
      </c>
      <c r="OG83" s="55" t="str">
        <f t="shared" si="223"/>
        <v/>
      </c>
      <c r="OH83" s="55" t="str">
        <f t="shared" si="223"/>
        <v/>
      </c>
      <c r="OI83" s="55" t="str">
        <f t="shared" si="223"/>
        <v/>
      </c>
      <c r="OJ83" s="55" t="str">
        <f t="shared" si="223"/>
        <v/>
      </c>
      <c r="OK83" s="55" t="str">
        <f t="shared" si="223"/>
        <v/>
      </c>
      <c r="OL83" s="55" t="str">
        <f t="shared" si="223"/>
        <v/>
      </c>
      <c r="OM83" s="55" t="str">
        <f t="shared" si="223"/>
        <v/>
      </c>
      <c r="ON83" s="55" t="str">
        <f t="shared" si="223"/>
        <v/>
      </c>
      <c r="OO83" s="55" t="str">
        <f t="shared" si="223"/>
        <v/>
      </c>
      <c r="OP83" s="55" t="str">
        <f t="shared" si="223"/>
        <v/>
      </c>
      <c r="OQ83" s="55" t="str">
        <f t="shared" si="223"/>
        <v/>
      </c>
      <c r="OR83" s="55" t="str">
        <f t="shared" si="223"/>
        <v/>
      </c>
      <c r="OS83" s="55" t="str">
        <f t="shared" si="223"/>
        <v/>
      </c>
      <c r="OT83" s="55" t="str">
        <f t="shared" si="223"/>
        <v/>
      </c>
      <c r="OU83" s="55" t="str">
        <f t="shared" si="223"/>
        <v/>
      </c>
      <c r="OV83" s="55" t="str">
        <f t="shared" si="223"/>
        <v/>
      </c>
      <c r="OW83" s="55" t="str">
        <f t="shared" si="223"/>
        <v/>
      </c>
      <c r="OX83" s="55" t="str">
        <f t="shared" si="223"/>
        <v/>
      </c>
      <c r="OY83" s="55" t="str">
        <f t="shared" si="223"/>
        <v/>
      </c>
      <c r="OZ83" s="55" t="str">
        <f t="shared" si="223"/>
        <v/>
      </c>
      <c r="PA83" s="55" t="str">
        <f t="shared" si="223"/>
        <v/>
      </c>
      <c r="PB83" s="55" t="str">
        <f t="shared" si="223"/>
        <v/>
      </c>
      <c r="PC83" s="55" t="str">
        <f t="shared" si="223"/>
        <v/>
      </c>
      <c r="PD83" s="55" t="str">
        <f t="shared" si="223"/>
        <v/>
      </c>
      <c r="PE83" s="55" t="str">
        <f t="shared" si="223"/>
        <v/>
      </c>
      <c r="PF83" s="55" t="str">
        <f t="shared" si="223"/>
        <v/>
      </c>
      <c r="PG83" s="55" t="str">
        <f t="shared" si="223"/>
        <v/>
      </c>
      <c r="PH83" s="55" t="str">
        <f t="shared" si="223"/>
        <v/>
      </c>
      <c r="PI83" s="55" t="str">
        <f t="shared" si="223"/>
        <v/>
      </c>
      <c r="PJ83" s="55" t="str">
        <f t="shared" si="223"/>
        <v/>
      </c>
      <c r="PK83" s="55" t="str">
        <f t="shared" si="223"/>
        <v/>
      </c>
      <c r="PL83" s="55" t="str">
        <f t="shared" si="223"/>
        <v/>
      </c>
      <c r="PM83" s="55" t="str">
        <f t="shared" si="223"/>
        <v/>
      </c>
      <c r="PN83" s="55" t="str">
        <f t="shared" si="223"/>
        <v/>
      </c>
      <c r="PO83" s="55" t="str">
        <f t="shared" si="223"/>
        <v/>
      </c>
      <c r="PP83" s="55" t="str">
        <f t="shared" si="223"/>
        <v/>
      </c>
      <c r="PQ83" s="55" t="str">
        <f t="shared" si="223"/>
        <v/>
      </c>
      <c r="PR83" s="55" t="str">
        <f t="shared" si="223"/>
        <v/>
      </c>
      <c r="PS83" s="55" t="str">
        <f t="shared" si="223"/>
        <v/>
      </c>
      <c r="PT83" s="55" t="str">
        <f t="shared" si="223"/>
        <v/>
      </c>
      <c r="PU83" s="55" t="str">
        <f t="shared" si="223"/>
        <v/>
      </c>
      <c r="PV83" s="55" t="str">
        <f t="shared" si="223"/>
        <v/>
      </c>
      <c r="PW83" s="55" t="str">
        <f t="shared" si="223"/>
        <v/>
      </c>
      <c r="PX83" s="55" t="str">
        <f t="shared" si="223"/>
        <v/>
      </c>
      <c r="PY83" s="55" t="str">
        <f t="shared" si="223"/>
        <v/>
      </c>
      <c r="PZ83" s="55" t="str">
        <f t="shared" si="223"/>
        <v/>
      </c>
      <c r="QA83" s="55" t="str">
        <f t="shared" si="223"/>
        <v/>
      </c>
      <c r="QB83" s="55" t="str">
        <f t="shared" si="223"/>
        <v/>
      </c>
      <c r="QC83" s="55" t="str">
        <f t="shared" si="223"/>
        <v/>
      </c>
      <c r="QD83" s="55" t="str">
        <f t="shared" si="223"/>
        <v/>
      </c>
      <c r="QE83" s="55" t="str">
        <f t="shared" si="223"/>
        <v/>
      </c>
      <c r="QF83" s="55" t="str">
        <f t="shared" si="223"/>
        <v/>
      </c>
      <c r="QG83" s="55" t="str">
        <f t="shared" si="223"/>
        <v/>
      </c>
      <c r="QH83" s="55" t="str">
        <f t="shared" si="223"/>
        <v/>
      </c>
      <c r="QI83" s="55" t="str">
        <f t="shared" si="223"/>
        <v/>
      </c>
      <c r="QJ83" s="55" t="str">
        <f t="shared" si="223"/>
        <v/>
      </c>
      <c r="QK83" s="55" t="str">
        <f t="shared" si="223"/>
        <v/>
      </c>
      <c r="QL83" s="55" t="str">
        <f t="shared" si="223"/>
        <v/>
      </c>
      <c r="QM83" s="55" t="str">
        <f t="shared" si="223"/>
        <v/>
      </c>
      <c r="QN83" s="55" t="str">
        <f>IFERROR(QN57-QN70,"")</f>
        <v/>
      </c>
      <c r="QO83" s="55" t="str">
        <f>IFERROR(QO57-QO70,"")</f>
        <v/>
      </c>
      <c r="QP83" s="55" t="str">
        <f>IFERROR(QP57-QP70,"")</f>
        <v/>
      </c>
      <c r="QQ83" s="55" t="str">
        <f>IFERROR(QQ57-QQ70,"")</f>
        <v/>
      </c>
      <c r="QR83" s="55" t="s">
        <v>76</v>
      </c>
      <c r="QS83" s="55" t="s">
        <v>76</v>
      </c>
      <c r="QT83" s="55" t="s">
        <v>76</v>
      </c>
      <c r="QU83" s="55" t="s">
        <v>76</v>
      </c>
      <c r="QV83" s="55" t="s">
        <v>76</v>
      </c>
      <c r="QW83" s="55" t="s">
        <v>76</v>
      </c>
      <c r="QX83" s="55" t="s">
        <v>76</v>
      </c>
      <c r="QY83" s="55" t="s">
        <v>76</v>
      </c>
      <c r="QZ83" s="55" t="s">
        <v>76</v>
      </c>
      <c r="RA83" s="55" t="s">
        <v>76</v>
      </c>
      <c r="RB83" s="55" t="s">
        <v>76</v>
      </c>
      <c r="RC83" s="55" t="s">
        <v>76</v>
      </c>
      <c r="RD83" s="55"/>
      <c r="RE83" s="55"/>
      <c r="RF83" s="55"/>
      <c r="RG83" s="55"/>
      <c r="RH83" s="55"/>
      <c r="RI83" s="55"/>
      <c r="RJ83" s="55"/>
      <c r="RK83" s="55"/>
      <c r="RL83" s="55"/>
      <c r="RM83" s="55"/>
      <c r="RN83" s="55"/>
      <c r="RO83" s="55"/>
      <c r="RP83" s="55"/>
      <c r="RQ83" s="55"/>
      <c r="RR83" s="55"/>
      <c r="RS83" s="55"/>
      <c r="RT83" s="55"/>
      <c r="RU83" s="55"/>
      <c r="RV83" s="55"/>
      <c r="RW83" s="55"/>
      <c r="RX83" s="55"/>
    </row>
    <row r="84" spans="2:492" x14ac:dyDescent="0.2">
      <c r="B84" s="47">
        <f t="shared" si="162"/>
        <v>11</v>
      </c>
      <c r="C84" s="54">
        <f>$C$20</f>
        <v>0</v>
      </c>
      <c r="D84" s="57"/>
      <c r="E84" s="55">
        <f t="shared" ref="E84:BP84" si="224">IFERROR(E58-E71,"")</f>
        <v>0</v>
      </c>
      <c r="F84" s="55">
        <f t="shared" si="224"/>
        <v>0</v>
      </c>
      <c r="G84" s="55">
        <f t="shared" si="224"/>
        <v>0</v>
      </c>
      <c r="H84" s="55">
        <f t="shared" si="224"/>
        <v>0</v>
      </c>
      <c r="I84" s="55">
        <f t="shared" si="224"/>
        <v>0</v>
      </c>
      <c r="J84" s="55">
        <f t="shared" si="224"/>
        <v>0</v>
      </c>
      <c r="K84" s="55">
        <f t="shared" si="224"/>
        <v>0</v>
      </c>
      <c r="L84" s="55">
        <f t="shared" si="224"/>
        <v>0</v>
      </c>
      <c r="M84" s="55">
        <f t="shared" si="224"/>
        <v>0</v>
      </c>
      <c r="N84" s="55">
        <f t="shared" si="224"/>
        <v>0</v>
      </c>
      <c r="O84" s="55">
        <f t="shared" si="224"/>
        <v>0</v>
      </c>
      <c r="P84" s="55">
        <f t="shared" si="224"/>
        <v>0</v>
      </c>
      <c r="Q84" s="55">
        <f t="shared" si="224"/>
        <v>0</v>
      </c>
      <c r="R84" s="55">
        <f t="shared" si="224"/>
        <v>0</v>
      </c>
      <c r="S84" s="55">
        <f t="shared" si="224"/>
        <v>0</v>
      </c>
      <c r="T84" s="55">
        <f t="shared" si="224"/>
        <v>0</v>
      </c>
      <c r="U84" s="55">
        <f t="shared" si="224"/>
        <v>0</v>
      </c>
      <c r="V84" s="55">
        <f t="shared" si="224"/>
        <v>0</v>
      </c>
      <c r="W84" s="55">
        <f t="shared" si="224"/>
        <v>0</v>
      </c>
      <c r="X84" s="55">
        <f t="shared" si="224"/>
        <v>0</v>
      </c>
      <c r="Y84" s="55">
        <f t="shared" si="224"/>
        <v>0</v>
      </c>
      <c r="Z84" s="55">
        <f t="shared" si="224"/>
        <v>0</v>
      </c>
      <c r="AA84" s="55">
        <f t="shared" si="224"/>
        <v>0</v>
      </c>
      <c r="AB84" s="55">
        <f t="shared" si="224"/>
        <v>0</v>
      </c>
      <c r="AC84" s="55">
        <f t="shared" si="224"/>
        <v>0</v>
      </c>
      <c r="AD84" s="55">
        <f t="shared" si="224"/>
        <v>0</v>
      </c>
      <c r="AE84" s="55">
        <f t="shared" si="224"/>
        <v>0</v>
      </c>
      <c r="AF84" s="55">
        <f t="shared" si="224"/>
        <v>0</v>
      </c>
      <c r="AG84" s="55">
        <f t="shared" si="224"/>
        <v>0</v>
      </c>
      <c r="AH84" s="55">
        <f t="shared" si="224"/>
        <v>0</v>
      </c>
      <c r="AI84" s="55">
        <f t="shared" si="224"/>
        <v>0</v>
      </c>
      <c r="AJ84" s="55">
        <f t="shared" si="224"/>
        <v>0</v>
      </c>
      <c r="AK84" s="55">
        <f t="shared" si="224"/>
        <v>0</v>
      </c>
      <c r="AL84" s="55">
        <f t="shared" si="224"/>
        <v>0</v>
      </c>
      <c r="AM84" s="55">
        <f t="shared" si="224"/>
        <v>0</v>
      </c>
      <c r="AN84" s="55">
        <f t="shared" si="224"/>
        <v>0</v>
      </c>
      <c r="AO84" s="55">
        <f t="shared" si="224"/>
        <v>0</v>
      </c>
      <c r="AP84" s="55">
        <f t="shared" si="224"/>
        <v>0</v>
      </c>
      <c r="AQ84" s="55">
        <f t="shared" si="224"/>
        <v>0</v>
      </c>
      <c r="AR84" s="55">
        <f t="shared" si="224"/>
        <v>0</v>
      </c>
      <c r="AS84" s="55">
        <f t="shared" si="224"/>
        <v>0</v>
      </c>
      <c r="AT84" s="55">
        <f t="shared" si="224"/>
        <v>0</v>
      </c>
      <c r="AU84" s="55">
        <f t="shared" si="224"/>
        <v>0</v>
      </c>
      <c r="AV84" s="55">
        <f t="shared" si="224"/>
        <v>0</v>
      </c>
      <c r="AW84" s="55">
        <f t="shared" si="224"/>
        <v>0</v>
      </c>
      <c r="AX84" s="55">
        <f t="shared" si="224"/>
        <v>0</v>
      </c>
      <c r="AY84" s="55">
        <f t="shared" si="224"/>
        <v>0</v>
      </c>
      <c r="AZ84" s="55">
        <f t="shared" si="224"/>
        <v>0</v>
      </c>
      <c r="BA84" s="55">
        <f t="shared" si="224"/>
        <v>0</v>
      </c>
      <c r="BB84" s="55">
        <f t="shared" si="224"/>
        <v>0</v>
      </c>
      <c r="BC84" s="55">
        <f t="shared" si="224"/>
        <v>0</v>
      </c>
      <c r="BD84" s="55">
        <f t="shared" si="224"/>
        <v>0</v>
      </c>
      <c r="BE84" s="55">
        <f t="shared" si="224"/>
        <v>0</v>
      </c>
      <c r="BF84" s="55">
        <f t="shared" si="224"/>
        <v>0</v>
      </c>
      <c r="BG84" s="55">
        <f t="shared" si="224"/>
        <v>0</v>
      </c>
      <c r="BH84" s="55">
        <f t="shared" si="224"/>
        <v>0</v>
      </c>
      <c r="BI84" s="55">
        <f t="shared" si="224"/>
        <v>0</v>
      </c>
      <c r="BJ84" s="55">
        <f t="shared" si="224"/>
        <v>0</v>
      </c>
      <c r="BK84" s="55">
        <f t="shared" si="224"/>
        <v>0</v>
      </c>
      <c r="BL84" s="55">
        <f t="shared" si="224"/>
        <v>0</v>
      </c>
      <c r="BM84" s="55">
        <f t="shared" si="224"/>
        <v>0</v>
      </c>
      <c r="BN84" s="55">
        <f t="shared" si="224"/>
        <v>0</v>
      </c>
      <c r="BO84" s="55">
        <f t="shared" si="224"/>
        <v>0</v>
      </c>
      <c r="BP84" s="55">
        <f t="shared" si="224"/>
        <v>0</v>
      </c>
      <c r="BQ84" s="55">
        <f t="shared" ref="BQ84:EB84" si="225">IFERROR(BQ58-BQ71,"")</f>
        <v>0</v>
      </c>
      <c r="BR84" s="55">
        <f t="shared" si="225"/>
        <v>0</v>
      </c>
      <c r="BS84" s="55">
        <f t="shared" si="225"/>
        <v>0</v>
      </c>
      <c r="BT84" s="55">
        <f t="shared" si="225"/>
        <v>0</v>
      </c>
      <c r="BU84" s="55">
        <f t="shared" si="225"/>
        <v>0</v>
      </c>
      <c r="BV84" s="55">
        <f t="shared" si="225"/>
        <v>0</v>
      </c>
      <c r="BW84" s="55">
        <f t="shared" si="225"/>
        <v>0</v>
      </c>
      <c r="BX84" s="55">
        <f t="shared" si="225"/>
        <v>0</v>
      </c>
      <c r="BY84" s="55">
        <f t="shared" si="225"/>
        <v>0</v>
      </c>
      <c r="BZ84" s="55">
        <f t="shared" si="225"/>
        <v>0</v>
      </c>
      <c r="CA84" s="55">
        <f t="shared" si="225"/>
        <v>0</v>
      </c>
      <c r="CB84" s="55">
        <f t="shared" si="225"/>
        <v>0</v>
      </c>
      <c r="CC84" s="55">
        <f t="shared" si="225"/>
        <v>0</v>
      </c>
      <c r="CD84" s="55">
        <f t="shared" si="225"/>
        <v>0</v>
      </c>
      <c r="CE84" s="55">
        <f t="shared" si="225"/>
        <v>0</v>
      </c>
      <c r="CF84" s="55">
        <f t="shared" si="225"/>
        <v>0</v>
      </c>
      <c r="CG84" s="55">
        <f t="shared" si="225"/>
        <v>0</v>
      </c>
      <c r="CH84" s="55">
        <f t="shared" si="225"/>
        <v>0</v>
      </c>
      <c r="CI84" s="55">
        <f t="shared" si="225"/>
        <v>0</v>
      </c>
      <c r="CJ84" s="55">
        <f t="shared" si="225"/>
        <v>0</v>
      </c>
      <c r="CK84" s="55">
        <f t="shared" si="225"/>
        <v>0</v>
      </c>
      <c r="CL84" s="55">
        <f t="shared" si="225"/>
        <v>0</v>
      </c>
      <c r="CM84" s="55">
        <f t="shared" si="225"/>
        <v>0</v>
      </c>
      <c r="CN84" s="55">
        <f t="shared" si="225"/>
        <v>0</v>
      </c>
      <c r="CO84" s="55">
        <f t="shared" si="225"/>
        <v>0</v>
      </c>
      <c r="CP84" s="55">
        <f t="shared" si="225"/>
        <v>0</v>
      </c>
      <c r="CQ84" s="55">
        <f t="shared" si="225"/>
        <v>0</v>
      </c>
      <c r="CR84" s="55">
        <f t="shared" si="225"/>
        <v>0</v>
      </c>
      <c r="CS84" s="55">
        <f t="shared" si="225"/>
        <v>0</v>
      </c>
      <c r="CT84" s="55">
        <f t="shared" si="225"/>
        <v>0</v>
      </c>
      <c r="CU84" s="55">
        <f t="shared" si="225"/>
        <v>0</v>
      </c>
      <c r="CV84" s="55">
        <f t="shared" si="225"/>
        <v>0</v>
      </c>
      <c r="CW84" s="55">
        <f t="shared" si="225"/>
        <v>0</v>
      </c>
      <c r="CX84" s="55">
        <f t="shared" si="225"/>
        <v>0</v>
      </c>
      <c r="CY84" s="55">
        <f t="shared" si="225"/>
        <v>0</v>
      </c>
      <c r="CZ84" s="55">
        <f t="shared" si="225"/>
        <v>0</v>
      </c>
      <c r="DA84" s="55">
        <f t="shared" si="225"/>
        <v>0</v>
      </c>
      <c r="DB84" s="55">
        <f t="shared" si="225"/>
        <v>0</v>
      </c>
      <c r="DC84" s="55">
        <f t="shared" si="225"/>
        <v>0</v>
      </c>
      <c r="DD84" s="55">
        <f t="shared" si="225"/>
        <v>0</v>
      </c>
      <c r="DE84" s="55">
        <f t="shared" si="225"/>
        <v>0</v>
      </c>
      <c r="DF84" s="55">
        <f t="shared" si="225"/>
        <v>0</v>
      </c>
      <c r="DG84" s="55">
        <f t="shared" si="225"/>
        <v>0</v>
      </c>
      <c r="DH84" s="55">
        <f t="shared" si="225"/>
        <v>0</v>
      </c>
      <c r="DI84" s="55">
        <f t="shared" si="225"/>
        <v>0</v>
      </c>
      <c r="DJ84" s="55">
        <f t="shared" si="225"/>
        <v>0</v>
      </c>
      <c r="DK84" s="55">
        <f t="shared" si="225"/>
        <v>0</v>
      </c>
      <c r="DL84" s="55">
        <f t="shared" si="225"/>
        <v>0</v>
      </c>
      <c r="DM84" s="55">
        <f t="shared" si="225"/>
        <v>0</v>
      </c>
      <c r="DN84" s="55">
        <f t="shared" si="225"/>
        <v>0</v>
      </c>
      <c r="DO84" s="55">
        <f t="shared" si="225"/>
        <v>0</v>
      </c>
      <c r="DP84" s="55">
        <f t="shared" si="225"/>
        <v>0</v>
      </c>
      <c r="DQ84" s="55">
        <f t="shared" si="225"/>
        <v>0</v>
      </c>
      <c r="DR84" s="55">
        <f t="shared" si="225"/>
        <v>0</v>
      </c>
      <c r="DS84" s="55">
        <f t="shared" si="225"/>
        <v>0</v>
      </c>
      <c r="DT84" s="55">
        <f t="shared" si="225"/>
        <v>0</v>
      </c>
      <c r="DU84" s="55">
        <f t="shared" si="225"/>
        <v>0</v>
      </c>
      <c r="DV84" s="55">
        <f t="shared" si="225"/>
        <v>0</v>
      </c>
      <c r="DW84" s="55">
        <f t="shared" si="225"/>
        <v>0</v>
      </c>
      <c r="DX84" s="55">
        <f t="shared" si="225"/>
        <v>0</v>
      </c>
      <c r="DY84" s="55">
        <f t="shared" si="225"/>
        <v>0</v>
      </c>
      <c r="DZ84" s="55">
        <f t="shared" si="225"/>
        <v>0</v>
      </c>
      <c r="EA84" s="55">
        <f t="shared" si="225"/>
        <v>0</v>
      </c>
      <c r="EB84" s="55">
        <f t="shared" si="225"/>
        <v>0</v>
      </c>
      <c r="EC84" s="55">
        <f t="shared" ref="EC84:GN84" si="226">IFERROR(EC58-EC71,"")</f>
        <v>0</v>
      </c>
      <c r="ED84" s="55">
        <f t="shared" si="226"/>
        <v>0</v>
      </c>
      <c r="EE84" s="55">
        <f t="shared" si="226"/>
        <v>0</v>
      </c>
      <c r="EF84" s="55">
        <f t="shared" si="226"/>
        <v>0</v>
      </c>
      <c r="EG84" s="55">
        <f t="shared" si="226"/>
        <v>0</v>
      </c>
      <c r="EH84" s="55">
        <f t="shared" si="226"/>
        <v>0</v>
      </c>
      <c r="EI84" s="55">
        <f t="shared" si="226"/>
        <v>0</v>
      </c>
      <c r="EJ84" s="55">
        <f t="shared" si="226"/>
        <v>0</v>
      </c>
      <c r="EK84" s="55">
        <f t="shared" si="226"/>
        <v>0</v>
      </c>
      <c r="EL84" s="55">
        <f t="shared" si="226"/>
        <v>0</v>
      </c>
      <c r="EM84" s="55">
        <f t="shared" si="226"/>
        <v>0</v>
      </c>
      <c r="EN84" s="55">
        <f t="shared" si="226"/>
        <v>0</v>
      </c>
      <c r="EO84" s="55">
        <f t="shared" si="226"/>
        <v>0</v>
      </c>
      <c r="EP84" s="55">
        <f t="shared" si="226"/>
        <v>0</v>
      </c>
      <c r="EQ84" s="55">
        <f t="shared" si="226"/>
        <v>0</v>
      </c>
      <c r="ER84" s="55">
        <f t="shared" si="226"/>
        <v>0</v>
      </c>
      <c r="ES84" s="55">
        <f t="shared" si="226"/>
        <v>0</v>
      </c>
      <c r="ET84" s="55">
        <f t="shared" si="226"/>
        <v>0</v>
      </c>
      <c r="EU84" s="55">
        <f t="shared" si="226"/>
        <v>0</v>
      </c>
      <c r="EV84" s="55">
        <f t="shared" si="226"/>
        <v>0</v>
      </c>
      <c r="EW84" s="55">
        <f t="shared" si="226"/>
        <v>0</v>
      </c>
      <c r="EX84" s="55">
        <f t="shared" si="226"/>
        <v>0</v>
      </c>
      <c r="EY84" s="55">
        <f t="shared" si="226"/>
        <v>0</v>
      </c>
      <c r="EZ84" s="55">
        <f t="shared" si="226"/>
        <v>0</v>
      </c>
      <c r="FA84" s="55">
        <f t="shared" si="226"/>
        <v>0</v>
      </c>
      <c r="FB84" s="55">
        <f t="shared" si="226"/>
        <v>0</v>
      </c>
      <c r="FC84" s="55">
        <f t="shared" si="226"/>
        <v>0</v>
      </c>
      <c r="FD84" s="55">
        <f t="shared" si="226"/>
        <v>0</v>
      </c>
      <c r="FE84" s="55">
        <f t="shared" si="226"/>
        <v>0</v>
      </c>
      <c r="FF84" s="55">
        <f t="shared" si="226"/>
        <v>0</v>
      </c>
      <c r="FG84" s="55">
        <f t="shared" si="226"/>
        <v>0</v>
      </c>
      <c r="FH84" s="55">
        <f t="shared" si="226"/>
        <v>0</v>
      </c>
      <c r="FI84" s="55">
        <f t="shared" si="226"/>
        <v>0</v>
      </c>
      <c r="FJ84" s="55">
        <f t="shared" si="226"/>
        <v>0</v>
      </c>
      <c r="FK84" s="55">
        <f t="shared" si="226"/>
        <v>0</v>
      </c>
      <c r="FL84" s="55">
        <f t="shared" si="226"/>
        <v>0</v>
      </c>
      <c r="FM84" s="55">
        <f t="shared" si="226"/>
        <v>0</v>
      </c>
      <c r="FN84" s="55">
        <f t="shared" si="226"/>
        <v>0</v>
      </c>
      <c r="FO84" s="55">
        <f t="shared" si="226"/>
        <v>0</v>
      </c>
      <c r="FP84" s="55">
        <f t="shared" si="226"/>
        <v>0</v>
      </c>
      <c r="FQ84" s="55">
        <f t="shared" si="226"/>
        <v>0</v>
      </c>
      <c r="FR84" s="55">
        <f t="shared" si="226"/>
        <v>0</v>
      </c>
      <c r="FS84" s="55">
        <f t="shared" si="226"/>
        <v>0</v>
      </c>
      <c r="FT84" s="55">
        <f t="shared" si="226"/>
        <v>0</v>
      </c>
      <c r="FU84" s="55">
        <f t="shared" si="226"/>
        <v>0</v>
      </c>
      <c r="FV84" s="55">
        <f t="shared" si="226"/>
        <v>0</v>
      </c>
      <c r="FW84" s="55">
        <f t="shared" si="226"/>
        <v>0</v>
      </c>
      <c r="FX84" s="55">
        <f t="shared" si="226"/>
        <v>0</v>
      </c>
      <c r="FY84" s="55">
        <f t="shared" si="226"/>
        <v>0</v>
      </c>
      <c r="FZ84" s="55">
        <f t="shared" si="226"/>
        <v>0</v>
      </c>
      <c r="GA84" s="55">
        <f t="shared" si="226"/>
        <v>0</v>
      </c>
      <c r="GB84" s="55">
        <f t="shared" si="226"/>
        <v>0</v>
      </c>
      <c r="GC84" s="55">
        <f t="shared" si="226"/>
        <v>0</v>
      </c>
      <c r="GD84" s="55">
        <f t="shared" si="226"/>
        <v>0</v>
      </c>
      <c r="GE84" s="55">
        <f t="shared" si="226"/>
        <v>0</v>
      </c>
      <c r="GF84" s="55">
        <f t="shared" si="226"/>
        <v>0</v>
      </c>
      <c r="GG84" s="55">
        <f t="shared" si="226"/>
        <v>0</v>
      </c>
      <c r="GH84" s="55">
        <f t="shared" si="226"/>
        <v>0</v>
      </c>
      <c r="GI84" s="55">
        <f t="shared" si="226"/>
        <v>0</v>
      </c>
      <c r="GJ84" s="55">
        <f t="shared" si="226"/>
        <v>0</v>
      </c>
      <c r="GK84" s="55">
        <f t="shared" si="226"/>
        <v>0</v>
      </c>
      <c r="GL84" s="55">
        <f t="shared" si="226"/>
        <v>0</v>
      </c>
      <c r="GM84" s="55">
        <f t="shared" si="226"/>
        <v>0</v>
      </c>
      <c r="GN84" s="55">
        <f t="shared" si="226"/>
        <v>0</v>
      </c>
      <c r="GO84" s="55">
        <f t="shared" ref="GO84:IZ84" si="227">IFERROR(GO58-GO71,"")</f>
        <v>0</v>
      </c>
      <c r="GP84" s="55">
        <f t="shared" si="227"/>
        <v>0</v>
      </c>
      <c r="GQ84" s="55">
        <f t="shared" si="227"/>
        <v>0</v>
      </c>
      <c r="GR84" s="55">
        <f t="shared" si="227"/>
        <v>0</v>
      </c>
      <c r="GS84" s="55">
        <f t="shared" si="227"/>
        <v>0</v>
      </c>
      <c r="GT84" s="55">
        <f t="shared" si="227"/>
        <v>0</v>
      </c>
      <c r="GU84" s="55">
        <f t="shared" si="227"/>
        <v>0</v>
      </c>
      <c r="GV84" s="55">
        <f t="shared" si="227"/>
        <v>0</v>
      </c>
      <c r="GW84" s="55">
        <f t="shared" si="227"/>
        <v>0</v>
      </c>
      <c r="GX84" s="55">
        <f t="shared" si="227"/>
        <v>0</v>
      </c>
      <c r="GY84" s="55">
        <f t="shared" si="227"/>
        <v>0</v>
      </c>
      <c r="GZ84" s="55">
        <f t="shared" si="227"/>
        <v>0</v>
      </c>
      <c r="HA84" s="55">
        <f t="shared" si="227"/>
        <v>0</v>
      </c>
      <c r="HB84" s="55">
        <f t="shared" si="227"/>
        <v>0</v>
      </c>
      <c r="HC84" s="55">
        <f t="shared" si="227"/>
        <v>0</v>
      </c>
      <c r="HD84" s="55">
        <f t="shared" si="227"/>
        <v>0</v>
      </c>
      <c r="HE84" s="55">
        <f t="shared" si="227"/>
        <v>0</v>
      </c>
      <c r="HF84" s="55">
        <f t="shared" si="227"/>
        <v>0</v>
      </c>
      <c r="HG84" s="55">
        <f t="shared" si="227"/>
        <v>0</v>
      </c>
      <c r="HH84" s="55">
        <f t="shared" si="227"/>
        <v>0</v>
      </c>
      <c r="HI84" s="55">
        <f t="shared" si="227"/>
        <v>0</v>
      </c>
      <c r="HJ84" s="55">
        <f t="shared" si="227"/>
        <v>0</v>
      </c>
      <c r="HK84" s="55">
        <f t="shared" si="227"/>
        <v>0</v>
      </c>
      <c r="HL84" s="55">
        <f t="shared" si="227"/>
        <v>0</v>
      </c>
      <c r="HM84" s="55">
        <f t="shared" si="227"/>
        <v>0</v>
      </c>
      <c r="HN84" s="55">
        <f t="shared" si="227"/>
        <v>0</v>
      </c>
      <c r="HO84" s="55">
        <f t="shared" si="227"/>
        <v>0</v>
      </c>
      <c r="HP84" s="55">
        <f t="shared" si="227"/>
        <v>0</v>
      </c>
      <c r="HQ84" s="55">
        <f t="shared" si="227"/>
        <v>0</v>
      </c>
      <c r="HR84" s="55">
        <f t="shared" si="227"/>
        <v>0</v>
      </c>
      <c r="HS84" s="55">
        <f t="shared" si="227"/>
        <v>0</v>
      </c>
      <c r="HT84" s="55">
        <f t="shared" si="227"/>
        <v>0</v>
      </c>
      <c r="HU84" s="55">
        <f t="shared" si="227"/>
        <v>0</v>
      </c>
      <c r="HV84" s="55">
        <f t="shared" si="227"/>
        <v>0</v>
      </c>
      <c r="HW84" s="55">
        <f t="shared" si="227"/>
        <v>0</v>
      </c>
      <c r="HX84" s="55">
        <f t="shared" si="227"/>
        <v>0</v>
      </c>
      <c r="HY84" s="55">
        <f t="shared" si="227"/>
        <v>0</v>
      </c>
      <c r="HZ84" s="55">
        <f t="shared" si="227"/>
        <v>0</v>
      </c>
      <c r="IA84" s="55">
        <f t="shared" si="227"/>
        <v>0</v>
      </c>
      <c r="IB84" s="55">
        <f t="shared" si="227"/>
        <v>0</v>
      </c>
      <c r="IC84" s="55">
        <f t="shared" si="227"/>
        <v>0</v>
      </c>
      <c r="ID84" s="55">
        <f t="shared" si="227"/>
        <v>0</v>
      </c>
      <c r="IE84" s="55">
        <f t="shared" si="227"/>
        <v>0</v>
      </c>
      <c r="IF84" s="55">
        <f t="shared" si="227"/>
        <v>0</v>
      </c>
      <c r="IG84" s="55">
        <f t="shared" si="227"/>
        <v>0</v>
      </c>
      <c r="IH84" s="55">
        <f t="shared" si="227"/>
        <v>0</v>
      </c>
      <c r="II84" s="55">
        <f t="shared" si="227"/>
        <v>0</v>
      </c>
      <c r="IJ84" s="55">
        <f t="shared" si="227"/>
        <v>0</v>
      </c>
      <c r="IK84" s="55">
        <f t="shared" si="227"/>
        <v>0</v>
      </c>
      <c r="IL84" s="55">
        <f t="shared" si="227"/>
        <v>0</v>
      </c>
      <c r="IM84" s="55">
        <f t="shared" si="227"/>
        <v>0</v>
      </c>
      <c r="IN84" s="55">
        <f t="shared" si="227"/>
        <v>0</v>
      </c>
      <c r="IO84" s="55">
        <f t="shared" si="227"/>
        <v>0</v>
      </c>
      <c r="IP84" s="55">
        <f t="shared" si="227"/>
        <v>0</v>
      </c>
      <c r="IQ84" s="55">
        <f t="shared" si="227"/>
        <v>0</v>
      </c>
      <c r="IR84" s="55">
        <f t="shared" si="227"/>
        <v>0</v>
      </c>
      <c r="IS84" s="55">
        <f t="shared" si="227"/>
        <v>0</v>
      </c>
      <c r="IT84" s="55">
        <f t="shared" si="227"/>
        <v>0</v>
      </c>
      <c r="IU84" s="55">
        <f t="shared" si="227"/>
        <v>0</v>
      </c>
      <c r="IV84" s="55">
        <f t="shared" si="227"/>
        <v>0</v>
      </c>
      <c r="IW84" s="55">
        <f t="shared" si="227"/>
        <v>0</v>
      </c>
      <c r="IX84" s="55">
        <f t="shared" si="227"/>
        <v>0</v>
      </c>
      <c r="IY84" s="55">
        <f t="shared" si="227"/>
        <v>0</v>
      </c>
      <c r="IZ84" s="55">
        <f t="shared" si="227"/>
        <v>0</v>
      </c>
      <c r="JA84" s="55">
        <f t="shared" ref="JA84:LL84" si="228">IFERROR(JA58-JA71,"")</f>
        <v>0</v>
      </c>
      <c r="JB84" s="55">
        <f t="shared" si="228"/>
        <v>0</v>
      </c>
      <c r="JC84" s="55">
        <f t="shared" si="228"/>
        <v>0</v>
      </c>
      <c r="JD84" s="55">
        <f t="shared" si="228"/>
        <v>0</v>
      </c>
      <c r="JE84" s="55">
        <f t="shared" si="228"/>
        <v>0</v>
      </c>
      <c r="JF84" s="55">
        <f t="shared" si="228"/>
        <v>0</v>
      </c>
      <c r="JG84" s="55">
        <f t="shared" si="228"/>
        <v>0</v>
      </c>
      <c r="JH84" s="55">
        <f t="shared" si="228"/>
        <v>0</v>
      </c>
      <c r="JI84" s="55">
        <f t="shared" si="228"/>
        <v>0</v>
      </c>
      <c r="JJ84" s="55">
        <f t="shared" si="228"/>
        <v>0</v>
      </c>
      <c r="JK84" s="55">
        <f t="shared" si="228"/>
        <v>0</v>
      </c>
      <c r="JL84" s="55">
        <f t="shared" si="228"/>
        <v>0</v>
      </c>
      <c r="JM84" s="55">
        <f t="shared" si="228"/>
        <v>0</v>
      </c>
      <c r="JN84" s="55">
        <f t="shared" si="228"/>
        <v>0</v>
      </c>
      <c r="JO84" s="55">
        <f t="shared" si="228"/>
        <v>0</v>
      </c>
      <c r="JP84" s="55">
        <f t="shared" si="228"/>
        <v>0</v>
      </c>
      <c r="JQ84" s="55">
        <f t="shared" si="228"/>
        <v>0</v>
      </c>
      <c r="JR84" s="55">
        <f t="shared" si="228"/>
        <v>0</v>
      </c>
      <c r="JS84" s="55">
        <f t="shared" si="228"/>
        <v>0</v>
      </c>
      <c r="JT84" s="55">
        <f t="shared" si="228"/>
        <v>0</v>
      </c>
      <c r="JU84" s="55">
        <f t="shared" si="228"/>
        <v>0</v>
      </c>
      <c r="JV84" s="55">
        <f t="shared" si="228"/>
        <v>0</v>
      </c>
      <c r="JW84" s="55">
        <f t="shared" si="228"/>
        <v>0</v>
      </c>
      <c r="JX84" s="55">
        <f t="shared" si="228"/>
        <v>0</v>
      </c>
      <c r="JY84" s="55">
        <f t="shared" si="228"/>
        <v>0</v>
      </c>
      <c r="JZ84" s="55">
        <f t="shared" si="228"/>
        <v>0</v>
      </c>
      <c r="KA84" s="55">
        <f t="shared" si="228"/>
        <v>0</v>
      </c>
      <c r="KB84" s="55">
        <f t="shared" si="228"/>
        <v>0</v>
      </c>
      <c r="KC84" s="55">
        <f t="shared" si="228"/>
        <v>0</v>
      </c>
      <c r="KD84" s="55">
        <f t="shared" si="228"/>
        <v>0</v>
      </c>
      <c r="KE84" s="55">
        <f t="shared" si="228"/>
        <v>0</v>
      </c>
      <c r="KF84" s="55">
        <f t="shared" si="228"/>
        <v>0</v>
      </c>
      <c r="KG84" s="55">
        <f t="shared" si="228"/>
        <v>0</v>
      </c>
      <c r="KH84" s="55">
        <f t="shared" si="228"/>
        <v>0</v>
      </c>
      <c r="KI84" s="55">
        <f t="shared" si="228"/>
        <v>0</v>
      </c>
      <c r="KJ84" s="55">
        <f t="shared" si="228"/>
        <v>0</v>
      </c>
      <c r="KK84" s="55">
        <f t="shared" si="228"/>
        <v>0</v>
      </c>
      <c r="KL84" s="55">
        <f t="shared" si="228"/>
        <v>0</v>
      </c>
      <c r="KM84" s="55">
        <f t="shared" si="228"/>
        <v>0</v>
      </c>
      <c r="KN84" s="55">
        <f t="shared" si="228"/>
        <v>0</v>
      </c>
      <c r="KO84" s="55">
        <f t="shared" si="228"/>
        <v>0</v>
      </c>
      <c r="KP84" s="55">
        <f t="shared" si="228"/>
        <v>0</v>
      </c>
      <c r="KQ84" s="55">
        <f t="shared" si="228"/>
        <v>0</v>
      </c>
      <c r="KR84" s="55">
        <f t="shared" si="228"/>
        <v>0</v>
      </c>
      <c r="KS84" s="55">
        <f t="shared" si="228"/>
        <v>0</v>
      </c>
      <c r="KT84" s="55">
        <f t="shared" si="228"/>
        <v>0</v>
      </c>
      <c r="KU84" s="55">
        <f t="shared" si="228"/>
        <v>0</v>
      </c>
      <c r="KV84" s="55">
        <f t="shared" si="228"/>
        <v>0</v>
      </c>
      <c r="KW84" s="55">
        <f t="shared" si="228"/>
        <v>0</v>
      </c>
      <c r="KX84" s="55">
        <f t="shared" si="228"/>
        <v>0</v>
      </c>
      <c r="KY84" s="55">
        <f t="shared" si="228"/>
        <v>0</v>
      </c>
      <c r="KZ84" s="55">
        <f t="shared" si="228"/>
        <v>0</v>
      </c>
      <c r="LA84" s="55">
        <f t="shared" si="228"/>
        <v>0</v>
      </c>
      <c r="LB84" s="55">
        <f t="shared" si="228"/>
        <v>0</v>
      </c>
      <c r="LC84" s="55">
        <f t="shared" si="228"/>
        <v>0</v>
      </c>
      <c r="LD84" s="55">
        <f t="shared" si="228"/>
        <v>0</v>
      </c>
      <c r="LE84" s="55">
        <f t="shared" si="228"/>
        <v>0</v>
      </c>
      <c r="LF84" s="55">
        <f t="shared" si="228"/>
        <v>0</v>
      </c>
      <c r="LG84" s="55">
        <f t="shared" si="228"/>
        <v>0</v>
      </c>
      <c r="LH84" s="55">
        <f t="shared" si="228"/>
        <v>0</v>
      </c>
      <c r="LI84" s="55">
        <f t="shared" si="228"/>
        <v>0</v>
      </c>
      <c r="LJ84" s="55">
        <f t="shared" si="228"/>
        <v>0</v>
      </c>
      <c r="LK84" s="55">
        <f t="shared" si="228"/>
        <v>0</v>
      </c>
      <c r="LL84" s="55">
        <f t="shared" si="228"/>
        <v>0</v>
      </c>
      <c r="LM84" s="55">
        <f t="shared" ref="LM84:NX84" si="229">IFERROR(LM58-LM71,"")</f>
        <v>0</v>
      </c>
      <c r="LN84" s="55">
        <f t="shared" si="229"/>
        <v>0</v>
      </c>
      <c r="LO84" s="55">
        <f t="shared" si="229"/>
        <v>0</v>
      </c>
      <c r="LP84" s="55">
        <f t="shared" si="229"/>
        <v>0</v>
      </c>
      <c r="LQ84" s="55">
        <f t="shared" si="229"/>
        <v>0</v>
      </c>
      <c r="LR84" s="55">
        <f t="shared" si="229"/>
        <v>0</v>
      </c>
      <c r="LS84" s="55">
        <f t="shared" si="229"/>
        <v>0</v>
      </c>
      <c r="LT84" s="55">
        <f t="shared" si="229"/>
        <v>0</v>
      </c>
      <c r="LU84" s="55">
        <f t="shared" si="229"/>
        <v>0</v>
      </c>
      <c r="LV84" s="55">
        <f t="shared" si="229"/>
        <v>0</v>
      </c>
      <c r="LW84" s="55">
        <f t="shared" si="229"/>
        <v>0</v>
      </c>
      <c r="LX84" s="55">
        <f t="shared" si="229"/>
        <v>0</v>
      </c>
      <c r="LY84" s="55">
        <f t="shared" si="229"/>
        <v>0</v>
      </c>
      <c r="LZ84" s="55">
        <f t="shared" si="229"/>
        <v>0</v>
      </c>
      <c r="MA84" s="55">
        <f t="shared" si="229"/>
        <v>0</v>
      </c>
      <c r="MB84" s="55">
        <f t="shared" si="229"/>
        <v>0</v>
      </c>
      <c r="MC84" s="55">
        <f t="shared" si="229"/>
        <v>0</v>
      </c>
      <c r="MD84" s="55">
        <f t="shared" si="229"/>
        <v>0</v>
      </c>
      <c r="ME84" s="55">
        <f t="shared" si="229"/>
        <v>0</v>
      </c>
      <c r="MF84" s="55">
        <f t="shared" si="229"/>
        <v>0</v>
      </c>
      <c r="MG84" s="55">
        <f t="shared" si="229"/>
        <v>0</v>
      </c>
      <c r="MH84" s="55">
        <f t="shared" si="229"/>
        <v>0</v>
      </c>
      <c r="MI84" s="55">
        <f t="shared" si="229"/>
        <v>0</v>
      </c>
      <c r="MJ84" s="55">
        <f t="shared" si="229"/>
        <v>0</v>
      </c>
      <c r="MK84" s="55">
        <f t="shared" si="229"/>
        <v>0</v>
      </c>
      <c r="ML84" s="55">
        <f t="shared" si="229"/>
        <v>0</v>
      </c>
      <c r="MM84" s="55">
        <f t="shared" si="229"/>
        <v>0</v>
      </c>
      <c r="MN84" s="55">
        <f t="shared" si="229"/>
        <v>0</v>
      </c>
      <c r="MO84" s="55">
        <f t="shared" si="229"/>
        <v>0</v>
      </c>
      <c r="MP84" s="55">
        <f t="shared" si="229"/>
        <v>0</v>
      </c>
      <c r="MQ84" s="55">
        <f t="shared" si="229"/>
        <v>0</v>
      </c>
      <c r="MR84" s="55">
        <f t="shared" si="229"/>
        <v>0</v>
      </c>
      <c r="MS84" s="55">
        <f t="shared" si="229"/>
        <v>0</v>
      </c>
      <c r="MT84" s="55">
        <f t="shared" si="229"/>
        <v>0</v>
      </c>
      <c r="MU84" s="55">
        <f t="shared" si="229"/>
        <v>0</v>
      </c>
      <c r="MV84" s="55">
        <f t="shared" si="229"/>
        <v>0</v>
      </c>
      <c r="MW84" s="55">
        <f t="shared" si="229"/>
        <v>0</v>
      </c>
      <c r="MX84" s="55">
        <f t="shared" si="229"/>
        <v>0</v>
      </c>
      <c r="MY84" s="55">
        <f t="shared" si="229"/>
        <v>0</v>
      </c>
      <c r="MZ84" s="55">
        <f t="shared" si="229"/>
        <v>0</v>
      </c>
      <c r="NA84" s="55">
        <f t="shared" si="229"/>
        <v>0</v>
      </c>
      <c r="NB84" s="55">
        <f t="shared" si="229"/>
        <v>0</v>
      </c>
      <c r="NC84" s="55">
        <f t="shared" si="229"/>
        <v>0</v>
      </c>
      <c r="ND84" s="55">
        <f t="shared" si="229"/>
        <v>0</v>
      </c>
      <c r="NE84" s="55">
        <f t="shared" si="229"/>
        <v>0</v>
      </c>
      <c r="NF84" s="55">
        <f t="shared" si="229"/>
        <v>0</v>
      </c>
      <c r="NG84" s="55">
        <f t="shared" si="229"/>
        <v>0</v>
      </c>
      <c r="NH84" s="55">
        <f t="shared" si="229"/>
        <v>0</v>
      </c>
      <c r="NI84" s="55">
        <f t="shared" si="229"/>
        <v>0</v>
      </c>
      <c r="NJ84" s="55">
        <f t="shared" si="229"/>
        <v>0</v>
      </c>
      <c r="NK84" s="55">
        <f t="shared" si="229"/>
        <v>0</v>
      </c>
      <c r="NL84" s="55">
        <f t="shared" si="229"/>
        <v>0</v>
      </c>
      <c r="NM84" s="55">
        <f t="shared" si="229"/>
        <v>0</v>
      </c>
      <c r="NN84" s="55">
        <f t="shared" si="229"/>
        <v>0</v>
      </c>
      <c r="NO84" s="55">
        <f t="shared" si="229"/>
        <v>0</v>
      </c>
      <c r="NP84" s="55">
        <f t="shared" si="229"/>
        <v>0</v>
      </c>
      <c r="NQ84" s="55">
        <f t="shared" si="229"/>
        <v>0</v>
      </c>
      <c r="NR84" s="55">
        <f t="shared" si="229"/>
        <v>0</v>
      </c>
      <c r="NS84" s="55">
        <f t="shared" si="229"/>
        <v>0</v>
      </c>
      <c r="NT84" s="55">
        <f t="shared" si="229"/>
        <v>0</v>
      </c>
      <c r="NU84" s="55">
        <f t="shared" si="229"/>
        <v>0</v>
      </c>
      <c r="NV84" s="55">
        <f t="shared" si="229"/>
        <v>0</v>
      </c>
      <c r="NW84" s="55">
        <f t="shared" si="229"/>
        <v>0</v>
      </c>
      <c r="NX84" s="55">
        <f t="shared" si="229"/>
        <v>0</v>
      </c>
      <c r="NY84" s="55">
        <f t="shared" ref="NY84:QJ84" si="230">IFERROR(NY58-NY71,"")</f>
        <v>0</v>
      </c>
      <c r="NZ84" s="55">
        <f t="shared" si="230"/>
        <v>0</v>
      </c>
      <c r="OA84" s="55">
        <f t="shared" si="230"/>
        <v>0</v>
      </c>
      <c r="OB84" s="55">
        <f t="shared" si="230"/>
        <v>0</v>
      </c>
      <c r="OC84" s="55">
        <f t="shared" si="230"/>
        <v>0</v>
      </c>
      <c r="OD84" s="55">
        <f t="shared" si="230"/>
        <v>0</v>
      </c>
      <c r="OE84" s="55">
        <f t="shared" si="230"/>
        <v>0</v>
      </c>
      <c r="OF84" s="55">
        <f t="shared" si="230"/>
        <v>0</v>
      </c>
      <c r="OG84" s="55">
        <f t="shared" si="230"/>
        <v>0</v>
      </c>
      <c r="OH84" s="55">
        <f t="shared" si="230"/>
        <v>0</v>
      </c>
      <c r="OI84" s="55">
        <f t="shared" si="230"/>
        <v>0</v>
      </c>
      <c r="OJ84" s="55">
        <f t="shared" si="230"/>
        <v>0</v>
      </c>
      <c r="OK84" s="55">
        <f t="shared" si="230"/>
        <v>0</v>
      </c>
      <c r="OL84" s="55">
        <f t="shared" si="230"/>
        <v>0</v>
      </c>
      <c r="OM84" s="55">
        <f t="shared" si="230"/>
        <v>0</v>
      </c>
      <c r="ON84" s="55">
        <f t="shared" si="230"/>
        <v>0</v>
      </c>
      <c r="OO84" s="55">
        <f t="shared" si="230"/>
        <v>0</v>
      </c>
      <c r="OP84" s="55">
        <f t="shared" si="230"/>
        <v>0</v>
      </c>
      <c r="OQ84" s="55">
        <f t="shared" si="230"/>
        <v>0</v>
      </c>
      <c r="OR84" s="55">
        <f t="shared" si="230"/>
        <v>0</v>
      </c>
      <c r="OS84" s="55">
        <f t="shared" si="230"/>
        <v>0</v>
      </c>
      <c r="OT84" s="55">
        <f t="shared" si="230"/>
        <v>0</v>
      </c>
      <c r="OU84" s="55">
        <f t="shared" si="230"/>
        <v>0</v>
      </c>
      <c r="OV84" s="55">
        <f t="shared" si="230"/>
        <v>0</v>
      </c>
      <c r="OW84" s="55">
        <f t="shared" si="230"/>
        <v>0</v>
      </c>
      <c r="OX84" s="55">
        <f t="shared" si="230"/>
        <v>0</v>
      </c>
      <c r="OY84" s="55">
        <f t="shared" si="230"/>
        <v>0</v>
      </c>
      <c r="OZ84" s="55">
        <f t="shared" si="230"/>
        <v>0</v>
      </c>
      <c r="PA84" s="55">
        <f t="shared" si="230"/>
        <v>0</v>
      </c>
      <c r="PB84" s="55">
        <f t="shared" si="230"/>
        <v>0</v>
      </c>
      <c r="PC84" s="55">
        <f t="shared" si="230"/>
        <v>0</v>
      </c>
      <c r="PD84" s="55">
        <f t="shared" si="230"/>
        <v>0</v>
      </c>
      <c r="PE84" s="55">
        <f t="shared" si="230"/>
        <v>0</v>
      </c>
      <c r="PF84" s="55">
        <f t="shared" si="230"/>
        <v>0</v>
      </c>
      <c r="PG84" s="55">
        <f t="shared" si="230"/>
        <v>0</v>
      </c>
      <c r="PH84" s="55">
        <f t="shared" si="230"/>
        <v>0</v>
      </c>
      <c r="PI84" s="55">
        <f t="shared" si="230"/>
        <v>0</v>
      </c>
      <c r="PJ84" s="55">
        <f t="shared" si="230"/>
        <v>0</v>
      </c>
      <c r="PK84" s="55">
        <f t="shared" si="230"/>
        <v>0</v>
      </c>
      <c r="PL84" s="55">
        <f t="shared" si="230"/>
        <v>0</v>
      </c>
      <c r="PM84" s="55">
        <f t="shared" si="230"/>
        <v>0</v>
      </c>
      <c r="PN84" s="55">
        <f t="shared" si="230"/>
        <v>0</v>
      </c>
      <c r="PO84" s="55">
        <f t="shared" si="230"/>
        <v>0</v>
      </c>
      <c r="PP84" s="55">
        <f t="shared" si="230"/>
        <v>0</v>
      </c>
      <c r="PQ84" s="55">
        <f t="shared" si="230"/>
        <v>0</v>
      </c>
      <c r="PR84" s="55">
        <f t="shared" si="230"/>
        <v>0</v>
      </c>
      <c r="PS84" s="55">
        <f t="shared" si="230"/>
        <v>0</v>
      </c>
      <c r="PT84" s="55">
        <f t="shared" si="230"/>
        <v>0</v>
      </c>
      <c r="PU84" s="55">
        <f t="shared" si="230"/>
        <v>0</v>
      </c>
      <c r="PV84" s="55">
        <f t="shared" si="230"/>
        <v>0</v>
      </c>
      <c r="PW84" s="55">
        <f t="shared" si="230"/>
        <v>0</v>
      </c>
      <c r="PX84" s="55">
        <f t="shared" si="230"/>
        <v>0</v>
      </c>
      <c r="PY84" s="55">
        <f t="shared" si="230"/>
        <v>0</v>
      </c>
      <c r="PZ84" s="55">
        <f t="shared" si="230"/>
        <v>0</v>
      </c>
      <c r="QA84" s="55">
        <f t="shared" si="230"/>
        <v>0</v>
      </c>
      <c r="QB84" s="55">
        <f t="shared" si="230"/>
        <v>0</v>
      </c>
      <c r="QC84" s="55">
        <f t="shared" si="230"/>
        <v>0</v>
      </c>
      <c r="QD84" s="55">
        <f t="shared" si="230"/>
        <v>0</v>
      </c>
      <c r="QE84" s="55">
        <f t="shared" si="230"/>
        <v>0</v>
      </c>
      <c r="QF84" s="55">
        <f t="shared" si="230"/>
        <v>0</v>
      </c>
      <c r="QG84" s="55">
        <f t="shared" si="230"/>
        <v>0</v>
      </c>
      <c r="QH84" s="55">
        <f t="shared" si="230"/>
        <v>0</v>
      </c>
      <c r="QI84" s="55">
        <f t="shared" si="230"/>
        <v>0</v>
      </c>
      <c r="QJ84" s="55">
        <f t="shared" si="230"/>
        <v>0</v>
      </c>
      <c r="QK84" s="55">
        <f t="shared" ref="QK84:QQ84" si="231">IFERROR(QK58-QK71,"")</f>
        <v>0</v>
      </c>
      <c r="QL84" s="55">
        <f t="shared" si="231"/>
        <v>0</v>
      </c>
      <c r="QM84" s="55">
        <f t="shared" si="231"/>
        <v>0</v>
      </c>
      <c r="QN84" s="55">
        <f t="shared" si="231"/>
        <v>0</v>
      </c>
      <c r="QO84" s="55">
        <f t="shared" si="231"/>
        <v>0</v>
      </c>
      <c r="QP84" s="55">
        <f t="shared" si="231"/>
        <v>0</v>
      </c>
      <c r="QQ84" s="55">
        <f t="shared" si="231"/>
        <v>0</v>
      </c>
      <c r="QR84" s="55" t="s">
        <v>76</v>
      </c>
      <c r="QS84" s="55" t="s">
        <v>76</v>
      </c>
      <c r="QT84" s="55" t="s">
        <v>76</v>
      </c>
      <c r="QU84" s="55" t="s">
        <v>76</v>
      </c>
      <c r="QV84" s="55" t="s">
        <v>76</v>
      </c>
      <c r="QW84" s="55" t="s">
        <v>76</v>
      </c>
      <c r="QX84" s="55" t="s">
        <v>76</v>
      </c>
      <c r="QY84" s="55" t="s">
        <v>76</v>
      </c>
      <c r="QZ84" s="55" t="s">
        <v>76</v>
      </c>
      <c r="RA84" s="55" t="s">
        <v>76</v>
      </c>
      <c r="RB84" s="55" t="s">
        <v>76</v>
      </c>
      <c r="RC84" s="55" t="s">
        <v>76</v>
      </c>
      <c r="RD84" s="55"/>
      <c r="RE84" s="55"/>
      <c r="RF84" s="55"/>
      <c r="RG84" s="55"/>
      <c r="RH84" s="55"/>
      <c r="RI84" s="55"/>
      <c r="RJ84" s="55"/>
      <c r="RK84" s="55"/>
      <c r="RL84" s="55"/>
      <c r="RM84" s="55"/>
      <c r="RN84" s="55"/>
      <c r="RO84" s="55"/>
      <c r="RP84" s="55"/>
      <c r="RQ84" s="55"/>
      <c r="RR84" s="55"/>
      <c r="RS84" s="55"/>
      <c r="RT84" s="55"/>
      <c r="RU84" s="55"/>
      <c r="RV84" s="55"/>
      <c r="RW84" s="55"/>
      <c r="RX84" s="55"/>
    </row>
  </sheetData>
  <phoneticPr fontId="5"/>
  <conditionalFormatting sqref="C49:C58">
    <cfRule type="cellIs" dxfId="672" priority="157" operator="equal">
      <formula>"Ｌ"</formula>
    </cfRule>
    <cfRule type="cellIs" dxfId="671" priority="126" operator="equal">
      <formula>"Ｅ"</formula>
    </cfRule>
    <cfRule type="cellIs" dxfId="670" priority="127" operator="lessThan">
      <formula>0</formula>
    </cfRule>
    <cfRule type="cellIs" dxfId="669" priority="166" operator="equal">
      <formula>"Ａ"</formula>
    </cfRule>
    <cfRule type="cellIs" dxfId="668" priority="128" operator="equal">
      <formula>"T"</formula>
    </cfRule>
    <cfRule type="cellIs" dxfId="667" priority="129" operator="equal">
      <formula>"S"</formula>
    </cfRule>
    <cfRule type="cellIs" dxfId="666" priority="130" operator="equal">
      <formula>"R"</formula>
    </cfRule>
    <cfRule type="cellIs" dxfId="665" priority="131" operator="equal">
      <formula>"Q"</formula>
    </cfRule>
    <cfRule type="cellIs" dxfId="664" priority="132" operator="equal">
      <formula>"P"</formula>
    </cfRule>
    <cfRule type="cellIs" dxfId="663" priority="133" operator="equal">
      <formula>"O"</formula>
    </cfRule>
    <cfRule type="cellIs" dxfId="662" priority="134" operator="equal">
      <formula>"N"</formula>
    </cfRule>
    <cfRule type="cellIs" dxfId="661" priority="135" operator="equal">
      <formula>"M"</formula>
    </cfRule>
    <cfRule type="cellIs" dxfId="660" priority="136" operator="equal">
      <formula>"L"</formula>
    </cfRule>
    <cfRule type="cellIs" dxfId="659" priority="137" operator="equal">
      <formula>"K"</formula>
    </cfRule>
    <cfRule type="cellIs" dxfId="658" priority="138" operator="equal">
      <formula>"J"</formula>
    </cfRule>
    <cfRule type="cellIs" dxfId="657" priority="139" operator="equal">
      <formula>"I"</formula>
    </cfRule>
    <cfRule type="cellIs" dxfId="656" priority="140" operator="equal">
      <formula>"H"</formula>
    </cfRule>
    <cfRule type="cellIs" dxfId="655" priority="141" operator="equal">
      <formula>"G"</formula>
    </cfRule>
    <cfRule type="cellIs" dxfId="654" priority="142" operator="equal">
      <formula>"F"</formula>
    </cfRule>
    <cfRule type="cellIs" dxfId="653" priority="143" operator="equal">
      <formula>"E"</formula>
    </cfRule>
    <cfRule type="cellIs" dxfId="652" priority="144" operator="equal">
      <formula>"Ｄ"</formula>
    </cfRule>
    <cfRule type="cellIs" dxfId="651" priority="145" operator="equal">
      <formula>"Ｃ"</formula>
    </cfRule>
    <cfRule type="cellIs" dxfId="650" priority="146" operator="equal">
      <formula>"B"</formula>
    </cfRule>
    <cfRule type="cellIs" dxfId="649" priority="147" operator="equal">
      <formula>"A"</formula>
    </cfRule>
    <cfRule type="cellIs" dxfId="648" priority="148" operator="equal">
      <formula>"C"</formula>
    </cfRule>
    <cfRule type="cellIs" dxfId="647" priority="149" operator="equal">
      <formula>"Ｔ"</formula>
    </cfRule>
    <cfRule type="cellIs" dxfId="646" priority="150" operator="equal">
      <formula>"Ｓ"</formula>
    </cfRule>
    <cfRule type="cellIs" dxfId="645" priority="151" operator="equal">
      <formula>"Ｒ"</formula>
    </cfRule>
    <cfRule type="cellIs" dxfId="644" priority="152" operator="equal">
      <formula>"Ｑ"</formula>
    </cfRule>
    <cfRule type="cellIs" dxfId="643" priority="153" operator="equal">
      <formula>"Ｐ"</formula>
    </cfRule>
    <cfRule type="cellIs" dxfId="642" priority="154" operator="equal">
      <formula>"Ｏ"</formula>
    </cfRule>
    <cfRule type="cellIs" dxfId="641" priority="155" operator="equal">
      <formula>"Ｎ"</formula>
    </cfRule>
    <cfRule type="cellIs" dxfId="640" priority="156" operator="equal">
      <formula>"Ｍ"</formula>
    </cfRule>
    <cfRule type="cellIs" dxfId="639" priority="165" operator="equal">
      <formula>"Ｂ"</formula>
    </cfRule>
    <cfRule type="cellIs" dxfId="638" priority="158" operator="equal">
      <formula>"Ｋ"</formula>
    </cfRule>
    <cfRule type="cellIs" dxfId="637" priority="159" operator="equal">
      <formula>"Ｊ"</formula>
    </cfRule>
    <cfRule type="cellIs" dxfId="636" priority="160" operator="equal">
      <formula>"Ｉ"</formula>
    </cfRule>
    <cfRule type="cellIs" dxfId="635" priority="161" operator="equal">
      <formula>"Ｈ"</formula>
    </cfRule>
    <cfRule type="cellIs" dxfId="634" priority="162" operator="equal">
      <formula>"Ｇ"</formula>
    </cfRule>
    <cfRule type="cellIs" dxfId="633" priority="163" operator="equal">
      <formula>"Ｆ"</formula>
    </cfRule>
    <cfRule type="cellIs" dxfId="632" priority="164" operator="equal">
      <formula>"Ｆ"</formula>
    </cfRule>
  </conditionalFormatting>
  <conditionalFormatting sqref="C62:C71">
    <cfRule type="cellIs" dxfId="631" priority="122" operator="equal">
      <formula>"Ｆ"</formula>
    </cfRule>
    <cfRule type="cellIs" dxfId="630" priority="123" operator="equal">
      <formula>"Ｆ"</formula>
    </cfRule>
  </conditionalFormatting>
  <conditionalFormatting sqref="C10:RX10">
    <cfRule type="cellIs" dxfId="629" priority="6926" operator="equal">
      <formula>"A"</formula>
    </cfRule>
    <cfRule type="cellIs" dxfId="628" priority="6924" operator="equal">
      <formula>"Ｃ"</formula>
    </cfRule>
    <cfRule type="cellIs" dxfId="627" priority="6923" operator="equal">
      <formula>"Ｄ"</formula>
    </cfRule>
    <cfRule type="cellIs" dxfId="626" priority="6922" operator="equal">
      <formula>"E"</formula>
    </cfRule>
    <cfRule type="cellIs" dxfId="625" priority="6921" operator="equal">
      <formula>"F"</formula>
    </cfRule>
    <cfRule type="cellIs" dxfId="624" priority="6920" operator="equal">
      <formula>"G"</formula>
    </cfRule>
    <cfRule type="cellIs" dxfId="623" priority="6919" operator="equal">
      <formula>"H"</formula>
    </cfRule>
    <cfRule type="cellIs" dxfId="622" priority="6918" operator="equal">
      <formula>"I"</formula>
    </cfRule>
    <cfRule type="cellIs" dxfId="621" priority="6917" operator="equal">
      <formula>"J"</formula>
    </cfRule>
    <cfRule type="cellIs" dxfId="620" priority="6916" operator="equal">
      <formula>"K"</formula>
    </cfRule>
    <cfRule type="cellIs" dxfId="619" priority="6915" operator="equal">
      <formula>"L"</formula>
    </cfRule>
    <cfRule type="cellIs" dxfId="618" priority="6914" operator="equal">
      <formula>"M"</formula>
    </cfRule>
    <cfRule type="cellIs" dxfId="617" priority="6913" operator="equal">
      <formula>"N"</formula>
    </cfRule>
    <cfRule type="cellIs" dxfId="616" priority="6912" operator="equal">
      <formula>"O"</formula>
    </cfRule>
    <cfRule type="cellIs" dxfId="615" priority="6911" operator="equal">
      <formula>"P"</formula>
    </cfRule>
    <cfRule type="cellIs" dxfId="614" priority="6910" operator="equal">
      <formula>"Q"</formula>
    </cfRule>
    <cfRule type="cellIs" dxfId="613" priority="6909" operator="equal">
      <formula>"R"</formula>
    </cfRule>
    <cfRule type="cellIs" dxfId="612" priority="6908" operator="equal">
      <formula>"S"</formula>
    </cfRule>
    <cfRule type="cellIs" dxfId="611" priority="6907" operator="equal">
      <formula>"T"</formula>
    </cfRule>
    <cfRule type="cellIs" dxfId="610" priority="6905" operator="equal">
      <formula>"Ｅ"</formula>
    </cfRule>
    <cfRule type="cellIs" dxfId="609" priority="6900" operator="equal">
      <formula>"Close"</formula>
    </cfRule>
    <cfRule type="cellIs" dxfId="608" priority="6947" operator="equal">
      <formula>"Ａ"</formula>
    </cfRule>
    <cfRule type="cellIs" dxfId="607" priority="6925" operator="equal">
      <formula>"B"</formula>
    </cfRule>
    <cfRule type="cellIs" dxfId="606" priority="6946" operator="equal">
      <formula>"Ｂ"</formula>
    </cfRule>
    <cfRule type="cellIs" dxfId="605" priority="6927" operator="equal">
      <formula>"C"</formula>
    </cfRule>
    <cfRule type="cellIs" dxfId="604" priority="6928" operator="equal">
      <formula>"Ｔ"</formula>
    </cfRule>
    <cfRule type="cellIs" dxfId="603" priority="6929" operator="equal">
      <formula>"Ｓ"</formula>
    </cfRule>
    <cfRule type="cellIs" dxfId="602" priority="6930" operator="equal">
      <formula>"Ｒ"</formula>
    </cfRule>
    <cfRule type="cellIs" dxfId="601" priority="6931" operator="equal">
      <formula>"Ｑ"</formula>
    </cfRule>
    <cfRule type="cellIs" dxfId="600" priority="6932" operator="equal">
      <formula>"Ｐ"</formula>
    </cfRule>
    <cfRule type="cellIs" dxfId="599" priority="6933" operator="equal">
      <formula>"Ｏ"</formula>
    </cfRule>
    <cfRule type="cellIs" dxfId="598" priority="6934" operator="equal">
      <formula>"Ｎ"</formula>
    </cfRule>
    <cfRule type="cellIs" dxfId="597" priority="6935" operator="equal">
      <formula>"Ｍ"</formula>
    </cfRule>
    <cfRule type="cellIs" dxfId="596" priority="6936" operator="equal">
      <formula>"Ｌ"</formula>
    </cfRule>
    <cfRule type="cellIs" dxfId="595" priority="6937" operator="equal">
      <formula>"Ｋ"</formula>
    </cfRule>
    <cfRule type="cellIs" dxfId="594" priority="6938" operator="equal">
      <formula>"Ｊ"</formula>
    </cfRule>
    <cfRule type="cellIs" dxfId="593" priority="6939" operator="equal">
      <formula>"Ｉ"</formula>
    </cfRule>
    <cfRule type="cellIs" dxfId="592" priority="6940" operator="equal">
      <formula>"Ｈ"</formula>
    </cfRule>
    <cfRule type="cellIs" dxfId="591" priority="6941" operator="equal">
      <formula>"Ｇ"</formula>
    </cfRule>
    <cfRule type="cellIs" dxfId="590" priority="6942" operator="equal">
      <formula>"Ｆ"</formula>
    </cfRule>
    <cfRule type="cellIs" dxfId="589" priority="6943" operator="equal">
      <formula>"Ｆ"</formula>
    </cfRule>
  </conditionalFormatting>
  <conditionalFormatting sqref="C10:RX20">
    <cfRule type="cellIs" dxfId="588" priority="3263" operator="lessThan">
      <formula>0</formula>
    </cfRule>
  </conditionalFormatting>
  <conditionalFormatting sqref="C11:RX20">
    <cfRule type="cellIs" dxfId="587" priority="3288" operator="equal">
      <formula>"Ｑ"</formula>
    </cfRule>
    <cfRule type="cellIs" dxfId="586" priority="3284" operator="equal">
      <formula>"C"</formula>
    </cfRule>
    <cfRule type="cellIs" dxfId="585" priority="3283" operator="equal">
      <formula>"A"</formula>
    </cfRule>
    <cfRule type="cellIs" dxfId="584" priority="3282" operator="equal">
      <formula>"B"</formula>
    </cfRule>
    <cfRule type="cellIs" dxfId="583" priority="3281" operator="equal">
      <formula>"Ｃ"</formula>
    </cfRule>
    <cfRule type="cellIs" dxfId="582" priority="3280" operator="equal">
      <formula>"Ｄ"</formula>
    </cfRule>
    <cfRule type="cellIs" dxfId="581" priority="3279" operator="equal">
      <formula>"E"</formula>
    </cfRule>
    <cfRule type="cellIs" dxfId="580" priority="3278" operator="equal">
      <formula>"F"</formula>
    </cfRule>
    <cfRule type="cellIs" dxfId="579" priority="3277" operator="equal">
      <formula>"G"</formula>
    </cfRule>
    <cfRule type="cellIs" dxfId="578" priority="3276" operator="equal">
      <formula>"H"</formula>
    </cfRule>
    <cfRule type="cellIs" dxfId="577" priority="3275" operator="equal">
      <formula>"I"</formula>
    </cfRule>
    <cfRule type="cellIs" dxfId="576" priority="3274" operator="equal">
      <formula>"J"</formula>
    </cfRule>
    <cfRule type="cellIs" dxfId="575" priority="3273" operator="equal">
      <formula>"K"</formula>
    </cfRule>
    <cfRule type="cellIs" dxfId="574" priority="3272" operator="equal">
      <formula>"L"</formula>
    </cfRule>
    <cfRule type="cellIs" dxfId="573" priority="3271" operator="equal">
      <formula>"M"</formula>
    </cfRule>
    <cfRule type="cellIs" dxfId="572" priority="3270" operator="equal">
      <formula>"N"</formula>
    </cfRule>
    <cfRule type="cellIs" dxfId="571" priority="3269" operator="equal">
      <formula>"O"</formula>
    </cfRule>
    <cfRule type="cellIs" dxfId="570" priority="3268" operator="equal">
      <formula>"P"</formula>
    </cfRule>
    <cfRule type="cellIs" dxfId="569" priority="3262" operator="equal">
      <formula>"Ｅ"</formula>
    </cfRule>
    <cfRule type="cellIs" dxfId="568" priority="3289" operator="equal">
      <formula>"Ｐ"</formula>
    </cfRule>
    <cfRule type="cellIs" dxfId="567" priority="3265" operator="equal">
      <formula>"S"</formula>
    </cfRule>
    <cfRule type="cellIs" dxfId="566" priority="3266" operator="equal">
      <formula>"R"</formula>
    </cfRule>
    <cfRule type="cellIs" dxfId="565" priority="3290" operator="equal">
      <formula>"Ｏ"</formula>
    </cfRule>
    <cfRule type="cellIs" dxfId="564" priority="3291" operator="equal">
      <formula>"Ｎ"</formula>
    </cfRule>
    <cfRule type="cellIs" dxfId="563" priority="3292" operator="equal">
      <formula>"Ｍ"</formula>
    </cfRule>
    <cfRule type="cellIs" dxfId="562" priority="3293" operator="equal">
      <formula>"Ｌ"</formula>
    </cfRule>
    <cfRule type="cellIs" dxfId="561" priority="3294" operator="equal">
      <formula>"Ｋ"</formula>
    </cfRule>
    <cfRule type="cellIs" dxfId="560" priority="3295" operator="equal">
      <formula>"Ｊ"</formula>
    </cfRule>
    <cfRule type="cellIs" dxfId="559" priority="3296" operator="equal">
      <formula>"Ｉ"</formula>
    </cfRule>
    <cfRule type="cellIs" dxfId="558" priority="3297" operator="equal">
      <formula>"Ｈ"</formula>
    </cfRule>
    <cfRule type="cellIs" dxfId="557" priority="3298" operator="equal">
      <formula>"Ｇ"</formula>
    </cfRule>
    <cfRule type="cellIs" dxfId="556" priority="3299" operator="equal">
      <formula>"Ｆ"</formula>
    </cfRule>
    <cfRule type="cellIs" dxfId="555" priority="3300" operator="equal">
      <formula>"Ｆ"</formula>
    </cfRule>
    <cfRule type="cellIs" dxfId="554" priority="3303" operator="equal">
      <formula>"Ｂ"</formula>
    </cfRule>
    <cfRule type="cellIs" dxfId="553" priority="3304" operator="equal">
      <formula>"Ａ"</formula>
    </cfRule>
    <cfRule type="cellIs" dxfId="552" priority="3285" operator="equal">
      <formula>"Ｔ"</formula>
    </cfRule>
    <cfRule type="cellIs" dxfId="551" priority="3267" operator="equal">
      <formula>"Q"</formula>
    </cfRule>
    <cfRule type="cellIs" dxfId="550" priority="3286" operator="equal">
      <formula>"Ｓ"</formula>
    </cfRule>
    <cfRule type="cellIs" dxfId="549" priority="3287" operator="equal">
      <formula>"Ｒ"</formula>
    </cfRule>
    <cfRule type="cellIs" dxfId="548" priority="3264" operator="equal">
      <formula>"T"</formula>
    </cfRule>
  </conditionalFormatting>
  <conditionalFormatting sqref="C23:RX23">
    <cfRule type="cellIs" dxfId="547" priority="6050" operator="equal">
      <formula>"Ｅ"</formula>
    </cfRule>
    <cfRule type="cellIs" dxfId="546" priority="6052" operator="equal">
      <formula>"T"</formula>
    </cfRule>
    <cfRule type="cellIs" dxfId="545" priority="6053" operator="equal">
      <formula>"S"</formula>
    </cfRule>
    <cfRule type="cellIs" dxfId="544" priority="6054" operator="equal">
      <formula>"R"</formula>
    </cfRule>
    <cfRule type="cellIs" dxfId="543" priority="6055" operator="equal">
      <formula>"Q"</formula>
    </cfRule>
    <cfRule type="cellIs" dxfId="542" priority="6056" operator="equal">
      <formula>"P"</formula>
    </cfRule>
    <cfRule type="cellIs" dxfId="541" priority="6057" operator="equal">
      <formula>"O"</formula>
    </cfRule>
    <cfRule type="cellIs" dxfId="540" priority="6058" operator="equal">
      <formula>"N"</formula>
    </cfRule>
    <cfRule type="cellIs" dxfId="539" priority="6059" operator="equal">
      <formula>"M"</formula>
    </cfRule>
    <cfRule type="cellIs" dxfId="538" priority="6060" operator="equal">
      <formula>"L"</formula>
    </cfRule>
    <cfRule type="cellIs" dxfId="537" priority="6061" operator="equal">
      <formula>"K"</formula>
    </cfRule>
    <cfRule type="cellIs" dxfId="536" priority="6062" operator="equal">
      <formula>"J"</formula>
    </cfRule>
    <cfRule type="cellIs" dxfId="535" priority="6063" operator="equal">
      <formula>"I"</formula>
    </cfRule>
    <cfRule type="cellIs" dxfId="534" priority="6064" operator="equal">
      <formula>"H"</formula>
    </cfRule>
    <cfRule type="cellIs" dxfId="533" priority="6065" operator="equal">
      <formula>"G"</formula>
    </cfRule>
    <cfRule type="cellIs" dxfId="532" priority="6066" operator="equal">
      <formula>"F"</formula>
    </cfRule>
    <cfRule type="cellIs" dxfId="531" priority="6067" operator="equal">
      <formula>"E"</formula>
    </cfRule>
    <cfRule type="cellIs" dxfId="530" priority="6068" operator="equal">
      <formula>"Ｄ"</formula>
    </cfRule>
    <cfRule type="cellIs" dxfId="529" priority="6069" operator="equal">
      <formula>"Ｃ"</formula>
    </cfRule>
    <cfRule type="cellIs" dxfId="528" priority="6070" operator="equal">
      <formula>"B"</formula>
    </cfRule>
    <cfRule type="cellIs" dxfId="527" priority="6071" operator="equal">
      <formula>"A"</formula>
    </cfRule>
    <cfRule type="cellIs" dxfId="526" priority="6045" operator="equal">
      <formula>"Close"</formula>
    </cfRule>
    <cfRule type="cellIs" dxfId="525" priority="6092" operator="equal">
      <formula>"Ａ"</formula>
    </cfRule>
    <cfRule type="cellIs" dxfId="524" priority="6091" operator="equal">
      <formula>"Ｂ"</formula>
    </cfRule>
    <cfRule type="cellIs" dxfId="523" priority="6088" operator="equal">
      <formula>"Ｆ"</formula>
    </cfRule>
    <cfRule type="cellIs" dxfId="522" priority="6087" operator="equal">
      <formula>"Ｆ"</formula>
    </cfRule>
    <cfRule type="cellIs" dxfId="521" priority="6086" operator="equal">
      <formula>"Ｇ"</formula>
    </cfRule>
    <cfRule type="cellIs" dxfId="520" priority="6085" operator="equal">
      <formula>"Ｈ"</formula>
    </cfRule>
    <cfRule type="cellIs" dxfId="519" priority="6084" operator="equal">
      <formula>"Ｉ"</formula>
    </cfRule>
    <cfRule type="cellIs" dxfId="518" priority="6083" operator="equal">
      <formula>"Ｊ"</formula>
    </cfRule>
    <cfRule type="cellIs" dxfId="517" priority="6082" operator="equal">
      <formula>"Ｋ"</formula>
    </cfRule>
    <cfRule type="cellIs" dxfId="516" priority="6081" operator="equal">
      <formula>"Ｌ"</formula>
    </cfRule>
    <cfRule type="cellIs" dxfId="515" priority="6080" operator="equal">
      <formula>"Ｍ"</formula>
    </cfRule>
    <cfRule type="cellIs" dxfId="514" priority="6079" operator="equal">
      <formula>"Ｎ"</formula>
    </cfRule>
    <cfRule type="cellIs" dxfId="513" priority="6078" operator="equal">
      <formula>"Ｏ"</formula>
    </cfRule>
    <cfRule type="cellIs" dxfId="512" priority="6077" operator="equal">
      <formula>"Ｐ"</formula>
    </cfRule>
    <cfRule type="cellIs" dxfId="511" priority="6076" operator="equal">
      <formula>"Ｑ"</formula>
    </cfRule>
    <cfRule type="cellIs" dxfId="510" priority="6075" operator="equal">
      <formula>"Ｒ"</formula>
    </cfRule>
    <cfRule type="cellIs" dxfId="509" priority="6073" operator="equal">
      <formula>"Ｔ"</formula>
    </cfRule>
    <cfRule type="cellIs" dxfId="508" priority="6072" operator="equal">
      <formula>"C"</formula>
    </cfRule>
    <cfRule type="cellIs" dxfId="507" priority="6074" operator="equal">
      <formula>"Ｓ"</formula>
    </cfRule>
  </conditionalFormatting>
  <conditionalFormatting sqref="C23:RX33">
    <cfRule type="cellIs" dxfId="506" priority="4" operator="lessThan">
      <formula>0</formula>
    </cfRule>
  </conditionalFormatting>
  <conditionalFormatting sqref="C24:RX33">
    <cfRule type="cellIs" dxfId="505" priority="5" operator="equal">
      <formula>"T"</formula>
    </cfRule>
    <cfRule type="cellIs" dxfId="504" priority="6" operator="equal">
      <formula>"S"</formula>
    </cfRule>
    <cfRule type="cellIs" dxfId="503" priority="7" operator="equal">
      <formula>"R"</formula>
    </cfRule>
    <cfRule type="cellIs" dxfId="502" priority="8" operator="equal">
      <formula>"Q"</formula>
    </cfRule>
    <cfRule type="cellIs" dxfId="501" priority="9" operator="equal">
      <formula>"P"</formula>
    </cfRule>
    <cfRule type="cellIs" dxfId="500" priority="10" operator="equal">
      <formula>"O"</formula>
    </cfRule>
    <cfRule type="cellIs" dxfId="499" priority="11" operator="equal">
      <formula>"N"</formula>
    </cfRule>
    <cfRule type="cellIs" dxfId="498" priority="12" operator="equal">
      <formula>"M"</formula>
    </cfRule>
    <cfRule type="cellIs" dxfId="497" priority="13" operator="equal">
      <formula>"L"</formula>
    </cfRule>
    <cfRule type="cellIs" dxfId="496" priority="14" operator="equal">
      <formula>"K"</formula>
    </cfRule>
    <cfRule type="cellIs" dxfId="495" priority="15" operator="equal">
      <formula>"J"</formula>
    </cfRule>
    <cfRule type="cellIs" dxfId="494" priority="16" operator="equal">
      <formula>"I"</formula>
    </cfRule>
    <cfRule type="cellIs" dxfId="493" priority="17" operator="equal">
      <formula>"H"</formula>
    </cfRule>
    <cfRule type="cellIs" dxfId="492" priority="18" operator="equal">
      <formula>"G"</formula>
    </cfRule>
    <cfRule type="cellIs" dxfId="491" priority="19" operator="equal">
      <formula>"F"</formula>
    </cfRule>
    <cfRule type="cellIs" dxfId="490" priority="20" operator="equal">
      <formula>"E"</formula>
    </cfRule>
    <cfRule type="cellIs" dxfId="489" priority="21" operator="equal">
      <formula>"Ｄ"</formula>
    </cfRule>
    <cfRule type="cellIs" dxfId="488" priority="22" operator="equal">
      <formula>"Ｃ"</formula>
    </cfRule>
    <cfRule type="cellIs" dxfId="487" priority="23" operator="equal">
      <formula>"B"</formula>
    </cfRule>
    <cfRule type="cellIs" dxfId="486" priority="24" operator="equal">
      <formula>"A"</formula>
    </cfRule>
    <cfRule type="cellIs" dxfId="485" priority="25" operator="equal">
      <formula>"C"</formula>
    </cfRule>
    <cfRule type="cellIs" dxfId="484" priority="26" operator="equal">
      <formula>"Ｔ"</formula>
    </cfRule>
    <cfRule type="cellIs" dxfId="483" priority="27" operator="equal">
      <formula>"Ｓ"</formula>
    </cfRule>
    <cfRule type="cellIs" dxfId="482" priority="28" operator="equal">
      <formula>"Ｒ"</formula>
    </cfRule>
    <cfRule type="cellIs" dxfId="481" priority="29" operator="equal">
      <formula>"Ｑ"</formula>
    </cfRule>
    <cfRule type="cellIs" dxfId="480" priority="30" operator="equal">
      <formula>"Ｐ"</formula>
    </cfRule>
    <cfRule type="cellIs" dxfId="479" priority="31" operator="equal">
      <formula>"Ｏ"</formula>
    </cfRule>
    <cfRule type="cellIs" dxfId="478" priority="32" operator="equal">
      <formula>"Ｎ"</formula>
    </cfRule>
    <cfRule type="cellIs" dxfId="477" priority="33" operator="equal">
      <formula>"Ｍ"</formula>
    </cfRule>
    <cfRule type="cellIs" dxfId="476" priority="34" operator="equal">
      <formula>"Ｌ"</formula>
    </cfRule>
    <cfRule type="cellIs" dxfId="475" priority="35" operator="equal">
      <formula>"Ｋ"</formula>
    </cfRule>
    <cfRule type="cellIs" dxfId="474" priority="36" operator="equal">
      <formula>"Ｊ"</formula>
    </cfRule>
    <cfRule type="cellIs" dxfId="473" priority="37" operator="equal">
      <formula>"Ｉ"</formula>
    </cfRule>
    <cfRule type="cellIs" dxfId="472" priority="38" operator="equal">
      <formula>"Ｈ"</formula>
    </cfRule>
    <cfRule type="cellIs" dxfId="471" priority="39" operator="equal">
      <formula>"Ｇ"</formula>
    </cfRule>
    <cfRule type="cellIs" dxfId="470" priority="40" operator="equal">
      <formula>"Ｆ"</formula>
    </cfRule>
    <cfRule type="cellIs" dxfId="469" priority="41" operator="equal">
      <formula>"Ｆ"</formula>
    </cfRule>
    <cfRule type="cellIs" dxfId="468" priority="43" operator="equal">
      <formula>"Ａ"</formula>
    </cfRule>
    <cfRule type="cellIs" dxfId="467" priority="42" operator="equal">
      <formula>"Ｂ"</formula>
    </cfRule>
    <cfRule type="cellIs" dxfId="466" priority="3" operator="equal">
      <formula>"Ｅ"</formula>
    </cfRule>
  </conditionalFormatting>
  <conditionalFormatting sqref="C36:RX36">
    <cfRule type="cellIs" dxfId="465" priority="6318" operator="equal">
      <formula>"Close"</formula>
    </cfRule>
    <cfRule type="cellIs" dxfId="464" priority="6323" operator="equal">
      <formula>"Ｅ"</formula>
    </cfRule>
    <cfRule type="cellIs" dxfId="463" priority="6325" operator="equal">
      <formula>"T"</formula>
    </cfRule>
    <cfRule type="cellIs" dxfId="462" priority="6326" operator="equal">
      <formula>"S"</formula>
    </cfRule>
    <cfRule type="cellIs" dxfId="461" priority="6327" operator="equal">
      <formula>"R"</formula>
    </cfRule>
    <cfRule type="cellIs" dxfId="460" priority="6328" operator="equal">
      <formula>"Q"</formula>
    </cfRule>
    <cfRule type="cellIs" dxfId="459" priority="6329" operator="equal">
      <formula>"P"</formula>
    </cfRule>
    <cfRule type="cellIs" dxfId="458" priority="6331" operator="equal">
      <formula>"N"</formula>
    </cfRule>
    <cfRule type="cellIs" dxfId="457" priority="6332" operator="equal">
      <formula>"M"</formula>
    </cfRule>
    <cfRule type="cellIs" dxfId="456" priority="6333" operator="equal">
      <formula>"L"</formula>
    </cfRule>
    <cfRule type="cellIs" dxfId="455" priority="6334" operator="equal">
      <formula>"K"</formula>
    </cfRule>
    <cfRule type="cellIs" dxfId="454" priority="6335" operator="equal">
      <formula>"J"</formula>
    </cfRule>
    <cfRule type="cellIs" dxfId="453" priority="6336" operator="equal">
      <formula>"I"</formula>
    </cfRule>
    <cfRule type="cellIs" dxfId="452" priority="6337" operator="equal">
      <formula>"H"</formula>
    </cfRule>
    <cfRule type="cellIs" dxfId="451" priority="6338" operator="equal">
      <formula>"G"</formula>
    </cfRule>
    <cfRule type="cellIs" dxfId="450" priority="6339" operator="equal">
      <formula>"F"</formula>
    </cfRule>
    <cfRule type="cellIs" dxfId="449" priority="6340" operator="equal">
      <formula>"E"</formula>
    </cfRule>
    <cfRule type="cellIs" dxfId="448" priority="6341" operator="equal">
      <formula>"Ｄ"</formula>
    </cfRule>
    <cfRule type="cellIs" dxfId="447" priority="6342" operator="equal">
      <formula>"Ｃ"</formula>
    </cfRule>
    <cfRule type="cellIs" dxfId="446" priority="6343" operator="equal">
      <formula>"B"</formula>
    </cfRule>
    <cfRule type="cellIs" dxfId="445" priority="6344" operator="equal">
      <formula>"A"</formula>
    </cfRule>
    <cfRule type="cellIs" dxfId="444" priority="6345" operator="equal">
      <formula>"C"</formula>
    </cfRule>
    <cfRule type="cellIs" dxfId="443" priority="6348" operator="equal">
      <formula>"Ｒ"</formula>
    </cfRule>
    <cfRule type="cellIs" dxfId="442" priority="6330" operator="equal">
      <formula>"O"</formula>
    </cfRule>
    <cfRule type="cellIs" dxfId="441" priority="6349" operator="equal">
      <formula>"Ｑ"</formula>
    </cfRule>
    <cfRule type="cellIs" dxfId="440" priority="6365" operator="equal">
      <formula>"Ａ"</formula>
    </cfRule>
    <cfRule type="cellIs" dxfId="439" priority="6346" operator="equal">
      <formula>"Ｔ"</formula>
    </cfRule>
    <cfRule type="cellIs" dxfId="438" priority="6360" operator="equal">
      <formula>"Ｆ"</formula>
    </cfRule>
    <cfRule type="cellIs" dxfId="437" priority="6364" operator="equal">
      <formula>"Ｂ"</formula>
    </cfRule>
    <cfRule type="cellIs" dxfId="436" priority="6361" operator="equal">
      <formula>"Ｆ"</formula>
    </cfRule>
    <cfRule type="cellIs" dxfId="435" priority="6359" operator="equal">
      <formula>"Ｇ"</formula>
    </cfRule>
    <cfRule type="cellIs" dxfId="434" priority="6358" operator="equal">
      <formula>"Ｈ"</formula>
    </cfRule>
    <cfRule type="cellIs" dxfId="433" priority="6357" operator="equal">
      <formula>"Ｉ"</formula>
    </cfRule>
    <cfRule type="cellIs" dxfId="432" priority="6356" operator="equal">
      <formula>"Ｊ"</formula>
    </cfRule>
    <cfRule type="cellIs" dxfId="431" priority="6355" operator="equal">
      <formula>"Ｋ"</formula>
    </cfRule>
    <cfRule type="cellIs" dxfId="430" priority="6354" operator="equal">
      <formula>"Ｌ"</formula>
    </cfRule>
    <cfRule type="cellIs" dxfId="429" priority="6353" operator="equal">
      <formula>"Ｍ"</formula>
    </cfRule>
    <cfRule type="cellIs" dxfId="428" priority="6352" operator="equal">
      <formula>"Ｎ"</formula>
    </cfRule>
    <cfRule type="cellIs" dxfId="427" priority="6351" operator="equal">
      <formula>"Ｏ"</formula>
    </cfRule>
    <cfRule type="cellIs" dxfId="426" priority="6350" operator="equal">
      <formula>"Ｐ"</formula>
    </cfRule>
    <cfRule type="cellIs" dxfId="425" priority="6347" operator="equal">
      <formula>"Ｓ"</formula>
    </cfRule>
  </conditionalFormatting>
  <conditionalFormatting sqref="C36:RX46">
    <cfRule type="cellIs" dxfId="424" priority="168" operator="lessThan">
      <formula>0</formula>
    </cfRule>
  </conditionalFormatting>
  <conditionalFormatting sqref="C37:RX46">
    <cfRule type="cellIs" dxfId="423" priority="187" operator="equal">
      <formula>"B"</formula>
    </cfRule>
    <cfRule type="cellIs" dxfId="422" priority="188" operator="equal">
      <formula>"A"</formula>
    </cfRule>
    <cfRule type="cellIs" dxfId="421" priority="189" operator="equal">
      <formula>"C"</formula>
    </cfRule>
    <cfRule type="cellIs" dxfId="420" priority="190" operator="equal">
      <formula>"Ｔ"</formula>
    </cfRule>
    <cfRule type="cellIs" dxfId="419" priority="191" operator="equal">
      <formula>"Ｓ"</formula>
    </cfRule>
    <cfRule type="cellIs" dxfId="418" priority="192" operator="equal">
      <formula>"Ｒ"</formula>
    </cfRule>
    <cfRule type="cellIs" dxfId="417" priority="194" operator="equal">
      <formula>"Ｐ"</formula>
    </cfRule>
    <cfRule type="cellIs" dxfId="416" priority="195" operator="equal">
      <formula>"Ｏ"</formula>
    </cfRule>
    <cfRule type="cellIs" dxfId="415" priority="196" operator="equal">
      <formula>"Ｎ"</formula>
    </cfRule>
    <cfRule type="cellIs" dxfId="414" priority="197" operator="equal">
      <formula>"Ｍ"</formula>
    </cfRule>
    <cfRule type="cellIs" dxfId="413" priority="198" operator="equal">
      <formula>"Ｌ"</formula>
    </cfRule>
    <cfRule type="cellIs" dxfId="412" priority="199" operator="equal">
      <formula>"Ｋ"</formula>
    </cfRule>
    <cfRule type="cellIs" dxfId="411" priority="200" operator="equal">
      <formula>"Ｊ"</formula>
    </cfRule>
    <cfRule type="cellIs" dxfId="410" priority="201" operator="equal">
      <formula>"Ｉ"</formula>
    </cfRule>
    <cfRule type="cellIs" dxfId="409" priority="202" operator="equal">
      <formula>"Ｈ"</formula>
    </cfRule>
    <cfRule type="cellIs" dxfId="408" priority="203" operator="equal">
      <formula>"Ｇ"</formula>
    </cfRule>
    <cfRule type="cellIs" dxfId="407" priority="204" operator="equal">
      <formula>"Ｆ"</formula>
    </cfRule>
    <cfRule type="cellIs" dxfId="406" priority="205" operator="equal">
      <formula>"Ｆ"</formula>
    </cfRule>
    <cfRule type="cellIs" dxfId="405" priority="206" operator="equal">
      <formula>"Ｂ"</formula>
    </cfRule>
    <cfRule type="cellIs" dxfId="404" priority="207" operator="equal">
      <formula>"Ａ"</formula>
    </cfRule>
    <cfRule type="cellIs" dxfId="403" priority="193" operator="equal">
      <formula>"Ｑ"</formula>
    </cfRule>
    <cfRule type="cellIs" dxfId="402" priority="167" operator="equal">
      <formula>"Ｅ"</formula>
    </cfRule>
    <cfRule type="cellIs" dxfId="401" priority="169" operator="equal">
      <formula>"T"</formula>
    </cfRule>
    <cfRule type="cellIs" dxfId="400" priority="170" operator="equal">
      <formula>"S"</formula>
    </cfRule>
    <cfRule type="cellIs" dxfId="399" priority="171" operator="equal">
      <formula>"R"</formula>
    </cfRule>
    <cfRule type="cellIs" dxfId="398" priority="172" operator="equal">
      <formula>"Q"</formula>
    </cfRule>
    <cfRule type="cellIs" dxfId="397" priority="173" operator="equal">
      <formula>"P"</formula>
    </cfRule>
    <cfRule type="cellIs" dxfId="396" priority="174" operator="equal">
      <formula>"O"</formula>
    </cfRule>
    <cfRule type="cellIs" dxfId="395" priority="175" operator="equal">
      <formula>"N"</formula>
    </cfRule>
    <cfRule type="cellIs" dxfId="394" priority="176" operator="equal">
      <formula>"M"</formula>
    </cfRule>
    <cfRule type="cellIs" dxfId="393" priority="177" operator="equal">
      <formula>"L"</formula>
    </cfRule>
    <cfRule type="cellIs" dxfId="392" priority="178" operator="equal">
      <formula>"K"</formula>
    </cfRule>
    <cfRule type="cellIs" dxfId="391" priority="179" operator="equal">
      <formula>"J"</formula>
    </cfRule>
    <cfRule type="cellIs" dxfId="390" priority="180" operator="equal">
      <formula>"I"</formula>
    </cfRule>
    <cfRule type="cellIs" dxfId="389" priority="181" operator="equal">
      <formula>"H"</formula>
    </cfRule>
    <cfRule type="cellIs" dxfId="388" priority="182" operator="equal">
      <formula>"G"</formula>
    </cfRule>
    <cfRule type="cellIs" dxfId="387" priority="183" operator="equal">
      <formula>"F"</formula>
    </cfRule>
    <cfRule type="cellIs" dxfId="386" priority="184" operator="equal">
      <formula>"E"</formula>
    </cfRule>
    <cfRule type="cellIs" dxfId="385" priority="185" operator="equal">
      <formula>"Ｄ"</formula>
    </cfRule>
    <cfRule type="cellIs" dxfId="384" priority="186" operator="equal">
      <formula>"Ｃ"</formula>
    </cfRule>
  </conditionalFormatting>
  <conditionalFormatting sqref="C48:RX48 D49 F49:RX49 D50:RX58">
    <cfRule type="cellIs" dxfId="383" priority="2273" operator="lessThan">
      <formula>0</formula>
    </cfRule>
  </conditionalFormatting>
  <conditionalFormatting sqref="C48:RX48">
    <cfRule type="cellIs" dxfId="382" priority="5818" operator="equal">
      <formula>"Ｂ"</formula>
    </cfRule>
    <cfRule type="cellIs" dxfId="381" priority="5815" operator="equal">
      <formula>"Ｆ"</formula>
    </cfRule>
    <cfRule type="cellIs" dxfId="380" priority="5814" operator="equal">
      <formula>"Ｆ"</formula>
    </cfRule>
    <cfRule type="cellIs" dxfId="379" priority="5813" operator="equal">
      <formula>"Ｇ"</formula>
    </cfRule>
    <cfRule type="cellIs" dxfId="378" priority="5812" operator="equal">
      <formula>"Ｈ"</formula>
    </cfRule>
    <cfRule type="cellIs" dxfId="377" priority="5811" operator="equal">
      <formula>"Ｉ"</formula>
    </cfRule>
    <cfRule type="cellIs" dxfId="376" priority="5810" operator="equal">
      <formula>"Ｊ"</formula>
    </cfRule>
    <cfRule type="cellIs" dxfId="375" priority="5809" operator="equal">
      <formula>"Ｋ"</formula>
    </cfRule>
    <cfRule type="cellIs" dxfId="374" priority="5808" operator="equal">
      <formula>"Ｌ"</formula>
    </cfRule>
    <cfRule type="cellIs" dxfId="373" priority="5807" operator="equal">
      <formula>"Ｍ"</formula>
    </cfRule>
    <cfRule type="cellIs" dxfId="372" priority="5806" operator="equal">
      <formula>"Ｎ"</formula>
    </cfRule>
    <cfRule type="cellIs" dxfId="371" priority="5805" operator="equal">
      <formula>"Ｏ"</formula>
    </cfRule>
    <cfRule type="cellIs" dxfId="370" priority="5804" operator="equal">
      <formula>"Ｐ"</formula>
    </cfRule>
    <cfRule type="cellIs" dxfId="369" priority="5803" operator="equal">
      <formula>"Ｑ"</formula>
    </cfRule>
    <cfRule type="cellIs" dxfId="368" priority="5802" operator="equal">
      <formula>"Ｒ"</formula>
    </cfRule>
    <cfRule type="cellIs" dxfId="367" priority="5801" operator="equal">
      <formula>"Ｓ"</formula>
    </cfRule>
    <cfRule type="cellIs" dxfId="366" priority="5800" operator="equal">
      <formula>"Ｔ"</formula>
    </cfRule>
    <cfRule type="cellIs" dxfId="365" priority="5797" operator="equal">
      <formula>"B"</formula>
    </cfRule>
    <cfRule type="cellIs" dxfId="364" priority="5796" operator="equal">
      <formula>"Ｃ"</formula>
    </cfRule>
    <cfRule type="cellIs" dxfId="363" priority="5799" operator="equal">
      <formula>"C"</formula>
    </cfRule>
    <cfRule type="cellIs" dxfId="362" priority="5795" operator="equal">
      <formula>"Ｄ"</formula>
    </cfRule>
    <cfRule type="cellIs" dxfId="361" priority="5772" operator="equal">
      <formula>"Close"</formula>
    </cfRule>
    <cfRule type="cellIs" dxfId="360" priority="5780" operator="equal">
      <formula>"S"</formula>
    </cfRule>
    <cfRule type="cellIs" dxfId="359" priority="5781" operator="equal">
      <formula>"R"</formula>
    </cfRule>
    <cfRule type="cellIs" dxfId="358" priority="5782" operator="equal">
      <formula>"Q"</formula>
    </cfRule>
    <cfRule type="cellIs" dxfId="357" priority="5793" operator="equal">
      <formula>"F"</formula>
    </cfRule>
    <cfRule type="cellIs" dxfId="356" priority="5783" operator="equal">
      <formula>"P"</formula>
    </cfRule>
    <cfRule type="cellIs" dxfId="355" priority="5784" operator="equal">
      <formula>"O"</formula>
    </cfRule>
    <cfRule type="cellIs" dxfId="354" priority="5785" operator="equal">
      <formula>"N"</formula>
    </cfRule>
    <cfRule type="cellIs" dxfId="353" priority="5786" operator="equal">
      <formula>"M"</formula>
    </cfRule>
    <cfRule type="cellIs" dxfId="352" priority="5787" operator="equal">
      <formula>"L"</formula>
    </cfRule>
    <cfRule type="cellIs" dxfId="351" priority="5788" operator="equal">
      <formula>"K"</formula>
    </cfRule>
    <cfRule type="cellIs" dxfId="350" priority="5789" operator="equal">
      <formula>"J"</formula>
    </cfRule>
    <cfRule type="cellIs" dxfId="349" priority="5790" operator="equal">
      <formula>"I"</formula>
    </cfRule>
    <cfRule type="cellIs" dxfId="348" priority="5819" operator="equal">
      <formula>"Ａ"</formula>
    </cfRule>
    <cfRule type="cellIs" dxfId="347" priority="5779" operator="equal">
      <formula>"T"</formula>
    </cfRule>
    <cfRule type="cellIs" dxfId="346" priority="5791" operator="equal">
      <formula>"H"</formula>
    </cfRule>
    <cfRule type="cellIs" dxfId="345" priority="5792" operator="equal">
      <formula>"G"</formula>
    </cfRule>
    <cfRule type="cellIs" dxfId="344" priority="5794" operator="equal">
      <formula>"E"</formula>
    </cfRule>
    <cfRule type="cellIs" dxfId="343" priority="5777" operator="equal">
      <formula>"Ｅ"</formula>
    </cfRule>
    <cfRule type="cellIs" dxfId="342" priority="5798" operator="equal">
      <formula>"A"</formula>
    </cfRule>
  </conditionalFormatting>
  <conditionalFormatting sqref="C61:RX61">
    <cfRule type="cellIs" dxfId="341" priority="5294" operator="equal">
      <formula>"Ｄ"</formula>
    </cfRule>
    <cfRule type="cellIs" dxfId="340" priority="5295" operator="equal">
      <formula>"Ｃ"</formula>
    </cfRule>
    <cfRule type="cellIs" dxfId="339" priority="5296" operator="equal">
      <formula>"B"</formula>
    </cfRule>
    <cfRule type="cellIs" dxfId="338" priority="5297" operator="equal">
      <formula>"A"</formula>
    </cfRule>
    <cfRule type="cellIs" dxfId="337" priority="5298" operator="equal">
      <formula>"C"</formula>
    </cfRule>
    <cfRule type="cellIs" dxfId="336" priority="5299" operator="equal">
      <formula>"Ｔ"</formula>
    </cfRule>
    <cfRule type="cellIs" dxfId="335" priority="5300" operator="equal">
      <formula>"Ｓ"</formula>
    </cfRule>
    <cfRule type="cellIs" dxfId="334" priority="5301" operator="equal">
      <formula>"Ｒ"</formula>
    </cfRule>
    <cfRule type="cellIs" dxfId="333" priority="5302" operator="equal">
      <formula>"Ｑ"</formula>
    </cfRule>
    <cfRule type="cellIs" dxfId="332" priority="5303" operator="equal">
      <formula>"Ｐ"</formula>
    </cfRule>
    <cfRule type="cellIs" dxfId="331" priority="5304" operator="equal">
      <formula>"Ｏ"</formula>
    </cfRule>
    <cfRule type="cellIs" dxfId="330" priority="5305" operator="equal">
      <formula>"Ｎ"</formula>
    </cfRule>
    <cfRule type="cellIs" dxfId="329" priority="5306" operator="equal">
      <formula>"Ｍ"</formula>
    </cfRule>
    <cfRule type="cellIs" dxfId="328" priority="5307" operator="equal">
      <formula>"Ｌ"</formula>
    </cfRule>
    <cfRule type="cellIs" dxfId="327" priority="5308" operator="equal">
      <formula>"Ｋ"</formula>
    </cfRule>
    <cfRule type="cellIs" dxfId="326" priority="5309" operator="equal">
      <formula>"Ｊ"</formula>
    </cfRule>
    <cfRule type="cellIs" dxfId="325" priority="5310" operator="equal">
      <formula>"Ｉ"</formula>
    </cfRule>
    <cfRule type="cellIs" dxfId="324" priority="5311" operator="equal">
      <formula>"Ｈ"</formula>
    </cfRule>
    <cfRule type="cellIs" dxfId="323" priority="5313" operator="equal">
      <formula>"Ｆ"</formula>
    </cfRule>
    <cfRule type="cellIs" dxfId="322" priority="5314" operator="equal">
      <formula>"Ｆ"</formula>
    </cfRule>
    <cfRule type="cellIs" dxfId="321" priority="5317" operator="equal">
      <formula>"Ｂ"</formula>
    </cfRule>
    <cfRule type="cellIs" dxfId="320" priority="5318" operator="equal">
      <formula>"Ａ"</formula>
    </cfRule>
    <cfRule type="cellIs" dxfId="319" priority="5312" operator="equal">
      <formula>"Ｇ"</formula>
    </cfRule>
    <cfRule type="cellIs" dxfId="318" priority="5271" operator="equal">
      <formula>"Close"</formula>
    </cfRule>
    <cfRule type="cellIs" dxfId="317" priority="5276" operator="equal">
      <formula>"Ｅ"</formula>
    </cfRule>
    <cfRule type="cellIs" dxfId="316" priority="5278" operator="equal">
      <formula>"T"</formula>
    </cfRule>
    <cfRule type="cellIs" dxfId="315" priority="5279" operator="equal">
      <formula>"S"</formula>
    </cfRule>
    <cfRule type="cellIs" dxfId="314" priority="5280" operator="equal">
      <formula>"R"</formula>
    </cfRule>
    <cfRule type="cellIs" dxfId="313" priority="5281" operator="equal">
      <formula>"Q"</formula>
    </cfRule>
    <cfRule type="cellIs" dxfId="312" priority="5282" operator="equal">
      <formula>"P"</formula>
    </cfRule>
    <cfRule type="cellIs" dxfId="311" priority="5283" operator="equal">
      <formula>"O"</formula>
    </cfRule>
    <cfRule type="cellIs" dxfId="310" priority="5284" operator="equal">
      <formula>"N"</formula>
    </cfRule>
    <cfRule type="cellIs" dxfId="309" priority="5285" operator="equal">
      <formula>"M"</formula>
    </cfRule>
    <cfRule type="cellIs" dxfId="308" priority="5286" operator="equal">
      <formula>"L"</formula>
    </cfRule>
    <cfRule type="cellIs" dxfId="307" priority="5287" operator="equal">
      <formula>"K"</formula>
    </cfRule>
    <cfRule type="cellIs" dxfId="306" priority="5288" operator="equal">
      <formula>"J"</formula>
    </cfRule>
    <cfRule type="cellIs" dxfId="305" priority="5289" operator="equal">
      <formula>"I"</formula>
    </cfRule>
    <cfRule type="cellIs" dxfId="304" priority="5290" operator="equal">
      <formula>"H"</formula>
    </cfRule>
    <cfRule type="cellIs" dxfId="303" priority="5291" operator="equal">
      <formula>"G"</formula>
    </cfRule>
    <cfRule type="cellIs" dxfId="302" priority="5292" operator="equal">
      <formula>"F"</formula>
    </cfRule>
    <cfRule type="cellIs" dxfId="301" priority="5293" operator="equal">
      <formula>"E"</formula>
    </cfRule>
  </conditionalFormatting>
  <conditionalFormatting sqref="C61:RX71">
    <cfRule type="cellIs" dxfId="300" priority="86" operator="lessThan">
      <formula>0</formula>
    </cfRule>
  </conditionalFormatting>
  <conditionalFormatting sqref="C62:RX71">
    <cfRule type="cellIs" dxfId="299" priority="88" operator="equal">
      <formula>"S"</formula>
    </cfRule>
    <cfRule type="cellIs" dxfId="298" priority="119" operator="equal">
      <formula>"Ｉ"</formula>
    </cfRule>
    <cfRule type="cellIs" dxfId="297" priority="120" operator="equal">
      <formula>"Ｈ"</formula>
    </cfRule>
    <cfRule type="cellIs" dxfId="296" priority="121" operator="equal">
      <formula>"Ｇ"</formula>
    </cfRule>
    <cfRule type="cellIs" dxfId="295" priority="124" operator="equal">
      <formula>"Ｂ"</formula>
    </cfRule>
    <cfRule type="cellIs" dxfId="294" priority="125" operator="equal">
      <formula>"Ａ"</formula>
    </cfRule>
    <cfRule type="cellIs" dxfId="293" priority="117" operator="equal">
      <formula>"Ｋ"</formula>
    </cfRule>
    <cfRule type="cellIs" dxfId="292" priority="85" operator="equal">
      <formula>"Ｅ"</formula>
    </cfRule>
    <cfRule type="cellIs" dxfId="291" priority="87" operator="equal">
      <formula>"T"</formula>
    </cfRule>
    <cfRule type="cellIs" dxfId="290" priority="97" operator="equal">
      <formula>"J"</formula>
    </cfRule>
    <cfRule type="cellIs" dxfId="289" priority="89" operator="equal">
      <formula>"R"</formula>
    </cfRule>
    <cfRule type="cellIs" dxfId="288" priority="90" operator="equal">
      <formula>"Q"</formula>
    </cfRule>
    <cfRule type="cellIs" dxfId="287" priority="91" operator="equal">
      <formula>"P"</formula>
    </cfRule>
    <cfRule type="cellIs" dxfId="286" priority="92" operator="equal">
      <formula>"O"</formula>
    </cfRule>
    <cfRule type="cellIs" dxfId="285" priority="108" operator="equal">
      <formula>"Ｔ"</formula>
    </cfRule>
    <cfRule type="cellIs" dxfId="284" priority="93" operator="equal">
      <formula>"N"</formula>
    </cfRule>
    <cfRule type="cellIs" dxfId="283" priority="94" operator="equal">
      <formula>"M"</formula>
    </cfRule>
    <cfRule type="cellIs" dxfId="282" priority="95" operator="equal">
      <formula>"L"</formula>
    </cfRule>
    <cfRule type="cellIs" dxfId="281" priority="96" operator="equal">
      <formula>"K"</formula>
    </cfRule>
    <cfRule type="cellIs" dxfId="280" priority="118" operator="equal">
      <formula>"Ｊ"</formula>
    </cfRule>
    <cfRule type="cellIs" dxfId="279" priority="98" operator="equal">
      <formula>"I"</formula>
    </cfRule>
    <cfRule type="cellIs" dxfId="278" priority="99" operator="equal">
      <formula>"H"</formula>
    </cfRule>
    <cfRule type="cellIs" dxfId="277" priority="100" operator="equal">
      <formula>"G"</formula>
    </cfRule>
    <cfRule type="cellIs" dxfId="276" priority="101" operator="equal">
      <formula>"F"</formula>
    </cfRule>
    <cfRule type="cellIs" dxfId="275" priority="102" operator="equal">
      <formula>"E"</formula>
    </cfRule>
    <cfRule type="cellIs" dxfId="274" priority="103" operator="equal">
      <formula>"Ｄ"</formula>
    </cfRule>
    <cfRule type="cellIs" dxfId="273" priority="107" operator="equal">
      <formula>"C"</formula>
    </cfRule>
    <cfRule type="cellIs" dxfId="272" priority="104" operator="equal">
      <formula>"Ｃ"</formula>
    </cfRule>
    <cfRule type="cellIs" dxfId="271" priority="105" operator="equal">
      <formula>"B"</formula>
    </cfRule>
    <cfRule type="cellIs" dxfId="270" priority="106" operator="equal">
      <formula>"A"</formula>
    </cfRule>
    <cfRule type="cellIs" dxfId="269" priority="109" operator="equal">
      <formula>"Ｓ"</formula>
    </cfRule>
    <cfRule type="cellIs" dxfId="268" priority="110" operator="equal">
      <formula>"Ｒ"</formula>
    </cfRule>
    <cfRule type="cellIs" dxfId="267" priority="111" operator="equal">
      <formula>"Ｑ"</formula>
    </cfRule>
    <cfRule type="cellIs" dxfId="266" priority="112" operator="equal">
      <formula>"Ｐ"</formula>
    </cfRule>
    <cfRule type="cellIs" dxfId="265" priority="113" operator="equal">
      <formula>"Ｏ"</formula>
    </cfRule>
    <cfRule type="cellIs" dxfId="264" priority="114" operator="equal">
      <formula>"Ｎ"</formula>
    </cfRule>
    <cfRule type="cellIs" dxfId="263" priority="115" operator="equal">
      <formula>"Ｍ"</formula>
    </cfRule>
    <cfRule type="cellIs" dxfId="262" priority="116" operator="equal">
      <formula>"Ｌ"</formula>
    </cfRule>
  </conditionalFormatting>
  <conditionalFormatting sqref="C74:RX74">
    <cfRule type="cellIs" dxfId="261" priority="5507" operator="equal">
      <formula>"S"</formula>
    </cfRule>
    <cfRule type="cellIs" dxfId="260" priority="5506" operator="equal">
      <formula>"T"</formula>
    </cfRule>
    <cfRule type="cellIs" dxfId="259" priority="5499" operator="equal">
      <formula>"Close"</formula>
    </cfRule>
    <cfRule type="cellIs" dxfId="258" priority="5504" operator="equal">
      <formula>"Ｅ"</formula>
    </cfRule>
    <cfRule type="cellIs" dxfId="257" priority="5537" operator="equal">
      <formula>"Ｊ"</formula>
    </cfRule>
    <cfRule type="cellIs" dxfId="256" priority="5512" operator="equal">
      <formula>"N"</formula>
    </cfRule>
    <cfRule type="cellIs" dxfId="255" priority="5508" operator="equal">
      <formula>"R"</formula>
    </cfRule>
    <cfRule type="cellIs" dxfId="254" priority="5509" operator="equal">
      <formula>"Q"</formula>
    </cfRule>
    <cfRule type="cellIs" dxfId="253" priority="5510" operator="equal">
      <formula>"P"</formula>
    </cfRule>
    <cfRule type="cellIs" dxfId="252" priority="5511" operator="equal">
      <formula>"O"</formula>
    </cfRule>
    <cfRule type="cellIs" dxfId="251" priority="5535" operator="equal">
      <formula>"Ｌ"</formula>
    </cfRule>
    <cfRule type="cellIs" dxfId="250" priority="5513" operator="equal">
      <formula>"M"</formula>
    </cfRule>
    <cfRule type="cellIs" dxfId="249" priority="5514" operator="equal">
      <formula>"L"</formula>
    </cfRule>
    <cfRule type="cellIs" dxfId="248" priority="5527" operator="equal">
      <formula>"Ｔ"</formula>
    </cfRule>
    <cfRule type="cellIs" dxfId="247" priority="5528" operator="equal">
      <formula>"Ｓ"</formula>
    </cfRule>
    <cfRule type="cellIs" dxfId="246" priority="5529" operator="equal">
      <formula>"Ｒ"</formula>
    </cfRule>
    <cfRule type="cellIs" dxfId="245" priority="5530" operator="equal">
      <formula>"Ｑ"</formula>
    </cfRule>
    <cfRule type="cellIs" dxfId="244" priority="5531" operator="equal">
      <formula>"Ｐ"</formula>
    </cfRule>
    <cfRule type="cellIs" dxfId="243" priority="5532" operator="equal">
      <formula>"Ｏ"</formula>
    </cfRule>
    <cfRule type="cellIs" dxfId="242" priority="5533" operator="equal">
      <formula>"Ｎ"</formula>
    </cfRule>
    <cfRule type="cellIs" dxfId="241" priority="5534" operator="equal">
      <formula>"Ｍ"</formula>
    </cfRule>
    <cfRule type="cellIs" dxfId="240" priority="5516" operator="equal">
      <formula>"J"</formula>
    </cfRule>
    <cfRule type="cellIs" dxfId="239" priority="5536" operator="equal">
      <formula>"Ｋ"</formula>
    </cfRule>
    <cfRule type="cellIs" dxfId="238" priority="5517" operator="equal">
      <formula>"I"</formula>
    </cfRule>
    <cfRule type="cellIs" dxfId="237" priority="5538" operator="equal">
      <formula>"Ｉ"</formula>
    </cfRule>
    <cfRule type="cellIs" dxfId="236" priority="5539" operator="equal">
      <formula>"Ｈ"</formula>
    </cfRule>
    <cfRule type="cellIs" dxfId="235" priority="5540" operator="equal">
      <formula>"Ｇ"</formula>
    </cfRule>
    <cfRule type="cellIs" dxfId="234" priority="5541" operator="equal">
      <formula>"Ｆ"</formula>
    </cfRule>
    <cfRule type="cellIs" dxfId="233" priority="5542" operator="equal">
      <formula>"Ｆ"</formula>
    </cfRule>
    <cfRule type="cellIs" dxfId="232" priority="5545" operator="equal">
      <formula>"Ｂ"</formula>
    </cfRule>
    <cfRule type="cellIs" dxfId="231" priority="5546" operator="equal">
      <formula>"Ａ"</formula>
    </cfRule>
    <cfRule type="cellIs" dxfId="230" priority="5515" operator="equal">
      <formula>"K"</formula>
    </cfRule>
    <cfRule type="cellIs" dxfId="229" priority="5518" operator="equal">
      <formula>"H"</formula>
    </cfRule>
    <cfRule type="cellIs" dxfId="228" priority="5519" operator="equal">
      <formula>"G"</formula>
    </cfRule>
    <cfRule type="cellIs" dxfId="227" priority="5520" operator="equal">
      <formula>"F"</formula>
    </cfRule>
    <cfRule type="cellIs" dxfId="226" priority="5521" operator="equal">
      <formula>"E"</formula>
    </cfRule>
    <cfRule type="cellIs" dxfId="225" priority="5522" operator="equal">
      <formula>"Ｄ"</formula>
    </cfRule>
    <cfRule type="cellIs" dxfId="224" priority="5523" operator="equal">
      <formula>"Ｃ"</formula>
    </cfRule>
    <cfRule type="cellIs" dxfId="223" priority="5524" operator="equal">
      <formula>"B"</formula>
    </cfRule>
    <cfRule type="cellIs" dxfId="222" priority="5525" operator="equal">
      <formula>"A"</formula>
    </cfRule>
    <cfRule type="cellIs" dxfId="221" priority="5526" operator="equal">
      <formula>"C"</formula>
    </cfRule>
  </conditionalFormatting>
  <conditionalFormatting sqref="C74:RX84">
    <cfRule type="cellIs" dxfId="220" priority="45" operator="lessThan">
      <formula>0</formula>
    </cfRule>
  </conditionalFormatting>
  <conditionalFormatting sqref="C75:RX84">
    <cfRule type="cellIs" dxfId="219" priority="49" operator="equal">
      <formula>"Q"</formula>
    </cfRule>
    <cfRule type="cellIs" dxfId="218" priority="48" operator="equal">
      <formula>"R"</formula>
    </cfRule>
    <cfRule type="cellIs" dxfId="217" priority="47" operator="equal">
      <formula>"S"</formula>
    </cfRule>
    <cfRule type="cellIs" dxfId="216" priority="46" operator="equal">
      <formula>"T"</formula>
    </cfRule>
    <cfRule type="cellIs" dxfId="215" priority="44" operator="equal">
      <formula>"Ｅ"</formula>
    </cfRule>
    <cfRule type="cellIs" dxfId="214" priority="55" operator="equal">
      <formula>"K"</formula>
    </cfRule>
    <cfRule type="cellIs" dxfId="213" priority="79" operator="equal">
      <formula>"Ｈ"</formula>
    </cfRule>
    <cfRule type="cellIs" dxfId="212" priority="84" operator="equal">
      <formula>"Ａ"</formula>
    </cfRule>
    <cfRule type="cellIs" dxfId="211" priority="83" operator="equal">
      <formula>"Ｂ"</formula>
    </cfRule>
    <cfRule type="cellIs" dxfId="210" priority="82" operator="equal">
      <formula>"Ｆ"</formula>
    </cfRule>
    <cfRule type="cellIs" dxfId="209" priority="81" operator="equal">
      <formula>"Ｆ"</formula>
    </cfRule>
    <cfRule type="cellIs" dxfId="208" priority="80" operator="equal">
      <formula>"Ｇ"</formula>
    </cfRule>
    <cfRule type="cellIs" dxfId="207" priority="78" operator="equal">
      <formula>"Ｉ"</formula>
    </cfRule>
    <cfRule type="cellIs" dxfId="206" priority="77" operator="equal">
      <formula>"Ｊ"</formula>
    </cfRule>
    <cfRule type="cellIs" dxfId="205" priority="76" operator="equal">
      <formula>"Ｋ"</formula>
    </cfRule>
    <cfRule type="cellIs" dxfId="204" priority="75" operator="equal">
      <formula>"Ｌ"</formula>
    </cfRule>
    <cfRule type="cellIs" dxfId="203" priority="74" operator="equal">
      <formula>"Ｍ"</formula>
    </cfRule>
    <cfRule type="cellIs" dxfId="202" priority="73" operator="equal">
      <formula>"Ｎ"</formula>
    </cfRule>
    <cfRule type="cellIs" dxfId="201" priority="72" operator="equal">
      <formula>"Ｏ"</formula>
    </cfRule>
    <cfRule type="cellIs" dxfId="200" priority="71" operator="equal">
      <formula>"Ｐ"</formula>
    </cfRule>
    <cfRule type="cellIs" dxfId="199" priority="70" operator="equal">
      <formula>"Ｑ"</formula>
    </cfRule>
    <cfRule type="cellIs" dxfId="198" priority="69" operator="equal">
      <formula>"Ｒ"</formula>
    </cfRule>
    <cfRule type="cellIs" dxfId="197" priority="68" operator="equal">
      <formula>"Ｓ"</formula>
    </cfRule>
    <cfRule type="cellIs" dxfId="196" priority="67" operator="equal">
      <formula>"Ｔ"</formula>
    </cfRule>
    <cfRule type="cellIs" dxfId="195" priority="66" operator="equal">
      <formula>"C"</formula>
    </cfRule>
    <cfRule type="cellIs" dxfId="194" priority="65" operator="equal">
      <formula>"A"</formula>
    </cfRule>
    <cfRule type="cellIs" dxfId="193" priority="64" operator="equal">
      <formula>"B"</formula>
    </cfRule>
    <cfRule type="cellIs" dxfId="192" priority="63" operator="equal">
      <formula>"Ｃ"</formula>
    </cfRule>
    <cfRule type="cellIs" dxfId="191" priority="62" operator="equal">
      <formula>"Ｄ"</formula>
    </cfRule>
    <cfRule type="cellIs" dxfId="190" priority="61" operator="equal">
      <formula>"E"</formula>
    </cfRule>
    <cfRule type="cellIs" dxfId="189" priority="60" operator="equal">
      <formula>"F"</formula>
    </cfRule>
    <cfRule type="cellIs" dxfId="188" priority="59" operator="equal">
      <formula>"G"</formula>
    </cfRule>
    <cfRule type="cellIs" dxfId="187" priority="58" operator="equal">
      <formula>"H"</formula>
    </cfRule>
    <cfRule type="cellIs" dxfId="186" priority="57" operator="equal">
      <formula>"I"</formula>
    </cfRule>
    <cfRule type="cellIs" dxfId="185" priority="56" operator="equal">
      <formula>"J"</formula>
    </cfRule>
    <cfRule type="cellIs" dxfId="184" priority="54" operator="equal">
      <formula>"L"</formula>
    </cfRule>
    <cfRule type="cellIs" dxfId="183" priority="53" operator="equal">
      <formula>"M"</formula>
    </cfRule>
    <cfRule type="cellIs" dxfId="182" priority="52" operator="equal">
      <formula>"N"</formula>
    </cfRule>
    <cfRule type="cellIs" dxfId="181" priority="51" operator="equal">
      <formula>"O"</formula>
    </cfRule>
    <cfRule type="cellIs" dxfId="180" priority="50" operator="equal">
      <formula>"P"</formula>
    </cfRule>
  </conditionalFormatting>
  <conditionalFormatting sqref="D49 F49:DS49 E50:RX57 D50:DS58">
    <cfRule type="cellIs" dxfId="179" priority="2445" operator="equal">
      <formula>"Ｆ"</formula>
    </cfRule>
  </conditionalFormatting>
  <conditionalFormatting sqref="D49 F49:RX49 D50:RX58">
    <cfRule type="cellIs" dxfId="178" priority="2303" operator="equal">
      <formula>"Ｌ"</formula>
    </cfRule>
    <cfRule type="cellIs" dxfId="177" priority="2302" operator="equal">
      <formula>"Ｍ"</formula>
    </cfRule>
    <cfRule type="cellIs" dxfId="176" priority="2301" operator="equal">
      <formula>"Ｎ"</formula>
    </cfRule>
    <cfRule type="cellIs" dxfId="175" priority="2300" operator="equal">
      <formula>"Ｏ"</formula>
    </cfRule>
    <cfRule type="cellIs" dxfId="174" priority="2299" operator="equal">
      <formula>"Ｐ"</formula>
    </cfRule>
    <cfRule type="cellIs" dxfId="173" priority="2298" operator="equal">
      <formula>"Ｑ"</formula>
    </cfRule>
    <cfRule type="cellIs" dxfId="172" priority="2297" operator="equal">
      <formula>"Ｒ"</formula>
    </cfRule>
    <cfRule type="cellIs" dxfId="171" priority="2296" operator="equal">
      <formula>"Ｓ"</formula>
    </cfRule>
    <cfRule type="cellIs" dxfId="170" priority="2295" operator="equal">
      <formula>"Ｔ"</formula>
    </cfRule>
    <cfRule type="cellIs" dxfId="169" priority="2294" operator="equal">
      <formula>"C"</formula>
    </cfRule>
    <cfRule type="cellIs" dxfId="168" priority="2293" operator="equal">
      <formula>"A"</formula>
    </cfRule>
    <cfRule type="cellIs" dxfId="167" priority="2292" operator="equal">
      <formula>"B"</formula>
    </cfRule>
    <cfRule type="cellIs" dxfId="166" priority="2291" operator="equal">
      <formula>"Ｃ"</formula>
    </cfRule>
    <cfRule type="cellIs" dxfId="165" priority="2290" operator="equal">
      <formula>"Ｄ"</formula>
    </cfRule>
    <cfRule type="cellIs" dxfId="164" priority="2289" operator="equal">
      <formula>"E"</formula>
    </cfRule>
    <cfRule type="cellIs" dxfId="163" priority="2288" operator="equal">
      <formula>"F"</formula>
    </cfRule>
    <cfRule type="cellIs" dxfId="162" priority="2276" operator="equal">
      <formula>"R"</formula>
    </cfRule>
    <cfRule type="cellIs" dxfId="161" priority="2274" operator="equal">
      <formula>"T"</formula>
    </cfRule>
    <cfRule type="cellIs" dxfId="160" priority="2308" operator="equal">
      <formula>"Ｇ"</formula>
    </cfRule>
    <cfRule type="cellIs" dxfId="159" priority="2272" operator="equal">
      <formula>"Ｅ"</formula>
    </cfRule>
    <cfRule type="cellIs" dxfId="158" priority="2306" operator="equal">
      <formula>"Ｉ"</formula>
    </cfRule>
    <cfRule type="cellIs" dxfId="157" priority="2307" operator="equal">
      <formula>"Ｈ"</formula>
    </cfRule>
    <cfRule type="cellIs" dxfId="156" priority="2304" operator="equal">
      <formula>"Ｋ"</formula>
    </cfRule>
    <cfRule type="cellIs" dxfId="155" priority="2313" operator="equal">
      <formula>"Ｂ"</formula>
    </cfRule>
    <cfRule type="cellIs" dxfId="154" priority="2314" operator="equal">
      <formula>"Ａ"</formula>
    </cfRule>
    <cfRule type="cellIs" dxfId="153" priority="2275" operator="equal">
      <formula>"S"</formula>
    </cfRule>
    <cfRule type="cellIs" dxfId="152" priority="2305" operator="equal">
      <formula>"Ｊ"</formula>
    </cfRule>
    <cfRule type="cellIs" dxfId="151" priority="2287" operator="equal">
      <formula>"G"</formula>
    </cfRule>
    <cfRule type="cellIs" dxfId="150" priority="2286" operator="equal">
      <formula>"H"</formula>
    </cfRule>
    <cfRule type="cellIs" dxfId="149" priority="2285" operator="equal">
      <formula>"I"</formula>
    </cfRule>
    <cfRule type="cellIs" dxfId="148" priority="2284" operator="equal">
      <formula>"J"</formula>
    </cfRule>
    <cfRule type="cellIs" dxfId="147" priority="2283" operator="equal">
      <formula>"K"</formula>
    </cfRule>
    <cfRule type="cellIs" dxfId="146" priority="2282" operator="equal">
      <formula>"L"</formula>
    </cfRule>
    <cfRule type="cellIs" dxfId="145" priority="2281" operator="equal">
      <formula>"M"</formula>
    </cfRule>
    <cfRule type="cellIs" dxfId="144" priority="2280" operator="equal">
      <formula>"N"</formula>
    </cfRule>
    <cfRule type="cellIs" dxfId="143" priority="2279" operator="equal">
      <formula>"O"</formula>
    </cfRule>
    <cfRule type="cellIs" dxfId="142" priority="2278" operator="equal">
      <formula>"P"</formula>
    </cfRule>
    <cfRule type="cellIs" dxfId="141" priority="2277" operator="equal">
      <formula>"Q"</formula>
    </cfRule>
  </conditionalFormatting>
  <conditionalFormatting sqref="D62:DS70">
    <cfRule type="cellIs" dxfId="140" priority="1548" operator="equal">
      <formula>"Ｆ"</formula>
    </cfRule>
    <cfRule type="cellIs" dxfId="139" priority="1549" operator="equal">
      <formula>"Ｆ"</formula>
    </cfRule>
  </conditionalFormatting>
  <conditionalFormatting sqref="D71:RX71">
    <cfRule type="cellIs" dxfId="138" priority="4191" operator="equal">
      <formula>"Ｆ"</formula>
    </cfRule>
    <cfRule type="cellIs" dxfId="137" priority="4192" operator="equal">
      <formula>"Ｆ"</formula>
    </cfRule>
  </conditionalFormatting>
  <conditionalFormatting sqref="E10:RX10">
    <cfRule type="expression" dxfId="136" priority="6901">
      <formula>WEEKDAY(E10)=7</formula>
    </cfRule>
    <cfRule type="expression" dxfId="135" priority="6898">
      <formula>WEEKDAY(E10)=1</formula>
    </cfRule>
    <cfRule type="expression" dxfId="134" priority="6897">
      <formula>WEEKDAY(E10)=7</formula>
    </cfRule>
    <cfRule type="expression" dxfId="133" priority="6902">
      <formula>WEEKDAY(E10)=1</formula>
    </cfRule>
  </conditionalFormatting>
  <conditionalFormatting sqref="E10:RX20">
    <cfRule type="expression" dxfId="132" priority="3260">
      <formula>MONTH(#REF!)-MONTH(#REF!)&lt;&gt;0</formula>
    </cfRule>
    <cfRule type="cellIs" dxfId="131" priority="3261" operator="equal">
      <formula>"Close"</formula>
    </cfRule>
  </conditionalFormatting>
  <conditionalFormatting sqref="E23:RX23">
    <cfRule type="expression" dxfId="130" priority="6046">
      <formula>WEEKDAY(E23)=7</formula>
    </cfRule>
    <cfRule type="expression" dxfId="129" priority="6047">
      <formula>WEEKDAY(E23)=1</formula>
    </cfRule>
    <cfRule type="expression" dxfId="128" priority="6043">
      <formula>WEEKDAY(E23)=1</formula>
    </cfRule>
    <cfRule type="expression" dxfId="127" priority="6042">
      <formula>WEEKDAY(E23)=7</formula>
    </cfRule>
  </conditionalFormatting>
  <conditionalFormatting sqref="E23:RX33">
    <cfRule type="expression" dxfId="126" priority="1">
      <formula>MONTH(#REF!)-MONTH(#REF!)&lt;&gt;0</formula>
    </cfRule>
    <cfRule type="cellIs" dxfId="125" priority="2" operator="equal">
      <formula>"Close"</formula>
    </cfRule>
  </conditionalFormatting>
  <conditionalFormatting sqref="E36:RX36">
    <cfRule type="expression" dxfId="124" priority="6319">
      <formula>WEEKDAY(E36)=7</formula>
    </cfRule>
    <cfRule type="expression" dxfId="123" priority="6316">
      <formula>WEEKDAY(E36)=1</formula>
    </cfRule>
    <cfRule type="expression" dxfId="122" priority="6315">
      <formula>WEEKDAY(E36)=7</formula>
    </cfRule>
    <cfRule type="expression" dxfId="121" priority="6320">
      <formula>WEEKDAY(E36)=1</formula>
    </cfRule>
  </conditionalFormatting>
  <conditionalFormatting sqref="E36:RX46">
    <cfRule type="cellIs" dxfId="120" priority="6182" operator="equal">
      <formula>"Close"</formula>
    </cfRule>
    <cfRule type="expression" dxfId="119" priority="6181">
      <formula>MONTH(#REF!)-MONTH(#REF!)&lt;&gt;0</formula>
    </cfRule>
  </conditionalFormatting>
  <conditionalFormatting sqref="E48:RX48">
    <cfRule type="expression" dxfId="118" priority="5770">
      <formula>WEEKDAY(E48)=1</formula>
    </cfRule>
    <cfRule type="expression" dxfId="117" priority="5769">
      <formula>WEEKDAY(E48)=7</formula>
    </cfRule>
    <cfRule type="expression" dxfId="116" priority="5773">
      <formula>WEEKDAY(E48)=7</formula>
    </cfRule>
    <cfRule type="expression" dxfId="115" priority="5774">
      <formula>WEEKDAY(E48)=1</formula>
    </cfRule>
  </conditionalFormatting>
  <conditionalFormatting sqref="E48:RX58">
    <cfRule type="expression" dxfId="114" priority="208">
      <formula>MONTH(#REF!)-MONTH(#REF!)&lt;&gt;0</formula>
    </cfRule>
    <cfRule type="cellIs" dxfId="113" priority="209" operator="equal">
      <formula>"Close"</formula>
    </cfRule>
  </conditionalFormatting>
  <conditionalFormatting sqref="E49:RX57">
    <cfRule type="cellIs" dxfId="112" priority="243" operator="equal">
      <formula>"Ｊ"</formula>
    </cfRule>
    <cfRule type="cellIs" dxfId="111" priority="242" operator="equal">
      <formula>"Ｋ"</formula>
    </cfRule>
    <cfRule type="cellIs" dxfId="110" priority="235" operator="equal">
      <formula>"Ｒ"</formula>
    </cfRule>
    <cfRule type="cellIs" dxfId="109" priority="238" operator="equal">
      <formula>"Ｏ"</formula>
    </cfRule>
    <cfRule type="cellIs" dxfId="108" priority="239" operator="equal">
      <formula>"Ｎ"</formula>
    </cfRule>
    <cfRule type="cellIs" dxfId="107" priority="240" operator="equal">
      <formula>"Ｍ"</formula>
    </cfRule>
    <cfRule type="cellIs" dxfId="106" priority="220" operator="equal">
      <formula>"L"</formula>
    </cfRule>
    <cfRule type="cellIs" dxfId="105" priority="219" operator="equal">
      <formula>"M"</formula>
    </cfRule>
    <cfRule type="cellIs" dxfId="104" priority="218" operator="equal">
      <formula>"N"</formula>
    </cfRule>
    <cfRule type="cellIs" dxfId="103" priority="217" operator="equal">
      <formula>"O"</formula>
    </cfRule>
    <cfRule type="cellIs" dxfId="102" priority="216" operator="equal">
      <formula>"P"</formula>
    </cfRule>
    <cfRule type="cellIs" dxfId="101" priority="215" operator="equal">
      <formula>"Q"</formula>
    </cfRule>
    <cfRule type="cellIs" dxfId="100" priority="214" operator="equal">
      <formula>"R"</formula>
    </cfRule>
    <cfRule type="cellIs" dxfId="99" priority="213" operator="equal">
      <formula>"S"</formula>
    </cfRule>
    <cfRule type="cellIs" dxfId="98" priority="212" operator="equal">
      <formula>"T"</formula>
    </cfRule>
    <cfRule type="cellIs" dxfId="97" priority="211" operator="lessThan">
      <formula>0</formula>
    </cfRule>
    <cfRule type="cellIs" dxfId="96" priority="210" operator="equal">
      <formula>"Ｅ"</formula>
    </cfRule>
    <cfRule type="cellIs" dxfId="95" priority="223" operator="equal">
      <formula>"I"</formula>
    </cfRule>
    <cfRule type="cellIs" dxfId="94" priority="224" operator="equal">
      <formula>"H"</formula>
    </cfRule>
    <cfRule type="cellIs" dxfId="93" priority="225" operator="equal">
      <formula>"G"</formula>
    </cfRule>
    <cfRule type="cellIs" dxfId="92" priority="226" operator="equal">
      <formula>"F"</formula>
    </cfRule>
    <cfRule type="cellIs" dxfId="91" priority="227" operator="equal">
      <formula>"E"</formula>
    </cfRule>
    <cfRule type="cellIs" dxfId="90" priority="228" operator="equal">
      <formula>"Ｄ"</formula>
    </cfRule>
    <cfRule type="cellIs" dxfId="89" priority="249" operator="equal">
      <formula>"Ｂ"</formula>
    </cfRule>
    <cfRule type="cellIs" dxfId="88" priority="229" operator="equal">
      <formula>"Ｃ"</formula>
    </cfRule>
    <cfRule type="cellIs" dxfId="87" priority="230" operator="equal">
      <formula>"B"</formula>
    </cfRule>
    <cfRule type="cellIs" dxfId="86" priority="231" operator="equal">
      <formula>"A"</formula>
    </cfRule>
    <cfRule type="cellIs" dxfId="85" priority="248" operator="equal">
      <formula>"Ｆ"</formula>
    </cfRule>
    <cfRule type="cellIs" dxfId="84" priority="250" operator="equal">
      <formula>"Ａ"</formula>
    </cfRule>
    <cfRule type="cellIs" dxfId="83" priority="233" operator="equal">
      <formula>"Ｔ"</formula>
    </cfRule>
    <cfRule type="cellIs" dxfId="82" priority="222" operator="equal">
      <formula>"J"</formula>
    </cfRule>
    <cfRule type="cellIs" dxfId="81" priority="234" operator="equal">
      <formula>"Ｓ"</formula>
    </cfRule>
    <cfRule type="cellIs" dxfId="80" priority="236" operator="equal">
      <formula>"Ｑ"</formula>
    </cfRule>
    <cfRule type="cellIs" dxfId="79" priority="237" operator="equal">
      <formula>"Ｐ"</formula>
    </cfRule>
    <cfRule type="cellIs" dxfId="78" priority="247" operator="equal">
      <formula>"Ｆ"</formula>
    </cfRule>
    <cfRule type="cellIs" dxfId="77" priority="241" operator="equal">
      <formula>"Ｌ"</formula>
    </cfRule>
    <cfRule type="cellIs" dxfId="76" priority="246" operator="equal">
      <formula>"Ｇ"</formula>
    </cfRule>
    <cfRule type="cellIs" dxfId="75" priority="232" operator="equal">
      <formula>"C"</formula>
    </cfRule>
    <cfRule type="cellIs" dxfId="74" priority="245" operator="equal">
      <formula>"Ｈ"</formula>
    </cfRule>
    <cfRule type="cellIs" dxfId="73" priority="244" operator="equal">
      <formula>"Ｉ"</formula>
    </cfRule>
    <cfRule type="cellIs" dxfId="72" priority="221" operator="equal">
      <formula>"K"</formula>
    </cfRule>
  </conditionalFormatting>
  <conditionalFormatting sqref="E61:RX61">
    <cfRule type="expression" dxfId="71" priority="5268">
      <formula>WEEKDAY(E61)=7</formula>
    </cfRule>
    <cfRule type="expression" dxfId="70" priority="5269">
      <formula>WEEKDAY(E61)=1</formula>
    </cfRule>
    <cfRule type="expression" dxfId="69" priority="5272">
      <formula>WEEKDAY(E61)=7</formula>
    </cfRule>
    <cfRule type="expression" dxfId="68" priority="5273">
      <formula>WEEKDAY(E61)=1</formula>
    </cfRule>
  </conditionalFormatting>
  <conditionalFormatting sqref="E61:RX71">
    <cfRule type="cellIs" dxfId="67" priority="1465" operator="equal">
      <formula>"Close"</formula>
    </cfRule>
    <cfRule type="expression" dxfId="66" priority="1464">
      <formula>MONTH(#REF!)-MONTH(#REF!)&lt;&gt;0</formula>
    </cfRule>
  </conditionalFormatting>
  <conditionalFormatting sqref="E74:RX74">
    <cfRule type="expression" dxfId="65" priority="5501">
      <formula>WEEKDAY(E74)=1</formula>
    </cfRule>
    <cfRule type="expression" dxfId="64" priority="5500">
      <formula>WEEKDAY(E74)=7</formula>
    </cfRule>
    <cfRule type="expression" dxfId="63" priority="5497">
      <formula>WEEKDAY(E74)=1</formula>
    </cfRule>
    <cfRule type="expression" dxfId="62" priority="5496">
      <formula>WEEKDAY(E74)=7</formula>
    </cfRule>
  </conditionalFormatting>
  <conditionalFormatting sqref="E74:RX84">
    <cfRule type="cellIs" dxfId="61" priority="5408" operator="equal">
      <formula>"Close"</formula>
    </cfRule>
    <cfRule type="expression" dxfId="60" priority="5407">
      <formula>MONTH(#REF!)-MONTH(#REF!)&lt;&gt;0</formula>
    </cfRule>
  </conditionalFormatting>
  <conditionalFormatting sqref="F49:DS49 E50:RX57 D50:DS58 D49">
    <cfRule type="cellIs" dxfId="59" priority="2444" operator="equal">
      <formula>"Ｆ"</formula>
    </cfRule>
  </conditionalFormatting>
  <conditionalFormatting sqref="F49:RX49">
    <cfRule type="cellIs" dxfId="58" priority="2316" operator="equal">
      <formula>"Close"</formula>
    </cfRule>
    <cfRule type="expression" dxfId="57" priority="2315">
      <formula>MONTH(#REF!)-MONTH(#REF!)&lt;&gt;0</formula>
    </cfRule>
  </conditionalFormatting>
  <conditionalFormatting sqref="DS49:DS57">
    <cfRule type="cellIs" dxfId="56" priority="2400" operator="equal">
      <formula>"Ｆ"</formula>
    </cfRule>
    <cfRule type="cellIs" dxfId="55" priority="2399" operator="equal">
      <formula>"Ｆ"</formula>
    </cfRule>
    <cfRule type="cellIs" dxfId="54" priority="2361" operator="equal">
      <formula>"Close"</formula>
    </cfRule>
    <cfRule type="expression" dxfId="53" priority="2360">
      <formula>MONTH(#REF!)-MONTH(#REF!)&lt;&gt;0</formula>
    </cfRule>
  </conditionalFormatting>
  <conditionalFormatting sqref="DS62:RX70">
    <cfRule type="cellIs" dxfId="52" priority="1503" operator="equal">
      <formula>"Ｆ"</formula>
    </cfRule>
    <cfRule type="cellIs" dxfId="51" priority="1504" operator="equal">
      <formula>"Ｆ"</formula>
    </cfRule>
  </conditionalFormatting>
  <conditionalFormatting sqref="DT49:RX58">
    <cfRule type="cellIs" dxfId="50" priority="2355" operator="equal">
      <formula>"Ｆ"</formula>
    </cfRule>
    <cfRule type="cellIs" dxfId="49" priority="2354" operator="equal">
      <formula>"Ｆ"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4FD2-95C8-4F05-896F-BA2892C20522}">
  <sheetPr codeName="Sheet12"/>
  <dimension ref="A1:NB10"/>
  <sheetViews>
    <sheetView tabSelected="1" workbookViewId="0">
      <selection activeCell="B2" sqref="B2"/>
    </sheetView>
  </sheetViews>
  <sheetFormatPr defaultRowHeight="13" x14ac:dyDescent="0.2"/>
  <cols>
    <col min="1" max="1" width="74.08984375" bestFit="1" customWidth="1"/>
    <col min="2" max="18" width="11.36328125" bestFit="1" customWidth="1"/>
    <col min="19" max="26" width="10.36328125" bestFit="1" customWidth="1"/>
    <col min="27" max="27" width="10.26953125" bestFit="1" customWidth="1"/>
    <col min="28" max="49" width="11.36328125" bestFit="1" customWidth="1"/>
    <col min="50" max="57" width="10.36328125" bestFit="1" customWidth="1"/>
    <col min="58" max="58" width="9.36328125" bestFit="1" customWidth="1"/>
    <col min="59" max="66" width="10.26953125" bestFit="1" customWidth="1"/>
    <col min="67" max="96" width="10.36328125" bestFit="1" customWidth="1"/>
    <col min="97" max="118" width="11.453125" bestFit="1" customWidth="1"/>
    <col min="119" max="127" width="10.36328125" bestFit="1" customWidth="1"/>
    <col min="128" max="148" width="11.453125" bestFit="1" customWidth="1"/>
    <col min="149" max="157" width="10.36328125" bestFit="1" customWidth="1"/>
    <col min="158" max="179" width="11.453125" bestFit="1" customWidth="1"/>
    <col min="180" max="188" width="10.26953125" bestFit="1" customWidth="1"/>
    <col min="189" max="210" width="10.36328125" bestFit="1" customWidth="1"/>
    <col min="211" max="219" width="10.26953125" bestFit="1" customWidth="1"/>
    <col min="220" max="238" width="10.36328125" bestFit="1" customWidth="1"/>
    <col min="239" max="239" width="9.26953125" bestFit="1" customWidth="1"/>
    <col min="240" max="261" width="10.26953125" bestFit="1" customWidth="1"/>
    <col min="262" max="270" width="9.26953125" bestFit="1" customWidth="1"/>
    <col min="271" max="292" width="10.26953125" bestFit="1" customWidth="1"/>
    <col min="293" max="301" width="9.26953125" bestFit="1" customWidth="1"/>
    <col min="302" max="331" width="10.26953125" bestFit="1" customWidth="1"/>
    <col min="332" max="360" width="11.36328125" bestFit="1" customWidth="1"/>
    <col min="361" max="364" width="10.26953125" bestFit="1" customWidth="1"/>
  </cols>
  <sheetData>
    <row r="1" spans="1:366" x14ac:dyDescent="0.2">
      <c r="A1" t="s">
        <v>136</v>
      </c>
      <c r="B1">
        <v>45979</v>
      </c>
    </row>
    <row r="2" spans="1:366" x14ac:dyDescent="0.2">
      <c r="A2" t="s">
        <v>147</v>
      </c>
      <c r="B2" s="331" t="s">
        <v>236</v>
      </c>
      <c r="C2" s="139" t="s">
        <v>237</v>
      </c>
      <c r="D2" s="139" t="s">
        <v>238</v>
      </c>
      <c r="E2" s="139" t="s">
        <v>239</v>
      </c>
      <c r="F2" s="139" t="s">
        <v>240</v>
      </c>
      <c r="G2" s="139" t="s">
        <v>241</v>
      </c>
      <c r="H2" s="139" t="s">
        <v>242</v>
      </c>
      <c r="I2" s="139" t="s">
        <v>243</v>
      </c>
      <c r="J2" s="139" t="s">
        <v>244</v>
      </c>
      <c r="K2" s="139" t="s">
        <v>245</v>
      </c>
      <c r="L2" s="139" t="s">
        <v>246</v>
      </c>
      <c r="M2" s="139" t="s">
        <v>247</v>
      </c>
      <c r="N2" s="139" t="s">
        <v>248</v>
      </c>
      <c r="O2" s="139" t="s">
        <v>249</v>
      </c>
      <c r="P2" s="139" t="s">
        <v>250</v>
      </c>
      <c r="Q2" s="139" t="s">
        <v>251</v>
      </c>
      <c r="R2" s="139" t="s">
        <v>252</v>
      </c>
      <c r="S2" s="139" t="s">
        <v>253</v>
      </c>
      <c r="T2" s="139" t="s">
        <v>254</v>
      </c>
      <c r="U2" s="139" t="s">
        <v>255</v>
      </c>
      <c r="V2" s="139" t="s">
        <v>256</v>
      </c>
      <c r="W2" s="139" t="s">
        <v>257</v>
      </c>
      <c r="X2" s="139" t="s">
        <v>258</v>
      </c>
      <c r="Y2" s="139" t="s">
        <v>259</v>
      </c>
      <c r="Z2" s="139" t="s">
        <v>260</v>
      </c>
      <c r="AA2" s="139" t="s">
        <v>261</v>
      </c>
      <c r="AB2" s="139" t="s">
        <v>262</v>
      </c>
      <c r="AC2" s="139" t="s">
        <v>263</v>
      </c>
      <c r="AD2" s="139" t="s">
        <v>264</v>
      </c>
      <c r="AE2" s="139" t="s">
        <v>265</v>
      </c>
      <c r="AF2" s="139" t="s">
        <v>266</v>
      </c>
      <c r="AG2" s="139" t="s">
        <v>267</v>
      </c>
      <c r="AH2" s="139" t="s">
        <v>268</v>
      </c>
      <c r="AI2" s="139" t="s">
        <v>269</v>
      </c>
      <c r="AJ2" s="139" t="s">
        <v>270</v>
      </c>
      <c r="AK2" s="139" t="s">
        <v>271</v>
      </c>
      <c r="AL2" s="139" t="s">
        <v>272</v>
      </c>
      <c r="AM2" s="139" t="s">
        <v>273</v>
      </c>
      <c r="AN2" s="139" t="s">
        <v>274</v>
      </c>
      <c r="AO2" s="139" t="s">
        <v>275</v>
      </c>
      <c r="AP2" s="139" t="s">
        <v>276</v>
      </c>
      <c r="AQ2" s="139" t="s">
        <v>277</v>
      </c>
      <c r="AR2" s="139" t="s">
        <v>278</v>
      </c>
      <c r="AS2" s="139" t="s">
        <v>279</v>
      </c>
      <c r="AT2" s="139" t="s">
        <v>280</v>
      </c>
      <c r="AU2" s="139" t="s">
        <v>281</v>
      </c>
      <c r="AV2" s="139" t="s">
        <v>282</v>
      </c>
      <c r="AW2" s="139" t="s">
        <v>283</v>
      </c>
      <c r="AX2" s="139" t="s">
        <v>284</v>
      </c>
      <c r="AY2" s="139" t="s">
        <v>285</v>
      </c>
      <c r="AZ2" s="139" t="s">
        <v>286</v>
      </c>
      <c r="BA2" s="139" t="s">
        <v>287</v>
      </c>
      <c r="BB2" s="139" t="s">
        <v>288</v>
      </c>
      <c r="BC2" s="139" t="s">
        <v>289</v>
      </c>
      <c r="BD2" s="139" t="s">
        <v>290</v>
      </c>
      <c r="BE2" s="139" t="s">
        <v>291</v>
      </c>
      <c r="BF2" s="139" t="s">
        <v>292</v>
      </c>
      <c r="BG2" s="139" t="s">
        <v>293</v>
      </c>
      <c r="BH2" s="139" t="s">
        <v>294</v>
      </c>
      <c r="BI2" s="139" t="s">
        <v>295</v>
      </c>
      <c r="BJ2" s="139" t="s">
        <v>296</v>
      </c>
      <c r="BK2" s="139" t="s">
        <v>297</v>
      </c>
      <c r="BL2" s="139" t="s">
        <v>298</v>
      </c>
      <c r="BM2" s="139" t="s">
        <v>299</v>
      </c>
      <c r="BN2" s="139" t="s">
        <v>300</v>
      </c>
      <c r="BO2" s="139" t="s">
        <v>301</v>
      </c>
      <c r="BP2" s="139" t="s">
        <v>302</v>
      </c>
      <c r="BQ2" s="139" t="s">
        <v>303</v>
      </c>
      <c r="BR2" s="139" t="s">
        <v>304</v>
      </c>
      <c r="BS2" s="139" t="s">
        <v>305</v>
      </c>
      <c r="BT2" s="139" t="s">
        <v>306</v>
      </c>
      <c r="BU2" s="139" t="s">
        <v>307</v>
      </c>
      <c r="BV2" s="139" t="s">
        <v>308</v>
      </c>
      <c r="BW2" s="139" t="s">
        <v>309</v>
      </c>
      <c r="BX2" s="139" t="s">
        <v>310</v>
      </c>
      <c r="BY2" s="139" t="s">
        <v>311</v>
      </c>
      <c r="BZ2" s="139" t="s">
        <v>312</v>
      </c>
      <c r="CA2" s="139" t="s">
        <v>313</v>
      </c>
      <c r="CB2" s="139" t="s">
        <v>314</v>
      </c>
      <c r="CC2" s="139" t="s">
        <v>315</v>
      </c>
      <c r="CD2" s="139" t="s">
        <v>316</v>
      </c>
      <c r="CE2" s="139" t="s">
        <v>317</v>
      </c>
      <c r="CF2" s="139" t="s">
        <v>318</v>
      </c>
      <c r="CG2" s="139" t="s">
        <v>319</v>
      </c>
      <c r="CH2" s="139" t="s">
        <v>320</v>
      </c>
      <c r="CI2" s="139" t="s">
        <v>321</v>
      </c>
      <c r="CJ2" s="139" t="s">
        <v>322</v>
      </c>
      <c r="CK2" s="139" t="s">
        <v>323</v>
      </c>
      <c r="CL2" s="139" t="s">
        <v>324</v>
      </c>
      <c r="CM2" s="139" t="s">
        <v>325</v>
      </c>
      <c r="CN2" s="139" t="s">
        <v>326</v>
      </c>
      <c r="CO2" s="139" t="s">
        <v>327</v>
      </c>
      <c r="CP2" s="139" t="s">
        <v>328</v>
      </c>
      <c r="CQ2" s="139" t="s">
        <v>329</v>
      </c>
      <c r="CR2" s="139" t="s">
        <v>330</v>
      </c>
      <c r="CS2" s="139" t="s">
        <v>331</v>
      </c>
      <c r="CT2" s="139" t="s">
        <v>332</v>
      </c>
      <c r="CU2" s="139" t="s">
        <v>333</v>
      </c>
      <c r="CV2" s="139" t="s">
        <v>334</v>
      </c>
      <c r="CW2" s="139" t="s">
        <v>335</v>
      </c>
      <c r="CX2" s="139" t="s">
        <v>336</v>
      </c>
      <c r="CY2" s="139" t="s">
        <v>337</v>
      </c>
      <c r="CZ2" s="139" t="s">
        <v>338</v>
      </c>
      <c r="DA2" s="139" t="s">
        <v>339</v>
      </c>
      <c r="DB2" s="139" t="s">
        <v>340</v>
      </c>
      <c r="DC2" s="139" t="s">
        <v>341</v>
      </c>
      <c r="DD2" s="139" t="s">
        <v>342</v>
      </c>
      <c r="DE2" s="139" t="s">
        <v>343</v>
      </c>
      <c r="DF2" s="139" t="s">
        <v>344</v>
      </c>
      <c r="DG2" s="139" t="s">
        <v>345</v>
      </c>
      <c r="DH2" s="139" t="s">
        <v>346</v>
      </c>
      <c r="DI2" s="139" t="s">
        <v>347</v>
      </c>
      <c r="DJ2" s="139" t="s">
        <v>348</v>
      </c>
      <c r="DK2" s="139" t="s">
        <v>349</v>
      </c>
      <c r="DL2" s="139" t="s">
        <v>350</v>
      </c>
      <c r="DM2" s="139" t="s">
        <v>351</v>
      </c>
      <c r="DN2" s="139" t="s">
        <v>352</v>
      </c>
      <c r="DO2" s="139" t="s">
        <v>353</v>
      </c>
      <c r="DP2" s="139" t="s">
        <v>354</v>
      </c>
      <c r="DQ2" s="139" t="s">
        <v>355</v>
      </c>
      <c r="DR2" s="139" t="s">
        <v>356</v>
      </c>
      <c r="DS2" s="139" t="s">
        <v>357</v>
      </c>
      <c r="DT2" s="139" t="s">
        <v>358</v>
      </c>
      <c r="DU2" s="139" t="s">
        <v>359</v>
      </c>
      <c r="DV2" s="139" t="s">
        <v>360</v>
      </c>
      <c r="DW2" s="139" t="s">
        <v>361</v>
      </c>
      <c r="DX2" s="139" t="s">
        <v>362</v>
      </c>
      <c r="DY2" s="139" t="s">
        <v>363</v>
      </c>
      <c r="DZ2" s="139" t="s">
        <v>364</v>
      </c>
      <c r="EA2" s="139" t="s">
        <v>365</v>
      </c>
      <c r="EB2" s="139" t="s">
        <v>366</v>
      </c>
      <c r="EC2" s="139" t="s">
        <v>367</v>
      </c>
      <c r="ED2" s="139" t="s">
        <v>368</v>
      </c>
      <c r="EE2" s="139" t="s">
        <v>369</v>
      </c>
      <c r="EF2" s="139" t="s">
        <v>370</v>
      </c>
      <c r="EG2" s="139" t="s">
        <v>371</v>
      </c>
      <c r="EH2" s="139" t="s">
        <v>372</v>
      </c>
      <c r="EI2" s="139" t="s">
        <v>373</v>
      </c>
      <c r="EJ2" s="139" t="s">
        <v>374</v>
      </c>
      <c r="EK2" s="139" t="s">
        <v>375</v>
      </c>
      <c r="EL2" s="139" t="s">
        <v>376</v>
      </c>
      <c r="EM2" s="139" t="s">
        <v>377</v>
      </c>
      <c r="EN2" s="139" t="s">
        <v>378</v>
      </c>
      <c r="EO2" s="139" t="s">
        <v>379</v>
      </c>
      <c r="EP2" s="139" t="s">
        <v>380</v>
      </c>
      <c r="EQ2" s="139" t="s">
        <v>381</v>
      </c>
      <c r="ER2" s="139" t="s">
        <v>382</v>
      </c>
      <c r="ES2" s="139" t="s">
        <v>383</v>
      </c>
      <c r="ET2" s="139" t="s">
        <v>384</v>
      </c>
      <c r="EU2" s="139" t="s">
        <v>385</v>
      </c>
      <c r="EV2" s="139" t="s">
        <v>386</v>
      </c>
      <c r="EW2" s="139" t="s">
        <v>387</v>
      </c>
      <c r="EX2" s="139" t="s">
        <v>388</v>
      </c>
      <c r="EY2" s="139" t="s">
        <v>389</v>
      </c>
      <c r="EZ2" s="139" t="s">
        <v>390</v>
      </c>
      <c r="FA2" s="139" t="s">
        <v>391</v>
      </c>
      <c r="FB2" s="139" t="s">
        <v>392</v>
      </c>
      <c r="FC2" s="139" t="s">
        <v>393</v>
      </c>
      <c r="FD2" s="139" t="s">
        <v>394</v>
      </c>
      <c r="FE2" s="139" t="s">
        <v>395</v>
      </c>
      <c r="FF2" s="139" t="s">
        <v>396</v>
      </c>
      <c r="FG2" s="139" t="s">
        <v>397</v>
      </c>
      <c r="FH2" s="139" t="s">
        <v>398</v>
      </c>
      <c r="FI2" s="139" t="s">
        <v>399</v>
      </c>
      <c r="FJ2" s="139" t="s">
        <v>400</v>
      </c>
      <c r="FK2" s="139" t="s">
        <v>401</v>
      </c>
      <c r="FL2" s="139" t="s">
        <v>402</v>
      </c>
      <c r="FM2" s="139" t="s">
        <v>403</v>
      </c>
      <c r="FN2" s="139" t="s">
        <v>404</v>
      </c>
      <c r="FO2" s="139" t="s">
        <v>405</v>
      </c>
      <c r="FP2" s="139" t="s">
        <v>406</v>
      </c>
      <c r="FQ2" s="139" t="s">
        <v>407</v>
      </c>
      <c r="FR2" s="139" t="s">
        <v>408</v>
      </c>
      <c r="FS2" s="139" t="s">
        <v>409</v>
      </c>
      <c r="FT2" s="139" t="s">
        <v>410</v>
      </c>
      <c r="FU2" s="139" t="s">
        <v>411</v>
      </c>
      <c r="FV2" s="139" t="s">
        <v>412</v>
      </c>
      <c r="FW2" s="139" t="s">
        <v>413</v>
      </c>
      <c r="FX2" s="139" t="s">
        <v>414</v>
      </c>
      <c r="FY2" s="139" t="s">
        <v>415</v>
      </c>
      <c r="FZ2" s="139" t="s">
        <v>416</v>
      </c>
      <c r="GA2" s="139" t="s">
        <v>417</v>
      </c>
      <c r="GB2" s="139" t="s">
        <v>418</v>
      </c>
      <c r="GC2" s="139" t="s">
        <v>419</v>
      </c>
      <c r="GD2" s="139" t="s">
        <v>420</v>
      </c>
      <c r="GE2" s="139" t="s">
        <v>421</v>
      </c>
      <c r="GF2" s="139" t="s">
        <v>422</v>
      </c>
      <c r="GG2" s="139" t="s">
        <v>423</v>
      </c>
      <c r="GH2" s="139" t="s">
        <v>424</v>
      </c>
      <c r="GI2" s="139" t="s">
        <v>425</v>
      </c>
      <c r="GJ2" s="139" t="s">
        <v>426</v>
      </c>
      <c r="GK2" s="139" t="s">
        <v>427</v>
      </c>
      <c r="GL2" s="139" t="s">
        <v>428</v>
      </c>
      <c r="GM2" s="139" t="s">
        <v>429</v>
      </c>
      <c r="GN2" s="139" t="s">
        <v>430</v>
      </c>
      <c r="GO2" s="139" t="s">
        <v>431</v>
      </c>
      <c r="GP2" s="139" t="s">
        <v>432</v>
      </c>
      <c r="GQ2" s="139" t="s">
        <v>433</v>
      </c>
      <c r="GR2" s="139" t="s">
        <v>434</v>
      </c>
      <c r="GS2" s="139" t="s">
        <v>435</v>
      </c>
      <c r="GT2" s="139" t="s">
        <v>436</v>
      </c>
      <c r="GU2" s="139" t="s">
        <v>437</v>
      </c>
      <c r="GV2" s="139" t="s">
        <v>438</v>
      </c>
      <c r="GW2" s="139" t="s">
        <v>439</v>
      </c>
      <c r="GX2" s="139" t="s">
        <v>440</v>
      </c>
      <c r="GY2" s="139" t="s">
        <v>441</v>
      </c>
      <c r="GZ2" s="139" t="s">
        <v>442</v>
      </c>
      <c r="HA2" s="139" t="s">
        <v>443</v>
      </c>
      <c r="HB2" s="139" t="s">
        <v>444</v>
      </c>
      <c r="HC2" s="139" t="s">
        <v>445</v>
      </c>
      <c r="HD2" s="139" t="s">
        <v>446</v>
      </c>
      <c r="HE2" s="139" t="s">
        <v>447</v>
      </c>
      <c r="HF2" s="139" t="s">
        <v>448</v>
      </c>
      <c r="HG2" s="139" t="s">
        <v>449</v>
      </c>
      <c r="HH2" s="139" t="s">
        <v>450</v>
      </c>
      <c r="HI2" s="139" t="s">
        <v>451</v>
      </c>
      <c r="HJ2" s="139" t="s">
        <v>452</v>
      </c>
      <c r="HK2" s="139" t="s">
        <v>453</v>
      </c>
      <c r="HL2" s="139" t="s">
        <v>454</v>
      </c>
      <c r="HM2" s="139" t="s">
        <v>455</v>
      </c>
      <c r="HN2" s="139" t="s">
        <v>456</v>
      </c>
      <c r="HO2" s="139" t="s">
        <v>457</v>
      </c>
      <c r="HP2" s="139" t="s">
        <v>458</v>
      </c>
      <c r="HQ2" s="139" t="s">
        <v>459</v>
      </c>
      <c r="HR2" s="139" t="s">
        <v>460</v>
      </c>
      <c r="HS2" s="139" t="s">
        <v>461</v>
      </c>
      <c r="HT2" s="139" t="s">
        <v>462</v>
      </c>
      <c r="HU2" s="139" t="s">
        <v>463</v>
      </c>
      <c r="HV2" s="139" t="s">
        <v>464</v>
      </c>
      <c r="HW2" s="139" t="s">
        <v>465</v>
      </c>
      <c r="HX2" s="139" t="s">
        <v>466</v>
      </c>
      <c r="HY2" s="139" t="s">
        <v>467</v>
      </c>
      <c r="HZ2" s="139" t="s">
        <v>468</v>
      </c>
      <c r="IA2" s="139" t="s">
        <v>469</v>
      </c>
      <c r="IB2" s="139" t="s">
        <v>470</v>
      </c>
      <c r="IC2" s="139" t="s">
        <v>471</v>
      </c>
      <c r="ID2" s="139" t="s">
        <v>472</v>
      </c>
      <c r="IE2" s="139" t="s">
        <v>473</v>
      </c>
      <c r="IF2" s="139" t="s">
        <v>474</v>
      </c>
      <c r="IG2" s="139" t="s">
        <v>475</v>
      </c>
      <c r="IH2" s="139" t="s">
        <v>476</v>
      </c>
      <c r="II2" s="139" t="s">
        <v>477</v>
      </c>
      <c r="IJ2" s="139" t="s">
        <v>478</v>
      </c>
      <c r="IK2" s="139" t="s">
        <v>479</v>
      </c>
      <c r="IL2" s="139" t="s">
        <v>480</v>
      </c>
      <c r="IM2" s="139" t="s">
        <v>481</v>
      </c>
      <c r="IN2" s="139" t="s">
        <v>482</v>
      </c>
      <c r="IO2" s="139" t="s">
        <v>483</v>
      </c>
      <c r="IP2" s="139" t="s">
        <v>484</v>
      </c>
      <c r="IQ2" s="139" t="s">
        <v>485</v>
      </c>
      <c r="IR2" s="139" t="s">
        <v>486</v>
      </c>
      <c r="IS2" s="139" t="s">
        <v>487</v>
      </c>
      <c r="IT2" s="139" t="s">
        <v>488</v>
      </c>
      <c r="IU2" s="139" t="s">
        <v>489</v>
      </c>
      <c r="IV2" s="139" t="s">
        <v>490</v>
      </c>
      <c r="IW2" s="139" t="s">
        <v>491</v>
      </c>
      <c r="IX2" s="139" t="s">
        <v>492</v>
      </c>
      <c r="IY2" s="139" t="s">
        <v>493</v>
      </c>
      <c r="IZ2" s="139" t="s">
        <v>494</v>
      </c>
      <c r="JA2" s="139" t="s">
        <v>495</v>
      </c>
      <c r="JB2" s="139" t="s">
        <v>496</v>
      </c>
      <c r="JC2" s="139" t="s">
        <v>497</v>
      </c>
      <c r="JD2" s="139" t="s">
        <v>498</v>
      </c>
      <c r="JE2" s="139" t="s">
        <v>499</v>
      </c>
      <c r="JF2" s="139" t="s">
        <v>500</v>
      </c>
      <c r="JG2" s="139" t="s">
        <v>501</v>
      </c>
      <c r="JH2" s="139" t="s">
        <v>502</v>
      </c>
      <c r="JI2" s="139" t="s">
        <v>503</v>
      </c>
      <c r="JJ2" s="139" t="s">
        <v>504</v>
      </c>
      <c r="JK2" s="139" t="s">
        <v>505</v>
      </c>
      <c r="JL2" s="139" t="s">
        <v>506</v>
      </c>
      <c r="JM2" s="139" t="s">
        <v>507</v>
      </c>
      <c r="JN2" s="139" t="s">
        <v>508</v>
      </c>
      <c r="JO2" s="139" t="s">
        <v>509</v>
      </c>
      <c r="JP2" s="139" t="s">
        <v>510</v>
      </c>
      <c r="JQ2" s="139" t="s">
        <v>511</v>
      </c>
      <c r="JR2" s="139" t="s">
        <v>512</v>
      </c>
      <c r="JS2" s="139" t="s">
        <v>513</v>
      </c>
      <c r="JT2" s="139" t="s">
        <v>514</v>
      </c>
      <c r="JU2" s="139" t="s">
        <v>515</v>
      </c>
      <c r="JV2" s="139" t="s">
        <v>516</v>
      </c>
      <c r="JW2" s="139" t="s">
        <v>517</v>
      </c>
      <c r="JX2" s="139" t="s">
        <v>518</v>
      </c>
      <c r="JY2" s="139" t="s">
        <v>519</v>
      </c>
      <c r="JZ2" s="139" t="s">
        <v>520</v>
      </c>
      <c r="KA2" s="139" t="s">
        <v>521</v>
      </c>
      <c r="KB2" s="139" t="s">
        <v>522</v>
      </c>
      <c r="KC2" s="139" t="s">
        <v>523</v>
      </c>
      <c r="KD2" s="139" t="s">
        <v>524</v>
      </c>
      <c r="KE2" s="139" t="s">
        <v>525</v>
      </c>
      <c r="KF2" s="139" t="s">
        <v>526</v>
      </c>
      <c r="KG2" s="139" t="s">
        <v>527</v>
      </c>
      <c r="KH2" s="139" t="s">
        <v>528</v>
      </c>
      <c r="KI2" s="139" t="s">
        <v>529</v>
      </c>
      <c r="KJ2" s="139" t="s">
        <v>530</v>
      </c>
      <c r="KK2" s="139" t="s">
        <v>531</v>
      </c>
      <c r="KL2" s="139" t="s">
        <v>532</v>
      </c>
      <c r="KM2" s="139" t="s">
        <v>533</v>
      </c>
      <c r="KN2" s="139" t="s">
        <v>534</v>
      </c>
      <c r="KO2" s="139" t="s">
        <v>535</v>
      </c>
      <c r="KP2" s="139" t="s">
        <v>536</v>
      </c>
      <c r="KQ2" s="139" t="s">
        <v>537</v>
      </c>
      <c r="KR2" s="139" t="s">
        <v>538</v>
      </c>
      <c r="KS2" s="139" t="s">
        <v>539</v>
      </c>
      <c r="KT2" s="139" t="s">
        <v>540</v>
      </c>
      <c r="KU2" s="139" t="s">
        <v>541</v>
      </c>
      <c r="KV2" s="139" t="s">
        <v>542</v>
      </c>
      <c r="KW2" s="139" t="s">
        <v>543</v>
      </c>
      <c r="KX2" s="139" t="s">
        <v>544</v>
      </c>
      <c r="KY2" s="139" t="s">
        <v>545</v>
      </c>
      <c r="KZ2" s="139" t="s">
        <v>546</v>
      </c>
      <c r="LA2" s="139" t="s">
        <v>547</v>
      </c>
      <c r="LB2" s="139" t="s">
        <v>548</v>
      </c>
      <c r="LC2" s="139" t="s">
        <v>549</v>
      </c>
      <c r="LD2" s="139" t="s">
        <v>550</v>
      </c>
      <c r="LE2" s="139" t="s">
        <v>551</v>
      </c>
      <c r="LF2" s="139" t="s">
        <v>552</v>
      </c>
      <c r="LG2" s="139" t="s">
        <v>553</v>
      </c>
      <c r="LH2" s="139" t="s">
        <v>554</v>
      </c>
      <c r="LI2" s="139" t="s">
        <v>555</v>
      </c>
      <c r="LJ2" s="139" t="s">
        <v>556</v>
      </c>
      <c r="LK2" s="139" t="s">
        <v>557</v>
      </c>
      <c r="LL2" s="139" t="s">
        <v>558</v>
      </c>
      <c r="LM2" s="139" t="s">
        <v>559</v>
      </c>
      <c r="LN2" s="139" t="s">
        <v>560</v>
      </c>
      <c r="LO2" s="139" t="s">
        <v>561</v>
      </c>
      <c r="LP2" s="139" t="s">
        <v>562</v>
      </c>
      <c r="LQ2" s="139" t="s">
        <v>563</v>
      </c>
      <c r="LR2" s="139" t="s">
        <v>564</v>
      </c>
      <c r="LS2" s="139" t="s">
        <v>565</v>
      </c>
      <c r="LT2" s="139" t="s">
        <v>566</v>
      </c>
      <c r="LU2" s="139" t="s">
        <v>567</v>
      </c>
      <c r="LV2" s="139" t="s">
        <v>568</v>
      </c>
      <c r="LW2" s="139" t="s">
        <v>569</v>
      </c>
      <c r="LX2" s="139" t="s">
        <v>570</v>
      </c>
      <c r="LY2" s="139" t="s">
        <v>571</v>
      </c>
      <c r="LZ2" s="139" t="s">
        <v>572</v>
      </c>
      <c r="MA2" s="139" t="s">
        <v>573</v>
      </c>
      <c r="MB2" s="139" t="s">
        <v>574</v>
      </c>
      <c r="MC2" s="139" t="s">
        <v>575</v>
      </c>
      <c r="MD2" s="139" t="s">
        <v>576</v>
      </c>
      <c r="ME2" s="139" t="s">
        <v>577</v>
      </c>
      <c r="MF2" s="139" t="s">
        <v>578</v>
      </c>
      <c r="MG2" s="139" t="s">
        <v>579</v>
      </c>
      <c r="MH2" s="139" t="s">
        <v>580</v>
      </c>
      <c r="MI2" s="139" t="s">
        <v>581</v>
      </c>
      <c r="MJ2" s="139" t="s">
        <v>582</v>
      </c>
      <c r="MK2" s="139" t="s">
        <v>583</v>
      </c>
      <c r="ML2" s="139" t="s">
        <v>584</v>
      </c>
      <c r="MM2" s="139" t="s">
        <v>585</v>
      </c>
      <c r="MN2" s="139" t="s">
        <v>586</v>
      </c>
      <c r="MO2" s="139" t="s">
        <v>587</v>
      </c>
      <c r="MP2" s="139" t="s">
        <v>588</v>
      </c>
      <c r="MQ2" s="139" t="s">
        <v>589</v>
      </c>
      <c r="MR2" s="139" t="s">
        <v>590</v>
      </c>
      <c r="MS2" s="139" t="s">
        <v>591</v>
      </c>
      <c r="MT2" s="139" t="s">
        <v>592</v>
      </c>
      <c r="MU2" s="139" t="s">
        <v>593</v>
      </c>
      <c r="MV2" s="139" t="s">
        <v>594</v>
      </c>
      <c r="MW2" s="139" t="s">
        <v>595</v>
      </c>
      <c r="MX2" s="139" t="s">
        <v>596</v>
      </c>
      <c r="MY2" s="139" t="s">
        <v>597</v>
      </c>
      <c r="MZ2" s="139" t="s">
        <v>598</v>
      </c>
      <c r="NA2" s="139" t="s">
        <v>599</v>
      </c>
      <c r="NB2" s="139" t="s">
        <v>600</v>
      </c>
    </row>
    <row r="3" spans="1:366" x14ac:dyDescent="0.2">
      <c r="A3" t="s">
        <v>180</v>
      </c>
      <c r="B3" t="s">
        <v>148</v>
      </c>
      <c r="C3" t="s">
        <v>148</v>
      </c>
      <c r="D3">
        <v>39000</v>
      </c>
      <c r="E3">
        <v>40000</v>
      </c>
      <c r="F3">
        <v>48800</v>
      </c>
      <c r="G3">
        <v>48800</v>
      </c>
      <c r="H3">
        <v>42400</v>
      </c>
      <c r="I3">
        <v>39000</v>
      </c>
      <c r="J3">
        <v>39000</v>
      </c>
      <c r="K3">
        <v>38400</v>
      </c>
      <c r="L3">
        <v>38400</v>
      </c>
      <c r="M3">
        <v>42400</v>
      </c>
      <c r="N3">
        <v>38400</v>
      </c>
      <c r="O3">
        <v>39000</v>
      </c>
      <c r="P3">
        <v>39000</v>
      </c>
      <c r="Q3">
        <v>39000</v>
      </c>
      <c r="R3">
        <v>39000</v>
      </c>
      <c r="S3">
        <v>39000</v>
      </c>
      <c r="T3">
        <v>45600</v>
      </c>
      <c r="U3">
        <v>39000</v>
      </c>
      <c r="V3">
        <v>39000</v>
      </c>
      <c r="W3">
        <v>39000</v>
      </c>
      <c r="X3">
        <v>39000</v>
      </c>
      <c r="Y3">
        <v>39000</v>
      </c>
      <c r="Z3">
        <v>39000</v>
      </c>
      <c r="AA3">
        <v>60000</v>
      </c>
      <c r="AB3">
        <v>48000</v>
      </c>
      <c r="AC3">
        <v>47200</v>
      </c>
      <c r="AD3">
        <v>39000</v>
      </c>
      <c r="AE3">
        <v>39000</v>
      </c>
      <c r="AF3">
        <v>39000</v>
      </c>
      <c r="AG3">
        <v>39000</v>
      </c>
      <c r="AH3">
        <v>45600</v>
      </c>
      <c r="AI3">
        <v>39000</v>
      </c>
      <c r="AJ3">
        <v>39000</v>
      </c>
      <c r="AK3">
        <v>39000</v>
      </c>
      <c r="AL3">
        <v>39000</v>
      </c>
      <c r="AM3">
        <v>39000</v>
      </c>
      <c r="AN3">
        <v>40000</v>
      </c>
      <c r="AO3">
        <v>67200</v>
      </c>
      <c r="AP3">
        <v>95200</v>
      </c>
      <c r="AQ3">
        <v>100000</v>
      </c>
      <c r="AR3">
        <v>100000</v>
      </c>
      <c r="AS3">
        <v>100000</v>
      </c>
      <c r="AT3">
        <v>100000</v>
      </c>
      <c r="AU3">
        <v>90400</v>
      </c>
      <c r="AV3">
        <v>90400</v>
      </c>
      <c r="AW3">
        <v>42400</v>
      </c>
      <c r="AX3">
        <v>42400</v>
      </c>
      <c r="AY3">
        <v>42400</v>
      </c>
      <c r="AZ3">
        <v>42400</v>
      </c>
      <c r="BA3">
        <v>42400</v>
      </c>
      <c r="BB3">
        <v>42400</v>
      </c>
      <c r="BC3">
        <v>53600</v>
      </c>
      <c r="BD3">
        <v>53600</v>
      </c>
      <c r="BE3">
        <v>42400</v>
      </c>
      <c r="BF3">
        <v>42400</v>
      </c>
      <c r="BG3">
        <v>42400</v>
      </c>
      <c r="BH3">
        <v>42400</v>
      </c>
      <c r="BI3">
        <v>42400</v>
      </c>
      <c r="BJ3">
        <v>45600</v>
      </c>
      <c r="BK3">
        <v>42400</v>
      </c>
      <c r="BL3">
        <v>42400</v>
      </c>
      <c r="BM3">
        <v>42400</v>
      </c>
      <c r="BN3">
        <v>42400</v>
      </c>
      <c r="BO3">
        <v>42400</v>
      </c>
      <c r="BP3">
        <v>42400</v>
      </c>
      <c r="BQ3">
        <v>45600</v>
      </c>
      <c r="BR3">
        <v>42400</v>
      </c>
      <c r="BS3">
        <v>42400</v>
      </c>
      <c r="BT3">
        <v>42400</v>
      </c>
      <c r="BU3">
        <v>42400</v>
      </c>
      <c r="BV3">
        <v>42400</v>
      </c>
      <c r="BW3">
        <v>42400</v>
      </c>
      <c r="BX3">
        <v>45600</v>
      </c>
      <c r="BY3">
        <v>48800</v>
      </c>
      <c r="BZ3">
        <v>48800</v>
      </c>
      <c r="CA3">
        <v>48800</v>
      </c>
      <c r="CB3">
        <v>48800</v>
      </c>
      <c r="CC3">
        <v>48800</v>
      </c>
      <c r="CD3">
        <v>48800</v>
      </c>
      <c r="CE3">
        <v>52000</v>
      </c>
      <c r="CF3">
        <v>48800</v>
      </c>
      <c r="CG3">
        <v>48800</v>
      </c>
      <c r="CH3">
        <v>48800</v>
      </c>
      <c r="CI3">
        <v>48800</v>
      </c>
      <c r="CJ3">
        <v>48800</v>
      </c>
      <c r="CK3">
        <v>50000</v>
      </c>
      <c r="CL3">
        <v>56800</v>
      </c>
      <c r="CM3">
        <v>56800</v>
      </c>
      <c r="CN3">
        <v>56800</v>
      </c>
      <c r="CO3">
        <v>56800</v>
      </c>
      <c r="CP3">
        <v>56800</v>
      </c>
      <c r="CQ3">
        <v>56800</v>
      </c>
      <c r="CR3">
        <v>56800</v>
      </c>
      <c r="CS3">
        <v>56800</v>
      </c>
      <c r="CT3">
        <v>56800</v>
      </c>
      <c r="CU3">
        <v>45600</v>
      </c>
      <c r="CV3">
        <v>45600</v>
      </c>
      <c r="CW3">
        <v>45600</v>
      </c>
      <c r="CX3">
        <v>45600</v>
      </c>
      <c r="CY3">
        <v>45600</v>
      </c>
      <c r="CZ3">
        <v>48800</v>
      </c>
      <c r="DA3">
        <v>45600</v>
      </c>
      <c r="DB3">
        <v>45600</v>
      </c>
      <c r="DC3">
        <v>45600</v>
      </c>
      <c r="DD3">
        <v>45600</v>
      </c>
      <c r="DE3">
        <v>45600</v>
      </c>
      <c r="DF3">
        <v>45600</v>
      </c>
      <c r="DG3">
        <v>50000</v>
      </c>
      <c r="DH3">
        <v>48800</v>
      </c>
      <c r="DI3">
        <v>48800</v>
      </c>
      <c r="DJ3">
        <v>48800</v>
      </c>
      <c r="DK3">
        <v>48800</v>
      </c>
      <c r="DL3">
        <v>48800</v>
      </c>
      <c r="DM3">
        <v>48800</v>
      </c>
      <c r="DN3">
        <v>55200</v>
      </c>
      <c r="DO3">
        <v>48800</v>
      </c>
      <c r="DP3">
        <v>48800</v>
      </c>
      <c r="DQ3">
        <v>53600</v>
      </c>
      <c r="DR3">
        <v>60000</v>
      </c>
      <c r="DS3">
        <v>76800</v>
      </c>
      <c r="DT3">
        <v>76800</v>
      </c>
      <c r="DU3">
        <v>76800</v>
      </c>
      <c r="DV3">
        <v>62400</v>
      </c>
      <c r="DW3">
        <v>62400</v>
      </c>
      <c r="DX3">
        <v>62400</v>
      </c>
      <c r="DY3">
        <v>62400</v>
      </c>
      <c r="DZ3">
        <v>62400</v>
      </c>
      <c r="EA3">
        <v>62400</v>
      </c>
      <c r="EB3">
        <v>80000</v>
      </c>
      <c r="EC3">
        <v>62400</v>
      </c>
      <c r="ED3">
        <v>62400</v>
      </c>
      <c r="EE3">
        <v>62400</v>
      </c>
      <c r="EF3" t="s">
        <v>148</v>
      </c>
      <c r="EG3" t="s">
        <v>148</v>
      </c>
      <c r="EH3" t="s">
        <v>148</v>
      </c>
      <c r="EI3" t="s">
        <v>148</v>
      </c>
      <c r="EJ3" t="s">
        <v>148</v>
      </c>
      <c r="EK3" t="s">
        <v>148</v>
      </c>
      <c r="EL3" t="s">
        <v>148</v>
      </c>
      <c r="EM3" t="s">
        <v>148</v>
      </c>
      <c r="EN3" t="s">
        <v>148</v>
      </c>
      <c r="EO3" t="s">
        <v>148</v>
      </c>
      <c r="EP3" t="s">
        <v>148</v>
      </c>
      <c r="EQ3" t="s">
        <v>148</v>
      </c>
      <c r="ER3" t="s">
        <v>148</v>
      </c>
      <c r="ES3" t="s">
        <v>148</v>
      </c>
      <c r="ET3" t="s">
        <v>148</v>
      </c>
      <c r="EU3" t="s">
        <v>148</v>
      </c>
      <c r="EV3" t="s">
        <v>148</v>
      </c>
      <c r="EW3" t="s">
        <v>148</v>
      </c>
      <c r="EX3" t="s">
        <v>148</v>
      </c>
      <c r="EY3" t="s">
        <v>148</v>
      </c>
      <c r="EZ3" t="s">
        <v>148</v>
      </c>
      <c r="FA3" t="s">
        <v>148</v>
      </c>
      <c r="FB3" t="s">
        <v>148</v>
      </c>
      <c r="FC3" t="s">
        <v>148</v>
      </c>
      <c r="FD3" t="s">
        <v>148</v>
      </c>
      <c r="FE3" t="s">
        <v>148</v>
      </c>
      <c r="FF3" t="s">
        <v>148</v>
      </c>
      <c r="FG3" t="s">
        <v>148</v>
      </c>
      <c r="FH3" t="s">
        <v>148</v>
      </c>
      <c r="FI3" t="s">
        <v>148</v>
      </c>
      <c r="FJ3" t="s">
        <v>148</v>
      </c>
      <c r="FK3" t="s">
        <v>148</v>
      </c>
      <c r="FL3" t="s">
        <v>148</v>
      </c>
      <c r="FM3" t="s">
        <v>148</v>
      </c>
      <c r="FN3" t="s">
        <v>148</v>
      </c>
      <c r="FO3" t="s">
        <v>148</v>
      </c>
      <c r="FP3" t="s">
        <v>148</v>
      </c>
      <c r="FQ3" t="s">
        <v>148</v>
      </c>
      <c r="FR3" t="s">
        <v>148</v>
      </c>
      <c r="FS3" t="s">
        <v>148</v>
      </c>
      <c r="FT3" t="s">
        <v>148</v>
      </c>
      <c r="FU3" t="s">
        <v>148</v>
      </c>
      <c r="FV3" t="s">
        <v>148</v>
      </c>
      <c r="FW3" t="s">
        <v>148</v>
      </c>
      <c r="FX3" t="s">
        <v>148</v>
      </c>
      <c r="FY3" t="s">
        <v>148</v>
      </c>
      <c r="FZ3" t="s">
        <v>148</v>
      </c>
      <c r="GA3" t="s">
        <v>148</v>
      </c>
      <c r="GB3" t="s">
        <v>148</v>
      </c>
      <c r="GC3" t="s">
        <v>148</v>
      </c>
      <c r="GD3" t="s">
        <v>148</v>
      </c>
      <c r="GE3" t="s">
        <v>148</v>
      </c>
      <c r="GF3" t="s">
        <v>148</v>
      </c>
      <c r="GG3" t="s">
        <v>148</v>
      </c>
      <c r="GH3" t="s">
        <v>148</v>
      </c>
      <c r="GI3" t="s">
        <v>148</v>
      </c>
      <c r="GJ3" t="s">
        <v>148</v>
      </c>
      <c r="GK3" t="s">
        <v>148</v>
      </c>
      <c r="GL3" t="s">
        <v>148</v>
      </c>
      <c r="GM3" t="s">
        <v>148</v>
      </c>
      <c r="GN3" t="s">
        <v>148</v>
      </c>
      <c r="GO3" t="s">
        <v>148</v>
      </c>
      <c r="GP3" t="s">
        <v>148</v>
      </c>
      <c r="GQ3" t="s">
        <v>148</v>
      </c>
      <c r="GR3" t="s">
        <v>148</v>
      </c>
      <c r="GS3" t="s">
        <v>148</v>
      </c>
      <c r="GT3" t="s">
        <v>148</v>
      </c>
      <c r="GU3" t="s">
        <v>148</v>
      </c>
      <c r="GV3" t="s">
        <v>148</v>
      </c>
      <c r="GW3" t="s">
        <v>148</v>
      </c>
      <c r="GX3" t="s">
        <v>148</v>
      </c>
      <c r="GY3" t="s">
        <v>148</v>
      </c>
      <c r="GZ3" t="s">
        <v>148</v>
      </c>
      <c r="HA3" t="s">
        <v>148</v>
      </c>
      <c r="HB3" t="s">
        <v>148</v>
      </c>
      <c r="HC3" t="s">
        <v>148</v>
      </c>
      <c r="HD3" t="s">
        <v>148</v>
      </c>
      <c r="HE3" t="s">
        <v>148</v>
      </c>
      <c r="HF3" t="s">
        <v>148</v>
      </c>
      <c r="HG3" t="s">
        <v>148</v>
      </c>
      <c r="HH3" t="s">
        <v>148</v>
      </c>
      <c r="HI3" t="s">
        <v>148</v>
      </c>
      <c r="HJ3" t="s">
        <v>148</v>
      </c>
      <c r="HK3" t="s">
        <v>148</v>
      </c>
      <c r="HL3" t="s">
        <v>148</v>
      </c>
      <c r="HM3" t="s">
        <v>148</v>
      </c>
      <c r="HN3" t="s">
        <v>148</v>
      </c>
      <c r="HO3" t="s">
        <v>148</v>
      </c>
      <c r="HP3" t="s">
        <v>148</v>
      </c>
      <c r="HQ3" t="s">
        <v>148</v>
      </c>
      <c r="HR3" t="s">
        <v>148</v>
      </c>
      <c r="HS3" t="s">
        <v>148</v>
      </c>
      <c r="HT3" t="s">
        <v>148</v>
      </c>
      <c r="HU3" t="s">
        <v>148</v>
      </c>
      <c r="HV3" t="s">
        <v>148</v>
      </c>
      <c r="HW3" t="s">
        <v>148</v>
      </c>
      <c r="HX3" t="s">
        <v>148</v>
      </c>
      <c r="HY3" t="s">
        <v>148</v>
      </c>
      <c r="HZ3" t="s">
        <v>148</v>
      </c>
      <c r="IA3" t="s">
        <v>148</v>
      </c>
      <c r="IB3" t="s">
        <v>148</v>
      </c>
      <c r="IC3" t="s">
        <v>148</v>
      </c>
      <c r="ID3" t="s">
        <v>148</v>
      </c>
      <c r="IE3" t="s">
        <v>148</v>
      </c>
      <c r="IF3" t="s">
        <v>148</v>
      </c>
      <c r="IG3" t="s">
        <v>148</v>
      </c>
      <c r="IH3" t="s">
        <v>148</v>
      </c>
      <c r="II3" t="s">
        <v>148</v>
      </c>
      <c r="IJ3" t="s">
        <v>148</v>
      </c>
      <c r="IK3" t="s">
        <v>148</v>
      </c>
      <c r="IL3" t="s">
        <v>148</v>
      </c>
      <c r="IM3" t="s">
        <v>148</v>
      </c>
      <c r="IN3" t="s">
        <v>148</v>
      </c>
      <c r="IO3" t="s">
        <v>148</v>
      </c>
      <c r="IP3" t="s">
        <v>148</v>
      </c>
      <c r="IQ3" t="s">
        <v>148</v>
      </c>
      <c r="IR3" t="s">
        <v>148</v>
      </c>
      <c r="IS3" t="s">
        <v>148</v>
      </c>
      <c r="IT3" t="s">
        <v>148</v>
      </c>
      <c r="IU3" t="s">
        <v>148</v>
      </c>
      <c r="IV3" t="s">
        <v>148</v>
      </c>
      <c r="IW3" t="s">
        <v>148</v>
      </c>
      <c r="IX3" t="s">
        <v>148</v>
      </c>
      <c r="IY3" t="s">
        <v>148</v>
      </c>
      <c r="IZ3" t="s">
        <v>148</v>
      </c>
      <c r="JA3" t="s">
        <v>148</v>
      </c>
      <c r="JB3" t="s">
        <v>148</v>
      </c>
      <c r="JC3" t="s">
        <v>148</v>
      </c>
      <c r="JD3" t="s">
        <v>148</v>
      </c>
      <c r="JE3" t="s">
        <v>148</v>
      </c>
      <c r="JF3" t="s">
        <v>148</v>
      </c>
      <c r="JG3" t="s">
        <v>148</v>
      </c>
      <c r="JH3" t="s">
        <v>148</v>
      </c>
      <c r="JI3" t="s">
        <v>148</v>
      </c>
      <c r="JJ3" t="s">
        <v>148</v>
      </c>
      <c r="JK3" t="s">
        <v>148</v>
      </c>
      <c r="JL3" t="s">
        <v>148</v>
      </c>
      <c r="JM3" t="s">
        <v>148</v>
      </c>
      <c r="JN3" t="s">
        <v>148</v>
      </c>
      <c r="JO3" t="s">
        <v>148</v>
      </c>
      <c r="JP3" t="s">
        <v>148</v>
      </c>
      <c r="JQ3" t="s">
        <v>148</v>
      </c>
      <c r="JR3" t="s">
        <v>148</v>
      </c>
      <c r="JS3" t="s">
        <v>148</v>
      </c>
      <c r="JT3" t="s">
        <v>148</v>
      </c>
      <c r="JU3" t="s">
        <v>148</v>
      </c>
      <c r="JV3" t="s">
        <v>148</v>
      </c>
      <c r="JW3" t="s">
        <v>148</v>
      </c>
      <c r="JX3" t="s">
        <v>148</v>
      </c>
      <c r="JY3" t="s">
        <v>148</v>
      </c>
      <c r="JZ3" t="s">
        <v>148</v>
      </c>
      <c r="KA3" t="s">
        <v>148</v>
      </c>
      <c r="KB3" t="s">
        <v>148</v>
      </c>
      <c r="KC3" t="s">
        <v>148</v>
      </c>
      <c r="KD3" t="s">
        <v>148</v>
      </c>
      <c r="KE3" t="s">
        <v>148</v>
      </c>
      <c r="KF3" t="s">
        <v>148</v>
      </c>
      <c r="KG3" t="s">
        <v>148</v>
      </c>
      <c r="KH3" t="s">
        <v>148</v>
      </c>
      <c r="KI3" t="s">
        <v>148</v>
      </c>
      <c r="KJ3" t="s">
        <v>148</v>
      </c>
      <c r="KK3" t="s">
        <v>148</v>
      </c>
      <c r="KL3" t="s">
        <v>148</v>
      </c>
      <c r="KM3" t="s">
        <v>148</v>
      </c>
      <c r="KN3" t="s">
        <v>148</v>
      </c>
      <c r="KO3" t="s">
        <v>148</v>
      </c>
      <c r="KP3" t="s">
        <v>148</v>
      </c>
      <c r="KQ3" t="s">
        <v>148</v>
      </c>
      <c r="KR3" t="s">
        <v>148</v>
      </c>
      <c r="KS3" t="s">
        <v>148</v>
      </c>
      <c r="KT3" t="s">
        <v>148</v>
      </c>
      <c r="KU3" t="s">
        <v>148</v>
      </c>
      <c r="KV3" t="s">
        <v>148</v>
      </c>
      <c r="KW3" t="s">
        <v>148</v>
      </c>
      <c r="KX3" t="s">
        <v>148</v>
      </c>
      <c r="KY3" t="s">
        <v>148</v>
      </c>
      <c r="KZ3" t="s">
        <v>148</v>
      </c>
      <c r="LA3" t="s">
        <v>148</v>
      </c>
      <c r="LB3" t="s">
        <v>148</v>
      </c>
      <c r="LC3" t="s">
        <v>148</v>
      </c>
      <c r="LD3" t="s">
        <v>148</v>
      </c>
      <c r="LE3" t="s">
        <v>148</v>
      </c>
      <c r="LF3" t="s">
        <v>148</v>
      </c>
      <c r="LG3" t="s">
        <v>148</v>
      </c>
      <c r="LH3" t="s">
        <v>148</v>
      </c>
      <c r="LI3" t="s">
        <v>148</v>
      </c>
      <c r="LJ3" t="s">
        <v>148</v>
      </c>
      <c r="LK3" t="s">
        <v>148</v>
      </c>
      <c r="LL3" t="s">
        <v>148</v>
      </c>
      <c r="LM3" t="s">
        <v>148</v>
      </c>
      <c r="LN3" t="s">
        <v>148</v>
      </c>
      <c r="LO3" t="s">
        <v>148</v>
      </c>
      <c r="LP3" t="s">
        <v>148</v>
      </c>
      <c r="LQ3" t="s">
        <v>148</v>
      </c>
      <c r="LR3" t="s">
        <v>148</v>
      </c>
      <c r="LS3" t="s">
        <v>148</v>
      </c>
      <c r="LT3" t="s">
        <v>148</v>
      </c>
      <c r="LU3" t="s">
        <v>148</v>
      </c>
      <c r="LV3" t="s">
        <v>148</v>
      </c>
      <c r="LW3" t="s">
        <v>148</v>
      </c>
      <c r="LX3" t="s">
        <v>148</v>
      </c>
      <c r="LY3" t="s">
        <v>148</v>
      </c>
      <c r="LZ3" t="s">
        <v>148</v>
      </c>
      <c r="MA3" t="s">
        <v>148</v>
      </c>
      <c r="MB3" t="s">
        <v>148</v>
      </c>
      <c r="MC3" t="s">
        <v>148</v>
      </c>
      <c r="MD3" t="s">
        <v>148</v>
      </c>
      <c r="ME3" t="s">
        <v>148</v>
      </c>
      <c r="MF3" t="s">
        <v>148</v>
      </c>
      <c r="MG3" t="s">
        <v>148</v>
      </c>
      <c r="MH3" t="s">
        <v>148</v>
      </c>
      <c r="MI3" t="s">
        <v>148</v>
      </c>
      <c r="MJ3" t="s">
        <v>148</v>
      </c>
      <c r="MK3" t="s">
        <v>148</v>
      </c>
      <c r="ML3" t="s">
        <v>148</v>
      </c>
      <c r="MM3" t="s">
        <v>148</v>
      </c>
      <c r="MN3" t="s">
        <v>148</v>
      </c>
      <c r="MO3" t="s">
        <v>148</v>
      </c>
      <c r="MP3" t="s">
        <v>148</v>
      </c>
      <c r="MQ3" t="s">
        <v>148</v>
      </c>
      <c r="MR3" t="s">
        <v>148</v>
      </c>
      <c r="MS3" t="s">
        <v>148</v>
      </c>
      <c r="MT3" t="s">
        <v>148</v>
      </c>
      <c r="MU3" t="s">
        <v>148</v>
      </c>
      <c r="MV3" t="s">
        <v>148</v>
      </c>
      <c r="MW3" t="s">
        <v>148</v>
      </c>
      <c r="MX3" t="s">
        <v>148</v>
      </c>
      <c r="MY3" t="s">
        <v>148</v>
      </c>
      <c r="MZ3" t="s">
        <v>148</v>
      </c>
      <c r="NA3" t="s">
        <v>148</v>
      </c>
      <c r="NB3" t="s">
        <v>148</v>
      </c>
    </row>
    <row r="4" spans="1:366" x14ac:dyDescent="0.2">
      <c r="A4" t="s">
        <v>193</v>
      </c>
      <c r="B4" t="s">
        <v>148</v>
      </c>
      <c r="C4" t="s">
        <v>148</v>
      </c>
      <c r="D4" t="s">
        <v>148</v>
      </c>
      <c r="E4">
        <v>65692</v>
      </c>
      <c r="F4">
        <v>79144</v>
      </c>
      <c r="G4">
        <v>63042</v>
      </c>
      <c r="H4">
        <v>50418</v>
      </c>
      <c r="I4">
        <v>47784</v>
      </c>
      <c r="J4" t="s">
        <v>148</v>
      </c>
      <c r="K4">
        <v>46124</v>
      </c>
      <c r="L4">
        <v>45408</v>
      </c>
      <c r="M4">
        <v>60192</v>
      </c>
      <c r="N4">
        <v>56178</v>
      </c>
      <c r="O4">
        <v>50418</v>
      </c>
      <c r="P4">
        <v>40656</v>
      </c>
      <c r="Q4">
        <v>45056</v>
      </c>
      <c r="R4">
        <v>45056</v>
      </c>
      <c r="S4">
        <v>49808</v>
      </c>
      <c r="T4">
        <v>65678</v>
      </c>
      <c r="U4">
        <v>54788</v>
      </c>
      <c r="V4">
        <v>50908</v>
      </c>
      <c r="W4">
        <v>49808</v>
      </c>
      <c r="X4">
        <v>49808</v>
      </c>
      <c r="Y4">
        <v>49808</v>
      </c>
      <c r="Z4">
        <v>60016</v>
      </c>
      <c r="AA4">
        <v>60016</v>
      </c>
      <c r="AB4">
        <v>60176</v>
      </c>
      <c r="AC4">
        <v>56232</v>
      </c>
      <c r="AD4">
        <v>54496</v>
      </c>
      <c r="AE4">
        <v>49998</v>
      </c>
      <c r="AF4">
        <v>49998</v>
      </c>
      <c r="AG4">
        <v>53556</v>
      </c>
      <c r="AH4">
        <v>68380</v>
      </c>
      <c r="AI4">
        <v>56232</v>
      </c>
      <c r="AJ4">
        <v>48898</v>
      </c>
      <c r="AK4">
        <v>44242</v>
      </c>
      <c r="AL4">
        <v>57496</v>
      </c>
      <c r="AM4">
        <v>57496</v>
      </c>
      <c r="AN4">
        <v>78050</v>
      </c>
      <c r="AO4">
        <v>99932</v>
      </c>
      <c r="AP4">
        <v>118598</v>
      </c>
      <c r="AQ4" t="s">
        <v>148</v>
      </c>
      <c r="AR4">
        <v>149898</v>
      </c>
      <c r="AS4" t="s">
        <v>148</v>
      </c>
      <c r="AT4">
        <v>149898</v>
      </c>
      <c r="AU4">
        <v>143306</v>
      </c>
      <c r="AV4">
        <v>86996</v>
      </c>
      <c r="AW4">
        <v>85896</v>
      </c>
      <c r="AX4">
        <v>48898</v>
      </c>
      <c r="AY4">
        <v>48898</v>
      </c>
      <c r="AZ4">
        <v>48898</v>
      </c>
      <c r="BA4">
        <v>49998</v>
      </c>
      <c r="BB4">
        <v>62870</v>
      </c>
      <c r="BC4">
        <v>59886</v>
      </c>
      <c r="BD4">
        <v>59886</v>
      </c>
      <c r="BE4">
        <v>47728</v>
      </c>
      <c r="BF4">
        <v>46628</v>
      </c>
      <c r="BG4">
        <v>46628</v>
      </c>
      <c r="BH4" t="s">
        <v>148</v>
      </c>
      <c r="BI4">
        <v>59886</v>
      </c>
      <c r="BJ4">
        <v>59886</v>
      </c>
      <c r="BK4">
        <v>46628</v>
      </c>
      <c r="BL4">
        <v>46628</v>
      </c>
      <c r="BM4">
        <v>46628</v>
      </c>
      <c r="BN4">
        <v>46628</v>
      </c>
      <c r="BO4">
        <v>46628</v>
      </c>
      <c r="BP4">
        <v>59886</v>
      </c>
      <c r="BQ4">
        <v>60986</v>
      </c>
      <c r="BR4">
        <v>47728</v>
      </c>
      <c r="BS4">
        <v>47728</v>
      </c>
      <c r="BT4">
        <v>46628</v>
      </c>
      <c r="BU4">
        <v>46628</v>
      </c>
      <c r="BV4">
        <v>46628</v>
      </c>
      <c r="BW4">
        <v>59886</v>
      </c>
      <c r="BX4">
        <v>60986</v>
      </c>
      <c r="BY4">
        <v>62096</v>
      </c>
      <c r="BZ4">
        <v>62096</v>
      </c>
      <c r="CA4">
        <v>62096</v>
      </c>
      <c r="CB4">
        <v>62096</v>
      </c>
      <c r="CC4">
        <v>62096</v>
      </c>
      <c r="CD4">
        <v>70934</v>
      </c>
      <c r="CE4">
        <v>70934</v>
      </c>
      <c r="CF4">
        <v>62096</v>
      </c>
      <c r="CG4">
        <v>62096</v>
      </c>
      <c r="CH4">
        <v>67062</v>
      </c>
      <c r="CI4">
        <v>62096</v>
      </c>
      <c r="CJ4">
        <v>70934</v>
      </c>
      <c r="CK4">
        <v>70934</v>
      </c>
      <c r="CL4">
        <v>70934</v>
      </c>
      <c r="CM4">
        <v>58994</v>
      </c>
      <c r="CN4">
        <v>58994</v>
      </c>
      <c r="CO4">
        <v>58994</v>
      </c>
      <c r="CP4">
        <v>60094</v>
      </c>
      <c r="CQ4">
        <v>58994</v>
      </c>
      <c r="CR4">
        <v>67358</v>
      </c>
      <c r="CS4">
        <v>78726</v>
      </c>
      <c r="CT4">
        <v>69108</v>
      </c>
      <c r="CU4">
        <v>58994</v>
      </c>
      <c r="CV4">
        <v>58994</v>
      </c>
      <c r="CW4">
        <v>58994</v>
      </c>
      <c r="CX4">
        <v>58994</v>
      </c>
      <c r="CY4">
        <v>67358</v>
      </c>
      <c r="CZ4">
        <v>67358</v>
      </c>
      <c r="DA4">
        <v>63176</v>
      </c>
      <c r="DB4">
        <v>63176</v>
      </c>
      <c r="DC4">
        <v>63176</v>
      </c>
      <c r="DD4">
        <v>63176</v>
      </c>
      <c r="DE4">
        <v>63176</v>
      </c>
      <c r="DF4">
        <v>67358</v>
      </c>
      <c r="DG4">
        <v>67358</v>
      </c>
      <c r="DH4">
        <v>63176</v>
      </c>
      <c r="DI4">
        <v>63176</v>
      </c>
      <c r="DJ4">
        <v>63176</v>
      </c>
      <c r="DK4">
        <v>63176</v>
      </c>
      <c r="DL4">
        <v>63176</v>
      </c>
      <c r="DM4">
        <v>68458</v>
      </c>
      <c r="DN4">
        <v>68458</v>
      </c>
      <c r="DO4">
        <v>63176</v>
      </c>
      <c r="DP4">
        <v>63176</v>
      </c>
      <c r="DQ4">
        <v>63176</v>
      </c>
      <c r="DR4">
        <v>63176</v>
      </c>
      <c r="DS4">
        <v>63176</v>
      </c>
      <c r="DT4">
        <v>67358</v>
      </c>
      <c r="DU4">
        <v>67358</v>
      </c>
      <c r="DV4">
        <v>67358</v>
      </c>
      <c r="DW4">
        <v>63176</v>
      </c>
      <c r="DX4">
        <v>63176</v>
      </c>
      <c r="DY4">
        <v>63176</v>
      </c>
      <c r="DZ4">
        <v>75810</v>
      </c>
      <c r="EA4">
        <v>83336</v>
      </c>
      <c r="EB4">
        <v>80828</v>
      </c>
      <c r="EC4">
        <v>68230</v>
      </c>
      <c r="ED4">
        <v>68230</v>
      </c>
      <c r="EE4">
        <v>63176</v>
      </c>
      <c r="EF4">
        <v>69448</v>
      </c>
      <c r="EG4">
        <v>69448</v>
      </c>
      <c r="EH4">
        <v>77580</v>
      </c>
      <c r="EI4">
        <v>77580</v>
      </c>
      <c r="EJ4">
        <v>69448</v>
      </c>
      <c r="EK4">
        <v>69448</v>
      </c>
      <c r="EL4">
        <v>69448</v>
      </c>
      <c r="EM4">
        <v>69448</v>
      </c>
      <c r="EN4">
        <v>69448</v>
      </c>
      <c r="EO4">
        <v>77580</v>
      </c>
      <c r="EP4">
        <v>77580</v>
      </c>
      <c r="EQ4">
        <v>69448</v>
      </c>
      <c r="ER4">
        <v>69448</v>
      </c>
      <c r="ES4">
        <v>69448</v>
      </c>
      <c r="ET4">
        <v>69448</v>
      </c>
      <c r="EU4">
        <v>69448</v>
      </c>
      <c r="EV4">
        <v>77580</v>
      </c>
      <c r="EW4">
        <v>77580</v>
      </c>
      <c r="EX4">
        <v>69448</v>
      </c>
      <c r="EY4">
        <v>69448</v>
      </c>
      <c r="EZ4">
        <v>69448</v>
      </c>
      <c r="FA4">
        <v>69448</v>
      </c>
      <c r="FB4">
        <v>69448</v>
      </c>
      <c r="FC4">
        <v>77580</v>
      </c>
      <c r="FD4">
        <v>94014</v>
      </c>
      <c r="FE4">
        <v>94014</v>
      </c>
      <c r="FF4">
        <v>94014</v>
      </c>
      <c r="FG4">
        <v>94014</v>
      </c>
      <c r="FH4">
        <v>94014</v>
      </c>
      <c r="FI4">
        <v>94014</v>
      </c>
      <c r="FJ4">
        <v>94014</v>
      </c>
      <c r="FK4">
        <v>122218</v>
      </c>
      <c r="FL4">
        <v>122218</v>
      </c>
      <c r="FM4">
        <v>94014</v>
      </c>
      <c r="FN4">
        <v>94014</v>
      </c>
      <c r="FO4">
        <v>89196</v>
      </c>
      <c r="FP4">
        <v>89196</v>
      </c>
      <c r="FQ4">
        <v>56904</v>
      </c>
      <c r="FR4">
        <v>56904</v>
      </c>
      <c r="FS4">
        <v>50630</v>
      </c>
      <c r="FT4">
        <v>50630</v>
      </c>
      <c r="FU4">
        <v>50630</v>
      </c>
      <c r="FV4">
        <v>50630</v>
      </c>
      <c r="FW4">
        <v>50630</v>
      </c>
      <c r="FX4">
        <v>56904</v>
      </c>
      <c r="FY4">
        <v>56904</v>
      </c>
      <c r="FZ4">
        <v>50630</v>
      </c>
      <c r="GA4">
        <v>50630</v>
      </c>
      <c r="GB4">
        <v>50630</v>
      </c>
      <c r="GC4">
        <v>50630</v>
      </c>
      <c r="GD4">
        <v>50630</v>
      </c>
      <c r="GE4">
        <v>56904</v>
      </c>
      <c r="GF4">
        <v>56904</v>
      </c>
      <c r="GG4">
        <v>50630</v>
      </c>
      <c r="GH4">
        <v>50630</v>
      </c>
      <c r="GI4">
        <v>50630</v>
      </c>
      <c r="GJ4">
        <v>50630</v>
      </c>
      <c r="GK4">
        <v>50630</v>
      </c>
      <c r="GL4">
        <v>56904</v>
      </c>
      <c r="GM4">
        <v>56904</v>
      </c>
      <c r="GN4">
        <v>50630</v>
      </c>
      <c r="GO4">
        <v>50630</v>
      </c>
      <c r="GP4">
        <v>50630</v>
      </c>
      <c r="GQ4">
        <v>50630</v>
      </c>
      <c r="GR4">
        <v>50630</v>
      </c>
      <c r="GS4">
        <v>56904</v>
      </c>
      <c r="GT4">
        <v>56904</v>
      </c>
      <c r="GU4">
        <v>50630</v>
      </c>
      <c r="GV4">
        <v>50630</v>
      </c>
      <c r="GW4">
        <v>50630</v>
      </c>
      <c r="GX4">
        <v>50630</v>
      </c>
      <c r="GY4">
        <v>50630</v>
      </c>
      <c r="GZ4">
        <v>56904</v>
      </c>
      <c r="HA4">
        <v>56904</v>
      </c>
      <c r="HB4">
        <v>50630</v>
      </c>
      <c r="HC4">
        <v>50630</v>
      </c>
      <c r="HD4">
        <v>50630</v>
      </c>
      <c r="HE4">
        <v>50630</v>
      </c>
      <c r="HF4">
        <v>50630</v>
      </c>
      <c r="HG4">
        <v>61086</v>
      </c>
      <c r="HH4">
        <v>61086</v>
      </c>
      <c r="HI4">
        <v>65266</v>
      </c>
      <c r="HJ4">
        <v>65266</v>
      </c>
      <c r="HK4">
        <v>65266</v>
      </c>
      <c r="HL4">
        <v>65266</v>
      </c>
      <c r="HM4">
        <v>65266</v>
      </c>
      <c r="HN4">
        <v>69448</v>
      </c>
      <c r="HO4">
        <v>69448</v>
      </c>
      <c r="HP4">
        <v>65266</v>
      </c>
      <c r="HQ4">
        <v>65266</v>
      </c>
      <c r="HR4">
        <v>65266</v>
      </c>
      <c r="HS4">
        <v>73144</v>
      </c>
      <c r="HT4">
        <v>73144</v>
      </c>
      <c r="HU4">
        <v>87876</v>
      </c>
      <c r="HV4">
        <v>87876</v>
      </c>
      <c r="HW4">
        <v>73144</v>
      </c>
      <c r="HX4">
        <v>73144</v>
      </c>
      <c r="HY4">
        <v>73144</v>
      </c>
      <c r="HZ4">
        <v>73144</v>
      </c>
      <c r="IA4">
        <v>73144</v>
      </c>
      <c r="IB4">
        <v>87876</v>
      </c>
      <c r="IC4">
        <v>87876</v>
      </c>
      <c r="ID4">
        <v>73144</v>
      </c>
      <c r="IE4">
        <v>73144</v>
      </c>
      <c r="IF4">
        <v>73144</v>
      </c>
      <c r="IG4">
        <v>73144</v>
      </c>
      <c r="IH4">
        <v>73144</v>
      </c>
      <c r="II4">
        <v>94014</v>
      </c>
      <c r="IJ4">
        <v>94014</v>
      </c>
      <c r="IK4">
        <v>94014</v>
      </c>
      <c r="IL4">
        <v>81738</v>
      </c>
      <c r="IM4">
        <v>81738</v>
      </c>
      <c r="IN4">
        <v>81738</v>
      </c>
      <c r="IO4">
        <v>81738</v>
      </c>
      <c r="IP4">
        <v>87876</v>
      </c>
      <c r="IQ4">
        <v>87876</v>
      </c>
      <c r="IR4">
        <v>81738</v>
      </c>
      <c r="IS4">
        <v>81738</v>
      </c>
      <c r="IT4">
        <v>81738</v>
      </c>
      <c r="IU4">
        <v>81738</v>
      </c>
      <c r="IV4">
        <v>81738</v>
      </c>
      <c r="IW4">
        <v>87876</v>
      </c>
      <c r="IX4">
        <v>87876</v>
      </c>
      <c r="IY4">
        <v>87876</v>
      </c>
      <c r="IZ4">
        <v>87876</v>
      </c>
      <c r="JA4">
        <v>87876</v>
      </c>
      <c r="JB4">
        <v>87876</v>
      </c>
      <c r="JC4">
        <v>87876</v>
      </c>
      <c r="JD4">
        <v>122218</v>
      </c>
      <c r="JE4">
        <v>122218</v>
      </c>
      <c r="JF4">
        <v>122218</v>
      </c>
      <c r="JG4">
        <v>94014</v>
      </c>
      <c r="JH4">
        <v>108116</v>
      </c>
      <c r="JI4">
        <v>108116</v>
      </c>
      <c r="JJ4">
        <v>94014</v>
      </c>
      <c r="JK4">
        <v>94014</v>
      </c>
      <c r="JL4">
        <v>94014</v>
      </c>
      <c r="JM4">
        <v>87876</v>
      </c>
      <c r="JN4">
        <v>87876</v>
      </c>
      <c r="JO4">
        <v>87876</v>
      </c>
      <c r="JP4">
        <v>87876</v>
      </c>
      <c r="JQ4">
        <v>87876</v>
      </c>
      <c r="JR4">
        <v>87876</v>
      </c>
      <c r="JS4">
        <v>87876</v>
      </c>
      <c r="JT4">
        <v>73144</v>
      </c>
      <c r="JU4">
        <v>73144</v>
      </c>
      <c r="JV4">
        <v>73144</v>
      </c>
      <c r="JW4">
        <v>73144</v>
      </c>
      <c r="JX4">
        <v>73144</v>
      </c>
      <c r="JY4">
        <v>81738</v>
      </c>
      <c r="JZ4">
        <v>81738</v>
      </c>
      <c r="KA4">
        <v>73144</v>
      </c>
      <c r="KB4">
        <v>73144</v>
      </c>
      <c r="KC4">
        <v>69448</v>
      </c>
      <c r="KD4">
        <v>69448</v>
      </c>
      <c r="KE4">
        <v>69448</v>
      </c>
      <c r="KF4">
        <v>71772</v>
      </c>
      <c r="KG4">
        <v>71772</v>
      </c>
      <c r="KH4">
        <v>69448</v>
      </c>
      <c r="KI4">
        <v>69448</v>
      </c>
      <c r="KJ4">
        <v>69448</v>
      </c>
      <c r="KK4">
        <v>69448</v>
      </c>
      <c r="KL4">
        <v>69448</v>
      </c>
      <c r="KM4">
        <v>71772</v>
      </c>
      <c r="KN4">
        <v>71772</v>
      </c>
      <c r="KO4">
        <v>69448</v>
      </c>
      <c r="KP4">
        <v>69448</v>
      </c>
      <c r="KQ4">
        <v>69448</v>
      </c>
      <c r="KR4">
        <v>69448</v>
      </c>
      <c r="KS4">
        <v>69448</v>
      </c>
      <c r="KT4">
        <v>83388</v>
      </c>
      <c r="KU4">
        <v>83388</v>
      </c>
      <c r="KV4">
        <v>83388</v>
      </c>
      <c r="KW4">
        <v>69448</v>
      </c>
      <c r="KX4">
        <v>69448</v>
      </c>
      <c r="KY4">
        <v>69448</v>
      </c>
      <c r="KZ4">
        <v>83388</v>
      </c>
      <c r="LA4">
        <v>83388</v>
      </c>
      <c r="LB4">
        <v>83388</v>
      </c>
      <c r="LC4">
        <v>69448</v>
      </c>
      <c r="LD4">
        <v>69448</v>
      </c>
      <c r="LE4">
        <v>69448</v>
      </c>
      <c r="LF4">
        <v>69448</v>
      </c>
      <c r="LG4" t="s">
        <v>148</v>
      </c>
      <c r="LH4" t="s">
        <v>148</v>
      </c>
      <c r="LI4" t="s">
        <v>148</v>
      </c>
      <c r="LJ4" t="s">
        <v>148</v>
      </c>
      <c r="LK4" t="s">
        <v>148</v>
      </c>
      <c r="LL4" t="s">
        <v>148</v>
      </c>
      <c r="LM4" t="s">
        <v>148</v>
      </c>
      <c r="LN4" t="s">
        <v>148</v>
      </c>
      <c r="LO4" t="s">
        <v>148</v>
      </c>
      <c r="LP4" t="s">
        <v>148</v>
      </c>
      <c r="LQ4" t="s">
        <v>148</v>
      </c>
      <c r="LR4" t="s">
        <v>148</v>
      </c>
      <c r="LS4" t="s">
        <v>148</v>
      </c>
      <c r="LT4" t="s">
        <v>148</v>
      </c>
      <c r="LU4" t="s">
        <v>148</v>
      </c>
      <c r="LV4" t="s">
        <v>148</v>
      </c>
      <c r="LW4" t="s">
        <v>148</v>
      </c>
      <c r="LX4" t="s">
        <v>148</v>
      </c>
      <c r="LY4" t="s">
        <v>148</v>
      </c>
      <c r="LZ4" t="s">
        <v>148</v>
      </c>
      <c r="MA4" t="s">
        <v>148</v>
      </c>
      <c r="MB4" t="s">
        <v>148</v>
      </c>
      <c r="MC4" t="s">
        <v>148</v>
      </c>
      <c r="MD4" t="s">
        <v>148</v>
      </c>
      <c r="ME4" t="s">
        <v>148</v>
      </c>
      <c r="MF4" t="s">
        <v>148</v>
      </c>
      <c r="MG4" t="s">
        <v>148</v>
      </c>
      <c r="MH4" t="s">
        <v>148</v>
      </c>
      <c r="MI4" t="s">
        <v>148</v>
      </c>
      <c r="MJ4" t="s">
        <v>148</v>
      </c>
      <c r="MK4" t="s">
        <v>148</v>
      </c>
      <c r="ML4" t="s">
        <v>148</v>
      </c>
      <c r="MM4" t="s">
        <v>148</v>
      </c>
      <c r="MN4" t="s">
        <v>148</v>
      </c>
      <c r="MO4" t="s">
        <v>148</v>
      </c>
      <c r="MP4" t="s">
        <v>148</v>
      </c>
      <c r="MQ4" t="s">
        <v>148</v>
      </c>
      <c r="MR4" t="s">
        <v>148</v>
      </c>
      <c r="MS4" t="s">
        <v>148</v>
      </c>
      <c r="MT4" t="s">
        <v>148</v>
      </c>
      <c r="MU4" t="s">
        <v>148</v>
      </c>
      <c r="MV4" t="s">
        <v>148</v>
      </c>
      <c r="MW4" t="s">
        <v>148</v>
      </c>
      <c r="MX4" t="s">
        <v>148</v>
      </c>
      <c r="MY4" t="s">
        <v>148</v>
      </c>
      <c r="MZ4" t="s">
        <v>148</v>
      </c>
      <c r="NA4" t="s">
        <v>148</v>
      </c>
      <c r="NB4" t="s">
        <v>148</v>
      </c>
    </row>
    <row r="5" spans="1:366" x14ac:dyDescent="0.2">
      <c r="A5" t="s">
        <v>191</v>
      </c>
      <c r="B5" t="s">
        <v>148</v>
      </c>
      <c r="C5" t="s">
        <v>148</v>
      </c>
      <c r="D5" t="s">
        <v>148</v>
      </c>
      <c r="E5">
        <v>77780</v>
      </c>
      <c r="F5">
        <v>100000</v>
      </c>
      <c r="G5">
        <v>77780</v>
      </c>
      <c r="H5">
        <v>100000</v>
      </c>
      <c r="I5">
        <v>100000</v>
      </c>
      <c r="J5">
        <v>100000</v>
      </c>
      <c r="K5">
        <v>55600</v>
      </c>
      <c r="L5">
        <v>122400</v>
      </c>
      <c r="M5" t="s">
        <v>148</v>
      </c>
      <c r="N5">
        <v>100000</v>
      </c>
      <c r="O5">
        <v>77780</v>
      </c>
      <c r="P5">
        <v>100000</v>
      </c>
      <c r="Q5">
        <v>100000</v>
      </c>
      <c r="R5">
        <v>55600</v>
      </c>
      <c r="S5">
        <v>77780</v>
      </c>
      <c r="T5">
        <v>77780</v>
      </c>
      <c r="U5">
        <v>55600</v>
      </c>
      <c r="V5">
        <v>55600</v>
      </c>
      <c r="W5">
        <v>55600</v>
      </c>
      <c r="X5">
        <v>55600</v>
      </c>
      <c r="Y5">
        <v>55600</v>
      </c>
      <c r="Z5">
        <v>55600</v>
      </c>
      <c r="AA5">
        <v>77780</v>
      </c>
      <c r="AB5">
        <v>100000</v>
      </c>
      <c r="AC5">
        <v>77780</v>
      </c>
      <c r="AD5">
        <v>77780</v>
      </c>
      <c r="AE5">
        <v>55600</v>
      </c>
      <c r="AF5">
        <v>55600</v>
      </c>
      <c r="AG5">
        <v>55600</v>
      </c>
      <c r="AH5">
        <v>77780</v>
      </c>
      <c r="AI5">
        <v>55600</v>
      </c>
      <c r="AJ5">
        <v>55600</v>
      </c>
      <c r="AK5">
        <v>55600</v>
      </c>
      <c r="AL5">
        <v>77780</v>
      </c>
      <c r="AM5">
        <v>77780</v>
      </c>
      <c r="AN5">
        <v>77780</v>
      </c>
      <c r="AO5" t="s">
        <v>148</v>
      </c>
      <c r="AP5">
        <v>122240</v>
      </c>
      <c r="AQ5" t="s">
        <v>148</v>
      </c>
      <c r="AR5">
        <v>122240</v>
      </c>
      <c r="AS5">
        <v>133340</v>
      </c>
      <c r="AT5">
        <v>122240</v>
      </c>
      <c r="AU5">
        <v>122240</v>
      </c>
      <c r="AV5">
        <v>122240</v>
      </c>
      <c r="AW5">
        <v>100000</v>
      </c>
      <c r="AX5">
        <v>55600</v>
      </c>
      <c r="AY5">
        <v>55600</v>
      </c>
      <c r="AZ5">
        <v>55600</v>
      </c>
      <c r="BA5">
        <v>55600</v>
      </c>
      <c r="BB5">
        <v>100000</v>
      </c>
      <c r="BC5">
        <v>100000</v>
      </c>
      <c r="BD5">
        <v>100000</v>
      </c>
      <c r="BE5">
        <v>77780</v>
      </c>
      <c r="BF5">
        <v>55600</v>
      </c>
      <c r="BG5">
        <v>77780</v>
      </c>
      <c r="BH5">
        <v>77780</v>
      </c>
      <c r="BI5">
        <v>55600</v>
      </c>
      <c r="BJ5">
        <v>70000</v>
      </c>
      <c r="BK5">
        <v>55600</v>
      </c>
      <c r="BL5">
        <v>55600</v>
      </c>
      <c r="BM5">
        <v>55600</v>
      </c>
      <c r="BN5">
        <v>55600</v>
      </c>
      <c r="BO5">
        <v>55600</v>
      </c>
      <c r="BP5">
        <v>55600</v>
      </c>
      <c r="BQ5">
        <v>70000</v>
      </c>
      <c r="BR5">
        <v>55600</v>
      </c>
      <c r="BS5">
        <v>55600</v>
      </c>
      <c r="BT5">
        <v>55600</v>
      </c>
      <c r="BU5">
        <v>55600</v>
      </c>
      <c r="BV5">
        <v>70000</v>
      </c>
      <c r="BW5">
        <v>55600</v>
      </c>
      <c r="BX5">
        <v>70000</v>
      </c>
      <c r="BY5">
        <v>70000</v>
      </c>
      <c r="BZ5">
        <v>55600</v>
      </c>
      <c r="CA5">
        <v>55600</v>
      </c>
      <c r="CB5">
        <v>55600</v>
      </c>
      <c r="CC5">
        <v>55600</v>
      </c>
      <c r="CD5">
        <v>55600</v>
      </c>
      <c r="CE5">
        <v>70000</v>
      </c>
      <c r="CF5">
        <v>55600</v>
      </c>
      <c r="CG5">
        <v>55600</v>
      </c>
      <c r="CH5">
        <v>90000</v>
      </c>
      <c r="CI5">
        <v>90000</v>
      </c>
      <c r="CJ5">
        <v>55600</v>
      </c>
      <c r="CK5">
        <v>55600</v>
      </c>
      <c r="CL5">
        <v>70000</v>
      </c>
      <c r="CM5">
        <v>55600</v>
      </c>
      <c r="CN5">
        <v>55600</v>
      </c>
      <c r="CO5">
        <v>70000</v>
      </c>
      <c r="CP5">
        <v>70000</v>
      </c>
      <c r="CQ5">
        <v>55600</v>
      </c>
      <c r="CR5">
        <v>55600</v>
      </c>
      <c r="CS5">
        <v>90000</v>
      </c>
      <c r="CT5">
        <v>70000</v>
      </c>
      <c r="CU5">
        <v>90000</v>
      </c>
      <c r="CV5">
        <v>55600</v>
      </c>
      <c r="CW5">
        <v>55600</v>
      </c>
      <c r="CX5">
        <v>55600</v>
      </c>
      <c r="CY5">
        <v>70000</v>
      </c>
      <c r="CZ5">
        <v>70000</v>
      </c>
      <c r="DA5">
        <v>70000</v>
      </c>
      <c r="DB5">
        <v>70000</v>
      </c>
      <c r="DC5">
        <v>70000</v>
      </c>
      <c r="DD5">
        <v>70000</v>
      </c>
      <c r="DE5">
        <v>70000</v>
      </c>
      <c r="DF5">
        <v>70000</v>
      </c>
      <c r="DG5">
        <v>90000</v>
      </c>
      <c r="DH5">
        <v>70000</v>
      </c>
      <c r="DI5">
        <v>70000</v>
      </c>
      <c r="DJ5">
        <v>70000</v>
      </c>
      <c r="DK5">
        <v>70000</v>
      </c>
      <c r="DL5">
        <v>70000</v>
      </c>
      <c r="DM5">
        <v>70000</v>
      </c>
      <c r="DN5">
        <v>90000</v>
      </c>
      <c r="DO5">
        <v>70000</v>
      </c>
      <c r="DP5">
        <v>70000</v>
      </c>
      <c r="DQ5">
        <v>70000</v>
      </c>
      <c r="DR5">
        <v>70000</v>
      </c>
      <c r="DS5">
        <v>70000</v>
      </c>
      <c r="DT5">
        <v>90000</v>
      </c>
      <c r="DU5">
        <v>100000</v>
      </c>
      <c r="DV5">
        <v>70000</v>
      </c>
      <c r="DW5">
        <v>70000</v>
      </c>
      <c r="DX5">
        <v>70000</v>
      </c>
      <c r="DY5">
        <v>70000</v>
      </c>
      <c r="DZ5">
        <v>70000</v>
      </c>
      <c r="EA5">
        <v>70000</v>
      </c>
      <c r="EB5">
        <v>90000</v>
      </c>
      <c r="EC5">
        <v>70000</v>
      </c>
      <c r="ED5">
        <v>70000</v>
      </c>
      <c r="EE5">
        <v>70000</v>
      </c>
      <c r="EF5">
        <v>70000</v>
      </c>
      <c r="EG5">
        <v>70000</v>
      </c>
      <c r="EH5">
        <v>70000</v>
      </c>
      <c r="EI5">
        <v>150000</v>
      </c>
      <c r="EJ5">
        <v>70000</v>
      </c>
      <c r="EK5">
        <v>70000</v>
      </c>
      <c r="EL5">
        <v>70000</v>
      </c>
      <c r="EM5">
        <v>70000</v>
      </c>
      <c r="EN5">
        <v>70000</v>
      </c>
      <c r="EO5">
        <v>70000</v>
      </c>
      <c r="EP5">
        <v>80000</v>
      </c>
      <c r="EQ5">
        <v>70000</v>
      </c>
      <c r="ER5">
        <v>70000</v>
      </c>
      <c r="ES5">
        <v>70000</v>
      </c>
      <c r="ET5">
        <v>70000</v>
      </c>
      <c r="EU5">
        <v>70000</v>
      </c>
      <c r="EV5">
        <v>70000</v>
      </c>
      <c r="EW5">
        <v>80000</v>
      </c>
      <c r="EX5">
        <v>70000</v>
      </c>
      <c r="EY5">
        <v>70000</v>
      </c>
      <c r="EZ5">
        <v>70000</v>
      </c>
      <c r="FA5">
        <v>70000</v>
      </c>
      <c r="FB5">
        <v>70000</v>
      </c>
      <c r="FC5">
        <v>70000</v>
      </c>
      <c r="FD5">
        <v>80000</v>
      </c>
      <c r="FE5">
        <v>70000</v>
      </c>
      <c r="FF5">
        <v>70000</v>
      </c>
      <c r="FG5">
        <v>70000</v>
      </c>
      <c r="FH5">
        <v>70000</v>
      </c>
      <c r="FI5">
        <v>70000</v>
      </c>
      <c r="FJ5">
        <v>90000</v>
      </c>
      <c r="FK5">
        <v>111120</v>
      </c>
      <c r="FL5">
        <v>122240</v>
      </c>
      <c r="FM5">
        <v>122240</v>
      </c>
      <c r="FN5">
        <v>90000</v>
      </c>
      <c r="FO5">
        <v>70000</v>
      </c>
      <c r="FP5">
        <v>70000</v>
      </c>
      <c r="FQ5">
        <v>70000</v>
      </c>
      <c r="FR5">
        <v>90000</v>
      </c>
      <c r="FS5">
        <v>70000</v>
      </c>
      <c r="FT5">
        <v>70000</v>
      </c>
      <c r="FU5">
        <v>70000</v>
      </c>
      <c r="FV5">
        <v>70000</v>
      </c>
      <c r="FW5">
        <v>70000</v>
      </c>
      <c r="FX5">
        <v>70000</v>
      </c>
      <c r="FY5">
        <v>70000</v>
      </c>
      <c r="FZ5">
        <v>70000</v>
      </c>
      <c r="GA5">
        <v>70000</v>
      </c>
      <c r="GB5">
        <v>70000</v>
      </c>
      <c r="GC5">
        <v>70000</v>
      </c>
      <c r="GD5">
        <v>70000</v>
      </c>
      <c r="GE5">
        <v>70000</v>
      </c>
      <c r="GF5">
        <v>70000</v>
      </c>
      <c r="GG5">
        <v>70000</v>
      </c>
      <c r="GH5">
        <v>70000</v>
      </c>
      <c r="GI5">
        <v>70000</v>
      </c>
      <c r="GJ5">
        <v>70000</v>
      </c>
      <c r="GK5">
        <v>70000</v>
      </c>
      <c r="GL5">
        <v>70000</v>
      </c>
      <c r="GM5">
        <v>70000</v>
      </c>
      <c r="GN5">
        <v>70000</v>
      </c>
      <c r="GO5">
        <v>70000</v>
      </c>
      <c r="GP5">
        <v>70000</v>
      </c>
      <c r="GQ5">
        <v>70000</v>
      </c>
      <c r="GR5">
        <v>70000</v>
      </c>
      <c r="GS5">
        <v>70000</v>
      </c>
      <c r="GT5">
        <v>70000</v>
      </c>
      <c r="GU5">
        <v>70000</v>
      </c>
      <c r="GV5">
        <v>70000</v>
      </c>
      <c r="GW5">
        <v>70000</v>
      </c>
      <c r="GX5">
        <v>70000</v>
      </c>
      <c r="GY5">
        <v>70000</v>
      </c>
      <c r="GZ5">
        <v>70000</v>
      </c>
      <c r="HA5">
        <v>70000</v>
      </c>
      <c r="HB5">
        <v>70000</v>
      </c>
      <c r="HC5">
        <v>70000</v>
      </c>
      <c r="HD5">
        <v>70000</v>
      </c>
      <c r="HE5">
        <v>70000</v>
      </c>
      <c r="HF5">
        <v>70000</v>
      </c>
      <c r="HG5">
        <v>70000</v>
      </c>
      <c r="HH5">
        <v>90000</v>
      </c>
      <c r="HI5">
        <v>80000</v>
      </c>
      <c r="HJ5">
        <v>80000</v>
      </c>
      <c r="HK5">
        <v>80000</v>
      </c>
      <c r="HL5">
        <v>80000</v>
      </c>
      <c r="HM5">
        <v>80000</v>
      </c>
      <c r="HN5">
        <v>80000</v>
      </c>
      <c r="HO5">
        <v>90000</v>
      </c>
      <c r="HP5">
        <v>80000</v>
      </c>
      <c r="HQ5">
        <v>80000</v>
      </c>
      <c r="HR5">
        <v>80000</v>
      </c>
      <c r="HS5" t="s">
        <v>148</v>
      </c>
      <c r="HT5" t="s">
        <v>148</v>
      </c>
      <c r="HU5" t="s">
        <v>148</v>
      </c>
      <c r="HV5" t="s">
        <v>148</v>
      </c>
      <c r="HW5" t="s">
        <v>148</v>
      </c>
      <c r="HX5" t="s">
        <v>148</v>
      </c>
      <c r="HY5" t="s">
        <v>148</v>
      </c>
      <c r="HZ5" t="s">
        <v>148</v>
      </c>
      <c r="IA5" t="s">
        <v>148</v>
      </c>
      <c r="IB5" t="s">
        <v>148</v>
      </c>
      <c r="IC5" t="s">
        <v>148</v>
      </c>
      <c r="ID5" t="s">
        <v>148</v>
      </c>
      <c r="IE5" t="s">
        <v>148</v>
      </c>
      <c r="IF5" t="s">
        <v>148</v>
      </c>
      <c r="IG5" t="s">
        <v>148</v>
      </c>
      <c r="IH5" t="s">
        <v>148</v>
      </c>
      <c r="II5" t="s">
        <v>148</v>
      </c>
      <c r="IJ5" t="s">
        <v>148</v>
      </c>
      <c r="IK5" t="s">
        <v>148</v>
      </c>
      <c r="IL5" t="s">
        <v>148</v>
      </c>
      <c r="IM5" t="s">
        <v>148</v>
      </c>
      <c r="IN5" t="s">
        <v>148</v>
      </c>
      <c r="IO5" t="s">
        <v>148</v>
      </c>
      <c r="IP5" t="s">
        <v>148</v>
      </c>
      <c r="IQ5" t="s">
        <v>148</v>
      </c>
      <c r="IR5" t="s">
        <v>148</v>
      </c>
      <c r="IS5" t="s">
        <v>148</v>
      </c>
      <c r="IT5" t="s">
        <v>148</v>
      </c>
      <c r="IU5" t="s">
        <v>148</v>
      </c>
      <c r="IV5" t="s">
        <v>148</v>
      </c>
      <c r="IW5" t="s">
        <v>148</v>
      </c>
      <c r="IX5" t="s">
        <v>148</v>
      </c>
      <c r="IY5" t="s">
        <v>148</v>
      </c>
      <c r="IZ5" t="s">
        <v>148</v>
      </c>
      <c r="JA5" t="s">
        <v>148</v>
      </c>
      <c r="JB5" t="s">
        <v>148</v>
      </c>
      <c r="JC5" t="s">
        <v>148</v>
      </c>
      <c r="JD5" t="s">
        <v>148</v>
      </c>
      <c r="JE5" t="s">
        <v>148</v>
      </c>
      <c r="JF5" t="s">
        <v>148</v>
      </c>
      <c r="JG5" t="s">
        <v>148</v>
      </c>
      <c r="JH5" t="s">
        <v>148</v>
      </c>
      <c r="JI5" t="s">
        <v>148</v>
      </c>
      <c r="JJ5" t="s">
        <v>148</v>
      </c>
      <c r="JK5" t="s">
        <v>148</v>
      </c>
      <c r="JL5" t="s">
        <v>148</v>
      </c>
      <c r="JM5" t="s">
        <v>148</v>
      </c>
      <c r="JN5" t="s">
        <v>148</v>
      </c>
      <c r="JO5" t="s">
        <v>148</v>
      </c>
      <c r="JP5" t="s">
        <v>148</v>
      </c>
      <c r="JQ5" t="s">
        <v>148</v>
      </c>
      <c r="JR5" t="s">
        <v>148</v>
      </c>
      <c r="JS5" t="s">
        <v>148</v>
      </c>
      <c r="JT5" t="s">
        <v>148</v>
      </c>
      <c r="JU5" t="s">
        <v>148</v>
      </c>
      <c r="JV5" t="s">
        <v>148</v>
      </c>
      <c r="JW5" t="s">
        <v>148</v>
      </c>
      <c r="JX5" t="s">
        <v>148</v>
      </c>
      <c r="JY5" t="s">
        <v>148</v>
      </c>
      <c r="JZ5" t="s">
        <v>148</v>
      </c>
      <c r="KA5" t="s">
        <v>148</v>
      </c>
      <c r="KB5" t="s">
        <v>148</v>
      </c>
      <c r="KC5" t="s">
        <v>148</v>
      </c>
      <c r="KD5" t="s">
        <v>148</v>
      </c>
      <c r="KE5" t="s">
        <v>148</v>
      </c>
      <c r="KF5" t="s">
        <v>148</v>
      </c>
      <c r="KG5" t="s">
        <v>148</v>
      </c>
      <c r="KH5" t="s">
        <v>148</v>
      </c>
      <c r="KI5" t="s">
        <v>148</v>
      </c>
      <c r="KJ5" t="s">
        <v>148</v>
      </c>
      <c r="KK5" t="s">
        <v>148</v>
      </c>
      <c r="KL5" t="s">
        <v>148</v>
      </c>
      <c r="KM5" t="s">
        <v>148</v>
      </c>
      <c r="KN5" t="s">
        <v>148</v>
      </c>
      <c r="KO5" t="s">
        <v>148</v>
      </c>
      <c r="KP5" t="s">
        <v>148</v>
      </c>
      <c r="KQ5" t="s">
        <v>148</v>
      </c>
      <c r="KR5" t="s">
        <v>148</v>
      </c>
      <c r="KS5" t="s">
        <v>148</v>
      </c>
      <c r="KT5" t="s">
        <v>148</v>
      </c>
      <c r="KU5" t="s">
        <v>148</v>
      </c>
      <c r="KV5" t="s">
        <v>148</v>
      </c>
      <c r="KW5" t="s">
        <v>148</v>
      </c>
      <c r="KX5" t="s">
        <v>148</v>
      </c>
      <c r="KY5" t="s">
        <v>148</v>
      </c>
      <c r="KZ5" t="s">
        <v>148</v>
      </c>
      <c r="LA5" t="s">
        <v>148</v>
      </c>
      <c r="LB5" t="s">
        <v>148</v>
      </c>
      <c r="LC5" t="s">
        <v>148</v>
      </c>
      <c r="LD5" t="s">
        <v>148</v>
      </c>
      <c r="LE5" t="s">
        <v>148</v>
      </c>
      <c r="LF5" t="s">
        <v>148</v>
      </c>
      <c r="LG5" t="s">
        <v>148</v>
      </c>
      <c r="LH5" t="s">
        <v>148</v>
      </c>
      <c r="LI5" t="s">
        <v>148</v>
      </c>
      <c r="LJ5" t="s">
        <v>148</v>
      </c>
      <c r="LK5" t="s">
        <v>148</v>
      </c>
      <c r="LL5" t="s">
        <v>148</v>
      </c>
      <c r="LM5" t="s">
        <v>148</v>
      </c>
      <c r="LN5" t="s">
        <v>148</v>
      </c>
      <c r="LO5" t="s">
        <v>148</v>
      </c>
      <c r="LP5" t="s">
        <v>148</v>
      </c>
      <c r="LQ5" t="s">
        <v>148</v>
      </c>
      <c r="LR5" t="s">
        <v>148</v>
      </c>
      <c r="LS5" t="s">
        <v>148</v>
      </c>
      <c r="LT5" t="s">
        <v>148</v>
      </c>
      <c r="LU5" t="s">
        <v>148</v>
      </c>
      <c r="LV5" t="s">
        <v>148</v>
      </c>
      <c r="LW5" t="s">
        <v>148</v>
      </c>
      <c r="LX5" t="s">
        <v>148</v>
      </c>
      <c r="LY5" t="s">
        <v>148</v>
      </c>
      <c r="LZ5" t="s">
        <v>148</v>
      </c>
      <c r="MA5" t="s">
        <v>148</v>
      </c>
      <c r="MB5" t="s">
        <v>148</v>
      </c>
      <c r="MC5" t="s">
        <v>148</v>
      </c>
      <c r="MD5" t="s">
        <v>148</v>
      </c>
      <c r="ME5" t="s">
        <v>148</v>
      </c>
      <c r="MF5" t="s">
        <v>148</v>
      </c>
      <c r="MG5" t="s">
        <v>148</v>
      </c>
      <c r="MH5" t="s">
        <v>148</v>
      </c>
      <c r="MI5" t="s">
        <v>148</v>
      </c>
      <c r="MJ5" t="s">
        <v>148</v>
      </c>
      <c r="MK5" t="s">
        <v>148</v>
      </c>
      <c r="ML5" t="s">
        <v>148</v>
      </c>
      <c r="MM5" t="s">
        <v>148</v>
      </c>
      <c r="MN5" t="s">
        <v>148</v>
      </c>
      <c r="MO5" t="s">
        <v>148</v>
      </c>
      <c r="MP5" t="s">
        <v>148</v>
      </c>
      <c r="MQ5" t="s">
        <v>148</v>
      </c>
      <c r="MR5" t="s">
        <v>148</v>
      </c>
      <c r="MS5" t="s">
        <v>148</v>
      </c>
      <c r="MT5" t="s">
        <v>148</v>
      </c>
      <c r="MU5" t="s">
        <v>148</v>
      </c>
      <c r="MV5" t="s">
        <v>148</v>
      </c>
      <c r="MW5" t="s">
        <v>148</v>
      </c>
      <c r="MX5" t="s">
        <v>148</v>
      </c>
      <c r="MY5" t="s">
        <v>148</v>
      </c>
      <c r="MZ5" t="s">
        <v>148</v>
      </c>
      <c r="NA5" t="s">
        <v>148</v>
      </c>
      <c r="NB5" t="s">
        <v>148</v>
      </c>
    </row>
    <row r="6" spans="1:366" x14ac:dyDescent="0.2">
      <c r="A6" t="s">
        <v>181</v>
      </c>
      <c r="B6" t="s">
        <v>148</v>
      </c>
      <c r="C6" t="s">
        <v>148</v>
      </c>
      <c r="D6" t="s">
        <v>148</v>
      </c>
      <c r="E6" t="s">
        <v>148</v>
      </c>
      <c r="F6" t="s">
        <v>148</v>
      </c>
      <c r="G6">
        <v>128906</v>
      </c>
      <c r="H6">
        <v>123256</v>
      </c>
      <c r="I6" t="s">
        <v>148</v>
      </c>
      <c r="J6" t="s">
        <v>148</v>
      </c>
      <c r="K6">
        <v>78706</v>
      </c>
      <c r="L6">
        <v>89238</v>
      </c>
      <c r="M6">
        <v>90750</v>
      </c>
      <c r="N6">
        <v>81676</v>
      </c>
      <c r="O6">
        <v>73974</v>
      </c>
      <c r="P6">
        <v>73974</v>
      </c>
      <c r="Q6">
        <v>73974</v>
      </c>
      <c r="R6">
        <v>73974</v>
      </c>
      <c r="S6">
        <v>76724</v>
      </c>
      <c r="T6">
        <v>80560</v>
      </c>
      <c r="U6">
        <v>76724</v>
      </c>
      <c r="V6">
        <v>73974</v>
      </c>
      <c r="W6">
        <v>77672</v>
      </c>
      <c r="X6">
        <v>82110</v>
      </c>
      <c r="Y6">
        <v>73974</v>
      </c>
      <c r="Z6">
        <v>76724</v>
      </c>
      <c r="AA6">
        <v>88232</v>
      </c>
      <c r="AB6">
        <v>85930</v>
      </c>
      <c r="AC6">
        <v>79890</v>
      </c>
      <c r="AD6">
        <v>79890</v>
      </c>
      <c r="AE6">
        <v>82850</v>
      </c>
      <c r="AF6">
        <v>77672</v>
      </c>
      <c r="AG6">
        <v>76724</v>
      </c>
      <c r="AH6">
        <v>85162</v>
      </c>
      <c r="AI6">
        <v>106974</v>
      </c>
      <c r="AJ6">
        <v>73974</v>
      </c>
      <c r="AK6">
        <v>77672</v>
      </c>
      <c r="AL6">
        <v>93224</v>
      </c>
      <c r="AM6">
        <v>93224</v>
      </c>
      <c r="AN6">
        <v>103650</v>
      </c>
      <c r="AO6">
        <v>156420</v>
      </c>
      <c r="AP6" t="s">
        <v>148</v>
      </c>
      <c r="AQ6" t="s">
        <v>148</v>
      </c>
      <c r="AR6">
        <v>206990</v>
      </c>
      <c r="AS6">
        <v>206990</v>
      </c>
      <c r="AT6">
        <v>206990</v>
      </c>
      <c r="AU6">
        <v>159224</v>
      </c>
      <c r="AV6">
        <v>159224</v>
      </c>
      <c r="AW6">
        <v>112474</v>
      </c>
      <c r="AX6">
        <v>101474</v>
      </c>
      <c r="AY6">
        <v>76724</v>
      </c>
      <c r="AZ6">
        <v>76724</v>
      </c>
      <c r="BA6">
        <v>76724</v>
      </c>
      <c r="BB6">
        <v>95974</v>
      </c>
      <c r="BC6">
        <v>105570</v>
      </c>
      <c r="BD6">
        <v>93224</v>
      </c>
      <c r="BE6" t="s">
        <v>148</v>
      </c>
      <c r="BF6" t="s">
        <v>148</v>
      </c>
      <c r="BG6" t="s">
        <v>148</v>
      </c>
      <c r="BH6" t="s">
        <v>148</v>
      </c>
      <c r="BI6" t="s">
        <v>148</v>
      </c>
      <c r="BJ6">
        <v>68968</v>
      </c>
      <c r="BK6">
        <v>66548</v>
      </c>
      <c r="BL6">
        <v>66548</v>
      </c>
      <c r="BM6">
        <v>66548</v>
      </c>
      <c r="BN6">
        <v>66548</v>
      </c>
      <c r="BO6">
        <v>66548</v>
      </c>
      <c r="BP6">
        <v>66548</v>
      </c>
      <c r="BQ6">
        <v>72416</v>
      </c>
      <c r="BR6">
        <v>66548</v>
      </c>
      <c r="BS6">
        <v>66548</v>
      </c>
      <c r="BT6">
        <v>73808</v>
      </c>
      <c r="BU6">
        <v>73808</v>
      </c>
      <c r="BV6">
        <v>73808</v>
      </c>
      <c r="BW6">
        <v>78648</v>
      </c>
      <c r="BX6">
        <v>86512</v>
      </c>
      <c r="BY6">
        <v>73808</v>
      </c>
      <c r="BZ6">
        <v>71388</v>
      </c>
      <c r="CA6">
        <v>98008</v>
      </c>
      <c r="CB6">
        <v>71388</v>
      </c>
      <c r="CC6">
        <v>71388</v>
      </c>
      <c r="CD6">
        <v>78648</v>
      </c>
      <c r="CE6">
        <v>78648</v>
      </c>
      <c r="CF6">
        <v>80038</v>
      </c>
      <c r="CG6">
        <v>73808</v>
      </c>
      <c r="CH6">
        <v>73808</v>
      </c>
      <c r="CI6">
        <v>73808</v>
      </c>
      <c r="CJ6">
        <v>77498</v>
      </c>
      <c r="CK6">
        <v>78648</v>
      </c>
      <c r="CL6">
        <v>78648</v>
      </c>
      <c r="CM6">
        <v>73808</v>
      </c>
      <c r="CN6">
        <v>84236</v>
      </c>
      <c r="CO6">
        <v>84236</v>
      </c>
      <c r="CP6">
        <v>77812</v>
      </c>
      <c r="CQ6">
        <v>85664</v>
      </c>
      <c r="CR6">
        <v>94376</v>
      </c>
      <c r="CS6">
        <v>102242</v>
      </c>
      <c r="CT6">
        <v>95284</v>
      </c>
      <c r="CU6">
        <v>102848</v>
      </c>
      <c r="CV6">
        <v>68968</v>
      </c>
      <c r="CW6">
        <v>68968</v>
      </c>
      <c r="CX6">
        <v>68968</v>
      </c>
      <c r="CY6">
        <v>71388</v>
      </c>
      <c r="CZ6">
        <v>78648</v>
      </c>
      <c r="DA6">
        <v>78648</v>
      </c>
      <c r="DB6">
        <v>76228</v>
      </c>
      <c r="DC6">
        <v>76228</v>
      </c>
      <c r="DD6">
        <v>76228</v>
      </c>
      <c r="DE6">
        <v>76228</v>
      </c>
      <c r="DF6">
        <v>81068</v>
      </c>
      <c r="DG6">
        <v>81068</v>
      </c>
      <c r="DH6">
        <v>78648</v>
      </c>
      <c r="DI6">
        <v>71388</v>
      </c>
      <c r="DJ6">
        <v>71388</v>
      </c>
      <c r="DK6">
        <v>71388</v>
      </c>
      <c r="DL6">
        <v>71388</v>
      </c>
      <c r="DM6">
        <v>81068</v>
      </c>
      <c r="DN6" t="s">
        <v>148</v>
      </c>
      <c r="DO6">
        <v>108900</v>
      </c>
      <c r="DP6">
        <v>76228</v>
      </c>
      <c r="DQ6">
        <v>76228</v>
      </c>
      <c r="DR6">
        <v>76228</v>
      </c>
      <c r="DS6">
        <v>90748</v>
      </c>
      <c r="DT6">
        <v>108896</v>
      </c>
      <c r="DU6">
        <v>108896</v>
      </c>
      <c r="DV6">
        <v>88328</v>
      </c>
      <c r="DW6">
        <v>83488</v>
      </c>
      <c r="DX6">
        <v>83488</v>
      </c>
      <c r="DY6">
        <v>83488</v>
      </c>
      <c r="DZ6">
        <v>83488</v>
      </c>
      <c r="EA6">
        <v>85908</v>
      </c>
      <c r="EB6">
        <v>85908</v>
      </c>
      <c r="EC6">
        <v>81068</v>
      </c>
      <c r="ED6">
        <v>71388</v>
      </c>
      <c r="EE6">
        <v>71388</v>
      </c>
      <c r="EF6">
        <v>76228</v>
      </c>
      <c r="EG6">
        <v>76228</v>
      </c>
      <c r="EH6">
        <v>85908</v>
      </c>
      <c r="EI6">
        <v>92780</v>
      </c>
      <c r="EJ6">
        <v>83488</v>
      </c>
      <c r="EK6">
        <v>81068</v>
      </c>
      <c r="EL6">
        <v>81068</v>
      </c>
      <c r="EM6">
        <v>81068</v>
      </c>
      <c r="EN6">
        <v>81068</v>
      </c>
      <c r="EO6">
        <v>88328</v>
      </c>
      <c r="EP6">
        <v>88328</v>
      </c>
      <c r="EQ6">
        <v>88328</v>
      </c>
      <c r="ER6">
        <v>83488</v>
      </c>
      <c r="ES6">
        <v>83488</v>
      </c>
      <c r="ET6">
        <v>83488</v>
      </c>
      <c r="EU6">
        <v>83488</v>
      </c>
      <c r="EV6">
        <v>90748</v>
      </c>
      <c r="EW6">
        <v>90748</v>
      </c>
      <c r="EX6">
        <v>88328</v>
      </c>
      <c r="EY6">
        <v>85908</v>
      </c>
      <c r="EZ6">
        <v>85908</v>
      </c>
      <c r="FA6">
        <v>85908</v>
      </c>
      <c r="FB6">
        <v>85908</v>
      </c>
      <c r="FC6">
        <v>90748</v>
      </c>
      <c r="FD6" t="s">
        <v>148</v>
      </c>
      <c r="FE6">
        <v>104060</v>
      </c>
      <c r="FF6">
        <v>108900</v>
      </c>
      <c r="FG6">
        <v>113740</v>
      </c>
      <c r="FH6">
        <v>141568</v>
      </c>
      <c r="FI6">
        <v>141568</v>
      </c>
      <c r="FJ6">
        <v>141568</v>
      </c>
      <c r="FK6">
        <v>169880</v>
      </c>
      <c r="FL6">
        <v>184038</v>
      </c>
      <c r="FM6">
        <v>169880</v>
      </c>
      <c r="FN6">
        <v>141568</v>
      </c>
      <c r="FO6">
        <v>113740</v>
      </c>
      <c r="FP6">
        <v>104060</v>
      </c>
      <c r="FQ6">
        <v>90748</v>
      </c>
      <c r="FR6">
        <v>93168</v>
      </c>
      <c r="FS6">
        <v>83488</v>
      </c>
      <c r="FT6">
        <v>76228</v>
      </c>
      <c r="FU6">
        <v>76228</v>
      </c>
      <c r="FV6">
        <v>76228</v>
      </c>
      <c r="FW6">
        <v>76228</v>
      </c>
      <c r="FX6">
        <v>81068</v>
      </c>
      <c r="FY6">
        <v>81068</v>
      </c>
      <c r="FZ6">
        <v>78648</v>
      </c>
      <c r="GA6">
        <v>76228</v>
      </c>
      <c r="GB6">
        <v>76228</v>
      </c>
      <c r="GC6">
        <v>76228</v>
      </c>
      <c r="GD6">
        <v>76228</v>
      </c>
      <c r="GE6">
        <v>81068</v>
      </c>
      <c r="GF6">
        <v>81068</v>
      </c>
      <c r="GG6">
        <v>78648</v>
      </c>
      <c r="GH6">
        <v>76228</v>
      </c>
      <c r="GI6">
        <v>76228</v>
      </c>
      <c r="GJ6">
        <v>76228</v>
      </c>
      <c r="GK6">
        <v>76228</v>
      </c>
      <c r="GL6" t="s">
        <v>148</v>
      </c>
      <c r="GM6" t="s">
        <v>148</v>
      </c>
      <c r="GN6" t="s">
        <v>148</v>
      </c>
      <c r="GO6">
        <v>73808</v>
      </c>
      <c r="GP6">
        <v>73808</v>
      </c>
      <c r="GQ6">
        <v>73808</v>
      </c>
      <c r="GR6">
        <v>73808</v>
      </c>
      <c r="GS6">
        <v>78648</v>
      </c>
      <c r="GT6" t="s">
        <v>148</v>
      </c>
      <c r="GU6">
        <v>76228</v>
      </c>
      <c r="GV6">
        <v>73808</v>
      </c>
      <c r="GW6">
        <v>73808</v>
      </c>
      <c r="GX6">
        <v>73808</v>
      </c>
      <c r="GY6">
        <v>73808</v>
      </c>
      <c r="GZ6">
        <v>81068</v>
      </c>
      <c r="HA6">
        <v>81068</v>
      </c>
      <c r="HB6">
        <v>78648</v>
      </c>
      <c r="HC6">
        <v>76228</v>
      </c>
      <c r="HD6">
        <v>76228</v>
      </c>
      <c r="HE6">
        <v>76228</v>
      </c>
      <c r="HF6">
        <v>76228</v>
      </c>
      <c r="HG6">
        <v>85908</v>
      </c>
      <c r="HH6">
        <v>85908</v>
      </c>
      <c r="HI6">
        <v>93168</v>
      </c>
      <c r="HJ6">
        <v>93168</v>
      </c>
      <c r="HK6">
        <v>93168</v>
      </c>
      <c r="HL6">
        <v>93168</v>
      </c>
      <c r="HM6">
        <v>93168</v>
      </c>
      <c r="HN6">
        <v>96800</v>
      </c>
      <c r="HO6">
        <v>96800</v>
      </c>
      <c r="HP6">
        <v>96800</v>
      </c>
      <c r="HQ6">
        <v>93168</v>
      </c>
      <c r="HR6">
        <v>93168</v>
      </c>
      <c r="HS6">
        <v>93168</v>
      </c>
      <c r="HT6">
        <v>93168</v>
      </c>
      <c r="HU6">
        <v>108900</v>
      </c>
      <c r="HV6">
        <v>108900</v>
      </c>
      <c r="HW6">
        <v>104060</v>
      </c>
      <c r="HX6">
        <v>104060</v>
      </c>
      <c r="HY6">
        <v>104060</v>
      </c>
      <c r="HZ6">
        <v>104060</v>
      </c>
      <c r="IA6">
        <v>104060</v>
      </c>
      <c r="IB6">
        <v>113740</v>
      </c>
      <c r="IC6">
        <v>113740</v>
      </c>
      <c r="ID6">
        <v>113740</v>
      </c>
      <c r="IE6">
        <v>108900</v>
      </c>
      <c r="IF6">
        <v>108900</v>
      </c>
      <c r="IG6">
        <v>108900</v>
      </c>
      <c r="IH6">
        <v>108900</v>
      </c>
      <c r="II6">
        <v>122838</v>
      </c>
      <c r="IJ6">
        <v>122838</v>
      </c>
      <c r="IK6">
        <v>122838</v>
      </c>
      <c r="IL6">
        <v>108900</v>
      </c>
      <c r="IM6">
        <v>108900</v>
      </c>
      <c r="IN6">
        <v>108900</v>
      </c>
      <c r="IO6">
        <v>108900</v>
      </c>
      <c r="IP6">
        <v>141568</v>
      </c>
      <c r="IQ6">
        <v>141568</v>
      </c>
      <c r="IR6">
        <v>128260</v>
      </c>
      <c r="IS6">
        <v>108900</v>
      </c>
      <c r="IT6">
        <v>108900</v>
      </c>
      <c r="IU6">
        <v>108900</v>
      </c>
      <c r="IV6">
        <v>108900</v>
      </c>
      <c r="IW6">
        <v>141568</v>
      </c>
      <c r="IX6">
        <v>141568</v>
      </c>
      <c r="IY6">
        <v>128260</v>
      </c>
      <c r="IZ6">
        <v>113740</v>
      </c>
      <c r="JA6">
        <v>113740</v>
      </c>
      <c r="JB6">
        <v>113740</v>
      </c>
      <c r="JC6">
        <v>113740</v>
      </c>
      <c r="JD6">
        <v>141568</v>
      </c>
      <c r="JE6">
        <v>141568</v>
      </c>
      <c r="JF6">
        <v>141568</v>
      </c>
      <c r="JG6">
        <v>162802</v>
      </c>
      <c r="JH6">
        <v>162802</v>
      </c>
      <c r="JI6">
        <v>162802</v>
      </c>
      <c r="JJ6">
        <v>141568</v>
      </c>
      <c r="JK6">
        <v>141568</v>
      </c>
      <c r="JL6">
        <v>141568</v>
      </c>
      <c r="JM6">
        <v>113740</v>
      </c>
      <c r="JN6">
        <v>108900</v>
      </c>
      <c r="JO6">
        <v>108900</v>
      </c>
      <c r="JP6">
        <v>108900</v>
      </c>
      <c r="JQ6">
        <v>108900</v>
      </c>
      <c r="JR6">
        <v>141568</v>
      </c>
      <c r="JS6">
        <v>141568</v>
      </c>
      <c r="JT6">
        <v>113740</v>
      </c>
      <c r="JU6">
        <v>108900</v>
      </c>
      <c r="JV6">
        <v>108900</v>
      </c>
      <c r="JW6">
        <v>108900</v>
      </c>
      <c r="JX6">
        <v>108900</v>
      </c>
      <c r="JY6">
        <v>141568</v>
      </c>
      <c r="JZ6">
        <v>141568</v>
      </c>
      <c r="KA6">
        <v>104060</v>
      </c>
      <c r="KB6">
        <v>96800</v>
      </c>
      <c r="KC6">
        <v>96800</v>
      </c>
      <c r="KD6">
        <v>96800</v>
      </c>
      <c r="KE6">
        <v>96800</v>
      </c>
      <c r="KF6">
        <v>104060</v>
      </c>
      <c r="KG6">
        <v>104060</v>
      </c>
      <c r="KH6">
        <v>100428</v>
      </c>
      <c r="KI6">
        <v>96800</v>
      </c>
      <c r="KJ6">
        <v>96800</v>
      </c>
      <c r="KK6">
        <v>96800</v>
      </c>
      <c r="KL6">
        <v>96800</v>
      </c>
      <c r="KM6">
        <v>104060</v>
      </c>
      <c r="KN6">
        <v>104060</v>
      </c>
      <c r="KO6">
        <v>100428</v>
      </c>
      <c r="KP6">
        <v>96800</v>
      </c>
      <c r="KQ6">
        <v>96800</v>
      </c>
      <c r="KR6">
        <v>96800</v>
      </c>
      <c r="KS6">
        <v>113740</v>
      </c>
      <c r="KT6">
        <v>141568</v>
      </c>
      <c r="KU6">
        <v>141568</v>
      </c>
      <c r="KV6">
        <v>141568</v>
      </c>
      <c r="KW6">
        <v>141568</v>
      </c>
      <c r="KX6">
        <v>141568</v>
      </c>
      <c r="KY6">
        <v>141568</v>
      </c>
      <c r="KZ6">
        <v>113740</v>
      </c>
      <c r="LA6">
        <v>104060</v>
      </c>
      <c r="LB6">
        <v>104060</v>
      </c>
      <c r="LC6">
        <v>96800</v>
      </c>
      <c r="LD6">
        <v>93168</v>
      </c>
      <c r="LE6">
        <v>93168</v>
      </c>
      <c r="LF6">
        <v>93168</v>
      </c>
      <c r="LG6">
        <v>93168</v>
      </c>
      <c r="LH6">
        <v>100428</v>
      </c>
      <c r="LI6">
        <v>100428</v>
      </c>
      <c r="LJ6">
        <v>93168</v>
      </c>
      <c r="LK6">
        <v>90748</v>
      </c>
      <c r="LL6">
        <v>90748</v>
      </c>
      <c r="LM6">
        <v>90748</v>
      </c>
      <c r="LN6">
        <v>90748</v>
      </c>
      <c r="LO6">
        <v>104060</v>
      </c>
      <c r="LP6">
        <v>104060</v>
      </c>
      <c r="LQ6">
        <v>100428</v>
      </c>
      <c r="LR6">
        <v>96800</v>
      </c>
      <c r="LS6">
        <v>96800</v>
      </c>
      <c r="LT6">
        <v>96800</v>
      </c>
      <c r="LU6">
        <v>96800</v>
      </c>
      <c r="LV6">
        <v>100428</v>
      </c>
      <c r="LW6">
        <v>100428</v>
      </c>
      <c r="LX6">
        <v>93168</v>
      </c>
      <c r="LY6">
        <v>88328</v>
      </c>
      <c r="LZ6">
        <v>88328</v>
      </c>
      <c r="MA6">
        <v>88328</v>
      </c>
      <c r="MB6">
        <v>88328</v>
      </c>
      <c r="MC6">
        <v>93168</v>
      </c>
      <c r="MD6">
        <v>93168</v>
      </c>
      <c r="ME6">
        <v>90748</v>
      </c>
      <c r="MF6">
        <v>83488</v>
      </c>
      <c r="MG6">
        <v>83488</v>
      </c>
      <c r="MH6">
        <v>83488</v>
      </c>
      <c r="MI6">
        <v>83488</v>
      </c>
      <c r="MJ6">
        <v>88328</v>
      </c>
      <c r="MK6">
        <v>88328</v>
      </c>
      <c r="ML6" t="s">
        <v>148</v>
      </c>
      <c r="MM6" t="s">
        <v>148</v>
      </c>
      <c r="MN6" t="s">
        <v>148</v>
      </c>
      <c r="MO6" t="s">
        <v>148</v>
      </c>
      <c r="MP6" t="s">
        <v>148</v>
      </c>
      <c r="MQ6" t="s">
        <v>148</v>
      </c>
      <c r="MR6" t="s">
        <v>148</v>
      </c>
      <c r="MS6" t="s">
        <v>148</v>
      </c>
      <c r="MT6" t="s">
        <v>148</v>
      </c>
      <c r="MU6" t="s">
        <v>148</v>
      </c>
      <c r="MV6" t="s">
        <v>148</v>
      </c>
      <c r="MW6" t="s">
        <v>148</v>
      </c>
      <c r="MX6" t="s">
        <v>148</v>
      </c>
      <c r="MY6" t="s">
        <v>148</v>
      </c>
      <c r="MZ6" t="s">
        <v>148</v>
      </c>
      <c r="NA6" t="s">
        <v>148</v>
      </c>
      <c r="NB6" t="s">
        <v>148</v>
      </c>
    </row>
    <row r="7" spans="1:366" x14ac:dyDescent="0.2">
      <c r="A7" t="s">
        <v>188</v>
      </c>
      <c r="B7">
        <v>59000</v>
      </c>
      <c r="C7">
        <v>73000</v>
      </c>
      <c r="D7">
        <v>63000</v>
      </c>
      <c r="E7">
        <v>65000</v>
      </c>
      <c r="F7">
        <v>97500</v>
      </c>
      <c r="G7">
        <v>97500</v>
      </c>
      <c r="H7">
        <v>65000</v>
      </c>
      <c r="I7">
        <v>61000</v>
      </c>
      <c r="J7">
        <v>60000</v>
      </c>
      <c r="K7">
        <v>63000</v>
      </c>
      <c r="L7">
        <v>61000</v>
      </c>
      <c r="M7">
        <v>69000</v>
      </c>
      <c r="N7">
        <v>59000</v>
      </c>
      <c r="O7">
        <v>62000</v>
      </c>
      <c r="P7">
        <v>63000</v>
      </c>
      <c r="Q7">
        <v>62000</v>
      </c>
      <c r="R7">
        <v>62000</v>
      </c>
      <c r="S7">
        <v>71000</v>
      </c>
      <c r="T7">
        <v>71000</v>
      </c>
      <c r="U7">
        <v>72000</v>
      </c>
      <c r="V7">
        <v>64000</v>
      </c>
      <c r="W7">
        <v>66000</v>
      </c>
      <c r="X7">
        <v>66000</v>
      </c>
      <c r="Y7">
        <v>66000</v>
      </c>
      <c r="Z7">
        <v>71000</v>
      </c>
      <c r="AA7">
        <v>84000</v>
      </c>
      <c r="AB7">
        <v>72000</v>
      </c>
      <c r="AC7">
        <v>71000</v>
      </c>
      <c r="AD7">
        <v>65000</v>
      </c>
      <c r="AE7">
        <v>62000</v>
      </c>
      <c r="AF7">
        <v>58900</v>
      </c>
      <c r="AG7">
        <v>64600</v>
      </c>
      <c r="AH7">
        <v>72200</v>
      </c>
      <c r="AI7">
        <v>67450</v>
      </c>
      <c r="AJ7">
        <v>67450</v>
      </c>
      <c r="AK7">
        <v>69350</v>
      </c>
      <c r="AL7">
        <v>67450</v>
      </c>
      <c r="AM7">
        <v>67450</v>
      </c>
      <c r="AN7">
        <v>76950</v>
      </c>
      <c r="AO7">
        <v>123500</v>
      </c>
      <c r="AP7">
        <v>116374</v>
      </c>
      <c r="AQ7">
        <v>135374</v>
      </c>
      <c r="AR7">
        <v>140124</v>
      </c>
      <c r="AS7">
        <v>250000</v>
      </c>
      <c r="AT7">
        <v>142500</v>
      </c>
      <c r="AU7">
        <v>142500</v>
      </c>
      <c r="AV7">
        <v>73150</v>
      </c>
      <c r="AW7">
        <v>66500</v>
      </c>
      <c r="AX7">
        <v>58900</v>
      </c>
      <c r="AY7">
        <v>58900</v>
      </c>
      <c r="AZ7">
        <v>59850</v>
      </c>
      <c r="BA7">
        <v>56050</v>
      </c>
      <c r="BB7">
        <v>59850</v>
      </c>
      <c r="BC7">
        <v>92624</v>
      </c>
      <c r="BD7">
        <v>92624</v>
      </c>
      <c r="BE7">
        <v>63650</v>
      </c>
      <c r="BF7">
        <v>61750</v>
      </c>
      <c r="BG7">
        <v>61750</v>
      </c>
      <c r="BH7">
        <v>56050</v>
      </c>
      <c r="BI7">
        <v>65000</v>
      </c>
      <c r="BJ7">
        <v>67160</v>
      </c>
      <c r="BK7">
        <v>61640</v>
      </c>
      <c r="BL7">
        <v>63480</v>
      </c>
      <c r="BM7">
        <v>57960</v>
      </c>
      <c r="BN7">
        <v>57960</v>
      </c>
      <c r="BO7">
        <v>64400</v>
      </c>
      <c r="BP7">
        <v>64400</v>
      </c>
      <c r="BQ7">
        <v>69000</v>
      </c>
      <c r="BR7">
        <v>62560</v>
      </c>
      <c r="BS7">
        <v>60720</v>
      </c>
      <c r="BT7">
        <v>56120</v>
      </c>
      <c r="BU7">
        <v>57960</v>
      </c>
      <c r="BV7">
        <v>57960</v>
      </c>
      <c r="BW7">
        <v>64400</v>
      </c>
      <c r="BX7">
        <v>74520</v>
      </c>
      <c r="BY7">
        <v>75440</v>
      </c>
      <c r="BZ7">
        <v>72680</v>
      </c>
      <c r="CA7">
        <v>75440</v>
      </c>
      <c r="CB7">
        <v>67160</v>
      </c>
      <c r="CC7">
        <v>67160</v>
      </c>
      <c r="CD7">
        <v>70840</v>
      </c>
      <c r="CE7">
        <v>74520</v>
      </c>
      <c r="CF7">
        <v>75440</v>
      </c>
      <c r="CG7">
        <v>74520</v>
      </c>
      <c r="CH7">
        <v>73600</v>
      </c>
      <c r="CI7">
        <v>73600</v>
      </c>
      <c r="CJ7">
        <v>77280</v>
      </c>
      <c r="CK7">
        <v>80500</v>
      </c>
      <c r="CL7">
        <v>87400</v>
      </c>
      <c r="CM7">
        <v>89700</v>
      </c>
      <c r="CN7">
        <v>72680</v>
      </c>
      <c r="CO7">
        <v>70840</v>
      </c>
      <c r="CP7">
        <v>69920</v>
      </c>
      <c r="CQ7">
        <v>74520</v>
      </c>
      <c r="CR7">
        <v>74520</v>
      </c>
      <c r="CS7">
        <v>94300</v>
      </c>
      <c r="CT7">
        <v>98900</v>
      </c>
      <c r="CU7">
        <v>73600</v>
      </c>
      <c r="CV7">
        <v>71760</v>
      </c>
      <c r="CW7">
        <v>69000</v>
      </c>
      <c r="CX7">
        <v>69000</v>
      </c>
      <c r="CY7">
        <v>73600</v>
      </c>
      <c r="CZ7">
        <v>78200</v>
      </c>
      <c r="DA7">
        <v>59800</v>
      </c>
      <c r="DB7">
        <v>57960</v>
      </c>
      <c r="DC7">
        <v>56120</v>
      </c>
      <c r="DD7">
        <v>57960</v>
      </c>
      <c r="DE7">
        <v>56120</v>
      </c>
      <c r="DF7">
        <v>56120</v>
      </c>
      <c r="DG7">
        <v>94300</v>
      </c>
      <c r="DH7">
        <v>94300</v>
      </c>
      <c r="DI7">
        <v>62560</v>
      </c>
      <c r="DJ7">
        <v>62560</v>
      </c>
      <c r="DK7">
        <v>60720</v>
      </c>
      <c r="DL7">
        <v>63480</v>
      </c>
      <c r="DM7">
        <v>75440</v>
      </c>
      <c r="DN7">
        <v>82800</v>
      </c>
      <c r="DO7">
        <v>73600</v>
      </c>
      <c r="DP7">
        <v>71760</v>
      </c>
      <c r="DQ7">
        <v>69920</v>
      </c>
      <c r="DR7">
        <v>89700</v>
      </c>
      <c r="DS7">
        <v>89700</v>
      </c>
      <c r="DT7">
        <v>133400</v>
      </c>
      <c r="DU7">
        <v>117300</v>
      </c>
      <c r="DV7">
        <v>75440</v>
      </c>
      <c r="DW7">
        <v>62560</v>
      </c>
      <c r="DX7">
        <v>62560</v>
      </c>
      <c r="DY7">
        <v>71760</v>
      </c>
      <c r="DZ7">
        <v>101200</v>
      </c>
      <c r="EA7">
        <v>105800</v>
      </c>
      <c r="EB7">
        <v>105800</v>
      </c>
      <c r="EC7">
        <v>105800</v>
      </c>
      <c r="ED7">
        <v>82800</v>
      </c>
      <c r="EE7">
        <v>68080</v>
      </c>
      <c r="EF7">
        <v>62560</v>
      </c>
      <c r="EG7">
        <v>72680</v>
      </c>
      <c r="EH7">
        <v>82800</v>
      </c>
      <c r="EI7">
        <v>73600</v>
      </c>
      <c r="EJ7">
        <v>69000</v>
      </c>
      <c r="EK7">
        <v>62560</v>
      </c>
      <c r="EL7">
        <v>62560</v>
      </c>
      <c r="EM7">
        <v>62560</v>
      </c>
      <c r="EN7">
        <v>62560</v>
      </c>
      <c r="EO7">
        <v>64400</v>
      </c>
      <c r="EP7">
        <v>69920</v>
      </c>
      <c r="EQ7">
        <v>69000</v>
      </c>
      <c r="ER7">
        <v>62560</v>
      </c>
      <c r="ES7">
        <v>62560</v>
      </c>
      <c r="ET7">
        <v>62560</v>
      </c>
      <c r="EU7">
        <v>62560</v>
      </c>
      <c r="EV7">
        <v>66240</v>
      </c>
      <c r="EW7">
        <v>69920</v>
      </c>
      <c r="EX7">
        <v>69000</v>
      </c>
      <c r="EY7">
        <v>62560</v>
      </c>
      <c r="EZ7">
        <v>62560</v>
      </c>
      <c r="FA7">
        <v>62560</v>
      </c>
      <c r="FB7">
        <v>62560</v>
      </c>
      <c r="FC7">
        <v>64400</v>
      </c>
      <c r="FD7">
        <v>69920</v>
      </c>
      <c r="FE7">
        <v>69000</v>
      </c>
      <c r="FF7">
        <v>62560</v>
      </c>
      <c r="FG7">
        <v>69000</v>
      </c>
      <c r="FH7">
        <v>112700</v>
      </c>
      <c r="FI7">
        <v>112700</v>
      </c>
      <c r="FJ7">
        <v>138000</v>
      </c>
      <c r="FK7">
        <v>200000</v>
      </c>
      <c r="FL7">
        <v>200000</v>
      </c>
      <c r="FM7">
        <v>200000</v>
      </c>
      <c r="FN7">
        <v>112700</v>
      </c>
      <c r="FO7">
        <v>101200</v>
      </c>
      <c r="FP7">
        <v>58880</v>
      </c>
      <c r="FQ7">
        <v>58880</v>
      </c>
      <c r="FR7">
        <v>69000</v>
      </c>
      <c r="FS7">
        <v>66240</v>
      </c>
      <c r="FT7">
        <v>57040</v>
      </c>
      <c r="FU7">
        <v>57040</v>
      </c>
      <c r="FV7">
        <v>57040</v>
      </c>
      <c r="FW7">
        <v>57040</v>
      </c>
      <c r="FX7">
        <v>66240</v>
      </c>
      <c r="FY7">
        <v>69000</v>
      </c>
      <c r="FZ7">
        <v>66240</v>
      </c>
      <c r="GA7">
        <v>59800</v>
      </c>
      <c r="GB7">
        <v>59800</v>
      </c>
      <c r="GC7">
        <v>59800</v>
      </c>
      <c r="GD7">
        <v>59800</v>
      </c>
      <c r="GE7">
        <v>66240</v>
      </c>
      <c r="GF7">
        <v>69000</v>
      </c>
      <c r="GG7">
        <v>66240</v>
      </c>
      <c r="GH7">
        <v>59800</v>
      </c>
      <c r="GI7">
        <v>59800</v>
      </c>
      <c r="GJ7">
        <v>59800</v>
      </c>
      <c r="GK7">
        <v>59800</v>
      </c>
      <c r="GL7">
        <v>66240</v>
      </c>
      <c r="GM7">
        <v>69000</v>
      </c>
      <c r="GN7">
        <v>66240</v>
      </c>
      <c r="GO7">
        <v>59800</v>
      </c>
      <c r="GP7">
        <v>59800</v>
      </c>
      <c r="GQ7">
        <v>59800</v>
      </c>
      <c r="GR7">
        <v>59800</v>
      </c>
      <c r="GS7">
        <v>61640</v>
      </c>
      <c r="GT7">
        <v>64400</v>
      </c>
      <c r="GU7">
        <v>62560</v>
      </c>
      <c r="GV7">
        <v>59800</v>
      </c>
      <c r="GW7">
        <v>59800</v>
      </c>
      <c r="GX7">
        <v>59800</v>
      </c>
      <c r="GY7">
        <v>59800</v>
      </c>
      <c r="GZ7">
        <v>61640</v>
      </c>
      <c r="HA7">
        <v>64400</v>
      </c>
      <c r="HB7">
        <v>62560</v>
      </c>
      <c r="HC7">
        <v>59800</v>
      </c>
      <c r="HD7">
        <v>59800</v>
      </c>
      <c r="HE7">
        <v>59800</v>
      </c>
      <c r="HF7">
        <v>59800</v>
      </c>
      <c r="HG7">
        <v>78200</v>
      </c>
      <c r="HH7">
        <v>89700</v>
      </c>
      <c r="HI7">
        <v>78200</v>
      </c>
      <c r="HJ7">
        <v>73600</v>
      </c>
      <c r="HK7">
        <v>73600</v>
      </c>
      <c r="HL7">
        <v>75440</v>
      </c>
      <c r="HM7">
        <v>73600</v>
      </c>
      <c r="HN7">
        <v>78200</v>
      </c>
      <c r="HO7">
        <v>89700</v>
      </c>
      <c r="HP7">
        <v>78200</v>
      </c>
      <c r="HQ7">
        <v>73600</v>
      </c>
      <c r="HR7">
        <v>73600</v>
      </c>
      <c r="HS7">
        <v>73600</v>
      </c>
      <c r="HT7">
        <v>73600</v>
      </c>
      <c r="HU7">
        <v>75440</v>
      </c>
      <c r="HV7">
        <v>89700</v>
      </c>
      <c r="HW7">
        <v>82800</v>
      </c>
      <c r="HX7">
        <v>78200</v>
      </c>
      <c r="HY7">
        <v>75440</v>
      </c>
      <c r="HZ7">
        <v>75440</v>
      </c>
      <c r="IA7">
        <v>75440</v>
      </c>
      <c r="IB7">
        <v>77280</v>
      </c>
      <c r="IC7">
        <v>89700</v>
      </c>
      <c r="ID7">
        <v>82800</v>
      </c>
      <c r="IE7">
        <v>78200</v>
      </c>
      <c r="IF7">
        <v>75440</v>
      </c>
      <c r="IG7">
        <v>75440</v>
      </c>
      <c r="IH7">
        <v>75440</v>
      </c>
      <c r="II7">
        <v>82800</v>
      </c>
      <c r="IJ7">
        <v>101200</v>
      </c>
      <c r="IK7">
        <v>117300</v>
      </c>
      <c r="IL7">
        <v>96600</v>
      </c>
      <c r="IM7">
        <v>78200</v>
      </c>
      <c r="IN7">
        <v>73600</v>
      </c>
      <c r="IO7">
        <v>73600</v>
      </c>
      <c r="IP7">
        <v>82800</v>
      </c>
      <c r="IQ7">
        <v>101200</v>
      </c>
      <c r="IR7">
        <v>94300</v>
      </c>
      <c r="IS7">
        <v>87400</v>
      </c>
      <c r="IT7">
        <v>92000</v>
      </c>
      <c r="IU7">
        <v>94300</v>
      </c>
      <c r="IV7">
        <v>94300</v>
      </c>
      <c r="IW7">
        <v>87400</v>
      </c>
      <c r="IX7">
        <v>124200</v>
      </c>
      <c r="IY7">
        <v>124200</v>
      </c>
      <c r="IZ7">
        <v>124200</v>
      </c>
      <c r="JA7">
        <v>124200</v>
      </c>
      <c r="JB7">
        <v>124200</v>
      </c>
      <c r="JC7">
        <v>124200</v>
      </c>
      <c r="JD7">
        <v>128800</v>
      </c>
      <c r="JE7">
        <v>128800</v>
      </c>
      <c r="JF7">
        <v>128800</v>
      </c>
      <c r="JG7">
        <v>200000</v>
      </c>
      <c r="JH7">
        <v>200000</v>
      </c>
      <c r="JI7">
        <v>200000</v>
      </c>
      <c r="JJ7">
        <v>128800</v>
      </c>
      <c r="JK7">
        <v>128800</v>
      </c>
      <c r="JL7">
        <v>128800</v>
      </c>
      <c r="JM7">
        <v>124200</v>
      </c>
      <c r="JN7">
        <v>117300</v>
      </c>
      <c r="JO7">
        <v>117300</v>
      </c>
      <c r="JP7">
        <v>117300</v>
      </c>
      <c r="JQ7">
        <v>117300</v>
      </c>
      <c r="JR7">
        <v>124200</v>
      </c>
      <c r="JS7">
        <v>124200</v>
      </c>
      <c r="JT7">
        <v>119600</v>
      </c>
      <c r="JU7">
        <v>115000</v>
      </c>
      <c r="JV7">
        <v>115000</v>
      </c>
      <c r="JW7">
        <v>115000</v>
      </c>
      <c r="JX7">
        <v>115000</v>
      </c>
      <c r="JY7">
        <v>124200</v>
      </c>
      <c r="JZ7">
        <v>124200</v>
      </c>
      <c r="KA7">
        <v>112700</v>
      </c>
      <c r="KB7">
        <v>112700</v>
      </c>
      <c r="KC7" t="s">
        <v>148</v>
      </c>
      <c r="KD7" t="s">
        <v>148</v>
      </c>
      <c r="KE7" t="s">
        <v>148</v>
      </c>
      <c r="KF7" t="s">
        <v>148</v>
      </c>
      <c r="KG7" t="s">
        <v>148</v>
      </c>
      <c r="KH7" t="s">
        <v>148</v>
      </c>
      <c r="KI7" t="s">
        <v>148</v>
      </c>
      <c r="KJ7" t="s">
        <v>148</v>
      </c>
      <c r="KK7" t="s">
        <v>148</v>
      </c>
      <c r="KL7" t="s">
        <v>148</v>
      </c>
      <c r="KM7" t="s">
        <v>148</v>
      </c>
      <c r="KN7" t="s">
        <v>148</v>
      </c>
      <c r="KO7" t="s">
        <v>148</v>
      </c>
      <c r="KP7" t="s">
        <v>148</v>
      </c>
      <c r="KQ7" t="s">
        <v>148</v>
      </c>
      <c r="KR7" t="s">
        <v>148</v>
      </c>
      <c r="KS7" t="s">
        <v>148</v>
      </c>
      <c r="KT7" t="s">
        <v>148</v>
      </c>
      <c r="KU7" t="s">
        <v>148</v>
      </c>
      <c r="KV7" t="s">
        <v>148</v>
      </c>
      <c r="KW7" t="s">
        <v>148</v>
      </c>
      <c r="KX7" t="s">
        <v>148</v>
      </c>
      <c r="KY7" t="s">
        <v>148</v>
      </c>
      <c r="KZ7" t="s">
        <v>148</v>
      </c>
      <c r="LA7" t="s">
        <v>148</v>
      </c>
      <c r="LB7" t="s">
        <v>148</v>
      </c>
      <c r="LC7" t="s">
        <v>148</v>
      </c>
      <c r="LD7" t="s">
        <v>148</v>
      </c>
      <c r="LE7" t="s">
        <v>148</v>
      </c>
      <c r="LF7" t="s">
        <v>148</v>
      </c>
      <c r="LG7" t="s">
        <v>148</v>
      </c>
      <c r="LH7" t="s">
        <v>148</v>
      </c>
      <c r="LI7" t="s">
        <v>148</v>
      </c>
      <c r="LJ7" t="s">
        <v>148</v>
      </c>
      <c r="LK7" t="s">
        <v>148</v>
      </c>
      <c r="LL7" t="s">
        <v>148</v>
      </c>
      <c r="LM7" t="s">
        <v>148</v>
      </c>
      <c r="LN7" t="s">
        <v>148</v>
      </c>
      <c r="LO7" t="s">
        <v>148</v>
      </c>
      <c r="LP7" t="s">
        <v>148</v>
      </c>
      <c r="LQ7" t="s">
        <v>148</v>
      </c>
      <c r="LR7" t="s">
        <v>148</v>
      </c>
      <c r="LS7" t="s">
        <v>148</v>
      </c>
      <c r="LT7" t="s">
        <v>148</v>
      </c>
      <c r="LU7" t="s">
        <v>148</v>
      </c>
      <c r="LV7" t="s">
        <v>148</v>
      </c>
      <c r="LW7" t="s">
        <v>148</v>
      </c>
      <c r="LX7" t="s">
        <v>148</v>
      </c>
      <c r="LY7" t="s">
        <v>148</v>
      </c>
      <c r="LZ7" t="s">
        <v>148</v>
      </c>
      <c r="MA7" t="s">
        <v>148</v>
      </c>
      <c r="MB7" t="s">
        <v>148</v>
      </c>
      <c r="MC7" t="s">
        <v>148</v>
      </c>
      <c r="MD7" t="s">
        <v>148</v>
      </c>
      <c r="ME7" t="s">
        <v>148</v>
      </c>
      <c r="MF7" t="s">
        <v>148</v>
      </c>
      <c r="MG7" t="s">
        <v>148</v>
      </c>
      <c r="MH7" t="s">
        <v>148</v>
      </c>
      <c r="MI7" t="s">
        <v>148</v>
      </c>
      <c r="MJ7" t="s">
        <v>148</v>
      </c>
      <c r="MK7" t="s">
        <v>148</v>
      </c>
      <c r="ML7" t="s">
        <v>148</v>
      </c>
      <c r="MM7" t="s">
        <v>148</v>
      </c>
      <c r="MN7" t="s">
        <v>148</v>
      </c>
      <c r="MO7" t="s">
        <v>148</v>
      </c>
      <c r="MP7" t="s">
        <v>148</v>
      </c>
      <c r="MQ7" t="s">
        <v>148</v>
      </c>
      <c r="MR7" t="s">
        <v>148</v>
      </c>
      <c r="MS7" t="s">
        <v>148</v>
      </c>
      <c r="MT7" t="s">
        <v>148</v>
      </c>
      <c r="MU7" t="s">
        <v>148</v>
      </c>
      <c r="MV7" t="s">
        <v>148</v>
      </c>
      <c r="MW7" t="s">
        <v>148</v>
      </c>
      <c r="MX7" t="s">
        <v>148</v>
      </c>
      <c r="MY7" t="s">
        <v>148</v>
      </c>
      <c r="MZ7" t="s">
        <v>148</v>
      </c>
      <c r="NA7" t="s">
        <v>148</v>
      </c>
      <c r="NB7" t="s">
        <v>148</v>
      </c>
    </row>
    <row r="8" spans="1:366" x14ac:dyDescent="0.2">
      <c r="A8" t="s">
        <v>192</v>
      </c>
      <c r="B8">
        <v>37000</v>
      </c>
      <c r="C8">
        <v>46000</v>
      </c>
      <c r="D8">
        <v>48500</v>
      </c>
      <c r="E8">
        <v>55000</v>
      </c>
      <c r="F8" t="s">
        <v>148</v>
      </c>
      <c r="G8">
        <v>74000</v>
      </c>
      <c r="H8">
        <v>71000</v>
      </c>
      <c r="I8">
        <v>58500</v>
      </c>
      <c r="J8">
        <v>71000</v>
      </c>
      <c r="K8" t="s">
        <v>148</v>
      </c>
      <c r="L8">
        <v>58500</v>
      </c>
      <c r="M8">
        <v>58500</v>
      </c>
      <c r="N8">
        <v>44000</v>
      </c>
      <c r="O8">
        <v>44000</v>
      </c>
      <c r="P8">
        <v>44000</v>
      </c>
      <c r="Q8">
        <v>44000</v>
      </c>
      <c r="R8">
        <v>48500</v>
      </c>
      <c r="S8">
        <v>58500</v>
      </c>
      <c r="T8">
        <v>58500</v>
      </c>
      <c r="U8">
        <v>48500</v>
      </c>
      <c r="V8">
        <v>48500</v>
      </c>
      <c r="W8">
        <v>48500</v>
      </c>
      <c r="X8">
        <v>37000</v>
      </c>
      <c r="Y8">
        <v>40000</v>
      </c>
      <c r="Z8">
        <v>58500</v>
      </c>
      <c r="AA8">
        <v>58500</v>
      </c>
      <c r="AB8">
        <v>44000</v>
      </c>
      <c r="AC8">
        <v>44000</v>
      </c>
      <c r="AD8">
        <v>37000</v>
      </c>
      <c r="AE8">
        <v>37000</v>
      </c>
      <c r="AF8">
        <v>58500</v>
      </c>
      <c r="AG8">
        <v>61000</v>
      </c>
      <c r="AH8">
        <v>58500</v>
      </c>
      <c r="AI8">
        <v>46000</v>
      </c>
      <c r="AJ8">
        <v>46000</v>
      </c>
      <c r="AK8">
        <v>46000</v>
      </c>
      <c r="AL8">
        <v>46000</v>
      </c>
      <c r="AM8">
        <v>57000</v>
      </c>
      <c r="AN8">
        <v>77000</v>
      </c>
      <c r="AO8">
        <v>92000</v>
      </c>
      <c r="AP8">
        <v>81500</v>
      </c>
      <c r="AQ8">
        <v>101500</v>
      </c>
      <c r="AR8">
        <v>160000</v>
      </c>
      <c r="AS8">
        <v>160000</v>
      </c>
      <c r="AT8">
        <v>145000</v>
      </c>
      <c r="AU8">
        <v>107000</v>
      </c>
      <c r="AV8">
        <v>107000</v>
      </c>
      <c r="AW8">
        <v>51000</v>
      </c>
      <c r="AX8">
        <v>51000</v>
      </c>
      <c r="AY8">
        <v>48500</v>
      </c>
      <c r="AZ8">
        <v>48500</v>
      </c>
      <c r="BA8">
        <v>48500</v>
      </c>
      <c r="BB8">
        <v>53000</v>
      </c>
      <c r="BC8">
        <v>53000</v>
      </c>
      <c r="BD8">
        <v>46000</v>
      </c>
      <c r="BE8">
        <v>46000</v>
      </c>
      <c r="BF8">
        <v>46000</v>
      </c>
      <c r="BG8">
        <v>46000</v>
      </c>
      <c r="BH8">
        <v>46000</v>
      </c>
      <c r="BI8">
        <v>53000</v>
      </c>
      <c r="BJ8">
        <v>53000</v>
      </c>
      <c r="BK8">
        <v>51000</v>
      </c>
      <c r="BL8">
        <v>51000</v>
      </c>
      <c r="BM8">
        <v>51000</v>
      </c>
      <c r="BN8">
        <v>48500</v>
      </c>
      <c r="BO8">
        <v>48500</v>
      </c>
      <c r="BP8">
        <v>53000</v>
      </c>
      <c r="BQ8">
        <v>53000</v>
      </c>
      <c r="BR8">
        <v>51000</v>
      </c>
      <c r="BS8">
        <v>51000</v>
      </c>
      <c r="BT8">
        <v>51000</v>
      </c>
      <c r="BU8">
        <v>51000</v>
      </c>
      <c r="BV8">
        <v>48500</v>
      </c>
      <c r="BW8">
        <v>53000</v>
      </c>
      <c r="BX8">
        <v>53000</v>
      </c>
      <c r="BY8">
        <v>46000</v>
      </c>
      <c r="BZ8">
        <v>46000</v>
      </c>
      <c r="CA8">
        <v>46000</v>
      </c>
      <c r="CB8">
        <v>46000</v>
      </c>
      <c r="CC8">
        <v>46000</v>
      </c>
      <c r="CD8">
        <v>55000</v>
      </c>
      <c r="CE8">
        <v>55000</v>
      </c>
      <c r="CF8">
        <v>46000</v>
      </c>
      <c r="CG8">
        <v>46000</v>
      </c>
      <c r="CH8">
        <v>55000</v>
      </c>
      <c r="CI8">
        <v>55000</v>
      </c>
      <c r="CJ8">
        <v>46000</v>
      </c>
      <c r="CK8">
        <v>55000</v>
      </c>
      <c r="CL8">
        <v>55000</v>
      </c>
      <c r="CM8">
        <v>53000</v>
      </c>
      <c r="CN8">
        <v>53000</v>
      </c>
      <c r="CO8">
        <v>48500</v>
      </c>
      <c r="CP8">
        <v>48500</v>
      </c>
      <c r="CQ8">
        <v>46000</v>
      </c>
      <c r="CR8">
        <v>55000</v>
      </c>
      <c r="CS8">
        <v>55000</v>
      </c>
      <c r="CT8">
        <v>58500</v>
      </c>
      <c r="CU8">
        <v>58500</v>
      </c>
      <c r="CV8">
        <v>46000</v>
      </c>
      <c r="CW8">
        <v>46000</v>
      </c>
      <c r="CX8">
        <v>46000</v>
      </c>
      <c r="CY8">
        <v>55000</v>
      </c>
      <c r="CZ8">
        <v>55000</v>
      </c>
      <c r="DA8">
        <v>61000</v>
      </c>
      <c r="DB8">
        <v>61000</v>
      </c>
      <c r="DC8">
        <v>61000</v>
      </c>
      <c r="DD8">
        <v>61000</v>
      </c>
      <c r="DE8">
        <v>61000</v>
      </c>
      <c r="DF8">
        <v>74000</v>
      </c>
      <c r="DG8">
        <v>74000</v>
      </c>
      <c r="DH8">
        <v>61000</v>
      </c>
      <c r="DI8">
        <v>61000</v>
      </c>
      <c r="DJ8">
        <v>61000</v>
      </c>
      <c r="DK8">
        <v>61000</v>
      </c>
      <c r="DL8">
        <v>61000</v>
      </c>
      <c r="DM8">
        <v>74000</v>
      </c>
      <c r="DN8">
        <v>74000</v>
      </c>
      <c r="DO8">
        <v>61000</v>
      </c>
      <c r="DP8">
        <v>61000</v>
      </c>
      <c r="DQ8">
        <v>61000</v>
      </c>
      <c r="DR8">
        <v>61000</v>
      </c>
      <c r="DS8">
        <v>74000</v>
      </c>
      <c r="DT8">
        <v>74000</v>
      </c>
      <c r="DU8">
        <v>74000</v>
      </c>
      <c r="DV8">
        <v>61000</v>
      </c>
      <c r="DW8">
        <v>61000</v>
      </c>
      <c r="DX8">
        <v>61000</v>
      </c>
      <c r="DY8">
        <v>61000</v>
      </c>
      <c r="DZ8">
        <v>61000</v>
      </c>
      <c r="EA8">
        <v>81500</v>
      </c>
      <c r="EB8">
        <v>81500</v>
      </c>
      <c r="EC8">
        <v>61000</v>
      </c>
      <c r="ED8">
        <v>61000</v>
      </c>
      <c r="EE8">
        <v>61000</v>
      </c>
      <c r="EF8">
        <v>58500</v>
      </c>
      <c r="EG8">
        <v>58500</v>
      </c>
      <c r="EH8">
        <v>71000</v>
      </c>
      <c r="EI8">
        <v>71000</v>
      </c>
      <c r="EJ8">
        <v>58500</v>
      </c>
      <c r="EK8">
        <v>58500</v>
      </c>
      <c r="EL8">
        <v>58500</v>
      </c>
      <c r="EM8">
        <v>58500</v>
      </c>
      <c r="EN8">
        <v>58500</v>
      </c>
      <c r="EO8">
        <v>71000</v>
      </c>
      <c r="EP8">
        <v>71000</v>
      </c>
      <c r="EQ8">
        <v>58500</v>
      </c>
      <c r="ER8">
        <v>58500</v>
      </c>
      <c r="ES8">
        <v>58500</v>
      </c>
      <c r="ET8">
        <v>58500</v>
      </c>
      <c r="EU8">
        <v>58500</v>
      </c>
      <c r="EV8">
        <v>71000</v>
      </c>
      <c r="EW8">
        <v>71000</v>
      </c>
      <c r="EX8">
        <v>58500</v>
      </c>
      <c r="EY8">
        <v>58500</v>
      </c>
      <c r="EZ8">
        <v>58500</v>
      </c>
      <c r="FA8">
        <v>58500</v>
      </c>
      <c r="FB8">
        <v>58500</v>
      </c>
      <c r="FC8">
        <v>71000</v>
      </c>
      <c r="FD8">
        <v>145000</v>
      </c>
      <c r="FE8">
        <v>145000</v>
      </c>
      <c r="FF8">
        <v>145000</v>
      </c>
      <c r="FG8">
        <v>145000</v>
      </c>
      <c r="FH8">
        <v>145000</v>
      </c>
      <c r="FI8">
        <v>145000</v>
      </c>
      <c r="FJ8">
        <v>160000</v>
      </c>
      <c r="FK8">
        <v>160000</v>
      </c>
      <c r="FL8">
        <v>160000</v>
      </c>
      <c r="FM8">
        <v>160000</v>
      </c>
      <c r="FN8">
        <v>160000</v>
      </c>
      <c r="FO8">
        <v>160000</v>
      </c>
      <c r="FP8">
        <v>66500</v>
      </c>
      <c r="FQ8">
        <v>77000</v>
      </c>
      <c r="FR8">
        <v>77000</v>
      </c>
      <c r="FS8">
        <v>66500</v>
      </c>
      <c r="FT8">
        <v>66500</v>
      </c>
      <c r="FU8">
        <v>66500</v>
      </c>
      <c r="FV8">
        <v>66500</v>
      </c>
      <c r="FW8">
        <v>66500</v>
      </c>
      <c r="FX8">
        <v>77000</v>
      </c>
      <c r="FY8">
        <v>77000</v>
      </c>
      <c r="FZ8">
        <v>66500</v>
      </c>
      <c r="GA8">
        <v>66500</v>
      </c>
      <c r="GB8">
        <v>66500</v>
      </c>
      <c r="GC8">
        <v>66500</v>
      </c>
      <c r="GD8">
        <v>66500</v>
      </c>
      <c r="GE8">
        <v>77000</v>
      </c>
      <c r="GF8">
        <v>77000</v>
      </c>
      <c r="GG8">
        <v>66500</v>
      </c>
      <c r="GH8">
        <v>66500</v>
      </c>
      <c r="GI8">
        <v>66500</v>
      </c>
      <c r="GJ8">
        <v>66500</v>
      </c>
      <c r="GK8">
        <v>66500</v>
      </c>
      <c r="GL8">
        <v>77000</v>
      </c>
      <c r="GM8">
        <v>77000</v>
      </c>
      <c r="GN8">
        <v>66500</v>
      </c>
      <c r="GO8" t="s">
        <v>148</v>
      </c>
      <c r="GP8" t="s">
        <v>148</v>
      </c>
      <c r="GQ8" t="s">
        <v>148</v>
      </c>
      <c r="GR8" t="s">
        <v>148</v>
      </c>
      <c r="GS8" t="s">
        <v>148</v>
      </c>
      <c r="GT8" t="s">
        <v>148</v>
      </c>
      <c r="GU8" t="s">
        <v>148</v>
      </c>
      <c r="GV8" t="s">
        <v>148</v>
      </c>
      <c r="GW8" t="s">
        <v>148</v>
      </c>
      <c r="GX8" t="s">
        <v>148</v>
      </c>
      <c r="GY8" t="s">
        <v>148</v>
      </c>
      <c r="GZ8" t="s">
        <v>148</v>
      </c>
      <c r="HA8" t="s">
        <v>148</v>
      </c>
      <c r="HB8" t="s">
        <v>148</v>
      </c>
      <c r="HC8" t="s">
        <v>148</v>
      </c>
      <c r="HD8" t="s">
        <v>148</v>
      </c>
      <c r="HE8" t="s">
        <v>148</v>
      </c>
      <c r="HF8" t="s">
        <v>148</v>
      </c>
      <c r="HG8" t="s">
        <v>148</v>
      </c>
      <c r="HH8" t="s">
        <v>148</v>
      </c>
      <c r="HI8" t="s">
        <v>148</v>
      </c>
      <c r="HJ8" t="s">
        <v>148</v>
      </c>
      <c r="HK8" t="s">
        <v>148</v>
      </c>
      <c r="HL8" t="s">
        <v>148</v>
      </c>
      <c r="HM8" t="s">
        <v>148</v>
      </c>
      <c r="HN8" t="s">
        <v>148</v>
      </c>
      <c r="HO8" t="s">
        <v>148</v>
      </c>
      <c r="HP8" t="s">
        <v>148</v>
      </c>
      <c r="HQ8" t="s">
        <v>148</v>
      </c>
      <c r="HR8" t="s">
        <v>148</v>
      </c>
      <c r="HS8" t="s">
        <v>148</v>
      </c>
      <c r="HT8" t="s">
        <v>148</v>
      </c>
      <c r="HU8" t="s">
        <v>148</v>
      </c>
      <c r="HV8" t="s">
        <v>148</v>
      </c>
      <c r="HW8" t="s">
        <v>148</v>
      </c>
      <c r="HX8" t="s">
        <v>148</v>
      </c>
      <c r="HY8" t="s">
        <v>148</v>
      </c>
      <c r="HZ8" t="s">
        <v>148</v>
      </c>
      <c r="IA8" t="s">
        <v>148</v>
      </c>
      <c r="IB8" t="s">
        <v>148</v>
      </c>
      <c r="IC8" t="s">
        <v>148</v>
      </c>
      <c r="ID8" t="s">
        <v>148</v>
      </c>
      <c r="IE8" t="s">
        <v>148</v>
      </c>
      <c r="IF8" t="s">
        <v>148</v>
      </c>
      <c r="IG8" t="s">
        <v>148</v>
      </c>
      <c r="IH8" t="s">
        <v>148</v>
      </c>
      <c r="II8" t="s">
        <v>148</v>
      </c>
      <c r="IJ8" t="s">
        <v>148</v>
      </c>
      <c r="IK8" t="s">
        <v>148</v>
      </c>
      <c r="IL8" t="s">
        <v>148</v>
      </c>
      <c r="IM8" t="s">
        <v>148</v>
      </c>
      <c r="IN8" t="s">
        <v>148</v>
      </c>
      <c r="IO8" t="s">
        <v>148</v>
      </c>
      <c r="IP8" t="s">
        <v>148</v>
      </c>
      <c r="IQ8" t="s">
        <v>148</v>
      </c>
      <c r="IR8" t="s">
        <v>148</v>
      </c>
      <c r="IS8" t="s">
        <v>148</v>
      </c>
      <c r="IT8" t="s">
        <v>148</v>
      </c>
      <c r="IU8" t="s">
        <v>148</v>
      </c>
      <c r="IV8" t="s">
        <v>148</v>
      </c>
      <c r="IW8" t="s">
        <v>148</v>
      </c>
      <c r="IX8" t="s">
        <v>148</v>
      </c>
      <c r="IY8" t="s">
        <v>148</v>
      </c>
      <c r="IZ8" t="s">
        <v>148</v>
      </c>
      <c r="JA8" t="s">
        <v>148</v>
      </c>
      <c r="JB8" t="s">
        <v>148</v>
      </c>
      <c r="JC8" t="s">
        <v>148</v>
      </c>
      <c r="JD8" t="s">
        <v>148</v>
      </c>
      <c r="JE8" t="s">
        <v>148</v>
      </c>
      <c r="JF8" t="s">
        <v>148</v>
      </c>
      <c r="JG8" t="s">
        <v>148</v>
      </c>
      <c r="JH8" t="s">
        <v>148</v>
      </c>
      <c r="JI8" t="s">
        <v>148</v>
      </c>
      <c r="JJ8" t="s">
        <v>148</v>
      </c>
      <c r="JK8" t="s">
        <v>148</v>
      </c>
      <c r="JL8" t="s">
        <v>148</v>
      </c>
      <c r="JM8" t="s">
        <v>148</v>
      </c>
      <c r="JN8" t="s">
        <v>148</v>
      </c>
      <c r="JO8" t="s">
        <v>148</v>
      </c>
      <c r="JP8" t="s">
        <v>148</v>
      </c>
      <c r="JQ8" t="s">
        <v>148</v>
      </c>
      <c r="JR8" t="s">
        <v>148</v>
      </c>
      <c r="JS8" t="s">
        <v>148</v>
      </c>
      <c r="JT8" t="s">
        <v>148</v>
      </c>
      <c r="JU8" t="s">
        <v>148</v>
      </c>
      <c r="JV8" t="s">
        <v>148</v>
      </c>
      <c r="JW8" t="s">
        <v>148</v>
      </c>
      <c r="JX8" t="s">
        <v>148</v>
      </c>
      <c r="JY8" t="s">
        <v>148</v>
      </c>
      <c r="JZ8" t="s">
        <v>148</v>
      </c>
      <c r="KA8" t="s">
        <v>148</v>
      </c>
      <c r="KB8" t="s">
        <v>148</v>
      </c>
      <c r="KC8" t="s">
        <v>148</v>
      </c>
      <c r="KD8" t="s">
        <v>148</v>
      </c>
      <c r="KE8" t="s">
        <v>148</v>
      </c>
      <c r="KF8" t="s">
        <v>148</v>
      </c>
      <c r="KG8" t="s">
        <v>148</v>
      </c>
      <c r="KH8" t="s">
        <v>148</v>
      </c>
      <c r="KI8" t="s">
        <v>148</v>
      </c>
      <c r="KJ8" t="s">
        <v>148</v>
      </c>
      <c r="KK8" t="s">
        <v>148</v>
      </c>
      <c r="KL8" t="s">
        <v>148</v>
      </c>
      <c r="KM8" t="s">
        <v>148</v>
      </c>
      <c r="KN8" t="s">
        <v>148</v>
      </c>
      <c r="KO8" t="s">
        <v>148</v>
      </c>
      <c r="KP8" t="s">
        <v>148</v>
      </c>
      <c r="KQ8" t="s">
        <v>148</v>
      </c>
      <c r="KR8" t="s">
        <v>148</v>
      </c>
      <c r="KS8" t="s">
        <v>148</v>
      </c>
      <c r="KT8" t="s">
        <v>148</v>
      </c>
      <c r="KU8" t="s">
        <v>148</v>
      </c>
      <c r="KV8" t="s">
        <v>148</v>
      </c>
      <c r="KW8" t="s">
        <v>148</v>
      </c>
      <c r="KX8" t="s">
        <v>148</v>
      </c>
      <c r="KY8" t="s">
        <v>148</v>
      </c>
      <c r="KZ8" t="s">
        <v>148</v>
      </c>
      <c r="LA8" t="s">
        <v>148</v>
      </c>
      <c r="LB8" t="s">
        <v>148</v>
      </c>
      <c r="LC8" t="s">
        <v>148</v>
      </c>
      <c r="LD8" t="s">
        <v>148</v>
      </c>
      <c r="LE8" t="s">
        <v>148</v>
      </c>
      <c r="LF8" t="s">
        <v>148</v>
      </c>
      <c r="LG8" t="s">
        <v>148</v>
      </c>
      <c r="LH8" t="s">
        <v>148</v>
      </c>
      <c r="LI8" t="s">
        <v>148</v>
      </c>
      <c r="LJ8" t="s">
        <v>148</v>
      </c>
      <c r="LK8" t="s">
        <v>148</v>
      </c>
      <c r="LL8" t="s">
        <v>148</v>
      </c>
      <c r="LM8" t="s">
        <v>148</v>
      </c>
      <c r="LN8" t="s">
        <v>148</v>
      </c>
      <c r="LO8" t="s">
        <v>148</v>
      </c>
      <c r="LP8" t="s">
        <v>148</v>
      </c>
      <c r="LQ8" t="s">
        <v>148</v>
      </c>
      <c r="LR8" t="s">
        <v>148</v>
      </c>
      <c r="LS8" t="s">
        <v>148</v>
      </c>
      <c r="LT8" t="s">
        <v>148</v>
      </c>
      <c r="LU8" t="s">
        <v>148</v>
      </c>
      <c r="LV8" t="s">
        <v>148</v>
      </c>
      <c r="LW8" t="s">
        <v>148</v>
      </c>
      <c r="LX8" t="s">
        <v>148</v>
      </c>
      <c r="LY8" t="s">
        <v>148</v>
      </c>
      <c r="LZ8" t="s">
        <v>148</v>
      </c>
      <c r="MA8" t="s">
        <v>148</v>
      </c>
      <c r="MB8" t="s">
        <v>148</v>
      </c>
      <c r="MC8" t="s">
        <v>148</v>
      </c>
      <c r="MD8" t="s">
        <v>148</v>
      </c>
      <c r="ME8" t="s">
        <v>148</v>
      </c>
      <c r="MF8" t="s">
        <v>148</v>
      </c>
      <c r="MG8" t="s">
        <v>148</v>
      </c>
      <c r="MH8" t="s">
        <v>148</v>
      </c>
      <c r="MI8" t="s">
        <v>148</v>
      </c>
      <c r="MJ8" t="s">
        <v>148</v>
      </c>
      <c r="MK8" t="s">
        <v>148</v>
      </c>
      <c r="ML8" t="s">
        <v>148</v>
      </c>
      <c r="MM8" t="s">
        <v>148</v>
      </c>
      <c r="MN8" t="s">
        <v>148</v>
      </c>
      <c r="MO8" t="s">
        <v>148</v>
      </c>
      <c r="MP8" t="s">
        <v>148</v>
      </c>
      <c r="MQ8" t="s">
        <v>148</v>
      </c>
      <c r="MR8" t="s">
        <v>148</v>
      </c>
      <c r="MS8" t="s">
        <v>148</v>
      </c>
      <c r="MT8" t="s">
        <v>148</v>
      </c>
      <c r="MU8" t="s">
        <v>148</v>
      </c>
      <c r="MV8" t="s">
        <v>148</v>
      </c>
      <c r="MW8" t="s">
        <v>148</v>
      </c>
      <c r="MX8" t="s">
        <v>148</v>
      </c>
      <c r="MY8" t="s">
        <v>148</v>
      </c>
      <c r="MZ8" t="s">
        <v>148</v>
      </c>
      <c r="NA8" t="s">
        <v>148</v>
      </c>
      <c r="NB8" t="s">
        <v>148</v>
      </c>
    </row>
    <row r="9" spans="1:366" x14ac:dyDescent="0.2">
      <c r="A9" t="s">
        <v>194</v>
      </c>
      <c r="B9" s="139">
        <v>44000</v>
      </c>
      <c r="C9" s="139">
        <v>32000</v>
      </c>
      <c r="D9" s="139">
        <v>39000</v>
      </c>
      <c r="E9" s="139" t="s">
        <v>148</v>
      </c>
      <c r="F9" s="139">
        <v>77000</v>
      </c>
      <c r="G9" s="139">
        <v>69500</v>
      </c>
      <c r="H9" s="139">
        <v>44000</v>
      </c>
      <c r="I9" s="139">
        <v>44000</v>
      </c>
      <c r="J9" s="139">
        <v>37000</v>
      </c>
      <c r="K9" s="139">
        <v>32000</v>
      </c>
      <c r="L9" s="139">
        <v>27000</v>
      </c>
      <c r="M9" s="139">
        <v>52000</v>
      </c>
      <c r="N9" s="139">
        <v>37000</v>
      </c>
      <c r="O9" s="139">
        <v>27000</v>
      </c>
      <c r="P9" s="139">
        <v>35000</v>
      </c>
      <c r="Q9" s="139">
        <v>40000</v>
      </c>
      <c r="R9" s="139">
        <v>27000</v>
      </c>
      <c r="S9" s="139">
        <v>41000</v>
      </c>
      <c r="T9" s="139">
        <v>53000</v>
      </c>
      <c r="U9" s="139">
        <v>27000</v>
      </c>
      <c r="V9" s="139">
        <v>37000</v>
      </c>
      <c r="W9" s="139">
        <v>37000</v>
      </c>
      <c r="X9" s="139">
        <v>40000</v>
      </c>
      <c r="Y9" s="139">
        <v>27000</v>
      </c>
      <c r="Z9" s="139">
        <v>51000</v>
      </c>
      <c r="AA9" s="139">
        <v>48000</v>
      </c>
      <c r="AB9" s="139">
        <v>40000</v>
      </c>
      <c r="AC9" s="139">
        <v>27000</v>
      </c>
      <c r="AD9" s="139">
        <v>27000</v>
      </c>
      <c r="AE9" s="139">
        <v>32000</v>
      </c>
      <c r="AF9" s="139">
        <v>35000</v>
      </c>
      <c r="AG9" s="139">
        <v>48000</v>
      </c>
      <c r="AH9" s="139">
        <v>50000</v>
      </c>
      <c r="AI9" s="139">
        <v>32000</v>
      </c>
      <c r="AJ9" s="139">
        <v>27000</v>
      </c>
      <c r="AK9" s="139">
        <v>27000</v>
      </c>
      <c r="AL9" s="139">
        <v>35000</v>
      </c>
      <c r="AM9" s="139">
        <v>43500</v>
      </c>
      <c r="AN9" s="139">
        <v>61500</v>
      </c>
      <c r="AO9" s="139">
        <v>86500</v>
      </c>
      <c r="AP9" s="139">
        <v>99000</v>
      </c>
      <c r="AQ9" s="139" t="s">
        <v>148</v>
      </c>
      <c r="AR9" s="139">
        <v>112000</v>
      </c>
      <c r="AS9" s="139">
        <v>112000</v>
      </c>
      <c r="AT9" s="139">
        <v>124000</v>
      </c>
      <c r="AU9" s="139">
        <v>102000</v>
      </c>
      <c r="AV9" s="139">
        <v>102000</v>
      </c>
      <c r="AW9" s="139">
        <v>46000</v>
      </c>
      <c r="AX9" s="139">
        <v>46000</v>
      </c>
      <c r="AY9" s="139">
        <v>37000</v>
      </c>
      <c r="AZ9" s="139">
        <v>32000</v>
      </c>
      <c r="BA9" s="139">
        <v>32000</v>
      </c>
      <c r="BB9" s="139">
        <v>53000</v>
      </c>
      <c r="BC9" s="139">
        <v>57000</v>
      </c>
      <c r="BD9" s="139">
        <v>39000</v>
      </c>
      <c r="BE9" s="139">
        <v>27000</v>
      </c>
      <c r="BF9" s="139">
        <v>23000</v>
      </c>
      <c r="BG9" s="139">
        <v>23000</v>
      </c>
      <c r="BH9" s="139">
        <v>27000</v>
      </c>
      <c r="BI9" s="139">
        <v>48000</v>
      </c>
      <c r="BJ9" s="139">
        <v>48000</v>
      </c>
      <c r="BK9" s="139">
        <v>32000</v>
      </c>
      <c r="BL9" s="139">
        <v>44000</v>
      </c>
      <c r="BM9" s="139">
        <v>44000</v>
      </c>
      <c r="BN9" s="139">
        <v>37000</v>
      </c>
      <c r="BO9" s="139">
        <v>32000</v>
      </c>
      <c r="BP9" s="139">
        <v>48000</v>
      </c>
      <c r="BQ9" s="139">
        <v>48000</v>
      </c>
      <c r="BR9" s="139">
        <v>37000</v>
      </c>
      <c r="BS9" s="139">
        <v>37000</v>
      </c>
      <c r="BT9" s="139">
        <v>32000</v>
      </c>
      <c r="BU9" s="139">
        <v>32000</v>
      </c>
      <c r="BV9" s="139">
        <v>32000</v>
      </c>
      <c r="BW9" s="139">
        <v>48000</v>
      </c>
      <c r="BX9" s="139">
        <v>48000</v>
      </c>
      <c r="BY9" s="139">
        <v>48000</v>
      </c>
      <c r="BZ9" s="139">
        <v>48000</v>
      </c>
      <c r="CA9" s="139">
        <v>48000</v>
      </c>
      <c r="CB9" s="139">
        <v>48000</v>
      </c>
      <c r="CC9" s="139">
        <v>48000</v>
      </c>
      <c r="CD9" s="139">
        <v>61500</v>
      </c>
      <c r="CE9" s="139">
        <v>61500</v>
      </c>
      <c r="CF9" s="139">
        <v>48000</v>
      </c>
      <c r="CG9" s="139">
        <v>48000</v>
      </c>
      <c r="CH9" s="139">
        <v>61500</v>
      </c>
      <c r="CI9" s="139">
        <v>61500</v>
      </c>
      <c r="CJ9" s="139">
        <v>48000</v>
      </c>
      <c r="CK9" s="139">
        <v>61500</v>
      </c>
      <c r="CL9" s="139">
        <v>61500</v>
      </c>
      <c r="CM9" s="139">
        <v>48000</v>
      </c>
      <c r="CN9" s="139">
        <v>48000</v>
      </c>
      <c r="CO9" s="139">
        <v>53000</v>
      </c>
      <c r="CP9" s="139">
        <v>48000</v>
      </c>
      <c r="CQ9" s="139">
        <v>53000</v>
      </c>
      <c r="CR9" s="139">
        <v>61500</v>
      </c>
      <c r="CS9" s="139">
        <v>61500</v>
      </c>
      <c r="CT9" s="139">
        <v>61500</v>
      </c>
      <c r="CU9" s="139">
        <v>61500</v>
      </c>
      <c r="CV9" s="139">
        <v>48000</v>
      </c>
      <c r="CW9" s="139">
        <v>48000</v>
      </c>
      <c r="CX9" s="139">
        <v>48000</v>
      </c>
      <c r="CY9" s="139">
        <v>61500</v>
      </c>
      <c r="CZ9" s="139">
        <v>61500</v>
      </c>
      <c r="DA9" s="139">
        <v>69000</v>
      </c>
      <c r="DB9" s="139">
        <v>69000</v>
      </c>
      <c r="DC9" s="139">
        <v>69000</v>
      </c>
      <c r="DD9" s="139">
        <v>69000</v>
      </c>
      <c r="DE9" s="139">
        <v>69000</v>
      </c>
      <c r="DF9" s="139">
        <v>87000</v>
      </c>
      <c r="DG9" s="139">
        <v>87000</v>
      </c>
      <c r="DH9" s="139">
        <v>69000</v>
      </c>
      <c r="DI9" s="139">
        <v>69000</v>
      </c>
      <c r="DJ9" s="139">
        <v>69000</v>
      </c>
      <c r="DK9" s="139">
        <v>69000</v>
      </c>
      <c r="DL9" s="139">
        <v>69000</v>
      </c>
      <c r="DM9" s="139">
        <v>87000</v>
      </c>
      <c r="DN9" s="139">
        <v>87000</v>
      </c>
      <c r="DO9" s="139">
        <v>69000</v>
      </c>
      <c r="DP9" s="139">
        <v>69000</v>
      </c>
      <c r="DQ9" s="139">
        <v>69000</v>
      </c>
      <c r="DR9" s="139">
        <v>69000</v>
      </c>
      <c r="DS9" s="139">
        <v>87000</v>
      </c>
      <c r="DT9" s="139">
        <v>87000</v>
      </c>
      <c r="DU9" s="139">
        <v>87000</v>
      </c>
      <c r="DV9" s="139">
        <v>69000</v>
      </c>
      <c r="DW9" s="139">
        <v>69000</v>
      </c>
      <c r="DX9" s="139">
        <v>69000</v>
      </c>
      <c r="DY9" s="139">
        <v>69000</v>
      </c>
      <c r="DZ9" s="139">
        <v>69000</v>
      </c>
      <c r="EA9" s="139">
        <v>87000</v>
      </c>
      <c r="EB9" s="139">
        <v>87000</v>
      </c>
      <c r="EC9" s="139">
        <v>69000</v>
      </c>
      <c r="ED9" s="139">
        <v>74000</v>
      </c>
      <c r="EE9" s="139">
        <v>74000</v>
      </c>
      <c r="EF9" s="139">
        <v>64000</v>
      </c>
      <c r="EG9" s="139">
        <v>64000</v>
      </c>
      <c r="EH9" s="139">
        <v>77000</v>
      </c>
      <c r="EI9" s="139">
        <v>72000</v>
      </c>
      <c r="EJ9" s="139">
        <v>59000</v>
      </c>
      <c r="EK9" s="139">
        <v>59000</v>
      </c>
      <c r="EL9" s="139">
        <v>59000</v>
      </c>
      <c r="EM9" s="139">
        <v>59000</v>
      </c>
      <c r="EN9" s="139">
        <v>59000</v>
      </c>
      <c r="EO9" s="139">
        <v>72000</v>
      </c>
      <c r="EP9" s="139">
        <v>72000</v>
      </c>
      <c r="EQ9" s="139">
        <v>59000</v>
      </c>
      <c r="ER9" s="139">
        <v>59000</v>
      </c>
      <c r="ES9" s="139">
        <v>59000</v>
      </c>
      <c r="ET9" s="139">
        <v>59000</v>
      </c>
      <c r="EU9" s="139">
        <v>59000</v>
      </c>
      <c r="EV9" s="139">
        <v>72000</v>
      </c>
      <c r="EW9" s="139">
        <v>72000</v>
      </c>
      <c r="EX9" s="139">
        <v>59000</v>
      </c>
      <c r="EY9" s="139">
        <v>59000</v>
      </c>
      <c r="EZ9" s="139">
        <v>59000</v>
      </c>
      <c r="FA9" s="139">
        <v>59000</v>
      </c>
      <c r="FB9" s="139">
        <v>59000</v>
      </c>
      <c r="FC9" s="139">
        <v>72000</v>
      </c>
      <c r="FD9" s="139">
        <v>112000</v>
      </c>
      <c r="FE9" s="139">
        <v>112000</v>
      </c>
      <c r="FF9" s="139">
        <v>112000</v>
      </c>
      <c r="FG9" s="139">
        <v>112000</v>
      </c>
      <c r="FH9" s="139">
        <v>112000</v>
      </c>
      <c r="FI9" s="139">
        <v>112000</v>
      </c>
      <c r="FJ9" s="139" t="s">
        <v>148</v>
      </c>
      <c r="FK9" s="139" t="s">
        <v>148</v>
      </c>
      <c r="FL9" s="139" t="s">
        <v>148</v>
      </c>
      <c r="FM9" s="139" t="s">
        <v>148</v>
      </c>
      <c r="FN9" s="139" t="s">
        <v>148</v>
      </c>
      <c r="FO9" s="139" t="s">
        <v>148</v>
      </c>
      <c r="FP9" s="139" t="s">
        <v>148</v>
      </c>
      <c r="FQ9" s="139" t="s">
        <v>148</v>
      </c>
      <c r="FR9" s="139" t="s">
        <v>148</v>
      </c>
      <c r="FS9" s="139" t="s">
        <v>148</v>
      </c>
      <c r="FT9" s="139" t="s">
        <v>148</v>
      </c>
      <c r="FU9" s="139" t="s">
        <v>148</v>
      </c>
      <c r="FV9" s="139" t="s">
        <v>148</v>
      </c>
      <c r="FW9" s="139" t="s">
        <v>148</v>
      </c>
      <c r="FX9" s="139" t="s">
        <v>148</v>
      </c>
      <c r="FY9" s="139" t="s">
        <v>148</v>
      </c>
      <c r="FZ9" s="139" t="s">
        <v>148</v>
      </c>
      <c r="GA9" s="139" t="s">
        <v>148</v>
      </c>
      <c r="GB9" s="139" t="s">
        <v>148</v>
      </c>
      <c r="GC9" s="139" t="s">
        <v>148</v>
      </c>
      <c r="GD9" s="139" t="s">
        <v>148</v>
      </c>
      <c r="GE9" s="139" t="s">
        <v>148</v>
      </c>
      <c r="GF9" s="139" t="s">
        <v>148</v>
      </c>
      <c r="GG9" s="139" t="s">
        <v>148</v>
      </c>
      <c r="GH9" s="139" t="s">
        <v>148</v>
      </c>
      <c r="GI9" s="139" t="s">
        <v>148</v>
      </c>
      <c r="GJ9" s="139" t="s">
        <v>148</v>
      </c>
      <c r="GK9" s="139" t="s">
        <v>148</v>
      </c>
      <c r="GL9" s="139" t="s">
        <v>148</v>
      </c>
      <c r="GM9" s="139" t="s">
        <v>148</v>
      </c>
      <c r="GN9" s="139" t="s">
        <v>148</v>
      </c>
      <c r="GO9" s="139" t="s">
        <v>148</v>
      </c>
      <c r="GP9" s="139" t="s">
        <v>148</v>
      </c>
      <c r="GQ9" s="139" t="s">
        <v>148</v>
      </c>
      <c r="GR9" s="139" t="s">
        <v>148</v>
      </c>
      <c r="GS9" s="139" t="s">
        <v>148</v>
      </c>
      <c r="GT9" s="139" t="s">
        <v>148</v>
      </c>
      <c r="GU9" s="139" t="s">
        <v>148</v>
      </c>
      <c r="GV9" s="139" t="s">
        <v>148</v>
      </c>
      <c r="GW9" s="139" t="s">
        <v>148</v>
      </c>
      <c r="GX9" s="139" t="s">
        <v>148</v>
      </c>
      <c r="GY9" s="139" t="s">
        <v>148</v>
      </c>
      <c r="GZ9" s="139" t="s">
        <v>148</v>
      </c>
      <c r="HA9" s="139" t="s">
        <v>148</v>
      </c>
      <c r="HB9" s="139" t="s">
        <v>148</v>
      </c>
      <c r="HC9" s="139" t="s">
        <v>148</v>
      </c>
      <c r="HD9" s="139" t="s">
        <v>148</v>
      </c>
      <c r="HE9" s="139" t="s">
        <v>148</v>
      </c>
      <c r="HF9" s="139" t="s">
        <v>148</v>
      </c>
      <c r="HG9" s="139" t="s">
        <v>148</v>
      </c>
      <c r="HH9" s="139" t="s">
        <v>148</v>
      </c>
      <c r="HI9" s="139" t="s">
        <v>148</v>
      </c>
      <c r="HJ9" s="139" t="s">
        <v>148</v>
      </c>
      <c r="HK9" s="139" t="s">
        <v>148</v>
      </c>
      <c r="HL9" s="139" t="s">
        <v>148</v>
      </c>
      <c r="HM9" s="139" t="s">
        <v>148</v>
      </c>
      <c r="HN9" s="139" t="s">
        <v>148</v>
      </c>
      <c r="HO9" s="139" t="s">
        <v>148</v>
      </c>
      <c r="HP9" s="139" t="s">
        <v>148</v>
      </c>
      <c r="HQ9" s="139" t="s">
        <v>148</v>
      </c>
      <c r="HR9" s="139" t="s">
        <v>148</v>
      </c>
      <c r="HS9" s="139" t="s">
        <v>148</v>
      </c>
      <c r="HT9" s="139" t="s">
        <v>148</v>
      </c>
      <c r="HU9" s="139" t="s">
        <v>148</v>
      </c>
      <c r="HV9" s="139" t="s">
        <v>148</v>
      </c>
      <c r="HW9" s="139" t="s">
        <v>148</v>
      </c>
      <c r="HX9" s="139" t="s">
        <v>148</v>
      </c>
      <c r="HY9" s="139" t="s">
        <v>148</v>
      </c>
      <c r="HZ9" s="139" t="s">
        <v>148</v>
      </c>
      <c r="IA9" s="139" t="s">
        <v>148</v>
      </c>
      <c r="IB9" s="139" t="s">
        <v>148</v>
      </c>
      <c r="IC9" s="139" t="s">
        <v>148</v>
      </c>
      <c r="ID9" s="139" t="s">
        <v>148</v>
      </c>
      <c r="IE9" t="s">
        <v>148</v>
      </c>
      <c r="IF9" t="s">
        <v>148</v>
      </c>
      <c r="IG9" t="s">
        <v>148</v>
      </c>
      <c r="IH9" t="s">
        <v>148</v>
      </c>
      <c r="II9" t="s">
        <v>148</v>
      </c>
      <c r="IJ9" t="s">
        <v>148</v>
      </c>
      <c r="IK9" t="s">
        <v>148</v>
      </c>
      <c r="IL9" t="s">
        <v>148</v>
      </c>
      <c r="IM9" t="s">
        <v>148</v>
      </c>
      <c r="IN9" t="s">
        <v>148</v>
      </c>
      <c r="IO9" t="s">
        <v>148</v>
      </c>
      <c r="IP9" t="s">
        <v>148</v>
      </c>
      <c r="IQ9" t="s">
        <v>148</v>
      </c>
      <c r="IR9" t="s">
        <v>148</v>
      </c>
      <c r="IS9" t="s">
        <v>148</v>
      </c>
      <c r="IT9" t="s">
        <v>148</v>
      </c>
      <c r="IU9" t="s">
        <v>148</v>
      </c>
      <c r="IV9" t="s">
        <v>148</v>
      </c>
      <c r="IW9" t="s">
        <v>148</v>
      </c>
      <c r="IX9" t="s">
        <v>148</v>
      </c>
      <c r="IY9" t="s">
        <v>148</v>
      </c>
      <c r="IZ9" t="s">
        <v>148</v>
      </c>
      <c r="JA9" t="s">
        <v>148</v>
      </c>
      <c r="JB9" t="s">
        <v>148</v>
      </c>
      <c r="JC9" t="s">
        <v>148</v>
      </c>
      <c r="JD9" t="s">
        <v>148</v>
      </c>
      <c r="JE9" t="s">
        <v>148</v>
      </c>
      <c r="JF9" t="s">
        <v>148</v>
      </c>
      <c r="JG9" t="s">
        <v>148</v>
      </c>
      <c r="JH9" t="s">
        <v>148</v>
      </c>
      <c r="JI9" t="s">
        <v>148</v>
      </c>
      <c r="JJ9" t="s">
        <v>148</v>
      </c>
      <c r="JK9" t="s">
        <v>148</v>
      </c>
      <c r="JL9" t="s">
        <v>148</v>
      </c>
      <c r="JM9" t="s">
        <v>148</v>
      </c>
      <c r="JN9" t="s">
        <v>148</v>
      </c>
      <c r="JO9" t="s">
        <v>148</v>
      </c>
      <c r="JP9" t="s">
        <v>148</v>
      </c>
      <c r="JQ9" t="s">
        <v>148</v>
      </c>
      <c r="JR9" t="s">
        <v>148</v>
      </c>
      <c r="JS9" t="s">
        <v>148</v>
      </c>
      <c r="JT9" t="s">
        <v>148</v>
      </c>
      <c r="JU9" t="s">
        <v>148</v>
      </c>
      <c r="JV9" t="s">
        <v>148</v>
      </c>
      <c r="JW9" t="s">
        <v>148</v>
      </c>
      <c r="JX9" t="s">
        <v>148</v>
      </c>
      <c r="JY9" t="s">
        <v>148</v>
      </c>
      <c r="JZ9" t="s">
        <v>148</v>
      </c>
      <c r="KA9" t="s">
        <v>148</v>
      </c>
      <c r="KB9" t="s">
        <v>148</v>
      </c>
      <c r="KC9" t="s">
        <v>148</v>
      </c>
      <c r="KD9" t="s">
        <v>148</v>
      </c>
      <c r="KE9" t="s">
        <v>148</v>
      </c>
      <c r="KF9" t="s">
        <v>148</v>
      </c>
      <c r="KG9" t="s">
        <v>148</v>
      </c>
      <c r="KH9" t="s">
        <v>148</v>
      </c>
      <c r="KI9" t="s">
        <v>148</v>
      </c>
      <c r="KJ9" t="s">
        <v>148</v>
      </c>
      <c r="KK9" t="s">
        <v>148</v>
      </c>
      <c r="KL9" t="s">
        <v>148</v>
      </c>
      <c r="KM9" t="s">
        <v>148</v>
      </c>
      <c r="KN9" t="s">
        <v>148</v>
      </c>
      <c r="KO9" t="s">
        <v>148</v>
      </c>
      <c r="KP9" t="s">
        <v>148</v>
      </c>
      <c r="KQ9" t="s">
        <v>148</v>
      </c>
      <c r="KR9" t="s">
        <v>148</v>
      </c>
      <c r="KS9" t="s">
        <v>148</v>
      </c>
      <c r="KT9" t="s">
        <v>148</v>
      </c>
      <c r="KU9" t="s">
        <v>148</v>
      </c>
      <c r="KV9" t="s">
        <v>148</v>
      </c>
      <c r="KW9" t="s">
        <v>148</v>
      </c>
      <c r="KX9" t="s">
        <v>148</v>
      </c>
      <c r="KY9" t="s">
        <v>148</v>
      </c>
      <c r="KZ9" t="s">
        <v>148</v>
      </c>
      <c r="LA9" t="s">
        <v>148</v>
      </c>
      <c r="LB9" t="s">
        <v>148</v>
      </c>
      <c r="LC9" t="s">
        <v>148</v>
      </c>
      <c r="LD9" t="s">
        <v>148</v>
      </c>
      <c r="LE9" t="s">
        <v>148</v>
      </c>
      <c r="LF9" t="s">
        <v>148</v>
      </c>
      <c r="LG9" t="s">
        <v>148</v>
      </c>
      <c r="LH9" t="s">
        <v>148</v>
      </c>
      <c r="LI9" t="s">
        <v>148</v>
      </c>
      <c r="LJ9" t="s">
        <v>148</v>
      </c>
      <c r="LK9" t="s">
        <v>148</v>
      </c>
      <c r="LL9" t="s">
        <v>148</v>
      </c>
      <c r="LM9" t="s">
        <v>148</v>
      </c>
      <c r="LN9" t="s">
        <v>148</v>
      </c>
      <c r="LO9" t="s">
        <v>148</v>
      </c>
      <c r="LP9" t="s">
        <v>148</v>
      </c>
      <c r="LQ9" t="s">
        <v>148</v>
      </c>
      <c r="LR9" t="s">
        <v>148</v>
      </c>
      <c r="LS9" t="s">
        <v>148</v>
      </c>
      <c r="LT9" t="s">
        <v>148</v>
      </c>
      <c r="LU9" t="s">
        <v>148</v>
      </c>
      <c r="LV9" t="s">
        <v>148</v>
      </c>
      <c r="LW9" t="s">
        <v>148</v>
      </c>
      <c r="LX9" t="s">
        <v>148</v>
      </c>
      <c r="LY9" t="s">
        <v>148</v>
      </c>
      <c r="LZ9" t="s">
        <v>148</v>
      </c>
      <c r="MA9" t="s">
        <v>148</v>
      </c>
      <c r="MB9" t="s">
        <v>148</v>
      </c>
      <c r="MC9" t="s">
        <v>148</v>
      </c>
      <c r="MD9" t="s">
        <v>148</v>
      </c>
      <c r="ME9" t="s">
        <v>148</v>
      </c>
      <c r="MF9" t="s">
        <v>148</v>
      </c>
      <c r="MG9" t="s">
        <v>148</v>
      </c>
      <c r="MH9" t="s">
        <v>148</v>
      </c>
      <c r="MI9" t="s">
        <v>148</v>
      </c>
      <c r="MJ9" t="s">
        <v>148</v>
      </c>
      <c r="MK9" t="s">
        <v>148</v>
      </c>
      <c r="ML9" t="s">
        <v>148</v>
      </c>
      <c r="MM9" t="s">
        <v>148</v>
      </c>
      <c r="MN9" t="s">
        <v>148</v>
      </c>
      <c r="MO9" t="s">
        <v>148</v>
      </c>
      <c r="MP9" t="s">
        <v>148</v>
      </c>
      <c r="MQ9" t="s">
        <v>148</v>
      </c>
      <c r="MR9" t="s">
        <v>148</v>
      </c>
      <c r="MS9" t="s">
        <v>148</v>
      </c>
      <c r="MT9" t="s">
        <v>148</v>
      </c>
      <c r="MU9" t="s">
        <v>148</v>
      </c>
      <c r="MV9" t="s">
        <v>148</v>
      </c>
      <c r="MW9" t="s">
        <v>148</v>
      </c>
      <c r="MX9" t="s">
        <v>148</v>
      </c>
      <c r="MY9" t="s">
        <v>148</v>
      </c>
      <c r="MZ9" t="s">
        <v>148</v>
      </c>
      <c r="NA9" t="s">
        <v>148</v>
      </c>
      <c r="NB9" t="s">
        <v>148</v>
      </c>
    </row>
    <row r="10" spans="1:366" x14ac:dyDescent="0.2">
      <c r="A10" t="s">
        <v>187</v>
      </c>
      <c r="B10">
        <v>58000</v>
      </c>
      <c r="C10">
        <v>48000</v>
      </c>
      <c r="D10">
        <v>62500</v>
      </c>
      <c r="E10" t="s">
        <v>148</v>
      </c>
      <c r="F10">
        <v>90700</v>
      </c>
      <c r="G10">
        <v>56500</v>
      </c>
      <c r="H10">
        <v>56500</v>
      </c>
      <c r="I10">
        <v>54000</v>
      </c>
      <c r="J10">
        <v>42000</v>
      </c>
      <c r="K10">
        <v>42000</v>
      </c>
      <c r="L10">
        <v>59800</v>
      </c>
      <c r="M10">
        <v>62500</v>
      </c>
      <c r="N10">
        <v>44800</v>
      </c>
      <c r="O10">
        <v>44800</v>
      </c>
      <c r="P10">
        <v>44800</v>
      </c>
      <c r="Q10">
        <v>48000</v>
      </c>
      <c r="R10">
        <v>44800</v>
      </c>
      <c r="S10">
        <v>52500</v>
      </c>
      <c r="T10">
        <v>59800</v>
      </c>
      <c r="U10">
        <v>48000</v>
      </c>
      <c r="V10">
        <v>42000</v>
      </c>
      <c r="W10">
        <v>42000</v>
      </c>
      <c r="X10">
        <v>44800</v>
      </c>
      <c r="Y10">
        <v>44800</v>
      </c>
      <c r="Z10">
        <v>59800</v>
      </c>
      <c r="AA10">
        <v>64500</v>
      </c>
      <c r="AB10">
        <v>39500</v>
      </c>
      <c r="AC10">
        <v>39500</v>
      </c>
      <c r="AD10">
        <v>39500</v>
      </c>
      <c r="AE10">
        <v>48000</v>
      </c>
      <c r="AF10">
        <v>54000</v>
      </c>
      <c r="AG10">
        <v>48000</v>
      </c>
      <c r="AH10">
        <v>59800</v>
      </c>
      <c r="AI10">
        <v>56500</v>
      </c>
      <c r="AJ10">
        <v>56500</v>
      </c>
      <c r="AK10">
        <v>54000</v>
      </c>
      <c r="AL10">
        <v>59800</v>
      </c>
      <c r="AM10">
        <v>70500</v>
      </c>
      <c r="AN10">
        <v>95000</v>
      </c>
      <c r="AO10">
        <v>95000</v>
      </c>
      <c r="AP10">
        <v>132000</v>
      </c>
      <c r="AQ10">
        <v>132000</v>
      </c>
      <c r="AR10">
        <v>152000</v>
      </c>
      <c r="AS10">
        <v>152000</v>
      </c>
      <c r="AT10">
        <v>181000</v>
      </c>
      <c r="AU10">
        <v>181000</v>
      </c>
      <c r="AV10">
        <v>105000</v>
      </c>
      <c r="AW10" t="s">
        <v>148</v>
      </c>
      <c r="AX10">
        <v>56500</v>
      </c>
      <c r="AY10">
        <v>48000</v>
      </c>
      <c r="AZ10">
        <v>39500</v>
      </c>
      <c r="BA10">
        <v>42000</v>
      </c>
      <c r="BB10">
        <v>54000</v>
      </c>
      <c r="BC10">
        <v>59800</v>
      </c>
      <c r="BD10">
        <v>59800</v>
      </c>
      <c r="BE10">
        <v>42000</v>
      </c>
      <c r="BF10">
        <v>42000</v>
      </c>
      <c r="BG10">
        <v>42000</v>
      </c>
      <c r="BH10">
        <v>42000</v>
      </c>
      <c r="BI10">
        <v>54000</v>
      </c>
      <c r="BJ10">
        <v>59800</v>
      </c>
      <c r="BK10">
        <v>39500</v>
      </c>
      <c r="BL10">
        <v>42000</v>
      </c>
      <c r="BM10">
        <v>39500</v>
      </c>
      <c r="BN10">
        <v>39500</v>
      </c>
      <c r="BO10">
        <v>42000</v>
      </c>
      <c r="BP10">
        <v>54000</v>
      </c>
      <c r="BQ10">
        <v>59800</v>
      </c>
      <c r="BR10">
        <v>42000</v>
      </c>
      <c r="BS10">
        <v>42000</v>
      </c>
      <c r="BT10">
        <v>42000</v>
      </c>
      <c r="BU10">
        <v>42000</v>
      </c>
      <c r="BV10">
        <v>42000</v>
      </c>
      <c r="BW10">
        <v>54000</v>
      </c>
      <c r="BX10">
        <v>59800</v>
      </c>
      <c r="BY10">
        <v>56500</v>
      </c>
      <c r="BZ10">
        <v>56500</v>
      </c>
      <c r="CA10">
        <v>56500</v>
      </c>
      <c r="CB10">
        <v>56500</v>
      </c>
      <c r="CC10">
        <v>56500</v>
      </c>
      <c r="CD10">
        <v>67000</v>
      </c>
      <c r="CE10">
        <v>73000</v>
      </c>
      <c r="CF10">
        <v>56500</v>
      </c>
      <c r="CG10">
        <v>56500</v>
      </c>
      <c r="CH10">
        <v>67000</v>
      </c>
      <c r="CI10">
        <v>67000</v>
      </c>
      <c r="CJ10">
        <v>56500</v>
      </c>
      <c r="CK10">
        <v>67000</v>
      </c>
      <c r="CL10">
        <v>73000</v>
      </c>
      <c r="CM10">
        <v>59800</v>
      </c>
      <c r="CN10">
        <v>59800</v>
      </c>
      <c r="CO10">
        <v>59800</v>
      </c>
      <c r="CP10">
        <v>56500</v>
      </c>
      <c r="CQ10">
        <v>56500</v>
      </c>
      <c r="CR10">
        <v>67000</v>
      </c>
      <c r="CS10">
        <v>73000</v>
      </c>
      <c r="CT10">
        <v>67000</v>
      </c>
      <c r="CU10">
        <v>67000</v>
      </c>
      <c r="CV10">
        <v>56500</v>
      </c>
      <c r="CW10">
        <v>56500</v>
      </c>
      <c r="CX10">
        <v>56500</v>
      </c>
      <c r="CY10">
        <v>67000</v>
      </c>
      <c r="CZ10">
        <v>73000</v>
      </c>
      <c r="DA10">
        <v>67000</v>
      </c>
      <c r="DB10">
        <v>67000</v>
      </c>
      <c r="DC10">
        <v>67000</v>
      </c>
      <c r="DD10">
        <v>67000</v>
      </c>
      <c r="DE10">
        <v>67000</v>
      </c>
      <c r="DF10">
        <v>76500</v>
      </c>
      <c r="DG10">
        <v>80700</v>
      </c>
      <c r="DH10">
        <v>67000</v>
      </c>
      <c r="DI10">
        <v>67000</v>
      </c>
      <c r="DJ10">
        <v>67000</v>
      </c>
      <c r="DK10">
        <v>67000</v>
      </c>
      <c r="DL10">
        <v>67000</v>
      </c>
      <c r="DM10">
        <v>76500</v>
      </c>
      <c r="DN10">
        <v>80700</v>
      </c>
      <c r="DO10">
        <v>67000</v>
      </c>
      <c r="DP10">
        <v>67000</v>
      </c>
      <c r="DQ10">
        <v>67000</v>
      </c>
      <c r="DR10">
        <v>67000</v>
      </c>
      <c r="DS10">
        <v>76500</v>
      </c>
      <c r="DT10">
        <v>76500</v>
      </c>
      <c r="DU10">
        <v>80700</v>
      </c>
      <c r="DV10">
        <v>67000</v>
      </c>
      <c r="DW10">
        <v>67000</v>
      </c>
      <c r="DX10">
        <v>67000</v>
      </c>
      <c r="DY10">
        <v>67000</v>
      </c>
      <c r="DZ10">
        <v>67000</v>
      </c>
      <c r="EA10">
        <v>76500</v>
      </c>
      <c r="EB10">
        <v>80700</v>
      </c>
      <c r="EC10">
        <v>70500</v>
      </c>
      <c r="ED10">
        <v>70500</v>
      </c>
      <c r="EE10">
        <v>70500</v>
      </c>
      <c r="EF10">
        <v>64500</v>
      </c>
      <c r="EG10">
        <v>64500</v>
      </c>
      <c r="EH10">
        <v>75000</v>
      </c>
      <c r="EI10">
        <v>80700</v>
      </c>
      <c r="EJ10">
        <v>64500</v>
      </c>
      <c r="EK10">
        <v>64500</v>
      </c>
      <c r="EL10">
        <v>64500</v>
      </c>
      <c r="EM10">
        <v>64500</v>
      </c>
      <c r="EN10">
        <v>64500</v>
      </c>
      <c r="EO10">
        <v>75000</v>
      </c>
      <c r="EP10">
        <v>80700</v>
      </c>
      <c r="EQ10">
        <v>64500</v>
      </c>
      <c r="ER10">
        <v>64500</v>
      </c>
      <c r="ES10">
        <v>64500</v>
      </c>
      <c r="ET10">
        <v>64500</v>
      </c>
      <c r="EU10">
        <v>64500</v>
      </c>
      <c r="EV10">
        <v>75000</v>
      </c>
      <c r="EW10">
        <v>80700</v>
      </c>
      <c r="EX10">
        <v>64500</v>
      </c>
      <c r="EY10">
        <v>64500</v>
      </c>
      <c r="EZ10">
        <v>64500</v>
      </c>
      <c r="FA10">
        <v>64500</v>
      </c>
      <c r="FB10">
        <v>64500</v>
      </c>
      <c r="FC10">
        <v>75000</v>
      </c>
      <c r="FD10">
        <v>105000</v>
      </c>
      <c r="FE10">
        <v>105000</v>
      </c>
      <c r="FF10">
        <v>105000</v>
      </c>
      <c r="FG10">
        <v>105000</v>
      </c>
      <c r="FH10">
        <v>105000</v>
      </c>
      <c r="FI10">
        <v>105000</v>
      </c>
      <c r="FJ10">
        <v>225000</v>
      </c>
      <c r="FK10">
        <v>225000</v>
      </c>
      <c r="FL10">
        <v>225000</v>
      </c>
      <c r="FM10">
        <v>225000</v>
      </c>
      <c r="FN10">
        <v>225000</v>
      </c>
      <c r="FO10">
        <v>225000</v>
      </c>
      <c r="FP10">
        <v>67000</v>
      </c>
      <c r="FQ10">
        <v>76500</v>
      </c>
      <c r="FR10">
        <v>80700</v>
      </c>
      <c r="FS10">
        <v>67000</v>
      </c>
      <c r="FT10">
        <v>67000</v>
      </c>
      <c r="FU10">
        <v>67000</v>
      </c>
      <c r="FV10">
        <v>67000</v>
      </c>
      <c r="FW10">
        <v>67000</v>
      </c>
      <c r="FX10">
        <v>76500</v>
      </c>
      <c r="FY10">
        <v>80700</v>
      </c>
      <c r="FZ10">
        <v>67000</v>
      </c>
      <c r="GA10">
        <v>67000</v>
      </c>
      <c r="GB10">
        <v>67000</v>
      </c>
      <c r="GC10">
        <v>67000</v>
      </c>
      <c r="GD10">
        <v>67000</v>
      </c>
      <c r="GE10">
        <v>76500</v>
      </c>
      <c r="GF10">
        <v>80700</v>
      </c>
      <c r="GG10">
        <v>67000</v>
      </c>
      <c r="GH10">
        <v>67000</v>
      </c>
      <c r="GI10">
        <v>67000</v>
      </c>
      <c r="GJ10">
        <v>67000</v>
      </c>
      <c r="GK10">
        <v>67000</v>
      </c>
      <c r="GL10">
        <v>76500</v>
      </c>
      <c r="GM10">
        <v>80700</v>
      </c>
      <c r="GN10">
        <v>67000</v>
      </c>
      <c r="GO10" t="s">
        <v>148</v>
      </c>
      <c r="GP10" t="s">
        <v>148</v>
      </c>
      <c r="GQ10" t="s">
        <v>148</v>
      </c>
      <c r="GR10" t="s">
        <v>148</v>
      </c>
      <c r="GS10" t="s">
        <v>148</v>
      </c>
      <c r="GT10" t="s">
        <v>148</v>
      </c>
      <c r="GU10" t="s">
        <v>148</v>
      </c>
      <c r="GV10" t="s">
        <v>148</v>
      </c>
      <c r="GW10" t="s">
        <v>148</v>
      </c>
      <c r="GX10" t="s">
        <v>148</v>
      </c>
      <c r="GY10" t="s">
        <v>148</v>
      </c>
      <c r="GZ10" t="s">
        <v>148</v>
      </c>
      <c r="HA10" t="s">
        <v>148</v>
      </c>
      <c r="HB10" t="s">
        <v>148</v>
      </c>
      <c r="HC10" t="s">
        <v>148</v>
      </c>
      <c r="HD10" t="s">
        <v>148</v>
      </c>
      <c r="HE10" t="s">
        <v>148</v>
      </c>
      <c r="HF10" t="s">
        <v>148</v>
      </c>
      <c r="HG10" t="s">
        <v>148</v>
      </c>
      <c r="HH10" t="s">
        <v>148</v>
      </c>
      <c r="HI10" t="s">
        <v>148</v>
      </c>
      <c r="HJ10" t="s">
        <v>148</v>
      </c>
      <c r="HK10" t="s">
        <v>148</v>
      </c>
      <c r="HL10" t="s">
        <v>148</v>
      </c>
      <c r="HM10" t="s">
        <v>148</v>
      </c>
      <c r="HN10" t="s">
        <v>148</v>
      </c>
      <c r="HO10" t="s">
        <v>148</v>
      </c>
      <c r="HP10" t="s">
        <v>148</v>
      </c>
      <c r="HQ10" t="s">
        <v>148</v>
      </c>
      <c r="HR10" t="s">
        <v>148</v>
      </c>
      <c r="HS10" t="s">
        <v>148</v>
      </c>
      <c r="HT10" t="s">
        <v>148</v>
      </c>
      <c r="HU10" t="s">
        <v>148</v>
      </c>
      <c r="HV10" t="s">
        <v>148</v>
      </c>
      <c r="HW10" t="s">
        <v>148</v>
      </c>
      <c r="HX10" t="s">
        <v>148</v>
      </c>
      <c r="HY10" t="s">
        <v>148</v>
      </c>
      <c r="HZ10" t="s">
        <v>148</v>
      </c>
      <c r="IA10" t="s">
        <v>148</v>
      </c>
      <c r="IB10" t="s">
        <v>148</v>
      </c>
      <c r="IC10" t="s">
        <v>148</v>
      </c>
      <c r="ID10" t="s">
        <v>148</v>
      </c>
      <c r="IE10" t="s">
        <v>148</v>
      </c>
      <c r="IF10" t="s">
        <v>148</v>
      </c>
      <c r="IG10" t="s">
        <v>148</v>
      </c>
      <c r="IH10" t="s">
        <v>148</v>
      </c>
      <c r="II10" t="s">
        <v>148</v>
      </c>
      <c r="IJ10" t="s">
        <v>148</v>
      </c>
      <c r="IK10" t="s">
        <v>148</v>
      </c>
      <c r="IL10" t="s">
        <v>148</v>
      </c>
      <c r="IM10" t="s">
        <v>148</v>
      </c>
      <c r="IN10" t="s">
        <v>148</v>
      </c>
      <c r="IO10" t="s">
        <v>148</v>
      </c>
      <c r="IP10" t="s">
        <v>148</v>
      </c>
      <c r="IQ10" t="s">
        <v>148</v>
      </c>
      <c r="IR10" t="s">
        <v>148</v>
      </c>
      <c r="IS10" t="s">
        <v>148</v>
      </c>
      <c r="IT10" t="s">
        <v>148</v>
      </c>
      <c r="IU10" t="s">
        <v>148</v>
      </c>
      <c r="IV10" t="s">
        <v>148</v>
      </c>
      <c r="IW10" t="s">
        <v>148</v>
      </c>
      <c r="IX10" t="s">
        <v>148</v>
      </c>
      <c r="IY10" t="s">
        <v>148</v>
      </c>
      <c r="IZ10" t="s">
        <v>148</v>
      </c>
      <c r="JA10" t="s">
        <v>148</v>
      </c>
      <c r="JB10" t="s">
        <v>148</v>
      </c>
      <c r="JC10" t="s">
        <v>148</v>
      </c>
      <c r="JD10" t="s">
        <v>148</v>
      </c>
      <c r="JE10" t="s">
        <v>148</v>
      </c>
      <c r="JF10" t="s">
        <v>148</v>
      </c>
      <c r="JG10" t="s">
        <v>148</v>
      </c>
      <c r="JH10" t="s">
        <v>148</v>
      </c>
      <c r="JI10" t="s">
        <v>148</v>
      </c>
      <c r="JJ10" t="s">
        <v>148</v>
      </c>
      <c r="JK10" t="s">
        <v>148</v>
      </c>
      <c r="JL10" t="s">
        <v>148</v>
      </c>
      <c r="JM10" t="s">
        <v>148</v>
      </c>
      <c r="JN10" t="s">
        <v>148</v>
      </c>
      <c r="JO10" t="s">
        <v>148</v>
      </c>
      <c r="JP10" t="s">
        <v>148</v>
      </c>
      <c r="JQ10" t="s">
        <v>148</v>
      </c>
      <c r="JR10" t="s">
        <v>148</v>
      </c>
      <c r="JS10" t="s">
        <v>148</v>
      </c>
      <c r="JT10" t="s">
        <v>148</v>
      </c>
      <c r="JU10" t="s">
        <v>148</v>
      </c>
      <c r="JV10" t="s">
        <v>148</v>
      </c>
      <c r="JW10" t="s">
        <v>148</v>
      </c>
      <c r="JX10" t="s">
        <v>148</v>
      </c>
      <c r="JY10" t="s">
        <v>148</v>
      </c>
      <c r="JZ10" t="s">
        <v>148</v>
      </c>
      <c r="KA10" t="s">
        <v>148</v>
      </c>
      <c r="KB10" t="s">
        <v>148</v>
      </c>
      <c r="KC10" t="s">
        <v>148</v>
      </c>
      <c r="KD10" t="s">
        <v>148</v>
      </c>
      <c r="KE10" t="s">
        <v>148</v>
      </c>
      <c r="KF10" t="s">
        <v>148</v>
      </c>
      <c r="KG10" t="s">
        <v>148</v>
      </c>
      <c r="KH10" t="s">
        <v>148</v>
      </c>
      <c r="KI10" t="s">
        <v>148</v>
      </c>
      <c r="KJ10" t="s">
        <v>148</v>
      </c>
      <c r="KK10" t="s">
        <v>148</v>
      </c>
      <c r="KL10" t="s">
        <v>148</v>
      </c>
      <c r="KM10" t="s">
        <v>148</v>
      </c>
      <c r="KN10" t="s">
        <v>148</v>
      </c>
      <c r="KO10" t="s">
        <v>148</v>
      </c>
      <c r="KP10" t="s">
        <v>148</v>
      </c>
      <c r="KQ10" t="s">
        <v>148</v>
      </c>
      <c r="KR10" t="s">
        <v>148</v>
      </c>
      <c r="KS10" t="s">
        <v>148</v>
      </c>
      <c r="KT10" t="s">
        <v>148</v>
      </c>
      <c r="KU10" t="s">
        <v>148</v>
      </c>
      <c r="KV10" t="s">
        <v>148</v>
      </c>
      <c r="KW10" t="s">
        <v>148</v>
      </c>
      <c r="KX10" t="s">
        <v>148</v>
      </c>
      <c r="KY10" t="s">
        <v>148</v>
      </c>
      <c r="KZ10" t="s">
        <v>148</v>
      </c>
      <c r="LA10" t="s">
        <v>148</v>
      </c>
      <c r="LB10" t="s">
        <v>148</v>
      </c>
      <c r="LC10" t="s">
        <v>148</v>
      </c>
      <c r="LD10" t="s">
        <v>148</v>
      </c>
      <c r="LE10" t="s">
        <v>148</v>
      </c>
      <c r="LF10" t="s">
        <v>148</v>
      </c>
      <c r="LG10" t="s">
        <v>148</v>
      </c>
      <c r="LH10" t="s">
        <v>148</v>
      </c>
      <c r="LI10" t="s">
        <v>148</v>
      </c>
      <c r="LJ10" t="s">
        <v>148</v>
      </c>
      <c r="LK10" t="s">
        <v>148</v>
      </c>
      <c r="LL10" t="s">
        <v>148</v>
      </c>
      <c r="LM10" t="s">
        <v>148</v>
      </c>
      <c r="LN10" t="s">
        <v>148</v>
      </c>
      <c r="LO10" t="s">
        <v>148</v>
      </c>
      <c r="LP10" t="s">
        <v>148</v>
      </c>
      <c r="LQ10" t="s">
        <v>148</v>
      </c>
      <c r="LR10" t="s">
        <v>148</v>
      </c>
      <c r="LS10" t="s">
        <v>148</v>
      </c>
      <c r="LT10" t="s">
        <v>148</v>
      </c>
      <c r="LU10" t="s">
        <v>148</v>
      </c>
      <c r="LV10" t="s">
        <v>148</v>
      </c>
      <c r="LW10" t="s">
        <v>148</v>
      </c>
      <c r="LX10" t="s">
        <v>148</v>
      </c>
      <c r="LY10" t="s">
        <v>148</v>
      </c>
      <c r="LZ10" t="s">
        <v>148</v>
      </c>
      <c r="MA10" t="s">
        <v>148</v>
      </c>
      <c r="MB10" t="s">
        <v>148</v>
      </c>
      <c r="MC10" t="s">
        <v>148</v>
      </c>
      <c r="MD10" t="s">
        <v>148</v>
      </c>
      <c r="ME10" t="s">
        <v>148</v>
      </c>
      <c r="MF10" t="s">
        <v>148</v>
      </c>
      <c r="MG10" t="s">
        <v>148</v>
      </c>
      <c r="MH10" t="s">
        <v>148</v>
      </c>
      <c r="MI10" t="s">
        <v>148</v>
      </c>
      <c r="MJ10" t="s">
        <v>148</v>
      </c>
      <c r="MK10" t="s">
        <v>148</v>
      </c>
      <c r="ML10" t="s">
        <v>148</v>
      </c>
      <c r="MM10" t="s">
        <v>148</v>
      </c>
      <c r="MN10" t="s">
        <v>148</v>
      </c>
      <c r="MO10" t="s">
        <v>148</v>
      </c>
      <c r="MP10" t="s">
        <v>148</v>
      </c>
      <c r="MQ10" t="s">
        <v>148</v>
      </c>
      <c r="MR10" t="s">
        <v>148</v>
      </c>
      <c r="MS10" t="s">
        <v>148</v>
      </c>
      <c r="MT10" t="s">
        <v>148</v>
      </c>
      <c r="MU10" t="s">
        <v>148</v>
      </c>
      <c r="MV10" t="s">
        <v>148</v>
      </c>
      <c r="MW10" t="s">
        <v>148</v>
      </c>
      <c r="MX10" t="s">
        <v>148</v>
      </c>
      <c r="MY10" t="s">
        <v>148</v>
      </c>
      <c r="MZ10" t="s">
        <v>148</v>
      </c>
      <c r="NA10" t="s">
        <v>148</v>
      </c>
      <c r="NB10" t="s">
        <v>148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55DA-E999-4F79-82B7-5B8A7B6211FF}">
  <sheetPr codeName="Sheet10">
    <tabColor rgb="FFFF0000"/>
  </sheetPr>
  <dimension ref="A1:ND46"/>
  <sheetViews>
    <sheetView workbookViewId="0">
      <selection activeCell="C5" sqref="C5:KD8"/>
    </sheetView>
  </sheetViews>
  <sheetFormatPr defaultColWidth="8.08984375" defaultRowHeight="15" customHeight="1" x14ac:dyDescent="0.2"/>
  <cols>
    <col min="1" max="1" width="12" style="21" customWidth="1"/>
    <col min="2" max="2" width="18.36328125" style="21" bestFit="1" customWidth="1"/>
    <col min="3" max="3" width="13.6328125" style="21" bestFit="1" customWidth="1"/>
    <col min="4" max="4" width="17.7265625" style="21" bestFit="1" customWidth="1"/>
    <col min="5" max="5" width="13.6328125" style="21" bestFit="1" customWidth="1"/>
    <col min="6" max="6" width="17.7265625" style="21" bestFit="1" customWidth="1"/>
    <col min="7" max="7" width="13.6328125" style="21" bestFit="1" customWidth="1"/>
    <col min="8" max="8" width="17.7265625" style="21" bestFit="1" customWidth="1"/>
    <col min="9" max="9" width="13.6328125" style="21" bestFit="1" customWidth="1"/>
    <col min="10" max="10" width="17.7265625" style="21" bestFit="1" customWidth="1"/>
    <col min="11" max="11" width="13.6328125" style="21" bestFit="1" customWidth="1"/>
    <col min="12" max="12" width="17.7265625" style="21" bestFit="1" customWidth="1"/>
    <col min="13" max="13" width="13.6328125" style="21" bestFit="1" customWidth="1"/>
    <col min="14" max="14" width="17.7265625" style="21" bestFit="1" customWidth="1"/>
    <col min="15" max="15" width="13.6328125" style="21" bestFit="1" customWidth="1"/>
    <col min="16" max="16" width="17.7265625" style="21" bestFit="1" customWidth="1"/>
    <col min="17" max="17" width="13.6328125" style="21" bestFit="1" customWidth="1"/>
    <col min="18" max="18" width="17.7265625" style="21" bestFit="1" customWidth="1"/>
    <col min="19" max="19" width="13.6328125" style="21" bestFit="1" customWidth="1"/>
    <col min="20" max="20" width="17.7265625" style="21" bestFit="1" customWidth="1"/>
    <col min="21" max="21" width="14.7265625" style="21" bestFit="1" customWidth="1"/>
    <col min="22" max="22" width="18.81640625" style="21" bestFit="1" customWidth="1"/>
    <col min="23" max="23" width="14.7265625" style="21" bestFit="1" customWidth="1"/>
    <col min="24" max="24" width="18.81640625" style="21" bestFit="1" customWidth="1"/>
    <col min="25" max="25" width="14.7265625" style="21" bestFit="1" customWidth="1"/>
    <col min="26" max="26" width="18.81640625" style="21" bestFit="1" customWidth="1"/>
    <col min="27" max="27" width="14.7265625" style="21" bestFit="1" customWidth="1"/>
    <col min="28" max="28" width="18.81640625" style="21" bestFit="1" customWidth="1"/>
    <col min="29" max="29" width="14.7265625" style="21" bestFit="1" customWidth="1"/>
    <col min="30" max="30" width="18.81640625" style="21" bestFit="1" customWidth="1"/>
    <col min="31" max="31" width="14.7265625" style="21" bestFit="1" customWidth="1"/>
    <col min="32" max="32" width="18.81640625" style="21" bestFit="1" customWidth="1"/>
    <col min="33" max="33" width="14.7265625" style="21" bestFit="1" customWidth="1"/>
    <col min="34" max="34" width="18.81640625" style="21" bestFit="1" customWidth="1"/>
    <col min="35" max="35" width="14.7265625" style="21" bestFit="1" customWidth="1"/>
    <col min="36" max="36" width="18.81640625" style="21" bestFit="1" customWidth="1"/>
    <col min="37" max="37" width="14.7265625" style="21" bestFit="1" customWidth="1"/>
    <col min="38" max="38" width="18.81640625" style="21" bestFit="1" customWidth="1"/>
    <col min="39" max="39" width="14.7265625" style="21" bestFit="1" customWidth="1"/>
    <col min="40" max="40" width="18.81640625" style="21" bestFit="1" customWidth="1"/>
    <col min="41" max="41" width="14.7265625" style="21" bestFit="1" customWidth="1"/>
    <col min="42" max="42" width="18.81640625" style="21" bestFit="1" customWidth="1"/>
    <col min="43" max="43" width="14.7265625" style="21" bestFit="1" customWidth="1"/>
    <col min="44" max="44" width="18.81640625" style="21" bestFit="1" customWidth="1"/>
    <col min="45" max="45" width="14.7265625" style="21" bestFit="1" customWidth="1"/>
    <col min="46" max="46" width="18.81640625" style="21" bestFit="1" customWidth="1"/>
    <col min="47" max="47" width="14.7265625" style="21" bestFit="1" customWidth="1"/>
    <col min="48" max="48" width="18.81640625" style="21" bestFit="1" customWidth="1"/>
    <col min="49" max="49" width="14.7265625" style="21" bestFit="1" customWidth="1"/>
    <col min="50" max="50" width="18.81640625" style="21" bestFit="1" customWidth="1"/>
    <col min="51" max="51" width="14.7265625" style="21" bestFit="1" customWidth="1"/>
    <col min="52" max="52" width="18.81640625" style="21" bestFit="1" customWidth="1"/>
    <col min="53" max="53" width="14.7265625" style="21" bestFit="1" customWidth="1"/>
    <col min="54" max="54" width="18.81640625" style="21" bestFit="1" customWidth="1"/>
    <col min="55" max="55" width="14.7265625" style="21" bestFit="1" customWidth="1"/>
    <col min="56" max="56" width="18.81640625" style="21" bestFit="1" customWidth="1"/>
    <col min="57" max="57" width="14.7265625" style="21" bestFit="1" customWidth="1"/>
    <col min="58" max="58" width="18.81640625" style="21" bestFit="1" customWidth="1"/>
    <col min="59" max="59" width="14.7265625" style="21" bestFit="1" customWidth="1"/>
    <col min="60" max="60" width="18.81640625" style="21" bestFit="1" customWidth="1"/>
    <col min="61" max="61" width="14.7265625" style="21" bestFit="1" customWidth="1"/>
    <col min="62" max="62" width="18.81640625" style="21" bestFit="1" customWidth="1"/>
    <col min="63" max="63" width="14.7265625" style="21" bestFit="1" customWidth="1"/>
    <col min="64" max="64" width="18.81640625" style="21" bestFit="1" customWidth="1"/>
    <col min="65" max="65" width="13.6328125" style="21" bestFit="1" customWidth="1"/>
    <col min="66" max="66" width="17.7265625" style="21" bestFit="1" customWidth="1"/>
    <col min="67" max="67" width="13.6328125" style="21" bestFit="1" customWidth="1"/>
    <col min="68" max="68" width="17.7265625" style="21" bestFit="1" customWidth="1"/>
    <col min="69" max="69" width="13.6328125" style="21" bestFit="1" customWidth="1"/>
    <col min="70" max="70" width="17.7265625" style="21" bestFit="1" customWidth="1"/>
    <col min="71" max="71" width="13.6328125" style="21" bestFit="1" customWidth="1"/>
    <col min="72" max="72" width="17.7265625" style="21" bestFit="1" customWidth="1"/>
    <col min="73" max="73" width="13.6328125" style="21" bestFit="1" customWidth="1"/>
    <col min="74" max="74" width="17.7265625" style="21" bestFit="1" customWidth="1"/>
    <col min="75" max="75" width="13.6328125" style="21" bestFit="1" customWidth="1"/>
    <col min="76" max="76" width="17.7265625" style="21" bestFit="1" customWidth="1"/>
    <col min="77" max="77" width="13.6328125" style="21" bestFit="1" customWidth="1"/>
    <col min="78" max="78" width="17.7265625" style="21" bestFit="1" customWidth="1"/>
    <col min="79" max="79" width="13.6328125" style="21" bestFit="1" customWidth="1"/>
    <col min="80" max="80" width="17.7265625" style="21" bestFit="1" customWidth="1"/>
    <col min="81" max="81" width="13.6328125" style="21" bestFit="1" customWidth="1"/>
    <col min="82" max="82" width="17.7265625" style="21" bestFit="1" customWidth="1"/>
    <col min="83" max="83" width="14.7265625" style="21" bestFit="1" customWidth="1"/>
    <col min="84" max="84" width="18.81640625" style="21" bestFit="1" customWidth="1"/>
    <col min="85" max="85" width="14.7265625" style="21" bestFit="1" customWidth="1"/>
    <col min="86" max="86" width="18.81640625" style="21" bestFit="1" customWidth="1"/>
    <col min="87" max="87" width="14.7265625" style="21" bestFit="1" customWidth="1"/>
    <col min="88" max="88" width="18.81640625" style="21" bestFit="1" customWidth="1"/>
    <col min="89" max="89" width="14.7265625" style="21" bestFit="1" customWidth="1"/>
    <col min="90" max="90" width="18.81640625" style="21" bestFit="1" customWidth="1"/>
    <col min="91" max="91" width="14.7265625" style="21" bestFit="1" customWidth="1"/>
    <col min="92" max="92" width="18.81640625" style="21" bestFit="1" customWidth="1"/>
    <col min="93" max="93" width="14.7265625" style="21" bestFit="1" customWidth="1"/>
    <col min="94" max="94" width="18.81640625" style="21" bestFit="1" customWidth="1"/>
    <col min="95" max="95" width="14.7265625" style="21" bestFit="1" customWidth="1"/>
    <col min="96" max="96" width="18.81640625" style="21" bestFit="1" customWidth="1"/>
    <col min="97" max="97" width="14.7265625" style="21" bestFit="1" customWidth="1"/>
    <col min="98" max="98" width="18.81640625" style="21" bestFit="1" customWidth="1"/>
    <col min="99" max="99" width="14.7265625" style="21" bestFit="1" customWidth="1"/>
    <col min="100" max="100" width="18.81640625" style="21" bestFit="1" customWidth="1"/>
    <col min="101" max="101" width="14.7265625" style="21" bestFit="1" customWidth="1"/>
    <col min="102" max="102" width="18.81640625" style="21" bestFit="1" customWidth="1"/>
    <col min="103" max="103" width="14.7265625" style="21" bestFit="1" customWidth="1"/>
    <col min="104" max="104" width="18.81640625" style="21" bestFit="1" customWidth="1"/>
    <col min="105" max="105" width="14.7265625" style="21" bestFit="1" customWidth="1"/>
    <col min="106" max="106" width="18.81640625" style="21" bestFit="1" customWidth="1"/>
    <col min="107" max="107" width="14.7265625" style="21" bestFit="1" customWidth="1"/>
    <col min="108" max="108" width="18.81640625" style="21" bestFit="1" customWidth="1"/>
    <col min="109" max="109" width="14.7265625" style="21" bestFit="1" customWidth="1"/>
    <col min="110" max="110" width="18.81640625" style="21" bestFit="1" customWidth="1"/>
    <col min="111" max="111" width="14.7265625" style="21" bestFit="1" customWidth="1"/>
    <col min="112" max="112" width="18.81640625" style="21" bestFit="1" customWidth="1"/>
    <col min="113" max="113" width="14.7265625" style="21" bestFit="1" customWidth="1"/>
    <col min="114" max="114" width="18.81640625" style="21" bestFit="1" customWidth="1"/>
    <col min="115" max="115" width="14.7265625" style="21" bestFit="1" customWidth="1"/>
    <col min="116" max="116" width="18.81640625" style="21" bestFit="1" customWidth="1"/>
    <col min="117" max="117" width="14.7265625" style="21" bestFit="1" customWidth="1"/>
    <col min="118" max="118" width="18.81640625" style="21" bestFit="1" customWidth="1"/>
    <col min="119" max="119" width="14.7265625" style="21" bestFit="1" customWidth="1"/>
    <col min="120" max="120" width="18.81640625" style="21" bestFit="1" customWidth="1"/>
    <col min="121" max="121" width="14.7265625" style="21" bestFit="1" customWidth="1"/>
    <col min="122" max="122" width="18.81640625" style="21" bestFit="1" customWidth="1"/>
    <col min="123" max="123" width="14.7265625" style="21" bestFit="1" customWidth="1"/>
    <col min="124" max="124" width="18.81640625" style="21" bestFit="1" customWidth="1"/>
    <col min="125" max="125" width="14.7265625" style="21" bestFit="1" customWidth="1"/>
    <col min="126" max="126" width="18.81640625" style="21" bestFit="1" customWidth="1"/>
    <col min="127" max="127" width="14.7265625" style="21" bestFit="1" customWidth="1"/>
    <col min="128" max="128" width="18.81640625" style="21" bestFit="1" customWidth="1"/>
    <col min="129" max="129" width="14.7265625" style="21" bestFit="1" customWidth="1"/>
    <col min="130" max="130" width="18.81640625" style="21" bestFit="1" customWidth="1"/>
    <col min="131" max="131" width="14.7265625" style="21" bestFit="1" customWidth="1"/>
    <col min="132" max="132" width="18.81640625" style="21" bestFit="1" customWidth="1"/>
    <col min="133" max="133" width="14.7265625" style="21" bestFit="1" customWidth="1"/>
    <col min="134" max="134" width="18.81640625" style="21" bestFit="1" customWidth="1"/>
    <col min="135" max="135" width="14.7265625" style="21" bestFit="1" customWidth="1"/>
    <col min="136" max="136" width="18.81640625" style="21" bestFit="1" customWidth="1"/>
    <col min="137" max="137" width="14.7265625" style="21" bestFit="1" customWidth="1"/>
    <col min="138" max="138" width="18.81640625" style="21" bestFit="1" customWidth="1"/>
    <col min="139" max="139" width="14.7265625" style="21" bestFit="1" customWidth="1"/>
    <col min="140" max="140" width="18.81640625" style="21" bestFit="1" customWidth="1"/>
    <col min="141" max="141" width="14.7265625" style="21" bestFit="1" customWidth="1"/>
    <col min="142" max="142" width="18.81640625" style="21" bestFit="1" customWidth="1"/>
    <col min="143" max="143" width="15.81640625" style="21" bestFit="1" customWidth="1"/>
    <col min="144" max="144" width="20" style="21" bestFit="1" customWidth="1"/>
    <col min="145" max="145" width="15.81640625" style="21" bestFit="1" customWidth="1"/>
    <col min="146" max="146" width="20" style="21" bestFit="1" customWidth="1"/>
    <col min="147" max="147" width="15.81640625" style="21" bestFit="1" customWidth="1"/>
    <col min="148" max="148" width="20" style="21" bestFit="1" customWidth="1"/>
    <col min="149" max="149" width="15.81640625" style="21" bestFit="1" customWidth="1"/>
    <col min="150" max="150" width="20" style="21" bestFit="1" customWidth="1"/>
    <col min="151" max="151" width="15.81640625" style="21" bestFit="1" customWidth="1"/>
    <col min="152" max="152" width="20" style="21" bestFit="1" customWidth="1"/>
    <col min="153" max="153" width="15.81640625" style="21" bestFit="1" customWidth="1"/>
    <col min="154" max="154" width="20" style="21" bestFit="1" customWidth="1"/>
    <col min="155" max="155" width="15.81640625" style="21" bestFit="1" customWidth="1"/>
    <col min="156" max="156" width="20" style="21" bestFit="1" customWidth="1"/>
    <col min="157" max="157" width="15.81640625" style="21" bestFit="1" customWidth="1"/>
    <col min="158" max="158" width="20" style="21" bestFit="1" customWidth="1"/>
    <col min="159" max="159" width="15.81640625" style="21" bestFit="1" customWidth="1"/>
    <col min="160" max="160" width="20" style="21" bestFit="1" customWidth="1"/>
    <col min="161" max="161" width="15.81640625" style="21" bestFit="1" customWidth="1"/>
    <col min="162" max="162" width="20" style="21" bestFit="1" customWidth="1"/>
    <col min="163" max="163" width="15.81640625" style="21" bestFit="1" customWidth="1"/>
    <col min="164" max="164" width="20" style="21" bestFit="1" customWidth="1"/>
    <col min="165" max="165" width="15.81640625" style="21" bestFit="1" customWidth="1"/>
    <col min="166" max="166" width="20" style="21" bestFit="1" customWidth="1"/>
    <col min="167" max="167" width="15.81640625" style="21" bestFit="1" customWidth="1"/>
    <col min="168" max="168" width="20" style="21" bestFit="1" customWidth="1"/>
    <col min="169" max="169" width="15.81640625" style="21" bestFit="1" customWidth="1"/>
    <col min="170" max="170" width="20" style="21" bestFit="1" customWidth="1"/>
    <col min="171" max="171" width="15.81640625" style="21" bestFit="1" customWidth="1"/>
    <col min="172" max="172" width="20" style="21" bestFit="1" customWidth="1"/>
    <col min="173" max="173" width="15.81640625" style="21" bestFit="1" customWidth="1"/>
    <col min="174" max="174" width="20" style="21" bestFit="1" customWidth="1"/>
    <col min="175" max="175" width="15.81640625" style="21" bestFit="1" customWidth="1"/>
    <col min="176" max="176" width="20" style="21" bestFit="1" customWidth="1"/>
    <col min="177" max="177" width="15.81640625" style="21" bestFit="1" customWidth="1"/>
    <col min="178" max="178" width="20" style="21" bestFit="1" customWidth="1"/>
    <col min="179" max="179" width="15.81640625" style="21" bestFit="1" customWidth="1"/>
    <col min="180" max="180" width="20" style="21" bestFit="1" customWidth="1"/>
    <col min="181" max="181" width="15.81640625" style="21" bestFit="1" customWidth="1"/>
    <col min="182" max="182" width="20" style="21" bestFit="1" customWidth="1"/>
    <col min="183" max="183" width="15.81640625" style="21" bestFit="1" customWidth="1"/>
    <col min="184" max="184" width="20" style="21" bestFit="1" customWidth="1"/>
    <col min="185" max="185" width="15.81640625" style="21" bestFit="1" customWidth="1"/>
    <col min="186" max="186" width="20" style="21" bestFit="1" customWidth="1"/>
    <col min="187" max="187" width="14.7265625" style="21" bestFit="1" customWidth="1"/>
    <col min="188" max="188" width="18.81640625" style="21" bestFit="1" customWidth="1"/>
    <col min="189" max="189" width="14.7265625" style="21" bestFit="1" customWidth="1"/>
    <col min="190" max="190" width="18.81640625" style="21" bestFit="1" customWidth="1"/>
    <col min="191" max="191" width="14.7265625" style="21" bestFit="1" customWidth="1"/>
    <col min="192" max="192" width="18.81640625" style="21" bestFit="1" customWidth="1"/>
    <col min="193" max="193" width="14.7265625" style="21" bestFit="1" customWidth="1"/>
    <col min="194" max="194" width="18.81640625" style="21" bestFit="1" customWidth="1"/>
    <col min="195" max="195" width="14.7265625" style="21" bestFit="1" customWidth="1"/>
    <col min="196" max="196" width="18.81640625" style="21" bestFit="1" customWidth="1"/>
    <col min="197" max="197" width="14.7265625" style="21" bestFit="1" customWidth="1"/>
    <col min="198" max="198" width="18.81640625" style="21" bestFit="1" customWidth="1"/>
    <col min="199" max="199" width="14.7265625" style="21" bestFit="1" customWidth="1"/>
    <col min="200" max="200" width="18.81640625" style="21" bestFit="1" customWidth="1"/>
    <col min="201" max="201" width="14.7265625" style="21" bestFit="1" customWidth="1"/>
    <col min="202" max="202" width="18.81640625" style="21" bestFit="1" customWidth="1"/>
    <col min="203" max="203" width="14.7265625" style="21" bestFit="1" customWidth="1"/>
    <col min="204" max="204" width="18.81640625" style="21" bestFit="1" customWidth="1"/>
    <col min="205" max="205" width="15.81640625" style="21" bestFit="1" customWidth="1"/>
    <col min="206" max="206" width="20" style="21" bestFit="1" customWidth="1"/>
    <col min="207" max="207" width="15.81640625" style="21" bestFit="1" customWidth="1"/>
    <col min="208" max="208" width="20" style="21" bestFit="1" customWidth="1"/>
    <col min="209" max="209" width="15.81640625" style="21" bestFit="1" customWidth="1"/>
    <col min="210" max="210" width="20" style="21" bestFit="1" customWidth="1"/>
    <col min="211" max="211" width="15.81640625" style="21" bestFit="1" customWidth="1"/>
    <col min="212" max="212" width="20" style="21" bestFit="1" customWidth="1"/>
    <col min="213" max="213" width="15.81640625" style="21" bestFit="1" customWidth="1"/>
    <col min="214" max="214" width="20" style="21" bestFit="1" customWidth="1"/>
    <col min="215" max="215" width="15.81640625" style="21" bestFit="1" customWidth="1"/>
    <col min="216" max="216" width="20" style="21" bestFit="1" customWidth="1"/>
    <col min="217" max="217" width="15.81640625" style="21" bestFit="1" customWidth="1"/>
    <col min="218" max="218" width="20" style="21" bestFit="1" customWidth="1"/>
    <col min="219" max="219" width="15.81640625" style="21" bestFit="1" customWidth="1"/>
    <col min="220" max="220" width="20" style="21" bestFit="1" customWidth="1"/>
    <col min="221" max="221" width="15.81640625" style="21" bestFit="1" customWidth="1"/>
    <col min="222" max="222" width="20" style="21" bestFit="1" customWidth="1"/>
    <col min="223" max="223" width="15.81640625" style="21" bestFit="1" customWidth="1"/>
    <col min="224" max="224" width="20" style="21" bestFit="1" customWidth="1"/>
    <col min="225" max="225" width="15.81640625" style="21" bestFit="1" customWidth="1"/>
    <col min="226" max="226" width="20" style="21" bestFit="1" customWidth="1"/>
    <col min="227" max="227" width="15.81640625" style="21" bestFit="1" customWidth="1"/>
    <col min="228" max="228" width="20" style="21" bestFit="1" customWidth="1"/>
    <col min="229" max="229" width="15.81640625" style="21" bestFit="1" customWidth="1"/>
    <col min="230" max="230" width="20" style="21" bestFit="1" customWidth="1"/>
    <col min="231" max="231" width="15.81640625" style="21" bestFit="1" customWidth="1"/>
    <col min="232" max="232" width="20" style="21" bestFit="1" customWidth="1"/>
    <col min="233" max="233" width="15.81640625" style="21" bestFit="1" customWidth="1"/>
    <col min="234" max="234" width="20" style="21" bestFit="1" customWidth="1"/>
    <col min="235" max="235" width="15.81640625" style="21" bestFit="1" customWidth="1"/>
    <col min="236" max="236" width="20" style="21" bestFit="1" customWidth="1"/>
    <col min="237" max="237" width="15.81640625" style="21" bestFit="1" customWidth="1"/>
    <col min="238" max="238" width="20" style="21" bestFit="1" customWidth="1"/>
    <col min="239" max="239" width="15.81640625" style="21" bestFit="1" customWidth="1"/>
    <col min="240" max="240" width="20" style="21" bestFit="1" customWidth="1"/>
    <col min="241" max="241" width="15.81640625" style="21" bestFit="1" customWidth="1"/>
    <col min="242" max="242" width="20" style="21" bestFit="1" customWidth="1"/>
    <col min="243" max="243" width="15.81640625" style="21" bestFit="1" customWidth="1"/>
    <col min="244" max="244" width="20" style="21" bestFit="1" customWidth="1"/>
    <col min="245" max="245" width="15.81640625" style="21" bestFit="1" customWidth="1"/>
    <col min="246" max="246" width="20" style="21" bestFit="1" customWidth="1"/>
    <col min="247" max="247" width="14.7265625" style="21" bestFit="1" customWidth="1"/>
    <col min="248" max="248" width="18.81640625" style="21" bestFit="1" customWidth="1"/>
    <col min="249" max="249" width="14.7265625" style="21" bestFit="1" customWidth="1"/>
    <col min="250" max="250" width="18.81640625" style="21" bestFit="1" customWidth="1"/>
    <col min="251" max="251" width="14.7265625" style="21" bestFit="1" customWidth="1"/>
    <col min="252" max="252" width="18.81640625" style="21" bestFit="1" customWidth="1"/>
    <col min="253" max="253" width="14.7265625" style="21" bestFit="1" customWidth="1"/>
    <col min="254" max="254" width="18.81640625" style="21" bestFit="1" customWidth="1"/>
    <col min="255" max="255" width="14.7265625" style="21" bestFit="1" customWidth="1"/>
    <col min="256" max="256" width="18.81640625" style="21" bestFit="1" customWidth="1"/>
    <col min="257" max="257" width="14.7265625" style="21" bestFit="1" customWidth="1"/>
    <col min="258" max="258" width="18.81640625" style="21" bestFit="1" customWidth="1"/>
    <col min="259" max="259" width="14.7265625" style="21" bestFit="1" customWidth="1"/>
    <col min="260" max="260" width="18.81640625" style="21" bestFit="1" customWidth="1"/>
    <col min="261" max="261" width="14.7265625" style="21" bestFit="1" customWidth="1"/>
    <col min="262" max="262" width="18.81640625" style="21" bestFit="1" customWidth="1"/>
    <col min="263" max="263" width="14.7265625" style="21" bestFit="1" customWidth="1"/>
    <col min="264" max="264" width="18.81640625" style="21" bestFit="1" customWidth="1"/>
    <col min="265" max="265" width="15.81640625" style="21" bestFit="1" customWidth="1"/>
    <col min="266" max="266" width="20" style="21" bestFit="1" customWidth="1"/>
    <col min="267" max="267" width="15.81640625" style="21" bestFit="1" customWidth="1"/>
    <col min="268" max="268" width="20" style="21" bestFit="1" customWidth="1"/>
    <col min="269" max="269" width="15.81640625" style="21" bestFit="1" customWidth="1"/>
    <col min="270" max="270" width="20" style="21" bestFit="1" customWidth="1"/>
    <col min="271" max="271" width="15.81640625" style="21" bestFit="1" customWidth="1"/>
    <col min="272" max="272" width="20" style="21" bestFit="1" customWidth="1"/>
    <col min="273" max="273" width="15.81640625" style="21" bestFit="1" customWidth="1"/>
    <col min="274" max="274" width="20" style="21" bestFit="1" customWidth="1"/>
    <col min="275" max="275" width="15.81640625" style="21" bestFit="1" customWidth="1"/>
    <col min="276" max="276" width="20" style="21" bestFit="1" customWidth="1"/>
    <col min="277" max="277" width="15.81640625" style="21" bestFit="1" customWidth="1"/>
    <col min="278" max="278" width="20" style="21" bestFit="1" customWidth="1"/>
    <col min="279" max="279" width="15.81640625" style="21" bestFit="1" customWidth="1"/>
    <col min="280" max="280" width="20" style="21" bestFit="1" customWidth="1"/>
    <col min="281" max="281" width="15.81640625" style="21" bestFit="1" customWidth="1"/>
    <col min="282" max="282" width="20" style="21" bestFit="1" customWidth="1"/>
    <col min="283" max="283" width="15.81640625" style="21" bestFit="1" customWidth="1"/>
    <col min="284" max="284" width="20" style="21" bestFit="1" customWidth="1"/>
    <col min="285" max="285" width="15.81640625" style="21" bestFit="1" customWidth="1"/>
    <col min="286" max="286" width="20" style="21" bestFit="1" customWidth="1"/>
    <col min="287" max="287" width="15.81640625" style="21" bestFit="1" customWidth="1"/>
    <col min="288" max="288" width="20" style="21" bestFit="1" customWidth="1"/>
    <col min="289" max="289" width="15.81640625" style="21" bestFit="1" customWidth="1"/>
    <col min="290" max="290" width="20" style="21" bestFit="1" customWidth="1"/>
    <col min="291" max="291" width="15.81640625" style="21" bestFit="1" customWidth="1"/>
    <col min="292" max="292" width="20" style="21" bestFit="1" customWidth="1"/>
    <col min="293" max="293" width="15.81640625" style="21" bestFit="1" customWidth="1"/>
    <col min="294" max="294" width="20" style="21" bestFit="1" customWidth="1"/>
    <col min="295" max="295" width="15.81640625" style="21" bestFit="1" customWidth="1"/>
    <col min="296" max="296" width="20" style="21" bestFit="1" customWidth="1"/>
    <col min="297" max="297" width="15.81640625" style="21" bestFit="1" customWidth="1"/>
    <col min="298" max="298" width="20" style="21" bestFit="1" customWidth="1"/>
    <col min="299" max="299" width="15.81640625" style="21" bestFit="1" customWidth="1"/>
    <col min="300" max="300" width="20" style="21" bestFit="1" customWidth="1"/>
    <col min="301" max="301" width="15.81640625" style="21" bestFit="1" customWidth="1"/>
    <col min="302" max="302" width="20" style="21" bestFit="1" customWidth="1"/>
    <col min="303" max="303" width="15.81640625" style="21" bestFit="1" customWidth="1"/>
    <col min="304" max="304" width="20" style="21" bestFit="1" customWidth="1"/>
    <col min="305" max="305" width="15.81640625" style="21" bestFit="1" customWidth="1"/>
    <col min="306" max="306" width="20" style="21" bestFit="1" customWidth="1"/>
    <col min="307" max="307" width="15.81640625" style="21" bestFit="1" customWidth="1"/>
    <col min="308" max="308" width="20" style="21" bestFit="1" customWidth="1"/>
    <col min="309" max="309" width="13.6328125" style="21" bestFit="1" customWidth="1"/>
    <col min="310" max="310" width="17.7265625" style="21" bestFit="1" customWidth="1"/>
    <col min="311" max="311" width="13.6328125" style="21" bestFit="1" customWidth="1"/>
    <col min="312" max="312" width="17.7265625" style="21" bestFit="1" customWidth="1"/>
    <col min="313" max="313" width="13.6328125" style="21" bestFit="1" customWidth="1"/>
    <col min="314" max="314" width="17.7265625" style="21" bestFit="1" customWidth="1"/>
    <col min="315" max="315" width="13.6328125" style="21" bestFit="1" customWidth="1"/>
    <col min="316" max="316" width="17.7265625" style="21" bestFit="1" customWidth="1"/>
    <col min="317" max="317" width="13.6328125" style="21" bestFit="1" customWidth="1"/>
    <col min="318" max="318" width="17.7265625" style="21" bestFit="1" customWidth="1"/>
    <col min="319" max="319" width="13.6328125" style="21" bestFit="1" customWidth="1"/>
    <col min="320" max="320" width="17.7265625" style="21" bestFit="1" customWidth="1"/>
    <col min="321" max="321" width="13.6328125" style="21" bestFit="1" customWidth="1"/>
    <col min="322" max="322" width="17.7265625" style="21" bestFit="1" customWidth="1"/>
    <col min="323" max="323" width="13.6328125" style="21" bestFit="1" customWidth="1"/>
    <col min="324" max="324" width="17.7265625" style="21" bestFit="1" customWidth="1"/>
    <col min="325" max="325" width="13.6328125" style="21" bestFit="1" customWidth="1"/>
    <col min="326" max="326" width="17.7265625" style="21" bestFit="1" customWidth="1"/>
    <col min="327" max="327" width="14.7265625" style="21" bestFit="1" customWidth="1"/>
    <col min="328" max="328" width="18.81640625" style="21" bestFit="1" customWidth="1"/>
    <col min="329" max="329" width="14.7265625" style="21" bestFit="1" customWidth="1"/>
    <col min="330" max="330" width="18.81640625" style="21" bestFit="1" customWidth="1"/>
    <col min="331" max="331" width="14.7265625" style="21" bestFit="1" customWidth="1"/>
    <col min="332" max="332" width="18.81640625" style="21" bestFit="1" customWidth="1"/>
    <col min="333" max="333" width="14.7265625" style="21" bestFit="1" customWidth="1"/>
    <col min="334" max="334" width="18.81640625" style="21" bestFit="1" customWidth="1"/>
    <col min="335" max="335" width="14.7265625" style="21" bestFit="1" customWidth="1"/>
    <col min="336" max="336" width="18.81640625" style="21" bestFit="1" customWidth="1"/>
    <col min="337" max="337" width="14.7265625" style="21" bestFit="1" customWidth="1"/>
    <col min="338" max="338" width="18.81640625" style="21" bestFit="1" customWidth="1"/>
    <col min="339" max="339" width="14.7265625" style="21" bestFit="1" customWidth="1"/>
    <col min="340" max="340" width="18.81640625" style="21" bestFit="1" customWidth="1"/>
    <col min="341" max="341" width="14.7265625" style="21" bestFit="1" customWidth="1"/>
    <col min="342" max="342" width="18.81640625" style="21" bestFit="1" customWidth="1"/>
    <col min="343" max="343" width="14.7265625" style="21" bestFit="1" customWidth="1"/>
    <col min="344" max="344" width="18.81640625" style="21" bestFit="1" customWidth="1"/>
    <col min="345" max="345" width="14.7265625" style="21" bestFit="1" customWidth="1"/>
    <col min="346" max="346" width="18.81640625" style="21" bestFit="1" customWidth="1"/>
    <col min="347" max="347" width="14.7265625" style="21" bestFit="1" customWidth="1"/>
    <col min="348" max="348" width="18.81640625" style="21" bestFit="1" customWidth="1"/>
    <col min="349" max="349" width="14.7265625" style="21" bestFit="1" customWidth="1"/>
    <col min="350" max="350" width="18.81640625" style="21" bestFit="1" customWidth="1"/>
    <col min="351" max="351" width="14.7265625" style="21" bestFit="1" customWidth="1"/>
    <col min="352" max="352" width="18.81640625" style="21" bestFit="1" customWidth="1"/>
    <col min="353" max="353" width="14.7265625" style="21" bestFit="1" customWidth="1"/>
    <col min="354" max="354" width="18.81640625" style="21" bestFit="1" customWidth="1"/>
    <col min="355" max="355" width="14.7265625" style="21" bestFit="1" customWidth="1"/>
    <col min="356" max="356" width="18.81640625" style="21" bestFit="1" customWidth="1"/>
    <col min="357" max="357" width="14.7265625" style="21" bestFit="1" customWidth="1"/>
    <col min="358" max="358" width="18.81640625" style="21" bestFit="1" customWidth="1"/>
    <col min="359" max="359" width="14.7265625" style="21" bestFit="1" customWidth="1"/>
    <col min="360" max="360" width="18.81640625" style="21" bestFit="1" customWidth="1"/>
    <col min="361" max="361" width="14.7265625" style="21" bestFit="1" customWidth="1"/>
    <col min="362" max="362" width="18.81640625" style="21" bestFit="1" customWidth="1"/>
    <col min="363" max="363" width="14.7265625" style="21" bestFit="1" customWidth="1"/>
    <col min="364" max="364" width="18.81640625" style="21" bestFit="1" customWidth="1"/>
    <col min="365" max="365" width="14.7265625" style="21" bestFit="1" customWidth="1"/>
    <col min="366" max="366" width="18.81640625" style="21" bestFit="1" customWidth="1"/>
    <col min="367" max="367" width="14.7265625" style="21" bestFit="1" customWidth="1"/>
    <col min="368" max="368" width="18.81640625" style="21" bestFit="1" customWidth="1"/>
    <col min="369" max="369" width="14.7265625" style="21" bestFit="1" customWidth="1"/>
    <col min="370" max="370" width="18.81640625" style="21" bestFit="1" customWidth="1"/>
    <col min="371" max="371" width="13.6328125" style="21" bestFit="1" customWidth="1"/>
    <col min="372" max="372" width="17.7265625" style="21" bestFit="1" customWidth="1"/>
    <col min="373" max="373" width="13.6328125" style="21" bestFit="1" customWidth="1"/>
    <col min="374" max="374" width="17.7265625" style="21" bestFit="1" customWidth="1"/>
    <col min="375" max="375" width="13.6328125" style="21" bestFit="1" customWidth="1"/>
    <col min="376" max="376" width="17.7265625" style="21" bestFit="1" customWidth="1"/>
    <col min="377" max="377" width="13.6328125" style="21" bestFit="1" customWidth="1"/>
    <col min="378" max="378" width="17.7265625" style="21" bestFit="1" customWidth="1"/>
    <col min="379" max="379" width="13.6328125" style="21" bestFit="1" customWidth="1"/>
    <col min="380" max="380" width="17.7265625" style="21" bestFit="1" customWidth="1"/>
    <col min="381" max="381" width="13.6328125" style="21" bestFit="1" customWidth="1"/>
    <col min="382" max="382" width="17.7265625" style="21" bestFit="1" customWidth="1"/>
    <col min="383" max="383" width="13.6328125" style="21" bestFit="1" customWidth="1"/>
    <col min="384" max="384" width="17.7265625" style="21" bestFit="1" customWidth="1"/>
    <col min="385" max="385" width="13.6328125" style="21" bestFit="1" customWidth="1"/>
    <col min="386" max="386" width="17.7265625" style="21" bestFit="1" customWidth="1"/>
    <col min="387" max="387" width="13.6328125" style="21" bestFit="1" customWidth="1"/>
    <col min="388" max="388" width="17.7265625" style="21" bestFit="1" customWidth="1"/>
    <col min="389" max="389" width="14.7265625" style="21" bestFit="1" customWidth="1"/>
    <col min="390" max="390" width="18.81640625" style="21" bestFit="1" customWidth="1"/>
    <col min="391" max="391" width="14.7265625" style="21" bestFit="1" customWidth="1"/>
    <col min="392" max="392" width="18.81640625" style="21" bestFit="1" customWidth="1"/>
    <col min="393" max="393" width="14.7265625" style="21" bestFit="1" customWidth="1"/>
    <col min="394" max="394" width="18.81640625" style="21" bestFit="1" customWidth="1"/>
    <col min="395" max="395" width="14.7265625" style="21" bestFit="1" customWidth="1"/>
    <col min="396" max="396" width="18.81640625" style="21" bestFit="1" customWidth="1"/>
    <col min="397" max="397" width="14.7265625" style="21" bestFit="1" customWidth="1"/>
    <col min="398" max="398" width="18.81640625" style="21" bestFit="1" customWidth="1"/>
    <col min="399" max="399" width="14.7265625" style="21" bestFit="1" customWidth="1"/>
    <col min="400" max="400" width="18.81640625" style="21" bestFit="1" customWidth="1"/>
    <col min="401" max="401" width="14.7265625" style="21" bestFit="1" customWidth="1"/>
    <col min="402" max="402" width="18.81640625" style="21" bestFit="1" customWidth="1"/>
    <col min="403" max="403" width="14.7265625" style="21" bestFit="1" customWidth="1"/>
    <col min="404" max="404" width="18.81640625" style="21" bestFit="1" customWidth="1"/>
    <col min="405" max="405" width="14.7265625" style="21" bestFit="1" customWidth="1"/>
    <col min="406" max="406" width="18.81640625" style="21" bestFit="1" customWidth="1"/>
    <col min="407" max="407" width="14.7265625" style="21" bestFit="1" customWidth="1"/>
    <col min="408" max="408" width="18.81640625" style="21" bestFit="1" customWidth="1"/>
    <col min="409" max="409" width="14.7265625" style="21" bestFit="1" customWidth="1"/>
    <col min="410" max="410" width="18.81640625" style="21" bestFit="1" customWidth="1"/>
    <col min="411" max="411" width="14.7265625" style="21" bestFit="1" customWidth="1"/>
    <col min="412" max="412" width="18.81640625" style="21" bestFit="1" customWidth="1"/>
    <col min="413" max="413" width="14.7265625" style="21" bestFit="1" customWidth="1"/>
    <col min="414" max="414" width="18.81640625" style="21" bestFit="1" customWidth="1"/>
    <col min="415" max="415" width="14.7265625" style="21" bestFit="1" customWidth="1"/>
    <col min="416" max="416" width="18.81640625" style="21" bestFit="1" customWidth="1"/>
    <col min="417" max="417" width="14.7265625" style="21" bestFit="1" customWidth="1"/>
    <col min="418" max="418" width="18.81640625" style="21" bestFit="1" customWidth="1"/>
    <col min="419" max="419" width="14.7265625" style="21" bestFit="1" customWidth="1"/>
    <col min="420" max="420" width="18.81640625" style="21" bestFit="1" customWidth="1"/>
    <col min="421" max="421" width="14.7265625" style="21" bestFit="1" customWidth="1"/>
    <col min="422" max="422" width="18.81640625" style="21" bestFit="1" customWidth="1"/>
    <col min="423" max="423" width="14.7265625" style="21" bestFit="1" customWidth="1"/>
    <col min="424" max="424" width="18.81640625" style="21" bestFit="1" customWidth="1"/>
    <col min="425" max="425" width="14.7265625" style="21" bestFit="1" customWidth="1"/>
    <col min="426" max="426" width="18.81640625" style="21" bestFit="1" customWidth="1"/>
    <col min="427" max="427" width="14.7265625" style="21" bestFit="1" customWidth="1"/>
    <col min="428" max="428" width="18.81640625" style="21" bestFit="1" customWidth="1"/>
    <col min="429" max="429" width="13.6328125" style="21" bestFit="1" customWidth="1"/>
    <col min="430" max="430" width="17.7265625" style="21" bestFit="1" customWidth="1"/>
    <col min="431" max="431" width="13.6328125" style="21" bestFit="1" customWidth="1"/>
    <col min="432" max="432" width="17.7265625" style="21" bestFit="1" customWidth="1"/>
    <col min="433" max="433" width="13.6328125" style="21" bestFit="1" customWidth="1"/>
    <col min="434" max="434" width="17.7265625" style="21" bestFit="1" customWidth="1"/>
    <col min="435" max="435" width="13.6328125" style="21" bestFit="1" customWidth="1"/>
    <col min="436" max="436" width="17.7265625" style="21" bestFit="1" customWidth="1"/>
    <col min="437" max="437" width="13.6328125" style="21" bestFit="1" customWidth="1"/>
    <col min="438" max="438" width="17.7265625" style="21" bestFit="1" customWidth="1"/>
    <col min="439" max="439" width="13.6328125" style="21" bestFit="1" customWidth="1"/>
    <col min="440" max="440" width="17.7265625" style="21" bestFit="1" customWidth="1"/>
    <col min="441" max="441" width="13.6328125" style="21" bestFit="1" customWidth="1"/>
    <col min="442" max="442" width="17.7265625" style="21" bestFit="1" customWidth="1"/>
    <col min="443" max="443" width="13.6328125" style="21" bestFit="1" customWidth="1"/>
    <col min="444" max="444" width="17.7265625" style="21" bestFit="1" customWidth="1"/>
    <col min="445" max="445" width="13.6328125" style="21" bestFit="1" customWidth="1"/>
    <col min="446" max="446" width="17.7265625" style="21" bestFit="1" customWidth="1"/>
    <col min="447" max="447" width="14.7265625" style="21" bestFit="1" customWidth="1"/>
    <col min="448" max="448" width="18.81640625" style="21" bestFit="1" customWidth="1"/>
    <col min="449" max="449" width="14.7265625" style="21" bestFit="1" customWidth="1"/>
    <col min="450" max="450" width="18.81640625" style="21" bestFit="1" customWidth="1"/>
    <col min="451" max="451" width="14.7265625" style="21" bestFit="1" customWidth="1"/>
    <col min="452" max="452" width="18.81640625" style="21" bestFit="1" customWidth="1"/>
    <col min="453" max="453" width="14.7265625" style="21" bestFit="1" customWidth="1"/>
    <col min="454" max="454" width="18.81640625" style="21" bestFit="1" customWidth="1"/>
    <col min="455" max="455" width="14.7265625" style="21" bestFit="1" customWidth="1"/>
    <col min="456" max="456" width="18.81640625" style="21" bestFit="1" customWidth="1"/>
    <col min="457" max="457" width="14.7265625" style="21" bestFit="1" customWidth="1"/>
    <col min="458" max="458" width="18.81640625" style="21" bestFit="1" customWidth="1"/>
    <col min="459" max="459" width="14.7265625" style="21" bestFit="1" customWidth="1"/>
    <col min="460" max="460" width="18.81640625" style="21" bestFit="1" customWidth="1"/>
    <col min="461" max="461" width="14.7265625" style="21" bestFit="1" customWidth="1"/>
    <col min="462" max="462" width="18.81640625" style="21" bestFit="1" customWidth="1"/>
    <col min="463" max="463" width="14.7265625" style="21" bestFit="1" customWidth="1"/>
    <col min="464" max="464" width="18.81640625" style="21" bestFit="1" customWidth="1"/>
    <col min="465" max="465" width="14.7265625" style="21" bestFit="1" customWidth="1"/>
    <col min="466" max="466" width="18.81640625" style="21" bestFit="1" customWidth="1"/>
    <col min="467" max="467" width="14.7265625" style="21" bestFit="1" customWidth="1"/>
    <col min="468" max="468" width="18.81640625" style="21" bestFit="1" customWidth="1"/>
    <col min="469" max="469" width="14.7265625" style="21" bestFit="1" customWidth="1"/>
    <col min="470" max="470" width="18.81640625" style="21" bestFit="1" customWidth="1"/>
    <col min="471" max="471" width="14.7265625" style="21" bestFit="1" customWidth="1"/>
    <col min="472" max="472" width="18.81640625" style="21" bestFit="1" customWidth="1"/>
    <col min="473" max="473" width="14.7265625" style="21" bestFit="1" customWidth="1"/>
    <col min="474" max="474" width="18.81640625" style="21" bestFit="1" customWidth="1"/>
    <col min="475" max="475" width="14.7265625" style="21" bestFit="1" customWidth="1"/>
    <col min="476" max="476" width="18.81640625" style="21" bestFit="1" customWidth="1"/>
    <col min="477" max="477" width="14.7265625" style="21" bestFit="1" customWidth="1"/>
    <col min="478" max="478" width="18.81640625" style="21" bestFit="1" customWidth="1"/>
    <col min="479" max="479" width="14.7265625" style="21" bestFit="1" customWidth="1"/>
    <col min="480" max="480" width="18.81640625" style="21" bestFit="1" customWidth="1"/>
    <col min="481" max="481" width="14.7265625" style="21" bestFit="1" customWidth="1"/>
    <col min="482" max="482" width="18.81640625" style="21" bestFit="1" customWidth="1"/>
    <col min="483" max="483" width="14.7265625" style="21" bestFit="1" customWidth="1"/>
    <col min="484" max="484" width="18.81640625" style="21" bestFit="1" customWidth="1"/>
    <col min="485" max="485" width="14.7265625" style="21" bestFit="1" customWidth="1"/>
    <col min="486" max="486" width="18.81640625" style="21" bestFit="1" customWidth="1"/>
    <col min="487" max="487" width="14.7265625" style="21" bestFit="1" customWidth="1"/>
    <col min="488" max="488" width="18.81640625" style="21" bestFit="1" customWidth="1"/>
    <col min="489" max="489" width="14.7265625" style="21" bestFit="1" customWidth="1"/>
    <col min="490" max="490" width="18.81640625" style="21" bestFit="1" customWidth="1"/>
    <col min="491" max="491" width="13.6328125" style="21" bestFit="1" customWidth="1"/>
    <col min="492" max="492" width="17.7265625" style="21" bestFit="1" customWidth="1"/>
    <col min="493" max="493" width="13.6328125" style="21" bestFit="1" customWidth="1"/>
    <col min="494" max="494" width="17.7265625" style="21" bestFit="1" customWidth="1"/>
    <col min="495" max="495" width="13.6328125" style="21" bestFit="1" customWidth="1"/>
    <col min="496" max="496" width="17.7265625" style="21" bestFit="1" customWidth="1"/>
    <col min="497" max="497" width="13.6328125" style="21" bestFit="1" customWidth="1"/>
    <col min="498" max="498" width="17.7265625" style="21" bestFit="1" customWidth="1"/>
    <col min="499" max="499" width="13.6328125" style="21" bestFit="1" customWidth="1"/>
    <col min="500" max="500" width="17.7265625" style="21" bestFit="1" customWidth="1"/>
    <col min="501" max="501" width="13.6328125" style="21" bestFit="1" customWidth="1"/>
    <col min="502" max="502" width="17.7265625" style="21" bestFit="1" customWidth="1"/>
    <col min="503" max="503" width="13.6328125" style="21" bestFit="1" customWidth="1"/>
    <col min="504" max="504" width="17.7265625" style="21" bestFit="1" customWidth="1"/>
    <col min="505" max="505" width="13.6328125" style="21" bestFit="1" customWidth="1"/>
    <col min="506" max="506" width="17.7265625" style="21" bestFit="1" customWidth="1"/>
    <col min="507" max="507" width="13.6328125" style="21" bestFit="1" customWidth="1"/>
    <col min="508" max="508" width="17.7265625" style="21" bestFit="1" customWidth="1"/>
    <col min="509" max="509" width="14.7265625" style="21" bestFit="1" customWidth="1"/>
    <col min="510" max="510" width="18.81640625" style="21" bestFit="1" customWidth="1"/>
    <col min="511" max="511" width="14.7265625" style="21" bestFit="1" customWidth="1"/>
    <col min="512" max="512" width="18.81640625" style="21" bestFit="1" customWidth="1"/>
    <col min="513" max="513" width="14.7265625" style="21" bestFit="1" customWidth="1"/>
    <col min="514" max="514" width="18.81640625" style="21" bestFit="1" customWidth="1"/>
    <col min="515" max="515" width="14.7265625" style="21" bestFit="1" customWidth="1"/>
    <col min="516" max="516" width="18.81640625" style="21" bestFit="1" customWidth="1"/>
    <col min="517" max="517" width="14.7265625" style="21" bestFit="1" customWidth="1"/>
    <col min="518" max="518" width="18.81640625" style="21" bestFit="1" customWidth="1"/>
    <col min="519" max="519" width="14.7265625" style="21" bestFit="1" customWidth="1"/>
    <col min="520" max="520" width="18.81640625" style="21" bestFit="1" customWidth="1"/>
    <col min="521" max="521" width="14.7265625" style="21" bestFit="1" customWidth="1"/>
    <col min="522" max="522" width="18.81640625" style="21" bestFit="1" customWidth="1"/>
    <col min="523" max="523" width="14.7265625" style="21" bestFit="1" customWidth="1"/>
    <col min="524" max="524" width="18.81640625" style="21" bestFit="1" customWidth="1"/>
    <col min="525" max="525" width="14.7265625" style="21" bestFit="1" customWidth="1"/>
    <col min="526" max="526" width="18.81640625" style="21" bestFit="1" customWidth="1"/>
    <col min="527" max="527" width="14.7265625" style="21" bestFit="1" customWidth="1"/>
    <col min="528" max="528" width="18.81640625" style="21" bestFit="1" customWidth="1"/>
    <col min="529" max="529" width="14.7265625" style="21" bestFit="1" customWidth="1"/>
    <col min="530" max="530" width="18.81640625" style="21" bestFit="1" customWidth="1"/>
    <col min="531" max="531" width="14.7265625" style="21" bestFit="1" customWidth="1"/>
    <col min="532" max="532" width="18.81640625" style="21" bestFit="1" customWidth="1"/>
    <col min="533" max="533" width="14.7265625" style="21" bestFit="1" customWidth="1"/>
    <col min="534" max="534" width="18.81640625" style="21" bestFit="1" customWidth="1"/>
    <col min="535" max="535" width="14.7265625" style="21" bestFit="1" customWidth="1"/>
    <col min="536" max="536" width="18.81640625" style="21" bestFit="1" customWidth="1"/>
    <col min="537" max="537" width="14.7265625" style="21" bestFit="1" customWidth="1"/>
    <col min="538" max="538" width="18.81640625" style="21" bestFit="1" customWidth="1"/>
    <col min="539" max="539" width="14.7265625" style="21" bestFit="1" customWidth="1"/>
    <col min="540" max="540" width="18.81640625" style="21" bestFit="1" customWidth="1"/>
    <col min="541" max="541" width="14.7265625" style="21" bestFit="1" customWidth="1"/>
    <col min="542" max="542" width="18.81640625" style="21" bestFit="1" customWidth="1"/>
    <col min="543" max="543" width="14.7265625" style="21" bestFit="1" customWidth="1"/>
    <col min="544" max="544" width="18.81640625" style="21" bestFit="1" customWidth="1"/>
    <col min="545" max="545" width="14.7265625" style="21" bestFit="1" customWidth="1"/>
    <col min="546" max="546" width="18.81640625" style="21" bestFit="1" customWidth="1"/>
    <col min="547" max="547" width="14.7265625" style="21" bestFit="1" customWidth="1"/>
    <col min="548" max="548" width="18.81640625" style="21" bestFit="1" customWidth="1"/>
    <col min="549" max="549" width="14.7265625" style="21" bestFit="1" customWidth="1"/>
    <col min="550" max="550" width="18.81640625" style="21" bestFit="1" customWidth="1"/>
    <col min="551" max="618" width="19.453125" style="21" customWidth="1"/>
    <col min="619" max="619" width="13.6328125" style="21" bestFit="1" customWidth="1"/>
    <col min="620" max="620" width="18.08984375" style="21" bestFit="1" customWidth="1"/>
    <col min="621" max="621" width="13.6328125" style="21" bestFit="1" customWidth="1"/>
    <col min="622" max="622" width="18.08984375" style="21" bestFit="1" customWidth="1"/>
    <col min="623" max="758" width="13.7265625" style="21" customWidth="1"/>
    <col min="759" max="16384" width="8.08984375" style="21"/>
  </cols>
  <sheetData>
    <row r="1" spans="1:368" ht="15" customHeight="1" x14ac:dyDescent="0.2">
      <c r="A1"/>
      <c r="B1" s="73">
        <v>45962</v>
      </c>
      <c r="C1">
        <v>2</v>
      </c>
      <c r="D1">
        <f>C1+1</f>
        <v>3</v>
      </c>
      <c r="E1">
        <f t="shared" ref="E1:BP1" si="0">D1+1</f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  <c r="BB1">
        <f t="shared" si="0"/>
        <v>53</v>
      </c>
      <c r="BC1">
        <f t="shared" si="0"/>
        <v>54</v>
      </c>
      <c r="BD1">
        <f t="shared" si="0"/>
        <v>55</v>
      </c>
      <c r="BE1">
        <f t="shared" si="0"/>
        <v>56</v>
      </c>
      <c r="BF1">
        <f t="shared" si="0"/>
        <v>57</v>
      </c>
      <c r="BG1">
        <f t="shared" si="0"/>
        <v>58</v>
      </c>
      <c r="BH1">
        <f t="shared" si="0"/>
        <v>59</v>
      </c>
      <c r="BI1">
        <f t="shared" si="0"/>
        <v>60</v>
      </c>
      <c r="BJ1">
        <f t="shared" si="0"/>
        <v>61</v>
      </c>
      <c r="BK1">
        <f t="shared" si="0"/>
        <v>62</v>
      </c>
      <c r="BL1">
        <f t="shared" si="0"/>
        <v>63</v>
      </c>
      <c r="BM1">
        <f t="shared" si="0"/>
        <v>64</v>
      </c>
      <c r="BN1">
        <f t="shared" si="0"/>
        <v>65</v>
      </c>
      <c r="BO1">
        <f t="shared" si="0"/>
        <v>66</v>
      </c>
      <c r="BP1">
        <f t="shared" si="0"/>
        <v>67</v>
      </c>
      <c r="BQ1">
        <f t="shared" ref="BQ1:EB1" si="1">BP1+1</f>
        <v>68</v>
      </c>
      <c r="BR1">
        <f t="shared" si="1"/>
        <v>69</v>
      </c>
      <c r="BS1">
        <f t="shared" si="1"/>
        <v>70</v>
      </c>
      <c r="BT1">
        <f t="shared" si="1"/>
        <v>71</v>
      </c>
      <c r="BU1">
        <f t="shared" si="1"/>
        <v>72</v>
      </c>
      <c r="BV1">
        <f t="shared" si="1"/>
        <v>73</v>
      </c>
      <c r="BW1">
        <f t="shared" si="1"/>
        <v>74</v>
      </c>
      <c r="BX1">
        <f t="shared" si="1"/>
        <v>75</v>
      </c>
      <c r="BY1">
        <f t="shared" si="1"/>
        <v>76</v>
      </c>
      <c r="BZ1">
        <f t="shared" si="1"/>
        <v>77</v>
      </c>
      <c r="CA1">
        <f t="shared" si="1"/>
        <v>78</v>
      </c>
      <c r="CB1">
        <f t="shared" si="1"/>
        <v>79</v>
      </c>
      <c r="CC1">
        <f t="shared" si="1"/>
        <v>80</v>
      </c>
      <c r="CD1">
        <f t="shared" si="1"/>
        <v>81</v>
      </c>
      <c r="CE1">
        <f t="shared" si="1"/>
        <v>82</v>
      </c>
      <c r="CF1">
        <f t="shared" si="1"/>
        <v>83</v>
      </c>
      <c r="CG1">
        <f t="shared" si="1"/>
        <v>84</v>
      </c>
      <c r="CH1">
        <f t="shared" si="1"/>
        <v>85</v>
      </c>
      <c r="CI1">
        <f t="shared" si="1"/>
        <v>86</v>
      </c>
      <c r="CJ1">
        <f t="shared" si="1"/>
        <v>87</v>
      </c>
      <c r="CK1">
        <f t="shared" si="1"/>
        <v>88</v>
      </c>
      <c r="CL1">
        <f t="shared" si="1"/>
        <v>89</v>
      </c>
      <c r="CM1">
        <f t="shared" si="1"/>
        <v>90</v>
      </c>
      <c r="CN1">
        <f t="shared" si="1"/>
        <v>91</v>
      </c>
      <c r="CO1">
        <f t="shared" si="1"/>
        <v>92</v>
      </c>
      <c r="CP1">
        <f t="shared" si="1"/>
        <v>93</v>
      </c>
      <c r="CQ1">
        <f t="shared" si="1"/>
        <v>94</v>
      </c>
      <c r="CR1">
        <f t="shared" si="1"/>
        <v>95</v>
      </c>
      <c r="CS1">
        <f t="shared" si="1"/>
        <v>96</v>
      </c>
      <c r="CT1">
        <f t="shared" si="1"/>
        <v>97</v>
      </c>
      <c r="CU1">
        <f t="shared" si="1"/>
        <v>98</v>
      </c>
      <c r="CV1">
        <f t="shared" si="1"/>
        <v>99</v>
      </c>
      <c r="CW1">
        <f t="shared" si="1"/>
        <v>100</v>
      </c>
      <c r="CX1">
        <f t="shared" si="1"/>
        <v>101</v>
      </c>
      <c r="CY1">
        <f t="shared" si="1"/>
        <v>102</v>
      </c>
      <c r="CZ1">
        <f t="shared" si="1"/>
        <v>103</v>
      </c>
      <c r="DA1">
        <f t="shared" si="1"/>
        <v>104</v>
      </c>
      <c r="DB1">
        <f t="shared" si="1"/>
        <v>105</v>
      </c>
      <c r="DC1">
        <f t="shared" si="1"/>
        <v>106</v>
      </c>
      <c r="DD1">
        <f t="shared" si="1"/>
        <v>107</v>
      </c>
      <c r="DE1">
        <f t="shared" si="1"/>
        <v>108</v>
      </c>
      <c r="DF1">
        <f t="shared" si="1"/>
        <v>109</v>
      </c>
      <c r="DG1">
        <f t="shared" si="1"/>
        <v>110</v>
      </c>
      <c r="DH1">
        <f t="shared" si="1"/>
        <v>111</v>
      </c>
      <c r="DI1">
        <f t="shared" si="1"/>
        <v>112</v>
      </c>
      <c r="DJ1">
        <f t="shared" si="1"/>
        <v>113</v>
      </c>
      <c r="DK1">
        <f t="shared" si="1"/>
        <v>114</v>
      </c>
      <c r="DL1">
        <f t="shared" si="1"/>
        <v>115</v>
      </c>
      <c r="DM1">
        <f t="shared" si="1"/>
        <v>116</v>
      </c>
      <c r="DN1">
        <f t="shared" si="1"/>
        <v>117</v>
      </c>
      <c r="DO1">
        <f t="shared" si="1"/>
        <v>118</v>
      </c>
      <c r="DP1">
        <f t="shared" si="1"/>
        <v>119</v>
      </c>
      <c r="DQ1">
        <f t="shared" si="1"/>
        <v>120</v>
      </c>
      <c r="DR1">
        <f t="shared" si="1"/>
        <v>121</v>
      </c>
      <c r="DS1">
        <f t="shared" si="1"/>
        <v>122</v>
      </c>
      <c r="DT1">
        <f t="shared" si="1"/>
        <v>123</v>
      </c>
      <c r="DU1">
        <f t="shared" si="1"/>
        <v>124</v>
      </c>
      <c r="DV1">
        <f t="shared" si="1"/>
        <v>125</v>
      </c>
      <c r="DW1">
        <f t="shared" si="1"/>
        <v>126</v>
      </c>
      <c r="DX1">
        <f t="shared" si="1"/>
        <v>127</v>
      </c>
      <c r="DY1">
        <f t="shared" si="1"/>
        <v>128</v>
      </c>
      <c r="DZ1">
        <f t="shared" si="1"/>
        <v>129</v>
      </c>
      <c r="EA1">
        <f t="shared" si="1"/>
        <v>130</v>
      </c>
      <c r="EB1">
        <f t="shared" si="1"/>
        <v>131</v>
      </c>
      <c r="EC1">
        <f t="shared" ref="EC1:GN1" si="2">EB1+1</f>
        <v>132</v>
      </c>
      <c r="ED1">
        <f t="shared" si="2"/>
        <v>133</v>
      </c>
      <c r="EE1">
        <f t="shared" si="2"/>
        <v>134</v>
      </c>
      <c r="EF1">
        <f t="shared" si="2"/>
        <v>135</v>
      </c>
      <c r="EG1">
        <f t="shared" si="2"/>
        <v>136</v>
      </c>
      <c r="EH1">
        <f t="shared" si="2"/>
        <v>137</v>
      </c>
      <c r="EI1">
        <f t="shared" si="2"/>
        <v>138</v>
      </c>
      <c r="EJ1">
        <f t="shared" si="2"/>
        <v>139</v>
      </c>
      <c r="EK1">
        <f t="shared" si="2"/>
        <v>140</v>
      </c>
      <c r="EL1">
        <f t="shared" si="2"/>
        <v>141</v>
      </c>
      <c r="EM1">
        <f t="shared" si="2"/>
        <v>142</v>
      </c>
      <c r="EN1">
        <f t="shared" si="2"/>
        <v>143</v>
      </c>
      <c r="EO1">
        <f t="shared" si="2"/>
        <v>144</v>
      </c>
      <c r="EP1">
        <f t="shared" si="2"/>
        <v>145</v>
      </c>
      <c r="EQ1">
        <f t="shared" si="2"/>
        <v>146</v>
      </c>
      <c r="ER1">
        <f t="shared" si="2"/>
        <v>147</v>
      </c>
      <c r="ES1">
        <f t="shared" si="2"/>
        <v>148</v>
      </c>
      <c r="ET1">
        <f t="shared" si="2"/>
        <v>149</v>
      </c>
      <c r="EU1">
        <f t="shared" si="2"/>
        <v>150</v>
      </c>
      <c r="EV1">
        <f t="shared" si="2"/>
        <v>151</v>
      </c>
      <c r="EW1">
        <f t="shared" si="2"/>
        <v>152</v>
      </c>
      <c r="EX1">
        <f t="shared" si="2"/>
        <v>153</v>
      </c>
      <c r="EY1">
        <f t="shared" si="2"/>
        <v>154</v>
      </c>
      <c r="EZ1">
        <f t="shared" si="2"/>
        <v>155</v>
      </c>
      <c r="FA1">
        <f t="shared" si="2"/>
        <v>156</v>
      </c>
      <c r="FB1">
        <f t="shared" si="2"/>
        <v>157</v>
      </c>
      <c r="FC1">
        <f t="shared" si="2"/>
        <v>158</v>
      </c>
      <c r="FD1">
        <f t="shared" si="2"/>
        <v>159</v>
      </c>
      <c r="FE1">
        <f t="shared" si="2"/>
        <v>160</v>
      </c>
      <c r="FF1">
        <f t="shared" si="2"/>
        <v>161</v>
      </c>
      <c r="FG1">
        <f t="shared" si="2"/>
        <v>162</v>
      </c>
      <c r="FH1">
        <f t="shared" si="2"/>
        <v>163</v>
      </c>
      <c r="FI1">
        <f t="shared" si="2"/>
        <v>164</v>
      </c>
      <c r="FJ1">
        <f t="shared" si="2"/>
        <v>165</v>
      </c>
      <c r="FK1">
        <f t="shared" si="2"/>
        <v>166</v>
      </c>
      <c r="FL1">
        <f t="shared" si="2"/>
        <v>167</v>
      </c>
      <c r="FM1">
        <f t="shared" si="2"/>
        <v>168</v>
      </c>
      <c r="FN1">
        <f t="shared" si="2"/>
        <v>169</v>
      </c>
      <c r="FO1">
        <f t="shared" si="2"/>
        <v>170</v>
      </c>
      <c r="FP1">
        <f t="shared" si="2"/>
        <v>171</v>
      </c>
      <c r="FQ1">
        <f t="shared" si="2"/>
        <v>172</v>
      </c>
      <c r="FR1">
        <f t="shared" si="2"/>
        <v>173</v>
      </c>
      <c r="FS1">
        <f t="shared" si="2"/>
        <v>174</v>
      </c>
      <c r="FT1">
        <f t="shared" si="2"/>
        <v>175</v>
      </c>
      <c r="FU1">
        <f t="shared" si="2"/>
        <v>176</v>
      </c>
      <c r="FV1">
        <f t="shared" si="2"/>
        <v>177</v>
      </c>
      <c r="FW1">
        <f t="shared" si="2"/>
        <v>178</v>
      </c>
      <c r="FX1">
        <f t="shared" si="2"/>
        <v>179</v>
      </c>
      <c r="FY1">
        <f t="shared" si="2"/>
        <v>180</v>
      </c>
      <c r="FZ1">
        <f t="shared" si="2"/>
        <v>181</v>
      </c>
      <c r="GA1">
        <f t="shared" si="2"/>
        <v>182</v>
      </c>
      <c r="GB1">
        <f t="shared" si="2"/>
        <v>183</v>
      </c>
      <c r="GC1">
        <f t="shared" si="2"/>
        <v>184</v>
      </c>
      <c r="GD1">
        <f t="shared" si="2"/>
        <v>185</v>
      </c>
      <c r="GE1">
        <f t="shared" si="2"/>
        <v>186</v>
      </c>
      <c r="GF1">
        <f t="shared" si="2"/>
        <v>187</v>
      </c>
      <c r="GG1">
        <f t="shared" si="2"/>
        <v>188</v>
      </c>
      <c r="GH1">
        <f t="shared" si="2"/>
        <v>189</v>
      </c>
      <c r="GI1">
        <f t="shared" si="2"/>
        <v>190</v>
      </c>
      <c r="GJ1">
        <f t="shared" si="2"/>
        <v>191</v>
      </c>
      <c r="GK1">
        <f t="shared" si="2"/>
        <v>192</v>
      </c>
      <c r="GL1">
        <f t="shared" si="2"/>
        <v>193</v>
      </c>
      <c r="GM1">
        <f t="shared" si="2"/>
        <v>194</v>
      </c>
      <c r="GN1">
        <f t="shared" si="2"/>
        <v>195</v>
      </c>
      <c r="GO1">
        <f t="shared" ref="GO1:IZ1" si="3">GN1+1</f>
        <v>196</v>
      </c>
      <c r="GP1">
        <f t="shared" si="3"/>
        <v>197</v>
      </c>
      <c r="GQ1">
        <f t="shared" si="3"/>
        <v>198</v>
      </c>
      <c r="GR1">
        <f t="shared" si="3"/>
        <v>199</v>
      </c>
      <c r="GS1">
        <f t="shared" si="3"/>
        <v>200</v>
      </c>
      <c r="GT1">
        <f t="shared" si="3"/>
        <v>201</v>
      </c>
      <c r="GU1">
        <f t="shared" si="3"/>
        <v>202</v>
      </c>
      <c r="GV1">
        <f t="shared" si="3"/>
        <v>203</v>
      </c>
      <c r="GW1">
        <f t="shared" si="3"/>
        <v>204</v>
      </c>
      <c r="GX1">
        <f t="shared" si="3"/>
        <v>205</v>
      </c>
      <c r="GY1">
        <f t="shared" si="3"/>
        <v>206</v>
      </c>
      <c r="GZ1">
        <f t="shared" si="3"/>
        <v>207</v>
      </c>
      <c r="HA1">
        <f t="shared" si="3"/>
        <v>208</v>
      </c>
      <c r="HB1">
        <f t="shared" si="3"/>
        <v>209</v>
      </c>
      <c r="HC1">
        <f t="shared" si="3"/>
        <v>210</v>
      </c>
      <c r="HD1">
        <f t="shared" si="3"/>
        <v>211</v>
      </c>
      <c r="HE1">
        <f t="shared" si="3"/>
        <v>212</v>
      </c>
      <c r="HF1">
        <f t="shared" si="3"/>
        <v>213</v>
      </c>
      <c r="HG1">
        <f t="shared" si="3"/>
        <v>214</v>
      </c>
      <c r="HH1">
        <f t="shared" si="3"/>
        <v>215</v>
      </c>
      <c r="HI1">
        <f t="shared" si="3"/>
        <v>216</v>
      </c>
      <c r="HJ1">
        <f t="shared" si="3"/>
        <v>217</v>
      </c>
      <c r="HK1">
        <f t="shared" si="3"/>
        <v>218</v>
      </c>
      <c r="HL1">
        <f t="shared" si="3"/>
        <v>219</v>
      </c>
      <c r="HM1">
        <f t="shared" si="3"/>
        <v>220</v>
      </c>
      <c r="HN1">
        <f t="shared" si="3"/>
        <v>221</v>
      </c>
      <c r="HO1">
        <f t="shared" si="3"/>
        <v>222</v>
      </c>
      <c r="HP1">
        <f t="shared" si="3"/>
        <v>223</v>
      </c>
      <c r="HQ1">
        <f t="shared" si="3"/>
        <v>224</v>
      </c>
      <c r="HR1">
        <f t="shared" si="3"/>
        <v>225</v>
      </c>
      <c r="HS1">
        <f t="shared" si="3"/>
        <v>226</v>
      </c>
      <c r="HT1">
        <f t="shared" si="3"/>
        <v>227</v>
      </c>
      <c r="HU1">
        <f t="shared" si="3"/>
        <v>228</v>
      </c>
      <c r="HV1">
        <f t="shared" si="3"/>
        <v>229</v>
      </c>
      <c r="HW1">
        <f t="shared" si="3"/>
        <v>230</v>
      </c>
      <c r="HX1">
        <f t="shared" si="3"/>
        <v>231</v>
      </c>
      <c r="HY1">
        <f t="shared" si="3"/>
        <v>232</v>
      </c>
      <c r="HZ1">
        <f t="shared" si="3"/>
        <v>233</v>
      </c>
      <c r="IA1">
        <f t="shared" si="3"/>
        <v>234</v>
      </c>
      <c r="IB1">
        <f t="shared" si="3"/>
        <v>235</v>
      </c>
      <c r="IC1">
        <f t="shared" si="3"/>
        <v>236</v>
      </c>
      <c r="ID1">
        <f t="shared" si="3"/>
        <v>237</v>
      </c>
      <c r="IE1">
        <f t="shared" si="3"/>
        <v>238</v>
      </c>
      <c r="IF1">
        <f t="shared" si="3"/>
        <v>239</v>
      </c>
      <c r="IG1">
        <f t="shared" si="3"/>
        <v>240</v>
      </c>
      <c r="IH1">
        <f t="shared" si="3"/>
        <v>241</v>
      </c>
      <c r="II1">
        <f t="shared" si="3"/>
        <v>242</v>
      </c>
      <c r="IJ1">
        <f t="shared" si="3"/>
        <v>243</v>
      </c>
      <c r="IK1">
        <f t="shared" si="3"/>
        <v>244</v>
      </c>
      <c r="IL1">
        <f t="shared" si="3"/>
        <v>245</v>
      </c>
      <c r="IM1">
        <f t="shared" si="3"/>
        <v>246</v>
      </c>
      <c r="IN1">
        <f t="shared" si="3"/>
        <v>247</v>
      </c>
      <c r="IO1">
        <f t="shared" si="3"/>
        <v>248</v>
      </c>
      <c r="IP1">
        <f t="shared" si="3"/>
        <v>249</v>
      </c>
      <c r="IQ1">
        <f t="shared" si="3"/>
        <v>250</v>
      </c>
      <c r="IR1">
        <f t="shared" si="3"/>
        <v>251</v>
      </c>
      <c r="IS1">
        <f t="shared" si="3"/>
        <v>252</v>
      </c>
      <c r="IT1">
        <f t="shared" si="3"/>
        <v>253</v>
      </c>
      <c r="IU1">
        <f t="shared" si="3"/>
        <v>254</v>
      </c>
      <c r="IV1">
        <f t="shared" si="3"/>
        <v>255</v>
      </c>
      <c r="IW1">
        <f t="shared" si="3"/>
        <v>256</v>
      </c>
      <c r="IX1">
        <f t="shared" si="3"/>
        <v>257</v>
      </c>
      <c r="IY1">
        <f t="shared" si="3"/>
        <v>258</v>
      </c>
      <c r="IZ1">
        <f t="shared" si="3"/>
        <v>259</v>
      </c>
      <c r="JA1">
        <f t="shared" ref="JA1:LL1" si="4">IZ1+1</f>
        <v>260</v>
      </c>
      <c r="JB1">
        <f t="shared" si="4"/>
        <v>261</v>
      </c>
      <c r="JC1">
        <f t="shared" si="4"/>
        <v>262</v>
      </c>
      <c r="JD1">
        <f t="shared" si="4"/>
        <v>263</v>
      </c>
      <c r="JE1">
        <f t="shared" si="4"/>
        <v>264</v>
      </c>
      <c r="JF1">
        <f t="shared" si="4"/>
        <v>265</v>
      </c>
      <c r="JG1">
        <f t="shared" si="4"/>
        <v>266</v>
      </c>
      <c r="JH1">
        <f t="shared" si="4"/>
        <v>267</v>
      </c>
      <c r="JI1">
        <f t="shared" si="4"/>
        <v>268</v>
      </c>
      <c r="JJ1">
        <f t="shared" si="4"/>
        <v>269</v>
      </c>
      <c r="JK1">
        <f t="shared" si="4"/>
        <v>270</v>
      </c>
      <c r="JL1">
        <f t="shared" si="4"/>
        <v>271</v>
      </c>
      <c r="JM1">
        <f t="shared" si="4"/>
        <v>272</v>
      </c>
      <c r="JN1">
        <f t="shared" si="4"/>
        <v>273</v>
      </c>
      <c r="JO1">
        <f t="shared" si="4"/>
        <v>274</v>
      </c>
      <c r="JP1">
        <f t="shared" si="4"/>
        <v>275</v>
      </c>
      <c r="JQ1">
        <f t="shared" si="4"/>
        <v>276</v>
      </c>
      <c r="JR1">
        <f t="shared" si="4"/>
        <v>277</v>
      </c>
      <c r="JS1">
        <f t="shared" si="4"/>
        <v>278</v>
      </c>
      <c r="JT1">
        <f t="shared" si="4"/>
        <v>279</v>
      </c>
      <c r="JU1">
        <f t="shared" si="4"/>
        <v>280</v>
      </c>
      <c r="JV1">
        <f t="shared" si="4"/>
        <v>281</v>
      </c>
      <c r="JW1">
        <f t="shared" si="4"/>
        <v>282</v>
      </c>
      <c r="JX1">
        <f t="shared" si="4"/>
        <v>283</v>
      </c>
      <c r="JY1">
        <f t="shared" si="4"/>
        <v>284</v>
      </c>
      <c r="JZ1">
        <f t="shared" si="4"/>
        <v>285</v>
      </c>
      <c r="KA1">
        <f t="shared" si="4"/>
        <v>286</v>
      </c>
      <c r="KB1">
        <f t="shared" si="4"/>
        <v>287</v>
      </c>
      <c r="KC1">
        <f t="shared" si="4"/>
        <v>288</v>
      </c>
      <c r="KD1">
        <f t="shared" si="4"/>
        <v>289</v>
      </c>
      <c r="KE1">
        <f t="shared" si="4"/>
        <v>290</v>
      </c>
      <c r="KF1">
        <f t="shared" si="4"/>
        <v>291</v>
      </c>
      <c r="KG1">
        <f t="shared" si="4"/>
        <v>292</v>
      </c>
      <c r="KH1">
        <f t="shared" si="4"/>
        <v>293</v>
      </c>
      <c r="KI1">
        <f t="shared" si="4"/>
        <v>294</v>
      </c>
      <c r="KJ1">
        <f t="shared" si="4"/>
        <v>295</v>
      </c>
      <c r="KK1">
        <f t="shared" si="4"/>
        <v>296</v>
      </c>
      <c r="KL1">
        <f t="shared" si="4"/>
        <v>297</v>
      </c>
      <c r="KM1">
        <f t="shared" si="4"/>
        <v>298</v>
      </c>
      <c r="KN1">
        <f t="shared" si="4"/>
        <v>299</v>
      </c>
      <c r="KO1">
        <f t="shared" si="4"/>
        <v>300</v>
      </c>
      <c r="KP1">
        <f t="shared" si="4"/>
        <v>301</v>
      </c>
      <c r="KQ1">
        <f t="shared" si="4"/>
        <v>302</v>
      </c>
      <c r="KR1">
        <f t="shared" si="4"/>
        <v>303</v>
      </c>
      <c r="KS1">
        <f t="shared" si="4"/>
        <v>304</v>
      </c>
      <c r="KT1">
        <f t="shared" si="4"/>
        <v>305</v>
      </c>
      <c r="KU1">
        <f t="shared" si="4"/>
        <v>306</v>
      </c>
      <c r="KV1">
        <f t="shared" si="4"/>
        <v>307</v>
      </c>
      <c r="KW1">
        <f t="shared" si="4"/>
        <v>308</v>
      </c>
      <c r="KX1">
        <f t="shared" si="4"/>
        <v>309</v>
      </c>
      <c r="KY1">
        <f t="shared" si="4"/>
        <v>310</v>
      </c>
      <c r="KZ1">
        <f t="shared" si="4"/>
        <v>311</v>
      </c>
      <c r="LA1">
        <f t="shared" si="4"/>
        <v>312</v>
      </c>
      <c r="LB1">
        <f t="shared" si="4"/>
        <v>313</v>
      </c>
      <c r="LC1">
        <f t="shared" si="4"/>
        <v>314</v>
      </c>
      <c r="LD1">
        <f t="shared" si="4"/>
        <v>315</v>
      </c>
      <c r="LE1">
        <f t="shared" si="4"/>
        <v>316</v>
      </c>
      <c r="LF1">
        <f t="shared" si="4"/>
        <v>317</v>
      </c>
      <c r="LG1">
        <f t="shared" si="4"/>
        <v>318</v>
      </c>
      <c r="LH1">
        <f t="shared" si="4"/>
        <v>319</v>
      </c>
      <c r="LI1">
        <f t="shared" si="4"/>
        <v>320</v>
      </c>
      <c r="LJ1">
        <f t="shared" si="4"/>
        <v>321</v>
      </c>
      <c r="LK1">
        <f t="shared" si="4"/>
        <v>322</v>
      </c>
      <c r="LL1">
        <f t="shared" si="4"/>
        <v>323</v>
      </c>
      <c r="LM1">
        <f t="shared" ref="LM1:ND1" si="5">LL1+1</f>
        <v>324</v>
      </c>
      <c r="LN1">
        <f t="shared" si="5"/>
        <v>325</v>
      </c>
      <c r="LO1">
        <f t="shared" si="5"/>
        <v>326</v>
      </c>
      <c r="LP1">
        <f t="shared" si="5"/>
        <v>327</v>
      </c>
      <c r="LQ1">
        <f t="shared" si="5"/>
        <v>328</v>
      </c>
      <c r="LR1">
        <f t="shared" si="5"/>
        <v>329</v>
      </c>
      <c r="LS1">
        <f t="shared" si="5"/>
        <v>330</v>
      </c>
      <c r="LT1">
        <f t="shared" si="5"/>
        <v>331</v>
      </c>
      <c r="LU1">
        <f t="shared" si="5"/>
        <v>332</v>
      </c>
      <c r="LV1">
        <f t="shared" si="5"/>
        <v>333</v>
      </c>
      <c r="LW1">
        <f t="shared" si="5"/>
        <v>334</v>
      </c>
      <c r="LX1">
        <f t="shared" si="5"/>
        <v>335</v>
      </c>
      <c r="LY1">
        <f t="shared" si="5"/>
        <v>336</v>
      </c>
      <c r="LZ1">
        <f t="shared" si="5"/>
        <v>337</v>
      </c>
      <c r="MA1">
        <f t="shared" si="5"/>
        <v>338</v>
      </c>
      <c r="MB1">
        <f t="shared" si="5"/>
        <v>339</v>
      </c>
      <c r="MC1">
        <f t="shared" si="5"/>
        <v>340</v>
      </c>
      <c r="MD1">
        <f t="shared" si="5"/>
        <v>341</v>
      </c>
      <c r="ME1">
        <f t="shared" si="5"/>
        <v>342</v>
      </c>
      <c r="MF1">
        <f t="shared" si="5"/>
        <v>343</v>
      </c>
      <c r="MG1">
        <f t="shared" si="5"/>
        <v>344</v>
      </c>
      <c r="MH1">
        <f t="shared" si="5"/>
        <v>345</v>
      </c>
      <c r="MI1">
        <f t="shared" si="5"/>
        <v>346</v>
      </c>
      <c r="MJ1">
        <f t="shared" si="5"/>
        <v>347</v>
      </c>
      <c r="MK1">
        <f t="shared" si="5"/>
        <v>348</v>
      </c>
      <c r="ML1">
        <f t="shared" si="5"/>
        <v>349</v>
      </c>
      <c r="MM1">
        <f t="shared" si="5"/>
        <v>350</v>
      </c>
      <c r="MN1">
        <f t="shared" si="5"/>
        <v>351</v>
      </c>
      <c r="MO1">
        <f t="shared" si="5"/>
        <v>352</v>
      </c>
      <c r="MP1">
        <f t="shared" si="5"/>
        <v>353</v>
      </c>
      <c r="MQ1">
        <f t="shared" si="5"/>
        <v>354</v>
      </c>
      <c r="MR1">
        <f t="shared" si="5"/>
        <v>355</v>
      </c>
      <c r="MS1">
        <f t="shared" si="5"/>
        <v>356</v>
      </c>
      <c r="MT1">
        <f t="shared" si="5"/>
        <v>357</v>
      </c>
      <c r="MU1">
        <f t="shared" si="5"/>
        <v>358</v>
      </c>
      <c r="MV1">
        <f t="shared" si="5"/>
        <v>359</v>
      </c>
      <c r="MW1">
        <f t="shared" si="5"/>
        <v>360</v>
      </c>
      <c r="MX1">
        <f t="shared" si="5"/>
        <v>361</v>
      </c>
      <c r="MY1">
        <f t="shared" si="5"/>
        <v>362</v>
      </c>
      <c r="MZ1">
        <f t="shared" si="5"/>
        <v>363</v>
      </c>
      <c r="NA1">
        <f t="shared" si="5"/>
        <v>364</v>
      </c>
      <c r="NB1">
        <f t="shared" si="5"/>
        <v>365</v>
      </c>
      <c r="NC1">
        <f t="shared" si="5"/>
        <v>366</v>
      </c>
      <c r="ND1">
        <f t="shared" si="5"/>
        <v>367</v>
      </c>
    </row>
    <row r="2" spans="1:368" ht="15" customHeight="1" x14ac:dyDescent="0.2">
      <c r="A2"/>
      <c r="B2" s="330" t="s">
        <v>79</v>
      </c>
      <c r="C2" s="74" t="s">
        <v>80</v>
      </c>
      <c r="D2" s="74" t="s">
        <v>80</v>
      </c>
      <c r="E2" s="74" t="s">
        <v>80</v>
      </c>
      <c r="F2" s="74" t="s">
        <v>80</v>
      </c>
      <c r="G2" s="74" t="s">
        <v>80</v>
      </c>
      <c r="H2" s="74" t="s">
        <v>80</v>
      </c>
      <c r="I2" s="74" t="s">
        <v>80</v>
      </c>
      <c r="J2" s="74" t="s">
        <v>80</v>
      </c>
      <c r="K2" s="74" t="s">
        <v>80</v>
      </c>
      <c r="L2" s="74" t="s">
        <v>80</v>
      </c>
      <c r="M2" s="74" t="s">
        <v>80</v>
      </c>
      <c r="N2" s="74" t="s">
        <v>80</v>
      </c>
      <c r="O2" s="74" t="s">
        <v>80</v>
      </c>
      <c r="P2" s="74" t="s">
        <v>80</v>
      </c>
      <c r="Q2" s="74" t="s">
        <v>80</v>
      </c>
      <c r="R2" s="74" t="s">
        <v>80</v>
      </c>
      <c r="S2" s="74" t="s">
        <v>80</v>
      </c>
      <c r="T2" s="74" t="s">
        <v>80</v>
      </c>
      <c r="U2" s="74" t="s">
        <v>80</v>
      </c>
      <c r="V2" s="74" t="s">
        <v>80</v>
      </c>
      <c r="W2" s="74" t="s">
        <v>80</v>
      </c>
      <c r="X2" s="74" t="s">
        <v>80</v>
      </c>
      <c r="Y2" s="74" t="s">
        <v>80</v>
      </c>
      <c r="Z2" s="74" t="s">
        <v>80</v>
      </c>
      <c r="AA2" s="74" t="s">
        <v>80</v>
      </c>
      <c r="AB2" s="74" t="s">
        <v>80</v>
      </c>
      <c r="AC2" s="74" t="s">
        <v>80</v>
      </c>
      <c r="AD2" s="74" t="s">
        <v>80</v>
      </c>
      <c r="AE2" s="74" t="s">
        <v>80</v>
      </c>
      <c r="AF2" s="74" t="s">
        <v>80</v>
      </c>
      <c r="AG2" s="74" t="s">
        <v>80</v>
      </c>
      <c r="AH2" s="74" t="s">
        <v>80</v>
      </c>
      <c r="AI2" s="74" t="s">
        <v>80</v>
      </c>
      <c r="AJ2" s="74" t="s">
        <v>80</v>
      </c>
      <c r="AK2" s="74" t="s">
        <v>80</v>
      </c>
      <c r="AL2" s="74" t="s">
        <v>80</v>
      </c>
      <c r="AM2" s="74" t="s">
        <v>80</v>
      </c>
      <c r="AN2" s="74" t="s">
        <v>80</v>
      </c>
      <c r="AO2" s="74" t="s">
        <v>80</v>
      </c>
      <c r="AP2" s="74" t="s">
        <v>80</v>
      </c>
      <c r="AQ2" s="74" t="s">
        <v>80</v>
      </c>
      <c r="AR2" s="74" t="s">
        <v>80</v>
      </c>
      <c r="AS2" s="74" t="s">
        <v>80</v>
      </c>
      <c r="AT2" s="74" t="s">
        <v>80</v>
      </c>
      <c r="AU2" s="74" t="s">
        <v>80</v>
      </c>
      <c r="AV2" s="74" t="s">
        <v>80</v>
      </c>
      <c r="AW2" s="74" t="s">
        <v>80</v>
      </c>
      <c r="AX2" s="74" t="s">
        <v>80</v>
      </c>
      <c r="AY2" s="74" t="s">
        <v>80</v>
      </c>
      <c r="AZ2" s="74" t="s">
        <v>80</v>
      </c>
      <c r="BA2" s="74" t="s">
        <v>80</v>
      </c>
      <c r="BB2" s="74" t="s">
        <v>80</v>
      </c>
      <c r="BC2" s="74" t="s">
        <v>80</v>
      </c>
      <c r="BD2" s="74" t="s">
        <v>80</v>
      </c>
      <c r="BE2" s="74" t="s">
        <v>80</v>
      </c>
      <c r="BF2" s="74" t="s">
        <v>80</v>
      </c>
      <c r="BG2" s="74" t="s">
        <v>80</v>
      </c>
      <c r="BH2" s="74" t="s">
        <v>80</v>
      </c>
      <c r="BI2" s="74" t="s">
        <v>80</v>
      </c>
      <c r="BJ2" s="74" t="s">
        <v>80</v>
      </c>
      <c r="BK2" s="74" t="s">
        <v>80</v>
      </c>
      <c r="BL2" s="74" t="s">
        <v>80</v>
      </c>
      <c r="BM2" s="74" t="s">
        <v>80</v>
      </c>
      <c r="BN2" s="74" t="s">
        <v>80</v>
      </c>
      <c r="BO2" s="74" t="s">
        <v>80</v>
      </c>
      <c r="BP2" s="74" t="s">
        <v>80</v>
      </c>
      <c r="BQ2" s="74" t="s">
        <v>80</v>
      </c>
      <c r="BR2" s="74" t="s">
        <v>80</v>
      </c>
      <c r="BS2" s="74" t="s">
        <v>80</v>
      </c>
      <c r="BT2" s="74" t="s">
        <v>80</v>
      </c>
      <c r="BU2" s="74" t="s">
        <v>80</v>
      </c>
      <c r="BV2" s="74" t="s">
        <v>80</v>
      </c>
      <c r="BW2" s="74" t="s">
        <v>80</v>
      </c>
      <c r="BX2" s="74" t="s">
        <v>80</v>
      </c>
      <c r="BY2" s="74" t="s">
        <v>80</v>
      </c>
      <c r="BZ2" s="74" t="s">
        <v>80</v>
      </c>
      <c r="CA2" s="74" t="s">
        <v>80</v>
      </c>
      <c r="CB2" s="74" t="s">
        <v>80</v>
      </c>
      <c r="CC2" s="74" t="s">
        <v>80</v>
      </c>
      <c r="CD2" s="74" t="s">
        <v>80</v>
      </c>
      <c r="CE2" s="74" t="s">
        <v>80</v>
      </c>
      <c r="CF2" s="74" t="s">
        <v>80</v>
      </c>
      <c r="CG2" s="74" t="s">
        <v>80</v>
      </c>
      <c r="CH2" s="74" t="s">
        <v>80</v>
      </c>
      <c r="CI2" s="74" t="s">
        <v>80</v>
      </c>
      <c r="CJ2" s="74" t="s">
        <v>80</v>
      </c>
      <c r="CK2" s="74" t="s">
        <v>80</v>
      </c>
      <c r="CL2" s="74" t="s">
        <v>80</v>
      </c>
      <c r="CM2" s="74" t="s">
        <v>80</v>
      </c>
      <c r="CN2" s="74" t="s">
        <v>80</v>
      </c>
      <c r="CO2" s="74" t="s">
        <v>80</v>
      </c>
      <c r="CP2" s="74" t="s">
        <v>80</v>
      </c>
      <c r="CQ2" s="74" t="s">
        <v>80</v>
      </c>
      <c r="CR2" s="74" t="s">
        <v>80</v>
      </c>
      <c r="CS2" s="74" t="s">
        <v>80</v>
      </c>
      <c r="CT2" s="74" t="s">
        <v>80</v>
      </c>
      <c r="CU2" s="74" t="s">
        <v>80</v>
      </c>
      <c r="CV2" s="74" t="s">
        <v>80</v>
      </c>
      <c r="CW2" s="74" t="s">
        <v>80</v>
      </c>
      <c r="CX2" s="74" t="s">
        <v>80</v>
      </c>
      <c r="CY2" s="74" t="s">
        <v>80</v>
      </c>
      <c r="CZ2" s="74" t="s">
        <v>80</v>
      </c>
      <c r="DA2" s="74" t="s">
        <v>80</v>
      </c>
      <c r="DB2" s="74" t="s">
        <v>80</v>
      </c>
      <c r="DC2" s="74" t="s">
        <v>80</v>
      </c>
      <c r="DD2" s="74" t="s">
        <v>80</v>
      </c>
      <c r="DE2" s="74" t="s">
        <v>80</v>
      </c>
      <c r="DF2" s="74" t="s">
        <v>80</v>
      </c>
      <c r="DG2" s="74" t="s">
        <v>80</v>
      </c>
      <c r="DH2" s="74" t="s">
        <v>80</v>
      </c>
      <c r="DI2" s="74" t="s">
        <v>80</v>
      </c>
      <c r="DJ2" s="74" t="s">
        <v>80</v>
      </c>
      <c r="DK2" s="74" t="s">
        <v>80</v>
      </c>
      <c r="DL2" s="74" t="s">
        <v>80</v>
      </c>
      <c r="DM2" s="74" t="s">
        <v>80</v>
      </c>
      <c r="DN2" s="74" t="s">
        <v>80</v>
      </c>
      <c r="DO2" s="74" t="s">
        <v>80</v>
      </c>
      <c r="DP2" s="74" t="s">
        <v>80</v>
      </c>
      <c r="DQ2" s="74" t="s">
        <v>80</v>
      </c>
      <c r="DR2" s="74" t="s">
        <v>80</v>
      </c>
      <c r="DS2" s="74" t="s">
        <v>80</v>
      </c>
      <c r="DT2" s="74" t="s">
        <v>80</v>
      </c>
      <c r="DU2" s="74" t="s">
        <v>80</v>
      </c>
      <c r="DV2" s="74" t="s">
        <v>80</v>
      </c>
      <c r="DW2" s="74" t="s">
        <v>80</v>
      </c>
      <c r="DX2" s="74" t="s">
        <v>80</v>
      </c>
      <c r="DY2" s="74" t="s">
        <v>80</v>
      </c>
      <c r="DZ2" s="74" t="s">
        <v>80</v>
      </c>
      <c r="EA2" s="74" t="s">
        <v>80</v>
      </c>
      <c r="EB2" s="74" t="s">
        <v>80</v>
      </c>
      <c r="EC2" s="74" t="s">
        <v>80</v>
      </c>
      <c r="ED2" s="74" t="s">
        <v>80</v>
      </c>
      <c r="EE2" s="74" t="s">
        <v>80</v>
      </c>
      <c r="EF2" s="74" t="s">
        <v>80</v>
      </c>
      <c r="EG2" s="74" t="s">
        <v>80</v>
      </c>
      <c r="EH2" s="74" t="s">
        <v>80</v>
      </c>
      <c r="EI2" s="74" t="s">
        <v>80</v>
      </c>
      <c r="EJ2" s="74" t="s">
        <v>80</v>
      </c>
      <c r="EK2" s="74" t="s">
        <v>80</v>
      </c>
      <c r="EL2" s="74" t="s">
        <v>80</v>
      </c>
      <c r="EM2" s="74" t="s">
        <v>80</v>
      </c>
      <c r="EN2" s="74" t="s">
        <v>80</v>
      </c>
      <c r="EO2" s="74" t="s">
        <v>80</v>
      </c>
      <c r="EP2" s="74" t="s">
        <v>80</v>
      </c>
      <c r="EQ2" s="74" t="s">
        <v>80</v>
      </c>
      <c r="ER2" s="74" t="s">
        <v>80</v>
      </c>
      <c r="ES2" s="74" t="s">
        <v>80</v>
      </c>
      <c r="ET2" s="74" t="s">
        <v>80</v>
      </c>
      <c r="EU2" s="74" t="s">
        <v>80</v>
      </c>
      <c r="EV2" s="74" t="s">
        <v>80</v>
      </c>
      <c r="EW2" s="74" t="s">
        <v>80</v>
      </c>
      <c r="EX2" s="74" t="s">
        <v>80</v>
      </c>
      <c r="EY2" s="74" t="s">
        <v>80</v>
      </c>
      <c r="EZ2" s="74" t="s">
        <v>80</v>
      </c>
      <c r="FA2" s="74" t="s">
        <v>80</v>
      </c>
      <c r="FB2" s="74" t="s">
        <v>80</v>
      </c>
      <c r="FC2" s="74" t="s">
        <v>80</v>
      </c>
      <c r="FD2" s="74" t="s">
        <v>80</v>
      </c>
      <c r="FE2" s="74" t="s">
        <v>80</v>
      </c>
      <c r="FF2" s="74" t="s">
        <v>80</v>
      </c>
      <c r="FG2" s="74" t="s">
        <v>80</v>
      </c>
      <c r="FH2" s="74" t="s">
        <v>80</v>
      </c>
      <c r="FI2" s="74" t="s">
        <v>80</v>
      </c>
      <c r="FJ2" s="74" t="s">
        <v>80</v>
      </c>
      <c r="FK2" s="74" t="s">
        <v>80</v>
      </c>
      <c r="FL2" s="74" t="s">
        <v>80</v>
      </c>
      <c r="FM2" s="74" t="s">
        <v>80</v>
      </c>
      <c r="FN2" s="74" t="s">
        <v>80</v>
      </c>
      <c r="FO2" s="74" t="s">
        <v>80</v>
      </c>
      <c r="FP2" s="74" t="s">
        <v>80</v>
      </c>
      <c r="FQ2" s="74" t="s">
        <v>80</v>
      </c>
      <c r="FR2" s="74" t="s">
        <v>80</v>
      </c>
      <c r="FS2" s="74" t="s">
        <v>80</v>
      </c>
      <c r="FT2" s="74" t="s">
        <v>80</v>
      </c>
      <c r="FU2" s="74" t="s">
        <v>80</v>
      </c>
      <c r="FV2" s="74" t="s">
        <v>80</v>
      </c>
      <c r="FW2" s="74" t="s">
        <v>80</v>
      </c>
      <c r="FX2" s="74" t="s">
        <v>80</v>
      </c>
      <c r="FY2" s="74" t="s">
        <v>80</v>
      </c>
      <c r="FZ2" s="74" t="s">
        <v>80</v>
      </c>
      <c r="GA2" s="74" t="s">
        <v>80</v>
      </c>
      <c r="GB2" s="74" t="s">
        <v>80</v>
      </c>
      <c r="GC2" s="74" t="s">
        <v>80</v>
      </c>
      <c r="GD2" s="74" t="s">
        <v>80</v>
      </c>
      <c r="GE2" s="74" t="s">
        <v>80</v>
      </c>
      <c r="GF2" s="74" t="s">
        <v>80</v>
      </c>
      <c r="GG2" s="74" t="s">
        <v>80</v>
      </c>
      <c r="GH2" s="74" t="s">
        <v>80</v>
      </c>
      <c r="GI2" s="74" t="s">
        <v>80</v>
      </c>
      <c r="GJ2" s="74" t="s">
        <v>80</v>
      </c>
      <c r="GK2" s="74" t="s">
        <v>80</v>
      </c>
      <c r="GL2" s="74" t="s">
        <v>80</v>
      </c>
      <c r="GM2" s="74" t="s">
        <v>80</v>
      </c>
      <c r="GN2" s="74" t="s">
        <v>80</v>
      </c>
      <c r="GO2" s="74" t="s">
        <v>80</v>
      </c>
      <c r="GP2" s="74" t="s">
        <v>80</v>
      </c>
      <c r="GQ2" s="74" t="s">
        <v>80</v>
      </c>
      <c r="GR2" s="74" t="s">
        <v>80</v>
      </c>
      <c r="GS2" s="74" t="s">
        <v>80</v>
      </c>
      <c r="GT2" s="74" t="s">
        <v>80</v>
      </c>
      <c r="GU2" s="74" t="s">
        <v>80</v>
      </c>
      <c r="GV2" s="74" t="s">
        <v>80</v>
      </c>
      <c r="GW2" s="74" t="s">
        <v>80</v>
      </c>
      <c r="GX2" s="74" t="s">
        <v>80</v>
      </c>
      <c r="GY2" s="74" t="s">
        <v>80</v>
      </c>
      <c r="GZ2" s="74" t="s">
        <v>80</v>
      </c>
      <c r="HA2" s="74" t="s">
        <v>80</v>
      </c>
      <c r="HB2" s="74" t="s">
        <v>80</v>
      </c>
      <c r="HC2" s="74" t="s">
        <v>80</v>
      </c>
      <c r="HD2" s="74" t="s">
        <v>80</v>
      </c>
      <c r="HE2" s="74" t="s">
        <v>80</v>
      </c>
      <c r="HF2" s="74" t="s">
        <v>80</v>
      </c>
      <c r="HG2" s="74" t="s">
        <v>80</v>
      </c>
      <c r="HH2" s="74" t="s">
        <v>80</v>
      </c>
      <c r="HI2" s="74" t="s">
        <v>80</v>
      </c>
      <c r="HJ2" s="74" t="s">
        <v>80</v>
      </c>
      <c r="HK2" s="74" t="s">
        <v>80</v>
      </c>
      <c r="HL2" s="74" t="s">
        <v>80</v>
      </c>
      <c r="HM2" s="74" t="s">
        <v>80</v>
      </c>
      <c r="HN2" s="74" t="s">
        <v>80</v>
      </c>
      <c r="HO2" s="74" t="s">
        <v>80</v>
      </c>
      <c r="HP2" s="74" t="s">
        <v>80</v>
      </c>
      <c r="HQ2" s="74" t="s">
        <v>80</v>
      </c>
      <c r="HR2" s="74" t="s">
        <v>80</v>
      </c>
      <c r="HS2" s="74" t="s">
        <v>80</v>
      </c>
      <c r="HT2" s="74" t="s">
        <v>80</v>
      </c>
      <c r="HU2" s="74" t="s">
        <v>80</v>
      </c>
      <c r="HV2" s="74" t="s">
        <v>80</v>
      </c>
      <c r="HW2" s="74" t="s">
        <v>80</v>
      </c>
      <c r="HX2" s="74" t="s">
        <v>80</v>
      </c>
      <c r="HY2" s="74" t="s">
        <v>80</v>
      </c>
      <c r="HZ2" s="74" t="s">
        <v>80</v>
      </c>
      <c r="IA2" s="74" t="s">
        <v>80</v>
      </c>
      <c r="IB2" s="74" t="s">
        <v>80</v>
      </c>
      <c r="IC2" s="74" t="s">
        <v>80</v>
      </c>
      <c r="ID2" s="74" t="s">
        <v>80</v>
      </c>
      <c r="IE2" s="74" t="s">
        <v>80</v>
      </c>
      <c r="IF2" s="74" t="s">
        <v>80</v>
      </c>
      <c r="IG2" s="74" t="s">
        <v>80</v>
      </c>
      <c r="IH2" s="74" t="s">
        <v>80</v>
      </c>
      <c r="II2" s="74" t="s">
        <v>80</v>
      </c>
      <c r="IJ2" s="74" t="s">
        <v>80</v>
      </c>
      <c r="IK2" s="74" t="s">
        <v>80</v>
      </c>
      <c r="IL2" s="74" t="s">
        <v>80</v>
      </c>
      <c r="IM2" s="74" t="s">
        <v>80</v>
      </c>
      <c r="IN2" s="74" t="s">
        <v>80</v>
      </c>
      <c r="IO2" s="74" t="s">
        <v>80</v>
      </c>
      <c r="IP2" s="74" t="s">
        <v>80</v>
      </c>
      <c r="IQ2" s="74" t="s">
        <v>80</v>
      </c>
      <c r="IR2" s="74" t="s">
        <v>80</v>
      </c>
      <c r="IS2" s="74" t="s">
        <v>80</v>
      </c>
      <c r="IT2" s="74" t="s">
        <v>80</v>
      </c>
      <c r="IU2" s="74" t="s">
        <v>80</v>
      </c>
      <c r="IV2" s="74" t="s">
        <v>80</v>
      </c>
      <c r="IW2" s="74" t="s">
        <v>80</v>
      </c>
      <c r="IX2" s="74" t="s">
        <v>80</v>
      </c>
      <c r="IY2" s="74" t="s">
        <v>80</v>
      </c>
      <c r="IZ2" s="74" t="s">
        <v>80</v>
      </c>
      <c r="JA2" s="74" t="s">
        <v>80</v>
      </c>
      <c r="JB2" s="74" t="s">
        <v>80</v>
      </c>
      <c r="JC2" s="74" t="s">
        <v>80</v>
      </c>
      <c r="JD2" s="74" t="s">
        <v>80</v>
      </c>
      <c r="JE2" s="74" t="s">
        <v>80</v>
      </c>
      <c r="JF2" s="74" t="s">
        <v>80</v>
      </c>
      <c r="JG2" s="74" t="s">
        <v>80</v>
      </c>
      <c r="JH2" s="74" t="s">
        <v>80</v>
      </c>
      <c r="JI2" s="74" t="s">
        <v>80</v>
      </c>
      <c r="JJ2" s="74" t="s">
        <v>80</v>
      </c>
      <c r="JK2" s="74" t="s">
        <v>80</v>
      </c>
      <c r="JL2" s="74" t="s">
        <v>80</v>
      </c>
      <c r="JM2" s="74" t="s">
        <v>80</v>
      </c>
      <c r="JN2" s="74" t="s">
        <v>80</v>
      </c>
      <c r="JO2" s="74" t="s">
        <v>80</v>
      </c>
      <c r="JP2" s="74" t="s">
        <v>80</v>
      </c>
      <c r="JQ2" s="74" t="s">
        <v>80</v>
      </c>
      <c r="JR2" s="74" t="s">
        <v>80</v>
      </c>
      <c r="JS2" s="74" t="s">
        <v>80</v>
      </c>
      <c r="JT2" s="74" t="s">
        <v>80</v>
      </c>
      <c r="JU2" s="74" t="s">
        <v>80</v>
      </c>
      <c r="JV2" s="74" t="s">
        <v>80</v>
      </c>
      <c r="JW2" s="74" t="s">
        <v>80</v>
      </c>
      <c r="JX2" s="74" t="s">
        <v>80</v>
      </c>
      <c r="JY2" s="74" t="s">
        <v>80</v>
      </c>
      <c r="JZ2" s="74" t="s">
        <v>80</v>
      </c>
      <c r="KA2" s="74" t="s">
        <v>80</v>
      </c>
      <c r="KB2" s="74" t="s">
        <v>80</v>
      </c>
      <c r="KC2" s="74" t="s">
        <v>80</v>
      </c>
      <c r="KD2" s="74" t="s">
        <v>80</v>
      </c>
      <c r="KE2" s="74" t="s">
        <v>80</v>
      </c>
      <c r="KF2" s="74" t="s">
        <v>80</v>
      </c>
      <c r="KG2" s="74" t="s">
        <v>80</v>
      </c>
      <c r="KH2" s="74" t="s">
        <v>80</v>
      </c>
      <c r="KI2" s="74" t="s">
        <v>80</v>
      </c>
      <c r="KJ2" s="74" t="s">
        <v>80</v>
      </c>
      <c r="KK2" s="74" t="s">
        <v>80</v>
      </c>
      <c r="KL2" s="74" t="s">
        <v>80</v>
      </c>
      <c r="KM2" s="74" t="s">
        <v>80</v>
      </c>
      <c r="KN2" s="74" t="s">
        <v>80</v>
      </c>
      <c r="KO2" s="74" t="s">
        <v>80</v>
      </c>
      <c r="KP2" s="74" t="s">
        <v>80</v>
      </c>
      <c r="KQ2" s="74" t="s">
        <v>80</v>
      </c>
      <c r="KR2" s="74" t="s">
        <v>80</v>
      </c>
      <c r="KS2" s="74" t="s">
        <v>80</v>
      </c>
      <c r="KT2" s="74" t="s">
        <v>80</v>
      </c>
      <c r="KU2" s="74" t="s">
        <v>80</v>
      </c>
      <c r="KV2" s="74" t="s">
        <v>80</v>
      </c>
      <c r="KW2" s="74" t="s">
        <v>80</v>
      </c>
      <c r="KX2" s="74" t="s">
        <v>80</v>
      </c>
      <c r="KY2" s="74" t="s">
        <v>80</v>
      </c>
      <c r="KZ2" s="74" t="s">
        <v>80</v>
      </c>
      <c r="LA2" s="74" t="s">
        <v>80</v>
      </c>
      <c r="LB2" s="74" t="s">
        <v>80</v>
      </c>
      <c r="LC2" s="74" t="s">
        <v>80</v>
      </c>
      <c r="LD2" s="74" t="s">
        <v>80</v>
      </c>
      <c r="LE2" s="74" t="s">
        <v>80</v>
      </c>
      <c r="LF2" s="74" t="s">
        <v>80</v>
      </c>
      <c r="LG2" s="74" t="s">
        <v>80</v>
      </c>
      <c r="LH2" s="74" t="s">
        <v>80</v>
      </c>
      <c r="LI2" s="74" t="s">
        <v>80</v>
      </c>
      <c r="LJ2" s="74" t="s">
        <v>80</v>
      </c>
      <c r="LK2" s="74" t="s">
        <v>80</v>
      </c>
      <c r="LL2" s="74" t="s">
        <v>80</v>
      </c>
      <c r="LM2" s="74" t="s">
        <v>80</v>
      </c>
      <c r="LN2" s="74" t="s">
        <v>80</v>
      </c>
      <c r="LO2" s="74" t="s">
        <v>80</v>
      </c>
      <c r="LP2" s="74" t="s">
        <v>80</v>
      </c>
      <c r="LQ2" s="74" t="s">
        <v>80</v>
      </c>
      <c r="LR2" s="74" t="s">
        <v>80</v>
      </c>
      <c r="LS2" s="74" t="s">
        <v>80</v>
      </c>
      <c r="LT2" s="74" t="s">
        <v>80</v>
      </c>
      <c r="LU2" s="74" t="s">
        <v>80</v>
      </c>
      <c r="LV2" s="74" t="s">
        <v>80</v>
      </c>
      <c r="LW2" s="74" t="s">
        <v>80</v>
      </c>
      <c r="LX2" s="74" t="s">
        <v>80</v>
      </c>
      <c r="LY2" s="74" t="s">
        <v>80</v>
      </c>
      <c r="LZ2" s="74" t="s">
        <v>80</v>
      </c>
      <c r="MA2" s="74" t="s">
        <v>80</v>
      </c>
      <c r="MB2" s="74" t="s">
        <v>80</v>
      </c>
      <c r="MC2" s="74" t="s">
        <v>80</v>
      </c>
      <c r="MD2" s="74" t="s">
        <v>80</v>
      </c>
      <c r="ME2" s="74" t="s">
        <v>80</v>
      </c>
      <c r="MF2" s="74" t="s">
        <v>80</v>
      </c>
      <c r="MG2" s="74" t="s">
        <v>80</v>
      </c>
      <c r="MH2" s="74" t="s">
        <v>80</v>
      </c>
      <c r="MI2" s="74" t="s">
        <v>80</v>
      </c>
      <c r="MJ2" s="74" t="s">
        <v>80</v>
      </c>
      <c r="MK2" s="74" t="s">
        <v>80</v>
      </c>
      <c r="ML2" s="74" t="s">
        <v>80</v>
      </c>
      <c r="MM2" s="74" t="s">
        <v>80</v>
      </c>
      <c r="MN2" s="74" t="s">
        <v>80</v>
      </c>
      <c r="MO2" s="74" t="s">
        <v>80</v>
      </c>
      <c r="MP2" s="74" t="s">
        <v>80</v>
      </c>
      <c r="MQ2" s="74" t="s">
        <v>80</v>
      </c>
      <c r="MR2" s="74" t="s">
        <v>80</v>
      </c>
      <c r="MS2" s="74" t="s">
        <v>80</v>
      </c>
      <c r="MT2" s="74" t="s">
        <v>80</v>
      </c>
      <c r="MU2" s="74" t="s">
        <v>80</v>
      </c>
      <c r="MV2" s="74" t="s">
        <v>80</v>
      </c>
      <c r="MW2" s="74" t="s">
        <v>80</v>
      </c>
      <c r="MX2" s="74" t="s">
        <v>80</v>
      </c>
      <c r="MY2" s="74" t="s">
        <v>80</v>
      </c>
      <c r="MZ2" s="74" t="s">
        <v>80</v>
      </c>
      <c r="NA2" s="74" t="s">
        <v>80</v>
      </c>
      <c r="NB2" s="74" t="s">
        <v>80</v>
      </c>
      <c r="NC2" s="74" t="s">
        <v>80</v>
      </c>
      <c r="ND2" s="74" t="s">
        <v>80</v>
      </c>
    </row>
    <row r="3" spans="1:368" ht="15" customHeight="1" x14ac:dyDescent="0.2">
      <c r="A3"/>
      <c r="B3" s="330"/>
      <c r="C3" s="75">
        <f>B1</f>
        <v>45962</v>
      </c>
      <c r="D3" s="76">
        <f>C3+1</f>
        <v>45963</v>
      </c>
      <c r="E3" s="76">
        <f t="shared" ref="E3:BP3" si="6">D3+1</f>
        <v>45964</v>
      </c>
      <c r="F3" s="76">
        <f t="shared" si="6"/>
        <v>45965</v>
      </c>
      <c r="G3" s="76">
        <f t="shared" si="6"/>
        <v>45966</v>
      </c>
      <c r="H3" s="76">
        <f t="shared" si="6"/>
        <v>45967</v>
      </c>
      <c r="I3" s="76">
        <f t="shared" si="6"/>
        <v>45968</v>
      </c>
      <c r="J3" s="76">
        <f t="shared" si="6"/>
        <v>45969</v>
      </c>
      <c r="K3" s="76">
        <f t="shared" si="6"/>
        <v>45970</v>
      </c>
      <c r="L3" s="76">
        <f t="shared" si="6"/>
        <v>45971</v>
      </c>
      <c r="M3" s="76">
        <f t="shared" si="6"/>
        <v>45972</v>
      </c>
      <c r="N3" s="76">
        <f t="shared" si="6"/>
        <v>45973</v>
      </c>
      <c r="O3" s="76">
        <f t="shared" si="6"/>
        <v>45974</v>
      </c>
      <c r="P3" s="76">
        <f t="shared" si="6"/>
        <v>45975</v>
      </c>
      <c r="Q3" s="76">
        <f t="shared" si="6"/>
        <v>45976</v>
      </c>
      <c r="R3" s="76">
        <f t="shared" si="6"/>
        <v>45977</v>
      </c>
      <c r="S3" s="76">
        <f t="shared" si="6"/>
        <v>45978</v>
      </c>
      <c r="T3" s="76">
        <f t="shared" si="6"/>
        <v>45979</v>
      </c>
      <c r="U3" s="76">
        <f t="shared" si="6"/>
        <v>45980</v>
      </c>
      <c r="V3" s="76">
        <f t="shared" si="6"/>
        <v>45981</v>
      </c>
      <c r="W3" s="76">
        <f t="shared" si="6"/>
        <v>45982</v>
      </c>
      <c r="X3" s="76">
        <f t="shared" si="6"/>
        <v>45983</v>
      </c>
      <c r="Y3" s="76">
        <f t="shared" si="6"/>
        <v>45984</v>
      </c>
      <c r="Z3" s="76">
        <f t="shared" si="6"/>
        <v>45985</v>
      </c>
      <c r="AA3" s="76">
        <f t="shared" si="6"/>
        <v>45986</v>
      </c>
      <c r="AB3" s="76">
        <f t="shared" si="6"/>
        <v>45987</v>
      </c>
      <c r="AC3" s="76">
        <f t="shared" si="6"/>
        <v>45988</v>
      </c>
      <c r="AD3" s="76">
        <f t="shared" si="6"/>
        <v>45989</v>
      </c>
      <c r="AE3" s="76">
        <f t="shared" si="6"/>
        <v>45990</v>
      </c>
      <c r="AF3" s="76">
        <f t="shared" si="6"/>
        <v>45991</v>
      </c>
      <c r="AG3" s="76">
        <f t="shared" si="6"/>
        <v>45992</v>
      </c>
      <c r="AH3" s="76">
        <f t="shared" si="6"/>
        <v>45993</v>
      </c>
      <c r="AI3" s="76">
        <f t="shared" si="6"/>
        <v>45994</v>
      </c>
      <c r="AJ3" s="76">
        <f t="shared" si="6"/>
        <v>45995</v>
      </c>
      <c r="AK3" s="76">
        <f t="shared" si="6"/>
        <v>45996</v>
      </c>
      <c r="AL3" s="76">
        <f t="shared" si="6"/>
        <v>45997</v>
      </c>
      <c r="AM3" s="76">
        <f t="shared" si="6"/>
        <v>45998</v>
      </c>
      <c r="AN3" s="76">
        <f t="shared" si="6"/>
        <v>45999</v>
      </c>
      <c r="AO3" s="76">
        <f t="shared" si="6"/>
        <v>46000</v>
      </c>
      <c r="AP3" s="76">
        <f t="shared" si="6"/>
        <v>46001</v>
      </c>
      <c r="AQ3" s="76">
        <f t="shared" si="6"/>
        <v>46002</v>
      </c>
      <c r="AR3" s="76">
        <f t="shared" si="6"/>
        <v>46003</v>
      </c>
      <c r="AS3" s="76">
        <f t="shared" si="6"/>
        <v>46004</v>
      </c>
      <c r="AT3" s="76">
        <f t="shared" si="6"/>
        <v>46005</v>
      </c>
      <c r="AU3" s="76">
        <f t="shared" si="6"/>
        <v>46006</v>
      </c>
      <c r="AV3" s="76">
        <f t="shared" si="6"/>
        <v>46007</v>
      </c>
      <c r="AW3" s="76">
        <f t="shared" si="6"/>
        <v>46008</v>
      </c>
      <c r="AX3" s="76">
        <f t="shared" si="6"/>
        <v>46009</v>
      </c>
      <c r="AY3" s="76">
        <f t="shared" si="6"/>
        <v>46010</v>
      </c>
      <c r="AZ3" s="76">
        <f t="shared" si="6"/>
        <v>46011</v>
      </c>
      <c r="BA3" s="76">
        <f t="shared" si="6"/>
        <v>46012</v>
      </c>
      <c r="BB3" s="76">
        <f t="shared" si="6"/>
        <v>46013</v>
      </c>
      <c r="BC3" s="76">
        <f t="shared" si="6"/>
        <v>46014</v>
      </c>
      <c r="BD3" s="76">
        <f t="shared" si="6"/>
        <v>46015</v>
      </c>
      <c r="BE3" s="76">
        <f t="shared" si="6"/>
        <v>46016</v>
      </c>
      <c r="BF3" s="76">
        <f t="shared" si="6"/>
        <v>46017</v>
      </c>
      <c r="BG3" s="76">
        <f t="shared" si="6"/>
        <v>46018</v>
      </c>
      <c r="BH3" s="76">
        <f t="shared" si="6"/>
        <v>46019</v>
      </c>
      <c r="BI3" s="76">
        <f t="shared" si="6"/>
        <v>46020</v>
      </c>
      <c r="BJ3" s="76">
        <f t="shared" si="6"/>
        <v>46021</v>
      </c>
      <c r="BK3" s="76">
        <f t="shared" si="6"/>
        <v>46022</v>
      </c>
      <c r="BL3" s="76">
        <f t="shared" si="6"/>
        <v>46023</v>
      </c>
      <c r="BM3" s="76">
        <f t="shared" si="6"/>
        <v>46024</v>
      </c>
      <c r="BN3" s="76">
        <f t="shared" si="6"/>
        <v>46025</v>
      </c>
      <c r="BO3" s="76">
        <f t="shared" si="6"/>
        <v>46026</v>
      </c>
      <c r="BP3" s="76">
        <f t="shared" si="6"/>
        <v>46027</v>
      </c>
      <c r="BQ3" s="76">
        <f t="shared" ref="BQ3:EB3" si="7">BP3+1</f>
        <v>46028</v>
      </c>
      <c r="BR3" s="76">
        <f t="shared" si="7"/>
        <v>46029</v>
      </c>
      <c r="BS3" s="76">
        <f t="shared" si="7"/>
        <v>46030</v>
      </c>
      <c r="BT3" s="76">
        <f t="shared" si="7"/>
        <v>46031</v>
      </c>
      <c r="BU3" s="76">
        <f t="shared" si="7"/>
        <v>46032</v>
      </c>
      <c r="BV3" s="76">
        <f t="shared" si="7"/>
        <v>46033</v>
      </c>
      <c r="BW3" s="76">
        <f t="shared" si="7"/>
        <v>46034</v>
      </c>
      <c r="BX3" s="76">
        <f t="shared" si="7"/>
        <v>46035</v>
      </c>
      <c r="BY3" s="76">
        <f t="shared" si="7"/>
        <v>46036</v>
      </c>
      <c r="BZ3" s="76">
        <f t="shared" si="7"/>
        <v>46037</v>
      </c>
      <c r="CA3" s="76">
        <f t="shared" si="7"/>
        <v>46038</v>
      </c>
      <c r="CB3" s="76">
        <f t="shared" si="7"/>
        <v>46039</v>
      </c>
      <c r="CC3" s="76">
        <f t="shared" si="7"/>
        <v>46040</v>
      </c>
      <c r="CD3" s="76">
        <f t="shared" si="7"/>
        <v>46041</v>
      </c>
      <c r="CE3" s="76">
        <f t="shared" si="7"/>
        <v>46042</v>
      </c>
      <c r="CF3" s="76">
        <f t="shared" si="7"/>
        <v>46043</v>
      </c>
      <c r="CG3" s="76">
        <f t="shared" si="7"/>
        <v>46044</v>
      </c>
      <c r="CH3" s="76">
        <f t="shared" si="7"/>
        <v>46045</v>
      </c>
      <c r="CI3" s="76">
        <f t="shared" si="7"/>
        <v>46046</v>
      </c>
      <c r="CJ3" s="76">
        <f t="shared" si="7"/>
        <v>46047</v>
      </c>
      <c r="CK3" s="76">
        <f t="shared" si="7"/>
        <v>46048</v>
      </c>
      <c r="CL3" s="76">
        <f t="shared" si="7"/>
        <v>46049</v>
      </c>
      <c r="CM3" s="76">
        <f t="shared" si="7"/>
        <v>46050</v>
      </c>
      <c r="CN3" s="76">
        <f t="shared" si="7"/>
        <v>46051</v>
      </c>
      <c r="CO3" s="76">
        <f t="shared" si="7"/>
        <v>46052</v>
      </c>
      <c r="CP3" s="76">
        <f t="shared" si="7"/>
        <v>46053</v>
      </c>
      <c r="CQ3" s="76">
        <f t="shared" si="7"/>
        <v>46054</v>
      </c>
      <c r="CR3" s="76">
        <f t="shared" si="7"/>
        <v>46055</v>
      </c>
      <c r="CS3" s="76">
        <f t="shared" si="7"/>
        <v>46056</v>
      </c>
      <c r="CT3" s="76">
        <f t="shared" si="7"/>
        <v>46057</v>
      </c>
      <c r="CU3" s="76">
        <f t="shared" si="7"/>
        <v>46058</v>
      </c>
      <c r="CV3" s="76">
        <f t="shared" si="7"/>
        <v>46059</v>
      </c>
      <c r="CW3" s="76">
        <f t="shared" si="7"/>
        <v>46060</v>
      </c>
      <c r="CX3" s="76">
        <f t="shared" si="7"/>
        <v>46061</v>
      </c>
      <c r="CY3" s="76">
        <f t="shared" si="7"/>
        <v>46062</v>
      </c>
      <c r="CZ3" s="76">
        <f t="shared" si="7"/>
        <v>46063</v>
      </c>
      <c r="DA3" s="76">
        <f t="shared" si="7"/>
        <v>46064</v>
      </c>
      <c r="DB3" s="76">
        <f t="shared" si="7"/>
        <v>46065</v>
      </c>
      <c r="DC3" s="76">
        <f t="shared" si="7"/>
        <v>46066</v>
      </c>
      <c r="DD3" s="76">
        <f t="shared" si="7"/>
        <v>46067</v>
      </c>
      <c r="DE3" s="76">
        <f t="shared" si="7"/>
        <v>46068</v>
      </c>
      <c r="DF3" s="76">
        <f t="shared" si="7"/>
        <v>46069</v>
      </c>
      <c r="DG3" s="76">
        <f t="shared" si="7"/>
        <v>46070</v>
      </c>
      <c r="DH3" s="76">
        <f t="shared" si="7"/>
        <v>46071</v>
      </c>
      <c r="DI3" s="76">
        <f t="shared" si="7"/>
        <v>46072</v>
      </c>
      <c r="DJ3" s="76">
        <f t="shared" si="7"/>
        <v>46073</v>
      </c>
      <c r="DK3" s="76">
        <f t="shared" si="7"/>
        <v>46074</v>
      </c>
      <c r="DL3" s="76">
        <f t="shared" si="7"/>
        <v>46075</v>
      </c>
      <c r="DM3" s="76">
        <f t="shared" si="7"/>
        <v>46076</v>
      </c>
      <c r="DN3" s="76">
        <f t="shared" si="7"/>
        <v>46077</v>
      </c>
      <c r="DO3" s="76">
        <f t="shared" si="7"/>
        <v>46078</v>
      </c>
      <c r="DP3" s="76">
        <f t="shared" si="7"/>
        <v>46079</v>
      </c>
      <c r="DQ3" s="76">
        <f t="shared" si="7"/>
        <v>46080</v>
      </c>
      <c r="DR3" s="76">
        <f t="shared" si="7"/>
        <v>46081</v>
      </c>
      <c r="DS3" s="76">
        <f t="shared" si="7"/>
        <v>46082</v>
      </c>
      <c r="DT3" s="76">
        <f t="shared" si="7"/>
        <v>46083</v>
      </c>
      <c r="DU3" s="76">
        <f t="shared" si="7"/>
        <v>46084</v>
      </c>
      <c r="DV3" s="76">
        <f t="shared" si="7"/>
        <v>46085</v>
      </c>
      <c r="DW3" s="76">
        <f t="shared" si="7"/>
        <v>46086</v>
      </c>
      <c r="DX3" s="76">
        <f t="shared" si="7"/>
        <v>46087</v>
      </c>
      <c r="DY3" s="76">
        <f t="shared" si="7"/>
        <v>46088</v>
      </c>
      <c r="DZ3" s="76">
        <f t="shared" si="7"/>
        <v>46089</v>
      </c>
      <c r="EA3" s="76">
        <f t="shared" si="7"/>
        <v>46090</v>
      </c>
      <c r="EB3" s="76">
        <f t="shared" si="7"/>
        <v>46091</v>
      </c>
      <c r="EC3" s="76">
        <f t="shared" ref="EC3:GN3" si="8">EB3+1</f>
        <v>46092</v>
      </c>
      <c r="ED3" s="76">
        <f t="shared" si="8"/>
        <v>46093</v>
      </c>
      <c r="EE3" s="76">
        <f t="shared" si="8"/>
        <v>46094</v>
      </c>
      <c r="EF3" s="76">
        <f t="shared" si="8"/>
        <v>46095</v>
      </c>
      <c r="EG3" s="76">
        <f t="shared" si="8"/>
        <v>46096</v>
      </c>
      <c r="EH3" s="76">
        <f t="shared" si="8"/>
        <v>46097</v>
      </c>
      <c r="EI3" s="76">
        <f t="shared" si="8"/>
        <v>46098</v>
      </c>
      <c r="EJ3" s="76">
        <f t="shared" si="8"/>
        <v>46099</v>
      </c>
      <c r="EK3" s="76">
        <f t="shared" si="8"/>
        <v>46100</v>
      </c>
      <c r="EL3" s="76">
        <f t="shared" si="8"/>
        <v>46101</v>
      </c>
      <c r="EM3" s="76">
        <f t="shared" si="8"/>
        <v>46102</v>
      </c>
      <c r="EN3" s="76">
        <f t="shared" si="8"/>
        <v>46103</v>
      </c>
      <c r="EO3" s="76">
        <f t="shared" si="8"/>
        <v>46104</v>
      </c>
      <c r="EP3" s="76">
        <f t="shared" si="8"/>
        <v>46105</v>
      </c>
      <c r="EQ3" s="76">
        <f t="shared" si="8"/>
        <v>46106</v>
      </c>
      <c r="ER3" s="76">
        <f t="shared" si="8"/>
        <v>46107</v>
      </c>
      <c r="ES3" s="76">
        <f t="shared" si="8"/>
        <v>46108</v>
      </c>
      <c r="ET3" s="76">
        <f t="shared" si="8"/>
        <v>46109</v>
      </c>
      <c r="EU3" s="76">
        <f t="shared" si="8"/>
        <v>46110</v>
      </c>
      <c r="EV3" s="76">
        <f t="shared" si="8"/>
        <v>46111</v>
      </c>
      <c r="EW3" s="76">
        <f t="shared" si="8"/>
        <v>46112</v>
      </c>
      <c r="EX3" s="76">
        <f t="shared" si="8"/>
        <v>46113</v>
      </c>
      <c r="EY3" s="76">
        <f t="shared" si="8"/>
        <v>46114</v>
      </c>
      <c r="EZ3" s="76">
        <f t="shared" si="8"/>
        <v>46115</v>
      </c>
      <c r="FA3" s="76">
        <f t="shared" si="8"/>
        <v>46116</v>
      </c>
      <c r="FB3" s="76">
        <f t="shared" si="8"/>
        <v>46117</v>
      </c>
      <c r="FC3" s="76">
        <f t="shared" si="8"/>
        <v>46118</v>
      </c>
      <c r="FD3" s="76">
        <f t="shared" si="8"/>
        <v>46119</v>
      </c>
      <c r="FE3" s="76">
        <f t="shared" si="8"/>
        <v>46120</v>
      </c>
      <c r="FF3" s="76">
        <f t="shared" si="8"/>
        <v>46121</v>
      </c>
      <c r="FG3" s="76">
        <f t="shared" si="8"/>
        <v>46122</v>
      </c>
      <c r="FH3" s="76">
        <f t="shared" si="8"/>
        <v>46123</v>
      </c>
      <c r="FI3" s="76">
        <f t="shared" si="8"/>
        <v>46124</v>
      </c>
      <c r="FJ3" s="76">
        <f t="shared" si="8"/>
        <v>46125</v>
      </c>
      <c r="FK3" s="76">
        <f t="shared" si="8"/>
        <v>46126</v>
      </c>
      <c r="FL3" s="76">
        <f t="shared" si="8"/>
        <v>46127</v>
      </c>
      <c r="FM3" s="76">
        <f t="shared" si="8"/>
        <v>46128</v>
      </c>
      <c r="FN3" s="76">
        <f t="shared" si="8"/>
        <v>46129</v>
      </c>
      <c r="FO3" s="76">
        <f t="shared" si="8"/>
        <v>46130</v>
      </c>
      <c r="FP3" s="76">
        <f t="shared" si="8"/>
        <v>46131</v>
      </c>
      <c r="FQ3" s="76">
        <f t="shared" si="8"/>
        <v>46132</v>
      </c>
      <c r="FR3" s="76">
        <f t="shared" si="8"/>
        <v>46133</v>
      </c>
      <c r="FS3" s="76">
        <f t="shared" si="8"/>
        <v>46134</v>
      </c>
      <c r="FT3" s="76">
        <f t="shared" si="8"/>
        <v>46135</v>
      </c>
      <c r="FU3" s="76">
        <f t="shared" si="8"/>
        <v>46136</v>
      </c>
      <c r="FV3" s="76">
        <f t="shared" si="8"/>
        <v>46137</v>
      </c>
      <c r="FW3" s="76">
        <f t="shared" si="8"/>
        <v>46138</v>
      </c>
      <c r="FX3" s="76">
        <f t="shared" si="8"/>
        <v>46139</v>
      </c>
      <c r="FY3" s="76">
        <f t="shared" si="8"/>
        <v>46140</v>
      </c>
      <c r="FZ3" s="76">
        <f t="shared" si="8"/>
        <v>46141</v>
      </c>
      <c r="GA3" s="76">
        <f t="shared" si="8"/>
        <v>46142</v>
      </c>
      <c r="GB3" s="76">
        <f t="shared" si="8"/>
        <v>46143</v>
      </c>
      <c r="GC3" s="76">
        <f t="shared" si="8"/>
        <v>46144</v>
      </c>
      <c r="GD3" s="76">
        <f t="shared" si="8"/>
        <v>46145</v>
      </c>
      <c r="GE3" s="76">
        <f t="shared" si="8"/>
        <v>46146</v>
      </c>
      <c r="GF3" s="76">
        <f t="shared" si="8"/>
        <v>46147</v>
      </c>
      <c r="GG3" s="76">
        <f t="shared" si="8"/>
        <v>46148</v>
      </c>
      <c r="GH3" s="76">
        <f t="shared" si="8"/>
        <v>46149</v>
      </c>
      <c r="GI3" s="76">
        <f t="shared" si="8"/>
        <v>46150</v>
      </c>
      <c r="GJ3" s="76">
        <f t="shared" si="8"/>
        <v>46151</v>
      </c>
      <c r="GK3" s="76">
        <f t="shared" si="8"/>
        <v>46152</v>
      </c>
      <c r="GL3" s="76">
        <f t="shared" si="8"/>
        <v>46153</v>
      </c>
      <c r="GM3" s="76">
        <f t="shared" si="8"/>
        <v>46154</v>
      </c>
      <c r="GN3" s="76">
        <f t="shared" si="8"/>
        <v>46155</v>
      </c>
      <c r="GO3" s="76">
        <f t="shared" ref="GO3:IZ3" si="9">GN3+1</f>
        <v>46156</v>
      </c>
      <c r="GP3" s="76">
        <f t="shared" si="9"/>
        <v>46157</v>
      </c>
      <c r="GQ3" s="76">
        <f t="shared" si="9"/>
        <v>46158</v>
      </c>
      <c r="GR3" s="76">
        <f t="shared" si="9"/>
        <v>46159</v>
      </c>
      <c r="GS3" s="76">
        <f t="shared" si="9"/>
        <v>46160</v>
      </c>
      <c r="GT3" s="76">
        <f t="shared" si="9"/>
        <v>46161</v>
      </c>
      <c r="GU3" s="76">
        <f t="shared" si="9"/>
        <v>46162</v>
      </c>
      <c r="GV3" s="76">
        <f t="shared" si="9"/>
        <v>46163</v>
      </c>
      <c r="GW3" s="76">
        <f t="shared" si="9"/>
        <v>46164</v>
      </c>
      <c r="GX3" s="76">
        <f t="shared" si="9"/>
        <v>46165</v>
      </c>
      <c r="GY3" s="76">
        <f t="shared" si="9"/>
        <v>46166</v>
      </c>
      <c r="GZ3" s="76">
        <f t="shared" si="9"/>
        <v>46167</v>
      </c>
      <c r="HA3" s="76">
        <f t="shared" si="9"/>
        <v>46168</v>
      </c>
      <c r="HB3" s="76">
        <f t="shared" si="9"/>
        <v>46169</v>
      </c>
      <c r="HC3" s="76">
        <f t="shared" si="9"/>
        <v>46170</v>
      </c>
      <c r="HD3" s="76">
        <f t="shared" si="9"/>
        <v>46171</v>
      </c>
      <c r="HE3" s="76">
        <f t="shared" si="9"/>
        <v>46172</v>
      </c>
      <c r="HF3" s="76">
        <f t="shared" si="9"/>
        <v>46173</v>
      </c>
      <c r="HG3" s="76">
        <f t="shared" si="9"/>
        <v>46174</v>
      </c>
      <c r="HH3" s="76">
        <f t="shared" si="9"/>
        <v>46175</v>
      </c>
      <c r="HI3" s="76">
        <f t="shared" si="9"/>
        <v>46176</v>
      </c>
      <c r="HJ3" s="76">
        <f t="shared" si="9"/>
        <v>46177</v>
      </c>
      <c r="HK3" s="76">
        <f t="shared" si="9"/>
        <v>46178</v>
      </c>
      <c r="HL3" s="76">
        <f t="shared" si="9"/>
        <v>46179</v>
      </c>
      <c r="HM3" s="76">
        <f t="shared" si="9"/>
        <v>46180</v>
      </c>
      <c r="HN3" s="76">
        <f t="shared" si="9"/>
        <v>46181</v>
      </c>
      <c r="HO3" s="76">
        <f t="shared" si="9"/>
        <v>46182</v>
      </c>
      <c r="HP3" s="76">
        <f t="shared" si="9"/>
        <v>46183</v>
      </c>
      <c r="HQ3" s="76">
        <f t="shared" si="9"/>
        <v>46184</v>
      </c>
      <c r="HR3" s="76">
        <f t="shared" si="9"/>
        <v>46185</v>
      </c>
      <c r="HS3" s="76">
        <f t="shared" si="9"/>
        <v>46186</v>
      </c>
      <c r="HT3" s="76">
        <f t="shared" si="9"/>
        <v>46187</v>
      </c>
      <c r="HU3" s="76">
        <f t="shared" si="9"/>
        <v>46188</v>
      </c>
      <c r="HV3" s="76">
        <f t="shared" si="9"/>
        <v>46189</v>
      </c>
      <c r="HW3" s="76">
        <f t="shared" si="9"/>
        <v>46190</v>
      </c>
      <c r="HX3" s="76">
        <f t="shared" si="9"/>
        <v>46191</v>
      </c>
      <c r="HY3" s="76">
        <f t="shared" si="9"/>
        <v>46192</v>
      </c>
      <c r="HZ3" s="76">
        <f t="shared" si="9"/>
        <v>46193</v>
      </c>
      <c r="IA3" s="76">
        <f t="shared" si="9"/>
        <v>46194</v>
      </c>
      <c r="IB3" s="76">
        <f t="shared" si="9"/>
        <v>46195</v>
      </c>
      <c r="IC3" s="76">
        <f t="shared" si="9"/>
        <v>46196</v>
      </c>
      <c r="ID3" s="76">
        <f t="shared" si="9"/>
        <v>46197</v>
      </c>
      <c r="IE3" s="76">
        <f t="shared" si="9"/>
        <v>46198</v>
      </c>
      <c r="IF3" s="76">
        <f t="shared" si="9"/>
        <v>46199</v>
      </c>
      <c r="IG3" s="76">
        <f t="shared" si="9"/>
        <v>46200</v>
      </c>
      <c r="IH3" s="76">
        <f t="shared" si="9"/>
        <v>46201</v>
      </c>
      <c r="II3" s="76">
        <f t="shared" si="9"/>
        <v>46202</v>
      </c>
      <c r="IJ3" s="76">
        <f t="shared" si="9"/>
        <v>46203</v>
      </c>
      <c r="IK3" s="76">
        <f t="shared" si="9"/>
        <v>46204</v>
      </c>
      <c r="IL3" s="76">
        <f t="shared" si="9"/>
        <v>46205</v>
      </c>
      <c r="IM3" s="76">
        <f t="shared" si="9"/>
        <v>46206</v>
      </c>
      <c r="IN3" s="76">
        <f t="shared" si="9"/>
        <v>46207</v>
      </c>
      <c r="IO3" s="76">
        <f t="shared" si="9"/>
        <v>46208</v>
      </c>
      <c r="IP3" s="76">
        <f t="shared" si="9"/>
        <v>46209</v>
      </c>
      <c r="IQ3" s="76">
        <f t="shared" si="9"/>
        <v>46210</v>
      </c>
      <c r="IR3" s="76">
        <f t="shared" si="9"/>
        <v>46211</v>
      </c>
      <c r="IS3" s="76">
        <f t="shared" si="9"/>
        <v>46212</v>
      </c>
      <c r="IT3" s="76">
        <f t="shared" si="9"/>
        <v>46213</v>
      </c>
      <c r="IU3" s="76">
        <f t="shared" si="9"/>
        <v>46214</v>
      </c>
      <c r="IV3" s="76">
        <f t="shared" si="9"/>
        <v>46215</v>
      </c>
      <c r="IW3" s="76">
        <f t="shared" si="9"/>
        <v>46216</v>
      </c>
      <c r="IX3" s="76">
        <f t="shared" si="9"/>
        <v>46217</v>
      </c>
      <c r="IY3" s="76">
        <f t="shared" si="9"/>
        <v>46218</v>
      </c>
      <c r="IZ3" s="76">
        <f t="shared" si="9"/>
        <v>46219</v>
      </c>
      <c r="JA3" s="76">
        <f t="shared" ref="JA3:LA3" si="10">IZ3+1</f>
        <v>46220</v>
      </c>
      <c r="JB3" s="76">
        <f t="shared" si="10"/>
        <v>46221</v>
      </c>
      <c r="JC3" s="76">
        <f t="shared" si="10"/>
        <v>46222</v>
      </c>
      <c r="JD3" s="76">
        <f t="shared" si="10"/>
        <v>46223</v>
      </c>
      <c r="JE3" s="76">
        <f t="shared" si="10"/>
        <v>46224</v>
      </c>
      <c r="JF3" s="76">
        <f t="shared" si="10"/>
        <v>46225</v>
      </c>
      <c r="JG3" s="76">
        <f t="shared" si="10"/>
        <v>46226</v>
      </c>
      <c r="JH3" s="76">
        <f t="shared" si="10"/>
        <v>46227</v>
      </c>
      <c r="JI3" s="76">
        <f t="shared" si="10"/>
        <v>46228</v>
      </c>
      <c r="JJ3" s="76">
        <f t="shared" si="10"/>
        <v>46229</v>
      </c>
      <c r="JK3" s="76">
        <f t="shared" si="10"/>
        <v>46230</v>
      </c>
      <c r="JL3" s="76">
        <f t="shared" si="10"/>
        <v>46231</v>
      </c>
      <c r="JM3" s="76">
        <f t="shared" si="10"/>
        <v>46232</v>
      </c>
      <c r="JN3" s="76">
        <f t="shared" si="10"/>
        <v>46233</v>
      </c>
      <c r="JO3" s="76">
        <f t="shared" si="10"/>
        <v>46234</v>
      </c>
      <c r="JP3" s="76">
        <f t="shared" si="10"/>
        <v>46235</v>
      </c>
      <c r="JQ3" s="76">
        <f t="shared" si="10"/>
        <v>46236</v>
      </c>
      <c r="JR3" s="76">
        <f t="shared" si="10"/>
        <v>46237</v>
      </c>
      <c r="JS3" s="76">
        <f t="shared" si="10"/>
        <v>46238</v>
      </c>
      <c r="JT3" s="76">
        <f t="shared" si="10"/>
        <v>46239</v>
      </c>
      <c r="JU3" s="76">
        <f t="shared" si="10"/>
        <v>46240</v>
      </c>
      <c r="JV3" s="76">
        <f t="shared" si="10"/>
        <v>46241</v>
      </c>
      <c r="JW3" s="76">
        <f t="shared" si="10"/>
        <v>46242</v>
      </c>
      <c r="JX3" s="76">
        <f t="shared" si="10"/>
        <v>46243</v>
      </c>
      <c r="JY3" s="76">
        <f t="shared" si="10"/>
        <v>46244</v>
      </c>
      <c r="JZ3" s="76">
        <f t="shared" si="10"/>
        <v>46245</v>
      </c>
      <c r="KA3" s="76">
        <f t="shared" si="10"/>
        <v>46246</v>
      </c>
      <c r="KB3" s="76">
        <f t="shared" si="10"/>
        <v>46247</v>
      </c>
      <c r="KC3" s="76">
        <f t="shared" si="10"/>
        <v>46248</v>
      </c>
      <c r="KD3" s="76">
        <f t="shared" si="10"/>
        <v>46249</v>
      </c>
      <c r="KE3" s="76">
        <f t="shared" si="10"/>
        <v>46250</v>
      </c>
      <c r="KF3" s="76">
        <f t="shared" si="10"/>
        <v>46251</v>
      </c>
      <c r="KG3" s="76">
        <f t="shared" si="10"/>
        <v>46252</v>
      </c>
      <c r="KH3" s="76">
        <f t="shared" si="10"/>
        <v>46253</v>
      </c>
      <c r="KI3" s="76">
        <f t="shared" si="10"/>
        <v>46254</v>
      </c>
      <c r="KJ3" s="76">
        <f t="shared" si="10"/>
        <v>46255</v>
      </c>
      <c r="KK3" s="76">
        <f t="shared" si="10"/>
        <v>46256</v>
      </c>
      <c r="KL3" s="76">
        <f t="shared" si="10"/>
        <v>46257</v>
      </c>
      <c r="KM3" s="76">
        <f t="shared" si="10"/>
        <v>46258</v>
      </c>
      <c r="KN3" s="76">
        <f t="shared" si="10"/>
        <v>46259</v>
      </c>
      <c r="KO3" s="76">
        <f t="shared" si="10"/>
        <v>46260</v>
      </c>
      <c r="KP3" s="76">
        <f t="shared" si="10"/>
        <v>46261</v>
      </c>
      <c r="KQ3" s="76">
        <f t="shared" si="10"/>
        <v>46262</v>
      </c>
      <c r="KR3" s="76">
        <f t="shared" si="10"/>
        <v>46263</v>
      </c>
      <c r="KS3" s="76">
        <f t="shared" si="10"/>
        <v>46264</v>
      </c>
      <c r="KT3" s="76">
        <f t="shared" si="10"/>
        <v>46265</v>
      </c>
      <c r="KU3" s="76">
        <f t="shared" si="10"/>
        <v>46266</v>
      </c>
      <c r="KV3" s="76">
        <f t="shared" si="10"/>
        <v>46267</v>
      </c>
      <c r="KW3" s="76">
        <f t="shared" si="10"/>
        <v>46268</v>
      </c>
      <c r="KX3" s="76">
        <f t="shared" si="10"/>
        <v>46269</v>
      </c>
      <c r="KY3" s="76">
        <f t="shared" si="10"/>
        <v>46270</v>
      </c>
      <c r="KZ3" s="76">
        <f t="shared" si="10"/>
        <v>46271</v>
      </c>
      <c r="LA3" s="76">
        <f t="shared" si="10"/>
        <v>46272</v>
      </c>
      <c r="LB3" s="76">
        <f>LA3+1</f>
        <v>46273</v>
      </c>
      <c r="LC3" s="76">
        <f>LB3+1</f>
        <v>46274</v>
      </c>
      <c r="LD3" s="76">
        <f t="shared" ref="LD3:ND3" si="11">LC3+1</f>
        <v>46275</v>
      </c>
      <c r="LE3" s="76">
        <f t="shared" si="11"/>
        <v>46276</v>
      </c>
      <c r="LF3" s="76">
        <f t="shared" si="11"/>
        <v>46277</v>
      </c>
      <c r="LG3" s="76">
        <f t="shared" si="11"/>
        <v>46278</v>
      </c>
      <c r="LH3" s="76">
        <f t="shared" si="11"/>
        <v>46279</v>
      </c>
      <c r="LI3" s="76">
        <f t="shared" si="11"/>
        <v>46280</v>
      </c>
      <c r="LJ3" s="76">
        <f t="shared" si="11"/>
        <v>46281</v>
      </c>
      <c r="LK3" s="76">
        <f t="shared" si="11"/>
        <v>46282</v>
      </c>
      <c r="LL3" s="76">
        <f t="shared" si="11"/>
        <v>46283</v>
      </c>
      <c r="LM3" s="76">
        <f t="shared" si="11"/>
        <v>46284</v>
      </c>
      <c r="LN3" s="76">
        <f t="shared" si="11"/>
        <v>46285</v>
      </c>
      <c r="LO3" s="76">
        <f t="shared" si="11"/>
        <v>46286</v>
      </c>
      <c r="LP3" s="76">
        <f t="shared" si="11"/>
        <v>46287</v>
      </c>
      <c r="LQ3" s="76">
        <f t="shared" si="11"/>
        <v>46288</v>
      </c>
      <c r="LR3" s="76">
        <f t="shared" si="11"/>
        <v>46289</v>
      </c>
      <c r="LS3" s="76">
        <f t="shared" si="11"/>
        <v>46290</v>
      </c>
      <c r="LT3" s="76">
        <f t="shared" si="11"/>
        <v>46291</v>
      </c>
      <c r="LU3" s="76">
        <f t="shared" si="11"/>
        <v>46292</v>
      </c>
      <c r="LV3" s="76">
        <f t="shared" si="11"/>
        <v>46293</v>
      </c>
      <c r="LW3" s="76">
        <f t="shared" si="11"/>
        <v>46294</v>
      </c>
      <c r="LX3" s="76">
        <f t="shared" si="11"/>
        <v>46295</v>
      </c>
      <c r="LY3" s="76">
        <f t="shared" si="11"/>
        <v>46296</v>
      </c>
      <c r="LZ3" s="76">
        <f t="shared" si="11"/>
        <v>46297</v>
      </c>
      <c r="MA3" s="76">
        <f t="shared" si="11"/>
        <v>46298</v>
      </c>
      <c r="MB3" s="76">
        <f t="shared" si="11"/>
        <v>46299</v>
      </c>
      <c r="MC3" s="76">
        <f t="shared" si="11"/>
        <v>46300</v>
      </c>
      <c r="MD3" s="76">
        <f t="shared" si="11"/>
        <v>46301</v>
      </c>
      <c r="ME3" s="76">
        <f t="shared" si="11"/>
        <v>46302</v>
      </c>
      <c r="MF3" s="76">
        <f t="shared" si="11"/>
        <v>46303</v>
      </c>
      <c r="MG3" s="76">
        <f t="shared" si="11"/>
        <v>46304</v>
      </c>
      <c r="MH3" s="76">
        <f t="shared" si="11"/>
        <v>46305</v>
      </c>
      <c r="MI3" s="76">
        <f t="shared" si="11"/>
        <v>46306</v>
      </c>
      <c r="MJ3" s="76">
        <f t="shared" si="11"/>
        <v>46307</v>
      </c>
      <c r="MK3" s="76">
        <f t="shared" si="11"/>
        <v>46308</v>
      </c>
      <c r="ML3" s="76">
        <f t="shared" si="11"/>
        <v>46309</v>
      </c>
      <c r="MM3" s="76">
        <f t="shared" si="11"/>
        <v>46310</v>
      </c>
      <c r="MN3" s="76">
        <f t="shared" si="11"/>
        <v>46311</v>
      </c>
      <c r="MO3" s="76">
        <f t="shared" si="11"/>
        <v>46312</v>
      </c>
      <c r="MP3" s="76">
        <f t="shared" si="11"/>
        <v>46313</v>
      </c>
      <c r="MQ3" s="76">
        <f t="shared" si="11"/>
        <v>46314</v>
      </c>
      <c r="MR3" s="76">
        <f t="shared" si="11"/>
        <v>46315</v>
      </c>
      <c r="MS3" s="76">
        <f t="shared" si="11"/>
        <v>46316</v>
      </c>
      <c r="MT3" s="76">
        <f t="shared" si="11"/>
        <v>46317</v>
      </c>
      <c r="MU3" s="76">
        <f t="shared" si="11"/>
        <v>46318</v>
      </c>
      <c r="MV3" s="76">
        <f t="shared" si="11"/>
        <v>46319</v>
      </c>
      <c r="MW3" s="76">
        <f t="shared" si="11"/>
        <v>46320</v>
      </c>
      <c r="MX3" s="76">
        <f t="shared" si="11"/>
        <v>46321</v>
      </c>
      <c r="MY3" s="76">
        <f t="shared" si="11"/>
        <v>46322</v>
      </c>
      <c r="MZ3" s="76">
        <f t="shared" si="11"/>
        <v>46323</v>
      </c>
      <c r="NA3" s="76">
        <f t="shared" si="11"/>
        <v>46324</v>
      </c>
      <c r="NB3" s="76">
        <f t="shared" si="11"/>
        <v>46325</v>
      </c>
      <c r="NC3" s="76">
        <f t="shared" si="11"/>
        <v>46326</v>
      </c>
      <c r="ND3" s="76">
        <f t="shared" si="11"/>
        <v>46327</v>
      </c>
    </row>
    <row r="4" spans="1:368" ht="15" customHeight="1" x14ac:dyDescent="0.2">
      <c r="A4"/>
      <c r="B4"/>
      <c r="C4" s="76" t="str">
        <f>TEXT(C3,"yyyy/m/d")&amp;C2</f>
        <v>2025/11/1残室</v>
      </c>
      <c r="D4" s="76" t="str">
        <f t="shared" ref="D4:IX4" si="12">TEXT(D3,"yyyy/m/d")&amp;D2</f>
        <v>2025/11/2残室</v>
      </c>
      <c r="E4" s="76" t="str">
        <f t="shared" si="12"/>
        <v>2025/11/3残室</v>
      </c>
      <c r="F4" s="76" t="str">
        <f t="shared" si="12"/>
        <v>2025/11/4残室</v>
      </c>
      <c r="G4" s="76" t="str">
        <f t="shared" si="12"/>
        <v>2025/11/5残室</v>
      </c>
      <c r="H4" s="76" t="str">
        <f t="shared" si="12"/>
        <v>2025/11/6残室</v>
      </c>
      <c r="I4" s="76" t="str">
        <f t="shared" si="12"/>
        <v>2025/11/7残室</v>
      </c>
      <c r="J4" s="76" t="str">
        <f t="shared" si="12"/>
        <v>2025/11/8残室</v>
      </c>
      <c r="K4" s="76" t="str">
        <f t="shared" si="12"/>
        <v>2025/11/9残室</v>
      </c>
      <c r="L4" s="76" t="str">
        <f t="shared" si="12"/>
        <v>2025/11/10残室</v>
      </c>
      <c r="M4" s="76" t="str">
        <f t="shared" si="12"/>
        <v>2025/11/11残室</v>
      </c>
      <c r="N4" s="76" t="str">
        <f t="shared" si="12"/>
        <v>2025/11/12残室</v>
      </c>
      <c r="O4" s="76" t="str">
        <f t="shared" si="12"/>
        <v>2025/11/13残室</v>
      </c>
      <c r="P4" s="76" t="str">
        <f t="shared" si="12"/>
        <v>2025/11/14残室</v>
      </c>
      <c r="Q4" s="76" t="str">
        <f t="shared" si="12"/>
        <v>2025/11/15残室</v>
      </c>
      <c r="R4" s="76" t="str">
        <f t="shared" si="12"/>
        <v>2025/11/16残室</v>
      </c>
      <c r="S4" s="76" t="str">
        <f t="shared" si="12"/>
        <v>2025/11/17残室</v>
      </c>
      <c r="T4" s="76" t="str">
        <f t="shared" si="12"/>
        <v>2025/11/18残室</v>
      </c>
      <c r="U4" s="76" t="str">
        <f t="shared" si="12"/>
        <v>2025/11/19残室</v>
      </c>
      <c r="V4" s="76" t="str">
        <f t="shared" si="12"/>
        <v>2025/11/20残室</v>
      </c>
      <c r="W4" s="76" t="str">
        <f t="shared" si="12"/>
        <v>2025/11/21残室</v>
      </c>
      <c r="X4" s="76" t="str">
        <f t="shared" si="12"/>
        <v>2025/11/22残室</v>
      </c>
      <c r="Y4" s="76" t="str">
        <f t="shared" si="12"/>
        <v>2025/11/23残室</v>
      </c>
      <c r="Z4" s="76" t="str">
        <f t="shared" si="12"/>
        <v>2025/11/24残室</v>
      </c>
      <c r="AA4" s="76" t="str">
        <f t="shared" si="12"/>
        <v>2025/11/25残室</v>
      </c>
      <c r="AB4" s="76" t="str">
        <f t="shared" si="12"/>
        <v>2025/11/26残室</v>
      </c>
      <c r="AC4" s="76" t="str">
        <f t="shared" si="12"/>
        <v>2025/11/27残室</v>
      </c>
      <c r="AD4" s="76" t="str">
        <f t="shared" si="12"/>
        <v>2025/11/28残室</v>
      </c>
      <c r="AE4" s="76" t="str">
        <f t="shared" si="12"/>
        <v>2025/11/29残室</v>
      </c>
      <c r="AF4" s="76" t="str">
        <f t="shared" si="12"/>
        <v>2025/11/30残室</v>
      </c>
      <c r="AG4" s="76" t="str">
        <f t="shared" si="12"/>
        <v>2025/12/1残室</v>
      </c>
      <c r="AH4" s="76" t="str">
        <f t="shared" si="12"/>
        <v>2025/12/2残室</v>
      </c>
      <c r="AI4" s="76" t="str">
        <f t="shared" si="12"/>
        <v>2025/12/3残室</v>
      </c>
      <c r="AJ4" s="76" t="str">
        <f t="shared" si="12"/>
        <v>2025/12/4残室</v>
      </c>
      <c r="AK4" s="76" t="str">
        <f t="shared" si="12"/>
        <v>2025/12/5残室</v>
      </c>
      <c r="AL4" s="76" t="str">
        <f t="shared" si="12"/>
        <v>2025/12/6残室</v>
      </c>
      <c r="AM4" s="76" t="str">
        <f t="shared" si="12"/>
        <v>2025/12/7残室</v>
      </c>
      <c r="AN4" s="76" t="str">
        <f t="shared" si="12"/>
        <v>2025/12/8残室</v>
      </c>
      <c r="AO4" s="76" t="str">
        <f t="shared" si="12"/>
        <v>2025/12/9残室</v>
      </c>
      <c r="AP4" s="76" t="str">
        <f t="shared" si="12"/>
        <v>2025/12/10残室</v>
      </c>
      <c r="AQ4" s="76" t="str">
        <f t="shared" si="12"/>
        <v>2025/12/11残室</v>
      </c>
      <c r="AR4" s="76" t="str">
        <f t="shared" si="12"/>
        <v>2025/12/12残室</v>
      </c>
      <c r="AS4" s="76" t="str">
        <f t="shared" si="12"/>
        <v>2025/12/13残室</v>
      </c>
      <c r="AT4" s="76" t="str">
        <f t="shared" si="12"/>
        <v>2025/12/14残室</v>
      </c>
      <c r="AU4" s="76" t="str">
        <f t="shared" si="12"/>
        <v>2025/12/15残室</v>
      </c>
      <c r="AV4" s="76" t="str">
        <f t="shared" si="12"/>
        <v>2025/12/16残室</v>
      </c>
      <c r="AW4" s="76" t="str">
        <f t="shared" si="12"/>
        <v>2025/12/17残室</v>
      </c>
      <c r="AX4" s="76" t="str">
        <f t="shared" si="12"/>
        <v>2025/12/18残室</v>
      </c>
      <c r="AY4" s="76" t="str">
        <f t="shared" si="12"/>
        <v>2025/12/19残室</v>
      </c>
      <c r="AZ4" s="76" t="str">
        <f t="shared" si="12"/>
        <v>2025/12/20残室</v>
      </c>
      <c r="BA4" s="76" t="str">
        <f t="shared" si="12"/>
        <v>2025/12/21残室</v>
      </c>
      <c r="BB4" s="76" t="str">
        <f t="shared" si="12"/>
        <v>2025/12/22残室</v>
      </c>
      <c r="BC4" s="76" t="str">
        <f t="shared" si="12"/>
        <v>2025/12/23残室</v>
      </c>
      <c r="BD4" s="76" t="str">
        <f t="shared" si="12"/>
        <v>2025/12/24残室</v>
      </c>
      <c r="BE4" s="76" t="str">
        <f t="shared" si="12"/>
        <v>2025/12/25残室</v>
      </c>
      <c r="BF4" s="76" t="str">
        <f t="shared" si="12"/>
        <v>2025/12/26残室</v>
      </c>
      <c r="BG4" s="76" t="str">
        <f t="shared" si="12"/>
        <v>2025/12/27残室</v>
      </c>
      <c r="BH4" s="76" t="str">
        <f t="shared" si="12"/>
        <v>2025/12/28残室</v>
      </c>
      <c r="BI4" s="76" t="str">
        <f t="shared" si="12"/>
        <v>2025/12/29残室</v>
      </c>
      <c r="BJ4" s="76" t="str">
        <f t="shared" si="12"/>
        <v>2025/12/30残室</v>
      </c>
      <c r="BK4" s="76" t="str">
        <f t="shared" si="12"/>
        <v>2025/12/31残室</v>
      </c>
      <c r="BL4" s="76" t="str">
        <f t="shared" si="12"/>
        <v>2026/1/1残室</v>
      </c>
      <c r="BM4" s="76" t="str">
        <f t="shared" si="12"/>
        <v>2026/1/2残室</v>
      </c>
      <c r="BN4" s="76" t="str">
        <f t="shared" si="12"/>
        <v>2026/1/3残室</v>
      </c>
      <c r="BO4" s="76" t="str">
        <f t="shared" si="12"/>
        <v>2026/1/4残室</v>
      </c>
      <c r="BP4" s="76" t="str">
        <f t="shared" si="12"/>
        <v>2026/1/5残室</v>
      </c>
      <c r="BQ4" s="76" t="str">
        <f t="shared" si="12"/>
        <v>2026/1/6残室</v>
      </c>
      <c r="BR4" s="76" t="str">
        <f t="shared" si="12"/>
        <v>2026/1/7残室</v>
      </c>
      <c r="BS4" s="76" t="str">
        <f t="shared" si="12"/>
        <v>2026/1/8残室</v>
      </c>
      <c r="BT4" s="76" t="str">
        <f t="shared" si="12"/>
        <v>2026/1/9残室</v>
      </c>
      <c r="BU4" s="76" t="str">
        <f t="shared" si="12"/>
        <v>2026/1/10残室</v>
      </c>
      <c r="BV4" s="76" t="str">
        <f t="shared" si="12"/>
        <v>2026/1/11残室</v>
      </c>
      <c r="BW4" s="76" t="str">
        <f t="shared" si="12"/>
        <v>2026/1/12残室</v>
      </c>
      <c r="BX4" s="76" t="str">
        <f t="shared" si="12"/>
        <v>2026/1/13残室</v>
      </c>
      <c r="BY4" s="76" t="str">
        <f t="shared" si="12"/>
        <v>2026/1/14残室</v>
      </c>
      <c r="BZ4" s="76" t="str">
        <f t="shared" si="12"/>
        <v>2026/1/15残室</v>
      </c>
      <c r="CA4" s="76" t="str">
        <f t="shared" si="12"/>
        <v>2026/1/16残室</v>
      </c>
      <c r="CB4" s="76" t="str">
        <f t="shared" si="12"/>
        <v>2026/1/17残室</v>
      </c>
      <c r="CC4" s="76" t="str">
        <f t="shared" si="12"/>
        <v>2026/1/18残室</v>
      </c>
      <c r="CD4" s="76" t="str">
        <f t="shared" si="12"/>
        <v>2026/1/19残室</v>
      </c>
      <c r="CE4" s="76" t="str">
        <f t="shared" si="12"/>
        <v>2026/1/20残室</v>
      </c>
      <c r="CF4" s="76" t="str">
        <f t="shared" si="12"/>
        <v>2026/1/21残室</v>
      </c>
      <c r="CG4" s="76" t="str">
        <f t="shared" si="12"/>
        <v>2026/1/22残室</v>
      </c>
      <c r="CH4" s="76" t="str">
        <f t="shared" si="12"/>
        <v>2026/1/23残室</v>
      </c>
      <c r="CI4" s="76" t="str">
        <f t="shared" si="12"/>
        <v>2026/1/24残室</v>
      </c>
      <c r="CJ4" s="76" t="str">
        <f t="shared" si="12"/>
        <v>2026/1/25残室</v>
      </c>
      <c r="CK4" s="76" t="str">
        <f t="shared" si="12"/>
        <v>2026/1/26残室</v>
      </c>
      <c r="CL4" s="76" t="str">
        <f t="shared" si="12"/>
        <v>2026/1/27残室</v>
      </c>
      <c r="CM4" s="76" t="str">
        <f t="shared" si="12"/>
        <v>2026/1/28残室</v>
      </c>
      <c r="CN4" s="76" t="str">
        <f t="shared" si="12"/>
        <v>2026/1/29残室</v>
      </c>
      <c r="CO4" s="76" t="str">
        <f t="shared" si="12"/>
        <v>2026/1/30残室</v>
      </c>
      <c r="CP4" s="76" t="str">
        <f t="shared" si="12"/>
        <v>2026/1/31残室</v>
      </c>
      <c r="CQ4" s="76" t="str">
        <f t="shared" si="12"/>
        <v>2026/2/1残室</v>
      </c>
      <c r="CR4" s="76" t="str">
        <f t="shared" si="12"/>
        <v>2026/2/2残室</v>
      </c>
      <c r="CS4" s="76" t="str">
        <f t="shared" si="12"/>
        <v>2026/2/3残室</v>
      </c>
      <c r="CT4" s="76" t="str">
        <f t="shared" si="12"/>
        <v>2026/2/4残室</v>
      </c>
      <c r="CU4" s="76" t="str">
        <f t="shared" si="12"/>
        <v>2026/2/5残室</v>
      </c>
      <c r="CV4" s="76" t="str">
        <f t="shared" si="12"/>
        <v>2026/2/6残室</v>
      </c>
      <c r="CW4" s="76" t="str">
        <f t="shared" si="12"/>
        <v>2026/2/7残室</v>
      </c>
      <c r="CX4" s="76" t="str">
        <f t="shared" si="12"/>
        <v>2026/2/8残室</v>
      </c>
      <c r="CY4" s="76" t="str">
        <f t="shared" si="12"/>
        <v>2026/2/9残室</v>
      </c>
      <c r="CZ4" s="76" t="str">
        <f t="shared" si="12"/>
        <v>2026/2/10残室</v>
      </c>
      <c r="DA4" s="76" t="str">
        <f t="shared" si="12"/>
        <v>2026/2/11残室</v>
      </c>
      <c r="DB4" s="76" t="str">
        <f t="shared" si="12"/>
        <v>2026/2/12残室</v>
      </c>
      <c r="DC4" s="76" t="str">
        <f t="shared" si="12"/>
        <v>2026/2/13残室</v>
      </c>
      <c r="DD4" s="76" t="str">
        <f t="shared" si="12"/>
        <v>2026/2/14残室</v>
      </c>
      <c r="DE4" s="76" t="str">
        <f t="shared" si="12"/>
        <v>2026/2/15残室</v>
      </c>
      <c r="DF4" s="76" t="str">
        <f t="shared" si="12"/>
        <v>2026/2/16残室</v>
      </c>
      <c r="DG4" s="76" t="str">
        <f t="shared" si="12"/>
        <v>2026/2/17残室</v>
      </c>
      <c r="DH4" s="76" t="str">
        <f t="shared" si="12"/>
        <v>2026/2/18残室</v>
      </c>
      <c r="DI4" s="76" t="str">
        <f t="shared" si="12"/>
        <v>2026/2/19残室</v>
      </c>
      <c r="DJ4" s="76" t="str">
        <f t="shared" si="12"/>
        <v>2026/2/20残室</v>
      </c>
      <c r="DK4" s="76" t="str">
        <f t="shared" si="12"/>
        <v>2026/2/21残室</v>
      </c>
      <c r="DL4" s="76" t="str">
        <f t="shared" si="12"/>
        <v>2026/2/22残室</v>
      </c>
      <c r="DM4" s="76" t="str">
        <f t="shared" si="12"/>
        <v>2026/2/23残室</v>
      </c>
      <c r="DN4" s="76" t="str">
        <f t="shared" si="12"/>
        <v>2026/2/24残室</v>
      </c>
      <c r="DO4" s="76" t="str">
        <f t="shared" si="12"/>
        <v>2026/2/25残室</v>
      </c>
      <c r="DP4" s="76" t="str">
        <f t="shared" si="12"/>
        <v>2026/2/26残室</v>
      </c>
      <c r="DQ4" s="76" t="str">
        <f t="shared" si="12"/>
        <v>2026/2/27残室</v>
      </c>
      <c r="DR4" s="76" t="str">
        <f t="shared" si="12"/>
        <v>2026/2/28残室</v>
      </c>
      <c r="DS4" s="76" t="str">
        <f t="shared" si="12"/>
        <v>2026/3/1残室</v>
      </c>
      <c r="DT4" s="76" t="str">
        <f t="shared" si="12"/>
        <v>2026/3/2残室</v>
      </c>
      <c r="DU4" s="76" t="str">
        <f t="shared" si="12"/>
        <v>2026/3/3残室</v>
      </c>
      <c r="DV4" s="76" t="str">
        <f t="shared" si="12"/>
        <v>2026/3/4残室</v>
      </c>
      <c r="DW4" s="76" t="str">
        <f t="shared" si="12"/>
        <v>2026/3/5残室</v>
      </c>
      <c r="DX4" s="76" t="str">
        <f t="shared" si="12"/>
        <v>2026/3/6残室</v>
      </c>
      <c r="DY4" s="76" t="str">
        <f t="shared" si="12"/>
        <v>2026/3/7残室</v>
      </c>
      <c r="DZ4" s="76" t="str">
        <f t="shared" si="12"/>
        <v>2026/3/8残室</v>
      </c>
      <c r="EA4" s="76" t="str">
        <f t="shared" si="12"/>
        <v>2026/3/9残室</v>
      </c>
      <c r="EB4" s="76" t="str">
        <f t="shared" si="12"/>
        <v>2026/3/10残室</v>
      </c>
      <c r="EC4" s="76" t="str">
        <f t="shared" si="12"/>
        <v>2026/3/11残室</v>
      </c>
      <c r="ED4" s="76" t="str">
        <f t="shared" si="12"/>
        <v>2026/3/12残室</v>
      </c>
      <c r="EE4" s="76" t="str">
        <f t="shared" si="12"/>
        <v>2026/3/13残室</v>
      </c>
      <c r="EF4" s="76" t="str">
        <f t="shared" si="12"/>
        <v>2026/3/14残室</v>
      </c>
      <c r="EG4" s="76" t="str">
        <f t="shared" si="12"/>
        <v>2026/3/15残室</v>
      </c>
      <c r="EH4" s="76" t="str">
        <f t="shared" si="12"/>
        <v>2026/3/16残室</v>
      </c>
      <c r="EI4" s="76" t="str">
        <f t="shared" si="12"/>
        <v>2026/3/17残室</v>
      </c>
      <c r="EJ4" s="76" t="str">
        <f t="shared" si="12"/>
        <v>2026/3/18残室</v>
      </c>
      <c r="EK4" s="76" t="str">
        <f t="shared" si="12"/>
        <v>2026/3/19残室</v>
      </c>
      <c r="EL4" s="76" t="str">
        <f t="shared" si="12"/>
        <v>2026/3/20残室</v>
      </c>
      <c r="EM4" s="76" t="str">
        <f t="shared" si="12"/>
        <v>2026/3/21残室</v>
      </c>
      <c r="EN4" s="76" t="str">
        <f t="shared" si="12"/>
        <v>2026/3/22残室</v>
      </c>
      <c r="EO4" s="76" t="str">
        <f t="shared" si="12"/>
        <v>2026/3/23残室</v>
      </c>
      <c r="EP4" s="76" t="str">
        <f t="shared" si="12"/>
        <v>2026/3/24残室</v>
      </c>
      <c r="EQ4" s="76" t="str">
        <f t="shared" si="12"/>
        <v>2026/3/25残室</v>
      </c>
      <c r="ER4" s="76" t="str">
        <f t="shared" si="12"/>
        <v>2026/3/26残室</v>
      </c>
      <c r="ES4" s="76" t="str">
        <f t="shared" si="12"/>
        <v>2026/3/27残室</v>
      </c>
      <c r="ET4" s="76" t="str">
        <f t="shared" si="12"/>
        <v>2026/3/28残室</v>
      </c>
      <c r="EU4" s="76" t="str">
        <f t="shared" si="12"/>
        <v>2026/3/29残室</v>
      </c>
      <c r="EV4" s="76" t="str">
        <f t="shared" si="12"/>
        <v>2026/3/30残室</v>
      </c>
      <c r="EW4" s="76" t="str">
        <f t="shared" si="12"/>
        <v>2026/3/31残室</v>
      </c>
      <c r="EX4" s="76" t="str">
        <f t="shared" si="12"/>
        <v>2026/4/1残室</v>
      </c>
      <c r="EY4" s="76" t="str">
        <f t="shared" si="12"/>
        <v>2026/4/2残室</v>
      </c>
      <c r="EZ4" s="76" t="str">
        <f t="shared" si="12"/>
        <v>2026/4/3残室</v>
      </c>
      <c r="FA4" s="76" t="str">
        <f t="shared" si="12"/>
        <v>2026/4/4残室</v>
      </c>
      <c r="FB4" s="76" t="str">
        <f t="shared" si="12"/>
        <v>2026/4/5残室</v>
      </c>
      <c r="FC4" s="76" t="str">
        <f t="shared" si="12"/>
        <v>2026/4/6残室</v>
      </c>
      <c r="FD4" s="76" t="str">
        <f t="shared" si="12"/>
        <v>2026/4/7残室</v>
      </c>
      <c r="FE4" s="76" t="str">
        <f t="shared" si="12"/>
        <v>2026/4/8残室</v>
      </c>
      <c r="FF4" s="76" t="str">
        <f t="shared" si="12"/>
        <v>2026/4/9残室</v>
      </c>
      <c r="FG4" s="76" t="str">
        <f t="shared" si="12"/>
        <v>2026/4/10残室</v>
      </c>
      <c r="FH4" s="76" t="str">
        <f t="shared" si="12"/>
        <v>2026/4/11残室</v>
      </c>
      <c r="FI4" s="76" t="str">
        <f t="shared" si="12"/>
        <v>2026/4/12残室</v>
      </c>
      <c r="FJ4" s="76" t="str">
        <f t="shared" si="12"/>
        <v>2026/4/13残室</v>
      </c>
      <c r="FK4" s="76" t="str">
        <f t="shared" si="12"/>
        <v>2026/4/14残室</v>
      </c>
      <c r="FL4" s="76" t="str">
        <f t="shared" si="12"/>
        <v>2026/4/15残室</v>
      </c>
      <c r="FM4" s="76" t="str">
        <f t="shared" si="12"/>
        <v>2026/4/16残室</v>
      </c>
      <c r="FN4" s="76" t="str">
        <f t="shared" si="12"/>
        <v>2026/4/17残室</v>
      </c>
      <c r="FO4" s="76" t="str">
        <f t="shared" si="12"/>
        <v>2026/4/18残室</v>
      </c>
      <c r="FP4" s="76" t="str">
        <f t="shared" si="12"/>
        <v>2026/4/19残室</v>
      </c>
      <c r="FQ4" s="76" t="str">
        <f t="shared" si="12"/>
        <v>2026/4/20残室</v>
      </c>
      <c r="FR4" s="76" t="str">
        <f t="shared" si="12"/>
        <v>2026/4/21残室</v>
      </c>
      <c r="FS4" s="76" t="str">
        <f t="shared" si="12"/>
        <v>2026/4/22残室</v>
      </c>
      <c r="FT4" s="76" t="str">
        <f t="shared" si="12"/>
        <v>2026/4/23残室</v>
      </c>
      <c r="FU4" s="76" t="str">
        <f t="shared" si="12"/>
        <v>2026/4/24残室</v>
      </c>
      <c r="FV4" s="76" t="str">
        <f t="shared" si="12"/>
        <v>2026/4/25残室</v>
      </c>
      <c r="FW4" s="76" t="str">
        <f t="shared" si="12"/>
        <v>2026/4/26残室</v>
      </c>
      <c r="FX4" s="76" t="str">
        <f t="shared" si="12"/>
        <v>2026/4/27残室</v>
      </c>
      <c r="FY4" s="76" t="str">
        <f t="shared" si="12"/>
        <v>2026/4/28残室</v>
      </c>
      <c r="FZ4" s="76" t="str">
        <f t="shared" si="12"/>
        <v>2026/4/29残室</v>
      </c>
      <c r="GA4" s="76" t="str">
        <f t="shared" si="12"/>
        <v>2026/4/30残室</v>
      </c>
      <c r="GB4" s="76" t="str">
        <f t="shared" si="12"/>
        <v>2026/5/1残室</v>
      </c>
      <c r="GC4" s="76" t="str">
        <f t="shared" si="12"/>
        <v>2026/5/2残室</v>
      </c>
      <c r="GD4" s="76" t="str">
        <f t="shared" si="12"/>
        <v>2026/5/3残室</v>
      </c>
      <c r="GE4" s="76" t="str">
        <f t="shared" si="12"/>
        <v>2026/5/4残室</v>
      </c>
      <c r="GF4" s="76" t="str">
        <f t="shared" si="12"/>
        <v>2026/5/5残室</v>
      </c>
      <c r="GG4" s="76" t="str">
        <f t="shared" si="12"/>
        <v>2026/5/6残室</v>
      </c>
      <c r="GH4" s="76" t="str">
        <f t="shared" si="12"/>
        <v>2026/5/7残室</v>
      </c>
      <c r="GI4" s="76" t="str">
        <f t="shared" si="12"/>
        <v>2026/5/8残室</v>
      </c>
      <c r="GJ4" s="76" t="str">
        <f t="shared" si="12"/>
        <v>2026/5/9残室</v>
      </c>
      <c r="GK4" s="76" t="str">
        <f t="shared" si="12"/>
        <v>2026/5/10残室</v>
      </c>
      <c r="GL4" s="76" t="str">
        <f t="shared" si="12"/>
        <v>2026/5/11残室</v>
      </c>
      <c r="GM4" s="76" t="str">
        <f t="shared" si="12"/>
        <v>2026/5/12残室</v>
      </c>
      <c r="GN4" s="76" t="str">
        <f t="shared" si="12"/>
        <v>2026/5/13残室</v>
      </c>
      <c r="GO4" s="76" t="str">
        <f t="shared" si="12"/>
        <v>2026/5/14残室</v>
      </c>
      <c r="GP4" s="76" t="str">
        <f t="shared" si="12"/>
        <v>2026/5/15残室</v>
      </c>
      <c r="GQ4" s="76" t="str">
        <f t="shared" si="12"/>
        <v>2026/5/16残室</v>
      </c>
      <c r="GR4" s="76" t="str">
        <f t="shared" si="12"/>
        <v>2026/5/17残室</v>
      </c>
      <c r="GS4" s="76" t="str">
        <f t="shared" si="12"/>
        <v>2026/5/18残室</v>
      </c>
      <c r="GT4" s="76" t="str">
        <f t="shared" si="12"/>
        <v>2026/5/19残室</v>
      </c>
      <c r="GU4" s="76" t="str">
        <f t="shared" si="12"/>
        <v>2026/5/20残室</v>
      </c>
      <c r="GV4" s="76" t="str">
        <f t="shared" si="12"/>
        <v>2026/5/21残室</v>
      </c>
      <c r="GW4" s="76" t="str">
        <f t="shared" si="12"/>
        <v>2026/5/22残室</v>
      </c>
      <c r="GX4" s="76" t="str">
        <f t="shared" si="12"/>
        <v>2026/5/23残室</v>
      </c>
      <c r="GY4" s="76" t="str">
        <f t="shared" si="12"/>
        <v>2026/5/24残室</v>
      </c>
      <c r="GZ4" s="76" t="str">
        <f t="shared" si="12"/>
        <v>2026/5/25残室</v>
      </c>
      <c r="HA4" s="76" t="str">
        <f t="shared" si="12"/>
        <v>2026/5/26残室</v>
      </c>
      <c r="HB4" s="76" t="str">
        <f t="shared" si="12"/>
        <v>2026/5/27残室</v>
      </c>
      <c r="HC4" s="76" t="str">
        <f t="shared" si="12"/>
        <v>2026/5/28残室</v>
      </c>
      <c r="HD4" s="76" t="str">
        <f t="shared" si="12"/>
        <v>2026/5/29残室</v>
      </c>
      <c r="HE4" s="76" t="str">
        <f t="shared" si="12"/>
        <v>2026/5/30残室</v>
      </c>
      <c r="HF4" s="76" t="str">
        <f t="shared" si="12"/>
        <v>2026/5/31残室</v>
      </c>
      <c r="HG4" s="76" t="str">
        <f t="shared" si="12"/>
        <v>2026/6/1残室</v>
      </c>
      <c r="HH4" s="76" t="str">
        <f t="shared" si="12"/>
        <v>2026/6/2残室</v>
      </c>
      <c r="HI4" s="76" t="str">
        <f t="shared" si="12"/>
        <v>2026/6/3残室</v>
      </c>
      <c r="HJ4" s="76" t="str">
        <f t="shared" si="12"/>
        <v>2026/6/4残室</v>
      </c>
      <c r="HK4" s="76" t="str">
        <f t="shared" si="12"/>
        <v>2026/6/5残室</v>
      </c>
      <c r="HL4" s="76" t="str">
        <f t="shared" si="12"/>
        <v>2026/6/6残室</v>
      </c>
      <c r="HM4" s="76" t="str">
        <f t="shared" si="12"/>
        <v>2026/6/7残室</v>
      </c>
      <c r="HN4" s="76" t="str">
        <f t="shared" si="12"/>
        <v>2026/6/8残室</v>
      </c>
      <c r="HO4" s="76" t="str">
        <f t="shared" si="12"/>
        <v>2026/6/9残室</v>
      </c>
      <c r="HP4" s="76" t="str">
        <f t="shared" si="12"/>
        <v>2026/6/10残室</v>
      </c>
      <c r="HQ4" s="76" t="str">
        <f t="shared" si="12"/>
        <v>2026/6/11残室</v>
      </c>
      <c r="HR4" s="76" t="str">
        <f t="shared" si="12"/>
        <v>2026/6/12残室</v>
      </c>
      <c r="HS4" s="76" t="str">
        <f t="shared" si="12"/>
        <v>2026/6/13残室</v>
      </c>
      <c r="HT4" s="76" t="str">
        <f t="shared" si="12"/>
        <v>2026/6/14残室</v>
      </c>
      <c r="HU4" s="76" t="str">
        <f t="shared" si="12"/>
        <v>2026/6/15残室</v>
      </c>
      <c r="HV4" s="76" t="str">
        <f t="shared" si="12"/>
        <v>2026/6/16残室</v>
      </c>
      <c r="HW4" s="76" t="str">
        <f t="shared" si="12"/>
        <v>2026/6/17残室</v>
      </c>
      <c r="HX4" s="76" t="str">
        <f t="shared" si="12"/>
        <v>2026/6/18残室</v>
      </c>
      <c r="HY4" s="76" t="str">
        <f t="shared" si="12"/>
        <v>2026/6/19残室</v>
      </c>
      <c r="HZ4" s="76" t="str">
        <f t="shared" si="12"/>
        <v>2026/6/20残室</v>
      </c>
      <c r="IA4" s="76" t="str">
        <f t="shared" si="12"/>
        <v>2026/6/21残室</v>
      </c>
      <c r="IB4" s="76" t="str">
        <f t="shared" si="12"/>
        <v>2026/6/22残室</v>
      </c>
      <c r="IC4" s="76" t="str">
        <f t="shared" si="12"/>
        <v>2026/6/23残室</v>
      </c>
      <c r="ID4" s="76" t="str">
        <f t="shared" si="12"/>
        <v>2026/6/24残室</v>
      </c>
      <c r="IE4" s="76" t="str">
        <f t="shared" si="12"/>
        <v>2026/6/25残室</v>
      </c>
      <c r="IF4" s="76" t="str">
        <f t="shared" si="12"/>
        <v>2026/6/26残室</v>
      </c>
      <c r="IG4" s="76" t="str">
        <f t="shared" si="12"/>
        <v>2026/6/27残室</v>
      </c>
      <c r="IH4" s="76" t="str">
        <f t="shared" si="12"/>
        <v>2026/6/28残室</v>
      </c>
      <c r="II4" s="76" t="str">
        <f t="shared" si="12"/>
        <v>2026/6/29残室</v>
      </c>
      <c r="IJ4" s="76" t="str">
        <f t="shared" si="12"/>
        <v>2026/6/30残室</v>
      </c>
      <c r="IK4" s="76" t="str">
        <f t="shared" si="12"/>
        <v>2026/7/1残室</v>
      </c>
      <c r="IL4" s="76" t="str">
        <f t="shared" si="12"/>
        <v>2026/7/2残室</v>
      </c>
      <c r="IM4" s="76" t="str">
        <f t="shared" si="12"/>
        <v>2026/7/3残室</v>
      </c>
      <c r="IN4" s="76" t="str">
        <f t="shared" si="12"/>
        <v>2026/7/4残室</v>
      </c>
      <c r="IO4" s="76" t="str">
        <f t="shared" si="12"/>
        <v>2026/7/5残室</v>
      </c>
      <c r="IP4" s="76" t="str">
        <f t="shared" si="12"/>
        <v>2026/7/6残室</v>
      </c>
      <c r="IQ4" s="76" t="str">
        <f t="shared" si="12"/>
        <v>2026/7/7残室</v>
      </c>
      <c r="IR4" s="76" t="str">
        <f t="shared" si="12"/>
        <v>2026/7/8残室</v>
      </c>
      <c r="IS4" s="76" t="str">
        <f t="shared" si="12"/>
        <v>2026/7/9残室</v>
      </c>
      <c r="IT4" s="76" t="str">
        <f t="shared" si="12"/>
        <v>2026/7/10残室</v>
      </c>
      <c r="IU4" s="76" t="str">
        <f t="shared" si="12"/>
        <v>2026/7/11残室</v>
      </c>
      <c r="IV4" s="76" t="str">
        <f t="shared" si="12"/>
        <v>2026/7/12残室</v>
      </c>
      <c r="IW4" s="76" t="str">
        <f t="shared" si="12"/>
        <v>2026/7/13残室</v>
      </c>
      <c r="IX4" s="76" t="str">
        <f t="shared" si="12"/>
        <v>2026/7/14残室</v>
      </c>
      <c r="IY4" s="76" t="str">
        <f t="shared" ref="IY4:LJ4" si="13">TEXT(IY3,"yyyy/m/d")&amp;IY2</f>
        <v>2026/7/15残室</v>
      </c>
      <c r="IZ4" s="76" t="str">
        <f t="shared" si="13"/>
        <v>2026/7/16残室</v>
      </c>
      <c r="JA4" s="76" t="str">
        <f t="shared" si="13"/>
        <v>2026/7/17残室</v>
      </c>
      <c r="JB4" s="76" t="str">
        <f t="shared" si="13"/>
        <v>2026/7/18残室</v>
      </c>
      <c r="JC4" s="76" t="str">
        <f t="shared" si="13"/>
        <v>2026/7/19残室</v>
      </c>
      <c r="JD4" s="76" t="str">
        <f t="shared" si="13"/>
        <v>2026/7/20残室</v>
      </c>
      <c r="JE4" s="76" t="str">
        <f t="shared" si="13"/>
        <v>2026/7/21残室</v>
      </c>
      <c r="JF4" s="76" t="str">
        <f t="shared" si="13"/>
        <v>2026/7/22残室</v>
      </c>
      <c r="JG4" s="76" t="str">
        <f t="shared" si="13"/>
        <v>2026/7/23残室</v>
      </c>
      <c r="JH4" s="76" t="str">
        <f t="shared" si="13"/>
        <v>2026/7/24残室</v>
      </c>
      <c r="JI4" s="76" t="str">
        <f t="shared" si="13"/>
        <v>2026/7/25残室</v>
      </c>
      <c r="JJ4" s="76" t="str">
        <f t="shared" si="13"/>
        <v>2026/7/26残室</v>
      </c>
      <c r="JK4" s="76" t="str">
        <f t="shared" si="13"/>
        <v>2026/7/27残室</v>
      </c>
      <c r="JL4" s="76" t="str">
        <f t="shared" si="13"/>
        <v>2026/7/28残室</v>
      </c>
      <c r="JM4" s="76" t="str">
        <f t="shared" si="13"/>
        <v>2026/7/29残室</v>
      </c>
      <c r="JN4" s="76" t="str">
        <f t="shared" si="13"/>
        <v>2026/7/30残室</v>
      </c>
      <c r="JO4" s="76" t="str">
        <f t="shared" si="13"/>
        <v>2026/7/31残室</v>
      </c>
      <c r="JP4" s="76" t="str">
        <f t="shared" si="13"/>
        <v>2026/8/1残室</v>
      </c>
      <c r="JQ4" s="76" t="str">
        <f t="shared" si="13"/>
        <v>2026/8/2残室</v>
      </c>
      <c r="JR4" s="76" t="str">
        <f t="shared" si="13"/>
        <v>2026/8/3残室</v>
      </c>
      <c r="JS4" s="76" t="str">
        <f t="shared" si="13"/>
        <v>2026/8/4残室</v>
      </c>
      <c r="JT4" s="76" t="str">
        <f t="shared" si="13"/>
        <v>2026/8/5残室</v>
      </c>
      <c r="JU4" s="76" t="str">
        <f t="shared" si="13"/>
        <v>2026/8/6残室</v>
      </c>
      <c r="JV4" s="76" t="str">
        <f t="shared" si="13"/>
        <v>2026/8/7残室</v>
      </c>
      <c r="JW4" s="76" t="str">
        <f t="shared" si="13"/>
        <v>2026/8/8残室</v>
      </c>
      <c r="JX4" s="76" t="str">
        <f t="shared" si="13"/>
        <v>2026/8/9残室</v>
      </c>
      <c r="JY4" s="76" t="str">
        <f t="shared" si="13"/>
        <v>2026/8/10残室</v>
      </c>
      <c r="JZ4" s="76" t="str">
        <f t="shared" si="13"/>
        <v>2026/8/11残室</v>
      </c>
      <c r="KA4" s="76" t="str">
        <f t="shared" si="13"/>
        <v>2026/8/12残室</v>
      </c>
      <c r="KB4" s="76" t="str">
        <f t="shared" si="13"/>
        <v>2026/8/13残室</v>
      </c>
      <c r="KC4" s="76" t="str">
        <f t="shared" si="13"/>
        <v>2026/8/14残室</v>
      </c>
      <c r="KD4" s="76" t="str">
        <f t="shared" si="13"/>
        <v>2026/8/15残室</v>
      </c>
      <c r="KE4" s="76" t="str">
        <f t="shared" si="13"/>
        <v>2026/8/16残室</v>
      </c>
      <c r="KF4" s="76" t="str">
        <f t="shared" si="13"/>
        <v>2026/8/17残室</v>
      </c>
      <c r="KG4" s="76" t="str">
        <f t="shared" si="13"/>
        <v>2026/8/18残室</v>
      </c>
      <c r="KH4" s="76" t="str">
        <f t="shared" si="13"/>
        <v>2026/8/19残室</v>
      </c>
      <c r="KI4" s="76" t="str">
        <f t="shared" si="13"/>
        <v>2026/8/20残室</v>
      </c>
      <c r="KJ4" s="76" t="str">
        <f t="shared" si="13"/>
        <v>2026/8/21残室</v>
      </c>
      <c r="KK4" s="76" t="str">
        <f t="shared" si="13"/>
        <v>2026/8/22残室</v>
      </c>
      <c r="KL4" s="76" t="str">
        <f t="shared" si="13"/>
        <v>2026/8/23残室</v>
      </c>
      <c r="KM4" s="76" t="str">
        <f t="shared" si="13"/>
        <v>2026/8/24残室</v>
      </c>
      <c r="KN4" s="76" t="str">
        <f t="shared" si="13"/>
        <v>2026/8/25残室</v>
      </c>
      <c r="KO4" s="76" t="str">
        <f t="shared" si="13"/>
        <v>2026/8/26残室</v>
      </c>
      <c r="KP4" s="76" t="str">
        <f t="shared" si="13"/>
        <v>2026/8/27残室</v>
      </c>
      <c r="KQ4" s="76" t="str">
        <f t="shared" si="13"/>
        <v>2026/8/28残室</v>
      </c>
      <c r="KR4" s="76" t="str">
        <f t="shared" si="13"/>
        <v>2026/8/29残室</v>
      </c>
      <c r="KS4" s="76" t="str">
        <f t="shared" si="13"/>
        <v>2026/8/30残室</v>
      </c>
      <c r="KT4" s="76" t="str">
        <f t="shared" si="13"/>
        <v>2026/8/31残室</v>
      </c>
      <c r="KU4" s="76" t="str">
        <f t="shared" si="13"/>
        <v>2026/9/1残室</v>
      </c>
      <c r="KV4" s="76" t="str">
        <f t="shared" si="13"/>
        <v>2026/9/2残室</v>
      </c>
      <c r="KW4" s="76" t="str">
        <f t="shared" si="13"/>
        <v>2026/9/3残室</v>
      </c>
      <c r="KX4" s="76" t="str">
        <f t="shared" si="13"/>
        <v>2026/9/4残室</v>
      </c>
      <c r="KY4" s="76" t="str">
        <f t="shared" si="13"/>
        <v>2026/9/5残室</v>
      </c>
      <c r="KZ4" s="76" t="str">
        <f t="shared" si="13"/>
        <v>2026/9/6残室</v>
      </c>
      <c r="LA4" s="76" t="str">
        <f t="shared" si="13"/>
        <v>2026/9/7残室</v>
      </c>
      <c r="LB4" s="76" t="str">
        <f t="shared" si="13"/>
        <v>2026/9/8残室</v>
      </c>
      <c r="LC4" s="76" t="str">
        <f t="shared" si="13"/>
        <v>2026/9/9残室</v>
      </c>
      <c r="LD4" s="76" t="str">
        <f t="shared" si="13"/>
        <v>2026/9/10残室</v>
      </c>
      <c r="LE4" s="76" t="str">
        <f t="shared" si="13"/>
        <v>2026/9/11残室</v>
      </c>
      <c r="LF4" s="76" t="str">
        <f t="shared" si="13"/>
        <v>2026/9/12残室</v>
      </c>
      <c r="LG4" s="76" t="str">
        <f t="shared" si="13"/>
        <v>2026/9/13残室</v>
      </c>
      <c r="LH4" s="76" t="str">
        <f t="shared" si="13"/>
        <v>2026/9/14残室</v>
      </c>
      <c r="LI4" s="76" t="str">
        <f t="shared" si="13"/>
        <v>2026/9/15残室</v>
      </c>
      <c r="LJ4" s="76" t="str">
        <f t="shared" si="13"/>
        <v>2026/9/16残室</v>
      </c>
      <c r="LK4" s="76" t="str">
        <f t="shared" ref="LK4:ND4" si="14">TEXT(LK3,"yyyy/m/d")&amp;LK2</f>
        <v>2026/9/17残室</v>
      </c>
      <c r="LL4" s="76" t="str">
        <f t="shared" si="14"/>
        <v>2026/9/18残室</v>
      </c>
      <c r="LM4" s="76" t="str">
        <f t="shared" si="14"/>
        <v>2026/9/19残室</v>
      </c>
      <c r="LN4" s="76" t="str">
        <f t="shared" si="14"/>
        <v>2026/9/20残室</v>
      </c>
      <c r="LO4" s="76" t="str">
        <f t="shared" si="14"/>
        <v>2026/9/21残室</v>
      </c>
      <c r="LP4" s="76" t="str">
        <f t="shared" si="14"/>
        <v>2026/9/22残室</v>
      </c>
      <c r="LQ4" s="76" t="str">
        <f t="shared" si="14"/>
        <v>2026/9/23残室</v>
      </c>
      <c r="LR4" s="76" t="str">
        <f t="shared" si="14"/>
        <v>2026/9/24残室</v>
      </c>
      <c r="LS4" s="76" t="str">
        <f t="shared" si="14"/>
        <v>2026/9/25残室</v>
      </c>
      <c r="LT4" s="76" t="str">
        <f t="shared" si="14"/>
        <v>2026/9/26残室</v>
      </c>
      <c r="LU4" s="76" t="str">
        <f t="shared" si="14"/>
        <v>2026/9/27残室</v>
      </c>
      <c r="LV4" s="76" t="str">
        <f t="shared" si="14"/>
        <v>2026/9/28残室</v>
      </c>
      <c r="LW4" s="76" t="str">
        <f t="shared" si="14"/>
        <v>2026/9/29残室</v>
      </c>
      <c r="LX4" s="76" t="str">
        <f t="shared" si="14"/>
        <v>2026/9/30残室</v>
      </c>
      <c r="LY4" s="76" t="str">
        <f t="shared" si="14"/>
        <v>2026/10/1残室</v>
      </c>
      <c r="LZ4" s="76" t="str">
        <f t="shared" si="14"/>
        <v>2026/10/2残室</v>
      </c>
      <c r="MA4" s="76" t="str">
        <f t="shared" si="14"/>
        <v>2026/10/3残室</v>
      </c>
      <c r="MB4" s="76" t="str">
        <f t="shared" si="14"/>
        <v>2026/10/4残室</v>
      </c>
      <c r="MC4" s="76" t="str">
        <f t="shared" si="14"/>
        <v>2026/10/5残室</v>
      </c>
      <c r="MD4" s="76" t="str">
        <f t="shared" si="14"/>
        <v>2026/10/6残室</v>
      </c>
      <c r="ME4" s="76" t="str">
        <f t="shared" si="14"/>
        <v>2026/10/7残室</v>
      </c>
      <c r="MF4" s="76" t="str">
        <f t="shared" si="14"/>
        <v>2026/10/8残室</v>
      </c>
      <c r="MG4" s="76" t="str">
        <f t="shared" si="14"/>
        <v>2026/10/9残室</v>
      </c>
      <c r="MH4" s="76" t="str">
        <f t="shared" si="14"/>
        <v>2026/10/10残室</v>
      </c>
      <c r="MI4" s="76" t="str">
        <f t="shared" si="14"/>
        <v>2026/10/11残室</v>
      </c>
      <c r="MJ4" s="76" t="str">
        <f t="shared" si="14"/>
        <v>2026/10/12残室</v>
      </c>
      <c r="MK4" s="76" t="str">
        <f t="shared" si="14"/>
        <v>2026/10/13残室</v>
      </c>
      <c r="ML4" s="76" t="str">
        <f t="shared" si="14"/>
        <v>2026/10/14残室</v>
      </c>
      <c r="MM4" s="76" t="str">
        <f t="shared" si="14"/>
        <v>2026/10/15残室</v>
      </c>
      <c r="MN4" s="76" t="str">
        <f t="shared" si="14"/>
        <v>2026/10/16残室</v>
      </c>
      <c r="MO4" s="76" t="str">
        <f t="shared" si="14"/>
        <v>2026/10/17残室</v>
      </c>
      <c r="MP4" s="76" t="str">
        <f t="shared" si="14"/>
        <v>2026/10/18残室</v>
      </c>
      <c r="MQ4" s="76" t="str">
        <f t="shared" si="14"/>
        <v>2026/10/19残室</v>
      </c>
      <c r="MR4" s="76" t="str">
        <f t="shared" si="14"/>
        <v>2026/10/20残室</v>
      </c>
      <c r="MS4" s="76" t="str">
        <f t="shared" si="14"/>
        <v>2026/10/21残室</v>
      </c>
      <c r="MT4" s="76" t="str">
        <f t="shared" si="14"/>
        <v>2026/10/22残室</v>
      </c>
      <c r="MU4" s="76" t="str">
        <f t="shared" si="14"/>
        <v>2026/10/23残室</v>
      </c>
      <c r="MV4" s="76" t="str">
        <f t="shared" si="14"/>
        <v>2026/10/24残室</v>
      </c>
      <c r="MW4" s="76" t="str">
        <f t="shared" si="14"/>
        <v>2026/10/25残室</v>
      </c>
      <c r="MX4" s="76" t="str">
        <f t="shared" si="14"/>
        <v>2026/10/26残室</v>
      </c>
      <c r="MY4" s="76" t="str">
        <f t="shared" si="14"/>
        <v>2026/10/27残室</v>
      </c>
      <c r="MZ4" s="76" t="str">
        <f t="shared" si="14"/>
        <v>2026/10/28残室</v>
      </c>
      <c r="NA4" s="76" t="str">
        <f t="shared" si="14"/>
        <v>2026/10/29残室</v>
      </c>
      <c r="NB4" s="76" t="str">
        <f t="shared" si="14"/>
        <v>2026/10/30残室</v>
      </c>
      <c r="NC4" s="76" t="str">
        <f t="shared" si="14"/>
        <v>2026/10/31残室</v>
      </c>
      <c r="ND4" s="76" t="str">
        <f t="shared" si="14"/>
        <v>2026/11/1残室</v>
      </c>
    </row>
    <row r="5" spans="1:368" ht="15" customHeight="1" x14ac:dyDescent="0.2">
      <c r="A5">
        <v>1</v>
      </c>
      <c r="B5" t="str">
        <f>カレンダー!$B$3&amp;"(残室数)"</f>
        <v>ラグジュアリープールヴィラ(残室数)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3</v>
      </c>
      <c r="R5">
        <v>0</v>
      </c>
      <c r="S5">
        <v>2</v>
      </c>
      <c r="T5">
        <v>0</v>
      </c>
      <c r="U5">
        <v>2</v>
      </c>
      <c r="V5">
        <v>0</v>
      </c>
      <c r="W5">
        <v>0</v>
      </c>
      <c r="X5">
        <v>0</v>
      </c>
      <c r="Y5">
        <v>2</v>
      </c>
      <c r="Z5">
        <v>1</v>
      </c>
      <c r="AA5">
        <v>3</v>
      </c>
      <c r="AB5">
        <v>5</v>
      </c>
      <c r="AC5">
        <v>6</v>
      </c>
      <c r="AD5">
        <v>2</v>
      </c>
      <c r="AE5">
        <v>3</v>
      </c>
      <c r="AF5">
        <v>3</v>
      </c>
      <c r="AG5">
        <v>7</v>
      </c>
      <c r="AH5">
        <v>6</v>
      </c>
      <c r="AI5">
        <v>4</v>
      </c>
      <c r="AJ5">
        <v>8</v>
      </c>
      <c r="AK5">
        <v>8</v>
      </c>
      <c r="AL5">
        <v>7</v>
      </c>
      <c r="AM5">
        <v>5</v>
      </c>
      <c r="AN5">
        <v>10</v>
      </c>
      <c r="AO5">
        <v>10</v>
      </c>
      <c r="AP5">
        <v>7</v>
      </c>
      <c r="AQ5">
        <v>8</v>
      </c>
      <c r="AR5">
        <v>8</v>
      </c>
      <c r="AS5">
        <v>9</v>
      </c>
      <c r="AT5">
        <v>9</v>
      </c>
      <c r="AU5">
        <v>9</v>
      </c>
      <c r="AV5">
        <v>10</v>
      </c>
      <c r="AW5">
        <v>8</v>
      </c>
      <c r="AX5">
        <v>6</v>
      </c>
      <c r="AY5">
        <v>7</v>
      </c>
      <c r="AZ5">
        <v>6</v>
      </c>
      <c r="BA5">
        <v>5</v>
      </c>
      <c r="BB5">
        <v>6</v>
      </c>
      <c r="BC5">
        <v>8</v>
      </c>
      <c r="BD5">
        <v>3</v>
      </c>
      <c r="BE5">
        <v>2</v>
      </c>
      <c r="BF5">
        <v>3</v>
      </c>
      <c r="BG5">
        <v>7</v>
      </c>
      <c r="BH5">
        <v>2</v>
      </c>
      <c r="BI5">
        <v>2</v>
      </c>
      <c r="BJ5">
        <v>2</v>
      </c>
      <c r="BK5">
        <v>4</v>
      </c>
      <c r="BL5">
        <v>5</v>
      </c>
      <c r="BM5">
        <v>1</v>
      </c>
      <c r="BN5">
        <v>3</v>
      </c>
      <c r="BO5">
        <v>0</v>
      </c>
      <c r="BP5">
        <v>6</v>
      </c>
      <c r="BQ5">
        <v>8</v>
      </c>
      <c r="BR5">
        <v>11</v>
      </c>
      <c r="BS5">
        <v>10</v>
      </c>
      <c r="BT5">
        <v>11</v>
      </c>
      <c r="BU5">
        <v>9</v>
      </c>
      <c r="BV5">
        <v>9</v>
      </c>
      <c r="BW5">
        <v>12</v>
      </c>
      <c r="BX5">
        <v>11</v>
      </c>
      <c r="BY5">
        <v>11</v>
      </c>
      <c r="BZ5">
        <v>11</v>
      </c>
      <c r="CA5">
        <v>12</v>
      </c>
      <c r="CB5">
        <v>12</v>
      </c>
      <c r="CC5">
        <v>11</v>
      </c>
      <c r="CD5">
        <v>10</v>
      </c>
      <c r="CE5">
        <v>12</v>
      </c>
      <c r="CF5">
        <v>11</v>
      </c>
      <c r="CG5">
        <v>9</v>
      </c>
      <c r="CH5">
        <v>10</v>
      </c>
      <c r="CI5">
        <v>8</v>
      </c>
      <c r="CJ5">
        <v>10</v>
      </c>
      <c r="CK5">
        <v>13</v>
      </c>
      <c r="CL5">
        <v>10</v>
      </c>
      <c r="CM5">
        <v>10</v>
      </c>
      <c r="CN5">
        <v>10</v>
      </c>
      <c r="CO5">
        <v>11</v>
      </c>
      <c r="CP5">
        <v>13</v>
      </c>
      <c r="CQ5">
        <v>13</v>
      </c>
      <c r="CR5">
        <v>11</v>
      </c>
      <c r="CS5">
        <v>9</v>
      </c>
      <c r="CT5">
        <v>11</v>
      </c>
      <c r="CU5">
        <v>9</v>
      </c>
      <c r="CV5">
        <v>10</v>
      </c>
      <c r="CW5">
        <v>10</v>
      </c>
      <c r="CX5">
        <v>8</v>
      </c>
      <c r="CY5">
        <v>10</v>
      </c>
      <c r="CZ5">
        <v>13</v>
      </c>
      <c r="DA5">
        <v>13</v>
      </c>
      <c r="DB5">
        <v>10</v>
      </c>
      <c r="DC5">
        <v>10</v>
      </c>
      <c r="DD5">
        <v>9</v>
      </c>
      <c r="DE5">
        <v>4</v>
      </c>
      <c r="DF5">
        <v>6</v>
      </c>
      <c r="DG5">
        <v>5</v>
      </c>
      <c r="DH5">
        <v>10</v>
      </c>
      <c r="DI5">
        <v>11</v>
      </c>
      <c r="DJ5">
        <v>9</v>
      </c>
      <c r="DK5">
        <v>8</v>
      </c>
      <c r="DL5">
        <v>10</v>
      </c>
      <c r="DM5">
        <v>13</v>
      </c>
      <c r="DN5">
        <v>13</v>
      </c>
      <c r="DO5">
        <v>13</v>
      </c>
      <c r="DP5">
        <v>13</v>
      </c>
      <c r="DQ5">
        <v>11</v>
      </c>
      <c r="DR5">
        <v>10</v>
      </c>
      <c r="DS5">
        <v>13</v>
      </c>
      <c r="DT5">
        <v>13</v>
      </c>
      <c r="DU5">
        <v>13</v>
      </c>
      <c r="DV5">
        <v>13</v>
      </c>
      <c r="DW5">
        <v>11</v>
      </c>
      <c r="DX5">
        <v>11</v>
      </c>
      <c r="DY5">
        <v>13</v>
      </c>
      <c r="DZ5">
        <v>13</v>
      </c>
      <c r="EA5">
        <v>12</v>
      </c>
      <c r="EB5">
        <v>12</v>
      </c>
      <c r="EC5">
        <v>13</v>
      </c>
      <c r="ED5">
        <v>13</v>
      </c>
      <c r="EE5">
        <v>11</v>
      </c>
      <c r="EF5">
        <v>13</v>
      </c>
      <c r="EG5">
        <v>12</v>
      </c>
      <c r="EH5">
        <v>12</v>
      </c>
      <c r="EI5">
        <v>12</v>
      </c>
      <c r="EJ5">
        <v>12</v>
      </c>
      <c r="EK5">
        <v>10</v>
      </c>
      <c r="EL5">
        <v>10</v>
      </c>
      <c r="EM5">
        <v>10</v>
      </c>
      <c r="EN5">
        <v>10</v>
      </c>
      <c r="EO5">
        <v>10</v>
      </c>
      <c r="EP5">
        <v>12</v>
      </c>
      <c r="EQ5">
        <v>11</v>
      </c>
      <c r="ER5">
        <v>6</v>
      </c>
      <c r="ES5">
        <v>9</v>
      </c>
      <c r="ET5">
        <v>4</v>
      </c>
      <c r="EU5">
        <v>9</v>
      </c>
      <c r="EV5">
        <v>9</v>
      </c>
      <c r="EW5">
        <v>10</v>
      </c>
      <c r="EX5">
        <v>10</v>
      </c>
      <c r="EY5">
        <v>11</v>
      </c>
      <c r="EZ5">
        <v>11</v>
      </c>
      <c r="FA5">
        <v>12</v>
      </c>
      <c r="FB5">
        <v>11</v>
      </c>
      <c r="FC5">
        <v>11</v>
      </c>
      <c r="FD5">
        <v>12</v>
      </c>
      <c r="FE5">
        <v>12</v>
      </c>
      <c r="FF5">
        <v>12</v>
      </c>
      <c r="FG5">
        <v>12</v>
      </c>
      <c r="FH5">
        <v>13</v>
      </c>
      <c r="FI5">
        <v>12</v>
      </c>
      <c r="FJ5">
        <v>12</v>
      </c>
      <c r="FK5">
        <v>13</v>
      </c>
      <c r="FL5">
        <v>13</v>
      </c>
      <c r="FM5">
        <v>12</v>
      </c>
      <c r="FN5">
        <v>12</v>
      </c>
      <c r="FO5">
        <v>12</v>
      </c>
      <c r="FP5">
        <v>12</v>
      </c>
      <c r="FQ5">
        <v>13</v>
      </c>
      <c r="FR5">
        <v>13</v>
      </c>
      <c r="FS5">
        <v>13</v>
      </c>
      <c r="FT5">
        <v>13</v>
      </c>
      <c r="FU5">
        <v>13</v>
      </c>
      <c r="FV5">
        <v>13</v>
      </c>
      <c r="FW5">
        <v>13</v>
      </c>
      <c r="FX5">
        <v>13</v>
      </c>
      <c r="FY5">
        <v>12</v>
      </c>
      <c r="FZ5">
        <v>13</v>
      </c>
      <c r="GA5">
        <v>13</v>
      </c>
      <c r="GB5">
        <v>13</v>
      </c>
      <c r="GC5">
        <v>13</v>
      </c>
      <c r="GD5">
        <v>13</v>
      </c>
      <c r="GE5">
        <v>12</v>
      </c>
      <c r="GF5">
        <v>13</v>
      </c>
      <c r="GG5">
        <v>13</v>
      </c>
      <c r="GH5">
        <v>9</v>
      </c>
      <c r="GI5">
        <v>8</v>
      </c>
      <c r="GJ5">
        <v>8</v>
      </c>
      <c r="GK5">
        <v>13</v>
      </c>
      <c r="GL5">
        <v>13</v>
      </c>
      <c r="GM5">
        <v>13</v>
      </c>
      <c r="GN5">
        <v>13</v>
      </c>
      <c r="GO5">
        <v>13</v>
      </c>
      <c r="GP5">
        <v>13</v>
      </c>
      <c r="GQ5">
        <v>13</v>
      </c>
      <c r="GR5">
        <v>13</v>
      </c>
      <c r="GS5">
        <v>12</v>
      </c>
      <c r="GT5">
        <v>12</v>
      </c>
      <c r="GU5">
        <v>12</v>
      </c>
      <c r="GV5">
        <v>11</v>
      </c>
      <c r="GW5">
        <v>12</v>
      </c>
      <c r="GX5">
        <v>12</v>
      </c>
      <c r="GY5">
        <v>12</v>
      </c>
      <c r="GZ5">
        <v>12</v>
      </c>
      <c r="HA5">
        <v>13</v>
      </c>
      <c r="HB5">
        <v>13</v>
      </c>
      <c r="HC5">
        <v>13</v>
      </c>
      <c r="HD5">
        <v>13</v>
      </c>
      <c r="HE5">
        <v>13</v>
      </c>
      <c r="HF5">
        <v>13</v>
      </c>
      <c r="HG5">
        <v>13</v>
      </c>
      <c r="HH5">
        <v>13</v>
      </c>
      <c r="HI5">
        <v>13</v>
      </c>
      <c r="HJ5">
        <v>13</v>
      </c>
      <c r="HK5">
        <v>13</v>
      </c>
      <c r="HL5">
        <v>13</v>
      </c>
      <c r="HM5">
        <v>13</v>
      </c>
      <c r="HN5">
        <v>13</v>
      </c>
      <c r="HO5">
        <v>13</v>
      </c>
      <c r="HP5">
        <v>13</v>
      </c>
      <c r="HQ5">
        <v>13</v>
      </c>
      <c r="HR5">
        <v>13</v>
      </c>
      <c r="HS5">
        <v>13</v>
      </c>
      <c r="HT5">
        <v>13</v>
      </c>
      <c r="HU5">
        <v>13</v>
      </c>
      <c r="HV5">
        <v>13</v>
      </c>
      <c r="HW5">
        <v>13</v>
      </c>
      <c r="HX5">
        <v>13</v>
      </c>
      <c r="HY5">
        <v>13</v>
      </c>
      <c r="HZ5">
        <v>13</v>
      </c>
      <c r="IA5">
        <v>13</v>
      </c>
      <c r="IB5">
        <v>13</v>
      </c>
      <c r="IC5">
        <v>13</v>
      </c>
      <c r="ID5">
        <v>13</v>
      </c>
      <c r="IE5">
        <v>13</v>
      </c>
      <c r="IF5">
        <v>13</v>
      </c>
      <c r="IG5">
        <v>13</v>
      </c>
      <c r="IH5">
        <v>13</v>
      </c>
      <c r="II5">
        <v>13</v>
      </c>
      <c r="IJ5">
        <v>13</v>
      </c>
      <c r="IK5">
        <v>13</v>
      </c>
      <c r="IL5">
        <v>13</v>
      </c>
      <c r="IM5">
        <v>13</v>
      </c>
      <c r="IN5">
        <v>13</v>
      </c>
      <c r="IO5">
        <v>13</v>
      </c>
      <c r="IP5">
        <v>13</v>
      </c>
      <c r="IQ5">
        <v>13</v>
      </c>
      <c r="IR5">
        <v>13</v>
      </c>
      <c r="IS5">
        <v>13</v>
      </c>
      <c r="IT5">
        <v>13</v>
      </c>
      <c r="IU5">
        <v>13</v>
      </c>
      <c r="IV5">
        <v>13</v>
      </c>
      <c r="IW5">
        <v>13</v>
      </c>
      <c r="IX5">
        <v>13</v>
      </c>
      <c r="IY5">
        <v>13</v>
      </c>
      <c r="IZ5">
        <v>13</v>
      </c>
      <c r="JA5">
        <v>13</v>
      </c>
      <c r="JB5">
        <v>13</v>
      </c>
      <c r="JC5">
        <v>13</v>
      </c>
      <c r="JD5">
        <v>13</v>
      </c>
      <c r="JE5">
        <v>13</v>
      </c>
      <c r="JF5">
        <v>13</v>
      </c>
      <c r="JG5">
        <v>13</v>
      </c>
      <c r="JH5">
        <v>13</v>
      </c>
      <c r="JI5">
        <v>13</v>
      </c>
      <c r="JJ5">
        <v>13</v>
      </c>
      <c r="JK5">
        <v>13</v>
      </c>
      <c r="JL5">
        <v>13</v>
      </c>
      <c r="JM5">
        <v>13</v>
      </c>
      <c r="JN5">
        <v>13</v>
      </c>
      <c r="JO5">
        <v>13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</row>
    <row r="6" spans="1:368" ht="15" customHeight="1" x14ac:dyDescent="0.2">
      <c r="A6">
        <v>2</v>
      </c>
      <c r="B6" t="str">
        <f>カレンダー!$B$3&amp;"(販売室数)"</f>
        <v>ラグジュアリープールヴィラ(販売室数)</v>
      </c>
      <c r="C6">
        <v>12</v>
      </c>
      <c r="D6">
        <v>12</v>
      </c>
      <c r="E6">
        <v>13</v>
      </c>
      <c r="F6">
        <v>13</v>
      </c>
      <c r="G6">
        <v>13</v>
      </c>
      <c r="H6">
        <v>13</v>
      </c>
      <c r="I6">
        <v>11</v>
      </c>
      <c r="J6">
        <v>13</v>
      </c>
      <c r="K6">
        <v>13</v>
      </c>
      <c r="L6">
        <v>13</v>
      </c>
      <c r="M6">
        <v>13</v>
      </c>
      <c r="N6">
        <v>11</v>
      </c>
      <c r="O6">
        <v>13</v>
      </c>
      <c r="P6">
        <v>13</v>
      </c>
      <c r="Q6">
        <v>10</v>
      </c>
      <c r="R6">
        <v>13</v>
      </c>
      <c r="S6">
        <v>11</v>
      </c>
      <c r="T6">
        <v>13</v>
      </c>
      <c r="U6">
        <v>11</v>
      </c>
      <c r="V6">
        <v>13</v>
      </c>
      <c r="W6">
        <v>13</v>
      </c>
      <c r="X6">
        <v>13</v>
      </c>
      <c r="Y6">
        <v>11</v>
      </c>
      <c r="Z6">
        <v>12</v>
      </c>
      <c r="AA6">
        <v>10</v>
      </c>
      <c r="AB6">
        <v>8</v>
      </c>
      <c r="AC6">
        <v>7</v>
      </c>
      <c r="AD6">
        <v>11</v>
      </c>
      <c r="AE6">
        <v>10</v>
      </c>
      <c r="AF6">
        <v>10</v>
      </c>
      <c r="AG6">
        <v>6</v>
      </c>
      <c r="AH6">
        <v>7</v>
      </c>
      <c r="AI6">
        <v>9</v>
      </c>
      <c r="AJ6">
        <v>5</v>
      </c>
      <c r="AK6">
        <v>5</v>
      </c>
      <c r="AL6">
        <v>6</v>
      </c>
      <c r="AM6">
        <v>8</v>
      </c>
      <c r="AN6">
        <v>3</v>
      </c>
      <c r="AO6">
        <v>3</v>
      </c>
      <c r="AP6">
        <v>6</v>
      </c>
      <c r="AQ6">
        <v>5</v>
      </c>
      <c r="AR6">
        <v>5</v>
      </c>
      <c r="AS6">
        <v>4</v>
      </c>
      <c r="AT6">
        <v>4</v>
      </c>
      <c r="AU6">
        <v>4</v>
      </c>
      <c r="AV6">
        <v>3</v>
      </c>
      <c r="AW6">
        <v>5</v>
      </c>
      <c r="AX6">
        <v>7</v>
      </c>
      <c r="AY6">
        <v>6</v>
      </c>
      <c r="AZ6">
        <v>7</v>
      </c>
      <c r="BA6">
        <v>8</v>
      </c>
      <c r="BB6">
        <v>7</v>
      </c>
      <c r="BC6">
        <v>5</v>
      </c>
      <c r="BD6">
        <v>10</v>
      </c>
      <c r="BE6">
        <v>11</v>
      </c>
      <c r="BF6">
        <v>10</v>
      </c>
      <c r="BG6">
        <v>6</v>
      </c>
      <c r="BH6">
        <v>11</v>
      </c>
      <c r="BI6">
        <v>11</v>
      </c>
      <c r="BJ6">
        <v>11</v>
      </c>
      <c r="BK6">
        <v>9</v>
      </c>
      <c r="BL6">
        <v>8</v>
      </c>
      <c r="BM6">
        <v>12</v>
      </c>
      <c r="BN6">
        <v>10</v>
      </c>
      <c r="BO6">
        <v>12</v>
      </c>
      <c r="BP6">
        <v>7</v>
      </c>
      <c r="BQ6">
        <v>5</v>
      </c>
      <c r="BR6">
        <v>2</v>
      </c>
      <c r="BS6">
        <v>3</v>
      </c>
      <c r="BT6">
        <v>2</v>
      </c>
      <c r="BU6">
        <v>4</v>
      </c>
      <c r="BV6">
        <v>4</v>
      </c>
      <c r="BW6">
        <v>1</v>
      </c>
      <c r="BX6">
        <v>2</v>
      </c>
      <c r="BY6">
        <v>2</v>
      </c>
      <c r="BZ6">
        <v>2</v>
      </c>
      <c r="CA6">
        <v>1</v>
      </c>
      <c r="CB6">
        <v>1</v>
      </c>
      <c r="CC6">
        <v>2</v>
      </c>
      <c r="CD6">
        <v>3</v>
      </c>
      <c r="CE6">
        <v>1</v>
      </c>
      <c r="CF6">
        <v>2</v>
      </c>
      <c r="CG6">
        <v>4</v>
      </c>
      <c r="CH6">
        <v>3</v>
      </c>
      <c r="CI6">
        <v>5</v>
      </c>
      <c r="CJ6">
        <v>3</v>
      </c>
      <c r="CK6">
        <v>0</v>
      </c>
      <c r="CL6">
        <v>3</v>
      </c>
      <c r="CM6">
        <v>3</v>
      </c>
      <c r="CN6">
        <v>3</v>
      </c>
      <c r="CO6">
        <v>2</v>
      </c>
      <c r="CP6">
        <v>0</v>
      </c>
      <c r="CQ6">
        <v>0</v>
      </c>
      <c r="CR6">
        <v>2</v>
      </c>
      <c r="CS6">
        <v>4</v>
      </c>
      <c r="CT6">
        <v>2</v>
      </c>
      <c r="CU6">
        <v>4</v>
      </c>
      <c r="CV6">
        <v>3</v>
      </c>
      <c r="CW6">
        <v>3</v>
      </c>
      <c r="CX6">
        <v>5</v>
      </c>
      <c r="CY6">
        <v>3</v>
      </c>
      <c r="CZ6">
        <v>0</v>
      </c>
      <c r="DA6">
        <v>0</v>
      </c>
      <c r="DB6">
        <v>3</v>
      </c>
      <c r="DC6">
        <v>3</v>
      </c>
      <c r="DD6">
        <v>4</v>
      </c>
      <c r="DE6">
        <v>9</v>
      </c>
      <c r="DF6">
        <v>7</v>
      </c>
      <c r="DG6">
        <v>8</v>
      </c>
      <c r="DH6">
        <v>3</v>
      </c>
      <c r="DI6">
        <v>2</v>
      </c>
      <c r="DJ6">
        <v>4</v>
      </c>
      <c r="DK6">
        <v>5</v>
      </c>
      <c r="DL6">
        <v>3</v>
      </c>
      <c r="DM6">
        <v>0</v>
      </c>
      <c r="DN6">
        <v>0</v>
      </c>
      <c r="DO6">
        <v>0</v>
      </c>
      <c r="DP6">
        <v>0</v>
      </c>
      <c r="DQ6">
        <v>2</v>
      </c>
      <c r="DR6">
        <v>3</v>
      </c>
      <c r="DS6">
        <v>0</v>
      </c>
      <c r="DT6">
        <v>0</v>
      </c>
      <c r="DU6">
        <v>0</v>
      </c>
      <c r="DV6">
        <v>0</v>
      </c>
      <c r="DW6">
        <v>2</v>
      </c>
      <c r="DX6">
        <v>2</v>
      </c>
      <c r="DY6">
        <v>0</v>
      </c>
      <c r="DZ6">
        <v>0</v>
      </c>
      <c r="EA6">
        <v>1</v>
      </c>
      <c r="EB6">
        <v>1</v>
      </c>
      <c r="EC6">
        <v>0</v>
      </c>
      <c r="ED6">
        <v>0</v>
      </c>
      <c r="EE6">
        <v>2</v>
      </c>
      <c r="EF6">
        <v>0</v>
      </c>
      <c r="EG6">
        <v>1</v>
      </c>
      <c r="EH6">
        <v>1</v>
      </c>
      <c r="EI6">
        <v>1</v>
      </c>
      <c r="EJ6">
        <v>1</v>
      </c>
      <c r="EK6">
        <v>3</v>
      </c>
      <c r="EL6">
        <v>3</v>
      </c>
      <c r="EM6">
        <v>3</v>
      </c>
      <c r="EN6">
        <v>3</v>
      </c>
      <c r="EO6">
        <v>3</v>
      </c>
      <c r="EP6">
        <v>1</v>
      </c>
      <c r="EQ6">
        <v>2</v>
      </c>
      <c r="ER6">
        <v>7</v>
      </c>
      <c r="ES6">
        <v>4</v>
      </c>
      <c r="ET6">
        <v>9</v>
      </c>
      <c r="EU6">
        <v>4</v>
      </c>
      <c r="EV6">
        <v>4</v>
      </c>
      <c r="EW6">
        <v>3</v>
      </c>
      <c r="EX6">
        <v>3</v>
      </c>
      <c r="EY6">
        <v>2</v>
      </c>
      <c r="EZ6">
        <v>2</v>
      </c>
      <c r="FA6">
        <v>1</v>
      </c>
      <c r="FB6">
        <v>2</v>
      </c>
      <c r="FC6">
        <v>2</v>
      </c>
      <c r="FD6">
        <v>1</v>
      </c>
      <c r="FE6">
        <v>1</v>
      </c>
      <c r="FF6">
        <v>1</v>
      </c>
      <c r="FG6">
        <v>1</v>
      </c>
      <c r="FH6">
        <v>0</v>
      </c>
      <c r="FI6">
        <v>1</v>
      </c>
      <c r="FJ6">
        <v>1</v>
      </c>
      <c r="FK6">
        <v>0</v>
      </c>
      <c r="FL6">
        <v>0</v>
      </c>
      <c r="FM6">
        <v>1</v>
      </c>
      <c r="FN6">
        <v>1</v>
      </c>
      <c r="FO6">
        <v>1</v>
      </c>
      <c r="FP6">
        <v>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1</v>
      </c>
      <c r="FY6">
        <v>1</v>
      </c>
      <c r="FZ6">
        <v>0</v>
      </c>
      <c r="GA6">
        <v>0</v>
      </c>
      <c r="GB6">
        <v>0</v>
      </c>
      <c r="GC6">
        <v>0</v>
      </c>
      <c r="GD6">
        <v>0</v>
      </c>
      <c r="GE6">
        <v>1</v>
      </c>
      <c r="GF6">
        <v>0</v>
      </c>
      <c r="GG6">
        <v>0</v>
      </c>
      <c r="GH6">
        <v>4</v>
      </c>
      <c r="GI6">
        <v>5</v>
      </c>
      <c r="GJ6">
        <v>5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1</v>
      </c>
      <c r="GT6">
        <v>1</v>
      </c>
      <c r="GU6">
        <v>1</v>
      </c>
      <c r="GV6">
        <v>2</v>
      </c>
      <c r="GW6">
        <v>1</v>
      </c>
      <c r="GX6">
        <v>1</v>
      </c>
      <c r="GY6">
        <v>1</v>
      </c>
      <c r="GZ6">
        <v>1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</row>
    <row r="7" spans="1:368" ht="15" customHeight="1" x14ac:dyDescent="0.2">
      <c r="A7">
        <v>3</v>
      </c>
      <c r="B7" t="str">
        <f>カレンダー!$B$4&amp;"(残室数)"</f>
        <v>with SAUNA(残室数)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1</v>
      </c>
      <c r="AM7">
        <v>0</v>
      </c>
      <c r="AN7">
        <v>1</v>
      </c>
      <c r="AO7">
        <v>1</v>
      </c>
      <c r="AP7">
        <v>1</v>
      </c>
      <c r="AQ7">
        <v>1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0</v>
      </c>
      <c r="AY7">
        <v>1</v>
      </c>
      <c r="AZ7">
        <v>1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1</v>
      </c>
      <c r="BU7">
        <v>0</v>
      </c>
      <c r="BV7">
        <v>0</v>
      </c>
      <c r="BW7">
        <v>1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0</v>
      </c>
      <c r="DI7">
        <v>0</v>
      </c>
      <c r="DJ7">
        <v>1</v>
      </c>
      <c r="DK7">
        <v>0</v>
      </c>
      <c r="DL7">
        <v>0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0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0</v>
      </c>
      <c r="EL7">
        <v>0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</row>
    <row r="8" spans="1:368" ht="15" customHeight="1" x14ac:dyDescent="0.2">
      <c r="A8">
        <v>4</v>
      </c>
      <c r="B8" t="str">
        <f>カレンダー!$B$4&amp;"(販売室数)"</f>
        <v>with SAUNA(販売室数)</v>
      </c>
      <c r="C8">
        <v>2</v>
      </c>
      <c r="D8">
        <v>2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1</v>
      </c>
      <c r="AX8">
        <v>1</v>
      </c>
      <c r="AY8">
        <v>0</v>
      </c>
      <c r="AZ8">
        <v>0</v>
      </c>
      <c r="BA8">
        <v>1</v>
      </c>
      <c r="BB8">
        <v>1</v>
      </c>
      <c r="BC8">
        <v>1</v>
      </c>
      <c r="BD8">
        <v>0</v>
      </c>
      <c r="BE8">
        <v>0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2</v>
      </c>
      <c r="BP8">
        <v>1</v>
      </c>
      <c r="BQ8">
        <v>1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1</v>
      </c>
      <c r="BY8">
        <v>1</v>
      </c>
      <c r="BZ8">
        <v>0</v>
      </c>
      <c r="CA8">
        <v>0</v>
      </c>
      <c r="CB8">
        <v>1</v>
      </c>
      <c r="CC8">
        <v>1</v>
      </c>
      <c r="CD8">
        <v>1</v>
      </c>
      <c r="CE8">
        <v>0</v>
      </c>
      <c r="CF8">
        <v>0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1</v>
      </c>
      <c r="DJ8">
        <v>0</v>
      </c>
      <c r="DK8">
        <v>1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</row>
    <row r="9" spans="1:368" ht="15" customHeight="1" x14ac:dyDescent="0.2">
      <c r="A9">
        <v>5</v>
      </c>
      <c r="B9" t="str">
        <f>カレンダー!$B$5&amp;"(残室数)"</f>
        <v>(残室数)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</row>
    <row r="10" spans="1:368" ht="15" customHeight="1" x14ac:dyDescent="0.2">
      <c r="A10">
        <v>6</v>
      </c>
      <c r="B10" t="str">
        <f>カレンダー!$B$5&amp;"(販売室数)"</f>
        <v>(販売室数)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</row>
    <row r="11" spans="1:368" ht="15" customHeight="1" x14ac:dyDescent="0.2">
      <c r="A11">
        <v>7</v>
      </c>
      <c r="B11" t="str">
        <f>カレンダー!$B$6&amp;"(残室数)"</f>
        <v>(残室数)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</row>
    <row r="12" spans="1:368" ht="15" customHeight="1" x14ac:dyDescent="0.2">
      <c r="A12">
        <v>8</v>
      </c>
      <c r="B12" t="str">
        <f>カレンダー!$B$6&amp;"(販売室数)"</f>
        <v>(販売室数)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</row>
    <row r="13" spans="1:368" ht="15" customHeight="1" x14ac:dyDescent="0.2">
      <c r="A13">
        <v>7</v>
      </c>
      <c r="B13" t="str">
        <f>カレンダー!$B$7&amp;"(残室数)"</f>
        <v>(残室数)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</row>
    <row r="14" spans="1:368" ht="15" customHeight="1" x14ac:dyDescent="0.2">
      <c r="A14">
        <v>8</v>
      </c>
      <c r="B14" t="str">
        <f>カレンダー!$B$7&amp;"(販売室数)"</f>
        <v>(販売室数)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</row>
    <row r="15" spans="1:368" ht="15" customHeight="1" x14ac:dyDescent="0.2">
      <c r="A15">
        <v>9</v>
      </c>
      <c r="B15" t="str">
        <f>カレンダー!$B$8&amp;"(残室数)"</f>
        <v>(残室数)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</row>
    <row r="16" spans="1:368" ht="15" customHeight="1" x14ac:dyDescent="0.2">
      <c r="A16">
        <v>10</v>
      </c>
      <c r="B16" t="str">
        <f>カレンダー!$B$8&amp;"(販売室数)"</f>
        <v>(販売室数)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</row>
    <row r="17" spans="1:368" ht="15" customHeight="1" x14ac:dyDescent="0.2">
      <c r="A17"/>
      <c r="B17" t="s">
        <v>77</v>
      </c>
      <c r="C17" s="74" t="s">
        <v>80</v>
      </c>
      <c r="D17" s="74" t="s">
        <v>80</v>
      </c>
      <c r="E17" s="74" t="s">
        <v>80</v>
      </c>
      <c r="F17" s="74" t="s">
        <v>80</v>
      </c>
      <c r="G17" s="74" t="s">
        <v>80</v>
      </c>
      <c r="H17" s="74" t="s">
        <v>80</v>
      </c>
      <c r="I17" s="74" t="s">
        <v>80</v>
      </c>
      <c r="J17" s="74" t="s">
        <v>80</v>
      </c>
      <c r="K17" s="74" t="s">
        <v>80</v>
      </c>
      <c r="L17" s="74" t="s">
        <v>80</v>
      </c>
      <c r="M17" s="74" t="s">
        <v>80</v>
      </c>
      <c r="N17" s="74" t="s">
        <v>80</v>
      </c>
      <c r="O17" s="74" t="s">
        <v>80</v>
      </c>
      <c r="P17" s="74" t="s">
        <v>80</v>
      </c>
      <c r="Q17" s="74" t="s">
        <v>80</v>
      </c>
      <c r="R17" s="74" t="s">
        <v>80</v>
      </c>
      <c r="S17" s="74" t="s">
        <v>80</v>
      </c>
      <c r="T17" s="74" t="s">
        <v>80</v>
      </c>
      <c r="U17" s="74" t="s">
        <v>80</v>
      </c>
      <c r="V17" s="74" t="s">
        <v>80</v>
      </c>
      <c r="W17" s="74" t="s">
        <v>80</v>
      </c>
      <c r="X17" s="74" t="s">
        <v>80</v>
      </c>
      <c r="Y17" s="74" t="s">
        <v>80</v>
      </c>
      <c r="Z17" s="74" t="s">
        <v>80</v>
      </c>
      <c r="AA17" s="74" t="s">
        <v>80</v>
      </c>
      <c r="AB17" s="74" t="s">
        <v>80</v>
      </c>
      <c r="AC17" s="74" t="s">
        <v>80</v>
      </c>
      <c r="AD17" s="74" t="s">
        <v>80</v>
      </c>
      <c r="AE17" s="74" t="s">
        <v>80</v>
      </c>
      <c r="AF17" s="74" t="s">
        <v>80</v>
      </c>
      <c r="AG17" s="74" t="s">
        <v>80</v>
      </c>
      <c r="AH17" s="74" t="s">
        <v>80</v>
      </c>
      <c r="AI17" s="74" t="s">
        <v>80</v>
      </c>
      <c r="AJ17" s="74" t="s">
        <v>80</v>
      </c>
      <c r="AK17" s="74" t="s">
        <v>80</v>
      </c>
      <c r="AL17" s="74" t="s">
        <v>80</v>
      </c>
      <c r="AM17" s="74" t="s">
        <v>80</v>
      </c>
      <c r="AN17" s="74" t="s">
        <v>80</v>
      </c>
      <c r="AO17" s="74" t="s">
        <v>80</v>
      </c>
      <c r="AP17" s="74" t="s">
        <v>80</v>
      </c>
      <c r="AQ17" s="74" t="s">
        <v>80</v>
      </c>
      <c r="AR17" s="74" t="s">
        <v>80</v>
      </c>
      <c r="AS17" s="74" t="s">
        <v>80</v>
      </c>
      <c r="AT17" s="74" t="s">
        <v>80</v>
      </c>
      <c r="AU17" s="74" t="s">
        <v>80</v>
      </c>
      <c r="AV17" s="74" t="s">
        <v>80</v>
      </c>
      <c r="AW17" s="74" t="s">
        <v>80</v>
      </c>
      <c r="AX17" s="74" t="s">
        <v>80</v>
      </c>
      <c r="AY17" s="74" t="s">
        <v>80</v>
      </c>
      <c r="AZ17" s="74" t="s">
        <v>80</v>
      </c>
      <c r="BA17" s="74" t="s">
        <v>80</v>
      </c>
      <c r="BB17" s="74" t="s">
        <v>80</v>
      </c>
      <c r="BC17" s="74" t="s">
        <v>80</v>
      </c>
      <c r="BD17" s="74" t="s">
        <v>80</v>
      </c>
      <c r="BE17" s="74" t="s">
        <v>80</v>
      </c>
      <c r="BF17" s="74" t="s">
        <v>80</v>
      </c>
      <c r="BG17" s="74" t="s">
        <v>80</v>
      </c>
      <c r="BH17" s="74" t="s">
        <v>80</v>
      </c>
      <c r="BI17" s="74" t="s">
        <v>80</v>
      </c>
      <c r="BJ17" s="74" t="s">
        <v>80</v>
      </c>
      <c r="BK17" s="74" t="s">
        <v>80</v>
      </c>
      <c r="BL17" s="74" t="s">
        <v>80</v>
      </c>
      <c r="BM17" s="74" t="s">
        <v>80</v>
      </c>
      <c r="BN17" s="74" t="s">
        <v>80</v>
      </c>
      <c r="BO17" s="74" t="s">
        <v>80</v>
      </c>
      <c r="BP17" s="74" t="s">
        <v>80</v>
      </c>
      <c r="BQ17" s="74" t="s">
        <v>80</v>
      </c>
      <c r="BR17" s="74" t="s">
        <v>80</v>
      </c>
      <c r="BS17" s="74" t="s">
        <v>80</v>
      </c>
      <c r="BT17" s="74" t="s">
        <v>80</v>
      </c>
      <c r="BU17" s="74" t="s">
        <v>80</v>
      </c>
      <c r="BV17" s="74" t="s">
        <v>80</v>
      </c>
      <c r="BW17" s="74" t="s">
        <v>80</v>
      </c>
      <c r="BX17" s="74" t="s">
        <v>80</v>
      </c>
      <c r="BY17" s="74" t="s">
        <v>80</v>
      </c>
      <c r="BZ17" s="74" t="s">
        <v>80</v>
      </c>
      <c r="CA17" s="74" t="s">
        <v>80</v>
      </c>
      <c r="CB17" s="74" t="s">
        <v>80</v>
      </c>
      <c r="CC17" s="74" t="s">
        <v>80</v>
      </c>
      <c r="CD17" s="74" t="s">
        <v>80</v>
      </c>
      <c r="CE17" s="74" t="s">
        <v>80</v>
      </c>
      <c r="CF17" s="74" t="s">
        <v>80</v>
      </c>
      <c r="CG17" s="74" t="s">
        <v>80</v>
      </c>
      <c r="CH17" s="74" t="s">
        <v>80</v>
      </c>
      <c r="CI17" s="74" t="s">
        <v>80</v>
      </c>
      <c r="CJ17" s="74" t="s">
        <v>80</v>
      </c>
      <c r="CK17" s="74" t="s">
        <v>80</v>
      </c>
      <c r="CL17" s="74" t="s">
        <v>80</v>
      </c>
      <c r="CM17" s="74" t="s">
        <v>80</v>
      </c>
      <c r="CN17" s="74" t="s">
        <v>80</v>
      </c>
      <c r="CO17" s="74" t="s">
        <v>80</v>
      </c>
      <c r="CP17" s="74" t="s">
        <v>80</v>
      </c>
      <c r="CQ17" s="74" t="s">
        <v>80</v>
      </c>
      <c r="CR17" s="74" t="s">
        <v>80</v>
      </c>
      <c r="CS17" s="74" t="s">
        <v>80</v>
      </c>
      <c r="CT17" s="74" t="s">
        <v>80</v>
      </c>
      <c r="CU17" s="74" t="s">
        <v>80</v>
      </c>
      <c r="CV17" s="74" t="s">
        <v>80</v>
      </c>
      <c r="CW17" s="74" t="s">
        <v>80</v>
      </c>
      <c r="CX17" s="74" t="s">
        <v>80</v>
      </c>
      <c r="CY17" s="74" t="s">
        <v>80</v>
      </c>
      <c r="CZ17" s="74" t="s">
        <v>80</v>
      </c>
      <c r="DA17" s="74" t="s">
        <v>80</v>
      </c>
      <c r="DB17" s="74" t="s">
        <v>80</v>
      </c>
      <c r="DC17" s="74" t="s">
        <v>80</v>
      </c>
      <c r="DD17" s="74" t="s">
        <v>80</v>
      </c>
      <c r="DE17" s="74" t="s">
        <v>80</v>
      </c>
      <c r="DF17" s="74" t="s">
        <v>80</v>
      </c>
      <c r="DG17" s="74" t="s">
        <v>80</v>
      </c>
      <c r="DH17" s="74" t="s">
        <v>80</v>
      </c>
      <c r="DI17" s="74" t="s">
        <v>80</v>
      </c>
      <c r="DJ17" s="74" t="s">
        <v>80</v>
      </c>
      <c r="DK17" s="74" t="s">
        <v>80</v>
      </c>
      <c r="DL17" s="74" t="s">
        <v>80</v>
      </c>
      <c r="DM17" s="74" t="s">
        <v>80</v>
      </c>
      <c r="DN17" s="74" t="s">
        <v>80</v>
      </c>
      <c r="DO17" s="74" t="s">
        <v>80</v>
      </c>
      <c r="DP17" s="74" t="s">
        <v>80</v>
      </c>
      <c r="DQ17" s="74" t="s">
        <v>80</v>
      </c>
      <c r="DR17" s="74" t="s">
        <v>80</v>
      </c>
      <c r="DS17" s="74" t="s">
        <v>80</v>
      </c>
      <c r="DT17" s="74" t="s">
        <v>80</v>
      </c>
      <c r="DU17" s="74" t="s">
        <v>80</v>
      </c>
      <c r="DV17" s="74" t="s">
        <v>80</v>
      </c>
      <c r="DW17" s="74" t="s">
        <v>80</v>
      </c>
      <c r="DX17" s="74" t="s">
        <v>80</v>
      </c>
      <c r="DY17" s="74" t="s">
        <v>80</v>
      </c>
      <c r="DZ17" s="74" t="s">
        <v>80</v>
      </c>
      <c r="EA17" s="74" t="s">
        <v>80</v>
      </c>
      <c r="EB17" s="74" t="s">
        <v>80</v>
      </c>
      <c r="EC17" s="74" t="s">
        <v>80</v>
      </c>
      <c r="ED17" s="74" t="s">
        <v>80</v>
      </c>
      <c r="EE17" s="74" t="s">
        <v>80</v>
      </c>
      <c r="EF17" s="74" t="s">
        <v>80</v>
      </c>
      <c r="EG17" s="74" t="s">
        <v>80</v>
      </c>
      <c r="EH17" s="74" t="s">
        <v>80</v>
      </c>
      <c r="EI17" s="74" t="s">
        <v>80</v>
      </c>
      <c r="EJ17" s="74" t="s">
        <v>80</v>
      </c>
      <c r="EK17" s="74" t="s">
        <v>80</v>
      </c>
      <c r="EL17" s="74" t="s">
        <v>80</v>
      </c>
      <c r="EM17" s="74" t="s">
        <v>80</v>
      </c>
      <c r="EN17" s="74" t="s">
        <v>80</v>
      </c>
      <c r="EO17" s="74" t="s">
        <v>80</v>
      </c>
      <c r="EP17" s="74" t="s">
        <v>80</v>
      </c>
      <c r="EQ17" s="74" t="s">
        <v>80</v>
      </c>
      <c r="ER17" s="74" t="s">
        <v>80</v>
      </c>
      <c r="ES17" s="74" t="s">
        <v>80</v>
      </c>
      <c r="ET17" s="74" t="s">
        <v>80</v>
      </c>
      <c r="EU17" s="74" t="s">
        <v>80</v>
      </c>
      <c r="EV17" s="74" t="s">
        <v>80</v>
      </c>
      <c r="EW17" s="74" t="s">
        <v>80</v>
      </c>
      <c r="EX17" s="74" t="s">
        <v>80</v>
      </c>
      <c r="EY17" s="74" t="s">
        <v>80</v>
      </c>
      <c r="EZ17" s="74" t="s">
        <v>80</v>
      </c>
      <c r="FA17" s="74" t="s">
        <v>80</v>
      </c>
      <c r="FB17" s="74" t="s">
        <v>80</v>
      </c>
      <c r="FC17" s="74" t="s">
        <v>80</v>
      </c>
      <c r="FD17" s="74" t="s">
        <v>80</v>
      </c>
      <c r="FE17" s="74" t="s">
        <v>80</v>
      </c>
      <c r="FF17" s="74" t="s">
        <v>80</v>
      </c>
      <c r="FG17" s="74" t="s">
        <v>80</v>
      </c>
      <c r="FH17" s="74" t="s">
        <v>80</v>
      </c>
      <c r="FI17" s="74" t="s">
        <v>80</v>
      </c>
      <c r="FJ17" s="74" t="s">
        <v>80</v>
      </c>
      <c r="FK17" s="74" t="s">
        <v>80</v>
      </c>
      <c r="FL17" s="74" t="s">
        <v>80</v>
      </c>
      <c r="FM17" s="74" t="s">
        <v>80</v>
      </c>
      <c r="FN17" s="74" t="s">
        <v>80</v>
      </c>
      <c r="FO17" s="74" t="s">
        <v>80</v>
      </c>
      <c r="FP17" s="74" t="s">
        <v>80</v>
      </c>
      <c r="FQ17" s="74" t="s">
        <v>80</v>
      </c>
      <c r="FR17" s="74" t="s">
        <v>80</v>
      </c>
      <c r="FS17" s="74" t="s">
        <v>80</v>
      </c>
      <c r="FT17" s="74" t="s">
        <v>80</v>
      </c>
      <c r="FU17" s="74" t="s">
        <v>80</v>
      </c>
      <c r="FV17" s="74" t="s">
        <v>80</v>
      </c>
      <c r="FW17" s="74" t="s">
        <v>80</v>
      </c>
      <c r="FX17" s="74" t="s">
        <v>80</v>
      </c>
      <c r="FY17" s="74" t="s">
        <v>80</v>
      </c>
      <c r="FZ17" s="74" t="s">
        <v>80</v>
      </c>
      <c r="GA17" s="74" t="s">
        <v>80</v>
      </c>
      <c r="GB17" s="74" t="s">
        <v>80</v>
      </c>
      <c r="GC17" s="74" t="s">
        <v>80</v>
      </c>
      <c r="GD17" s="74" t="s">
        <v>80</v>
      </c>
      <c r="GE17" s="74" t="s">
        <v>80</v>
      </c>
      <c r="GF17" s="74" t="s">
        <v>80</v>
      </c>
      <c r="GG17" s="74" t="s">
        <v>80</v>
      </c>
      <c r="GH17" s="74" t="s">
        <v>80</v>
      </c>
      <c r="GI17" s="74" t="s">
        <v>80</v>
      </c>
      <c r="GJ17" s="74" t="s">
        <v>80</v>
      </c>
      <c r="GK17" s="74" t="s">
        <v>80</v>
      </c>
      <c r="GL17" s="74" t="s">
        <v>80</v>
      </c>
      <c r="GM17" s="74" t="s">
        <v>80</v>
      </c>
      <c r="GN17" s="74" t="s">
        <v>80</v>
      </c>
      <c r="GO17" s="74" t="s">
        <v>80</v>
      </c>
      <c r="GP17" s="74" t="s">
        <v>80</v>
      </c>
      <c r="GQ17" s="74" t="s">
        <v>80</v>
      </c>
      <c r="GR17" s="74" t="s">
        <v>80</v>
      </c>
      <c r="GS17" s="74" t="s">
        <v>80</v>
      </c>
      <c r="GT17" s="74" t="s">
        <v>80</v>
      </c>
      <c r="GU17" s="74" t="s">
        <v>80</v>
      </c>
      <c r="GV17" s="74" t="s">
        <v>80</v>
      </c>
      <c r="GW17" s="74" t="s">
        <v>80</v>
      </c>
      <c r="GX17" s="74" t="s">
        <v>80</v>
      </c>
      <c r="GY17" s="74" t="s">
        <v>80</v>
      </c>
      <c r="GZ17" s="74" t="s">
        <v>80</v>
      </c>
      <c r="HA17" s="74" t="s">
        <v>80</v>
      </c>
      <c r="HB17" s="74" t="s">
        <v>80</v>
      </c>
      <c r="HC17" s="74" t="s">
        <v>80</v>
      </c>
      <c r="HD17" s="74" t="s">
        <v>80</v>
      </c>
      <c r="HE17" s="74" t="s">
        <v>80</v>
      </c>
      <c r="HF17" s="74" t="s">
        <v>80</v>
      </c>
      <c r="HG17" s="74" t="s">
        <v>80</v>
      </c>
      <c r="HH17" s="74" t="s">
        <v>80</v>
      </c>
      <c r="HI17" s="74" t="s">
        <v>80</v>
      </c>
      <c r="HJ17" s="74" t="s">
        <v>80</v>
      </c>
      <c r="HK17" s="74" t="s">
        <v>80</v>
      </c>
      <c r="HL17" s="74" t="s">
        <v>80</v>
      </c>
      <c r="HM17" s="74" t="s">
        <v>80</v>
      </c>
      <c r="HN17" s="74" t="s">
        <v>80</v>
      </c>
      <c r="HO17" s="74" t="s">
        <v>80</v>
      </c>
      <c r="HP17" s="74" t="s">
        <v>80</v>
      </c>
      <c r="HQ17" s="74" t="s">
        <v>80</v>
      </c>
      <c r="HR17" s="74" t="s">
        <v>80</v>
      </c>
      <c r="HS17" s="74" t="s">
        <v>80</v>
      </c>
      <c r="HT17" s="74" t="s">
        <v>80</v>
      </c>
      <c r="HU17" s="74" t="s">
        <v>80</v>
      </c>
      <c r="HV17" s="74" t="s">
        <v>80</v>
      </c>
      <c r="HW17" s="74" t="s">
        <v>80</v>
      </c>
      <c r="HX17" s="74" t="s">
        <v>80</v>
      </c>
      <c r="HY17" s="74" t="s">
        <v>80</v>
      </c>
      <c r="HZ17" s="74" t="s">
        <v>80</v>
      </c>
      <c r="IA17" s="74" t="s">
        <v>80</v>
      </c>
      <c r="IB17" s="74" t="s">
        <v>80</v>
      </c>
      <c r="IC17" s="74" t="s">
        <v>80</v>
      </c>
      <c r="ID17" s="74" t="s">
        <v>80</v>
      </c>
      <c r="IE17" s="74" t="s">
        <v>80</v>
      </c>
      <c r="IF17" s="74" t="s">
        <v>80</v>
      </c>
      <c r="IG17" s="74" t="s">
        <v>80</v>
      </c>
      <c r="IH17" s="74" t="s">
        <v>80</v>
      </c>
      <c r="II17" s="74" t="s">
        <v>80</v>
      </c>
      <c r="IJ17" s="74" t="s">
        <v>80</v>
      </c>
      <c r="IK17" s="74" t="s">
        <v>80</v>
      </c>
      <c r="IL17" s="74" t="s">
        <v>80</v>
      </c>
      <c r="IM17" s="74" t="s">
        <v>80</v>
      </c>
      <c r="IN17" s="74" t="s">
        <v>80</v>
      </c>
      <c r="IO17" s="74" t="s">
        <v>80</v>
      </c>
      <c r="IP17" s="74" t="s">
        <v>80</v>
      </c>
      <c r="IQ17" s="74" t="s">
        <v>80</v>
      </c>
      <c r="IR17" s="74" t="s">
        <v>80</v>
      </c>
      <c r="IS17" s="74" t="s">
        <v>80</v>
      </c>
      <c r="IT17" s="74" t="s">
        <v>80</v>
      </c>
      <c r="IU17" s="74" t="s">
        <v>80</v>
      </c>
      <c r="IV17" s="74" t="s">
        <v>80</v>
      </c>
      <c r="IW17" s="74" t="s">
        <v>80</v>
      </c>
      <c r="IX17" s="74" t="s">
        <v>80</v>
      </c>
      <c r="IY17" s="74" t="s">
        <v>80</v>
      </c>
      <c r="IZ17" s="74" t="s">
        <v>80</v>
      </c>
      <c r="JA17" s="74" t="s">
        <v>80</v>
      </c>
      <c r="JB17" s="74" t="s">
        <v>80</v>
      </c>
      <c r="JC17" s="74" t="s">
        <v>80</v>
      </c>
      <c r="JD17" s="74" t="s">
        <v>80</v>
      </c>
      <c r="JE17" s="74" t="s">
        <v>80</v>
      </c>
      <c r="JF17" s="74" t="s">
        <v>80</v>
      </c>
      <c r="JG17" s="74" t="s">
        <v>80</v>
      </c>
      <c r="JH17" s="74" t="s">
        <v>80</v>
      </c>
      <c r="JI17" s="74" t="s">
        <v>80</v>
      </c>
      <c r="JJ17" s="74" t="s">
        <v>80</v>
      </c>
      <c r="JK17" s="74" t="s">
        <v>80</v>
      </c>
      <c r="JL17" s="74" t="s">
        <v>80</v>
      </c>
      <c r="JM17" s="74" t="s">
        <v>80</v>
      </c>
      <c r="JN17" s="74" t="s">
        <v>80</v>
      </c>
      <c r="JO17" s="74" t="s">
        <v>80</v>
      </c>
      <c r="JP17" s="74" t="s">
        <v>80</v>
      </c>
      <c r="JQ17" s="74" t="s">
        <v>80</v>
      </c>
      <c r="JR17" s="74" t="s">
        <v>80</v>
      </c>
      <c r="JS17" s="74" t="s">
        <v>80</v>
      </c>
      <c r="JT17" s="74" t="s">
        <v>80</v>
      </c>
      <c r="JU17" s="74" t="s">
        <v>80</v>
      </c>
      <c r="JV17" s="74" t="s">
        <v>80</v>
      </c>
      <c r="JW17" s="74" t="s">
        <v>80</v>
      </c>
      <c r="JX17" s="74" t="s">
        <v>80</v>
      </c>
      <c r="JY17" s="74" t="s">
        <v>80</v>
      </c>
      <c r="JZ17" s="74" t="s">
        <v>80</v>
      </c>
      <c r="KA17" s="74" t="s">
        <v>80</v>
      </c>
      <c r="KB17" s="74" t="s">
        <v>80</v>
      </c>
      <c r="KC17" s="74" t="s">
        <v>80</v>
      </c>
      <c r="KD17" s="74" t="s">
        <v>80</v>
      </c>
      <c r="KE17" s="74" t="s">
        <v>80</v>
      </c>
      <c r="KF17" s="74" t="s">
        <v>80</v>
      </c>
      <c r="KG17" s="74" t="s">
        <v>80</v>
      </c>
      <c r="KH17" s="74" t="s">
        <v>80</v>
      </c>
      <c r="KI17" s="74" t="s">
        <v>80</v>
      </c>
      <c r="KJ17" s="74" t="s">
        <v>80</v>
      </c>
      <c r="KK17" s="74" t="s">
        <v>80</v>
      </c>
      <c r="KL17" s="74" t="s">
        <v>80</v>
      </c>
      <c r="KM17" s="74" t="s">
        <v>80</v>
      </c>
      <c r="KN17" s="74" t="s">
        <v>80</v>
      </c>
      <c r="KO17" s="74" t="s">
        <v>80</v>
      </c>
      <c r="KP17" s="74" t="s">
        <v>80</v>
      </c>
      <c r="KQ17" s="74" t="s">
        <v>80</v>
      </c>
      <c r="KR17" s="74" t="s">
        <v>80</v>
      </c>
      <c r="KS17" s="74" t="s">
        <v>80</v>
      </c>
      <c r="KT17" s="74" t="s">
        <v>80</v>
      </c>
      <c r="KU17" s="74" t="s">
        <v>80</v>
      </c>
      <c r="KV17" s="74" t="s">
        <v>80</v>
      </c>
      <c r="KW17" s="74" t="s">
        <v>80</v>
      </c>
      <c r="KX17" s="74" t="s">
        <v>80</v>
      </c>
      <c r="KY17" s="74" t="s">
        <v>80</v>
      </c>
      <c r="KZ17" s="74" t="s">
        <v>80</v>
      </c>
      <c r="LA17" s="74" t="s">
        <v>80</v>
      </c>
      <c r="LB17" s="74" t="s">
        <v>80</v>
      </c>
      <c r="LC17" s="74" t="s">
        <v>80</v>
      </c>
      <c r="LD17" s="74" t="s">
        <v>80</v>
      </c>
      <c r="LE17" s="74" t="s">
        <v>80</v>
      </c>
      <c r="LF17" s="74" t="s">
        <v>80</v>
      </c>
      <c r="LG17" s="74" t="s">
        <v>80</v>
      </c>
      <c r="LH17" s="74" t="s">
        <v>80</v>
      </c>
      <c r="LI17" s="74" t="s">
        <v>80</v>
      </c>
      <c r="LJ17" s="74" t="s">
        <v>80</v>
      </c>
      <c r="LK17" s="74" t="s">
        <v>80</v>
      </c>
      <c r="LL17" s="74" t="s">
        <v>80</v>
      </c>
      <c r="LM17" s="74" t="s">
        <v>80</v>
      </c>
      <c r="LN17" s="74" t="s">
        <v>80</v>
      </c>
      <c r="LO17" s="74" t="s">
        <v>80</v>
      </c>
      <c r="LP17" s="74" t="s">
        <v>80</v>
      </c>
      <c r="LQ17" s="74" t="s">
        <v>80</v>
      </c>
      <c r="LR17" s="74" t="s">
        <v>80</v>
      </c>
      <c r="LS17" s="74" t="s">
        <v>80</v>
      </c>
      <c r="LT17" s="74" t="s">
        <v>80</v>
      </c>
      <c r="LU17" s="74" t="s">
        <v>80</v>
      </c>
      <c r="LV17" s="74" t="s">
        <v>80</v>
      </c>
      <c r="LW17" s="74" t="s">
        <v>80</v>
      </c>
      <c r="LX17" s="74" t="s">
        <v>80</v>
      </c>
      <c r="LY17" s="74" t="s">
        <v>80</v>
      </c>
      <c r="LZ17" s="74" t="s">
        <v>80</v>
      </c>
      <c r="MA17" s="74" t="s">
        <v>80</v>
      </c>
      <c r="MB17" s="74" t="s">
        <v>80</v>
      </c>
      <c r="MC17" s="74" t="s">
        <v>80</v>
      </c>
      <c r="MD17" s="74" t="s">
        <v>80</v>
      </c>
      <c r="ME17" s="74" t="s">
        <v>80</v>
      </c>
      <c r="MF17" s="74" t="s">
        <v>80</v>
      </c>
      <c r="MG17" s="74" t="s">
        <v>80</v>
      </c>
      <c r="MH17" s="74" t="s">
        <v>80</v>
      </c>
      <c r="MI17" s="74" t="s">
        <v>80</v>
      </c>
      <c r="MJ17" s="74" t="s">
        <v>80</v>
      </c>
      <c r="MK17" s="74" t="s">
        <v>80</v>
      </c>
      <c r="ML17" s="74" t="s">
        <v>80</v>
      </c>
      <c r="MM17" s="74" t="s">
        <v>80</v>
      </c>
      <c r="MN17" s="74" t="s">
        <v>80</v>
      </c>
      <c r="MO17" s="74" t="s">
        <v>80</v>
      </c>
      <c r="MP17" s="74" t="s">
        <v>80</v>
      </c>
      <c r="MQ17" s="74" t="s">
        <v>80</v>
      </c>
      <c r="MR17" s="74" t="s">
        <v>80</v>
      </c>
      <c r="MS17" s="74" t="s">
        <v>80</v>
      </c>
      <c r="MT17" s="74" t="s">
        <v>80</v>
      </c>
      <c r="MU17" s="74" t="s">
        <v>80</v>
      </c>
      <c r="MV17" s="74" t="s">
        <v>80</v>
      </c>
      <c r="MW17" s="74" t="s">
        <v>80</v>
      </c>
      <c r="MX17" s="74" t="s">
        <v>80</v>
      </c>
      <c r="MY17" s="74" t="s">
        <v>80</v>
      </c>
      <c r="MZ17" s="74" t="s">
        <v>80</v>
      </c>
      <c r="NA17" s="74" t="s">
        <v>80</v>
      </c>
      <c r="NB17" s="74" t="s">
        <v>80</v>
      </c>
      <c r="NC17" s="74" t="s">
        <v>80</v>
      </c>
      <c r="ND17" s="74" t="s">
        <v>80</v>
      </c>
    </row>
    <row r="18" spans="1:368" ht="15" customHeight="1" x14ac:dyDescent="0.2">
      <c r="A18"/>
      <c r="B18"/>
      <c r="C18" s="75">
        <f>B1</f>
        <v>45962</v>
      </c>
      <c r="D18" s="76">
        <f>C18+1</f>
        <v>45963</v>
      </c>
      <c r="E18" s="76">
        <f t="shared" ref="E18:BP18" si="15">D18+1</f>
        <v>45964</v>
      </c>
      <c r="F18" s="76">
        <f t="shared" si="15"/>
        <v>45965</v>
      </c>
      <c r="G18" s="76">
        <f t="shared" si="15"/>
        <v>45966</v>
      </c>
      <c r="H18" s="76">
        <f t="shared" si="15"/>
        <v>45967</v>
      </c>
      <c r="I18" s="76">
        <f t="shared" si="15"/>
        <v>45968</v>
      </c>
      <c r="J18" s="76">
        <f t="shared" si="15"/>
        <v>45969</v>
      </c>
      <c r="K18" s="76">
        <f t="shared" si="15"/>
        <v>45970</v>
      </c>
      <c r="L18" s="76">
        <f t="shared" si="15"/>
        <v>45971</v>
      </c>
      <c r="M18" s="76">
        <f t="shared" si="15"/>
        <v>45972</v>
      </c>
      <c r="N18" s="76">
        <f t="shared" si="15"/>
        <v>45973</v>
      </c>
      <c r="O18" s="76">
        <f t="shared" si="15"/>
        <v>45974</v>
      </c>
      <c r="P18" s="76">
        <f t="shared" si="15"/>
        <v>45975</v>
      </c>
      <c r="Q18" s="76">
        <f t="shared" si="15"/>
        <v>45976</v>
      </c>
      <c r="R18" s="76">
        <f t="shared" si="15"/>
        <v>45977</v>
      </c>
      <c r="S18" s="76">
        <f t="shared" si="15"/>
        <v>45978</v>
      </c>
      <c r="T18" s="76">
        <f t="shared" si="15"/>
        <v>45979</v>
      </c>
      <c r="U18" s="76">
        <f t="shared" si="15"/>
        <v>45980</v>
      </c>
      <c r="V18" s="76">
        <f t="shared" si="15"/>
        <v>45981</v>
      </c>
      <c r="W18" s="76">
        <f t="shared" si="15"/>
        <v>45982</v>
      </c>
      <c r="X18" s="76">
        <f t="shared" si="15"/>
        <v>45983</v>
      </c>
      <c r="Y18" s="76">
        <f t="shared" si="15"/>
        <v>45984</v>
      </c>
      <c r="Z18" s="76">
        <f t="shared" si="15"/>
        <v>45985</v>
      </c>
      <c r="AA18" s="76">
        <f t="shared" si="15"/>
        <v>45986</v>
      </c>
      <c r="AB18" s="76">
        <f t="shared" si="15"/>
        <v>45987</v>
      </c>
      <c r="AC18" s="76">
        <f t="shared" si="15"/>
        <v>45988</v>
      </c>
      <c r="AD18" s="76">
        <f t="shared" si="15"/>
        <v>45989</v>
      </c>
      <c r="AE18" s="76">
        <f t="shared" si="15"/>
        <v>45990</v>
      </c>
      <c r="AF18" s="76">
        <f t="shared" si="15"/>
        <v>45991</v>
      </c>
      <c r="AG18" s="76">
        <f t="shared" si="15"/>
        <v>45992</v>
      </c>
      <c r="AH18" s="76">
        <f t="shared" si="15"/>
        <v>45993</v>
      </c>
      <c r="AI18" s="76">
        <f t="shared" si="15"/>
        <v>45994</v>
      </c>
      <c r="AJ18" s="76">
        <f t="shared" si="15"/>
        <v>45995</v>
      </c>
      <c r="AK18" s="76">
        <f t="shared" si="15"/>
        <v>45996</v>
      </c>
      <c r="AL18" s="76">
        <f t="shared" si="15"/>
        <v>45997</v>
      </c>
      <c r="AM18" s="76">
        <f t="shared" si="15"/>
        <v>45998</v>
      </c>
      <c r="AN18" s="76">
        <f t="shared" si="15"/>
        <v>45999</v>
      </c>
      <c r="AO18" s="76">
        <f t="shared" si="15"/>
        <v>46000</v>
      </c>
      <c r="AP18" s="76">
        <f t="shared" si="15"/>
        <v>46001</v>
      </c>
      <c r="AQ18" s="76">
        <f t="shared" si="15"/>
        <v>46002</v>
      </c>
      <c r="AR18" s="76">
        <f t="shared" si="15"/>
        <v>46003</v>
      </c>
      <c r="AS18" s="76">
        <f t="shared" si="15"/>
        <v>46004</v>
      </c>
      <c r="AT18" s="76">
        <f t="shared" si="15"/>
        <v>46005</v>
      </c>
      <c r="AU18" s="76">
        <f t="shared" si="15"/>
        <v>46006</v>
      </c>
      <c r="AV18" s="76">
        <f t="shared" si="15"/>
        <v>46007</v>
      </c>
      <c r="AW18" s="76">
        <f t="shared" si="15"/>
        <v>46008</v>
      </c>
      <c r="AX18" s="76">
        <f t="shared" si="15"/>
        <v>46009</v>
      </c>
      <c r="AY18" s="76">
        <f t="shared" si="15"/>
        <v>46010</v>
      </c>
      <c r="AZ18" s="76">
        <f t="shared" si="15"/>
        <v>46011</v>
      </c>
      <c r="BA18" s="76">
        <f t="shared" si="15"/>
        <v>46012</v>
      </c>
      <c r="BB18" s="76">
        <f t="shared" si="15"/>
        <v>46013</v>
      </c>
      <c r="BC18" s="76">
        <f t="shared" si="15"/>
        <v>46014</v>
      </c>
      <c r="BD18" s="76">
        <f t="shared" si="15"/>
        <v>46015</v>
      </c>
      <c r="BE18" s="76">
        <f t="shared" si="15"/>
        <v>46016</v>
      </c>
      <c r="BF18" s="76">
        <f t="shared" si="15"/>
        <v>46017</v>
      </c>
      <c r="BG18" s="76">
        <f t="shared" si="15"/>
        <v>46018</v>
      </c>
      <c r="BH18" s="76">
        <f t="shared" si="15"/>
        <v>46019</v>
      </c>
      <c r="BI18" s="76">
        <f t="shared" si="15"/>
        <v>46020</v>
      </c>
      <c r="BJ18" s="76">
        <f t="shared" si="15"/>
        <v>46021</v>
      </c>
      <c r="BK18" s="76">
        <f t="shared" si="15"/>
        <v>46022</v>
      </c>
      <c r="BL18" s="76">
        <f t="shared" si="15"/>
        <v>46023</v>
      </c>
      <c r="BM18" s="76">
        <f t="shared" si="15"/>
        <v>46024</v>
      </c>
      <c r="BN18" s="76">
        <f t="shared" si="15"/>
        <v>46025</v>
      </c>
      <c r="BO18" s="76">
        <f t="shared" si="15"/>
        <v>46026</v>
      </c>
      <c r="BP18" s="76">
        <f t="shared" si="15"/>
        <v>46027</v>
      </c>
      <c r="BQ18" s="76">
        <f t="shared" ref="BQ18:EB18" si="16">BP18+1</f>
        <v>46028</v>
      </c>
      <c r="BR18" s="76">
        <f t="shared" si="16"/>
        <v>46029</v>
      </c>
      <c r="BS18" s="76">
        <f t="shared" si="16"/>
        <v>46030</v>
      </c>
      <c r="BT18" s="76">
        <f t="shared" si="16"/>
        <v>46031</v>
      </c>
      <c r="BU18" s="76">
        <f t="shared" si="16"/>
        <v>46032</v>
      </c>
      <c r="BV18" s="76">
        <f t="shared" si="16"/>
        <v>46033</v>
      </c>
      <c r="BW18" s="76">
        <f t="shared" si="16"/>
        <v>46034</v>
      </c>
      <c r="BX18" s="76">
        <f t="shared" si="16"/>
        <v>46035</v>
      </c>
      <c r="BY18" s="76">
        <f t="shared" si="16"/>
        <v>46036</v>
      </c>
      <c r="BZ18" s="76">
        <f t="shared" si="16"/>
        <v>46037</v>
      </c>
      <c r="CA18" s="76">
        <f t="shared" si="16"/>
        <v>46038</v>
      </c>
      <c r="CB18" s="76">
        <f t="shared" si="16"/>
        <v>46039</v>
      </c>
      <c r="CC18" s="76">
        <f t="shared" si="16"/>
        <v>46040</v>
      </c>
      <c r="CD18" s="76">
        <f t="shared" si="16"/>
        <v>46041</v>
      </c>
      <c r="CE18" s="76">
        <f t="shared" si="16"/>
        <v>46042</v>
      </c>
      <c r="CF18" s="76">
        <f t="shared" si="16"/>
        <v>46043</v>
      </c>
      <c r="CG18" s="76">
        <f t="shared" si="16"/>
        <v>46044</v>
      </c>
      <c r="CH18" s="76">
        <f t="shared" si="16"/>
        <v>46045</v>
      </c>
      <c r="CI18" s="76">
        <f t="shared" si="16"/>
        <v>46046</v>
      </c>
      <c r="CJ18" s="76">
        <f t="shared" si="16"/>
        <v>46047</v>
      </c>
      <c r="CK18" s="76">
        <f t="shared" si="16"/>
        <v>46048</v>
      </c>
      <c r="CL18" s="76">
        <f t="shared" si="16"/>
        <v>46049</v>
      </c>
      <c r="CM18" s="76">
        <f t="shared" si="16"/>
        <v>46050</v>
      </c>
      <c r="CN18" s="76">
        <f t="shared" si="16"/>
        <v>46051</v>
      </c>
      <c r="CO18" s="76">
        <f t="shared" si="16"/>
        <v>46052</v>
      </c>
      <c r="CP18" s="76">
        <f t="shared" si="16"/>
        <v>46053</v>
      </c>
      <c r="CQ18" s="76">
        <f t="shared" si="16"/>
        <v>46054</v>
      </c>
      <c r="CR18" s="76">
        <f t="shared" si="16"/>
        <v>46055</v>
      </c>
      <c r="CS18" s="76">
        <f t="shared" si="16"/>
        <v>46056</v>
      </c>
      <c r="CT18" s="76">
        <f t="shared" si="16"/>
        <v>46057</v>
      </c>
      <c r="CU18" s="76">
        <f t="shared" si="16"/>
        <v>46058</v>
      </c>
      <c r="CV18" s="76">
        <f t="shared" si="16"/>
        <v>46059</v>
      </c>
      <c r="CW18" s="76">
        <f t="shared" si="16"/>
        <v>46060</v>
      </c>
      <c r="CX18" s="76">
        <f t="shared" si="16"/>
        <v>46061</v>
      </c>
      <c r="CY18" s="76">
        <f t="shared" si="16"/>
        <v>46062</v>
      </c>
      <c r="CZ18" s="76">
        <f t="shared" si="16"/>
        <v>46063</v>
      </c>
      <c r="DA18" s="76">
        <f t="shared" si="16"/>
        <v>46064</v>
      </c>
      <c r="DB18" s="76">
        <f t="shared" si="16"/>
        <v>46065</v>
      </c>
      <c r="DC18" s="76">
        <f t="shared" si="16"/>
        <v>46066</v>
      </c>
      <c r="DD18" s="76">
        <f t="shared" si="16"/>
        <v>46067</v>
      </c>
      <c r="DE18" s="76">
        <f t="shared" si="16"/>
        <v>46068</v>
      </c>
      <c r="DF18" s="76">
        <f t="shared" si="16"/>
        <v>46069</v>
      </c>
      <c r="DG18" s="76">
        <f t="shared" si="16"/>
        <v>46070</v>
      </c>
      <c r="DH18" s="76">
        <f t="shared" si="16"/>
        <v>46071</v>
      </c>
      <c r="DI18" s="76">
        <f t="shared" si="16"/>
        <v>46072</v>
      </c>
      <c r="DJ18" s="76">
        <f t="shared" si="16"/>
        <v>46073</v>
      </c>
      <c r="DK18" s="76">
        <f t="shared" si="16"/>
        <v>46074</v>
      </c>
      <c r="DL18" s="76">
        <f t="shared" si="16"/>
        <v>46075</v>
      </c>
      <c r="DM18" s="76">
        <f t="shared" si="16"/>
        <v>46076</v>
      </c>
      <c r="DN18" s="76">
        <f t="shared" si="16"/>
        <v>46077</v>
      </c>
      <c r="DO18" s="76">
        <f t="shared" si="16"/>
        <v>46078</v>
      </c>
      <c r="DP18" s="76">
        <f t="shared" si="16"/>
        <v>46079</v>
      </c>
      <c r="DQ18" s="76">
        <f t="shared" si="16"/>
        <v>46080</v>
      </c>
      <c r="DR18" s="76">
        <f t="shared" si="16"/>
        <v>46081</v>
      </c>
      <c r="DS18" s="76">
        <f t="shared" si="16"/>
        <v>46082</v>
      </c>
      <c r="DT18" s="76">
        <f t="shared" si="16"/>
        <v>46083</v>
      </c>
      <c r="DU18" s="76">
        <f t="shared" si="16"/>
        <v>46084</v>
      </c>
      <c r="DV18" s="76">
        <f t="shared" si="16"/>
        <v>46085</v>
      </c>
      <c r="DW18" s="76">
        <f t="shared" si="16"/>
        <v>46086</v>
      </c>
      <c r="DX18" s="76">
        <f t="shared" si="16"/>
        <v>46087</v>
      </c>
      <c r="DY18" s="76">
        <f t="shared" si="16"/>
        <v>46088</v>
      </c>
      <c r="DZ18" s="76">
        <f t="shared" si="16"/>
        <v>46089</v>
      </c>
      <c r="EA18" s="76">
        <f t="shared" si="16"/>
        <v>46090</v>
      </c>
      <c r="EB18" s="76">
        <f t="shared" si="16"/>
        <v>46091</v>
      </c>
      <c r="EC18" s="76">
        <f t="shared" ref="EC18:GN18" si="17">EB18+1</f>
        <v>46092</v>
      </c>
      <c r="ED18" s="76">
        <f t="shared" si="17"/>
        <v>46093</v>
      </c>
      <c r="EE18" s="76">
        <f t="shared" si="17"/>
        <v>46094</v>
      </c>
      <c r="EF18" s="76">
        <f t="shared" si="17"/>
        <v>46095</v>
      </c>
      <c r="EG18" s="76">
        <f t="shared" si="17"/>
        <v>46096</v>
      </c>
      <c r="EH18" s="76">
        <f t="shared" si="17"/>
        <v>46097</v>
      </c>
      <c r="EI18" s="76">
        <f t="shared" si="17"/>
        <v>46098</v>
      </c>
      <c r="EJ18" s="76">
        <f t="shared" si="17"/>
        <v>46099</v>
      </c>
      <c r="EK18" s="76">
        <f t="shared" si="17"/>
        <v>46100</v>
      </c>
      <c r="EL18" s="76">
        <f t="shared" si="17"/>
        <v>46101</v>
      </c>
      <c r="EM18" s="76">
        <f t="shared" si="17"/>
        <v>46102</v>
      </c>
      <c r="EN18" s="76">
        <f t="shared" si="17"/>
        <v>46103</v>
      </c>
      <c r="EO18" s="76">
        <f t="shared" si="17"/>
        <v>46104</v>
      </c>
      <c r="EP18" s="76">
        <f t="shared" si="17"/>
        <v>46105</v>
      </c>
      <c r="EQ18" s="76">
        <f t="shared" si="17"/>
        <v>46106</v>
      </c>
      <c r="ER18" s="76">
        <f t="shared" si="17"/>
        <v>46107</v>
      </c>
      <c r="ES18" s="76">
        <f t="shared" si="17"/>
        <v>46108</v>
      </c>
      <c r="ET18" s="76">
        <f t="shared" si="17"/>
        <v>46109</v>
      </c>
      <c r="EU18" s="76">
        <f t="shared" si="17"/>
        <v>46110</v>
      </c>
      <c r="EV18" s="76">
        <f t="shared" si="17"/>
        <v>46111</v>
      </c>
      <c r="EW18" s="76">
        <f t="shared" si="17"/>
        <v>46112</v>
      </c>
      <c r="EX18" s="76">
        <f t="shared" si="17"/>
        <v>46113</v>
      </c>
      <c r="EY18" s="76">
        <f t="shared" si="17"/>
        <v>46114</v>
      </c>
      <c r="EZ18" s="76">
        <f t="shared" si="17"/>
        <v>46115</v>
      </c>
      <c r="FA18" s="76">
        <f t="shared" si="17"/>
        <v>46116</v>
      </c>
      <c r="FB18" s="76">
        <f t="shared" si="17"/>
        <v>46117</v>
      </c>
      <c r="FC18" s="76">
        <f t="shared" si="17"/>
        <v>46118</v>
      </c>
      <c r="FD18" s="76">
        <f t="shared" si="17"/>
        <v>46119</v>
      </c>
      <c r="FE18" s="76">
        <f t="shared" si="17"/>
        <v>46120</v>
      </c>
      <c r="FF18" s="76">
        <f t="shared" si="17"/>
        <v>46121</v>
      </c>
      <c r="FG18" s="76">
        <f t="shared" si="17"/>
        <v>46122</v>
      </c>
      <c r="FH18" s="76">
        <f t="shared" si="17"/>
        <v>46123</v>
      </c>
      <c r="FI18" s="76">
        <f t="shared" si="17"/>
        <v>46124</v>
      </c>
      <c r="FJ18" s="76">
        <f t="shared" si="17"/>
        <v>46125</v>
      </c>
      <c r="FK18" s="76">
        <f t="shared" si="17"/>
        <v>46126</v>
      </c>
      <c r="FL18" s="76">
        <f t="shared" si="17"/>
        <v>46127</v>
      </c>
      <c r="FM18" s="76">
        <f t="shared" si="17"/>
        <v>46128</v>
      </c>
      <c r="FN18" s="76">
        <f t="shared" si="17"/>
        <v>46129</v>
      </c>
      <c r="FO18" s="76">
        <f t="shared" si="17"/>
        <v>46130</v>
      </c>
      <c r="FP18" s="76">
        <f t="shared" si="17"/>
        <v>46131</v>
      </c>
      <c r="FQ18" s="76">
        <f t="shared" si="17"/>
        <v>46132</v>
      </c>
      <c r="FR18" s="76">
        <f t="shared" si="17"/>
        <v>46133</v>
      </c>
      <c r="FS18" s="76">
        <f t="shared" si="17"/>
        <v>46134</v>
      </c>
      <c r="FT18" s="76">
        <f t="shared" si="17"/>
        <v>46135</v>
      </c>
      <c r="FU18" s="76">
        <f t="shared" si="17"/>
        <v>46136</v>
      </c>
      <c r="FV18" s="76">
        <f t="shared" si="17"/>
        <v>46137</v>
      </c>
      <c r="FW18" s="76">
        <f t="shared" si="17"/>
        <v>46138</v>
      </c>
      <c r="FX18" s="76">
        <f t="shared" si="17"/>
        <v>46139</v>
      </c>
      <c r="FY18" s="76">
        <f t="shared" si="17"/>
        <v>46140</v>
      </c>
      <c r="FZ18" s="76">
        <f t="shared" si="17"/>
        <v>46141</v>
      </c>
      <c r="GA18" s="76">
        <f t="shared" si="17"/>
        <v>46142</v>
      </c>
      <c r="GB18" s="76">
        <f t="shared" si="17"/>
        <v>46143</v>
      </c>
      <c r="GC18" s="76">
        <f t="shared" si="17"/>
        <v>46144</v>
      </c>
      <c r="GD18" s="76">
        <f t="shared" si="17"/>
        <v>46145</v>
      </c>
      <c r="GE18" s="76">
        <f t="shared" si="17"/>
        <v>46146</v>
      </c>
      <c r="GF18" s="76">
        <f t="shared" si="17"/>
        <v>46147</v>
      </c>
      <c r="GG18" s="76">
        <f t="shared" si="17"/>
        <v>46148</v>
      </c>
      <c r="GH18" s="76">
        <f t="shared" si="17"/>
        <v>46149</v>
      </c>
      <c r="GI18" s="76">
        <f t="shared" si="17"/>
        <v>46150</v>
      </c>
      <c r="GJ18" s="76">
        <f t="shared" si="17"/>
        <v>46151</v>
      </c>
      <c r="GK18" s="76">
        <f t="shared" si="17"/>
        <v>46152</v>
      </c>
      <c r="GL18" s="76">
        <f t="shared" si="17"/>
        <v>46153</v>
      </c>
      <c r="GM18" s="76">
        <f t="shared" si="17"/>
        <v>46154</v>
      </c>
      <c r="GN18" s="76">
        <f t="shared" si="17"/>
        <v>46155</v>
      </c>
      <c r="GO18" s="76">
        <f t="shared" ref="GO18:IZ18" si="18">GN18+1</f>
        <v>46156</v>
      </c>
      <c r="GP18" s="76">
        <f t="shared" si="18"/>
        <v>46157</v>
      </c>
      <c r="GQ18" s="76">
        <f t="shared" si="18"/>
        <v>46158</v>
      </c>
      <c r="GR18" s="76">
        <f t="shared" si="18"/>
        <v>46159</v>
      </c>
      <c r="GS18" s="76">
        <f t="shared" si="18"/>
        <v>46160</v>
      </c>
      <c r="GT18" s="76">
        <f t="shared" si="18"/>
        <v>46161</v>
      </c>
      <c r="GU18" s="76">
        <f t="shared" si="18"/>
        <v>46162</v>
      </c>
      <c r="GV18" s="76">
        <f t="shared" si="18"/>
        <v>46163</v>
      </c>
      <c r="GW18" s="76">
        <f t="shared" si="18"/>
        <v>46164</v>
      </c>
      <c r="GX18" s="76">
        <f t="shared" si="18"/>
        <v>46165</v>
      </c>
      <c r="GY18" s="76">
        <f t="shared" si="18"/>
        <v>46166</v>
      </c>
      <c r="GZ18" s="76">
        <f t="shared" si="18"/>
        <v>46167</v>
      </c>
      <c r="HA18" s="76">
        <f t="shared" si="18"/>
        <v>46168</v>
      </c>
      <c r="HB18" s="76">
        <f t="shared" si="18"/>
        <v>46169</v>
      </c>
      <c r="HC18" s="76">
        <f t="shared" si="18"/>
        <v>46170</v>
      </c>
      <c r="HD18" s="76">
        <f t="shared" si="18"/>
        <v>46171</v>
      </c>
      <c r="HE18" s="76">
        <f t="shared" si="18"/>
        <v>46172</v>
      </c>
      <c r="HF18" s="76">
        <f t="shared" si="18"/>
        <v>46173</v>
      </c>
      <c r="HG18" s="76">
        <f t="shared" si="18"/>
        <v>46174</v>
      </c>
      <c r="HH18" s="76">
        <f t="shared" si="18"/>
        <v>46175</v>
      </c>
      <c r="HI18" s="76">
        <f t="shared" si="18"/>
        <v>46176</v>
      </c>
      <c r="HJ18" s="76">
        <f t="shared" si="18"/>
        <v>46177</v>
      </c>
      <c r="HK18" s="76">
        <f t="shared" si="18"/>
        <v>46178</v>
      </c>
      <c r="HL18" s="76">
        <f t="shared" si="18"/>
        <v>46179</v>
      </c>
      <c r="HM18" s="76">
        <f t="shared" si="18"/>
        <v>46180</v>
      </c>
      <c r="HN18" s="76">
        <f t="shared" si="18"/>
        <v>46181</v>
      </c>
      <c r="HO18" s="76">
        <f t="shared" si="18"/>
        <v>46182</v>
      </c>
      <c r="HP18" s="76">
        <f t="shared" si="18"/>
        <v>46183</v>
      </c>
      <c r="HQ18" s="76">
        <f t="shared" si="18"/>
        <v>46184</v>
      </c>
      <c r="HR18" s="76">
        <f t="shared" si="18"/>
        <v>46185</v>
      </c>
      <c r="HS18" s="76">
        <f t="shared" si="18"/>
        <v>46186</v>
      </c>
      <c r="HT18" s="76">
        <f t="shared" si="18"/>
        <v>46187</v>
      </c>
      <c r="HU18" s="76">
        <f t="shared" si="18"/>
        <v>46188</v>
      </c>
      <c r="HV18" s="76">
        <f t="shared" si="18"/>
        <v>46189</v>
      </c>
      <c r="HW18" s="76">
        <f t="shared" si="18"/>
        <v>46190</v>
      </c>
      <c r="HX18" s="76">
        <f t="shared" si="18"/>
        <v>46191</v>
      </c>
      <c r="HY18" s="76">
        <f t="shared" si="18"/>
        <v>46192</v>
      </c>
      <c r="HZ18" s="76">
        <f t="shared" si="18"/>
        <v>46193</v>
      </c>
      <c r="IA18" s="76">
        <f t="shared" si="18"/>
        <v>46194</v>
      </c>
      <c r="IB18" s="76">
        <f t="shared" si="18"/>
        <v>46195</v>
      </c>
      <c r="IC18" s="76">
        <f t="shared" si="18"/>
        <v>46196</v>
      </c>
      <c r="ID18" s="76">
        <f t="shared" si="18"/>
        <v>46197</v>
      </c>
      <c r="IE18" s="76">
        <f t="shared" si="18"/>
        <v>46198</v>
      </c>
      <c r="IF18" s="76">
        <f t="shared" si="18"/>
        <v>46199</v>
      </c>
      <c r="IG18" s="76">
        <f t="shared" si="18"/>
        <v>46200</v>
      </c>
      <c r="IH18" s="76">
        <f t="shared" si="18"/>
        <v>46201</v>
      </c>
      <c r="II18" s="76">
        <f t="shared" si="18"/>
        <v>46202</v>
      </c>
      <c r="IJ18" s="76">
        <f t="shared" si="18"/>
        <v>46203</v>
      </c>
      <c r="IK18" s="76">
        <f t="shared" si="18"/>
        <v>46204</v>
      </c>
      <c r="IL18" s="76">
        <f t="shared" si="18"/>
        <v>46205</v>
      </c>
      <c r="IM18" s="76">
        <f t="shared" si="18"/>
        <v>46206</v>
      </c>
      <c r="IN18" s="76">
        <f t="shared" si="18"/>
        <v>46207</v>
      </c>
      <c r="IO18" s="76">
        <f t="shared" si="18"/>
        <v>46208</v>
      </c>
      <c r="IP18" s="76">
        <f t="shared" si="18"/>
        <v>46209</v>
      </c>
      <c r="IQ18" s="76">
        <f t="shared" si="18"/>
        <v>46210</v>
      </c>
      <c r="IR18" s="76">
        <f t="shared" si="18"/>
        <v>46211</v>
      </c>
      <c r="IS18" s="76">
        <f t="shared" si="18"/>
        <v>46212</v>
      </c>
      <c r="IT18" s="76">
        <f t="shared" si="18"/>
        <v>46213</v>
      </c>
      <c r="IU18" s="76">
        <f t="shared" si="18"/>
        <v>46214</v>
      </c>
      <c r="IV18" s="76">
        <f t="shared" si="18"/>
        <v>46215</v>
      </c>
      <c r="IW18" s="76">
        <f t="shared" si="18"/>
        <v>46216</v>
      </c>
      <c r="IX18" s="76">
        <f t="shared" si="18"/>
        <v>46217</v>
      </c>
      <c r="IY18" s="76">
        <f t="shared" si="18"/>
        <v>46218</v>
      </c>
      <c r="IZ18" s="76">
        <f t="shared" si="18"/>
        <v>46219</v>
      </c>
      <c r="JA18" s="76">
        <f t="shared" ref="JA18:LA18" si="19">IZ18+1</f>
        <v>46220</v>
      </c>
      <c r="JB18" s="76">
        <f t="shared" si="19"/>
        <v>46221</v>
      </c>
      <c r="JC18" s="76">
        <f t="shared" si="19"/>
        <v>46222</v>
      </c>
      <c r="JD18" s="76">
        <f t="shared" si="19"/>
        <v>46223</v>
      </c>
      <c r="JE18" s="76">
        <f t="shared" si="19"/>
        <v>46224</v>
      </c>
      <c r="JF18" s="76">
        <f t="shared" si="19"/>
        <v>46225</v>
      </c>
      <c r="JG18" s="76">
        <f t="shared" si="19"/>
        <v>46226</v>
      </c>
      <c r="JH18" s="76">
        <f t="shared" si="19"/>
        <v>46227</v>
      </c>
      <c r="JI18" s="76">
        <f t="shared" si="19"/>
        <v>46228</v>
      </c>
      <c r="JJ18" s="76">
        <f t="shared" si="19"/>
        <v>46229</v>
      </c>
      <c r="JK18" s="76">
        <f t="shared" si="19"/>
        <v>46230</v>
      </c>
      <c r="JL18" s="76">
        <f t="shared" si="19"/>
        <v>46231</v>
      </c>
      <c r="JM18" s="76">
        <f t="shared" si="19"/>
        <v>46232</v>
      </c>
      <c r="JN18" s="76">
        <f t="shared" si="19"/>
        <v>46233</v>
      </c>
      <c r="JO18" s="76">
        <f t="shared" si="19"/>
        <v>46234</v>
      </c>
      <c r="JP18" s="76">
        <f t="shared" si="19"/>
        <v>46235</v>
      </c>
      <c r="JQ18" s="76">
        <f t="shared" si="19"/>
        <v>46236</v>
      </c>
      <c r="JR18" s="76">
        <f t="shared" si="19"/>
        <v>46237</v>
      </c>
      <c r="JS18" s="76">
        <f t="shared" si="19"/>
        <v>46238</v>
      </c>
      <c r="JT18" s="76">
        <f t="shared" si="19"/>
        <v>46239</v>
      </c>
      <c r="JU18" s="76">
        <f t="shared" si="19"/>
        <v>46240</v>
      </c>
      <c r="JV18" s="76">
        <f t="shared" si="19"/>
        <v>46241</v>
      </c>
      <c r="JW18" s="76">
        <f t="shared" si="19"/>
        <v>46242</v>
      </c>
      <c r="JX18" s="76">
        <f t="shared" si="19"/>
        <v>46243</v>
      </c>
      <c r="JY18" s="76">
        <f t="shared" si="19"/>
        <v>46244</v>
      </c>
      <c r="JZ18" s="76">
        <f t="shared" si="19"/>
        <v>46245</v>
      </c>
      <c r="KA18" s="76">
        <f t="shared" si="19"/>
        <v>46246</v>
      </c>
      <c r="KB18" s="76">
        <f t="shared" si="19"/>
        <v>46247</v>
      </c>
      <c r="KC18" s="76">
        <f t="shared" si="19"/>
        <v>46248</v>
      </c>
      <c r="KD18" s="76">
        <f t="shared" si="19"/>
        <v>46249</v>
      </c>
      <c r="KE18" s="76">
        <f t="shared" si="19"/>
        <v>46250</v>
      </c>
      <c r="KF18" s="76">
        <f t="shared" si="19"/>
        <v>46251</v>
      </c>
      <c r="KG18" s="76">
        <f t="shared" si="19"/>
        <v>46252</v>
      </c>
      <c r="KH18" s="76">
        <f t="shared" si="19"/>
        <v>46253</v>
      </c>
      <c r="KI18" s="76">
        <f t="shared" si="19"/>
        <v>46254</v>
      </c>
      <c r="KJ18" s="76">
        <f t="shared" si="19"/>
        <v>46255</v>
      </c>
      <c r="KK18" s="76">
        <f t="shared" si="19"/>
        <v>46256</v>
      </c>
      <c r="KL18" s="76">
        <f t="shared" si="19"/>
        <v>46257</v>
      </c>
      <c r="KM18" s="76">
        <f t="shared" si="19"/>
        <v>46258</v>
      </c>
      <c r="KN18" s="76">
        <f t="shared" si="19"/>
        <v>46259</v>
      </c>
      <c r="KO18" s="76">
        <f t="shared" si="19"/>
        <v>46260</v>
      </c>
      <c r="KP18" s="76">
        <f t="shared" si="19"/>
        <v>46261</v>
      </c>
      <c r="KQ18" s="76">
        <f t="shared" si="19"/>
        <v>46262</v>
      </c>
      <c r="KR18" s="76">
        <f t="shared" si="19"/>
        <v>46263</v>
      </c>
      <c r="KS18" s="76">
        <f t="shared" si="19"/>
        <v>46264</v>
      </c>
      <c r="KT18" s="76">
        <f t="shared" si="19"/>
        <v>46265</v>
      </c>
      <c r="KU18" s="76">
        <f t="shared" si="19"/>
        <v>46266</v>
      </c>
      <c r="KV18" s="76">
        <f t="shared" si="19"/>
        <v>46267</v>
      </c>
      <c r="KW18" s="76">
        <f t="shared" si="19"/>
        <v>46268</v>
      </c>
      <c r="KX18" s="76">
        <f t="shared" si="19"/>
        <v>46269</v>
      </c>
      <c r="KY18" s="76">
        <f t="shared" si="19"/>
        <v>46270</v>
      </c>
      <c r="KZ18" s="76">
        <f t="shared" si="19"/>
        <v>46271</v>
      </c>
      <c r="LA18" s="76">
        <f t="shared" si="19"/>
        <v>46272</v>
      </c>
      <c r="LB18" s="76">
        <f>LA18+1</f>
        <v>46273</v>
      </c>
      <c r="LC18" s="76">
        <f>LB18+1</f>
        <v>46274</v>
      </c>
      <c r="LD18" s="76">
        <f t="shared" ref="LD18:ND18" si="20">LC18+1</f>
        <v>46275</v>
      </c>
      <c r="LE18" s="76">
        <f t="shared" si="20"/>
        <v>46276</v>
      </c>
      <c r="LF18" s="76">
        <f t="shared" si="20"/>
        <v>46277</v>
      </c>
      <c r="LG18" s="76">
        <f t="shared" si="20"/>
        <v>46278</v>
      </c>
      <c r="LH18" s="76">
        <f t="shared" si="20"/>
        <v>46279</v>
      </c>
      <c r="LI18" s="76">
        <f t="shared" si="20"/>
        <v>46280</v>
      </c>
      <c r="LJ18" s="76">
        <f t="shared" si="20"/>
        <v>46281</v>
      </c>
      <c r="LK18" s="76">
        <f t="shared" si="20"/>
        <v>46282</v>
      </c>
      <c r="LL18" s="76">
        <f t="shared" si="20"/>
        <v>46283</v>
      </c>
      <c r="LM18" s="76">
        <f t="shared" si="20"/>
        <v>46284</v>
      </c>
      <c r="LN18" s="76">
        <f t="shared" si="20"/>
        <v>46285</v>
      </c>
      <c r="LO18" s="76">
        <f t="shared" si="20"/>
        <v>46286</v>
      </c>
      <c r="LP18" s="76">
        <f t="shared" si="20"/>
        <v>46287</v>
      </c>
      <c r="LQ18" s="76">
        <f t="shared" si="20"/>
        <v>46288</v>
      </c>
      <c r="LR18" s="76">
        <f t="shared" si="20"/>
        <v>46289</v>
      </c>
      <c r="LS18" s="76">
        <f t="shared" si="20"/>
        <v>46290</v>
      </c>
      <c r="LT18" s="76">
        <f t="shared" si="20"/>
        <v>46291</v>
      </c>
      <c r="LU18" s="76">
        <f t="shared" si="20"/>
        <v>46292</v>
      </c>
      <c r="LV18" s="76">
        <f t="shared" si="20"/>
        <v>46293</v>
      </c>
      <c r="LW18" s="76">
        <f t="shared" si="20"/>
        <v>46294</v>
      </c>
      <c r="LX18" s="76">
        <f t="shared" si="20"/>
        <v>46295</v>
      </c>
      <c r="LY18" s="76">
        <f t="shared" si="20"/>
        <v>46296</v>
      </c>
      <c r="LZ18" s="76">
        <f t="shared" si="20"/>
        <v>46297</v>
      </c>
      <c r="MA18" s="76">
        <f t="shared" si="20"/>
        <v>46298</v>
      </c>
      <c r="MB18" s="76">
        <f t="shared" si="20"/>
        <v>46299</v>
      </c>
      <c r="MC18" s="76">
        <f t="shared" si="20"/>
        <v>46300</v>
      </c>
      <c r="MD18" s="76">
        <f t="shared" si="20"/>
        <v>46301</v>
      </c>
      <c r="ME18" s="76">
        <f t="shared" si="20"/>
        <v>46302</v>
      </c>
      <c r="MF18" s="76">
        <f t="shared" si="20"/>
        <v>46303</v>
      </c>
      <c r="MG18" s="76">
        <f t="shared" si="20"/>
        <v>46304</v>
      </c>
      <c r="MH18" s="76">
        <f t="shared" si="20"/>
        <v>46305</v>
      </c>
      <c r="MI18" s="76">
        <f t="shared" si="20"/>
        <v>46306</v>
      </c>
      <c r="MJ18" s="76">
        <f t="shared" si="20"/>
        <v>46307</v>
      </c>
      <c r="MK18" s="76">
        <f t="shared" si="20"/>
        <v>46308</v>
      </c>
      <c r="ML18" s="76">
        <f t="shared" si="20"/>
        <v>46309</v>
      </c>
      <c r="MM18" s="76">
        <f t="shared" si="20"/>
        <v>46310</v>
      </c>
      <c r="MN18" s="76">
        <f t="shared" si="20"/>
        <v>46311</v>
      </c>
      <c r="MO18" s="76">
        <f t="shared" si="20"/>
        <v>46312</v>
      </c>
      <c r="MP18" s="76">
        <f t="shared" si="20"/>
        <v>46313</v>
      </c>
      <c r="MQ18" s="76">
        <f t="shared" si="20"/>
        <v>46314</v>
      </c>
      <c r="MR18" s="76">
        <f t="shared" si="20"/>
        <v>46315</v>
      </c>
      <c r="MS18" s="76">
        <f t="shared" si="20"/>
        <v>46316</v>
      </c>
      <c r="MT18" s="76">
        <f t="shared" si="20"/>
        <v>46317</v>
      </c>
      <c r="MU18" s="76">
        <f t="shared" si="20"/>
        <v>46318</v>
      </c>
      <c r="MV18" s="76">
        <f t="shared" si="20"/>
        <v>46319</v>
      </c>
      <c r="MW18" s="76">
        <f t="shared" si="20"/>
        <v>46320</v>
      </c>
      <c r="MX18" s="76">
        <f t="shared" si="20"/>
        <v>46321</v>
      </c>
      <c r="MY18" s="76">
        <f t="shared" si="20"/>
        <v>46322</v>
      </c>
      <c r="MZ18" s="76">
        <f t="shared" si="20"/>
        <v>46323</v>
      </c>
      <c r="NA18" s="76">
        <f t="shared" si="20"/>
        <v>46324</v>
      </c>
      <c r="NB18" s="76">
        <f t="shared" si="20"/>
        <v>46325</v>
      </c>
      <c r="NC18" s="76">
        <f t="shared" si="20"/>
        <v>46326</v>
      </c>
      <c r="ND18" s="76">
        <f t="shared" si="20"/>
        <v>46327</v>
      </c>
    </row>
    <row r="19" spans="1:368" ht="15" customHeight="1" x14ac:dyDescent="0.2">
      <c r="A19"/>
      <c r="B19"/>
      <c r="C19" s="76" t="str">
        <f>TEXT(C18,"yyyy/m/d")&amp;C17</f>
        <v>2025/11/1残室</v>
      </c>
      <c r="D19" s="76" t="str">
        <f t="shared" ref="D19:IX19" si="21">TEXT(D18,"yyyy/m/d")&amp;D17</f>
        <v>2025/11/2残室</v>
      </c>
      <c r="E19" s="76" t="str">
        <f t="shared" si="21"/>
        <v>2025/11/3残室</v>
      </c>
      <c r="F19" s="76" t="str">
        <f t="shared" si="21"/>
        <v>2025/11/4残室</v>
      </c>
      <c r="G19" s="76" t="str">
        <f t="shared" si="21"/>
        <v>2025/11/5残室</v>
      </c>
      <c r="H19" s="76" t="str">
        <f t="shared" si="21"/>
        <v>2025/11/6残室</v>
      </c>
      <c r="I19" s="76" t="str">
        <f t="shared" si="21"/>
        <v>2025/11/7残室</v>
      </c>
      <c r="J19" s="76" t="str">
        <f t="shared" si="21"/>
        <v>2025/11/8残室</v>
      </c>
      <c r="K19" s="76" t="str">
        <f t="shared" si="21"/>
        <v>2025/11/9残室</v>
      </c>
      <c r="L19" s="76" t="str">
        <f t="shared" si="21"/>
        <v>2025/11/10残室</v>
      </c>
      <c r="M19" s="76" t="str">
        <f t="shared" si="21"/>
        <v>2025/11/11残室</v>
      </c>
      <c r="N19" s="76" t="str">
        <f t="shared" si="21"/>
        <v>2025/11/12残室</v>
      </c>
      <c r="O19" s="76" t="str">
        <f t="shared" si="21"/>
        <v>2025/11/13残室</v>
      </c>
      <c r="P19" s="76" t="str">
        <f t="shared" si="21"/>
        <v>2025/11/14残室</v>
      </c>
      <c r="Q19" s="76" t="str">
        <f t="shared" si="21"/>
        <v>2025/11/15残室</v>
      </c>
      <c r="R19" s="76" t="str">
        <f t="shared" si="21"/>
        <v>2025/11/16残室</v>
      </c>
      <c r="S19" s="76" t="str">
        <f t="shared" si="21"/>
        <v>2025/11/17残室</v>
      </c>
      <c r="T19" s="76" t="str">
        <f t="shared" si="21"/>
        <v>2025/11/18残室</v>
      </c>
      <c r="U19" s="76" t="str">
        <f t="shared" si="21"/>
        <v>2025/11/19残室</v>
      </c>
      <c r="V19" s="76" t="str">
        <f t="shared" si="21"/>
        <v>2025/11/20残室</v>
      </c>
      <c r="W19" s="76" t="str">
        <f t="shared" si="21"/>
        <v>2025/11/21残室</v>
      </c>
      <c r="X19" s="76" t="str">
        <f t="shared" si="21"/>
        <v>2025/11/22残室</v>
      </c>
      <c r="Y19" s="76" t="str">
        <f t="shared" si="21"/>
        <v>2025/11/23残室</v>
      </c>
      <c r="Z19" s="76" t="str">
        <f t="shared" si="21"/>
        <v>2025/11/24残室</v>
      </c>
      <c r="AA19" s="76" t="str">
        <f t="shared" si="21"/>
        <v>2025/11/25残室</v>
      </c>
      <c r="AB19" s="76" t="str">
        <f t="shared" si="21"/>
        <v>2025/11/26残室</v>
      </c>
      <c r="AC19" s="76" t="str">
        <f t="shared" si="21"/>
        <v>2025/11/27残室</v>
      </c>
      <c r="AD19" s="76" t="str">
        <f t="shared" si="21"/>
        <v>2025/11/28残室</v>
      </c>
      <c r="AE19" s="76" t="str">
        <f t="shared" si="21"/>
        <v>2025/11/29残室</v>
      </c>
      <c r="AF19" s="76" t="str">
        <f t="shared" si="21"/>
        <v>2025/11/30残室</v>
      </c>
      <c r="AG19" s="76" t="str">
        <f t="shared" si="21"/>
        <v>2025/12/1残室</v>
      </c>
      <c r="AH19" s="76" t="str">
        <f t="shared" si="21"/>
        <v>2025/12/2残室</v>
      </c>
      <c r="AI19" s="76" t="str">
        <f t="shared" si="21"/>
        <v>2025/12/3残室</v>
      </c>
      <c r="AJ19" s="76" t="str">
        <f t="shared" si="21"/>
        <v>2025/12/4残室</v>
      </c>
      <c r="AK19" s="76" t="str">
        <f t="shared" si="21"/>
        <v>2025/12/5残室</v>
      </c>
      <c r="AL19" s="76" t="str">
        <f t="shared" si="21"/>
        <v>2025/12/6残室</v>
      </c>
      <c r="AM19" s="76" t="str">
        <f t="shared" si="21"/>
        <v>2025/12/7残室</v>
      </c>
      <c r="AN19" s="76" t="str">
        <f t="shared" si="21"/>
        <v>2025/12/8残室</v>
      </c>
      <c r="AO19" s="76" t="str">
        <f t="shared" si="21"/>
        <v>2025/12/9残室</v>
      </c>
      <c r="AP19" s="76" t="str">
        <f t="shared" si="21"/>
        <v>2025/12/10残室</v>
      </c>
      <c r="AQ19" s="76" t="str">
        <f t="shared" si="21"/>
        <v>2025/12/11残室</v>
      </c>
      <c r="AR19" s="76" t="str">
        <f t="shared" si="21"/>
        <v>2025/12/12残室</v>
      </c>
      <c r="AS19" s="76" t="str">
        <f t="shared" si="21"/>
        <v>2025/12/13残室</v>
      </c>
      <c r="AT19" s="76" t="str">
        <f t="shared" si="21"/>
        <v>2025/12/14残室</v>
      </c>
      <c r="AU19" s="76" t="str">
        <f t="shared" si="21"/>
        <v>2025/12/15残室</v>
      </c>
      <c r="AV19" s="76" t="str">
        <f t="shared" si="21"/>
        <v>2025/12/16残室</v>
      </c>
      <c r="AW19" s="76" t="str">
        <f t="shared" si="21"/>
        <v>2025/12/17残室</v>
      </c>
      <c r="AX19" s="76" t="str">
        <f t="shared" si="21"/>
        <v>2025/12/18残室</v>
      </c>
      <c r="AY19" s="76" t="str">
        <f t="shared" si="21"/>
        <v>2025/12/19残室</v>
      </c>
      <c r="AZ19" s="76" t="str">
        <f t="shared" si="21"/>
        <v>2025/12/20残室</v>
      </c>
      <c r="BA19" s="76" t="str">
        <f t="shared" si="21"/>
        <v>2025/12/21残室</v>
      </c>
      <c r="BB19" s="76" t="str">
        <f t="shared" si="21"/>
        <v>2025/12/22残室</v>
      </c>
      <c r="BC19" s="76" t="str">
        <f t="shared" si="21"/>
        <v>2025/12/23残室</v>
      </c>
      <c r="BD19" s="76" t="str">
        <f t="shared" si="21"/>
        <v>2025/12/24残室</v>
      </c>
      <c r="BE19" s="76" t="str">
        <f t="shared" si="21"/>
        <v>2025/12/25残室</v>
      </c>
      <c r="BF19" s="76" t="str">
        <f t="shared" si="21"/>
        <v>2025/12/26残室</v>
      </c>
      <c r="BG19" s="76" t="str">
        <f t="shared" si="21"/>
        <v>2025/12/27残室</v>
      </c>
      <c r="BH19" s="76" t="str">
        <f t="shared" si="21"/>
        <v>2025/12/28残室</v>
      </c>
      <c r="BI19" s="76" t="str">
        <f t="shared" si="21"/>
        <v>2025/12/29残室</v>
      </c>
      <c r="BJ19" s="76" t="str">
        <f t="shared" si="21"/>
        <v>2025/12/30残室</v>
      </c>
      <c r="BK19" s="76" t="str">
        <f t="shared" si="21"/>
        <v>2025/12/31残室</v>
      </c>
      <c r="BL19" s="76" t="str">
        <f t="shared" si="21"/>
        <v>2026/1/1残室</v>
      </c>
      <c r="BM19" s="76" t="str">
        <f t="shared" si="21"/>
        <v>2026/1/2残室</v>
      </c>
      <c r="BN19" s="76" t="str">
        <f t="shared" si="21"/>
        <v>2026/1/3残室</v>
      </c>
      <c r="BO19" s="76" t="str">
        <f t="shared" si="21"/>
        <v>2026/1/4残室</v>
      </c>
      <c r="BP19" s="76" t="str">
        <f t="shared" si="21"/>
        <v>2026/1/5残室</v>
      </c>
      <c r="BQ19" s="76" t="str">
        <f t="shared" si="21"/>
        <v>2026/1/6残室</v>
      </c>
      <c r="BR19" s="76" t="str">
        <f t="shared" si="21"/>
        <v>2026/1/7残室</v>
      </c>
      <c r="BS19" s="76" t="str">
        <f t="shared" si="21"/>
        <v>2026/1/8残室</v>
      </c>
      <c r="BT19" s="76" t="str">
        <f t="shared" si="21"/>
        <v>2026/1/9残室</v>
      </c>
      <c r="BU19" s="76" t="str">
        <f t="shared" si="21"/>
        <v>2026/1/10残室</v>
      </c>
      <c r="BV19" s="76" t="str">
        <f t="shared" si="21"/>
        <v>2026/1/11残室</v>
      </c>
      <c r="BW19" s="76" t="str">
        <f t="shared" si="21"/>
        <v>2026/1/12残室</v>
      </c>
      <c r="BX19" s="76" t="str">
        <f t="shared" si="21"/>
        <v>2026/1/13残室</v>
      </c>
      <c r="BY19" s="76" t="str">
        <f t="shared" si="21"/>
        <v>2026/1/14残室</v>
      </c>
      <c r="BZ19" s="76" t="str">
        <f t="shared" si="21"/>
        <v>2026/1/15残室</v>
      </c>
      <c r="CA19" s="76" t="str">
        <f t="shared" si="21"/>
        <v>2026/1/16残室</v>
      </c>
      <c r="CB19" s="76" t="str">
        <f t="shared" si="21"/>
        <v>2026/1/17残室</v>
      </c>
      <c r="CC19" s="76" t="str">
        <f t="shared" si="21"/>
        <v>2026/1/18残室</v>
      </c>
      <c r="CD19" s="76" t="str">
        <f t="shared" si="21"/>
        <v>2026/1/19残室</v>
      </c>
      <c r="CE19" s="76" t="str">
        <f t="shared" si="21"/>
        <v>2026/1/20残室</v>
      </c>
      <c r="CF19" s="76" t="str">
        <f t="shared" si="21"/>
        <v>2026/1/21残室</v>
      </c>
      <c r="CG19" s="76" t="str">
        <f t="shared" si="21"/>
        <v>2026/1/22残室</v>
      </c>
      <c r="CH19" s="76" t="str">
        <f t="shared" si="21"/>
        <v>2026/1/23残室</v>
      </c>
      <c r="CI19" s="76" t="str">
        <f t="shared" si="21"/>
        <v>2026/1/24残室</v>
      </c>
      <c r="CJ19" s="76" t="str">
        <f t="shared" si="21"/>
        <v>2026/1/25残室</v>
      </c>
      <c r="CK19" s="76" t="str">
        <f t="shared" si="21"/>
        <v>2026/1/26残室</v>
      </c>
      <c r="CL19" s="76" t="str">
        <f t="shared" si="21"/>
        <v>2026/1/27残室</v>
      </c>
      <c r="CM19" s="76" t="str">
        <f t="shared" si="21"/>
        <v>2026/1/28残室</v>
      </c>
      <c r="CN19" s="76" t="str">
        <f t="shared" si="21"/>
        <v>2026/1/29残室</v>
      </c>
      <c r="CO19" s="76" t="str">
        <f t="shared" si="21"/>
        <v>2026/1/30残室</v>
      </c>
      <c r="CP19" s="76" t="str">
        <f t="shared" si="21"/>
        <v>2026/1/31残室</v>
      </c>
      <c r="CQ19" s="76" t="str">
        <f t="shared" si="21"/>
        <v>2026/2/1残室</v>
      </c>
      <c r="CR19" s="76" t="str">
        <f t="shared" si="21"/>
        <v>2026/2/2残室</v>
      </c>
      <c r="CS19" s="76" t="str">
        <f t="shared" si="21"/>
        <v>2026/2/3残室</v>
      </c>
      <c r="CT19" s="76" t="str">
        <f t="shared" si="21"/>
        <v>2026/2/4残室</v>
      </c>
      <c r="CU19" s="76" t="str">
        <f t="shared" si="21"/>
        <v>2026/2/5残室</v>
      </c>
      <c r="CV19" s="76" t="str">
        <f t="shared" si="21"/>
        <v>2026/2/6残室</v>
      </c>
      <c r="CW19" s="76" t="str">
        <f t="shared" si="21"/>
        <v>2026/2/7残室</v>
      </c>
      <c r="CX19" s="76" t="str">
        <f t="shared" si="21"/>
        <v>2026/2/8残室</v>
      </c>
      <c r="CY19" s="76" t="str">
        <f t="shared" si="21"/>
        <v>2026/2/9残室</v>
      </c>
      <c r="CZ19" s="76" t="str">
        <f t="shared" si="21"/>
        <v>2026/2/10残室</v>
      </c>
      <c r="DA19" s="76" t="str">
        <f t="shared" si="21"/>
        <v>2026/2/11残室</v>
      </c>
      <c r="DB19" s="76" t="str">
        <f t="shared" si="21"/>
        <v>2026/2/12残室</v>
      </c>
      <c r="DC19" s="76" t="str">
        <f t="shared" si="21"/>
        <v>2026/2/13残室</v>
      </c>
      <c r="DD19" s="76" t="str">
        <f t="shared" si="21"/>
        <v>2026/2/14残室</v>
      </c>
      <c r="DE19" s="76" t="str">
        <f t="shared" si="21"/>
        <v>2026/2/15残室</v>
      </c>
      <c r="DF19" s="76" t="str">
        <f t="shared" si="21"/>
        <v>2026/2/16残室</v>
      </c>
      <c r="DG19" s="76" t="str">
        <f t="shared" si="21"/>
        <v>2026/2/17残室</v>
      </c>
      <c r="DH19" s="76" t="str">
        <f t="shared" si="21"/>
        <v>2026/2/18残室</v>
      </c>
      <c r="DI19" s="76" t="str">
        <f t="shared" si="21"/>
        <v>2026/2/19残室</v>
      </c>
      <c r="DJ19" s="76" t="str">
        <f t="shared" si="21"/>
        <v>2026/2/20残室</v>
      </c>
      <c r="DK19" s="76" t="str">
        <f t="shared" si="21"/>
        <v>2026/2/21残室</v>
      </c>
      <c r="DL19" s="76" t="str">
        <f t="shared" si="21"/>
        <v>2026/2/22残室</v>
      </c>
      <c r="DM19" s="76" t="str">
        <f t="shared" si="21"/>
        <v>2026/2/23残室</v>
      </c>
      <c r="DN19" s="76" t="str">
        <f t="shared" si="21"/>
        <v>2026/2/24残室</v>
      </c>
      <c r="DO19" s="76" t="str">
        <f t="shared" si="21"/>
        <v>2026/2/25残室</v>
      </c>
      <c r="DP19" s="76" t="str">
        <f t="shared" si="21"/>
        <v>2026/2/26残室</v>
      </c>
      <c r="DQ19" s="76" t="str">
        <f t="shared" si="21"/>
        <v>2026/2/27残室</v>
      </c>
      <c r="DR19" s="76" t="str">
        <f t="shared" si="21"/>
        <v>2026/2/28残室</v>
      </c>
      <c r="DS19" s="76" t="str">
        <f t="shared" si="21"/>
        <v>2026/3/1残室</v>
      </c>
      <c r="DT19" s="76" t="str">
        <f t="shared" si="21"/>
        <v>2026/3/2残室</v>
      </c>
      <c r="DU19" s="76" t="str">
        <f t="shared" si="21"/>
        <v>2026/3/3残室</v>
      </c>
      <c r="DV19" s="76" t="str">
        <f t="shared" si="21"/>
        <v>2026/3/4残室</v>
      </c>
      <c r="DW19" s="76" t="str">
        <f t="shared" si="21"/>
        <v>2026/3/5残室</v>
      </c>
      <c r="DX19" s="76" t="str">
        <f t="shared" si="21"/>
        <v>2026/3/6残室</v>
      </c>
      <c r="DY19" s="76" t="str">
        <f t="shared" si="21"/>
        <v>2026/3/7残室</v>
      </c>
      <c r="DZ19" s="76" t="str">
        <f t="shared" si="21"/>
        <v>2026/3/8残室</v>
      </c>
      <c r="EA19" s="76" t="str">
        <f t="shared" si="21"/>
        <v>2026/3/9残室</v>
      </c>
      <c r="EB19" s="76" t="str">
        <f t="shared" si="21"/>
        <v>2026/3/10残室</v>
      </c>
      <c r="EC19" s="76" t="str">
        <f t="shared" si="21"/>
        <v>2026/3/11残室</v>
      </c>
      <c r="ED19" s="76" t="str">
        <f t="shared" si="21"/>
        <v>2026/3/12残室</v>
      </c>
      <c r="EE19" s="76" t="str">
        <f t="shared" si="21"/>
        <v>2026/3/13残室</v>
      </c>
      <c r="EF19" s="76" t="str">
        <f t="shared" si="21"/>
        <v>2026/3/14残室</v>
      </c>
      <c r="EG19" s="76" t="str">
        <f t="shared" si="21"/>
        <v>2026/3/15残室</v>
      </c>
      <c r="EH19" s="76" t="str">
        <f t="shared" si="21"/>
        <v>2026/3/16残室</v>
      </c>
      <c r="EI19" s="76" t="str">
        <f t="shared" si="21"/>
        <v>2026/3/17残室</v>
      </c>
      <c r="EJ19" s="76" t="str">
        <f t="shared" si="21"/>
        <v>2026/3/18残室</v>
      </c>
      <c r="EK19" s="76" t="str">
        <f t="shared" si="21"/>
        <v>2026/3/19残室</v>
      </c>
      <c r="EL19" s="76" t="str">
        <f t="shared" si="21"/>
        <v>2026/3/20残室</v>
      </c>
      <c r="EM19" s="76" t="str">
        <f t="shared" si="21"/>
        <v>2026/3/21残室</v>
      </c>
      <c r="EN19" s="76" t="str">
        <f t="shared" si="21"/>
        <v>2026/3/22残室</v>
      </c>
      <c r="EO19" s="76" t="str">
        <f t="shared" si="21"/>
        <v>2026/3/23残室</v>
      </c>
      <c r="EP19" s="76" t="str">
        <f t="shared" si="21"/>
        <v>2026/3/24残室</v>
      </c>
      <c r="EQ19" s="76" t="str">
        <f t="shared" si="21"/>
        <v>2026/3/25残室</v>
      </c>
      <c r="ER19" s="76" t="str">
        <f t="shared" si="21"/>
        <v>2026/3/26残室</v>
      </c>
      <c r="ES19" s="76" t="str">
        <f t="shared" si="21"/>
        <v>2026/3/27残室</v>
      </c>
      <c r="ET19" s="76" t="str">
        <f t="shared" si="21"/>
        <v>2026/3/28残室</v>
      </c>
      <c r="EU19" s="76" t="str">
        <f t="shared" si="21"/>
        <v>2026/3/29残室</v>
      </c>
      <c r="EV19" s="76" t="str">
        <f t="shared" si="21"/>
        <v>2026/3/30残室</v>
      </c>
      <c r="EW19" s="76" t="str">
        <f t="shared" si="21"/>
        <v>2026/3/31残室</v>
      </c>
      <c r="EX19" s="76" t="str">
        <f t="shared" si="21"/>
        <v>2026/4/1残室</v>
      </c>
      <c r="EY19" s="76" t="str">
        <f t="shared" si="21"/>
        <v>2026/4/2残室</v>
      </c>
      <c r="EZ19" s="76" t="str">
        <f t="shared" si="21"/>
        <v>2026/4/3残室</v>
      </c>
      <c r="FA19" s="76" t="str">
        <f t="shared" si="21"/>
        <v>2026/4/4残室</v>
      </c>
      <c r="FB19" s="76" t="str">
        <f t="shared" si="21"/>
        <v>2026/4/5残室</v>
      </c>
      <c r="FC19" s="76" t="str">
        <f t="shared" si="21"/>
        <v>2026/4/6残室</v>
      </c>
      <c r="FD19" s="76" t="str">
        <f t="shared" si="21"/>
        <v>2026/4/7残室</v>
      </c>
      <c r="FE19" s="76" t="str">
        <f t="shared" si="21"/>
        <v>2026/4/8残室</v>
      </c>
      <c r="FF19" s="76" t="str">
        <f t="shared" si="21"/>
        <v>2026/4/9残室</v>
      </c>
      <c r="FG19" s="76" t="str">
        <f t="shared" si="21"/>
        <v>2026/4/10残室</v>
      </c>
      <c r="FH19" s="76" t="str">
        <f t="shared" si="21"/>
        <v>2026/4/11残室</v>
      </c>
      <c r="FI19" s="76" t="str">
        <f t="shared" si="21"/>
        <v>2026/4/12残室</v>
      </c>
      <c r="FJ19" s="76" t="str">
        <f t="shared" si="21"/>
        <v>2026/4/13残室</v>
      </c>
      <c r="FK19" s="76" t="str">
        <f t="shared" si="21"/>
        <v>2026/4/14残室</v>
      </c>
      <c r="FL19" s="76" t="str">
        <f t="shared" si="21"/>
        <v>2026/4/15残室</v>
      </c>
      <c r="FM19" s="76" t="str">
        <f t="shared" si="21"/>
        <v>2026/4/16残室</v>
      </c>
      <c r="FN19" s="76" t="str">
        <f t="shared" si="21"/>
        <v>2026/4/17残室</v>
      </c>
      <c r="FO19" s="76" t="str">
        <f t="shared" si="21"/>
        <v>2026/4/18残室</v>
      </c>
      <c r="FP19" s="76" t="str">
        <f t="shared" si="21"/>
        <v>2026/4/19残室</v>
      </c>
      <c r="FQ19" s="76" t="str">
        <f t="shared" si="21"/>
        <v>2026/4/20残室</v>
      </c>
      <c r="FR19" s="76" t="str">
        <f t="shared" si="21"/>
        <v>2026/4/21残室</v>
      </c>
      <c r="FS19" s="76" t="str">
        <f t="shared" si="21"/>
        <v>2026/4/22残室</v>
      </c>
      <c r="FT19" s="76" t="str">
        <f t="shared" si="21"/>
        <v>2026/4/23残室</v>
      </c>
      <c r="FU19" s="76" t="str">
        <f t="shared" si="21"/>
        <v>2026/4/24残室</v>
      </c>
      <c r="FV19" s="76" t="str">
        <f t="shared" si="21"/>
        <v>2026/4/25残室</v>
      </c>
      <c r="FW19" s="76" t="str">
        <f t="shared" si="21"/>
        <v>2026/4/26残室</v>
      </c>
      <c r="FX19" s="76" t="str">
        <f t="shared" si="21"/>
        <v>2026/4/27残室</v>
      </c>
      <c r="FY19" s="76" t="str">
        <f t="shared" si="21"/>
        <v>2026/4/28残室</v>
      </c>
      <c r="FZ19" s="76" t="str">
        <f t="shared" si="21"/>
        <v>2026/4/29残室</v>
      </c>
      <c r="GA19" s="76" t="str">
        <f t="shared" si="21"/>
        <v>2026/4/30残室</v>
      </c>
      <c r="GB19" s="76" t="str">
        <f t="shared" si="21"/>
        <v>2026/5/1残室</v>
      </c>
      <c r="GC19" s="76" t="str">
        <f t="shared" si="21"/>
        <v>2026/5/2残室</v>
      </c>
      <c r="GD19" s="76" t="str">
        <f t="shared" si="21"/>
        <v>2026/5/3残室</v>
      </c>
      <c r="GE19" s="76" t="str">
        <f t="shared" si="21"/>
        <v>2026/5/4残室</v>
      </c>
      <c r="GF19" s="76" t="str">
        <f t="shared" si="21"/>
        <v>2026/5/5残室</v>
      </c>
      <c r="GG19" s="76" t="str">
        <f t="shared" si="21"/>
        <v>2026/5/6残室</v>
      </c>
      <c r="GH19" s="76" t="str">
        <f t="shared" si="21"/>
        <v>2026/5/7残室</v>
      </c>
      <c r="GI19" s="76" t="str">
        <f t="shared" si="21"/>
        <v>2026/5/8残室</v>
      </c>
      <c r="GJ19" s="76" t="str">
        <f t="shared" si="21"/>
        <v>2026/5/9残室</v>
      </c>
      <c r="GK19" s="76" t="str">
        <f t="shared" si="21"/>
        <v>2026/5/10残室</v>
      </c>
      <c r="GL19" s="76" t="str">
        <f t="shared" si="21"/>
        <v>2026/5/11残室</v>
      </c>
      <c r="GM19" s="76" t="str">
        <f t="shared" si="21"/>
        <v>2026/5/12残室</v>
      </c>
      <c r="GN19" s="76" t="str">
        <f t="shared" si="21"/>
        <v>2026/5/13残室</v>
      </c>
      <c r="GO19" s="76" t="str">
        <f t="shared" si="21"/>
        <v>2026/5/14残室</v>
      </c>
      <c r="GP19" s="76" t="str">
        <f t="shared" si="21"/>
        <v>2026/5/15残室</v>
      </c>
      <c r="GQ19" s="76" t="str">
        <f t="shared" si="21"/>
        <v>2026/5/16残室</v>
      </c>
      <c r="GR19" s="76" t="str">
        <f t="shared" si="21"/>
        <v>2026/5/17残室</v>
      </c>
      <c r="GS19" s="76" t="str">
        <f t="shared" si="21"/>
        <v>2026/5/18残室</v>
      </c>
      <c r="GT19" s="76" t="str">
        <f t="shared" si="21"/>
        <v>2026/5/19残室</v>
      </c>
      <c r="GU19" s="76" t="str">
        <f t="shared" si="21"/>
        <v>2026/5/20残室</v>
      </c>
      <c r="GV19" s="76" t="str">
        <f t="shared" si="21"/>
        <v>2026/5/21残室</v>
      </c>
      <c r="GW19" s="76" t="str">
        <f t="shared" si="21"/>
        <v>2026/5/22残室</v>
      </c>
      <c r="GX19" s="76" t="str">
        <f t="shared" si="21"/>
        <v>2026/5/23残室</v>
      </c>
      <c r="GY19" s="76" t="str">
        <f t="shared" si="21"/>
        <v>2026/5/24残室</v>
      </c>
      <c r="GZ19" s="76" t="str">
        <f t="shared" si="21"/>
        <v>2026/5/25残室</v>
      </c>
      <c r="HA19" s="76" t="str">
        <f t="shared" si="21"/>
        <v>2026/5/26残室</v>
      </c>
      <c r="HB19" s="76" t="str">
        <f t="shared" si="21"/>
        <v>2026/5/27残室</v>
      </c>
      <c r="HC19" s="76" t="str">
        <f t="shared" si="21"/>
        <v>2026/5/28残室</v>
      </c>
      <c r="HD19" s="76" t="str">
        <f t="shared" si="21"/>
        <v>2026/5/29残室</v>
      </c>
      <c r="HE19" s="76" t="str">
        <f t="shared" si="21"/>
        <v>2026/5/30残室</v>
      </c>
      <c r="HF19" s="76" t="str">
        <f t="shared" si="21"/>
        <v>2026/5/31残室</v>
      </c>
      <c r="HG19" s="76" t="str">
        <f t="shared" si="21"/>
        <v>2026/6/1残室</v>
      </c>
      <c r="HH19" s="76" t="str">
        <f t="shared" si="21"/>
        <v>2026/6/2残室</v>
      </c>
      <c r="HI19" s="76" t="str">
        <f t="shared" si="21"/>
        <v>2026/6/3残室</v>
      </c>
      <c r="HJ19" s="76" t="str">
        <f t="shared" si="21"/>
        <v>2026/6/4残室</v>
      </c>
      <c r="HK19" s="76" t="str">
        <f t="shared" si="21"/>
        <v>2026/6/5残室</v>
      </c>
      <c r="HL19" s="76" t="str">
        <f t="shared" si="21"/>
        <v>2026/6/6残室</v>
      </c>
      <c r="HM19" s="76" t="str">
        <f t="shared" si="21"/>
        <v>2026/6/7残室</v>
      </c>
      <c r="HN19" s="76" t="str">
        <f t="shared" si="21"/>
        <v>2026/6/8残室</v>
      </c>
      <c r="HO19" s="76" t="str">
        <f t="shared" si="21"/>
        <v>2026/6/9残室</v>
      </c>
      <c r="HP19" s="76" t="str">
        <f t="shared" si="21"/>
        <v>2026/6/10残室</v>
      </c>
      <c r="HQ19" s="76" t="str">
        <f t="shared" si="21"/>
        <v>2026/6/11残室</v>
      </c>
      <c r="HR19" s="76" t="str">
        <f t="shared" si="21"/>
        <v>2026/6/12残室</v>
      </c>
      <c r="HS19" s="76" t="str">
        <f t="shared" si="21"/>
        <v>2026/6/13残室</v>
      </c>
      <c r="HT19" s="76" t="str">
        <f t="shared" si="21"/>
        <v>2026/6/14残室</v>
      </c>
      <c r="HU19" s="76" t="str">
        <f t="shared" si="21"/>
        <v>2026/6/15残室</v>
      </c>
      <c r="HV19" s="76" t="str">
        <f t="shared" si="21"/>
        <v>2026/6/16残室</v>
      </c>
      <c r="HW19" s="76" t="str">
        <f t="shared" si="21"/>
        <v>2026/6/17残室</v>
      </c>
      <c r="HX19" s="76" t="str">
        <f t="shared" si="21"/>
        <v>2026/6/18残室</v>
      </c>
      <c r="HY19" s="76" t="str">
        <f t="shared" si="21"/>
        <v>2026/6/19残室</v>
      </c>
      <c r="HZ19" s="76" t="str">
        <f t="shared" si="21"/>
        <v>2026/6/20残室</v>
      </c>
      <c r="IA19" s="76" t="str">
        <f t="shared" si="21"/>
        <v>2026/6/21残室</v>
      </c>
      <c r="IB19" s="76" t="str">
        <f t="shared" si="21"/>
        <v>2026/6/22残室</v>
      </c>
      <c r="IC19" s="76" t="str">
        <f t="shared" si="21"/>
        <v>2026/6/23残室</v>
      </c>
      <c r="ID19" s="76" t="str">
        <f t="shared" si="21"/>
        <v>2026/6/24残室</v>
      </c>
      <c r="IE19" s="76" t="str">
        <f t="shared" si="21"/>
        <v>2026/6/25残室</v>
      </c>
      <c r="IF19" s="76" t="str">
        <f t="shared" si="21"/>
        <v>2026/6/26残室</v>
      </c>
      <c r="IG19" s="76" t="str">
        <f t="shared" si="21"/>
        <v>2026/6/27残室</v>
      </c>
      <c r="IH19" s="76" t="str">
        <f t="shared" si="21"/>
        <v>2026/6/28残室</v>
      </c>
      <c r="II19" s="76" t="str">
        <f t="shared" si="21"/>
        <v>2026/6/29残室</v>
      </c>
      <c r="IJ19" s="76" t="str">
        <f t="shared" si="21"/>
        <v>2026/6/30残室</v>
      </c>
      <c r="IK19" s="76" t="str">
        <f t="shared" si="21"/>
        <v>2026/7/1残室</v>
      </c>
      <c r="IL19" s="76" t="str">
        <f t="shared" si="21"/>
        <v>2026/7/2残室</v>
      </c>
      <c r="IM19" s="76" t="str">
        <f t="shared" si="21"/>
        <v>2026/7/3残室</v>
      </c>
      <c r="IN19" s="76" t="str">
        <f t="shared" si="21"/>
        <v>2026/7/4残室</v>
      </c>
      <c r="IO19" s="76" t="str">
        <f t="shared" si="21"/>
        <v>2026/7/5残室</v>
      </c>
      <c r="IP19" s="76" t="str">
        <f t="shared" si="21"/>
        <v>2026/7/6残室</v>
      </c>
      <c r="IQ19" s="76" t="str">
        <f t="shared" si="21"/>
        <v>2026/7/7残室</v>
      </c>
      <c r="IR19" s="76" t="str">
        <f t="shared" si="21"/>
        <v>2026/7/8残室</v>
      </c>
      <c r="IS19" s="76" t="str">
        <f t="shared" si="21"/>
        <v>2026/7/9残室</v>
      </c>
      <c r="IT19" s="76" t="str">
        <f t="shared" si="21"/>
        <v>2026/7/10残室</v>
      </c>
      <c r="IU19" s="76" t="str">
        <f t="shared" si="21"/>
        <v>2026/7/11残室</v>
      </c>
      <c r="IV19" s="76" t="str">
        <f t="shared" si="21"/>
        <v>2026/7/12残室</v>
      </c>
      <c r="IW19" s="76" t="str">
        <f t="shared" si="21"/>
        <v>2026/7/13残室</v>
      </c>
      <c r="IX19" s="76" t="str">
        <f t="shared" si="21"/>
        <v>2026/7/14残室</v>
      </c>
      <c r="IY19" s="76" t="str">
        <f t="shared" ref="IY19:LJ19" si="22">TEXT(IY18,"yyyy/m/d")&amp;IY17</f>
        <v>2026/7/15残室</v>
      </c>
      <c r="IZ19" s="76" t="str">
        <f t="shared" si="22"/>
        <v>2026/7/16残室</v>
      </c>
      <c r="JA19" s="76" t="str">
        <f t="shared" si="22"/>
        <v>2026/7/17残室</v>
      </c>
      <c r="JB19" s="76" t="str">
        <f t="shared" si="22"/>
        <v>2026/7/18残室</v>
      </c>
      <c r="JC19" s="76" t="str">
        <f t="shared" si="22"/>
        <v>2026/7/19残室</v>
      </c>
      <c r="JD19" s="76" t="str">
        <f t="shared" si="22"/>
        <v>2026/7/20残室</v>
      </c>
      <c r="JE19" s="76" t="str">
        <f t="shared" si="22"/>
        <v>2026/7/21残室</v>
      </c>
      <c r="JF19" s="76" t="str">
        <f t="shared" si="22"/>
        <v>2026/7/22残室</v>
      </c>
      <c r="JG19" s="76" t="str">
        <f t="shared" si="22"/>
        <v>2026/7/23残室</v>
      </c>
      <c r="JH19" s="76" t="str">
        <f t="shared" si="22"/>
        <v>2026/7/24残室</v>
      </c>
      <c r="JI19" s="76" t="str">
        <f t="shared" si="22"/>
        <v>2026/7/25残室</v>
      </c>
      <c r="JJ19" s="76" t="str">
        <f t="shared" si="22"/>
        <v>2026/7/26残室</v>
      </c>
      <c r="JK19" s="76" t="str">
        <f t="shared" si="22"/>
        <v>2026/7/27残室</v>
      </c>
      <c r="JL19" s="76" t="str">
        <f t="shared" si="22"/>
        <v>2026/7/28残室</v>
      </c>
      <c r="JM19" s="76" t="str">
        <f t="shared" si="22"/>
        <v>2026/7/29残室</v>
      </c>
      <c r="JN19" s="76" t="str">
        <f t="shared" si="22"/>
        <v>2026/7/30残室</v>
      </c>
      <c r="JO19" s="76" t="str">
        <f t="shared" si="22"/>
        <v>2026/7/31残室</v>
      </c>
      <c r="JP19" s="76" t="str">
        <f t="shared" si="22"/>
        <v>2026/8/1残室</v>
      </c>
      <c r="JQ19" s="76" t="str">
        <f t="shared" si="22"/>
        <v>2026/8/2残室</v>
      </c>
      <c r="JR19" s="76" t="str">
        <f t="shared" si="22"/>
        <v>2026/8/3残室</v>
      </c>
      <c r="JS19" s="76" t="str">
        <f t="shared" si="22"/>
        <v>2026/8/4残室</v>
      </c>
      <c r="JT19" s="76" t="str">
        <f t="shared" si="22"/>
        <v>2026/8/5残室</v>
      </c>
      <c r="JU19" s="76" t="str">
        <f t="shared" si="22"/>
        <v>2026/8/6残室</v>
      </c>
      <c r="JV19" s="76" t="str">
        <f t="shared" si="22"/>
        <v>2026/8/7残室</v>
      </c>
      <c r="JW19" s="76" t="str">
        <f t="shared" si="22"/>
        <v>2026/8/8残室</v>
      </c>
      <c r="JX19" s="76" t="str">
        <f t="shared" si="22"/>
        <v>2026/8/9残室</v>
      </c>
      <c r="JY19" s="76" t="str">
        <f t="shared" si="22"/>
        <v>2026/8/10残室</v>
      </c>
      <c r="JZ19" s="76" t="str">
        <f t="shared" si="22"/>
        <v>2026/8/11残室</v>
      </c>
      <c r="KA19" s="76" t="str">
        <f t="shared" si="22"/>
        <v>2026/8/12残室</v>
      </c>
      <c r="KB19" s="76" t="str">
        <f t="shared" si="22"/>
        <v>2026/8/13残室</v>
      </c>
      <c r="KC19" s="76" t="str">
        <f t="shared" si="22"/>
        <v>2026/8/14残室</v>
      </c>
      <c r="KD19" s="76" t="str">
        <f t="shared" si="22"/>
        <v>2026/8/15残室</v>
      </c>
      <c r="KE19" s="76" t="str">
        <f t="shared" si="22"/>
        <v>2026/8/16残室</v>
      </c>
      <c r="KF19" s="76" t="str">
        <f t="shared" si="22"/>
        <v>2026/8/17残室</v>
      </c>
      <c r="KG19" s="76" t="str">
        <f t="shared" si="22"/>
        <v>2026/8/18残室</v>
      </c>
      <c r="KH19" s="76" t="str">
        <f t="shared" si="22"/>
        <v>2026/8/19残室</v>
      </c>
      <c r="KI19" s="76" t="str">
        <f t="shared" si="22"/>
        <v>2026/8/20残室</v>
      </c>
      <c r="KJ19" s="76" t="str">
        <f t="shared" si="22"/>
        <v>2026/8/21残室</v>
      </c>
      <c r="KK19" s="76" t="str">
        <f t="shared" si="22"/>
        <v>2026/8/22残室</v>
      </c>
      <c r="KL19" s="76" t="str">
        <f t="shared" si="22"/>
        <v>2026/8/23残室</v>
      </c>
      <c r="KM19" s="76" t="str">
        <f t="shared" si="22"/>
        <v>2026/8/24残室</v>
      </c>
      <c r="KN19" s="76" t="str">
        <f t="shared" si="22"/>
        <v>2026/8/25残室</v>
      </c>
      <c r="KO19" s="76" t="str">
        <f t="shared" si="22"/>
        <v>2026/8/26残室</v>
      </c>
      <c r="KP19" s="76" t="str">
        <f t="shared" si="22"/>
        <v>2026/8/27残室</v>
      </c>
      <c r="KQ19" s="76" t="str">
        <f t="shared" si="22"/>
        <v>2026/8/28残室</v>
      </c>
      <c r="KR19" s="76" t="str">
        <f t="shared" si="22"/>
        <v>2026/8/29残室</v>
      </c>
      <c r="KS19" s="76" t="str">
        <f t="shared" si="22"/>
        <v>2026/8/30残室</v>
      </c>
      <c r="KT19" s="76" t="str">
        <f t="shared" si="22"/>
        <v>2026/8/31残室</v>
      </c>
      <c r="KU19" s="76" t="str">
        <f t="shared" si="22"/>
        <v>2026/9/1残室</v>
      </c>
      <c r="KV19" s="76" t="str">
        <f t="shared" si="22"/>
        <v>2026/9/2残室</v>
      </c>
      <c r="KW19" s="76" t="str">
        <f t="shared" si="22"/>
        <v>2026/9/3残室</v>
      </c>
      <c r="KX19" s="76" t="str">
        <f t="shared" si="22"/>
        <v>2026/9/4残室</v>
      </c>
      <c r="KY19" s="76" t="str">
        <f t="shared" si="22"/>
        <v>2026/9/5残室</v>
      </c>
      <c r="KZ19" s="76" t="str">
        <f t="shared" si="22"/>
        <v>2026/9/6残室</v>
      </c>
      <c r="LA19" s="76" t="str">
        <f t="shared" si="22"/>
        <v>2026/9/7残室</v>
      </c>
      <c r="LB19" s="76" t="str">
        <f t="shared" si="22"/>
        <v>2026/9/8残室</v>
      </c>
      <c r="LC19" s="76" t="str">
        <f t="shared" si="22"/>
        <v>2026/9/9残室</v>
      </c>
      <c r="LD19" s="76" t="str">
        <f t="shared" si="22"/>
        <v>2026/9/10残室</v>
      </c>
      <c r="LE19" s="76" t="str">
        <f t="shared" si="22"/>
        <v>2026/9/11残室</v>
      </c>
      <c r="LF19" s="76" t="str">
        <f t="shared" si="22"/>
        <v>2026/9/12残室</v>
      </c>
      <c r="LG19" s="76" t="str">
        <f t="shared" si="22"/>
        <v>2026/9/13残室</v>
      </c>
      <c r="LH19" s="76" t="str">
        <f t="shared" si="22"/>
        <v>2026/9/14残室</v>
      </c>
      <c r="LI19" s="76" t="str">
        <f t="shared" si="22"/>
        <v>2026/9/15残室</v>
      </c>
      <c r="LJ19" s="76" t="str">
        <f t="shared" si="22"/>
        <v>2026/9/16残室</v>
      </c>
      <c r="LK19" s="76" t="str">
        <f t="shared" ref="LK19:ND19" si="23">TEXT(LK18,"yyyy/m/d")&amp;LK17</f>
        <v>2026/9/17残室</v>
      </c>
      <c r="LL19" s="76" t="str">
        <f t="shared" si="23"/>
        <v>2026/9/18残室</v>
      </c>
      <c r="LM19" s="76" t="str">
        <f t="shared" si="23"/>
        <v>2026/9/19残室</v>
      </c>
      <c r="LN19" s="76" t="str">
        <f t="shared" si="23"/>
        <v>2026/9/20残室</v>
      </c>
      <c r="LO19" s="76" t="str">
        <f t="shared" si="23"/>
        <v>2026/9/21残室</v>
      </c>
      <c r="LP19" s="76" t="str">
        <f t="shared" si="23"/>
        <v>2026/9/22残室</v>
      </c>
      <c r="LQ19" s="76" t="str">
        <f t="shared" si="23"/>
        <v>2026/9/23残室</v>
      </c>
      <c r="LR19" s="76" t="str">
        <f t="shared" si="23"/>
        <v>2026/9/24残室</v>
      </c>
      <c r="LS19" s="76" t="str">
        <f t="shared" si="23"/>
        <v>2026/9/25残室</v>
      </c>
      <c r="LT19" s="76" t="str">
        <f t="shared" si="23"/>
        <v>2026/9/26残室</v>
      </c>
      <c r="LU19" s="76" t="str">
        <f t="shared" si="23"/>
        <v>2026/9/27残室</v>
      </c>
      <c r="LV19" s="76" t="str">
        <f t="shared" si="23"/>
        <v>2026/9/28残室</v>
      </c>
      <c r="LW19" s="76" t="str">
        <f t="shared" si="23"/>
        <v>2026/9/29残室</v>
      </c>
      <c r="LX19" s="76" t="str">
        <f t="shared" si="23"/>
        <v>2026/9/30残室</v>
      </c>
      <c r="LY19" s="76" t="str">
        <f t="shared" si="23"/>
        <v>2026/10/1残室</v>
      </c>
      <c r="LZ19" s="76" t="str">
        <f t="shared" si="23"/>
        <v>2026/10/2残室</v>
      </c>
      <c r="MA19" s="76" t="str">
        <f t="shared" si="23"/>
        <v>2026/10/3残室</v>
      </c>
      <c r="MB19" s="76" t="str">
        <f t="shared" si="23"/>
        <v>2026/10/4残室</v>
      </c>
      <c r="MC19" s="76" t="str">
        <f t="shared" si="23"/>
        <v>2026/10/5残室</v>
      </c>
      <c r="MD19" s="76" t="str">
        <f t="shared" si="23"/>
        <v>2026/10/6残室</v>
      </c>
      <c r="ME19" s="76" t="str">
        <f t="shared" si="23"/>
        <v>2026/10/7残室</v>
      </c>
      <c r="MF19" s="76" t="str">
        <f t="shared" si="23"/>
        <v>2026/10/8残室</v>
      </c>
      <c r="MG19" s="76" t="str">
        <f t="shared" si="23"/>
        <v>2026/10/9残室</v>
      </c>
      <c r="MH19" s="76" t="str">
        <f t="shared" si="23"/>
        <v>2026/10/10残室</v>
      </c>
      <c r="MI19" s="76" t="str">
        <f t="shared" si="23"/>
        <v>2026/10/11残室</v>
      </c>
      <c r="MJ19" s="76" t="str">
        <f t="shared" si="23"/>
        <v>2026/10/12残室</v>
      </c>
      <c r="MK19" s="76" t="str">
        <f t="shared" si="23"/>
        <v>2026/10/13残室</v>
      </c>
      <c r="ML19" s="76" t="str">
        <f t="shared" si="23"/>
        <v>2026/10/14残室</v>
      </c>
      <c r="MM19" s="76" t="str">
        <f t="shared" si="23"/>
        <v>2026/10/15残室</v>
      </c>
      <c r="MN19" s="76" t="str">
        <f t="shared" si="23"/>
        <v>2026/10/16残室</v>
      </c>
      <c r="MO19" s="76" t="str">
        <f t="shared" si="23"/>
        <v>2026/10/17残室</v>
      </c>
      <c r="MP19" s="76" t="str">
        <f t="shared" si="23"/>
        <v>2026/10/18残室</v>
      </c>
      <c r="MQ19" s="76" t="str">
        <f t="shared" si="23"/>
        <v>2026/10/19残室</v>
      </c>
      <c r="MR19" s="76" t="str">
        <f t="shared" si="23"/>
        <v>2026/10/20残室</v>
      </c>
      <c r="MS19" s="76" t="str">
        <f t="shared" si="23"/>
        <v>2026/10/21残室</v>
      </c>
      <c r="MT19" s="76" t="str">
        <f t="shared" si="23"/>
        <v>2026/10/22残室</v>
      </c>
      <c r="MU19" s="76" t="str">
        <f t="shared" si="23"/>
        <v>2026/10/23残室</v>
      </c>
      <c r="MV19" s="76" t="str">
        <f t="shared" si="23"/>
        <v>2026/10/24残室</v>
      </c>
      <c r="MW19" s="76" t="str">
        <f t="shared" si="23"/>
        <v>2026/10/25残室</v>
      </c>
      <c r="MX19" s="76" t="str">
        <f t="shared" si="23"/>
        <v>2026/10/26残室</v>
      </c>
      <c r="MY19" s="76" t="str">
        <f t="shared" si="23"/>
        <v>2026/10/27残室</v>
      </c>
      <c r="MZ19" s="76" t="str">
        <f t="shared" si="23"/>
        <v>2026/10/28残室</v>
      </c>
      <c r="NA19" s="76" t="str">
        <f t="shared" si="23"/>
        <v>2026/10/29残室</v>
      </c>
      <c r="NB19" s="76" t="str">
        <f t="shared" si="23"/>
        <v>2026/10/30残室</v>
      </c>
      <c r="NC19" s="76" t="str">
        <f t="shared" si="23"/>
        <v>2026/10/31残室</v>
      </c>
      <c r="ND19" s="76" t="str">
        <f t="shared" si="23"/>
        <v>2026/11/1残室</v>
      </c>
    </row>
    <row r="20" spans="1:368" ht="15" customHeight="1" x14ac:dyDescent="0.2">
      <c r="A20">
        <v>1</v>
      </c>
      <c r="B20" t="str">
        <f>カレンダー!$B$3&amp;"(残室数)"</f>
        <v>ラグジュアリープールヴィラ(残室数)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3</v>
      </c>
      <c r="R20">
        <v>0</v>
      </c>
      <c r="S20">
        <v>2</v>
      </c>
      <c r="T20">
        <v>2</v>
      </c>
      <c r="U20">
        <v>2</v>
      </c>
      <c r="V20">
        <v>0</v>
      </c>
      <c r="W20">
        <v>0</v>
      </c>
      <c r="X20">
        <v>0</v>
      </c>
      <c r="Y20">
        <v>3</v>
      </c>
      <c r="Z20">
        <v>1</v>
      </c>
      <c r="AA20">
        <v>4</v>
      </c>
      <c r="AB20">
        <v>6</v>
      </c>
      <c r="AC20">
        <v>7</v>
      </c>
      <c r="AD20">
        <v>3</v>
      </c>
      <c r="AE20">
        <v>3</v>
      </c>
      <c r="AF20">
        <v>3</v>
      </c>
      <c r="AG20">
        <v>7</v>
      </c>
      <c r="AH20">
        <v>6</v>
      </c>
      <c r="AI20">
        <v>4</v>
      </c>
      <c r="AJ20">
        <v>8</v>
      </c>
      <c r="AK20">
        <v>8</v>
      </c>
      <c r="AL20">
        <v>7</v>
      </c>
      <c r="AM20">
        <v>5</v>
      </c>
      <c r="AN20">
        <v>10</v>
      </c>
      <c r="AO20">
        <v>10</v>
      </c>
      <c r="AP20">
        <v>7</v>
      </c>
      <c r="AQ20">
        <v>8</v>
      </c>
      <c r="AR20">
        <v>9</v>
      </c>
      <c r="AS20">
        <v>9</v>
      </c>
      <c r="AT20">
        <v>9</v>
      </c>
      <c r="AU20">
        <v>9</v>
      </c>
      <c r="AV20">
        <v>10</v>
      </c>
      <c r="AW20">
        <v>8</v>
      </c>
      <c r="AX20">
        <v>6</v>
      </c>
      <c r="AY20">
        <v>7</v>
      </c>
      <c r="AZ20">
        <v>6</v>
      </c>
      <c r="BA20">
        <v>5</v>
      </c>
      <c r="BB20">
        <v>6</v>
      </c>
      <c r="BC20">
        <v>8</v>
      </c>
      <c r="BD20">
        <v>3</v>
      </c>
      <c r="BE20">
        <v>2</v>
      </c>
      <c r="BF20">
        <v>4</v>
      </c>
      <c r="BG20">
        <v>8</v>
      </c>
      <c r="BH20">
        <v>3</v>
      </c>
      <c r="BI20">
        <v>2</v>
      </c>
      <c r="BJ20">
        <v>1</v>
      </c>
      <c r="BK20">
        <v>4</v>
      </c>
      <c r="BL20">
        <v>5</v>
      </c>
      <c r="BM20">
        <v>1</v>
      </c>
      <c r="BN20">
        <v>3</v>
      </c>
      <c r="BO20">
        <v>0</v>
      </c>
      <c r="BP20">
        <v>6</v>
      </c>
      <c r="BQ20">
        <v>8</v>
      </c>
      <c r="BR20">
        <v>11</v>
      </c>
      <c r="BS20">
        <v>10</v>
      </c>
      <c r="BT20">
        <v>12</v>
      </c>
      <c r="BU20">
        <v>10</v>
      </c>
      <c r="BV20">
        <v>10</v>
      </c>
      <c r="BW20">
        <v>12</v>
      </c>
      <c r="BX20">
        <v>11</v>
      </c>
      <c r="BY20">
        <v>11</v>
      </c>
      <c r="BZ20">
        <v>11</v>
      </c>
      <c r="CA20">
        <v>12</v>
      </c>
      <c r="CB20">
        <v>12</v>
      </c>
      <c r="CC20">
        <v>12</v>
      </c>
      <c r="CD20">
        <v>11</v>
      </c>
      <c r="CE20">
        <v>12</v>
      </c>
      <c r="CF20">
        <v>11</v>
      </c>
      <c r="CG20">
        <v>10</v>
      </c>
      <c r="CH20">
        <v>10</v>
      </c>
      <c r="CI20">
        <v>8</v>
      </c>
      <c r="CJ20">
        <v>10</v>
      </c>
      <c r="CK20">
        <v>13</v>
      </c>
      <c r="CL20">
        <v>10</v>
      </c>
      <c r="CM20">
        <v>11</v>
      </c>
      <c r="CN20">
        <v>11</v>
      </c>
      <c r="CO20">
        <v>12</v>
      </c>
      <c r="CP20">
        <v>13</v>
      </c>
      <c r="CQ20">
        <v>13</v>
      </c>
      <c r="CR20">
        <v>12</v>
      </c>
      <c r="CS20">
        <v>10</v>
      </c>
      <c r="CT20">
        <v>11</v>
      </c>
      <c r="CU20">
        <v>9</v>
      </c>
      <c r="CV20">
        <v>10</v>
      </c>
      <c r="CW20">
        <v>10</v>
      </c>
      <c r="CX20">
        <v>8</v>
      </c>
      <c r="CY20">
        <v>10</v>
      </c>
      <c r="CZ20">
        <v>13</v>
      </c>
      <c r="DA20">
        <v>13</v>
      </c>
      <c r="DB20">
        <v>10</v>
      </c>
      <c r="DC20">
        <v>10</v>
      </c>
      <c r="DD20">
        <v>9</v>
      </c>
      <c r="DE20">
        <v>5</v>
      </c>
      <c r="DF20">
        <v>6</v>
      </c>
      <c r="DG20">
        <v>4</v>
      </c>
      <c r="DH20">
        <v>10</v>
      </c>
      <c r="DI20">
        <v>12</v>
      </c>
      <c r="DJ20">
        <v>10</v>
      </c>
      <c r="DK20">
        <v>9</v>
      </c>
      <c r="DL20">
        <v>10</v>
      </c>
      <c r="DM20">
        <v>13</v>
      </c>
      <c r="DN20">
        <v>13</v>
      </c>
      <c r="DO20">
        <v>13</v>
      </c>
      <c r="DP20">
        <v>13</v>
      </c>
      <c r="DQ20">
        <v>11</v>
      </c>
      <c r="DR20">
        <v>10</v>
      </c>
      <c r="DS20">
        <v>13</v>
      </c>
      <c r="DT20">
        <v>13</v>
      </c>
      <c r="DU20">
        <v>13</v>
      </c>
      <c r="DV20">
        <v>13</v>
      </c>
      <c r="DW20">
        <v>11</v>
      </c>
      <c r="DX20">
        <v>11</v>
      </c>
      <c r="DY20">
        <v>13</v>
      </c>
      <c r="DZ20">
        <v>13</v>
      </c>
      <c r="EA20">
        <v>12</v>
      </c>
      <c r="EB20">
        <v>12</v>
      </c>
      <c r="EC20">
        <v>13</v>
      </c>
      <c r="ED20">
        <v>13</v>
      </c>
      <c r="EE20">
        <v>11</v>
      </c>
      <c r="EF20">
        <v>13</v>
      </c>
      <c r="EG20">
        <v>12</v>
      </c>
      <c r="EH20">
        <v>12</v>
      </c>
      <c r="EI20">
        <v>12</v>
      </c>
      <c r="EJ20">
        <v>12</v>
      </c>
      <c r="EK20">
        <v>10</v>
      </c>
      <c r="EL20">
        <v>11</v>
      </c>
      <c r="EM20">
        <v>11</v>
      </c>
      <c r="EN20">
        <v>10</v>
      </c>
      <c r="EO20">
        <v>10</v>
      </c>
      <c r="EP20">
        <v>12</v>
      </c>
      <c r="EQ20">
        <v>11</v>
      </c>
      <c r="ER20">
        <v>6</v>
      </c>
      <c r="ES20">
        <v>9</v>
      </c>
      <c r="ET20">
        <v>5</v>
      </c>
      <c r="EU20">
        <v>9</v>
      </c>
      <c r="EV20">
        <v>9</v>
      </c>
      <c r="EW20">
        <v>10</v>
      </c>
      <c r="EX20">
        <v>10</v>
      </c>
      <c r="EY20">
        <v>11</v>
      </c>
      <c r="EZ20">
        <v>11</v>
      </c>
      <c r="FA20">
        <v>11</v>
      </c>
      <c r="FB20">
        <v>11</v>
      </c>
      <c r="FC20">
        <v>11</v>
      </c>
      <c r="FD20">
        <v>12</v>
      </c>
      <c r="FE20">
        <v>12</v>
      </c>
      <c r="FF20">
        <v>12</v>
      </c>
      <c r="FG20">
        <v>12</v>
      </c>
      <c r="FH20">
        <v>13</v>
      </c>
      <c r="FI20">
        <v>12</v>
      </c>
      <c r="FJ20">
        <v>12</v>
      </c>
      <c r="FK20">
        <v>13</v>
      </c>
      <c r="FL20">
        <v>13</v>
      </c>
      <c r="FM20">
        <v>12</v>
      </c>
      <c r="FN20">
        <v>12</v>
      </c>
      <c r="FO20">
        <v>12</v>
      </c>
      <c r="FP20">
        <v>12</v>
      </c>
      <c r="FQ20">
        <v>13</v>
      </c>
      <c r="FR20">
        <v>13</v>
      </c>
      <c r="FS20">
        <v>13</v>
      </c>
      <c r="FT20">
        <v>13</v>
      </c>
      <c r="FU20">
        <v>13</v>
      </c>
      <c r="FV20">
        <v>13</v>
      </c>
      <c r="FW20">
        <v>13</v>
      </c>
      <c r="FX20">
        <v>13</v>
      </c>
      <c r="FY20">
        <v>12</v>
      </c>
      <c r="FZ20">
        <v>13</v>
      </c>
      <c r="GA20">
        <v>13</v>
      </c>
      <c r="GB20">
        <v>13</v>
      </c>
      <c r="GC20">
        <v>13</v>
      </c>
      <c r="GD20">
        <v>13</v>
      </c>
      <c r="GE20">
        <v>12</v>
      </c>
      <c r="GF20">
        <v>13</v>
      </c>
      <c r="GG20">
        <v>13</v>
      </c>
      <c r="GH20">
        <v>9</v>
      </c>
      <c r="GI20">
        <v>8</v>
      </c>
      <c r="GJ20">
        <v>8</v>
      </c>
      <c r="GK20">
        <v>13</v>
      </c>
      <c r="GL20">
        <v>13</v>
      </c>
      <c r="GM20">
        <v>13</v>
      </c>
      <c r="GN20">
        <v>13</v>
      </c>
      <c r="GO20">
        <v>13</v>
      </c>
      <c r="GP20">
        <v>13</v>
      </c>
      <c r="GQ20">
        <v>13</v>
      </c>
      <c r="GR20">
        <v>13</v>
      </c>
      <c r="GS20">
        <v>12</v>
      </c>
      <c r="GT20">
        <v>12</v>
      </c>
      <c r="GU20">
        <v>12</v>
      </c>
      <c r="GV20">
        <v>12</v>
      </c>
      <c r="GW20">
        <v>12</v>
      </c>
      <c r="GX20">
        <v>12</v>
      </c>
      <c r="GY20">
        <v>12</v>
      </c>
      <c r="GZ20">
        <v>12</v>
      </c>
      <c r="HA20">
        <v>13</v>
      </c>
      <c r="HB20">
        <v>13</v>
      </c>
      <c r="HC20">
        <v>13</v>
      </c>
      <c r="HD20">
        <v>13</v>
      </c>
      <c r="HE20">
        <v>13</v>
      </c>
      <c r="HF20">
        <v>13</v>
      </c>
      <c r="HG20">
        <v>13</v>
      </c>
      <c r="HH20">
        <v>13</v>
      </c>
      <c r="HI20">
        <v>13</v>
      </c>
      <c r="HJ20">
        <v>13</v>
      </c>
      <c r="HK20">
        <v>13</v>
      </c>
      <c r="HL20">
        <v>13</v>
      </c>
      <c r="HM20">
        <v>13</v>
      </c>
      <c r="HN20">
        <v>13</v>
      </c>
      <c r="HO20">
        <v>13</v>
      </c>
      <c r="HP20">
        <v>13</v>
      </c>
      <c r="HQ20">
        <v>13</v>
      </c>
      <c r="HR20">
        <v>13</v>
      </c>
      <c r="HS20">
        <v>13</v>
      </c>
      <c r="HT20">
        <v>13</v>
      </c>
      <c r="HU20">
        <v>13</v>
      </c>
      <c r="HV20">
        <v>13</v>
      </c>
      <c r="HW20">
        <v>13</v>
      </c>
      <c r="HX20">
        <v>13</v>
      </c>
      <c r="HY20">
        <v>13</v>
      </c>
      <c r="HZ20">
        <v>13</v>
      </c>
      <c r="IA20">
        <v>13</v>
      </c>
      <c r="IB20">
        <v>13</v>
      </c>
      <c r="IC20">
        <v>13</v>
      </c>
      <c r="ID20">
        <v>13</v>
      </c>
      <c r="IE20">
        <v>13</v>
      </c>
      <c r="IF20">
        <v>13</v>
      </c>
      <c r="IG20">
        <v>13</v>
      </c>
      <c r="IH20">
        <v>13</v>
      </c>
      <c r="II20">
        <v>13</v>
      </c>
      <c r="IJ20">
        <v>13</v>
      </c>
      <c r="IK20">
        <v>13</v>
      </c>
      <c r="IL20">
        <v>13</v>
      </c>
      <c r="IM20">
        <v>13</v>
      </c>
      <c r="IN20">
        <v>13</v>
      </c>
      <c r="IO20">
        <v>13</v>
      </c>
      <c r="IP20">
        <v>13</v>
      </c>
      <c r="IQ20">
        <v>13</v>
      </c>
      <c r="IR20">
        <v>13</v>
      </c>
      <c r="IS20">
        <v>13</v>
      </c>
      <c r="IT20">
        <v>13</v>
      </c>
      <c r="IU20">
        <v>13</v>
      </c>
      <c r="IV20">
        <v>13</v>
      </c>
      <c r="IW20">
        <v>13</v>
      </c>
      <c r="IX20">
        <v>13</v>
      </c>
      <c r="IY20">
        <v>13</v>
      </c>
      <c r="IZ20">
        <v>13</v>
      </c>
      <c r="JA20">
        <v>13</v>
      </c>
      <c r="JB20">
        <v>13</v>
      </c>
      <c r="JC20">
        <v>13</v>
      </c>
      <c r="JD20">
        <v>13</v>
      </c>
      <c r="JE20">
        <v>13</v>
      </c>
      <c r="JF20">
        <v>13</v>
      </c>
      <c r="JG20">
        <v>13</v>
      </c>
      <c r="JH20">
        <v>13</v>
      </c>
      <c r="JI20">
        <v>13</v>
      </c>
      <c r="JJ20">
        <v>13</v>
      </c>
      <c r="JK20">
        <v>13</v>
      </c>
      <c r="JL20">
        <v>13</v>
      </c>
      <c r="JM20">
        <v>13</v>
      </c>
      <c r="JN20">
        <v>13</v>
      </c>
      <c r="JO20">
        <v>13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</row>
    <row r="21" spans="1:368" ht="15" customHeight="1" x14ac:dyDescent="0.2">
      <c r="A21">
        <v>2</v>
      </c>
      <c r="B21" t="str">
        <f>カレンダー!$B$3&amp;"(販売室数)"</f>
        <v>ラグジュアリープールヴィラ(販売室数)</v>
      </c>
      <c r="C21">
        <v>12</v>
      </c>
      <c r="D21">
        <v>12</v>
      </c>
      <c r="E21">
        <v>13</v>
      </c>
      <c r="F21">
        <v>13</v>
      </c>
      <c r="G21">
        <v>13</v>
      </c>
      <c r="H21">
        <v>13</v>
      </c>
      <c r="I21">
        <v>11</v>
      </c>
      <c r="J21">
        <v>13</v>
      </c>
      <c r="K21">
        <v>13</v>
      </c>
      <c r="L21">
        <v>13</v>
      </c>
      <c r="M21">
        <v>13</v>
      </c>
      <c r="N21">
        <v>11</v>
      </c>
      <c r="O21">
        <v>13</v>
      </c>
      <c r="P21">
        <v>13</v>
      </c>
      <c r="Q21">
        <v>10</v>
      </c>
      <c r="R21">
        <v>13</v>
      </c>
      <c r="S21">
        <v>11</v>
      </c>
      <c r="T21">
        <v>11</v>
      </c>
      <c r="U21">
        <v>11</v>
      </c>
      <c r="V21">
        <v>13</v>
      </c>
      <c r="W21">
        <v>13</v>
      </c>
      <c r="X21">
        <v>13</v>
      </c>
      <c r="Y21">
        <v>10</v>
      </c>
      <c r="Z21">
        <v>12</v>
      </c>
      <c r="AA21">
        <v>9</v>
      </c>
      <c r="AB21">
        <v>7</v>
      </c>
      <c r="AC21">
        <v>6</v>
      </c>
      <c r="AD21">
        <v>10</v>
      </c>
      <c r="AE21">
        <v>10</v>
      </c>
      <c r="AF21">
        <v>10</v>
      </c>
      <c r="AG21">
        <v>6</v>
      </c>
      <c r="AH21">
        <v>7</v>
      </c>
      <c r="AI21">
        <v>9</v>
      </c>
      <c r="AJ21">
        <v>5</v>
      </c>
      <c r="AK21">
        <v>5</v>
      </c>
      <c r="AL21">
        <v>6</v>
      </c>
      <c r="AM21">
        <v>8</v>
      </c>
      <c r="AN21">
        <v>3</v>
      </c>
      <c r="AO21">
        <v>3</v>
      </c>
      <c r="AP21">
        <v>6</v>
      </c>
      <c r="AQ21">
        <v>5</v>
      </c>
      <c r="AR21">
        <v>4</v>
      </c>
      <c r="AS21">
        <v>4</v>
      </c>
      <c r="AT21">
        <v>4</v>
      </c>
      <c r="AU21">
        <v>4</v>
      </c>
      <c r="AV21">
        <v>3</v>
      </c>
      <c r="AW21">
        <v>5</v>
      </c>
      <c r="AX21">
        <v>7</v>
      </c>
      <c r="AY21">
        <v>6</v>
      </c>
      <c r="AZ21">
        <v>7</v>
      </c>
      <c r="BA21">
        <v>8</v>
      </c>
      <c r="BB21">
        <v>7</v>
      </c>
      <c r="BC21">
        <v>5</v>
      </c>
      <c r="BD21">
        <v>10</v>
      </c>
      <c r="BE21">
        <v>11</v>
      </c>
      <c r="BF21">
        <v>9</v>
      </c>
      <c r="BG21">
        <v>5</v>
      </c>
      <c r="BH21">
        <v>10</v>
      </c>
      <c r="BI21">
        <v>11</v>
      </c>
      <c r="BJ21">
        <v>12</v>
      </c>
      <c r="BK21">
        <v>9</v>
      </c>
      <c r="BL21">
        <v>8</v>
      </c>
      <c r="BM21">
        <v>12</v>
      </c>
      <c r="BN21">
        <v>10</v>
      </c>
      <c r="BO21">
        <v>12</v>
      </c>
      <c r="BP21">
        <v>7</v>
      </c>
      <c r="BQ21">
        <v>5</v>
      </c>
      <c r="BR21">
        <v>2</v>
      </c>
      <c r="BS21">
        <v>3</v>
      </c>
      <c r="BT21">
        <v>1</v>
      </c>
      <c r="BU21">
        <v>3</v>
      </c>
      <c r="BV21">
        <v>3</v>
      </c>
      <c r="BW21">
        <v>1</v>
      </c>
      <c r="BX21">
        <v>2</v>
      </c>
      <c r="BY21">
        <v>2</v>
      </c>
      <c r="BZ21">
        <v>2</v>
      </c>
      <c r="CA21">
        <v>1</v>
      </c>
      <c r="CB21">
        <v>1</v>
      </c>
      <c r="CC21">
        <v>1</v>
      </c>
      <c r="CD21">
        <v>2</v>
      </c>
      <c r="CE21">
        <v>1</v>
      </c>
      <c r="CF21">
        <v>2</v>
      </c>
      <c r="CG21">
        <v>3</v>
      </c>
      <c r="CH21">
        <v>3</v>
      </c>
      <c r="CI21">
        <v>5</v>
      </c>
      <c r="CJ21">
        <v>3</v>
      </c>
      <c r="CK21">
        <v>0</v>
      </c>
      <c r="CL21">
        <v>3</v>
      </c>
      <c r="CM21">
        <v>2</v>
      </c>
      <c r="CN21">
        <v>2</v>
      </c>
      <c r="CO21">
        <v>1</v>
      </c>
      <c r="CP21">
        <v>0</v>
      </c>
      <c r="CQ21">
        <v>0</v>
      </c>
      <c r="CR21">
        <v>1</v>
      </c>
      <c r="CS21">
        <v>3</v>
      </c>
      <c r="CT21">
        <v>2</v>
      </c>
      <c r="CU21">
        <v>4</v>
      </c>
      <c r="CV21">
        <v>3</v>
      </c>
      <c r="CW21">
        <v>3</v>
      </c>
      <c r="CX21">
        <v>5</v>
      </c>
      <c r="CY21">
        <v>3</v>
      </c>
      <c r="CZ21">
        <v>0</v>
      </c>
      <c r="DA21">
        <v>0</v>
      </c>
      <c r="DB21">
        <v>3</v>
      </c>
      <c r="DC21">
        <v>3</v>
      </c>
      <c r="DD21">
        <v>4</v>
      </c>
      <c r="DE21">
        <v>8</v>
      </c>
      <c r="DF21">
        <v>7</v>
      </c>
      <c r="DG21">
        <v>9</v>
      </c>
      <c r="DH21">
        <v>3</v>
      </c>
      <c r="DI21">
        <v>1</v>
      </c>
      <c r="DJ21">
        <v>3</v>
      </c>
      <c r="DK21">
        <v>4</v>
      </c>
      <c r="DL21">
        <v>3</v>
      </c>
      <c r="DM21">
        <v>0</v>
      </c>
      <c r="DN21">
        <v>0</v>
      </c>
      <c r="DO21">
        <v>0</v>
      </c>
      <c r="DP21">
        <v>0</v>
      </c>
      <c r="DQ21">
        <v>2</v>
      </c>
      <c r="DR21">
        <v>3</v>
      </c>
      <c r="DS21">
        <v>0</v>
      </c>
      <c r="DT21">
        <v>0</v>
      </c>
      <c r="DU21">
        <v>0</v>
      </c>
      <c r="DV21">
        <v>0</v>
      </c>
      <c r="DW21">
        <v>2</v>
      </c>
      <c r="DX21">
        <v>2</v>
      </c>
      <c r="DY21">
        <v>0</v>
      </c>
      <c r="DZ21">
        <v>0</v>
      </c>
      <c r="EA21">
        <v>1</v>
      </c>
      <c r="EB21">
        <v>1</v>
      </c>
      <c r="EC21">
        <v>0</v>
      </c>
      <c r="ED21">
        <v>0</v>
      </c>
      <c r="EE21">
        <v>2</v>
      </c>
      <c r="EF21">
        <v>0</v>
      </c>
      <c r="EG21">
        <v>1</v>
      </c>
      <c r="EH21">
        <v>1</v>
      </c>
      <c r="EI21">
        <v>1</v>
      </c>
      <c r="EJ21">
        <v>1</v>
      </c>
      <c r="EK21">
        <v>3</v>
      </c>
      <c r="EL21">
        <v>2</v>
      </c>
      <c r="EM21">
        <v>2</v>
      </c>
      <c r="EN21">
        <v>3</v>
      </c>
      <c r="EO21">
        <v>3</v>
      </c>
      <c r="EP21">
        <v>1</v>
      </c>
      <c r="EQ21">
        <v>2</v>
      </c>
      <c r="ER21">
        <v>7</v>
      </c>
      <c r="ES21">
        <v>4</v>
      </c>
      <c r="ET21">
        <v>8</v>
      </c>
      <c r="EU21">
        <v>4</v>
      </c>
      <c r="EV21">
        <v>4</v>
      </c>
      <c r="EW21">
        <v>3</v>
      </c>
      <c r="EX21">
        <v>3</v>
      </c>
      <c r="EY21">
        <v>2</v>
      </c>
      <c r="EZ21">
        <v>2</v>
      </c>
      <c r="FA21">
        <v>2</v>
      </c>
      <c r="FB21">
        <v>2</v>
      </c>
      <c r="FC21">
        <v>2</v>
      </c>
      <c r="FD21">
        <v>1</v>
      </c>
      <c r="FE21">
        <v>1</v>
      </c>
      <c r="FF21">
        <v>1</v>
      </c>
      <c r="FG21">
        <v>1</v>
      </c>
      <c r="FH21">
        <v>0</v>
      </c>
      <c r="FI21">
        <v>1</v>
      </c>
      <c r="FJ21">
        <v>1</v>
      </c>
      <c r="FK21">
        <v>0</v>
      </c>
      <c r="FL21">
        <v>0</v>
      </c>
      <c r="FM21">
        <v>1</v>
      </c>
      <c r="FN21">
        <v>1</v>
      </c>
      <c r="FO21">
        <v>1</v>
      </c>
      <c r="FP21">
        <v>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</v>
      </c>
      <c r="FY21">
        <v>1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</v>
      </c>
      <c r="GF21">
        <v>0</v>
      </c>
      <c r="GG21">
        <v>0</v>
      </c>
      <c r="GH21">
        <v>4</v>
      </c>
      <c r="GI21">
        <v>5</v>
      </c>
      <c r="GJ21">
        <v>5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</row>
    <row r="22" spans="1:368" ht="15" customHeight="1" x14ac:dyDescent="0.2">
      <c r="A22">
        <v>3</v>
      </c>
      <c r="B22" t="str">
        <f>カレンダー!$B$4&amp;"(残室数)"</f>
        <v>with SAUNA(残室数)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1</v>
      </c>
      <c r="CC22">
        <v>0</v>
      </c>
      <c r="CD22">
        <v>0</v>
      </c>
      <c r="CE22">
        <v>1</v>
      </c>
      <c r="CF22">
        <v>1</v>
      </c>
      <c r="CG22">
        <v>0</v>
      </c>
      <c r="CH22">
        <v>0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0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0</v>
      </c>
      <c r="EL22">
        <v>0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</row>
    <row r="23" spans="1:368" ht="15" customHeight="1" x14ac:dyDescent="0.2">
      <c r="A23">
        <v>4</v>
      </c>
      <c r="B23" t="str">
        <f>カレンダー!$B$4&amp;"(販売室数)"</f>
        <v>with SAUNA(販売室数)</v>
      </c>
      <c r="C23">
        <v>2</v>
      </c>
      <c r="D23">
        <v>2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1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2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1</v>
      </c>
      <c r="CD23">
        <v>1</v>
      </c>
      <c r="CE23">
        <v>0</v>
      </c>
      <c r="CF23">
        <v>0</v>
      </c>
      <c r="CG23">
        <v>1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1</v>
      </c>
      <c r="DJ23">
        <v>0</v>
      </c>
      <c r="DK23">
        <v>1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1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1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</v>
      </c>
      <c r="EX23">
        <v>1</v>
      </c>
      <c r="EY23">
        <v>1</v>
      </c>
      <c r="EZ23">
        <v>1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</row>
    <row r="24" spans="1:368" ht="15" customHeight="1" x14ac:dyDescent="0.2">
      <c r="A24">
        <v>5</v>
      </c>
      <c r="B24" t="str">
        <f>カレンダー!$B$5&amp;"(残室数)"</f>
        <v>(残室数)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</row>
    <row r="25" spans="1:368" ht="15" customHeight="1" x14ac:dyDescent="0.2">
      <c r="A25">
        <v>6</v>
      </c>
      <c r="B25" t="str">
        <f>カレンダー!$B$5&amp;"(販売室数)"</f>
        <v>(販売室数)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</row>
    <row r="26" spans="1:368" ht="15" customHeight="1" x14ac:dyDescent="0.2">
      <c r="A26">
        <v>7</v>
      </c>
      <c r="B26" t="str">
        <f>カレンダー!$B$6&amp;"(残室数)"</f>
        <v>(残室数)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</row>
    <row r="27" spans="1:368" ht="15" customHeight="1" x14ac:dyDescent="0.2">
      <c r="A27">
        <v>8</v>
      </c>
      <c r="B27" t="str">
        <f>カレンダー!$B$6&amp;"(販売室数)"</f>
        <v>(販売室数)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</row>
    <row r="28" spans="1:368" ht="15" customHeight="1" x14ac:dyDescent="0.2">
      <c r="A28">
        <v>7</v>
      </c>
      <c r="B28" t="str">
        <f>カレンダー!$B$7&amp;"(残室数)"</f>
        <v>(残室数)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</row>
    <row r="29" spans="1:368" ht="15" customHeight="1" x14ac:dyDescent="0.2">
      <c r="A29">
        <v>8</v>
      </c>
      <c r="B29" t="str">
        <f>カレンダー!$B$7&amp;"(販売室数)"</f>
        <v>(販売室数)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</row>
    <row r="30" spans="1:368" ht="15" customHeight="1" x14ac:dyDescent="0.2">
      <c r="A30">
        <v>9</v>
      </c>
      <c r="B30" t="str">
        <f>カレンダー!$B$8&amp;"(残室数)"</f>
        <v>(残室数)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</row>
    <row r="31" spans="1:368" ht="15" customHeight="1" x14ac:dyDescent="0.2">
      <c r="A31">
        <v>10</v>
      </c>
      <c r="B31" t="str">
        <f>カレンダー!$B$8&amp;"(販売室数)"</f>
        <v>(販売室数)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</row>
    <row r="32" spans="1:368" ht="15" customHeight="1" x14ac:dyDescent="0.2">
      <c r="A32"/>
      <c r="B32" t="s">
        <v>78</v>
      </c>
      <c r="C32" s="74" t="s">
        <v>80</v>
      </c>
      <c r="D32" s="74" t="s">
        <v>80</v>
      </c>
      <c r="E32" s="74" t="s">
        <v>80</v>
      </c>
      <c r="F32" s="74" t="s">
        <v>80</v>
      </c>
      <c r="G32" s="74" t="s">
        <v>80</v>
      </c>
      <c r="H32" s="74" t="s">
        <v>80</v>
      </c>
      <c r="I32" s="74" t="s">
        <v>80</v>
      </c>
      <c r="J32" s="74" t="s">
        <v>80</v>
      </c>
      <c r="K32" s="74" t="s">
        <v>80</v>
      </c>
      <c r="L32" s="74" t="s">
        <v>80</v>
      </c>
      <c r="M32" s="74" t="s">
        <v>80</v>
      </c>
      <c r="N32" s="74" t="s">
        <v>80</v>
      </c>
      <c r="O32" s="74" t="s">
        <v>80</v>
      </c>
      <c r="P32" s="74" t="s">
        <v>80</v>
      </c>
      <c r="Q32" s="74" t="s">
        <v>80</v>
      </c>
      <c r="R32" s="74" t="s">
        <v>80</v>
      </c>
      <c r="S32" s="74" t="s">
        <v>80</v>
      </c>
      <c r="T32" s="74" t="s">
        <v>80</v>
      </c>
      <c r="U32" s="74" t="s">
        <v>80</v>
      </c>
      <c r="V32" s="74" t="s">
        <v>80</v>
      </c>
      <c r="W32" s="74" t="s">
        <v>80</v>
      </c>
      <c r="X32" s="74" t="s">
        <v>80</v>
      </c>
      <c r="Y32" s="74" t="s">
        <v>80</v>
      </c>
      <c r="Z32" s="74" t="s">
        <v>80</v>
      </c>
      <c r="AA32" s="74" t="s">
        <v>80</v>
      </c>
      <c r="AB32" s="74" t="s">
        <v>80</v>
      </c>
      <c r="AC32" s="74" t="s">
        <v>80</v>
      </c>
      <c r="AD32" s="74" t="s">
        <v>80</v>
      </c>
      <c r="AE32" s="74" t="s">
        <v>80</v>
      </c>
      <c r="AF32" s="74" t="s">
        <v>80</v>
      </c>
      <c r="AG32" s="74" t="s">
        <v>80</v>
      </c>
      <c r="AH32" s="74" t="s">
        <v>80</v>
      </c>
      <c r="AI32" s="74" t="s">
        <v>80</v>
      </c>
      <c r="AJ32" s="74" t="s">
        <v>80</v>
      </c>
      <c r="AK32" s="74" t="s">
        <v>80</v>
      </c>
      <c r="AL32" s="74" t="s">
        <v>80</v>
      </c>
      <c r="AM32" s="74" t="s">
        <v>80</v>
      </c>
      <c r="AN32" s="74" t="s">
        <v>80</v>
      </c>
      <c r="AO32" s="74" t="s">
        <v>80</v>
      </c>
      <c r="AP32" s="74" t="s">
        <v>80</v>
      </c>
      <c r="AQ32" s="74" t="s">
        <v>80</v>
      </c>
      <c r="AR32" s="74" t="s">
        <v>80</v>
      </c>
      <c r="AS32" s="74" t="s">
        <v>80</v>
      </c>
      <c r="AT32" s="74" t="s">
        <v>80</v>
      </c>
      <c r="AU32" s="74" t="s">
        <v>80</v>
      </c>
      <c r="AV32" s="74" t="s">
        <v>80</v>
      </c>
      <c r="AW32" s="74" t="s">
        <v>80</v>
      </c>
      <c r="AX32" s="74" t="s">
        <v>80</v>
      </c>
      <c r="AY32" s="74" t="s">
        <v>80</v>
      </c>
      <c r="AZ32" s="74" t="s">
        <v>80</v>
      </c>
      <c r="BA32" s="74" t="s">
        <v>80</v>
      </c>
      <c r="BB32" s="74" t="s">
        <v>80</v>
      </c>
      <c r="BC32" s="74" t="s">
        <v>80</v>
      </c>
      <c r="BD32" s="74" t="s">
        <v>80</v>
      </c>
      <c r="BE32" s="74" t="s">
        <v>80</v>
      </c>
      <c r="BF32" s="74" t="s">
        <v>80</v>
      </c>
      <c r="BG32" s="74" t="s">
        <v>80</v>
      </c>
      <c r="BH32" s="74" t="s">
        <v>80</v>
      </c>
      <c r="BI32" s="74" t="s">
        <v>80</v>
      </c>
      <c r="BJ32" s="74" t="s">
        <v>80</v>
      </c>
      <c r="BK32" s="74" t="s">
        <v>80</v>
      </c>
      <c r="BL32" s="74" t="s">
        <v>80</v>
      </c>
      <c r="BM32" s="74" t="s">
        <v>80</v>
      </c>
      <c r="BN32" s="74" t="s">
        <v>80</v>
      </c>
      <c r="BO32" s="74" t="s">
        <v>80</v>
      </c>
      <c r="BP32" s="74" t="s">
        <v>80</v>
      </c>
      <c r="BQ32" s="74" t="s">
        <v>80</v>
      </c>
      <c r="BR32" s="74" t="s">
        <v>80</v>
      </c>
      <c r="BS32" s="74" t="s">
        <v>80</v>
      </c>
      <c r="BT32" s="74" t="s">
        <v>80</v>
      </c>
      <c r="BU32" s="74" t="s">
        <v>80</v>
      </c>
      <c r="BV32" s="74" t="s">
        <v>80</v>
      </c>
      <c r="BW32" s="74" t="s">
        <v>80</v>
      </c>
      <c r="BX32" s="74" t="s">
        <v>80</v>
      </c>
      <c r="BY32" s="74" t="s">
        <v>80</v>
      </c>
      <c r="BZ32" s="74" t="s">
        <v>80</v>
      </c>
      <c r="CA32" s="74" t="s">
        <v>80</v>
      </c>
      <c r="CB32" s="74" t="s">
        <v>80</v>
      </c>
      <c r="CC32" s="74" t="s">
        <v>80</v>
      </c>
      <c r="CD32" s="74" t="s">
        <v>80</v>
      </c>
      <c r="CE32" s="74" t="s">
        <v>80</v>
      </c>
      <c r="CF32" s="74" t="s">
        <v>80</v>
      </c>
      <c r="CG32" s="74" t="s">
        <v>80</v>
      </c>
      <c r="CH32" s="74" t="s">
        <v>80</v>
      </c>
      <c r="CI32" s="74" t="s">
        <v>80</v>
      </c>
      <c r="CJ32" s="74" t="s">
        <v>80</v>
      </c>
      <c r="CK32" s="74" t="s">
        <v>80</v>
      </c>
      <c r="CL32" s="74" t="s">
        <v>80</v>
      </c>
      <c r="CM32" s="74" t="s">
        <v>80</v>
      </c>
      <c r="CN32" s="74" t="s">
        <v>80</v>
      </c>
      <c r="CO32" s="74" t="s">
        <v>80</v>
      </c>
      <c r="CP32" s="74" t="s">
        <v>80</v>
      </c>
      <c r="CQ32" s="74" t="s">
        <v>80</v>
      </c>
      <c r="CR32" s="74" t="s">
        <v>80</v>
      </c>
      <c r="CS32" s="74" t="s">
        <v>80</v>
      </c>
      <c r="CT32" s="74" t="s">
        <v>80</v>
      </c>
      <c r="CU32" s="74" t="s">
        <v>80</v>
      </c>
      <c r="CV32" s="74" t="s">
        <v>80</v>
      </c>
      <c r="CW32" s="74" t="s">
        <v>80</v>
      </c>
      <c r="CX32" s="74" t="s">
        <v>80</v>
      </c>
      <c r="CY32" s="74" t="s">
        <v>80</v>
      </c>
      <c r="CZ32" s="74" t="s">
        <v>80</v>
      </c>
      <c r="DA32" s="74" t="s">
        <v>80</v>
      </c>
      <c r="DB32" s="74" t="s">
        <v>80</v>
      </c>
      <c r="DC32" s="74" t="s">
        <v>80</v>
      </c>
      <c r="DD32" s="74" t="s">
        <v>80</v>
      </c>
      <c r="DE32" s="74" t="s">
        <v>80</v>
      </c>
      <c r="DF32" s="74" t="s">
        <v>80</v>
      </c>
      <c r="DG32" s="74" t="s">
        <v>80</v>
      </c>
      <c r="DH32" s="74" t="s">
        <v>80</v>
      </c>
      <c r="DI32" s="74" t="s">
        <v>80</v>
      </c>
      <c r="DJ32" s="74" t="s">
        <v>80</v>
      </c>
      <c r="DK32" s="74" t="s">
        <v>80</v>
      </c>
      <c r="DL32" s="74" t="s">
        <v>80</v>
      </c>
      <c r="DM32" s="74" t="s">
        <v>80</v>
      </c>
      <c r="DN32" s="74" t="s">
        <v>80</v>
      </c>
      <c r="DO32" s="74" t="s">
        <v>80</v>
      </c>
      <c r="DP32" s="74" t="s">
        <v>80</v>
      </c>
      <c r="DQ32" s="74" t="s">
        <v>80</v>
      </c>
      <c r="DR32" s="74" t="s">
        <v>80</v>
      </c>
      <c r="DS32" s="74" t="s">
        <v>80</v>
      </c>
      <c r="DT32" s="74" t="s">
        <v>80</v>
      </c>
      <c r="DU32" s="74" t="s">
        <v>80</v>
      </c>
      <c r="DV32" s="74" t="s">
        <v>80</v>
      </c>
      <c r="DW32" s="74" t="s">
        <v>80</v>
      </c>
      <c r="DX32" s="74" t="s">
        <v>80</v>
      </c>
      <c r="DY32" s="74" t="s">
        <v>80</v>
      </c>
      <c r="DZ32" s="74" t="s">
        <v>80</v>
      </c>
      <c r="EA32" s="74" t="s">
        <v>80</v>
      </c>
      <c r="EB32" s="74" t="s">
        <v>80</v>
      </c>
      <c r="EC32" s="74" t="s">
        <v>80</v>
      </c>
      <c r="ED32" s="74" t="s">
        <v>80</v>
      </c>
      <c r="EE32" s="74" t="s">
        <v>80</v>
      </c>
      <c r="EF32" s="74" t="s">
        <v>80</v>
      </c>
      <c r="EG32" s="74" t="s">
        <v>80</v>
      </c>
      <c r="EH32" s="74" t="s">
        <v>80</v>
      </c>
      <c r="EI32" s="74" t="s">
        <v>80</v>
      </c>
      <c r="EJ32" s="74" t="s">
        <v>80</v>
      </c>
      <c r="EK32" s="74" t="s">
        <v>80</v>
      </c>
      <c r="EL32" s="74" t="s">
        <v>80</v>
      </c>
      <c r="EM32" s="74" t="s">
        <v>80</v>
      </c>
      <c r="EN32" s="74" t="s">
        <v>80</v>
      </c>
      <c r="EO32" s="74" t="s">
        <v>80</v>
      </c>
      <c r="EP32" s="74" t="s">
        <v>80</v>
      </c>
      <c r="EQ32" s="74" t="s">
        <v>80</v>
      </c>
      <c r="ER32" s="74" t="s">
        <v>80</v>
      </c>
      <c r="ES32" s="74" t="s">
        <v>80</v>
      </c>
      <c r="ET32" s="74" t="s">
        <v>80</v>
      </c>
      <c r="EU32" s="74" t="s">
        <v>80</v>
      </c>
      <c r="EV32" s="74" t="s">
        <v>80</v>
      </c>
      <c r="EW32" s="74" t="s">
        <v>80</v>
      </c>
      <c r="EX32" s="74" t="s">
        <v>80</v>
      </c>
      <c r="EY32" s="74" t="s">
        <v>80</v>
      </c>
      <c r="EZ32" s="74" t="s">
        <v>80</v>
      </c>
      <c r="FA32" s="74" t="s">
        <v>80</v>
      </c>
      <c r="FB32" s="74" t="s">
        <v>80</v>
      </c>
      <c r="FC32" s="74" t="s">
        <v>80</v>
      </c>
      <c r="FD32" s="74" t="s">
        <v>80</v>
      </c>
      <c r="FE32" s="74" t="s">
        <v>80</v>
      </c>
      <c r="FF32" s="74" t="s">
        <v>80</v>
      </c>
      <c r="FG32" s="74" t="s">
        <v>80</v>
      </c>
      <c r="FH32" s="74" t="s">
        <v>80</v>
      </c>
      <c r="FI32" s="74" t="s">
        <v>80</v>
      </c>
      <c r="FJ32" s="74" t="s">
        <v>80</v>
      </c>
      <c r="FK32" s="74" t="s">
        <v>80</v>
      </c>
      <c r="FL32" s="74" t="s">
        <v>80</v>
      </c>
      <c r="FM32" s="74" t="s">
        <v>80</v>
      </c>
      <c r="FN32" s="74" t="s">
        <v>80</v>
      </c>
      <c r="FO32" s="74" t="s">
        <v>80</v>
      </c>
      <c r="FP32" s="74" t="s">
        <v>80</v>
      </c>
      <c r="FQ32" s="74" t="s">
        <v>80</v>
      </c>
      <c r="FR32" s="74" t="s">
        <v>80</v>
      </c>
      <c r="FS32" s="74" t="s">
        <v>80</v>
      </c>
      <c r="FT32" s="74" t="s">
        <v>80</v>
      </c>
      <c r="FU32" s="74" t="s">
        <v>80</v>
      </c>
      <c r="FV32" s="74" t="s">
        <v>80</v>
      </c>
      <c r="FW32" s="74" t="s">
        <v>80</v>
      </c>
      <c r="FX32" s="74" t="s">
        <v>80</v>
      </c>
      <c r="FY32" s="74" t="s">
        <v>80</v>
      </c>
      <c r="FZ32" s="74" t="s">
        <v>80</v>
      </c>
      <c r="GA32" s="74" t="s">
        <v>80</v>
      </c>
      <c r="GB32" s="74" t="s">
        <v>80</v>
      </c>
      <c r="GC32" s="74" t="s">
        <v>80</v>
      </c>
      <c r="GD32" s="74" t="s">
        <v>80</v>
      </c>
      <c r="GE32" s="74" t="s">
        <v>80</v>
      </c>
      <c r="GF32" s="74" t="s">
        <v>80</v>
      </c>
      <c r="GG32" s="74" t="s">
        <v>80</v>
      </c>
      <c r="GH32" s="74" t="s">
        <v>80</v>
      </c>
      <c r="GI32" s="74" t="s">
        <v>80</v>
      </c>
      <c r="GJ32" s="74" t="s">
        <v>80</v>
      </c>
      <c r="GK32" s="74" t="s">
        <v>80</v>
      </c>
      <c r="GL32" s="74" t="s">
        <v>80</v>
      </c>
      <c r="GM32" s="74" t="s">
        <v>80</v>
      </c>
      <c r="GN32" s="74" t="s">
        <v>80</v>
      </c>
      <c r="GO32" s="74" t="s">
        <v>80</v>
      </c>
      <c r="GP32" s="74" t="s">
        <v>80</v>
      </c>
      <c r="GQ32" s="74" t="s">
        <v>80</v>
      </c>
      <c r="GR32" s="74" t="s">
        <v>80</v>
      </c>
      <c r="GS32" s="74" t="s">
        <v>80</v>
      </c>
      <c r="GT32" s="74" t="s">
        <v>80</v>
      </c>
      <c r="GU32" s="74" t="s">
        <v>80</v>
      </c>
      <c r="GV32" s="74" t="s">
        <v>80</v>
      </c>
      <c r="GW32" s="74" t="s">
        <v>80</v>
      </c>
      <c r="GX32" s="74" t="s">
        <v>80</v>
      </c>
      <c r="GY32" s="74" t="s">
        <v>80</v>
      </c>
      <c r="GZ32" s="74" t="s">
        <v>80</v>
      </c>
      <c r="HA32" s="74" t="s">
        <v>80</v>
      </c>
      <c r="HB32" s="74" t="s">
        <v>80</v>
      </c>
      <c r="HC32" s="74" t="s">
        <v>80</v>
      </c>
      <c r="HD32" s="74" t="s">
        <v>80</v>
      </c>
      <c r="HE32" s="74" t="s">
        <v>80</v>
      </c>
      <c r="HF32" s="74" t="s">
        <v>80</v>
      </c>
      <c r="HG32" s="74" t="s">
        <v>80</v>
      </c>
      <c r="HH32" s="74" t="s">
        <v>80</v>
      </c>
      <c r="HI32" s="74" t="s">
        <v>80</v>
      </c>
      <c r="HJ32" s="74" t="s">
        <v>80</v>
      </c>
      <c r="HK32" s="74" t="s">
        <v>80</v>
      </c>
      <c r="HL32" s="74" t="s">
        <v>80</v>
      </c>
      <c r="HM32" s="74" t="s">
        <v>80</v>
      </c>
      <c r="HN32" s="74" t="s">
        <v>80</v>
      </c>
      <c r="HO32" s="74" t="s">
        <v>80</v>
      </c>
      <c r="HP32" s="74" t="s">
        <v>80</v>
      </c>
      <c r="HQ32" s="74" t="s">
        <v>80</v>
      </c>
      <c r="HR32" s="74" t="s">
        <v>80</v>
      </c>
      <c r="HS32" s="74" t="s">
        <v>80</v>
      </c>
      <c r="HT32" s="74" t="s">
        <v>80</v>
      </c>
      <c r="HU32" s="74" t="s">
        <v>80</v>
      </c>
      <c r="HV32" s="74" t="s">
        <v>80</v>
      </c>
      <c r="HW32" s="74" t="s">
        <v>80</v>
      </c>
      <c r="HX32" s="74" t="s">
        <v>80</v>
      </c>
      <c r="HY32" s="74" t="s">
        <v>80</v>
      </c>
      <c r="HZ32" s="74" t="s">
        <v>80</v>
      </c>
      <c r="IA32" s="74" t="s">
        <v>80</v>
      </c>
      <c r="IB32" s="74" t="s">
        <v>80</v>
      </c>
      <c r="IC32" s="74" t="s">
        <v>80</v>
      </c>
      <c r="ID32" s="74" t="s">
        <v>80</v>
      </c>
      <c r="IE32" s="74" t="s">
        <v>80</v>
      </c>
      <c r="IF32" s="74" t="s">
        <v>80</v>
      </c>
      <c r="IG32" s="74" t="s">
        <v>80</v>
      </c>
      <c r="IH32" s="74" t="s">
        <v>80</v>
      </c>
      <c r="II32" s="74" t="s">
        <v>80</v>
      </c>
      <c r="IJ32" s="74" t="s">
        <v>80</v>
      </c>
      <c r="IK32" s="74" t="s">
        <v>80</v>
      </c>
      <c r="IL32" s="74" t="s">
        <v>80</v>
      </c>
      <c r="IM32" s="74" t="s">
        <v>80</v>
      </c>
      <c r="IN32" s="74" t="s">
        <v>80</v>
      </c>
      <c r="IO32" s="74" t="s">
        <v>80</v>
      </c>
      <c r="IP32" s="74" t="s">
        <v>80</v>
      </c>
      <c r="IQ32" s="74" t="s">
        <v>80</v>
      </c>
      <c r="IR32" s="74" t="s">
        <v>80</v>
      </c>
      <c r="IS32" s="74" t="s">
        <v>80</v>
      </c>
      <c r="IT32" s="74" t="s">
        <v>80</v>
      </c>
      <c r="IU32" s="74" t="s">
        <v>80</v>
      </c>
      <c r="IV32" s="74" t="s">
        <v>80</v>
      </c>
      <c r="IW32" s="74" t="s">
        <v>80</v>
      </c>
      <c r="IX32" s="74" t="s">
        <v>80</v>
      </c>
      <c r="IY32" s="74" t="s">
        <v>80</v>
      </c>
      <c r="IZ32" s="74" t="s">
        <v>80</v>
      </c>
      <c r="JA32" s="74" t="s">
        <v>80</v>
      </c>
      <c r="JB32" s="74" t="s">
        <v>80</v>
      </c>
      <c r="JC32" s="74" t="s">
        <v>80</v>
      </c>
      <c r="JD32" s="74" t="s">
        <v>80</v>
      </c>
      <c r="JE32" s="74" t="s">
        <v>80</v>
      </c>
      <c r="JF32" s="74" t="s">
        <v>80</v>
      </c>
      <c r="JG32" s="74" t="s">
        <v>80</v>
      </c>
      <c r="JH32" s="74" t="s">
        <v>80</v>
      </c>
      <c r="JI32" s="74" t="s">
        <v>80</v>
      </c>
      <c r="JJ32" s="74" t="s">
        <v>80</v>
      </c>
      <c r="JK32" s="74" t="s">
        <v>80</v>
      </c>
      <c r="JL32" s="74" t="s">
        <v>80</v>
      </c>
      <c r="JM32" s="74" t="s">
        <v>80</v>
      </c>
      <c r="JN32" s="74" t="s">
        <v>80</v>
      </c>
      <c r="JO32" s="74" t="s">
        <v>80</v>
      </c>
      <c r="JP32" s="74" t="s">
        <v>80</v>
      </c>
      <c r="JQ32" s="74" t="s">
        <v>80</v>
      </c>
      <c r="JR32" s="74" t="s">
        <v>80</v>
      </c>
      <c r="JS32" s="74" t="s">
        <v>80</v>
      </c>
      <c r="JT32" s="74" t="s">
        <v>80</v>
      </c>
      <c r="JU32" s="74" t="s">
        <v>80</v>
      </c>
      <c r="JV32" s="74" t="s">
        <v>80</v>
      </c>
      <c r="JW32" s="74" t="s">
        <v>80</v>
      </c>
      <c r="JX32" s="74" t="s">
        <v>80</v>
      </c>
      <c r="JY32" s="74" t="s">
        <v>80</v>
      </c>
      <c r="JZ32" s="74" t="s">
        <v>80</v>
      </c>
      <c r="KA32" s="74" t="s">
        <v>80</v>
      </c>
      <c r="KB32" s="74" t="s">
        <v>80</v>
      </c>
      <c r="KC32" s="74" t="s">
        <v>80</v>
      </c>
      <c r="KD32" s="74" t="s">
        <v>80</v>
      </c>
      <c r="KE32" s="74" t="s">
        <v>80</v>
      </c>
      <c r="KF32" s="74" t="s">
        <v>80</v>
      </c>
      <c r="KG32" s="74" t="s">
        <v>80</v>
      </c>
      <c r="KH32" s="74" t="s">
        <v>80</v>
      </c>
      <c r="KI32" s="74" t="s">
        <v>80</v>
      </c>
      <c r="KJ32" s="74" t="s">
        <v>80</v>
      </c>
      <c r="KK32" s="74" t="s">
        <v>80</v>
      </c>
      <c r="KL32" s="74" t="s">
        <v>80</v>
      </c>
      <c r="KM32" s="74" t="s">
        <v>80</v>
      </c>
      <c r="KN32" s="74" t="s">
        <v>80</v>
      </c>
      <c r="KO32" s="74" t="s">
        <v>80</v>
      </c>
      <c r="KP32" s="74" t="s">
        <v>80</v>
      </c>
      <c r="KQ32" s="74" t="s">
        <v>80</v>
      </c>
      <c r="KR32" s="74" t="s">
        <v>80</v>
      </c>
      <c r="KS32" s="74" t="s">
        <v>80</v>
      </c>
      <c r="KT32" s="74" t="s">
        <v>80</v>
      </c>
      <c r="KU32" s="74" t="s">
        <v>80</v>
      </c>
      <c r="KV32" s="74" t="s">
        <v>80</v>
      </c>
      <c r="KW32" s="74" t="s">
        <v>80</v>
      </c>
      <c r="KX32" s="74" t="s">
        <v>80</v>
      </c>
      <c r="KY32" s="74" t="s">
        <v>80</v>
      </c>
      <c r="KZ32" s="74" t="s">
        <v>80</v>
      </c>
      <c r="LA32" s="74" t="s">
        <v>80</v>
      </c>
      <c r="LB32" s="74" t="s">
        <v>80</v>
      </c>
      <c r="LC32" s="74" t="s">
        <v>80</v>
      </c>
      <c r="LD32" s="74" t="s">
        <v>80</v>
      </c>
      <c r="LE32" s="74" t="s">
        <v>80</v>
      </c>
      <c r="LF32" s="74" t="s">
        <v>80</v>
      </c>
      <c r="LG32" s="74" t="s">
        <v>80</v>
      </c>
      <c r="LH32" s="74" t="s">
        <v>80</v>
      </c>
      <c r="LI32" s="74" t="s">
        <v>80</v>
      </c>
      <c r="LJ32" s="74" t="s">
        <v>80</v>
      </c>
      <c r="LK32" s="74" t="s">
        <v>80</v>
      </c>
      <c r="LL32" s="74" t="s">
        <v>80</v>
      </c>
      <c r="LM32" s="74" t="s">
        <v>80</v>
      </c>
      <c r="LN32" s="74" t="s">
        <v>80</v>
      </c>
      <c r="LO32" s="74" t="s">
        <v>80</v>
      </c>
      <c r="LP32" s="74" t="s">
        <v>80</v>
      </c>
      <c r="LQ32" s="74" t="s">
        <v>80</v>
      </c>
      <c r="LR32" s="74" t="s">
        <v>80</v>
      </c>
      <c r="LS32" s="74" t="s">
        <v>80</v>
      </c>
      <c r="LT32" s="74" t="s">
        <v>80</v>
      </c>
      <c r="LU32" s="74" t="s">
        <v>80</v>
      </c>
      <c r="LV32" s="74" t="s">
        <v>80</v>
      </c>
      <c r="LW32" s="74" t="s">
        <v>80</v>
      </c>
      <c r="LX32" s="74" t="s">
        <v>80</v>
      </c>
      <c r="LY32" s="74" t="s">
        <v>80</v>
      </c>
      <c r="LZ32" s="74" t="s">
        <v>80</v>
      </c>
      <c r="MA32" s="74" t="s">
        <v>80</v>
      </c>
      <c r="MB32" s="74" t="s">
        <v>80</v>
      </c>
      <c r="MC32" s="74" t="s">
        <v>80</v>
      </c>
      <c r="MD32" s="74" t="s">
        <v>80</v>
      </c>
      <c r="ME32" s="74" t="s">
        <v>80</v>
      </c>
      <c r="MF32" s="74" t="s">
        <v>80</v>
      </c>
      <c r="MG32" s="74" t="s">
        <v>80</v>
      </c>
      <c r="MH32" s="74" t="s">
        <v>80</v>
      </c>
      <c r="MI32" s="74" t="s">
        <v>80</v>
      </c>
      <c r="MJ32" s="74" t="s">
        <v>80</v>
      </c>
      <c r="MK32" s="74" t="s">
        <v>80</v>
      </c>
      <c r="ML32" s="74" t="s">
        <v>80</v>
      </c>
      <c r="MM32" s="74" t="s">
        <v>80</v>
      </c>
      <c r="MN32" s="74" t="s">
        <v>80</v>
      </c>
      <c r="MO32" s="74" t="s">
        <v>80</v>
      </c>
      <c r="MP32" s="74" t="s">
        <v>80</v>
      </c>
      <c r="MQ32" s="74" t="s">
        <v>80</v>
      </c>
      <c r="MR32" s="74" t="s">
        <v>80</v>
      </c>
      <c r="MS32" s="74" t="s">
        <v>80</v>
      </c>
      <c r="MT32" s="74" t="s">
        <v>80</v>
      </c>
      <c r="MU32" s="74" t="s">
        <v>80</v>
      </c>
      <c r="MV32" s="74" t="s">
        <v>80</v>
      </c>
      <c r="MW32" s="74" t="s">
        <v>80</v>
      </c>
      <c r="MX32" s="74" t="s">
        <v>80</v>
      </c>
      <c r="MY32" s="74" t="s">
        <v>80</v>
      </c>
      <c r="MZ32" s="74" t="s">
        <v>80</v>
      </c>
      <c r="NA32" s="74" t="s">
        <v>80</v>
      </c>
      <c r="NB32" s="74" t="s">
        <v>80</v>
      </c>
      <c r="NC32" s="74" t="s">
        <v>80</v>
      </c>
      <c r="ND32" s="74" t="s">
        <v>80</v>
      </c>
    </row>
    <row r="33" spans="1:368" ht="15" customHeight="1" x14ac:dyDescent="0.2">
      <c r="A33"/>
      <c r="B33"/>
      <c r="C33" s="75">
        <f>B1</f>
        <v>45962</v>
      </c>
      <c r="D33" s="76">
        <f>C33+1</f>
        <v>45963</v>
      </c>
      <c r="E33" s="76">
        <f t="shared" ref="E33:BP33" si="24">D33+1</f>
        <v>45964</v>
      </c>
      <c r="F33" s="76">
        <f t="shared" si="24"/>
        <v>45965</v>
      </c>
      <c r="G33" s="76">
        <f t="shared" si="24"/>
        <v>45966</v>
      </c>
      <c r="H33" s="76">
        <f t="shared" si="24"/>
        <v>45967</v>
      </c>
      <c r="I33" s="76">
        <f t="shared" si="24"/>
        <v>45968</v>
      </c>
      <c r="J33" s="76">
        <f t="shared" si="24"/>
        <v>45969</v>
      </c>
      <c r="K33" s="76">
        <f t="shared" si="24"/>
        <v>45970</v>
      </c>
      <c r="L33" s="76">
        <f t="shared" si="24"/>
        <v>45971</v>
      </c>
      <c r="M33" s="76">
        <f t="shared" si="24"/>
        <v>45972</v>
      </c>
      <c r="N33" s="76">
        <f t="shared" si="24"/>
        <v>45973</v>
      </c>
      <c r="O33" s="76">
        <f t="shared" si="24"/>
        <v>45974</v>
      </c>
      <c r="P33" s="76">
        <f t="shared" si="24"/>
        <v>45975</v>
      </c>
      <c r="Q33" s="76">
        <f t="shared" si="24"/>
        <v>45976</v>
      </c>
      <c r="R33" s="76">
        <f t="shared" si="24"/>
        <v>45977</v>
      </c>
      <c r="S33" s="76">
        <f t="shared" si="24"/>
        <v>45978</v>
      </c>
      <c r="T33" s="76">
        <f t="shared" si="24"/>
        <v>45979</v>
      </c>
      <c r="U33" s="76">
        <f t="shared" si="24"/>
        <v>45980</v>
      </c>
      <c r="V33" s="76">
        <f t="shared" si="24"/>
        <v>45981</v>
      </c>
      <c r="W33" s="76">
        <f t="shared" si="24"/>
        <v>45982</v>
      </c>
      <c r="X33" s="76">
        <f t="shared" si="24"/>
        <v>45983</v>
      </c>
      <c r="Y33" s="76">
        <f t="shared" si="24"/>
        <v>45984</v>
      </c>
      <c r="Z33" s="76">
        <f t="shared" si="24"/>
        <v>45985</v>
      </c>
      <c r="AA33" s="76">
        <f t="shared" si="24"/>
        <v>45986</v>
      </c>
      <c r="AB33" s="76">
        <f t="shared" si="24"/>
        <v>45987</v>
      </c>
      <c r="AC33" s="76">
        <f t="shared" si="24"/>
        <v>45988</v>
      </c>
      <c r="AD33" s="76">
        <f t="shared" si="24"/>
        <v>45989</v>
      </c>
      <c r="AE33" s="76">
        <f t="shared" si="24"/>
        <v>45990</v>
      </c>
      <c r="AF33" s="76">
        <f t="shared" si="24"/>
        <v>45991</v>
      </c>
      <c r="AG33" s="76">
        <f t="shared" si="24"/>
        <v>45992</v>
      </c>
      <c r="AH33" s="76">
        <f t="shared" si="24"/>
        <v>45993</v>
      </c>
      <c r="AI33" s="76">
        <f t="shared" si="24"/>
        <v>45994</v>
      </c>
      <c r="AJ33" s="76">
        <f t="shared" si="24"/>
        <v>45995</v>
      </c>
      <c r="AK33" s="76">
        <f t="shared" si="24"/>
        <v>45996</v>
      </c>
      <c r="AL33" s="76">
        <f t="shared" si="24"/>
        <v>45997</v>
      </c>
      <c r="AM33" s="76">
        <f t="shared" si="24"/>
        <v>45998</v>
      </c>
      <c r="AN33" s="76">
        <f t="shared" si="24"/>
        <v>45999</v>
      </c>
      <c r="AO33" s="76">
        <f t="shared" si="24"/>
        <v>46000</v>
      </c>
      <c r="AP33" s="76">
        <f t="shared" si="24"/>
        <v>46001</v>
      </c>
      <c r="AQ33" s="76">
        <f t="shared" si="24"/>
        <v>46002</v>
      </c>
      <c r="AR33" s="76">
        <f t="shared" si="24"/>
        <v>46003</v>
      </c>
      <c r="AS33" s="76">
        <f t="shared" si="24"/>
        <v>46004</v>
      </c>
      <c r="AT33" s="76">
        <f t="shared" si="24"/>
        <v>46005</v>
      </c>
      <c r="AU33" s="76">
        <f t="shared" si="24"/>
        <v>46006</v>
      </c>
      <c r="AV33" s="76">
        <f t="shared" si="24"/>
        <v>46007</v>
      </c>
      <c r="AW33" s="76">
        <f t="shared" si="24"/>
        <v>46008</v>
      </c>
      <c r="AX33" s="76">
        <f t="shared" si="24"/>
        <v>46009</v>
      </c>
      <c r="AY33" s="76">
        <f t="shared" si="24"/>
        <v>46010</v>
      </c>
      <c r="AZ33" s="76">
        <f t="shared" si="24"/>
        <v>46011</v>
      </c>
      <c r="BA33" s="76">
        <f t="shared" si="24"/>
        <v>46012</v>
      </c>
      <c r="BB33" s="76">
        <f t="shared" si="24"/>
        <v>46013</v>
      </c>
      <c r="BC33" s="76">
        <f t="shared" si="24"/>
        <v>46014</v>
      </c>
      <c r="BD33" s="76">
        <f t="shared" si="24"/>
        <v>46015</v>
      </c>
      <c r="BE33" s="76">
        <f t="shared" si="24"/>
        <v>46016</v>
      </c>
      <c r="BF33" s="76">
        <f t="shared" si="24"/>
        <v>46017</v>
      </c>
      <c r="BG33" s="76">
        <f t="shared" si="24"/>
        <v>46018</v>
      </c>
      <c r="BH33" s="76">
        <f t="shared" si="24"/>
        <v>46019</v>
      </c>
      <c r="BI33" s="76">
        <f t="shared" si="24"/>
        <v>46020</v>
      </c>
      <c r="BJ33" s="76">
        <f t="shared" si="24"/>
        <v>46021</v>
      </c>
      <c r="BK33" s="76">
        <f t="shared" si="24"/>
        <v>46022</v>
      </c>
      <c r="BL33" s="76">
        <f t="shared" si="24"/>
        <v>46023</v>
      </c>
      <c r="BM33" s="76">
        <f t="shared" si="24"/>
        <v>46024</v>
      </c>
      <c r="BN33" s="76">
        <f t="shared" si="24"/>
        <v>46025</v>
      </c>
      <c r="BO33" s="76">
        <f t="shared" si="24"/>
        <v>46026</v>
      </c>
      <c r="BP33" s="76">
        <f t="shared" si="24"/>
        <v>46027</v>
      </c>
      <c r="BQ33" s="76">
        <f t="shared" ref="BQ33:EB33" si="25">BP33+1</f>
        <v>46028</v>
      </c>
      <c r="BR33" s="76">
        <f t="shared" si="25"/>
        <v>46029</v>
      </c>
      <c r="BS33" s="76">
        <f t="shared" si="25"/>
        <v>46030</v>
      </c>
      <c r="BT33" s="76">
        <f t="shared" si="25"/>
        <v>46031</v>
      </c>
      <c r="BU33" s="76">
        <f t="shared" si="25"/>
        <v>46032</v>
      </c>
      <c r="BV33" s="76">
        <f t="shared" si="25"/>
        <v>46033</v>
      </c>
      <c r="BW33" s="76">
        <f t="shared" si="25"/>
        <v>46034</v>
      </c>
      <c r="BX33" s="76">
        <f t="shared" si="25"/>
        <v>46035</v>
      </c>
      <c r="BY33" s="76">
        <f t="shared" si="25"/>
        <v>46036</v>
      </c>
      <c r="BZ33" s="76">
        <f t="shared" si="25"/>
        <v>46037</v>
      </c>
      <c r="CA33" s="76">
        <f t="shared" si="25"/>
        <v>46038</v>
      </c>
      <c r="CB33" s="76">
        <f t="shared" si="25"/>
        <v>46039</v>
      </c>
      <c r="CC33" s="76">
        <f t="shared" si="25"/>
        <v>46040</v>
      </c>
      <c r="CD33" s="76">
        <f t="shared" si="25"/>
        <v>46041</v>
      </c>
      <c r="CE33" s="76">
        <f t="shared" si="25"/>
        <v>46042</v>
      </c>
      <c r="CF33" s="76">
        <f t="shared" si="25"/>
        <v>46043</v>
      </c>
      <c r="CG33" s="76">
        <f t="shared" si="25"/>
        <v>46044</v>
      </c>
      <c r="CH33" s="76">
        <f t="shared" si="25"/>
        <v>46045</v>
      </c>
      <c r="CI33" s="76">
        <f t="shared" si="25"/>
        <v>46046</v>
      </c>
      <c r="CJ33" s="76">
        <f t="shared" si="25"/>
        <v>46047</v>
      </c>
      <c r="CK33" s="76">
        <f t="shared" si="25"/>
        <v>46048</v>
      </c>
      <c r="CL33" s="76">
        <f t="shared" si="25"/>
        <v>46049</v>
      </c>
      <c r="CM33" s="76">
        <f t="shared" si="25"/>
        <v>46050</v>
      </c>
      <c r="CN33" s="76">
        <f t="shared" si="25"/>
        <v>46051</v>
      </c>
      <c r="CO33" s="76">
        <f t="shared" si="25"/>
        <v>46052</v>
      </c>
      <c r="CP33" s="76">
        <f t="shared" si="25"/>
        <v>46053</v>
      </c>
      <c r="CQ33" s="76">
        <f t="shared" si="25"/>
        <v>46054</v>
      </c>
      <c r="CR33" s="76">
        <f t="shared" si="25"/>
        <v>46055</v>
      </c>
      <c r="CS33" s="76">
        <f t="shared" si="25"/>
        <v>46056</v>
      </c>
      <c r="CT33" s="76">
        <f t="shared" si="25"/>
        <v>46057</v>
      </c>
      <c r="CU33" s="76">
        <f t="shared" si="25"/>
        <v>46058</v>
      </c>
      <c r="CV33" s="76">
        <f t="shared" si="25"/>
        <v>46059</v>
      </c>
      <c r="CW33" s="76">
        <f t="shared" si="25"/>
        <v>46060</v>
      </c>
      <c r="CX33" s="76">
        <f t="shared" si="25"/>
        <v>46061</v>
      </c>
      <c r="CY33" s="76">
        <f t="shared" si="25"/>
        <v>46062</v>
      </c>
      <c r="CZ33" s="76">
        <f t="shared" si="25"/>
        <v>46063</v>
      </c>
      <c r="DA33" s="76">
        <f t="shared" si="25"/>
        <v>46064</v>
      </c>
      <c r="DB33" s="76">
        <f t="shared" si="25"/>
        <v>46065</v>
      </c>
      <c r="DC33" s="76">
        <f t="shared" si="25"/>
        <v>46066</v>
      </c>
      <c r="DD33" s="76">
        <f t="shared" si="25"/>
        <v>46067</v>
      </c>
      <c r="DE33" s="76">
        <f t="shared" si="25"/>
        <v>46068</v>
      </c>
      <c r="DF33" s="76">
        <f t="shared" si="25"/>
        <v>46069</v>
      </c>
      <c r="DG33" s="76">
        <f t="shared" si="25"/>
        <v>46070</v>
      </c>
      <c r="DH33" s="76">
        <f t="shared" si="25"/>
        <v>46071</v>
      </c>
      <c r="DI33" s="76">
        <f t="shared" si="25"/>
        <v>46072</v>
      </c>
      <c r="DJ33" s="76">
        <f t="shared" si="25"/>
        <v>46073</v>
      </c>
      <c r="DK33" s="76">
        <f t="shared" si="25"/>
        <v>46074</v>
      </c>
      <c r="DL33" s="76">
        <f t="shared" si="25"/>
        <v>46075</v>
      </c>
      <c r="DM33" s="76">
        <f t="shared" si="25"/>
        <v>46076</v>
      </c>
      <c r="DN33" s="76">
        <f t="shared" si="25"/>
        <v>46077</v>
      </c>
      <c r="DO33" s="76">
        <f t="shared" si="25"/>
        <v>46078</v>
      </c>
      <c r="DP33" s="76">
        <f t="shared" si="25"/>
        <v>46079</v>
      </c>
      <c r="DQ33" s="76">
        <f t="shared" si="25"/>
        <v>46080</v>
      </c>
      <c r="DR33" s="76">
        <f t="shared" si="25"/>
        <v>46081</v>
      </c>
      <c r="DS33" s="76">
        <f t="shared" si="25"/>
        <v>46082</v>
      </c>
      <c r="DT33" s="76">
        <f t="shared" si="25"/>
        <v>46083</v>
      </c>
      <c r="DU33" s="76">
        <f t="shared" si="25"/>
        <v>46084</v>
      </c>
      <c r="DV33" s="76">
        <f t="shared" si="25"/>
        <v>46085</v>
      </c>
      <c r="DW33" s="76">
        <f t="shared" si="25"/>
        <v>46086</v>
      </c>
      <c r="DX33" s="76">
        <f t="shared" si="25"/>
        <v>46087</v>
      </c>
      <c r="DY33" s="76">
        <f t="shared" si="25"/>
        <v>46088</v>
      </c>
      <c r="DZ33" s="76">
        <f t="shared" si="25"/>
        <v>46089</v>
      </c>
      <c r="EA33" s="76">
        <f t="shared" si="25"/>
        <v>46090</v>
      </c>
      <c r="EB33" s="76">
        <f t="shared" si="25"/>
        <v>46091</v>
      </c>
      <c r="EC33" s="76">
        <f t="shared" ref="EC33:GN33" si="26">EB33+1</f>
        <v>46092</v>
      </c>
      <c r="ED33" s="76">
        <f t="shared" si="26"/>
        <v>46093</v>
      </c>
      <c r="EE33" s="76">
        <f t="shared" si="26"/>
        <v>46094</v>
      </c>
      <c r="EF33" s="76">
        <f t="shared" si="26"/>
        <v>46095</v>
      </c>
      <c r="EG33" s="76">
        <f t="shared" si="26"/>
        <v>46096</v>
      </c>
      <c r="EH33" s="76">
        <f t="shared" si="26"/>
        <v>46097</v>
      </c>
      <c r="EI33" s="76">
        <f t="shared" si="26"/>
        <v>46098</v>
      </c>
      <c r="EJ33" s="76">
        <f t="shared" si="26"/>
        <v>46099</v>
      </c>
      <c r="EK33" s="76">
        <f t="shared" si="26"/>
        <v>46100</v>
      </c>
      <c r="EL33" s="76">
        <f t="shared" si="26"/>
        <v>46101</v>
      </c>
      <c r="EM33" s="76">
        <f t="shared" si="26"/>
        <v>46102</v>
      </c>
      <c r="EN33" s="76">
        <f t="shared" si="26"/>
        <v>46103</v>
      </c>
      <c r="EO33" s="76">
        <f t="shared" si="26"/>
        <v>46104</v>
      </c>
      <c r="EP33" s="76">
        <f t="shared" si="26"/>
        <v>46105</v>
      </c>
      <c r="EQ33" s="76">
        <f t="shared" si="26"/>
        <v>46106</v>
      </c>
      <c r="ER33" s="76">
        <f t="shared" si="26"/>
        <v>46107</v>
      </c>
      <c r="ES33" s="76">
        <f t="shared" si="26"/>
        <v>46108</v>
      </c>
      <c r="ET33" s="76">
        <f t="shared" si="26"/>
        <v>46109</v>
      </c>
      <c r="EU33" s="76">
        <f t="shared" si="26"/>
        <v>46110</v>
      </c>
      <c r="EV33" s="76">
        <f t="shared" si="26"/>
        <v>46111</v>
      </c>
      <c r="EW33" s="76">
        <f t="shared" si="26"/>
        <v>46112</v>
      </c>
      <c r="EX33" s="76">
        <f t="shared" si="26"/>
        <v>46113</v>
      </c>
      <c r="EY33" s="76">
        <f t="shared" si="26"/>
        <v>46114</v>
      </c>
      <c r="EZ33" s="76">
        <f t="shared" si="26"/>
        <v>46115</v>
      </c>
      <c r="FA33" s="76">
        <f t="shared" si="26"/>
        <v>46116</v>
      </c>
      <c r="FB33" s="76">
        <f t="shared" si="26"/>
        <v>46117</v>
      </c>
      <c r="FC33" s="76">
        <f t="shared" si="26"/>
        <v>46118</v>
      </c>
      <c r="FD33" s="76">
        <f t="shared" si="26"/>
        <v>46119</v>
      </c>
      <c r="FE33" s="76">
        <f t="shared" si="26"/>
        <v>46120</v>
      </c>
      <c r="FF33" s="76">
        <f t="shared" si="26"/>
        <v>46121</v>
      </c>
      <c r="FG33" s="76">
        <f t="shared" si="26"/>
        <v>46122</v>
      </c>
      <c r="FH33" s="76">
        <f t="shared" si="26"/>
        <v>46123</v>
      </c>
      <c r="FI33" s="76">
        <f t="shared" si="26"/>
        <v>46124</v>
      </c>
      <c r="FJ33" s="76">
        <f t="shared" si="26"/>
        <v>46125</v>
      </c>
      <c r="FK33" s="76">
        <f t="shared" si="26"/>
        <v>46126</v>
      </c>
      <c r="FL33" s="76">
        <f t="shared" si="26"/>
        <v>46127</v>
      </c>
      <c r="FM33" s="76">
        <f t="shared" si="26"/>
        <v>46128</v>
      </c>
      <c r="FN33" s="76">
        <f t="shared" si="26"/>
        <v>46129</v>
      </c>
      <c r="FO33" s="76">
        <f t="shared" si="26"/>
        <v>46130</v>
      </c>
      <c r="FP33" s="76">
        <f t="shared" si="26"/>
        <v>46131</v>
      </c>
      <c r="FQ33" s="76">
        <f t="shared" si="26"/>
        <v>46132</v>
      </c>
      <c r="FR33" s="76">
        <f t="shared" si="26"/>
        <v>46133</v>
      </c>
      <c r="FS33" s="76">
        <f t="shared" si="26"/>
        <v>46134</v>
      </c>
      <c r="FT33" s="76">
        <f t="shared" si="26"/>
        <v>46135</v>
      </c>
      <c r="FU33" s="76">
        <f t="shared" si="26"/>
        <v>46136</v>
      </c>
      <c r="FV33" s="76">
        <f t="shared" si="26"/>
        <v>46137</v>
      </c>
      <c r="FW33" s="76">
        <f t="shared" si="26"/>
        <v>46138</v>
      </c>
      <c r="FX33" s="76">
        <f t="shared" si="26"/>
        <v>46139</v>
      </c>
      <c r="FY33" s="76">
        <f t="shared" si="26"/>
        <v>46140</v>
      </c>
      <c r="FZ33" s="76">
        <f t="shared" si="26"/>
        <v>46141</v>
      </c>
      <c r="GA33" s="76">
        <f t="shared" si="26"/>
        <v>46142</v>
      </c>
      <c r="GB33" s="76">
        <f t="shared" si="26"/>
        <v>46143</v>
      </c>
      <c r="GC33" s="76">
        <f t="shared" si="26"/>
        <v>46144</v>
      </c>
      <c r="GD33" s="76">
        <f t="shared" si="26"/>
        <v>46145</v>
      </c>
      <c r="GE33" s="76">
        <f t="shared" si="26"/>
        <v>46146</v>
      </c>
      <c r="GF33" s="76">
        <f t="shared" si="26"/>
        <v>46147</v>
      </c>
      <c r="GG33" s="76">
        <f t="shared" si="26"/>
        <v>46148</v>
      </c>
      <c r="GH33" s="76">
        <f t="shared" si="26"/>
        <v>46149</v>
      </c>
      <c r="GI33" s="76">
        <f t="shared" si="26"/>
        <v>46150</v>
      </c>
      <c r="GJ33" s="76">
        <f t="shared" si="26"/>
        <v>46151</v>
      </c>
      <c r="GK33" s="76">
        <f t="shared" si="26"/>
        <v>46152</v>
      </c>
      <c r="GL33" s="76">
        <f t="shared" si="26"/>
        <v>46153</v>
      </c>
      <c r="GM33" s="76">
        <f t="shared" si="26"/>
        <v>46154</v>
      </c>
      <c r="GN33" s="76">
        <f t="shared" si="26"/>
        <v>46155</v>
      </c>
      <c r="GO33" s="76">
        <f t="shared" ref="GO33:IZ33" si="27">GN33+1</f>
        <v>46156</v>
      </c>
      <c r="GP33" s="76">
        <f t="shared" si="27"/>
        <v>46157</v>
      </c>
      <c r="GQ33" s="76">
        <f t="shared" si="27"/>
        <v>46158</v>
      </c>
      <c r="GR33" s="76">
        <f t="shared" si="27"/>
        <v>46159</v>
      </c>
      <c r="GS33" s="76">
        <f t="shared" si="27"/>
        <v>46160</v>
      </c>
      <c r="GT33" s="76">
        <f t="shared" si="27"/>
        <v>46161</v>
      </c>
      <c r="GU33" s="76">
        <f t="shared" si="27"/>
        <v>46162</v>
      </c>
      <c r="GV33" s="76">
        <f t="shared" si="27"/>
        <v>46163</v>
      </c>
      <c r="GW33" s="76">
        <f t="shared" si="27"/>
        <v>46164</v>
      </c>
      <c r="GX33" s="76">
        <f t="shared" si="27"/>
        <v>46165</v>
      </c>
      <c r="GY33" s="76">
        <f t="shared" si="27"/>
        <v>46166</v>
      </c>
      <c r="GZ33" s="76">
        <f t="shared" si="27"/>
        <v>46167</v>
      </c>
      <c r="HA33" s="76">
        <f t="shared" si="27"/>
        <v>46168</v>
      </c>
      <c r="HB33" s="76">
        <f t="shared" si="27"/>
        <v>46169</v>
      </c>
      <c r="HC33" s="76">
        <f t="shared" si="27"/>
        <v>46170</v>
      </c>
      <c r="HD33" s="76">
        <f t="shared" si="27"/>
        <v>46171</v>
      </c>
      <c r="HE33" s="76">
        <f t="shared" si="27"/>
        <v>46172</v>
      </c>
      <c r="HF33" s="76">
        <f t="shared" si="27"/>
        <v>46173</v>
      </c>
      <c r="HG33" s="76">
        <f t="shared" si="27"/>
        <v>46174</v>
      </c>
      <c r="HH33" s="76">
        <f t="shared" si="27"/>
        <v>46175</v>
      </c>
      <c r="HI33" s="76">
        <f t="shared" si="27"/>
        <v>46176</v>
      </c>
      <c r="HJ33" s="76">
        <f t="shared" si="27"/>
        <v>46177</v>
      </c>
      <c r="HK33" s="76">
        <f t="shared" si="27"/>
        <v>46178</v>
      </c>
      <c r="HL33" s="76">
        <f t="shared" si="27"/>
        <v>46179</v>
      </c>
      <c r="HM33" s="76">
        <f t="shared" si="27"/>
        <v>46180</v>
      </c>
      <c r="HN33" s="76">
        <f t="shared" si="27"/>
        <v>46181</v>
      </c>
      <c r="HO33" s="76">
        <f t="shared" si="27"/>
        <v>46182</v>
      </c>
      <c r="HP33" s="76">
        <f t="shared" si="27"/>
        <v>46183</v>
      </c>
      <c r="HQ33" s="76">
        <f t="shared" si="27"/>
        <v>46184</v>
      </c>
      <c r="HR33" s="76">
        <f t="shared" si="27"/>
        <v>46185</v>
      </c>
      <c r="HS33" s="76">
        <f t="shared" si="27"/>
        <v>46186</v>
      </c>
      <c r="HT33" s="76">
        <f t="shared" si="27"/>
        <v>46187</v>
      </c>
      <c r="HU33" s="76">
        <f t="shared" si="27"/>
        <v>46188</v>
      </c>
      <c r="HV33" s="76">
        <f t="shared" si="27"/>
        <v>46189</v>
      </c>
      <c r="HW33" s="76">
        <f t="shared" si="27"/>
        <v>46190</v>
      </c>
      <c r="HX33" s="76">
        <f t="shared" si="27"/>
        <v>46191</v>
      </c>
      <c r="HY33" s="76">
        <f t="shared" si="27"/>
        <v>46192</v>
      </c>
      <c r="HZ33" s="76">
        <f t="shared" si="27"/>
        <v>46193</v>
      </c>
      <c r="IA33" s="76">
        <f t="shared" si="27"/>
        <v>46194</v>
      </c>
      <c r="IB33" s="76">
        <f t="shared" si="27"/>
        <v>46195</v>
      </c>
      <c r="IC33" s="76">
        <f t="shared" si="27"/>
        <v>46196</v>
      </c>
      <c r="ID33" s="76">
        <f t="shared" si="27"/>
        <v>46197</v>
      </c>
      <c r="IE33" s="76">
        <f t="shared" si="27"/>
        <v>46198</v>
      </c>
      <c r="IF33" s="76">
        <f t="shared" si="27"/>
        <v>46199</v>
      </c>
      <c r="IG33" s="76">
        <f t="shared" si="27"/>
        <v>46200</v>
      </c>
      <c r="IH33" s="76">
        <f t="shared" si="27"/>
        <v>46201</v>
      </c>
      <c r="II33" s="76">
        <f t="shared" si="27"/>
        <v>46202</v>
      </c>
      <c r="IJ33" s="76">
        <f t="shared" si="27"/>
        <v>46203</v>
      </c>
      <c r="IK33" s="76">
        <f t="shared" si="27"/>
        <v>46204</v>
      </c>
      <c r="IL33" s="76">
        <f t="shared" si="27"/>
        <v>46205</v>
      </c>
      <c r="IM33" s="76">
        <f t="shared" si="27"/>
        <v>46206</v>
      </c>
      <c r="IN33" s="76">
        <f t="shared" si="27"/>
        <v>46207</v>
      </c>
      <c r="IO33" s="76">
        <f t="shared" si="27"/>
        <v>46208</v>
      </c>
      <c r="IP33" s="76">
        <f t="shared" si="27"/>
        <v>46209</v>
      </c>
      <c r="IQ33" s="76">
        <f t="shared" si="27"/>
        <v>46210</v>
      </c>
      <c r="IR33" s="76">
        <f t="shared" si="27"/>
        <v>46211</v>
      </c>
      <c r="IS33" s="76">
        <f t="shared" si="27"/>
        <v>46212</v>
      </c>
      <c r="IT33" s="76">
        <f t="shared" si="27"/>
        <v>46213</v>
      </c>
      <c r="IU33" s="76">
        <f t="shared" si="27"/>
        <v>46214</v>
      </c>
      <c r="IV33" s="76">
        <f t="shared" si="27"/>
        <v>46215</v>
      </c>
      <c r="IW33" s="76">
        <f t="shared" si="27"/>
        <v>46216</v>
      </c>
      <c r="IX33" s="76">
        <f t="shared" si="27"/>
        <v>46217</v>
      </c>
      <c r="IY33" s="76">
        <f t="shared" si="27"/>
        <v>46218</v>
      </c>
      <c r="IZ33" s="76">
        <f t="shared" si="27"/>
        <v>46219</v>
      </c>
      <c r="JA33" s="76">
        <f t="shared" ref="JA33:LA33" si="28">IZ33+1</f>
        <v>46220</v>
      </c>
      <c r="JB33" s="76">
        <f t="shared" si="28"/>
        <v>46221</v>
      </c>
      <c r="JC33" s="76">
        <f t="shared" si="28"/>
        <v>46222</v>
      </c>
      <c r="JD33" s="76">
        <f t="shared" si="28"/>
        <v>46223</v>
      </c>
      <c r="JE33" s="76">
        <f t="shared" si="28"/>
        <v>46224</v>
      </c>
      <c r="JF33" s="76">
        <f t="shared" si="28"/>
        <v>46225</v>
      </c>
      <c r="JG33" s="76">
        <f t="shared" si="28"/>
        <v>46226</v>
      </c>
      <c r="JH33" s="76">
        <f t="shared" si="28"/>
        <v>46227</v>
      </c>
      <c r="JI33" s="76">
        <f t="shared" si="28"/>
        <v>46228</v>
      </c>
      <c r="JJ33" s="76">
        <f t="shared" si="28"/>
        <v>46229</v>
      </c>
      <c r="JK33" s="76">
        <f t="shared" si="28"/>
        <v>46230</v>
      </c>
      <c r="JL33" s="76">
        <f t="shared" si="28"/>
        <v>46231</v>
      </c>
      <c r="JM33" s="76">
        <f t="shared" si="28"/>
        <v>46232</v>
      </c>
      <c r="JN33" s="76">
        <f t="shared" si="28"/>
        <v>46233</v>
      </c>
      <c r="JO33" s="76">
        <f t="shared" si="28"/>
        <v>46234</v>
      </c>
      <c r="JP33" s="76">
        <f t="shared" si="28"/>
        <v>46235</v>
      </c>
      <c r="JQ33" s="76">
        <f t="shared" si="28"/>
        <v>46236</v>
      </c>
      <c r="JR33" s="76">
        <f t="shared" si="28"/>
        <v>46237</v>
      </c>
      <c r="JS33" s="76">
        <f t="shared" si="28"/>
        <v>46238</v>
      </c>
      <c r="JT33" s="76">
        <f t="shared" si="28"/>
        <v>46239</v>
      </c>
      <c r="JU33" s="76">
        <f t="shared" si="28"/>
        <v>46240</v>
      </c>
      <c r="JV33" s="76">
        <f t="shared" si="28"/>
        <v>46241</v>
      </c>
      <c r="JW33" s="76">
        <f t="shared" si="28"/>
        <v>46242</v>
      </c>
      <c r="JX33" s="76">
        <f t="shared" si="28"/>
        <v>46243</v>
      </c>
      <c r="JY33" s="76">
        <f t="shared" si="28"/>
        <v>46244</v>
      </c>
      <c r="JZ33" s="76">
        <f t="shared" si="28"/>
        <v>46245</v>
      </c>
      <c r="KA33" s="76">
        <f t="shared" si="28"/>
        <v>46246</v>
      </c>
      <c r="KB33" s="76">
        <f t="shared" si="28"/>
        <v>46247</v>
      </c>
      <c r="KC33" s="76">
        <f t="shared" si="28"/>
        <v>46248</v>
      </c>
      <c r="KD33" s="76">
        <f t="shared" si="28"/>
        <v>46249</v>
      </c>
      <c r="KE33" s="76">
        <f t="shared" si="28"/>
        <v>46250</v>
      </c>
      <c r="KF33" s="76">
        <f t="shared" si="28"/>
        <v>46251</v>
      </c>
      <c r="KG33" s="76">
        <f t="shared" si="28"/>
        <v>46252</v>
      </c>
      <c r="KH33" s="76">
        <f t="shared" si="28"/>
        <v>46253</v>
      </c>
      <c r="KI33" s="76">
        <f t="shared" si="28"/>
        <v>46254</v>
      </c>
      <c r="KJ33" s="76">
        <f t="shared" si="28"/>
        <v>46255</v>
      </c>
      <c r="KK33" s="76">
        <f t="shared" si="28"/>
        <v>46256</v>
      </c>
      <c r="KL33" s="76">
        <f t="shared" si="28"/>
        <v>46257</v>
      </c>
      <c r="KM33" s="76">
        <f t="shared" si="28"/>
        <v>46258</v>
      </c>
      <c r="KN33" s="76">
        <f t="shared" si="28"/>
        <v>46259</v>
      </c>
      <c r="KO33" s="76">
        <f t="shared" si="28"/>
        <v>46260</v>
      </c>
      <c r="KP33" s="76">
        <f t="shared" si="28"/>
        <v>46261</v>
      </c>
      <c r="KQ33" s="76">
        <f t="shared" si="28"/>
        <v>46262</v>
      </c>
      <c r="KR33" s="76">
        <f t="shared" si="28"/>
        <v>46263</v>
      </c>
      <c r="KS33" s="76">
        <f t="shared" si="28"/>
        <v>46264</v>
      </c>
      <c r="KT33" s="76">
        <f t="shared" si="28"/>
        <v>46265</v>
      </c>
      <c r="KU33" s="76">
        <f t="shared" si="28"/>
        <v>46266</v>
      </c>
      <c r="KV33" s="76">
        <f t="shared" si="28"/>
        <v>46267</v>
      </c>
      <c r="KW33" s="76">
        <f t="shared" si="28"/>
        <v>46268</v>
      </c>
      <c r="KX33" s="76">
        <f t="shared" si="28"/>
        <v>46269</v>
      </c>
      <c r="KY33" s="76">
        <f t="shared" si="28"/>
        <v>46270</v>
      </c>
      <c r="KZ33" s="76">
        <f t="shared" si="28"/>
        <v>46271</v>
      </c>
      <c r="LA33" s="76">
        <f t="shared" si="28"/>
        <v>46272</v>
      </c>
      <c r="LB33" s="76">
        <f>LA33+1</f>
        <v>46273</v>
      </c>
      <c r="LC33" s="76">
        <f>LB33+1</f>
        <v>46274</v>
      </c>
      <c r="LD33" s="76">
        <f t="shared" ref="LD33:ND33" si="29">LC33+1</f>
        <v>46275</v>
      </c>
      <c r="LE33" s="76">
        <f t="shared" si="29"/>
        <v>46276</v>
      </c>
      <c r="LF33" s="76">
        <f t="shared" si="29"/>
        <v>46277</v>
      </c>
      <c r="LG33" s="76">
        <f t="shared" si="29"/>
        <v>46278</v>
      </c>
      <c r="LH33" s="76">
        <f t="shared" si="29"/>
        <v>46279</v>
      </c>
      <c r="LI33" s="76">
        <f t="shared" si="29"/>
        <v>46280</v>
      </c>
      <c r="LJ33" s="76">
        <f t="shared" si="29"/>
        <v>46281</v>
      </c>
      <c r="LK33" s="76">
        <f t="shared" si="29"/>
        <v>46282</v>
      </c>
      <c r="LL33" s="76">
        <f t="shared" si="29"/>
        <v>46283</v>
      </c>
      <c r="LM33" s="76">
        <f t="shared" si="29"/>
        <v>46284</v>
      </c>
      <c r="LN33" s="76">
        <f t="shared" si="29"/>
        <v>46285</v>
      </c>
      <c r="LO33" s="76">
        <f t="shared" si="29"/>
        <v>46286</v>
      </c>
      <c r="LP33" s="76">
        <f t="shared" si="29"/>
        <v>46287</v>
      </c>
      <c r="LQ33" s="76">
        <f t="shared" si="29"/>
        <v>46288</v>
      </c>
      <c r="LR33" s="76">
        <f t="shared" si="29"/>
        <v>46289</v>
      </c>
      <c r="LS33" s="76">
        <f t="shared" si="29"/>
        <v>46290</v>
      </c>
      <c r="LT33" s="76">
        <f t="shared" si="29"/>
        <v>46291</v>
      </c>
      <c r="LU33" s="76">
        <f t="shared" si="29"/>
        <v>46292</v>
      </c>
      <c r="LV33" s="76">
        <f t="shared" si="29"/>
        <v>46293</v>
      </c>
      <c r="LW33" s="76">
        <f t="shared" si="29"/>
        <v>46294</v>
      </c>
      <c r="LX33" s="76">
        <f t="shared" si="29"/>
        <v>46295</v>
      </c>
      <c r="LY33" s="76">
        <f t="shared" si="29"/>
        <v>46296</v>
      </c>
      <c r="LZ33" s="76">
        <f t="shared" si="29"/>
        <v>46297</v>
      </c>
      <c r="MA33" s="76">
        <f t="shared" si="29"/>
        <v>46298</v>
      </c>
      <c r="MB33" s="76">
        <f t="shared" si="29"/>
        <v>46299</v>
      </c>
      <c r="MC33" s="76">
        <f t="shared" si="29"/>
        <v>46300</v>
      </c>
      <c r="MD33" s="76">
        <f t="shared" si="29"/>
        <v>46301</v>
      </c>
      <c r="ME33" s="76">
        <f t="shared" si="29"/>
        <v>46302</v>
      </c>
      <c r="MF33" s="76">
        <f t="shared" si="29"/>
        <v>46303</v>
      </c>
      <c r="MG33" s="76">
        <f t="shared" si="29"/>
        <v>46304</v>
      </c>
      <c r="MH33" s="76">
        <f t="shared" si="29"/>
        <v>46305</v>
      </c>
      <c r="MI33" s="76">
        <f t="shared" si="29"/>
        <v>46306</v>
      </c>
      <c r="MJ33" s="76">
        <f t="shared" si="29"/>
        <v>46307</v>
      </c>
      <c r="MK33" s="76">
        <f t="shared" si="29"/>
        <v>46308</v>
      </c>
      <c r="ML33" s="76">
        <f t="shared" si="29"/>
        <v>46309</v>
      </c>
      <c r="MM33" s="76">
        <f t="shared" si="29"/>
        <v>46310</v>
      </c>
      <c r="MN33" s="76">
        <f t="shared" si="29"/>
        <v>46311</v>
      </c>
      <c r="MO33" s="76">
        <f t="shared" si="29"/>
        <v>46312</v>
      </c>
      <c r="MP33" s="76">
        <f t="shared" si="29"/>
        <v>46313</v>
      </c>
      <c r="MQ33" s="76">
        <f t="shared" si="29"/>
        <v>46314</v>
      </c>
      <c r="MR33" s="76">
        <f t="shared" si="29"/>
        <v>46315</v>
      </c>
      <c r="MS33" s="76">
        <f t="shared" si="29"/>
        <v>46316</v>
      </c>
      <c r="MT33" s="76">
        <f t="shared" si="29"/>
        <v>46317</v>
      </c>
      <c r="MU33" s="76">
        <f t="shared" si="29"/>
        <v>46318</v>
      </c>
      <c r="MV33" s="76">
        <f t="shared" si="29"/>
        <v>46319</v>
      </c>
      <c r="MW33" s="76">
        <f t="shared" si="29"/>
        <v>46320</v>
      </c>
      <c r="MX33" s="76">
        <f t="shared" si="29"/>
        <v>46321</v>
      </c>
      <c r="MY33" s="76">
        <f t="shared" si="29"/>
        <v>46322</v>
      </c>
      <c r="MZ33" s="76">
        <f t="shared" si="29"/>
        <v>46323</v>
      </c>
      <c r="NA33" s="76">
        <f t="shared" si="29"/>
        <v>46324</v>
      </c>
      <c r="NB33" s="76">
        <f t="shared" si="29"/>
        <v>46325</v>
      </c>
      <c r="NC33" s="76">
        <f t="shared" si="29"/>
        <v>46326</v>
      </c>
      <c r="ND33" s="76">
        <f t="shared" si="29"/>
        <v>46327</v>
      </c>
    </row>
    <row r="34" spans="1:368" ht="15" customHeight="1" x14ac:dyDescent="0.2">
      <c r="A34"/>
      <c r="B34"/>
      <c r="C34" s="76" t="str">
        <f>TEXT(C33,"yyyy/m/d")&amp;C32</f>
        <v>2025/11/1残室</v>
      </c>
      <c r="D34" s="76" t="str">
        <f t="shared" ref="D34:IX34" si="30">TEXT(D33,"yyyy/m/d")&amp;D32</f>
        <v>2025/11/2残室</v>
      </c>
      <c r="E34" s="76" t="str">
        <f t="shared" si="30"/>
        <v>2025/11/3残室</v>
      </c>
      <c r="F34" s="76" t="str">
        <f t="shared" si="30"/>
        <v>2025/11/4残室</v>
      </c>
      <c r="G34" s="76" t="str">
        <f t="shared" si="30"/>
        <v>2025/11/5残室</v>
      </c>
      <c r="H34" s="76" t="str">
        <f t="shared" si="30"/>
        <v>2025/11/6残室</v>
      </c>
      <c r="I34" s="76" t="str">
        <f t="shared" si="30"/>
        <v>2025/11/7残室</v>
      </c>
      <c r="J34" s="76" t="str">
        <f t="shared" si="30"/>
        <v>2025/11/8残室</v>
      </c>
      <c r="K34" s="76" t="str">
        <f t="shared" si="30"/>
        <v>2025/11/9残室</v>
      </c>
      <c r="L34" s="76" t="str">
        <f t="shared" si="30"/>
        <v>2025/11/10残室</v>
      </c>
      <c r="M34" s="76" t="str">
        <f t="shared" si="30"/>
        <v>2025/11/11残室</v>
      </c>
      <c r="N34" s="76" t="str">
        <f t="shared" si="30"/>
        <v>2025/11/12残室</v>
      </c>
      <c r="O34" s="76" t="str">
        <f t="shared" si="30"/>
        <v>2025/11/13残室</v>
      </c>
      <c r="P34" s="76" t="str">
        <f t="shared" si="30"/>
        <v>2025/11/14残室</v>
      </c>
      <c r="Q34" s="76" t="str">
        <f t="shared" si="30"/>
        <v>2025/11/15残室</v>
      </c>
      <c r="R34" s="76" t="str">
        <f t="shared" si="30"/>
        <v>2025/11/16残室</v>
      </c>
      <c r="S34" s="76" t="str">
        <f t="shared" si="30"/>
        <v>2025/11/17残室</v>
      </c>
      <c r="T34" s="76" t="str">
        <f t="shared" si="30"/>
        <v>2025/11/18残室</v>
      </c>
      <c r="U34" s="76" t="str">
        <f t="shared" si="30"/>
        <v>2025/11/19残室</v>
      </c>
      <c r="V34" s="76" t="str">
        <f t="shared" si="30"/>
        <v>2025/11/20残室</v>
      </c>
      <c r="W34" s="76" t="str">
        <f t="shared" si="30"/>
        <v>2025/11/21残室</v>
      </c>
      <c r="X34" s="76" t="str">
        <f t="shared" si="30"/>
        <v>2025/11/22残室</v>
      </c>
      <c r="Y34" s="76" t="str">
        <f t="shared" si="30"/>
        <v>2025/11/23残室</v>
      </c>
      <c r="Z34" s="76" t="str">
        <f t="shared" si="30"/>
        <v>2025/11/24残室</v>
      </c>
      <c r="AA34" s="76" t="str">
        <f t="shared" si="30"/>
        <v>2025/11/25残室</v>
      </c>
      <c r="AB34" s="76" t="str">
        <f t="shared" si="30"/>
        <v>2025/11/26残室</v>
      </c>
      <c r="AC34" s="76" t="str">
        <f t="shared" si="30"/>
        <v>2025/11/27残室</v>
      </c>
      <c r="AD34" s="76" t="str">
        <f t="shared" si="30"/>
        <v>2025/11/28残室</v>
      </c>
      <c r="AE34" s="76" t="str">
        <f t="shared" si="30"/>
        <v>2025/11/29残室</v>
      </c>
      <c r="AF34" s="76" t="str">
        <f t="shared" si="30"/>
        <v>2025/11/30残室</v>
      </c>
      <c r="AG34" s="76" t="str">
        <f t="shared" si="30"/>
        <v>2025/12/1残室</v>
      </c>
      <c r="AH34" s="76" t="str">
        <f t="shared" si="30"/>
        <v>2025/12/2残室</v>
      </c>
      <c r="AI34" s="76" t="str">
        <f t="shared" si="30"/>
        <v>2025/12/3残室</v>
      </c>
      <c r="AJ34" s="76" t="str">
        <f t="shared" si="30"/>
        <v>2025/12/4残室</v>
      </c>
      <c r="AK34" s="76" t="str">
        <f t="shared" si="30"/>
        <v>2025/12/5残室</v>
      </c>
      <c r="AL34" s="76" t="str">
        <f t="shared" si="30"/>
        <v>2025/12/6残室</v>
      </c>
      <c r="AM34" s="76" t="str">
        <f t="shared" si="30"/>
        <v>2025/12/7残室</v>
      </c>
      <c r="AN34" s="76" t="str">
        <f t="shared" si="30"/>
        <v>2025/12/8残室</v>
      </c>
      <c r="AO34" s="76" t="str">
        <f t="shared" si="30"/>
        <v>2025/12/9残室</v>
      </c>
      <c r="AP34" s="76" t="str">
        <f t="shared" si="30"/>
        <v>2025/12/10残室</v>
      </c>
      <c r="AQ34" s="76" t="str">
        <f t="shared" si="30"/>
        <v>2025/12/11残室</v>
      </c>
      <c r="AR34" s="76" t="str">
        <f t="shared" si="30"/>
        <v>2025/12/12残室</v>
      </c>
      <c r="AS34" s="76" t="str">
        <f t="shared" si="30"/>
        <v>2025/12/13残室</v>
      </c>
      <c r="AT34" s="76" t="str">
        <f t="shared" si="30"/>
        <v>2025/12/14残室</v>
      </c>
      <c r="AU34" s="76" t="str">
        <f t="shared" si="30"/>
        <v>2025/12/15残室</v>
      </c>
      <c r="AV34" s="76" t="str">
        <f t="shared" si="30"/>
        <v>2025/12/16残室</v>
      </c>
      <c r="AW34" s="76" t="str">
        <f t="shared" si="30"/>
        <v>2025/12/17残室</v>
      </c>
      <c r="AX34" s="76" t="str">
        <f t="shared" si="30"/>
        <v>2025/12/18残室</v>
      </c>
      <c r="AY34" s="76" t="str">
        <f t="shared" si="30"/>
        <v>2025/12/19残室</v>
      </c>
      <c r="AZ34" s="76" t="str">
        <f t="shared" si="30"/>
        <v>2025/12/20残室</v>
      </c>
      <c r="BA34" s="76" t="str">
        <f t="shared" si="30"/>
        <v>2025/12/21残室</v>
      </c>
      <c r="BB34" s="76" t="str">
        <f t="shared" si="30"/>
        <v>2025/12/22残室</v>
      </c>
      <c r="BC34" s="76" t="str">
        <f t="shared" si="30"/>
        <v>2025/12/23残室</v>
      </c>
      <c r="BD34" s="76" t="str">
        <f t="shared" si="30"/>
        <v>2025/12/24残室</v>
      </c>
      <c r="BE34" s="76" t="str">
        <f t="shared" si="30"/>
        <v>2025/12/25残室</v>
      </c>
      <c r="BF34" s="76" t="str">
        <f t="shared" si="30"/>
        <v>2025/12/26残室</v>
      </c>
      <c r="BG34" s="76" t="str">
        <f t="shared" si="30"/>
        <v>2025/12/27残室</v>
      </c>
      <c r="BH34" s="76" t="str">
        <f t="shared" si="30"/>
        <v>2025/12/28残室</v>
      </c>
      <c r="BI34" s="76" t="str">
        <f t="shared" si="30"/>
        <v>2025/12/29残室</v>
      </c>
      <c r="BJ34" s="76" t="str">
        <f t="shared" si="30"/>
        <v>2025/12/30残室</v>
      </c>
      <c r="BK34" s="76" t="str">
        <f t="shared" si="30"/>
        <v>2025/12/31残室</v>
      </c>
      <c r="BL34" s="76" t="str">
        <f t="shared" si="30"/>
        <v>2026/1/1残室</v>
      </c>
      <c r="BM34" s="76" t="str">
        <f t="shared" si="30"/>
        <v>2026/1/2残室</v>
      </c>
      <c r="BN34" s="76" t="str">
        <f t="shared" si="30"/>
        <v>2026/1/3残室</v>
      </c>
      <c r="BO34" s="76" t="str">
        <f t="shared" si="30"/>
        <v>2026/1/4残室</v>
      </c>
      <c r="BP34" s="76" t="str">
        <f t="shared" si="30"/>
        <v>2026/1/5残室</v>
      </c>
      <c r="BQ34" s="76" t="str">
        <f t="shared" si="30"/>
        <v>2026/1/6残室</v>
      </c>
      <c r="BR34" s="76" t="str">
        <f t="shared" si="30"/>
        <v>2026/1/7残室</v>
      </c>
      <c r="BS34" s="76" t="str">
        <f t="shared" si="30"/>
        <v>2026/1/8残室</v>
      </c>
      <c r="BT34" s="76" t="str">
        <f t="shared" si="30"/>
        <v>2026/1/9残室</v>
      </c>
      <c r="BU34" s="76" t="str">
        <f t="shared" si="30"/>
        <v>2026/1/10残室</v>
      </c>
      <c r="BV34" s="76" t="str">
        <f t="shared" si="30"/>
        <v>2026/1/11残室</v>
      </c>
      <c r="BW34" s="76" t="str">
        <f t="shared" si="30"/>
        <v>2026/1/12残室</v>
      </c>
      <c r="BX34" s="76" t="str">
        <f t="shared" si="30"/>
        <v>2026/1/13残室</v>
      </c>
      <c r="BY34" s="76" t="str">
        <f t="shared" si="30"/>
        <v>2026/1/14残室</v>
      </c>
      <c r="BZ34" s="76" t="str">
        <f t="shared" si="30"/>
        <v>2026/1/15残室</v>
      </c>
      <c r="CA34" s="76" t="str">
        <f t="shared" si="30"/>
        <v>2026/1/16残室</v>
      </c>
      <c r="CB34" s="76" t="str">
        <f t="shared" si="30"/>
        <v>2026/1/17残室</v>
      </c>
      <c r="CC34" s="76" t="str">
        <f t="shared" si="30"/>
        <v>2026/1/18残室</v>
      </c>
      <c r="CD34" s="76" t="str">
        <f t="shared" si="30"/>
        <v>2026/1/19残室</v>
      </c>
      <c r="CE34" s="76" t="str">
        <f t="shared" si="30"/>
        <v>2026/1/20残室</v>
      </c>
      <c r="CF34" s="76" t="str">
        <f t="shared" si="30"/>
        <v>2026/1/21残室</v>
      </c>
      <c r="CG34" s="76" t="str">
        <f t="shared" si="30"/>
        <v>2026/1/22残室</v>
      </c>
      <c r="CH34" s="76" t="str">
        <f t="shared" si="30"/>
        <v>2026/1/23残室</v>
      </c>
      <c r="CI34" s="76" t="str">
        <f t="shared" si="30"/>
        <v>2026/1/24残室</v>
      </c>
      <c r="CJ34" s="76" t="str">
        <f t="shared" si="30"/>
        <v>2026/1/25残室</v>
      </c>
      <c r="CK34" s="76" t="str">
        <f t="shared" si="30"/>
        <v>2026/1/26残室</v>
      </c>
      <c r="CL34" s="76" t="str">
        <f t="shared" si="30"/>
        <v>2026/1/27残室</v>
      </c>
      <c r="CM34" s="76" t="str">
        <f t="shared" si="30"/>
        <v>2026/1/28残室</v>
      </c>
      <c r="CN34" s="76" t="str">
        <f t="shared" si="30"/>
        <v>2026/1/29残室</v>
      </c>
      <c r="CO34" s="76" t="str">
        <f t="shared" si="30"/>
        <v>2026/1/30残室</v>
      </c>
      <c r="CP34" s="76" t="str">
        <f t="shared" si="30"/>
        <v>2026/1/31残室</v>
      </c>
      <c r="CQ34" s="76" t="str">
        <f t="shared" si="30"/>
        <v>2026/2/1残室</v>
      </c>
      <c r="CR34" s="76" t="str">
        <f t="shared" si="30"/>
        <v>2026/2/2残室</v>
      </c>
      <c r="CS34" s="76" t="str">
        <f t="shared" si="30"/>
        <v>2026/2/3残室</v>
      </c>
      <c r="CT34" s="76" t="str">
        <f t="shared" si="30"/>
        <v>2026/2/4残室</v>
      </c>
      <c r="CU34" s="76" t="str">
        <f t="shared" si="30"/>
        <v>2026/2/5残室</v>
      </c>
      <c r="CV34" s="76" t="str">
        <f t="shared" si="30"/>
        <v>2026/2/6残室</v>
      </c>
      <c r="CW34" s="76" t="str">
        <f t="shared" si="30"/>
        <v>2026/2/7残室</v>
      </c>
      <c r="CX34" s="76" t="str">
        <f t="shared" si="30"/>
        <v>2026/2/8残室</v>
      </c>
      <c r="CY34" s="76" t="str">
        <f t="shared" si="30"/>
        <v>2026/2/9残室</v>
      </c>
      <c r="CZ34" s="76" t="str">
        <f t="shared" si="30"/>
        <v>2026/2/10残室</v>
      </c>
      <c r="DA34" s="76" t="str">
        <f t="shared" si="30"/>
        <v>2026/2/11残室</v>
      </c>
      <c r="DB34" s="76" t="str">
        <f t="shared" si="30"/>
        <v>2026/2/12残室</v>
      </c>
      <c r="DC34" s="76" t="str">
        <f t="shared" si="30"/>
        <v>2026/2/13残室</v>
      </c>
      <c r="DD34" s="76" t="str">
        <f t="shared" si="30"/>
        <v>2026/2/14残室</v>
      </c>
      <c r="DE34" s="76" t="str">
        <f t="shared" si="30"/>
        <v>2026/2/15残室</v>
      </c>
      <c r="DF34" s="76" t="str">
        <f t="shared" si="30"/>
        <v>2026/2/16残室</v>
      </c>
      <c r="DG34" s="76" t="str">
        <f t="shared" si="30"/>
        <v>2026/2/17残室</v>
      </c>
      <c r="DH34" s="76" t="str">
        <f t="shared" si="30"/>
        <v>2026/2/18残室</v>
      </c>
      <c r="DI34" s="76" t="str">
        <f t="shared" si="30"/>
        <v>2026/2/19残室</v>
      </c>
      <c r="DJ34" s="76" t="str">
        <f t="shared" si="30"/>
        <v>2026/2/20残室</v>
      </c>
      <c r="DK34" s="76" t="str">
        <f t="shared" si="30"/>
        <v>2026/2/21残室</v>
      </c>
      <c r="DL34" s="76" t="str">
        <f t="shared" si="30"/>
        <v>2026/2/22残室</v>
      </c>
      <c r="DM34" s="76" t="str">
        <f t="shared" si="30"/>
        <v>2026/2/23残室</v>
      </c>
      <c r="DN34" s="76" t="str">
        <f t="shared" si="30"/>
        <v>2026/2/24残室</v>
      </c>
      <c r="DO34" s="76" t="str">
        <f t="shared" si="30"/>
        <v>2026/2/25残室</v>
      </c>
      <c r="DP34" s="76" t="str">
        <f t="shared" si="30"/>
        <v>2026/2/26残室</v>
      </c>
      <c r="DQ34" s="76" t="str">
        <f t="shared" si="30"/>
        <v>2026/2/27残室</v>
      </c>
      <c r="DR34" s="76" t="str">
        <f t="shared" si="30"/>
        <v>2026/2/28残室</v>
      </c>
      <c r="DS34" s="76" t="str">
        <f t="shared" si="30"/>
        <v>2026/3/1残室</v>
      </c>
      <c r="DT34" s="76" t="str">
        <f t="shared" si="30"/>
        <v>2026/3/2残室</v>
      </c>
      <c r="DU34" s="76" t="str">
        <f t="shared" si="30"/>
        <v>2026/3/3残室</v>
      </c>
      <c r="DV34" s="76" t="str">
        <f t="shared" si="30"/>
        <v>2026/3/4残室</v>
      </c>
      <c r="DW34" s="76" t="str">
        <f t="shared" si="30"/>
        <v>2026/3/5残室</v>
      </c>
      <c r="DX34" s="76" t="str">
        <f t="shared" si="30"/>
        <v>2026/3/6残室</v>
      </c>
      <c r="DY34" s="76" t="str">
        <f t="shared" si="30"/>
        <v>2026/3/7残室</v>
      </c>
      <c r="DZ34" s="76" t="str">
        <f t="shared" si="30"/>
        <v>2026/3/8残室</v>
      </c>
      <c r="EA34" s="76" t="str">
        <f t="shared" si="30"/>
        <v>2026/3/9残室</v>
      </c>
      <c r="EB34" s="76" t="str">
        <f t="shared" si="30"/>
        <v>2026/3/10残室</v>
      </c>
      <c r="EC34" s="76" t="str">
        <f t="shared" si="30"/>
        <v>2026/3/11残室</v>
      </c>
      <c r="ED34" s="76" t="str">
        <f t="shared" si="30"/>
        <v>2026/3/12残室</v>
      </c>
      <c r="EE34" s="76" t="str">
        <f t="shared" si="30"/>
        <v>2026/3/13残室</v>
      </c>
      <c r="EF34" s="76" t="str">
        <f t="shared" si="30"/>
        <v>2026/3/14残室</v>
      </c>
      <c r="EG34" s="76" t="str">
        <f t="shared" si="30"/>
        <v>2026/3/15残室</v>
      </c>
      <c r="EH34" s="76" t="str">
        <f t="shared" si="30"/>
        <v>2026/3/16残室</v>
      </c>
      <c r="EI34" s="76" t="str">
        <f t="shared" si="30"/>
        <v>2026/3/17残室</v>
      </c>
      <c r="EJ34" s="76" t="str">
        <f t="shared" si="30"/>
        <v>2026/3/18残室</v>
      </c>
      <c r="EK34" s="76" t="str">
        <f t="shared" si="30"/>
        <v>2026/3/19残室</v>
      </c>
      <c r="EL34" s="76" t="str">
        <f t="shared" si="30"/>
        <v>2026/3/20残室</v>
      </c>
      <c r="EM34" s="76" t="str">
        <f t="shared" si="30"/>
        <v>2026/3/21残室</v>
      </c>
      <c r="EN34" s="76" t="str">
        <f t="shared" si="30"/>
        <v>2026/3/22残室</v>
      </c>
      <c r="EO34" s="76" t="str">
        <f t="shared" si="30"/>
        <v>2026/3/23残室</v>
      </c>
      <c r="EP34" s="76" t="str">
        <f t="shared" si="30"/>
        <v>2026/3/24残室</v>
      </c>
      <c r="EQ34" s="76" t="str">
        <f t="shared" si="30"/>
        <v>2026/3/25残室</v>
      </c>
      <c r="ER34" s="76" t="str">
        <f t="shared" si="30"/>
        <v>2026/3/26残室</v>
      </c>
      <c r="ES34" s="76" t="str">
        <f t="shared" si="30"/>
        <v>2026/3/27残室</v>
      </c>
      <c r="ET34" s="76" t="str">
        <f t="shared" si="30"/>
        <v>2026/3/28残室</v>
      </c>
      <c r="EU34" s="76" t="str">
        <f t="shared" si="30"/>
        <v>2026/3/29残室</v>
      </c>
      <c r="EV34" s="76" t="str">
        <f t="shared" si="30"/>
        <v>2026/3/30残室</v>
      </c>
      <c r="EW34" s="76" t="str">
        <f t="shared" si="30"/>
        <v>2026/3/31残室</v>
      </c>
      <c r="EX34" s="76" t="str">
        <f t="shared" si="30"/>
        <v>2026/4/1残室</v>
      </c>
      <c r="EY34" s="76" t="str">
        <f t="shared" si="30"/>
        <v>2026/4/2残室</v>
      </c>
      <c r="EZ34" s="76" t="str">
        <f t="shared" si="30"/>
        <v>2026/4/3残室</v>
      </c>
      <c r="FA34" s="76" t="str">
        <f t="shared" si="30"/>
        <v>2026/4/4残室</v>
      </c>
      <c r="FB34" s="76" t="str">
        <f t="shared" si="30"/>
        <v>2026/4/5残室</v>
      </c>
      <c r="FC34" s="76" t="str">
        <f t="shared" si="30"/>
        <v>2026/4/6残室</v>
      </c>
      <c r="FD34" s="76" t="str">
        <f t="shared" si="30"/>
        <v>2026/4/7残室</v>
      </c>
      <c r="FE34" s="76" t="str">
        <f t="shared" si="30"/>
        <v>2026/4/8残室</v>
      </c>
      <c r="FF34" s="76" t="str">
        <f t="shared" si="30"/>
        <v>2026/4/9残室</v>
      </c>
      <c r="FG34" s="76" t="str">
        <f t="shared" si="30"/>
        <v>2026/4/10残室</v>
      </c>
      <c r="FH34" s="76" t="str">
        <f t="shared" si="30"/>
        <v>2026/4/11残室</v>
      </c>
      <c r="FI34" s="76" t="str">
        <f t="shared" si="30"/>
        <v>2026/4/12残室</v>
      </c>
      <c r="FJ34" s="76" t="str">
        <f t="shared" si="30"/>
        <v>2026/4/13残室</v>
      </c>
      <c r="FK34" s="76" t="str">
        <f t="shared" si="30"/>
        <v>2026/4/14残室</v>
      </c>
      <c r="FL34" s="76" t="str">
        <f t="shared" si="30"/>
        <v>2026/4/15残室</v>
      </c>
      <c r="FM34" s="76" t="str">
        <f t="shared" si="30"/>
        <v>2026/4/16残室</v>
      </c>
      <c r="FN34" s="76" t="str">
        <f t="shared" si="30"/>
        <v>2026/4/17残室</v>
      </c>
      <c r="FO34" s="76" t="str">
        <f t="shared" si="30"/>
        <v>2026/4/18残室</v>
      </c>
      <c r="FP34" s="76" t="str">
        <f t="shared" si="30"/>
        <v>2026/4/19残室</v>
      </c>
      <c r="FQ34" s="76" t="str">
        <f t="shared" si="30"/>
        <v>2026/4/20残室</v>
      </c>
      <c r="FR34" s="76" t="str">
        <f t="shared" si="30"/>
        <v>2026/4/21残室</v>
      </c>
      <c r="FS34" s="76" t="str">
        <f t="shared" si="30"/>
        <v>2026/4/22残室</v>
      </c>
      <c r="FT34" s="76" t="str">
        <f t="shared" si="30"/>
        <v>2026/4/23残室</v>
      </c>
      <c r="FU34" s="76" t="str">
        <f t="shared" si="30"/>
        <v>2026/4/24残室</v>
      </c>
      <c r="FV34" s="76" t="str">
        <f t="shared" si="30"/>
        <v>2026/4/25残室</v>
      </c>
      <c r="FW34" s="76" t="str">
        <f t="shared" si="30"/>
        <v>2026/4/26残室</v>
      </c>
      <c r="FX34" s="76" t="str">
        <f t="shared" si="30"/>
        <v>2026/4/27残室</v>
      </c>
      <c r="FY34" s="76" t="str">
        <f t="shared" si="30"/>
        <v>2026/4/28残室</v>
      </c>
      <c r="FZ34" s="76" t="str">
        <f t="shared" si="30"/>
        <v>2026/4/29残室</v>
      </c>
      <c r="GA34" s="76" t="str">
        <f t="shared" si="30"/>
        <v>2026/4/30残室</v>
      </c>
      <c r="GB34" s="76" t="str">
        <f t="shared" si="30"/>
        <v>2026/5/1残室</v>
      </c>
      <c r="GC34" s="76" t="str">
        <f t="shared" si="30"/>
        <v>2026/5/2残室</v>
      </c>
      <c r="GD34" s="76" t="str">
        <f t="shared" si="30"/>
        <v>2026/5/3残室</v>
      </c>
      <c r="GE34" s="76" t="str">
        <f t="shared" si="30"/>
        <v>2026/5/4残室</v>
      </c>
      <c r="GF34" s="76" t="str">
        <f t="shared" si="30"/>
        <v>2026/5/5残室</v>
      </c>
      <c r="GG34" s="76" t="str">
        <f t="shared" si="30"/>
        <v>2026/5/6残室</v>
      </c>
      <c r="GH34" s="76" t="str">
        <f t="shared" si="30"/>
        <v>2026/5/7残室</v>
      </c>
      <c r="GI34" s="76" t="str">
        <f t="shared" si="30"/>
        <v>2026/5/8残室</v>
      </c>
      <c r="GJ34" s="76" t="str">
        <f t="shared" si="30"/>
        <v>2026/5/9残室</v>
      </c>
      <c r="GK34" s="76" t="str">
        <f t="shared" si="30"/>
        <v>2026/5/10残室</v>
      </c>
      <c r="GL34" s="76" t="str">
        <f t="shared" si="30"/>
        <v>2026/5/11残室</v>
      </c>
      <c r="GM34" s="76" t="str">
        <f t="shared" si="30"/>
        <v>2026/5/12残室</v>
      </c>
      <c r="GN34" s="76" t="str">
        <f t="shared" si="30"/>
        <v>2026/5/13残室</v>
      </c>
      <c r="GO34" s="76" t="str">
        <f t="shared" si="30"/>
        <v>2026/5/14残室</v>
      </c>
      <c r="GP34" s="76" t="str">
        <f t="shared" si="30"/>
        <v>2026/5/15残室</v>
      </c>
      <c r="GQ34" s="76" t="str">
        <f t="shared" si="30"/>
        <v>2026/5/16残室</v>
      </c>
      <c r="GR34" s="76" t="str">
        <f t="shared" si="30"/>
        <v>2026/5/17残室</v>
      </c>
      <c r="GS34" s="76" t="str">
        <f t="shared" si="30"/>
        <v>2026/5/18残室</v>
      </c>
      <c r="GT34" s="76" t="str">
        <f t="shared" si="30"/>
        <v>2026/5/19残室</v>
      </c>
      <c r="GU34" s="76" t="str">
        <f t="shared" si="30"/>
        <v>2026/5/20残室</v>
      </c>
      <c r="GV34" s="76" t="str">
        <f t="shared" si="30"/>
        <v>2026/5/21残室</v>
      </c>
      <c r="GW34" s="76" t="str">
        <f t="shared" si="30"/>
        <v>2026/5/22残室</v>
      </c>
      <c r="GX34" s="76" t="str">
        <f t="shared" si="30"/>
        <v>2026/5/23残室</v>
      </c>
      <c r="GY34" s="76" t="str">
        <f t="shared" si="30"/>
        <v>2026/5/24残室</v>
      </c>
      <c r="GZ34" s="76" t="str">
        <f t="shared" si="30"/>
        <v>2026/5/25残室</v>
      </c>
      <c r="HA34" s="76" t="str">
        <f t="shared" si="30"/>
        <v>2026/5/26残室</v>
      </c>
      <c r="HB34" s="76" t="str">
        <f t="shared" si="30"/>
        <v>2026/5/27残室</v>
      </c>
      <c r="HC34" s="76" t="str">
        <f t="shared" si="30"/>
        <v>2026/5/28残室</v>
      </c>
      <c r="HD34" s="76" t="str">
        <f t="shared" si="30"/>
        <v>2026/5/29残室</v>
      </c>
      <c r="HE34" s="76" t="str">
        <f t="shared" si="30"/>
        <v>2026/5/30残室</v>
      </c>
      <c r="HF34" s="76" t="str">
        <f t="shared" si="30"/>
        <v>2026/5/31残室</v>
      </c>
      <c r="HG34" s="76" t="str">
        <f t="shared" si="30"/>
        <v>2026/6/1残室</v>
      </c>
      <c r="HH34" s="76" t="str">
        <f t="shared" si="30"/>
        <v>2026/6/2残室</v>
      </c>
      <c r="HI34" s="76" t="str">
        <f t="shared" si="30"/>
        <v>2026/6/3残室</v>
      </c>
      <c r="HJ34" s="76" t="str">
        <f t="shared" si="30"/>
        <v>2026/6/4残室</v>
      </c>
      <c r="HK34" s="76" t="str">
        <f t="shared" si="30"/>
        <v>2026/6/5残室</v>
      </c>
      <c r="HL34" s="76" t="str">
        <f t="shared" si="30"/>
        <v>2026/6/6残室</v>
      </c>
      <c r="HM34" s="76" t="str">
        <f t="shared" si="30"/>
        <v>2026/6/7残室</v>
      </c>
      <c r="HN34" s="76" t="str">
        <f t="shared" si="30"/>
        <v>2026/6/8残室</v>
      </c>
      <c r="HO34" s="76" t="str">
        <f t="shared" si="30"/>
        <v>2026/6/9残室</v>
      </c>
      <c r="HP34" s="76" t="str">
        <f t="shared" si="30"/>
        <v>2026/6/10残室</v>
      </c>
      <c r="HQ34" s="76" t="str">
        <f t="shared" si="30"/>
        <v>2026/6/11残室</v>
      </c>
      <c r="HR34" s="76" t="str">
        <f t="shared" si="30"/>
        <v>2026/6/12残室</v>
      </c>
      <c r="HS34" s="76" t="str">
        <f t="shared" si="30"/>
        <v>2026/6/13残室</v>
      </c>
      <c r="HT34" s="76" t="str">
        <f t="shared" si="30"/>
        <v>2026/6/14残室</v>
      </c>
      <c r="HU34" s="76" t="str">
        <f t="shared" si="30"/>
        <v>2026/6/15残室</v>
      </c>
      <c r="HV34" s="76" t="str">
        <f t="shared" si="30"/>
        <v>2026/6/16残室</v>
      </c>
      <c r="HW34" s="76" t="str">
        <f t="shared" si="30"/>
        <v>2026/6/17残室</v>
      </c>
      <c r="HX34" s="76" t="str">
        <f t="shared" si="30"/>
        <v>2026/6/18残室</v>
      </c>
      <c r="HY34" s="76" t="str">
        <f t="shared" si="30"/>
        <v>2026/6/19残室</v>
      </c>
      <c r="HZ34" s="76" t="str">
        <f t="shared" si="30"/>
        <v>2026/6/20残室</v>
      </c>
      <c r="IA34" s="76" t="str">
        <f t="shared" si="30"/>
        <v>2026/6/21残室</v>
      </c>
      <c r="IB34" s="76" t="str">
        <f t="shared" si="30"/>
        <v>2026/6/22残室</v>
      </c>
      <c r="IC34" s="76" t="str">
        <f t="shared" si="30"/>
        <v>2026/6/23残室</v>
      </c>
      <c r="ID34" s="76" t="str">
        <f t="shared" si="30"/>
        <v>2026/6/24残室</v>
      </c>
      <c r="IE34" s="76" t="str">
        <f t="shared" si="30"/>
        <v>2026/6/25残室</v>
      </c>
      <c r="IF34" s="76" t="str">
        <f t="shared" si="30"/>
        <v>2026/6/26残室</v>
      </c>
      <c r="IG34" s="76" t="str">
        <f t="shared" si="30"/>
        <v>2026/6/27残室</v>
      </c>
      <c r="IH34" s="76" t="str">
        <f t="shared" si="30"/>
        <v>2026/6/28残室</v>
      </c>
      <c r="II34" s="76" t="str">
        <f t="shared" si="30"/>
        <v>2026/6/29残室</v>
      </c>
      <c r="IJ34" s="76" t="str">
        <f t="shared" si="30"/>
        <v>2026/6/30残室</v>
      </c>
      <c r="IK34" s="76" t="str">
        <f t="shared" si="30"/>
        <v>2026/7/1残室</v>
      </c>
      <c r="IL34" s="76" t="str">
        <f t="shared" si="30"/>
        <v>2026/7/2残室</v>
      </c>
      <c r="IM34" s="76" t="str">
        <f t="shared" si="30"/>
        <v>2026/7/3残室</v>
      </c>
      <c r="IN34" s="76" t="str">
        <f t="shared" si="30"/>
        <v>2026/7/4残室</v>
      </c>
      <c r="IO34" s="76" t="str">
        <f t="shared" si="30"/>
        <v>2026/7/5残室</v>
      </c>
      <c r="IP34" s="76" t="str">
        <f t="shared" si="30"/>
        <v>2026/7/6残室</v>
      </c>
      <c r="IQ34" s="76" t="str">
        <f t="shared" si="30"/>
        <v>2026/7/7残室</v>
      </c>
      <c r="IR34" s="76" t="str">
        <f t="shared" si="30"/>
        <v>2026/7/8残室</v>
      </c>
      <c r="IS34" s="76" t="str">
        <f t="shared" si="30"/>
        <v>2026/7/9残室</v>
      </c>
      <c r="IT34" s="76" t="str">
        <f t="shared" si="30"/>
        <v>2026/7/10残室</v>
      </c>
      <c r="IU34" s="76" t="str">
        <f t="shared" si="30"/>
        <v>2026/7/11残室</v>
      </c>
      <c r="IV34" s="76" t="str">
        <f t="shared" si="30"/>
        <v>2026/7/12残室</v>
      </c>
      <c r="IW34" s="76" t="str">
        <f t="shared" si="30"/>
        <v>2026/7/13残室</v>
      </c>
      <c r="IX34" s="76" t="str">
        <f t="shared" si="30"/>
        <v>2026/7/14残室</v>
      </c>
      <c r="IY34" s="76" t="str">
        <f t="shared" ref="IY34:LJ34" si="31">TEXT(IY33,"yyyy/m/d")&amp;IY32</f>
        <v>2026/7/15残室</v>
      </c>
      <c r="IZ34" s="76" t="str">
        <f t="shared" si="31"/>
        <v>2026/7/16残室</v>
      </c>
      <c r="JA34" s="76" t="str">
        <f t="shared" si="31"/>
        <v>2026/7/17残室</v>
      </c>
      <c r="JB34" s="76" t="str">
        <f t="shared" si="31"/>
        <v>2026/7/18残室</v>
      </c>
      <c r="JC34" s="76" t="str">
        <f t="shared" si="31"/>
        <v>2026/7/19残室</v>
      </c>
      <c r="JD34" s="76" t="str">
        <f t="shared" si="31"/>
        <v>2026/7/20残室</v>
      </c>
      <c r="JE34" s="76" t="str">
        <f t="shared" si="31"/>
        <v>2026/7/21残室</v>
      </c>
      <c r="JF34" s="76" t="str">
        <f t="shared" si="31"/>
        <v>2026/7/22残室</v>
      </c>
      <c r="JG34" s="76" t="str">
        <f t="shared" si="31"/>
        <v>2026/7/23残室</v>
      </c>
      <c r="JH34" s="76" t="str">
        <f t="shared" si="31"/>
        <v>2026/7/24残室</v>
      </c>
      <c r="JI34" s="76" t="str">
        <f t="shared" si="31"/>
        <v>2026/7/25残室</v>
      </c>
      <c r="JJ34" s="76" t="str">
        <f t="shared" si="31"/>
        <v>2026/7/26残室</v>
      </c>
      <c r="JK34" s="76" t="str">
        <f t="shared" si="31"/>
        <v>2026/7/27残室</v>
      </c>
      <c r="JL34" s="76" t="str">
        <f t="shared" si="31"/>
        <v>2026/7/28残室</v>
      </c>
      <c r="JM34" s="76" t="str">
        <f t="shared" si="31"/>
        <v>2026/7/29残室</v>
      </c>
      <c r="JN34" s="76" t="str">
        <f t="shared" si="31"/>
        <v>2026/7/30残室</v>
      </c>
      <c r="JO34" s="76" t="str">
        <f t="shared" si="31"/>
        <v>2026/7/31残室</v>
      </c>
      <c r="JP34" s="76" t="str">
        <f t="shared" si="31"/>
        <v>2026/8/1残室</v>
      </c>
      <c r="JQ34" s="76" t="str">
        <f t="shared" si="31"/>
        <v>2026/8/2残室</v>
      </c>
      <c r="JR34" s="76" t="str">
        <f t="shared" si="31"/>
        <v>2026/8/3残室</v>
      </c>
      <c r="JS34" s="76" t="str">
        <f t="shared" si="31"/>
        <v>2026/8/4残室</v>
      </c>
      <c r="JT34" s="76" t="str">
        <f t="shared" si="31"/>
        <v>2026/8/5残室</v>
      </c>
      <c r="JU34" s="76" t="str">
        <f t="shared" si="31"/>
        <v>2026/8/6残室</v>
      </c>
      <c r="JV34" s="76" t="str">
        <f t="shared" si="31"/>
        <v>2026/8/7残室</v>
      </c>
      <c r="JW34" s="76" t="str">
        <f t="shared" si="31"/>
        <v>2026/8/8残室</v>
      </c>
      <c r="JX34" s="76" t="str">
        <f t="shared" si="31"/>
        <v>2026/8/9残室</v>
      </c>
      <c r="JY34" s="76" t="str">
        <f t="shared" si="31"/>
        <v>2026/8/10残室</v>
      </c>
      <c r="JZ34" s="76" t="str">
        <f t="shared" si="31"/>
        <v>2026/8/11残室</v>
      </c>
      <c r="KA34" s="76" t="str">
        <f t="shared" si="31"/>
        <v>2026/8/12残室</v>
      </c>
      <c r="KB34" s="76" t="str">
        <f t="shared" si="31"/>
        <v>2026/8/13残室</v>
      </c>
      <c r="KC34" s="76" t="str">
        <f t="shared" si="31"/>
        <v>2026/8/14残室</v>
      </c>
      <c r="KD34" s="76" t="str">
        <f t="shared" si="31"/>
        <v>2026/8/15残室</v>
      </c>
      <c r="KE34" s="76" t="str">
        <f t="shared" si="31"/>
        <v>2026/8/16残室</v>
      </c>
      <c r="KF34" s="76" t="str">
        <f t="shared" si="31"/>
        <v>2026/8/17残室</v>
      </c>
      <c r="KG34" s="76" t="str">
        <f t="shared" si="31"/>
        <v>2026/8/18残室</v>
      </c>
      <c r="KH34" s="76" t="str">
        <f t="shared" si="31"/>
        <v>2026/8/19残室</v>
      </c>
      <c r="KI34" s="76" t="str">
        <f t="shared" si="31"/>
        <v>2026/8/20残室</v>
      </c>
      <c r="KJ34" s="76" t="str">
        <f t="shared" si="31"/>
        <v>2026/8/21残室</v>
      </c>
      <c r="KK34" s="76" t="str">
        <f t="shared" si="31"/>
        <v>2026/8/22残室</v>
      </c>
      <c r="KL34" s="76" t="str">
        <f t="shared" si="31"/>
        <v>2026/8/23残室</v>
      </c>
      <c r="KM34" s="76" t="str">
        <f t="shared" si="31"/>
        <v>2026/8/24残室</v>
      </c>
      <c r="KN34" s="76" t="str">
        <f t="shared" si="31"/>
        <v>2026/8/25残室</v>
      </c>
      <c r="KO34" s="76" t="str">
        <f t="shared" si="31"/>
        <v>2026/8/26残室</v>
      </c>
      <c r="KP34" s="76" t="str">
        <f t="shared" si="31"/>
        <v>2026/8/27残室</v>
      </c>
      <c r="KQ34" s="76" t="str">
        <f t="shared" si="31"/>
        <v>2026/8/28残室</v>
      </c>
      <c r="KR34" s="76" t="str">
        <f t="shared" si="31"/>
        <v>2026/8/29残室</v>
      </c>
      <c r="KS34" s="76" t="str">
        <f t="shared" si="31"/>
        <v>2026/8/30残室</v>
      </c>
      <c r="KT34" s="76" t="str">
        <f t="shared" si="31"/>
        <v>2026/8/31残室</v>
      </c>
      <c r="KU34" s="76" t="str">
        <f t="shared" si="31"/>
        <v>2026/9/1残室</v>
      </c>
      <c r="KV34" s="76" t="str">
        <f t="shared" si="31"/>
        <v>2026/9/2残室</v>
      </c>
      <c r="KW34" s="76" t="str">
        <f t="shared" si="31"/>
        <v>2026/9/3残室</v>
      </c>
      <c r="KX34" s="76" t="str">
        <f t="shared" si="31"/>
        <v>2026/9/4残室</v>
      </c>
      <c r="KY34" s="76" t="str">
        <f t="shared" si="31"/>
        <v>2026/9/5残室</v>
      </c>
      <c r="KZ34" s="76" t="str">
        <f t="shared" si="31"/>
        <v>2026/9/6残室</v>
      </c>
      <c r="LA34" s="76" t="str">
        <f t="shared" si="31"/>
        <v>2026/9/7残室</v>
      </c>
      <c r="LB34" s="76" t="str">
        <f t="shared" si="31"/>
        <v>2026/9/8残室</v>
      </c>
      <c r="LC34" s="76" t="str">
        <f t="shared" si="31"/>
        <v>2026/9/9残室</v>
      </c>
      <c r="LD34" s="76" t="str">
        <f t="shared" si="31"/>
        <v>2026/9/10残室</v>
      </c>
      <c r="LE34" s="76" t="str">
        <f t="shared" si="31"/>
        <v>2026/9/11残室</v>
      </c>
      <c r="LF34" s="76" t="str">
        <f t="shared" si="31"/>
        <v>2026/9/12残室</v>
      </c>
      <c r="LG34" s="76" t="str">
        <f t="shared" si="31"/>
        <v>2026/9/13残室</v>
      </c>
      <c r="LH34" s="76" t="str">
        <f t="shared" si="31"/>
        <v>2026/9/14残室</v>
      </c>
      <c r="LI34" s="76" t="str">
        <f t="shared" si="31"/>
        <v>2026/9/15残室</v>
      </c>
      <c r="LJ34" s="76" t="str">
        <f t="shared" si="31"/>
        <v>2026/9/16残室</v>
      </c>
      <c r="LK34" s="76" t="str">
        <f t="shared" ref="LK34:ND34" si="32">TEXT(LK33,"yyyy/m/d")&amp;LK32</f>
        <v>2026/9/17残室</v>
      </c>
      <c r="LL34" s="76" t="str">
        <f t="shared" si="32"/>
        <v>2026/9/18残室</v>
      </c>
      <c r="LM34" s="76" t="str">
        <f t="shared" si="32"/>
        <v>2026/9/19残室</v>
      </c>
      <c r="LN34" s="76" t="str">
        <f t="shared" si="32"/>
        <v>2026/9/20残室</v>
      </c>
      <c r="LO34" s="76" t="str">
        <f t="shared" si="32"/>
        <v>2026/9/21残室</v>
      </c>
      <c r="LP34" s="76" t="str">
        <f t="shared" si="32"/>
        <v>2026/9/22残室</v>
      </c>
      <c r="LQ34" s="76" t="str">
        <f t="shared" si="32"/>
        <v>2026/9/23残室</v>
      </c>
      <c r="LR34" s="76" t="str">
        <f t="shared" si="32"/>
        <v>2026/9/24残室</v>
      </c>
      <c r="LS34" s="76" t="str">
        <f t="shared" si="32"/>
        <v>2026/9/25残室</v>
      </c>
      <c r="LT34" s="76" t="str">
        <f t="shared" si="32"/>
        <v>2026/9/26残室</v>
      </c>
      <c r="LU34" s="76" t="str">
        <f t="shared" si="32"/>
        <v>2026/9/27残室</v>
      </c>
      <c r="LV34" s="76" t="str">
        <f t="shared" si="32"/>
        <v>2026/9/28残室</v>
      </c>
      <c r="LW34" s="76" t="str">
        <f t="shared" si="32"/>
        <v>2026/9/29残室</v>
      </c>
      <c r="LX34" s="76" t="str">
        <f t="shared" si="32"/>
        <v>2026/9/30残室</v>
      </c>
      <c r="LY34" s="76" t="str">
        <f t="shared" si="32"/>
        <v>2026/10/1残室</v>
      </c>
      <c r="LZ34" s="76" t="str">
        <f t="shared" si="32"/>
        <v>2026/10/2残室</v>
      </c>
      <c r="MA34" s="76" t="str">
        <f t="shared" si="32"/>
        <v>2026/10/3残室</v>
      </c>
      <c r="MB34" s="76" t="str">
        <f t="shared" si="32"/>
        <v>2026/10/4残室</v>
      </c>
      <c r="MC34" s="76" t="str">
        <f t="shared" si="32"/>
        <v>2026/10/5残室</v>
      </c>
      <c r="MD34" s="76" t="str">
        <f t="shared" si="32"/>
        <v>2026/10/6残室</v>
      </c>
      <c r="ME34" s="76" t="str">
        <f t="shared" si="32"/>
        <v>2026/10/7残室</v>
      </c>
      <c r="MF34" s="76" t="str">
        <f t="shared" si="32"/>
        <v>2026/10/8残室</v>
      </c>
      <c r="MG34" s="76" t="str">
        <f t="shared" si="32"/>
        <v>2026/10/9残室</v>
      </c>
      <c r="MH34" s="76" t="str">
        <f t="shared" si="32"/>
        <v>2026/10/10残室</v>
      </c>
      <c r="MI34" s="76" t="str">
        <f t="shared" si="32"/>
        <v>2026/10/11残室</v>
      </c>
      <c r="MJ34" s="76" t="str">
        <f t="shared" si="32"/>
        <v>2026/10/12残室</v>
      </c>
      <c r="MK34" s="76" t="str">
        <f t="shared" si="32"/>
        <v>2026/10/13残室</v>
      </c>
      <c r="ML34" s="76" t="str">
        <f t="shared" si="32"/>
        <v>2026/10/14残室</v>
      </c>
      <c r="MM34" s="76" t="str">
        <f t="shared" si="32"/>
        <v>2026/10/15残室</v>
      </c>
      <c r="MN34" s="76" t="str">
        <f t="shared" si="32"/>
        <v>2026/10/16残室</v>
      </c>
      <c r="MO34" s="76" t="str">
        <f t="shared" si="32"/>
        <v>2026/10/17残室</v>
      </c>
      <c r="MP34" s="76" t="str">
        <f t="shared" si="32"/>
        <v>2026/10/18残室</v>
      </c>
      <c r="MQ34" s="76" t="str">
        <f t="shared" si="32"/>
        <v>2026/10/19残室</v>
      </c>
      <c r="MR34" s="76" t="str">
        <f t="shared" si="32"/>
        <v>2026/10/20残室</v>
      </c>
      <c r="MS34" s="76" t="str">
        <f t="shared" si="32"/>
        <v>2026/10/21残室</v>
      </c>
      <c r="MT34" s="76" t="str">
        <f t="shared" si="32"/>
        <v>2026/10/22残室</v>
      </c>
      <c r="MU34" s="76" t="str">
        <f t="shared" si="32"/>
        <v>2026/10/23残室</v>
      </c>
      <c r="MV34" s="76" t="str">
        <f t="shared" si="32"/>
        <v>2026/10/24残室</v>
      </c>
      <c r="MW34" s="76" t="str">
        <f t="shared" si="32"/>
        <v>2026/10/25残室</v>
      </c>
      <c r="MX34" s="76" t="str">
        <f t="shared" si="32"/>
        <v>2026/10/26残室</v>
      </c>
      <c r="MY34" s="76" t="str">
        <f t="shared" si="32"/>
        <v>2026/10/27残室</v>
      </c>
      <c r="MZ34" s="76" t="str">
        <f t="shared" si="32"/>
        <v>2026/10/28残室</v>
      </c>
      <c r="NA34" s="76" t="str">
        <f t="shared" si="32"/>
        <v>2026/10/29残室</v>
      </c>
      <c r="NB34" s="76" t="str">
        <f t="shared" si="32"/>
        <v>2026/10/30残室</v>
      </c>
      <c r="NC34" s="76" t="str">
        <f t="shared" si="32"/>
        <v>2026/10/31残室</v>
      </c>
      <c r="ND34" s="76" t="str">
        <f t="shared" si="32"/>
        <v>2026/11/1残室</v>
      </c>
    </row>
    <row r="35" spans="1:368" ht="15" customHeight="1" x14ac:dyDescent="0.2">
      <c r="A35">
        <v>1</v>
      </c>
      <c r="B35" t="str">
        <f>カレンダー!$B$3&amp;"(残室数)"</f>
        <v>ラグジュアリープールヴィラ(残室数)</v>
      </c>
      <c r="C35">
        <f t="shared" ref="C35:BN35" si="33">IFERROR(C5-C20,0)</f>
        <v>0</v>
      </c>
      <c r="D35">
        <f t="shared" si="33"/>
        <v>0</v>
      </c>
      <c r="E35">
        <f t="shared" si="33"/>
        <v>0</v>
      </c>
      <c r="F35">
        <f t="shared" si="33"/>
        <v>0</v>
      </c>
      <c r="G35">
        <f t="shared" si="33"/>
        <v>0</v>
      </c>
      <c r="H35">
        <f t="shared" si="33"/>
        <v>0</v>
      </c>
      <c r="I35">
        <f t="shared" si="33"/>
        <v>0</v>
      </c>
      <c r="J35">
        <f t="shared" si="33"/>
        <v>0</v>
      </c>
      <c r="K35">
        <f t="shared" si="33"/>
        <v>0</v>
      </c>
      <c r="L35">
        <f t="shared" si="33"/>
        <v>0</v>
      </c>
      <c r="M35">
        <f t="shared" si="33"/>
        <v>0</v>
      </c>
      <c r="N35">
        <f t="shared" si="33"/>
        <v>0</v>
      </c>
      <c r="O35">
        <f t="shared" si="33"/>
        <v>0</v>
      </c>
      <c r="P35">
        <f t="shared" si="33"/>
        <v>0</v>
      </c>
      <c r="Q35">
        <f t="shared" si="33"/>
        <v>0</v>
      </c>
      <c r="R35">
        <f t="shared" si="33"/>
        <v>0</v>
      </c>
      <c r="S35">
        <f t="shared" si="33"/>
        <v>0</v>
      </c>
      <c r="T35">
        <f t="shared" si="33"/>
        <v>-2</v>
      </c>
      <c r="U35">
        <f t="shared" si="33"/>
        <v>0</v>
      </c>
      <c r="V35">
        <f t="shared" si="33"/>
        <v>0</v>
      </c>
      <c r="W35">
        <f t="shared" si="33"/>
        <v>0</v>
      </c>
      <c r="X35">
        <f t="shared" si="33"/>
        <v>0</v>
      </c>
      <c r="Y35">
        <f t="shared" si="33"/>
        <v>-1</v>
      </c>
      <c r="Z35">
        <f t="shared" si="33"/>
        <v>0</v>
      </c>
      <c r="AA35">
        <f t="shared" si="33"/>
        <v>-1</v>
      </c>
      <c r="AB35">
        <f t="shared" si="33"/>
        <v>-1</v>
      </c>
      <c r="AC35">
        <f t="shared" si="33"/>
        <v>-1</v>
      </c>
      <c r="AD35">
        <f t="shared" si="33"/>
        <v>-1</v>
      </c>
      <c r="AE35">
        <f t="shared" si="33"/>
        <v>0</v>
      </c>
      <c r="AF35">
        <f t="shared" si="33"/>
        <v>0</v>
      </c>
      <c r="AG35">
        <f t="shared" si="33"/>
        <v>0</v>
      </c>
      <c r="AH35">
        <f t="shared" si="33"/>
        <v>0</v>
      </c>
      <c r="AI35">
        <f t="shared" si="33"/>
        <v>0</v>
      </c>
      <c r="AJ35">
        <f t="shared" si="33"/>
        <v>0</v>
      </c>
      <c r="AK35">
        <f t="shared" si="33"/>
        <v>0</v>
      </c>
      <c r="AL35">
        <f t="shared" si="33"/>
        <v>0</v>
      </c>
      <c r="AM35">
        <f t="shared" si="33"/>
        <v>0</v>
      </c>
      <c r="AN35">
        <f t="shared" si="33"/>
        <v>0</v>
      </c>
      <c r="AO35">
        <f t="shared" si="33"/>
        <v>0</v>
      </c>
      <c r="AP35">
        <f t="shared" si="33"/>
        <v>0</v>
      </c>
      <c r="AQ35">
        <f t="shared" si="33"/>
        <v>0</v>
      </c>
      <c r="AR35">
        <f t="shared" si="33"/>
        <v>-1</v>
      </c>
      <c r="AS35">
        <f t="shared" si="33"/>
        <v>0</v>
      </c>
      <c r="AT35">
        <f t="shared" si="33"/>
        <v>0</v>
      </c>
      <c r="AU35">
        <f t="shared" si="33"/>
        <v>0</v>
      </c>
      <c r="AV35">
        <f t="shared" si="33"/>
        <v>0</v>
      </c>
      <c r="AW35">
        <f t="shared" si="33"/>
        <v>0</v>
      </c>
      <c r="AX35">
        <f t="shared" si="33"/>
        <v>0</v>
      </c>
      <c r="AY35">
        <f t="shared" si="33"/>
        <v>0</v>
      </c>
      <c r="AZ35">
        <f t="shared" si="33"/>
        <v>0</v>
      </c>
      <c r="BA35">
        <f t="shared" si="33"/>
        <v>0</v>
      </c>
      <c r="BB35">
        <f t="shared" si="33"/>
        <v>0</v>
      </c>
      <c r="BC35">
        <f t="shared" si="33"/>
        <v>0</v>
      </c>
      <c r="BD35">
        <f t="shared" si="33"/>
        <v>0</v>
      </c>
      <c r="BE35">
        <f t="shared" si="33"/>
        <v>0</v>
      </c>
      <c r="BF35">
        <f t="shared" si="33"/>
        <v>-1</v>
      </c>
      <c r="BG35">
        <f t="shared" si="33"/>
        <v>-1</v>
      </c>
      <c r="BH35">
        <f t="shared" si="33"/>
        <v>-1</v>
      </c>
      <c r="BI35">
        <f t="shared" si="33"/>
        <v>0</v>
      </c>
      <c r="BJ35">
        <f t="shared" si="33"/>
        <v>1</v>
      </c>
      <c r="BK35">
        <f t="shared" si="33"/>
        <v>0</v>
      </c>
      <c r="BL35">
        <f t="shared" si="33"/>
        <v>0</v>
      </c>
      <c r="BM35">
        <f t="shared" si="33"/>
        <v>0</v>
      </c>
      <c r="BN35">
        <f t="shared" si="33"/>
        <v>0</v>
      </c>
      <c r="BO35">
        <f t="shared" ref="BO35:DZ35" si="34">IFERROR(BO5-BO20,0)</f>
        <v>0</v>
      </c>
      <c r="BP35">
        <f t="shared" si="34"/>
        <v>0</v>
      </c>
      <c r="BQ35">
        <f t="shared" si="34"/>
        <v>0</v>
      </c>
      <c r="BR35">
        <f t="shared" si="34"/>
        <v>0</v>
      </c>
      <c r="BS35">
        <f t="shared" si="34"/>
        <v>0</v>
      </c>
      <c r="BT35">
        <f t="shared" si="34"/>
        <v>-1</v>
      </c>
      <c r="BU35">
        <f t="shared" si="34"/>
        <v>-1</v>
      </c>
      <c r="BV35">
        <f t="shared" si="34"/>
        <v>-1</v>
      </c>
      <c r="BW35">
        <f t="shared" si="34"/>
        <v>0</v>
      </c>
      <c r="BX35">
        <f t="shared" si="34"/>
        <v>0</v>
      </c>
      <c r="BY35">
        <f t="shared" si="34"/>
        <v>0</v>
      </c>
      <c r="BZ35">
        <f t="shared" si="34"/>
        <v>0</v>
      </c>
      <c r="CA35">
        <f t="shared" si="34"/>
        <v>0</v>
      </c>
      <c r="CB35">
        <f t="shared" si="34"/>
        <v>0</v>
      </c>
      <c r="CC35">
        <f t="shared" si="34"/>
        <v>-1</v>
      </c>
      <c r="CD35">
        <f t="shared" si="34"/>
        <v>-1</v>
      </c>
      <c r="CE35">
        <f t="shared" si="34"/>
        <v>0</v>
      </c>
      <c r="CF35">
        <f t="shared" si="34"/>
        <v>0</v>
      </c>
      <c r="CG35">
        <f t="shared" si="34"/>
        <v>-1</v>
      </c>
      <c r="CH35">
        <f t="shared" si="34"/>
        <v>0</v>
      </c>
      <c r="CI35">
        <f t="shared" si="34"/>
        <v>0</v>
      </c>
      <c r="CJ35">
        <f t="shared" si="34"/>
        <v>0</v>
      </c>
      <c r="CK35">
        <f t="shared" si="34"/>
        <v>0</v>
      </c>
      <c r="CL35">
        <f t="shared" si="34"/>
        <v>0</v>
      </c>
      <c r="CM35">
        <f t="shared" si="34"/>
        <v>-1</v>
      </c>
      <c r="CN35">
        <f t="shared" si="34"/>
        <v>-1</v>
      </c>
      <c r="CO35">
        <f t="shared" si="34"/>
        <v>-1</v>
      </c>
      <c r="CP35">
        <f t="shared" si="34"/>
        <v>0</v>
      </c>
      <c r="CQ35">
        <f t="shared" si="34"/>
        <v>0</v>
      </c>
      <c r="CR35">
        <f t="shared" si="34"/>
        <v>-1</v>
      </c>
      <c r="CS35">
        <f t="shared" si="34"/>
        <v>-1</v>
      </c>
      <c r="CT35">
        <f t="shared" si="34"/>
        <v>0</v>
      </c>
      <c r="CU35">
        <f t="shared" si="34"/>
        <v>0</v>
      </c>
      <c r="CV35">
        <f t="shared" si="34"/>
        <v>0</v>
      </c>
      <c r="CW35">
        <f t="shared" si="34"/>
        <v>0</v>
      </c>
      <c r="CX35">
        <f t="shared" si="34"/>
        <v>0</v>
      </c>
      <c r="CY35">
        <f t="shared" si="34"/>
        <v>0</v>
      </c>
      <c r="CZ35">
        <f t="shared" si="34"/>
        <v>0</v>
      </c>
      <c r="DA35">
        <f t="shared" si="34"/>
        <v>0</v>
      </c>
      <c r="DB35">
        <f t="shared" si="34"/>
        <v>0</v>
      </c>
      <c r="DC35">
        <f t="shared" si="34"/>
        <v>0</v>
      </c>
      <c r="DD35">
        <f t="shared" si="34"/>
        <v>0</v>
      </c>
      <c r="DE35">
        <f t="shared" si="34"/>
        <v>-1</v>
      </c>
      <c r="DF35">
        <f t="shared" si="34"/>
        <v>0</v>
      </c>
      <c r="DG35">
        <f t="shared" si="34"/>
        <v>1</v>
      </c>
      <c r="DH35">
        <f t="shared" si="34"/>
        <v>0</v>
      </c>
      <c r="DI35">
        <f t="shared" si="34"/>
        <v>-1</v>
      </c>
      <c r="DJ35">
        <f t="shared" si="34"/>
        <v>-1</v>
      </c>
      <c r="DK35">
        <f t="shared" si="34"/>
        <v>-1</v>
      </c>
      <c r="DL35">
        <f t="shared" si="34"/>
        <v>0</v>
      </c>
      <c r="DM35">
        <f t="shared" si="34"/>
        <v>0</v>
      </c>
      <c r="DN35">
        <f t="shared" si="34"/>
        <v>0</v>
      </c>
      <c r="DO35">
        <f t="shared" si="34"/>
        <v>0</v>
      </c>
      <c r="DP35">
        <f t="shared" si="34"/>
        <v>0</v>
      </c>
      <c r="DQ35">
        <f t="shared" si="34"/>
        <v>0</v>
      </c>
      <c r="DR35">
        <f t="shared" si="34"/>
        <v>0</v>
      </c>
      <c r="DS35">
        <f t="shared" si="34"/>
        <v>0</v>
      </c>
      <c r="DT35">
        <f t="shared" si="34"/>
        <v>0</v>
      </c>
      <c r="DU35">
        <f t="shared" si="34"/>
        <v>0</v>
      </c>
      <c r="DV35">
        <f t="shared" si="34"/>
        <v>0</v>
      </c>
      <c r="DW35">
        <f t="shared" si="34"/>
        <v>0</v>
      </c>
      <c r="DX35">
        <f t="shared" si="34"/>
        <v>0</v>
      </c>
      <c r="DY35">
        <f t="shared" si="34"/>
        <v>0</v>
      </c>
      <c r="DZ35">
        <f t="shared" si="34"/>
        <v>0</v>
      </c>
      <c r="EA35">
        <f t="shared" ref="EA35:GL35" si="35">IFERROR(EA5-EA20,0)</f>
        <v>0</v>
      </c>
      <c r="EB35">
        <f t="shared" si="35"/>
        <v>0</v>
      </c>
      <c r="EC35">
        <f t="shared" si="35"/>
        <v>0</v>
      </c>
      <c r="ED35">
        <f t="shared" si="35"/>
        <v>0</v>
      </c>
      <c r="EE35">
        <f t="shared" si="35"/>
        <v>0</v>
      </c>
      <c r="EF35">
        <f t="shared" si="35"/>
        <v>0</v>
      </c>
      <c r="EG35">
        <f t="shared" si="35"/>
        <v>0</v>
      </c>
      <c r="EH35">
        <f t="shared" si="35"/>
        <v>0</v>
      </c>
      <c r="EI35">
        <f t="shared" si="35"/>
        <v>0</v>
      </c>
      <c r="EJ35">
        <f t="shared" si="35"/>
        <v>0</v>
      </c>
      <c r="EK35">
        <f t="shared" si="35"/>
        <v>0</v>
      </c>
      <c r="EL35">
        <f t="shared" si="35"/>
        <v>-1</v>
      </c>
      <c r="EM35">
        <f t="shared" si="35"/>
        <v>-1</v>
      </c>
      <c r="EN35">
        <f t="shared" si="35"/>
        <v>0</v>
      </c>
      <c r="EO35">
        <f t="shared" si="35"/>
        <v>0</v>
      </c>
      <c r="EP35">
        <f t="shared" si="35"/>
        <v>0</v>
      </c>
      <c r="EQ35">
        <f t="shared" si="35"/>
        <v>0</v>
      </c>
      <c r="ER35">
        <f t="shared" si="35"/>
        <v>0</v>
      </c>
      <c r="ES35">
        <f t="shared" si="35"/>
        <v>0</v>
      </c>
      <c r="ET35">
        <f t="shared" si="35"/>
        <v>-1</v>
      </c>
      <c r="EU35">
        <f t="shared" si="35"/>
        <v>0</v>
      </c>
      <c r="EV35">
        <f t="shared" si="35"/>
        <v>0</v>
      </c>
      <c r="EW35">
        <f t="shared" si="35"/>
        <v>0</v>
      </c>
      <c r="EX35">
        <f t="shared" si="35"/>
        <v>0</v>
      </c>
      <c r="EY35">
        <f t="shared" si="35"/>
        <v>0</v>
      </c>
      <c r="EZ35">
        <f t="shared" si="35"/>
        <v>0</v>
      </c>
      <c r="FA35">
        <f t="shared" si="35"/>
        <v>1</v>
      </c>
      <c r="FB35">
        <f t="shared" si="35"/>
        <v>0</v>
      </c>
      <c r="FC35">
        <f t="shared" si="35"/>
        <v>0</v>
      </c>
      <c r="FD35">
        <f t="shared" si="35"/>
        <v>0</v>
      </c>
      <c r="FE35">
        <f t="shared" si="35"/>
        <v>0</v>
      </c>
      <c r="FF35">
        <f t="shared" si="35"/>
        <v>0</v>
      </c>
      <c r="FG35">
        <f t="shared" si="35"/>
        <v>0</v>
      </c>
      <c r="FH35">
        <f t="shared" si="35"/>
        <v>0</v>
      </c>
      <c r="FI35">
        <f t="shared" si="35"/>
        <v>0</v>
      </c>
      <c r="FJ35">
        <f t="shared" si="35"/>
        <v>0</v>
      </c>
      <c r="FK35">
        <f t="shared" si="35"/>
        <v>0</v>
      </c>
      <c r="FL35">
        <f t="shared" si="35"/>
        <v>0</v>
      </c>
      <c r="FM35">
        <f t="shared" si="35"/>
        <v>0</v>
      </c>
      <c r="FN35">
        <f t="shared" si="35"/>
        <v>0</v>
      </c>
      <c r="FO35">
        <f t="shared" si="35"/>
        <v>0</v>
      </c>
      <c r="FP35">
        <f t="shared" si="35"/>
        <v>0</v>
      </c>
      <c r="FQ35">
        <f t="shared" si="35"/>
        <v>0</v>
      </c>
      <c r="FR35">
        <f t="shared" si="35"/>
        <v>0</v>
      </c>
      <c r="FS35">
        <f t="shared" si="35"/>
        <v>0</v>
      </c>
      <c r="FT35">
        <f t="shared" si="35"/>
        <v>0</v>
      </c>
      <c r="FU35">
        <f t="shared" si="35"/>
        <v>0</v>
      </c>
      <c r="FV35">
        <f t="shared" si="35"/>
        <v>0</v>
      </c>
      <c r="FW35">
        <f t="shared" si="35"/>
        <v>0</v>
      </c>
      <c r="FX35">
        <f t="shared" si="35"/>
        <v>0</v>
      </c>
      <c r="FY35">
        <f t="shared" si="35"/>
        <v>0</v>
      </c>
      <c r="FZ35">
        <f t="shared" si="35"/>
        <v>0</v>
      </c>
      <c r="GA35">
        <f t="shared" si="35"/>
        <v>0</v>
      </c>
      <c r="GB35">
        <f t="shared" si="35"/>
        <v>0</v>
      </c>
      <c r="GC35">
        <f t="shared" si="35"/>
        <v>0</v>
      </c>
      <c r="GD35">
        <f t="shared" si="35"/>
        <v>0</v>
      </c>
      <c r="GE35">
        <f t="shared" si="35"/>
        <v>0</v>
      </c>
      <c r="GF35">
        <f t="shared" si="35"/>
        <v>0</v>
      </c>
      <c r="GG35">
        <f t="shared" si="35"/>
        <v>0</v>
      </c>
      <c r="GH35">
        <f t="shared" si="35"/>
        <v>0</v>
      </c>
      <c r="GI35">
        <f t="shared" si="35"/>
        <v>0</v>
      </c>
      <c r="GJ35">
        <f t="shared" si="35"/>
        <v>0</v>
      </c>
      <c r="GK35">
        <f t="shared" si="35"/>
        <v>0</v>
      </c>
      <c r="GL35">
        <f t="shared" si="35"/>
        <v>0</v>
      </c>
      <c r="GM35">
        <f t="shared" ref="GM35:IX35" si="36">IFERROR(GM5-GM20,0)</f>
        <v>0</v>
      </c>
      <c r="GN35">
        <f t="shared" si="36"/>
        <v>0</v>
      </c>
      <c r="GO35">
        <f t="shared" si="36"/>
        <v>0</v>
      </c>
      <c r="GP35">
        <f t="shared" si="36"/>
        <v>0</v>
      </c>
      <c r="GQ35">
        <f t="shared" si="36"/>
        <v>0</v>
      </c>
      <c r="GR35">
        <f t="shared" si="36"/>
        <v>0</v>
      </c>
      <c r="GS35">
        <f t="shared" si="36"/>
        <v>0</v>
      </c>
      <c r="GT35">
        <f t="shared" si="36"/>
        <v>0</v>
      </c>
      <c r="GU35">
        <f t="shared" si="36"/>
        <v>0</v>
      </c>
      <c r="GV35">
        <f t="shared" si="36"/>
        <v>-1</v>
      </c>
      <c r="GW35">
        <f t="shared" si="36"/>
        <v>0</v>
      </c>
      <c r="GX35">
        <f t="shared" si="36"/>
        <v>0</v>
      </c>
      <c r="GY35">
        <f t="shared" si="36"/>
        <v>0</v>
      </c>
      <c r="GZ35">
        <f t="shared" si="36"/>
        <v>0</v>
      </c>
      <c r="HA35">
        <f t="shared" si="36"/>
        <v>0</v>
      </c>
      <c r="HB35">
        <f t="shared" si="36"/>
        <v>0</v>
      </c>
      <c r="HC35">
        <f t="shared" si="36"/>
        <v>0</v>
      </c>
      <c r="HD35">
        <f t="shared" si="36"/>
        <v>0</v>
      </c>
      <c r="HE35">
        <f t="shared" si="36"/>
        <v>0</v>
      </c>
      <c r="HF35">
        <f t="shared" si="36"/>
        <v>0</v>
      </c>
      <c r="HG35">
        <f t="shared" si="36"/>
        <v>0</v>
      </c>
      <c r="HH35">
        <f t="shared" si="36"/>
        <v>0</v>
      </c>
      <c r="HI35">
        <f t="shared" si="36"/>
        <v>0</v>
      </c>
      <c r="HJ35">
        <f t="shared" si="36"/>
        <v>0</v>
      </c>
      <c r="HK35">
        <f t="shared" si="36"/>
        <v>0</v>
      </c>
      <c r="HL35">
        <f t="shared" si="36"/>
        <v>0</v>
      </c>
      <c r="HM35">
        <f t="shared" si="36"/>
        <v>0</v>
      </c>
      <c r="HN35">
        <f t="shared" si="36"/>
        <v>0</v>
      </c>
      <c r="HO35">
        <f t="shared" si="36"/>
        <v>0</v>
      </c>
      <c r="HP35">
        <f t="shared" si="36"/>
        <v>0</v>
      </c>
      <c r="HQ35">
        <f t="shared" si="36"/>
        <v>0</v>
      </c>
      <c r="HR35">
        <f t="shared" si="36"/>
        <v>0</v>
      </c>
      <c r="HS35">
        <f t="shared" si="36"/>
        <v>0</v>
      </c>
      <c r="HT35">
        <f t="shared" si="36"/>
        <v>0</v>
      </c>
      <c r="HU35">
        <f t="shared" si="36"/>
        <v>0</v>
      </c>
      <c r="HV35">
        <f t="shared" si="36"/>
        <v>0</v>
      </c>
      <c r="HW35">
        <f t="shared" si="36"/>
        <v>0</v>
      </c>
      <c r="HX35">
        <f t="shared" si="36"/>
        <v>0</v>
      </c>
      <c r="HY35">
        <f t="shared" si="36"/>
        <v>0</v>
      </c>
      <c r="HZ35">
        <f t="shared" si="36"/>
        <v>0</v>
      </c>
      <c r="IA35">
        <f t="shared" si="36"/>
        <v>0</v>
      </c>
      <c r="IB35">
        <f t="shared" si="36"/>
        <v>0</v>
      </c>
      <c r="IC35">
        <f t="shared" si="36"/>
        <v>0</v>
      </c>
      <c r="ID35">
        <f t="shared" si="36"/>
        <v>0</v>
      </c>
      <c r="IE35">
        <f t="shared" si="36"/>
        <v>0</v>
      </c>
      <c r="IF35">
        <f t="shared" si="36"/>
        <v>0</v>
      </c>
      <c r="IG35">
        <f t="shared" si="36"/>
        <v>0</v>
      </c>
      <c r="IH35">
        <f t="shared" si="36"/>
        <v>0</v>
      </c>
      <c r="II35">
        <f t="shared" si="36"/>
        <v>0</v>
      </c>
      <c r="IJ35">
        <f t="shared" si="36"/>
        <v>0</v>
      </c>
      <c r="IK35">
        <f t="shared" si="36"/>
        <v>0</v>
      </c>
      <c r="IL35">
        <f t="shared" si="36"/>
        <v>0</v>
      </c>
      <c r="IM35">
        <f t="shared" si="36"/>
        <v>0</v>
      </c>
      <c r="IN35">
        <f t="shared" si="36"/>
        <v>0</v>
      </c>
      <c r="IO35">
        <f t="shared" si="36"/>
        <v>0</v>
      </c>
      <c r="IP35">
        <f t="shared" si="36"/>
        <v>0</v>
      </c>
      <c r="IQ35">
        <f t="shared" si="36"/>
        <v>0</v>
      </c>
      <c r="IR35">
        <f t="shared" si="36"/>
        <v>0</v>
      </c>
      <c r="IS35">
        <f t="shared" si="36"/>
        <v>0</v>
      </c>
      <c r="IT35">
        <f t="shared" si="36"/>
        <v>0</v>
      </c>
      <c r="IU35">
        <f t="shared" si="36"/>
        <v>0</v>
      </c>
      <c r="IV35">
        <f t="shared" si="36"/>
        <v>0</v>
      </c>
      <c r="IW35">
        <f t="shared" si="36"/>
        <v>0</v>
      </c>
      <c r="IX35">
        <f t="shared" si="36"/>
        <v>0</v>
      </c>
      <c r="IY35">
        <f t="shared" ref="IY35:LJ35" si="37">IFERROR(IY5-IY20,0)</f>
        <v>0</v>
      </c>
      <c r="IZ35">
        <f t="shared" si="37"/>
        <v>0</v>
      </c>
      <c r="JA35">
        <f t="shared" si="37"/>
        <v>0</v>
      </c>
      <c r="JB35">
        <f t="shared" si="37"/>
        <v>0</v>
      </c>
      <c r="JC35">
        <f t="shared" si="37"/>
        <v>0</v>
      </c>
      <c r="JD35">
        <f t="shared" si="37"/>
        <v>0</v>
      </c>
      <c r="JE35">
        <f t="shared" si="37"/>
        <v>0</v>
      </c>
      <c r="JF35">
        <f t="shared" si="37"/>
        <v>0</v>
      </c>
      <c r="JG35">
        <f t="shared" si="37"/>
        <v>0</v>
      </c>
      <c r="JH35">
        <f t="shared" si="37"/>
        <v>0</v>
      </c>
      <c r="JI35">
        <f t="shared" si="37"/>
        <v>0</v>
      </c>
      <c r="JJ35">
        <f t="shared" si="37"/>
        <v>0</v>
      </c>
      <c r="JK35">
        <f t="shared" si="37"/>
        <v>0</v>
      </c>
      <c r="JL35">
        <f t="shared" si="37"/>
        <v>0</v>
      </c>
      <c r="JM35">
        <f t="shared" si="37"/>
        <v>0</v>
      </c>
      <c r="JN35">
        <f t="shared" si="37"/>
        <v>0</v>
      </c>
      <c r="JO35">
        <f t="shared" si="37"/>
        <v>0</v>
      </c>
      <c r="JP35">
        <f t="shared" si="37"/>
        <v>0</v>
      </c>
      <c r="JQ35">
        <f t="shared" si="37"/>
        <v>0</v>
      </c>
      <c r="JR35">
        <f t="shared" si="37"/>
        <v>0</v>
      </c>
      <c r="JS35">
        <f t="shared" si="37"/>
        <v>0</v>
      </c>
      <c r="JT35">
        <f t="shared" si="37"/>
        <v>0</v>
      </c>
      <c r="JU35">
        <f t="shared" si="37"/>
        <v>0</v>
      </c>
      <c r="JV35">
        <f t="shared" si="37"/>
        <v>0</v>
      </c>
      <c r="JW35">
        <f t="shared" si="37"/>
        <v>0</v>
      </c>
      <c r="JX35">
        <f t="shared" si="37"/>
        <v>0</v>
      </c>
      <c r="JY35">
        <f t="shared" si="37"/>
        <v>0</v>
      </c>
      <c r="JZ35">
        <f t="shared" si="37"/>
        <v>0</v>
      </c>
      <c r="KA35">
        <f t="shared" si="37"/>
        <v>0</v>
      </c>
      <c r="KB35">
        <f t="shared" si="37"/>
        <v>0</v>
      </c>
      <c r="KC35">
        <f t="shared" si="37"/>
        <v>0</v>
      </c>
      <c r="KD35">
        <f t="shared" si="37"/>
        <v>0</v>
      </c>
      <c r="KE35">
        <f t="shared" si="37"/>
        <v>0</v>
      </c>
      <c r="KF35">
        <f t="shared" si="37"/>
        <v>0</v>
      </c>
      <c r="KG35">
        <f t="shared" si="37"/>
        <v>0</v>
      </c>
      <c r="KH35">
        <f t="shared" si="37"/>
        <v>0</v>
      </c>
      <c r="KI35">
        <f t="shared" si="37"/>
        <v>0</v>
      </c>
      <c r="KJ35">
        <f t="shared" si="37"/>
        <v>0</v>
      </c>
      <c r="KK35">
        <f t="shared" si="37"/>
        <v>0</v>
      </c>
      <c r="KL35">
        <f t="shared" si="37"/>
        <v>0</v>
      </c>
      <c r="KM35">
        <f t="shared" si="37"/>
        <v>0</v>
      </c>
      <c r="KN35">
        <f t="shared" si="37"/>
        <v>0</v>
      </c>
      <c r="KO35">
        <f t="shared" si="37"/>
        <v>0</v>
      </c>
      <c r="KP35">
        <f t="shared" si="37"/>
        <v>0</v>
      </c>
      <c r="KQ35">
        <f t="shared" si="37"/>
        <v>0</v>
      </c>
      <c r="KR35">
        <f t="shared" si="37"/>
        <v>0</v>
      </c>
      <c r="KS35">
        <f t="shared" si="37"/>
        <v>0</v>
      </c>
      <c r="KT35">
        <f t="shared" si="37"/>
        <v>0</v>
      </c>
      <c r="KU35">
        <f t="shared" si="37"/>
        <v>0</v>
      </c>
      <c r="KV35">
        <f t="shared" si="37"/>
        <v>0</v>
      </c>
      <c r="KW35">
        <f t="shared" si="37"/>
        <v>0</v>
      </c>
      <c r="KX35">
        <f t="shared" si="37"/>
        <v>0</v>
      </c>
      <c r="KY35">
        <f t="shared" si="37"/>
        <v>0</v>
      </c>
      <c r="KZ35">
        <f t="shared" si="37"/>
        <v>0</v>
      </c>
      <c r="LA35">
        <f t="shared" si="37"/>
        <v>0</v>
      </c>
      <c r="LB35">
        <f t="shared" si="37"/>
        <v>0</v>
      </c>
      <c r="LC35">
        <f t="shared" si="37"/>
        <v>0</v>
      </c>
      <c r="LD35">
        <f t="shared" si="37"/>
        <v>0</v>
      </c>
      <c r="LE35">
        <f t="shared" si="37"/>
        <v>0</v>
      </c>
      <c r="LF35">
        <f t="shared" si="37"/>
        <v>0</v>
      </c>
      <c r="LG35">
        <f t="shared" si="37"/>
        <v>0</v>
      </c>
      <c r="LH35">
        <f t="shared" si="37"/>
        <v>0</v>
      </c>
      <c r="LI35">
        <f t="shared" si="37"/>
        <v>0</v>
      </c>
      <c r="LJ35">
        <f t="shared" si="37"/>
        <v>0</v>
      </c>
      <c r="LK35">
        <f t="shared" ref="LK35:ND35" si="38">IFERROR(LK5-LK20,0)</f>
        <v>0</v>
      </c>
      <c r="LL35">
        <f t="shared" si="38"/>
        <v>0</v>
      </c>
      <c r="LM35">
        <f t="shared" si="38"/>
        <v>0</v>
      </c>
      <c r="LN35">
        <f t="shared" si="38"/>
        <v>0</v>
      </c>
      <c r="LO35">
        <f t="shared" si="38"/>
        <v>0</v>
      </c>
      <c r="LP35">
        <f t="shared" si="38"/>
        <v>0</v>
      </c>
      <c r="LQ35">
        <f t="shared" si="38"/>
        <v>0</v>
      </c>
      <c r="LR35">
        <f t="shared" si="38"/>
        <v>0</v>
      </c>
      <c r="LS35">
        <f t="shared" si="38"/>
        <v>0</v>
      </c>
      <c r="LT35">
        <f t="shared" si="38"/>
        <v>0</v>
      </c>
      <c r="LU35">
        <f t="shared" si="38"/>
        <v>0</v>
      </c>
      <c r="LV35">
        <f t="shared" si="38"/>
        <v>0</v>
      </c>
      <c r="LW35">
        <f t="shared" si="38"/>
        <v>0</v>
      </c>
      <c r="LX35">
        <f t="shared" si="38"/>
        <v>0</v>
      </c>
      <c r="LY35">
        <f t="shared" si="38"/>
        <v>0</v>
      </c>
      <c r="LZ35">
        <f t="shared" si="38"/>
        <v>0</v>
      </c>
      <c r="MA35">
        <f t="shared" si="38"/>
        <v>0</v>
      </c>
      <c r="MB35">
        <f t="shared" si="38"/>
        <v>0</v>
      </c>
      <c r="MC35">
        <f t="shared" si="38"/>
        <v>0</v>
      </c>
      <c r="MD35">
        <f t="shared" si="38"/>
        <v>0</v>
      </c>
      <c r="ME35">
        <f t="shared" si="38"/>
        <v>0</v>
      </c>
      <c r="MF35">
        <f t="shared" si="38"/>
        <v>0</v>
      </c>
      <c r="MG35">
        <f t="shared" si="38"/>
        <v>0</v>
      </c>
      <c r="MH35">
        <f t="shared" si="38"/>
        <v>0</v>
      </c>
      <c r="MI35">
        <f t="shared" si="38"/>
        <v>0</v>
      </c>
      <c r="MJ35">
        <f t="shared" si="38"/>
        <v>0</v>
      </c>
      <c r="MK35">
        <f t="shared" si="38"/>
        <v>0</v>
      </c>
      <c r="ML35">
        <f t="shared" si="38"/>
        <v>0</v>
      </c>
      <c r="MM35">
        <f t="shared" si="38"/>
        <v>0</v>
      </c>
      <c r="MN35">
        <f t="shared" si="38"/>
        <v>0</v>
      </c>
      <c r="MO35">
        <f t="shared" si="38"/>
        <v>0</v>
      </c>
      <c r="MP35">
        <f t="shared" si="38"/>
        <v>0</v>
      </c>
      <c r="MQ35">
        <f t="shared" si="38"/>
        <v>0</v>
      </c>
      <c r="MR35">
        <f t="shared" si="38"/>
        <v>0</v>
      </c>
      <c r="MS35">
        <f t="shared" si="38"/>
        <v>0</v>
      </c>
      <c r="MT35">
        <f t="shared" si="38"/>
        <v>0</v>
      </c>
      <c r="MU35">
        <f t="shared" si="38"/>
        <v>0</v>
      </c>
      <c r="MV35">
        <f t="shared" si="38"/>
        <v>0</v>
      </c>
      <c r="MW35">
        <f t="shared" si="38"/>
        <v>0</v>
      </c>
      <c r="MX35">
        <f t="shared" si="38"/>
        <v>0</v>
      </c>
      <c r="MY35">
        <f t="shared" si="38"/>
        <v>0</v>
      </c>
      <c r="MZ35">
        <f t="shared" si="38"/>
        <v>0</v>
      </c>
      <c r="NA35">
        <f t="shared" si="38"/>
        <v>0</v>
      </c>
      <c r="NB35">
        <f t="shared" si="38"/>
        <v>0</v>
      </c>
      <c r="NC35">
        <f t="shared" si="38"/>
        <v>0</v>
      </c>
      <c r="ND35">
        <f t="shared" si="38"/>
        <v>0</v>
      </c>
    </row>
    <row r="36" spans="1:368" ht="15" customHeight="1" x14ac:dyDescent="0.2">
      <c r="A36">
        <v>2</v>
      </c>
      <c r="B36" t="str">
        <f>カレンダー!$B$3&amp;"(販売室数)"</f>
        <v>ラグジュアリープールヴィラ(販売室数)</v>
      </c>
      <c r="C36">
        <f t="shared" ref="C36:BN36" si="39">IFERROR(C6-C21,0)</f>
        <v>0</v>
      </c>
      <c r="D36">
        <f t="shared" si="39"/>
        <v>0</v>
      </c>
      <c r="E36">
        <f t="shared" si="39"/>
        <v>0</v>
      </c>
      <c r="F36">
        <f t="shared" si="39"/>
        <v>0</v>
      </c>
      <c r="G36">
        <f t="shared" si="39"/>
        <v>0</v>
      </c>
      <c r="H36">
        <f t="shared" si="39"/>
        <v>0</v>
      </c>
      <c r="I36">
        <f t="shared" si="39"/>
        <v>0</v>
      </c>
      <c r="J36">
        <f t="shared" si="39"/>
        <v>0</v>
      </c>
      <c r="K36">
        <f t="shared" si="39"/>
        <v>0</v>
      </c>
      <c r="L36">
        <f t="shared" si="39"/>
        <v>0</v>
      </c>
      <c r="M36">
        <f t="shared" si="39"/>
        <v>0</v>
      </c>
      <c r="N36">
        <f t="shared" si="39"/>
        <v>0</v>
      </c>
      <c r="O36">
        <f t="shared" si="39"/>
        <v>0</v>
      </c>
      <c r="P36">
        <f t="shared" si="39"/>
        <v>0</v>
      </c>
      <c r="Q36">
        <f t="shared" si="39"/>
        <v>0</v>
      </c>
      <c r="R36">
        <f t="shared" si="39"/>
        <v>0</v>
      </c>
      <c r="S36">
        <f t="shared" si="39"/>
        <v>0</v>
      </c>
      <c r="T36">
        <f t="shared" si="39"/>
        <v>2</v>
      </c>
      <c r="U36">
        <f t="shared" si="39"/>
        <v>0</v>
      </c>
      <c r="V36">
        <f t="shared" si="39"/>
        <v>0</v>
      </c>
      <c r="W36">
        <f t="shared" si="39"/>
        <v>0</v>
      </c>
      <c r="X36">
        <f t="shared" si="39"/>
        <v>0</v>
      </c>
      <c r="Y36">
        <f t="shared" si="39"/>
        <v>1</v>
      </c>
      <c r="Z36">
        <f t="shared" si="39"/>
        <v>0</v>
      </c>
      <c r="AA36">
        <f t="shared" si="39"/>
        <v>1</v>
      </c>
      <c r="AB36">
        <f t="shared" si="39"/>
        <v>1</v>
      </c>
      <c r="AC36">
        <f t="shared" si="39"/>
        <v>1</v>
      </c>
      <c r="AD36">
        <f t="shared" si="39"/>
        <v>1</v>
      </c>
      <c r="AE36">
        <f t="shared" si="39"/>
        <v>0</v>
      </c>
      <c r="AF36">
        <f t="shared" si="39"/>
        <v>0</v>
      </c>
      <c r="AG36">
        <f t="shared" si="39"/>
        <v>0</v>
      </c>
      <c r="AH36">
        <f t="shared" si="39"/>
        <v>0</v>
      </c>
      <c r="AI36">
        <f t="shared" si="39"/>
        <v>0</v>
      </c>
      <c r="AJ36">
        <f t="shared" si="39"/>
        <v>0</v>
      </c>
      <c r="AK36">
        <f t="shared" si="39"/>
        <v>0</v>
      </c>
      <c r="AL36">
        <f t="shared" si="39"/>
        <v>0</v>
      </c>
      <c r="AM36">
        <f t="shared" si="39"/>
        <v>0</v>
      </c>
      <c r="AN36">
        <f t="shared" si="39"/>
        <v>0</v>
      </c>
      <c r="AO36">
        <f t="shared" si="39"/>
        <v>0</v>
      </c>
      <c r="AP36">
        <f t="shared" si="39"/>
        <v>0</v>
      </c>
      <c r="AQ36">
        <f t="shared" si="39"/>
        <v>0</v>
      </c>
      <c r="AR36">
        <f t="shared" si="39"/>
        <v>1</v>
      </c>
      <c r="AS36">
        <f t="shared" si="39"/>
        <v>0</v>
      </c>
      <c r="AT36">
        <f t="shared" si="39"/>
        <v>0</v>
      </c>
      <c r="AU36">
        <f t="shared" si="39"/>
        <v>0</v>
      </c>
      <c r="AV36">
        <f t="shared" si="39"/>
        <v>0</v>
      </c>
      <c r="AW36">
        <f t="shared" si="39"/>
        <v>0</v>
      </c>
      <c r="AX36">
        <f t="shared" si="39"/>
        <v>0</v>
      </c>
      <c r="AY36">
        <f t="shared" si="39"/>
        <v>0</v>
      </c>
      <c r="AZ36">
        <f t="shared" si="39"/>
        <v>0</v>
      </c>
      <c r="BA36">
        <f t="shared" si="39"/>
        <v>0</v>
      </c>
      <c r="BB36">
        <f t="shared" si="39"/>
        <v>0</v>
      </c>
      <c r="BC36">
        <f t="shared" si="39"/>
        <v>0</v>
      </c>
      <c r="BD36">
        <f t="shared" si="39"/>
        <v>0</v>
      </c>
      <c r="BE36">
        <f t="shared" si="39"/>
        <v>0</v>
      </c>
      <c r="BF36">
        <f t="shared" si="39"/>
        <v>1</v>
      </c>
      <c r="BG36">
        <f t="shared" si="39"/>
        <v>1</v>
      </c>
      <c r="BH36">
        <f t="shared" si="39"/>
        <v>1</v>
      </c>
      <c r="BI36">
        <f t="shared" si="39"/>
        <v>0</v>
      </c>
      <c r="BJ36">
        <f t="shared" si="39"/>
        <v>-1</v>
      </c>
      <c r="BK36">
        <f t="shared" si="39"/>
        <v>0</v>
      </c>
      <c r="BL36">
        <f t="shared" si="39"/>
        <v>0</v>
      </c>
      <c r="BM36">
        <f t="shared" si="39"/>
        <v>0</v>
      </c>
      <c r="BN36">
        <f t="shared" si="39"/>
        <v>0</v>
      </c>
      <c r="BO36">
        <f t="shared" ref="BO36:DZ36" si="40">IFERROR(BO6-BO21,0)</f>
        <v>0</v>
      </c>
      <c r="BP36">
        <f t="shared" si="40"/>
        <v>0</v>
      </c>
      <c r="BQ36">
        <f t="shared" si="40"/>
        <v>0</v>
      </c>
      <c r="BR36">
        <f t="shared" si="40"/>
        <v>0</v>
      </c>
      <c r="BS36">
        <f t="shared" si="40"/>
        <v>0</v>
      </c>
      <c r="BT36">
        <f t="shared" si="40"/>
        <v>1</v>
      </c>
      <c r="BU36">
        <f t="shared" si="40"/>
        <v>1</v>
      </c>
      <c r="BV36">
        <f t="shared" si="40"/>
        <v>1</v>
      </c>
      <c r="BW36">
        <f t="shared" si="40"/>
        <v>0</v>
      </c>
      <c r="BX36">
        <f t="shared" si="40"/>
        <v>0</v>
      </c>
      <c r="BY36">
        <f t="shared" si="40"/>
        <v>0</v>
      </c>
      <c r="BZ36">
        <f t="shared" si="40"/>
        <v>0</v>
      </c>
      <c r="CA36">
        <f t="shared" si="40"/>
        <v>0</v>
      </c>
      <c r="CB36">
        <f t="shared" si="40"/>
        <v>0</v>
      </c>
      <c r="CC36">
        <f t="shared" si="40"/>
        <v>1</v>
      </c>
      <c r="CD36">
        <f t="shared" si="40"/>
        <v>1</v>
      </c>
      <c r="CE36">
        <f t="shared" si="40"/>
        <v>0</v>
      </c>
      <c r="CF36">
        <f t="shared" si="40"/>
        <v>0</v>
      </c>
      <c r="CG36">
        <f t="shared" si="40"/>
        <v>1</v>
      </c>
      <c r="CH36">
        <f t="shared" si="40"/>
        <v>0</v>
      </c>
      <c r="CI36">
        <f t="shared" si="40"/>
        <v>0</v>
      </c>
      <c r="CJ36">
        <f t="shared" si="40"/>
        <v>0</v>
      </c>
      <c r="CK36">
        <f t="shared" si="40"/>
        <v>0</v>
      </c>
      <c r="CL36">
        <f t="shared" si="40"/>
        <v>0</v>
      </c>
      <c r="CM36">
        <f t="shared" si="40"/>
        <v>1</v>
      </c>
      <c r="CN36">
        <f t="shared" si="40"/>
        <v>1</v>
      </c>
      <c r="CO36">
        <f t="shared" si="40"/>
        <v>1</v>
      </c>
      <c r="CP36">
        <f t="shared" si="40"/>
        <v>0</v>
      </c>
      <c r="CQ36">
        <f t="shared" si="40"/>
        <v>0</v>
      </c>
      <c r="CR36">
        <f t="shared" si="40"/>
        <v>1</v>
      </c>
      <c r="CS36">
        <f t="shared" si="40"/>
        <v>1</v>
      </c>
      <c r="CT36">
        <f t="shared" si="40"/>
        <v>0</v>
      </c>
      <c r="CU36">
        <f t="shared" si="40"/>
        <v>0</v>
      </c>
      <c r="CV36">
        <f t="shared" si="40"/>
        <v>0</v>
      </c>
      <c r="CW36">
        <f t="shared" si="40"/>
        <v>0</v>
      </c>
      <c r="CX36">
        <f t="shared" si="40"/>
        <v>0</v>
      </c>
      <c r="CY36">
        <f t="shared" si="40"/>
        <v>0</v>
      </c>
      <c r="CZ36">
        <f t="shared" si="40"/>
        <v>0</v>
      </c>
      <c r="DA36">
        <f t="shared" si="40"/>
        <v>0</v>
      </c>
      <c r="DB36">
        <f t="shared" si="40"/>
        <v>0</v>
      </c>
      <c r="DC36">
        <f t="shared" si="40"/>
        <v>0</v>
      </c>
      <c r="DD36">
        <f t="shared" si="40"/>
        <v>0</v>
      </c>
      <c r="DE36">
        <f t="shared" si="40"/>
        <v>1</v>
      </c>
      <c r="DF36">
        <f t="shared" si="40"/>
        <v>0</v>
      </c>
      <c r="DG36">
        <f t="shared" si="40"/>
        <v>-1</v>
      </c>
      <c r="DH36">
        <f t="shared" si="40"/>
        <v>0</v>
      </c>
      <c r="DI36">
        <f t="shared" si="40"/>
        <v>1</v>
      </c>
      <c r="DJ36">
        <f t="shared" si="40"/>
        <v>1</v>
      </c>
      <c r="DK36">
        <f t="shared" si="40"/>
        <v>1</v>
      </c>
      <c r="DL36">
        <f t="shared" si="40"/>
        <v>0</v>
      </c>
      <c r="DM36">
        <f t="shared" si="40"/>
        <v>0</v>
      </c>
      <c r="DN36">
        <f t="shared" si="40"/>
        <v>0</v>
      </c>
      <c r="DO36">
        <f t="shared" si="40"/>
        <v>0</v>
      </c>
      <c r="DP36">
        <f t="shared" si="40"/>
        <v>0</v>
      </c>
      <c r="DQ36">
        <f t="shared" si="40"/>
        <v>0</v>
      </c>
      <c r="DR36">
        <f t="shared" si="40"/>
        <v>0</v>
      </c>
      <c r="DS36">
        <f t="shared" si="40"/>
        <v>0</v>
      </c>
      <c r="DT36">
        <f t="shared" si="40"/>
        <v>0</v>
      </c>
      <c r="DU36">
        <f t="shared" si="40"/>
        <v>0</v>
      </c>
      <c r="DV36">
        <f t="shared" si="40"/>
        <v>0</v>
      </c>
      <c r="DW36">
        <f t="shared" si="40"/>
        <v>0</v>
      </c>
      <c r="DX36">
        <f t="shared" si="40"/>
        <v>0</v>
      </c>
      <c r="DY36">
        <f t="shared" si="40"/>
        <v>0</v>
      </c>
      <c r="DZ36">
        <f t="shared" si="40"/>
        <v>0</v>
      </c>
      <c r="EA36">
        <f t="shared" ref="EA36:GL36" si="41">IFERROR(EA6-EA21,0)</f>
        <v>0</v>
      </c>
      <c r="EB36">
        <f t="shared" si="41"/>
        <v>0</v>
      </c>
      <c r="EC36">
        <f t="shared" si="41"/>
        <v>0</v>
      </c>
      <c r="ED36">
        <f t="shared" si="41"/>
        <v>0</v>
      </c>
      <c r="EE36">
        <f t="shared" si="41"/>
        <v>0</v>
      </c>
      <c r="EF36">
        <f t="shared" si="41"/>
        <v>0</v>
      </c>
      <c r="EG36">
        <f t="shared" si="41"/>
        <v>0</v>
      </c>
      <c r="EH36">
        <f t="shared" si="41"/>
        <v>0</v>
      </c>
      <c r="EI36">
        <f t="shared" si="41"/>
        <v>0</v>
      </c>
      <c r="EJ36">
        <f t="shared" si="41"/>
        <v>0</v>
      </c>
      <c r="EK36">
        <f t="shared" si="41"/>
        <v>0</v>
      </c>
      <c r="EL36">
        <f t="shared" si="41"/>
        <v>1</v>
      </c>
      <c r="EM36">
        <f t="shared" si="41"/>
        <v>1</v>
      </c>
      <c r="EN36">
        <f t="shared" si="41"/>
        <v>0</v>
      </c>
      <c r="EO36">
        <f t="shared" si="41"/>
        <v>0</v>
      </c>
      <c r="EP36">
        <f t="shared" si="41"/>
        <v>0</v>
      </c>
      <c r="EQ36">
        <f t="shared" si="41"/>
        <v>0</v>
      </c>
      <c r="ER36">
        <f t="shared" si="41"/>
        <v>0</v>
      </c>
      <c r="ES36">
        <f t="shared" si="41"/>
        <v>0</v>
      </c>
      <c r="ET36">
        <f t="shared" si="41"/>
        <v>1</v>
      </c>
      <c r="EU36">
        <f t="shared" si="41"/>
        <v>0</v>
      </c>
      <c r="EV36">
        <f t="shared" si="41"/>
        <v>0</v>
      </c>
      <c r="EW36">
        <f t="shared" si="41"/>
        <v>0</v>
      </c>
      <c r="EX36">
        <f t="shared" si="41"/>
        <v>0</v>
      </c>
      <c r="EY36">
        <f t="shared" si="41"/>
        <v>0</v>
      </c>
      <c r="EZ36">
        <f t="shared" si="41"/>
        <v>0</v>
      </c>
      <c r="FA36">
        <f t="shared" si="41"/>
        <v>-1</v>
      </c>
      <c r="FB36">
        <f t="shared" si="41"/>
        <v>0</v>
      </c>
      <c r="FC36">
        <f t="shared" si="41"/>
        <v>0</v>
      </c>
      <c r="FD36">
        <f t="shared" si="41"/>
        <v>0</v>
      </c>
      <c r="FE36">
        <f t="shared" si="41"/>
        <v>0</v>
      </c>
      <c r="FF36">
        <f t="shared" si="41"/>
        <v>0</v>
      </c>
      <c r="FG36">
        <f t="shared" si="41"/>
        <v>0</v>
      </c>
      <c r="FH36">
        <f t="shared" si="41"/>
        <v>0</v>
      </c>
      <c r="FI36">
        <f t="shared" si="41"/>
        <v>0</v>
      </c>
      <c r="FJ36">
        <f t="shared" si="41"/>
        <v>0</v>
      </c>
      <c r="FK36">
        <f t="shared" si="41"/>
        <v>0</v>
      </c>
      <c r="FL36">
        <f t="shared" si="41"/>
        <v>0</v>
      </c>
      <c r="FM36">
        <f t="shared" si="41"/>
        <v>0</v>
      </c>
      <c r="FN36">
        <f t="shared" si="41"/>
        <v>0</v>
      </c>
      <c r="FO36">
        <f t="shared" si="41"/>
        <v>0</v>
      </c>
      <c r="FP36">
        <f t="shared" si="41"/>
        <v>0</v>
      </c>
      <c r="FQ36">
        <f t="shared" si="41"/>
        <v>0</v>
      </c>
      <c r="FR36">
        <f t="shared" si="41"/>
        <v>0</v>
      </c>
      <c r="FS36">
        <f t="shared" si="41"/>
        <v>0</v>
      </c>
      <c r="FT36">
        <f t="shared" si="41"/>
        <v>0</v>
      </c>
      <c r="FU36">
        <f t="shared" si="41"/>
        <v>0</v>
      </c>
      <c r="FV36">
        <f t="shared" si="41"/>
        <v>0</v>
      </c>
      <c r="FW36">
        <f t="shared" si="41"/>
        <v>0</v>
      </c>
      <c r="FX36">
        <f t="shared" si="41"/>
        <v>0</v>
      </c>
      <c r="FY36">
        <f t="shared" si="41"/>
        <v>0</v>
      </c>
      <c r="FZ36">
        <f t="shared" si="41"/>
        <v>0</v>
      </c>
      <c r="GA36">
        <f t="shared" si="41"/>
        <v>0</v>
      </c>
      <c r="GB36">
        <f t="shared" si="41"/>
        <v>0</v>
      </c>
      <c r="GC36">
        <f t="shared" si="41"/>
        <v>0</v>
      </c>
      <c r="GD36">
        <f t="shared" si="41"/>
        <v>0</v>
      </c>
      <c r="GE36">
        <f t="shared" si="41"/>
        <v>0</v>
      </c>
      <c r="GF36">
        <f t="shared" si="41"/>
        <v>0</v>
      </c>
      <c r="GG36">
        <f t="shared" si="41"/>
        <v>0</v>
      </c>
      <c r="GH36">
        <f t="shared" si="41"/>
        <v>0</v>
      </c>
      <c r="GI36">
        <f t="shared" si="41"/>
        <v>0</v>
      </c>
      <c r="GJ36">
        <f t="shared" si="41"/>
        <v>0</v>
      </c>
      <c r="GK36">
        <f t="shared" si="41"/>
        <v>0</v>
      </c>
      <c r="GL36">
        <f t="shared" si="41"/>
        <v>0</v>
      </c>
      <c r="GM36">
        <f t="shared" ref="GM36:IX36" si="42">IFERROR(GM6-GM21,0)</f>
        <v>0</v>
      </c>
      <c r="GN36">
        <f t="shared" si="42"/>
        <v>0</v>
      </c>
      <c r="GO36">
        <f t="shared" si="42"/>
        <v>0</v>
      </c>
      <c r="GP36">
        <f t="shared" si="42"/>
        <v>0</v>
      </c>
      <c r="GQ36">
        <f t="shared" si="42"/>
        <v>0</v>
      </c>
      <c r="GR36">
        <f t="shared" si="42"/>
        <v>0</v>
      </c>
      <c r="GS36">
        <f t="shared" si="42"/>
        <v>0</v>
      </c>
      <c r="GT36">
        <f t="shared" si="42"/>
        <v>0</v>
      </c>
      <c r="GU36">
        <f t="shared" si="42"/>
        <v>0</v>
      </c>
      <c r="GV36">
        <f t="shared" si="42"/>
        <v>1</v>
      </c>
      <c r="GW36">
        <f t="shared" si="42"/>
        <v>0</v>
      </c>
      <c r="GX36">
        <f t="shared" si="42"/>
        <v>0</v>
      </c>
      <c r="GY36">
        <f t="shared" si="42"/>
        <v>0</v>
      </c>
      <c r="GZ36">
        <f t="shared" si="42"/>
        <v>0</v>
      </c>
      <c r="HA36">
        <f t="shared" si="42"/>
        <v>0</v>
      </c>
      <c r="HB36">
        <f t="shared" si="42"/>
        <v>0</v>
      </c>
      <c r="HC36">
        <f t="shared" si="42"/>
        <v>0</v>
      </c>
      <c r="HD36">
        <f t="shared" si="42"/>
        <v>0</v>
      </c>
      <c r="HE36">
        <f t="shared" si="42"/>
        <v>0</v>
      </c>
      <c r="HF36">
        <f t="shared" si="42"/>
        <v>0</v>
      </c>
      <c r="HG36">
        <f t="shared" si="42"/>
        <v>0</v>
      </c>
      <c r="HH36">
        <f t="shared" si="42"/>
        <v>0</v>
      </c>
      <c r="HI36">
        <f t="shared" si="42"/>
        <v>0</v>
      </c>
      <c r="HJ36">
        <f t="shared" si="42"/>
        <v>0</v>
      </c>
      <c r="HK36">
        <f t="shared" si="42"/>
        <v>0</v>
      </c>
      <c r="HL36">
        <f t="shared" si="42"/>
        <v>0</v>
      </c>
      <c r="HM36">
        <f t="shared" si="42"/>
        <v>0</v>
      </c>
      <c r="HN36">
        <f t="shared" si="42"/>
        <v>0</v>
      </c>
      <c r="HO36">
        <f t="shared" si="42"/>
        <v>0</v>
      </c>
      <c r="HP36">
        <f t="shared" si="42"/>
        <v>0</v>
      </c>
      <c r="HQ36">
        <f t="shared" si="42"/>
        <v>0</v>
      </c>
      <c r="HR36">
        <f t="shared" si="42"/>
        <v>0</v>
      </c>
      <c r="HS36">
        <f t="shared" si="42"/>
        <v>0</v>
      </c>
      <c r="HT36">
        <f t="shared" si="42"/>
        <v>0</v>
      </c>
      <c r="HU36">
        <f t="shared" si="42"/>
        <v>0</v>
      </c>
      <c r="HV36">
        <f t="shared" si="42"/>
        <v>0</v>
      </c>
      <c r="HW36">
        <f t="shared" si="42"/>
        <v>0</v>
      </c>
      <c r="HX36">
        <f t="shared" si="42"/>
        <v>0</v>
      </c>
      <c r="HY36">
        <f t="shared" si="42"/>
        <v>0</v>
      </c>
      <c r="HZ36">
        <f t="shared" si="42"/>
        <v>0</v>
      </c>
      <c r="IA36">
        <f t="shared" si="42"/>
        <v>0</v>
      </c>
      <c r="IB36">
        <f t="shared" si="42"/>
        <v>0</v>
      </c>
      <c r="IC36">
        <f t="shared" si="42"/>
        <v>0</v>
      </c>
      <c r="ID36">
        <f t="shared" si="42"/>
        <v>0</v>
      </c>
      <c r="IE36">
        <f t="shared" si="42"/>
        <v>0</v>
      </c>
      <c r="IF36">
        <f t="shared" si="42"/>
        <v>0</v>
      </c>
      <c r="IG36">
        <f t="shared" si="42"/>
        <v>0</v>
      </c>
      <c r="IH36">
        <f t="shared" si="42"/>
        <v>0</v>
      </c>
      <c r="II36">
        <f t="shared" si="42"/>
        <v>0</v>
      </c>
      <c r="IJ36">
        <f t="shared" si="42"/>
        <v>0</v>
      </c>
      <c r="IK36">
        <f t="shared" si="42"/>
        <v>0</v>
      </c>
      <c r="IL36">
        <f t="shared" si="42"/>
        <v>0</v>
      </c>
      <c r="IM36">
        <f t="shared" si="42"/>
        <v>0</v>
      </c>
      <c r="IN36">
        <f t="shared" si="42"/>
        <v>0</v>
      </c>
      <c r="IO36">
        <f t="shared" si="42"/>
        <v>0</v>
      </c>
      <c r="IP36">
        <f t="shared" si="42"/>
        <v>0</v>
      </c>
      <c r="IQ36">
        <f t="shared" si="42"/>
        <v>0</v>
      </c>
      <c r="IR36">
        <f t="shared" si="42"/>
        <v>0</v>
      </c>
      <c r="IS36">
        <f t="shared" si="42"/>
        <v>0</v>
      </c>
      <c r="IT36">
        <f t="shared" si="42"/>
        <v>0</v>
      </c>
      <c r="IU36">
        <f t="shared" si="42"/>
        <v>0</v>
      </c>
      <c r="IV36">
        <f t="shared" si="42"/>
        <v>0</v>
      </c>
      <c r="IW36">
        <f t="shared" si="42"/>
        <v>0</v>
      </c>
      <c r="IX36">
        <f t="shared" si="42"/>
        <v>0</v>
      </c>
      <c r="IY36">
        <f t="shared" ref="IY36:LJ36" si="43">IFERROR(IY6-IY21,0)</f>
        <v>0</v>
      </c>
      <c r="IZ36">
        <f t="shared" si="43"/>
        <v>0</v>
      </c>
      <c r="JA36">
        <f t="shared" si="43"/>
        <v>0</v>
      </c>
      <c r="JB36">
        <f t="shared" si="43"/>
        <v>0</v>
      </c>
      <c r="JC36">
        <f t="shared" si="43"/>
        <v>0</v>
      </c>
      <c r="JD36">
        <f t="shared" si="43"/>
        <v>0</v>
      </c>
      <c r="JE36">
        <f t="shared" si="43"/>
        <v>0</v>
      </c>
      <c r="JF36">
        <f t="shared" si="43"/>
        <v>0</v>
      </c>
      <c r="JG36">
        <f t="shared" si="43"/>
        <v>0</v>
      </c>
      <c r="JH36">
        <f t="shared" si="43"/>
        <v>0</v>
      </c>
      <c r="JI36">
        <f t="shared" si="43"/>
        <v>0</v>
      </c>
      <c r="JJ36">
        <f t="shared" si="43"/>
        <v>0</v>
      </c>
      <c r="JK36">
        <f t="shared" si="43"/>
        <v>0</v>
      </c>
      <c r="JL36">
        <f t="shared" si="43"/>
        <v>0</v>
      </c>
      <c r="JM36">
        <f t="shared" si="43"/>
        <v>0</v>
      </c>
      <c r="JN36">
        <f t="shared" si="43"/>
        <v>0</v>
      </c>
      <c r="JO36">
        <f t="shared" si="43"/>
        <v>0</v>
      </c>
      <c r="JP36">
        <f t="shared" si="43"/>
        <v>0</v>
      </c>
      <c r="JQ36">
        <f t="shared" si="43"/>
        <v>0</v>
      </c>
      <c r="JR36">
        <f t="shared" si="43"/>
        <v>0</v>
      </c>
      <c r="JS36">
        <f t="shared" si="43"/>
        <v>0</v>
      </c>
      <c r="JT36">
        <f t="shared" si="43"/>
        <v>0</v>
      </c>
      <c r="JU36">
        <f t="shared" si="43"/>
        <v>0</v>
      </c>
      <c r="JV36">
        <f t="shared" si="43"/>
        <v>0</v>
      </c>
      <c r="JW36">
        <f t="shared" si="43"/>
        <v>0</v>
      </c>
      <c r="JX36">
        <f t="shared" si="43"/>
        <v>0</v>
      </c>
      <c r="JY36">
        <f t="shared" si="43"/>
        <v>0</v>
      </c>
      <c r="JZ36">
        <f t="shared" si="43"/>
        <v>0</v>
      </c>
      <c r="KA36">
        <f t="shared" si="43"/>
        <v>0</v>
      </c>
      <c r="KB36">
        <f t="shared" si="43"/>
        <v>0</v>
      </c>
      <c r="KC36">
        <f t="shared" si="43"/>
        <v>0</v>
      </c>
      <c r="KD36">
        <f t="shared" si="43"/>
        <v>0</v>
      </c>
      <c r="KE36">
        <f t="shared" si="43"/>
        <v>0</v>
      </c>
      <c r="KF36">
        <f t="shared" si="43"/>
        <v>0</v>
      </c>
      <c r="KG36">
        <f t="shared" si="43"/>
        <v>0</v>
      </c>
      <c r="KH36">
        <f t="shared" si="43"/>
        <v>0</v>
      </c>
      <c r="KI36">
        <f t="shared" si="43"/>
        <v>0</v>
      </c>
      <c r="KJ36">
        <f t="shared" si="43"/>
        <v>0</v>
      </c>
      <c r="KK36">
        <f t="shared" si="43"/>
        <v>0</v>
      </c>
      <c r="KL36">
        <f t="shared" si="43"/>
        <v>0</v>
      </c>
      <c r="KM36">
        <f t="shared" si="43"/>
        <v>0</v>
      </c>
      <c r="KN36">
        <f t="shared" si="43"/>
        <v>0</v>
      </c>
      <c r="KO36">
        <f t="shared" si="43"/>
        <v>0</v>
      </c>
      <c r="KP36">
        <f t="shared" si="43"/>
        <v>0</v>
      </c>
      <c r="KQ36">
        <f t="shared" si="43"/>
        <v>0</v>
      </c>
      <c r="KR36">
        <f t="shared" si="43"/>
        <v>0</v>
      </c>
      <c r="KS36">
        <f t="shared" si="43"/>
        <v>0</v>
      </c>
      <c r="KT36">
        <f t="shared" si="43"/>
        <v>0</v>
      </c>
      <c r="KU36">
        <f t="shared" si="43"/>
        <v>0</v>
      </c>
      <c r="KV36">
        <f t="shared" si="43"/>
        <v>0</v>
      </c>
      <c r="KW36">
        <f t="shared" si="43"/>
        <v>0</v>
      </c>
      <c r="KX36">
        <f t="shared" si="43"/>
        <v>0</v>
      </c>
      <c r="KY36">
        <f t="shared" si="43"/>
        <v>0</v>
      </c>
      <c r="KZ36">
        <f t="shared" si="43"/>
        <v>0</v>
      </c>
      <c r="LA36">
        <f t="shared" si="43"/>
        <v>0</v>
      </c>
      <c r="LB36">
        <f t="shared" si="43"/>
        <v>0</v>
      </c>
      <c r="LC36">
        <f t="shared" si="43"/>
        <v>0</v>
      </c>
      <c r="LD36">
        <f t="shared" si="43"/>
        <v>0</v>
      </c>
      <c r="LE36">
        <f t="shared" si="43"/>
        <v>0</v>
      </c>
      <c r="LF36">
        <f t="shared" si="43"/>
        <v>0</v>
      </c>
      <c r="LG36">
        <f t="shared" si="43"/>
        <v>0</v>
      </c>
      <c r="LH36">
        <f t="shared" si="43"/>
        <v>0</v>
      </c>
      <c r="LI36">
        <f t="shared" si="43"/>
        <v>0</v>
      </c>
      <c r="LJ36">
        <f t="shared" si="43"/>
        <v>0</v>
      </c>
      <c r="LK36">
        <f t="shared" ref="LK36:ND36" si="44">IFERROR(LK6-LK21,0)</f>
        <v>0</v>
      </c>
      <c r="LL36">
        <f t="shared" si="44"/>
        <v>0</v>
      </c>
      <c r="LM36">
        <f t="shared" si="44"/>
        <v>0</v>
      </c>
      <c r="LN36">
        <f t="shared" si="44"/>
        <v>0</v>
      </c>
      <c r="LO36">
        <f t="shared" si="44"/>
        <v>0</v>
      </c>
      <c r="LP36">
        <f t="shared" si="44"/>
        <v>0</v>
      </c>
      <c r="LQ36">
        <f t="shared" si="44"/>
        <v>0</v>
      </c>
      <c r="LR36">
        <f t="shared" si="44"/>
        <v>0</v>
      </c>
      <c r="LS36">
        <f t="shared" si="44"/>
        <v>0</v>
      </c>
      <c r="LT36">
        <f t="shared" si="44"/>
        <v>0</v>
      </c>
      <c r="LU36">
        <f t="shared" si="44"/>
        <v>0</v>
      </c>
      <c r="LV36">
        <f t="shared" si="44"/>
        <v>0</v>
      </c>
      <c r="LW36">
        <f t="shared" si="44"/>
        <v>0</v>
      </c>
      <c r="LX36">
        <f t="shared" si="44"/>
        <v>0</v>
      </c>
      <c r="LY36">
        <f t="shared" si="44"/>
        <v>0</v>
      </c>
      <c r="LZ36">
        <f t="shared" si="44"/>
        <v>0</v>
      </c>
      <c r="MA36">
        <f t="shared" si="44"/>
        <v>0</v>
      </c>
      <c r="MB36">
        <f t="shared" si="44"/>
        <v>0</v>
      </c>
      <c r="MC36">
        <f t="shared" si="44"/>
        <v>0</v>
      </c>
      <c r="MD36">
        <f t="shared" si="44"/>
        <v>0</v>
      </c>
      <c r="ME36">
        <f t="shared" si="44"/>
        <v>0</v>
      </c>
      <c r="MF36">
        <f t="shared" si="44"/>
        <v>0</v>
      </c>
      <c r="MG36">
        <f t="shared" si="44"/>
        <v>0</v>
      </c>
      <c r="MH36">
        <f t="shared" si="44"/>
        <v>0</v>
      </c>
      <c r="MI36">
        <f t="shared" si="44"/>
        <v>0</v>
      </c>
      <c r="MJ36">
        <f t="shared" si="44"/>
        <v>0</v>
      </c>
      <c r="MK36">
        <f t="shared" si="44"/>
        <v>0</v>
      </c>
      <c r="ML36">
        <f t="shared" si="44"/>
        <v>0</v>
      </c>
      <c r="MM36">
        <f t="shared" si="44"/>
        <v>0</v>
      </c>
      <c r="MN36">
        <f t="shared" si="44"/>
        <v>0</v>
      </c>
      <c r="MO36">
        <f t="shared" si="44"/>
        <v>0</v>
      </c>
      <c r="MP36">
        <f t="shared" si="44"/>
        <v>0</v>
      </c>
      <c r="MQ36">
        <f t="shared" si="44"/>
        <v>0</v>
      </c>
      <c r="MR36">
        <f t="shared" si="44"/>
        <v>0</v>
      </c>
      <c r="MS36">
        <f t="shared" si="44"/>
        <v>0</v>
      </c>
      <c r="MT36">
        <f t="shared" si="44"/>
        <v>0</v>
      </c>
      <c r="MU36">
        <f t="shared" si="44"/>
        <v>0</v>
      </c>
      <c r="MV36">
        <f t="shared" si="44"/>
        <v>0</v>
      </c>
      <c r="MW36">
        <f t="shared" si="44"/>
        <v>0</v>
      </c>
      <c r="MX36">
        <f t="shared" si="44"/>
        <v>0</v>
      </c>
      <c r="MY36">
        <f t="shared" si="44"/>
        <v>0</v>
      </c>
      <c r="MZ36">
        <f t="shared" si="44"/>
        <v>0</v>
      </c>
      <c r="NA36">
        <f t="shared" si="44"/>
        <v>0</v>
      </c>
      <c r="NB36">
        <f t="shared" si="44"/>
        <v>0</v>
      </c>
      <c r="NC36">
        <f t="shared" si="44"/>
        <v>0</v>
      </c>
      <c r="ND36">
        <f t="shared" si="44"/>
        <v>0</v>
      </c>
    </row>
    <row r="37" spans="1:368" ht="15" customHeight="1" x14ac:dyDescent="0.2">
      <c r="A37">
        <v>3</v>
      </c>
      <c r="B37" t="str">
        <f>カレンダー!$B$4&amp;"(残室数)"</f>
        <v>with SAUNA(残室数)</v>
      </c>
      <c r="C37">
        <f t="shared" ref="C37:BN37" si="45">IFERROR(C7-C22,0)</f>
        <v>0</v>
      </c>
      <c r="D37">
        <f t="shared" si="45"/>
        <v>0</v>
      </c>
      <c r="E37">
        <f t="shared" si="45"/>
        <v>0</v>
      </c>
      <c r="F37">
        <f t="shared" si="45"/>
        <v>0</v>
      </c>
      <c r="G37">
        <f t="shared" si="45"/>
        <v>0</v>
      </c>
      <c r="H37">
        <f t="shared" si="45"/>
        <v>0</v>
      </c>
      <c r="I37">
        <f t="shared" si="45"/>
        <v>0</v>
      </c>
      <c r="J37">
        <f t="shared" si="45"/>
        <v>0</v>
      </c>
      <c r="K37">
        <f t="shared" si="45"/>
        <v>0</v>
      </c>
      <c r="L37">
        <f t="shared" si="45"/>
        <v>0</v>
      </c>
      <c r="M37">
        <f t="shared" si="45"/>
        <v>0</v>
      </c>
      <c r="N37">
        <f t="shared" si="45"/>
        <v>0</v>
      </c>
      <c r="O37">
        <f t="shared" si="45"/>
        <v>0</v>
      </c>
      <c r="P37">
        <f t="shared" si="45"/>
        <v>0</v>
      </c>
      <c r="Q37">
        <f t="shared" si="45"/>
        <v>0</v>
      </c>
      <c r="R37">
        <f t="shared" si="45"/>
        <v>0</v>
      </c>
      <c r="S37">
        <f t="shared" si="45"/>
        <v>0</v>
      </c>
      <c r="T37">
        <f t="shared" si="45"/>
        <v>0</v>
      </c>
      <c r="U37">
        <f t="shared" si="45"/>
        <v>0</v>
      </c>
      <c r="V37">
        <f t="shared" si="45"/>
        <v>0</v>
      </c>
      <c r="W37">
        <f t="shared" si="45"/>
        <v>0</v>
      </c>
      <c r="X37">
        <f t="shared" si="45"/>
        <v>0</v>
      </c>
      <c r="Y37">
        <f t="shared" si="45"/>
        <v>0</v>
      </c>
      <c r="Z37">
        <f t="shared" si="45"/>
        <v>0</v>
      </c>
      <c r="AA37">
        <f t="shared" si="45"/>
        <v>0</v>
      </c>
      <c r="AB37">
        <f t="shared" si="45"/>
        <v>0</v>
      </c>
      <c r="AC37">
        <f t="shared" si="45"/>
        <v>0</v>
      </c>
      <c r="AD37">
        <f t="shared" si="45"/>
        <v>0</v>
      </c>
      <c r="AE37">
        <f t="shared" si="45"/>
        <v>0</v>
      </c>
      <c r="AF37">
        <f t="shared" si="45"/>
        <v>0</v>
      </c>
      <c r="AG37">
        <f t="shared" si="45"/>
        <v>0</v>
      </c>
      <c r="AH37">
        <f t="shared" si="45"/>
        <v>0</v>
      </c>
      <c r="AI37">
        <f t="shared" si="45"/>
        <v>0</v>
      </c>
      <c r="AJ37">
        <f t="shared" si="45"/>
        <v>0</v>
      </c>
      <c r="AK37">
        <f t="shared" si="45"/>
        <v>0</v>
      </c>
      <c r="AL37">
        <f t="shared" si="45"/>
        <v>0</v>
      </c>
      <c r="AM37">
        <f t="shared" si="45"/>
        <v>-1</v>
      </c>
      <c r="AN37">
        <f t="shared" si="45"/>
        <v>0</v>
      </c>
      <c r="AO37">
        <f t="shared" si="45"/>
        <v>0</v>
      </c>
      <c r="AP37">
        <f t="shared" si="45"/>
        <v>0</v>
      </c>
      <c r="AQ37">
        <f t="shared" si="45"/>
        <v>0</v>
      </c>
      <c r="AR37">
        <f t="shared" si="45"/>
        <v>0</v>
      </c>
      <c r="AS37">
        <f t="shared" si="45"/>
        <v>0</v>
      </c>
      <c r="AT37">
        <f t="shared" si="45"/>
        <v>0</v>
      </c>
      <c r="AU37">
        <f t="shared" si="45"/>
        <v>0</v>
      </c>
      <c r="AV37">
        <f t="shared" si="45"/>
        <v>0</v>
      </c>
      <c r="AW37">
        <f t="shared" si="45"/>
        <v>0</v>
      </c>
      <c r="AX37">
        <f t="shared" si="45"/>
        <v>0</v>
      </c>
      <c r="AY37">
        <f t="shared" si="45"/>
        <v>0</v>
      </c>
      <c r="AZ37">
        <f t="shared" si="45"/>
        <v>0</v>
      </c>
      <c r="BA37">
        <f t="shared" si="45"/>
        <v>0</v>
      </c>
      <c r="BB37">
        <f t="shared" si="45"/>
        <v>0</v>
      </c>
      <c r="BC37">
        <f t="shared" si="45"/>
        <v>0</v>
      </c>
      <c r="BD37">
        <f t="shared" si="45"/>
        <v>0</v>
      </c>
      <c r="BE37">
        <f t="shared" si="45"/>
        <v>0</v>
      </c>
      <c r="BF37">
        <f t="shared" si="45"/>
        <v>0</v>
      </c>
      <c r="BG37">
        <f t="shared" si="45"/>
        <v>0</v>
      </c>
      <c r="BH37">
        <f t="shared" si="45"/>
        <v>0</v>
      </c>
      <c r="BI37">
        <f t="shared" si="45"/>
        <v>0</v>
      </c>
      <c r="BJ37">
        <f t="shared" si="45"/>
        <v>0</v>
      </c>
      <c r="BK37">
        <f t="shared" si="45"/>
        <v>0</v>
      </c>
      <c r="BL37">
        <f t="shared" si="45"/>
        <v>0</v>
      </c>
      <c r="BM37">
        <f t="shared" si="45"/>
        <v>0</v>
      </c>
      <c r="BN37">
        <f t="shared" si="45"/>
        <v>0</v>
      </c>
      <c r="BO37">
        <f t="shared" ref="BO37:DZ37" si="46">IFERROR(BO7-BO22,0)</f>
        <v>0</v>
      </c>
      <c r="BP37">
        <f t="shared" si="46"/>
        <v>0</v>
      </c>
      <c r="BQ37">
        <f t="shared" si="46"/>
        <v>0</v>
      </c>
      <c r="BR37">
        <f t="shared" si="46"/>
        <v>0</v>
      </c>
      <c r="BS37">
        <f t="shared" si="46"/>
        <v>0</v>
      </c>
      <c r="BT37">
        <f t="shared" si="46"/>
        <v>0</v>
      </c>
      <c r="BU37">
        <f t="shared" si="46"/>
        <v>0</v>
      </c>
      <c r="BV37">
        <f t="shared" si="46"/>
        <v>0</v>
      </c>
      <c r="BW37">
        <f t="shared" si="46"/>
        <v>0</v>
      </c>
      <c r="BX37">
        <f t="shared" si="46"/>
        <v>0</v>
      </c>
      <c r="BY37">
        <f t="shared" si="46"/>
        <v>0</v>
      </c>
      <c r="BZ37">
        <f t="shared" si="46"/>
        <v>0</v>
      </c>
      <c r="CA37">
        <f t="shared" si="46"/>
        <v>0</v>
      </c>
      <c r="CB37">
        <f t="shared" si="46"/>
        <v>-1</v>
      </c>
      <c r="CC37">
        <f t="shared" si="46"/>
        <v>0</v>
      </c>
      <c r="CD37">
        <f t="shared" si="46"/>
        <v>0</v>
      </c>
      <c r="CE37">
        <f t="shared" si="46"/>
        <v>0</v>
      </c>
      <c r="CF37">
        <f t="shared" si="46"/>
        <v>0</v>
      </c>
      <c r="CG37">
        <f t="shared" si="46"/>
        <v>0</v>
      </c>
      <c r="CH37">
        <f t="shared" si="46"/>
        <v>0</v>
      </c>
      <c r="CI37">
        <f t="shared" si="46"/>
        <v>0</v>
      </c>
      <c r="CJ37">
        <f t="shared" si="46"/>
        <v>0</v>
      </c>
      <c r="CK37">
        <f t="shared" si="46"/>
        <v>0</v>
      </c>
      <c r="CL37">
        <f t="shared" si="46"/>
        <v>0</v>
      </c>
      <c r="CM37">
        <f t="shared" si="46"/>
        <v>0</v>
      </c>
      <c r="CN37">
        <f t="shared" si="46"/>
        <v>0</v>
      </c>
      <c r="CO37">
        <f t="shared" si="46"/>
        <v>0</v>
      </c>
      <c r="CP37">
        <f t="shared" si="46"/>
        <v>0</v>
      </c>
      <c r="CQ37">
        <f t="shared" si="46"/>
        <v>0</v>
      </c>
      <c r="CR37">
        <f t="shared" si="46"/>
        <v>0</v>
      </c>
      <c r="CS37">
        <f t="shared" si="46"/>
        <v>0</v>
      </c>
      <c r="CT37">
        <f t="shared" si="46"/>
        <v>0</v>
      </c>
      <c r="CU37">
        <f t="shared" si="46"/>
        <v>0</v>
      </c>
      <c r="CV37">
        <f t="shared" si="46"/>
        <v>0</v>
      </c>
      <c r="CW37">
        <f t="shared" si="46"/>
        <v>0</v>
      </c>
      <c r="CX37">
        <f t="shared" si="46"/>
        <v>0</v>
      </c>
      <c r="CY37">
        <f t="shared" si="46"/>
        <v>0</v>
      </c>
      <c r="CZ37">
        <f t="shared" si="46"/>
        <v>0</v>
      </c>
      <c r="DA37">
        <f t="shared" si="46"/>
        <v>0</v>
      </c>
      <c r="DB37">
        <f t="shared" si="46"/>
        <v>0</v>
      </c>
      <c r="DC37">
        <f t="shared" si="46"/>
        <v>0</v>
      </c>
      <c r="DD37">
        <f t="shared" si="46"/>
        <v>0</v>
      </c>
      <c r="DE37">
        <f t="shared" si="46"/>
        <v>0</v>
      </c>
      <c r="DF37">
        <f t="shared" si="46"/>
        <v>0</v>
      </c>
      <c r="DG37">
        <f t="shared" si="46"/>
        <v>0</v>
      </c>
      <c r="DH37">
        <f t="shared" si="46"/>
        <v>0</v>
      </c>
      <c r="DI37">
        <f t="shared" si="46"/>
        <v>0</v>
      </c>
      <c r="DJ37">
        <f t="shared" si="46"/>
        <v>0</v>
      </c>
      <c r="DK37">
        <f t="shared" si="46"/>
        <v>0</v>
      </c>
      <c r="DL37">
        <f t="shared" si="46"/>
        <v>0</v>
      </c>
      <c r="DM37">
        <f t="shared" si="46"/>
        <v>0</v>
      </c>
      <c r="DN37">
        <f t="shared" si="46"/>
        <v>0</v>
      </c>
      <c r="DO37">
        <f t="shared" si="46"/>
        <v>0</v>
      </c>
      <c r="DP37">
        <f t="shared" si="46"/>
        <v>0</v>
      </c>
      <c r="DQ37">
        <f t="shared" si="46"/>
        <v>0</v>
      </c>
      <c r="DR37">
        <f t="shared" si="46"/>
        <v>0</v>
      </c>
      <c r="DS37">
        <f t="shared" si="46"/>
        <v>0</v>
      </c>
      <c r="DT37">
        <f t="shared" si="46"/>
        <v>0</v>
      </c>
      <c r="DU37">
        <f t="shared" si="46"/>
        <v>0</v>
      </c>
      <c r="DV37">
        <f t="shared" si="46"/>
        <v>0</v>
      </c>
      <c r="DW37">
        <f t="shared" si="46"/>
        <v>0</v>
      </c>
      <c r="DX37">
        <f t="shared" si="46"/>
        <v>0</v>
      </c>
      <c r="DY37">
        <f t="shared" si="46"/>
        <v>0</v>
      </c>
      <c r="DZ37">
        <f t="shared" si="46"/>
        <v>0</v>
      </c>
      <c r="EA37">
        <f t="shared" ref="EA37:GL37" si="47">IFERROR(EA7-EA22,0)</f>
        <v>0</v>
      </c>
      <c r="EB37">
        <f t="shared" si="47"/>
        <v>0</v>
      </c>
      <c r="EC37">
        <f t="shared" si="47"/>
        <v>0</v>
      </c>
      <c r="ED37">
        <f t="shared" si="47"/>
        <v>0</v>
      </c>
      <c r="EE37">
        <f t="shared" si="47"/>
        <v>0</v>
      </c>
      <c r="EF37">
        <f t="shared" si="47"/>
        <v>0</v>
      </c>
      <c r="EG37">
        <f t="shared" si="47"/>
        <v>0</v>
      </c>
      <c r="EH37">
        <f t="shared" si="47"/>
        <v>0</v>
      </c>
      <c r="EI37">
        <f t="shared" si="47"/>
        <v>0</v>
      </c>
      <c r="EJ37">
        <f t="shared" si="47"/>
        <v>0</v>
      </c>
      <c r="EK37">
        <f t="shared" si="47"/>
        <v>0</v>
      </c>
      <c r="EL37">
        <f t="shared" si="47"/>
        <v>0</v>
      </c>
      <c r="EM37">
        <f t="shared" si="47"/>
        <v>0</v>
      </c>
      <c r="EN37">
        <f t="shared" si="47"/>
        <v>0</v>
      </c>
      <c r="EO37">
        <f t="shared" si="47"/>
        <v>0</v>
      </c>
      <c r="EP37">
        <f t="shared" si="47"/>
        <v>0</v>
      </c>
      <c r="EQ37">
        <f t="shared" si="47"/>
        <v>0</v>
      </c>
      <c r="ER37">
        <f t="shared" si="47"/>
        <v>0</v>
      </c>
      <c r="ES37">
        <f t="shared" si="47"/>
        <v>0</v>
      </c>
      <c r="ET37">
        <f t="shared" si="47"/>
        <v>0</v>
      </c>
      <c r="EU37">
        <f t="shared" si="47"/>
        <v>0</v>
      </c>
      <c r="EV37">
        <f t="shared" si="47"/>
        <v>0</v>
      </c>
      <c r="EW37">
        <f t="shared" si="47"/>
        <v>0</v>
      </c>
      <c r="EX37">
        <f t="shared" si="47"/>
        <v>0</v>
      </c>
      <c r="EY37">
        <f t="shared" si="47"/>
        <v>0</v>
      </c>
      <c r="EZ37">
        <f t="shared" si="47"/>
        <v>0</v>
      </c>
      <c r="FA37">
        <f t="shared" si="47"/>
        <v>0</v>
      </c>
      <c r="FB37">
        <f t="shared" si="47"/>
        <v>0</v>
      </c>
      <c r="FC37">
        <f t="shared" si="47"/>
        <v>0</v>
      </c>
      <c r="FD37">
        <f t="shared" si="47"/>
        <v>0</v>
      </c>
      <c r="FE37">
        <f t="shared" si="47"/>
        <v>0</v>
      </c>
      <c r="FF37">
        <f t="shared" si="47"/>
        <v>0</v>
      </c>
      <c r="FG37">
        <f t="shared" si="47"/>
        <v>0</v>
      </c>
      <c r="FH37">
        <f t="shared" si="47"/>
        <v>0</v>
      </c>
      <c r="FI37">
        <f t="shared" si="47"/>
        <v>0</v>
      </c>
      <c r="FJ37">
        <f t="shared" si="47"/>
        <v>0</v>
      </c>
      <c r="FK37">
        <f t="shared" si="47"/>
        <v>0</v>
      </c>
      <c r="FL37">
        <f t="shared" si="47"/>
        <v>0</v>
      </c>
      <c r="FM37">
        <f t="shared" si="47"/>
        <v>0</v>
      </c>
      <c r="FN37">
        <f t="shared" si="47"/>
        <v>0</v>
      </c>
      <c r="FO37">
        <f t="shared" si="47"/>
        <v>0</v>
      </c>
      <c r="FP37">
        <f t="shared" si="47"/>
        <v>0</v>
      </c>
      <c r="FQ37">
        <f t="shared" si="47"/>
        <v>0</v>
      </c>
      <c r="FR37">
        <f t="shared" si="47"/>
        <v>0</v>
      </c>
      <c r="FS37">
        <f t="shared" si="47"/>
        <v>0</v>
      </c>
      <c r="FT37">
        <f t="shared" si="47"/>
        <v>0</v>
      </c>
      <c r="FU37">
        <f t="shared" si="47"/>
        <v>0</v>
      </c>
      <c r="FV37">
        <f t="shared" si="47"/>
        <v>0</v>
      </c>
      <c r="FW37">
        <f t="shared" si="47"/>
        <v>0</v>
      </c>
      <c r="FX37">
        <f t="shared" si="47"/>
        <v>0</v>
      </c>
      <c r="FY37">
        <f t="shared" si="47"/>
        <v>0</v>
      </c>
      <c r="FZ37">
        <f t="shared" si="47"/>
        <v>0</v>
      </c>
      <c r="GA37">
        <f t="shared" si="47"/>
        <v>0</v>
      </c>
      <c r="GB37">
        <f t="shared" si="47"/>
        <v>0</v>
      </c>
      <c r="GC37">
        <f t="shared" si="47"/>
        <v>0</v>
      </c>
      <c r="GD37">
        <f t="shared" si="47"/>
        <v>0</v>
      </c>
      <c r="GE37">
        <f t="shared" si="47"/>
        <v>0</v>
      </c>
      <c r="GF37">
        <f t="shared" si="47"/>
        <v>0</v>
      </c>
      <c r="GG37">
        <f t="shared" si="47"/>
        <v>0</v>
      </c>
      <c r="GH37">
        <f t="shared" si="47"/>
        <v>0</v>
      </c>
      <c r="GI37">
        <f t="shared" si="47"/>
        <v>0</v>
      </c>
      <c r="GJ37">
        <f t="shared" si="47"/>
        <v>0</v>
      </c>
      <c r="GK37">
        <f t="shared" si="47"/>
        <v>0</v>
      </c>
      <c r="GL37">
        <f t="shared" si="47"/>
        <v>0</v>
      </c>
      <c r="GM37">
        <f t="shared" ref="GM37:IX37" si="48">IFERROR(GM7-GM22,0)</f>
        <v>0</v>
      </c>
      <c r="GN37">
        <f t="shared" si="48"/>
        <v>0</v>
      </c>
      <c r="GO37">
        <f t="shared" si="48"/>
        <v>0</v>
      </c>
      <c r="GP37">
        <f t="shared" si="48"/>
        <v>0</v>
      </c>
      <c r="GQ37">
        <f t="shared" si="48"/>
        <v>0</v>
      </c>
      <c r="GR37">
        <f t="shared" si="48"/>
        <v>0</v>
      </c>
      <c r="GS37">
        <f t="shared" si="48"/>
        <v>0</v>
      </c>
      <c r="GT37">
        <f t="shared" si="48"/>
        <v>0</v>
      </c>
      <c r="GU37">
        <f t="shared" si="48"/>
        <v>0</v>
      </c>
      <c r="GV37">
        <f t="shared" si="48"/>
        <v>0</v>
      </c>
      <c r="GW37">
        <f t="shared" si="48"/>
        <v>0</v>
      </c>
      <c r="GX37">
        <f t="shared" si="48"/>
        <v>0</v>
      </c>
      <c r="GY37">
        <f t="shared" si="48"/>
        <v>0</v>
      </c>
      <c r="GZ37">
        <f t="shared" si="48"/>
        <v>0</v>
      </c>
      <c r="HA37">
        <f t="shared" si="48"/>
        <v>0</v>
      </c>
      <c r="HB37">
        <f t="shared" si="48"/>
        <v>0</v>
      </c>
      <c r="HC37">
        <f t="shared" si="48"/>
        <v>0</v>
      </c>
      <c r="HD37">
        <f t="shared" si="48"/>
        <v>0</v>
      </c>
      <c r="HE37">
        <f t="shared" si="48"/>
        <v>0</v>
      </c>
      <c r="HF37">
        <f t="shared" si="48"/>
        <v>0</v>
      </c>
      <c r="HG37">
        <f t="shared" si="48"/>
        <v>0</v>
      </c>
      <c r="HH37">
        <f t="shared" si="48"/>
        <v>0</v>
      </c>
      <c r="HI37">
        <f t="shared" si="48"/>
        <v>0</v>
      </c>
      <c r="HJ37">
        <f t="shared" si="48"/>
        <v>0</v>
      </c>
      <c r="HK37">
        <f t="shared" si="48"/>
        <v>0</v>
      </c>
      <c r="HL37">
        <f t="shared" si="48"/>
        <v>0</v>
      </c>
      <c r="HM37">
        <f t="shared" si="48"/>
        <v>0</v>
      </c>
      <c r="HN37">
        <f t="shared" si="48"/>
        <v>0</v>
      </c>
      <c r="HO37">
        <f t="shared" si="48"/>
        <v>0</v>
      </c>
      <c r="HP37">
        <f t="shared" si="48"/>
        <v>0</v>
      </c>
      <c r="HQ37">
        <f t="shared" si="48"/>
        <v>0</v>
      </c>
      <c r="HR37">
        <f t="shared" si="48"/>
        <v>0</v>
      </c>
      <c r="HS37">
        <f t="shared" si="48"/>
        <v>0</v>
      </c>
      <c r="HT37">
        <f t="shared" si="48"/>
        <v>0</v>
      </c>
      <c r="HU37">
        <f t="shared" si="48"/>
        <v>0</v>
      </c>
      <c r="HV37">
        <f t="shared" si="48"/>
        <v>0</v>
      </c>
      <c r="HW37">
        <f t="shared" si="48"/>
        <v>0</v>
      </c>
      <c r="HX37">
        <f t="shared" si="48"/>
        <v>0</v>
      </c>
      <c r="HY37">
        <f t="shared" si="48"/>
        <v>0</v>
      </c>
      <c r="HZ37">
        <f t="shared" si="48"/>
        <v>0</v>
      </c>
      <c r="IA37">
        <f t="shared" si="48"/>
        <v>0</v>
      </c>
      <c r="IB37">
        <f t="shared" si="48"/>
        <v>0</v>
      </c>
      <c r="IC37">
        <f t="shared" si="48"/>
        <v>0</v>
      </c>
      <c r="ID37">
        <f t="shared" si="48"/>
        <v>0</v>
      </c>
      <c r="IE37">
        <f t="shared" si="48"/>
        <v>0</v>
      </c>
      <c r="IF37">
        <f t="shared" si="48"/>
        <v>0</v>
      </c>
      <c r="IG37">
        <f t="shared" si="48"/>
        <v>0</v>
      </c>
      <c r="IH37">
        <f t="shared" si="48"/>
        <v>0</v>
      </c>
      <c r="II37">
        <f t="shared" si="48"/>
        <v>0</v>
      </c>
      <c r="IJ37">
        <f t="shared" si="48"/>
        <v>0</v>
      </c>
      <c r="IK37">
        <f t="shared" si="48"/>
        <v>0</v>
      </c>
      <c r="IL37">
        <f t="shared" si="48"/>
        <v>0</v>
      </c>
      <c r="IM37">
        <f t="shared" si="48"/>
        <v>0</v>
      </c>
      <c r="IN37">
        <f t="shared" si="48"/>
        <v>0</v>
      </c>
      <c r="IO37">
        <f t="shared" si="48"/>
        <v>0</v>
      </c>
      <c r="IP37">
        <f t="shared" si="48"/>
        <v>0</v>
      </c>
      <c r="IQ37">
        <f t="shared" si="48"/>
        <v>0</v>
      </c>
      <c r="IR37">
        <f t="shared" si="48"/>
        <v>0</v>
      </c>
      <c r="IS37">
        <f t="shared" si="48"/>
        <v>0</v>
      </c>
      <c r="IT37">
        <f t="shared" si="48"/>
        <v>0</v>
      </c>
      <c r="IU37">
        <f t="shared" si="48"/>
        <v>0</v>
      </c>
      <c r="IV37">
        <f t="shared" si="48"/>
        <v>0</v>
      </c>
      <c r="IW37">
        <f t="shared" si="48"/>
        <v>0</v>
      </c>
      <c r="IX37">
        <f t="shared" si="48"/>
        <v>0</v>
      </c>
      <c r="IY37">
        <f t="shared" ref="IY37:LJ37" si="49">IFERROR(IY7-IY22,0)</f>
        <v>0</v>
      </c>
      <c r="IZ37">
        <f t="shared" si="49"/>
        <v>0</v>
      </c>
      <c r="JA37">
        <f t="shared" si="49"/>
        <v>0</v>
      </c>
      <c r="JB37">
        <f t="shared" si="49"/>
        <v>0</v>
      </c>
      <c r="JC37">
        <f t="shared" si="49"/>
        <v>0</v>
      </c>
      <c r="JD37">
        <f t="shared" si="49"/>
        <v>0</v>
      </c>
      <c r="JE37">
        <f t="shared" si="49"/>
        <v>0</v>
      </c>
      <c r="JF37">
        <f t="shared" si="49"/>
        <v>0</v>
      </c>
      <c r="JG37">
        <f t="shared" si="49"/>
        <v>0</v>
      </c>
      <c r="JH37">
        <f t="shared" si="49"/>
        <v>0</v>
      </c>
      <c r="JI37">
        <f t="shared" si="49"/>
        <v>0</v>
      </c>
      <c r="JJ37">
        <f t="shared" si="49"/>
        <v>0</v>
      </c>
      <c r="JK37">
        <f t="shared" si="49"/>
        <v>0</v>
      </c>
      <c r="JL37">
        <f t="shared" si="49"/>
        <v>0</v>
      </c>
      <c r="JM37">
        <f t="shared" si="49"/>
        <v>0</v>
      </c>
      <c r="JN37">
        <f t="shared" si="49"/>
        <v>0</v>
      </c>
      <c r="JO37">
        <f t="shared" si="49"/>
        <v>0</v>
      </c>
      <c r="JP37">
        <f t="shared" si="49"/>
        <v>0</v>
      </c>
      <c r="JQ37">
        <f t="shared" si="49"/>
        <v>0</v>
      </c>
      <c r="JR37">
        <f t="shared" si="49"/>
        <v>0</v>
      </c>
      <c r="JS37">
        <f t="shared" si="49"/>
        <v>0</v>
      </c>
      <c r="JT37">
        <f t="shared" si="49"/>
        <v>0</v>
      </c>
      <c r="JU37">
        <f t="shared" si="49"/>
        <v>0</v>
      </c>
      <c r="JV37">
        <f t="shared" si="49"/>
        <v>0</v>
      </c>
      <c r="JW37">
        <f t="shared" si="49"/>
        <v>0</v>
      </c>
      <c r="JX37">
        <f t="shared" si="49"/>
        <v>0</v>
      </c>
      <c r="JY37">
        <f t="shared" si="49"/>
        <v>0</v>
      </c>
      <c r="JZ37">
        <f t="shared" si="49"/>
        <v>0</v>
      </c>
      <c r="KA37">
        <f t="shared" si="49"/>
        <v>0</v>
      </c>
      <c r="KB37">
        <f t="shared" si="49"/>
        <v>0</v>
      </c>
      <c r="KC37">
        <f t="shared" si="49"/>
        <v>0</v>
      </c>
      <c r="KD37">
        <f t="shared" si="49"/>
        <v>0</v>
      </c>
      <c r="KE37">
        <f t="shared" si="49"/>
        <v>0</v>
      </c>
      <c r="KF37">
        <f t="shared" si="49"/>
        <v>0</v>
      </c>
      <c r="KG37">
        <f t="shared" si="49"/>
        <v>0</v>
      </c>
      <c r="KH37">
        <f t="shared" si="49"/>
        <v>0</v>
      </c>
      <c r="KI37">
        <f t="shared" si="49"/>
        <v>0</v>
      </c>
      <c r="KJ37">
        <f t="shared" si="49"/>
        <v>0</v>
      </c>
      <c r="KK37">
        <f t="shared" si="49"/>
        <v>0</v>
      </c>
      <c r="KL37">
        <f t="shared" si="49"/>
        <v>0</v>
      </c>
      <c r="KM37">
        <f t="shared" si="49"/>
        <v>0</v>
      </c>
      <c r="KN37">
        <f t="shared" si="49"/>
        <v>0</v>
      </c>
      <c r="KO37">
        <f t="shared" si="49"/>
        <v>0</v>
      </c>
      <c r="KP37">
        <f t="shared" si="49"/>
        <v>0</v>
      </c>
      <c r="KQ37">
        <f t="shared" si="49"/>
        <v>0</v>
      </c>
      <c r="KR37">
        <f t="shared" si="49"/>
        <v>0</v>
      </c>
      <c r="KS37">
        <f t="shared" si="49"/>
        <v>0</v>
      </c>
      <c r="KT37">
        <f t="shared" si="49"/>
        <v>0</v>
      </c>
      <c r="KU37">
        <f t="shared" si="49"/>
        <v>0</v>
      </c>
      <c r="KV37">
        <f t="shared" si="49"/>
        <v>0</v>
      </c>
      <c r="KW37">
        <f t="shared" si="49"/>
        <v>0</v>
      </c>
      <c r="KX37">
        <f t="shared" si="49"/>
        <v>0</v>
      </c>
      <c r="KY37">
        <f t="shared" si="49"/>
        <v>0</v>
      </c>
      <c r="KZ37">
        <f t="shared" si="49"/>
        <v>0</v>
      </c>
      <c r="LA37">
        <f t="shared" si="49"/>
        <v>0</v>
      </c>
      <c r="LB37">
        <f t="shared" si="49"/>
        <v>0</v>
      </c>
      <c r="LC37">
        <f t="shared" si="49"/>
        <v>0</v>
      </c>
      <c r="LD37">
        <f t="shared" si="49"/>
        <v>0</v>
      </c>
      <c r="LE37">
        <f t="shared" si="49"/>
        <v>0</v>
      </c>
      <c r="LF37">
        <f t="shared" si="49"/>
        <v>0</v>
      </c>
      <c r="LG37">
        <f t="shared" si="49"/>
        <v>0</v>
      </c>
      <c r="LH37">
        <f t="shared" si="49"/>
        <v>0</v>
      </c>
      <c r="LI37">
        <f t="shared" si="49"/>
        <v>0</v>
      </c>
      <c r="LJ37">
        <f t="shared" si="49"/>
        <v>0</v>
      </c>
      <c r="LK37">
        <f t="shared" ref="LK37:ND37" si="50">IFERROR(LK7-LK22,0)</f>
        <v>0</v>
      </c>
      <c r="LL37">
        <f t="shared" si="50"/>
        <v>0</v>
      </c>
      <c r="LM37">
        <f t="shared" si="50"/>
        <v>0</v>
      </c>
      <c r="LN37">
        <f t="shared" si="50"/>
        <v>0</v>
      </c>
      <c r="LO37">
        <f t="shared" si="50"/>
        <v>0</v>
      </c>
      <c r="LP37">
        <f t="shared" si="50"/>
        <v>0</v>
      </c>
      <c r="LQ37">
        <f t="shared" si="50"/>
        <v>0</v>
      </c>
      <c r="LR37">
        <f t="shared" si="50"/>
        <v>0</v>
      </c>
      <c r="LS37">
        <f t="shared" si="50"/>
        <v>0</v>
      </c>
      <c r="LT37">
        <f t="shared" si="50"/>
        <v>0</v>
      </c>
      <c r="LU37">
        <f t="shared" si="50"/>
        <v>0</v>
      </c>
      <c r="LV37">
        <f t="shared" si="50"/>
        <v>0</v>
      </c>
      <c r="LW37">
        <f t="shared" si="50"/>
        <v>0</v>
      </c>
      <c r="LX37">
        <f t="shared" si="50"/>
        <v>0</v>
      </c>
      <c r="LY37">
        <f t="shared" si="50"/>
        <v>0</v>
      </c>
      <c r="LZ37">
        <f t="shared" si="50"/>
        <v>0</v>
      </c>
      <c r="MA37">
        <f t="shared" si="50"/>
        <v>0</v>
      </c>
      <c r="MB37">
        <f t="shared" si="50"/>
        <v>0</v>
      </c>
      <c r="MC37">
        <f t="shared" si="50"/>
        <v>0</v>
      </c>
      <c r="MD37">
        <f t="shared" si="50"/>
        <v>0</v>
      </c>
      <c r="ME37">
        <f t="shared" si="50"/>
        <v>0</v>
      </c>
      <c r="MF37">
        <f t="shared" si="50"/>
        <v>0</v>
      </c>
      <c r="MG37">
        <f t="shared" si="50"/>
        <v>0</v>
      </c>
      <c r="MH37">
        <f t="shared" si="50"/>
        <v>0</v>
      </c>
      <c r="MI37">
        <f t="shared" si="50"/>
        <v>0</v>
      </c>
      <c r="MJ37">
        <f t="shared" si="50"/>
        <v>0</v>
      </c>
      <c r="MK37">
        <f t="shared" si="50"/>
        <v>0</v>
      </c>
      <c r="ML37">
        <f t="shared" si="50"/>
        <v>0</v>
      </c>
      <c r="MM37">
        <f t="shared" si="50"/>
        <v>0</v>
      </c>
      <c r="MN37">
        <f t="shared" si="50"/>
        <v>0</v>
      </c>
      <c r="MO37">
        <f t="shared" si="50"/>
        <v>0</v>
      </c>
      <c r="MP37">
        <f t="shared" si="50"/>
        <v>0</v>
      </c>
      <c r="MQ37">
        <f t="shared" si="50"/>
        <v>0</v>
      </c>
      <c r="MR37">
        <f t="shared" si="50"/>
        <v>0</v>
      </c>
      <c r="MS37">
        <f t="shared" si="50"/>
        <v>0</v>
      </c>
      <c r="MT37">
        <f t="shared" si="50"/>
        <v>0</v>
      </c>
      <c r="MU37">
        <f t="shared" si="50"/>
        <v>0</v>
      </c>
      <c r="MV37">
        <f t="shared" si="50"/>
        <v>0</v>
      </c>
      <c r="MW37">
        <f t="shared" si="50"/>
        <v>0</v>
      </c>
      <c r="MX37">
        <f t="shared" si="50"/>
        <v>0</v>
      </c>
      <c r="MY37">
        <f t="shared" si="50"/>
        <v>0</v>
      </c>
      <c r="MZ37">
        <f t="shared" si="50"/>
        <v>0</v>
      </c>
      <c r="NA37">
        <f t="shared" si="50"/>
        <v>0</v>
      </c>
      <c r="NB37">
        <f t="shared" si="50"/>
        <v>0</v>
      </c>
      <c r="NC37">
        <f t="shared" si="50"/>
        <v>0</v>
      </c>
      <c r="ND37">
        <f t="shared" si="50"/>
        <v>0</v>
      </c>
    </row>
    <row r="38" spans="1:368" ht="15" customHeight="1" x14ac:dyDescent="0.2">
      <c r="A38">
        <v>4</v>
      </c>
      <c r="B38" t="str">
        <f>カレンダー!$B$4&amp;"(販売室数)"</f>
        <v>with SAUNA(販売室数)</v>
      </c>
      <c r="C38">
        <f t="shared" ref="C38:BN38" si="51">IFERROR(C8-C23,0)</f>
        <v>0</v>
      </c>
      <c r="D38">
        <f t="shared" si="51"/>
        <v>0</v>
      </c>
      <c r="E38">
        <f t="shared" si="51"/>
        <v>0</v>
      </c>
      <c r="F38">
        <f t="shared" si="51"/>
        <v>0</v>
      </c>
      <c r="G38">
        <f t="shared" si="51"/>
        <v>0</v>
      </c>
      <c r="H38">
        <f t="shared" si="51"/>
        <v>0</v>
      </c>
      <c r="I38">
        <f t="shared" si="51"/>
        <v>0</v>
      </c>
      <c r="J38">
        <f t="shared" si="51"/>
        <v>0</v>
      </c>
      <c r="K38">
        <f t="shared" si="51"/>
        <v>0</v>
      </c>
      <c r="L38">
        <f t="shared" si="51"/>
        <v>0</v>
      </c>
      <c r="M38">
        <f t="shared" si="51"/>
        <v>0</v>
      </c>
      <c r="N38">
        <f t="shared" si="51"/>
        <v>0</v>
      </c>
      <c r="O38">
        <f t="shared" si="51"/>
        <v>0</v>
      </c>
      <c r="P38">
        <f t="shared" si="51"/>
        <v>0</v>
      </c>
      <c r="Q38">
        <f t="shared" si="51"/>
        <v>0</v>
      </c>
      <c r="R38">
        <f t="shared" si="51"/>
        <v>0</v>
      </c>
      <c r="S38">
        <f t="shared" si="51"/>
        <v>0</v>
      </c>
      <c r="T38">
        <f t="shared" si="51"/>
        <v>0</v>
      </c>
      <c r="U38">
        <f t="shared" si="51"/>
        <v>0</v>
      </c>
      <c r="V38">
        <f t="shared" si="51"/>
        <v>0</v>
      </c>
      <c r="W38">
        <f t="shared" si="51"/>
        <v>0</v>
      </c>
      <c r="X38">
        <f t="shared" si="51"/>
        <v>0</v>
      </c>
      <c r="Y38">
        <f t="shared" si="51"/>
        <v>0</v>
      </c>
      <c r="Z38">
        <f t="shared" si="51"/>
        <v>0</v>
      </c>
      <c r="AA38">
        <f t="shared" si="51"/>
        <v>0</v>
      </c>
      <c r="AB38">
        <f t="shared" si="51"/>
        <v>0</v>
      </c>
      <c r="AC38">
        <f t="shared" si="51"/>
        <v>0</v>
      </c>
      <c r="AD38">
        <f t="shared" si="51"/>
        <v>0</v>
      </c>
      <c r="AE38">
        <f t="shared" si="51"/>
        <v>0</v>
      </c>
      <c r="AF38">
        <f t="shared" si="51"/>
        <v>0</v>
      </c>
      <c r="AG38">
        <f t="shared" si="51"/>
        <v>0</v>
      </c>
      <c r="AH38">
        <f t="shared" si="51"/>
        <v>0</v>
      </c>
      <c r="AI38">
        <f t="shared" si="51"/>
        <v>0</v>
      </c>
      <c r="AJ38">
        <f t="shared" si="51"/>
        <v>0</v>
      </c>
      <c r="AK38">
        <f t="shared" si="51"/>
        <v>0</v>
      </c>
      <c r="AL38">
        <f t="shared" si="51"/>
        <v>0</v>
      </c>
      <c r="AM38">
        <f t="shared" si="51"/>
        <v>1</v>
      </c>
      <c r="AN38">
        <f t="shared" si="51"/>
        <v>0</v>
      </c>
      <c r="AO38">
        <f t="shared" si="51"/>
        <v>0</v>
      </c>
      <c r="AP38">
        <f t="shared" si="51"/>
        <v>0</v>
      </c>
      <c r="AQ38">
        <f t="shared" si="51"/>
        <v>0</v>
      </c>
      <c r="AR38">
        <f t="shared" si="51"/>
        <v>0</v>
      </c>
      <c r="AS38">
        <f t="shared" si="51"/>
        <v>0</v>
      </c>
      <c r="AT38">
        <f t="shared" si="51"/>
        <v>0</v>
      </c>
      <c r="AU38">
        <f t="shared" si="51"/>
        <v>0</v>
      </c>
      <c r="AV38">
        <f t="shared" si="51"/>
        <v>0</v>
      </c>
      <c r="AW38">
        <f t="shared" si="51"/>
        <v>0</v>
      </c>
      <c r="AX38">
        <f t="shared" si="51"/>
        <v>0</v>
      </c>
      <c r="AY38">
        <f t="shared" si="51"/>
        <v>0</v>
      </c>
      <c r="AZ38">
        <f t="shared" si="51"/>
        <v>0</v>
      </c>
      <c r="BA38">
        <f t="shared" si="51"/>
        <v>0</v>
      </c>
      <c r="BB38">
        <f t="shared" si="51"/>
        <v>0</v>
      </c>
      <c r="BC38">
        <f t="shared" si="51"/>
        <v>0</v>
      </c>
      <c r="BD38">
        <f t="shared" si="51"/>
        <v>0</v>
      </c>
      <c r="BE38">
        <f t="shared" si="51"/>
        <v>0</v>
      </c>
      <c r="BF38">
        <f t="shared" si="51"/>
        <v>0</v>
      </c>
      <c r="BG38">
        <f t="shared" si="51"/>
        <v>0</v>
      </c>
      <c r="BH38">
        <f t="shared" si="51"/>
        <v>0</v>
      </c>
      <c r="BI38">
        <f t="shared" si="51"/>
        <v>0</v>
      </c>
      <c r="BJ38">
        <f t="shared" si="51"/>
        <v>0</v>
      </c>
      <c r="BK38">
        <f t="shared" si="51"/>
        <v>0</v>
      </c>
      <c r="BL38">
        <f t="shared" si="51"/>
        <v>0</v>
      </c>
      <c r="BM38">
        <f t="shared" si="51"/>
        <v>0</v>
      </c>
      <c r="BN38">
        <f t="shared" si="51"/>
        <v>0</v>
      </c>
      <c r="BO38">
        <f t="shared" ref="BO38:DZ38" si="52">IFERROR(BO8-BO23,0)</f>
        <v>0</v>
      </c>
      <c r="BP38">
        <f t="shared" si="52"/>
        <v>0</v>
      </c>
      <c r="BQ38">
        <f t="shared" si="52"/>
        <v>0</v>
      </c>
      <c r="BR38">
        <f t="shared" si="52"/>
        <v>0</v>
      </c>
      <c r="BS38">
        <f t="shared" si="52"/>
        <v>0</v>
      </c>
      <c r="BT38">
        <f t="shared" si="52"/>
        <v>0</v>
      </c>
      <c r="BU38">
        <f t="shared" si="52"/>
        <v>0</v>
      </c>
      <c r="BV38">
        <f t="shared" si="52"/>
        <v>0</v>
      </c>
      <c r="BW38">
        <f t="shared" si="52"/>
        <v>0</v>
      </c>
      <c r="BX38">
        <f t="shared" si="52"/>
        <v>0</v>
      </c>
      <c r="BY38">
        <f t="shared" si="52"/>
        <v>0</v>
      </c>
      <c r="BZ38">
        <f t="shared" si="52"/>
        <v>0</v>
      </c>
      <c r="CA38">
        <f t="shared" si="52"/>
        <v>0</v>
      </c>
      <c r="CB38">
        <f t="shared" si="52"/>
        <v>1</v>
      </c>
      <c r="CC38">
        <f t="shared" si="52"/>
        <v>0</v>
      </c>
      <c r="CD38">
        <f t="shared" si="52"/>
        <v>0</v>
      </c>
      <c r="CE38">
        <f t="shared" si="52"/>
        <v>0</v>
      </c>
      <c r="CF38">
        <f t="shared" si="52"/>
        <v>0</v>
      </c>
      <c r="CG38">
        <f t="shared" si="52"/>
        <v>0</v>
      </c>
      <c r="CH38">
        <f t="shared" si="52"/>
        <v>0</v>
      </c>
      <c r="CI38">
        <f t="shared" si="52"/>
        <v>0</v>
      </c>
      <c r="CJ38">
        <f t="shared" si="52"/>
        <v>0</v>
      </c>
      <c r="CK38">
        <f t="shared" si="52"/>
        <v>0</v>
      </c>
      <c r="CL38">
        <f t="shared" si="52"/>
        <v>0</v>
      </c>
      <c r="CM38">
        <f t="shared" si="52"/>
        <v>0</v>
      </c>
      <c r="CN38">
        <f t="shared" si="52"/>
        <v>0</v>
      </c>
      <c r="CO38">
        <f t="shared" si="52"/>
        <v>0</v>
      </c>
      <c r="CP38">
        <f t="shared" si="52"/>
        <v>0</v>
      </c>
      <c r="CQ38">
        <f t="shared" si="52"/>
        <v>0</v>
      </c>
      <c r="CR38">
        <f t="shared" si="52"/>
        <v>0</v>
      </c>
      <c r="CS38">
        <f t="shared" si="52"/>
        <v>0</v>
      </c>
      <c r="CT38">
        <f t="shared" si="52"/>
        <v>0</v>
      </c>
      <c r="CU38">
        <f t="shared" si="52"/>
        <v>0</v>
      </c>
      <c r="CV38">
        <f t="shared" si="52"/>
        <v>0</v>
      </c>
      <c r="CW38">
        <f t="shared" si="52"/>
        <v>0</v>
      </c>
      <c r="CX38">
        <f t="shared" si="52"/>
        <v>0</v>
      </c>
      <c r="CY38">
        <f t="shared" si="52"/>
        <v>0</v>
      </c>
      <c r="CZ38">
        <f t="shared" si="52"/>
        <v>0</v>
      </c>
      <c r="DA38">
        <f t="shared" si="52"/>
        <v>0</v>
      </c>
      <c r="DB38">
        <f t="shared" si="52"/>
        <v>0</v>
      </c>
      <c r="DC38">
        <f t="shared" si="52"/>
        <v>0</v>
      </c>
      <c r="DD38">
        <f t="shared" si="52"/>
        <v>0</v>
      </c>
      <c r="DE38">
        <f t="shared" si="52"/>
        <v>0</v>
      </c>
      <c r="DF38">
        <f t="shared" si="52"/>
        <v>0</v>
      </c>
      <c r="DG38">
        <f t="shared" si="52"/>
        <v>0</v>
      </c>
      <c r="DH38">
        <f t="shared" si="52"/>
        <v>0</v>
      </c>
      <c r="DI38">
        <f t="shared" si="52"/>
        <v>0</v>
      </c>
      <c r="DJ38">
        <f t="shared" si="52"/>
        <v>0</v>
      </c>
      <c r="DK38">
        <f t="shared" si="52"/>
        <v>0</v>
      </c>
      <c r="DL38">
        <f t="shared" si="52"/>
        <v>0</v>
      </c>
      <c r="DM38">
        <f t="shared" si="52"/>
        <v>0</v>
      </c>
      <c r="DN38">
        <f t="shared" si="52"/>
        <v>0</v>
      </c>
      <c r="DO38">
        <f t="shared" si="52"/>
        <v>0</v>
      </c>
      <c r="DP38">
        <f t="shared" si="52"/>
        <v>0</v>
      </c>
      <c r="DQ38">
        <f t="shared" si="52"/>
        <v>0</v>
      </c>
      <c r="DR38">
        <f t="shared" si="52"/>
        <v>0</v>
      </c>
      <c r="DS38">
        <f t="shared" si="52"/>
        <v>0</v>
      </c>
      <c r="DT38">
        <f t="shared" si="52"/>
        <v>0</v>
      </c>
      <c r="DU38">
        <f t="shared" si="52"/>
        <v>0</v>
      </c>
      <c r="DV38">
        <f t="shared" si="52"/>
        <v>0</v>
      </c>
      <c r="DW38">
        <f t="shared" si="52"/>
        <v>0</v>
      </c>
      <c r="DX38">
        <f t="shared" si="52"/>
        <v>0</v>
      </c>
      <c r="DY38">
        <f t="shared" si="52"/>
        <v>0</v>
      </c>
      <c r="DZ38">
        <f t="shared" si="52"/>
        <v>0</v>
      </c>
      <c r="EA38">
        <f t="shared" ref="EA38:GL38" si="53">IFERROR(EA8-EA23,0)</f>
        <v>0</v>
      </c>
      <c r="EB38">
        <f t="shared" si="53"/>
        <v>0</v>
      </c>
      <c r="EC38">
        <f t="shared" si="53"/>
        <v>0</v>
      </c>
      <c r="ED38">
        <f t="shared" si="53"/>
        <v>0</v>
      </c>
      <c r="EE38">
        <f t="shared" si="53"/>
        <v>0</v>
      </c>
      <c r="EF38">
        <f t="shared" si="53"/>
        <v>0</v>
      </c>
      <c r="EG38">
        <f t="shared" si="53"/>
        <v>0</v>
      </c>
      <c r="EH38">
        <f t="shared" si="53"/>
        <v>0</v>
      </c>
      <c r="EI38">
        <f t="shared" si="53"/>
        <v>0</v>
      </c>
      <c r="EJ38">
        <f t="shared" si="53"/>
        <v>0</v>
      </c>
      <c r="EK38">
        <f t="shared" si="53"/>
        <v>0</v>
      </c>
      <c r="EL38">
        <f t="shared" si="53"/>
        <v>0</v>
      </c>
      <c r="EM38">
        <f t="shared" si="53"/>
        <v>0</v>
      </c>
      <c r="EN38">
        <f t="shared" si="53"/>
        <v>0</v>
      </c>
      <c r="EO38">
        <f t="shared" si="53"/>
        <v>0</v>
      </c>
      <c r="EP38">
        <f t="shared" si="53"/>
        <v>0</v>
      </c>
      <c r="EQ38">
        <f t="shared" si="53"/>
        <v>0</v>
      </c>
      <c r="ER38">
        <f t="shared" si="53"/>
        <v>0</v>
      </c>
      <c r="ES38">
        <f t="shared" si="53"/>
        <v>0</v>
      </c>
      <c r="ET38">
        <f t="shared" si="53"/>
        <v>0</v>
      </c>
      <c r="EU38">
        <f t="shared" si="53"/>
        <v>0</v>
      </c>
      <c r="EV38">
        <f t="shared" si="53"/>
        <v>0</v>
      </c>
      <c r="EW38">
        <f t="shared" si="53"/>
        <v>0</v>
      </c>
      <c r="EX38">
        <f t="shared" si="53"/>
        <v>0</v>
      </c>
      <c r="EY38">
        <f t="shared" si="53"/>
        <v>0</v>
      </c>
      <c r="EZ38">
        <f t="shared" si="53"/>
        <v>0</v>
      </c>
      <c r="FA38">
        <f t="shared" si="53"/>
        <v>0</v>
      </c>
      <c r="FB38">
        <f t="shared" si="53"/>
        <v>0</v>
      </c>
      <c r="FC38">
        <f t="shared" si="53"/>
        <v>0</v>
      </c>
      <c r="FD38">
        <f t="shared" si="53"/>
        <v>0</v>
      </c>
      <c r="FE38">
        <f t="shared" si="53"/>
        <v>0</v>
      </c>
      <c r="FF38">
        <f t="shared" si="53"/>
        <v>0</v>
      </c>
      <c r="FG38">
        <f t="shared" si="53"/>
        <v>0</v>
      </c>
      <c r="FH38">
        <f t="shared" si="53"/>
        <v>0</v>
      </c>
      <c r="FI38">
        <f t="shared" si="53"/>
        <v>0</v>
      </c>
      <c r="FJ38">
        <f t="shared" si="53"/>
        <v>0</v>
      </c>
      <c r="FK38">
        <f t="shared" si="53"/>
        <v>0</v>
      </c>
      <c r="FL38">
        <f t="shared" si="53"/>
        <v>0</v>
      </c>
      <c r="FM38">
        <f t="shared" si="53"/>
        <v>0</v>
      </c>
      <c r="FN38">
        <f t="shared" si="53"/>
        <v>0</v>
      </c>
      <c r="FO38">
        <f t="shared" si="53"/>
        <v>0</v>
      </c>
      <c r="FP38">
        <f t="shared" si="53"/>
        <v>0</v>
      </c>
      <c r="FQ38">
        <f t="shared" si="53"/>
        <v>0</v>
      </c>
      <c r="FR38">
        <f t="shared" si="53"/>
        <v>0</v>
      </c>
      <c r="FS38">
        <f t="shared" si="53"/>
        <v>0</v>
      </c>
      <c r="FT38">
        <f t="shared" si="53"/>
        <v>0</v>
      </c>
      <c r="FU38">
        <f t="shared" si="53"/>
        <v>0</v>
      </c>
      <c r="FV38">
        <f t="shared" si="53"/>
        <v>0</v>
      </c>
      <c r="FW38">
        <f t="shared" si="53"/>
        <v>0</v>
      </c>
      <c r="FX38">
        <f t="shared" si="53"/>
        <v>0</v>
      </c>
      <c r="FY38">
        <f t="shared" si="53"/>
        <v>0</v>
      </c>
      <c r="FZ38">
        <f t="shared" si="53"/>
        <v>0</v>
      </c>
      <c r="GA38">
        <f t="shared" si="53"/>
        <v>0</v>
      </c>
      <c r="GB38">
        <f t="shared" si="53"/>
        <v>0</v>
      </c>
      <c r="GC38">
        <f t="shared" si="53"/>
        <v>0</v>
      </c>
      <c r="GD38">
        <f t="shared" si="53"/>
        <v>0</v>
      </c>
      <c r="GE38">
        <f t="shared" si="53"/>
        <v>0</v>
      </c>
      <c r="GF38">
        <f t="shared" si="53"/>
        <v>0</v>
      </c>
      <c r="GG38">
        <f t="shared" si="53"/>
        <v>0</v>
      </c>
      <c r="GH38">
        <f t="shared" si="53"/>
        <v>0</v>
      </c>
      <c r="GI38">
        <f t="shared" si="53"/>
        <v>0</v>
      </c>
      <c r="GJ38">
        <f t="shared" si="53"/>
        <v>0</v>
      </c>
      <c r="GK38">
        <f t="shared" si="53"/>
        <v>0</v>
      </c>
      <c r="GL38">
        <f t="shared" si="53"/>
        <v>0</v>
      </c>
      <c r="GM38">
        <f t="shared" ref="GM38:IX38" si="54">IFERROR(GM8-GM23,0)</f>
        <v>0</v>
      </c>
      <c r="GN38">
        <f t="shared" si="54"/>
        <v>0</v>
      </c>
      <c r="GO38">
        <f t="shared" si="54"/>
        <v>0</v>
      </c>
      <c r="GP38">
        <f t="shared" si="54"/>
        <v>0</v>
      </c>
      <c r="GQ38">
        <f t="shared" si="54"/>
        <v>0</v>
      </c>
      <c r="GR38">
        <f t="shared" si="54"/>
        <v>0</v>
      </c>
      <c r="GS38">
        <f t="shared" si="54"/>
        <v>0</v>
      </c>
      <c r="GT38">
        <f t="shared" si="54"/>
        <v>0</v>
      </c>
      <c r="GU38">
        <f t="shared" si="54"/>
        <v>0</v>
      </c>
      <c r="GV38">
        <f t="shared" si="54"/>
        <v>0</v>
      </c>
      <c r="GW38">
        <f t="shared" si="54"/>
        <v>0</v>
      </c>
      <c r="GX38">
        <f t="shared" si="54"/>
        <v>0</v>
      </c>
      <c r="GY38">
        <f t="shared" si="54"/>
        <v>0</v>
      </c>
      <c r="GZ38">
        <f t="shared" si="54"/>
        <v>0</v>
      </c>
      <c r="HA38">
        <f t="shared" si="54"/>
        <v>0</v>
      </c>
      <c r="HB38">
        <f t="shared" si="54"/>
        <v>0</v>
      </c>
      <c r="HC38">
        <f t="shared" si="54"/>
        <v>0</v>
      </c>
      <c r="HD38">
        <f t="shared" si="54"/>
        <v>0</v>
      </c>
      <c r="HE38">
        <f t="shared" si="54"/>
        <v>0</v>
      </c>
      <c r="HF38">
        <f t="shared" si="54"/>
        <v>0</v>
      </c>
      <c r="HG38">
        <f t="shared" si="54"/>
        <v>0</v>
      </c>
      <c r="HH38">
        <f t="shared" si="54"/>
        <v>0</v>
      </c>
      <c r="HI38">
        <f t="shared" si="54"/>
        <v>0</v>
      </c>
      <c r="HJ38">
        <f t="shared" si="54"/>
        <v>0</v>
      </c>
      <c r="HK38">
        <f t="shared" si="54"/>
        <v>0</v>
      </c>
      <c r="HL38">
        <f t="shared" si="54"/>
        <v>0</v>
      </c>
      <c r="HM38">
        <f t="shared" si="54"/>
        <v>0</v>
      </c>
      <c r="HN38">
        <f t="shared" si="54"/>
        <v>0</v>
      </c>
      <c r="HO38">
        <f t="shared" si="54"/>
        <v>0</v>
      </c>
      <c r="HP38">
        <f t="shared" si="54"/>
        <v>0</v>
      </c>
      <c r="HQ38">
        <f t="shared" si="54"/>
        <v>0</v>
      </c>
      <c r="HR38">
        <f t="shared" si="54"/>
        <v>0</v>
      </c>
      <c r="HS38">
        <f t="shared" si="54"/>
        <v>0</v>
      </c>
      <c r="HT38">
        <f t="shared" si="54"/>
        <v>0</v>
      </c>
      <c r="HU38">
        <f t="shared" si="54"/>
        <v>0</v>
      </c>
      <c r="HV38">
        <f t="shared" si="54"/>
        <v>0</v>
      </c>
      <c r="HW38">
        <f t="shared" si="54"/>
        <v>0</v>
      </c>
      <c r="HX38">
        <f t="shared" si="54"/>
        <v>0</v>
      </c>
      <c r="HY38">
        <f t="shared" si="54"/>
        <v>0</v>
      </c>
      <c r="HZ38">
        <f t="shared" si="54"/>
        <v>0</v>
      </c>
      <c r="IA38">
        <f t="shared" si="54"/>
        <v>0</v>
      </c>
      <c r="IB38">
        <f t="shared" si="54"/>
        <v>0</v>
      </c>
      <c r="IC38">
        <f t="shared" si="54"/>
        <v>0</v>
      </c>
      <c r="ID38">
        <f t="shared" si="54"/>
        <v>0</v>
      </c>
      <c r="IE38">
        <f t="shared" si="54"/>
        <v>0</v>
      </c>
      <c r="IF38">
        <f t="shared" si="54"/>
        <v>0</v>
      </c>
      <c r="IG38">
        <f t="shared" si="54"/>
        <v>0</v>
      </c>
      <c r="IH38">
        <f t="shared" si="54"/>
        <v>0</v>
      </c>
      <c r="II38">
        <f t="shared" si="54"/>
        <v>0</v>
      </c>
      <c r="IJ38">
        <f t="shared" si="54"/>
        <v>0</v>
      </c>
      <c r="IK38">
        <f t="shared" si="54"/>
        <v>0</v>
      </c>
      <c r="IL38">
        <f t="shared" si="54"/>
        <v>0</v>
      </c>
      <c r="IM38">
        <f t="shared" si="54"/>
        <v>0</v>
      </c>
      <c r="IN38">
        <f t="shared" si="54"/>
        <v>0</v>
      </c>
      <c r="IO38">
        <f t="shared" si="54"/>
        <v>0</v>
      </c>
      <c r="IP38">
        <f t="shared" si="54"/>
        <v>0</v>
      </c>
      <c r="IQ38">
        <f t="shared" si="54"/>
        <v>0</v>
      </c>
      <c r="IR38">
        <f t="shared" si="54"/>
        <v>0</v>
      </c>
      <c r="IS38">
        <f t="shared" si="54"/>
        <v>0</v>
      </c>
      <c r="IT38">
        <f t="shared" si="54"/>
        <v>0</v>
      </c>
      <c r="IU38">
        <f t="shared" si="54"/>
        <v>0</v>
      </c>
      <c r="IV38">
        <f t="shared" si="54"/>
        <v>0</v>
      </c>
      <c r="IW38">
        <f t="shared" si="54"/>
        <v>0</v>
      </c>
      <c r="IX38">
        <f t="shared" si="54"/>
        <v>0</v>
      </c>
      <c r="IY38">
        <f t="shared" ref="IY38:LJ38" si="55">IFERROR(IY8-IY23,0)</f>
        <v>0</v>
      </c>
      <c r="IZ38">
        <f t="shared" si="55"/>
        <v>0</v>
      </c>
      <c r="JA38">
        <f t="shared" si="55"/>
        <v>0</v>
      </c>
      <c r="JB38">
        <f t="shared" si="55"/>
        <v>0</v>
      </c>
      <c r="JC38">
        <f t="shared" si="55"/>
        <v>0</v>
      </c>
      <c r="JD38">
        <f t="shared" si="55"/>
        <v>0</v>
      </c>
      <c r="JE38">
        <f t="shared" si="55"/>
        <v>0</v>
      </c>
      <c r="JF38">
        <f t="shared" si="55"/>
        <v>0</v>
      </c>
      <c r="JG38">
        <f t="shared" si="55"/>
        <v>0</v>
      </c>
      <c r="JH38">
        <f t="shared" si="55"/>
        <v>0</v>
      </c>
      <c r="JI38">
        <f t="shared" si="55"/>
        <v>0</v>
      </c>
      <c r="JJ38">
        <f t="shared" si="55"/>
        <v>0</v>
      </c>
      <c r="JK38">
        <f t="shared" si="55"/>
        <v>0</v>
      </c>
      <c r="JL38">
        <f t="shared" si="55"/>
        <v>0</v>
      </c>
      <c r="JM38">
        <f t="shared" si="55"/>
        <v>0</v>
      </c>
      <c r="JN38">
        <f t="shared" si="55"/>
        <v>0</v>
      </c>
      <c r="JO38">
        <f t="shared" si="55"/>
        <v>0</v>
      </c>
      <c r="JP38">
        <f t="shared" si="55"/>
        <v>0</v>
      </c>
      <c r="JQ38">
        <f t="shared" si="55"/>
        <v>0</v>
      </c>
      <c r="JR38">
        <f t="shared" si="55"/>
        <v>0</v>
      </c>
      <c r="JS38">
        <f t="shared" si="55"/>
        <v>0</v>
      </c>
      <c r="JT38">
        <f t="shared" si="55"/>
        <v>0</v>
      </c>
      <c r="JU38">
        <f t="shared" si="55"/>
        <v>0</v>
      </c>
      <c r="JV38">
        <f t="shared" si="55"/>
        <v>0</v>
      </c>
      <c r="JW38">
        <f t="shared" si="55"/>
        <v>0</v>
      </c>
      <c r="JX38">
        <f t="shared" si="55"/>
        <v>0</v>
      </c>
      <c r="JY38">
        <f t="shared" si="55"/>
        <v>0</v>
      </c>
      <c r="JZ38">
        <f t="shared" si="55"/>
        <v>0</v>
      </c>
      <c r="KA38">
        <f t="shared" si="55"/>
        <v>0</v>
      </c>
      <c r="KB38">
        <f t="shared" si="55"/>
        <v>0</v>
      </c>
      <c r="KC38">
        <f t="shared" si="55"/>
        <v>0</v>
      </c>
      <c r="KD38">
        <f t="shared" si="55"/>
        <v>0</v>
      </c>
      <c r="KE38">
        <f t="shared" si="55"/>
        <v>0</v>
      </c>
      <c r="KF38">
        <f t="shared" si="55"/>
        <v>0</v>
      </c>
      <c r="KG38">
        <f t="shared" si="55"/>
        <v>0</v>
      </c>
      <c r="KH38">
        <f t="shared" si="55"/>
        <v>0</v>
      </c>
      <c r="KI38">
        <f t="shared" si="55"/>
        <v>0</v>
      </c>
      <c r="KJ38">
        <f t="shared" si="55"/>
        <v>0</v>
      </c>
      <c r="KK38">
        <f t="shared" si="55"/>
        <v>0</v>
      </c>
      <c r="KL38">
        <f t="shared" si="55"/>
        <v>0</v>
      </c>
      <c r="KM38">
        <f t="shared" si="55"/>
        <v>0</v>
      </c>
      <c r="KN38">
        <f t="shared" si="55"/>
        <v>0</v>
      </c>
      <c r="KO38">
        <f t="shared" si="55"/>
        <v>0</v>
      </c>
      <c r="KP38">
        <f t="shared" si="55"/>
        <v>0</v>
      </c>
      <c r="KQ38">
        <f t="shared" si="55"/>
        <v>0</v>
      </c>
      <c r="KR38">
        <f t="shared" si="55"/>
        <v>0</v>
      </c>
      <c r="KS38">
        <f t="shared" si="55"/>
        <v>0</v>
      </c>
      <c r="KT38">
        <f t="shared" si="55"/>
        <v>0</v>
      </c>
      <c r="KU38">
        <f t="shared" si="55"/>
        <v>0</v>
      </c>
      <c r="KV38">
        <f t="shared" si="55"/>
        <v>0</v>
      </c>
      <c r="KW38">
        <f t="shared" si="55"/>
        <v>0</v>
      </c>
      <c r="KX38">
        <f t="shared" si="55"/>
        <v>0</v>
      </c>
      <c r="KY38">
        <f t="shared" si="55"/>
        <v>0</v>
      </c>
      <c r="KZ38">
        <f t="shared" si="55"/>
        <v>0</v>
      </c>
      <c r="LA38">
        <f t="shared" si="55"/>
        <v>0</v>
      </c>
      <c r="LB38">
        <f t="shared" si="55"/>
        <v>0</v>
      </c>
      <c r="LC38">
        <f t="shared" si="55"/>
        <v>0</v>
      </c>
      <c r="LD38">
        <f t="shared" si="55"/>
        <v>0</v>
      </c>
      <c r="LE38">
        <f t="shared" si="55"/>
        <v>0</v>
      </c>
      <c r="LF38">
        <f t="shared" si="55"/>
        <v>0</v>
      </c>
      <c r="LG38">
        <f t="shared" si="55"/>
        <v>0</v>
      </c>
      <c r="LH38">
        <f t="shared" si="55"/>
        <v>0</v>
      </c>
      <c r="LI38">
        <f t="shared" si="55"/>
        <v>0</v>
      </c>
      <c r="LJ38">
        <f t="shared" si="55"/>
        <v>0</v>
      </c>
      <c r="LK38">
        <f t="shared" ref="LK38:ND38" si="56">IFERROR(LK8-LK23,0)</f>
        <v>0</v>
      </c>
      <c r="LL38">
        <f t="shared" si="56"/>
        <v>0</v>
      </c>
      <c r="LM38">
        <f t="shared" si="56"/>
        <v>0</v>
      </c>
      <c r="LN38">
        <f t="shared" si="56"/>
        <v>0</v>
      </c>
      <c r="LO38">
        <f t="shared" si="56"/>
        <v>0</v>
      </c>
      <c r="LP38">
        <f t="shared" si="56"/>
        <v>0</v>
      </c>
      <c r="LQ38">
        <f t="shared" si="56"/>
        <v>0</v>
      </c>
      <c r="LR38">
        <f t="shared" si="56"/>
        <v>0</v>
      </c>
      <c r="LS38">
        <f t="shared" si="56"/>
        <v>0</v>
      </c>
      <c r="LT38">
        <f t="shared" si="56"/>
        <v>0</v>
      </c>
      <c r="LU38">
        <f t="shared" si="56"/>
        <v>0</v>
      </c>
      <c r="LV38">
        <f t="shared" si="56"/>
        <v>0</v>
      </c>
      <c r="LW38">
        <f t="shared" si="56"/>
        <v>0</v>
      </c>
      <c r="LX38">
        <f t="shared" si="56"/>
        <v>0</v>
      </c>
      <c r="LY38">
        <f t="shared" si="56"/>
        <v>0</v>
      </c>
      <c r="LZ38">
        <f t="shared" si="56"/>
        <v>0</v>
      </c>
      <c r="MA38">
        <f t="shared" si="56"/>
        <v>0</v>
      </c>
      <c r="MB38">
        <f t="shared" si="56"/>
        <v>0</v>
      </c>
      <c r="MC38">
        <f t="shared" si="56"/>
        <v>0</v>
      </c>
      <c r="MD38">
        <f t="shared" si="56"/>
        <v>0</v>
      </c>
      <c r="ME38">
        <f t="shared" si="56"/>
        <v>0</v>
      </c>
      <c r="MF38">
        <f t="shared" si="56"/>
        <v>0</v>
      </c>
      <c r="MG38">
        <f t="shared" si="56"/>
        <v>0</v>
      </c>
      <c r="MH38">
        <f t="shared" si="56"/>
        <v>0</v>
      </c>
      <c r="MI38">
        <f t="shared" si="56"/>
        <v>0</v>
      </c>
      <c r="MJ38">
        <f t="shared" si="56"/>
        <v>0</v>
      </c>
      <c r="MK38">
        <f t="shared" si="56"/>
        <v>0</v>
      </c>
      <c r="ML38">
        <f t="shared" si="56"/>
        <v>0</v>
      </c>
      <c r="MM38">
        <f t="shared" si="56"/>
        <v>0</v>
      </c>
      <c r="MN38">
        <f t="shared" si="56"/>
        <v>0</v>
      </c>
      <c r="MO38">
        <f t="shared" si="56"/>
        <v>0</v>
      </c>
      <c r="MP38">
        <f t="shared" si="56"/>
        <v>0</v>
      </c>
      <c r="MQ38">
        <f t="shared" si="56"/>
        <v>0</v>
      </c>
      <c r="MR38">
        <f t="shared" si="56"/>
        <v>0</v>
      </c>
      <c r="MS38">
        <f t="shared" si="56"/>
        <v>0</v>
      </c>
      <c r="MT38">
        <f t="shared" si="56"/>
        <v>0</v>
      </c>
      <c r="MU38">
        <f t="shared" si="56"/>
        <v>0</v>
      </c>
      <c r="MV38">
        <f t="shared" si="56"/>
        <v>0</v>
      </c>
      <c r="MW38">
        <f t="shared" si="56"/>
        <v>0</v>
      </c>
      <c r="MX38">
        <f t="shared" si="56"/>
        <v>0</v>
      </c>
      <c r="MY38">
        <f t="shared" si="56"/>
        <v>0</v>
      </c>
      <c r="MZ38">
        <f t="shared" si="56"/>
        <v>0</v>
      </c>
      <c r="NA38">
        <f t="shared" si="56"/>
        <v>0</v>
      </c>
      <c r="NB38">
        <f t="shared" si="56"/>
        <v>0</v>
      </c>
      <c r="NC38">
        <f t="shared" si="56"/>
        <v>0</v>
      </c>
      <c r="ND38">
        <f t="shared" si="56"/>
        <v>0</v>
      </c>
    </row>
    <row r="39" spans="1:368" ht="15" customHeight="1" x14ac:dyDescent="0.2">
      <c r="A39">
        <v>5</v>
      </c>
      <c r="B39" t="str">
        <f>カレンダー!$B$5&amp;"(残室数)"</f>
        <v>(残室数)</v>
      </c>
      <c r="C39">
        <f t="shared" ref="C39:BN39" si="57">IFERROR(C9-C24,0)</f>
        <v>0</v>
      </c>
      <c r="D39">
        <f t="shared" si="57"/>
        <v>0</v>
      </c>
      <c r="E39">
        <f t="shared" si="57"/>
        <v>0</v>
      </c>
      <c r="F39">
        <f t="shared" si="57"/>
        <v>0</v>
      </c>
      <c r="G39">
        <f t="shared" si="57"/>
        <v>0</v>
      </c>
      <c r="H39">
        <f t="shared" si="57"/>
        <v>0</v>
      </c>
      <c r="I39">
        <f t="shared" si="57"/>
        <v>0</v>
      </c>
      <c r="J39">
        <f t="shared" si="57"/>
        <v>0</v>
      </c>
      <c r="K39">
        <f t="shared" si="57"/>
        <v>0</v>
      </c>
      <c r="L39">
        <f t="shared" si="57"/>
        <v>0</v>
      </c>
      <c r="M39">
        <f t="shared" si="57"/>
        <v>0</v>
      </c>
      <c r="N39">
        <f t="shared" si="57"/>
        <v>0</v>
      </c>
      <c r="O39">
        <f t="shared" si="57"/>
        <v>0</v>
      </c>
      <c r="P39">
        <f t="shared" si="57"/>
        <v>0</v>
      </c>
      <c r="Q39">
        <f t="shared" si="57"/>
        <v>0</v>
      </c>
      <c r="R39">
        <f t="shared" si="57"/>
        <v>0</v>
      </c>
      <c r="S39">
        <f t="shared" si="57"/>
        <v>0</v>
      </c>
      <c r="T39">
        <f t="shared" si="57"/>
        <v>0</v>
      </c>
      <c r="U39">
        <f t="shared" si="57"/>
        <v>0</v>
      </c>
      <c r="V39">
        <f t="shared" si="57"/>
        <v>0</v>
      </c>
      <c r="W39">
        <f t="shared" si="57"/>
        <v>0</v>
      </c>
      <c r="X39">
        <f t="shared" si="57"/>
        <v>0</v>
      </c>
      <c r="Y39">
        <f t="shared" si="57"/>
        <v>0</v>
      </c>
      <c r="Z39">
        <f t="shared" si="57"/>
        <v>0</v>
      </c>
      <c r="AA39">
        <f t="shared" si="57"/>
        <v>0</v>
      </c>
      <c r="AB39">
        <f t="shared" si="57"/>
        <v>0</v>
      </c>
      <c r="AC39">
        <f t="shared" si="57"/>
        <v>0</v>
      </c>
      <c r="AD39">
        <f t="shared" si="57"/>
        <v>0</v>
      </c>
      <c r="AE39">
        <f t="shared" si="57"/>
        <v>0</v>
      </c>
      <c r="AF39">
        <f t="shared" si="57"/>
        <v>0</v>
      </c>
      <c r="AG39">
        <f t="shared" si="57"/>
        <v>0</v>
      </c>
      <c r="AH39">
        <f t="shared" si="57"/>
        <v>0</v>
      </c>
      <c r="AI39">
        <f t="shared" si="57"/>
        <v>0</v>
      </c>
      <c r="AJ39">
        <f t="shared" si="57"/>
        <v>0</v>
      </c>
      <c r="AK39">
        <f t="shared" si="57"/>
        <v>0</v>
      </c>
      <c r="AL39">
        <f t="shared" si="57"/>
        <v>0</v>
      </c>
      <c r="AM39">
        <f t="shared" si="57"/>
        <v>0</v>
      </c>
      <c r="AN39">
        <f t="shared" si="57"/>
        <v>0</v>
      </c>
      <c r="AO39">
        <f t="shared" si="57"/>
        <v>0</v>
      </c>
      <c r="AP39">
        <f t="shared" si="57"/>
        <v>0</v>
      </c>
      <c r="AQ39">
        <f t="shared" si="57"/>
        <v>0</v>
      </c>
      <c r="AR39">
        <f t="shared" si="57"/>
        <v>0</v>
      </c>
      <c r="AS39">
        <f t="shared" si="57"/>
        <v>0</v>
      </c>
      <c r="AT39">
        <f t="shared" si="57"/>
        <v>0</v>
      </c>
      <c r="AU39">
        <f t="shared" si="57"/>
        <v>0</v>
      </c>
      <c r="AV39">
        <f t="shared" si="57"/>
        <v>0</v>
      </c>
      <c r="AW39">
        <f t="shared" si="57"/>
        <v>0</v>
      </c>
      <c r="AX39">
        <f t="shared" si="57"/>
        <v>0</v>
      </c>
      <c r="AY39">
        <f t="shared" si="57"/>
        <v>0</v>
      </c>
      <c r="AZ39">
        <f t="shared" si="57"/>
        <v>0</v>
      </c>
      <c r="BA39">
        <f t="shared" si="57"/>
        <v>0</v>
      </c>
      <c r="BB39">
        <f t="shared" si="57"/>
        <v>0</v>
      </c>
      <c r="BC39">
        <f t="shared" si="57"/>
        <v>0</v>
      </c>
      <c r="BD39">
        <f t="shared" si="57"/>
        <v>0</v>
      </c>
      <c r="BE39">
        <f t="shared" si="57"/>
        <v>0</v>
      </c>
      <c r="BF39">
        <f t="shared" si="57"/>
        <v>0</v>
      </c>
      <c r="BG39">
        <f t="shared" si="57"/>
        <v>0</v>
      </c>
      <c r="BH39">
        <f t="shared" si="57"/>
        <v>0</v>
      </c>
      <c r="BI39">
        <f t="shared" si="57"/>
        <v>0</v>
      </c>
      <c r="BJ39">
        <f t="shared" si="57"/>
        <v>0</v>
      </c>
      <c r="BK39">
        <f t="shared" si="57"/>
        <v>0</v>
      </c>
      <c r="BL39">
        <f t="shared" si="57"/>
        <v>0</v>
      </c>
      <c r="BM39">
        <f t="shared" si="57"/>
        <v>0</v>
      </c>
      <c r="BN39">
        <f t="shared" si="57"/>
        <v>0</v>
      </c>
      <c r="BO39">
        <f t="shared" ref="BO39:DZ39" si="58">IFERROR(BO9-BO24,0)</f>
        <v>0</v>
      </c>
      <c r="BP39">
        <f t="shared" si="58"/>
        <v>0</v>
      </c>
      <c r="BQ39">
        <f t="shared" si="58"/>
        <v>0</v>
      </c>
      <c r="BR39">
        <f t="shared" si="58"/>
        <v>0</v>
      </c>
      <c r="BS39">
        <f t="shared" si="58"/>
        <v>0</v>
      </c>
      <c r="BT39">
        <f t="shared" si="58"/>
        <v>0</v>
      </c>
      <c r="BU39">
        <f t="shared" si="58"/>
        <v>0</v>
      </c>
      <c r="BV39">
        <f t="shared" si="58"/>
        <v>0</v>
      </c>
      <c r="BW39">
        <f t="shared" si="58"/>
        <v>0</v>
      </c>
      <c r="BX39">
        <f t="shared" si="58"/>
        <v>0</v>
      </c>
      <c r="BY39">
        <f t="shared" si="58"/>
        <v>0</v>
      </c>
      <c r="BZ39">
        <f t="shared" si="58"/>
        <v>0</v>
      </c>
      <c r="CA39">
        <f t="shared" si="58"/>
        <v>0</v>
      </c>
      <c r="CB39">
        <f t="shared" si="58"/>
        <v>0</v>
      </c>
      <c r="CC39">
        <f t="shared" si="58"/>
        <v>0</v>
      </c>
      <c r="CD39">
        <f t="shared" si="58"/>
        <v>0</v>
      </c>
      <c r="CE39">
        <f t="shared" si="58"/>
        <v>0</v>
      </c>
      <c r="CF39">
        <f t="shared" si="58"/>
        <v>0</v>
      </c>
      <c r="CG39">
        <f t="shared" si="58"/>
        <v>0</v>
      </c>
      <c r="CH39">
        <f t="shared" si="58"/>
        <v>0</v>
      </c>
      <c r="CI39">
        <f t="shared" si="58"/>
        <v>0</v>
      </c>
      <c r="CJ39">
        <f t="shared" si="58"/>
        <v>0</v>
      </c>
      <c r="CK39">
        <f t="shared" si="58"/>
        <v>0</v>
      </c>
      <c r="CL39">
        <f t="shared" si="58"/>
        <v>0</v>
      </c>
      <c r="CM39">
        <f t="shared" si="58"/>
        <v>0</v>
      </c>
      <c r="CN39">
        <f t="shared" si="58"/>
        <v>0</v>
      </c>
      <c r="CO39">
        <f t="shared" si="58"/>
        <v>0</v>
      </c>
      <c r="CP39">
        <f t="shared" si="58"/>
        <v>0</v>
      </c>
      <c r="CQ39">
        <f t="shared" si="58"/>
        <v>0</v>
      </c>
      <c r="CR39">
        <f t="shared" si="58"/>
        <v>0</v>
      </c>
      <c r="CS39">
        <f t="shared" si="58"/>
        <v>0</v>
      </c>
      <c r="CT39">
        <f t="shared" si="58"/>
        <v>0</v>
      </c>
      <c r="CU39">
        <f t="shared" si="58"/>
        <v>0</v>
      </c>
      <c r="CV39">
        <f t="shared" si="58"/>
        <v>0</v>
      </c>
      <c r="CW39">
        <f t="shared" si="58"/>
        <v>0</v>
      </c>
      <c r="CX39">
        <f t="shared" si="58"/>
        <v>0</v>
      </c>
      <c r="CY39">
        <f t="shared" si="58"/>
        <v>0</v>
      </c>
      <c r="CZ39">
        <f t="shared" si="58"/>
        <v>0</v>
      </c>
      <c r="DA39">
        <f t="shared" si="58"/>
        <v>0</v>
      </c>
      <c r="DB39">
        <f t="shared" si="58"/>
        <v>0</v>
      </c>
      <c r="DC39">
        <f t="shared" si="58"/>
        <v>0</v>
      </c>
      <c r="DD39">
        <f t="shared" si="58"/>
        <v>0</v>
      </c>
      <c r="DE39">
        <f t="shared" si="58"/>
        <v>0</v>
      </c>
      <c r="DF39">
        <f t="shared" si="58"/>
        <v>0</v>
      </c>
      <c r="DG39">
        <f t="shared" si="58"/>
        <v>0</v>
      </c>
      <c r="DH39">
        <f t="shared" si="58"/>
        <v>0</v>
      </c>
      <c r="DI39">
        <f t="shared" si="58"/>
        <v>0</v>
      </c>
      <c r="DJ39">
        <f t="shared" si="58"/>
        <v>0</v>
      </c>
      <c r="DK39">
        <f t="shared" si="58"/>
        <v>0</v>
      </c>
      <c r="DL39">
        <f t="shared" si="58"/>
        <v>0</v>
      </c>
      <c r="DM39">
        <f t="shared" si="58"/>
        <v>0</v>
      </c>
      <c r="DN39">
        <f t="shared" si="58"/>
        <v>0</v>
      </c>
      <c r="DO39">
        <f t="shared" si="58"/>
        <v>0</v>
      </c>
      <c r="DP39">
        <f t="shared" si="58"/>
        <v>0</v>
      </c>
      <c r="DQ39">
        <f t="shared" si="58"/>
        <v>0</v>
      </c>
      <c r="DR39">
        <f t="shared" si="58"/>
        <v>0</v>
      </c>
      <c r="DS39">
        <f t="shared" si="58"/>
        <v>0</v>
      </c>
      <c r="DT39">
        <f t="shared" si="58"/>
        <v>0</v>
      </c>
      <c r="DU39">
        <f t="shared" si="58"/>
        <v>0</v>
      </c>
      <c r="DV39">
        <f t="shared" si="58"/>
        <v>0</v>
      </c>
      <c r="DW39">
        <f t="shared" si="58"/>
        <v>0</v>
      </c>
      <c r="DX39">
        <f t="shared" si="58"/>
        <v>0</v>
      </c>
      <c r="DY39">
        <f t="shared" si="58"/>
        <v>0</v>
      </c>
      <c r="DZ39">
        <f t="shared" si="58"/>
        <v>0</v>
      </c>
      <c r="EA39">
        <f t="shared" ref="EA39:GL39" si="59">IFERROR(EA9-EA24,0)</f>
        <v>0</v>
      </c>
      <c r="EB39">
        <f t="shared" si="59"/>
        <v>0</v>
      </c>
      <c r="EC39">
        <f t="shared" si="59"/>
        <v>0</v>
      </c>
      <c r="ED39">
        <f t="shared" si="59"/>
        <v>0</v>
      </c>
      <c r="EE39">
        <f t="shared" si="59"/>
        <v>0</v>
      </c>
      <c r="EF39">
        <f t="shared" si="59"/>
        <v>0</v>
      </c>
      <c r="EG39">
        <f t="shared" si="59"/>
        <v>0</v>
      </c>
      <c r="EH39">
        <f t="shared" si="59"/>
        <v>0</v>
      </c>
      <c r="EI39">
        <f t="shared" si="59"/>
        <v>0</v>
      </c>
      <c r="EJ39">
        <f t="shared" si="59"/>
        <v>0</v>
      </c>
      <c r="EK39">
        <f t="shared" si="59"/>
        <v>0</v>
      </c>
      <c r="EL39">
        <f t="shared" si="59"/>
        <v>0</v>
      </c>
      <c r="EM39">
        <f t="shared" si="59"/>
        <v>0</v>
      </c>
      <c r="EN39">
        <f t="shared" si="59"/>
        <v>0</v>
      </c>
      <c r="EO39">
        <f t="shared" si="59"/>
        <v>0</v>
      </c>
      <c r="EP39">
        <f t="shared" si="59"/>
        <v>0</v>
      </c>
      <c r="EQ39">
        <f t="shared" si="59"/>
        <v>0</v>
      </c>
      <c r="ER39">
        <f t="shared" si="59"/>
        <v>0</v>
      </c>
      <c r="ES39">
        <f t="shared" si="59"/>
        <v>0</v>
      </c>
      <c r="ET39">
        <f t="shared" si="59"/>
        <v>0</v>
      </c>
      <c r="EU39">
        <f t="shared" si="59"/>
        <v>0</v>
      </c>
      <c r="EV39">
        <f t="shared" si="59"/>
        <v>0</v>
      </c>
      <c r="EW39">
        <f t="shared" si="59"/>
        <v>0</v>
      </c>
      <c r="EX39">
        <f t="shared" si="59"/>
        <v>0</v>
      </c>
      <c r="EY39">
        <f t="shared" si="59"/>
        <v>0</v>
      </c>
      <c r="EZ39">
        <f t="shared" si="59"/>
        <v>0</v>
      </c>
      <c r="FA39">
        <f t="shared" si="59"/>
        <v>0</v>
      </c>
      <c r="FB39">
        <f t="shared" si="59"/>
        <v>0</v>
      </c>
      <c r="FC39">
        <f t="shared" si="59"/>
        <v>0</v>
      </c>
      <c r="FD39">
        <f t="shared" si="59"/>
        <v>0</v>
      </c>
      <c r="FE39">
        <f t="shared" si="59"/>
        <v>0</v>
      </c>
      <c r="FF39">
        <f t="shared" si="59"/>
        <v>0</v>
      </c>
      <c r="FG39">
        <f t="shared" si="59"/>
        <v>0</v>
      </c>
      <c r="FH39">
        <f t="shared" si="59"/>
        <v>0</v>
      </c>
      <c r="FI39">
        <f t="shared" si="59"/>
        <v>0</v>
      </c>
      <c r="FJ39">
        <f t="shared" si="59"/>
        <v>0</v>
      </c>
      <c r="FK39">
        <f t="shared" si="59"/>
        <v>0</v>
      </c>
      <c r="FL39">
        <f t="shared" si="59"/>
        <v>0</v>
      </c>
      <c r="FM39">
        <f t="shared" si="59"/>
        <v>0</v>
      </c>
      <c r="FN39">
        <f t="shared" si="59"/>
        <v>0</v>
      </c>
      <c r="FO39">
        <f t="shared" si="59"/>
        <v>0</v>
      </c>
      <c r="FP39">
        <f t="shared" si="59"/>
        <v>0</v>
      </c>
      <c r="FQ39">
        <f t="shared" si="59"/>
        <v>0</v>
      </c>
      <c r="FR39">
        <f t="shared" si="59"/>
        <v>0</v>
      </c>
      <c r="FS39">
        <f t="shared" si="59"/>
        <v>0</v>
      </c>
      <c r="FT39">
        <f t="shared" si="59"/>
        <v>0</v>
      </c>
      <c r="FU39">
        <f t="shared" si="59"/>
        <v>0</v>
      </c>
      <c r="FV39">
        <f t="shared" si="59"/>
        <v>0</v>
      </c>
      <c r="FW39">
        <f t="shared" si="59"/>
        <v>0</v>
      </c>
      <c r="FX39">
        <f t="shared" si="59"/>
        <v>0</v>
      </c>
      <c r="FY39">
        <f t="shared" si="59"/>
        <v>0</v>
      </c>
      <c r="FZ39">
        <f t="shared" si="59"/>
        <v>0</v>
      </c>
      <c r="GA39">
        <f t="shared" si="59"/>
        <v>0</v>
      </c>
      <c r="GB39">
        <f t="shared" si="59"/>
        <v>0</v>
      </c>
      <c r="GC39">
        <f t="shared" si="59"/>
        <v>0</v>
      </c>
      <c r="GD39">
        <f t="shared" si="59"/>
        <v>0</v>
      </c>
      <c r="GE39">
        <f t="shared" si="59"/>
        <v>0</v>
      </c>
      <c r="GF39">
        <f t="shared" si="59"/>
        <v>0</v>
      </c>
      <c r="GG39">
        <f t="shared" si="59"/>
        <v>0</v>
      </c>
      <c r="GH39">
        <f t="shared" si="59"/>
        <v>0</v>
      </c>
      <c r="GI39">
        <f t="shared" si="59"/>
        <v>0</v>
      </c>
      <c r="GJ39">
        <f t="shared" si="59"/>
        <v>0</v>
      </c>
      <c r="GK39">
        <f t="shared" si="59"/>
        <v>0</v>
      </c>
      <c r="GL39">
        <f t="shared" si="59"/>
        <v>0</v>
      </c>
      <c r="GM39">
        <f t="shared" ref="GM39:IX39" si="60">IFERROR(GM9-GM24,0)</f>
        <v>0</v>
      </c>
      <c r="GN39">
        <f t="shared" si="60"/>
        <v>0</v>
      </c>
      <c r="GO39">
        <f t="shared" si="60"/>
        <v>0</v>
      </c>
      <c r="GP39">
        <f t="shared" si="60"/>
        <v>0</v>
      </c>
      <c r="GQ39">
        <f t="shared" si="60"/>
        <v>0</v>
      </c>
      <c r="GR39">
        <f t="shared" si="60"/>
        <v>0</v>
      </c>
      <c r="GS39">
        <f t="shared" si="60"/>
        <v>0</v>
      </c>
      <c r="GT39">
        <f t="shared" si="60"/>
        <v>0</v>
      </c>
      <c r="GU39">
        <f t="shared" si="60"/>
        <v>0</v>
      </c>
      <c r="GV39">
        <f t="shared" si="60"/>
        <v>0</v>
      </c>
      <c r="GW39">
        <f t="shared" si="60"/>
        <v>0</v>
      </c>
      <c r="GX39">
        <f t="shared" si="60"/>
        <v>0</v>
      </c>
      <c r="GY39">
        <f t="shared" si="60"/>
        <v>0</v>
      </c>
      <c r="GZ39">
        <f t="shared" si="60"/>
        <v>0</v>
      </c>
      <c r="HA39">
        <f t="shared" si="60"/>
        <v>0</v>
      </c>
      <c r="HB39">
        <f t="shared" si="60"/>
        <v>0</v>
      </c>
      <c r="HC39">
        <f t="shared" si="60"/>
        <v>0</v>
      </c>
      <c r="HD39">
        <f t="shared" si="60"/>
        <v>0</v>
      </c>
      <c r="HE39">
        <f t="shared" si="60"/>
        <v>0</v>
      </c>
      <c r="HF39">
        <f t="shared" si="60"/>
        <v>0</v>
      </c>
      <c r="HG39">
        <f t="shared" si="60"/>
        <v>0</v>
      </c>
      <c r="HH39">
        <f t="shared" si="60"/>
        <v>0</v>
      </c>
      <c r="HI39">
        <f t="shared" si="60"/>
        <v>0</v>
      </c>
      <c r="HJ39">
        <f t="shared" si="60"/>
        <v>0</v>
      </c>
      <c r="HK39">
        <f t="shared" si="60"/>
        <v>0</v>
      </c>
      <c r="HL39">
        <f t="shared" si="60"/>
        <v>0</v>
      </c>
      <c r="HM39">
        <f t="shared" si="60"/>
        <v>0</v>
      </c>
      <c r="HN39">
        <f t="shared" si="60"/>
        <v>0</v>
      </c>
      <c r="HO39">
        <f t="shared" si="60"/>
        <v>0</v>
      </c>
      <c r="HP39">
        <f t="shared" si="60"/>
        <v>0</v>
      </c>
      <c r="HQ39">
        <f t="shared" si="60"/>
        <v>0</v>
      </c>
      <c r="HR39">
        <f t="shared" si="60"/>
        <v>0</v>
      </c>
      <c r="HS39">
        <f t="shared" si="60"/>
        <v>0</v>
      </c>
      <c r="HT39">
        <f t="shared" si="60"/>
        <v>0</v>
      </c>
      <c r="HU39">
        <f t="shared" si="60"/>
        <v>0</v>
      </c>
      <c r="HV39">
        <f t="shared" si="60"/>
        <v>0</v>
      </c>
      <c r="HW39">
        <f t="shared" si="60"/>
        <v>0</v>
      </c>
      <c r="HX39">
        <f t="shared" si="60"/>
        <v>0</v>
      </c>
      <c r="HY39">
        <f t="shared" si="60"/>
        <v>0</v>
      </c>
      <c r="HZ39">
        <f t="shared" si="60"/>
        <v>0</v>
      </c>
      <c r="IA39">
        <f t="shared" si="60"/>
        <v>0</v>
      </c>
      <c r="IB39">
        <f t="shared" si="60"/>
        <v>0</v>
      </c>
      <c r="IC39">
        <f t="shared" si="60"/>
        <v>0</v>
      </c>
      <c r="ID39">
        <f t="shared" si="60"/>
        <v>0</v>
      </c>
      <c r="IE39">
        <f t="shared" si="60"/>
        <v>0</v>
      </c>
      <c r="IF39">
        <f t="shared" si="60"/>
        <v>0</v>
      </c>
      <c r="IG39">
        <f t="shared" si="60"/>
        <v>0</v>
      </c>
      <c r="IH39">
        <f t="shared" si="60"/>
        <v>0</v>
      </c>
      <c r="II39">
        <f t="shared" si="60"/>
        <v>0</v>
      </c>
      <c r="IJ39">
        <f t="shared" si="60"/>
        <v>0</v>
      </c>
      <c r="IK39">
        <f t="shared" si="60"/>
        <v>0</v>
      </c>
      <c r="IL39">
        <f t="shared" si="60"/>
        <v>0</v>
      </c>
      <c r="IM39">
        <f t="shared" si="60"/>
        <v>0</v>
      </c>
      <c r="IN39">
        <f t="shared" si="60"/>
        <v>0</v>
      </c>
      <c r="IO39">
        <f t="shared" si="60"/>
        <v>0</v>
      </c>
      <c r="IP39">
        <f t="shared" si="60"/>
        <v>0</v>
      </c>
      <c r="IQ39">
        <f t="shared" si="60"/>
        <v>0</v>
      </c>
      <c r="IR39">
        <f t="shared" si="60"/>
        <v>0</v>
      </c>
      <c r="IS39">
        <f t="shared" si="60"/>
        <v>0</v>
      </c>
      <c r="IT39">
        <f t="shared" si="60"/>
        <v>0</v>
      </c>
      <c r="IU39">
        <f t="shared" si="60"/>
        <v>0</v>
      </c>
      <c r="IV39">
        <f t="shared" si="60"/>
        <v>0</v>
      </c>
      <c r="IW39">
        <f t="shared" si="60"/>
        <v>0</v>
      </c>
      <c r="IX39">
        <f t="shared" si="60"/>
        <v>0</v>
      </c>
      <c r="IY39">
        <f t="shared" ref="IY39:LJ39" si="61">IFERROR(IY9-IY24,0)</f>
        <v>0</v>
      </c>
      <c r="IZ39">
        <f t="shared" si="61"/>
        <v>0</v>
      </c>
      <c r="JA39">
        <f t="shared" si="61"/>
        <v>0</v>
      </c>
      <c r="JB39">
        <f t="shared" si="61"/>
        <v>0</v>
      </c>
      <c r="JC39">
        <f t="shared" si="61"/>
        <v>0</v>
      </c>
      <c r="JD39">
        <f t="shared" si="61"/>
        <v>0</v>
      </c>
      <c r="JE39">
        <f t="shared" si="61"/>
        <v>0</v>
      </c>
      <c r="JF39">
        <f t="shared" si="61"/>
        <v>0</v>
      </c>
      <c r="JG39">
        <f t="shared" si="61"/>
        <v>0</v>
      </c>
      <c r="JH39">
        <f t="shared" si="61"/>
        <v>0</v>
      </c>
      <c r="JI39">
        <f t="shared" si="61"/>
        <v>0</v>
      </c>
      <c r="JJ39">
        <f t="shared" si="61"/>
        <v>0</v>
      </c>
      <c r="JK39">
        <f t="shared" si="61"/>
        <v>0</v>
      </c>
      <c r="JL39">
        <f t="shared" si="61"/>
        <v>0</v>
      </c>
      <c r="JM39">
        <f t="shared" si="61"/>
        <v>0</v>
      </c>
      <c r="JN39">
        <f t="shared" si="61"/>
        <v>0</v>
      </c>
      <c r="JO39">
        <f t="shared" si="61"/>
        <v>0</v>
      </c>
      <c r="JP39">
        <f t="shared" si="61"/>
        <v>0</v>
      </c>
      <c r="JQ39">
        <f t="shared" si="61"/>
        <v>0</v>
      </c>
      <c r="JR39">
        <f t="shared" si="61"/>
        <v>0</v>
      </c>
      <c r="JS39">
        <f t="shared" si="61"/>
        <v>0</v>
      </c>
      <c r="JT39">
        <f t="shared" si="61"/>
        <v>0</v>
      </c>
      <c r="JU39">
        <f t="shared" si="61"/>
        <v>0</v>
      </c>
      <c r="JV39">
        <f t="shared" si="61"/>
        <v>0</v>
      </c>
      <c r="JW39">
        <f t="shared" si="61"/>
        <v>0</v>
      </c>
      <c r="JX39">
        <f t="shared" si="61"/>
        <v>0</v>
      </c>
      <c r="JY39">
        <f t="shared" si="61"/>
        <v>0</v>
      </c>
      <c r="JZ39">
        <f t="shared" si="61"/>
        <v>0</v>
      </c>
      <c r="KA39">
        <f t="shared" si="61"/>
        <v>0</v>
      </c>
      <c r="KB39">
        <f t="shared" si="61"/>
        <v>0</v>
      </c>
      <c r="KC39">
        <f t="shared" si="61"/>
        <v>0</v>
      </c>
      <c r="KD39">
        <f t="shared" si="61"/>
        <v>0</v>
      </c>
      <c r="KE39">
        <f t="shared" si="61"/>
        <v>0</v>
      </c>
      <c r="KF39">
        <f t="shared" si="61"/>
        <v>0</v>
      </c>
      <c r="KG39">
        <f t="shared" si="61"/>
        <v>0</v>
      </c>
      <c r="KH39">
        <f t="shared" si="61"/>
        <v>0</v>
      </c>
      <c r="KI39">
        <f t="shared" si="61"/>
        <v>0</v>
      </c>
      <c r="KJ39">
        <f t="shared" si="61"/>
        <v>0</v>
      </c>
      <c r="KK39">
        <f t="shared" si="61"/>
        <v>0</v>
      </c>
      <c r="KL39">
        <f t="shared" si="61"/>
        <v>0</v>
      </c>
      <c r="KM39">
        <f t="shared" si="61"/>
        <v>0</v>
      </c>
      <c r="KN39">
        <f t="shared" si="61"/>
        <v>0</v>
      </c>
      <c r="KO39">
        <f t="shared" si="61"/>
        <v>0</v>
      </c>
      <c r="KP39">
        <f t="shared" si="61"/>
        <v>0</v>
      </c>
      <c r="KQ39">
        <f t="shared" si="61"/>
        <v>0</v>
      </c>
      <c r="KR39">
        <f t="shared" si="61"/>
        <v>0</v>
      </c>
      <c r="KS39">
        <f t="shared" si="61"/>
        <v>0</v>
      </c>
      <c r="KT39">
        <f t="shared" si="61"/>
        <v>0</v>
      </c>
      <c r="KU39">
        <f t="shared" si="61"/>
        <v>0</v>
      </c>
      <c r="KV39">
        <f t="shared" si="61"/>
        <v>0</v>
      </c>
      <c r="KW39">
        <f t="shared" si="61"/>
        <v>0</v>
      </c>
      <c r="KX39">
        <f t="shared" si="61"/>
        <v>0</v>
      </c>
      <c r="KY39">
        <f t="shared" si="61"/>
        <v>0</v>
      </c>
      <c r="KZ39">
        <f t="shared" si="61"/>
        <v>0</v>
      </c>
      <c r="LA39">
        <f t="shared" si="61"/>
        <v>0</v>
      </c>
      <c r="LB39">
        <f t="shared" si="61"/>
        <v>0</v>
      </c>
      <c r="LC39">
        <f t="shared" si="61"/>
        <v>0</v>
      </c>
      <c r="LD39">
        <f t="shared" si="61"/>
        <v>0</v>
      </c>
      <c r="LE39">
        <f t="shared" si="61"/>
        <v>0</v>
      </c>
      <c r="LF39">
        <f t="shared" si="61"/>
        <v>0</v>
      </c>
      <c r="LG39">
        <f t="shared" si="61"/>
        <v>0</v>
      </c>
      <c r="LH39">
        <f t="shared" si="61"/>
        <v>0</v>
      </c>
      <c r="LI39">
        <f t="shared" si="61"/>
        <v>0</v>
      </c>
      <c r="LJ39">
        <f t="shared" si="61"/>
        <v>0</v>
      </c>
      <c r="LK39">
        <f t="shared" ref="LK39:ND39" si="62">IFERROR(LK9-LK24,0)</f>
        <v>0</v>
      </c>
      <c r="LL39">
        <f t="shared" si="62"/>
        <v>0</v>
      </c>
      <c r="LM39">
        <f t="shared" si="62"/>
        <v>0</v>
      </c>
      <c r="LN39">
        <f t="shared" si="62"/>
        <v>0</v>
      </c>
      <c r="LO39">
        <f t="shared" si="62"/>
        <v>0</v>
      </c>
      <c r="LP39">
        <f t="shared" si="62"/>
        <v>0</v>
      </c>
      <c r="LQ39">
        <f t="shared" si="62"/>
        <v>0</v>
      </c>
      <c r="LR39">
        <f t="shared" si="62"/>
        <v>0</v>
      </c>
      <c r="LS39">
        <f t="shared" si="62"/>
        <v>0</v>
      </c>
      <c r="LT39">
        <f t="shared" si="62"/>
        <v>0</v>
      </c>
      <c r="LU39">
        <f t="shared" si="62"/>
        <v>0</v>
      </c>
      <c r="LV39">
        <f t="shared" si="62"/>
        <v>0</v>
      </c>
      <c r="LW39">
        <f t="shared" si="62"/>
        <v>0</v>
      </c>
      <c r="LX39">
        <f t="shared" si="62"/>
        <v>0</v>
      </c>
      <c r="LY39">
        <f t="shared" si="62"/>
        <v>0</v>
      </c>
      <c r="LZ39">
        <f t="shared" si="62"/>
        <v>0</v>
      </c>
      <c r="MA39">
        <f t="shared" si="62"/>
        <v>0</v>
      </c>
      <c r="MB39">
        <f t="shared" si="62"/>
        <v>0</v>
      </c>
      <c r="MC39">
        <f t="shared" si="62"/>
        <v>0</v>
      </c>
      <c r="MD39">
        <f t="shared" si="62"/>
        <v>0</v>
      </c>
      <c r="ME39">
        <f t="shared" si="62"/>
        <v>0</v>
      </c>
      <c r="MF39">
        <f t="shared" si="62"/>
        <v>0</v>
      </c>
      <c r="MG39">
        <f t="shared" si="62"/>
        <v>0</v>
      </c>
      <c r="MH39">
        <f t="shared" si="62"/>
        <v>0</v>
      </c>
      <c r="MI39">
        <f t="shared" si="62"/>
        <v>0</v>
      </c>
      <c r="MJ39">
        <f t="shared" si="62"/>
        <v>0</v>
      </c>
      <c r="MK39">
        <f t="shared" si="62"/>
        <v>0</v>
      </c>
      <c r="ML39">
        <f t="shared" si="62"/>
        <v>0</v>
      </c>
      <c r="MM39">
        <f t="shared" si="62"/>
        <v>0</v>
      </c>
      <c r="MN39">
        <f t="shared" si="62"/>
        <v>0</v>
      </c>
      <c r="MO39">
        <f t="shared" si="62"/>
        <v>0</v>
      </c>
      <c r="MP39">
        <f t="shared" si="62"/>
        <v>0</v>
      </c>
      <c r="MQ39">
        <f t="shared" si="62"/>
        <v>0</v>
      </c>
      <c r="MR39">
        <f t="shared" si="62"/>
        <v>0</v>
      </c>
      <c r="MS39">
        <f t="shared" si="62"/>
        <v>0</v>
      </c>
      <c r="MT39">
        <f t="shared" si="62"/>
        <v>0</v>
      </c>
      <c r="MU39">
        <f t="shared" si="62"/>
        <v>0</v>
      </c>
      <c r="MV39">
        <f t="shared" si="62"/>
        <v>0</v>
      </c>
      <c r="MW39">
        <f t="shared" si="62"/>
        <v>0</v>
      </c>
      <c r="MX39">
        <f t="shared" si="62"/>
        <v>0</v>
      </c>
      <c r="MY39">
        <f t="shared" si="62"/>
        <v>0</v>
      </c>
      <c r="MZ39">
        <f t="shared" si="62"/>
        <v>0</v>
      </c>
      <c r="NA39">
        <f t="shared" si="62"/>
        <v>0</v>
      </c>
      <c r="NB39">
        <f t="shared" si="62"/>
        <v>0</v>
      </c>
      <c r="NC39">
        <f t="shared" si="62"/>
        <v>0</v>
      </c>
      <c r="ND39">
        <f t="shared" si="62"/>
        <v>0</v>
      </c>
    </row>
    <row r="40" spans="1:368" ht="15" customHeight="1" x14ac:dyDescent="0.2">
      <c r="A40">
        <v>6</v>
      </c>
      <c r="B40" t="str">
        <f>カレンダー!$B$5&amp;"(販売室数)"</f>
        <v>(販売室数)</v>
      </c>
      <c r="C40">
        <f t="shared" ref="C40:BN40" si="63">IFERROR(C10-C25,0)</f>
        <v>0</v>
      </c>
      <c r="D40">
        <f t="shared" si="63"/>
        <v>0</v>
      </c>
      <c r="E40">
        <f t="shared" si="63"/>
        <v>0</v>
      </c>
      <c r="F40">
        <f t="shared" si="63"/>
        <v>0</v>
      </c>
      <c r="G40">
        <f t="shared" si="63"/>
        <v>0</v>
      </c>
      <c r="H40">
        <f t="shared" si="63"/>
        <v>0</v>
      </c>
      <c r="I40">
        <f t="shared" si="63"/>
        <v>0</v>
      </c>
      <c r="J40">
        <f t="shared" si="63"/>
        <v>0</v>
      </c>
      <c r="K40">
        <f t="shared" si="63"/>
        <v>0</v>
      </c>
      <c r="L40">
        <f t="shared" si="63"/>
        <v>0</v>
      </c>
      <c r="M40">
        <f t="shared" si="63"/>
        <v>0</v>
      </c>
      <c r="N40">
        <f t="shared" si="63"/>
        <v>0</v>
      </c>
      <c r="O40">
        <f t="shared" si="63"/>
        <v>0</v>
      </c>
      <c r="P40">
        <f t="shared" si="63"/>
        <v>0</v>
      </c>
      <c r="Q40">
        <f t="shared" si="63"/>
        <v>0</v>
      </c>
      <c r="R40">
        <f t="shared" si="63"/>
        <v>0</v>
      </c>
      <c r="S40">
        <f t="shared" si="63"/>
        <v>0</v>
      </c>
      <c r="T40">
        <f t="shared" si="63"/>
        <v>0</v>
      </c>
      <c r="U40">
        <f t="shared" si="63"/>
        <v>0</v>
      </c>
      <c r="V40">
        <f t="shared" si="63"/>
        <v>0</v>
      </c>
      <c r="W40">
        <f t="shared" si="63"/>
        <v>0</v>
      </c>
      <c r="X40">
        <f t="shared" si="63"/>
        <v>0</v>
      </c>
      <c r="Y40">
        <f t="shared" si="63"/>
        <v>0</v>
      </c>
      <c r="Z40">
        <f t="shared" si="63"/>
        <v>0</v>
      </c>
      <c r="AA40">
        <f t="shared" si="63"/>
        <v>0</v>
      </c>
      <c r="AB40">
        <f t="shared" si="63"/>
        <v>0</v>
      </c>
      <c r="AC40">
        <f t="shared" si="63"/>
        <v>0</v>
      </c>
      <c r="AD40">
        <f t="shared" si="63"/>
        <v>0</v>
      </c>
      <c r="AE40">
        <f t="shared" si="63"/>
        <v>0</v>
      </c>
      <c r="AF40">
        <f t="shared" si="63"/>
        <v>0</v>
      </c>
      <c r="AG40">
        <f t="shared" si="63"/>
        <v>0</v>
      </c>
      <c r="AH40">
        <f t="shared" si="63"/>
        <v>0</v>
      </c>
      <c r="AI40">
        <f t="shared" si="63"/>
        <v>0</v>
      </c>
      <c r="AJ40">
        <f t="shared" si="63"/>
        <v>0</v>
      </c>
      <c r="AK40">
        <f t="shared" si="63"/>
        <v>0</v>
      </c>
      <c r="AL40">
        <f t="shared" si="63"/>
        <v>0</v>
      </c>
      <c r="AM40">
        <f t="shared" si="63"/>
        <v>0</v>
      </c>
      <c r="AN40">
        <f t="shared" si="63"/>
        <v>0</v>
      </c>
      <c r="AO40">
        <f t="shared" si="63"/>
        <v>0</v>
      </c>
      <c r="AP40">
        <f t="shared" si="63"/>
        <v>0</v>
      </c>
      <c r="AQ40">
        <f t="shared" si="63"/>
        <v>0</v>
      </c>
      <c r="AR40">
        <f t="shared" si="63"/>
        <v>0</v>
      </c>
      <c r="AS40">
        <f t="shared" si="63"/>
        <v>0</v>
      </c>
      <c r="AT40">
        <f t="shared" si="63"/>
        <v>0</v>
      </c>
      <c r="AU40">
        <f t="shared" si="63"/>
        <v>0</v>
      </c>
      <c r="AV40">
        <f t="shared" si="63"/>
        <v>0</v>
      </c>
      <c r="AW40">
        <f t="shared" si="63"/>
        <v>0</v>
      </c>
      <c r="AX40">
        <f t="shared" si="63"/>
        <v>0</v>
      </c>
      <c r="AY40">
        <f t="shared" si="63"/>
        <v>0</v>
      </c>
      <c r="AZ40">
        <f t="shared" si="63"/>
        <v>0</v>
      </c>
      <c r="BA40">
        <f t="shared" si="63"/>
        <v>0</v>
      </c>
      <c r="BB40">
        <f t="shared" si="63"/>
        <v>0</v>
      </c>
      <c r="BC40">
        <f t="shared" si="63"/>
        <v>0</v>
      </c>
      <c r="BD40">
        <f t="shared" si="63"/>
        <v>0</v>
      </c>
      <c r="BE40">
        <f t="shared" si="63"/>
        <v>0</v>
      </c>
      <c r="BF40">
        <f t="shared" si="63"/>
        <v>0</v>
      </c>
      <c r="BG40">
        <f t="shared" si="63"/>
        <v>0</v>
      </c>
      <c r="BH40">
        <f t="shared" si="63"/>
        <v>0</v>
      </c>
      <c r="BI40">
        <f t="shared" si="63"/>
        <v>0</v>
      </c>
      <c r="BJ40">
        <f t="shared" si="63"/>
        <v>0</v>
      </c>
      <c r="BK40">
        <f t="shared" si="63"/>
        <v>0</v>
      </c>
      <c r="BL40">
        <f t="shared" si="63"/>
        <v>0</v>
      </c>
      <c r="BM40">
        <f t="shared" si="63"/>
        <v>0</v>
      </c>
      <c r="BN40">
        <f t="shared" si="63"/>
        <v>0</v>
      </c>
      <c r="BO40">
        <f t="shared" ref="BO40:DZ40" si="64">IFERROR(BO10-BO25,0)</f>
        <v>0</v>
      </c>
      <c r="BP40">
        <f t="shared" si="64"/>
        <v>0</v>
      </c>
      <c r="BQ40">
        <f t="shared" si="64"/>
        <v>0</v>
      </c>
      <c r="BR40">
        <f t="shared" si="64"/>
        <v>0</v>
      </c>
      <c r="BS40">
        <f t="shared" si="64"/>
        <v>0</v>
      </c>
      <c r="BT40">
        <f t="shared" si="64"/>
        <v>0</v>
      </c>
      <c r="BU40">
        <f t="shared" si="64"/>
        <v>0</v>
      </c>
      <c r="BV40">
        <f t="shared" si="64"/>
        <v>0</v>
      </c>
      <c r="BW40">
        <f t="shared" si="64"/>
        <v>0</v>
      </c>
      <c r="BX40">
        <f t="shared" si="64"/>
        <v>0</v>
      </c>
      <c r="BY40">
        <f t="shared" si="64"/>
        <v>0</v>
      </c>
      <c r="BZ40">
        <f t="shared" si="64"/>
        <v>0</v>
      </c>
      <c r="CA40">
        <f t="shared" si="64"/>
        <v>0</v>
      </c>
      <c r="CB40">
        <f t="shared" si="64"/>
        <v>0</v>
      </c>
      <c r="CC40">
        <f t="shared" si="64"/>
        <v>0</v>
      </c>
      <c r="CD40">
        <f t="shared" si="64"/>
        <v>0</v>
      </c>
      <c r="CE40">
        <f t="shared" si="64"/>
        <v>0</v>
      </c>
      <c r="CF40">
        <f t="shared" si="64"/>
        <v>0</v>
      </c>
      <c r="CG40">
        <f t="shared" si="64"/>
        <v>0</v>
      </c>
      <c r="CH40">
        <f t="shared" si="64"/>
        <v>0</v>
      </c>
      <c r="CI40">
        <f t="shared" si="64"/>
        <v>0</v>
      </c>
      <c r="CJ40">
        <f t="shared" si="64"/>
        <v>0</v>
      </c>
      <c r="CK40">
        <f t="shared" si="64"/>
        <v>0</v>
      </c>
      <c r="CL40">
        <f t="shared" si="64"/>
        <v>0</v>
      </c>
      <c r="CM40">
        <f t="shared" si="64"/>
        <v>0</v>
      </c>
      <c r="CN40">
        <f t="shared" si="64"/>
        <v>0</v>
      </c>
      <c r="CO40">
        <f t="shared" si="64"/>
        <v>0</v>
      </c>
      <c r="CP40">
        <f t="shared" si="64"/>
        <v>0</v>
      </c>
      <c r="CQ40">
        <f t="shared" si="64"/>
        <v>0</v>
      </c>
      <c r="CR40">
        <f t="shared" si="64"/>
        <v>0</v>
      </c>
      <c r="CS40">
        <f t="shared" si="64"/>
        <v>0</v>
      </c>
      <c r="CT40">
        <f t="shared" si="64"/>
        <v>0</v>
      </c>
      <c r="CU40">
        <f t="shared" si="64"/>
        <v>0</v>
      </c>
      <c r="CV40">
        <f t="shared" si="64"/>
        <v>0</v>
      </c>
      <c r="CW40">
        <f t="shared" si="64"/>
        <v>0</v>
      </c>
      <c r="CX40">
        <f t="shared" si="64"/>
        <v>0</v>
      </c>
      <c r="CY40">
        <f t="shared" si="64"/>
        <v>0</v>
      </c>
      <c r="CZ40">
        <f t="shared" si="64"/>
        <v>0</v>
      </c>
      <c r="DA40">
        <f t="shared" si="64"/>
        <v>0</v>
      </c>
      <c r="DB40">
        <f t="shared" si="64"/>
        <v>0</v>
      </c>
      <c r="DC40">
        <f t="shared" si="64"/>
        <v>0</v>
      </c>
      <c r="DD40">
        <f t="shared" si="64"/>
        <v>0</v>
      </c>
      <c r="DE40">
        <f t="shared" si="64"/>
        <v>0</v>
      </c>
      <c r="DF40">
        <f t="shared" si="64"/>
        <v>0</v>
      </c>
      <c r="DG40">
        <f t="shared" si="64"/>
        <v>0</v>
      </c>
      <c r="DH40">
        <f t="shared" si="64"/>
        <v>0</v>
      </c>
      <c r="DI40">
        <f t="shared" si="64"/>
        <v>0</v>
      </c>
      <c r="DJ40">
        <f t="shared" si="64"/>
        <v>0</v>
      </c>
      <c r="DK40">
        <f t="shared" si="64"/>
        <v>0</v>
      </c>
      <c r="DL40">
        <f t="shared" si="64"/>
        <v>0</v>
      </c>
      <c r="DM40">
        <f t="shared" si="64"/>
        <v>0</v>
      </c>
      <c r="DN40">
        <f t="shared" si="64"/>
        <v>0</v>
      </c>
      <c r="DO40">
        <f t="shared" si="64"/>
        <v>0</v>
      </c>
      <c r="DP40">
        <f t="shared" si="64"/>
        <v>0</v>
      </c>
      <c r="DQ40">
        <f t="shared" si="64"/>
        <v>0</v>
      </c>
      <c r="DR40">
        <f t="shared" si="64"/>
        <v>0</v>
      </c>
      <c r="DS40">
        <f t="shared" si="64"/>
        <v>0</v>
      </c>
      <c r="DT40">
        <f t="shared" si="64"/>
        <v>0</v>
      </c>
      <c r="DU40">
        <f t="shared" si="64"/>
        <v>0</v>
      </c>
      <c r="DV40">
        <f t="shared" si="64"/>
        <v>0</v>
      </c>
      <c r="DW40">
        <f t="shared" si="64"/>
        <v>0</v>
      </c>
      <c r="DX40">
        <f t="shared" si="64"/>
        <v>0</v>
      </c>
      <c r="DY40">
        <f t="shared" si="64"/>
        <v>0</v>
      </c>
      <c r="DZ40">
        <f t="shared" si="64"/>
        <v>0</v>
      </c>
      <c r="EA40">
        <f t="shared" ref="EA40:GL40" si="65">IFERROR(EA10-EA25,0)</f>
        <v>0</v>
      </c>
      <c r="EB40">
        <f t="shared" si="65"/>
        <v>0</v>
      </c>
      <c r="EC40">
        <f t="shared" si="65"/>
        <v>0</v>
      </c>
      <c r="ED40">
        <f t="shared" si="65"/>
        <v>0</v>
      </c>
      <c r="EE40">
        <f t="shared" si="65"/>
        <v>0</v>
      </c>
      <c r="EF40">
        <f t="shared" si="65"/>
        <v>0</v>
      </c>
      <c r="EG40">
        <f t="shared" si="65"/>
        <v>0</v>
      </c>
      <c r="EH40">
        <f t="shared" si="65"/>
        <v>0</v>
      </c>
      <c r="EI40">
        <f t="shared" si="65"/>
        <v>0</v>
      </c>
      <c r="EJ40">
        <f t="shared" si="65"/>
        <v>0</v>
      </c>
      <c r="EK40">
        <f t="shared" si="65"/>
        <v>0</v>
      </c>
      <c r="EL40">
        <f t="shared" si="65"/>
        <v>0</v>
      </c>
      <c r="EM40">
        <f t="shared" si="65"/>
        <v>0</v>
      </c>
      <c r="EN40">
        <f t="shared" si="65"/>
        <v>0</v>
      </c>
      <c r="EO40">
        <f t="shared" si="65"/>
        <v>0</v>
      </c>
      <c r="EP40">
        <f t="shared" si="65"/>
        <v>0</v>
      </c>
      <c r="EQ40">
        <f t="shared" si="65"/>
        <v>0</v>
      </c>
      <c r="ER40">
        <f t="shared" si="65"/>
        <v>0</v>
      </c>
      <c r="ES40">
        <f t="shared" si="65"/>
        <v>0</v>
      </c>
      <c r="ET40">
        <f t="shared" si="65"/>
        <v>0</v>
      </c>
      <c r="EU40">
        <f t="shared" si="65"/>
        <v>0</v>
      </c>
      <c r="EV40">
        <f t="shared" si="65"/>
        <v>0</v>
      </c>
      <c r="EW40">
        <f t="shared" si="65"/>
        <v>0</v>
      </c>
      <c r="EX40">
        <f t="shared" si="65"/>
        <v>0</v>
      </c>
      <c r="EY40">
        <f t="shared" si="65"/>
        <v>0</v>
      </c>
      <c r="EZ40">
        <f t="shared" si="65"/>
        <v>0</v>
      </c>
      <c r="FA40">
        <f t="shared" si="65"/>
        <v>0</v>
      </c>
      <c r="FB40">
        <f t="shared" si="65"/>
        <v>0</v>
      </c>
      <c r="FC40">
        <f t="shared" si="65"/>
        <v>0</v>
      </c>
      <c r="FD40">
        <f t="shared" si="65"/>
        <v>0</v>
      </c>
      <c r="FE40">
        <f t="shared" si="65"/>
        <v>0</v>
      </c>
      <c r="FF40">
        <f t="shared" si="65"/>
        <v>0</v>
      </c>
      <c r="FG40">
        <f t="shared" si="65"/>
        <v>0</v>
      </c>
      <c r="FH40">
        <f t="shared" si="65"/>
        <v>0</v>
      </c>
      <c r="FI40">
        <f t="shared" si="65"/>
        <v>0</v>
      </c>
      <c r="FJ40">
        <f t="shared" si="65"/>
        <v>0</v>
      </c>
      <c r="FK40">
        <f t="shared" si="65"/>
        <v>0</v>
      </c>
      <c r="FL40">
        <f t="shared" si="65"/>
        <v>0</v>
      </c>
      <c r="FM40">
        <f t="shared" si="65"/>
        <v>0</v>
      </c>
      <c r="FN40">
        <f t="shared" si="65"/>
        <v>0</v>
      </c>
      <c r="FO40">
        <f t="shared" si="65"/>
        <v>0</v>
      </c>
      <c r="FP40">
        <f t="shared" si="65"/>
        <v>0</v>
      </c>
      <c r="FQ40">
        <f t="shared" si="65"/>
        <v>0</v>
      </c>
      <c r="FR40">
        <f t="shared" si="65"/>
        <v>0</v>
      </c>
      <c r="FS40">
        <f t="shared" si="65"/>
        <v>0</v>
      </c>
      <c r="FT40">
        <f t="shared" si="65"/>
        <v>0</v>
      </c>
      <c r="FU40">
        <f t="shared" si="65"/>
        <v>0</v>
      </c>
      <c r="FV40">
        <f t="shared" si="65"/>
        <v>0</v>
      </c>
      <c r="FW40">
        <f t="shared" si="65"/>
        <v>0</v>
      </c>
      <c r="FX40">
        <f t="shared" si="65"/>
        <v>0</v>
      </c>
      <c r="FY40">
        <f t="shared" si="65"/>
        <v>0</v>
      </c>
      <c r="FZ40">
        <f t="shared" si="65"/>
        <v>0</v>
      </c>
      <c r="GA40">
        <f t="shared" si="65"/>
        <v>0</v>
      </c>
      <c r="GB40">
        <f t="shared" si="65"/>
        <v>0</v>
      </c>
      <c r="GC40">
        <f t="shared" si="65"/>
        <v>0</v>
      </c>
      <c r="GD40">
        <f t="shared" si="65"/>
        <v>0</v>
      </c>
      <c r="GE40">
        <f t="shared" si="65"/>
        <v>0</v>
      </c>
      <c r="GF40">
        <f t="shared" si="65"/>
        <v>0</v>
      </c>
      <c r="GG40">
        <f t="shared" si="65"/>
        <v>0</v>
      </c>
      <c r="GH40">
        <f t="shared" si="65"/>
        <v>0</v>
      </c>
      <c r="GI40">
        <f t="shared" si="65"/>
        <v>0</v>
      </c>
      <c r="GJ40">
        <f t="shared" si="65"/>
        <v>0</v>
      </c>
      <c r="GK40">
        <f t="shared" si="65"/>
        <v>0</v>
      </c>
      <c r="GL40">
        <f t="shared" si="65"/>
        <v>0</v>
      </c>
      <c r="GM40">
        <f t="shared" ref="GM40:IX40" si="66">IFERROR(GM10-GM25,0)</f>
        <v>0</v>
      </c>
      <c r="GN40">
        <f t="shared" si="66"/>
        <v>0</v>
      </c>
      <c r="GO40">
        <f t="shared" si="66"/>
        <v>0</v>
      </c>
      <c r="GP40">
        <f t="shared" si="66"/>
        <v>0</v>
      </c>
      <c r="GQ40">
        <f t="shared" si="66"/>
        <v>0</v>
      </c>
      <c r="GR40">
        <f t="shared" si="66"/>
        <v>0</v>
      </c>
      <c r="GS40">
        <f t="shared" si="66"/>
        <v>0</v>
      </c>
      <c r="GT40">
        <f t="shared" si="66"/>
        <v>0</v>
      </c>
      <c r="GU40">
        <f t="shared" si="66"/>
        <v>0</v>
      </c>
      <c r="GV40">
        <f t="shared" si="66"/>
        <v>0</v>
      </c>
      <c r="GW40">
        <f t="shared" si="66"/>
        <v>0</v>
      </c>
      <c r="GX40">
        <f t="shared" si="66"/>
        <v>0</v>
      </c>
      <c r="GY40">
        <f t="shared" si="66"/>
        <v>0</v>
      </c>
      <c r="GZ40">
        <f t="shared" si="66"/>
        <v>0</v>
      </c>
      <c r="HA40">
        <f t="shared" si="66"/>
        <v>0</v>
      </c>
      <c r="HB40">
        <f t="shared" si="66"/>
        <v>0</v>
      </c>
      <c r="HC40">
        <f t="shared" si="66"/>
        <v>0</v>
      </c>
      <c r="HD40">
        <f t="shared" si="66"/>
        <v>0</v>
      </c>
      <c r="HE40">
        <f t="shared" si="66"/>
        <v>0</v>
      </c>
      <c r="HF40">
        <f t="shared" si="66"/>
        <v>0</v>
      </c>
      <c r="HG40">
        <f t="shared" si="66"/>
        <v>0</v>
      </c>
      <c r="HH40">
        <f t="shared" si="66"/>
        <v>0</v>
      </c>
      <c r="HI40">
        <f t="shared" si="66"/>
        <v>0</v>
      </c>
      <c r="HJ40">
        <f t="shared" si="66"/>
        <v>0</v>
      </c>
      <c r="HK40">
        <f t="shared" si="66"/>
        <v>0</v>
      </c>
      <c r="HL40">
        <f t="shared" si="66"/>
        <v>0</v>
      </c>
      <c r="HM40">
        <f t="shared" si="66"/>
        <v>0</v>
      </c>
      <c r="HN40">
        <f t="shared" si="66"/>
        <v>0</v>
      </c>
      <c r="HO40">
        <f t="shared" si="66"/>
        <v>0</v>
      </c>
      <c r="HP40">
        <f t="shared" si="66"/>
        <v>0</v>
      </c>
      <c r="HQ40">
        <f t="shared" si="66"/>
        <v>0</v>
      </c>
      <c r="HR40">
        <f t="shared" si="66"/>
        <v>0</v>
      </c>
      <c r="HS40">
        <f t="shared" si="66"/>
        <v>0</v>
      </c>
      <c r="HT40">
        <f t="shared" si="66"/>
        <v>0</v>
      </c>
      <c r="HU40">
        <f t="shared" si="66"/>
        <v>0</v>
      </c>
      <c r="HV40">
        <f t="shared" si="66"/>
        <v>0</v>
      </c>
      <c r="HW40">
        <f t="shared" si="66"/>
        <v>0</v>
      </c>
      <c r="HX40">
        <f t="shared" si="66"/>
        <v>0</v>
      </c>
      <c r="HY40">
        <f t="shared" si="66"/>
        <v>0</v>
      </c>
      <c r="HZ40">
        <f t="shared" si="66"/>
        <v>0</v>
      </c>
      <c r="IA40">
        <f t="shared" si="66"/>
        <v>0</v>
      </c>
      <c r="IB40">
        <f t="shared" si="66"/>
        <v>0</v>
      </c>
      <c r="IC40">
        <f t="shared" si="66"/>
        <v>0</v>
      </c>
      <c r="ID40">
        <f t="shared" si="66"/>
        <v>0</v>
      </c>
      <c r="IE40">
        <f t="shared" si="66"/>
        <v>0</v>
      </c>
      <c r="IF40">
        <f t="shared" si="66"/>
        <v>0</v>
      </c>
      <c r="IG40">
        <f t="shared" si="66"/>
        <v>0</v>
      </c>
      <c r="IH40">
        <f t="shared" si="66"/>
        <v>0</v>
      </c>
      <c r="II40">
        <f t="shared" si="66"/>
        <v>0</v>
      </c>
      <c r="IJ40">
        <f t="shared" si="66"/>
        <v>0</v>
      </c>
      <c r="IK40">
        <f t="shared" si="66"/>
        <v>0</v>
      </c>
      <c r="IL40">
        <f t="shared" si="66"/>
        <v>0</v>
      </c>
      <c r="IM40">
        <f t="shared" si="66"/>
        <v>0</v>
      </c>
      <c r="IN40">
        <f t="shared" si="66"/>
        <v>0</v>
      </c>
      <c r="IO40">
        <f t="shared" si="66"/>
        <v>0</v>
      </c>
      <c r="IP40">
        <f t="shared" si="66"/>
        <v>0</v>
      </c>
      <c r="IQ40">
        <f t="shared" si="66"/>
        <v>0</v>
      </c>
      <c r="IR40">
        <f t="shared" si="66"/>
        <v>0</v>
      </c>
      <c r="IS40">
        <f t="shared" si="66"/>
        <v>0</v>
      </c>
      <c r="IT40">
        <f t="shared" si="66"/>
        <v>0</v>
      </c>
      <c r="IU40">
        <f t="shared" si="66"/>
        <v>0</v>
      </c>
      <c r="IV40">
        <f t="shared" si="66"/>
        <v>0</v>
      </c>
      <c r="IW40">
        <f t="shared" si="66"/>
        <v>0</v>
      </c>
      <c r="IX40">
        <f t="shared" si="66"/>
        <v>0</v>
      </c>
      <c r="IY40">
        <f t="shared" ref="IY40:LJ40" si="67">IFERROR(IY10-IY25,0)</f>
        <v>0</v>
      </c>
      <c r="IZ40">
        <f t="shared" si="67"/>
        <v>0</v>
      </c>
      <c r="JA40">
        <f t="shared" si="67"/>
        <v>0</v>
      </c>
      <c r="JB40">
        <f t="shared" si="67"/>
        <v>0</v>
      </c>
      <c r="JC40">
        <f t="shared" si="67"/>
        <v>0</v>
      </c>
      <c r="JD40">
        <f t="shared" si="67"/>
        <v>0</v>
      </c>
      <c r="JE40">
        <f t="shared" si="67"/>
        <v>0</v>
      </c>
      <c r="JF40">
        <f t="shared" si="67"/>
        <v>0</v>
      </c>
      <c r="JG40">
        <f t="shared" si="67"/>
        <v>0</v>
      </c>
      <c r="JH40">
        <f t="shared" si="67"/>
        <v>0</v>
      </c>
      <c r="JI40">
        <f t="shared" si="67"/>
        <v>0</v>
      </c>
      <c r="JJ40">
        <f t="shared" si="67"/>
        <v>0</v>
      </c>
      <c r="JK40">
        <f t="shared" si="67"/>
        <v>0</v>
      </c>
      <c r="JL40">
        <f t="shared" si="67"/>
        <v>0</v>
      </c>
      <c r="JM40">
        <f t="shared" si="67"/>
        <v>0</v>
      </c>
      <c r="JN40">
        <f t="shared" si="67"/>
        <v>0</v>
      </c>
      <c r="JO40">
        <f t="shared" si="67"/>
        <v>0</v>
      </c>
      <c r="JP40">
        <f t="shared" si="67"/>
        <v>0</v>
      </c>
      <c r="JQ40">
        <f t="shared" si="67"/>
        <v>0</v>
      </c>
      <c r="JR40">
        <f t="shared" si="67"/>
        <v>0</v>
      </c>
      <c r="JS40">
        <f t="shared" si="67"/>
        <v>0</v>
      </c>
      <c r="JT40">
        <f t="shared" si="67"/>
        <v>0</v>
      </c>
      <c r="JU40">
        <f t="shared" si="67"/>
        <v>0</v>
      </c>
      <c r="JV40">
        <f t="shared" si="67"/>
        <v>0</v>
      </c>
      <c r="JW40">
        <f t="shared" si="67"/>
        <v>0</v>
      </c>
      <c r="JX40">
        <f t="shared" si="67"/>
        <v>0</v>
      </c>
      <c r="JY40">
        <f t="shared" si="67"/>
        <v>0</v>
      </c>
      <c r="JZ40">
        <f t="shared" si="67"/>
        <v>0</v>
      </c>
      <c r="KA40">
        <f t="shared" si="67"/>
        <v>0</v>
      </c>
      <c r="KB40">
        <f t="shared" si="67"/>
        <v>0</v>
      </c>
      <c r="KC40">
        <f t="shared" si="67"/>
        <v>0</v>
      </c>
      <c r="KD40">
        <f t="shared" si="67"/>
        <v>0</v>
      </c>
      <c r="KE40">
        <f t="shared" si="67"/>
        <v>0</v>
      </c>
      <c r="KF40">
        <f t="shared" si="67"/>
        <v>0</v>
      </c>
      <c r="KG40">
        <f t="shared" si="67"/>
        <v>0</v>
      </c>
      <c r="KH40">
        <f t="shared" si="67"/>
        <v>0</v>
      </c>
      <c r="KI40">
        <f t="shared" si="67"/>
        <v>0</v>
      </c>
      <c r="KJ40">
        <f t="shared" si="67"/>
        <v>0</v>
      </c>
      <c r="KK40">
        <f t="shared" si="67"/>
        <v>0</v>
      </c>
      <c r="KL40">
        <f t="shared" si="67"/>
        <v>0</v>
      </c>
      <c r="KM40">
        <f t="shared" si="67"/>
        <v>0</v>
      </c>
      <c r="KN40">
        <f t="shared" si="67"/>
        <v>0</v>
      </c>
      <c r="KO40">
        <f t="shared" si="67"/>
        <v>0</v>
      </c>
      <c r="KP40">
        <f t="shared" si="67"/>
        <v>0</v>
      </c>
      <c r="KQ40">
        <f t="shared" si="67"/>
        <v>0</v>
      </c>
      <c r="KR40">
        <f t="shared" si="67"/>
        <v>0</v>
      </c>
      <c r="KS40">
        <f t="shared" si="67"/>
        <v>0</v>
      </c>
      <c r="KT40">
        <f t="shared" si="67"/>
        <v>0</v>
      </c>
      <c r="KU40">
        <f t="shared" si="67"/>
        <v>0</v>
      </c>
      <c r="KV40">
        <f t="shared" si="67"/>
        <v>0</v>
      </c>
      <c r="KW40">
        <f t="shared" si="67"/>
        <v>0</v>
      </c>
      <c r="KX40">
        <f t="shared" si="67"/>
        <v>0</v>
      </c>
      <c r="KY40">
        <f t="shared" si="67"/>
        <v>0</v>
      </c>
      <c r="KZ40">
        <f t="shared" si="67"/>
        <v>0</v>
      </c>
      <c r="LA40">
        <f t="shared" si="67"/>
        <v>0</v>
      </c>
      <c r="LB40">
        <f t="shared" si="67"/>
        <v>0</v>
      </c>
      <c r="LC40">
        <f t="shared" si="67"/>
        <v>0</v>
      </c>
      <c r="LD40">
        <f t="shared" si="67"/>
        <v>0</v>
      </c>
      <c r="LE40">
        <f t="shared" si="67"/>
        <v>0</v>
      </c>
      <c r="LF40">
        <f t="shared" si="67"/>
        <v>0</v>
      </c>
      <c r="LG40">
        <f t="shared" si="67"/>
        <v>0</v>
      </c>
      <c r="LH40">
        <f t="shared" si="67"/>
        <v>0</v>
      </c>
      <c r="LI40">
        <f t="shared" si="67"/>
        <v>0</v>
      </c>
      <c r="LJ40">
        <f t="shared" si="67"/>
        <v>0</v>
      </c>
      <c r="LK40">
        <f t="shared" ref="LK40:ND40" si="68">IFERROR(LK10-LK25,0)</f>
        <v>0</v>
      </c>
      <c r="LL40">
        <f t="shared" si="68"/>
        <v>0</v>
      </c>
      <c r="LM40">
        <f t="shared" si="68"/>
        <v>0</v>
      </c>
      <c r="LN40">
        <f t="shared" si="68"/>
        <v>0</v>
      </c>
      <c r="LO40">
        <f t="shared" si="68"/>
        <v>0</v>
      </c>
      <c r="LP40">
        <f t="shared" si="68"/>
        <v>0</v>
      </c>
      <c r="LQ40">
        <f t="shared" si="68"/>
        <v>0</v>
      </c>
      <c r="LR40">
        <f t="shared" si="68"/>
        <v>0</v>
      </c>
      <c r="LS40">
        <f t="shared" si="68"/>
        <v>0</v>
      </c>
      <c r="LT40">
        <f t="shared" si="68"/>
        <v>0</v>
      </c>
      <c r="LU40">
        <f t="shared" si="68"/>
        <v>0</v>
      </c>
      <c r="LV40">
        <f t="shared" si="68"/>
        <v>0</v>
      </c>
      <c r="LW40">
        <f t="shared" si="68"/>
        <v>0</v>
      </c>
      <c r="LX40">
        <f t="shared" si="68"/>
        <v>0</v>
      </c>
      <c r="LY40">
        <f t="shared" si="68"/>
        <v>0</v>
      </c>
      <c r="LZ40">
        <f t="shared" si="68"/>
        <v>0</v>
      </c>
      <c r="MA40">
        <f t="shared" si="68"/>
        <v>0</v>
      </c>
      <c r="MB40">
        <f t="shared" si="68"/>
        <v>0</v>
      </c>
      <c r="MC40">
        <f t="shared" si="68"/>
        <v>0</v>
      </c>
      <c r="MD40">
        <f t="shared" si="68"/>
        <v>0</v>
      </c>
      <c r="ME40">
        <f t="shared" si="68"/>
        <v>0</v>
      </c>
      <c r="MF40">
        <f t="shared" si="68"/>
        <v>0</v>
      </c>
      <c r="MG40">
        <f t="shared" si="68"/>
        <v>0</v>
      </c>
      <c r="MH40">
        <f t="shared" si="68"/>
        <v>0</v>
      </c>
      <c r="MI40">
        <f t="shared" si="68"/>
        <v>0</v>
      </c>
      <c r="MJ40">
        <f t="shared" si="68"/>
        <v>0</v>
      </c>
      <c r="MK40">
        <f t="shared" si="68"/>
        <v>0</v>
      </c>
      <c r="ML40">
        <f t="shared" si="68"/>
        <v>0</v>
      </c>
      <c r="MM40">
        <f t="shared" si="68"/>
        <v>0</v>
      </c>
      <c r="MN40">
        <f t="shared" si="68"/>
        <v>0</v>
      </c>
      <c r="MO40">
        <f t="shared" si="68"/>
        <v>0</v>
      </c>
      <c r="MP40">
        <f t="shared" si="68"/>
        <v>0</v>
      </c>
      <c r="MQ40">
        <f t="shared" si="68"/>
        <v>0</v>
      </c>
      <c r="MR40">
        <f t="shared" si="68"/>
        <v>0</v>
      </c>
      <c r="MS40">
        <f t="shared" si="68"/>
        <v>0</v>
      </c>
      <c r="MT40">
        <f t="shared" si="68"/>
        <v>0</v>
      </c>
      <c r="MU40">
        <f t="shared" si="68"/>
        <v>0</v>
      </c>
      <c r="MV40">
        <f t="shared" si="68"/>
        <v>0</v>
      </c>
      <c r="MW40">
        <f t="shared" si="68"/>
        <v>0</v>
      </c>
      <c r="MX40">
        <f t="shared" si="68"/>
        <v>0</v>
      </c>
      <c r="MY40">
        <f t="shared" si="68"/>
        <v>0</v>
      </c>
      <c r="MZ40">
        <f t="shared" si="68"/>
        <v>0</v>
      </c>
      <c r="NA40">
        <f t="shared" si="68"/>
        <v>0</v>
      </c>
      <c r="NB40">
        <f t="shared" si="68"/>
        <v>0</v>
      </c>
      <c r="NC40">
        <f t="shared" si="68"/>
        <v>0</v>
      </c>
      <c r="ND40">
        <f t="shared" si="68"/>
        <v>0</v>
      </c>
    </row>
    <row r="41" spans="1:368" ht="15" customHeight="1" x14ac:dyDescent="0.2">
      <c r="A41">
        <v>7</v>
      </c>
      <c r="B41" t="str">
        <f>カレンダー!$B$6&amp;"(残室数)"</f>
        <v>(残室数)</v>
      </c>
      <c r="C41">
        <f t="shared" ref="C41:BN41" si="69">IFERROR(C11-C26,0)</f>
        <v>0</v>
      </c>
      <c r="D41">
        <f t="shared" si="69"/>
        <v>0</v>
      </c>
      <c r="E41">
        <f t="shared" si="69"/>
        <v>0</v>
      </c>
      <c r="F41">
        <f t="shared" si="69"/>
        <v>0</v>
      </c>
      <c r="G41">
        <f t="shared" si="69"/>
        <v>0</v>
      </c>
      <c r="H41">
        <f t="shared" si="69"/>
        <v>0</v>
      </c>
      <c r="I41">
        <f t="shared" si="69"/>
        <v>0</v>
      </c>
      <c r="J41">
        <f t="shared" si="69"/>
        <v>0</v>
      </c>
      <c r="K41">
        <f t="shared" si="69"/>
        <v>0</v>
      </c>
      <c r="L41">
        <f t="shared" si="69"/>
        <v>0</v>
      </c>
      <c r="M41">
        <f t="shared" si="69"/>
        <v>0</v>
      </c>
      <c r="N41">
        <f t="shared" si="69"/>
        <v>0</v>
      </c>
      <c r="O41">
        <f t="shared" si="69"/>
        <v>0</v>
      </c>
      <c r="P41">
        <f t="shared" si="69"/>
        <v>0</v>
      </c>
      <c r="Q41">
        <f t="shared" si="69"/>
        <v>0</v>
      </c>
      <c r="R41">
        <f t="shared" si="69"/>
        <v>0</v>
      </c>
      <c r="S41">
        <f t="shared" si="69"/>
        <v>0</v>
      </c>
      <c r="T41">
        <f t="shared" si="69"/>
        <v>0</v>
      </c>
      <c r="U41">
        <f t="shared" si="69"/>
        <v>0</v>
      </c>
      <c r="V41">
        <f t="shared" si="69"/>
        <v>0</v>
      </c>
      <c r="W41">
        <f t="shared" si="69"/>
        <v>0</v>
      </c>
      <c r="X41">
        <f t="shared" si="69"/>
        <v>0</v>
      </c>
      <c r="Y41">
        <f t="shared" si="69"/>
        <v>0</v>
      </c>
      <c r="Z41">
        <f t="shared" si="69"/>
        <v>0</v>
      </c>
      <c r="AA41">
        <f t="shared" si="69"/>
        <v>0</v>
      </c>
      <c r="AB41">
        <f t="shared" si="69"/>
        <v>0</v>
      </c>
      <c r="AC41">
        <f t="shared" si="69"/>
        <v>0</v>
      </c>
      <c r="AD41">
        <f t="shared" si="69"/>
        <v>0</v>
      </c>
      <c r="AE41">
        <f t="shared" si="69"/>
        <v>0</v>
      </c>
      <c r="AF41">
        <f t="shared" si="69"/>
        <v>0</v>
      </c>
      <c r="AG41">
        <f t="shared" si="69"/>
        <v>0</v>
      </c>
      <c r="AH41">
        <f t="shared" si="69"/>
        <v>0</v>
      </c>
      <c r="AI41">
        <f t="shared" si="69"/>
        <v>0</v>
      </c>
      <c r="AJ41">
        <f t="shared" si="69"/>
        <v>0</v>
      </c>
      <c r="AK41">
        <f t="shared" si="69"/>
        <v>0</v>
      </c>
      <c r="AL41">
        <f t="shared" si="69"/>
        <v>0</v>
      </c>
      <c r="AM41">
        <f t="shared" si="69"/>
        <v>0</v>
      </c>
      <c r="AN41">
        <f t="shared" si="69"/>
        <v>0</v>
      </c>
      <c r="AO41">
        <f t="shared" si="69"/>
        <v>0</v>
      </c>
      <c r="AP41">
        <f t="shared" si="69"/>
        <v>0</v>
      </c>
      <c r="AQ41">
        <f t="shared" si="69"/>
        <v>0</v>
      </c>
      <c r="AR41">
        <f t="shared" si="69"/>
        <v>0</v>
      </c>
      <c r="AS41">
        <f t="shared" si="69"/>
        <v>0</v>
      </c>
      <c r="AT41">
        <f t="shared" si="69"/>
        <v>0</v>
      </c>
      <c r="AU41">
        <f t="shared" si="69"/>
        <v>0</v>
      </c>
      <c r="AV41">
        <f t="shared" si="69"/>
        <v>0</v>
      </c>
      <c r="AW41">
        <f t="shared" si="69"/>
        <v>0</v>
      </c>
      <c r="AX41">
        <f t="shared" si="69"/>
        <v>0</v>
      </c>
      <c r="AY41">
        <f t="shared" si="69"/>
        <v>0</v>
      </c>
      <c r="AZ41">
        <f t="shared" si="69"/>
        <v>0</v>
      </c>
      <c r="BA41">
        <f t="shared" si="69"/>
        <v>0</v>
      </c>
      <c r="BB41">
        <f t="shared" si="69"/>
        <v>0</v>
      </c>
      <c r="BC41">
        <f t="shared" si="69"/>
        <v>0</v>
      </c>
      <c r="BD41">
        <f t="shared" si="69"/>
        <v>0</v>
      </c>
      <c r="BE41">
        <f t="shared" si="69"/>
        <v>0</v>
      </c>
      <c r="BF41">
        <f t="shared" si="69"/>
        <v>0</v>
      </c>
      <c r="BG41">
        <f t="shared" si="69"/>
        <v>0</v>
      </c>
      <c r="BH41">
        <f t="shared" si="69"/>
        <v>0</v>
      </c>
      <c r="BI41">
        <f t="shared" si="69"/>
        <v>0</v>
      </c>
      <c r="BJ41">
        <f t="shared" si="69"/>
        <v>0</v>
      </c>
      <c r="BK41">
        <f t="shared" si="69"/>
        <v>0</v>
      </c>
      <c r="BL41">
        <f t="shared" si="69"/>
        <v>0</v>
      </c>
      <c r="BM41">
        <f t="shared" si="69"/>
        <v>0</v>
      </c>
      <c r="BN41">
        <f t="shared" si="69"/>
        <v>0</v>
      </c>
      <c r="BO41">
        <f t="shared" ref="BO41:DZ41" si="70">IFERROR(BO11-BO26,0)</f>
        <v>0</v>
      </c>
      <c r="BP41">
        <f t="shared" si="70"/>
        <v>0</v>
      </c>
      <c r="BQ41">
        <f t="shared" si="70"/>
        <v>0</v>
      </c>
      <c r="BR41">
        <f t="shared" si="70"/>
        <v>0</v>
      </c>
      <c r="BS41">
        <f t="shared" si="70"/>
        <v>0</v>
      </c>
      <c r="BT41">
        <f t="shared" si="70"/>
        <v>0</v>
      </c>
      <c r="BU41">
        <f t="shared" si="70"/>
        <v>0</v>
      </c>
      <c r="BV41">
        <f t="shared" si="70"/>
        <v>0</v>
      </c>
      <c r="BW41">
        <f t="shared" si="70"/>
        <v>0</v>
      </c>
      <c r="BX41">
        <f t="shared" si="70"/>
        <v>0</v>
      </c>
      <c r="BY41">
        <f t="shared" si="70"/>
        <v>0</v>
      </c>
      <c r="BZ41">
        <f t="shared" si="70"/>
        <v>0</v>
      </c>
      <c r="CA41">
        <f t="shared" si="70"/>
        <v>0</v>
      </c>
      <c r="CB41">
        <f t="shared" si="70"/>
        <v>0</v>
      </c>
      <c r="CC41">
        <f t="shared" si="70"/>
        <v>0</v>
      </c>
      <c r="CD41">
        <f t="shared" si="70"/>
        <v>0</v>
      </c>
      <c r="CE41">
        <f t="shared" si="70"/>
        <v>0</v>
      </c>
      <c r="CF41">
        <f t="shared" si="70"/>
        <v>0</v>
      </c>
      <c r="CG41">
        <f t="shared" si="70"/>
        <v>0</v>
      </c>
      <c r="CH41">
        <f t="shared" si="70"/>
        <v>0</v>
      </c>
      <c r="CI41">
        <f t="shared" si="70"/>
        <v>0</v>
      </c>
      <c r="CJ41">
        <f t="shared" si="70"/>
        <v>0</v>
      </c>
      <c r="CK41">
        <f t="shared" si="70"/>
        <v>0</v>
      </c>
      <c r="CL41">
        <f t="shared" si="70"/>
        <v>0</v>
      </c>
      <c r="CM41">
        <f t="shared" si="70"/>
        <v>0</v>
      </c>
      <c r="CN41">
        <f t="shared" si="70"/>
        <v>0</v>
      </c>
      <c r="CO41">
        <f t="shared" si="70"/>
        <v>0</v>
      </c>
      <c r="CP41">
        <f t="shared" si="70"/>
        <v>0</v>
      </c>
      <c r="CQ41">
        <f t="shared" si="70"/>
        <v>0</v>
      </c>
      <c r="CR41">
        <f t="shared" si="70"/>
        <v>0</v>
      </c>
      <c r="CS41">
        <f t="shared" si="70"/>
        <v>0</v>
      </c>
      <c r="CT41">
        <f t="shared" si="70"/>
        <v>0</v>
      </c>
      <c r="CU41">
        <f t="shared" si="70"/>
        <v>0</v>
      </c>
      <c r="CV41">
        <f t="shared" si="70"/>
        <v>0</v>
      </c>
      <c r="CW41">
        <f t="shared" si="70"/>
        <v>0</v>
      </c>
      <c r="CX41">
        <f t="shared" si="70"/>
        <v>0</v>
      </c>
      <c r="CY41">
        <f t="shared" si="70"/>
        <v>0</v>
      </c>
      <c r="CZ41">
        <f t="shared" si="70"/>
        <v>0</v>
      </c>
      <c r="DA41">
        <f t="shared" si="70"/>
        <v>0</v>
      </c>
      <c r="DB41">
        <f t="shared" si="70"/>
        <v>0</v>
      </c>
      <c r="DC41">
        <f t="shared" si="70"/>
        <v>0</v>
      </c>
      <c r="DD41">
        <f t="shared" si="70"/>
        <v>0</v>
      </c>
      <c r="DE41">
        <f t="shared" si="70"/>
        <v>0</v>
      </c>
      <c r="DF41">
        <f t="shared" si="70"/>
        <v>0</v>
      </c>
      <c r="DG41">
        <f t="shared" si="70"/>
        <v>0</v>
      </c>
      <c r="DH41">
        <f t="shared" si="70"/>
        <v>0</v>
      </c>
      <c r="DI41">
        <f t="shared" si="70"/>
        <v>0</v>
      </c>
      <c r="DJ41">
        <f t="shared" si="70"/>
        <v>0</v>
      </c>
      <c r="DK41">
        <f t="shared" si="70"/>
        <v>0</v>
      </c>
      <c r="DL41">
        <f t="shared" si="70"/>
        <v>0</v>
      </c>
      <c r="DM41">
        <f t="shared" si="70"/>
        <v>0</v>
      </c>
      <c r="DN41">
        <f t="shared" si="70"/>
        <v>0</v>
      </c>
      <c r="DO41">
        <f t="shared" si="70"/>
        <v>0</v>
      </c>
      <c r="DP41">
        <f t="shared" si="70"/>
        <v>0</v>
      </c>
      <c r="DQ41">
        <f t="shared" si="70"/>
        <v>0</v>
      </c>
      <c r="DR41">
        <f t="shared" si="70"/>
        <v>0</v>
      </c>
      <c r="DS41">
        <f t="shared" si="70"/>
        <v>0</v>
      </c>
      <c r="DT41">
        <f t="shared" si="70"/>
        <v>0</v>
      </c>
      <c r="DU41">
        <f t="shared" si="70"/>
        <v>0</v>
      </c>
      <c r="DV41">
        <f t="shared" si="70"/>
        <v>0</v>
      </c>
      <c r="DW41">
        <f t="shared" si="70"/>
        <v>0</v>
      </c>
      <c r="DX41">
        <f t="shared" si="70"/>
        <v>0</v>
      </c>
      <c r="DY41">
        <f t="shared" si="70"/>
        <v>0</v>
      </c>
      <c r="DZ41">
        <f t="shared" si="70"/>
        <v>0</v>
      </c>
      <c r="EA41">
        <f t="shared" ref="EA41:GL41" si="71">IFERROR(EA11-EA26,0)</f>
        <v>0</v>
      </c>
      <c r="EB41">
        <f t="shared" si="71"/>
        <v>0</v>
      </c>
      <c r="EC41">
        <f t="shared" si="71"/>
        <v>0</v>
      </c>
      <c r="ED41">
        <f t="shared" si="71"/>
        <v>0</v>
      </c>
      <c r="EE41">
        <f t="shared" si="71"/>
        <v>0</v>
      </c>
      <c r="EF41">
        <f t="shared" si="71"/>
        <v>0</v>
      </c>
      <c r="EG41">
        <f t="shared" si="71"/>
        <v>0</v>
      </c>
      <c r="EH41">
        <f t="shared" si="71"/>
        <v>0</v>
      </c>
      <c r="EI41">
        <f t="shared" si="71"/>
        <v>0</v>
      </c>
      <c r="EJ41">
        <f t="shared" si="71"/>
        <v>0</v>
      </c>
      <c r="EK41">
        <f t="shared" si="71"/>
        <v>0</v>
      </c>
      <c r="EL41">
        <f t="shared" si="71"/>
        <v>0</v>
      </c>
      <c r="EM41">
        <f t="shared" si="71"/>
        <v>0</v>
      </c>
      <c r="EN41">
        <f t="shared" si="71"/>
        <v>0</v>
      </c>
      <c r="EO41">
        <f t="shared" si="71"/>
        <v>0</v>
      </c>
      <c r="EP41">
        <f t="shared" si="71"/>
        <v>0</v>
      </c>
      <c r="EQ41">
        <f t="shared" si="71"/>
        <v>0</v>
      </c>
      <c r="ER41">
        <f t="shared" si="71"/>
        <v>0</v>
      </c>
      <c r="ES41">
        <f t="shared" si="71"/>
        <v>0</v>
      </c>
      <c r="ET41">
        <f t="shared" si="71"/>
        <v>0</v>
      </c>
      <c r="EU41">
        <f t="shared" si="71"/>
        <v>0</v>
      </c>
      <c r="EV41">
        <f t="shared" si="71"/>
        <v>0</v>
      </c>
      <c r="EW41">
        <f t="shared" si="71"/>
        <v>0</v>
      </c>
      <c r="EX41">
        <f t="shared" si="71"/>
        <v>0</v>
      </c>
      <c r="EY41">
        <f t="shared" si="71"/>
        <v>0</v>
      </c>
      <c r="EZ41">
        <f t="shared" si="71"/>
        <v>0</v>
      </c>
      <c r="FA41">
        <f t="shared" si="71"/>
        <v>0</v>
      </c>
      <c r="FB41">
        <f t="shared" si="71"/>
        <v>0</v>
      </c>
      <c r="FC41">
        <f t="shared" si="71"/>
        <v>0</v>
      </c>
      <c r="FD41">
        <f t="shared" si="71"/>
        <v>0</v>
      </c>
      <c r="FE41">
        <f t="shared" si="71"/>
        <v>0</v>
      </c>
      <c r="FF41">
        <f t="shared" si="71"/>
        <v>0</v>
      </c>
      <c r="FG41">
        <f t="shared" si="71"/>
        <v>0</v>
      </c>
      <c r="FH41">
        <f t="shared" si="71"/>
        <v>0</v>
      </c>
      <c r="FI41">
        <f t="shared" si="71"/>
        <v>0</v>
      </c>
      <c r="FJ41">
        <f t="shared" si="71"/>
        <v>0</v>
      </c>
      <c r="FK41">
        <f t="shared" si="71"/>
        <v>0</v>
      </c>
      <c r="FL41">
        <f t="shared" si="71"/>
        <v>0</v>
      </c>
      <c r="FM41">
        <f t="shared" si="71"/>
        <v>0</v>
      </c>
      <c r="FN41">
        <f t="shared" si="71"/>
        <v>0</v>
      </c>
      <c r="FO41">
        <f t="shared" si="71"/>
        <v>0</v>
      </c>
      <c r="FP41">
        <f t="shared" si="71"/>
        <v>0</v>
      </c>
      <c r="FQ41">
        <f t="shared" si="71"/>
        <v>0</v>
      </c>
      <c r="FR41">
        <f t="shared" si="71"/>
        <v>0</v>
      </c>
      <c r="FS41">
        <f t="shared" si="71"/>
        <v>0</v>
      </c>
      <c r="FT41">
        <f t="shared" si="71"/>
        <v>0</v>
      </c>
      <c r="FU41">
        <f t="shared" si="71"/>
        <v>0</v>
      </c>
      <c r="FV41">
        <f t="shared" si="71"/>
        <v>0</v>
      </c>
      <c r="FW41">
        <f t="shared" si="71"/>
        <v>0</v>
      </c>
      <c r="FX41">
        <f t="shared" si="71"/>
        <v>0</v>
      </c>
      <c r="FY41">
        <f t="shared" si="71"/>
        <v>0</v>
      </c>
      <c r="FZ41">
        <f t="shared" si="71"/>
        <v>0</v>
      </c>
      <c r="GA41">
        <f t="shared" si="71"/>
        <v>0</v>
      </c>
      <c r="GB41">
        <f t="shared" si="71"/>
        <v>0</v>
      </c>
      <c r="GC41">
        <f t="shared" si="71"/>
        <v>0</v>
      </c>
      <c r="GD41">
        <f t="shared" si="71"/>
        <v>0</v>
      </c>
      <c r="GE41">
        <f t="shared" si="71"/>
        <v>0</v>
      </c>
      <c r="GF41">
        <f t="shared" si="71"/>
        <v>0</v>
      </c>
      <c r="GG41">
        <f t="shared" si="71"/>
        <v>0</v>
      </c>
      <c r="GH41">
        <f t="shared" si="71"/>
        <v>0</v>
      </c>
      <c r="GI41">
        <f t="shared" si="71"/>
        <v>0</v>
      </c>
      <c r="GJ41">
        <f t="shared" si="71"/>
        <v>0</v>
      </c>
      <c r="GK41">
        <f t="shared" si="71"/>
        <v>0</v>
      </c>
      <c r="GL41">
        <f t="shared" si="71"/>
        <v>0</v>
      </c>
      <c r="GM41">
        <f t="shared" ref="GM41:IX41" si="72">IFERROR(GM11-GM26,0)</f>
        <v>0</v>
      </c>
      <c r="GN41">
        <f t="shared" si="72"/>
        <v>0</v>
      </c>
      <c r="GO41">
        <f t="shared" si="72"/>
        <v>0</v>
      </c>
      <c r="GP41">
        <f t="shared" si="72"/>
        <v>0</v>
      </c>
      <c r="GQ41">
        <f t="shared" si="72"/>
        <v>0</v>
      </c>
      <c r="GR41">
        <f t="shared" si="72"/>
        <v>0</v>
      </c>
      <c r="GS41">
        <f t="shared" si="72"/>
        <v>0</v>
      </c>
      <c r="GT41">
        <f t="shared" si="72"/>
        <v>0</v>
      </c>
      <c r="GU41">
        <f t="shared" si="72"/>
        <v>0</v>
      </c>
      <c r="GV41">
        <f t="shared" si="72"/>
        <v>0</v>
      </c>
      <c r="GW41">
        <f t="shared" si="72"/>
        <v>0</v>
      </c>
      <c r="GX41">
        <f t="shared" si="72"/>
        <v>0</v>
      </c>
      <c r="GY41">
        <f t="shared" si="72"/>
        <v>0</v>
      </c>
      <c r="GZ41">
        <f t="shared" si="72"/>
        <v>0</v>
      </c>
      <c r="HA41">
        <f t="shared" si="72"/>
        <v>0</v>
      </c>
      <c r="HB41">
        <f t="shared" si="72"/>
        <v>0</v>
      </c>
      <c r="HC41">
        <f t="shared" si="72"/>
        <v>0</v>
      </c>
      <c r="HD41">
        <f t="shared" si="72"/>
        <v>0</v>
      </c>
      <c r="HE41">
        <f t="shared" si="72"/>
        <v>0</v>
      </c>
      <c r="HF41">
        <f t="shared" si="72"/>
        <v>0</v>
      </c>
      <c r="HG41">
        <f t="shared" si="72"/>
        <v>0</v>
      </c>
      <c r="HH41">
        <f t="shared" si="72"/>
        <v>0</v>
      </c>
      <c r="HI41">
        <f t="shared" si="72"/>
        <v>0</v>
      </c>
      <c r="HJ41">
        <f t="shared" si="72"/>
        <v>0</v>
      </c>
      <c r="HK41">
        <f t="shared" si="72"/>
        <v>0</v>
      </c>
      <c r="HL41">
        <f t="shared" si="72"/>
        <v>0</v>
      </c>
      <c r="HM41">
        <f t="shared" si="72"/>
        <v>0</v>
      </c>
      <c r="HN41">
        <f t="shared" si="72"/>
        <v>0</v>
      </c>
      <c r="HO41">
        <f t="shared" si="72"/>
        <v>0</v>
      </c>
      <c r="HP41">
        <f t="shared" si="72"/>
        <v>0</v>
      </c>
      <c r="HQ41">
        <f t="shared" si="72"/>
        <v>0</v>
      </c>
      <c r="HR41">
        <f t="shared" si="72"/>
        <v>0</v>
      </c>
      <c r="HS41">
        <f t="shared" si="72"/>
        <v>0</v>
      </c>
      <c r="HT41">
        <f t="shared" si="72"/>
        <v>0</v>
      </c>
      <c r="HU41">
        <f t="shared" si="72"/>
        <v>0</v>
      </c>
      <c r="HV41">
        <f t="shared" si="72"/>
        <v>0</v>
      </c>
      <c r="HW41">
        <f t="shared" si="72"/>
        <v>0</v>
      </c>
      <c r="HX41">
        <f t="shared" si="72"/>
        <v>0</v>
      </c>
      <c r="HY41">
        <f t="shared" si="72"/>
        <v>0</v>
      </c>
      <c r="HZ41">
        <f t="shared" si="72"/>
        <v>0</v>
      </c>
      <c r="IA41">
        <f t="shared" si="72"/>
        <v>0</v>
      </c>
      <c r="IB41">
        <f t="shared" si="72"/>
        <v>0</v>
      </c>
      <c r="IC41">
        <f t="shared" si="72"/>
        <v>0</v>
      </c>
      <c r="ID41">
        <f t="shared" si="72"/>
        <v>0</v>
      </c>
      <c r="IE41">
        <f t="shared" si="72"/>
        <v>0</v>
      </c>
      <c r="IF41">
        <f t="shared" si="72"/>
        <v>0</v>
      </c>
      <c r="IG41">
        <f t="shared" si="72"/>
        <v>0</v>
      </c>
      <c r="IH41">
        <f t="shared" si="72"/>
        <v>0</v>
      </c>
      <c r="II41">
        <f t="shared" si="72"/>
        <v>0</v>
      </c>
      <c r="IJ41">
        <f t="shared" si="72"/>
        <v>0</v>
      </c>
      <c r="IK41">
        <f t="shared" si="72"/>
        <v>0</v>
      </c>
      <c r="IL41">
        <f t="shared" si="72"/>
        <v>0</v>
      </c>
      <c r="IM41">
        <f t="shared" si="72"/>
        <v>0</v>
      </c>
      <c r="IN41">
        <f t="shared" si="72"/>
        <v>0</v>
      </c>
      <c r="IO41">
        <f t="shared" si="72"/>
        <v>0</v>
      </c>
      <c r="IP41">
        <f t="shared" si="72"/>
        <v>0</v>
      </c>
      <c r="IQ41">
        <f t="shared" si="72"/>
        <v>0</v>
      </c>
      <c r="IR41">
        <f t="shared" si="72"/>
        <v>0</v>
      </c>
      <c r="IS41">
        <f t="shared" si="72"/>
        <v>0</v>
      </c>
      <c r="IT41">
        <f t="shared" si="72"/>
        <v>0</v>
      </c>
      <c r="IU41">
        <f t="shared" si="72"/>
        <v>0</v>
      </c>
      <c r="IV41">
        <f t="shared" si="72"/>
        <v>0</v>
      </c>
      <c r="IW41">
        <f t="shared" si="72"/>
        <v>0</v>
      </c>
      <c r="IX41">
        <f t="shared" si="72"/>
        <v>0</v>
      </c>
      <c r="IY41">
        <f t="shared" ref="IY41:LJ41" si="73">IFERROR(IY11-IY26,0)</f>
        <v>0</v>
      </c>
      <c r="IZ41">
        <f t="shared" si="73"/>
        <v>0</v>
      </c>
      <c r="JA41">
        <f t="shared" si="73"/>
        <v>0</v>
      </c>
      <c r="JB41">
        <f t="shared" si="73"/>
        <v>0</v>
      </c>
      <c r="JC41">
        <f t="shared" si="73"/>
        <v>0</v>
      </c>
      <c r="JD41">
        <f t="shared" si="73"/>
        <v>0</v>
      </c>
      <c r="JE41">
        <f t="shared" si="73"/>
        <v>0</v>
      </c>
      <c r="JF41">
        <f t="shared" si="73"/>
        <v>0</v>
      </c>
      <c r="JG41">
        <f t="shared" si="73"/>
        <v>0</v>
      </c>
      <c r="JH41">
        <f t="shared" si="73"/>
        <v>0</v>
      </c>
      <c r="JI41">
        <f t="shared" si="73"/>
        <v>0</v>
      </c>
      <c r="JJ41">
        <f t="shared" si="73"/>
        <v>0</v>
      </c>
      <c r="JK41">
        <f t="shared" si="73"/>
        <v>0</v>
      </c>
      <c r="JL41">
        <f t="shared" si="73"/>
        <v>0</v>
      </c>
      <c r="JM41">
        <f t="shared" si="73"/>
        <v>0</v>
      </c>
      <c r="JN41">
        <f t="shared" si="73"/>
        <v>0</v>
      </c>
      <c r="JO41">
        <f t="shared" si="73"/>
        <v>0</v>
      </c>
      <c r="JP41">
        <f t="shared" si="73"/>
        <v>0</v>
      </c>
      <c r="JQ41">
        <f t="shared" si="73"/>
        <v>0</v>
      </c>
      <c r="JR41">
        <f t="shared" si="73"/>
        <v>0</v>
      </c>
      <c r="JS41">
        <f t="shared" si="73"/>
        <v>0</v>
      </c>
      <c r="JT41">
        <f t="shared" si="73"/>
        <v>0</v>
      </c>
      <c r="JU41">
        <f t="shared" si="73"/>
        <v>0</v>
      </c>
      <c r="JV41">
        <f t="shared" si="73"/>
        <v>0</v>
      </c>
      <c r="JW41">
        <f t="shared" si="73"/>
        <v>0</v>
      </c>
      <c r="JX41">
        <f t="shared" si="73"/>
        <v>0</v>
      </c>
      <c r="JY41">
        <f t="shared" si="73"/>
        <v>0</v>
      </c>
      <c r="JZ41">
        <f t="shared" si="73"/>
        <v>0</v>
      </c>
      <c r="KA41">
        <f t="shared" si="73"/>
        <v>0</v>
      </c>
      <c r="KB41">
        <f t="shared" si="73"/>
        <v>0</v>
      </c>
      <c r="KC41">
        <f t="shared" si="73"/>
        <v>0</v>
      </c>
      <c r="KD41">
        <f t="shared" si="73"/>
        <v>0</v>
      </c>
      <c r="KE41">
        <f t="shared" si="73"/>
        <v>0</v>
      </c>
      <c r="KF41">
        <f t="shared" si="73"/>
        <v>0</v>
      </c>
      <c r="KG41">
        <f t="shared" si="73"/>
        <v>0</v>
      </c>
      <c r="KH41">
        <f t="shared" si="73"/>
        <v>0</v>
      </c>
      <c r="KI41">
        <f t="shared" si="73"/>
        <v>0</v>
      </c>
      <c r="KJ41">
        <f t="shared" si="73"/>
        <v>0</v>
      </c>
      <c r="KK41">
        <f t="shared" si="73"/>
        <v>0</v>
      </c>
      <c r="KL41">
        <f t="shared" si="73"/>
        <v>0</v>
      </c>
      <c r="KM41">
        <f t="shared" si="73"/>
        <v>0</v>
      </c>
      <c r="KN41">
        <f t="shared" si="73"/>
        <v>0</v>
      </c>
      <c r="KO41">
        <f t="shared" si="73"/>
        <v>0</v>
      </c>
      <c r="KP41">
        <f t="shared" si="73"/>
        <v>0</v>
      </c>
      <c r="KQ41">
        <f t="shared" si="73"/>
        <v>0</v>
      </c>
      <c r="KR41">
        <f t="shared" si="73"/>
        <v>0</v>
      </c>
      <c r="KS41">
        <f t="shared" si="73"/>
        <v>0</v>
      </c>
      <c r="KT41">
        <f t="shared" si="73"/>
        <v>0</v>
      </c>
      <c r="KU41">
        <f t="shared" si="73"/>
        <v>0</v>
      </c>
      <c r="KV41">
        <f t="shared" si="73"/>
        <v>0</v>
      </c>
      <c r="KW41">
        <f t="shared" si="73"/>
        <v>0</v>
      </c>
      <c r="KX41">
        <f t="shared" si="73"/>
        <v>0</v>
      </c>
      <c r="KY41">
        <f t="shared" si="73"/>
        <v>0</v>
      </c>
      <c r="KZ41">
        <f t="shared" si="73"/>
        <v>0</v>
      </c>
      <c r="LA41">
        <f t="shared" si="73"/>
        <v>0</v>
      </c>
      <c r="LB41">
        <f t="shared" si="73"/>
        <v>0</v>
      </c>
      <c r="LC41">
        <f t="shared" si="73"/>
        <v>0</v>
      </c>
      <c r="LD41">
        <f t="shared" si="73"/>
        <v>0</v>
      </c>
      <c r="LE41">
        <f t="shared" si="73"/>
        <v>0</v>
      </c>
      <c r="LF41">
        <f t="shared" si="73"/>
        <v>0</v>
      </c>
      <c r="LG41">
        <f t="shared" si="73"/>
        <v>0</v>
      </c>
      <c r="LH41">
        <f t="shared" si="73"/>
        <v>0</v>
      </c>
      <c r="LI41">
        <f t="shared" si="73"/>
        <v>0</v>
      </c>
      <c r="LJ41">
        <f t="shared" si="73"/>
        <v>0</v>
      </c>
      <c r="LK41">
        <f t="shared" ref="LK41:ND41" si="74">IFERROR(LK11-LK26,0)</f>
        <v>0</v>
      </c>
      <c r="LL41">
        <f t="shared" si="74"/>
        <v>0</v>
      </c>
      <c r="LM41">
        <f t="shared" si="74"/>
        <v>0</v>
      </c>
      <c r="LN41">
        <f t="shared" si="74"/>
        <v>0</v>
      </c>
      <c r="LO41">
        <f t="shared" si="74"/>
        <v>0</v>
      </c>
      <c r="LP41">
        <f t="shared" si="74"/>
        <v>0</v>
      </c>
      <c r="LQ41">
        <f t="shared" si="74"/>
        <v>0</v>
      </c>
      <c r="LR41">
        <f t="shared" si="74"/>
        <v>0</v>
      </c>
      <c r="LS41">
        <f t="shared" si="74"/>
        <v>0</v>
      </c>
      <c r="LT41">
        <f t="shared" si="74"/>
        <v>0</v>
      </c>
      <c r="LU41">
        <f t="shared" si="74"/>
        <v>0</v>
      </c>
      <c r="LV41">
        <f t="shared" si="74"/>
        <v>0</v>
      </c>
      <c r="LW41">
        <f t="shared" si="74"/>
        <v>0</v>
      </c>
      <c r="LX41">
        <f t="shared" si="74"/>
        <v>0</v>
      </c>
      <c r="LY41">
        <f t="shared" si="74"/>
        <v>0</v>
      </c>
      <c r="LZ41">
        <f t="shared" si="74"/>
        <v>0</v>
      </c>
      <c r="MA41">
        <f t="shared" si="74"/>
        <v>0</v>
      </c>
      <c r="MB41">
        <f t="shared" si="74"/>
        <v>0</v>
      </c>
      <c r="MC41">
        <f t="shared" si="74"/>
        <v>0</v>
      </c>
      <c r="MD41">
        <f t="shared" si="74"/>
        <v>0</v>
      </c>
      <c r="ME41">
        <f t="shared" si="74"/>
        <v>0</v>
      </c>
      <c r="MF41">
        <f t="shared" si="74"/>
        <v>0</v>
      </c>
      <c r="MG41">
        <f t="shared" si="74"/>
        <v>0</v>
      </c>
      <c r="MH41">
        <f t="shared" si="74"/>
        <v>0</v>
      </c>
      <c r="MI41">
        <f t="shared" si="74"/>
        <v>0</v>
      </c>
      <c r="MJ41">
        <f t="shared" si="74"/>
        <v>0</v>
      </c>
      <c r="MK41">
        <f t="shared" si="74"/>
        <v>0</v>
      </c>
      <c r="ML41">
        <f t="shared" si="74"/>
        <v>0</v>
      </c>
      <c r="MM41">
        <f t="shared" si="74"/>
        <v>0</v>
      </c>
      <c r="MN41">
        <f t="shared" si="74"/>
        <v>0</v>
      </c>
      <c r="MO41">
        <f t="shared" si="74"/>
        <v>0</v>
      </c>
      <c r="MP41">
        <f t="shared" si="74"/>
        <v>0</v>
      </c>
      <c r="MQ41">
        <f t="shared" si="74"/>
        <v>0</v>
      </c>
      <c r="MR41">
        <f t="shared" si="74"/>
        <v>0</v>
      </c>
      <c r="MS41">
        <f t="shared" si="74"/>
        <v>0</v>
      </c>
      <c r="MT41">
        <f t="shared" si="74"/>
        <v>0</v>
      </c>
      <c r="MU41">
        <f t="shared" si="74"/>
        <v>0</v>
      </c>
      <c r="MV41">
        <f t="shared" si="74"/>
        <v>0</v>
      </c>
      <c r="MW41">
        <f t="shared" si="74"/>
        <v>0</v>
      </c>
      <c r="MX41">
        <f t="shared" si="74"/>
        <v>0</v>
      </c>
      <c r="MY41">
        <f t="shared" si="74"/>
        <v>0</v>
      </c>
      <c r="MZ41">
        <f t="shared" si="74"/>
        <v>0</v>
      </c>
      <c r="NA41">
        <f t="shared" si="74"/>
        <v>0</v>
      </c>
      <c r="NB41">
        <f t="shared" si="74"/>
        <v>0</v>
      </c>
      <c r="NC41">
        <f t="shared" si="74"/>
        <v>0</v>
      </c>
      <c r="ND41">
        <f t="shared" si="74"/>
        <v>0</v>
      </c>
    </row>
    <row r="42" spans="1:368" ht="15" customHeight="1" x14ac:dyDescent="0.2">
      <c r="A42">
        <v>8</v>
      </c>
      <c r="B42" t="str">
        <f>カレンダー!$B$6&amp;"(販売室数)"</f>
        <v>(販売室数)</v>
      </c>
      <c r="C42">
        <f t="shared" ref="C42:BN42" si="75">IFERROR(C12-C27,0)</f>
        <v>0</v>
      </c>
      <c r="D42">
        <f t="shared" si="75"/>
        <v>0</v>
      </c>
      <c r="E42">
        <f t="shared" si="75"/>
        <v>0</v>
      </c>
      <c r="F42">
        <f t="shared" si="75"/>
        <v>0</v>
      </c>
      <c r="G42">
        <f t="shared" si="75"/>
        <v>0</v>
      </c>
      <c r="H42">
        <f t="shared" si="75"/>
        <v>0</v>
      </c>
      <c r="I42">
        <f t="shared" si="75"/>
        <v>0</v>
      </c>
      <c r="J42">
        <f t="shared" si="75"/>
        <v>0</v>
      </c>
      <c r="K42">
        <f t="shared" si="75"/>
        <v>0</v>
      </c>
      <c r="L42">
        <f t="shared" si="75"/>
        <v>0</v>
      </c>
      <c r="M42">
        <f t="shared" si="75"/>
        <v>0</v>
      </c>
      <c r="N42">
        <f t="shared" si="75"/>
        <v>0</v>
      </c>
      <c r="O42">
        <f t="shared" si="75"/>
        <v>0</v>
      </c>
      <c r="P42">
        <f t="shared" si="75"/>
        <v>0</v>
      </c>
      <c r="Q42">
        <f t="shared" si="75"/>
        <v>0</v>
      </c>
      <c r="R42">
        <f t="shared" si="75"/>
        <v>0</v>
      </c>
      <c r="S42">
        <f t="shared" si="75"/>
        <v>0</v>
      </c>
      <c r="T42">
        <f t="shared" si="75"/>
        <v>0</v>
      </c>
      <c r="U42">
        <f t="shared" si="75"/>
        <v>0</v>
      </c>
      <c r="V42">
        <f t="shared" si="75"/>
        <v>0</v>
      </c>
      <c r="W42">
        <f t="shared" si="75"/>
        <v>0</v>
      </c>
      <c r="X42">
        <f t="shared" si="75"/>
        <v>0</v>
      </c>
      <c r="Y42">
        <f t="shared" si="75"/>
        <v>0</v>
      </c>
      <c r="Z42">
        <f t="shared" si="75"/>
        <v>0</v>
      </c>
      <c r="AA42">
        <f t="shared" si="75"/>
        <v>0</v>
      </c>
      <c r="AB42">
        <f t="shared" si="75"/>
        <v>0</v>
      </c>
      <c r="AC42">
        <f t="shared" si="75"/>
        <v>0</v>
      </c>
      <c r="AD42">
        <f t="shared" si="75"/>
        <v>0</v>
      </c>
      <c r="AE42">
        <f t="shared" si="75"/>
        <v>0</v>
      </c>
      <c r="AF42">
        <f t="shared" si="75"/>
        <v>0</v>
      </c>
      <c r="AG42">
        <f t="shared" si="75"/>
        <v>0</v>
      </c>
      <c r="AH42">
        <f t="shared" si="75"/>
        <v>0</v>
      </c>
      <c r="AI42">
        <f t="shared" si="75"/>
        <v>0</v>
      </c>
      <c r="AJ42">
        <f t="shared" si="75"/>
        <v>0</v>
      </c>
      <c r="AK42">
        <f t="shared" si="75"/>
        <v>0</v>
      </c>
      <c r="AL42">
        <f t="shared" si="75"/>
        <v>0</v>
      </c>
      <c r="AM42">
        <f t="shared" si="75"/>
        <v>0</v>
      </c>
      <c r="AN42">
        <f t="shared" si="75"/>
        <v>0</v>
      </c>
      <c r="AO42">
        <f t="shared" si="75"/>
        <v>0</v>
      </c>
      <c r="AP42">
        <f t="shared" si="75"/>
        <v>0</v>
      </c>
      <c r="AQ42">
        <f t="shared" si="75"/>
        <v>0</v>
      </c>
      <c r="AR42">
        <f t="shared" si="75"/>
        <v>0</v>
      </c>
      <c r="AS42">
        <f t="shared" si="75"/>
        <v>0</v>
      </c>
      <c r="AT42">
        <f t="shared" si="75"/>
        <v>0</v>
      </c>
      <c r="AU42">
        <f t="shared" si="75"/>
        <v>0</v>
      </c>
      <c r="AV42">
        <f t="shared" si="75"/>
        <v>0</v>
      </c>
      <c r="AW42">
        <f t="shared" si="75"/>
        <v>0</v>
      </c>
      <c r="AX42">
        <f t="shared" si="75"/>
        <v>0</v>
      </c>
      <c r="AY42">
        <f t="shared" si="75"/>
        <v>0</v>
      </c>
      <c r="AZ42">
        <f t="shared" si="75"/>
        <v>0</v>
      </c>
      <c r="BA42">
        <f t="shared" si="75"/>
        <v>0</v>
      </c>
      <c r="BB42">
        <f t="shared" si="75"/>
        <v>0</v>
      </c>
      <c r="BC42">
        <f t="shared" si="75"/>
        <v>0</v>
      </c>
      <c r="BD42">
        <f t="shared" si="75"/>
        <v>0</v>
      </c>
      <c r="BE42">
        <f t="shared" si="75"/>
        <v>0</v>
      </c>
      <c r="BF42">
        <f t="shared" si="75"/>
        <v>0</v>
      </c>
      <c r="BG42">
        <f t="shared" si="75"/>
        <v>0</v>
      </c>
      <c r="BH42">
        <f t="shared" si="75"/>
        <v>0</v>
      </c>
      <c r="BI42">
        <f t="shared" si="75"/>
        <v>0</v>
      </c>
      <c r="BJ42">
        <f t="shared" si="75"/>
        <v>0</v>
      </c>
      <c r="BK42">
        <f t="shared" si="75"/>
        <v>0</v>
      </c>
      <c r="BL42">
        <f t="shared" si="75"/>
        <v>0</v>
      </c>
      <c r="BM42">
        <f t="shared" si="75"/>
        <v>0</v>
      </c>
      <c r="BN42">
        <f t="shared" si="75"/>
        <v>0</v>
      </c>
      <c r="BO42">
        <f t="shared" ref="BO42:DZ42" si="76">IFERROR(BO12-BO27,0)</f>
        <v>0</v>
      </c>
      <c r="BP42">
        <f t="shared" si="76"/>
        <v>0</v>
      </c>
      <c r="BQ42">
        <f t="shared" si="76"/>
        <v>0</v>
      </c>
      <c r="BR42">
        <f t="shared" si="76"/>
        <v>0</v>
      </c>
      <c r="BS42">
        <f t="shared" si="76"/>
        <v>0</v>
      </c>
      <c r="BT42">
        <f t="shared" si="76"/>
        <v>0</v>
      </c>
      <c r="BU42">
        <f t="shared" si="76"/>
        <v>0</v>
      </c>
      <c r="BV42">
        <f t="shared" si="76"/>
        <v>0</v>
      </c>
      <c r="BW42">
        <f t="shared" si="76"/>
        <v>0</v>
      </c>
      <c r="BX42">
        <f t="shared" si="76"/>
        <v>0</v>
      </c>
      <c r="BY42">
        <f t="shared" si="76"/>
        <v>0</v>
      </c>
      <c r="BZ42">
        <f t="shared" si="76"/>
        <v>0</v>
      </c>
      <c r="CA42">
        <f t="shared" si="76"/>
        <v>0</v>
      </c>
      <c r="CB42">
        <f t="shared" si="76"/>
        <v>0</v>
      </c>
      <c r="CC42">
        <f t="shared" si="76"/>
        <v>0</v>
      </c>
      <c r="CD42">
        <f t="shared" si="76"/>
        <v>0</v>
      </c>
      <c r="CE42">
        <f t="shared" si="76"/>
        <v>0</v>
      </c>
      <c r="CF42">
        <f t="shared" si="76"/>
        <v>0</v>
      </c>
      <c r="CG42">
        <f t="shared" si="76"/>
        <v>0</v>
      </c>
      <c r="CH42">
        <f t="shared" si="76"/>
        <v>0</v>
      </c>
      <c r="CI42">
        <f t="shared" si="76"/>
        <v>0</v>
      </c>
      <c r="CJ42">
        <f t="shared" si="76"/>
        <v>0</v>
      </c>
      <c r="CK42">
        <f t="shared" si="76"/>
        <v>0</v>
      </c>
      <c r="CL42">
        <f t="shared" si="76"/>
        <v>0</v>
      </c>
      <c r="CM42">
        <f t="shared" si="76"/>
        <v>0</v>
      </c>
      <c r="CN42">
        <f t="shared" si="76"/>
        <v>0</v>
      </c>
      <c r="CO42">
        <f t="shared" si="76"/>
        <v>0</v>
      </c>
      <c r="CP42">
        <f t="shared" si="76"/>
        <v>0</v>
      </c>
      <c r="CQ42">
        <f t="shared" si="76"/>
        <v>0</v>
      </c>
      <c r="CR42">
        <f t="shared" si="76"/>
        <v>0</v>
      </c>
      <c r="CS42">
        <f t="shared" si="76"/>
        <v>0</v>
      </c>
      <c r="CT42">
        <f t="shared" si="76"/>
        <v>0</v>
      </c>
      <c r="CU42">
        <f t="shared" si="76"/>
        <v>0</v>
      </c>
      <c r="CV42">
        <f t="shared" si="76"/>
        <v>0</v>
      </c>
      <c r="CW42">
        <f t="shared" si="76"/>
        <v>0</v>
      </c>
      <c r="CX42">
        <f t="shared" si="76"/>
        <v>0</v>
      </c>
      <c r="CY42">
        <f t="shared" si="76"/>
        <v>0</v>
      </c>
      <c r="CZ42">
        <f t="shared" si="76"/>
        <v>0</v>
      </c>
      <c r="DA42">
        <f t="shared" si="76"/>
        <v>0</v>
      </c>
      <c r="DB42">
        <f t="shared" si="76"/>
        <v>0</v>
      </c>
      <c r="DC42">
        <f t="shared" si="76"/>
        <v>0</v>
      </c>
      <c r="DD42">
        <f t="shared" si="76"/>
        <v>0</v>
      </c>
      <c r="DE42">
        <f t="shared" si="76"/>
        <v>0</v>
      </c>
      <c r="DF42">
        <f t="shared" si="76"/>
        <v>0</v>
      </c>
      <c r="DG42">
        <f t="shared" si="76"/>
        <v>0</v>
      </c>
      <c r="DH42">
        <f t="shared" si="76"/>
        <v>0</v>
      </c>
      <c r="DI42">
        <f t="shared" si="76"/>
        <v>0</v>
      </c>
      <c r="DJ42">
        <f t="shared" si="76"/>
        <v>0</v>
      </c>
      <c r="DK42">
        <f t="shared" si="76"/>
        <v>0</v>
      </c>
      <c r="DL42">
        <f t="shared" si="76"/>
        <v>0</v>
      </c>
      <c r="DM42">
        <f t="shared" si="76"/>
        <v>0</v>
      </c>
      <c r="DN42">
        <f t="shared" si="76"/>
        <v>0</v>
      </c>
      <c r="DO42">
        <f t="shared" si="76"/>
        <v>0</v>
      </c>
      <c r="DP42">
        <f t="shared" si="76"/>
        <v>0</v>
      </c>
      <c r="DQ42">
        <f t="shared" si="76"/>
        <v>0</v>
      </c>
      <c r="DR42">
        <f t="shared" si="76"/>
        <v>0</v>
      </c>
      <c r="DS42">
        <f t="shared" si="76"/>
        <v>0</v>
      </c>
      <c r="DT42">
        <f t="shared" si="76"/>
        <v>0</v>
      </c>
      <c r="DU42">
        <f t="shared" si="76"/>
        <v>0</v>
      </c>
      <c r="DV42">
        <f t="shared" si="76"/>
        <v>0</v>
      </c>
      <c r="DW42">
        <f t="shared" si="76"/>
        <v>0</v>
      </c>
      <c r="DX42">
        <f t="shared" si="76"/>
        <v>0</v>
      </c>
      <c r="DY42">
        <f t="shared" si="76"/>
        <v>0</v>
      </c>
      <c r="DZ42">
        <f t="shared" si="76"/>
        <v>0</v>
      </c>
      <c r="EA42">
        <f t="shared" ref="EA42:GL42" si="77">IFERROR(EA12-EA27,0)</f>
        <v>0</v>
      </c>
      <c r="EB42">
        <f t="shared" si="77"/>
        <v>0</v>
      </c>
      <c r="EC42">
        <f t="shared" si="77"/>
        <v>0</v>
      </c>
      <c r="ED42">
        <f t="shared" si="77"/>
        <v>0</v>
      </c>
      <c r="EE42">
        <f t="shared" si="77"/>
        <v>0</v>
      </c>
      <c r="EF42">
        <f t="shared" si="77"/>
        <v>0</v>
      </c>
      <c r="EG42">
        <f t="shared" si="77"/>
        <v>0</v>
      </c>
      <c r="EH42">
        <f t="shared" si="77"/>
        <v>0</v>
      </c>
      <c r="EI42">
        <f t="shared" si="77"/>
        <v>0</v>
      </c>
      <c r="EJ42">
        <f t="shared" si="77"/>
        <v>0</v>
      </c>
      <c r="EK42">
        <f t="shared" si="77"/>
        <v>0</v>
      </c>
      <c r="EL42">
        <f t="shared" si="77"/>
        <v>0</v>
      </c>
      <c r="EM42">
        <f t="shared" si="77"/>
        <v>0</v>
      </c>
      <c r="EN42">
        <f t="shared" si="77"/>
        <v>0</v>
      </c>
      <c r="EO42">
        <f t="shared" si="77"/>
        <v>0</v>
      </c>
      <c r="EP42">
        <f t="shared" si="77"/>
        <v>0</v>
      </c>
      <c r="EQ42">
        <f t="shared" si="77"/>
        <v>0</v>
      </c>
      <c r="ER42">
        <f t="shared" si="77"/>
        <v>0</v>
      </c>
      <c r="ES42">
        <f t="shared" si="77"/>
        <v>0</v>
      </c>
      <c r="ET42">
        <f t="shared" si="77"/>
        <v>0</v>
      </c>
      <c r="EU42">
        <f t="shared" si="77"/>
        <v>0</v>
      </c>
      <c r="EV42">
        <f t="shared" si="77"/>
        <v>0</v>
      </c>
      <c r="EW42">
        <f t="shared" si="77"/>
        <v>0</v>
      </c>
      <c r="EX42">
        <f t="shared" si="77"/>
        <v>0</v>
      </c>
      <c r="EY42">
        <f t="shared" si="77"/>
        <v>0</v>
      </c>
      <c r="EZ42">
        <f t="shared" si="77"/>
        <v>0</v>
      </c>
      <c r="FA42">
        <f t="shared" si="77"/>
        <v>0</v>
      </c>
      <c r="FB42">
        <f t="shared" si="77"/>
        <v>0</v>
      </c>
      <c r="FC42">
        <f t="shared" si="77"/>
        <v>0</v>
      </c>
      <c r="FD42">
        <f t="shared" si="77"/>
        <v>0</v>
      </c>
      <c r="FE42">
        <f t="shared" si="77"/>
        <v>0</v>
      </c>
      <c r="FF42">
        <f t="shared" si="77"/>
        <v>0</v>
      </c>
      <c r="FG42">
        <f t="shared" si="77"/>
        <v>0</v>
      </c>
      <c r="FH42">
        <f t="shared" si="77"/>
        <v>0</v>
      </c>
      <c r="FI42">
        <f t="shared" si="77"/>
        <v>0</v>
      </c>
      <c r="FJ42">
        <f t="shared" si="77"/>
        <v>0</v>
      </c>
      <c r="FK42">
        <f t="shared" si="77"/>
        <v>0</v>
      </c>
      <c r="FL42">
        <f t="shared" si="77"/>
        <v>0</v>
      </c>
      <c r="FM42">
        <f t="shared" si="77"/>
        <v>0</v>
      </c>
      <c r="FN42">
        <f t="shared" si="77"/>
        <v>0</v>
      </c>
      <c r="FO42">
        <f t="shared" si="77"/>
        <v>0</v>
      </c>
      <c r="FP42">
        <f t="shared" si="77"/>
        <v>0</v>
      </c>
      <c r="FQ42">
        <f t="shared" si="77"/>
        <v>0</v>
      </c>
      <c r="FR42">
        <f t="shared" si="77"/>
        <v>0</v>
      </c>
      <c r="FS42">
        <f t="shared" si="77"/>
        <v>0</v>
      </c>
      <c r="FT42">
        <f t="shared" si="77"/>
        <v>0</v>
      </c>
      <c r="FU42">
        <f t="shared" si="77"/>
        <v>0</v>
      </c>
      <c r="FV42">
        <f t="shared" si="77"/>
        <v>0</v>
      </c>
      <c r="FW42">
        <f t="shared" si="77"/>
        <v>0</v>
      </c>
      <c r="FX42">
        <f t="shared" si="77"/>
        <v>0</v>
      </c>
      <c r="FY42">
        <f t="shared" si="77"/>
        <v>0</v>
      </c>
      <c r="FZ42">
        <f t="shared" si="77"/>
        <v>0</v>
      </c>
      <c r="GA42">
        <f t="shared" si="77"/>
        <v>0</v>
      </c>
      <c r="GB42">
        <f t="shared" si="77"/>
        <v>0</v>
      </c>
      <c r="GC42">
        <f t="shared" si="77"/>
        <v>0</v>
      </c>
      <c r="GD42">
        <f t="shared" si="77"/>
        <v>0</v>
      </c>
      <c r="GE42">
        <f t="shared" si="77"/>
        <v>0</v>
      </c>
      <c r="GF42">
        <f t="shared" si="77"/>
        <v>0</v>
      </c>
      <c r="GG42">
        <f t="shared" si="77"/>
        <v>0</v>
      </c>
      <c r="GH42">
        <f t="shared" si="77"/>
        <v>0</v>
      </c>
      <c r="GI42">
        <f t="shared" si="77"/>
        <v>0</v>
      </c>
      <c r="GJ42">
        <f t="shared" si="77"/>
        <v>0</v>
      </c>
      <c r="GK42">
        <f t="shared" si="77"/>
        <v>0</v>
      </c>
      <c r="GL42">
        <f t="shared" si="77"/>
        <v>0</v>
      </c>
      <c r="GM42">
        <f t="shared" ref="GM42:IX42" si="78">IFERROR(GM12-GM27,0)</f>
        <v>0</v>
      </c>
      <c r="GN42">
        <f t="shared" si="78"/>
        <v>0</v>
      </c>
      <c r="GO42">
        <f t="shared" si="78"/>
        <v>0</v>
      </c>
      <c r="GP42">
        <f t="shared" si="78"/>
        <v>0</v>
      </c>
      <c r="GQ42">
        <f t="shared" si="78"/>
        <v>0</v>
      </c>
      <c r="GR42">
        <f t="shared" si="78"/>
        <v>0</v>
      </c>
      <c r="GS42">
        <f t="shared" si="78"/>
        <v>0</v>
      </c>
      <c r="GT42">
        <f t="shared" si="78"/>
        <v>0</v>
      </c>
      <c r="GU42">
        <f t="shared" si="78"/>
        <v>0</v>
      </c>
      <c r="GV42">
        <f t="shared" si="78"/>
        <v>0</v>
      </c>
      <c r="GW42">
        <f t="shared" si="78"/>
        <v>0</v>
      </c>
      <c r="GX42">
        <f t="shared" si="78"/>
        <v>0</v>
      </c>
      <c r="GY42">
        <f t="shared" si="78"/>
        <v>0</v>
      </c>
      <c r="GZ42">
        <f t="shared" si="78"/>
        <v>0</v>
      </c>
      <c r="HA42">
        <f t="shared" si="78"/>
        <v>0</v>
      </c>
      <c r="HB42">
        <f t="shared" si="78"/>
        <v>0</v>
      </c>
      <c r="HC42">
        <f t="shared" si="78"/>
        <v>0</v>
      </c>
      <c r="HD42">
        <f t="shared" si="78"/>
        <v>0</v>
      </c>
      <c r="HE42">
        <f t="shared" si="78"/>
        <v>0</v>
      </c>
      <c r="HF42">
        <f t="shared" si="78"/>
        <v>0</v>
      </c>
      <c r="HG42">
        <f t="shared" si="78"/>
        <v>0</v>
      </c>
      <c r="HH42">
        <f t="shared" si="78"/>
        <v>0</v>
      </c>
      <c r="HI42">
        <f t="shared" si="78"/>
        <v>0</v>
      </c>
      <c r="HJ42">
        <f t="shared" si="78"/>
        <v>0</v>
      </c>
      <c r="HK42">
        <f t="shared" si="78"/>
        <v>0</v>
      </c>
      <c r="HL42">
        <f t="shared" si="78"/>
        <v>0</v>
      </c>
      <c r="HM42">
        <f t="shared" si="78"/>
        <v>0</v>
      </c>
      <c r="HN42">
        <f t="shared" si="78"/>
        <v>0</v>
      </c>
      <c r="HO42">
        <f t="shared" si="78"/>
        <v>0</v>
      </c>
      <c r="HP42">
        <f t="shared" si="78"/>
        <v>0</v>
      </c>
      <c r="HQ42">
        <f t="shared" si="78"/>
        <v>0</v>
      </c>
      <c r="HR42">
        <f t="shared" si="78"/>
        <v>0</v>
      </c>
      <c r="HS42">
        <f t="shared" si="78"/>
        <v>0</v>
      </c>
      <c r="HT42">
        <f t="shared" si="78"/>
        <v>0</v>
      </c>
      <c r="HU42">
        <f t="shared" si="78"/>
        <v>0</v>
      </c>
      <c r="HV42">
        <f t="shared" si="78"/>
        <v>0</v>
      </c>
      <c r="HW42">
        <f t="shared" si="78"/>
        <v>0</v>
      </c>
      <c r="HX42">
        <f t="shared" si="78"/>
        <v>0</v>
      </c>
      <c r="HY42">
        <f t="shared" si="78"/>
        <v>0</v>
      </c>
      <c r="HZ42">
        <f t="shared" si="78"/>
        <v>0</v>
      </c>
      <c r="IA42">
        <f t="shared" si="78"/>
        <v>0</v>
      </c>
      <c r="IB42">
        <f t="shared" si="78"/>
        <v>0</v>
      </c>
      <c r="IC42">
        <f t="shared" si="78"/>
        <v>0</v>
      </c>
      <c r="ID42">
        <f t="shared" si="78"/>
        <v>0</v>
      </c>
      <c r="IE42">
        <f t="shared" si="78"/>
        <v>0</v>
      </c>
      <c r="IF42">
        <f t="shared" si="78"/>
        <v>0</v>
      </c>
      <c r="IG42">
        <f t="shared" si="78"/>
        <v>0</v>
      </c>
      <c r="IH42">
        <f t="shared" si="78"/>
        <v>0</v>
      </c>
      <c r="II42">
        <f t="shared" si="78"/>
        <v>0</v>
      </c>
      <c r="IJ42">
        <f t="shared" si="78"/>
        <v>0</v>
      </c>
      <c r="IK42">
        <f t="shared" si="78"/>
        <v>0</v>
      </c>
      <c r="IL42">
        <f t="shared" si="78"/>
        <v>0</v>
      </c>
      <c r="IM42">
        <f t="shared" si="78"/>
        <v>0</v>
      </c>
      <c r="IN42">
        <f t="shared" si="78"/>
        <v>0</v>
      </c>
      <c r="IO42">
        <f t="shared" si="78"/>
        <v>0</v>
      </c>
      <c r="IP42">
        <f t="shared" si="78"/>
        <v>0</v>
      </c>
      <c r="IQ42">
        <f t="shared" si="78"/>
        <v>0</v>
      </c>
      <c r="IR42">
        <f t="shared" si="78"/>
        <v>0</v>
      </c>
      <c r="IS42">
        <f t="shared" si="78"/>
        <v>0</v>
      </c>
      <c r="IT42">
        <f t="shared" si="78"/>
        <v>0</v>
      </c>
      <c r="IU42">
        <f t="shared" si="78"/>
        <v>0</v>
      </c>
      <c r="IV42">
        <f t="shared" si="78"/>
        <v>0</v>
      </c>
      <c r="IW42">
        <f t="shared" si="78"/>
        <v>0</v>
      </c>
      <c r="IX42">
        <f t="shared" si="78"/>
        <v>0</v>
      </c>
      <c r="IY42">
        <f t="shared" ref="IY42:LJ42" si="79">IFERROR(IY12-IY27,0)</f>
        <v>0</v>
      </c>
      <c r="IZ42">
        <f t="shared" si="79"/>
        <v>0</v>
      </c>
      <c r="JA42">
        <f t="shared" si="79"/>
        <v>0</v>
      </c>
      <c r="JB42">
        <f t="shared" si="79"/>
        <v>0</v>
      </c>
      <c r="JC42">
        <f t="shared" si="79"/>
        <v>0</v>
      </c>
      <c r="JD42">
        <f t="shared" si="79"/>
        <v>0</v>
      </c>
      <c r="JE42">
        <f t="shared" si="79"/>
        <v>0</v>
      </c>
      <c r="JF42">
        <f t="shared" si="79"/>
        <v>0</v>
      </c>
      <c r="JG42">
        <f t="shared" si="79"/>
        <v>0</v>
      </c>
      <c r="JH42">
        <f t="shared" si="79"/>
        <v>0</v>
      </c>
      <c r="JI42">
        <f t="shared" si="79"/>
        <v>0</v>
      </c>
      <c r="JJ42">
        <f t="shared" si="79"/>
        <v>0</v>
      </c>
      <c r="JK42">
        <f t="shared" si="79"/>
        <v>0</v>
      </c>
      <c r="JL42">
        <f t="shared" si="79"/>
        <v>0</v>
      </c>
      <c r="JM42">
        <f t="shared" si="79"/>
        <v>0</v>
      </c>
      <c r="JN42">
        <f t="shared" si="79"/>
        <v>0</v>
      </c>
      <c r="JO42">
        <f t="shared" si="79"/>
        <v>0</v>
      </c>
      <c r="JP42">
        <f t="shared" si="79"/>
        <v>0</v>
      </c>
      <c r="JQ42">
        <f t="shared" si="79"/>
        <v>0</v>
      </c>
      <c r="JR42">
        <f t="shared" si="79"/>
        <v>0</v>
      </c>
      <c r="JS42">
        <f t="shared" si="79"/>
        <v>0</v>
      </c>
      <c r="JT42">
        <f t="shared" si="79"/>
        <v>0</v>
      </c>
      <c r="JU42">
        <f t="shared" si="79"/>
        <v>0</v>
      </c>
      <c r="JV42">
        <f t="shared" si="79"/>
        <v>0</v>
      </c>
      <c r="JW42">
        <f t="shared" si="79"/>
        <v>0</v>
      </c>
      <c r="JX42">
        <f t="shared" si="79"/>
        <v>0</v>
      </c>
      <c r="JY42">
        <f t="shared" si="79"/>
        <v>0</v>
      </c>
      <c r="JZ42">
        <f t="shared" si="79"/>
        <v>0</v>
      </c>
      <c r="KA42">
        <f t="shared" si="79"/>
        <v>0</v>
      </c>
      <c r="KB42">
        <f t="shared" si="79"/>
        <v>0</v>
      </c>
      <c r="KC42">
        <f t="shared" si="79"/>
        <v>0</v>
      </c>
      <c r="KD42">
        <f t="shared" si="79"/>
        <v>0</v>
      </c>
      <c r="KE42">
        <f t="shared" si="79"/>
        <v>0</v>
      </c>
      <c r="KF42">
        <f t="shared" si="79"/>
        <v>0</v>
      </c>
      <c r="KG42">
        <f t="shared" si="79"/>
        <v>0</v>
      </c>
      <c r="KH42">
        <f t="shared" si="79"/>
        <v>0</v>
      </c>
      <c r="KI42">
        <f t="shared" si="79"/>
        <v>0</v>
      </c>
      <c r="KJ42">
        <f t="shared" si="79"/>
        <v>0</v>
      </c>
      <c r="KK42">
        <f t="shared" si="79"/>
        <v>0</v>
      </c>
      <c r="KL42">
        <f t="shared" si="79"/>
        <v>0</v>
      </c>
      <c r="KM42">
        <f t="shared" si="79"/>
        <v>0</v>
      </c>
      <c r="KN42">
        <f t="shared" si="79"/>
        <v>0</v>
      </c>
      <c r="KO42">
        <f t="shared" si="79"/>
        <v>0</v>
      </c>
      <c r="KP42">
        <f t="shared" si="79"/>
        <v>0</v>
      </c>
      <c r="KQ42">
        <f t="shared" si="79"/>
        <v>0</v>
      </c>
      <c r="KR42">
        <f t="shared" si="79"/>
        <v>0</v>
      </c>
      <c r="KS42">
        <f t="shared" si="79"/>
        <v>0</v>
      </c>
      <c r="KT42">
        <f t="shared" si="79"/>
        <v>0</v>
      </c>
      <c r="KU42">
        <f t="shared" si="79"/>
        <v>0</v>
      </c>
      <c r="KV42">
        <f t="shared" si="79"/>
        <v>0</v>
      </c>
      <c r="KW42">
        <f t="shared" si="79"/>
        <v>0</v>
      </c>
      <c r="KX42">
        <f t="shared" si="79"/>
        <v>0</v>
      </c>
      <c r="KY42">
        <f t="shared" si="79"/>
        <v>0</v>
      </c>
      <c r="KZ42">
        <f t="shared" si="79"/>
        <v>0</v>
      </c>
      <c r="LA42">
        <f t="shared" si="79"/>
        <v>0</v>
      </c>
      <c r="LB42">
        <f t="shared" si="79"/>
        <v>0</v>
      </c>
      <c r="LC42">
        <f t="shared" si="79"/>
        <v>0</v>
      </c>
      <c r="LD42">
        <f t="shared" si="79"/>
        <v>0</v>
      </c>
      <c r="LE42">
        <f t="shared" si="79"/>
        <v>0</v>
      </c>
      <c r="LF42">
        <f t="shared" si="79"/>
        <v>0</v>
      </c>
      <c r="LG42">
        <f t="shared" si="79"/>
        <v>0</v>
      </c>
      <c r="LH42">
        <f t="shared" si="79"/>
        <v>0</v>
      </c>
      <c r="LI42">
        <f t="shared" si="79"/>
        <v>0</v>
      </c>
      <c r="LJ42">
        <f t="shared" si="79"/>
        <v>0</v>
      </c>
      <c r="LK42">
        <f t="shared" ref="LK42:ND42" si="80">IFERROR(LK12-LK27,0)</f>
        <v>0</v>
      </c>
      <c r="LL42">
        <f t="shared" si="80"/>
        <v>0</v>
      </c>
      <c r="LM42">
        <f t="shared" si="80"/>
        <v>0</v>
      </c>
      <c r="LN42">
        <f t="shared" si="80"/>
        <v>0</v>
      </c>
      <c r="LO42">
        <f t="shared" si="80"/>
        <v>0</v>
      </c>
      <c r="LP42">
        <f t="shared" si="80"/>
        <v>0</v>
      </c>
      <c r="LQ42">
        <f t="shared" si="80"/>
        <v>0</v>
      </c>
      <c r="LR42">
        <f t="shared" si="80"/>
        <v>0</v>
      </c>
      <c r="LS42">
        <f t="shared" si="80"/>
        <v>0</v>
      </c>
      <c r="LT42">
        <f t="shared" si="80"/>
        <v>0</v>
      </c>
      <c r="LU42">
        <f t="shared" si="80"/>
        <v>0</v>
      </c>
      <c r="LV42">
        <f t="shared" si="80"/>
        <v>0</v>
      </c>
      <c r="LW42">
        <f t="shared" si="80"/>
        <v>0</v>
      </c>
      <c r="LX42">
        <f t="shared" si="80"/>
        <v>0</v>
      </c>
      <c r="LY42">
        <f t="shared" si="80"/>
        <v>0</v>
      </c>
      <c r="LZ42">
        <f t="shared" si="80"/>
        <v>0</v>
      </c>
      <c r="MA42">
        <f t="shared" si="80"/>
        <v>0</v>
      </c>
      <c r="MB42">
        <f t="shared" si="80"/>
        <v>0</v>
      </c>
      <c r="MC42">
        <f t="shared" si="80"/>
        <v>0</v>
      </c>
      <c r="MD42">
        <f t="shared" si="80"/>
        <v>0</v>
      </c>
      <c r="ME42">
        <f t="shared" si="80"/>
        <v>0</v>
      </c>
      <c r="MF42">
        <f t="shared" si="80"/>
        <v>0</v>
      </c>
      <c r="MG42">
        <f t="shared" si="80"/>
        <v>0</v>
      </c>
      <c r="MH42">
        <f t="shared" si="80"/>
        <v>0</v>
      </c>
      <c r="MI42">
        <f t="shared" si="80"/>
        <v>0</v>
      </c>
      <c r="MJ42">
        <f t="shared" si="80"/>
        <v>0</v>
      </c>
      <c r="MK42">
        <f t="shared" si="80"/>
        <v>0</v>
      </c>
      <c r="ML42">
        <f t="shared" si="80"/>
        <v>0</v>
      </c>
      <c r="MM42">
        <f t="shared" si="80"/>
        <v>0</v>
      </c>
      <c r="MN42">
        <f t="shared" si="80"/>
        <v>0</v>
      </c>
      <c r="MO42">
        <f t="shared" si="80"/>
        <v>0</v>
      </c>
      <c r="MP42">
        <f t="shared" si="80"/>
        <v>0</v>
      </c>
      <c r="MQ42">
        <f t="shared" si="80"/>
        <v>0</v>
      </c>
      <c r="MR42">
        <f t="shared" si="80"/>
        <v>0</v>
      </c>
      <c r="MS42">
        <f t="shared" si="80"/>
        <v>0</v>
      </c>
      <c r="MT42">
        <f t="shared" si="80"/>
        <v>0</v>
      </c>
      <c r="MU42">
        <f t="shared" si="80"/>
        <v>0</v>
      </c>
      <c r="MV42">
        <f t="shared" si="80"/>
        <v>0</v>
      </c>
      <c r="MW42">
        <f t="shared" si="80"/>
        <v>0</v>
      </c>
      <c r="MX42">
        <f t="shared" si="80"/>
        <v>0</v>
      </c>
      <c r="MY42">
        <f t="shared" si="80"/>
        <v>0</v>
      </c>
      <c r="MZ42">
        <f t="shared" si="80"/>
        <v>0</v>
      </c>
      <c r="NA42">
        <f t="shared" si="80"/>
        <v>0</v>
      </c>
      <c r="NB42">
        <f t="shared" si="80"/>
        <v>0</v>
      </c>
      <c r="NC42">
        <f t="shared" si="80"/>
        <v>0</v>
      </c>
      <c r="ND42">
        <f t="shared" si="80"/>
        <v>0</v>
      </c>
    </row>
    <row r="43" spans="1:368" ht="15" customHeight="1" x14ac:dyDescent="0.2">
      <c r="A43">
        <v>7</v>
      </c>
      <c r="B43" t="str">
        <f>カレンダー!$B$7&amp;"(残室数)"</f>
        <v>(残室数)</v>
      </c>
      <c r="C43">
        <f t="shared" ref="C43:BN43" si="81">IFERROR(C13-C28,0)</f>
        <v>0</v>
      </c>
      <c r="D43">
        <f t="shared" si="81"/>
        <v>0</v>
      </c>
      <c r="E43">
        <f t="shared" si="81"/>
        <v>0</v>
      </c>
      <c r="F43">
        <f t="shared" si="81"/>
        <v>0</v>
      </c>
      <c r="G43">
        <f t="shared" si="81"/>
        <v>0</v>
      </c>
      <c r="H43">
        <f t="shared" si="81"/>
        <v>0</v>
      </c>
      <c r="I43">
        <f t="shared" si="81"/>
        <v>0</v>
      </c>
      <c r="J43">
        <f t="shared" si="81"/>
        <v>0</v>
      </c>
      <c r="K43">
        <f t="shared" si="81"/>
        <v>0</v>
      </c>
      <c r="L43">
        <f t="shared" si="81"/>
        <v>0</v>
      </c>
      <c r="M43">
        <f t="shared" si="81"/>
        <v>0</v>
      </c>
      <c r="N43">
        <f t="shared" si="81"/>
        <v>0</v>
      </c>
      <c r="O43">
        <f t="shared" si="81"/>
        <v>0</v>
      </c>
      <c r="P43">
        <f t="shared" si="81"/>
        <v>0</v>
      </c>
      <c r="Q43">
        <f t="shared" si="81"/>
        <v>0</v>
      </c>
      <c r="R43">
        <f t="shared" si="81"/>
        <v>0</v>
      </c>
      <c r="S43">
        <f t="shared" si="81"/>
        <v>0</v>
      </c>
      <c r="T43">
        <f t="shared" si="81"/>
        <v>0</v>
      </c>
      <c r="U43">
        <f t="shared" si="81"/>
        <v>0</v>
      </c>
      <c r="V43">
        <f t="shared" si="81"/>
        <v>0</v>
      </c>
      <c r="W43">
        <f t="shared" si="81"/>
        <v>0</v>
      </c>
      <c r="X43">
        <f t="shared" si="81"/>
        <v>0</v>
      </c>
      <c r="Y43">
        <f t="shared" si="81"/>
        <v>0</v>
      </c>
      <c r="Z43">
        <f t="shared" si="81"/>
        <v>0</v>
      </c>
      <c r="AA43">
        <f t="shared" si="81"/>
        <v>0</v>
      </c>
      <c r="AB43">
        <f t="shared" si="81"/>
        <v>0</v>
      </c>
      <c r="AC43">
        <f t="shared" si="81"/>
        <v>0</v>
      </c>
      <c r="AD43">
        <f t="shared" si="81"/>
        <v>0</v>
      </c>
      <c r="AE43">
        <f t="shared" si="81"/>
        <v>0</v>
      </c>
      <c r="AF43">
        <f t="shared" si="81"/>
        <v>0</v>
      </c>
      <c r="AG43">
        <f t="shared" si="81"/>
        <v>0</v>
      </c>
      <c r="AH43">
        <f t="shared" si="81"/>
        <v>0</v>
      </c>
      <c r="AI43">
        <f t="shared" si="81"/>
        <v>0</v>
      </c>
      <c r="AJ43">
        <f t="shared" si="81"/>
        <v>0</v>
      </c>
      <c r="AK43">
        <f t="shared" si="81"/>
        <v>0</v>
      </c>
      <c r="AL43">
        <f t="shared" si="81"/>
        <v>0</v>
      </c>
      <c r="AM43">
        <f t="shared" si="81"/>
        <v>0</v>
      </c>
      <c r="AN43">
        <f t="shared" si="81"/>
        <v>0</v>
      </c>
      <c r="AO43">
        <f t="shared" si="81"/>
        <v>0</v>
      </c>
      <c r="AP43">
        <f t="shared" si="81"/>
        <v>0</v>
      </c>
      <c r="AQ43">
        <f t="shared" si="81"/>
        <v>0</v>
      </c>
      <c r="AR43">
        <f t="shared" si="81"/>
        <v>0</v>
      </c>
      <c r="AS43">
        <f t="shared" si="81"/>
        <v>0</v>
      </c>
      <c r="AT43">
        <f t="shared" si="81"/>
        <v>0</v>
      </c>
      <c r="AU43">
        <f t="shared" si="81"/>
        <v>0</v>
      </c>
      <c r="AV43">
        <f t="shared" si="81"/>
        <v>0</v>
      </c>
      <c r="AW43">
        <f t="shared" si="81"/>
        <v>0</v>
      </c>
      <c r="AX43">
        <f t="shared" si="81"/>
        <v>0</v>
      </c>
      <c r="AY43">
        <f t="shared" si="81"/>
        <v>0</v>
      </c>
      <c r="AZ43">
        <f t="shared" si="81"/>
        <v>0</v>
      </c>
      <c r="BA43">
        <f t="shared" si="81"/>
        <v>0</v>
      </c>
      <c r="BB43">
        <f t="shared" si="81"/>
        <v>0</v>
      </c>
      <c r="BC43">
        <f t="shared" si="81"/>
        <v>0</v>
      </c>
      <c r="BD43">
        <f t="shared" si="81"/>
        <v>0</v>
      </c>
      <c r="BE43">
        <f t="shared" si="81"/>
        <v>0</v>
      </c>
      <c r="BF43">
        <f t="shared" si="81"/>
        <v>0</v>
      </c>
      <c r="BG43">
        <f t="shared" si="81"/>
        <v>0</v>
      </c>
      <c r="BH43">
        <f t="shared" si="81"/>
        <v>0</v>
      </c>
      <c r="BI43">
        <f t="shared" si="81"/>
        <v>0</v>
      </c>
      <c r="BJ43">
        <f t="shared" si="81"/>
        <v>0</v>
      </c>
      <c r="BK43">
        <f t="shared" si="81"/>
        <v>0</v>
      </c>
      <c r="BL43">
        <f t="shared" si="81"/>
        <v>0</v>
      </c>
      <c r="BM43">
        <f t="shared" si="81"/>
        <v>0</v>
      </c>
      <c r="BN43">
        <f t="shared" si="81"/>
        <v>0</v>
      </c>
      <c r="BO43">
        <f t="shared" ref="BO43:DZ43" si="82">IFERROR(BO13-BO28,0)</f>
        <v>0</v>
      </c>
      <c r="BP43">
        <f t="shared" si="82"/>
        <v>0</v>
      </c>
      <c r="BQ43">
        <f t="shared" si="82"/>
        <v>0</v>
      </c>
      <c r="BR43">
        <f t="shared" si="82"/>
        <v>0</v>
      </c>
      <c r="BS43">
        <f t="shared" si="82"/>
        <v>0</v>
      </c>
      <c r="BT43">
        <f t="shared" si="82"/>
        <v>0</v>
      </c>
      <c r="BU43">
        <f t="shared" si="82"/>
        <v>0</v>
      </c>
      <c r="BV43">
        <f t="shared" si="82"/>
        <v>0</v>
      </c>
      <c r="BW43">
        <f t="shared" si="82"/>
        <v>0</v>
      </c>
      <c r="BX43">
        <f t="shared" si="82"/>
        <v>0</v>
      </c>
      <c r="BY43">
        <f t="shared" si="82"/>
        <v>0</v>
      </c>
      <c r="BZ43">
        <f t="shared" si="82"/>
        <v>0</v>
      </c>
      <c r="CA43">
        <f t="shared" si="82"/>
        <v>0</v>
      </c>
      <c r="CB43">
        <f t="shared" si="82"/>
        <v>0</v>
      </c>
      <c r="CC43">
        <f t="shared" si="82"/>
        <v>0</v>
      </c>
      <c r="CD43">
        <f t="shared" si="82"/>
        <v>0</v>
      </c>
      <c r="CE43">
        <f t="shared" si="82"/>
        <v>0</v>
      </c>
      <c r="CF43">
        <f t="shared" si="82"/>
        <v>0</v>
      </c>
      <c r="CG43">
        <f t="shared" si="82"/>
        <v>0</v>
      </c>
      <c r="CH43">
        <f t="shared" si="82"/>
        <v>0</v>
      </c>
      <c r="CI43">
        <f t="shared" si="82"/>
        <v>0</v>
      </c>
      <c r="CJ43">
        <f t="shared" si="82"/>
        <v>0</v>
      </c>
      <c r="CK43">
        <f t="shared" si="82"/>
        <v>0</v>
      </c>
      <c r="CL43">
        <f t="shared" si="82"/>
        <v>0</v>
      </c>
      <c r="CM43">
        <f t="shared" si="82"/>
        <v>0</v>
      </c>
      <c r="CN43">
        <f t="shared" si="82"/>
        <v>0</v>
      </c>
      <c r="CO43">
        <f t="shared" si="82"/>
        <v>0</v>
      </c>
      <c r="CP43">
        <f t="shared" si="82"/>
        <v>0</v>
      </c>
      <c r="CQ43">
        <f t="shared" si="82"/>
        <v>0</v>
      </c>
      <c r="CR43">
        <f t="shared" si="82"/>
        <v>0</v>
      </c>
      <c r="CS43">
        <f t="shared" si="82"/>
        <v>0</v>
      </c>
      <c r="CT43">
        <f t="shared" si="82"/>
        <v>0</v>
      </c>
      <c r="CU43">
        <f t="shared" si="82"/>
        <v>0</v>
      </c>
      <c r="CV43">
        <f t="shared" si="82"/>
        <v>0</v>
      </c>
      <c r="CW43">
        <f t="shared" si="82"/>
        <v>0</v>
      </c>
      <c r="CX43">
        <f t="shared" si="82"/>
        <v>0</v>
      </c>
      <c r="CY43">
        <f t="shared" si="82"/>
        <v>0</v>
      </c>
      <c r="CZ43">
        <f t="shared" si="82"/>
        <v>0</v>
      </c>
      <c r="DA43">
        <f t="shared" si="82"/>
        <v>0</v>
      </c>
      <c r="DB43">
        <f t="shared" si="82"/>
        <v>0</v>
      </c>
      <c r="DC43">
        <f t="shared" si="82"/>
        <v>0</v>
      </c>
      <c r="DD43">
        <f t="shared" si="82"/>
        <v>0</v>
      </c>
      <c r="DE43">
        <f t="shared" si="82"/>
        <v>0</v>
      </c>
      <c r="DF43">
        <f t="shared" si="82"/>
        <v>0</v>
      </c>
      <c r="DG43">
        <f t="shared" si="82"/>
        <v>0</v>
      </c>
      <c r="DH43">
        <f t="shared" si="82"/>
        <v>0</v>
      </c>
      <c r="DI43">
        <f t="shared" si="82"/>
        <v>0</v>
      </c>
      <c r="DJ43">
        <f t="shared" si="82"/>
        <v>0</v>
      </c>
      <c r="DK43">
        <f t="shared" si="82"/>
        <v>0</v>
      </c>
      <c r="DL43">
        <f t="shared" si="82"/>
        <v>0</v>
      </c>
      <c r="DM43">
        <f t="shared" si="82"/>
        <v>0</v>
      </c>
      <c r="DN43">
        <f t="shared" si="82"/>
        <v>0</v>
      </c>
      <c r="DO43">
        <f t="shared" si="82"/>
        <v>0</v>
      </c>
      <c r="DP43">
        <f t="shared" si="82"/>
        <v>0</v>
      </c>
      <c r="DQ43">
        <f t="shared" si="82"/>
        <v>0</v>
      </c>
      <c r="DR43">
        <f t="shared" si="82"/>
        <v>0</v>
      </c>
      <c r="DS43">
        <f t="shared" si="82"/>
        <v>0</v>
      </c>
      <c r="DT43">
        <f t="shared" si="82"/>
        <v>0</v>
      </c>
      <c r="DU43">
        <f t="shared" si="82"/>
        <v>0</v>
      </c>
      <c r="DV43">
        <f t="shared" si="82"/>
        <v>0</v>
      </c>
      <c r="DW43">
        <f t="shared" si="82"/>
        <v>0</v>
      </c>
      <c r="DX43">
        <f t="shared" si="82"/>
        <v>0</v>
      </c>
      <c r="DY43">
        <f t="shared" si="82"/>
        <v>0</v>
      </c>
      <c r="DZ43">
        <f t="shared" si="82"/>
        <v>0</v>
      </c>
      <c r="EA43">
        <f t="shared" ref="EA43:GL43" si="83">IFERROR(EA13-EA28,0)</f>
        <v>0</v>
      </c>
      <c r="EB43">
        <f t="shared" si="83"/>
        <v>0</v>
      </c>
      <c r="EC43">
        <f t="shared" si="83"/>
        <v>0</v>
      </c>
      <c r="ED43">
        <f t="shared" si="83"/>
        <v>0</v>
      </c>
      <c r="EE43">
        <f t="shared" si="83"/>
        <v>0</v>
      </c>
      <c r="EF43">
        <f t="shared" si="83"/>
        <v>0</v>
      </c>
      <c r="EG43">
        <f t="shared" si="83"/>
        <v>0</v>
      </c>
      <c r="EH43">
        <f t="shared" si="83"/>
        <v>0</v>
      </c>
      <c r="EI43">
        <f t="shared" si="83"/>
        <v>0</v>
      </c>
      <c r="EJ43">
        <f t="shared" si="83"/>
        <v>0</v>
      </c>
      <c r="EK43">
        <f t="shared" si="83"/>
        <v>0</v>
      </c>
      <c r="EL43">
        <f t="shared" si="83"/>
        <v>0</v>
      </c>
      <c r="EM43">
        <f t="shared" si="83"/>
        <v>0</v>
      </c>
      <c r="EN43">
        <f t="shared" si="83"/>
        <v>0</v>
      </c>
      <c r="EO43">
        <f t="shared" si="83"/>
        <v>0</v>
      </c>
      <c r="EP43">
        <f t="shared" si="83"/>
        <v>0</v>
      </c>
      <c r="EQ43">
        <f t="shared" si="83"/>
        <v>0</v>
      </c>
      <c r="ER43">
        <f t="shared" si="83"/>
        <v>0</v>
      </c>
      <c r="ES43">
        <f t="shared" si="83"/>
        <v>0</v>
      </c>
      <c r="ET43">
        <f t="shared" si="83"/>
        <v>0</v>
      </c>
      <c r="EU43">
        <f t="shared" si="83"/>
        <v>0</v>
      </c>
      <c r="EV43">
        <f t="shared" si="83"/>
        <v>0</v>
      </c>
      <c r="EW43">
        <f t="shared" si="83"/>
        <v>0</v>
      </c>
      <c r="EX43">
        <f t="shared" si="83"/>
        <v>0</v>
      </c>
      <c r="EY43">
        <f t="shared" si="83"/>
        <v>0</v>
      </c>
      <c r="EZ43">
        <f t="shared" si="83"/>
        <v>0</v>
      </c>
      <c r="FA43">
        <f t="shared" si="83"/>
        <v>0</v>
      </c>
      <c r="FB43">
        <f t="shared" si="83"/>
        <v>0</v>
      </c>
      <c r="FC43">
        <f t="shared" si="83"/>
        <v>0</v>
      </c>
      <c r="FD43">
        <f t="shared" si="83"/>
        <v>0</v>
      </c>
      <c r="FE43">
        <f t="shared" si="83"/>
        <v>0</v>
      </c>
      <c r="FF43">
        <f t="shared" si="83"/>
        <v>0</v>
      </c>
      <c r="FG43">
        <f t="shared" si="83"/>
        <v>0</v>
      </c>
      <c r="FH43">
        <f t="shared" si="83"/>
        <v>0</v>
      </c>
      <c r="FI43">
        <f t="shared" si="83"/>
        <v>0</v>
      </c>
      <c r="FJ43">
        <f t="shared" si="83"/>
        <v>0</v>
      </c>
      <c r="FK43">
        <f t="shared" si="83"/>
        <v>0</v>
      </c>
      <c r="FL43">
        <f t="shared" si="83"/>
        <v>0</v>
      </c>
      <c r="FM43">
        <f t="shared" si="83"/>
        <v>0</v>
      </c>
      <c r="FN43">
        <f t="shared" si="83"/>
        <v>0</v>
      </c>
      <c r="FO43">
        <f t="shared" si="83"/>
        <v>0</v>
      </c>
      <c r="FP43">
        <f t="shared" si="83"/>
        <v>0</v>
      </c>
      <c r="FQ43">
        <f t="shared" si="83"/>
        <v>0</v>
      </c>
      <c r="FR43">
        <f t="shared" si="83"/>
        <v>0</v>
      </c>
      <c r="FS43">
        <f t="shared" si="83"/>
        <v>0</v>
      </c>
      <c r="FT43">
        <f t="shared" si="83"/>
        <v>0</v>
      </c>
      <c r="FU43">
        <f t="shared" si="83"/>
        <v>0</v>
      </c>
      <c r="FV43">
        <f t="shared" si="83"/>
        <v>0</v>
      </c>
      <c r="FW43">
        <f t="shared" si="83"/>
        <v>0</v>
      </c>
      <c r="FX43">
        <f t="shared" si="83"/>
        <v>0</v>
      </c>
      <c r="FY43">
        <f t="shared" si="83"/>
        <v>0</v>
      </c>
      <c r="FZ43">
        <f t="shared" si="83"/>
        <v>0</v>
      </c>
      <c r="GA43">
        <f t="shared" si="83"/>
        <v>0</v>
      </c>
      <c r="GB43">
        <f t="shared" si="83"/>
        <v>0</v>
      </c>
      <c r="GC43">
        <f t="shared" si="83"/>
        <v>0</v>
      </c>
      <c r="GD43">
        <f t="shared" si="83"/>
        <v>0</v>
      </c>
      <c r="GE43">
        <f t="shared" si="83"/>
        <v>0</v>
      </c>
      <c r="GF43">
        <f t="shared" si="83"/>
        <v>0</v>
      </c>
      <c r="GG43">
        <f t="shared" si="83"/>
        <v>0</v>
      </c>
      <c r="GH43">
        <f t="shared" si="83"/>
        <v>0</v>
      </c>
      <c r="GI43">
        <f t="shared" si="83"/>
        <v>0</v>
      </c>
      <c r="GJ43">
        <f t="shared" si="83"/>
        <v>0</v>
      </c>
      <c r="GK43">
        <f t="shared" si="83"/>
        <v>0</v>
      </c>
      <c r="GL43">
        <f t="shared" si="83"/>
        <v>0</v>
      </c>
      <c r="GM43">
        <f t="shared" ref="GM43:IX43" si="84">IFERROR(GM13-GM28,0)</f>
        <v>0</v>
      </c>
      <c r="GN43">
        <f t="shared" si="84"/>
        <v>0</v>
      </c>
      <c r="GO43">
        <f t="shared" si="84"/>
        <v>0</v>
      </c>
      <c r="GP43">
        <f t="shared" si="84"/>
        <v>0</v>
      </c>
      <c r="GQ43">
        <f t="shared" si="84"/>
        <v>0</v>
      </c>
      <c r="GR43">
        <f t="shared" si="84"/>
        <v>0</v>
      </c>
      <c r="GS43">
        <f t="shared" si="84"/>
        <v>0</v>
      </c>
      <c r="GT43">
        <f t="shared" si="84"/>
        <v>0</v>
      </c>
      <c r="GU43">
        <f t="shared" si="84"/>
        <v>0</v>
      </c>
      <c r="GV43">
        <f t="shared" si="84"/>
        <v>0</v>
      </c>
      <c r="GW43">
        <f t="shared" si="84"/>
        <v>0</v>
      </c>
      <c r="GX43">
        <f t="shared" si="84"/>
        <v>0</v>
      </c>
      <c r="GY43">
        <f t="shared" si="84"/>
        <v>0</v>
      </c>
      <c r="GZ43">
        <f t="shared" si="84"/>
        <v>0</v>
      </c>
      <c r="HA43">
        <f t="shared" si="84"/>
        <v>0</v>
      </c>
      <c r="HB43">
        <f t="shared" si="84"/>
        <v>0</v>
      </c>
      <c r="HC43">
        <f t="shared" si="84"/>
        <v>0</v>
      </c>
      <c r="HD43">
        <f t="shared" si="84"/>
        <v>0</v>
      </c>
      <c r="HE43">
        <f t="shared" si="84"/>
        <v>0</v>
      </c>
      <c r="HF43">
        <f t="shared" si="84"/>
        <v>0</v>
      </c>
      <c r="HG43">
        <f t="shared" si="84"/>
        <v>0</v>
      </c>
      <c r="HH43">
        <f t="shared" si="84"/>
        <v>0</v>
      </c>
      <c r="HI43">
        <f t="shared" si="84"/>
        <v>0</v>
      </c>
      <c r="HJ43">
        <f t="shared" si="84"/>
        <v>0</v>
      </c>
      <c r="HK43">
        <f t="shared" si="84"/>
        <v>0</v>
      </c>
      <c r="HL43">
        <f t="shared" si="84"/>
        <v>0</v>
      </c>
      <c r="HM43">
        <f t="shared" si="84"/>
        <v>0</v>
      </c>
      <c r="HN43">
        <f t="shared" si="84"/>
        <v>0</v>
      </c>
      <c r="HO43">
        <f t="shared" si="84"/>
        <v>0</v>
      </c>
      <c r="HP43">
        <f t="shared" si="84"/>
        <v>0</v>
      </c>
      <c r="HQ43">
        <f t="shared" si="84"/>
        <v>0</v>
      </c>
      <c r="HR43">
        <f t="shared" si="84"/>
        <v>0</v>
      </c>
      <c r="HS43">
        <f t="shared" si="84"/>
        <v>0</v>
      </c>
      <c r="HT43">
        <f t="shared" si="84"/>
        <v>0</v>
      </c>
      <c r="HU43">
        <f t="shared" si="84"/>
        <v>0</v>
      </c>
      <c r="HV43">
        <f t="shared" si="84"/>
        <v>0</v>
      </c>
      <c r="HW43">
        <f t="shared" si="84"/>
        <v>0</v>
      </c>
      <c r="HX43">
        <f t="shared" si="84"/>
        <v>0</v>
      </c>
      <c r="HY43">
        <f t="shared" si="84"/>
        <v>0</v>
      </c>
      <c r="HZ43">
        <f t="shared" si="84"/>
        <v>0</v>
      </c>
      <c r="IA43">
        <f t="shared" si="84"/>
        <v>0</v>
      </c>
      <c r="IB43">
        <f t="shared" si="84"/>
        <v>0</v>
      </c>
      <c r="IC43">
        <f t="shared" si="84"/>
        <v>0</v>
      </c>
      <c r="ID43">
        <f t="shared" si="84"/>
        <v>0</v>
      </c>
      <c r="IE43">
        <f t="shared" si="84"/>
        <v>0</v>
      </c>
      <c r="IF43">
        <f t="shared" si="84"/>
        <v>0</v>
      </c>
      <c r="IG43">
        <f t="shared" si="84"/>
        <v>0</v>
      </c>
      <c r="IH43">
        <f t="shared" si="84"/>
        <v>0</v>
      </c>
      <c r="II43">
        <f t="shared" si="84"/>
        <v>0</v>
      </c>
      <c r="IJ43">
        <f t="shared" si="84"/>
        <v>0</v>
      </c>
      <c r="IK43">
        <f t="shared" si="84"/>
        <v>0</v>
      </c>
      <c r="IL43">
        <f t="shared" si="84"/>
        <v>0</v>
      </c>
      <c r="IM43">
        <f t="shared" si="84"/>
        <v>0</v>
      </c>
      <c r="IN43">
        <f t="shared" si="84"/>
        <v>0</v>
      </c>
      <c r="IO43">
        <f t="shared" si="84"/>
        <v>0</v>
      </c>
      <c r="IP43">
        <f t="shared" si="84"/>
        <v>0</v>
      </c>
      <c r="IQ43">
        <f t="shared" si="84"/>
        <v>0</v>
      </c>
      <c r="IR43">
        <f t="shared" si="84"/>
        <v>0</v>
      </c>
      <c r="IS43">
        <f t="shared" si="84"/>
        <v>0</v>
      </c>
      <c r="IT43">
        <f t="shared" si="84"/>
        <v>0</v>
      </c>
      <c r="IU43">
        <f t="shared" si="84"/>
        <v>0</v>
      </c>
      <c r="IV43">
        <f t="shared" si="84"/>
        <v>0</v>
      </c>
      <c r="IW43">
        <f t="shared" si="84"/>
        <v>0</v>
      </c>
      <c r="IX43">
        <f t="shared" si="84"/>
        <v>0</v>
      </c>
      <c r="IY43">
        <f t="shared" ref="IY43:LJ43" si="85">IFERROR(IY13-IY28,0)</f>
        <v>0</v>
      </c>
      <c r="IZ43">
        <f t="shared" si="85"/>
        <v>0</v>
      </c>
      <c r="JA43">
        <f t="shared" si="85"/>
        <v>0</v>
      </c>
      <c r="JB43">
        <f t="shared" si="85"/>
        <v>0</v>
      </c>
      <c r="JC43">
        <f t="shared" si="85"/>
        <v>0</v>
      </c>
      <c r="JD43">
        <f t="shared" si="85"/>
        <v>0</v>
      </c>
      <c r="JE43">
        <f t="shared" si="85"/>
        <v>0</v>
      </c>
      <c r="JF43">
        <f t="shared" si="85"/>
        <v>0</v>
      </c>
      <c r="JG43">
        <f t="shared" si="85"/>
        <v>0</v>
      </c>
      <c r="JH43">
        <f t="shared" si="85"/>
        <v>0</v>
      </c>
      <c r="JI43">
        <f t="shared" si="85"/>
        <v>0</v>
      </c>
      <c r="JJ43">
        <f t="shared" si="85"/>
        <v>0</v>
      </c>
      <c r="JK43">
        <f t="shared" si="85"/>
        <v>0</v>
      </c>
      <c r="JL43">
        <f t="shared" si="85"/>
        <v>0</v>
      </c>
      <c r="JM43">
        <f t="shared" si="85"/>
        <v>0</v>
      </c>
      <c r="JN43">
        <f t="shared" si="85"/>
        <v>0</v>
      </c>
      <c r="JO43">
        <f t="shared" si="85"/>
        <v>0</v>
      </c>
      <c r="JP43">
        <f t="shared" si="85"/>
        <v>0</v>
      </c>
      <c r="JQ43">
        <f t="shared" si="85"/>
        <v>0</v>
      </c>
      <c r="JR43">
        <f t="shared" si="85"/>
        <v>0</v>
      </c>
      <c r="JS43">
        <f t="shared" si="85"/>
        <v>0</v>
      </c>
      <c r="JT43">
        <f t="shared" si="85"/>
        <v>0</v>
      </c>
      <c r="JU43">
        <f t="shared" si="85"/>
        <v>0</v>
      </c>
      <c r="JV43">
        <f t="shared" si="85"/>
        <v>0</v>
      </c>
      <c r="JW43">
        <f t="shared" si="85"/>
        <v>0</v>
      </c>
      <c r="JX43">
        <f t="shared" si="85"/>
        <v>0</v>
      </c>
      <c r="JY43">
        <f t="shared" si="85"/>
        <v>0</v>
      </c>
      <c r="JZ43">
        <f t="shared" si="85"/>
        <v>0</v>
      </c>
      <c r="KA43">
        <f t="shared" si="85"/>
        <v>0</v>
      </c>
      <c r="KB43">
        <f t="shared" si="85"/>
        <v>0</v>
      </c>
      <c r="KC43">
        <f t="shared" si="85"/>
        <v>0</v>
      </c>
      <c r="KD43">
        <f t="shared" si="85"/>
        <v>0</v>
      </c>
      <c r="KE43">
        <f t="shared" si="85"/>
        <v>0</v>
      </c>
      <c r="KF43">
        <f t="shared" si="85"/>
        <v>0</v>
      </c>
      <c r="KG43">
        <f t="shared" si="85"/>
        <v>0</v>
      </c>
      <c r="KH43">
        <f t="shared" si="85"/>
        <v>0</v>
      </c>
      <c r="KI43">
        <f t="shared" si="85"/>
        <v>0</v>
      </c>
      <c r="KJ43">
        <f t="shared" si="85"/>
        <v>0</v>
      </c>
      <c r="KK43">
        <f t="shared" si="85"/>
        <v>0</v>
      </c>
      <c r="KL43">
        <f t="shared" si="85"/>
        <v>0</v>
      </c>
      <c r="KM43">
        <f t="shared" si="85"/>
        <v>0</v>
      </c>
      <c r="KN43">
        <f t="shared" si="85"/>
        <v>0</v>
      </c>
      <c r="KO43">
        <f t="shared" si="85"/>
        <v>0</v>
      </c>
      <c r="KP43">
        <f t="shared" si="85"/>
        <v>0</v>
      </c>
      <c r="KQ43">
        <f t="shared" si="85"/>
        <v>0</v>
      </c>
      <c r="KR43">
        <f t="shared" si="85"/>
        <v>0</v>
      </c>
      <c r="KS43">
        <f t="shared" si="85"/>
        <v>0</v>
      </c>
      <c r="KT43">
        <f t="shared" si="85"/>
        <v>0</v>
      </c>
      <c r="KU43">
        <f t="shared" si="85"/>
        <v>0</v>
      </c>
      <c r="KV43">
        <f t="shared" si="85"/>
        <v>0</v>
      </c>
      <c r="KW43">
        <f t="shared" si="85"/>
        <v>0</v>
      </c>
      <c r="KX43">
        <f t="shared" si="85"/>
        <v>0</v>
      </c>
      <c r="KY43">
        <f t="shared" si="85"/>
        <v>0</v>
      </c>
      <c r="KZ43">
        <f t="shared" si="85"/>
        <v>0</v>
      </c>
      <c r="LA43">
        <f t="shared" si="85"/>
        <v>0</v>
      </c>
      <c r="LB43">
        <f t="shared" si="85"/>
        <v>0</v>
      </c>
      <c r="LC43">
        <f t="shared" si="85"/>
        <v>0</v>
      </c>
      <c r="LD43">
        <f t="shared" si="85"/>
        <v>0</v>
      </c>
      <c r="LE43">
        <f t="shared" si="85"/>
        <v>0</v>
      </c>
      <c r="LF43">
        <f t="shared" si="85"/>
        <v>0</v>
      </c>
      <c r="LG43">
        <f t="shared" si="85"/>
        <v>0</v>
      </c>
      <c r="LH43">
        <f t="shared" si="85"/>
        <v>0</v>
      </c>
      <c r="LI43">
        <f t="shared" si="85"/>
        <v>0</v>
      </c>
      <c r="LJ43">
        <f t="shared" si="85"/>
        <v>0</v>
      </c>
      <c r="LK43">
        <f t="shared" ref="LK43:ND43" si="86">IFERROR(LK13-LK28,0)</f>
        <v>0</v>
      </c>
      <c r="LL43">
        <f t="shared" si="86"/>
        <v>0</v>
      </c>
      <c r="LM43">
        <f t="shared" si="86"/>
        <v>0</v>
      </c>
      <c r="LN43">
        <f t="shared" si="86"/>
        <v>0</v>
      </c>
      <c r="LO43">
        <f t="shared" si="86"/>
        <v>0</v>
      </c>
      <c r="LP43">
        <f t="shared" si="86"/>
        <v>0</v>
      </c>
      <c r="LQ43">
        <f t="shared" si="86"/>
        <v>0</v>
      </c>
      <c r="LR43">
        <f t="shared" si="86"/>
        <v>0</v>
      </c>
      <c r="LS43">
        <f t="shared" si="86"/>
        <v>0</v>
      </c>
      <c r="LT43">
        <f t="shared" si="86"/>
        <v>0</v>
      </c>
      <c r="LU43">
        <f t="shared" si="86"/>
        <v>0</v>
      </c>
      <c r="LV43">
        <f t="shared" si="86"/>
        <v>0</v>
      </c>
      <c r="LW43">
        <f t="shared" si="86"/>
        <v>0</v>
      </c>
      <c r="LX43">
        <f t="shared" si="86"/>
        <v>0</v>
      </c>
      <c r="LY43">
        <f t="shared" si="86"/>
        <v>0</v>
      </c>
      <c r="LZ43">
        <f t="shared" si="86"/>
        <v>0</v>
      </c>
      <c r="MA43">
        <f t="shared" si="86"/>
        <v>0</v>
      </c>
      <c r="MB43">
        <f t="shared" si="86"/>
        <v>0</v>
      </c>
      <c r="MC43">
        <f t="shared" si="86"/>
        <v>0</v>
      </c>
      <c r="MD43">
        <f t="shared" si="86"/>
        <v>0</v>
      </c>
      <c r="ME43">
        <f t="shared" si="86"/>
        <v>0</v>
      </c>
      <c r="MF43">
        <f t="shared" si="86"/>
        <v>0</v>
      </c>
      <c r="MG43">
        <f t="shared" si="86"/>
        <v>0</v>
      </c>
      <c r="MH43">
        <f t="shared" si="86"/>
        <v>0</v>
      </c>
      <c r="MI43">
        <f t="shared" si="86"/>
        <v>0</v>
      </c>
      <c r="MJ43">
        <f t="shared" si="86"/>
        <v>0</v>
      </c>
      <c r="MK43">
        <f t="shared" si="86"/>
        <v>0</v>
      </c>
      <c r="ML43">
        <f t="shared" si="86"/>
        <v>0</v>
      </c>
      <c r="MM43">
        <f t="shared" si="86"/>
        <v>0</v>
      </c>
      <c r="MN43">
        <f t="shared" si="86"/>
        <v>0</v>
      </c>
      <c r="MO43">
        <f t="shared" si="86"/>
        <v>0</v>
      </c>
      <c r="MP43">
        <f t="shared" si="86"/>
        <v>0</v>
      </c>
      <c r="MQ43">
        <f t="shared" si="86"/>
        <v>0</v>
      </c>
      <c r="MR43">
        <f t="shared" si="86"/>
        <v>0</v>
      </c>
      <c r="MS43">
        <f t="shared" si="86"/>
        <v>0</v>
      </c>
      <c r="MT43">
        <f t="shared" si="86"/>
        <v>0</v>
      </c>
      <c r="MU43">
        <f t="shared" si="86"/>
        <v>0</v>
      </c>
      <c r="MV43">
        <f t="shared" si="86"/>
        <v>0</v>
      </c>
      <c r="MW43">
        <f t="shared" si="86"/>
        <v>0</v>
      </c>
      <c r="MX43">
        <f t="shared" si="86"/>
        <v>0</v>
      </c>
      <c r="MY43">
        <f t="shared" si="86"/>
        <v>0</v>
      </c>
      <c r="MZ43">
        <f t="shared" si="86"/>
        <v>0</v>
      </c>
      <c r="NA43">
        <f t="shared" si="86"/>
        <v>0</v>
      </c>
      <c r="NB43">
        <f t="shared" si="86"/>
        <v>0</v>
      </c>
      <c r="NC43">
        <f t="shared" si="86"/>
        <v>0</v>
      </c>
      <c r="ND43">
        <f t="shared" si="86"/>
        <v>0</v>
      </c>
    </row>
    <row r="44" spans="1:368" ht="15" customHeight="1" x14ac:dyDescent="0.2">
      <c r="A44">
        <v>8</v>
      </c>
      <c r="B44" t="str">
        <f>カレンダー!$B$7&amp;"(販売室数)"</f>
        <v>(販売室数)</v>
      </c>
      <c r="C44">
        <f t="shared" ref="C44:BN44" si="87">IFERROR(C14-C29,0)</f>
        <v>0</v>
      </c>
      <c r="D44">
        <f t="shared" si="87"/>
        <v>0</v>
      </c>
      <c r="E44">
        <f t="shared" si="87"/>
        <v>0</v>
      </c>
      <c r="F44">
        <f t="shared" si="87"/>
        <v>0</v>
      </c>
      <c r="G44">
        <f t="shared" si="87"/>
        <v>0</v>
      </c>
      <c r="H44">
        <f t="shared" si="87"/>
        <v>0</v>
      </c>
      <c r="I44">
        <f t="shared" si="87"/>
        <v>0</v>
      </c>
      <c r="J44">
        <f t="shared" si="87"/>
        <v>0</v>
      </c>
      <c r="K44">
        <f t="shared" si="87"/>
        <v>0</v>
      </c>
      <c r="L44">
        <f t="shared" si="87"/>
        <v>0</v>
      </c>
      <c r="M44">
        <f t="shared" si="87"/>
        <v>0</v>
      </c>
      <c r="N44">
        <f t="shared" si="87"/>
        <v>0</v>
      </c>
      <c r="O44">
        <f t="shared" si="87"/>
        <v>0</v>
      </c>
      <c r="P44">
        <f t="shared" si="87"/>
        <v>0</v>
      </c>
      <c r="Q44">
        <f t="shared" si="87"/>
        <v>0</v>
      </c>
      <c r="R44">
        <f t="shared" si="87"/>
        <v>0</v>
      </c>
      <c r="S44">
        <f t="shared" si="87"/>
        <v>0</v>
      </c>
      <c r="T44">
        <f t="shared" si="87"/>
        <v>0</v>
      </c>
      <c r="U44">
        <f t="shared" si="87"/>
        <v>0</v>
      </c>
      <c r="V44">
        <f t="shared" si="87"/>
        <v>0</v>
      </c>
      <c r="W44">
        <f t="shared" si="87"/>
        <v>0</v>
      </c>
      <c r="X44">
        <f t="shared" si="87"/>
        <v>0</v>
      </c>
      <c r="Y44">
        <f t="shared" si="87"/>
        <v>0</v>
      </c>
      <c r="Z44">
        <f t="shared" si="87"/>
        <v>0</v>
      </c>
      <c r="AA44">
        <f t="shared" si="87"/>
        <v>0</v>
      </c>
      <c r="AB44">
        <f t="shared" si="87"/>
        <v>0</v>
      </c>
      <c r="AC44">
        <f t="shared" si="87"/>
        <v>0</v>
      </c>
      <c r="AD44">
        <f t="shared" si="87"/>
        <v>0</v>
      </c>
      <c r="AE44">
        <f t="shared" si="87"/>
        <v>0</v>
      </c>
      <c r="AF44">
        <f t="shared" si="87"/>
        <v>0</v>
      </c>
      <c r="AG44">
        <f t="shared" si="87"/>
        <v>0</v>
      </c>
      <c r="AH44">
        <f t="shared" si="87"/>
        <v>0</v>
      </c>
      <c r="AI44">
        <f t="shared" si="87"/>
        <v>0</v>
      </c>
      <c r="AJ44">
        <f t="shared" si="87"/>
        <v>0</v>
      </c>
      <c r="AK44">
        <f t="shared" si="87"/>
        <v>0</v>
      </c>
      <c r="AL44">
        <f t="shared" si="87"/>
        <v>0</v>
      </c>
      <c r="AM44">
        <f t="shared" si="87"/>
        <v>0</v>
      </c>
      <c r="AN44">
        <f t="shared" si="87"/>
        <v>0</v>
      </c>
      <c r="AO44">
        <f t="shared" si="87"/>
        <v>0</v>
      </c>
      <c r="AP44">
        <f t="shared" si="87"/>
        <v>0</v>
      </c>
      <c r="AQ44">
        <f t="shared" si="87"/>
        <v>0</v>
      </c>
      <c r="AR44">
        <f t="shared" si="87"/>
        <v>0</v>
      </c>
      <c r="AS44">
        <f t="shared" si="87"/>
        <v>0</v>
      </c>
      <c r="AT44">
        <f t="shared" si="87"/>
        <v>0</v>
      </c>
      <c r="AU44">
        <f t="shared" si="87"/>
        <v>0</v>
      </c>
      <c r="AV44">
        <f t="shared" si="87"/>
        <v>0</v>
      </c>
      <c r="AW44">
        <f t="shared" si="87"/>
        <v>0</v>
      </c>
      <c r="AX44">
        <f t="shared" si="87"/>
        <v>0</v>
      </c>
      <c r="AY44">
        <f t="shared" si="87"/>
        <v>0</v>
      </c>
      <c r="AZ44">
        <f t="shared" si="87"/>
        <v>0</v>
      </c>
      <c r="BA44">
        <f t="shared" si="87"/>
        <v>0</v>
      </c>
      <c r="BB44">
        <f t="shared" si="87"/>
        <v>0</v>
      </c>
      <c r="BC44">
        <f t="shared" si="87"/>
        <v>0</v>
      </c>
      <c r="BD44">
        <f t="shared" si="87"/>
        <v>0</v>
      </c>
      <c r="BE44">
        <f t="shared" si="87"/>
        <v>0</v>
      </c>
      <c r="BF44">
        <f t="shared" si="87"/>
        <v>0</v>
      </c>
      <c r="BG44">
        <f t="shared" si="87"/>
        <v>0</v>
      </c>
      <c r="BH44">
        <f t="shared" si="87"/>
        <v>0</v>
      </c>
      <c r="BI44">
        <f t="shared" si="87"/>
        <v>0</v>
      </c>
      <c r="BJ44">
        <f t="shared" si="87"/>
        <v>0</v>
      </c>
      <c r="BK44">
        <f t="shared" si="87"/>
        <v>0</v>
      </c>
      <c r="BL44">
        <f t="shared" si="87"/>
        <v>0</v>
      </c>
      <c r="BM44">
        <f t="shared" si="87"/>
        <v>0</v>
      </c>
      <c r="BN44">
        <f t="shared" si="87"/>
        <v>0</v>
      </c>
      <c r="BO44">
        <f t="shared" ref="BO44:DZ44" si="88">IFERROR(BO14-BO29,0)</f>
        <v>0</v>
      </c>
      <c r="BP44">
        <f t="shared" si="88"/>
        <v>0</v>
      </c>
      <c r="BQ44">
        <f t="shared" si="88"/>
        <v>0</v>
      </c>
      <c r="BR44">
        <f t="shared" si="88"/>
        <v>0</v>
      </c>
      <c r="BS44">
        <f t="shared" si="88"/>
        <v>0</v>
      </c>
      <c r="BT44">
        <f t="shared" si="88"/>
        <v>0</v>
      </c>
      <c r="BU44">
        <f t="shared" si="88"/>
        <v>0</v>
      </c>
      <c r="BV44">
        <f t="shared" si="88"/>
        <v>0</v>
      </c>
      <c r="BW44">
        <f t="shared" si="88"/>
        <v>0</v>
      </c>
      <c r="BX44">
        <f t="shared" si="88"/>
        <v>0</v>
      </c>
      <c r="BY44">
        <f t="shared" si="88"/>
        <v>0</v>
      </c>
      <c r="BZ44">
        <f t="shared" si="88"/>
        <v>0</v>
      </c>
      <c r="CA44">
        <f t="shared" si="88"/>
        <v>0</v>
      </c>
      <c r="CB44">
        <f t="shared" si="88"/>
        <v>0</v>
      </c>
      <c r="CC44">
        <f t="shared" si="88"/>
        <v>0</v>
      </c>
      <c r="CD44">
        <f t="shared" si="88"/>
        <v>0</v>
      </c>
      <c r="CE44">
        <f t="shared" si="88"/>
        <v>0</v>
      </c>
      <c r="CF44">
        <f t="shared" si="88"/>
        <v>0</v>
      </c>
      <c r="CG44">
        <f t="shared" si="88"/>
        <v>0</v>
      </c>
      <c r="CH44">
        <f t="shared" si="88"/>
        <v>0</v>
      </c>
      <c r="CI44">
        <f t="shared" si="88"/>
        <v>0</v>
      </c>
      <c r="CJ44">
        <f t="shared" si="88"/>
        <v>0</v>
      </c>
      <c r="CK44">
        <f t="shared" si="88"/>
        <v>0</v>
      </c>
      <c r="CL44">
        <f t="shared" si="88"/>
        <v>0</v>
      </c>
      <c r="CM44">
        <f t="shared" si="88"/>
        <v>0</v>
      </c>
      <c r="CN44">
        <f t="shared" si="88"/>
        <v>0</v>
      </c>
      <c r="CO44">
        <f t="shared" si="88"/>
        <v>0</v>
      </c>
      <c r="CP44">
        <f t="shared" si="88"/>
        <v>0</v>
      </c>
      <c r="CQ44">
        <f t="shared" si="88"/>
        <v>0</v>
      </c>
      <c r="CR44">
        <f t="shared" si="88"/>
        <v>0</v>
      </c>
      <c r="CS44">
        <f t="shared" si="88"/>
        <v>0</v>
      </c>
      <c r="CT44">
        <f t="shared" si="88"/>
        <v>0</v>
      </c>
      <c r="CU44">
        <f t="shared" si="88"/>
        <v>0</v>
      </c>
      <c r="CV44">
        <f t="shared" si="88"/>
        <v>0</v>
      </c>
      <c r="CW44">
        <f t="shared" si="88"/>
        <v>0</v>
      </c>
      <c r="CX44">
        <f t="shared" si="88"/>
        <v>0</v>
      </c>
      <c r="CY44">
        <f t="shared" si="88"/>
        <v>0</v>
      </c>
      <c r="CZ44">
        <f t="shared" si="88"/>
        <v>0</v>
      </c>
      <c r="DA44">
        <f t="shared" si="88"/>
        <v>0</v>
      </c>
      <c r="DB44">
        <f t="shared" si="88"/>
        <v>0</v>
      </c>
      <c r="DC44">
        <f t="shared" si="88"/>
        <v>0</v>
      </c>
      <c r="DD44">
        <f t="shared" si="88"/>
        <v>0</v>
      </c>
      <c r="DE44">
        <f t="shared" si="88"/>
        <v>0</v>
      </c>
      <c r="DF44">
        <f t="shared" si="88"/>
        <v>0</v>
      </c>
      <c r="DG44">
        <f t="shared" si="88"/>
        <v>0</v>
      </c>
      <c r="DH44">
        <f t="shared" si="88"/>
        <v>0</v>
      </c>
      <c r="DI44">
        <f t="shared" si="88"/>
        <v>0</v>
      </c>
      <c r="DJ44">
        <f t="shared" si="88"/>
        <v>0</v>
      </c>
      <c r="DK44">
        <f t="shared" si="88"/>
        <v>0</v>
      </c>
      <c r="DL44">
        <f t="shared" si="88"/>
        <v>0</v>
      </c>
      <c r="DM44">
        <f t="shared" si="88"/>
        <v>0</v>
      </c>
      <c r="DN44">
        <f t="shared" si="88"/>
        <v>0</v>
      </c>
      <c r="DO44">
        <f t="shared" si="88"/>
        <v>0</v>
      </c>
      <c r="DP44">
        <f t="shared" si="88"/>
        <v>0</v>
      </c>
      <c r="DQ44">
        <f t="shared" si="88"/>
        <v>0</v>
      </c>
      <c r="DR44">
        <f t="shared" si="88"/>
        <v>0</v>
      </c>
      <c r="DS44">
        <f t="shared" si="88"/>
        <v>0</v>
      </c>
      <c r="DT44">
        <f t="shared" si="88"/>
        <v>0</v>
      </c>
      <c r="DU44">
        <f t="shared" si="88"/>
        <v>0</v>
      </c>
      <c r="DV44">
        <f t="shared" si="88"/>
        <v>0</v>
      </c>
      <c r="DW44">
        <f t="shared" si="88"/>
        <v>0</v>
      </c>
      <c r="DX44">
        <f t="shared" si="88"/>
        <v>0</v>
      </c>
      <c r="DY44">
        <f t="shared" si="88"/>
        <v>0</v>
      </c>
      <c r="DZ44">
        <f t="shared" si="88"/>
        <v>0</v>
      </c>
      <c r="EA44">
        <f t="shared" ref="EA44:GL44" si="89">IFERROR(EA14-EA29,0)</f>
        <v>0</v>
      </c>
      <c r="EB44">
        <f t="shared" si="89"/>
        <v>0</v>
      </c>
      <c r="EC44">
        <f t="shared" si="89"/>
        <v>0</v>
      </c>
      <c r="ED44">
        <f t="shared" si="89"/>
        <v>0</v>
      </c>
      <c r="EE44">
        <f t="shared" si="89"/>
        <v>0</v>
      </c>
      <c r="EF44">
        <f t="shared" si="89"/>
        <v>0</v>
      </c>
      <c r="EG44">
        <f t="shared" si="89"/>
        <v>0</v>
      </c>
      <c r="EH44">
        <f t="shared" si="89"/>
        <v>0</v>
      </c>
      <c r="EI44">
        <f t="shared" si="89"/>
        <v>0</v>
      </c>
      <c r="EJ44">
        <f t="shared" si="89"/>
        <v>0</v>
      </c>
      <c r="EK44">
        <f t="shared" si="89"/>
        <v>0</v>
      </c>
      <c r="EL44">
        <f t="shared" si="89"/>
        <v>0</v>
      </c>
      <c r="EM44">
        <f t="shared" si="89"/>
        <v>0</v>
      </c>
      <c r="EN44">
        <f t="shared" si="89"/>
        <v>0</v>
      </c>
      <c r="EO44">
        <f t="shared" si="89"/>
        <v>0</v>
      </c>
      <c r="EP44">
        <f t="shared" si="89"/>
        <v>0</v>
      </c>
      <c r="EQ44">
        <f t="shared" si="89"/>
        <v>0</v>
      </c>
      <c r="ER44">
        <f t="shared" si="89"/>
        <v>0</v>
      </c>
      <c r="ES44">
        <f t="shared" si="89"/>
        <v>0</v>
      </c>
      <c r="ET44">
        <f t="shared" si="89"/>
        <v>0</v>
      </c>
      <c r="EU44">
        <f t="shared" si="89"/>
        <v>0</v>
      </c>
      <c r="EV44">
        <f t="shared" si="89"/>
        <v>0</v>
      </c>
      <c r="EW44">
        <f t="shared" si="89"/>
        <v>0</v>
      </c>
      <c r="EX44">
        <f t="shared" si="89"/>
        <v>0</v>
      </c>
      <c r="EY44">
        <f t="shared" si="89"/>
        <v>0</v>
      </c>
      <c r="EZ44">
        <f t="shared" si="89"/>
        <v>0</v>
      </c>
      <c r="FA44">
        <f t="shared" si="89"/>
        <v>0</v>
      </c>
      <c r="FB44">
        <f t="shared" si="89"/>
        <v>0</v>
      </c>
      <c r="FC44">
        <f t="shared" si="89"/>
        <v>0</v>
      </c>
      <c r="FD44">
        <f t="shared" si="89"/>
        <v>0</v>
      </c>
      <c r="FE44">
        <f t="shared" si="89"/>
        <v>0</v>
      </c>
      <c r="FF44">
        <f t="shared" si="89"/>
        <v>0</v>
      </c>
      <c r="FG44">
        <f t="shared" si="89"/>
        <v>0</v>
      </c>
      <c r="FH44">
        <f t="shared" si="89"/>
        <v>0</v>
      </c>
      <c r="FI44">
        <f t="shared" si="89"/>
        <v>0</v>
      </c>
      <c r="FJ44">
        <f t="shared" si="89"/>
        <v>0</v>
      </c>
      <c r="FK44">
        <f t="shared" si="89"/>
        <v>0</v>
      </c>
      <c r="FL44">
        <f t="shared" si="89"/>
        <v>0</v>
      </c>
      <c r="FM44">
        <f t="shared" si="89"/>
        <v>0</v>
      </c>
      <c r="FN44">
        <f t="shared" si="89"/>
        <v>0</v>
      </c>
      <c r="FO44">
        <f t="shared" si="89"/>
        <v>0</v>
      </c>
      <c r="FP44">
        <f t="shared" si="89"/>
        <v>0</v>
      </c>
      <c r="FQ44">
        <f t="shared" si="89"/>
        <v>0</v>
      </c>
      <c r="FR44">
        <f t="shared" si="89"/>
        <v>0</v>
      </c>
      <c r="FS44">
        <f t="shared" si="89"/>
        <v>0</v>
      </c>
      <c r="FT44">
        <f t="shared" si="89"/>
        <v>0</v>
      </c>
      <c r="FU44">
        <f t="shared" si="89"/>
        <v>0</v>
      </c>
      <c r="FV44">
        <f t="shared" si="89"/>
        <v>0</v>
      </c>
      <c r="FW44">
        <f t="shared" si="89"/>
        <v>0</v>
      </c>
      <c r="FX44">
        <f t="shared" si="89"/>
        <v>0</v>
      </c>
      <c r="FY44">
        <f t="shared" si="89"/>
        <v>0</v>
      </c>
      <c r="FZ44">
        <f t="shared" si="89"/>
        <v>0</v>
      </c>
      <c r="GA44">
        <f t="shared" si="89"/>
        <v>0</v>
      </c>
      <c r="GB44">
        <f t="shared" si="89"/>
        <v>0</v>
      </c>
      <c r="GC44">
        <f t="shared" si="89"/>
        <v>0</v>
      </c>
      <c r="GD44">
        <f t="shared" si="89"/>
        <v>0</v>
      </c>
      <c r="GE44">
        <f t="shared" si="89"/>
        <v>0</v>
      </c>
      <c r="GF44">
        <f t="shared" si="89"/>
        <v>0</v>
      </c>
      <c r="GG44">
        <f t="shared" si="89"/>
        <v>0</v>
      </c>
      <c r="GH44">
        <f t="shared" si="89"/>
        <v>0</v>
      </c>
      <c r="GI44">
        <f t="shared" si="89"/>
        <v>0</v>
      </c>
      <c r="GJ44">
        <f t="shared" si="89"/>
        <v>0</v>
      </c>
      <c r="GK44">
        <f t="shared" si="89"/>
        <v>0</v>
      </c>
      <c r="GL44">
        <f t="shared" si="89"/>
        <v>0</v>
      </c>
      <c r="GM44">
        <f t="shared" ref="GM44:IX44" si="90">IFERROR(GM14-GM29,0)</f>
        <v>0</v>
      </c>
      <c r="GN44">
        <f t="shared" si="90"/>
        <v>0</v>
      </c>
      <c r="GO44">
        <f t="shared" si="90"/>
        <v>0</v>
      </c>
      <c r="GP44">
        <f t="shared" si="90"/>
        <v>0</v>
      </c>
      <c r="GQ44">
        <f t="shared" si="90"/>
        <v>0</v>
      </c>
      <c r="GR44">
        <f t="shared" si="90"/>
        <v>0</v>
      </c>
      <c r="GS44">
        <f t="shared" si="90"/>
        <v>0</v>
      </c>
      <c r="GT44">
        <f t="shared" si="90"/>
        <v>0</v>
      </c>
      <c r="GU44">
        <f t="shared" si="90"/>
        <v>0</v>
      </c>
      <c r="GV44">
        <f t="shared" si="90"/>
        <v>0</v>
      </c>
      <c r="GW44">
        <f t="shared" si="90"/>
        <v>0</v>
      </c>
      <c r="GX44">
        <f t="shared" si="90"/>
        <v>0</v>
      </c>
      <c r="GY44">
        <f t="shared" si="90"/>
        <v>0</v>
      </c>
      <c r="GZ44">
        <f t="shared" si="90"/>
        <v>0</v>
      </c>
      <c r="HA44">
        <f t="shared" si="90"/>
        <v>0</v>
      </c>
      <c r="HB44">
        <f t="shared" si="90"/>
        <v>0</v>
      </c>
      <c r="HC44">
        <f t="shared" si="90"/>
        <v>0</v>
      </c>
      <c r="HD44">
        <f t="shared" si="90"/>
        <v>0</v>
      </c>
      <c r="HE44">
        <f t="shared" si="90"/>
        <v>0</v>
      </c>
      <c r="HF44">
        <f t="shared" si="90"/>
        <v>0</v>
      </c>
      <c r="HG44">
        <f t="shared" si="90"/>
        <v>0</v>
      </c>
      <c r="HH44">
        <f t="shared" si="90"/>
        <v>0</v>
      </c>
      <c r="HI44">
        <f t="shared" si="90"/>
        <v>0</v>
      </c>
      <c r="HJ44">
        <f t="shared" si="90"/>
        <v>0</v>
      </c>
      <c r="HK44">
        <f t="shared" si="90"/>
        <v>0</v>
      </c>
      <c r="HL44">
        <f t="shared" si="90"/>
        <v>0</v>
      </c>
      <c r="HM44">
        <f t="shared" si="90"/>
        <v>0</v>
      </c>
      <c r="HN44">
        <f t="shared" si="90"/>
        <v>0</v>
      </c>
      <c r="HO44">
        <f t="shared" si="90"/>
        <v>0</v>
      </c>
      <c r="HP44">
        <f t="shared" si="90"/>
        <v>0</v>
      </c>
      <c r="HQ44">
        <f t="shared" si="90"/>
        <v>0</v>
      </c>
      <c r="HR44">
        <f t="shared" si="90"/>
        <v>0</v>
      </c>
      <c r="HS44">
        <f t="shared" si="90"/>
        <v>0</v>
      </c>
      <c r="HT44">
        <f t="shared" si="90"/>
        <v>0</v>
      </c>
      <c r="HU44">
        <f t="shared" si="90"/>
        <v>0</v>
      </c>
      <c r="HV44">
        <f t="shared" si="90"/>
        <v>0</v>
      </c>
      <c r="HW44">
        <f t="shared" si="90"/>
        <v>0</v>
      </c>
      <c r="HX44">
        <f t="shared" si="90"/>
        <v>0</v>
      </c>
      <c r="HY44">
        <f t="shared" si="90"/>
        <v>0</v>
      </c>
      <c r="HZ44">
        <f t="shared" si="90"/>
        <v>0</v>
      </c>
      <c r="IA44">
        <f t="shared" si="90"/>
        <v>0</v>
      </c>
      <c r="IB44">
        <f t="shared" si="90"/>
        <v>0</v>
      </c>
      <c r="IC44">
        <f t="shared" si="90"/>
        <v>0</v>
      </c>
      <c r="ID44">
        <f t="shared" si="90"/>
        <v>0</v>
      </c>
      <c r="IE44">
        <f t="shared" si="90"/>
        <v>0</v>
      </c>
      <c r="IF44">
        <f t="shared" si="90"/>
        <v>0</v>
      </c>
      <c r="IG44">
        <f t="shared" si="90"/>
        <v>0</v>
      </c>
      <c r="IH44">
        <f t="shared" si="90"/>
        <v>0</v>
      </c>
      <c r="II44">
        <f t="shared" si="90"/>
        <v>0</v>
      </c>
      <c r="IJ44">
        <f t="shared" si="90"/>
        <v>0</v>
      </c>
      <c r="IK44">
        <f t="shared" si="90"/>
        <v>0</v>
      </c>
      <c r="IL44">
        <f t="shared" si="90"/>
        <v>0</v>
      </c>
      <c r="IM44">
        <f t="shared" si="90"/>
        <v>0</v>
      </c>
      <c r="IN44">
        <f t="shared" si="90"/>
        <v>0</v>
      </c>
      <c r="IO44">
        <f t="shared" si="90"/>
        <v>0</v>
      </c>
      <c r="IP44">
        <f t="shared" si="90"/>
        <v>0</v>
      </c>
      <c r="IQ44">
        <f t="shared" si="90"/>
        <v>0</v>
      </c>
      <c r="IR44">
        <f t="shared" si="90"/>
        <v>0</v>
      </c>
      <c r="IS44">
        <f t="shared" si="90"/>
        <v>0</v>
      </c>
      <c r="IT44">
        <f t="shared" si="90"/>
        <v>0</v>
      </c>
      <c r="IU44">
        <f t="shared" si="90"/>
        <v>0</v>
      </c>
      <c r="IV44">
        <f t="shared" si="90"/>
        <v>0</v>
      </c>
      <c r="IW44">
        <f t="shared" si="90"/>
        <v>0</v>
      </c>
      <c r="IX44">
        <f t="shared" si="90"/>
        <v>0</v>
      </c>
      <c r="IY44">
        <f t="shared" ref="IY44:LJ44" si="91">IFERROR(IY14-IY29,0)</f>
        <v>0</v>
      </c>
      <c r="IZ44">
        <f t="shared" si="91"/>
        <v>0</v>
      </c>
      <c r="JA44">
        <f t="shared" si="91"/>
        <v>0</v>
      </c>
      <c r="JB44">
        <f t="shared" si="91"/>
        <v>0</v>
      </c>
      <c r="JC44">
        <f t="shared" si="91"/>
        <v>0</v>
      </c>
      <c r="JD44">
        <f t="shared" si="91"/>
        <v>0</v>
      </c>
      <c r="JE44">
        <f t="shared" si="91"/>
        <v>0</v>
      </c>
      <c r="JF44">
        <f t="shared" si="91"/>
        <v>0</v>
      </c>
      <c r="JG44">
        <f t="shared" si="91"/>
        <v>0</v>
      </c>
      <c r="JH44">
        <f t="shared" si="91"/>
        <v>0</v>
      </c>
      <c r="JI44">
        <f t="shared" si="91"/>
        <v>0</v>
      </c>
      <c r="JJ44">
        <f t="shared" si="91"/>
        <v>0</v>
      </c>
      <c r="JK44">
        <f t="shared" si="91"/>
        <v>0</v>
      </c>
      <c r="JL44">
        <f t="shared" si="91"/>
        <v>0</v>
      </c>
      <c r="JM44">
        <f t="shared" si="91"/>
        <v>0</v>
      </c>
      <c r="JN44">
        <f t="shared" si="91"/>
        <v>0</v>
      </c>
      <c r="JO44">
        <f t="shared" si="91"/>
        <v>0</v>
      </c>
      <c r="JP44">
        <f t="shared" si="91"/>
        <v>0</v>
      </c>
      <c r="JQ44">
        <f t="shared" si="91"/>
        <v>0</v>
      </c>
      <c r="JR44">
        <f t="shared" si="91"/>
        <v>0</v>
      </c>
      <c r="JS44">
        <f t="shared" si="91"/>
        <v>0</v>
      </c>
      <c r="JT44">
        <f t="shared" si="91"/>
        <v>0</v>
      </c>
      <c r="JU44">
        <f t="shared" si="91"/>
        <v>0</v>
      </c>
      <c r="JV44">
        <f t="shared" si="91"/>
        <v>0</v>
      </c>
      <c r="JW44">
        <f t="shared" si="91"/>
        <v>0</v>
      </c>
      <c r="JX44">
        <f t="shared" si="91"/>
        <v>0</v>
      </c>
      <c r="JY44">
        <f t="shared" si="91"/>
        <v>0</v>
      </c>
      <c r="JZ44">
        <f t="shared" si="91"/>
        <v>0</v>
      </c>
      <c r="KA44">
        <f t="shared" si="91"/>
        <v>0</v>
      </c>
      <c r="KB44">
        <f t="shared" si="91"/>
        <v>0</v>
      </c>
      <c r="KC44">
        <f t="shared" si="91"/>
        <v>0</v>
      </c>
      <c r="KD44">
        <f t="shared" si="91"/>
        <v>0</v>
      </c>
      <c r="KE44">
        <f t="shared" si="91"/>
        <v>0</v>
      </c>
      <c r="KF44">
        <f t="shared" si="91"/>
        <v>0</v>
      </c>
      <c r="KG44">
        <f t="shared" si="91"/>
        <v>0</v>
      </c>
      <c r="KH44">
        <f t="shared" si="91"/>
        <v>0</v>
      </c>
      <c r="KI44">
        <f t="shared" si="91"/>
        <v>0</v>
      </c>
      <c r="KJ44">
        <f t="shared" si="91"/>
        <v>0</v>
      </c>
      <c r="KK44">
        <f t="shared" si="91"/>
        <v>0</v>
      </c>
      <c r="KL44">
        <f t="shared" si="91"/>
        <v>0</v>
      </c>
      <c r="KM44">
        <f t="shared" si="91"/>
        <v>0</v>
      </c>
      <c r="KN44">
        <f t="shared" si="91"/>
        <v>0</v>
      </c>
      <c r="KO44">
        <f t="shared" si="91"/>
        <v>0</v>
      </c>
      <c r="KP44">
        <f t="shared" si="91"/>
        <v>0</v>
      </c>
      <c r="KQ44">
        <f t="shared" si="91"/>
        <v>0</v>
      </c>
      <c r="KR44">
        <f t="shared" si="91"/>
        <v>0</v>
      </c>
      <c r="KS44">
        <f t="shared" si="91"/>
        <v>0</v>
      </c>
      <c r="KT44">
        <f t="shared" si="91"/>
        <v>0</v>
      </c>
      <c r="KU44">
        <f t="shared" si="91"/>
        <v>0</v>
      </c>
      <c r="KV44">
        <f t="shared" si="91"/>
        <v>0</v>
      </c>
      <c r="KW44">
        <f t="shared" si="91"/>
        <v>0</v>
      </c>
      <c r="KX44">
        <f t="shared" si="91"/>
        <v>0</v>
      </c>
      <c r="KY44">
        <f t="shared" si="91"/>
        <v>0</v>
      </c>
      <c r="KZ44">
        <f t="shared" si="91"/>
        <v>0</v>
      </c>
      <c r="LA44">
        <f t="shared" si="91"/>
        <v>0</v>
      </c>
      <c r="LB44">
        <f t="shared" si="91"/>
        <v>0</v>
      </c>
      <c r="LC44">
        <f t="shared" si="91"/>
        <v>0</v>
      </c>
      <c r="LD44">
        <f t="shared" si="91"/>
        <v>0</v>
      </c>
      <c r="LE44">
        <f t="shared" si="91"/>
        <v>0</v>
      </c>
      <c r="LF44">
        <f t="shared" si="91"/>
        <v>0</v>
      </c>
      <c r="LG44">
        <f t="shared" si="91"/>
        <v>0</v>
      </c>
      <c r="LH44">
        <f t="shared" si="91"/>
        <v>0</v>
      </c>
      <c r="LI44">
        <f t="shared" si="91"/>
        <v>0</v>
      </c>
      <c r="LJ44">
        <f t="shared" si="91"/>
        <v>0</v>
      </c>
      <c r="LK44">
        <f t="shared" ref="LK44:ND44" si="92">IFERROR(LK14-LK29,0)</f>
        <v>0</v>
      </c>
      <c r="LL44">
        <f t="shared" si="92"/>
        <v>0</v>
      </c>
      <c r="LM44">
        <f t="shared" si="92"/>
        <v>0</v>
      </c>
      <c r="LN44">
        <f t="shared" si="92"/>
        <v>0</v>
      </c>
      <c r="LO44">
        <f t="shared" si="92"/>
        <v>0</v>
      </c>
      <c r="LP44">
        <f t="shared" si="92"/>
        <v>0</v>
      </c>
      <c r="LQ44">
        <f t="shared" si="92"/>
        <v>0</v>
      </c>
      <c r="LR44">
        <f t="shared" si="92"/>
        <v>0</v>
      </c>
      <c r="LS44">
        <f t="shared" si="92"/>
        <v>0</v>
      </c>
      <c r="LT44">
        <f t="shared" si="92"/>
        <v>0</v>
      </c>
      <c r="LU44">
        <f t="shared" si="92"/>
        <v>0</v>
      </c>
      <c r="LV44">
        <f t="shared" si="92"/>
        <v>0</v>
      </c>
      <c r="LW44">
        <f t="shared" si="92"/>
        <v>0</v>
      </c>
      <c r="LX44">
        <f t="shared" si="92"/>
        <v>0</v>
      </c>
      <c r="LY44">
        <f t="shared" si="92"/>
        <v>0</v>
      </c>
      <c r="LZ44">
        <f t="shared" si="92"/>
        <v>0</v>
      </c>
      <c r="MA44">
        <f t="shared" si="92"/>
        <v>0</v>
      </c>
      <c r="MB44">
        <f t="shared" si="92"/>
        <v>0</v>
      </c>
      <c r="MC44">
        <f t="shared" si="92"/>
        <v>0</v>
      </c>
      <c r="MD44">
        <f t="shared" si="92"/>
        <v>0</v>
      </c>
      <c r="ME44">
        <f t="shared" si="92"/>
        <v>0</v>
      </c>
      <c r="MF44">
        <f t="shared" si="92"/>
        <v>0</v>
      </c>
      <c r="MG44">
        <f t="shared" si="92"/>
        <v>0</v>
      </c>
      <c r="MH44">
        <f t="shared" si="92"/>
        <v>0</v>
      </c>
      <c r="MI44">
        <f t="shared" si="92"/>
        <v>0</v>
      </c>
      <c r="MJ44">
        <f t="shared" si="92"/>
        <v>0</v>
      </c>
      <c r="MK44">
        <f t="shared" si="92"/>
        <v>0</v>
      </c>
      <c r="ML44">
        <f t="shared" si="92"/>
        <v>0</v>
      </c>
      <c r="MM44">
        <f t="shared" si="92"/>
        <v>0</v>
      </c>
      <c r="MN44">
        <f t="shared" si="92"/>
        <v>0</v>
      </c>
      <c r="MO44">
        <f t="shared" si="92"/>
        <v>0</v>
      </c>
      <c r="MP44">
        <f t="shared" si="92"/>
        <v>0</v>
      </c>
      <c r="MQ44">
        <f t="shared" si="92"/>
        <v>0</v>
      </c>
      <c r="MR44">
        <f t="shared" si="92"/>
        <v>0</v>
      </c>
      <c r="MS44">
        <f t="shared" si="92"/>
        <v>0</v>
      </c>
      <c r="MT44">
        <f t="shared" si="92"/>
        <v>0</v>
      </c>
      <c r="MU44">
        <f t="shared" si="92"/>
        <v>0</v>
      </c>
      <c r="MV44">
        <f t="shared" si="92"/>
        <v>0</v>
      </c>
      <c r="MW44">
        <f t="shared" si="92"/>
        <v>0</v>
      </c>
      <c r="MX44">
        <f t="shared" si="92"/>
        <v>0</v>
      </c>
      <c r="MY44">
        <f t="shared" si="92"/>
        <v>0</v>
      </c>
      <c r="MZ44">
        <f t="shared" si="92"/>
        <v>0</v>
      </c>
      <c r="NA44">
        <f t="shared" si="92"/>
        <v>0</v>
      </c>
      <c r="NB44">
        <f t="shared" si="92"/>
        <v>0</v>
      </c>
      <c r="NC44">
        <f t="shared" si="92"/>
        <v>0</v>
      </c>
      <c r="ND44">
        <f t="shared" si="92"/>
        <v>0</v>
      </c>
    </row>
    <row r="45" spans="1:368" ht="15" customHeight="1" x14ac:dyDescent="0.2">
      <c r="A45">
        <v>9</v>
      </c>
      <c r="B45" t="str">
        <f>カレンダー!$B$8&amp;"(残室数)"</f>
        <v>(残室数)</v>
      </c>
      <c r="C45">
        <f t="shared" ref="C45:BN45" si="93">IFERROR(C15-C30,0)</f>
        <v>0</v>
      </c>
      <c r="D45">
        <f t="shared" si="93"/>
        <v>0</v>
      </c>
      <c r="E45">
        <f t="shared" si="93"/>
        <v>0</v>
      </c>
      <c r="F45">
        <f t="shared" si="93"/>
        <v>0</v>
      </c>
      <c r="G45">
        <f t="shared" si="93"/>
        <v>0</v>
      </c>
      <c r="H45">
        <f t="shared" si="93"/>
        <v>0</v>
      </c>
      <c r="I45">
        <f t="shared" si="93"/>
        <v>0</v>
      </c>
      <c r="J45">
        <f t="shared" si="93"/>
        <v>0</v>
      </c>
      <c r="K45">
        <f t="shared" si="93"/>
        <v>0</v>
      </c>
      <c r="L45">
        <f t="shared" si="93"/>
        <v>0</v>
      </c>
      <c r="M45">
        <f t="shared" si="93"/>
        <v>0</v>
      </c>
      <c r="N45">
        <f t="shared" si="93"/>
        <v>0</v>
      </c>
      <c r="O45">
        <f t="shared" si="93"/>
        <v>0</v>
      </c>
      <c r="P45">
        <f t="shared" si="93"/>
        <v>0</v>
      </c>
      <c r="Q45">
        <f t="shared" si="93"/>
        <v>0</v>
      </c>
      <c r="R45">
        <f t="shared" si="93"/>
        <v>0</v>
      </c>
      <c r="S45">
        <f t="shared" si="93"/>
        <v>0</v>
      </c>
      <c r="T45">
        <f t="shared" si="93"/>
        <v>0</v>
      </c>
      <c r="U45">
        <f t="shared" si="93"/>
        <v>0</v>
      </c>
      <c r="V45">
        <f t="shared" si="93"/>
        <v>0</v>
      </c>
      <c r="W45">
        <f t="shared" si="93"/>
        <v>0</v>
      </c>
      <c r="X45">
        <f t="shared" si="93"/>
        <v>0</v>
      </c>
      <c r="Y45">
        <f t="shared" si="93"/>
        <v>0</v>
      </c>
      <c r="Z45">
        <f t="shared" si="93"/>
        <v>0</v>
      </c>
      <c r="AA45">
        <f t="shared" si="93"/>
        <v>0</v>
      </c>
      <c r="AB45">
        <f t="shared" si="93"/>
        <v>0</v>
      </c>
      <c r="AC45">
        <f t="shared" si="93"/>
        <v>0</v>
      </c>
      <c r="AD45">
        <f t="shared" si="93"/>
        <v>0</v>
      </c>
      <c r="AE45">
        <f t="shared" si="93"/>
        <v>0</v>
      </c>
      <c r="AF45">
        <f t="shared" si="93"/>
        <v>0</v>
      </c>
      <c r="AG45">
        <f t="shared" si="93"/>
        <v>0</v>
      </c>
      <c r="AH45">
        <f t="shared" si="93"/>
        <v>0</v>
      </c>
      <c r="AI45">
        <f t="shared" si="93"/>
        <v>0</v>
      </c>
      <c r="AJ45">
        <f t="shared" si="93"/>
        <v>0</v>
      </c>
      <c r="AK45">
        <f t="shared" si="93"/>
        <v>0</v>
      </c>
      <c r="AL45">
        <f t="shared" si="93"/>
        <v>0</v>
      </c>
      <c r="AM45">
        <f t="shared" si="93"/>
        <v>0</v>
      </c>
      <c r="AN45">
        <f t="shared" si="93"/>
        <v>0</v>
      </c>
      <c r="AO45">
        <f t="shared" si="93"/>
        <v>0</v>
      </c>
      <c r="AP45">
        <f t="shared" si="93"/>
        <v>0</v>
      </c>
      <c r="AQ45">
        <f t="shared" si="93"/>
        <v>0</v>
      </c>
      <c r="AR45">
        <f t="shared" si="93"/>
        <v>0</v>
      </c>
      <c r="AS45">
        <f t="shared" si="93"/>
        <v>0</v>
      </c>
      <c r="AT45">
        <f t="shared" si="93"/>
        <v>0</v>
      </c>
      <c r="AU45">
        <f t="shared" si="93"/>
        <v>0</v>
      </c>
      <c r="AV45">
        <f t="shared" si="93"/>
        <v>0</v>
      </c>
      <c r="AW45">
        <f t="shared" si="93"/>
        <v>0</v>
      </c>
      <c r="AX45">
        <f t="shared" si="93"/>
        <v>0</v>
      </c>
      <c r="AY45">
        <f t="shared" si="93"/>
        <v>0</v>
      </c>
      <c r="AZ45">
        <f t="shared" si="93"/>
        <v>0</v>
      </c>
      <c r="BA45">
        <f t="shared" si="93"/>
        <v>0</v>
      </c>
      <c r="BB45">
        <f t="shared" si="93"/>
        <v>0</v>
      </c>
      <c r="BC45">
        <f t="shared" si="93"/>
        <v>0</v>
      </c>
      <c r="BD45">
        <f t="shared" si="93"/>
        <v>0</v>
      </c>
      <c r="BE45">
        <f t="shared" si="93"/>
        <v>0</v>
      </c>
      <c r="BF45">
        <f t="shared" si="93"/>
        <v>0</v>
      </c>
      <c r="BG45">
        <f t="shared" si="93"/>
        <v>0</v>
      </c>
      <c r="BH45">
        <f t="shared" si="93"/>
        <v>0</v>
      </c>
      <c r="BI45">
        <f t="shared" si="93"/>
        <v>0</v>
      </c>
      <c r="BJ45">
        <f t="shared" si="93"/>
        <v>0</v>
      </c>
      <c r="BK45">
        <f t="shared" si="93"/>
        <v>0</v>
      </c>
      <c r="BL45">
        <f t="shared" si="93"/>
        <v>0</v>
      </c>
      <c r="BM45">
        <f t="shared" si="93"/>
        <v>0</v>
      </c>
      <c r="BN45">
        <f t="shared" si="93"/>
        <v>0</v>
      </c>
      <c r="BO45">
        <f t="shared" ref="BO45:DZ45" si="94">IFERROR(BO15-BO30,0)</f>
        <v>0</v>
      </c>
      <c r="BP45">
        <f t="shared" si="94"/>
        <v>0</v>
      </c>
      <c r="BQ45">
        <f t="shared" si="94"/>
        <v>0</v>
      </c>
      <c r="BR45">
        <f t="shared" si="94"/>
        <v>0</v>
      </c>
      <c r="BS45">
        <f t="shared" si="94"/>
        <v>0</v>
      </c>
      <c r="BT45">
        <f t="shared" si="94"/>
        <v>0</v>
      </c>
      <c r="BU45">
        <f t="shared" si="94"/>
        <v>0</v>
      </c>
      <c r="BV45">
        <f t="shared" si="94"/>
        <v>0</v>
      </c>
      <c r="BW45">
        <f t="shared" si="94"/>
        <v>0</v>
      </c>
      <c r="BX45">
        <f t="shared" si="94"/>
        <v>0</v>
      </c>
      <c r="BY45">
        <f t="shared" si="94"/>
        <v>0</v>
      </c>
      <c r="BZ45">
        <f t="shared" si="94"/>
        <v>0</v>
      </c>
      <c r="CA45">
        <f t="shared" si="94"/>
        <v>0</v>
      </c>
      <c r="CB45">
        <f t="shared" si="94"/>
        <v>0</v>
      </c>
      <c r="CC45">
        <f t="shared" si="94"/>
        <v>0</v>
      </c>
      <c r="CD45">
        <f t="shared" si="94"/>
        <v>0</v>
      </c>
      <c r="CE45">
        <f t="shared" si="94"/>
        <v>0</v>
      </c>
      <c r="CF45">
        <f t="shared" si="94"/>
        <v>0</v>
      </c>
      <c r="CG45">
        <f t="shared" si="94"/>
        <v>0</v>
      </c>
      <c r="CH45">
        <f t="shared" si="94"/>
        <v>0</v>
      </c>
      <c r="CI45">
        <f t="shared" si="94"/>
        <v>0</v>
      </c>
      <c r="CJ45">
        <f t="shared" si="94"/>
        <v>0</v>
      </c>
      <c r="CK45">
        <f t="shared" si="94"/>
        <v>0</v>
      </c>
      <c r="CL45">
        <f t="shared" si="94"/>
        <v>0</v>
      </c>
      <c r="CM45">
        <f t="shared" si="94"/>
        <v>0</v>
      </c>
      <c r="CN45">
        <f t="shared" si="94"/>
        <v>0</v>
      </c>
      <c r="CO45">
        <f t="shared" si="94"/>
        <v>0</v>
      </c>
      <c r="CP45">
        <f t="shared" si="94"/>
        <v>0</v>
      </c>
      <c r="CQ45">
        <f t="shared" si="94"/>
        <v>0</v>
      </c>
      <c r="CR45">
        <f t="shared" si="94"/>
        <v>0</v>
      </c>
      <c r="CS45">
        <f t="shared" si="94"/>
        <v>0</v>
      </c>
      <c r="CT45">
        <f t="shared" si="94"/>
        <v>0</v>
      </c>
      <c r="CU45">
        <f t="shared" si="94"/>
        <v>0</v>
      </c>
      <c r="CV45">
        <f t="shared" si="94"/>
        <v>0</v>
      </c>
      <c r="CW45">
        <f t="shared" si="94"/>
        <v>0</v>
      </c>
      <c r="CX45">
        <f t="shared" si="94"/>
        <v>0</v>
      </c>
      <c r="CY45">
        <f t="shared" si="94"/>
        <v>0</v>
      </c>
      <c r="CZ45">
        <f t="shared" si="94"/>
        <v>0</v>
      </c>
      <c r="DA45">
        <f t="shared" si="94"/>
        <v>0</v>
      </c>
      <c r="DB45">
        <f t="shared" si="94"/>
        <v>0</v>
      </c>
      <c r="DC45">
        <f t="shared" si="94"/>
        <v>0</v>
      </c>
      <c r="DD45">
        <f t="shared" si="94"/>
        <v>0</v>
      </c>
      <c r="DE45">
        <f t="shared" si="94"/>
        <v>0</v>
      </c>
      <c r="DF45">
        <f t="shared" si="94"/>
        <v>0</v>
      </c>
      <c r="DG45">
        <f t="shared" si="94"/>
        <v>0</v>
      </c>
      <c r="DH45">
        <f t="shared" si="94"/>
        <v>0</v>
      </c>
      <c r="DI45">
        <f t="shared" si="94"/>
        <v>0</v>
      </c>
      <c r="DJ45">
        <f t="shared" si="94"/>
        <v>0</v>
      </c>
      <c r="DK45">
        <f t="shared" si="94"/>
        <v>0</v>
      </c>
      <c r="DL45">
        <f t="shared" si="94"/>
        <v>0</v>
      </c>
      <c r="DM45">
        <f t="shared" si="94"/>
        <v>0</v>
      </c>
      <c r="DN45">
        <f t="shared" si="94"/>
        <v>0</v>
      </c>
      <c r="DO45">
        <f t="shared" si="94"/>
        <v>0</v>
      </c>
      <c r="DP45">
        <f t="shared" si="94"/>
        <v>0</v>
      </c>
      <c r="DQ45">
        <f t="shared" si="94"/>
        <v>0</v>
      </c>
      <c r="DR45">
        <f t="shared" si="94"/>
        <v>0</v>
      </c>
      <c r="DS45">
        <f t="shared" si="94"/>
        <v>0</v>
      </c>
      <c r="DT45">
        <f t="shared" si="94"/>
        <v>0</v>
      </c>
      <c r="DU45">
        <f t="shared" si="94"/>
        <v>0</v>
      </c>
      <c r="DV45">
        <f t="shared" si="94"/>
        <v>0</v>
      </c>
      <c r="DW45">
        <f t="shared" si="94"/>
        <v>0</v>
      </c>
      <c r="DX45">
        <f t="shared" si="94"/>
        <v>0</v>
      </c>
      <c r="DY45">
        <f t="shared" si="94"/>
        <v>0</v>
      </c>
      <c r="DZ45">
        <f t="shared" si="94"/>
        <v>0</v>
      </c>
      <c r="EA45">
        <f t="shared" ref="EA45:GL45" si="95">IFERROR(EA15-EA30,0)</f>
        <v>0</v>
      </c>
      <c r="EB45">
        <f t="shared" si="95"/>
        <v>0</v>
      </c>
      <c r="EC45">
        <f t="shared" si="95"/>
        <v>0</v>
      </c>
      <c r="ED45">
        <f t="shared" si="95"/>
        <v>0</v>
      </c>
      <c r="EE45">
        <f t="shared" si="95"/>
        <v>0</v>
      </c>
      <c r="EF45">
        <f t="shared" si="95"/>
        <v>0</v>
      </c>
      <c r="EG45">
        <f t="shared" si="95"/>
        <v>0</v>
      </c>
      <c r="EH45">
        <f t="shared" si="95"/>
        <v>0</v>
      </c>
      <c r="EI45">
        <f t="shared" si="95"/>
        <v>0</v>
      </c>
      <c r="EJ45">
        <f t="shared" si="95"/>
        <v>0</v>
      </c>
      <c r="EK45">
        <f t="shared" si="95"/>
        <v>0</v>
      </c>
      <c r="EL45">
        <f t="shared" si="95"/>
        <v>0</v>
      </c>
      <c r="EM45">
        <f t="shared" si="95"/>
        <v>0</v>
      </c>
      <c r="EN45">
        <f t="shared" si="95"/>
        <v>0</v>
      </c>
      <c r="EO45">
        <f t="shared" si="95"/>
        <v>0</v>
      </c>
      <c r="EP45">
        <f t="shared" si="95"/>
        <v>0</v>
      </c>
      <c r="EQ45">
        <f t="shared" si="95"/>
        <v>0</v>
      </c>
      <c r="ER45">
        <f t="shared" si="95"/>
        <v>0</v>
      </c>
      <c r="ES45">
        <f t="shared" si="95"/>
        <v>0</v>
      </c>
      <c r="ET45">
        <f t="shared" si="95"/>
        <v>0</v>
      </c>
      <c r="EU45">
        <f t="shared" si="95"/>
        <v>0</v>
      </c>
      <c r="EV45">
        <f t="shared" si="95"/>
        <v>0</v>
      </c>
      <c r="EW45">
        <f t="shared" si="95"/>
        <v>0</v>
      </c>
      <c r="EX45">
        <f t="shared" si="95"/>
        <v>0</v>
      </c>
      <c r="EY45">
        <f t="shared" si="95"/>
        <v>0</v>
      </c>
      <c r="EZ45">
        <f t="shared" si="95"/>
        <v>0</v>
      </c>
      <c r="FA45">
        <f t="shared" si="95"/>
        <v>0</v>
      </c>
      <c r="FB45">
        <f t="shared" si="95"/>
        <v>0</v>
      </c>
      <c r="FC45">
        <f t="shared" si="95"/>
        <v>0</v>
      </c>
      <c r="FD45">
        <f t="shared" si="95"/>
        <v>0</v>
      </c>
      <c r="FE45">
        <f t="shared" si="95"/>
        <v>0</v>
      </c>
      <c r="FF45">
        <f t="shared" si="95"/>
        <v>0</v>
      </c>
      <c r="FG45">
        <f t="shared" si="95"/>
        <v>0</v>
      </c>
      <c r="FH45">
        <f t="shared" si="95"/>
        <v>0</v>
      </c>
      <c r="FI45">
        <f t="shared" si="95"/>
        <v>0</v>
      </c>
      <c r="FJ45">
        <f t="shared" si="95"/>
        <v>0</v>
      </c>
      <c r="FK45">
        <f t="shared" si="95"/>
        <v>0</v>
      </c>
      <c r="FL45">
        <f t="shared" si="95"/>
        <v>0</v>
      </c>
      <c r="FM45">
        <f t="shared" si="95"/>
        <v>0</v>
      </c>
      <c r="FN45">
        <f t="shared" si="95"/>
        <v>0</v>
      </c>
      <c r="FO45">
        <f t="shared" si="95"/>
        <v>0</v>
      </c>
      <c r="FP45">
        <f t="shared" si="95"/>
        <v>0</v>
      </c>
      <c r="FQ45">
        <f t="shared" si="95"/>
        <v>0</v>
      </c>
      <c r="FR45">
        <f t="shared" si="95"/>
        <v>0</v>
      </c>
      <c r="FS45">
        <f t="shared" si="95"/>
        <v>0</v>
      </c>
      <c r="FT45">
        <f t="shared" si="95"/>
        <v>0</v>
      </c>
      <c r="FU45">
        <f t="shared" si="95"/>
        <v>0</v>
      </c>
      <c r="FV45">
        <f t="shared" si="95"/>
        <v>0</v>
      </c>
      <c r="FW45">
        <f t="shared" si="95"/>
        <v>0</v>
      </c>
      <c r="FX45">
        <f t="shared" si="95"/>
        <v>0</v>
      </c>
      <c r="FY45">
        <f t="shared" si="95"/>
        <v>0</v>
      </c>
      <c r="FZ45">
        <f t="shared" si="95"/>
        <v>0</v>
      </c>
      <c r="GA45">
        <f t="shared" si="95"/>
        <v>0</v>
      </c>
      <c r="GB45">
        <f t="shared" si="95"/>
        <v>0</v>
      </c>
      <c r="GC45">
        <f t="shared" si="95"/>
        <v>0</v>
      </c>
      <c r="GD45">
        <f t="shared" si="95"/>
        <v>0</v>
      </c>
      <c r="GE45">
        <f t="shared" si="95"/>
        <v>0</v>
      </c>
      <c r="GF45">
        <f t="shared" si="95"/>
        <v>0</v>
      </c>
      <c r="GG45">
        <f t="shared" si="95"/>
        <v>0</v>
      </c>
      <c r="GH45">
        <f t="shared" si="95"/>
        <v>0</v>
      </c>
      <c r="GI45">
        <f t="shared" si="95"/>
        <v>0</v>
      </c>
      <c r="GJ45">
        <f t="shared" si="95"/>
        <v>0</v>
      </c>
      <c r="GK45">
        <f t="shared" si="95"/>
        <v>0</v>
      </c>
      <c r="GL45">
        <f t="shared" si="95"/>
        <v>0</v>
      </c>
      <c r="GM45">
        <f t="shared" ref="GM45:IX45" si="96">IFERROR(GM15-GM30,0)</f>
        <v>0</v>
      </c>
      <c r="GN45">
        <f t="shared" si="96"/>
        <v>0</v>
      </c>
      <c r="GO45">
        <f t="shared" si="96"/>
        <v>0</v>
      </c>
      <c r="GP45">
        <f t="shared" si="96"/>
        <v>0</v>
      </c>
      <c r="GQ45">
        <f t="shared" si="96"/>
        <v>0</v>
      </c>
      <c r="GR45">
        <f t="shared" si="96"/>
        <v>0</v>
      </c>
      <c r="GS45">
        <f t="shared" si="96"/>
        <v>0</v>
      </c>
      <c r="GT45">
        <f t="shared" si="96"/>
        <v>0</v>
      </c>
      <c r="GU45">
        <f t="shared" si="96"/>
        <v>0</v>
      </c>
      <c r="GV45">
        <f t="shared" si="96"/>
        <v>0</v>
      </c>
      <c r="GW45">
        <f t="shared" si="96"/>
        <v>0</v>
      </c>
      <c r="GX45">
        <f t="shared" si="96"/>
        <v>0</v>
      </c>
      <c r="GY45">
        <f t="shared" si="96"/>
        <v>0</v>
      </c>
      <c r="GZ45">
        <f t="shared" si="96"/>
        <v>0</v>
      </c>
      <c r="HA45">
        <f t="shared" si="96"/>
        <v>0</v>
      </c>
      <c r="HB45">
        <f t="shared" si="96"/>
        <v>0</v>
      </c>
      <c r="HC45">
        <f t="shared" si="96"/>
        <v>0</v>
      </c>
      <c r="HD45">
        <f t="shared" si="96"/>
        <v>0</v>
      </c>
      <c r="HE45">
        <f t="shared" si="96"/>
        <v>0</v>
      </c>
      <c r="HF45">
        <f t="shared" si="96"/>
        <v>0</v>
      </c>
      <c r="HG45">
        <f t="shared" si="96"/>
        <v>0</v>
      </c>
      <c r="HH45">
        <f t="shared" si="96"/>
        <v>0</v>
      </c>
      <c r="HI45">
        <f t="shared" si="96"/>
        <v>0</v>
      </c>
      <c r="HJ45">
        <f t="shared" si="96"/>
        <v>0</v>
      </c>
      <c r="HK45">
        <f t="shared" si="96"/>
        <v>0</v>
      </c>
      <c r="HL45">
        <f t="shared" si="96"/>
        <v>0</v>
      </c>
      <c r="HM45">
        <f t="shared" si="96"/>
        <v>0</v>
      </c>
      <c r="HN45">
        <f t="shared" si="96"/>
        <v>0</v>
      </c>
      <c r="HO45">
        <f t="shared" si="96"/>
        <v>0</v>
      </c>
      <c r="HP45">
        <f t="shared" si="96"/>
        <v>0</v>
      </c>
      <c r="HQ45">
        <f t="shared" si="96"/>
        <v>0</v>
      </c>
      <c r="HR45">
        <f t="shared" si="96"/>
        <v>0</v>
      </c>
      <c r="HS45">
        <f t="shared" si="96"/>
        <v>0</v>
      </c>
      <c r="HT45">
        <f t="shared" si="96"/>
        <v>0</v>
      </c>
      <c r="HU45">
        <f t="shared" si="96"/>
        <v>0</v>
      </c>
      <c r="HV45">
        <f t="shared" si="96"/>
        <v>0</v>
      </c>
      <c r="HW45">
        <f t="shared" si="96"/>
        <v>0</v>
      </c>
      <c r="HX45">
        <f t="shared" si="96"/>
        <v>0</v>
      </c>
      <c r="HY45">
        <f t="shared" si="96"/>
        <v>0</v>
      </c>
      <c r="HZ45">
        <f t="shared" si="96"/>
        <v>0</v>
      </c>
      <c r="IA45">
        <f t="shared" si="96"/>
        <v>0</v>
      </c>
      <c r="IB45">
        <f t="shared" si="96"/>
        <v>0</v>
      </c>
      <c r="IC45">
        <f t="shared" si="96"/>
        <v>0</v>
      </c>
      <c r="ID45">
        <f t="shared" si="96"/>
        <v>0</v>
      </c>
      <c r="IE45">
        <f t="shared" si="96"/>
        <v>0</v>
      </c>
      <c r="IF45">
        <f t="shared" si="96"/>
        <v>0</v>
      </c>
      <c r="IG45">
        <f t="shared" si="96"/>
        <v>0</v>
      </c>
      <c r="IH45">
        <f t="shared" si="96"/>
        <v>0</v>
      </c>
      <c r="II45">
        <f t="shared" si="96"/>
        <v>0</v>
      </c>
      <c r="IJ45">
        <f t="shared" si="96"/>
        <v>0</v>
      </c>
      <c r="IK45">
        <f t="shared" si="96"/>
        <v>0</v>
      </c>
      <c r="IL45">
        <f t="shared" si="96"/>
        <v>0</v>
      </c>
      <c r="IM45">
        <f t="shared" si="96"/>
        <v>0</v>
      </c>
      <c r="IN45">
        <f t="shared" si="96"/>
        <v>0</v>
      </c>
      <c r="IO45">
        <f t="shared" si="96"/>
        <v>0</v>
      </c>
      <c r="IP45">
        <f t="shared" si="96"/>
        <v>0</v>
      </c>
      <c r="IQ45">
        <f t="shared" si="96"/>
        <v>0</v>
      </c>
      <c r="IR45">
        <f t="shared" si="96"/>
        <v>0</v>
      </c>
      <c r="IS45">
        <f t="shared" si="96"/>
        <v>0</v>
      </c>
      <c r="IT45">
        <f t="shared" si="96"/>
        <v>0</v>
      </c>
      <c r="IU45">
        <f t="shared" si="96"/>
        <v>0</v>
      </c>
      <c r="IV45">
        <f t="shared" si="96"/>
        <v>0</v>
      </c>
      <c r="IW45">
        <f t="shared" si="96"/>
        <v>0</v>
      </c>
      <c r="IX45">
        <f t="shared" si="96"/>
        <v>0</v>
      </c>
      <c r="IY45">
        <f t="shared" ref="IY45:LJ45" si="97">IFERROR(IY15-IY30,0)</f>
        <v>0</v>
      </c>
      <c r="IZ45">
        <f t="shared" si="97"/>
        <v>0</v>
      </c>
      <c r="JA45">
        <f t="shared" si="97"/>
        <v>0</v>
      </c>
      <c r="JB45">
        <f t="shared" si="97"/>
        <v>0</v>
      </c>
      <c r="JC45">
        <f t="shared" si="97"/>
        <v>0</v>
      </c>
      <c r="JD45">
        <f t="shared" si="97"/>
        <v>0</v>
      </c>
      <c r="JE45">
        <f t="shared" si="97"/>
        <v>0</v>
      </c>
      <c r="JF45">
        <f t="shared" si="97"/>
        <v>0</v>
      </c>
      <c r="JG45">
        <f t="shared" si="97"/>
        <v>0</v>
      </c>
      <c r="JH45">
        <f t="shared" si="97"/>
        <v>0</v>
      </c>
      <c r="JI45">
        <f t="shared" si="97"/>
        <v>0</v>
      </c>
      <c r="JJ45">
        <f t="shared" si="97"/>
        <v>0</v>
      </c>
      <c r="JK45">
        <f t="shared" si="97"/>
        <v>0</v>
      </c>
      <c r="JL45">
        <f t="shared" si="97"/>
        <v>0</v>
      </c>
      <c r="JM45">
        <f t="shared" si="97"/>
        <v>0</v>
      </c>
      <c r="JN45">
        <f t="shared" si="97"/>
        <v>0</v>
      </c>
      <c r="JO45">
        <f t="shared" si="97"/>
        <v>0</v>
      </c>
      <c r="JP45">
        <f t="shared" si="97"/>
        <v>0</v>
      </c>
      <c r="JQ45">
        <f t="shared" si="97"/>
        <v>0</v>
      </c>
      <c r="JR45">
        <f t="shared" si="97"/>
        <v>0</v>
      </c>
      <c r="JS45">
        <f t="shared" si="97"/>
        <v>0</v>
      </c>
      <c r="JT45">
        <f t="shared" si="97"/>
        <v>0</v>
      </c>
      <c r="JU45">
        <f t="shared" si="97"/>
        <v>0</v>
      </c>
      <c r="JV45">
        <f t="shared" si="97"/>
        <v>0</v>
      </c>
      <c r="JW45">
        <f t="shared" si="97"/>
        <v>0</v>
      </c>
      <c r="JX45">
        <f t="shared" si="97"/>
        <v>0</v>
      </c>
      <c r="JY45">
        <f t="shared" si="97"/>
        <v>0</v>
      </c>
      <c r="JZ45">
        <f t="shared" si="97"/>
        <v>0</v>
      </c>
      <c r="KA45">
        <f t="shared" si="97"/>
        <v>0</v>
      </c>
      <c r="KB45">
        <f t="shared" si="97"/>
        <v>0</v>
      </c>
      <c r="KC45">
        <f t="shared" si="97"/>
        <v>0</v>
      </c>
      <c r="KD45">
        <f t="shared" si="97"/>
        <v>0</v>
      </c>
      <c r="KE45">
        <f t="shared" si="97"/>
        <v>0</v>
      </c>
      <c r="KF45">
        <f t="shared" si="97"/>
        <v>0</v>
      </c>
      <c r="KG45">
        <f t="shared" si="97"/>
        <v>0</v>
      </c>
      <c r="KH45">
        <f t="shared" si="97"/>
        <v>0</v>
      </c>
      <c r="KI45">
        <f t="shared" si="97"/>
        <v>0</v>
      </c>
      <c r="KJ45">
        <f t="shared" si="97"/>
        <v>0</v>
      </c>
      <c r="KK45">
        <f t="shared" si="97"/>
        <v>0</v>
      </c>
      <c r="KL45">
        <f t="shared" si="97"/>
        <v>0</v>
      </c>
      <c r="KM45">
        <f t="shared" si="97"/>
        <v>0</v>
      </c>
      <c r="KN45">
        <f t="shared" si="97"/>
        <v>0</v>
      </c>
      <c r="KO45">
        <f t="shared" si="97"/>
        <v>0</v>
      </c>
      <c r="KP45">
        <f t="shared" si="97"/>
        <v>0</v>
      </c>
      <c r="KQ45">
        <f t="shared" si="97"/>
        <v>0</v>
      </c>
      <c r="KR45">
        <f t="shared" si="97"/>
        <v>0</v>
      </c>
      <c r="KS45">
        <f t="shared" si="97"/>
        <v>0</v>
      </c>
      <c r="KT45">
        <f t="shared" si="97"/>
        <v>0</v>
      </c>
      <c r="KU45">
        <f t="shared" si="97"/>
        <v>0</v>
      </c>
      <c r="KV45">
        <f t="shared" si="97"/>
        <v>0</v>
      </c>
      <c r="KW45">
        <f t="shared" si="97"/>
        <v>0</v>
      </c>
      <c r="KX45">
        <f t="shared" si="97"/>
        <v>0</v>
      </c>
      <c r="KY45">
        <f t="shared" si="97"/>
        <v>0</v>
      </c>
      <c r="KZ45">
        <f t="shared" si="97"/>
        <v>0</v>
      </c>
      <c r="LA45">
        <f t="shared" si="97"/>
        <v>0</v>
      </c>
      <c r="LB45">
        <f t="shared" si="97"/>
        <v>0</v>
      </c>
      <c r="LC45">
        <f t="shared" si="97"/>
        <v>0</v>
      </c>
      <c r="LD45">
        <f t="shared" si="97"/>
        <v>0</v>
      </c>
      <c r="LE45">
        <f t="shared" si="97"/>
        <v>0</v>
      </c>
      <c r="LF45">
        <f t="shared" si="97"/>
        <v>0</v>
      </c>
      <c r="LG45">
        <f t="shared" si="97"/>
        <v>0</v>
      </c>
      <c r="LH45">
        <f t="shared" si="97"/>
        <v>0</v>
      </c>
      <c r="LI45">
        <f t="shared" si="97"/>
        <v>0</v>
      </c>
      <c r="LJ45">
        <f t="shared" si="97"/>
        <v>0</v>
      </c>
      <c r="LK45">
        <f t="shared" ref="LK45:ND45" si="98">IFERROR(LK15-LK30,0)</f>
        <v>0</v>
      </c>
      <c r="LL45">
        <f t="shared" si="98"/>
        <v>0</v>
      </c>
      <c r="LM45">
        <f t="shared" si="98"/>
        <v>0</v>
      </c>
      <c r="LN45">
        <f t="shared" si="98"/>
        <v>0</v>
      </c>
      <c r="LO45">
        <f t="shared" si="98"/>
        <v>0</v>
      </c>
      <c r="LP45">
        <f t="shared" si="98"/>
        <v>0</v>
      </c>
      <c r="LQ45">
        <f t="shared" si="98"/>
        <v>0</v>
      </c>
      <c r="LR45">
        <f t="shared" si="98"/>
        <v>0</v>
      </c>
      <c r="LS45">
        <f t="shared" si="98"/>
        <v>0</v>
      </c>
      <c r="LT45">
        <f t="shared" si="98"/>
        <v>0</v>
      </c>
      <c r="LU45">
        <f t="shared" si="98"/>
        <v>0</v>
      </c>
      <c r="LV45">
        <f t="shared" si="98"/>
        <v>0</v>
      </c>
      <c r="LW45">
        <f t="shared" si="98"/>
        <v>0</v>
      </c>
      <c r="LX45">
        <f t="shared" si="98"/>
        <v>0</v>
      </c>
      <c r="LY45">
        <f t="shared" si="98"/>
        <v>0</v>
      </c>
      <c r="LZ45">
        <f t="shared" si="98"/>
        <v>0</v>
      </c>
      <c r="MA45">
        <f t="shared" si="98"/>
        <v>0</v>
      </c>
      <c r="MB45">
        <f t="shared" si="98"/>
        <v>0</v>
      </c>
      <c r="MC45">
        <f t="shared" si="98"/>
        <v>0</v>
      </c>
      <c r="MD45">
        <f t="shared" si="98"/>
        <v>0</v>
      </c>
      <c r="ME45">
        <f t="shared" si="98"/>
        <v>0</v>
      </c>
      <c r="MF45">
        <f t="shared" si="98"/>
        <v>0</v>
      </c>
      <c r="MG45">
        <f t="shared" si="98"/>
        <v>0</v>
      </c>
      <c r="MH45">
        <f t="shared" si="98"/>
        <v>0</v>
      </c>
      <c r="MI45">
        <f t="shared" si="98"/>
        <v>0</v>
      </c>
      <c r="MJ45">
        <f t="shared" si="98"/>
        <v>0</v>
      </c>
      <c r="MK45">
        <f t="shared" si="98"/>
        <v>0</v>
      </c>
      <c r="ML45">
        <f t="shared" si="98"/>
        <v>0</v>
      </c>
      <c r="MM45">
        <f t="shared" si="98"/>
        <v>0</v>
      </c>
      <c r="MN45">
        <f t="shared" si="98"/>
        <v>0</v>
      </c>
      <c r="MO45">
        <f t="shared" si="98"/>
        <v>0</v>
      </c>
      <c r="MP45">
        <f t="shared" si="98"/>
        <v>0</v>
      </c>
      <c r="MQ45">
        <f t="shared" si="98"/>
        <v>0</v>
      </c>
      <c r="MR45">
        <f t="shared" si="98"/>
        <v>0</v>
      </c>
      <c r="MS45">
        <f t="shared" si="98"/>
        <v>0</v>
      </c>
      <c r="MT45">
        <f t="shared" si="98"/>
        <v>0</v>
      </c>
      <c r="MU45">
        <f t="shared" si="98"/>
        <v>0</v>
      </c>
      <c r="MV45">
        <f t="shared" si="98"/>
        <v>0</v>
      </c>
      <c r="MW45">
        <f t="shared" si="98"/>
        <v>0</v>
      </c>
      <c r="MX45">
        <f t="shared" si="98"/>
        <v>0</v>
      </c>
      <c r="MY45">
        <f t="shared" si="98"/>
        <v>0</v>
      </c>
      <c r="MZ45">
        <f t="shared" si="98"/>
        <v>0</v>
      </c>
      <c r="NA45">
        <f t="shared" si="98"/>
        <v>0</v>
      </c>
      <c r="NB45">
        <f t="shared" si="98"/>
        <v>0</v>
      </c>
      <c r="NC45">
        <f t="shared" si="98"/>
        <v>0</v>
      </c>
      <c r="ND45">
        <f t="shared" si="98"/>
        <v>0</v>
      </c>
    </row>
    <row r="46" spans="1:368" ht="15" customHeight="1" x14ac:dyDescent="0.2">
      <c r="A46">
        <v>10</v>
      </c>
      <c r="B46" t="str">
        <f>カレンダー!$B$8&amp;"(販売室数)"</f>
        <v>(販売室数)</v>
      </c>
      <c r="C46">
        <f t="shared" ref="C46:BN46" si="99">IFERROR(C16-C31,0)</f>
        <v>0</v>
      </c>
      <c r="D46">
        <f t="shared" si="99"/>
        <v>0</v>
      </c>
      <c r="E46">
        <f t="shared" si="99"/>
        <v>0</v>
      </c>
      <c r="F46">
        <f t="shared" si="99"/>
        <v>0</v>
      </c>
      <c r="G46">
        <f t="shared" si="99"/>
        <v>0</v>
      </c>
      <c r="H46">
        <f t="shared" si="99"/>
        <v>0</v>
      </c>
      <c r="I46">
        <f t="shared" si="99"/>
        <v>0</v>
      </c>
      <c r="J46">
        <f t="shared" si="99"/>
        <v>0</v>
      </c>
      <c r="K46">
        <f t="shared" si="99"/>
        <v>0</v>
      </c>
      <c r="L46">
        <f t="shared" si="99"/>
        <v>0</v>
      </c>
      <c r="M46">
        <f t="shared" si="99"/>
        <v>0</v>
      </c>
      <c r="N46">
        <f t="shared" si="99"/>
        <v>0</v>
      </c>
      <c r="O46">
        <f t="shared" si="99"/>
        <v>0</v>
      </c>
      <c r="P46">
        <f t="shared" si="99"/>
        <v>0</v>
      </c>
      <c r="Q46">
        <f t="shared" si="99"/>
        <v>0</v>
      </c>
      <c r="R46">
        <f t="shared" si="99"/>
        <v>0</v>
      </c>
      <c r="S46">
        <f t="shared" si="99"/>
        <v>0</v>
      </c>
      <c r="T46">
        <f t="shared" si="99"/>
        <v>0</v>
      </c>
      <c r="U46">
        <f t="shared" si="99"/>
        <v>0</v>
      </c>
      <c r="V46">
        <f t="shared" si="99"/>
        <v>0</v>
      </c>
      <c r="W46">
        <f t="shared" si="99"/>
        <v>0</v>
      </c>
      <c r="X46">
        <f t="shared" si="99"/>
        <v>0</v>
      </c>
      <c r="Y46">
        <f t="shared" si="99"/>
        <v>0</v>
      </c>
      <c r="Z46">
        <f t="shared" si="99"/>
        <v>0</v>
      </c>
      <c r="AA46">
        <f t="shared" si="99"/>
        <v>0</v>
      </c>
      <c r="AB46">
        <f t="shared" si="99"/>
        <v>0</v>
      </c>
      <c r="AC46">
        <f t="shared" si="99"/>
        <v>0</v>
      </c>
      <c r="AD46">
        <f t="shared" si="99"/>
        <v>0</v>
      </c>
      <c r="AE46">
        <f t="shared" si="99"/>
        <v>0</v>
      </c>
      <c r="AF46">
        <f t="shared" si="99"/>
        <v>0</v>
      </c>
      <c r="AG46">
        <f t="shared" si="99"/>
        <v>0</v>
      </c>
      <c r="AH46">
        <f t="shared" si="99"/>
        <v>0</v>
      </c>
      <c r="AI46">
        <f t="shared" si="99"/>
        <v>0</v>
      </c>
      <c r="AJ46">
        <f t="shared" si="99"/>
        <v>0</v>
      </c>
      <c r="AK46">
        <f t="shared" si="99"/>
        <v>0</v>
      </c>
      <c r="AL46">
        <f t="shared" si="99"/>
        <v>0</v>
      </c>
      <c r="AM46">
        <f t="shared" si="99"/>
        <v>0</v>
      </c>
      <c r="AN46">
        <f t="shared" si="99"/>
        <v>0</v>
      </c>
      <c r="AO46">
        <f t="shared" si="99"/>
        <v>0</v>
      </c>
      <c r="AP46">
        <f t="shared" si="99"/>
        <v>0</v>
      </c>
      <c r="AQ46">
        <f t="shared" si="99"/>
        <v>0</v>
      </c>
      <c r="AR46">
        <f t="shared" si="99"/>
        <v>0</v>
      </c>
      <c r="AS46">
        <f t="shared" si="99"/>
        <v>0</v>
      </c>
      <c r="AT46">
        <f t="shared" si="99"/>
        <v>0</v>
      </c>
      <c r="AU46">
        <f t="shared" si="99"/>
        <v>0</v>
      </c>
      <c r="AV46">
        <f t="shared" si="99"/>
        <v>0</v>
      </c>
      <c r="AW46">
        <f t="shared" si="99"/>
        <v>0</v>
      </c>
      <c r="AX46">
        <f t="shared" si="99"/>
        <v>0</v>
      </c>
      <c r="AY46">
        <f t="shared" si="99"/>
        <v>0</v>
      </c>
      <c r="AZ46">
        <f t="shared" si="99"/>
        <v>0</v>
      </c>
      <c r="BA46">
        <f t="shared" si="99"/>
        <v>0</v>
      </c>
      <c r="BB46">
        <f t="shared" si="99"/>
        <v>0</v>
      </c>
      <c r="BC46">
        <f t="shared" si="99"/>
        <v>0</v>
      </c>
      <c r="BD46">
        <f t="shared" si="99"/>
        <v>0</v>
      </c>
      <c r="BE46">
        <f t="shared" si="99"/>
        <v>0</v>
      </c>
      <c r="BF46">
        <f t="shared" si="99"/>
        <v>0</v>
      </c>
      <c r="BG46">
        <f t="shared" si="99"/>
        <v>0</v>
      </c>
      <c r="BH46">
        <f t="shared" si="99"/>
        <v>0</v>
      </c>
      <c r="BI46">
        <f t="shared" si="99"/>
        <v>0</v>
      </c>
      <c r="BJ46">
        <f t="shared" si="99"/>
        <v>0</v>
      </c>
      <c r="BK46">
        <f t="shared" si="99"/>
        <v>0</v>
      </c>
      <c r="BL46">
        <f t="shared" si="99"/>
        <v>0</v>
      </c>
      <c r="BM46">
        <f t="shared" si="99"/>
        <v>0</v>
      </c>
      <c r="BN46">
        <f t="shared" si="99"/>
        <v>0</v>
      </c>
      <c r="BO46">
        <f t="shared" ref="BO46:DZ46" si="100">IFERROR(BO16-BO31,0)</f>
        <v>0</v>
      </c>
      <c r="BP46">
        <f t="shared" si="100"/>
        <v>0</v>
      </c>
      <c r="BQ46">
        <f t="shared" si="100"/>
        <v>0</v>
      </c>
      <c r="BR46">
        <f t="shared" si="100"/>
        <v>0</v>
      </c>
      <c r="BS46">
        <f t="shared" si="100"/>
        <v>0</v>
      </c>
      <c r="BT46">
        <f t="shared" si="100"/>
        <v>0</v>
      </c>
      <c r="BU46">
        <f t="shared" si="100"/>
        <v>0</v>
      </c>
      <c r="BV46">
        <f t="shared" si="100"/>
        <v>0</v>
      </c>
      <c r="BW46">
        <f t="shared" si="100"/>
        <v>0</v>
      </c>
      <c r="BX46">
        <f t="shared" si="100"/>
        <v>0</v>
      </c>
      <c r="BY46">
        <f t="shared" si="100"/>
        <v>0</v>
      </c>
      <c r="BZ46">
        <f t="shared" si="100"/>
        <v>0</v>
      </c>
      <c r="CA46">
        <f t="shared" si="100"/>
        <v>0</v>
      </c>
      <c r="CB46">
        <f t="shared" si="100"/>
        <v>0</v>
      </c>
      <c r="CC46">
        <f t="shared" si="100"/>
        <v>0</v>
      </c>
      <c r="CD46">
        <f t="shared" si="100"/>
        <v>0</v>
      </c>
      <c r="CE46">
        <f t="shared" si="100"/>
        <v>0</v>
      </c>
      <c r="CF46">
        <f t="shared" si="100"/>
        <v>0</v>
      </c>
      <c r="CG46">
        <f t="shared" si="100"/>
        <v>0</v>
      </c>
      <c r="CH46">
        <f t="shared" si="100"/>
        <v>0</v>
      </c>
      <c r="CI46">
        <f t="shared" si="100"/>
        <v>0</v>
      </c>
      <c r="CJ46">
        <f t="shared" si="100"/>
        <v>0</v>
      </c>
      <c r="CK46">
        <f t="shared" si="100"/>
        <v>0</v>
      </c>
      <c r="CL46">
        <f t="shared" si="100"/>
        <v>0</v>
      </c>
      <c r="CM46">
        <f t="shared" si="100"/>
        <v>0</v>
      </c>
      <c r="CN46">
        <f t="shared" si="100"/>
        <v>0</v>
      </c>
      <c r="CO46">
        <f t="shared" si="100"/>
        <v>0</v>
      </c>
      <c r="CP46">
        <f t="shared" si="100"/>
        <v>0</v>
      </c>
      <c r="CQ46">
        <f t="shared" si="100"/>
        <v>0</v>
      </c>
      <c r="CR46">
        <f t="shared" si="100"/>
        <v>0</v>
      </c>
      <c r="CS46">
        <f t="shared" si="100"/>
        <v>0</v>
      </c>
      <c r="CT46">
        <f t="shared" si="100"/>
        <v>0</v>
      </c>
      <c r="CU46">
        <f t="shared" si="100"/>
        <v>0</v>
      </c>
      <c r="CV46">
        <f t="shared" si="100"/>
        <v>0</v>
      </c>
      <c r="CW46">
        <f t="shared" si="100"/>
        <v>0</v>
      </c>
      <c r="CX46">
        <f t="shared" si="100"/>
        <v>0</v>
      </c>
      <c r="CY46">
        <f t="shared" si="100"/>
        <v>0</v>
      </c>
      <c r="CZ46">
        <f t="shared" si="100"/>
        <v>0</v>
      </c>
      <c r="DA46">
        <f t="shared" si="100"/>
        <v>0</v>
      </c>
      <c r="DB46">
        <f t="shared" si="100"/>
        <v>0</v>
      </c>
      <c r="DC46">
        <f t="shared" si="100"/>
        <v>0</v>
      </c>
      <c r="DD46">
        <f t="shared" si="100"/>
        <v>0</v>
      </c>
      <c r="DE46">
        <f t="shared" si="100"/>
        <v>0</v>
      </c>
      <c r="DF46">
        <f t="shared" si="100"/>
        <v>0</v>
      </c>
      <c r="DG46">
        <f t="shared" si="100"/>
        <v>0</v>
      </c>
      <c r="DH46">
        <f t="shared" si="100"/>
        <v>0</v>
      </c>
      <c r="DI46">
        <f t="shared" si="100"/>
        <v>0</v>
      </c>
      <c r="DJ46">
        <f t="shared" si="100"/>
        <v>0</v>
      </c>
      <c r="DK46">
        <f t="shared" si="100"/>
        <v>0</v>
      </c>
      <c r="DL46">
        <f t="shared" si="100"/>
        <v>0</v>
      </c>
      <c r="DM46">
        <f t="shared" si="100"/>
        <v>0</v>
      </c>
      <c r="DN46">
        <f t="shared" si="100"/>
        <v>0</v>
      </c>
      <c r="DO46">
        <f t="shared" si="100"/>
        <v>0</v>
      </c>
      <c r="DP46">
        <f t="shared" si="100"/>
        <v>0</v>
      </c>
      <c r="DQ46">
        <f t="shared" si="100"/>
        <v>0</v>
      </c>
      <c r="DR46">
        <f t="shared" si="100"/>
        <v>0</v>
      </c>
      <c r="DS46">
        <f t="shared" si="100"/>
        <v>0</v>
      </c>
      <c r="DT46">
        <f t="shared" si="100"/>
        <v>0</v>
      </c>
      <c r="DU46">
        <f t="shared" si="100"/>
        <v>0</v>
      </c>
      <c r="DV46">
        <f t="shared" si="100"/>
        <v>0</v>
      </c>
      <c r="DW46">
        <f t="shared" si="100"/>
        <v>0</v>
      </c>
      <c r="DX46">
        <f t="shared" si="100"/>
        <v>0</v>
      </c>
      <c r="DY46">
        <f t="shared" si="100"/>
        <v>0</v>
      </c>
      <c r="DZ46">
        <f t="shared" si="100"/>
        <v>0</v>
      </c>
      <c r="EA46">
        <f t="shared" ref="EA46:GL46" si="101">IFERROR(EA16-EA31,0)</f>
        <v>0</v>
      </c>
      <c r="EB46">
        <f t="shared" si="101"/>
        <v>0</v>
      </c>
      <c r="EC46">
        <f t="shared" si="101"/>
        <v>0</v>
      </c>
      <c r="ED46">
        <f t="shared" si="101"/>
        <v>0</v>
      </c>
      <c r="EE46">
        <f t="shared" si="101"/>
        <v>0</v>
      </c>
      <c r="EF46">
        <f t="shared" si="101"/>
        <v>0</v>
      </c>
      <c r="EG46">
        <f t="shared" si="101"/>
        <v>0</v>
      </c>
      <c r="EH46">
        <f t="shared" si="101"/>
        <v>0</v>
      </c>
      <c r="EI46">
        <f t="shared" si="101"/>
        <v>0</v>
      </c>
      <c r="EJ46">
        <f t="shared" si="101"/>
        <v>0</v>
      </c>
      <c r="EK46">
        <f t="shared" si="101"/>
        <v>0</v>
      </c>
      <c r="EL46">
        <f t="shared" si="101"/>
        <v>0</v>
      </c>
      <c r="EM46">
        <f t="shared" si="101"/>
        <v>0</v>
      </c>
      <c r="EN46">
        <f t="shared" si="101"/>
        <v>0</v>
      </c>
      <c r="EO46">
        <f t="shared" si="101"/>
        <v>0</v>
      </c>
      <c r="EP46">
        <f t="shared" si="101"/>
        <v>0</v>
      </c>
      <c r="EQ46">
        <f t="shared" si="101"/>
        <v>0</v>
      </c>
      <c r="ER46">
        <f t="shared" si="101"/>
        <v>0</v>
      </c>
      <c r="ES46">
        <f t="shared" si="101"/>
        <v>0</v>
      </c>
      <c r="ET46">
        <f t="shared" si="101"/>
        <v>0</v>
      </c>
      <c r="EU46">
        <f t="shared" si="101"/>
        <v>0</v>
      </c>
      <c r="EV46">
        <f t="shared" si="101"/>
        <v>0</v>
      </c>
      <c r="EW46">
        <f t="shared" si="101"/>
        <v>0</v>
      </c>
      <c r="EX46">
        <f t="shared" si="101"/>
        <v>0</v>
      </c>
      <c r="EY46">
        <f t="shared" si="101"/>
        <v>0</v>
      </c>
      <c r="EZ46">
        <f t="shared" si="101"/>
        <v>0</v>
      </c>
      <c r="FA46">
        <f t="shared" si="101"/>
        <v>0</v>
      </c>
      <c r="FB46">
        <f t="shared" si="101"/>
        <v>0</v>
      </c>
      <c r="FC46">
        <f t="shared" si="101"/>
        <v>0</v>
      </c>
      <c r="FD46">
        <f t="shared" si="101"/>
        <v>0</v>
      </c>
      <c r="FE46">
        <f t="shared" si="101"/>
        <v>0</v>
      </c>
      <c r="FF46">
        <f t="shared" si="101"/>
        <v>0</v>
      </c>
      <c r="FG46">
        <f t="shared" si="101"/>
        <v>0</v>
      </c>
      <c r="FH46">
        <f t="shared" si="101"/>
        <v>0</v>
      </c>
      <c r="FI46">
        <f t="shared" si="101"/>
        <v>0</v>
      </c>
      <c r="FJ46">
        <f t="shared" si="101"/>
        <v>0</v>
      </c>
      <c r="FK46">
        <f t="shared" si="101"/>
        <v>0</v>
      </c>
      <c r="FL46">
        <f t="shared" si="101"/>
        <v>0</v>
      </c>
      <c r="FM46">
        <f t="shared" si="101"/>
        <v>0</v>
      </c>
      <c r="FN46">
        <f t="shared" si="101"/>
        <v>0</v>
      </c>
      <c r="FO46">
        <f t="shared" si="101"/>
        <v>0</v>
      </c>
      <c r="FP46">
        <f t="shared" si="101"/>
        <v>0</v>
      </c>
      <c r="FQ46">
        <f t="shared" si="101"/>
        <v>0</v>
      </c>
      <c r="FR46">
        <f t="shared" si="101"/>
        <v>0</v>
      </c>
      <c r="FS46">
        <f t="shared" si="101"/>
        <v>0</v>
      </c>
      <c r="FT46">
        <f t="shared" si="101"/>
        <v>0</v>
      </c>
      <c r="FU46">
        <f t="shared" si="101"/>
        <v>0</v>
      </c>
      <c r="FV46">
        <f t="shared" si="101"/>
        <v>0</v>
      </c>
      <c r="FW46">
        <f t="shared" si="101"/>
        <v>0</v>
      </c>
      <c r="FX46">
        <f t="shared" si="101"/>
        <v>0</v>
      </c>
      <c r="FY46">
        <f t="shared" si="101"/>
        <v>0</v>
      </c>
      <c r="FZ46">
        <f t="shared" si="101"/>
        <v>0</v>
      </c>
      <c r="GA46">
        <f t="shared" si="101"/>
        <v>0</v>
      </c>
      <c r="GB46">
        <f t="shared" si="101"/>
        <v>0</v>
      </c>
      <c r="GC46">
        <f t="shared" si="101"/>
        <v>0</v>
      </c>
      <c r="GD46">
        <f t="shared" si="101"/>
        <v>0</v>
      </c>
      <c r="GE46">
        <f t="shared" si="101"/>
        <v>0</v>
      </c>
      <c r="GF46">
        <f t="shared" si="101"/>
        <v>0</v>
      </c>
      <c r="GG46">
        <f t="shared" si="101"/>
        <v>0</v>
      </c>
      <c r="GH46">
        <f t="shared" si="101"/>
        <v>0</v>
      </c>
      <c r="GI46">
        <f t="shared" si="101"/>
        <v>0</v>
      </c>
      <c r="GJ46">
        <f t="shared" si="101"/>
        <v>0</v>
      </c>
      <c r="GK46">
        <f t="shared" si="101"/>
        <v>0</v>
      </c>
      <c r="GL46">
        <f t="shared" si="101"/>
        <v>0</v>
      </c>
      <c r="GM46">
        <f t="shared" ref="GM46:IX46" si="102">IFERROR(GM16-GM31,0)</f>
        <v>0</v>
      </c>
      <c r="GN46">
        <f t="shared" si="102"/>
        <v>0</v>
      </c>
      <c r="GO46">
        <f t="shared" si="102"/>
        <v>0</v>
      </c>
      <c r="GP46">
        <f t="shared" si="102"/>
        <v>0</v>
      </c>
      <c r="GQ46">
        <f t="shared" si="102"/>
        <v>0</v>
      </c>
      <c r="GR46">
        <f t="shared" si="102"/>
        <v>0</v>
      </c>
      <c r="GS46">
        <f t="shared" si="102"/>
        <v>0</v>
      </c>
      <c r="GT46">
        <f t="shared" si="102"/>
        <v>0</v>
      </c>
      <c r="GU46">
        <f t="shared" si="102"/>
        <v>0</v>
      </c>
      <c r="GV46">
        <f t="shared" si="102"/>
        <v>0</v>
      </c>
      <c r="GW46">
        <f t="shared" si="102"/>
        <v>0</v>
      </c>
      <c r="GX46">
        <f t="shared" si="102"/>
        <v>0</v>
      </c>
      <c r="GY46">
        <f t="shared" si="102"/>
        <v>0</v>
      </c>
      <c r="GZ46">
        <f t="shared" si="102"/>
        <v>0</v>
      </c>
      <c r="HA46">
        <f t="shared" si="102"/>
        <v>0</v>
      </c>
      <c r="HB46">
        <f t="shared" si="102"/>
        <v>0</v>
      </c>
      <c r="HC46">
        <f t="shared" si="102"/>
        <v>0</v>
      </c>
      <c r="HD46">
        <f t="shared" si="102"/>
        <v>0</v>
      </c>
      <c r="HE46">
        <f t="shared" si="102"/>
        <v>0</v>
      </c>
      <c r="HF46">
        <f t="shared" si="102"/>
        <v>0</v>
      </c>
      <c r="HG46">
        <f t="shared" si="102"/>
        <v>0</v>
      </c>
      <c r="HH46">
        <f t="shared" si="102"/>
        <v>0</v>
      </c>
      <c r="HI46">
        <f t="shared" si="102"/>
        <v>0</v>
      </c>
      <c r="HJ46">
        <f t="shared" si="102"/>
        <v>0</v>
      </c>
      <c r="HK46">
        <f t="shared" si="102"/>
        <v>0</v>
      </c>
      <c r="HL46">
        <f t="shared" si="102"/>
        <v>0</v>
      </c>
      <c r="HM46">
        <f t="shared" si="102"/>
        <v>0</v>
      </c>
      <c r="HN46">
        <f t="shared" si="102"/>
        <v>0</v>
      </c>
      <c r="HO46">
        <f t="shared" si="102"/>
        <v>0</v>
      </c>
      <c r="HP46">
        <f t="shared" si="102"/>
        <v>0</v>
      </c>
      <c r="HQ46">
        <f t="shared" si="102"/>
        <v>0</v>
      </c>
      <c r="HR46">
        <f t="shared" si="102"/>
        <v>0</v>
      </c>
      <c r="HS46">
        <f t="shared" si="102"/>
        <v>0</v>
      </c>
      <c r="HT46">
        <f t="shared" si="102"/>
        <v>0</v>
      </c>
      <c r="HU46">
        <f t="shared" si="102"/>
        <v>0</v>
      </c>
      <c r="HV46">
        <f t="shared" si="102"/>
        <v>0</v>
      </c>
      <c r="HW46">
        <f t="shared" si="102"/>
        <v>0</v>
      </c>
      <c r="HX46">
        <f t="shared" si="102"/>
        <v>0</v>
      </c>
      <c r="HY46">
        <f t="shared" si="102"/>
        <v>0</v>
      </c>
      <c r="HZ46">
        <f t="shared" si="102"/>
        <v>0</v>
      </c>
      <c r="IA46">
        <f t="shared" si="102"/>
        <v>0</v>
      </c>
      <c r="IB46">
        <f t="shared" si="102"/>
        <v>0</v>
      </c>
      <c r="IC46">
        <f t="shared" si="102"/>
        <v>0</v>
      </c>
      <c r="ID46">
        <f t="shared" si="102"/>
        <v>0</v>
      </c>
      <c r="IE46">
        <f t="shared" si="102"/>
        <v>0</v>
      </c>
      <c r="IF46">
        <f t="shared" si="102"/>
        <v>0</v>
      </c>
      <c r="IG46">
        <f t="shared" si="102"/>
        <v>0</v>
      </c>
      <c r="IH46">
        <f t="shared" si="102"/>
        <v>0</v>
      </c>
      <c r="II46">
        <f t="shared" si="102"/>
        <v>0</v>
      </c>
      <c r="IJ46">
        <f t="shared" si="102"/>
        <v>0</v>
      </c>
      <c r="IK46">
        <f t="shared" si="102"/>
        <v>0</v>
      </c>
      <c r="IL46">
        <f t="shared" si="102"/>
        <v>0</v>
      </c>
      <c r="IM46">
        <f t="shared" si="102"/>
        <v>0</v>
      </c>
      <c r="IN46">
        <f t="shared" si="102"/>
        <v>0</v>
      </c>
      <c r="IO46">
        <f t="shared" si="102"/>
        <v>0</v>
      </c>
      <c r="IP46">
        <f t="shared" si="102"/>
        <v>0</v>
      </c>
      <c r="IQ46">
        <f t="shared" si="102"/>
        <v>0</v>
      </c>
      <c r="IR46">
        <f t="shared" si="102"/>
        <v>0</v>
      </c>
      <c r="IS46">
        <f t="shared" si="102"/>
        <v>0</v>
      </c>
      <c r="IT46">
        <f t="shared" si="102"/>
        <v>0</v>
      </c>
      <c r="IU46">
        <f t="shared" si="102"/>
        <v>0</v>
      </c>
      <c r="IV46">
        <f t="shared" si="102"/>
        <v>0</v>
      </c>
      <c r="IW46">
        <f t="shared" si="102"/>
        <v>0</v>
      </c>
      <c r="IX46">
        <f t="shared" si="102"/>
        <v>0</v>
      </c>
      <c r="IY46">
        <f t="shared" ref="IY46:LJ46" si="103">IFERROR(IY16-IY31,0)</f>
        <v>0</v>
      </c>
      <c r="IZ46">
        <f t="shared" si="103"/>
        <v>0</v>
      </c>
      <c r="JA46">
        <f t="shared" si="103"/>
        <v>0</v>
      </c>
      <c r="JB46">
        <f t="shared" si="103"/>
        <v>0</v>
      </c>
      <c r="JC46">
        <f t="shared" si="103"/>
        <v>0</v>
      </c>
      <c r="JD46">
        <f t="shared" si="103"/>
        <v>0</v>
      </c>
      <c r="JE46">
        <f t="shared" si="103"/>
        <v>0</v>
      </c>
      <c r="JF46">
        <f t="shared" si="103"/>
        <v>0</v>
      </c>
      <c r="JG46">
        <f t="shared" si="103"/>
        <v>0</v>
      </c>
      <c r="JH46">
        <f t="shared" si="103"/>
        <v>0</v>
      </c>
      <c r="JI46">
        <f t="shared" si="103"/>
        <v>0</v>
      </c>
      <c r="JJ46">
        <f t="shared" si="103"/>
        <v>0</v>
      </c>
      <c r="JK46">
        <f t="shared" si="103"/>
        <v>0</v>
      </c>
      <c r="JL46">
        <f t="shared" si="103"/>
        <v>0</v>
      </c>
      <c r="JM46">
        <f t="shared" si="103"/>
        <v>0</v>
      </c>
      <c r="JN46">
        <f t="shared" si="103"/>
        <v>0</v>
      </c>
      <c r="JO46">
        <f t="shared" si="103"/>
        <v>0</v>
      </c>
      <c r="JP46">
        <f t="shared" si="103"/>
        <v>0</v>
      </c>
      <c r="JQ46">
        <f t="shared" si="103"/>
        <v>0</v>
      </c>
      <c r="JR46">
        <f t="shared" si="103"/>
        <v>0</v>
      </c>
      <c r="JS46">
        <f t="shared" si="103"/>
        <v>0</v>
      </c>
      <c r="JT46">
        <f t="shared" si="103"/>
        <v>0</v>
      </c>
      <c r="JU46">
        <f t="shared" si="103"/>
        <v>0</v>
      </c>
      <c r="JV46">
        <f t="shared" si="103"/>
        <v>0</v>
      </c>
      <c r="JW46">
        <f t="shared" si="103"/>
        <v>0</v>
      </c>
      <c r="JX46">
        <f t="shared" si="103"/>
        <v>0</v>
      </c>
      <c r="JY46">
        <f t="shared" si="103"/>
        <v>0</v>
      </c>
      <c r="JZ46">
        <f t="shared" si="103"/>
        <v>0</v>
      </c>
      <c r="KA46">
        <f t="shared" si="103"/>
        <v>0</v>
      </c>
      <c r="KB46">
        <f t="shared" si="103"/>
        <v>0</v>
      </c>
      <c r="KC46">
        <f t="shared" si="103"/>
        <v>0</v>
      </c>
      <c r="KD46">
        <f t="shared" si="103"/>
        <v>0</v>
      </c>
      <c r="KE46">
        <f t="shared" si="103"/>
        <v>0</v>
      </c>
      <c r="KF46">
        <f t="shared" si="103"/>
        <v>0</v>
      </c>
      <c r="KG46">
        <f t="shared" si="103"/>
        <v>0</v>
      </c>
      <c r="KH46">
        <f t="shared" si="103"/>
        <v>0</v>
      </c>
      <c r="KI46">
        <f t="shared" si="103"/>
        <v>0</v>
      </c>
      <c r="KJ46">
        <f t="shared" si="103"/>
        <v>0</v>
      </c>
      <c r="KK46">
        <f t="shared" si="103"/>
        <v>0</v>
      </c>
      <c r="KL46">
        <f t="shared" si="103"/>
        <v>0</v>
      </c>
      <c r="KM46">
        <f t="shared" si="103"/>
        <v>0</v>
      </c>
      <c r="KN46">
        <f t="shared" si="103"/>
        <v>0</v>
      </c>
      <c r="KO46">
        <f t="shared" si="103"/>
        <v>0</v>
      </c>
      <c r="KP46">
        <f t="shared" si="103"/>
        <v>0</v>
      </c>
      <c r="KQ46">
        <f t="shared" si="103"/>
        <v>0</v>
      </c>
      <c r="KR46">
        <f t="shared" si="103"/>
        <v>0</v>
      </c>
      <c r="KS46">
        <f t="shared" si="103"/>
        <v>0</v>
      </c>
      <c r="KT46">
        <f t="shared" si="103"/>
        <v>0</v>
      </c>
      <c r="KU46">
        <f t="shared" si="103"/>
        <v>0</v>
      </c>
      <c r="KV46">
        <f t="shared" si="103"/>
        <v>0</v>
      </c>
      <c r="KW46">
        <f t="shared" si="103"/>
        <v>0</v>
      </c>
      <c r="KX46">
        <f t="shared" si="103"/>
        <v>0</v>
      </c>
      <c r="KY46">
        <f t="shared" si="103"/>
        <v>0</v>
      </c>
      <c r="KZ46">
        <f t="shared" si="103"/>
        <v>0</v>
      </c>
      <c r="LA46">
        <f t="shared" si="103"/>
        <v>0</v>
      </c>
      <c r="LB46">
        <f t="shared" si="103"/>
        <v>0</v>
      </c>
      <c r="LC46">
        <f t="shared" si="103"/>
        <v>0</v>
      </c>
      <c r="LD46">
        <f t="shared" si="103"/>
        <v>0</v>
      </c>
      <c r="LE46">
        <f t="shared" si="103"/>
        <v>0</v>
      </c>
      <c r="LF46">
        <f t="shared" si="103"/>
        <v>0</v>
      </c>
      <c r="LG46">
        <f t="shared" si="103"/>
        <v>0</v>
      </c>
      <c r="LH46">
        <f t="shared" si="103"/>
        <v>0</v>
      </c>
      <c r="LI46">
        <f t="shared" si="103"/>
        <v>0</v>
      </c>
      <c r="LJ46">
        <f t="shared" si="103"/>
        <v>0</v>
      </c>
      <c r="LK46">
        <f t="shared" ref="LK46:ND46" si="104">IFERROR(LK16-LK31,0)</f>
        <v>0</v>
      </c>
      <c r="LL46">
        <f t="shared" si="104"/>
        <v>0</v>
      </c>
      <c r="LM46">
        <f t="shared" si="104"/>
        <v>0</v>
      </c>
      <c r="LN46">
        <f t="shared" si="104"/>
        <v>0</v>
      </c>
      <c r="LO46">
        <f t="shared" si="104"/>
        <v>0</v>
      </c>
      <c r="LP46">
        <f t="shared" si="104"/>
        <v>0</v>
      </c>
      <c r="LQ46">
        <f t="shared" si="104"/>
        <v>0</v>
      </c>
      <c r="LR46">
        <f t="shared" si="104"/>
        <v>0</v>
      </c>
      <c r="LS46">
        <f t="shared" si="104"/>
        <v>0</v>
      </c>
      <c r="LT46">
        <f t="shared" si="104"/>
        <v>0</v>
      </c>
      <c r="LU46">
        <f t="shared" si="104"/>
        <v>0</v>
      </c>
      <c r="LV46">
        <f t="shared" si="104"/>
        <v>0</v>
      </c>
      <c r="LW46">
        <f t="shared" si="104"/>
        <v>0</v>
      </c>
      <c r="LX46">
        <f t="shared" si="104"/>
        <v>0</v>
      </c>
      <c r="LY46">
        <f t="shared" si="104"/>
        <v>0</v>
      </c>
      <c r="LZ46">
        <f t="shared" si="104"/>
        <v>0</v>
      </c>
      <c r="MA46">
        <f t="shared" si="104"/>
        <v>0</v>
      </c>
      <c r="MB46">
        <f t="shared" si="104"/>
        <v>0</v>
      </c>
      <c r="MC46">
        <f t="shared" si="104"/>
        <v>0</v>
      </c>
      <c r="MD46">
        <f t="shared" si="104"/>
        <v>0</v>
      </c>
      <c r="ME46">
        <f t="shared" si="104"/>
        <v>0</v>
      </c>
      <c r="MF46">
        <f t="shared" si="104"/>
        <v>0</v>
      </c>
      <c r="MG46">
        <f t="shared" si="104"/>
        <v>0</v>
      </c>
      <c r="MH46">
        <f t="shared" si="104"/>
        <v>0</v>
      </c>
      <c r="MI46">
        <f t="shared" si="104"/>
        <v>0</v>
      </c>
      <c r="MJ46">
        <f t="shared" si="104"/>
        <v>0</v>
      </c>
      <c r="MK46">
        <f t="shared" si="104"/>
        <v>0</v>
      </c>
      <c r="ML46">
        <f t="shared" si="104"/>
        <v>0</v>
      </c>
      <c r="MM46">
        <f t="shared" si="104"/>
        <v>0</v>
      </c>
      <c r="MN46">
        <f t="shared" si="104"/>
        <v>0</v>
      </c>
      <c r="MO46">
        <f t="shared" si="104"/>
        <v>0</v>
      </c>
      <c r="MP46">
        <f t="shared" si="104"/>
        <v>0</v>
      </c>
      <c r="MQ46">
        <f t="shared" si="104"/>
        <v>0</v>
      </c>
      <c r="MR46">
        <f t="shared" si="104"/>
        <v>0</v>
      </c>
      <c r="MS46">
        <f t="shared" si="104"/>
        <v>0</v>
      </c>
      <c r="MT46">
        <f t="shared" si="104"/>
        <v>0</v>
      </c>
      <c r="MU46">
        <f t="shared" si="104"/>
        <v>0</v>
      </c>
      <c r="MV46">
        <f t="shared" si="104"/>
        <v>0</v>
      </c>
      <c r="MW46">
        <f t="shared" si="104"/>
        <v>0</v>
      </c>
      <c r="MX46">
        <f t="shared" si="104"/>
        <v>0</v>
      </c>
      <c r="MY46">
        <f t="shared" si="104"/>
        <v>0</v>
      </c>
      <c r="MZ46">
        <f t="shared" si="104"/>
        <v>0</v>
      </c>
      <c r="NA46">
        <f t="shared" si="104"/>
        <v>0</v>
      </c>
      <c r="NB46">
        <f t="shared" si="104"/>
        <v>0</v>
      </c>
      <c r="NC46">
        <f t="shared" si="104"/>
        <v>0</v>
      </c>
      <c r="ND46">
        <f t="shared" si="104"/>
        <v>0</v>
      </c>
    </row>
  </sheetData>
  <mergeCells count="1">
    <mergeCell ref="B2:B3"/>
  </mergeCells>
  <phoneticPr fontId="5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2F83-1DB0-4D8D-8F9D-F0DF7B35B286}">
  <sheetPr codeName="Sheet13">
    <tabColor rgb="FF00B0F0"/>
  </sheetPr>
  <dimension ref="B2:R2001"/>
  <sheetViews>
    <sheetView topLeftCell="A334" workbookViewId="0">
      <selection activeCell="N3" sqref="N3"/>
    </sheetView>
  </sheetViews>
  <sheetFormatPr defaultRowHeight="13" x14ac:dyDescent="0.2"/>
  <cols>
    <col min="2" max="2" width="11.36328125" bestFit="1" customWidth="1"/>
    <col min="3" max="3" width="24.36328125" bestFit="1" customWidth="1"/>
    <col min="5" max="5" width="11.36328125" bestFit="1" customWidth="1"/>
    <col min="6" max="6" width="9.26953125" bestFit="1" customWidth="1"/>
    <col min="8" max="8" width="11.36328125" bestFit="1" customWidth="1"/>
    <col min="9" max="9" width="13.54296875" bestFit="1" customWidth="1"/>
    <col min="10" max="10" width="10.08984375" bestFit="1" customWidth="1"/>
    <col min="11" max="11" width="7.7265625" bestFit="1" customWidth="1"/>
    <col min="13" max="13" width="11.36328125" bestFit="1" customWidth="1"/>
    <col min="14" max="14" width="44.54296875" bestFit="1" customWidth="1"/>
    <col min="15" max="15" width="45.1796875" bestFit="1" customWidth="1"/>
    <col min="16" max="16" width="26.1796875" bestFit="1" customWidth="1"/>
    <col min="17" max="17" width="13.90625" bestFit="1" customWidth="1"/>
    <col min="18" max="18" width="20" bestFit="1" customWidth="1"/>
  </cols>
  <sheetData>
    <row r="2" spans="2:18" x14ac:dyDescent="0.2">
      <c r="B2" t="s">
        <v>105</v>
      </c>
      <c r="E2" t="s">
        <v>106</v>
      </c>
      <c r="I2" t="s">
        <v>107</v>
      </c>
    </row>
    <row r="3" spans="2:18" x14ac:dyDescent="0.2">
      <c r="B3" t="s">
        <v>108</v>
      </c>
      <c r="C3" t="s">
        <v>105</v>
      </c>
      <c r="E3" t="s">
        <v>108</v>
      </c>
      <c r="F3" t="s">
        <v>106</v>
      </c>
      <c r="H3" t="s">
        <v>108</v>
      </c>
      <c r="I3" t="s">
        <v>109</v>
      </c>
      <c r="J3" t="s">
        <v>207</v>
      </c>
      <c r="K3" t="s">
        <v>110</v>
      </c>
      <c r="N3" t="s">
        <v>149</v>
      </c>
      <c r="O3" t="s">
        <v>150</v>
      </c>
      <c r="P3" t="s">
        <v>151</v>
      </c>
      <c r="Q3" t="s">
        <v>152</v>
      </c>
      <c r="R3" t="s">
        <v>153</v>
      </c>
    </row>
    <row r="4" spans="2:18" x14ac:dyDescent="0.2">
      <c r="B4" s="139">
        <v>45658</v>
      </c>
      <c r="C4" s="139" t="s">
        <v>111</v>
      </c>
      <c r="E4" s="139">
        <v>45658</v>
      </c>
      <c r="F4" s="139" t="s">
        <v>134</v>
      </c>
      <c r="H4" s="139">
        <v>45658</v>
      </c>
      <c r="I4" s="179">
        <v>118499</v>
      </c>
      <c r="J4" s="179">
        <v>127043</v>
      </c>
      <c r="K4" s="24">
        <v>1.07210187427742</v>
      </c>
      <c r="M4" s="139">
        <v>45658</v>
      </c>
    </row>
    <row r="5" spans="2:18" x14ac:dyDescent="0.2">
      <c r="B5" s="139">
        <v>45670</v>
      </c>
      <c r="C5" s="139" t="s">
        <v>112</v>
      </c>
      <c r="E5" s="139">
        <v>45663</v>
      </c>
      <c r="F5" s="139" t="s">
        <v>134</v>
      </c>
      <c r="H5" s="139">
        <v>45659</v>
      </c>
      <c r="I5" s="179">
        <v>112191</v>
      </c>
      <c r="J5" s="179">
        <v>120079</v>
      </c>
      <c r="K5" s="24">
        <v>1.0703086700359208</v>
      </c>
      <c r="M5" s="139">
        <v>45659</v>
      </c>
    </row>
    <row r="6" spans="2:18" x14ac:dyDescent="0.2">
      <c r="B6" s="139">
        <v>45699</v>
      </c>
      <c r="C6" s="139" t="s">
        <v>113</v>
      </c>
      <c r="E6" s="139">
        <v>45677</v>
      </c>
      <c r="F6" s="139" t="s">
        <v>134</v>
      </c>
      <c r="H6" s="139">
        <v>45660</v>
      </c>
      <c r="I6" s="179">
        <v>93207</v>
      </c>
      <c r="J6" s="179">
        <v>98809</v>
      </c>
      <c r="K6" s="24">
        <v>1.0601027819798943</v>
      </c>
      <c r="M6" s="139">
        <v>45660</v>
      </c>
    </row>
    <row r="7" spans="2:18" x14ac:dyDescent="0.2">
      <c r="B7" s="139">
        <v>45711</v>
      </c>
      <c r="C7" s="139" t="s">
        <v>114</v>
      </c>
      <c r="E7" s="139">
        <v>45684</v>
      </c>
      <c r="F7" s="139" t="s">
        <v>134</v>
      </c>
      <c r="H7" s="139">
        <v>45661</v>
      </c>
      <c r="I7" s="179">
        <v>67661</v>
      </c>
      <c r="J7" s="179">
        <v>72205</v>
      </c>
      <c r="K7" s="24">
        <v>1.0671583334564965</v>
      </c>
      <c r="M7" s="139">
        <v>45661</v>
      </c>
    </row>
    <row r="8" spans="2:18" x14ac:dyDescent="0.2">
      <c r="B8" s="139">
        <v>45712</v>
      </c>
      <c r="C8" s="139" t="s">
        <v>115</v>
      </c>
      <c r="E8" s="139">
        <v>45685</v>
      </c>
      <c r="F8" s="139" t="s">
        <v>134</v>
      </c>
      <c r="H8" s="139">
        <v>45662</v>
      </c>
      <c r="I8" s="179">
        <v>48936</v>
      </c>
      <c r="J8" s="179">
        <v>52307</v>
      </c>
      <c r="K8" s="24">
        <v>1.068885891777015</v>
      </c>
      <c r="M8" s="139">
        <v>45662</v>
      </c>
    </row>
    <row r="9" spans="2:18" x14ac:dyDescent="0.2">
      <c r="B9" s="139">
        <v>45736</v>
      </c>
      <c r="C9" s="139" t="s">
        <v>116</v>
      </c>
      <c r="E9" s="139">
        <v>45686</v>
      </c>
      <c r="F9" s="139" t="s">
        <v>134</v>
      </c>
      <c r="H9" s="139">
        <v>45663</v>
      </c>
      <c r="I9" s="179">
        <v>36455</v>
      </c>
      <c r="J9" s="179">
        <v>38747</v>
      </c>
      <c r="K9" s="24">
        <v>1.0628720340145386</v>
      </c>
      <c r="M9" s="139">
        <v>45663</v>
      </c>
    </row>
    <row r="10" spans="2:18" x14ac:dyDescent="0.2">
      <c r="B10" s="139">
        <v>45776</v>
      </c>
      <c r="C10" s="139" t="s">
        <v>117</v>
      </c>
      <c r="E10" s="139">
        <v>45687</v>
      </c>
      <c r="F10" s="139" t="s">
        <v>134</v>
      </c>
      <c r="H10" s="139">
        <v>45664</v>
      </c>
      <c r="I10" s="179">
        <v>32405</v>
      </c>
      <c r="J10" s="179">
        <v>34214</v>
      </c>
      <c r="K10" s="24">
        <v>1.0558247184076532</v>
      </c>
      <c r="M10" s="139">
        <v>45664</v>
      </c>
    </row>
    <row r="11" spans="2:18" x14ac:dyDescent="0.2">
      <c r="B11" s="139">
        <v>45780</v>
      </c>
      <c r="C11" s="139" t="s">
        <v>118</v>
      </c>
      <c r="E11" s="139">
        <v>45688</v>
      </c>
      <c r="F11" s="139" t="s">
        <v>134</v>
      </c>
      <c r="H11" s="139">
        <v>45665</v>
      </c>
      <c r="I11" s="179">
        <v>29035</v>
      </c>
      <c r="J11" s="179">
        <v>30364</v>
      </c>
      <c r="K11" s="24">
        <v>1.0457723437230928</v>
      </c>
      <c r="M11" s="139">
        <v>45665</v>
      </c>
      <c r="N11" t="s">
        <v>154</v>
      </c>
    </row>
    <row r="12" spans="2:18" x14ac:dyDescent="0.2">
      <c r="B12" s="139">
        <v>45781</v>
      </c>
      <c r="C12" s="139" t="s">
        <v>119</v>
      </c>
      <c r="E12" s="139">
        <v>45689</v>
      </c>
      <c r="F12" s="139" t="s">
        <v>134</v>
      </c>
      <c r="H12" s="139">
        <v>45666</v>
      </c>
      <c r="I12" s="179">
        <v>24459</v>
      </c>
      <c r="J12" s="179">
        <v>26175</v>
      </c>
      <c r="K12" s="24">
        <v>1.0701582239666381</v>
      </c>
      <c r="M12" s="139">
        <v>45666</v>
      </c>
      <c r="N12" t="s">
        <v>154</v>
      </c>
    </row>
    <row r="13" spans="2:18" x14ac:dyDescent="0.2">
      <c r="B13" s="139">
        <v>45782</v>
      </c>
      <c r="C13" s="139" t="s">
        <v>120</v>
      </c>
      <c r="E13" s="139">
        <v>45690</v>
      </c>
      <c r="F13" s="139" t="s">
        <v>134</v>
      </c>
      <c r="H13" s="139">
        <v>45667</v>
      </c>
      <c r="I13" s="179">
        <v>34546</v>
      </c>
      <c r="J13" s="179">
        <v>36836</v>
      </c>
      <c r="K13" s="24">
        <v>1.0662884270248365</v>
      </c>
      <c r="M13" s="139">
        <v>45667</v>
      </c>
      <c r="N13" t="s">
        <v>154</v>
      </c>
    </row>
    <row r="14" spans="2:18" x14ac:dyDescent="0.2">
      <c r="B14" s="139">
        <v>45783</v>
      </c>
      <c r="C14" s="139" t="s">
        <v>121</v>
      </c>
      <c r="E14" s="139">
        <v>45691</v>
      </c>
      <c r="F14" s="139" t="s">
        <v>134</v>
      </c>
      <c r="H14" s="139">
        <v>45668</v>
      </c>
      <c r="I14" s="179">
        <v>47623</v>
      </c>
      <c r="J14" s="179">
        <v>50113</v>
      </c>
      <c r="K14" s="24">
        <v>1.052285660290196</v>
      </c>
      <c r="M14" s="139">
        <v>45668</v>
      </c>
      <c r="N14" t="s">
        <v>154</v>
      </c>
    </row>
    <row r="15" spans="2:18" x14ac:dyDescent="0.2">
      <c r="B15" s="139">
        <v>45859</v>
      </c>
      <c r="C15" s="139" t="s">
        <v>122</v>
      </c>
      <c r="E15" s="139">
        <v>45692</v>
      </c>
      <c r="F15" s="139" t="s">
        <v>134</v>
      </c>
      <c r="H15" s="139">
        <v>45669</v>
      </c>
      <c r="I15" s="179">
        <v>40787</v>
      </c>
      <c r="J15" s="179">
        <v>42796</v>
      </c>
      <c r="K15" s="24">
        <v>1.0492558903572216</v>
      </c>
      <c r="M15" s="139">
        <v>45669</v>
      </c>
      <c r="N15" t="s">
        <v>154</v>
      </c>
    </row>
    <row r="16" spans="2:18" x14ac:dyDescent="0.2">
      <c r="B16" s="139">
        <v>45880</v>
      </c>
      <c r="C16" s="139" t="s">
        <v>123</v>
      </c>
      <c r="E16" s="139">
        <v>45700</v>
      </c>
      <c r="F16" s="139" t="s">
        <v>134</v>
      </c>
      <c r="H16" s="139">
        <v>45670</v>
      </c>
      <c r="I16" s="179">
        <v>35218</v>
      </c>
      <c r="J16" s="179">
        <v>36797</v>
      </c>
      <c r="K16" s="24">
        <v>1.0448350275427338</v>
      </c>
      <c r="M16" s="139">
        <v>45670</v>
      </c>
      <c r="N16" t="s">
        <v>154</v>
      </c>
    </row>
    <row r="17" spans="2:16" x14ac:dyDescent="0.2">
      <c r="B17" s="139">
        <v>45915</v>
      </c>
      <c r="C17" s="139" t="s">
        <v>124</v>
      </c>
      <c r="E17" s="139">
        <v>45705</v>
      </c>
      <c r="F17" s="139" t="s">
        <v>134</v>
      </c>
      <c r="H17" s="139">
        <v>45671</v>
      </c>
      <c r="I17" s="179">
        <v>22100</v>
      </c>
      <c r="J17" s="179">
        <v>23268</v>
      </c>
      <c r="K17" s="24">
        <v>1.0528506787330316</v>
      </c>
      <c r="M17" s="139">
        <v>45671</v>
      </c>
      <c r="N17" t="s">
        <v>154</v>
      </c>
    </row>
    <row r="18" spans="2:16" x14ac:dyDescent="0.2">
      <c r="B18" s="139">
        <v>45923</v>
      </c>
      <c r="C18" s="139" t="s">
        <v>125</v>
      </c>
      <c r="E18" s="139">
        <v>45710</v>
      </c>
      <c r="F18" s="139" t="s">
        <v>134</v>
      </c>
      <c r="H18" s="139">
        <v>45672</v>
      </c>
      <c r="I18" s="179">
        <v>21050</v>
      </c>
      <c r="J18" s="179">
        <v>21635</v>
      </c>
      <c r="K18" s="24">
        <v>1.0277909738717339</v>
      </c>
      <c r="M18" s="139">
        <v>45672</v>
      </c>
      <c r="N18" t="s">
        <v>154</v>
      </c>
    </row>
    <row r="19" spans="2:16" x14ac:dyDescent="0.2">
      <c r="B19" s="139">
        <v>45943</v>
      </c>
      <c r="C19" s="139" t="s">
        <v>126</v>
      </c>
      <c r="E19" s="139">
        <v>45716</v>
      </c>
      <c r="F19" s="139" t="s">
        <v>134</v>
      </c>
      <c r="H19" s="139">
        <v>45673</v>
      </c>
      <c r="I19" s="179">
        <v>27340</v>
      </c>
      <c r="J19" s="179">
        <v>27927</v>
      </c>
      <c r="K19" s="24">
        <v>1.0214703730797368</v>
      </c>
      <c r="M19" s="139">
        <v>45673</v>
      </c>
      <c r="N19" t="s">
        <v>154</v>
      </c>
    </row>
    <row r="20" spans="2:16" x14ac:dyDescent="0.2">
      <c r="B20" s="139">
        <v>45964</v>
      </c>
      <c r="C20" s="139" t="s">
        <v>127</v>
      </c>
      <c r="E20" s="139">
        <v>45717</v>
      </c>
      <c r="F20" s="139" t="s">
        <v>134</v>
      </c>
      <c r="H20" s="139">
        <v>45674</v>
      </c>
      <c r="I20" s="179">
        <v>32609</v>
      </c>
      <c r="J20" s="179">
        <v>34550</v>
      </c>
      <c r="K20" s="24">
        <v>1.0595234444478518</v>
      </c>
      <c r="M20" s="139">
        <v>45674</v>
      </c>
      <c r="N20" t="s">
        <v>154</v>
      </c>
    </row>
    <row r="21" spans="2:16" x14ac:dyDescent="0.2">
      <c r="B21" s="139">
        <v>45984</v>
      </c>
      <c r="C21" s="139" t="s">
        <v>128</v>
      </c>
      <c r="E21" s="139">
        <v>45719</v>
      </c>
      <c r="F21" s="139" t="s">
        <v>134</v>
      </c>
      <c r="H21" s="139">
        <v>45675</v>
      </c>
      <c r="I21" s="179">
        <v>37378</v>
      </c>
      <c r="J21" s="179">
        <v>39625</v>
      </c>
      <c r="K21" s="24">
        <v>1.0601155760072769</v>
      </c>
      <c r="M21" s="139">
        <v>45675</v>
      </c>
      <c r="N21" t="s">
        <v>154</v>
      </c>
      <c r="O21" t="s">
        <v>155</v>
      </c>
    </row>
    <row r="22" spans="2:16" x14ac:dyDescent="0.2">
      <c r="B22" s="139">
        <v>45985</v>
      </c>
      <c r="C22" s="139" t="s">
        <v>129</v>
      </c>
      <c r="E22" s="139">
        <v>45733</v>
      </c>
      <c r="F22" s="139" t="s">
        <v>134</v>
      </c>
      <c r="H22" s="139">
        <v>45676</v>
      </c>
      <c r="I22" s="179">
        <v>34601</v>
      </c>
      <c r="J22" s="179">
        <v>37726</v>
      </c>
      <c r="K22" s="24">
        <v>1.0903153088061039</v>
      </c>
      <c r="M22" s="139">
        <v>45676</v>
      </c>
      <c r="N22" t="s">
        <v>154</v>
      </c>
      <c r="O22" t="s">
        <v>156</v>
      </c>
      <c r="P22" t="s">
        <v>157</v>
      </c>
    </row>
    <row r="23" spans="2:16" x14ac:dyDescent="0.2">
      <c r="B23" s="139">
        <v>46023</v>
      </c>
      <c r="C23" t="s">
        <v>111</v>
      </c>
      <c r="E23" s="139">
        <v>45750</v>
      </c>
      <c r="F23" s="139" t="s">
        <v>134</v>
      </c>
      <c r="H23" s="139">
        <v>45677</v>
      </c>
      <c r="I23" s="179">
        <v>33675</v>
      </c>
      <c r="J23" s="179">
        <v>36094</v>
      </c>
      <c r="K23" s="24">
        <v>1.071833704528582</v>
      </c>
      <c r="M23" s="139">
        <v>45677</v>
      </c>
      <c r="N23" t="s">
        <v>154</v>
      </c>
    </row>
    <row r="24" spans="2:16" x14ac:dyDescent="0.2">
      <c r="B24" s="139">
        <v>46034</v>
      </c>
      <c r="C24" t="s">
        <v>112</v>
      </c>
      <c r="E24" s="139">
        <v>45751</v>
      </c>
      <c r="F24" s="139" t="s">
        <v>134</v>
      </c>
      <c r="H24" s="139">
        <v>45678</v>
      </c>
      <c r="I24" s="179">
        <v>32208</v>
      </c>
      <c r="J24" s="179">
        <v>33993</v>
      </c>
      <c r="K24" s="24">
        <v>1.0554210134128168</v>
      </c>
      <c r="M24" s="139">
        <v>45678</v>
      </c>
      <c r="N24" t="s">
        <v>154</v>
      </c>
      <c r="O24" t="s">
        <v>158</v>
      </c>
    </row>
    <row r="25" spans="2:16" x14ac:dyDescent="0.2">
      <c r="B25" s="139">
        <v>46064</v>
      </c>
      <c r="C25" t="s">
        <v>113</v>
      </c>
      <c r="E25" s="139">
        <v>45752</v>
      </c>
      <c r="F25" s="139" t="s">
        <v>134</v>
      </c>
      <c r="H25" s="139">
        <v>45679</v>
      </c>
      <c r="I25" s="179">
        <v>31908</v>
      </c>
      <c r="J25" s="179">
        <v>33863</v>
      </c>
      <c r="K25" s="24">
        <v>1.0612699009652751</v>
      </c>
      <c r="M25" s="139">
        <v>45679</v>
      </c>
      <c r="N25" t="s">
        <v>154</v>
      </c>
      <c r="O25" t="s">
        <v>158</v>
      </c>
    </row>
    <row r="26" spans="2:16" x14ac:dyDescent="0.2">
      <c r="B26" s="139">
        <v>46076</v>
      </c>
      <c r="C26" t="s">
        <v>114</v>
      </c>
      <c r="E26" s="139">
        <v>45753</v>
      </c>
      <c r="F26" s="139" t="s">
        <v>134</v>
      </c>
      <c r="H26" s="139">
        <v>45680</v>
      </c>
      <c r="I26" s="179">
        <v>37019</v>
      </c>
      <c r="J26" s="179">
        <v>38707</v>
      </c>
      <c r="K26" s="24">
        <v>1.045598206326481</v>
      </c>
      <c r="M26" s="139">
        <v>45680</v>
      </c>
      <c r="N26" t="s">
        <v>154</v>
      </c>
    </row>
    <row r="27" spans="2:16" x14ac:dyDescent="0.2">
      <c r="B27" s="139">
        <v>46101</v>
      </c>
      <c r="C27" t="s">
        <v>116</v>
      </c>
      <c r="E27" s="139">
        <v>45754</v>
      </c>
      <c r="F27" s="139" t="s">
        <v>134</v>
      </c>
      <c r="H27" s="139">
        <v>45681</v>
      </c>
      <c r="I27" s="179">
        <v>45154</v>
      </c>
      <c r="J27" s="179">
        <v>46442</v>
      </c>
      <c r="K27" s="24">
        <v>1.0285246046861851</v>
      </c>
      <c r="M27" s="139">
        <v>45681</v>
      </c>
      <c r="N27" t="s">
        <v>154</v>
      </c>
    </row>
    <row r="28" spans="2:16" x14ac:dyDescent="0.2">
      <c r="B28" s="139">
        <v>46141</v>
      </c>
      <c r="C28" t="s">
        <v>117</v>
      </c>
      <c r="E28" s="139">
        <v>45765</v>
      </c>
      <c r="F28" s="139" t="s">
        <v>134</v>
      </c>
      <c r="H28" s="139">
        <v>45682</v>
      </c>
      <c r="I28" s="179">
        <v>51785</v>
      </c>
      <c r="J28" s="179">
        <v>53904</v>
      </c>
      <c r="K28" s="24">
        <v>1.0409191850922082</v>
      </c>
      <c r="M28" s="139">
        <v>45682</v>
      </c>
      <c r="N28" t="s">
        <v>154</v>
      </c>
      <c r="O28" t="s">
        <v>159</v>
      </c>
    </row>
    <row r="29" spans="2:16" x14ac:dyDescent="0.2">
      <c r="B29" s="139">
        <v>46145</v>
      </c>
      <c r="C29" t="s">
        <v>118</v>
      </c>
      <c r="E29" s="139">
        <v>45766</v>
      </c>
      <c r="F29" s="139" t="s">
        <v>134</v>
      </c>
      <c r="H29" s="139">
        <v>45683</v>
      </c>
      <c r="I29" s="179">
        <v>46076</v>
      </c>
      <c r="J29" s="179">
        <v>48143</v>
      </c>
      <c r="K29" s="24">
        <v>1.0448606649882803</v>
      </c>
      <c r="M29" s="139">
        <v>45683</v>
      </c>
      <c r="N29" t="s">
        <v>154</v>
      </c>
      <c r="O29" t="s">
        <v>159</v>
      </c>
    </row>
    <row r="30" spans="2:16" x14ac:dyDescent="0.2">
      <c r="B30" s="139">
        <v>46146</v>
      </c>
      <c r="C30" t="s">
        <v>119</v>
      </c>
      <c r="E30" s="139">
        <v>45767</v>
      </c>
      <c r="F30" s="139" t="s">
        <v>134</v>
      </c>
      <c r="H30" s="139">
        <v>45684</v>
      </c>
      <c r="I30" s="179">
        <v>40948</v>
      </c>
      <c r="J30" s="179">
        <v>43453</v>
      </c>
      <c r="K30" s="24">
        <v>1.0611751489694246</v>
      </c>
      <c r="M30" s="139">
        <v>45684</v>
      </c>
      <c r="N30" t="s">
        <v>154</v>
      </c>
      <c r="O30" t="s">
        <v>159</v>
      </c>
    </row>
    <row r="31" spans="2:16" x14ac:dyDescent="0.2">
      <c r="B31" s="139">
        <v>46147</v>
      </c>
      <c r="C31" t="s">
        <v>120</v>
      </c>
      <c r="E31" s="139">
        <v>45768</v>
      </c>
      <c r="F31" s="139" t="s">
        <v>134</v>
      </c>
      <c r="H31" s="139">
        <v>45685</v>
      </c>
      <c r="I31" s="179">
        <v>38273</v>
      </c>
      <c r="J31" s="179">
        <v>40067</v>
      </c>
      <c r="K31" s="24">
        <v>1.0468737752462571</v>
      </c>
      <c r="M31" s="139">
        <v>45685</v>
      </c>
      <c r="N31" t="s">
        <v>154</v>
      </c>
      <c r="O31" t="s">
        <v>159</v>
      </c>
    </row>
    <row r="32" spans="2:16" x14ac:dyDescent="0.2">
      <c r="B32" s="139">
        <v>46148</v>
      </c>
      <c r="C32" t="s">
        <v>132</v>
      </c>
      <c r="E32" s="139">
        <v>45778</v>
      </c>
      <c r="F32" s="139" t="s">
        <v>134</v>
      </c>
      <c r="H32" s="139">
        <v>45686</v>
      </c>
      <c r="I32" s="179">
        <v>30623</v>
      </c>
      <c r="J32" s="179">
        <v>32223</v>
      </c>
      <c r="K32" s="24">
        <v>1.0522483100937203</v>
      </c>
      <c r="M32" s="139">
        <v>45686</v>
      </c>
      <c r="N32" t="s">
        <v>154</v>
      </c>
      <c r="O32" t="s">
        <v>159</v>
      </c>
    </row>
    <row r="33" spans="2:17" x14ac:dyDescent="0.2">
      <c r="B33" s="139">
        <v>46223</v>
      </c>
      <c r="C33" t="s">
        <v>122</v>
      </c>
      <c r="E33" s="139">
        <v>45779</v>
      </c>
      <c r="F33" s="139" t="s">
        <v>134</v>
      </c>
      <c r="H33" s="139">
        <v>45687</v>
      </c>
      <c r="I33" s="179">
        <v>30546</v>
      </c>
      <c r="J33" s="179">
        <v>32597</v>
      </c>
      <c r="K33" s="24">
        <v>1.0671446343220061</v>
      </c>
      <c r="M33" s="139">
        <v>45687</v>
      </c>
      <c r="N33" t="s">
        <v>154</v>
      </c>
      <c r="O33" t="s">
        <v>159</v>
      </c>
    </row>
    <row r="34" spans="2:17" x14ac:dyDescent="0.2">
      <c r="B34" s="139">
        <v>46245</v>
      </c>
      <c r="C34" t="s">
        <v>123</v>
      </c>
      <c r="E34" s="139">
        <v>45780</v>
      </c>
      <c r="F34" s="139" t="s">
        <v>134</v>
      </c>
      <c r="H34" s="139">
        <v>45688</v>
      </c>
      <c r="I34" s="179">
        <v>42544</v>
      </c>
      <c r="J34" s="179">
        <v>44664</v>
      </c>
      <c r="K34" s="24">
        <v>1.049830763444904</v>
      </c>
      <c r="M34" s="139">
        <v>45688</v>
      </c>
      <c r="N34" t="s">
        <v>154</v>
      </c>
      <c r="O34" t="s">
        <v>159</v>
      </c>
    </row>
    <row r="35" spans="2:17" x14ac:dyDescent="0.2">
      <c r="B35" s="139">
        <v>46286</v>
      </c>
      <c r="C35" t="s">
        <v>124</v>
      </c>
      <c r="E35" s="139">
        <v>45781</v>
      </c>
      <c r="F35" s="139" t="s">
        <v>134</v>
      </c>
      <c r="H35" s="139">
        <v>45689</v>
      </c>
      <c r="I35" s="179">
        <v>44892</v>
      </c>
      <c r="J35" s="179">
        <v>46166</v>
      </c>
      <c r="K35" s="24">
        <v>1.0283792212420921</v>
      </c>
      <c r="M35" s="139">
        <v>45689</v>
      </c>
      <c r="N35" t="s">
        <v>154</v>
      </c>
      <c r="O35" t="s">
        <v>159</v>
      </c>
      <c r="P35" t="s">
        <v>160</v>
      </c>
      <c r="Q35" t="s">
        <v>161</v>
      </c>
    </row>
    <row r="36" spans="2:17" x14ac:dyDescent="0.2">
      <c r="B36" s="139">
        <v>46287</v>
      </c>
      <c r="C36" t="s">
        <v>133</v>
      </c>
      <c r="E36" s="139">
        <v>45782</v>
      </c>
      <c r="F36" s="139" t="s">
        <v>134</v>
      </c>
      <c r="H36" s="139">
        <v>45690</v>
      </c>
      <c r="I36" s="179">
        <v>45350</v>
      </c>
      <c r="J36" s="179">
        <v>47315</v>
      </c>
      <c r="K36" s="24">
        <v>1.043329658213892</v>
      </c>
      <c r="M36" s="139">
        <v>45690</v>
      </c>
      <c r="O36" t="s">
        <v>159</v>
      </c>
      <c r="P36" t="s">
        <v>160</v>
      </c>
      <c r="Q36" t="s">
        <v>161</v>
      </c>
    </row>
    <row r="37" spans="2:17" x14ac:dyDescent="0.2">
      <c r="B37" s="139">
        <v>46288</v>
      </c>
      <c r="C37" t="s">
        <v>125</v>
      </c>
      <c r="E37" s="139">
        <v>45783</v>
      </c>
      <c r="F37" s="139" t="s">
        <v>134</v>
      </c>
      <c r="H37" s="139">
        <v>45691</v>
      </c>
      <c r="I37" s="179">
        <v>39671</v>
      </c>
      <c r="J37" s="179">
        <v>42502</v>
      </c>
      <c r="K37" s="24">
        <v>1.0713619520556579</v>
      </c>
      <c r="M37" s="139">
        <v>45691</v>
      </c>
      <c r="P37" t="s">
        <v>160</v>
      </c>
      <c r="Q37" t="s">
        <v>161</v>
      </c>
    </row>
    <row r="38" spans="2:17" x14ac:dyDescent="0.2">
      <c r="B38" s="139">
        <v>46307</v>
      </c>
      <c r="C38" t="s">
        <v>126</v>
      </c>
      <c r="E38" s="139">
        <v>45806</v>
      </c>
      <c r="F38" s="139" t="s">
        <v>134</v>
      </c>
      <c r="H38" s="139">
        <v>45692</v>
      </c>
      <c r="I38" s="179">
        <v>40792</v>
      </c>
      <c r="J38" s="179">
        <v>43810</v>
      </c>
      <c r="K38" s="24">
        <v>1.0739850951166896</v>
      </c>
      <c r="M38" s="139">
        <v>45692</v>
      </c>
      <c r="P38" t="s">
        <v>160</v>
      </c>
      <c r="Q38" t="s">
        <v>161</v>
      </c>
    </row>
    <row r="39" spans="2:17" x14ac:dyDescent="0.2">
      <c r="B39" s="139">
        <v>46329</v>
      </c>
      <c r="C39" t="s">
        <v>127</v>
      </c>
      <c r="E39" s="139">
        <v>45807</v>
      </c>
      <c r="F39" s="139" t="s">
        <v>134</v>
      </c>
      <c r="H39" s="139">
        <v>45693</v>
      </c>
      <c r="I39" s="179">
        <v>41756</v>
      </c>
      <c r="J39" s="179">
        <v>44177</v>
      </c>
      <c r="K39" s="24">
        <v>1.0579796915413353</v>
      </c>
      <c r="M39" s="139">
        <v>45693</v>
      </c>
      <c r="P39" t="s">
        <v>160</v>
      </c>
      <c r="Q39" t="s">
        <v>161</v>
      </c>
    </row>
    <row r="40" spans="2:17" x14ac:dyDescent="0.2">
      <c r="B40" s="139">
        <v>46349</v>
      </c>
      <c r="C40" t="s">
        <v>128</v>
      </c>
      <c r="E40" s="139">
        <v>45808</v>
      </c>
      <c r="F40" s="139" t="s">
        <v>134</v>
      </c>
      <c r="H40" s="139">
        <v>45694</v>
      </c>
      <c r="I40" s="179">
        <v>49284</v>
      </c>
      <c r="J40" s="179">
        <v>51640</v>
      </c>
      <c r="K40" s="24">
        <v>1.0478045613180749</v>
      </c>
      <c r="M40" s="139">
        <v>45694</v>
      </c>
      <c r="P40" t="s">
        <v>160</v>
      </c>
      <c r="Q40" t="s">
        <v>161</v>
      </c>
    </row>
    <row r="41" spans="2:17" x14ac:dyDescent="0.2">
      <c r="B41" s="139"/>
      <c r="E41" s="139">
        <v>45809</v>
      </c>
      <c r="F41" s="139" t="s">
        <v>134</v>
      </c>
      <c r="H41" s="139">
        <v>45695</v>
      </c>
      <c r="I41" s="179">
        <v>58925</v>
      </c>
      <c r="J41" s="179">
        <v>61653</v>
      </c>
      <c r="K41" s="24">
        <v>1.046296139159949</v>
      </c>
      <c r="M41" s="139">
        <v>45695</v>
      </c>
      <c r="P41" t="s">
        <v>160</v>
      </c>
      <c r="Q41" t="s">
        <v>161</v>
      </c>
    </row>
    <row r="42" spans="2:17" x14ac:dyDescent="0.2">
      <c r="B42" s="139"/>
      <c r="E42" s="139">
        <v>45810</v>
      </c>
      <c r="F42" s="139" t="s">
        <v>134</v>
      </c>
      <c r="H42" s="139">
        <v>45696</v>
      </c>
      <c r="I42" s="179">
        <v>70711</v>
      </c>
      <c r="J42" s="179">
        <v>74179</v>
      </c>
      <c r="K42" s="24">
        <v>1.0490447030872141</v>
      </c>
      <c r="M42" s="139">
        <v>45696</v>
      </c>
      <c r="P42" t="s">
        <v>160</v>
      </c>
      <c r="Q42" t="s">
        <v>161</v>
      </c>
    </row>
    <row r="43" spans="2:17" x14ac:dyDescent="0.2">
      <c r="B43" s="139"/>
      <c r="E43" s="139">
        <v>45814</v>
      </c>
      <c r="F43" s="139" t="s">
        <v>134</v>
      </c>
      <c r="H43" s="139">
        <v>45697</v>
      </c>
      <c r="I43" s="179">
        <v>63866</v>
      </c>
      <c r="J43" s="179">
        <v>67883</v>
      </c>
      <c r="K43" s="24">
        <v>1.0628973162559108</v>
      </c>
      <c r="M43" s="139">
        <v>45697</v>
      </c>
      <c r="P43" t="s">
        <v>160</v>
      </c>
      <c r="Q43" t="s">
        <v>161</v>
      </c>
    </row>
    <row r="44" spans="2:17" x14ac:dyDescent="0.2">
      <c r="B44" s="139"/>
      <c r="E44" s="139">
        <v>45839</v>
      </c>
      <c r="F44" s="139" t="s">
        <v>134</v>
      </c>
      <c r="H44" s="139">
        <v>45698</v>
      </c>
      <c r="I44" s="179">
        <v>49730</v>
      </c>
      <c r="J44" s="179">
        <v>53151</v>
      </c>
      <c r="K44" s="24">
        <v>1.0687914739593807</v>
      </c>
      <c r="M44" s="139">
        <v>45698</v>
      </c>
      <c r="Q44" t="s">
        <v>161</v>
      </c>
    </row>
    <row r="45" spans="2:17" x14ac:dyDescent="0.2">
      <c r="B45" s="139"/>
      <c r="E45" s="139">
        <v>45842</v>
      </c>
      <c r="F45" s="139" t="s">
        <v>134</v>
      </c>
      <c r="H45" s="139">
        <v>45699</v>
      </c>
      <c r="I45" s="179">
        <v>41985</v>
      </c>
      <c r="J45" s="179">
        <v>45213</v>
      </c>
      <c r="K45" s="24">
        <v>1.0768846016434441</v>
      </c>
      <c r="M45" s="139">
        <v>45699</v>
      </c>
      <c r="Q45" t="s">
        <v>161</v>
      </c>
    </row>
    <row r="46" spans="2:17" x14ac:dyDescent="0.2">
      <c r="B46" s="139"/>
      <c r="E46" s="139">
        <v>45883</v>
      </c>
      <c r="F46" s="139" t="s">
        <v>134</v>
      </c>
      <c r="H46" s="139">
        <v>45700</v>
      </c>
      <c r="I46" s="179">
        <v>36556</v>
      </c>
      <c r="J46" s="179">
        <v>53075</v>
      </c>
      <c r="K46" s="24">
        <v>1.4518820439873072</v>
      </c>
      <c r="M46" s="139">
        <v>45700</v>
      </c>
      <c r="Q46" t="s">
        <v>161</v>
      </c>
    </row>
    <row r="47" spans="2:17" x14ac:dyDescent="0.2">
      <c r="B47" s="139"/>
      <c r="E47" s="139">
        <v>45884</v>
      </c>
      <c r="F47" s="139" t="s">
        <v>134</v>
      </c>
      <c r="H47" s="139">
        <v>45701</v>
      </c>
      <c r="I47" s="179">
        <v>44701</v>
      </c>
      <c r="J47" s="179">
        <v>62138</v>
      </c>
      <c r="K47" s="24">
        <v>1.3900807588197133</v>
      </c>
      <c r="M47" s="139">
        <v>45701</v>
      </c>
      <c r="Q47" t="s">
        <v>161</v>
      </c>
    </row>
    <row r="48" spans="2:17" x14ac:dyDescent="0.2">
      <c r="B48" s="139"/>
      <c r="E48" s="139">
        <v>45901</v>
      </c>
      <c r="F48" s="139" t="s">
        <v>134</v>
      </c>
      <c r="H48" s="139">
        <v>45702</v>
      </c>
      <c r="I48" s="179">
        <v>49708</v>
      </c>
      <c r="J48" s="179">
        <v>68214</v>
      </c>
      <c r="K48" s="24">
        <v>1.3722941981170034</v>
      </c>
      <c r="M48" s="139">
        <v>45702</v>
      </c>
      <c r="Q48" t="s">
        <v>161</v>
      </c>
    </row>
    <row r="49" spans="2:17" x14ac:dyDescent="0.2">
      <c r="B49" s="139"/>
      <c r="E49" s="139">
        <v>45930</v>
      </c>
      <c r="F49" s="139" t="s">
        <v>134</v>
      </c>
      <c r="H49" s="139">
        <v>45703</v>
      </c>
      <c r="I49" s="179">
        <v>53383</v>
      </c>
      <c r="J49" s="179">
        <v>74601</v>
      </c>
      <c r="K49" s="24">
        <v>1.397467358522376</v>
      </c>
      <c r="M49" s="139">
        <v>45703</v>
      </c>
      <c r="Q49" t="s">
        <v>161</v>
      </c>
    </row>
    <row r="50" spans="2:17" x14ac:dyDescent="0.2">
      <c r="B50" s="139"/>
      <c r="E50" s="139">
        <v>45931</v>
      </c>
      <c r="F50" s="139" t="s">
        <v>134</v>
      </c>
      <c r="H50" s="139">
        <v>45704</v>
      </c>
      <c r="I50" s="179">
        <v>55502</v>
      </c>
      <c r="J50" s="179">
        <v>79706</v>
      </c>
      <c r="K50" s="24">
        <v>1.4360923930669165</v>
      </c>
      <c r="M50" s="139">
        <v>45704</v>
      </c>
      <c r="Q50" t="s">
        <v>161</v>
      </c>
    </row>
    <row r="51" spans="2:17" x14ac:dyDescent="0.2">
      <c r="B51" s="139"/>
      <c r="E51" s="139">
        <v>45932</v>
      </c>
      <c r="F51" s="139" t="s">
        <v>134</v>
      </c>
      <c r="H51" s="139">
        <v>45705</v>
      </c>
      <c r="I51" s="179">
        <v>51433</v>
      </c>
      <c r="J51" s="179">
        <v>74364</v>
      </c>
      <c r="K51" s="24">
        <v>1.4458421635914684</v>
      </c>
      <c r="M51" s="139">
        <v>45705</v>
      </c>
      <c r="Q51" t="s">
        <v>161</v>
      </c>
    </row>
    <row r="52" spans="2:17" x14ac:dyDescent="0.2">
      <c r="B52" s="139"/>
      <c r="E52" s="139">
        <v>45933</v>
      </c>
      <c r="F52" s="139" t="s">
        <v>134</v>
      </c>
      <c r="H52" s="139">
        <v>45706</v>
      </c>
      <c r="I52" s="179">
        <v>49030</v>
      </c>
      <c r="J52" s="179">
        <v>71737</v>
      </c>
      <c r="K52" s="24">
        <v>1.4631246175810728</v>
      </c>
      <c r="M52" s="139">
        <v>45706</v>
      </c>
      <c r="Q52" t="s">
        <v>161</v>
      </c>
    </row>
    <row r="53" spans="2:17" x14ac:dyDescent="0.2">
      <c r="B53" s="139"/>
      <c r="E53" s="139">
        <v>45934</v>
      </c>
      <c r="F53" s="139" t="s">
        <v>134</v>
      </c>
      <c r="H53" s="139">
        <v>45707</v>
      </c>
      <c r="I53" s="179">
        <v>46231</v>
      </c>
      <c r="J53" s="179">
        <v>69377</v>
      </c>
      <c r="K53" s="24">
        <v>1.5006597304838745</v>
      </c>
      <c r="M53" s="139">
        <v>45707</v>
      </c>
      <c r="Q53" t="s">
        <v>161</v>
      </c>
    </row>
    <row r="54" spans="2:17" x14ac:dyDescent="0.2">
      <c r="B54" s="139"/>
      <c r="E54" s="139">
        <v>45935</v>
      </c>
      <c r="F54" s="139" t="s">
        <v>134</v>
      </c>
      <c r="H54" s="139">
        <v>45708</v>
      </c>
      <c r="I54" s="179">
        <v>50112</v>
      </c>
      <c r="J54" s="179">
        <v>73232</v>
      </c>
      <c r="K54" s="24">
        <v>1.4613665389527459</v>
      </c>
      <c r="M54" s="139">
        <v>45708</v>
      </c>
      <c r="Q54" t="s">
        <v>161</v>
      </c>
    </row>
    <row r="55" spans="2:17" x14ac:dyDescent="0.2">
      <c r="B55" s="139"/>
      <c r="E55" s="139">
        <v>45936</v>
      </c>
      <c r="F55" s="139" t="s">
        <v>134</v>
      </c>
      <c r="H55" s="139">
        <v>45709</v>
      </c>
      <c r="I55" s="179">
        <v>55908</v>
      </c>
      <c r="J55" s="179">
        <v>81600</v>
      </c>
      <c r="K55" s="24">
        <v>1.4595406739643699</v>
      </c>
      <c r="M55" s="139">
        <v>45709</v>
      </c>
      <c r="Q55" t="s">
        <v>161</v>
      </c>
    </row>
    <row r="56" spans="2:17" x14ac:dyDescent="0.2">
      <c r="B56" s="139"/>
      <c r="E56" s="139">
        <v>45937</v>
      </c>
      <c r="F56" s="139" t="s">
        <v>134</v>
      </c>
      <c r="H56" s="139">
        <v>45710</v>
      </c>
      <c r="I56" s="179">
        <v>74835</v>
      </c>
      <c r="J56" s="179">
        <v>107566</v>
      </c>
      <c r="K56" s="24">
        <v>1.4373755595643749</v>
      </c>
      <c r="M56" s="139">
        <v>45710</v>
      </c>
      <c r="N56" t="s">
        <v>162</v>
      </c>
      <c r="Q56" t="s">
        <v>161</v>
      </c>
    </row>
    <row r="57" spans="2:17" x14ac:dyDescent="0.2">
      <c r="B57" s="139"/>
      <c r="E57" s="139">
        <v>45938</v>
      </c>
      <c r="F57" s="139" t="s">
        <v>134</v>
      </c>
      <c r="H57" s="139">
        <v>45711</v>
      </c>
      <c r="I57" s="179">
        <v>65042</v>
      </c>
      <c r="J57" s="179">
        <v>94501</v>
      </c>
      <c r="K57" s="24">
        <v>1.4529227268534177</v>
      </c>
      <c r="M57" s="139">
        <v>45711</v>
      </c>
      <c r="N57" t="s">
        <v>162</v>
      </c>
      <c r="Q57" t="s">
        <v>161</v>
      </c>
    </row>
    <row r="58" spans="2:17" x14ac:dyDescent="0.2">
      <c r="B58" s="139"/>
      <c r="E58" s="139">
        <v>45939</v>
      </c>
      <c r="F58" s="139" t="s">
        <v>134</v>
      </c>
      <c r="H58" s="139">
        <v>45712</v>
      </c>
      <c r="I58" s="179">
        <v>53044</v>
      </c>
      <c r="J58" s="179">
        <v>79292</v>
      </c>
      <c r="K58" s="24">
        <v>1.4948344770379307</v>
      </c>
      <c r="M58" s="139">
        <v>45712</v>
      </c>
      <c r="Q58" t="s">
        <v>161</v>
      </c>
    </row>
    <row r="59" spans="2:17" x14ac:dyDescent="0.2">
      <c r="B59" s="139"/>
      <c r="E59" s="139">
        <v>45940</v>
      </c>
      <c r="F59" s="139" t="s">
        <v>134</v>
      </c>
      <c r="H59" s="139">
        <v>45713</v>
      </c>
      <c r="I59" s="179">
        <v>36426</v>
      </c>
      <c r="J59" s="179">
        <v>53899</v>
      </c>
      <c r="K59" s="24">
        <v>1.479684840498545</v>
      </c>
      <c r="M59" s="139">
        <v>45713</v>
      </c>
      <c r="Q59" t="s">
        <v>161</v>
      </c>
    </row>
    <row r="60" spans="2:17" x14ac:dyDescent="0.2">
      <c r="B60" s="139"/>
      <c r="E60" s="139">
        <v>45943</v>
      </c>
      <c r="F60" s="139" t="s">
        <v>134</v>
      </c>
      <c r="H60" s="139">
        <v>45714</v>
      </c>
      <c r="I60" s="179">
        <v>32140</v>
      </c>
      <c r="J60" s="179">
        <v>45767</v>
      </c>
      <c r="K60" s="24">
        <v>1.423988799004356</v>
      </c>
      <c r="M60" s="139">
        <v>45714</v>
      </c>
      <c r="Q60" t="s">
        <v>161</v>
      </c>
    </row>
    <row r="61" spans="2:17" x14ac:dyDescent="0.2">
      <c r="B61" s="139"/>
      <c r="E61" s="139">
        <v>45959</v>
      </c>
      <c r="F61" s="139" t="s">
        <v>134</v>
      </c>
      <c r="H61" s="139">
        <v>45715</v>
      </c>
      <c r="I61" s="179">
        <v>34569</v>
      </c>
      <c r="J61" s="179">
        <v>50090</v>
      </c>
      <c r="K61" s="24">
        <v>1.4489860857994157</v>
      </c>
      <c r="M61" s="139">
        <v>45715</v>
      </c>
      <c r="Q61" t="s">
        <v>161</v>
      </c>
    </row>
    <row r="62" spans="2:17" x14ac:dyDescent="0.2">
      <c r="B62" s="139"/>
      <c r="E62" s="139">
        <v>45972</v>
      </c>
      <c r="F62" s="139" t="s">
        <v>134</v>
      </c>
      <c r="H62" s="139">
        <v>45716</v>
      </c>
      <c r="I62" s="179">
        <v>30753</v>
      </c>
      <c r="J62" s="179">
        <v>47643</v>
      </c>
      <c r="K62" s="24">
        <v>1.5492147107599259</v>
      </c>
      <c r="M62" s="139">
        <v>45716</v>
      </c>
      <c r="Q62" t="s">
        <v>161</v>
      </c>
    </row>
    <row r="63" spans="2:17" x14ac:dyDescent="0.2">
      <c r="B63" s="139"/>
      <c r="E63" s="139">
        <v>45988</v>
      </c>
      <c r="F63" s="139" t="s">
        <v>134</v>
      </c>
      <c r="H63" s="139">
        <v>45717</v>
      </c>
      <c r="I63" s="179">
        <v>34659</v>
      </c>
      <c r="J63" s="179">
        <v>43571</v>
      </c>
      <c r="K63" s="24">
        <v>1.2571337892033816</v>
      </c>
      <c r="M63" s="139">
        <v>45717</v>
      </c>
      <c r="N63" t="s">
        <v>163</v>
      </c>
    </row>
    <row r="64" spans="2:17" x14ac:dyDescent="0.2">
      <c r="B64" s="139"/>
      <c r="E64" s="139">
        <v>46016</v>
      </c>
      <c r="F64" s="139" t="s">
        <v>134</v>
      </c>
      <c r="H64" s="139">
        <v>45718</v>
      </c>
      <c r="I64" s="179">
        <v>35673</v>
      </c>
      <c r="J64" s="179">
        <v>47414</v>
      </c>
      <c r="K64" s="24">
        <v>1.3291284725142265</v>
      </c>
      <c r="M64" s="139">
        <v>45718</v>
      </c>
      <c r="N64" t="s">
        <v>163</v>
      </c>
    </row>
    <row r="65" spans="2:15" x14ac:dyDescent="0.2">
      <c r="B65" s="139"/>
      <c r="E65" s="139">
        <v>46017</v>
      </c>
      <c r="F65" s="139" t="s">
        <v>134</v>
      </c>
      <c r="H65" s="139">
        <v>45719</v>
      </c>
      <c r="I65" s="179">
        <v>38692</v>
      </c>
      <c r="J65" s="179">
        <v>48825</v>
      </c>
      <c r="K65" s="24">
        <v>1.2618887625348909</v>
      </c>
      <c r="M65" s="139">
        <v>45719</v>
      </c>
      <c r="N65" t="s">
        <v>163</v>
      </c>
    </row>
    <row r="66" spans="2:15" x14ac:dyDescent="0.2">
      <c r="B66" s="139"/>
      <c r="E66" s="139">
        <v>46023</v>
      </c>
      <c r="F66" t="s">
        <v>134</v>
      </c>
      <c r="H66" s="139">
        <v>45720</v>
      </c>
      <c r="I66">
        <v>34184</v>
      </c>
      <c r="J66">
        <v>43113</v>
      </c>
      <c r="K66" s="24">
        <v>1.2612040720805056</v>
      </c>
      <c r="M66" s="139">
        <v>45720</v>
      </c>
      <c r="N66" t="s">
        <v>163</v>
      </c>
    </row>
    <row r="67" spans="2:15" x14ac:dyDescent="0.2">
      <c r="B67" s="139"/>
      <c r="E67" s="139">
        <v>46024</v>
      </c>
      <c r="F67" t="s">
        <v>134</v>
      </c>
      <c r="H67" s="139">
        <v>45721</v>
      </c>
      <c r="I67">
        <v>37570</v>
      </c>
      <c r="J67">
        <v>44004</v>
      </c>
      <c r="K67" s="24">
        <v>1.1712536598349748</v>
      </c>
      <c r="M67" s="139">
        <v>45721</v>
      </c>
      <c r="N67" t="s">
        <v>163</v>
      </c>
    </row>
    <row r="68" spans="2:15" x14ac:dyDescent="0.2">
      <c r="B68" s="139"/>
      <c r="E68" s="139">
        <v>46041</v>
      </c>
      <c r="F68" t="s">
        <v>134</v>
      </c>
      <c r="H68" s="139">
        <v>45722</v>
      </c>
      <c r="I68">
        <v>40806</v>
      </c>
      <c r="J68">
        <v>50222</v>
      </c>
      <c r="K68" s="24">
        <v>1.230750379846101</v>
      </c>
      <c r="M68" s="139">
        <v>45722</v>
      </c>
      <c r="N68" t="s">
        <v>163</v>
      </c>
    </row>
    <row r="69" spans="2:15" x14ac:dyDescent="0.2">
      <c r="B69" s="139"/>
      <c r="E69" s="139">
        <v>46069</v>
      </c>
      <c r="F69" t="s">
        <v>134</v>
      </c>
      <c r="H69" s="139">
        <v>45723</v>
      </c>
      <c r="I69">
        <v>44166</v>
      </c>
      <c r="J69">
        <v>52795</v>
      </c>
      <c r="K69" s="24">
        <v>1.1953765339854185</v>
      </c>
      <c r="M69" s="139">
        <v>45723</v>
      </c>
      <c r="N69" t="s">
        <v>163</v>
      </c>
    </row>
    <row r="70" spans="2:15" x14ac:dyDescent="0.2">
      <c r="B70" s="139"/>
      <c r="E70" s="139">
        <v>46070</v>
      </c>
      <c r="F70" t="s">
        <v>134</v>
      </c>
      <c r="H70" s="139">
        <v>45724</v>
      </c>
      <c r="I70">
        <v>47446</v>
      </c>
      <c r="J70">
        <v>56685</v>
      </c>
      <c r="K70" s="24">
        <v>1.194726636597395</v>
      </c>
      <c r="M70" s="139">
        <v>45724</v>
      </c>
      <c r="N70" t="s">
        <v>163</v>
      </c>
    </row>
    <row r="71" spans="2:15" x14ac:dyDescent="0.2">
      <c r="B71" s="139"/>
      <c r="E71" s="139">
        <v>46071</v>
      </c>
      <c r="F71" t="s">
        <v>134</v>
      </c>
      <c r="H71" s="139">
        <v>45725</v>
      </c>
      <c r="I71">
        <v>41993</v>
      </c>
      <c r="J71">
        <v>62019</v>
      </c>
      <c r="K71" s="24">
        <v>1.4768890053104089</v>
      </c>
      <c r="M71" s="139">
        <v>45725</v>
      </c>
      <c r="N71" t="s">
        <v>163</v>
      </c>
      <c r="O71" t="s">
        <v>164</v>
      </c>
    </row>
    <row r="72" spans="2:15" x14ac:dyDescent="0.2">
      <c r="B72" s="139"/>
      <c r="E72" s="139">
        <v>46072</v>
      </c>
      <c r="F72" t="s">
        <v>134</v>
      </c>
      <c r="H72" s="139">
        <v>45726</v>
      </c>
      <c r="I72">
        <v>41967</v>
      </c>
      <c r="J72">
        <v>61924</v>
      </c>
      <c r="K72" s="24">
        <v>1.4755403054781138</v>
      </c>
      <c r="M72" s="139">
        <v>45726</v>
      </c>
      <c r="N72" t="s">
        <v>163</v>
      </c>
    </row>
    <row r="73" spans="2:15" x14ac:dyDescent="0.2">
      <c r="B73" s="139"/>
      <c r="E73" s="139">
        <v>46073</v>
      </c>
      <c r="F73" t="s">
        <v>134</v>
      </c>
      <c r="H73" s="139">
        <v>45727</v>
      </c>
      <c r="I73">
        <v>39378</v>
      </c>
      <c r="J73">
        <v>57778</v>
      </c>
      <c r="K73" s="24">
        <v>1.4672659860835999</v>
      </c>
      <c r="M73" s="139">
        <v>45727</v>
      </c>
      <c r="N73" t="s">
        <v>163</v>
      </c>
    </row>
    <row r="74" spans="2:15" x14ac:dyDescent="0.2">
      <c r="B74" s="139"/>
      <c r="E74" s="139">
        <v>46074</v>
      </c>
      <c r="F74" t="s">
        <v>134</v>
      </c>
      <c r="H74" s="139">
        <v>45728</v>
      </c>
      <c r="I74">
        <v>40741</v>
      </c>
      <c r="J74">
        <v>59767</v>
      </c>
      <c r="K74" s="24">
        <v>1.4669988463709775</v>
      </c>
      <c r="M74" s="139">
        <v>45728</v>
      </c>
      <c r="N74" t="s">
        <v>163</v>
      </c>
    </row>
    <row r="75" spans="2:15" x14ac:dyDescent="0.2">
      <c r="B75" s="139"/>
      <c r="E75" s="139">
        <v>46075</v>
      </c>
      <c r="F75" t="s">
        <v>134</v>
      </c>
      <c r="H75" s="139">
        <v>45729</v>
      </c>
      <c r="I75">
        <v>45289</v>
      </c>
      <c r="J75">
        <v>65021</v>
      </c>
      <c r="K75" s="24">
        <v>1.4356907858420367</v>
      </c>
      <c r="M75" s="139">
        <v>45729</v>
      </c>
      <c r="N75" t="s">
        <v>163</v>
      </c>
    </row>
    <row r="76" spans="2:15" x14ac:dyDescent="0.2">
      <c r="B76" s="139"/>
      <c r="E76" s="139">
        <v>46081</v>
      </c>
      <c r="F76" t="s">
        <v>134</v>
      </c>
      <c r="H76" s="139">
        <v>45730</v>
      </c>
      <c r="I76">
        <v>50545</v>
      </c>
      <c r="J76">
        <v>71273</v>
      </c>
      <c r="K76" s="24">
        <v>1.4100900187951331</v>
      </c>
      <c r="M76" s="139">
        <v>45730</v>
      </c>
      <c r="N76" t="s">
        <v>163</v>
      </c>
    </row>
    <row r="77" spans="2:15" x14ac:dyDescent="0.2">
      <c r="B77" s="139"/>
      <c r="E77" s="139">
        <v>46082</v>
      </c>
      <c r="F77" t="s">
        <v>134</v>
      </c>
      <c r="H77" s="139">
        <v>45731</v>
      </c>
      <c r="I77">
        <v>52355</v>
      </c>
      <c r="J77">
        <v>74127</v>
      </c>
      <c r="K77" s="24">
        <v>1.4158533091395282</v>
      </c>
      <c r="M77" s="139">
        <v>45731</v>
      </c>
      <c r="N77" t="s">
        <v>163</v>
      </c>
    </row>
    <row r="78" spans="2:15" x14ac:dyDescent="0.2">
      <c r="B78" s="139"/>
      <c r="E78" s="139">
        <v>46083</v>
      </c>
      <c r="F78" t="s">
        <v>134</v>
      </c>
      <c r="H78" s="139">
        <v>45732</v>
      </c>
      <c r="I78">
        <v>46340</v>
      </c>
      <c r="J78">
        <v>64739</v>
      </c>
      <c r="K78" s="24">
        <v>1.3970435908502374</v>
      </c>
      <c r="M78" s="139">
        <v>45732</v>
      </c>
      <c r="N78" t="s">
        <v>163</v>
      </c>
    </row>
    <row r="79" spans="2:15" x14ac:dyDescent="0.2">
      <c r="B79" s="139"/>
      <c r="E79" s="139">
        <v>46115</v>
      </c>
      <c r="F79" t="s">
        <v>134</v>
      </c>
      <c r="H79" s="139">
        <v>45733</v>
      </c>
      <c r="I79">
        <v>40038</v>
      </c>
      <c r="J79">
        <v>59075</v>
      </c>
      <c r="K79" s="24">
        <v>1.4754733003646536</v>
      </c>
      <c r="M79" s="139">
        <v>45733</v>
      </c>
      <c r="N79" t="s">
        <v>163</v>
      </c>
    </row>
    <row r="80" spans="2:15" x14ac:dyDescent="0.2">
      <c r="B80" s="139"/>
      <c r="E80" s="139">
        <v>46116</v>
      </c>
      <c r="F80" t="s">
        <v>134</v>
      </c>
      <c r="H80" s="139">
        <v>45734</v>
      </c>
      <c r="I80">
        <v>41854</v>
      </c>
      <c r="J80">
        <v>63325</v>
      </c>
      <c r="K80" s="24">
        <v>1.5129975629569457</v>
      </c>
      <c r="M80" s="139">
        <v>45734</v>
      </c>
      <c r="N80" t="s">
        <v>163</v>
      </c>
    </row>
    <row r="81" spans="2:14" x14ac:dyDescent="0.2">
      <c r="B81" s="139"/>
      <c r="E81" s="139">
        <v>46117</v>
      </c>
      <c r="F81" t="s">
        <v>134</v>
      </c>
      <c r="H81" s="139">
        <v>45735</v>
      </c>
      <c r="I81">
        <v>46835</v>
      </c>
      <c r="J81">
        <v>70074</v>
      </c>
      <c r="K81" s="24">
        <v>1.4961887477313975</v>
      </c>
      <c r="M81" s="139">
        <v>45735</v>
      </c>
      <c r="N81" t="s">
        <v>163</v>
      </c>
    </row>
    <row r="82" spans="2:14" x14ac:dyDescent="0.2">
      <c r="B82" s="139"/>
      <c r="E82" s="139">
        <v>46118</v>
      </c>
      <c r="F82" t="s">
        <v>134</v>
      </c>
      <c r="H82" s="139">
        <v>45736</v>
      </c>
      <c r="I82">
        <v>69289</v>
      </c>
      <c r="J82">
        <v>103168</v>
      </c>
      <c r="K82" s="24">
        <v>1.4889520703141912</v>
      </c>
      <c r="M82" s="139">
        <v>45736</v>
      </c>
      <c r="N82" t="s">
        <v>163</v>
      </c>
    </row>
    <row r="83" spans="2:14" x14ac:dyDescent="0.2">
      <c r="B83" s="139"/>
      <c r="E83" s="139">
        <v>46119</v>
      </c>
      <c r="F83" t="s">
        <v>134</v>
      </c>
      <c r="H83" s="139">
        <v>45737</v>
      </c>
      <c r="I83">
        <v>69130</v>
      </c>
      <c r="J83">
        <v>103488</v>
      </c>
      <c r="K83" s="24">
        <v>1.4970056415449153</v>
      </c>
      <c r="M83" s="139">
        <v>45737</v>
      </c>
    </row>
    <row r="84" spans="2:14" x14ac:dyDescent="0.2">
      <c r="B84" s="139"/>
      <c r="E84" s="139">
        <v>46143</v>
      </c>
      <c r="F84" t="s">
        <v>134</v>
      </c>
      <c r="H84" s="139">
        <v>45738</v>
      </c>
      <c r="I84">
        <v>70362</v>
      </c>
      <c r="J84">
        <v>105290</v>
      </c>
      <c r="K84" s="24">
        <v>1.4964043091441404</v>
      </c>
      <c r="M84" s="139">
        <v>45738</v>
      </c>
    </row>
    <row r="85" spans="2:14" x14ac:dyDescent="0.2">
      <c r="B85" s="139"/>
      <c r="E85" s="139">
        <v>46147</v>
      </c>
      <c r="F85" t="s">
        <v>134</v>
      </c>
      <c r="H85" s="139">
        <v>45739</v>
      </c>
      <c r="I85">
        <v>61809</v>
      </c>
      <c r="J85">
        <v>96730</v>
      </c>
      <c r="K85" s="24">
        <v>1.5649824459221149</v>
      </c>
      <c r="M85" s="139">
        <v>45739</v>
      </c>
    </row>
    <row r="86" spans="2:14" x14ac:dyDescent="0.2">
      <c r="B86" s="139"/>
      <c r="E86" s="139">
        <v>46166</v>
      </c>
      <c r="F86" t="s">
        <v>134</v>
      </c>
      <c r="H86" s="139">
        <v>45740</v>
      </c>
      <c r="I86">
        <v>49396</v>
      </c>
      <c r="J86">
        <v>77874</v>
      </c>
      <c r="K86" s="24">
        <v>1.5765244149323832</v>
      </c>
      <c r="M86" s="139">
        <v>45740</v>
      </c>
    </row>
    <row r="87" spans="2:14" x14ac:dyDescent="0.2">
      <c r="B87" s="139"/>
      <c r="E87" s="139">
        <v>46167</v>
      </c>
      <c r="F87" t="s">
        <v>134</v>
      </c>
      <c r="H87" s="139">
        <v>45741</v>
      </c>
      <c r="I87">
        <v>56411</v>
      </c>
      <c r="J87">
        <v>83492</v>
      </c>
      <c r="K87" s="24">
        <v>1.480065944585276</v>
      </c>
      <c r="M87" s="139">
        <v>45741</v>
      </c>
    </row>
    <row r="88" spans="2:14" x14ac:dyDescent="0.2">
      <c r="B88" s="139"/>
      <c r="E88" s="139">
        <v>46179</v>
      </c>
      <c r="F88" t="s">
        <v>134</v>
      </c>
      <c r="H88" s="139">
        <v>45742</v>
      </c>
      <c r="I88">
        <v>60965</v>
      </c>
      <c r="J88">
        <v>90988</v>
      </c>
      <c r="K88" s="24">
        <v>1.4924628885426063</v>
      </c>
      <c r="M88" s="139">
        <v>45742</v>
      </c>
    </row>
    <row r="89" spans="2:14" x14ac:dyDescent="0.2">
      <c r="B89" s="139"/>
      <c r="E89" s="139">
        <v>46192</v>
      </c>
      <c r="F89" t="s">
        <v>134</v>
      </c>
      <c r="H89" s="139">
        <v>45743</v>
      </c>
      <c r="I89">
        <v>77426</v>
      </c>
      <c r="J89">
        <v>113658</v>
      </c>
      <c r="K89" s="24">
        <v>1.4679565004003823</v>
      </c>
      <c r="M89" s="139">
        <v>45743</v>
      </c>
    </row>
    <row r="90" spans="2:14" x14ac:dyDescent="0.2">
      <c r="B90" s="139"/>
      <c r="E90" s="139">
        <v>46204</v>
      </c>
      <c r="F90" t="s">
        <v>134</v>
      </c>
      <c r="H90" s="139">
        <v>45744</v>
      </c>
      <c r="I90">
        <v>87565</v>
      </c>
      <c r="J90">
        <v>128082</v>
      </c>
      <c r="K90" s="24">
        <v>1.4627077028493118</v>
      </c>
      <c r="M90" s="139">
        <v>45744</v>
      </c>
    </row>
    <row r="91" spans="2:14" x14ac:dyDescent="0.2">
      <c r="B91" s="139"/>
      <c r="E91" t="s">
        <v>135</v>
      </c>
      <c r="F91" t="s">
        <v>134</v>
      </c>
      <c r="H91" s="139">
        <v>45745</v>
      </c>
      <c r="I91">
        <v>84066</v>
      </c>
      <c r="J91">
        <v>123587</v>
      </c>
      <c r="K91" s="24">
        <v>1.4701187162467586</v>
      </c>
      <c r="M91" s="139">
        <v>45745</v>
      </c>
    </row>
    <row r="92" spans="2:14" x14ac:dyDescent="0.2">
      <c r="B92" s="139"/>
      <c r="E92" s="139">
        <v>46207</v>
      </c>
      <c r="F92" t="s">
        <v>134</v>
      </c>
      <c r="H92" s="139">
        <v>45746</v>
      </c>
      <c r="I92">
        <v>78215</v>
      </c>
      <c r="J92">
        <v>115395</v>
      </c>
      <c r="K92" s="24">
        <v>1.4753563894393658</v>
      </c>
      <c r="M92" s="139">
        <v>45746</v>
      </c>
    </row>
    <row r="93" spans="2:14" x14ac:dyDescent="0.2">
      <c r="B93" s="139"/>
      <c r="E93" s="139">
        <v>46249</v>
      </c>
      <c r="F93" t="s">
        <v>134</v>
      </c>
      <c r="H93" s="139">
        <v>45747</v>
      </c>
      <c r="I93">
        <v>67872</v>
      </c>
      <c r="J93">
        <v>95196</v>
      </c>
      <c r="K93" s="24">
        <v>1.4025813295615275</v>
      </c>
      <c r="M93" s="139">
        <v>45747</v>
      </c>
    </row>
    <row r="94" spans="2:14" x14ac:dyDescent="0.2">
      <c r="B94" s="139"/>
      <c r="E94" s="139">
        <v>46251</v>
      </c>
      <c r="F94" t="s">
        <v>134</v>
      </c>
      <c r="H94" s="139">
        <v>45748</v>
      </c>
      <c r="I94">
        <v>63574</v>
      </c>
      <c r="J94">
        <v>85436</v>
      </c>
      <c r="K94" s="24">
        <v>1.3438827193506779</v>
      </c>
      <c r="M94" s="139">
        <v>45748</v>
      </c>
    </row>
    <row r="95" spans="2:14" x14ac:dyDescent="0.2">
      <c r="B95" s="139"/>
      <c r="E95" s="139">
        <v>46272</v>
      </c>
      <c r="F95" t="s">
        <v>134</v>
      </c>
      <c r="H95" s="139">
        <v>45749</v>
      </c>
      <c r="I95">
        <v>59097</v>
      </c>
      <c r="J95">
        <v>82432</v>
      </c>
      <c r="K95" s="24">
        <v>1.3948592991183986</v>
      </c>
      <c r="M95" s="139">
        <v>45749</v>
      </c>
    </row>
    <row r="96" spans="2:14" x14ac:dyDescent="0.2">
      <c r="B96" s="139"/>
      <c r="E96" s="139">
        <v>46289</v>
      </c>
      <c r="F96" t="s">
        <v>134</v>
      </c>
      <c r="H96" s="139">
        <v>45750</v>
      </c>
      <c r="I96">
        <v>54485</v>
      </c>
      <c r="J96">
        <v>76332</v>
      </c>
      <c r="K96" s="24">
        <v>1.4009727447921447</v>
      </c>
      <c r="M96" s="139">
        <v>45750</v>
      </c>
    </row>
    <row r="97" spans="2:14" x14ac:dyDescent="0.2">
      <c r="B97" s="139"/>
      <c r="E97" s="139">
        <v>46290</v>
      </c>
      <c r="F97" t="s">
        <v>134</v>
      </c>
      <c r="H97" s="139">
        <v>45751</v>
      </c>
      <c r="I97">
        <v>51631</v>
      </c>
      <c r="J97">
        <v>66125</v>
      </c>
      <c r="K97" s="24">
        <v>1.2807228215606903</v>
      </c>
      <c r="M97" s="139">
        <v>45751</v>
      </c>
    </row>
    <row r="98" spans="2:14" x14ac:dyDescent="0.2">
      <c r="B98" s="139"/>
      <c r="E98" s="139">
        <v>46291</v>
      </c>
      <c r="F98" t="s">
        <v>134</v>
      </c>
      <c r="H98" s="139">
        <v>45752</v>
      </c>
      <c r="I98">
        <v>45959</v>
      </c>
      <c r="J98">
        <v>60521</v>
      </c>
      <c r="K98" s="24">
        <v>1.3168476250571162</v>
      </c>
      <c r="M98" s="139">
        <v>45752</v>
      </c>
    </row>
    <row r="99" spans="2:14" x14ac:dyDescent="0.2">
      <c r="B99" s="139"/>
      <c r="E99" s="139">
        <v>46296</v>
      </c>
      <c r="F99" t="s">
        <v>134</v>
      </c>
      <c r="H99" s="139">
        <v>45753</v>
      </c>
      <c r="I99">
        <v>38489</v>
      </c>
      <c r="J99">
        <v>46953</v>
      </c>
      <c r="K99" s="24">
        <v>1.219906986411702</v>
      </c>
      <c r="M99" s="139">
        <v>45753</v>
      </c>
    </row>
    <row r="100" spans="2:14" x14ac:dyDescent="0.2">
      <c r="B100" s="139"/>
      <c r="E100" s="139">
        <v>46297</v>
      </c>
      <c r="F100" t="s">
        <v>134</v>
      </c>
      <c r="H100" s="139">
        <v>45754</v>
      </c>
      <c r="I100">
        <v>26354</v>
      </c>
      <c r="J100">
        <v>34934</v>
      </c>
      <c r="K100" s="24">
        <v>1.325567276314791</v>
      </c>
      <c r="M100" s="139">
        <v>45754</v>
      </c>
    </row>
    <row r="101" spans="2:14" x14ac:dyDescent="0.2">
      <c r="B101" s="139"/>
      <c r="E101" s="139">
        <v>46298</v>
      </c>
      <c r="F101" t="s">
        <v>134</v>
      </c>
      <c r="H101" s="139">
        <v>45755</v>
      </c>
      <c r="I101">
        <v>25705</v>
      </c>
      <c r="J101">
        <v>34416</v>
      </c>
      <c r="K101" s="24">
        <v>1.3388834857031706</v>
      </c>
      <c r="M101" s="139">
        <v>45755</v>
      </c>
    </row>
    <row r="102" spans="2:14" x14ac:dyDescent="0.2">
      <c r="B102" s="139"/>
      <c r="E102" s="139">
        <v>46299</v>
      </c>
      <c r="F102" t="s">
        <v>134</v>
      </c>
      <c r="H102" s="139">
        <v>45756</v>
      </c>
      <c r="I102">
        <v>26526</v>
      </c>
      <c r="J102">
        <v>37634</v>
      </c>
      <c r="K102" s="24">
        <v>1.418758953479605</v>
      </c>
      <c r="M102" s="139">
        <v>45756</v>
      </c>
    </row>
    <row r="103" spans="2:14" x14ac:dyDescent="0.2">
      <c r="B103" s="139"/>
      <c r="E103" s="139">
        <v>46300</v>
      </c>
      <c r="F103" t="s">
        <v>134</v>
      </c>
      <c r="H103" s="139">
        <v>45757</v>
      </c>
      <c r="I103">
        <v>32603</v>
      </c>
      <c r="J103">
        <v>47364</v>
      </c>
      <c r="K103" s="24">
        <v>1.4527497469558017</v>
      </c>
      <c r="M103" s="139">
        <v>45757</v>
      </c>
    </row>
    <row r="104" spans="2:14" x14ac:dyDescent="0.2">
      <c r="B104" s="139"/>
      <c r="E104" s="139">
        <v>46301</v>
      </c>
      <c r="F104" t="s">
        <v>134</v>
      </c>
      <c r="H104" s="139">
        <v>45758</v>
      </c>
      <c r="I104">
        <v>37973</v>
      </c>
      <c r="J104">
        <v>50779</v>
      </c>
      <c r="K104" s="24">
        <v>1.3372396176230479</v>
      </c>
      <c r="M104" s="139">
        <v>45758</v>
      </c>
    </row>
    <row r="105" spans="2:14" x14ac:dyDescent="0.2">
      <c r="B105" s="139"/>
      <c r="E105" s="139">
        <v>46302</v>
      </c>
      <c r="F105" t="s">
        <v>134</v>
      </c>
      <c r="H105" s="139">
        <v>45759</v>
      </c>
      <c r="I105">
        <v>46068</v>
      </c>
      <c r="J105">
        <v>61781</v>
      </c>
      <c r="K105" s="24">
        <v>1.3410827472432056</v>
      </c>
      <c r="M105" s="139">
        <v>45759</v>
      </c>
      <c r="N105" t="s">
        <v>165</v>
      </c>
    </row>
    <row r="106" spans="2:14" x14ac:dyDescent="0.2">
      <c r="B106" s="139"/>
      <c r="E106" s="139">
        <v>46304</v>
      </c>
      <c r="F106" t="s">
        <v>134</v>
      </c>
      <c r="H106" s="139">
        <v>45760</v>
      </c>
      <c r="I106">
        <v>39853</v>
      </c>
      <c r="J106">
        <v>56149</v>
      </c>
      <c r="K106" s="24">
        <v>1.4089027174867639</v>
      </c>
      <c r="M106" s="139">
        <v>45760</v>
      </c>
    </row>
    <row r="107" spans="2:14" x14ac:dyDescent="0.2">
      <c r="B107" s="139"/>
      <c r="E107" s="139">
        <v>46305</v>
      </c>
      <c r="F107" t="s">
        <v>134</v>
      </c>
      <c r="H107" s="139">
        <v>45761</v>
      </c>
      <c r="I107">
        <v>36344</v>
      </c>
      <c r="J107">
        <v>63517</v>
      </c>
      <c r="K107" s="24">
        <v>1.7476612370680167</v>
      </c>
      <c r="M107" s="139">
        <v>45761</v>
      </c>
    </row>
    <row r="108" spans="2:14" x14ac:dyDescent="0.2">
      <c r="B108" s="139"/>
      <c r="E108" s="139">
        <v>46307</v>
      </c>
      <c r="F108" t="s">
        <v>134</v>
      </c>
      <c r="H108" s="139">
        <v>45762</v>
      </c>
      <c r="I108">
        <v>31954</v>
      </c>
      <c r="J108">
        <v>55620</v>
      </c>
      <c r="K108" s="24">
        <v>1.7406271515303249</v>
      </c>
      <c r="M108" s="139">
        <v>45762</v>
      </c>
    </row>
    <row r="109" spans="2:14" x14ac:dyDescent="0.2">
      <c r="B109" s="139"/>
      <c r="E109" s="139">
        <v>46313</v>
      </c>
      <c r="F109" t="s">
        <v>134</v>
      </c>
      <c r="H109" s="139">
        <v>45763</v>
      </c>
      <c r="I109">
        <v>32466</v>
      </c>
      <c r="J109">
        <v>58331</v>
      </c>
      <c r="K109" s="24">
        <v>1.7966796032772747</v>
      </c>
      <c r="M109" s="139">
        <v>45763</v>
      </c>
    </row>
    <row r="110" spans="2:14" x14ac:dyDescent="0.2">
      <c r="B110" s="139"/>
      <c r="E110" s="139">
        <v>46314</v>
      </c>
      <c r="F110" t="s">
        <v>134</v>
      </c>
      <c r="H110" s="139">
        <v>45764</v>
      </c>
      <c r="I110">
        <v>40480</v>
      </c>
      <c r="J110">
        <v>67374</v>
      </c>
      <c r="K110" s="24">
        <v>1.6643774703557312</v>
      </c>
      <c r="M110" s="139">
        <v>45764</v>
      </c>
    </row>
    <row r="111" spans="2:14" x14ac:dyDescent="0.2">
      <c r="B111" s="139"/>
      <c r="E111" s="139">
        <v>46337</v>
      </c>
      <c r="F111" t="s">
        <v>134</v>
      </c>
      <c r="H111" s="139">
        <v>45765</v>
      </c>
      <c r="I111">
        <v>41288</v>
      </c>
      <c r="J111">
        <v>69516</v>
      </c>
      <c r="K111" s="24">
        <v>1.6836853322999419</v>
      </c>
      <c r="M111" s="139">
        <v>45765</v>
      </c>
      <c r="N111" t="s">
        <v>166</v>
      </c>
    </row>
    <row r="112" spans="2:14" x14ac:dyDescent="0.2">
      <c r="B112" s="139"/>
      <c r="E112" s="139">
        <v>46352</v>
      </c>
      <c r="F112" t="s">
        <v>134</v>
      </c>
      <c r="H112" s="139">
        <v>45766</v>
      </c>
      <c r="I112">
        <v>51844</v>
      </c>
      <c r="J112">
        <v>77767</v>
      </c>
      <c r="K112" s="24">
        <v>1.5000192886351362</v>
      </c>
      <c r="M112" s="139">
        <v>45766</v>
      </c>
      <c r="N112" t="s">
        <v>167</v>
      </c>
    </row>
    <row r="113" spans="2:14" x14ac:dyDescent="0.2">
      <c r="B113" s="139"/>
      <c r="E113" s="139">
        <v>46381</v>
      </c>
      <c r="F113" t="s">
        <v>134</v>
      </c>
      <c r="H113" s="139">
        <v>45767</v>
      </c>
      <c r="I113">
        <v>46926</v>
      </c>
      <c r="J113">
        <v>75795</v>
      </c>
      <c r="K113" s="24">
        <v>1.615202659506457</v>
      </c>
      <c r="M113" s="139">
        <v>45767</v>
      </c>
      <c r="N113" t="s">
        <v>166</v>
      </c>
    </row>
    <row r="114" spans="2:14" x14ac:dyDescent="0.2">
      <c r="B114" s="139"/>
      <c r="E114" s="139">
        <v>46382</v>
      </c>
      <c r="F114" t="s">
        <v>134</v>
      </c>
      <c r="H114" s="139">
        <v>45768</v>
      </c>
      <c r="I114">
        <v>40027</v>
      </c>
      <c r="J114">
        <v>66336</v>
      </c>
      <c r="K114" s="24">
        <v>1.6572813350988083</v>
      </c>
      <c r="M114" s="139">
        <v>45768</v>
      </c>
    </row>
    <row r="115" spans="2:14" x14ac:dyDescent="0.2">
      <c r="B115" s="139"/>
      <c r="E115" s="139">
        <v>46388</v>
      </c>
      <c r="F115" t="s">
        <v>134</v>
      </c>
      <c r="H115" s="139">
        <v>45769</v>
      </c>
      <c r="I115">
        <v>30993</v>
      </c>
      <c r="J115">
        <v>53233</v>
      </c>
      <c r="K115" s="24">
        <v>1.7175813893459813</v>
      </c>
      <c r="M115" s="139">
        <v>45769</v>
      </c>
    </row>
    <row r="116" spans="2:14" x14ac:dyDescent="0.2">
      <c r="B116" s="139"/>
      <c r="H116" s="139">
        <v>45770</v>
      </c>
      <c r="I116">
        <v>29624</v>
      </c>
      <c r="J116">
        <v>45135</v>
      </c>
      <c r="K116" s="24">
        <v>1.523595733189306</v>
      </c>
      <c r="M116" s="139">
        <v>45770</v>
      </c>
    </row>
    <row r="117" spans="2:14" x14ac:dyDescent="0.2">
      <c r="B117" s="139"/>
      <c r="H117" s="139">
        <v>45771</v>
      </c>
      <c r="I117">
        <v>31176</v>
      </c>
      <c r="J117">
        <v>50572</v>
      </c>
      <c r="K117" s="24">
        <v>1.62214523992815</v>
      </c>
      <c r="M117" s="139">
        <v>45771</v>
      </c>
    </row>
    <row r="118" spans="2:14" x14ac:dyDescent="0.2">
      <c r="B118" s="139"/>
      <c r="H118" s="139">
        <v>45772</v>
      </c>
      <c r="I118">
        <v>43789</v>
      </c>
      <c r="J118">
        <v>69080</v>
      </c>
      <c r="K118" s="24">
        <v>1.5775651419306218</v>
      </c>
      <c r="M118" s="139">
        <v>45772</v>
      </c>
    </row>
    <row r="119" spans="2:14" x14ac:dyDescent="0.2">
      <c r="B119" s="139"/>
      <c r="H119" s="139">
        <v>45773</v>
      </c>
      <c r="I119">
        <v>52927</v>
      </c>
      <c r="J119">
        <v>85693</v>
      </c>
      <c r="K119" s="24">
        <v>1.6190791089613996</v>
      </c>
      <c r="M119" s="139">
        <v>45773</v>
      </c>
    </row>
    <row r="120" spans="2:14" x14ac:dyDescent="0.2">
      <c r="B120" s="139"/>
      <c r="H120" s="139">
        <v>45774</v>
      </c>
      <c r="I120">
        <v>49865</v>
      </c>
      <c r="J120">
        <v>83151</v>
      </c>
      <c r="K120" s="24">
        <v>1.6675223102376415</v>
      </c>
      <c r="M120" s="139">
        <v>45774</v>
      </c>
    </row>
    <row r="121" spans="2:14" x14ac:dyDescent="0.2">
      <c r="B121" s="139"/>
      <c r="H121" s="139">
        <v>45775</v>
      </c>
      <c r="I121">
        <v>42716</v>
      </c>
      <c r="J121">
        <v>75965</v>
      </c>
      <c r="K121" s="24">
        <v>1.7783734432062928</v>
      </c>
      <c r="M121" s="139">
        <v>45775</v>
      </c>
    </row>
    <row r="122" spans="2:14" x14ac:dyDescent="0.2">
      <c r="B122" s="139"/>
      <c r="H122" s="139">
        <v>45776</v>
      </c>
      <c r="I122">
        <v>40667</v>
      </c>
      <c r="J122">
        <v>68931</v>
      </c>
      <c r="K122" s="24">
        <v>1.6950106966336342</v>
      </c>
      <c r="M122" s="139">
        <v>45776</v>
      </c>
    </row>
    <row r="123" spans="2:14" x14ac:dyDescent="0.2">
      <c r="B123" s="139"/>
      <c r="H123" s="139">
        <v>45777</v>
      </c>
      <c r="I123">
        <v>38722</v>
      </c>
      <c r="J123">
        <v>65987</v>
      </c>
      <c r="K123" s="24">
        <v>1.7041216879293426</v>
      </c>
      <c r="M123" s="139">
        <v>45777</v>
      </c>
    </row>
    <row r="124" spans="2:14" x14ac:dyDescent="0.2">
      <c r="B124" s="139"/>
      <c r="H124" s="139">
        <v>45778</v>
      </c>
      <c r="I124">
        <v>38134</v>
      </c>
      <c r="J124">
        <v>61758</v>
      </c>
      <c r="K124" s="24">
        <v>1.6194996590968689</v>
      </c>
      <c r="M124" s="139">
        <v>45778</v>
      </c>
    </row>
    <row r="125" spans="2:14" x14ac:dyDescent="0.2">
      <c r="B125" s="139"/>
      <c r="H125" s="139">
        <v>45779</v>
      </c>
      <c r="I125">
        <v>38911</v>
      </c>
      <c r="J125">
        <v>62242</v>
      </c>
      <c r="K125" s="24">
        <v>1.5995990850916193</v>
      </c>
      <c r="M125" s="139">
        <v>45779</v>
      </c>
    </row>
    <row r="126" spans="2:14" x14ac:dyDescent="0.2">
      <c r="B126" s="139"/>
      <c r="H126" s="139">
        <v>45780</v>
      </c>
      <c r="I126">
        <v>74471</v>
      </c>
      <c r="J126">
        <v>123252</v>
      </c>
      <c r="K126" s="24">
        <v>1.6550335029743122</v>
      </c>
      <c r="M126" s="139">
        <v>45780</v>
      </c>
    </row>
    <row r="127" spans="2:14" x14ac:dyDescent="0.2">
      <c r="B127" s="139"/>
      <c r="H127" s="139">
        <v>45781</v>
      </c>
      <c r="I127">
        <v>66260</v>
      </c>
      <c r="J127">
        <v>112110</v>
      </c>
      <c r="K127" s="24">
        <v>1.6919710232417748</v>
      </c>
      <c r="M127" s="139">
        <v>45781</v>
      </c>
    </row>
    <row r="128" spans="2:14" x14ac:dyDescent="0.2">
      <c r="B128" s="139"/>
      <c r="H128" s="139">
        <v>45782</v>
      </c>
      <c r="I128">
        <v>57239</v>
      </c>
      <c r="J128">
        <v>97964</v>
      </c>
      <c r="K128" s="24">
        <v>1.7114904173727703</v>
      </c>
      <c r="M128" s="139">
        <v>45782</v>
      </c>
    </row>
    <row r="129" spans="2:13" x14ac:dyDescent="0.2">
      <c r="B129" s="139"/>
      <c r="H129" s="139">
        <v>45783</v>
      </c>
      <c r="I129">
        <v>37536</v>
      </c>
      <c r="J129">
        <v>63731</v>
      </c>
      <c r="K129" s="24">
        <v>1.6978633844842286</v>
      </c>
      <c r="M129" s="139">
        <v>45783</v>
      </c>
    </row>
    <row r="130" spans="2:13" x14ac:dyDescent="0.2">
      <c r="B130" s="139"/>
      <c r="H130" s="139">
        <v>45784</v>
      </c>
      <c r="I130">
        <v>20410</v>
      </c>
      <c r="J130">
        <v>33457</v>
      </c>
      <c r="K130" s="24">
        <v>1.6392454679078883</v>
      </c>
      <c r="M130" s="139">
        <v>45784</v>
      </c>
    </row>
    <row r="131" spans="2:13" x14ac:dyDescent="0.2">
      <c r="B131" s="139"/>
      <c r="H131" s="139">
        <v>45785</v>
      </c>
      <c r="I131">
        <v>31870</v>
      </c>
      <c r="J131">
        <v>34924</v>
      </c>
      <c r="K131" s="24">
        <v>1.0958267963602133</v>
      </c>
      <c r="M131" s="139">
        <v>45785</v>
      </c>
    </row>
    <row r="132" spans="2:13" x14ac:dyDescent="0.2">
      <c r="B132" s="139"/>
      <c r="H132" s="139">
        <v>45786</v>
      </c>
      <c r="I132">
        <v>32634</v>
      </c>
      <c r="J132">
        <v>37590</v>
      </c>
      <c r="K132" s="24">
        <v>1.1518661518661519</v>
      </c>
      <c r="M132" s="139">
        <v>45786</v>
      </c>
    </row>
    <row r="133" spans="2:13" x14ac:dyDescent="0.2">
      <c r="B133" s="139"/>
      <c r="H133" s="139">
        <v>45787</v>
      </c>
      <c r="I133">
        <v>33514</v>
      </c>
      <c r="J133">
        <v>38640</v>
      </c>
      <c r="K133" s="24">
        <v>1.1529510055499195</v>
      </c>
      <c r="M133" s="139">
        <v>45787</v>
      </c>
    </row>
    <row r="134" spans="2:13" x14ac:dyDescent="0.2">
      <c r="B134" s="139"/>
      <c r="H134" s="139">
        <v>45788</v>
      </c>
      <c r="I134">
        <v>30524</v>
      </c>
      <c r="J134">
        <v>33430</v>
      </c>
      <c r="K134" s="24">
        <v>1.0952037740794129</v>
      </c>
      <c r="M134" s="139">
        <v>45788</v>
      </c>
    </row>
    <row r="135" spans="2:13" x14ac:dyDescent="0.2">
      <c r="B135" s="139"/>
      <c r="H135" s="139">
        <v>45789</v>
      </c>
      <c r="I135">
        <v>30091</v>
      </c>
      <c r="J135">
        <v>34102</v>
      </c>
      <c r="K135" s="24">
        <v>1.1332956698016019</v>
      </c>
      <c r="M135" s="139">
        <v>45789</v>
      </c>
    </row>
    <row r="136" spans="2:13" x14ac:dyDescent="0.2">
      <c r="B136" s="139"/>
      <c r="H136" s="139">
        <v>45790</v>
      </c>
      <c r="I136">
        <v>25006</v>
      </c>
      <c r="J136">
        <v>30011</v>
      </c>
      <c r="K136" s="24">
        <v>1.2001519635287532</v>
      </c>
      <c r="M136" s="139">
        <v>45790</v>
      </c>
    </row>
    <row r="137" spans="2:13" x14ac:dyDescent="0.2">
      <c r="B137" s="139"/>
      <c r="H137" s="139">
        <v>45791</v>
      </c>
      <c r="I137">
        <v>20787</v>
      </c>
      <c r="J137">
        <v>22586</v>
      </c>
      <c r="K137" s="24">
        <v>1.0865444749122048</v>
      </c>
      <c r="M137" s="139">
        <v>45791</v>
      </c>
    </row>
    <row r="138" spans="2:13" x14ac:dyDescent="0.2">
      <c r="B138" s="139"/>
      <c r="H138" s="139">
        <v>45792</v>
      </c>
      <c r="I138">
        <v>25713</v>
      </c>
      <c r="J138">
        <v>27904</v>
      </c>
      <c r="K138" s="24">
        <v>1.0852098160463579</v>
      </c>
      <c r="M138" s="139">
        <v>45792</v>
      </c>
    </row>
    <row r="139" spans="2:13" x14ac:dyDescent="0.2">
      <c r="B139" s="139"/>
      <c r="H139" s="139">
        <v>45793</v>
      </c>
      <c r="I139">
        <v>27155</v>
      </c>
      <c r="J139">
        <v>30726</v>
      </c>
      <c r="K139" s="24">
        <v>1.1315043270116001</v>
      </c>
      <c r="M139" s="139">
        <v>45793</v>
      </c>
    </row>
    <row r="140" spans="2:13" x14ac:dyDescent="0.2">
      <c r="B140" s="139"/>
      <c r="H140" s="139">
        <v>45794</v>
      </c>
      <c r="I140">
        <v>30688</v>
      </c>
      <c r="J140">
        <v>34564</v>
      </c>
      <c r="K140" s="24">
        <v>1.126303441084463</v>
      </c>
      <c r="M140" s="139">
        <v>45794</v>
      </c>
    </row>
    <row r="141" spans="2:13" x14ac:dyDescent="0.2">
      <c r="B141" s="139"/>
      <c r="H141" s="139">
        <v>45795</v>
      </c>
      <c r="I141">
        <v>26755</v>
      </c>
      <c r="J141">
        <v>45268</v>
      </c>
      <c r="K141" s="24">
        <v>1.6919454307606054</v>
      </c>
      <c r="M141" s="139">
        <v>45795</v>
      </c>
    </row>
    <row r="142" spans="2:13" x14ac:dyDescent="0.2">
      <c r="B142" s="139"/>
      <c r="H142" s="139">
        <v>45796</v>
      </c>
      <c r="I142">
        <v>21689</v>
      </c>
      <c r="J142">
        <v>36050</v>
      </c>
      <c r="K142" s="24">
        <v>1.662132878417631</v>
      </c>
      <c r="M142" s="139">
        <v>45796</v>
      </c>
    </row>
    <row r="143" spans="2:13" x14ac:dyDescent="0.2">
      <c r="B143" s="139"/>
      <c r="H143" s="139">
        <v>45797</v>
      </c>
      <c r="I143">
        <v>18572</v>
      </c>
      <c r="J143">
        <v>33827</v>
      </c>
      <c r="K143" s="24">
        <v>1.8213978031445186</v>
      </c>
      <c r="M143" s="139">
        <v>45797</v>
      </c>
    </row>
    <row r="144" spans="2:13" x14ac:dyDescent="0.2">
      <c r="B144" s="139"/>
      <c r="H144" s="139">
        <v>45798</v>
      </c>
      <c r="I144">
        <v>20284</v>
      </c>
      <c r="J144">
        <v>32401</v>
      </c>
      <c r="K144" s="24">
        <v>1.5973673831591402</v>
      </c>
      <c r="M144" s="139">
        <v>45798</v>
      </c>
    </row>
    <row r="145" spans="2:13" x14ac:dyDescent="0.2">
      <c r="B145" s="139"/>
      <c r="H145" s="139">
        <v>45799</v>
      </c>
      <c r="I145">
        <v>21857</v>
      </c>
      <c r="J145">
        <v>39674</v>
      </c>
      <c r="K145" s="24">
        <v>1.815162190602553</v>
      </c>
      <c r="M145" s="139">
        <v>45799</v>
      </c>
    </row>
    <row r="146" spans="2:13" x14ac:dyDescent="0.2">
      <c r="B146" s="139"/>
      <c r="H146" s="139">
        <v>45800</v>
      </c>
      <c r="I146">
        <v>24295</v>
      </c>
      <c r="J146">
        <v>45133</v>
      </c>
      <c r="K146" s="24">
        <v>1.8577073471907799</v>
      </c>
      <c r="M146" s="139">
        <v>45800</v>
      </c>
    </row>
    <row r="147" spans="2:13" x14ac:dyDescent="0.2">
      <c r="B147" s="139"/>
      <c r="H147" s="139">
        <v>45801</v>
      </c>
      <c r="I147">
        <v>27900</v>
      </c>
      <c r="J147">
        <v>50678</v>
      </c>
      <c r="K147" s="24">
        <v>1.8164157706093189</v>
      </c>
      <c r="M147" s="139">
        <v>45801</v>
      </c>
    </row>
    <row r="148" spans="2:13" x14ac:dyDescent="0.2">
      <c r="B148" s="139"/>
      <c r="H148" s="139">
        <v>45802</v>
      </c>
      <c r="I148">
        <v>22706</v>
      </c>
      <c r="J148">
        <v>35922</v>
      </c>
      <c r="K148" s="24">
        <v>1.5820487976746234</v>
      </c>
      <c r="M148" s="139">
        <v>45802</v>
      </c>
    </row>
    <row r="149" spans="2:13" x14ac:dyDescent="0.2">
      <c r="B149" s="139"/>
      <c r="H149" s="139">
        <v>45803</v>
      </c>
      <c r="I149">
        <v>19613</v>
      </c>
      <c r="J149">
        <v>29091</v>
      </c>
      <c r="K149" s="24">
        <v>1.4832509050119818</v>
      </c>
      <c r="M149" s="139">
        <v>45803</v>
      </c>
    </row>
    <row r="150" spans="2:13" x14ac:dyDescent="0.2">
      <c r="B150" s="139"/>
      <c r="H150" s="139">
        <v>45804</v>
      </c>
      <c r="I150">
        <v>19039</v>
      </c>
      <c r="J150">
        <v>28562</v>
      </c>
      <c r="K150" s="24">
        <v>1.5001838331845161</v>
      </c>
      <c r="M150" s="139">
        <v>45804</v>
      </c>
    </row>
    <row r="151" spans="2:13" x14ac:dyDescent="0.2">
      <c r="B151" s="139"/>
      <c r="H151" s="139">
        <v>45805</v>
      </c>
      <c r="I151">
        <v>18811</v>
      </c>
      <c r="J151">
        <v>28884</v>
      </c>
      <c r="K151" s="24">
        <v>1.5354845569081921</v>
      </c>
      <c r="M151" s="139">
        <v>45805</v>
      </c>
    </row>
    <row r="152" spans="2:13" x14ac:dyDescent="0.2">
      <c r="B152" s="139"/>
      <c r="H152" s="139">
        <v>45806</v>
      </c>
      <c r="I152">
        <v>21051</v>
      </c>
      <c r="J152">
        <v>34070</v>
      </c>
      <c r="K152" s="24">
        <v>1.618450429908318</v>
      </c>
      <c r="M152" s="139">
        <v>45806</v>
      </c>
    </row>
    <row r="153" spans="2:13" x14ac:dyDescent="0.2">
      <c r="B153" s="139"/>
      <c r="H153" s="139">
        <v>45807</v>
      </c>
      <c r="I153">
        <v>20818</v>
      </c>
      <c r="J153">
        <v>37583</v>
      </c>
      <c r="K153" s="24">
        <v>1.8053127101546738</v>
      </c>
      <c r="M153" s="139">
        <v>45807</v>
      </c>
    </row>
    <row r="154" spans="2:13" x14ac:dyDescent="0.2">
      <c r="B154" s="139"/>
      <c r="H154" s="139">
        <v>45808</v>
      </c>
      <c r="I154">
        <v>27507</v>
      </c>
      <c r="J154">
        <v>44044</v>
      </c>
      <c r="K154" s="24">
        <v>1.6011924237466826</v>
      </c>
      <c r="M154" s="139">
        <v>45808</v>
      </c>
    </row>
    <row r="155" spans="2:13" x14ac:dyDescent="0.2">
      <c r="B155" s="139"/>
      <c r="H155" s="139">
        <v>45809</v>
      </c>
      <c r="I155">
        <v>21066</v>
      </c>
      <c r="J155">
        <v>25639</v>
      </c>
      <c r="K155" s="24">
        <v>1.2170796544194435</v>
      </c>
      <c r="M155" s="139">
        <v>45809</v>
      </c>
    </row>
    <row r="156" spans="2:13" x14ac:dyDescent="0.2">
      <c r="B156" s="139"/>
      <c r="H156" s="139">
        <v>45810</v>
      </c>
      <c r="I156">
        <v>16792</v>
      </c>
      <c r="J156">
        <v>22494</v>
      </c>
      <c r="K156" s="24">
        <v>1.3395664602191519</v>
      </c>
      <c r="M156" s="139">
        <v>45810</v>
      </c>
    </row>
    <row r="157" spans="2:13" x14ac:dyDescent="0.2">
      <c r="B157" s="139"/>
      <c r="H157" s="139">
        <v>45811</v>
      </c>
      <c r="I157">
        <v>16222</v>
      </c>
      <c r="J157">
        <v>20125</v>
      </c>
      <c r="K157" s="24">
        <v>1.2405991862902233</v>
      </c>
      <c r="M157" s="139">
        <v>45811</v>
      </c>
    </row>
    <row r="158" spans="2:13" x14ac:dyDescent="0.2">
      <c r="B158" s="139"/>
      <c r="H158" s="139">
        <v>45812</v>
      </c>
      <c r="I158">
        <v>14183</v>
      </c>
      <c r="J158">
        <v>18291</v>
      </c>
      <c r="K158" s="24">
        <v>1.2896425297891843</v>
      </c>
      <c r="M158" s="139">
        <v>45812</v>
      </c>
    </row>
    <row r="159" spans="2:13" x14ac:dyDescent="0.2">
      <c r="B159" s="139"/>
      <c r="H159" s="139">
        <v>45813</v>
      </c>
      <c r="I159">
        <v>17606</v>
      </c>
      <c r="J159">
        <v>23164</v>
      </c>
      <c r="K159" s="24">
        <v>1.3156878336930591</v>
      </c>
      <c r="M159" s="139">
        <v>45813</v>
      </c>
    </row>
    <row r="160" spans="2:13" x14ac:dyDescent="0.2">
      <c r="B160" s="139"/>
      <c r="H160" s="139">
        <v>45814</v>
      </c>
      <c r="I160">
        <v>21662</v>
      </c>
      <c r="J160">
        <v>30591</v>
      </c>
      <c r="K160" s="24">
        <v>1.4121964730865109</v>
      </c>
      <c r="M160" s="139">
        <v>45814</v>
      </c>
    </row>
    <row r="161" spans="2:13" x14ac:dyDescent="0.2">
      <c r="B161" s="139"/>
      <c r="H161" s="139">
        <v>45815</v>
      </c>
      <c r="I161">
        <v>27147</v>
      </c>
      <c r="J161">
        <v>38611</v>
      </c>
      <c r="K161" s="24">
        <v>1.422293439422404</v>
      </c>
      <c r="M161" s="139">
        <v>45815</v>
      </c>
    </row>
    <row r="162" spans="2:13" x14ac:dyDescent="0.2">
      <c r="B162" s="139"/>
      <c r="H162" s="139">
        <v>45816</v>
      </c>
      <c r="I162">
        <v>21328</v>
      </c>
      <c r="J162">
        <v>29479</v>
      </c>
      <c r="K162" s="24">
        <v>1.3821736684171042</v>
      </c>
      <c r="M162" s="139">
        <v>45816</v>
      </c>
    </row>
    <row r="163" spans="2:13" x14ac:dyDescent="0.2">
      <c r="B163" s="139"/>
      <c r="H163" s="139">
        <v>45817</v>
      </c>
      <c r="I163">
        <v>16856</v>
      </c>
      <c r="J163">
        <v>21500</v>
      </c>
      <c r="K163" s="24">
        <v>1.2755102040816326</v>
      </c>
      <c r="M163" s="139">
        <v>45817</v>
      </c>
    </row>
    <row r="164" spans="2:13" x14ac:dyDescent="0.2">
      <c r="B164" s="139"/>
      <c r="H164" s="139">
        <v>45818</v>
      </c>
      <c r="I164">
        <v>15453</v>
      </c>
      <c r="J164">
        <v>18980</v>
      </c>
      <c r="K164" s="24">
        <v>1.228240471105934</v>
      </c>
      <c r="M164" s="139">
        <v>45818</v>
      </c>
    </row>
    <row r="165" spans="2:13" x14ac:dyDescent="0.2">
      <c r="B165" s="139"/>
      <c r="H165" s="139">
        <v>45819</v>
      </c>
      <c r="I165">
        <v>15617</v>
      </c>
      <c r="J165">
        <v>19424</v>
      </c>
      <c r="K165" s="24">
        <v>1.2437728116795799</v>
      </c>
      <c r="M165" s="139">
        <v>45819</v>
      </c>
    </row>
    <row r="166" spans="2:13" x14ac:dyDescent="0.2">
      <c r="B166" s="139"/>
      <c r="H166" s="139">
        <v>45820</v>
      </c>
      <c r="I166">
        <v>17716</v>
      </c>
      <c r="J166">
        <v>24537</v>
      </c>
      <c r="K166" s="24">
        <v>1.3850191916911267</v>
      </c>
      <c r="M166" s="139">
        <v>45820</v>
      </c>
    </row>
    <row r="167" spans="2:13" x14ac:dyDescent="0.2">
      <c r="B167" s="139"/>
      <c r="H167" s="139">
        <v>45821</v>
      </c>
      <c r="I167">
        <v>23989</v>
      </c>
      <c r="J167">
        <v>32810</v>
      </c>
      <c r="K167" s="24">
        <v>1.3677102005085664</v>
      </c>
      <c r="M167" s="139">
        <v>45821</v>
      </c>
    </row>
    <row r="168" spans="2:13" x14ac:dyDescent="0.2">
      <c r="B168" s="139"/>
      <c r="H168" s="139">
        <v>45822</v>
      </c>
      <c r="I168">
        <v>28613</v>
      </c>
      <c r="J168">
        <v>41342</v>
      </c>
      <c r="K168" s="24">
        <v>1.4448677174710796</v>
      </c>
      <c r="M168" s="139">
        <v>45822</v>
      </c>
    </row>
    <row r="169" spans="2:13" x14ac:dyDescent="0.2">
      <c r="B169" s="139"/>
      <c r="H169" s="139">
        <v>45823</v>
      </c>
      <c r="I169">
        <v>20960</v>
      </c>
      <c r="J169">
        <v>31357</v>
      </c>
      <c r="K169" s="24">
        <v>1.4960400763358779</v>
      </c>
      <c r="M169" s="139">
        <v>45823</v>
      </c>
    </row>
    <row r="170" spans="2:13" x14ac:dyDescent="0.2">
      <c r="B170" s="139"/>
      <c r="H170" s="139">
        <v>45824</v>
      </c>
      <c r="I170">
        <v>22643</v>
      </c>
      <c r="J170">
        <v>30122</v>
      </c>
      <c r="K170" s="24">
        <v>1.3303007552002826</v>
      </c>
      <c r="M170" s="139">
        <v>45824</v>
      </c>
    </row>
    <row r="171" spans="2:13" x14ac:dyDescent="0.2">
      <c r="B171" s="139"/>
      <c r="H171" s="139">
        <v>45825</v>
      </c>
      <c r="I171">
        <v>22193</v>
      </c>
      <c r="J171">
        <v>28621</v>
      </c>
      <c r="K171" s="24">
        <v>1.2896408777542467</v>
      </c>
      <c r="M171" s="139">
        <v>45825</v>
      </c>
    </row>
    <row r="172" spans="2:13" x14ac:dyDescent="0.2">
      <c r="B172" s="139"/>
      <c r="H172" s="139">
        <v>45826</v>
      </c>
      <c r="I172">
        <v>25762</v>
      </c>
      <c r="J172">
        <v>32699</v>
      </c>
      <c r="K172" s="24">
        <v>1.2692725720052791</v>
      </c>
      <c r="M172" s="139">
        <v>45826</v>
      </c>
    </row>
    <row r="173" spans="2:13" x14ac:dyDescent="0.2">
      <c r="B173" s="139"/>
      <c r="H173" s="139">
        <v>45827</v>
      </c>
      <c r="I173">
        <v>31446</v>
      </c>
      <c r="J173">
        <v>40332</v>
      </c>
      <c r="K173" s="24">
        <v>1.2825796603701585</v>
      </c>
      <c r="M173" s="139">
        <v>45827</v>
      </c>
    </row>
    <row r="174" spans="2:13" x14ac:dyDescent="0.2">
      <c r="B174" s="139"/>
      <c r="H174" s="139">
        <v>45828</v>
      </c>
      <c r="I174">
        <v>35073</v>
      </c>
      <c r="J174">
        <v>44325</v>
      </c>
      <c r="K174" s="24">
        <v>1.2637926610212984</v>
      </c>
      <c r="M174" s="139">
        <v>45828</v>
      </c>
    </row>
    <row r="175" spans="2:13" x14ac:dyDescent="0.2">
      <c r="B175" s="139"/>
      <c r="H175" s="139">
        <v>45829</v>
      </c>
      <c r="I175">
        <v>42718</v>
      </c>
      <c r="J175">
        <v>58603</v>
      </c>
      <c r="K175" s="24">
        <v>1.3718572966899198</v>
      </c>
      <c r="M175" s="139">
        <v>45829</v>
      </c>
    </row>
    <row r="176" spans="2:13" x14ac:dyDescent="0.2">
      <c r="B176" s="139"/>
      <c r="H176" s="139">
        <v>45830</v>
      </c>
      <c r="I176">
        <v>45476</v>
      </c>
      <c r="J176">
        <v>63328</v>
      </c>
      <c r="K176" s="24">
        <v>1.3925587122878003</v>
      </c>
      <c r="M176" s="139">
        <v>45830</v>
      </c>
    </row>
    <row r="177" spans="2:14" x14ac:dyDescent="0.2">
      <c r="B177" s="139"/>
      <c r="H177" s="139">
        <v>45831</v>
      </c>
      <c r="I177">
        <v>39516</v>
      </c>
      <c r="J177">
        <v>50742</v>
      </c>
      <c r="K177" s="24">
        <v>1.2840874582447617</v>
      </c>
      <c r="M177" s="139">
        <v>45831</v>
      </c>
    </row>
    <row r="178" spans="2:14" x14ac:dyDescent="0.2">
      <c r="B178" s="139"/>
      <c r="H178" s="139">
        <v>45832</v>
      </c>
      <c r="I178">
        <v>36491</v>
      </c>
      <c r="J178">
        <v>46750</v>
      </c>
      <c r="K178" s="24">
        <v>1.2811378148036503</v>
      </c>
      <c r="M178" s="139">
        <v>45832</v>
      </c>
    </row>
    <row r="179" spans="2:14" x14ac:dyDescent="0.2">
      <c r="B179" s="139"/>
      <c r="H179" s="139">
        <v>45833</v>
      </c>
      <c r="I179">
        <v>43838</v>
      </c>
      <c r="J179">
        <v>52875</v>
      </c>
      <c r="K179" s="24">
        <v>1.2061453533464117</v>
      </c>
      <c r="M179" s="139">
        <v>45833</v>
      </c>
    </row>
    <row r="180" spans="2:14" x14ac:dyDescent="0.2">
      <c r="B180" s="139"/>
      <c r="H180" s="139">
        <v>45834</v>
      </c>
      <c r="I180">
        <v>45088</v>
      </c>
      <c r="J180">
        <v>56866</v>
      </c>
      <c r="K180" s="24">
        <v>1.2612224982256919</v>
      </c>
      <c r="M180" s="139">
        <v>45834</v>
      </c>
    </row>
    <row r="181" spans="2:14" x14ac:dyDescent="0.2">
      <c r="B181" s="139"/>
      <c r="H181" s="139">
        <v>45835</v>
      </c>
      <c r="I181">
        <v>57808</v>
      </c>
      <c r="J181">
        <v>72470</v>
      </c>
      <c r="K181" s="24">
        <v>1.2536327151951288</v>
      </c>
      <c r="M181" s="139">
        <v>45835</v>
      </c>
    </row>
    <row r="182" spans="2:14" x14ac:dyDescent="0.2">
      <c r="B182" s="139"/>
      <c r="H182" s="139">
        <v>45836</v>
      </c>
      <c r="I182">
        <v>64840</v>
      </c>
      <c r="J182">
        <v>81332</v>
      </c>
      <c r="K182" s="24">
        <v>1.2543491671807525</v>
      </c>
      <c r="M182" s="139">
        <v>45836</v>
      </c>
    </row>
    <row r="183" spans="2:14" x14ac:dyDescent="0.2">
      <c r="B183" s="139"/>
      <c r="H183" s="139">
        <v>45837</v>
      </c>
      <c r="I183">
        <v>57213</v>
      </c>
      <c r="J183">
        <v>70135</v>
      </c>
      <c r="K183" s="24">
        <v>1.2258577596000908</v>
      </c>
      <c r="M183" s="139">
        <v>45837</v>
      </c>
    </row>
    <row r="184" spans="2:14" x14ac:dyDescent="0.2">
      <c r="B184" s="139"/>
      <c r="H184" s="139">
        <v>45838</v>
      </c>
      <c r="I184">
        <v>52994</v>
      </c>
      <c r="J184">
        <v>62378</v>
      </c>
      <c r="K184" s="24">
        <v>1.1770766501868135</v>
      </c>
      <c r="M184" s="139">
        <v>45838</v>
      </c>
    </row>
    <row r="185" spans="2:14" x14ac:dyDescent="0.2">
      <c r="B185" s="139"/>
      <c r="H185" s="139">
        <v>45839</v>
      </c>
      <c r="I185">
        <v>54092</v>
      </c>
      <c r="J185">
        <v>62955</v>
      </c>
      <c r="K185" s="24">
        <v>1.1638504769651705</v>
      </c>
      <c r="M185" s="139">
        <v>45839</v>
      </c>
    </row>
    <row r="186" spans="2:14" x14ac:dyDescent="0.2">
      <c r="B186" s="139"/>
      <c r="H186" s="139">
        <v>45840</v>
      </c>
      <c r="I186">
        <v>52623</v>
      </c>
      <c r="J186">
        <v>62919</v>
      </c>
      <c r="K186" s="24">
        <v>1.1956558919103815</v>
      </c>
      <c r="M186" s="139">
        <v>45840</v>
      </c>
    </row>
    <row r="187" spans="2:14" x14ac:dyDescent="0.2">
      <c r="B187" s="139"/>
      <c r="H187" s="139">
        <v>45841</v>
      </c>
      <c r="I187">
        <v>59847</v>
      </c>
      <c r="J187">
        <v>71808</v>
      </c>
      <c r="K187" s="24">
        <v>1.1998596420873227</v>
      </c>
      <c r="M187" s="139">
        <v>45841</v>
      </c>
    </row>
    <row r="188" spans="2:14" x14ac:dyDescent="0.2">
      <c r="B188" s="139"/>
      <c r="H188" s="139">
        <v>45842</v>
      </c>
      <c r="I188">
        <v>61174</v>
      </c>
      <c r="J188">
        <v>79125</v>
      </c>
      <c r="K188" s="24">
        <v>1.2934416582208128</v>
      </c>
      <c r="M188" s="139">
        <v>45842</v>
      </c>
    </row>
    <row r="189" spans="2:14" x14ac:dyDescent="0.2">
      <c r="B189" s="139"/>
      <c r="H189" s="139">
        <v>45843</v>
      </c>
      <c r="I189">
        <v>64819</v>
      </c>
      <c r="J189">
        <v>84905</v>
      </c>
      <c r="K189" s="24">
        <v>1.3098782764312933</v>
      </c>
      <c r="M189" s="139">
        <v>45843</v>
      </c>
      <c r="N189" t="s">
        <v>168</v>
      </c>
    </row>
    <row r="190" spans="2:14" x14ac:dyDescent="0.2">
      <c r="B190" s="139"/>
      <c r="H190" s="139">
        <v>45844</v>
      </c>
      <c r="I190">
        <v>50822</v>
      </c>
      <c r="J190">
        <v>68428</v>
      </c>
      <c r="K190" s="24">
        <v>1.3464247766715203</v>
      </c>
      <c r="M190" s="139">
        <v>45844</v>
      </c>
    </row>
    <row r="191" spans="2:14" x14ac:dyDescent="0.2">
      <c r="B191" s="139"/>
      <c r="H191" s="139">
        <v>45845</v>
      </c>
      <c r="I191">
        <v>45770</v>
      </c>
      <c r="J191">
        <v>54371</v>
      </c>
      <c r="K191" s="24">
        <v>1.1879178501201662</v>
      </c>
      <c r="M191" s="139">
        <v>45845</v>
      </c>
    </row>
    <row r="192" spans="2:14" x14ac:dyDescent="0.2">
      <c r="B192" s="139"/>
      <c r="H192" s="139">
        <v>45846</v>
      </c>
      <c r="I192">
        <v>45328</v>
      </c>
      <c r="J192">
        <v>49602</v>
      </c>
      <c r="K192" s="24">
        <v>1.0942905047652665</v>
      </c>
      <c r="M192" s="139">
        <v>45846</v>
      </c>
    </row>
    <row r="193" spans="2:14" x14ac:dyDescent="0.2">
      <c r="B193" s="139"/>
      <c r="H193" s="139">
        <v>45847</v>
      </c>
      <c r="I193">
        <v>51013</v>
      </c>
      <c r="J193">
        <v>50995</v>
      </c>
      <c r="K193" s="24">
        <v>0.9996471487660008</v>
      </c>
      <c r="M193" s="139">
        <v>45847</v>
      </c>
    </row>
    <row r="194" spans="2:14" x14ac:dyDescent="0.2">
      <c r="B194" s="139"/>
      <c r="H194" s="139">
        <v>45848</v>
      </c>
      <c r="I194">
        <v>45531</v>
      </c>
      <c r="J194">
        <v>53249</v>
      </c>
      <c r="K194" s="24">
        <v>1.1695108826953065</v>
      </c>
      <c r="M194" s="139">
        <v>45848</v>
      </c>
    </row>
    <row r="195" spans="2:14" x14ac:dyDescent="0.2">
      <c r="B195" s="139"/>
      <c r="H195" s="139">
        <v>45849</v>
      </c>
      <c r="I195">
        <v>50637</v>
      </c>
      <c r="J195">
        <v>62317</v>
      </c>
      <c r="K195" s="24">
        <v>1.230661374094042</v>
      </c>
      <c r="M195" s="139">
        <v>45849</v>
      </c>
      <c r="N195" t="s">
        <v>169</v>
      </c>
    </row>
    <row r="196" spans="2:14" x14ac:dyDescent="0.2">
      <c r="B196" s="139"/>
      <c r="H196" s="139">
        <v>45850</v>
      </c>
      <c r="I196">
        <v>59233</v>
      </c>
      <c r="J196">
        <v>72361</v>
      </c>
      <c r="K196" s="24">
        <v>1.2216332112167203</v>
      </c>
      <c r="M196" s="139">
        <v>45850</v>
      </c>
    </row>
    <row r="197" spans="2:14" x14ac:dyDescent="0.2">
      <c r="B197" s="139"/>
      <c r="H197" s="139">
        <v>45851</v>
      </c>
      <c r="I197">
        <v>59383</v>
      </c>
      <c r="J197">
        <v>67662</v>
      </c>
      <c r="K197" s="24">
        <v>1.1394170048667127</v>
      </c>
      <c r="M197" s="139">
        <v>45851</v>
      </c>
    </row>
    <row r="198" spans="2:14" x14ac:dyDescent="0.2">
      <c r="B198" s="139"/>
      <c r="H198" s="139">
        <v>45852</v>
      </c>
      <c r="I198">
        <v>46525</v>
      </c>
      <c r="J198">
        <v>55490</v>
      </c>
      <c r="K198" s="24">
        <v>1.1926921010209566</v>
      </c>
      <c r="M198" s="139">
        <v>45852</v>
      </c>
    </row>
    <row r="199" spans="2:14" x14ac:dyDescent="0.2">
      <c r="B199" s="139"/>
      <c r="H199" s="139">
        <v>45853</v>
      </c>
      <c r="I199">
        <v>41528</v>
      </c>
      <c r="J199">
        <v>50512</v>
      </c>
      <c r="K199" s="24">
        <v>1.2163359660951647</v>
      </c>
      <c r="M199" s="139">
        <v>45853</v>
      </c>
    </row>
    <row r="200" spans="2:14" x14ac:dyDescent="0.2">
      <c r="B200" s="139"/>
      <c r="H200" s="139">
        <v>45854</v>
      </c>
      <c r="I200">
        <v>44291</v>
      </c>
      <c r="J200">
        <v>52088</v>
      </c>
      <c r="K200" s="24">
        <v>1.1760402790634665</v>
      </c>
      <c r="M200" s="139">
        <v>45854</v>
      </c>
    </row>
    <row r="201" spans="2:14" x14ac:dyDescent="0.2">
      <c r="B201" s="139"/>
      <c r="H201" s="139">
        <v>45855</v>
      </c>
      <c r="I201">
        <v>47145</v>
      </c>
      <c r="J201">
        <v>57497</v>
      </c>
      <c r="K201" s="24">
        <v>1.2195778979743346</v>
      </c>
      <c r="M201" s="139">
        <v>45855</v>
      </c>
    </row>
    <row r="202" spans="2:14" x14ac:dyDescent="0.2">
      <c r="B202" s="139"/>
      <c r="H202" s="139">
        <v>45856</v>
      </c>
      <c r="I202">
        <v>47806</v>
      </c>
      <c r="J202">
        <v>59570</v>
      </c>
      <c r="K202" s="24">
        <v>1.2460778981717775</v>
      </c>
      <c r="M202" s="139">
        <v>45856</v>
      </c>
    </row>
    <row r="203" spans="2:14" x14ac:dyDescent="0.2">
      <c r="B203" s="139"/>
      <c r="H203" s="139">
        <v>45857</v>
      </c>
      <c r="I203">
        <v>60918</v>
      </c>
      <c r="J203">
        <v>76136</v>
      </c>
      <c r="K203" s="24">
        <v>1.2498112216422075</v>
      </c>
      <c r="M203" s="139">
        <v>45857</v>
      </c>
    </row>
    <row r="204" spans="2:14" x14ac:dyDescent="0.2">
      <c r="B204" s="139"/>
      <c r="H204" s="139">
        <v>45858</v>
      </c>
      <c r="I204">
        <v>66952</v>
      </c>
      <c r="J204">
        <v>88675</v>
      </c>
      <c r="K204" s="24">
        <v>1.324456326920779</v>
      </c>
      <c r="M204" s="139">
        <v>45858</v>
      </c>
    </row>
    <row r="205" spans="2:14" x14ac:dyDescent="0.2">
      <c r="B205" s="139"/>
      <c r="H205" s="139">
        <v>45859</v>
      </c>
      <c r="I205">
        <v>71032</v>
      </c>
      <c r="J205">
        <v>86748</v>
      </c>
      <c r="K205" s="24">
        <v>1.2212523932875323</v>
      </c>
      <c r="M205" s="139">
        <v>45859</v>
      </c>
    </row>
    <row r="206" spans="2:14" x14ac:dyDescent="0.2">
      <c r="B206" s="139"/>
      <c r="H206" s="139">
        <v>45860</v>
      </c>
      <c r="I206">
        <v>61233</v>
      </c>
      <c r="J206">
        <v>76229</v>
      </c>
      <c r="K206" s="24">
        <v>1.244900625479725</v>
      </c>
      <c r="M206" s="139">
        <v>45860</v>
      </c>
    </row>
    <row r="207" spans="2:14" x14ac:dyDescent="0.2">
      <c r="B207" s="139"/>
      <c r="H207" s="139">
        <v>45861</v>
      </c>
      <c r="I207">
        <v>57879</v>
      </c>
      <c r="J207">
        <v>70348</v>
      </c>
      <c r="K207" s="24">
        <v>1.2154321947511186</v>
      </c>
      <c r="M207" s="139">
        <v>45861</v>
      </c>
    </row>
    <row r="208" spans="2:14" x14ac:dyDescent="0.2">
      <c r="B208" s="139"/>
      <c r="H208" s="139">
        <v>45862</v>
      </c>
      <c r="I208">
        <v>65659</v>
      </c>
      <c r="J208">
        <v>75835</v>
      </c>
      <c r="K208" s="24">
        <v>1.1549825614157998</v>
      </c>
      <c r="M208" s="139">
        <v>45862</v>
      </c>
    </row>
    <row r="209" spans="2:14" x14ac:dyDescent="0.2">
      <c r="B209" s="139"/>
      <c r="H209" s="139">
        <v>45863</v>
      </c>
      <c r="I209">
        <v>67444</v>
      </c>
      <c r="J209">
        <v>87020</v>
      </c>
      <c r="K209" s="24">
        <v>1.2902556194768993</v>
      </c>
      <c r="M209" s="139">
        <v>45863</v>
      </c>
      <c r="N209" t="s">
        <v>170</v>
      </c>
    </row>
    <row r="210" spans="2:14" x14ac:dyDescent="0.2">
      <c r="B210" s="139"/>
      <c r="H210" s="139">
        <v>45864</v>
      </c>
      <c r="I210">
        <v>69281</v>
      </c>
      <c r="J210">
        <v>92287</v>
      </c>
      <c r="K210" s="24">
        <v>1.3320679551392156</v>
      </c>
      <c r="M210" s="139">
        <v>45864</v>
      </c>
    </row>
    <row r="211" spans="2:14" x14ac:dyDescent="0.2">
      <c r="B211" s="139"/>
      <c r="H211" s="139">
        <v>45865</v>
      </c>
      <c r="I211">
        <v>73044</v>
      </c>
      <c r="J211">
        <v>91194</v>
      </c>
      <c r="K211" s="24">
        <v>1.2484803679973715</v>
      </c>
      <c r="M211" s="139">
        <v>45865</v>
      </c>
    </row>
    <row r="212" spans="2:14" x14ac:dyDescent="0.2">
      <c r="B212" s="139"/>
      <c r="H212" s="139">
        <v>45866</v>
      </c>
      <c r="I212">
        <v>82130</v>
      </c>
      <c r="J212">
        <v>91923</v>
      </c>
      <c r="K212" s="24">
        <v>1.1192377937416291</v>
      </c>
      <c r="M212" s="139">
        <v>45866</v>
      </c>
    </row>
    <row r="213" spans="2:14" x14ac:dyDescent="0.2">
      <c r="B213" s="139"/>
      <c r="H213" s="139">
        <v>45867</v>
      </c>
      <c r="I213">
        <v>75208</v>
      </c>
      <c r="J213">
        <v>87052</v>
      </c>
      <c r="K213" s="24">
        <v>1.1574832464631422</v>
      </c>
      <c r="M213" s="139">
        <v>45867</v>
      </c>
    </row>
    <row r="214" spans="2:14" x14ac:dyDescent="0.2">
      <c r="B214" s="139"/>
      <c r="H214" s="139">
        <v>45868</v>
      </c>
      <c r="I214">
        <v>74750</v>
      </c>
      <c r="J214">
        <v>82786</v>
      </c>
      <c r="K214" s="24">
        <v>1.1075050167224081</v>
      </c>
      <c r="M214" s="139">
        <v>45868</v>
      </c>
    </row>
    <row r="215" spans="2:14" x14ac:dyDescent="0.2">
      <c r="B215" s="139"/>
      <c r="H215" s="139">
        <v>45869</v>
      </c>
      <c r="I215">
        <v>77324</v>
      </c>
      <c r="J215">
        <v>85169</v>
      </c>
      <c r="K215" s="24">
        <v>1.1014562102322694</v>
      </c>
      <c r="M215" s="139">
        <v>45869</v>
      </c>
    </row>
    <row r="216" spans="2:14" x14ac:dyDescent="0.2">
      <c r="B216" s="139"/>
      <c r="H216" s="139">
        <v>45870</v>
      </c>
      <c r="I216">
        <v>74449</v>
      </c>
      <c r="J216">
        <v>83187</v>
      </c>
      <c r="K216" s="24">
        <v>1.1173689371247431</v>
      </c>
      <c r="M216" s="139">
        <v>45870</v>
      </c>
    </row>
    <row r="217" spans="2:14" x14ac:dyDescent="0.2">
      <c r="B217" s="139"/>
      <c r="H217" s="139">
        <v>45871</v>
      </c>
      <c r="I217">
        <v>76981</v>
      </c>
      <c r="J217">
        <v>89244</v>
      </c>
      <c r="K217" s="24">
        <v>1.1592990478169938</v>
      </c>
      <c r="M217" s="139">
        <v>45871</v>
      </c>
    </row>
    <row r="218" spans="2:14" x14ac:dyDescent="0.2">
      <c r="B218" s="139"/>
      <c r="H218" s="139">
        <v>45872</v>
      </c>
      <c r="I218">
        <v>76214</v>
      </c>
      <c r="J218">
        <v>88134</v>
      </c>
      <c r="K218" s="24">
        <v>1.1564017109717375</v>
      </c>
      <c r="M218" s="139">
        <v>45872</v>
      </c>
    </row>
    <row r="219" spans="2:14" x14ac:dyDescent="0.2">
      <c r="B219" s="139"/>
      <c r="H219" s="139">
        <v>45873</v>
      </c>
      <c r="I219">
        <v>76626</v>
      </c>
      <c r="J219">
        <v>95380</v>
      </c>
      <c r="K219" s="24">
        <v>1.2447472137394617</v>
      </c>
      <c r="M219" s="139">
        <v>45873</v>
      </c>
    </row>
    <row r="220" spans="2:14" x14ac:dyDescent="0.2">
      <c r="B220" s="139"/>
      <c r="H220" s="139">
        <v>45874</v>
      </c>
      <c r="I220">
        <v>71534</v>
      </c>
      <c r="J220">
        <v>86055</v>
      </c>
      <c r="K220" s="24">
        <v>1.202994380294685</v>
      </c>
      <c r="M220" s="139">
        <v>45874</v>
      </c>
    </row>
    <row r="221" spans="2:14" x14ac:dyDescent="0.2">
      <c r="B221" s="139"/>
      <c r="H221" s="139">
        <v>45875</v>
      </c>
      <c r="I221">
        <v>64854</v>
      </c>
      <c r="J221">
        <v>78076</v>
      </c>
      <c r="K221" s="24">
        <v>1.203873315447004</v>
      </c>
      <c r="M221" s="139">
        <v>45875</v>
      </c>
    </row>
    <row r="222" spans="2:14" x14ac:dyDescent="0.2">
      <c r="B222" s="139"/>
      <c r="H222" s="139">
        <v>45876</v>
      </c>
      <c r="I222">
        <v>62868</v>
      </c>
      <c r="J222">
        <v>74303</v>
      </c>
      <c r="K222" s="24">
        <v>1.1818890373480944</v>
      </c>
      <c r="M222" s="139">
        <v>45876</v>
      </c>
    </row>
    <row r="223" spans="2:14" x14ac:dyDescent="0.2">
      <c r="B223" s="139"/>
      <c r="H223" s="139">
        <v>45877</v>
      </c>
      <c r="I223">
        <v>71070</v>
      </c>
      <c r="J223">
        <v>82630</v>
      </c>
      <c r="K223" s="24">
        <v>1.1626565358097649</v>
      </c>
      <c r="M223" s="139">
        <v>45877</v>
      </c>
    </row>
    <row r="224" spans="2:14" x14ac:dyDescent="0.2">
      <c r="B224" s="139"/>
      <c r="H224" s="139">
        <v>45878</v>
      </c>
      <c r="I224">
        <v>83934</v>
      </c>
      <c r="J224">
        <v>96804</v>
      </c>
      <c r="K224" s="24">
        <v>1.1533347630280935</v>
      </c>
      <c r="M224" s="139">
        <v>45878</v>
      </c>
    </row>
    <row r="225" spans="2:13" x14ac:dyDescent="0.2">
      <c r="B225" s="139"/>
      <c r="H225" s="139">
        <v>45879</v>
      </c>
      <c r="I225">
        <v>85192</v>
      </c>
      <c r="J225">
        <v>104193</v>
      </c>
      <c r="K225" s="24">
        <v>1.2230373744013523</v>
      </c>
      <c r="M225" s="139">
        <v>45879</v>
      </c>
    </row>
    <row r="226" spans="2:13" x14ac:dyDescent="0.2">
      <c r="B226" s="139"/>
      <c r="H226" s="139">
        <v>45880</v>
      </c>
      <c r="I226">
        <v>81649</v>
      </c>
      <c r="J226">
        <v>103910</v>
      </c>
      <c r="K226" s="24">
        <v>1.272642653308675</v>
      </c>
      <c r="M226" s="139">
        <v>45880</v>
      </c>
    </row>
    <row r="227" spans="2:13" x14ac:dyDescent="0.2">
      <c r="B227" s="139"/>
      <c r="H227" s="139">
        <v>45881</v>
      </c>
      <c r="I227">
        <v>90728</v>
      </c>
      <c r="J227">
        <v>116441</v>
      </c>
      <c r="K227" s="24">
        <v>1.283407547835288</v>
      </c>
      <c r="M227" s="139">
        <v>45881</v>
      </c>
    </row>
    <row r="228" spans="2:13" x14ac:dyDescent="0.2">
      <c r="B228" s="139"/>
      <c r="H228" s="139">
        <v>45882</v>
      </c>
      <c r="I228">
        <v>110254</v>
      </c>
      <c r="J228">
        <v>111562</v>
      </c>
      <c r="K228" s="24">
        <v>1.0118635151559128</v>
      </c>
      <c r="M228" s="139">
        <v>45882</v>
      </c>
    </row>
    <row r="229" spans="2:13" x14ac:dyDescent="0.2">
      <c r="B229" s="139"/>
      <c r="H229" s="139">
        <v>45883</v>
      </c>
      <c r="I229">
        <v>104609</v>
      </c>
      <c r="J229">
        <v>108435</v>
      </c>
      <c r="K229" s="24">
        <v>1.0365742909309907</v>
      </c>
      <c r="M229" s="139">
        <v>45883</v>
      </c>
    </row>
    <row r="230" spans="2:13" x14ac:dyDescent="0.2">
      <c r="B230" s="139"/>
      <c r="H230" s="139">
        <v>45884</v>
      </c>
      <c r="I230">
        <v>105289</v>
      </c>
      <c r="J230">
        <v>102824</v>
      </c>
      <c r="K230" s="24">
        <v>0.97658824758521778</v>
      </c>
      <c r="M230" s="139">
        <v>45884</v>
      </c>
    </row>
    <row r="231" spans="2:13" x14ac:dyDescent="0.2">
      <c r="B231" s="139"/>
      <c r="H231" s="139">
        <v>45885</v>
      </c>
      <c r="I231">
        <v>105633</v>
      </c>
      <c r="J231">
        <v>106098</v>
      </c>
      <c r="K231" s="24">
        <v>1.0044020334554542</v>
      </c>
      <c r="M231" s="139">
        <v>45885</v>
      </c>
    </row>
    <row r="232" spans="2:13" x14ac:dyDescent="0.2">
      <c r="B232" s="139"/>
      <c r="H232" s="139">
        <v>45886</v>
      </c>
      <c r="I232">
        <v>117735</v>
      </c>
      <c r="J232">
        <v>118071</v>
      </c>
      <c r="K232" s="24">
        <v>1.0028538667346159</v>
      </c>
      <c r="M232" s="139">
        <v>45886</v>
      </c>
    </row>
    <row r="233" spans="2:13" x14ac:dyDescent="0.2">
      <c r="B233" s="139"/>
      <c r="H233" s="139">
        <v>45887</v>
      </c>
      <c r="I233">
        <v>108860</v>
      </c>
      <c r="J233">
        <v>109736</v>
      </c>
      <c r="K233" s="24">
        <v>1.0080470328862758</v>
      </c>
      <c r="M233" s="139">
        <v>45887</v>
      </c>
    </row>
    <row r="234" spans="2:13" x14ac:dyDescent="0.2">
      <c r="B234" s="139"/>
      <c r="H234" s="139">
        <v>45888</v>
      </c>
      <c r="I234">
        <v>114747</v>
      </c>
      <c r="J234">
        <v>112363</v>
      </c>
      <c r="K234" s="24">
        <v>0.97922385770434084</v>
      </c>
      <c r="M234" s="139">
        <v>45888</v>
      </c>
    </row>
    <row r="235" spans="2:13" x14ac:dyDescent="0.2">
      <c r="B235" s="139"/>
      <c r="H235" s="139">
        <v>45889</v>
      </c>
      <c r="I235">
        <v>103399</v>
      </c>
      <c r="J235">
        <v>102525</v>
      </c>
      <c r="K235" s="24">
        <v>0.99154730703391714</v>
      </c>
      <c r="M235" s="139">
        <v>45889</v>
      </c>
    </row>
    <row r="236" spans="2:13" x14ac:dyDescent="0.2">
      <c r="B236" s="139"/>
      <c r="H236" s="139">
        <v>45890</v>
      </c>
      <c r="I236">
        <v>100777</v>
      </c>
      <c r="J236">
        <v>102583</v>
      </c>
      <c r="K236" s="24">
        <v>1.0179207557279935</v>
      </c>
      <c r="M236" s="139">
        <v>45890</v>
      </c>
    </row>
    <row r="237" spans="2:13" x14ac:dyDescent="0.2">
      <c r="B237" s="139"/>
      <c r="H237" s="139">
        <v>45891</v>
      </c>
      <c r="I237">
        <v>91897</v>
      </c>
      <c r="J237">
        <v>87339</v>
      </c>
      <c r="K237" s="24">
        <v>0.95040099241542164</v>
      </c>
      <c r="M237" s="139">
        <v>45891</v>
      </c>
    </row>
    <row r="238" spans="2:13" x14ac:dyDescent="0.2">
      <c r="B238" s="139"/>
      <c r="H238" s="139">
        <v>45892</v>
      </c>
      <c r="I238">
        <v>94054</v>
      </c>
      <c r="J238">
        <v>87033</v>
      </c>
      <c r="K238" s="24">
        <v>0.92535139388011145</v>
      </c>
      <c r="M238" s="139">
        <v>45892</v>
      </c>
    </row>
    <row r="239" spans="2:13" x14ac:dyDescent="0.2">
      <c r="B239" s="139"/>
      <c r="H239" s="139">
        <v>45893</v>
      </c>
      <c r="I239">
        <v>108544</v>
      </c>
      <c r="J239">
        <v>104080</v>
      </c>
      <c r="K239" s="24">
        <v>0.95887382075471694</v>
      </c>
      <c r="M239" s="139">
        <v>45893</v>
      </c>
    </row>
    <row r="240" spans="2:13" x14ac:dyDescent="0.2">
      <c r="B240" s="139"/>
      <c r="H240" s="139">
        <v>45894</v>
      </c>
      <c r="I240">
        <v>100457</v>
      </c>
      <c r="J240">
        <v>99028</v>
      </c>
      <c r="K240" s="24">
        <v>0.98577500821246899</v>
      </c>
      <c r="M240" s="139">
        <v>45894</v>
      </c>
    </row>
    <row r="241" spans="2:14" x14ac:dyDescent="0.2">
      <c r="B241" s="139"/>
      <c r="H241" s="139">
        <v>45895</v>
      </c>
      <c r="I241">
        <v>96080</v>
      </c>
      <c r="J241">
        <v>97356</v>
      </c>
      <c r="K241" s="24">
        <v>1.0132805995004164</v>
      </c>
      <c r="M241" s="139">
        <v>45895</v>
      </c>
    </row>
    <row r="242" spans="2:14" x14ac:dyDescent="0.2">
      <c r="B242" s="139"/>
      <c r="H242" s="139">
        <v>45896</v>
      </c>
      <c r="I242">
        <v>86166</v>
      </c>
      <c r="J242">
        <v>84395</v>
      </c>
      <c r="K242" s="24">
        <v>0.9794466494905183</v>
      </c>
      <c r="M242" s="139">
        <v>45896</v>
      </c>
    </row>
    <row r="243" spans="2:14" x14ac:dyDescent="0.2">
      <c r="B243" s="139"/>
      <c r="H243" s="139">
        <v>45897</v>
      </c>
      <c r="I243">
        <v>84606</v>
      </c>
      <c r="J243">
        <v>82319</v>
      </c>
      <c r="K243" s="24">
        <v>0.97296882017823794</v>
      </c>
      <c r="M243" s="139">
        <v>45897</v>
      </c>
    </row>
    <row r="244" spans="2:14" x14ac:dyDescent="0.2">
      <c r="B244" s="139"/>
      <c r="H244" s="139">
        <v>45898</v>
      </c>
      <c r="I244">
        <v>81332</v>
      </c>
      <c r="J244">
        <v>75456</v>
      </c>
      <c r="K244" s="24">
        <v>0.92775291398219639</v>
      </c>
      <c r="M244" s="139">
        <v>45898</v>
      </c>
    </row>
    <row r="245" spans="2:14" x14ac:dyDescent="0.2">
      <c r="B245" s="139"/>
      <c r="H245" s="139">
        <v>45899</v>
      </c>
      <c r="I245">
        <v>85562</v>
      </c>
      <c r="J245">
        <v>69623</v>
      </c>
      <c r="K245" s="24">
        <v>0.81371403193006242</v>
      </c>
      <c r="M245" s="139">
        <v>45899</v>
      </c>
    </row>
    <row r="246" spans="2:14" x14ac:dyDescent="0.2">
      <c r="B246" s="139"/>
      <c r="H246" s="139">
        <v>45900</v>
      </c>
      <c r="I246">
        <v>78665</v>
      </c>
      <c r="J246">
        <v>66384</v>
      </c>
      <c r="K246" s="24">
        <v>0.84388228564164491</v>
      </c>
      <c r="M246" s="139">
        <v>45900</v>
      </c>
    </row>
    <row r="247" spans="2:14" x14ac:dyDescent="0.2">
      <c r="B247" s="139"/>
      <c r="H247" s="139">
        <v>45901</v>
      </c>
      <c r="I247">
        <v>62970</v>
      </c>
      <c r="J247">
        <v>57587</v>
      </c>
      <c r="K247" s="24">
        <v>0.91451484834047958</v>
      </c>
      <c r="M247" s="139">
        <v>45901</v>
      </c>
    </row>
    <row r="248" spans="2:14" x14ac:dyDescent="0.2">
      <c r="B248" s="139"/>
      <c r="H248" s="139">
        <v>45902</v>
      </c>
      <c r="I248">
        <v>53820</v>
      </c>
      <c r="J248">
        <v>49998</v>
      </c>
      <c r="K248" s="24">
        <v>0.92898550724637685</v>
      </c>
      <c r="M248" s="139">
        <v>45902</v>
      </c>
    </row>
    <row r="249" spans="2:14" x14ac:dyDescent="0.2">
      <c r="B249" s="139"/>
      <c r="H249" s="139">
        <v>45903</v>
      </c>
      <c r="I249">
        <v>57338</v>
      </c>
      <c r="J249">
        <v>52133</v>
      </c>
      <c r="K249" s="24">
        <v>0.90922250514493008</v>
      </c>
      <c r="M249" s="139">
        <v>45903</v>
      </c>
    </row>
    <row r="250" spans="2:14" x14ac:dyDescent="0.2">
      <c r="B250" s="139"/>
      <c r="H250" s="139">
        <v>45904</v>
      </c>
      <c r="I250">
        <v>61496</v>
      </c>
      <c r="J250">
        <v>52837</v>
      </c>
      <c r="K250" s="24">
        <v>0.85919409392480817</v>
      </c>
      <c r="M250" s="139">
        <v>45904</v>
      </c>
    </row>
    <row r="251" spans="2:14" x14ac:dyDescent="0.2">
      <c r="B251" s="139"/>
      <c r="H251" s="139">
        <v>45905</v>
      </c>
      <c r="I251">
        <v>54832</v>
      </c>
      <c r="J251">
        <v>44075</v>
      </c>
      <c r="K251" s="24">
        <v>0.80381893784651304</v>
      </c>
      <c r="M251" s="139">
        <v>45905</v>
      </c>
    </row>
    <row r="252" spans="2:14" x14ac:dyDescent="0.2">
      <c r="B252" s="139"/>
      <c r="H252" s="139">
        <v>45906</v>
      </c>
      <c r="I252">
        <v>59441</v>
      </c>
      <c r="J252">
        <v>51467</v>
      </c>
      <c r="K252" s="24">
        <v>0.86585017075755788</v>
      </c>
      <c r="M252" s="139">
        <v>45906</v>
      </c>
    </row>
    <row r="253" spans="2:14" x14ac:dyDescent="0.2">
      <c r="B253" s="139"/>
      <c r="H253" s="139">
        <v>45907</v>
      </c>
      <c r="I253">
        <v>62015</v>
      </c>
      <c r="J253">
        <v>55463</v>
      </c>
      <c r="K253" s="24">
        <v>0.89434814157865028</v>
      </c>
      <c r="M253" s="139">
        <v>45907</v>
      </c>
      <c r="N253" t="s">
        <v>171</v>
      </c>
    </row>
    <row r="254" spans="2:14" x14ac:dyDescent="0.2">
      <c r="B254" s="139"/>
      <c r="H254" s="139">
        <v>45908</v>
      </c>
      <c r="I254">
        <v>60761</v>
      </c>
      <c r="J254">
        <v>52488</v>
      </c>
      <c r="K254" s="24">
        <v>0.86384358387781635</v>
      </c>
      <c r="M254" s="139">
        <v>45908</v>
      </c>
    </row>
    <row r="255" spans="2:14" x14ac:dyDescent="0.2">
      <c r="B255" s="139"/>
      <c r="H255" s="139">
        <v>45909</v>
      </c>
      <c r="I255">
        <v>59937</v>
      </c>
      <c r="J255">
        <v>50994</v>
      </c>
      <c r="K255" s="24">
        <v>0.85079333299964965</v>
      </c>
      <c r="M255" s="139">
        <v>45909</v>
      </c>
    </row>
    <row r="256" spans="2:14" x14ac:dyDescent="0.2">
      <c r="B256" s="139"/>
      <c r="H256" s="139">
        <v>45910</v>
      </c>
      <c r="I256">
        <v>58262</v>
      </c>
      <c r="J256">
        <v>47763</v>
      </c>
      <c r="K256" s="24">
        <v>0.81979678006247636</v>
      </c>
      <c r="M256" s="139">
        <v>45910</v>
      </c>
    </row>
    <row r="257" spans="2:13" x14ac:dyDescent="0.2">
      <c r="B257" s="139"/>
      <c r="H257" s="139">
        <v>45911</v>
      </c>
      <c r="I257">
        <v>55409</v>
      </c>
      <c r="J257">
        <v>43773</v>
      </c>
      <c r="K257" s="24">
        <v>0.78999801476294462</v>
      </c>
      <c r="M257" s="139">
        <v>45911</v>
      </c>
    </row>
    <row r="258" spans="2:13" x14ac:dyDescent="0.2">
      <c r="B258" s="139"/>
      <c r="H258" s="139">
        <v>45912</v>
      </c>
      <c r="I258">
        <v>60954</v>
      </c>
      <c r="J258">
        <v>48562</v>
      </c>
      <c r="K258" s="24">
        <v>0.79669915017882342</v>
      </c>
      <c r="M258" s="139">
        <v>45912</v>
      </c>
    </row>
    <row r="259" spans="2:13" x14ac:dyDescent="0.2">
      <c r="B259" s="139"/>
      <c r="H259" s="139">
        <v>45913</v>
      </c>
      <c r="I259">
        <v>77197</v>
      </c>
      <c r="J259">
        <v>60563</v>
      </c>
      <c r="K259" s="24">
        <v>0.78452530538751508</v>
      </c>
      <c r="M259" s="139">
        <v>45913</v>
      </c>
    </row>
    <row r="260" spans="2:13" x14ac:dyDescent="0.2">
      <c r="B260" s="139"/>
      <c r="H260" s="139">
        <v>45914</v>
      </c>
      <c r="I260">
        <v>68767</v>
      </c>
      <c r="J260">
        <v>52551</v>
      </c>
      <c r="K260" s="24">
        <v>0.76418921866592993</v>
      </c>
      <c r="M260" s="139">
        <v>45914</v>
      </c>
    </row>
    <row r="261" spans="2:13" x14ac:dyDescent="0.2">
      <c r="B261" s="139"/>
      <c r="H261" s="139">
        <v>45915</v>
      </c>
      <c r="I261">
        <v>67918</v>
      </c>
      <c r="J261">
        <v>53778</v>
      </c>
      <c r="K261" s="24">
        <v>0.79180776819105392</v>
      </c>
      <c r="M261" s="139">
        <v>45915</v>
      </c>
    </row>
    <row r="262" spans="2:13" x14ac:dyDescent="0.2">
      <c r="B262" s="139"/>
      <c r="H262" s="139">
        <v>45916</v>
      </c>
      <c r="I262">
        <v>54888</v>
      </c>
      <c r="J262">
        <v>38519</v>
      </c>
      <c r="K262" s="24">
        <v>0.7017745226643346</v>
      </c>
      <c r="M262" s="139">
        <v>45916</v>
      </c>
    </row>
    <row r="263" spans="2:13" x14ac:dyDescent="0.2">
      <c r="B263" s="139"/>
      <c r="H263" s="139">
        <v>45917</v>
      </c>
      <c r="I263">
        <v>54680</v>
      </c>
      <c r="J263">
        <v>35921</v>
      </c>
      <c r="K263" s="24">
        <v>0.65693123628383321</v>
      </c>
      <c r="M263" s="139">
        <v>45917</v>
      </c>
    </row>
    <row r="264" spans="2:13" x14ac:dyDescent="0.2">
      <c r="B264" s="139"/>
      <c r="H264" s="139">
        <v>45918</v>
      </c>
      <c r="I264">
        <v>59102</v>
      </c>
      <c r="J264">
        <v>43110</v>
      </c>
      <c r="K264" s="24">
        <v>0.7294169402050692</v>
      </c>
      <c r="M264" s="139">
        <v>45918</v>
      </c>
    </row>
    <row r="265" spans="2:13" x14ac:dyDescent="0.2">
      <c r="B265" s="139"/>
      <c r="H265" s="139">
        <v>45919</v>
      </c>
      <c r="I265">
        <v>72762</v>
      </c>
      <c r="J265">
        <v>52158</v>
      </c>
      <c r="K265" s="24">
        <v>0.7168302135730189</v>
      </c>
      <c r="M265" s="139">
        <v>45919</v>
      </c>
    </row>
    <row r="266" spans="2:13" x14ac:dyDescent="0.2">
      <c r="B266" s="139"/>
      <c r="H266" s="139">
        <v>45920</v>
      </c>
      <c r="I266">
        <v>92288</v>
      </c>
      <c r="J266">
        <v>66543</v>
      </c>
      <c r="K266" s="24">
        <v>0.7210363210818308</v>
      </c>
      <c r="M266" s="139">
        <v>45920</v>
      </c>
    </row>
    <row r="267" spans="2:13" x14ac:dyDescent="0.2">
      <c r="B267" s="139"/>
      <c r="H267" s="139">
        <v>45921</v>
      </c>
      <c r="I267">
        <v>86735</v>
      </c>
      <c r="J267">
        <v>61793</v>
      </c>
      <c r="K267" s="24">
        <v>0.71243442670202339</v>
      </c>
      <c r="M267" s="139">
        <v>45921</v>
      </c>
    </row>
    <row r="268" spans="2:13" x14ac:dyDescent="0.2">
      <c r="B268" s="139"/>
      <c r="H268" s="139">
        <v>45922</v>
      </c>
      <c r="I268">
        <v>74240</v>
      </c>
      <c r="J268">
        <v>49731</v>
      </c>
      <c r="K268" s="24">
        <v>0.66986799568965516</v>
      </c>
      <c r="M268" s="139">
        <v>45922</v>
      </c>
    </row>
    <row r="269" spans="2:13" x14ac:dyDescent="0.2">
      <c r="B269" s="139"/>
      <c r="H269" s="139">
        <v>45923</v>
      </c>
      <c r="I269">
        <v>68601</v>
      </c>
      <c r="J269">
        <v>49077</v>
      </c>
      <c r="K269" s="24">
        <v>0.71539773472689905</v>
      </c>
      <c r="M269" s="139">
        <v>45923</v>
      </c>
    </row>
    <row r="270" spans="2:13" x14ac:dyDescent="0.2">
      <c r="B270" s="139"/>
      <c r="H270" s="139">
        <v>45924</v>
      </c>
      <c r="I270">
        <v>63230</v>
      </c>
      <c r="J270">
        <v>45105</v>
      </c>
      <c r="K270" s="24">
        <v>0.71334809425905421</v>
      </c>
      <c r="M270" s="139">
        <v>45924</v>
      </c>
    </row>
    <row r="271" spans="2:13" x14ac:dyDescent="0.2">
      <c r="B271" s="139"/>
      <c r="H271" s="139">
        <v>45925</v>
      </c>
      <c r="I271">
        <v>76444</v>
      </c>
      <c r="J271">
        <v>56310</v>
      </c>
      <c r="K271" s="24">
        <v>0.73661765475380669</v>
      </c>
      <c r="M271" s="139">
        <v>45925</v>
      </c>
    </row>
    <row r="272" spans="2:13" x14ac:dyDescent="0.2">
      <c r="B272" s="139"/>
      <c r="H272" s="139">
        <v>45926</v>
      </c>
      <c r="I272">
        <v>82432</v>
      </c>
      <c r="J272">
        <v>60933</v>
      </c>
      <c r="K272" s="24">
        <v>0.73919109083850931</v>
      </c>
      <c r="M272" s="139">
        <v>45926</v>
      </c>
    </row>
    <row r="273" spans="2:13" x14ac:dyDescent="0.2">
      <c r="B273" s="139"/>
      <c r="H273" s="139">
        <v>45927</v>
      </c>
      <c r="I273">
        <v>81517</v>
      </c>
      <c r="J273">
        <v>57621</v>
      </c>
      <c r="K273" s="24">
        <v>0.70685869205196461</v>
      </c>
      <c r="M273" s="139">
        <v>45927</v>
      </c>
    </row>
    <row r="274" spans="2:13" x14ac:dyDescent="0.2">
      <c r="B274" s="139"/>
      <c r="H274" s="139">
        <v>45928</v>
      </c>
      <c r="I274">
        <v>86492</v>
      </c>
      <c r="J274">
        <v>56966</v>
      </c>
      <c r="K274" s="24">
        <v>0.65862738750404659</v>
      </c>
      <c r="M274" s="139">
        <v>45928</v>
      </c>
    </row>
    <row r="275" spans="2:13" x14ac:dyDescent="0.2">
      <c r="B275" s="139"/>
      <c r="H275" s="139">
        <v>45929</v>
      </c>
      <c r="I275">
        <v>64615</v>
      </c>
      <c r="J275">
        <v>43750</v>
      </c>
      <c r="K275" s="24">
        <v>0.67708736361525956</v>
      </c>
      <c r="M275" s="139">
        <v>45929</v>
      </c>
    </row>
    <row r="276" spans="2:13" x14ac:dyDescent="0.2">
      <c r="B276" s="139"/>
      <c r="H276" s="139">
        <v>45930</v>
      </c>
      <c r="I276">
        <v>56209</v>
      </c>
      <c r="J276">
        <v>35234</v>
      </c>
      <c r="K276" s="24">
        <v>0.62683911829066519</v>
      </c>
      <c r="M276" s="139">
        <v>45930</v>
      </c>
    </row>
    <row r="277" spans="2:13" x14ac:dyDescent="0.2">
      <c r="B277" s="139"/>
      <c r="H277" s="139">
        <v>45931</v>
      </c>
      <c r="I277">
        <v>66878</v>
      </c>
      <c r="J277">
        <v>42163</v>
      </c>
      <c r="K277" s="24">
        <v>0.63044648464367958</v>
      </c>
      <c r="M277" s="139">
        <v>45931</v>
      </c>
    </row>
    <row r="278" spans="2:13" x14ac:dyDescent="0.2">
      <c r="B278" s="139"/>
      <c r="H278" s="139">
        <v>45932</v>
      </c>
      <c r="I278">
        <v>72293</v>
      </c>
      <c r="J278">
        <v>49534</v>
      </c>
      <c r="K278" s="24">
        <v>0.68518390438908328</v>
      </c>
      <c r="M278" s="139">
        <v>45932</v>
      </c>
    </row>
    <row r="279" spans="2:13" x14ac:dyDescent="0.2">
      <c r="B279" s="139"/>
      <c r="H279" s="139">
        <v>45933</v>
      </c>
      <c r="I279">
        <v>71776</v>
      </c>
      <c r="J279">
        <v>50905</v>
      </c>
      <c r="K279" s="24">
        <v>0.70922035220686586</v>
      </c>
      <c r="M279" s="139">
        <v>45933</v>
      </c>
    </row>
    <row r="280" spans="2:13" x14ac:dyDescent="0.2">
      <c r="B280" s="139"/>
      <c r="H280" s="139">
        <v>45934</v>
      </c>
      <c r="I280">
        <v>77763</v>
      </c>
      <c r="J280">
        <v>55804</v>
      </c>
      <c r="K280" s="24">
        <v>0.71761634710595013</v>
      </c>
      <c r="M280" s="139">
        <v>45934</v>
      </c>
    </row>
    <row r="281" spans="2:13" x14ac:dyDescent="0.2">
      <c r="B281" s="139"/>
      <c r="H281" s="139">
        <v>45935</v>
      </c>
      <c r="I281">
        <v>80295</v>
      </c>
      <c r="J281">
        <v>57932</v>
      </c>
      <c r="K281" s="24">
        <v>0.72148950744131013</v>
      </c>
      <c r="M281" s="139">
        <v>45935</v>
      </c>
    </row>
    <row r="282" spans="2:13" x14ac:dyDescent="0.2">
      <c r="B282" s="139"/>
      <c r="H282" s="139">
        <v>45936</v>
      </c>
      <c r="I282">
        <v>72314</v>
      </c>
      <c r="J282">
        <v>47389</v>
      </c>
      <c r="K282" s="24">
        <v>0.65532262079265424</v>
      </c>
      <c r="M282" s="139">
        <v>45936</v>
      </c>
    </row>
    <row r="283" spans="2:13" x14ac:dyDescent="0.2">
      <c r="B283" s="139"/>
      <c r="H283" s="139">
        <v>45937</v>
      </c>
      <c r="I283">
        <v>65933</v>
      </c>
      <c r="J283">
        <v>41372</v>
      </c>
      <c r="K283" s="24">
        <v>0.62748547768188923</v>
      </c>
      <c r="M283" s="139">
        <v>45937</v>
      </c>
    </row>
    <row r="284" spans="2:13" x14ac:dyDescent="0.2">
      <c r="B284" s="139"/>
      <c r="H284" s="139">
        <v>45938</v>
      </c>
      <c r="I284">
        <v>81727</v>
      </c>
      <c r="J284">
        <v>49539</v>
      </c>
      <c r="K284" s="24">
        <v>0.6061521896068619</v>
      </c>
      <c r="M284" s="139">
        <v>45938</v>
      </c>
    </row>
    <row r="285" spans="2:13" x14ac:dyDescent="0.2">
      <c r="B285" s="139"/>
      <c r="H285" s="139">
        <v>45939</v>
      </c>
      <c r="I285">
        <v>89510</v>
      </c>
      <c r="J285">
        <v>55421</v>
      </c>
      <c r="K285" s="24">
        <v>0.61915987040554132</v>
      </c>
      <c r="M285" s="139">
        <v>45939</v>
      </c>
    </row>
    <row r="286" spans="2:13" x14ac:dyDescent="0.2">
      <c r="B286" s="139"/>
      <c r="H286" s="139">
        <v>45940</v>
      </c>
      <c r="I286">
        <v>98747</v>
      </c>
      <c r="J286">
        <v>61111</v>
      </c>
      <c r="K286" s="24">
        <v>0.61886437056315635</v>
      </c>
      <c r="M286" s="139">
        <v>45940</v>
      </c>
    </row>
    <row r="287" spans="2:13" x14ac:dyDescent="0.2">
      <c r="B287" s="139"/>
      <c r="H287" s="139">
        <v>45941</v>
      </c>
      <c r="I287">
        <v>102859</v>
      </c>
      <c r="J287">
        <v>65335</v>
      </c>
      <c r="K287" s="24">
        <v>0.63518992018199671</v>
      </c>
      <c r="M287" s="139">
        <v>45941</v>
      </c>
    </row>
    <row r="288" spans="2:13" x14ac:dyDescent="0.2">
      <c r="B288" s="139"/>
      <c r="H288" s="139">
        <v>45942</v>
      </c>
      <c r="I288">
        <v>99022</v>
      </c>
      <c r="J288">
        <v>60789</v>
      </c>
      <c r="K288" s="24">
        <v>0.6138938821675991</v>
      </c>
      <c r="M288" s="139">
        <v>45942</v>
      </c>
    </row>
    <row r="289" spans="2:13" x14ac:dyDescent="0.2">
      <c r="B289" s="139"/>
      <c r="H289" s="139">
        <v>45943</v>
      </c>
      <c r="I289">
        <v>89378</v>
      </c>
      <c r="J289">
        <v>54659</v>
      </c>
      <c r="K289" s="24">
        <v>0.61154870326031019</v>
      </c>
      <c r="M289" s="139">
        <v>45943</v>
      </c>
    </row>
    <row r="290" spans="2:13" x14ac:dyDescent="0.2">
      <c r="B290" s="139"/>
      <c r="H290" s="139">
        <v>45944</v>
      </c>
      <c r="I290">
        <v>75800</v>
      </c>
      <c r="J290">
        <v>44332</v>
      </c>
      <c r="K290" s="24">
        <v>0.58485488126649077</v>
      </c>
      <c r="M290" s="139">
        <v>45944</v>
      </c>
    </row>
    <row r="291" spans="2:13" x14ac:dyDescent="0.2">
      <c r="B291" s="139"/>
      <c r="H291" s="139">
        <v>45945</v>
      </c>
      <c r="I291">
        <v>85377</v>
      </c>
      <c r="J291">
        <v>50410</v>
      </c>
      <c r="K291" s="24">
        <v>0.59044004825655616</v>
      </c>
      <c r="M291" s="139">
        <v>45945</v>
      </c>
    </row>
    <row r="292" spans="2:13" x14ac:dyDescent="0.2">
      <c r="B292" s="139"/>
      <c r="H292" s="139">
        <v>45946</v>
      </c>
      <c r="I292">
        <v>73863</v>
      </c>
      <c r="J292">
        <v>43816</v>
      </c>
      <c r="K292" s="24">
        <v>0.59320634147001883</v>
      </c>
      <c r="M292" s="139">
        <v>45946</v>
      </c>
    </row>
    <row r="293" spans="2:13" x14ac:dyDescent="0.2">
      <c r="B293" s="139"/>
      <c r="H293" s="139">
        <v>45947</v>
      </c>
      <c r="I293">
        <v>83508</v>
      </c>
      <c r="J293">
        <v>51961</v>
      </c>
      <c r="K293" s="24">
        <v>0.62222781050917275</v>
      </c>
      <c r="M293" s="139">
        <v>45947</v>
      </c>
    </row>
    <row r="294" spans="2:13" x14ac:dyDescent="0.2">
      <c r="B294" s="139"/>
      <c r="H294" s="139">
        <v>45948</v>
      </c>
      <c r="I294">
        <v>93654</v>
      </c>
      <c r="J294">
        <v>58150</v>
      </c>
      <c r="K294" s="24">
        <v>0.62090247079676253</v>
      </c>
      <c r="M294" s="139">
        <v>45948</v>
      </c>
    </row>
    <row r="295" spans="2:13" x14ac:dyDescent="0.2">
      <c r="B295" s="139"/>
      <c r="H295" s="139">
        <v>45949</v>
      </c>
      <c r="I295">
        <v>89699</v>
      </c>
      <c r="J295">
        <v>54402</v>
      </c>
      <c r="K295" s="24">
        <v>0.60649505568623951</v>
      </c>
      <c r="M295" s="139">
        <v>45949</v>
      </c>
    </row>
    <row r="296" spans="2:13" x14ac:dyDescent="0.2">
      <c r="B296" s="139"/>
      <c r="H296" s="139">
        <v>45950</v>
      </c>
      <c r="I296">
        <v>79753</v>
      </c>
      <c r="J296">
        <v>45596</v>
      </c>
      <c r="K296" s="24">
        <v>0.57171517058919419</v>
      </c>
      <c r="M296" s="139">
        <v>45950</v>
      </c>
    </row>
    <row r="297" spans="2:13" x14ac:dyDescent="0.2">
      <c r="B297" s="139"/>
      <c r="H297" s="139">
        <v>45951</v>
      </c>
      <c r="I297">
        <v>70089</v>
      </c>
      <c r="J297">
        <v>37082</v>
      </c>
      <c r="K297" s="24">
        <v>0.52907018219692104</v>
      </c>
      <c r="M297" s="139">
        <v>45951</v>
      </c>
    </row>
    <row r="298" spans="2:13" x14ac:dyDescent="0.2">
      <c r="B298" s="139"/>
      <c r="H298" s="139">
        <v>45952</v>
      </c>
      <c r="I298">
        <v>77287</v>
      </c>
      <c r="J298">
        <v>40030</v>
      </c>
      <c r="K298" s="24">
        <v>0.51793962762172163</v>
      </c>
      <c r="M298" s="139">
        <v>45952</v>
      </c>
    </row>
    <row r="299" spans="2:13" x14ac:dyDescent="0.2">
      <c r="B299" s="139"/>
      <c r="H299" s="139">
        <v>45953</v>
      </c>
      <c r="I299">
        <v>76153</v>
      </c>
      <c r="J299">
        <v>41252</v>
      </c>
      <c r="K299" s="24">
        <v>0.5416989481701312</v>
      </c>
      <c r="M299" s="139">
        <v>45953</v>
      </c>
    </row>
    <row r="300" spans="2:13" x14ac:dyDescent="0.2">
      <c r="B300" s="139"/>
      <c r="H300" s="139">
        <v>45954</v>
      </c>
      <c r="I300">
        <v>80747</v>
      </c>
      <c r="J300">
        <v>45476</v>
      </c>
      <c r="K300" s="24">
        <v>0.56319120214992513</v>
      </c>
      <c r="M300" s="139">
        <v>45954</v>
      </c>
    </row>
    <row r="301" spans="2:13" x14ac:dyDescent="0.2">
      <c r="B301" s="139"/>
      <c r="H301" s="139">
        <v>45955</v>
      </c>
      <c r="I301">
        <v>90321</v>
      </c>
      <c r="J301">
        <v>50509</v>
      </c>
      <c r="K301" s="24">
        <v>0.55921657200429575</v>
      </c>
      <c r="M301" s="139">
        <v>45955</v>
      </c>
    </row>
    <row r="302" spans="2:13" x14ac:dyDescent="0.2">
      <c r="B302" s="139"/>
      <c r="H302" s="139">
        <v>45956</v>
      </c>
      <c r="I302">
        <v>75073</v>
      </c>
      <c r="J302">
        <v>38304</v>
      </c>
      <c r="K302" s="24">
        <v>0.51022338257429434</v>
      </c>
      <c r="M302" s="139">
        <v>45956</v>
      </c>
    </row>
    <row r="303" spans="2:13" x14ac:dyDescent="0.2">
      <c r="B303" s="139"/>
      <c r="H303" s="139">
        <v>45957</v>
      </c>
      <c r="I303">
        <v>62118</v>
      </c>
      <c r="J303">
        <v>30540</v>
      </c>
      <c r="K303" s="24">
        <v>0.4916449338356032</v>
      </c>
      <c r="M303" s="139">
        <v>45957</v>
      </c>
    </row>
    <row r="304" spans="2:13" x14ac:dyDescent="0.2">
      <c r="B304" s="139"/>
      <c r="H304" s="139">
        <v>45958</v>
      </c>
      <c r="I304">
        <v>57025</v>
      </c>
      <c r="J304">
        <v>24024</v>
      </c>
      <c r="K304" s="24">
        <v>0.4212889083735204</v>
      </c>
      <c r="M304" s="139">
        <v>45958</v>
      </c>
    </row>
    <row r="305" spans="2:14" x14ac:dyDescent="0.2">
      <c r="B305" s="139"/>
      <c r="H305" s="139">
        <v>45959</v>
      </c>
      <c r="I305">
        <v>79304</v>
      </c>
      <c r="J305">
        <v>29415</v>
      </c>
      <c r="K305" s="24">
        <v>0.37091445576515686</v>
      </c>
      <c r="M305" s="139">
        <v>45959</v>
      </c>
    </row>
    <row r="306" spans="2:14" x14ac:dyDescent="0.2">
      <c r="B306" s="139"/>
      <c r="H306" s="139">
        <v>45960</v>
      </c>
      <c r="I306">
        <v>87637</v>
      </c>
      <c r="J306">
        <v>34706</v>
      </c>
      <c r="K306" s="24">
        <v>0.39601994591325584</v>
      </c>
      <c r="M306" s="139">
        <v>45960</v>
      </c>
    </row>
    <row r="307" spans="2:14" x14ac:dyDescent="0.2">
      <c r="B307" s="139"/>
      <c r="H307" s="139">
        <v>45961</v>
      </c>
      <c r="I307">
        <v>80682</v>
      </c>
      <c r="J307">
        <v>33863</v>
      </c>
      <c r="K307" s="24">
        <v>0.41970947671103842</v>
      </c>
      <c r="M307" s="139">
        <v>45961</v>
      </c>
    </row>
    <row r="308" spans="2:14" x14ac:dyDescent="0.2">
      <c r="B308" s="139"/>
      <c r="H308" s="139">
        <v>45962</v>
      </c>
      <c r="I308">
        <v>72543</v>
      </c>
      <c r="J308">
        <v>33164</v>
      </c>
      <c r="K308" s="24">
        <v>0.45716333760666089</v>
      </c>
      <c r="M308" s="139">
        <v>45962</v>
      </c>
    </row>
    <row r="309" spans="2:14" x14ac:dyDescent="0.2">
      <c r="B309" s="139"/>
      <c r="H309" s="139">
        <v>45963</v>
      </c>
      <c r="I309">
        <v>66228</v>
      </c>
      <c r="J309">
        <v>29847</v>
      </c>
      <c r="K309" s="24">
        <v>0.45067041130639607</v>
      </c>
      <c r="M309" s="139">
        <v>45963</v>
      </c>
    </row>
    <row r="310" spans="2:14" x14ac:dyDescent="0.2">
      <c r="B310" s="139"/>
      <c r="H310" s="139">
        <v>45964</v>
      </c>
      <c r="I310">
        <v>55603</v>
      </c>
      <c r="J310">
        <v>21429</v>
      </c>
      <c r="K310" s="24">
        <v>0.38539287448518966</v>
      </c>
      <c r="M310" s="139">
        <v>45964</v>
      </c>
    </row>
    <row r="311" spans="2:14" x14ac:dyDescent="0.2">
      <c r="B311" s="139"/>
      <c r="H311" s="139">
        <v>45965</v>
      </c>
      <c r="I311">
        <v>48550</v>
      </c>
      <c r="J311">
        <v>17323</v>
      </c>
      <c r="K311" s="24">
        <v>0.35680741503604529</v>
      </c>
      <c r="M311" s="139">
        <v>45965</v>
      </c>
    </row>
    <row r="312" spans="2:14" x14ac:dyDescent="0.2">
      <c r="B312" s="139"/>
      <c r="H312" s="139">
        <v>45966</v>
      </c>
      <c r="I312">
        <v>47338</v>
      </c>
      <c r="J312">
        <v>15288</v>
      </c>
      <c r="K312" s="24">
        <v>0.322954074950357</v>
      </c>
      <c r="M312" s="139">
        <v>45966</v>
      </c>
    </row>
    <row r="313" spans="2:14" x14ac:dyDescent="0.2">
      <c r="B313" s="139"/>
      <c r="H313" s="139">
        <v>45967</v>
      </c>
      <c r="I313">
        <v>68489</v>
      </c>
      <c r="J313">
        <v>23432</v>
      </c>
      <c r="K313" s="24">
        <v>0.34212793295273691</v>
      </c>
      <c r="M313" s="139">
        <v>45967</v>
      </c>
    </row>
    <row r="314" spans="2:14" x14ac:dyDescent="0.2">
      <c r="B314" s="139"/>
      <c r="H314" s="139">
        <v>45968</v>
      </c>
      <c r="I314">
        <v>66070</v>
      </c>
      <c r="J314">
        <v>23355</v>
      </c>
      <c r="K314" s="24">
        <v>0.35348872408052068</v>
      </c>
      <c r="M314" s="139">
        <v>45968</v>
      </c>
    </row>
    <row r="315" spans="2:14" x14ac:dyDescent="0.2">
      <c r="B315" s="139"/>
      <c r="H315" s="139">
        <v>45969</v>
      </c>
      <c r="I315">
        <v>79699</v>
      </c>
      <c r="J315">
        <v>32501</v>
      </c>
      <c r="K315" s="24">
        <v>0.40779683559392216</v>
      </c>
      <c r="M315" s="139">
        <v>45969</v>
      </c>
      <c r="N315" t="s">
        <v>172</v>
      </c>
    </row>
    <row r="316" spans="2:14" x14ac:dyDescent="0.2">
      <c r="B316" s="139"/>
      <c r="H316" s="139">
        <v>45970</v>
      </c>
      <c r="I316">
        <v>77116</v>
      </c>
      <c r="J316">
        <v>31181</v>
      </c>
      <c r="K316" s="24">
        <v>0.40433891799367189</v>
      </c>
      <c r="M316" s="139">
        <v>45970</v>
      </c>
      <c r="N316" t="s">
        <v>172</v>
      </c>
    </row>
    <row r="317" spans="2:14" x14ac:dyDescent="0.2">
      <c r="B317" s="139"/>
      <c r="H317" s="139">
        <v>45971</v>
      </c>
      <c r="I317">
        <v>60209</v>
      </c>
      <c r="J317">
        <v>19672</v>
      </c>
      <c r="K317" s="24">
        <v>0.32672856217509011</v>
      </c>
      <c r="M317" s="139">
        <v>45971</v>
      </c>
    </row>
    <row r="318" spans="2:14" x14ac:dyDescent="0.2">
      <c r="B318" s="139"/>
      <c r="H318" s="139">
        <v>45972</v>
      </c>
      <c r="I318">
        <v>64806</v>
      </c>
      <c r="J318">
        <v>18739</v>
      </c>
      <c r="K318" s="24">
        <v>0.28915532512421688</v>
      </c>
      <c r="M318" s="139">
        <v>45972</v>
      </c>
    </row>
    <row r="319" spans="2:14" x14ac:dyDescent="0.2">
      <c r="B319" s="139"/>
      <c r="H319" s="139">
        <v>45973</v>
      </c>
      <c r="I319">
        <v>73178</v>
      </c>
      <c r="J319">
        <v>20102</v>
      </c>
      <c r="K319" s="24">
        <v>0.27470004646205143</v>
      </c>
      <c r="M319" s="139">
        <v>45973</v>
      </c>
    </row>
    <row r="320" spans="2:14" x14ac:dyDescent="0.2">
      <c r="B320" s="139"/>
      <c r="H320" s="139">
        <v>45974</v>
      </c>
      <c r="I320">
        <v>76676</v>
      </c>
      <c r="J320">
        <v>20660</v>
      </c>
      <c r="K320" s="24">
        <v>0.26944545881370963</v>
      </c>
      <c r="M320" s="139">
        <v>45974</v>
      </c>
    </row>
    <row r="321" spans="2:14" x14ac:dyDescent="0.2">
      <c r="B321" s="139"/>
      <c r="H321" s="139">
        <v>45975</v>
      </c>
      <c r="I321">
        <v>77682</v>
      </c>
      <c r="J321">
        <v>23344</v>
      </c>
      <c r="K321" s="24">
        <v>0.30050719600422232</v>
      </c>
      <c r="M321" s="139">
        <v>45975</v>
      </c>
    </row>
    <row r="322" spans="2:14" x14ac:dyDescent="0.2">
      <c r="B322" s="139"/>
      <c r="H322" s="139">
        <v>45976</v>
      </c>
      <c r="I322">
        <v>85298</v>
      </c>
      <c r="J322">
        <v>26159</v>
      </c>
      <c r="K322" s="24">
        <v>0.30667776501207533</v>
      </c>
      <c r="M322" s="139">
        <v>45976</v>
      </c>
    </row>
    <row r="323" spans="2:14" x14ac:dyDescent="0.2">
      <c r="B323" s="139"/>
      <c r="H323" s="139">
        <v>45977</v>
      </c>
      <c r="I323">
        <v>66660</v>
      </c>
      <c r="J323">
        <v>22630</v>
      </c>
      <c r="K323" s="24">
        <v>0.33948394839483947</v>
      </c>
      <c r="M323" s="139">
        <v>45977</v>
      </c>
      <c r="N323" t="s">
        <v>173</v>
      </c>
    </row>
    <row r="324" spans="2:14" x14ac:dyDescent="0.2">
      <c r="B324" s="139"/>
      <c r="H324" s="139">
        <v>45978</v>
      </c>
      <c r="I324">
        <v>55875</v>
      </c>
      <c r="J324">
        <v>16866</v>
      </c>
      <c r="K324" s="24">
        <v>0.30185234899328861</v>
      </c>
      <c r="M324" s="139">
        <v>45978</v>
      </c>
    </row>
    <row r="325" spans="2:14" x14ac:dyDescent="0.2">
      <c r="B325" s="139"/>
      <c r="H325" s="139">
        <v>45979</v>
      </c>
      <c r="I325">
        <v>49489</v>
      </c>
      <c r="J325">
        <v>11489</v>
      </c>
      <c r="K325" s="24">
        <v>0.23215259956758066</v>
      </c>
      <c r="M325" s="139">
        <v>45979</v>
      </c>
    </row>
    <row r="326" spans="2:14" x14ac:dyDescent="0.2">
      <c r="B326" s="139"/>
      <c r="H326" s="139">
        <v>45980</v>
      </c>
      <c r="I326">
        <v>50116</v>
      </c>
      <c r="J326">
        <v>12122</v>
      </c>
      <c r="K326" s="24">
        <v>0.24187884108867427</v>
      </c>
      <c r="M326" s="139">
        <v>45980</v>
      </c>
    </row>
    <row r="327" spans="2:14" x14ac:dyDescent="0.2">
      <c r="B327" s="139"/>
      <c r="H327" s="139">
        <v>45981</v>
      </c>
      <c r="I327">
        <v>53775</v>
      </c>
      <c r="J327">
        <v>14511</v>
      </c>
      <c r="K327" s="24">
        <v>0.2698465829846583</v>
      </c>
      <c r="M327" s="139">
        <v>45981</v>
      </c>
    </row>
    <row r="328" spans="2:14" x14ac:dyDescent="0.2">
      <c r="B328" s="139"/>
      <c r="H328" s="139">
        <v>45982</v>
      </c>
      <c r="I328">
        <v>79158</v>
      </c>
      <c r="J328">
        <v>22409</v>
      </c>
      <c r="K328" s="24">
        <v>0.28309204376058011</v>
      </c>
      <c r="M328" s="139">
        <v>45982</v>
      </c>
    </row>
    <row r="329" spans="2:14" x14ac:dyDescent="0.2">
      <c r="B329" s="139"/>
      <c r="H329" s="139">
        <v>45983</v>
      </c>
      <c r="I329">
        <v>96036</v>
      </c>
      <c r="J329">
        <v>28346</v>
      </c>
      <c r="K329" s="24">
        <v>0.29516014827772918</v>
      </c>
      <c r="M329" s="139">
        <v>45983</v>
      </c>
    </row>
    <row r="330" spans="2:14" x14ac:dyDescent="0.2">
      <c r="B330" s="139"/>
      <c r="H330" s="139">
        <v>45984</v>
      </c>
      <c r="I330">
        <v>89088</v>
      </c>
      <c r="J330">
        <v>23367</v>
      </c>
      <c r="K330" s="24">
        <v>0.26229121767241381</v>
      </c>
      <c r="M330" s="139">
        <v>45984</v>
      </c>
    </row>
    <row r="331" spans="2:14" x14ac:dyDescent="0.2">
      <c r="B331" s="139"/>
      <c r="H331" s="139">
        <v>45985</v>
      </c>
      <c r="I331">
        <v>78952</v>
      </c>
      <c r="J331">
        <v>16360</v>
      </c>
      <c r="K331" s="24">
        <v>0.2072145100820752</v>
      </c>
      <c r="M331" s="139">
        <v>45985</v>
      </c>
    </row>
    <row r="332" spans="2:14" x14ac:dyDescent="0.2">
      <c r="B332" s="139"/>
      <c r="H332" s="139">
        <v>45986</v>
      </c>
      <c r="I332">
        <v>53138</v>
      </c>
      <c r="J332">
        <v>9015</v>
      </c>
      <c r="K332" s="24">
        <v>0.16965260265723212</v>
      </c>
      <c r="M332" s="139">
        <v>45986</v>
      </c>
    </row>
    <row r="333" spans="2:14" x14ac:dyDescent="0.2">
      <c r="B333" s="139"/>
      <c r="H333" s="139">
        <v>45987</v>
      </c>
      <c r="I333">
        <v>42352</v>
      </c>
      <c r="J333">
        <v>6646</v>
      </c>
      <c r="K333" s="24">
        <v>0.15692293162070267</v>
      </c>
      <c r="M333" s="139">
        <v>45987</v>
      </c>
    </row>
    <row r="334" spans="2:14" x14ac:dyDescent="0.2">
      <c r="B334" s="139"/>
      <c r="H334" s="139">
        <v>45988</v>
      </c>
      <c r="I334">
        <v>65075</v>
      </c>
      <c r="J334">
        <v>10809</v>
      </c>
      <c r="K334" s="24">
        <v>0.16610065309258548</v>
      </c>
      <c r="M334" s="139">
        <v>45988</v>
      </c>
    </row>
    <row r="335" spans="2:14" x14ac:dyDescent="0.2">
      <c r="B335" s="139"/>
      <c r="H335" s="139">
        <v>45989</v>
      </c>
      <c r="I335">
        <v>56171</v>
      </c>
      <c r="J335">
        <v>9967</v>
      </c>
      <c r="K335" s="24">
        <v>0.1774403161773869</v>
      </c>
      <c r="M335" s="139">
        <v>45989</v>
      </c>
    </row>
    <row r="336" spans="2:14" x14ac:dyDescent="0.2">
      <c r="B336" s="139"/>
      <c r="H336" s="139">
        <v>45990</v>
      </c>
      <c r="I336">
        <v>65364</v>
      </c>
      <c r="J336">
        <v>16232</v>
      </c>
      <c r="K336" s="24">
        <v>0.24833241539685455</v>
      </c>
      <c r="M336" s="139">
        <v>45990</v>
      </c>
    </row>
    <row r="337" spans="2:14" x14ac:dyDescent="0.2">
      <c r="B337" s="139"/>
      <c r="H337" s="139">
        <v>45991</v>
      </c>
      <c r="I337">
        <v>55926</v>
      </c>
      <c r="J337">
        <v>11742</v>
      </c>
      <c r="K337" s="24">
        <v>0.20995601330329364</v>
      </c>
      <c r="M337" s="139">
        <v>45991</v>
      </c>
    </row>
    <row r="338" spans="2:14" x14ac:dyDescent="0.2">
      <c r="B338" s="139"/>
      <c r="H338" s="139">
        <v>45992</v>
      </c>
      <c r="I338">
        <v>50377</v>
      </c>
      <c r="J338">
        <v>8901</v>
      </c>
      <c r="K338" s="24">
        <v>0.17668777418266271</v>
      </c>
      <c r="M338" s="139">
        <v>45992</v>
      </c>
    </row>
    <row r="339" spans="2:14" x14ac:dyDescent="0.2">
      <c r="B339" s="139"/>
      <c r="H339" s="139">
        <v>45993</v>
      </c>
      <c r="I339">
        <v>45318</v>
      </c>
      <c r="J339">
        <v>6528</v>
      </c>
      <c r="K339" s="24">
        <v>0.14404872236197538</v>
      </c>
      <c r="M339" s="139">
        <v>45993</v>
      </c>
    </row>
    <row r="340" spans="2:14" x14ac:dyDescent="0.2">
      <c r="B340" s="139"/>
      <c r="H340" s="139">
        <v>45994</v>
      </c>
      <c r="I340">
        <v>55720</v>
      </c>
      <c r="J340">
        <v>7560</v>
      </c>
      <c r="K340" s="24">
        <v>0.135678391959799</v>
      </c>
      <c r="M340" s="139">
        <v>45994</v>
      </c>
    </row>
    <row r="341" spans="2:14" x14ac:dyDescent="0.2">
      <c r="B341" s="139"/>
      <c r="H341" s="139">
        <v>45995</v>
      </c>
      <c r="I341">
        <v>90541</v>
      </c>
      <c r="J341">
        <v>11408</v>
      </c>
      <c r="K341" s="24">
        <v>0.12599816657646812</v>
      </c>
      <c r="M341" s="139">
        <v>45995</v>
      </c>
    </row>
    <row r="342" spans="2:14" x14ac:dyDescent="0.2">
      <c r="B342" s="139"/>
      <c r="H342" s="139">
        <v>45996</v>
      </c>
      <c r="I342">
        <v>90113</v>
      </c>
      <c r="J342">
        <v>13140</v>
      </c>
      <c r="K342" s="24">
        <v>0.14581691875755995</v>
      </c>
      <c r="M342" s="139">
        <v>45996</v>
      </c>
    </row>
    <row r="343" spans="2:14" x14ac:dyDescent="0.2">
      <c r="B343" s="139"/>
      <c r="H343" s="139">
        <v>45997</v>
      </c>
      <c r="I343">
        <v>88762</v>
      </c>
      <c r="J343">
        <v>23784</v>
      </c>
      <c r="K343" s="24">
        <v>0.26795250219688604</v>
      </c>
      <c r="M343" s="139">
        <v>45997</v>
      </c>
    </row>
    <row r="344" spans="2:14" x14ac:dyDescent="0.2">
      <c r="B344" s="139"/>
      <c r="H344" s="139">
        <v>45998</v>
      </c>
      <c r="I344">
        <v>85613</v>
      </c>
      <c r="J344">
        <v>16960</v>
      </c>
      <c r="K344" s="24">
        <v>0.19810075572634997</v>
      </c>
      <c r="M344" s="139">
        <v>45998</v>
      </c>
    </row>
    <row r="345" spans="2:14" x14ac:dyDescent="0.2">
      <c r="B345" s="139"/>
      <c r="H345" s="139">
        <v>45999</v>
      </c>
      <c r="I345">
        <v>53591</v>
      </c>
      <c r="J345">
        <v>5527</v>
      </c>
      <c r="K345" s="24">
        <v>0.10313298874811069</v>
      </c>
      <c r="M345" s="139">
        <v>45999</v>
      </c>
    </row>
    <row r="346" spans="2:14" x14ac:dyDescent="0.2">
      <c r="B346" s="139"/>
      <c r="H346" s="139">
        <v>46000</v>
      </c>
      <c r="I346">
        <v>46175</v>
      </c>
      <c r="J346">
        <v>2622</v>
      </c>
      <c r="K346" s="24">
        <v>5.6783974011911209E-2</v>
      </c>
      <c r="M346" s="139">
        <v>46000</v>
      </c>
    </row>
    <row r="347" spans="2:14" x14ac:dyDescent="0.2">
      <c r="B347" s="139"/>
      <c r="H347" s="139">
        <v>46001</v>
      </c>
      <c r="I347">
        <v>71612</v>
      </c>
      <c r="J347">
        <v>4923</v>
      </c>
      <c r="K347" s="24">
        <v>6.8745461654471318E-2</v>
      </c>
      <c r="M347" s="139">
        <v>46001</v>
      </c>
    </row>
    <row r="348" spans="2:14" x14ac:dyDescent="0.2">
      <c r="B348" s="139"/>
      <c r="H348" s="139">
        <v>46002</v>
      </c>
      <c r="I348">
        <v>87942</v>
      </c>
      <c r="J348">
        <v>5829</v>
      </c>
      <c r="K348" s="24">
        <v>6.6282322439789862E-2</v>
      </c>
      <c r="M348" s="139">
        <v>46002</v>
      </c>
    </row>
    <row r="349" spans="2:14" x14ac:dyDescent="0.2">
      <c r="B349" s="139"/>
      <c r="H349" s="139">
        <v>46003</v>
      </c>
      <c r="I349">
        <v>86745</v>
      </c>
      <c r="J349">
        <v>9594</v>
      </c>
      <c r="K349" s="24">
        <v>0.11060003458412589</v>
      </c>
      <c r="M349" s="139">
        <v>46003</v>
      </c>
    </row>
    <row r="350" spans="2:14" x14ac:dyDescent="0.2">
      <c r="B350" s="139"/>
      <c r="H350" s="139">
        <v>46004</v>
      </c>
      <c r="I350">
        <v>87840</v>
      </c>
      <c r="J350">
        <v>10691</v>
      </c>
      <c r="K350" s="24">
        <v>0.12170992714025501</v>
      </c>
      <c r="M350" s="139">
        <v>46004</v>
      </c>
      <c r="N350" t="s">
        <v>174</v>
      </c>
    </row>
    <row r="351" spans="2:14" x14ac:dyDescent="0.2">
      <c r="B351" s="139"/>
      <c r="H351" s="139">
        <v>46005</v>
      </c>
      <c r="I351">
        <v>89145</v>
      </c>
      <c r="J351">
        <v>10824</v>
      </c>
      <c r="K351" s="24">
        <v>0.12142015816927478</v>
      </c>
      <c r="M351" s="139">
        <v>46005</v>
      </c>
    </row>
    <row r="352" spans="2:14" x14ac:dyDescent="0.2">
      <c r="B352" s="139"/>
      <c r="H352" s="139">
        <v>46006</v>
      </c>
      <c r="I352">
        <v>53141</v>
      </c>
      <c r="J352">
        <v>6330</v>
      </c>
      <c r="K352" s="24">
        <v>0.11911706591897028</v>
      </c>
      <c r="M352" s="139">
        <v>46006</v>
      </c>
    </row>
    <row r="353" spans="2:13" x14ac:dyDescent="0.2">
      <c r="B353" s="139"/>
      <c r="H353" s="139">
        <v>46007</v>
      </c>
      <c r="I353">
        <v>49368</v>
      </c>
      <c r="J353">
        <v>3382</v>
      </c>
      <c r="K353" s="24">
        <v>6.8505914762599249E-2</v>
      </c>
      <c r="M353" s="139">
        <v>46007</v>
      </c>
    </row>
    <row r="354" spans="2:13" x14ac:dyDescent="0.2">
      <c r="B354" s="139"/>
      <c r="H354" s="139">
        <v>46008</v>
      </c>
      <c r="I354">
        <v>57209</v>
      </c>
      <c r="J354">
        <v>3782</v>
      </c>
      <c r="K354" s="24">
        <v>6.6108479435053921E-2</v>
      </c>
      <c r="M354" s="139">
        <v>46008</v>
      </c>
    </row>
    <row r="355" spans="2:13" x14ac:dyDescent="0.2">
      <c r="B355" s="139"/>
      <c r="H355" s="139">
        <v>46009</v>
      </c>
      <c r="I355">
        <v>61742</v>
      </c>
      <c r="J355">
        <v>4964</v>
      </c>
      <c r="K355" s="24">
        <v>8.0399080042758572E-2</v>
      </c>
      <c r="M355" s="139">
        <v>46009</v>
      </c>
    </row>
    <row r="356" spans="2:13" x14ac:dyDescent="0.2">
      <c r="B356" s="139"/>
      <c r="H356" s="139">
        <v>46010</v>
      </c>
      <c r="I356">
        <v>69781</v>
      </c>
      <c r="J356">
        <v>4860</v>
      </c>
      <c r="K356" s="24">
        <v>6.9646465370229713E-2</v>
      </c>
      <c r="M356" s="139">
        <v>46010</v>
      </c>
    </row>
    <row r="357" spans="2:13" x14ac:dyDescent="0.2">
      <c r="B357" s="139"/>
      <c r="H357" s="139">
        <v>46011</v>
      </c>
      <c r="I357">
        <v>87178</v>
      </c>
      <c r="J357">
        <v>6847</v>
      </c>
      <c r="K357" s="24">
        <v>7.8540457454862461E-2</v>
      </c>
      <c r="M357" s="139">
        <v>46011</v>
      </c>
    </row>
    <row r="358" spans="2:13" x14ac:dyDescent="0.2">
      <c r="B358" s="139"/>
      <c r="H358" s="139">
        <v>46012</v>
      </c>
      <c r="I358">
        <v>83405</v>
      </c>
      <c r="J358">
        <v>7654</v>
      </c>
      <c r="K358" s="24">
        <v>9.1769078592410527E-2</v>
      </c>
      <c r="M358" s="139">
        <v>46012</v>
      </c>
    </row>
    <row r="359" spans="2:13" x14ac:dyDescent="0.2">
      <c r="B359" s="139"/>
      <c r="H359" s="139">
        <v>46013</v>
      </c>
      <c r="I359">
        <v>43204</v>
      </c>
      <c r="J359">
        <v>3880</v>
      </c>
      <c r="K359" s="24">
        <v>8.9806499398203871E-2</v>
      </c>
      <c r="M359" s="139">
        <v>46013</v>
      </c>
    </row>
    <row r="360" spans="2:13" x14ac:dyDescent="0.2">
      <c r="B360" s="139"/>
      <c r="H360" s="139">
        <v>46014</v>
      </c>
      <c r="I360">
        <v>33310</v>
      </c>
      <c r="J360">
        <v>3255</v>
      </c>
      <c r="K360" s="24">
        <v>9.7718402882017413E-2</v>
      </c>
      <c r="M360" s="139">
        <v>46014</v>
      </c>
    </row>
    <row r="361" spans="2:13" x14ac:dyDescent="0.2">
      <c r="B361" s="139"/>
      <c r="H361" s="139">
        <v>46015</v>
      </c>
      <c r="I361">
        <v>41511</v>
      </c>
      <c r="J361">
        <v>8730</v>
      </c>
      <c r="K361" s="24">
        <v>0.21030570210305702</v>
      </c>
      <c r="M361" s="139">
        <v>46015</v>
      </c>
    </row>
    <row r="362" spans="2:13" x14ac:dyDescent="0.2">
      <c r="B362" s="139"/>
      <c r="H362" s="139">
        <v>46016</v>
      </c>
      <c r="I362">
        <v>61788</v>
      </c>
      <c r="J362">
        <v>12739</v>
      </c>
      <c r="K362" s="24">
        <v>0.20617271962193306</v>
      </c>
      <c r="M362" s="139">
        <v>46016</v>
      </c>
    </row>
    <row r="363" spans="2:13" x14ac:dyDescent="0.2">
      <c r="B363" s="139"/>
      <c r="H363" s="139">
        <v>46017</v>
      </c>
      <c r="I363">
        <v>68806</v>
      </c>
      <c r="J363">
        <v>15464</v>
      </c>
      <c r="K363" s="24">
        <v>0.22474784175798623</v>
      </c>
      <c r="M363" s="139">
        <v>46017</v>
      </c>
    </row>
    <row r="364" spans="2:13" x14ac:dyDescent="0.2">
      <c r="B364" s="139"/>
      <c r="H364" s="139">
        <v>46018</v>
      </c>
      <c r="I364">
        <v>89884</v>
      </c>
      <c r="J364">
        <v>27768</v>
      </c>
      <c r="K364" s="24">
        <v>0.30893151172622491</v>
      </c>
      <c r="M364" s="139">
        <v>46018</v>
      </c>
    </row>
    <row r="365" spans="2:13" x14ac:dyDescent="0.2">
      <c r="B365" s="139"/>
      <c r="H365" s="139">
        <v>46019</v>
      </c>
      <c r="I365">
        <v>82703</v>
      </c>
      <c r="J365">
        <v>26483</v>
      </c>
      <c r="K365" s="24">
        <v>0.32021812993482701</v>
      </c>
      <c r="M365" s="139">
        <v>46019</v>
      </c>
    </row>
    <row r="366" spans="2:13" x14ac:dyDescent="0.2">
      <c r="B366" s="139"/>
      <c r="H366" s="139">
        <v>46020</v>
      </c>
      <c r="I366">
        <v>72851</v>
      </c>
      <c r="J366">
        <v>24939</v>
      </c>
      <c r="K366" s="24">
        <v>0.34232886302178417</v>
      </c>
      <c r="M366" s="139">
        <v>46020</v>
      </c>
    </row>
    <row r="367" spans="2:13" x14ac:dyDescent="0.2">
      <c r="B367" s="139"/>
      <c r="H367" s="139">
        <v>46021</v>
      </c>
      <c r="I367">
        <v>92068</v>
      </c>
      <c r="J367">
        <v>30735</v>
      </c>
      <c r="K367" s="24">
        <v>0.3338293435286962</v>
      </c>
      <c r="M367" s="139">
        <v>46021</v>
      </c>
    </row>
    <row r="368" spans="2:13" x14ac:dyDescent="0.2">
      <c r="B368" s="139"/>
      <c r="H368" s="139">
        <v>46022</v>
      </c>
      <c r="I368">
        <v>138424</v>
      </c>
      <c r="J368">
        <v>39436</v>
      </c>
      <c r="K368" s="24">
        <v>0.28489279315725596</v>
      </c>
      <c r="M368" s="139">
        <v>46022</v>
      </c>
    </row>
    <row r="369" spans="8:13" x14ac:dyDescent="0.2">
      <c r="H369" s="139">
        <v>46023</v>
      </c>
      <c r="I369">
        <v>140875</v>
      </c>
      <c r="J369">
        <v>32450</v>
      </c>
      <c r="K369">
        <v>0.23034605146406389</v>
      </c>
      <c r="M369" s="139">
        <v>46023</v>
      </c>
    </row>
    <row r="370" spans="8:13" x14ac:dyDescent="0.2">
      <c r="H370" s="139">
        <v>46024</v>
      </c>
      <c r="I370">
        <v>131934</v>
      </c>
      <c r="J370">
        <v>24683</v>
      </c>
      <c r="K370">
        <v>0.18708596722603726</v>
      </c>
      <c r="M370" s="139">
        <v>46024</v>
      </c>
    </row>
    <row r="371" spans="8:13" x14ac:dyDescent="0.2">
      <c r="H371" s="139">
        <v>46025</v>
      </c>
      <c r="I371">
        <v>93577</v>
      </c>
      <c r="J371">
        <v>12892</v>
      </c>
      <c r="K371">
        <v>0.13776889620312685</v>
      </c>
      <c r="M371" s="139">
        <v>46025</v>
      </c>
    </row>
    <row r="372" spans="8:13" x14ac:dyDescent="0.2">
      <c r="H372" s="139">
        <v>46026</v>
      </c>
      <c r="I372">
        <v>106835</v>
      </c>
      <c r="J372">
        <v>12005</v>
      </c>
      <c r="K372">
        <v>0.11236954181682034</v>
      </c>
      <c r="M372" s="139">
        <v>46026</v>
      </c>
    </row>
    <row r="373" spans="8:13" x14ac:dyDescent="0.2">
      <c r="H373" s="139">
        <v>46027</v>
      </c>
      <c r="I373">
        <v>77823</v>
      </c>
      <c r="J373">
        <v>7687</v>
      </c>
      <c r="K373">
        <v>9.8775426287858348E-2</v>
      </c>
      <c r="M373" s="139">
        <v>46027</v>
      </c>
    </row>
    <row r="374" spans="8:13" x14ac:dyDescent="0.2">
      <c r="H374" s="139">
        <v>46028</v>
      </c>
      <c r="I374">
        <v>83379</v>
      </c>
      <c r="J374">
        <v>3713</v>
      </c>
      <c r="K374">
        <v>4.4531596685016613E-2</v>
      </c>
      <c r="M374" s="139">
        <v>46028</v>
      </c>
    </row>
    <row r="375" spans="8:13" x14ac:dyDescent="0.2">
      <c r="H375" s="139">
        <v>46029</v>
      </c>
      <c r="I375">
        <v>69172</v>
      </c>
      <c r="J375">
        <v>2368</v>
      </c>
      <c r="K375">
        <v>3.4233504886370204E-2</v>
      </c>
      <c r="M375" s="139">
        <v>46029</v>
      </c>
    </row>
    <row r="376" spans="8:13" x14ac:dyDescent="0.2">
      <c r="H376" s="139">
        <v>46030</v>
      </c>
      <c r="I376">
        <v>45228</v>
      </c>
      <c r="J376">
        <v>1384</v>
      </c>
      <c r="K376">
        <v>3.0600512956575572E-2</v>
      </c>
      <c r="M376" s="139">
        <v>46030</v>
      </c>
    </row>
    <row r="377" spans="8:13" x14ac:dyDescent="0.2">
      <c r="H377" s="139">
        <v>46031</v>
      </c>
      <c r="I377">
        <v>84663</v>
      </c>
      <c r="J377">
        <v>3904</v>
      </c>
      <c r="K377">
        <v>4.6112233206949904E-2</v>
      </c>
      <c r="M377" s="139">
        <v>46031</v>
      </c>
    </row>
    <row r="378" spans="8:13" x14ac:dyDescent="0.2">
      <c r="H378" s="139">
        <v>46032</v>
      </c>
      <c r="I378">
        <v>97571</v>
      </c>
      <c r="J378">
        <v>5995</v>
      </c>
      <c r="K378">
        <v>6.1442436789619866E-2</v>
      </c>
      <c r="M378" s="139">
        <v>46032</v>
      </c>
    </row>
    <row r="379" spans="8:13" x14ac:dyDescent="0.2">
      <c r="H379" s="139">
        <v>46033</v>
      </c>
      <c r="I379">
        <v>91201</v>
      </c>
      <c r="J379">
        <v>5397</v>
      </c>
      <c r="K379">
        <v>5.9176982708522931E-2</v>
      </c>
      <c r="M379" s="139">
        <v>46033</v>
      </c>
    </row>
    <row r="380" spans="8:13" x14ac:dyDescent="0.2">
      <c r="H380" s="139">
        <v>46034</v>
      </c>
      <c r="I380">
        <v>83154</v>
      </c>
      <c r="J380">
        <v>2773</v>
      </c>
      <c r="K380">
        <v>3.334776438896505E-2</v>
      </c>
      <c r="M380" s="139">
        <v>46034</v>
      </c>
    </row>
    <row r="381" spans="8:13" x14ac:dyDescent="0.2">
      <c r="H381" s="139">
        <v>46035</v>
      </c>
      <c r="I381">
        <v>75826</v>
      </c>
      <c r="J381">
        <v>1685</v>
      </c>
      <c r="K381">
        <v>2.222192915358848E-2</v>
      </c>
      <c r="M381" s="139">
        <v>46035</v>
      </c>
    </row>
    <row r="382" spans="8:13" x14ac:dyDescent="0.2">
      <c r="H382" s="139">
        <v>46036</v>
      </c>
      <c r="I382">
        <v>92749</v>
      </c>
      <c r="J382">
        <v>2615</v>
      </c>
      <c r="K382">
        <v>2.8194374063332219E-2</v>
      </c>
      <c r="M382" s="139">
        <v>46036</v>
      </c>
    </row>
    <row r="383" spans="8:13" x14ac:dyDescent="0.2">
      <c r="H383" s="139">
        <v>46037</v>
      </c>
      <c r="I383">
        <v>113730</v>
      </c>
      <c r="J383">
        <v>3143</v>
      </c>
      <c r="K383">
        <v>2.7635628242328323E-2</v>
      </c>
      <c r="M383" s="139">
        <v>46037</v>
      </c>
    </row>
    <row r="384" spans="8:13" x14ac:dyDescent="0.2">
      <c r="H384" s="139">
        <v>46038</v>
      </c>
      <c r="I384">
        <v>114107</v>
      </c>
      <c r="J384">
        <v>3111</v>
      </c>
      <c r="K384">
        <v>2.7263883898446195E-2</v>
      </c>
      <c r="M384" s="139">
        <v>46038</v>
      </c>
    </row>
    <row r="385" spans="8:13" x14ac:dyDescent="0.2">
      <c r="H385" s="139">
        <v>46039</v>
      </c>
      <c r="I385">
        <v>123047</v>
      </c>
      <c r="J385">
        <v>8597</v>
      </c>
      <c r="K385">
        <v>6.9867611563061274E-2</v>
      </c>
      <c r="M385" s="139">
        <v>46039</v>
      </c>
    </row>
    <row r="386" spans="8:13" x14ac:dyDescent="0.2">
      <c r="H386" s="139">
        <v>46040</v>
      </c>
      <c r="I386">
        <v>128982</v>
      </c>
      <c r="J386">
        <v>10343</v>
      </c>
      <c r="K386">
        <v>8.0189483803941641E-2</v>
      </c>
      <c r="M386" s="139">
        <v>46040</v>
      </c>
    </row>
    <row r="387" spans="8:13" x14ac:dyDescent="0.2">
      <c r="H387" s="139">
        <v>46041</v>
      </c>
      <c r="I387">
        <v>100092</v>
      </c>
      <c r="J387">
        <v>6277</v>
      </c>
      <c r="K387">
        <v>6.2712304679694686E-2</v>
      </c>
      <c r="M387" s="139">
        <v>46041</v>
      </c>
    </row>
    <row r="388" spans="8:13" x14ac:dyDescent="0.2">
      <c r="H388" s="139">
        <v>46042</v>
      </c>
      <c r="I388">
        <v>64825</v>
      </c>
      <c r="J388">
        <v>3451</v>
      </c>
      <c r="K388">
        <v>5.3235634400308526E-2</v>
      </c>
      <c r="M388" s="139">
        <v>46042</v>
      </c>
    </row>
    <row r="389" spans="8:13" x14ac:dyDescent="0.2">
      <c r="H389" s="139">
        <v>46043</v>
      </c>
      <c r="I389">
        <v>55280</v>
      </c>
      <c r="J389">
        <v>2630</v>
      </c>
      <c r="K389">
        <v>4.7575976845151954E-2</v>
      </c>
      <c r="M389" s="139">
        <v>46043</v>
      </c>
    </row>
    <row r="390" spans="8:13" x14ac:dyDescent="0.2">
      <c r="H390" s="139">
        <v>46044</v>
      </c>
      <c r="I390">
        <v>95944</v>
      </c>
      <c r="J390">
        <v>2863</v>
      </c>
      <c r="K390">
        <v>2.9840323522054533E-2</v>
      </c>
      <c r="M390" s="139">
        <v>46044</v>
      </c>
    </row>
    <row r="391" spans="8:13" x14ac:dyDescent="0.2">
      <c r="H391" s="139">
        <v>46045</v>
      </c>
      <c r="I391">
        <v>127763</v>
      </c>
      <c r="J391">
        <v>3531</v>
      </c>
      <c r="K391">
        <v>2.7637109335253554E-2</v>
      </c>
      <c r="M391" s="139">
        <v>46045</v>
      </c>
    </row>
    <row r="392" spans="8:13" x14ac:dyDescent="0.2">
      <c r="H392" s="139">
        <v>46046</v>
      </c>
      <c r="I392">
        <v>124560</v>
      </c>
      <c r="J392">
        <v>5006</v>
      </c>
      <c r="K392">
        <v>4.018946692357097E-2</v>
      </c>
      <c r="M392" s="139">
        <v>46046</v>
      </c>
    </row>
    <row r="393" spans="8:13" x14ac:dyDescent="0.2">
      <c r="H393" s="139">
        <v>46047</v>
      </c>
      <c r="I393">
        <v>103684</v>
      </c>
      <c r="J393">
        <v>4852</v>
      </c>
      <c r="K393">
        <v>4.6796034103622548E-2</v>
      </c>
      <c r="M393" s="139">
        <v>46047</v>
      </c>
    </row>
    <row r="394" spans="8:13" x14ac:dyDescent="0.2">
      <c r="H394" s="139">
        <v>46048</v>
      </c>
      <c r="I394">
        <v>102443</v>
      </c>
      <c r="J394">
        <v>3205</v>
      </c>
      <c r="K394">
        <v>3.1285690579151336E-2</v>
      </c>
      <c r="M394" s="139">
        <v>46048</v>
      </c>
    </row>
    <row r="395" spans="8:13" x14ac:dyDescent="0.2">
      <c r="H395" s="139">
        <v>46049</v>
      </c>
      <c r="I395">
        <v>79858</v>
      </c>
      <c r="J395">
        <v>2342</v>
      </c>
      <c r="K395">
        <v>2.9327055523554309E-2</v>
      </c>
      <c r="M395" s="139">
        <v>46049</v>
      </c>
    </row>
    <row r="396" spans="8:13" x14ac:dyDescent="0.2">
      <c r="H396" s="139">
        <v>46050</v>
      </c>
      <c r="I396">
        <v>84472</v>
      </c>
      <c r="J396">
        <v>2082</v>
      </c>
      <c r="K396">
        <v>2.4647220380717871E-2</v>
      </c>
      <c r="M396" s="139">
        <v>46050</v>
      </c>
    </row>
    <row r="397" spans="8:13" x14ac:dyDescent="0.2">
      <c r="H397" s="139">
        <v>46051</v>
      </c>
      <c r="I397">
        <v>66272</v>
      </c>
      <c r="J397">
        <v>1517</v>
      </c>
      <c r="K397">
        <v>2.2890511830033801E-2</v>
      </c>
      <c r="M397" s="139">
        <v>46051</v>
      </c>
    </row>
    <row r="398" spans="8:13" x14ac:dyDescent="0.2">
      <c r="H398" s="139">
        <v>46052</v>
      </c>
      <c r="I398">
        <v>94386</v>
      </c>
      <c r="J398">
        <v>3003</v>
      </c>
      <c r="K398">
        <v>3.1816159176149002E-2</v>
      </c>
      <c r="M398" s="139">
        <v>46052</v>
      </c>
    </row>
    <row r="399" spans="8:13" x14ac:dyDescent="0.2">
      <c r="H399" s="139">
        <v>46053</v>
      </c>
      <c r="I399">
        <v>91708</v>
      </c>
      <c r="J399">
        <v>3722</v>
      </c>
      <c r="K399">
        <v>4.0585336066646313E-2</v>
      </c>
      <c r="M399" s="139">
        <v>46053</v>
      </c>
    </row>
    <row r="400" spans="8:13" x14ac:dyDescent="0.2">
      <c r="H400" s="139">
        <v>46054</v>
      </c>
      <c r="K400" t="e">
        <v>#DIV/0!</v>
      </c>
      <c r="M400" s="139">
        <v>46054</v>
      </c>
    </row>
    <row r="401" spans="8:13" x14ac:dyDescent="0.2">
      <c r="H401" s="139">
        <v>46055</v>
      </c>
      <c r="K401" t="e">
        <v>#DIV/0!</v>
      </c>
      <c r="M401" s="139">
        <v>46055</v>
      </c>
    </row>
    <row r="402" spans="8:13" x14ac:dyDescent="0.2">
      <c r="H402" s="139">
        <v>46056</v>
      </c>
      <c r="K402" t="e">
        <v>#DIV/0!</v>
      </c>
      <c r="M402" s="139">
        <v>46056</v>
      </c>
    </row>
    <row r="403" spans="8:13" x14ac:dyDescent="0.2">
      <c r="H403" s="139">
        <v>46057</v>
      </c>
      <c r="K403" t="e">
        <v>#DIV/0!</v>
      </c>
      <c r="M403" s="139">
        <v>46057</v>
      </c>
    </row>
    <row r="404" spans="8:13" x14ac:dyDescent="0.2">
      <c r="H404" s="139">
        <v>46058</v>
      </c>
      <c r="K404" t="e">
        <v>#DIV/0!</v>
      </c>
      <c r="M404" s="139">
        <v>46058</v>
      </c>
    </row>
    <row r="405" spans="8:13" x14ac:dyDescent="0.2">
      <c r="H405" s="139">
        <v>46059</v>
      </c>
      <c r="K405" t="e">
        <v>#DIV/0!</v>
      </c>
      <c r="M405" s="139">
        <v>46059</v>
      </c>
    </row>
    <row r="406" spans="8:13" x14ac:dyDescent="0.2">
      <c r="H406" s="139">
        <v>46060</v>
      </c>
      <c r="K406" t="e">
        <v>#DIV/0!</v>
      </c>
      <c r="M406" s="139">
        <v>46060</v>
      </c>
    </row>
    <row r="407" spans="8:13" x14ac:dyDescent="0.2">
      <c r="H407" s="139">
        <v>46061</v>
      </c>
      <c r="K407" t="e">
        <v>#DIV/0!</v>
      </c>
      <c r="M407" s="139">
        <v>46061</v>
      </c>
    </row>
    <row r="408" spans="8:13" x14ac:dyDescent="0.2">
      <c r="H408" s="139">
        <v>46062</v>
      </c>
      <c r="K408" t="e">
        <v>#DIV/0!</v>
      </c>
      <c r="M408" s="139">
        <v>46062</v>
      </c>
    </row>
    <row r="409" spans="8:13" x14ac:dyDescent="0.2">
      <c r="H409" s="139">
        <v>46063</v>
      </c>
      <c r="K409" t="e">
        <v>#DIV/0!</v>
      </c>
      <c r="M409" s="139">
        <v>46063</v>
      </c>
    </row>
    <row r="410" spans="8:13" x14ac:dyDescent="0.2">
      <c r="H410" s="139">
        <v>46064</v>
      </c>
      <c r="K410" t="e">
        <v>#DIV/0!</v>
      </c>
      <c r="M410" s="139">
        <v>46064</v>
      </c>
    </row>
    <row r="411" spans="8:13" x14ac:dyDescent="0.2">
      <c r="H411" s="139">
        <v>46065</v>
      </c>
      <c r="K411" t="e">
        <v>#DIV/0!</v>
      </c>
      <c r="M411" s="139">
        <v>46065</v>
      </c>
    </row>
    <row r="412" spans="8:13" x14ac:dyDescent="0.2">
      <c r="H412" s="139">
        <v>46066</v>
      </c>
      <c r="K412" t="e">
        <v>#DIV/0!</v>
      </c>
      <c r="M412" s="139">
        <v>46066</v>
      </c>
    </row>
    <row r="413" spans="8:13" x14ac:dyDescent="0.2">
      <c r="H413" s="139">
        <v>46067</v>
      </c>
      <c r="K413" t="e">
        <v>#DIV/0!</v>
      </c>
      <c r="M413" s="139">
        <v>46067</v>
      </c>
    </row>
    <row r="414" spans="8:13" x14ac:dyDescent="0.2">
      <c r="H414" s="139">
        <v>46068</v>
      </c>
      <c r="K414" t="e">
        <v>#DIV/0!</v>
      </c>
      <c r="M414" s="139">
        <v>46068</v>
      </c>
    </row>
    <row r="415" spans="8:13" x14ac:dyDescent="0.2">
      <c r="H415" s="139">
        <v>46069</v>
      </c>
      <c r="K415" t="e">
        <v>#DIV/0!</v>
      </c>
      <c r="M415" s="139">
        <v>46069</v>
      </c>
    </row>
    <row r="416" spans="8:13" x14ac:dyDescent="0.2">
      <c r="H416" s="139">
        <v>46070</v>
      </c>
      <c r="K416" t="e">
        <v>#DIV/0!</v>
      </c>
      <c r="M416" s="139">
        <v>46070</v>
      </c>
    </row>
    <row r="417" spans="8:13" x14ac:dyDescent="0.2">
      <c r="H417" s="139">
        <v>46071</v>
      </c>
      <c r="K417" t="e">
        <v>#DIV/0!</v>
      </c>
      <c r="M417" s="139">
        <v>46071</v>
      </c>
    </row>
    <row r="418" spans="8:13" x14ac:dyDescent="0.2">
      <c r="H418" s="139">
        <v>46072</v>
      </c>
      <c r="K418" t="e">
        <v>#DIV/0!</v>
      </c>
      <c r="M418" s="139">
        <v>46072</v>
      </c>
    </row>
    <row r="419" spans="8:13" x14ac:dyDescent="0.2">
      <c r="H419" s="139">
        <v>46073</v>
      </c>
      <c r="K419" t="e">
        <v>#DIV/0!</v>
      </c>
      <c r="M419" s="139">
        <v>46073</v>
      </c>
    </row>
    <row r="420" spans="8:13" x14ac:dyDescent="0.2">
      <c r="H420" s="139">
        <v>46074</v>
      </c>
      <c r="K420" t="e">
        <v>#DIV/0!</v>
      </c>
      <c r="M420" s="139">
        <v>46074</v>
      </c>
    </row>
    <row r="421" spans="8:13" x14ac:dyDescent="0.2">
      <c r="H421" s="139">
        <v>46075</v>
      </c>
      <c r="K421" t="e">
        <v>#DIV/0!</v>
      </c>
      <c r="M421" s="139">
        <v>46075</v>
      </c>
    </row>
    <row r="422" spans="8:13" x14ac:dyDescent="0.2">
      <c r="H422" s="139">
        <v>46076</v>
      </c>
      <c r="K422" t="e">
        <v>#DIV/0!</v>
      </c>
      <c r="M422" s="139">
        <v>46076</v>
      </c>
    </row>
    <row r="423" spans="8:13" x14ac:dyDescent="0.2">
      <c r="H423" s="139">
        <v>46077</v>
      </c>
      <c r="K423" t="e">
        <v>#DIV/0!</v>
      </c>
      <c r="M423" s="139">
        <v>46077</v>
      </c>
    </row>
    <row r="424" spans="8:13" x14ac:dyDescent="0.2">
      <c r="H424" s="139">
        <v>46078</v>
      </c>
      <c r="K424" t="e">
        <v>#DIV/0!</v>
      </c>
      <c r="M424" s="139">
        <v>46078</v>
      </c>
    </row>
    <row r="425" spans="8:13" x14ac:dyDescent="0.2">
      <c r="H425" s="139">
        <v>46079</v>
      </c>
      <c r="K425" t="e">
        <v>#DIV/0!</v>
      </c>
      <c r="M425" s="139">
        <v>46079</v>
      </c>
    </row>
    <row r="426" spans="8:13" x14ac:dyDescent="0.2">
      <c r="H426" s="139">
        <v>46080</v>
      </c>
      <c r="K426" t="e">
        <v>#DIV/0!</v>
      </c>
      <c r="M426" s="139">
        <v>46080</v>
      </c>
    </row>
    <row r="427" spans="8:13" x14ac:dyDescent="0.2">
      <c r="H427" s="139">
        <v>46081</v>
      </c>
      <c r="K427" t="e">
        <v>#DIV/0!</v>
      </c>
      <c r="M427" s="139">
        <v>46081</v>
      </c>
    </row>
    <row r="428" spans="8:13" x14ac:dyDescent="0.2">
      <c r="H428" s="139">
        <v>46082</v>
      </c>
      <c r="K428" t="e">
        <v>#DIV/0!</v>
      </c>
      <c r="M428" s="139">
        <v>46082</v>
      </c>
    </row>
    <row r="429" spans="8:13" x14ac:dyDescent="0.2">
      <c r="H429" s="139">
        <v>46083</v>
      </c>
      <c r="K429" t="e">
        <v>#DIV/0!</v>
      </c>
      <c r="M429" s="139">
        <v>46083</v>
      </c>
    </row>
    <row r="430" spans="8:13" x14ac:dyDescent="0.2">
      <c r="H430" s="139">
        <v>46084</v>
      </c>
      <c r="K430" t="e">
        <v>#DIV/0!</v>
      </c>
      <c r="M430" s="139">
        <v>46084</v>
      </c>
    </row>
    <row r="431" spans="8:13" x14ac:dyDescent="0.2">
      <c r="H431" s="139">
        <v>46085</v>
      </c>
      <c r="K431" t="e">
        <v>#DIV/0!</v>
      </c>
      <c r="M431" s="139">
        <v>46085</v>
      </c>
    </row>
    <row r="432" spans="8:13" x14ac:dyDescent="0.2">
      <c r="H432" s="139">
        <v>46086</v>
      </c>
      <c r="K432" t="e">
        <v>#DIV/0!</v>
      </c>
      <c r="M432" s="139">
        <v>46086</v>
      </c>
    </row>
    <row r="433" spans="8:13" x14ac:dyDescent="0.2">
      <c r="H433" s="139">
        <v>46087</v>
      </c>
      <c r="K433" t="e">
        <v>#DIV/0!</v>
      </c>
      <c r="M433" s="139">
        <v>46087</v>
      </c>
    </row>
    <row r="434" spans="8:13" x14ac:dyDescent="0.2">
      <c r="H434" s="139">
        <v>46088</v>
      </c>
      <c r="K434" t="e">
        <v>#DIV/0!</v>
      </c>
      <c r="M434" s="139">
        <v>46088</v>
      </c>
    </row>
    <row r="435" spans="8:13" x14ac:dyDescent="0.2">
      <c r="H435" s="139">
        <v>46089</v>
      </c>
      <c r="K435" t="e">
        <v>#DIV/0!</v>
      </c>
      <c r="M435" s="139">
        <v>46089</v>
      </c>
    </row>
    <row r="436" spans="8:13" x14ac:dyDescent="0.2">
      <c r="H436" s="139">
        <v>46090</v>
      </c>
      <c r="K436" t="e">
        <v>#DIV/0!</v>
      </c>
      <c r="M436" s="139">
        <v>46090</v>
      </c>
    </row>
    <row r="437" spans="8:13" x14ac:dyDescent="0.2">
      <c r="H437" s="139">
        <v>46091</v>
      </c>
      <c r="K437" t="e">
        <v>#DIV/0!</v>
      </c>
      <c r="M437" s="139">
        <v>46091</v>
      </c>
    </row>
    <row r="438" spans="8:13" x14ac:dyDescent="0.2">
      <c r="H438" s="139">
        <v>46092</v>
      </c>
      <c r="K438" t="e">
        <v>#DIV/0!</v>
      </c>
      <c r="M438" s="139">
        <v>46092</v>
      </c>
    </row>
    <row r="439" spans="8:13" x14ac:dyDescent="0.2">
      <c r="H439" s="139">
        <v>46093</v>
      </c>
      <c r="K439" t="e">
        <v>#DIV/0!</v>
      </c>
      <c r="M439" s="139">
        <v>46093</v>
      </c>
    </row>
    <row r="440" spans="8:13" x14ac:dyDescent="0.2">
      <c r="H440" s="139">
        <v>46094</v>
      </c>
      <c r="K440" t="e">
        <v>#DIV/0!</v>
      </c>
      <c r="M440" s="139">
        <v>46094</v>
      </c>
    </row>
    <row r="441" spans="8:13" x14ac:dyDescent="0.2">
      <c r="H441" s="139">
        <v>46095</v>
      </c>
      <c r="K441" t="e">
        <v>#DIV/0!</v>
      </c>
      <c r="M441" s="139">
        <v>46095</v>
      </c>
    </row>
    <row r="442" spans="8:13" x14ac:dyDescent="0.2">
      <c r="H442" s="139">
        <v>46096</v>
      </c>
      <c r="K442" t="e">
        <v>#DIV/0!</v>
      </c>
      <c r="M442" s="139">
        <v>46096</v>
      </c>
    </row>
    <row r="443" spans="8:13" x14ac:dyDescent="0.2">
      <c r="H443" s="139">
        <v>46097</v>
      </c>
      <c r="K443" t="e">
        <v>#DIV/0!</v>
      </c>
      <c r="M443" s="139">
        <v>46097</v>
      </c>
    </row>
    <row r="444" spans="8:13" x14ac:dyDescent="0.2">
      <c r="H444" s="139">
        <v>46098</v>
      </c>
      <c r="K444" t="e">
        <v>#DIV/0!</v>
      </c>
      <c r="M444" s="139">
        <v>46098</v>
      </c>
    </row>
    <row r="445" spans="8:13" x14ac:dyDescent="0.2">
      <c r="H445" s="139">
        <v>46099</v>
      </c>
      <c r="K445" t="e">
        <v>#DIV/0!</v>
      </c>
      <c r="M445" s="139">
        <v>46099</v>
      </c>
    </row>
    <row r="446" spans="8:13" x14ac:dyDescent="0.2">
      <c r="H446" s="139">
        <v>46100</v>
      </c>
      <c r="K446" t="e">
        <v>#DIV/0!</v>
      </c>
      <c r="M446" s="139">
        <v>46100</v>
      </c>
    </row>
    <row r="447" spans="8:13" x14ac:dyDescent="0.2">
      <c r="H447" s="139">
        <v>46101</v>
      </c>
      <c r="K447" t="e">
        <v>#DIV/0!</v>
      </c>
      <c r="M447" s="139">
        <v>46101</v>
      </c>
    </row>
    <row r="448" spans="8:13" x14ac:dyDescent="0.2">
      <c r="H448" s="139">
        <v>46102</v>
      </c>
      <c r="K448" t="e">
        <v>#DIV/0!</v>
      </c>
      <c r="M448" s="139">
        <v>46102</v>
      </c>
    </row>
    <row r="449" spans="8:13" x14ac:dyDescent="0.2">
      <c r="H449" s="139">
        <v>46103</v>
      </c>
      <c r="K449" t="e">
        <v>#DIV/0!</v>
      </c>
      <c r="M449" s="139">
        <v>46103</v>
      </c>
    </row>
    <row r="450" spans="8:13" x14ac:dyDescent="0.2">
      <c r="H450" s="139">
        <v>46104</v>
      </c>
      <c r="K450" t="e">
        <v>#DIV/0!</v>
      </c>
      <c r="M450" s="139">
        <v>46104</v>
      </c>
    </row>
    <row r="451" spans="8:13" x14ac:dyDescent="0.2">
      <c r="H451" s="139">
        <v>46105</v>
      </c>
      <c r="K451" t="e">
        <v>#DIV/0!</v>
      </c>
      <c r="M451" s="139">
        <v>46105</v>
      </c>
    </row>
    <row r="452" spans="8:13" x14ac:dyDescent="0.2">
      <c r="H452" s="139">
        <v>46106</v>
      </c>
      <c r="K452" t="e">
        <v>#DIV/0!</v>
      </c>
      <c r="M452" s="139">
        <v>46106</v>
      </c>
    </row>
    <row r="453" spans="8:13" x14ac:dyDescent="0.2">
      <c r="H453" s="139">
        <v>46107</v>
      </c>
      <c r="K453" t="e">
        <v>#DIV/0!</v>
      </c>
      <c r="M453" s="139">
        <v>46107</v>
      </c>
    </row>
    <row r="454" spans="8:13" x14ac:dyDescent="0.2">
      <c r="H454" s="139">
        <v>46108</v>
      </c>
      <c r="K454" t="e">
        <v>#DIV/0!</v>
      </c>
      <c r="M454" s="139">
        <v>46108</v>
      </c>
    </row>
    <row r="455" spans="8:13" x14ac:dyDescent="0.2">
      <c r="H455" s="139">
        <v>46109</v>
      </c>
      <c r="K455" t="e">
        <v>#DIV/0!</v>
      </c>
      <c r="M455" s="139">
        <v>46109</v>
      </c>
    </row>
    <row r="456" spans="8:13" x14ac:dyDescent="0.2">
      <c r="H456" s="139">
        <v>46110</v>
      </c>
      <c r="K456" t="e">
        <v>#DIV/0!</v>
      </c>
      <c r="M456" s="139">
        <v>46110</v>
      </c>
    </row>
    <row r="457" spans="8:13" x14ac:dyDescent="0.2">
      <c r="H457" s="139">
        <v>46111</v>
      </c>
      <c r="K457" t="e">
        <v>#DIV/0!</v>
      </c>
      <c r="M457" s="139">
        <v>46111</v>
      </c>
    </row>
    <row r="458" spans="8:13" x14ac:dyDescent="0.2">
      <c r="H458" s="139">
        <v>46112</v>
      </c>
      <c r="K458" t="e">
        <v>#DIV/0!</v>
      </c>
      <c r="M458" s="139">
        <v>46112</v>
      </c>
    </row>
    <row r="459" spans="8:13" x14ac:dyDescent="0.2">
      <c r="H459" s="139">
        <v>46113</v>
      </c>
      <c r="M459" s="139">
        <v>46113</v>
      </c>
    </row>
    <row r="460" spans="8:13" x14ac:dyDescent="0.2">
      <c r="H460" s="139">
        <v>46114</v>
      </c>
      <c r="M460" s="139">
        <v>46114</v>
      </c>
    </row>
    <row r="461" spans="8:13" x14ac:dyDescent="0.2">
      <c r="H461" s="139">
        <v>46115</v>
      </c>
      <c r="M461" s="139">
        <v>46115</v>
      </c>
    </row>
    <row r="462" spans="8:13" x14ac:dyDescent="0.2">
      <c r="H462" s="139">
        <v>46116</v>
      </c>
      <c r="M462" s="139">
        <v>46116</v>
      </c>
    </row>
    <row r="463" spans="8:13" x14ac:dyDescent="0.2">
      <c r="H463" s="139">
        <v>46117</v>
      </c>
      <c r="M463" s="139">
        <v>46117</v>
      </c>
    </row>
    <row r="464" spans="8:13" x14ac:dyDescent="0.2">
      <c r="H464" s="139">
        <v>46118</v>
      </c>
      <c r="M464" s="139">
        <v>46118</v>
      </c>
    </row>
    <row r="465" spans="8:13" x14ac:dyDescent="0.2">
      <c r="H465" s="139">
        <v>46119</v>
      </c>
      <c r="M465" s="139">
        <v>46119</v>
      </c>
    </row>
    <row r="466" spans="8:13" x14ac:dyDescent="0.2">
      <c r="H466" s="139">
        <v>46120</v>
      </c>
      <c r="M466" s="139">
        <v>46120</v>
      </c>
    </row>
    <row r="467" spans="8:13" x14ac:dyDescent="0.2">
      <c r="H467" s="139">
        <v>46121</v>
      </c>
      <c r="M467" s="139">
        <v>46121</v>
      </c>
    </row>
    <row r="468" spans="8:13" x14ac:dyDescent="0.2">
      <c r="H468" s="139">
        <v>46122</v>
      </c>
      <c r="M468" s="139">
        <v>46122</v>
      </c>
    </row>
    <row r="469" spans="8:13" x14ac:dyDescent="0.2">
      <c r="H469" s="139">
        <v>46123</v>
      </c>
      <c r="M469" s="139">
        <v>46123</v>
      </c>
    </row>
    <row r="470" spans="8:13" x14ac:dyDescent="0.2">
      <c r="H470" s="139">
        <v>46124</v>
      </c>
      <c r="M470" s="139">
        <v>46124</v>
      </c>
    </row>
    <row r="471" spans="8:13" x14ac:dyDescent="0.2">
      <c r="H471" s="139">
        <v>46125</v>
      </c>
      <c r="M471" s="139">
        <v>46125</v>
      </c>
    </row>
    <row r="472" spans="8:13" x14ac:dyDescent="0.2">
      <c r="H472" s="139">
        <v>46126</v>
      </c>
      <c r="M472" s="139">
        <v>46126</v>
      </c>
    </row>
    <row r="473" spans="8:13" x14ac:dyDescent="0.2">
      <c r="H473" s="139">
        <v>46127</v>
      </c>
      <c r="M473" s="139">
        <v>46127</v>
      </c>
    </row>
    <row r="474" spans="8:13" x14ac:dyDescent="0.2">
      <c r="H474" s="139">
        <v>46128</v>
      </c>
      <c r="M474" s="139">
        <v>46128</v>
      </c>
    </row>
    <row r="475" spans="8:13" x14ac:dyDescent="0.2">
      <c r="H475" s="139">
        <v>46129</v>
      </c>
      <c r="M475" s="139">
        <v>46129</v>
      </c>
    </row>
    <row r="476" spans="8:13" x14ac:dyDescent="0.2">
      <c r="H476" s="139">
        <v>46130</v>
      </c>
      <c r="M476" s="139">
        <v>46130</v>
      </c>
    </row>
    <row r="477" spans="8:13" x14ac:dyDescent="0.2">
      <c r="H477" s="139">
        <v>46131</v>
      </c>
      <c r="M477" s="139">
        <v>46131</v>
      </c>
    </row>
    <row r="478" spans="8:13" x14ac:dyDescent="0.2">
      <c r="H478" s="139">
        <v>46132</v>
      </c>
      <c r="M478" s="139">
        <v>46132</v>
      </c>
    </row>
    <row r="479" spans="8:13" x14ac:dyDescent="0.2">
      <c r="H479" s="139">
        <v>46133</v>
      </c>
      <c r="M479" s="139">
        <v>46133</v>
      </c>
    </row>
    <row r="480" spans="8:13" x14ac:dyDescent="0.2">
      <c r="H480" s="139">
        <v>46134</v>
      </c>
      <c r="M480" s="139">
        <v>46134</v>
      </c>
    </row>
    <row r="481" spans="8:13" x14ac:dyDescent="0.2">
      <c r="H481" s="139">
        <v>46135</v>
      </c>
      <c r="M481" s="139">
        <v>46135</v>
      </c>
    </row>
    <row r="482" spans="8:13" x14ac:dyDescent="0.2">
      <c r="H482" s="139">
        <v>46136</v>
      </c>
      <c r="M482" s="139">
        <v>46136</v>
      </c>
    </row>
    <row r="483" spans="8:13" x14ac:dyDescent="0.2">
      <c r="H483" s="139">
        <v>46137</v>
      </c>
      <c r="M483" s="139">
        <v>46137</v>
      </c>
    </row>
    <row r="484" spans="8:13" x14ac:dyDescent="0.2">
      <c r="H484" s="139">
        <v>46138</v>
      </c>
      <c r="M484" s="139">
        <v>46138</v>
      </c>
    </row>
    <row r="485" spans="8:13" x14ac:dyDescent="0.2">
      <c r="H485" s="139">
        <v>46139</v>
      </c>
      <c r="M485" s="139">
        <v>46139</v>
      </c>
    </row>
    <row r="486" spans="8:13" x14ac:dyDescent="0.2">
      <c r="H486" s="139">
        <v>46140</v>
      </c>
      <c r="M486" s="139">
        <v>46140</v>
      </c>
    </row>
    <row r="487" spans="8:13" x14ac:dyDescent="0.2">
      <c r="H487" s="139">
        <v>46141</v>
      </c>
      <c r="M487" s="139">
        <v>46141</v>
      </c>
    </row>
    <row r="488" spans="8:13" x14ac:dyDescent="0.2">
      <c r="H488" s="139">
        <v>46142</v>
      </c>
      <c r="M488" s="139">
        <v>46142</v>
      </c>
    </row>
    <row r="489" spans="8:13" x14ac:dyDescent="0.2">
      <c r="H489" s="139">
        <v>46143</v>
      </c>
      <c r="M489" s="139">
        <v>46143</v>
      </c>
    </row>
    <row r="490" spans="8:13" x14ac:dyDescent="0.2">
      <c r="H490" s="139">
        <v>46144</v>
      </c>
      <c r="M490" s="139">
        <v>46144</v>
      </c>
    </row>
    <row r="491" spans="8:13" x14ac:dyDescent="0.2">
      <c r="H491" s="139">
        <v>46145</v>
      </c>
      <c r="M491" s="139">
        <v>46145</v>
      </c>
    </row>
    <row r="492" spans="8:13" x14ac:dyDescent="0.2">
      <c r="H492" s="139">
        <v>46146</v>
      </c>
      <c r="M492" s="139">
        <v>46146</v>
      </c>
    </row>
    <row r="493" spans="8:13" x14ac:dyDescent="0.2">
      <c r="H493" s="139">
        <v>46147</v>
      </c>
      <c r="M493" s="139">
        <v>46147</v>
      </c>
    </row>
    <row r="494" spans="8:13" x14ac:dyDescent="0.2">
      <c r="H494" s="139">
        <v>46148</v>
      </c>
      <c r="M494" s="139">
        <v>46148</v>
      </c>
    </row>
    <row r="495" spans="8:13" x14ac:dyDescent="0.2">
      <c r="H495" s="139">
        <v>46149</v>
      </c>
      <c r="M495" s="139">
        <v>46149</v>
      </c>
    </row>
    <row r="496" spans="8:13" x14ac:dyDescent="0.2">
      <c r="H496" s="139">
        <v>46150</v>
      </c>
      <c r="M496" s="139">
        <v>46150</v>
      </c>
    </row>
    <row r="497" spans="8:13" x14ac:dyDescent="0.2">
      <c r="H497" s="139">
        <v>46151</v>
      </c>
      <c r="M497" s="139">
        <v>46151</v>
      </c>
    </row>
    <row r="498" spans="8:13" x14ac:dyDescent="0.2">
      <c r="H498" s="139">
        <v>46152</v>
      </c>
      <c r="M498" s="139">
        <v>46152</v>
      </c>
    </row>
    <row r="499" spans="8:13" x14ac:dyDescent="0.2">
      <c r="H499" s="139">
        <v>46153</v>
      </c>
      <c r="M499" s="139">
        <v>46153</v>
      </c>
    </row>
    <row r="500" spans="8:13" x14ac:dyDescent="0.2">
      <c r="H500" s="139">
        <v>46154</v>
      </c>
      <c r="M500" s="139">
        <v>46154</v>
      </c>
    </row>
    <row r="501" spans="8:13" x14ac:dyDescent="0.2">
      <c r="H501" s="139">
        <v>46155</v>
      </c>
      <c r="M501" s="139">
        <v>46155</v>
      </c>
    </row>
    <row r="502" spans="8:13" x14ac:dyDescent="0.2">
      <c r="H502" s="139">
        <v>46156</v>
      </c>
      <c r="M502" s="139">
        <v>46156</v>
      </c>
    </row>
    <row r="503" spans="8:13" x14ac:dyDescent="0.2">
      <c r="H503" s="139">
        <v>46157</v>
      </c>
      <c r="M503" s="139">
        <v>46157</v>
      </c>
    </row>
    <row r="504" spans="8:13" x14ac:dyDescent="0.2">
      <c r="H504" s="139">
        <v>46158</v>
      </c>
      <c r="M504" s="139">
        <v>46158</v>
      </c>
    </row>
    <row r="505" spans="8:13" x14ac:dyDescent="0.2">
      <c r="H505" s="139">
        <v>46159</v>
      </c>
      <c r="M505" s="139">
        <v>46159</v>
      </c>
    </row>
    <row r="506" spans="8:13" x14ac:dyDescent="0.2">
      <c r="H506" s="139">
        <v>46160</v>
      </c>
      <c r="M506" s="139">
        <v>46160</v>
      </c>
    </row>
    <row r="507" spans="8:13" x14ac:dyDescent="0.2">
      <c r="H507" s="139">
        <v>46161</v>
      </c>
      <c r="M507" s="139">
        <v>46161</v>
      </c>
    </row>
    <row r="508" spans="8:13" x14ac:dyDescent="0.2">
      <c r="H508" s="139">
        <v>46162</v>
      </c>
      <c r="M508" s="139">
        <v>46162</v>
      </c>
    </row>
    <row r="509" spans="8:13" x14ac:dyDescent="0.2">
      <c r="H509" s="139">
        <v>46163</v>
      </c>
      <c r="M509" s="139">
        <v>46163</v>
      </c>
    </row>
    <row r="510" spans="8:13" x14ac:dyDescent="0.2">
      <c r="H510" s="139">
        <v>46164</v>
      </c>
      <c r="M510" s="139">
        <v>46164</v>
      </c>
    </row>
    <row r="511" spans="8:13" x14ac:dyDescent="0.2">
      <c r="H511" s="139">
        <v>46165</v>
      </c>
      <c r="M511" s="139">
        <v>46165</v>
      </c>
    </row>
    <row r="512" spans="8:13" x14ac:dyDescent="0.2">
      <c r="H512" s="139">
        <v>46166</v>
      </c>
      <c r="M512" s="139">
        <v>46166</v>
      </c>
    </row>
    <row r="513" spans="8:13" x14ac:dyDescent="0.2">
      <c r="H513" s="139">
        <v>46167</v>
      </c>
      <c r="M513" s="139">
        <v>46167</v>
      </c>
    </row>
    <row r="514" spans="8:13" x14ac:dyDescent="0.2">
      <c r="H514" s="139">
        <v>46168</v>
      </c>
      <c r="M514" s="139">
        <v>46168</v>
      </c>
    </row>
    <row r="515" spans="8:13" x14ac:dyDescent="0.2">
      <c r="H515" s="139">
        <v>46169</v>
      </c>
      <c r="M515" s="139">
        <v>46169</v>
      </c>
    </row>
    <row r="516" spans="8:13" x14ac:dyDescent="0.2">
      <c r="H516" s="139">
        <v>46170</v>
      </c>
      <c r="M516" s="139">
        <v>46170</v>
      </c>
    </row>
    <row r="517" spans="8:13" x14ac:dyDescent="0.2">
      <c r="H517" s="139">
        <v>46171</v>
      </c>
      <c r="M517" s="139">
        <v>46171</v>
      </c>
    </row>
    <row r="518" spans="8:13" x14ac:dyDescent="0.2">
      <c r="H518" s="139">
        <v>46172</v>
      </c>
      <c r="M518" s="139">
        <v>46172</v>
      </c>
    </row>
    <row r="519" spans="8:13" x14ac:dyDescent="0.2">
      <c r="H519" s="139">
        <v>46173</v>
      </c>
      <c r="M519" s="139">
        <v>46173</v>
      </c>
    </row>
    <row r="520" spans="8:13" x14ac:dyDescent="0.2">
      <c r="H520" s="139">
        <v>46174</v>
      </c>
      <c r="M520" s="139">
        <v>46174</v>
      </c>
    </row>
    <row r="521" spans="8:13" x14ac:dyDescent="0.2">
      <c r="H521" s="139">
        <v>46175</v>
      </c>
      <c r="M521" s="139">
        <v>46175</v>
      </c>
    </row>
    <row r="522" spans="8:13" x14ac:dyDescent="0.2">
      <c r="H522" s="139">
        <v>46176</v>
      </c>
      <c r="M522" s="139">
        <v>46176</v>
      </c>
    </row>
    <row r="523" spans="8:13" x14ac:dyDescent="0.2">
      <c r="H523" s="139">
        <v>46177</v>
      </c>
      <c r="M523" s="139">
        <v>46177</v>
      </c>
    </row>
    <row r="524" spans="8:13" x14ac:dyDescent="0.2">
      <c r="H524" s="139">
        <v>46178</v>
      </c>
      <c r="M524" s="139">
        <v>46178</v>
      </c>
    </row>
    <row r="525" spans="8:13" x14ac:dyDescent="0.2">
      <c r="H525" s="139">
        <v>46179</v>
      </c>
      <c r="M525" s="139">
        <v>46179</v>
      </c>
    </row>
    <row r="526" spans="8:13" x14ac:dyDescent="0.2">
      <c r="H526" s="139">
        <v>46180</v>
      </c>
      <c r="M526" s="139">
        <v>46180</v>
      </c>
    </row>
    <row r="527" spans="8:13" x14ac:dyDescent="0.2">
      <c r="H527" s="139">
        <v>46181</v>
      </c>
      <c r="M527" s="139">
        <v>46181</v>
      </c>
    </row>
    <row r="528" spans="8:13" x14ac:dyDescent="0.2">
      <c r="H528" s="139">
        <v>46182</v>
      </c>
      <c r="M528" s="139">
        <v>46182</v>
      </c>
    </row>
    <row r="529" spans="8:13" x14ac:dyDescent="0.2">
      <c r="H529" s="139">
        <v>46183</v>
      </c>
      <c r="M529" s="139">
        <v>46183</v>
      </c>
    </row>
    <row r="530" spans="8:13" x14ac:dyDescent="0.2">
      <c r="H530" s="139">
        <v>46184</v>
      </c>
      <c r="M530" s="139">
        <v>46184</v>
      </c>
    </row>
    <row r="531" spans="8:13" x14ac:dyDescent="0.2">
      <c r="H531" s="139">
        <v>46185</v>
      </c>
      <c r="M531" s="139">
        <v>46185</v>
      </c>
    </row>
    <row r="532" spans="8:13" x14ac:dyDescent="0.2">
      <c r="H532" s="139">
        <v>46186</v>
      </c>
      <c r="M532" s="139">
        <v>46186</v>
      </c>
    </row>
    <row r="533" spans="8:13" x14ac:dyDescent="0.2">
      <c r="H533" s="139">
        <v>46187</v>
      </c>
      <c r="M533" s="139">
        <v>46187</v>
      </c>
    </row>
    <row r="534" spans="8:13" x14ac:dyDescent="0.2">
      <c r="H534" s="139">
        <v>46188</v>
      </c>
      <c r="M534" s="139">
        <v>46188</v>
      </c>
    </row>
    <row r="535" spans="8:13" x14ac:dyDescent="0.2">
      <c r="H535" s="139">
        <v>46189</v>
      </c>
      <c r="M535" s="139">
        <v>46189</v>
      </c>
    </row>
    <row r="536" spans="8:13" x14ac:dyDescent="0.2">
      <c r="H536" s="139">
        <v>46190</v>
      </c>
      <c r="M536" s="139">
        <v>46190</v>
      </c>
    </row>
    <row r="537" spans="8:13" x14ac:dyDescent="0.2">
      <c r="H537" s="139">
        <v>46191</v>
      </c>
      <c r="M537" s="139">
        <v>46191</v>
      </c>
    </row>
    <row r="538" spans="8:13" x14ac:dyDescent="0.2">
      <c r="H538" s="139">
        <v>46192</v>
      </c>
      <c r="M538" s="139">
        <v>46192</v>
      </c>
    </row>
    <row r="539" spans="8:13" x14ac:dyDescent="0.2">
      <c r="H539" s="139">
        <v>46193</v>
      </c>
      <c r="M539" s="139">
        <v>46193</v>
      </c>
    </row>
    <row r="540" spans="8:13" x14ac:dyDescent="0.2">
      <c r="H540" s="139">
        <v>46194</v>
      </c>
      <c r="M540" s="139">
        <v>46194</v>
      </c>
    </row>
    <row r="541" spans="8:13" x14ac:dyDescent="0.2">
      <c r="H541" s="139">
        <v>46195</v>
      </c>
      <c r="M541" s="139">
        <v>46195</v>
      </c>
    </row>
    <row r="542" spans="8:13" x14ac:dyDescent="0.2">
      <c r="H542" s="139">
        <v>46196</v>
      </c>
      <c r="M542" s="139">
        <v>46196</v>
      </c>
    </row>
    <row r="543" spans="8:13" x14ac:dyDescent="0.2">
      <c r="H543" s="139">
        <v>46197</v>
      </c>
      <c r="M543" s="139">
        <v>46197</v>
      </c>
    </row>
    <row r="544" spans="8:13" x14ac:dyDescent="0.2">
      <c r="H544" s="139">
        <v>46198</v>
      </c>
      <c r="M544" s="139">
        <v>46198</v>
      </c>
    </row>
    <row r="545" spans="8:13" x14ac:dyDescent="0.2">
      <c r="H545" s="139">
        <v>46199</v>
      </c>
      <c r="M545" s="139">
        <v>46199</v>
      </c>
    </row>
    <row r="546" spans="8:13" x14ac:dyDescent="0.2">
      <c r="H546" s="139">
        <v>46200</v>
      </c>
      <c r="M546" s="139">
        <v>46200</v>
      </c>
    </row>
    <row r="547" spans="8:13" x14ac:dyDescent="0.2">
      <c r="H547" s="139">
        <v>46201</v>
      </c>
      <c r="M547" s="139">
        <v>46201</v>
      </c>
    </row>
    <row r="548" spans="8:13" x14ac:dyDescent="0.2">
      <c r="H548" s="139">
        <v>46202</v>
      </c>
      <c r="M548" s="139">
        <v>46202</v>
      </c>
    </row>
    <row r="549" spans="8:13" x14ac:dyDescent="0.2">
      <c r="H549" s="139">
        <v>46203</v>
      </c>
      <c r="M549" s="139">
        <v>46203</v>
      </c>
    </row>
    <row r="550" spans="8:13" x14ac:dyDescent="0.2">
      <c r="H550" s="139">
        <v>46204</v>
      </c>
      <c r="M550" s="139">
        <v>46204</v>
      </c>
    </row>
    <row r="551" spans="8:13" x14ac:dyDescent="0.2">
      <c r="H551" s="139">
        <v>46205</v>
      </c>
      <c r="M551" s="139">
        <v>46205</v>
      </c>
    </row>
    <row r="552" spans="8:13" x14ac:dyDescent="0.2">
      <c r="H552" s="139">
        <v>46206</v>
      </c>
      <c r="M552" s="139">
        <v>46206</v>
      </c>
    </row>
    <row r="553" spans="8:13" x14ac:dyDescent="0.2">
      <c r="H553" s="139">
        <v>46207</v>
      </c>
      <c r="M553" s="139">
        <v>46207</v>
      </c>
    </row>
    <row r="554" spans="8:13" x14ac:dyDescent="0.2">
      <c r="H554" s="139">
        <v>46208</v>
      </c>
      <c r="M554" s="139">
        <v>46208</v>
      </c>
    </row>
    <row r="555" spans="8:13" x14ac:dyDescent="0.2">
      <c r="H555" s="139">
        <v>46209</v>
      </c>
      <c r="M555" s="139">
        <v>46209</v>
      </c>
    </row>
    <row r="556" spans="8:13" x14ac:dyDescent="0.2">
      <c r="H556" s="139">
        <v>46210</v>
      </c>
      <c r="M556" s="139">
        <v>46210</v>
      </c>
    </row>
    <row r="557" spans="8:13" x14ac:dyDescent="0.2">
      <c r="H557" s="139">
        <v>46211</v>
      </c>
      <c r="M557" s="139">
        <v>46211</v>
      </c>
    </row>
    <row r="558" spans="8:13" x14ac:dyDescent="0.2">
      <c r="H558" s="139">
        <v>46212</v>
      </c>
      <c r="M558" s="139">
        <v>46212</v>
      </c>
    </row>
    <row r="559" spans="8:13" x14ac:dyDescent="0.2">
      <c r="H559" s="139">
        <v>46213</v>
      </c>
      <c r="M559" s="139">
        <v>46213</v>
      </c>
    </row>
    <row r="560" spans="8:13" x14ac:dyDescent="0.2">
      <c r="H560" s="139">
        <v>46214</v>
      </c>
      <c r="M560" s="139">
        <v>46214</v>
      </c>
    </row>
    <row r="561" spans="8:13" x14ac:dyDescent="0.2">
      <c r="H561" s="139">
        <v>46215</v>
      </c>
      <c r="M561" s="139">
        <v>46215</v>
      </c>
    </row>
    <row r="562" spans="8:13" x14ac:dyDescent="0.2">
      <c r="H562" s="139">
        <v>46216</v>
      </c>
      <c r="M562" s="139">
        <v>46216</v>
      </c>
    </row>
    <row r="563" spans="8:13" x14ac:dyDescent="0.2">
      <c r="H563" s="139">
        <v>46217</v>
      </c>
      <c r="M563" s="139">
        <v>46217</v>
      </c>
    </row>
    <row r="564" spans="8:13" x14ac:dyDescent="0.2">
      <c r="H564" s="139">
        <v>46218</v>
      </c>
      <c r="M564" s="139">
        <v>46218</v>
      </c>
    </row>
    <row r="565" spans="8:13" x14ac:dyDescent="0.2">
      <c r="H565" s="139">
        <v>46219</v>
      </c>
      <c r="M565" s="139">
        <v>46219</v>
      </c>
    </row>
    <row r="566" spans="8:13" x14ac:dyDescent="0.2">
      <c r="H566" s="139">
        <v>46220</v>
      </c>
      <c r="M566" s="139">
        <v>46220</v>
      </c>
    </row>
    <row r="567" spans="8:13" x14ac:dyDescent="0.2">
      <c r="H567" s="139">
        <v>46221</v>
      </c>
      <c r="M567" s="139">
        <v>46221</v>
      </c>
    </row>
    <row r="568" spans="8:13" x14ac:dyDescent="0.2">
      <c r="H568" s="139">
        <v>46222</v>
      </c>
      <c r="M568" s="139">
        <v>46222</v>
      </c>
    </row>
    <row r="569" spans="8:13" x14ac:dyDescent="0.2">
      <c r="H569" s="139">
        <v>46223</v>
      </c>
      <c r="M569" s="139">
        <v>46223</v>
      </c>
    </row>
    <row r="570" spans="8:13" x14ac:dyDescent="0.2">
      <c r="H570" s="139">
        <v>46224</v>
      </c>
      <c r="M570" s="139">
        <v>46224</v>
      </c>
    </row>
    <row r="571" spans="8:13" x14ac:dyDescent="0.2">
      <c r="H571" s="139">
        <v>46225</v>
      </c>
      <c r="M571" s="139">
        <v>46225</v>
      </c>
    </row>
    <row r="572" spans="8:13" x14ac:dyDescent="0.2">
      <c r="H572" s="139">
        <v>46226</v>
      </c>
      <c r="M572" s="139">
        <v>46226</v>
      </c>
    </row>
    <row r="573" spans="8:13" x14ac:dyDescent="0.2">
      <c r="H573" s="139">
        <v>46227</v>
      </c>
      <c r="M573" s="139">
        <v>46227</v>
      </c>
    </row>
    <row r="574" spans="8:13" x14ac:dyDescent="0.2">
      <c r="H574" s="139">
        <v>46228</v>
      </c>
      <c r="M574" s="139">
        <v>46228</v>
      </c>
    </row>
    <row r="575" spans="8:13" x14ac:dyDescent="0.2">
      <c r="H575" s="139">
        <v>46229</v>
      </c>
      <c r="M575" s="139">
        <v>46229</v>
      </c>
    </row>
    <row r="576" spans="8:13" x14ac:dyDescent="0.2">
      <c r="H576" s="139">
        <v>46230</v>
      </c>
      <c r="M576" s="139">
        <v>46230</v>
      </c>
    </row>
    <row r="577" spans="8:13" x14ac:dyDescent="0.2">
      <c r="H577" s="139">
        <v>46231</v>
      </c>
      <c r="M577" s="139">
        <v>46231</v>
      </c>
    </row>
    <row r="578" spans="8:13" x14ac:dyDescent="0.2">
      <c r="H578" s="139">
        <v>46232</v>
      </c>
      <c r="M578" s="139">
        <v>46232</v>
      </c>
    </row>
    <row r="579" spans="8:13" x14ac:dyDescent="0.2">
      <c r="H579" s="139">
        <v>46233</v>
      </c>
      <c r="M579" s="139">
        <v>46233</v>
      </c>
    </row>
    <row r="580" spans="8:13" x14ac:dyDescent="0.2">
      <c r="H580" s="139">
        <v>46234</v>
      </c>
      <c r="M580" s="139">
        <v>46234</v>
      </c>
    </row>
    <row r="581" spans="8:13" x14ac:dyDescent="0.2">
      <c r="H581" s="139">
        <v>46235</v>
      </c>
      <c r="M581" s="139">
        <v>46235</v>
      </c>
    </row>
    <row r="582" spans="8:13" x14ac:dyDescent="0.2">
      <c r="H582" s="139">
        <v>46236</v>
      </c>
      <c r="M582" s="139">
        <v>46236</v>
      </c>
    </row>
    <row r="583" spans="8:13" x14ac:dyDescent="0.2">
      <c r="H583" s="139">
        <v>46237</v>
      </c>
      <c r="M583" s="139">
        <v>46237</v>
      </c>
    </row>
    <row r="584" spans="8:13" x14ac:dyDescent="0.2">
      <c r="H584" s="139">
        <v>46238</v>
      </c>
      <c r="M584" s="139">
        <v>46238</v>
      </c>
    </row>
    <row r="585" spans="8:13" x14ac:dyDescent="0.2">
      <c r="H585" s="139">
        <v>46239</v>
      </c>
      <c r="M585" s="139">
        <v>46239</v>
      </c>
    </row>
    <row r="586" spans="8:13" x14ac:dyDescent="0.2">
      <c r="H586" s="139">
        <v>46240</v>
      </c>
      <c r="M586" s="139">
        <v>46240</v>
      </c>
    </row>
    <row r="587" spans="8:13" x14ac:dyDescent="0.2">
      <c r="H587" s="139">
        <v>46241</v>
      </c>
      <c r="M587" s="139">
        <v>46241</v>
      </c>
    </row>
    <row r="588" spans="8:13" x14ac:dyDescent="0.2">
      <c r="H588" s="139">
        <v>46242</v>
      </c>
      <c r="M588" s="139">
        <v>46242</v>
      </c>
    </row>
    <row r="589" spans="8:13" x14ac:dyDescent="0.2">
      <c r="H589" s="139">
        <v>46243</v>
      </c>
      <c r="M589" s="139">
        <v>46243</v>
      </c>
    </row>
    <row r="590" spans="8:13" x14ac:dyDescent="0.2">
      <c r="H590" s="139">
        <v>46244</v>
      </c>
      <c r="M590" s="139">
        <v>46244</v>
      </c>
    </row>
    <row r="591" spans="8:13" x14ac:dyDescent="0.2">
      <c r="H591" s="139">
        <v>46245</v>
      </c>
      <c r="M591" s="139">
        <v>46245</v>
      </c>
    </row>
    <row r="592" spans="8:13" x14ac:dyDescent="0.2">
      <c r="H592" s="139">
        <v>46246</v>
      </c>
      <c r="M592" s="139">
        <v>46246</v>
      </c>
    </row>
    <row r="593" spans="8:13" x14ac:dyDescent="0.2">
      <c r="H593" s="139">
        <v>46247</v>
      </c>
      <c r="M593" s="139">
        <v>46247</v>
      </c>
    </row>
    <row r="594" spans="8:13" x14ac:dyDescent="0.2">
      <c r="H594" s="139">
        <v>46248</v>
      </c>
      <c r="M594" s="139">
        <v>46248</v>
      </c>
    </row>
    <row r="595" spans="8:13" x14ac:dyDescent="0.2">
      <c r="H595" s="139">
        <v>46249</v>
      </c>
      <c r="M595" s="139">
        <v>46249</v>
      </c>
    </row>
    <row r="596" spans="8:13" x14ac:dyDescent="0.2">
      <c r="H596" s="139">
        <v>46250</v>
      </c>
      <c r="M596" s="139">
        <v>46250</v>
      </c>
    </row>
    <row r="597" spans="8:13" x14ac:dyDescent="0.2">
      <c r="H597" s="139">
        <v>46251</v>
      </c>
      <c r="M597" s="139">
        <v>46251</v>
      </c>
    </row>
    <row r="598" spans="8:13" x14ac:dyDescent="0.2">
      <c r="H598" s="139">
        <v>46252</v>
      </c>
      <c r="M598" s="139">
        <v>46252</v>
      </c>
    </row>
    <row r="599" spans="8:13" x14ac:dyDescent="0.2">
      <c r="H599" s="139">
        <v>46253</v>
      </c>
      <c r="M599" s="139">
        <v>46253</v>
      </c>
    </row>
    <row r="600" spans="8:13" x14ac:dyDescent="0.2">
      <c r="H600" s="139">
        <v>46254</v>
      </c>
      <c r="M600" s="139">
        <v>46254</v>
      </c>
    </row>
    <row r="601" spans="8:13" x14ac:dyDescent="0.2">
      <c r="H601" s="139">
        <v>46255</v>
      </c>
      <c r="M601" s="139">
        <v>46255</v>
      </c>
    </row>
    <row r="602" spans="8:13" x14ac:dyDescent="0.2">
      <c r="H602" s="139">
        <v>46256</v>
      </c>
      <c r="M602" s="139">
        <v>46256</v>
      </c>
    </row>
    <row r="603" spans="8:13" x14ac:dyDescent="0.2">
      <c r="H603" s="139">
        <v>46257</v>
      </c>
      <c r="M603" s="139">
        <v>46257</v>
      </c>
    </row>
    <row r="604" spans="8:13" x14ac:dyDescent="0.2">
      <c r="H604" s="139">
        <v>46258</v>
      </c>
      <c r="M604" s="139">
        <v>46258</v>
      </c>
    </row>
    <row r="605" spans="8:13" x14ac:dyDescent="0.2">
      <c r="H605" s="139">
        <v>46259</v>
      </c>
      <c r="M605" s="139">
        <v>46259</v>
      </c>
    </row>
    <row r="606" spans="8:13" x14ac:dyDescent="0.2">
      <c r="H606" s="139">
        <v>46260</v>
      </c>
      <c r="M606" s="139">
        <v>46260</v>
      </c>
    </row>
    <row r="607" spans="8:13" x14ac:dyDescent="0.2">
      <c r="H607" s="139">
        <v>46261</v>
      </c>
      <c r="M607" s="139">
        <v>46261</v>
      </c>
    </row>
    <row r="608" spans="8:13" x14ac:dyDescent="0.2">
      <c r="H608" s="139">
        <v>46262</v>
      </c>
      <c r="M608" s="139">
        <v>46262</v>
      </c>
    </row>
    <row r="609" spans="8:13" x14ac:dyDescent="0.2">
      <c r="H609" s="139">
        <v>46263</v>
      </c>
      <c r="M609" s="139">
        <v>46263</v>
      </c>
    </row>
    <row r="610" spans="8:13" x14ac:dyDescent="0.2">
      <c r="H610" s="139">
        <v>46264</v>
      </c>
      <c r="M610" s="139">
        <v>46264</v>
      </c>
    </row>
    <row r="611" spans="8:13" x14ac:dyDescent="0.2">
      <c r="H611" s="139">
        <v>46265</v>
      </c>
      <c r="M611" s="139">
        <v>46265</v>
      </c>
    </row>
    <row r="612" spans="8:13" x14ac:dyDescent="0.2">
      <c r="H612" s="139">
        <v>46266</v>
      </c>
      <c r="M612" s="139">
        <v>46266</v>
      </c>
    </row>
    <row r="613" spans="8:13" x14ac:dyDescent="0.2">
      <c r="H613" s="139">
        <v>46267</v>
      </c>
      <c r="M613" s="139">
        <v>46267</v>
      </c>
    </row>
    <row r="614" spans="8:13" x14ac:dyDescent="0.2">
      <c r="H614" s="139">
        <v>46268</v>
      </c>
      <c r="M614" s="139">
        <v>46268</v>
      </c>
    </row>
    <row r="615" spans="8:13" x14ac:dyDescent="0.2">
      <c r="H615" s="139">
        <v>46269</v>
      </c>
      <c r="M615" s="139">
        <v>46269</v>
      </c>
    </row>
    <row r="616" spans="8:13" x14ac:dyDescent="0.2">
      <c r="H616" s="139">
        <v>46270</v>
      </c>
      <c r="M616" s="139">
        <v>46270</v>
      </c>
    </row>
    <row r="617" spans="8:13" x14ac:dyDescent="0.2">
      <c r="H617" s="139">
        <v>46271</v>
      </c>
      <c r="M617" s="139">
        <v>46271</v>
      </c>
    </row>
    <row r="618" spans="8:13" x14ac:dyDescent="0.2">
      <c r="H618" s="139">
        <v>46272</v>
      </c>
      <c r="M618" s="139">
        <v>46272</v>
      </c>
    </row>
    <row r="619" spans="8:13" x14ac:dyDescent="0.2">
      <c r="H619" s="139">
        <v>46273</v>
      </c>
      <c r="M619" s="139">
        <v>46273</v>
      </c>
    </row>
    <row r="620" spans="8:13" x14ac:dyDescent="0.2">
      <c r="H620" s="139">
        <v>46274</v>
      </c>
      <c r="M620" s="139">
        <v>46274</v>
      </c>
    </row>
    <row r="621" spans="8:13" x14ac:dyDescent="0.2">
      <c r="H621" s="139">
        <v>46275</v>
      </c>
      <c r="M621" s="139">
        <v>46275</v>
      </c>
    </row>
    <row r="622" spans="8:13" x14ac:dyDescent="0.2">
      <c r="H622" s="139">
        <v>46276</v>
      </c>
      <c r="M622" s="139">
        <v>46276</v>
      </c>
    </row>
    <row r="623" spans="8:13" x14ac:dyDescent="0.2">
      <c r="H623" s="139">
        <v>46277</v>
      </c>
      <c r="M623" s="139">
        <v>46277</v>
      </c>
    </row>
    <row r="624" spans="8:13" x14ac:dyDescent="0.2">
      <c r="H624" s="139">
        <v>46278</v>
      </c>
      <c r="M624" s="139">
        <v>46278</v>
      </c>
    </row>
    <row r="625" spans="8:13" x14ac:dyDescent="0.2">
      <c r="H625" s="139">
        <v>46279</v>
      </c>
      <c r="M625" s="139">
        <v>46279</v>
      </c>
    </row>
    <row r="626" spans="8:13" x14ac:dyDescent="0.2">
      <c r="H626" s="139">
        <v>46280</v>
      </c>
      <c r="M626" s="139">
        <v>46280</v>
      </c>
    </row>
    <row r="627" spans="8:13" x14ac:dyDescent="0.2">
      <c r="H627" s="139">
        <v>46281</v>
      </c>
      <c r="M627" s="139">
        <v>46281</v>
      </c>
    </row>
    <row r="628" spans="8:13" x14ac:dyDescent="0.2">
      <c r="H628" s="139">
        <v>46282</v>
      </c>
      <c r="M628" s="139">
        <v>46282</v>
      </c>
    </row>
    <row r="629" spans="8:13" x14ac:dyDescent="0.2">
      <c r="H629" s="139">
        <v>46283</v>
      </c>
      <c r="M629" s="139">
        <v>46283</v>
      </c>
    </row>
    <row r="630" spans="8:13" x14ac:dyDescent="0.2">
      <c r="H630" s="139">
        <v>46284</v>
      </c>
      <c r="M630" s="139">
        <v>46284</v>
      </c>
    </row>
    <row r="631" spans="8:13" x14ac:dyDescent="0.2">
      <c r="H631" s="139">
        <v>46285</v>
      </c>
      <c r="M631" s="139">
        <v>46285</v>
      </c>
    </row>
    <row r="632" spans="8:13" x14ac:dyDescent="0.2">
      <c r="H632" s="139">
        <v>46286</v>
      </c>
      <c r="M632" s="139">
        <v>46286</v>
      </c>
    </row>
    <row r="633" spans="8:13" x14ac:dyDescent="0.2">
      <c r="H633" s="139">
        <v>46287</v>
      </c>
      <c r="M633" s="139">
        <v>46287</v>
      </c>
    </row>
    <row r="634" spans="8:13" x14ac:dyDescent="0.2">
      <c r="H634" s="139">
        <v>46288</v>
      </c>
      <c r="M634" s="139">
        <v>46288</v>
      </c>
    </row>
    <row r="635" spans="8:13" x14ac:dyDescent="0.2">
      <c r="H635" s="139">
        <v>46289</v>
      </c>
      <c r="M635" s="139">
        <v>46289</v>
      </c>
    </row>
    <row r="636" spans="8:13" x14ac:dyDescent="0.2">
      <c r="H636" s="139">
        <v>46290</v>
      </c>
      <c r="M636" s="139">
        <v>46290</v>
      </c>
    </row>
    <row r="637" spans="8:13" x14ac:dyDescent="0.2">
      <c r="H637" s="139">
        <v>46291</v>
      </c>
      <c r="M637" s="139">
        <v>46291</v>
      </c>
    </row>
    <row r="638" spans="8:13" x14ac:dyDescent="0.2">
      <c r="H638" s="139">
        <v>46292</v>
      </c>
      <c r="M638" s="139">
        <v>46292</v>
      </c>
    </row>
    <row r="639" spans="8:13" x14ac:dyDescent="0.2">
      <c r="H639" s="139">
        <v>46293</v>
      </c>
      <c r="M639" s="139">
        <v>46293</v>
      </c>
    </row>
    <row r="640" spans="8:13" x14ac:dyDescent="0.2">
      <c r="H640" s="139">
        <v>46294</v>
      </c>
      <c r="M640" s="139">
        <v>46294</v>
      </c>
    </row>
    <row r="641" spans="8:13" x14ac:dyDescent="0.2">
      <c r="H641" s="139">
        <v>46295</v>
      </c>
      <c r="M641" s="139">
        <v>46295</v>
      </c>
    </row>
    <row r="642" spans="8:13" x14ac:dyDescent="0.2">
      <c r="H642" s="139">
        <v>46296</v>
      </c>
      <c r="M642" s="139">
        <v>46296</v>
      </c>
    </row>
    <row r="643" spans="8:13" x14ac:dyDescent="0.2">
      <c r="H643" s="139">
        <v>46297</v>
      </c>
      <c r="M643" s="139">
        <v>46297</v>
      </c>
    </row>
    <row r="644" spans="8:13" x14ac:dyDescent="0.2">
      <c r="H644" s="139">
        <v>46298</v>
      </c>
      <c r="M644" s="139">
        <v>46298</v>
      </c>
    </row>
    <row r="645" spans="8:13" x14ac:dyDescent="0.2">
      <c r="H645" s="139">
        <v>46299</v>
      </c>
      <c r="M645" s="139">
        <v>46299</v>
      </c>
    </row>
    <row r="646" spans="8:13" x14ac:dyDescent="0.2">
      <c r="H646" s="139">
        <v>46300</v>
      </c>
      <c r="M646" s="139">
        <v>46300</v>
      </c>
    </row>
    <row r="647" spans="8:13" x14ac:dyDescent="0.2">
      <c r="H647" s="139">
        <v>46301</v>
      </c>
      <c r="M647" s="139">
        <v>46301</v>
      </c>
    </row>
    <row r="648" spans="8:13" x14ac:dyDescent="0.2">
      <c r="H648" s="139">
        <v>46302</v>
      </c>
      <c r="M648" s="139">
        <v>46302</v>
      </c>
    </row>
    <row r="649" spans="8:13" x14ac:dyDescent="0.2">
      <c r="H649" s="139">
        <v>46303</v>
      </c>
      <c r="M649" s="139">
        <v>46303</v>
      </c>
    </row>
    <row r="650" spans="8:13" x14ac:dyDescent="0.2">
      <c r="H650" s="139">
        <v>46304</v>
      </c>
      <c r="M650" s="139">
        <v>46304</v>
      </c>
    </row>
    <row r="651" spans="8:13" x14ac:dyDescent="0.2">
      <c r="H651" s="139">
        <v>46305</v>
      </c>
      <c r="M651" s="139">
        <v>46305</v>
      </c>
    </row>
    <row r="652" spans="8:13" x14ac:dyDescent="0.2">
      <c r="H652" s="139">
        <v>46306</v>
      </c>
      <c r="M652" s="139">
        <v>46306</v>
      </c>
    </row>
    <row r="653" spans="8:13" x14ac:dyDescent="0.2">
      <c r="H653" s="139">
        <v>46307</v>
      </c>
      <c r="M653" s="139">
        <v>46307</v>
      </c>
    </row>
    <row r="654" spans="8:13" x14ac:dyDescent="0.2">
      <c r="H654" s="139">
        <v>46308</v>
      </c>
      <c r="M654" s="139">
        <v>46308</v>
      </c>
    </row>
    <row r="655" spans="8:13" x14ac:dyDescent="0.2">
      <c r="H655" s="139">
        <v>46309</v>
      </c>
      <c r="M655" s="139">
        <v>46309</v>
      </c>
    </row>
    <row r="656" spans="8:13" x14ac:dyDescent="0.2">
      <c r="H656" s="139">
        <v>46310</v>
      </c>
      <c r="M656" s="139">
        <v>46310</v>
      </c>
    </row>
    <row r="657" spans="8:13" x14ac:dyDescent="0.2">
      <c r="H657" s="139">
        <v>46311</v>
      </c>
      <c r="M657" s="139">
        <v>46311</v>
      </c>
    </row>
    <row r="658" spans="8:13" x14ac:dyDescent="0.2">
      <c r="H658" s="139">
        <v>46312</v>
      </c>
      <c r="M658" s="139">
        <v>46312</v>
      </c>
    </row>
    <row r="659" spans="8:13" x14ac:dyDescent="0.2">
      <c r="H659" s="139">
        <v>46313</v>
      </c>
      <c r="M659" s="139">
        <v>46313</v>
      </c>
    </row>
    <row r="660" spans="8:13" x14ac:dyDescent="0.2">
      <c r="H660" s="139">
        <v>46314</v>
      </c>
      <c r="M660" s="139">
        <v>46314</v>
      </c>
    </row>
    <row r="661" spans="8:13" x14ac:dyDescent="0.2">
      <c r="H661" s="139">
        <v>46315</v>
      </c>
      <c r="M661" s="139">
        <v>46315</v>
      </c>
    </row>
    <row r="662" spans="8:13" x14ac:dyDescent="0.2">
      <c r="H662" s="139">
        <v>46316</v>
      </c>
      <c r="M662" s="139">
        <v>46316</v>
      </c>
    </row>
    <row r="663" spans="8:13" x14ac:dyDescent="0.2">
      <c r="H663" s="139">
        <v>46317</v>
      </c>
      <c r="M663" s="139">
        <v>46317</v>
      </c>
    </row>
    <row r="664" spans="8:13" x14ac:dyDescent="0.2">
      <c r="H664" s="139">
        <v>46318</v>
      </c>
      <c r="M664" s="139">
        <v>46318</v>
      </c>
    </row>
    <row r="665" spans="8:13" x14ac:dyDescent="0.2">
      <c r="H665" s="139">
        <v>46319</v>
      </c>
      <c r="M665" s="139">
        <v>46319</v>
      </c>
    </row>
    <row r="666" spans="8:13" x14ac:dyDescent="0.2">
      <c r="H666" s="139">
        <v>46320</v>
      </c>
      <c r="M666" s="139">
        <v>46320</v>
      </c>
    </row>
    <row r="667" spans="8:13" x14ac:dyDescent="0.2">
      <c r="H667" s="139">
        <v>46321</v>
      </c>
      <c r="M667" s="139">
        <v>46321</v>
      </c>
    </row>
    <row r="668" spans="8:13" x14ac:dyDescent="0.2">
      <c r="H668" s="139">
        <v>46322</v>
      </c>
      <c r="M668" s="139">
        <v>46322</v>
      </c>
    </row>
    <row r="669" spans="8:13" x14ac:dyDescent="0.2">
      <c r="H669" s="139">
        <v>46323</v>
      </c>
      <c r="M669" s="139">
        <v>46323</v>
      </c>
    </row>
    <row r="670" spans="8:13" x14ac:dyDescent="0.2">
      <c r="H670" s="139">
        <v>46324</v>
      </c>
      <c r="M670" s="139">
        <v>46324</v>
      </c>
    </row>
    <row r="671" spans="8:13" x14ac:dyDescent="0.2">
      <c r="H671" s="139">
        <v>46325</v>
      </c>
      <c r="M671" s="139">
        <v>46325</v>
      </c>
    </row>
    <row r="672" spans="8:13" x14ac:dyDescent="0.2">
      <c r="H672" s="139">
        <v>46326</v>
      </c>
      <c r="M672" s="139">
        <v>46326</v>
      </c>
    </row>
    <row r="673" spans="8:13" x14ac:dyDescent="0.2">
      <c r="H673" s="139">
        <v>46327</v>
      </c>
      <c r="M673" s="139">
        <v>46327</v>
      </c>
    </row>
    <row r="674" spans="8:13" x14ac:dyDescent="0.2">
      <c r="H674" s="139">
        <v>46328</v>
      </c>
      <c r="M674" s="139">
        <v>46328</v>
      </c>
    </row>
    <row r="675" spans="8:13" x14ac:dyDescent="0.2">
      <c r="H675" s="139">
        <v>46329</v>
      </c>
      <c r="M675" s="139">
        <v>46329</v>
      </c>
    </row>
    <row r="676" spans="8:13" x14ac:dyDescent="0.2">
      <c r="H676" s="139">
        <v>46330</v>
      </c>
      <c r="M676" s="139">
        <v>46330</v>
      </c>
    </row>
    <row r="677" spans="8:13" x14ac:dyDescent="0.2">
      <c r="H677" s="139">
        <v>46331</v>
      </c>
      <c r="M677" s="139">
        <v>46331</v>
      </c>
    </row>
    <row r="678" spans="8:13" x14ac:dyDescent="0.2">
      <c r="H678" s="139">
        <v>46332</v>
      </c>
      <c r="M678" s="139">
        <v>46332</v>
      </c>
    </row>
    <row r="679" spans="8:13" x14ac:dyDescent="0.2">
      <c r="H679" s="139">
        <v>46333</v>
      </c>
      <c r="M679" s="139">
        <v>46333</v>
      </c>
    </row>
    <row r="680" spans="8:13" x14ac:dyDescent="0.2">
      <c r="H680" s="139">
        <v>46334</v>
      </c>
      <c r="M680" s="139">
        <v>46334</v>
      </c>
    </row>
    <row r="681" spans="8:13" x14ac:dyDescent="0.2">
      <c r="H681" s="139">
        <v>46335</v>
      </c>
      <c r="M681" s="139">
        <v>46335</v>
      </c>
    </row>
    <row r="682" spans="8:13" x14ac:dyDescent="0.2">
      <c r="H682" s="139">
        <v>46336</v>
      </c>
      <c r="M682" s="139">
        <v>46336</v>
      </c>
    </row>
    <row r="683" spans="8:13" x14ac:dyDescent="0.2">
      <c r="H683" s="139">
        <v>46337</v>
      </c>
      <c r="M683" s="139">
        <v>46337</v>
      </c>
    </row>
    <row r="684" spans="8:13" x14ac:dyDescent="0.2">
      <c r="H684" s="139">
        <v>46338</v>
      </c>
      <c r="M684" s="139">
        <v>46338</v>
      </c>
    </row>
    <row r="685" spans="8:13" x14ac:dyDescent="0.2">
      <c r="H685" s="139">
        <v>46339</v>
      </c>
      <c r="M685" s="139">
        <v>46339</v>
      </c>
    </row>
    <row r="686" spans="8:13" x14ac:dyDescent="0.2">
      <c r="H686" s="139">
        <v>46340</v>
      </c>
      <c r="M686" s="139">
        <v>46340</v>
      </c>
    </row>
    <row r="687" spans="8:13" x14ac:dyDescent="0.2">
      <c r="H687" s="139">
        <v>46341</v>
      </c>
      <c r="M687" s="139">
        <v>46341</v>
      </c>
    </row>
    <row r="688" spans="8:13" x14ac:dyDescent="0.2">
      <c r="H688" s="139">
        <v>46342</v>
      </c>
      <c r="M688" s="139">
        <v>46342</v>
      </c>
    </row>
    <row r="689" spans="8:13" x14ac:dyDescent="0.2">
      <c r="H689" s="139">
        <v>46343</v>
      </c>
      <c r="M689" s="139">
        <v>46343</v>
      </c>
    </row>
    <row r="690" spans="8:13" x14ac:dyDescent="0.2">
      <c r="H690" s="139">
        <v>46344</v>
      </c>
      <c r="M690" s="139">
        <v>46344</v>
      </c>
    </row>
    <row r="691" spans="8:13" x14ac:dyDescent="0.2">
      <c r="H691" s="139">
        <v>46345</v>
      </c>
      <c r="M691" s="139">
        <v>46345</v>
      </c>
    </row>
    <row r="692" spans="8:13" x14ac:dyDescent="0.2">
      <c r="H692" s="139">
        <v>46346</v>
      </c>
      <c r="M692" s="139">
        <v>46346</v>
      </c>
    </row>
    <row r="693" spans="8:13" x14ac:dyDescent="0.2">
      <c r="H693" s="139">
        <v>46347</v>
      </c>
      <c r="M693" s="139">
        <v>46347</v>
      </c>
    </row>
    <row r="694" spans="8:13" x14ac:dyDescent="0.2">
      <c r="H694" s="139">
        <v>46348</v>
      </c>
      <c r="M694" s="139">
        <v>46348</v>
      </c>
    </row>
    <row r="695" spans="8:13" x14ac:dyDescent="0.2">
      <c r="H695" s="139">
        <v>46349</v>
      </c>
      <c r="M695" s="139">
        <v>46349</v>
      </c>
    </row>
    <row r="696" spans="8:13" x14ac:dyDescent="0.2">
      <c r="H696" s="139">
        <v>46350</v>
      </c>
      <c r="M696" s="139">
        <v>46350</v>
      </c>
    </row>
    <row r="697" spans="8:13" x14ac:dyDescent="0.2">
      <c r="H697" s="139">
        <v>46351</v>
      </c>
      <c r="M697" s="139">
        <v>46351</v>
      </c>
    </row>
    <row r="698" spans="8:13" x14ac:dyDescent="0.2">
      <c r="H698" s="139">
        <v>46352</v>
      </c>
      <c r="M698" s="139">
        <v>46352</v>
      </c>
    </row>
    <row r="699" spans="8:13" x14ac:dyDescent="0.2">
      <c r="H699" s="139">
        <v>46353</v>
      </c>
      <c r="M699" s="139">
        <v>46353</v>
      </c>
    </row>
    <row r="700" spans="8:13" x14ac:dyDescent="0.2">
      <c r="H700" s="139">
        <v>46354</v>
      </c>
      <c r="M700" s="139">
        <v>46354</v>
      </c>
    </row>
    <row r="701" spans="8:13" x14ac:dyDescent="0.2">
      <c r="H701" s="139">
        <v>46355</v>
      </c>
      <c r="M701" s="139">
        <v>46355</v>
      </c>
    </row>
    <row r="702" spans="8:13" x14ac:dyDescent="0.2">
      <c r="H702" s="139">
        <v>46356</v>
      </c>
      <c r="M702" s="139">
        <v>46356</v>
      </c>
    </row>
    <row r="703" spans="8:13" x14ac:dyDescent="0.2">
      <c r="H703" s="139">
        <v>46357</v>
      </c>
      <c r="M703" s="139">
        <v>46357</v>
      </c>
    </row>
    <row r="704" spans="8:13" x14ac:dyDescent="0.2">
      <c r="H704" s="139">
        <v>46358</v>
      </c>
      <c r="M704" s="139">
        <v>46358</v>
      </c>
    </row>
    <row r="705" spans="8:13" x14ac:dyDescent="0.2">
      <c r="H705" s="139">
        <v>46359</v>
      </c>
      <c r="M705" s="139">
        <v>46359</v>
      </c>
    </row>
    <row r="706" spans="8:13" x14ac:dyDescent="0.2">
      <c r="H706" s="139">
        <v>46360</v>
      </c>
      <c r="M706" s="139">
        <v>46360</v>
      </c>
    </row>
    <row r="707" spans="8:13" x14ac:dyDescent="0.2">
      <c r="H707" s="139">
        <v>46361</v>
      </c>
      <c r="M707" s="139">
        <v>46361</v>
      </c>
    </row>
    <row r="708" spans="8:13" x14ac:dyDescent="0.2">
      <c r="H708" s="139">
        <v>46362</v>
      </c>
      <c r="M708" s="139">
        <v>46362</v>
      </c>
    </row>
    <row r="709" spans="8:13" x14ac:dyDescent="0.2">
      <c r="H709" s="139">
        <v>46363</v>
      </c>
      <c r="M709" s="139">
        <v>46363</v>
      </c>
    </row>
    <row r="710" spans="8:13" x14ac:dyDescent="0.2">
      <c r="H710" s="139">
        <v>46364</v>
      </c>
      <c r="M710" s="139">
        <v>46364</v>
      </c>
    </row>
    <row r="711" spans="8:13" x14ac:dyDescent="0.2">
      <c r="H711" s="139">
        <v>46365</v>
      </c>
      <c r="M711" s="139">
        <v>46365</v>
      </c>
    </row>
    <row r="712" spans="8:13" x14ac:dyDescent="0.2">
      <c r="H712" s="139">
        <v>46366</v>
      </c>
      <c r="M712" s="139">
        <v>46366</v>
      </c>
    </row>
    <row r="713" spans="8:13" x14ac:dyDescent="0.2">
      <c r="H713" s="139">
        <v>46367</v>
      </c>
      <c r="M713" s="139">
        <v>46367</v>
      </c>
    </row>
    <row r="714" spans="8:13" x14ac:dyDescent="0.2">
      <c r="H714" s="139">
        <v>46368</v>
      </c>
      <c r="M714" s="139">
        <v>46368</v>
      </c>
    </row>
    <row r="715" spans="8:13" x14ac:dyDescent="0.2">
      <c r="H715" s="139">
        <v>46369</v>
      </c>
      <c r="M715" s="139">
        <v>46369</v>
      </c>
    </row>
    <row r="716" spans="8:13" x14ac:dyDescent="0.2">
      <c r="H716" s="139">
        <v>46370</v>
      </c>
      <c r="M716" s="139">
        <v>46370</v>
      </c>
    </row>
    <row r="717" spans="8:13" x14ac:dyDescent="0.2">
      <c r="H717" s="139">
        <v>46371</v>
      </c>
      <c r="M717" s="139">
        <v>46371</v>
      </c>
    </row>
    <row r="718" spans="8:13" x14ac:dyDescent="0.2">
      <c r="H718" s="139">
        <v>46372</v>
      </c>
      <c r="M718" s="139">
        <v>46372</v>
      </c>
    </row>
    <row r="719" spans="8:13" x14ac:dyDescent="0.2">
      <c r="H719" s="139">
        <v>46373</v>
      </c>
      <c r="M719" s="139">
        <v>46373</v>
      </c>
    </row>
    <row r="720" spans="8:13" x14ac:dyDescent="0.2">
      <c r="H720" s="139">
        <v>46374</v>
      </c>
      <c r="M720" s="139">
        <v>46374</v>
      </c>
    </row>
    <row r="721" spans="8:13" x14ac:dyDescent="0.2">
      <c r="H721" s="139">
        <v>46375</v>
      </c>
      <c r="M721" s="139">
        <v>46375</v>
      </c>
    </row>
    <row r="722" spans="8:13" x14ac:dyDescent="0.2">
      <c r="H722" s="139">
        <v>46376</v>
      </c>
      <c r="M722" s="139">
        <v>46376</v>
      </c>
    </row>
    <row r="723" spans="8:13" x14ac:dyDescent="0.2">
      <c r="H723" s="139">
        <v>46377</v>
      </c>
      <c r="M723" s="139">
        <v>46377</v>
      </c>
    </row>
    <row r="724" spans="8:13" x14ac:dyDescent="0.2">
      <c r="H724" s="139">
        <v>46378</v>
      </c>
      <c r="M724" s="139">
        <v>46378</v>
      </c>
    </row>
    <row r="725" spans="8:13" x14ac:dyDescent="0.2">
      <c r="H725" s="139">
        <v>46379</v>
      </c>
      <c r="M725" s="139">
        <v>46379</v>
      </c>
    </row>
    <row r="726" spans="8:13" x14ac:dyDescent="0.2">
      <c r="H726" s="139">
        <v>46380</v>
      </c>
      <c r="M726" s="139">
        <v>46380</v>
      </c>
    </row>
    <row r="727" spans="8:13" x14ac:dyDescent="0.2">
      <c r="H727" s="139">
        <v>46381</v>
      </c>
      <c r="M727" s="139">
        <v>46381</v>
      </c>
    </row>
    <row r="728" spans="8:13" x14ac:dyDescent="0.2">
      <c r="H728" s="139">
        <v>46382</v>
      </c>
      <c r="M728" s="139">
        <v>46382</v>
      </c>
    </row>
    <row r="729" spans="8:13" x14ac:dyDescent="0.2">
      <c r="H729" s="139">
        <v>46383</v>
      </c>
      <c r="M729" s="139">
        <v>46383</v>
      </c>
    </row>
    <row r="730" spans="8:13" x14ac:dyDescent="0.2">
      <c r="H730" s="139">
        <v>46384</v>
      </c>
      <c r="M730" s="139">
        <v>46384</v>
      </c>
    </row>
    <row r="731" spans="8:13" x14ac:dyDescent="0.2">
      <c r="H731" s="139">
        <v>46385</v>
      </c>
      <c r="M731" s="139">
        <v>46385</v>
      </c>
    </row>
    <row r="732" spans="8:13" x14ac:dyDescent="0.2">
      <c r="H732" s="139">
        <v>46386</v>
      </c>
      <c r="M732" s="139">
        <v>46386</v>
      </c>
    </row>
    <row r="733" spans="8:13" x14ac:dyDescent="0.2">
      <c r="H733" s="139">
        <v>46387</v>
      </c>
      <c r="M733" s="139">
        <v>46387</v>
      </c>
    </row>
    <row r="734" spans="8:13" x14ac:dyDescent="0.2">
      <c r="H734" s="139">
        <v>46388</v>
      </c>
      <c r="M734" s="139">
        <v>46388</v>
      </c>
    </row>
    <row r="735" spans="8:13" x14ac:dyDescent="0.2">
      <c r="H735" s="139">
        <v>46389</v>
      </c>
      <c r="M735" s="139">
        <v>46389</v>
      </c>
    </row>
    <row r="736" spans="8:13" x14ac:dyDescent="0.2">
      <c r="H736" s="139">
        <v>46390</v>
      </c>
      <c r="M736" s="139">
        <v>46390</v>
      </c>
    </row>
    <row r="737" spans="8:13" x14ac:dyDescent="0.2">
      <c r="H737" s="139">
        <v>46391</v>
      </c>
      <c r="M737" s="139">
        <v>46391</v>
      </c>
    </row>
    <row r="738" spans="8:13" x14ac:dyDescent="0.2">
      <c r="H738" s="139">
        <v>46392</v>
      </c>
      <c r="M738" s="139">
        <v>46392</v>
      </c>
    </row>
    <row r="739" spans="8:13" x14ac:dyDescent="0.2">
      <c r="H739" s="139">
        <v>46393</v>
      </c>
      <c r="M739" s="139">
        <v>46393</v>
      </c>
    </row>
    <row r="740" spans="8:13" x14ac:dyDescent="0.2">
      <c r="H740" s="139">
        <v>46394</v>
      </c>
      <c r="M740" s="139">
        <v>46394</v>
      </c>
    </row>
    <row r="741" spans="8:13" x14ac:dyDescent="0.2">
      <c r="H741" s="139">
        <v>46395</v>
      </c>
      <c r="M741" s="139">
        <v>46395</v>
      </c>
    </row>
    <row r="742" spans="8:13" x14ac:dyDescent="0.2">
      <c r="H742" s="139">
        <v>46396</v>
      </c>
      <c r="M742" s="139">
        <v>46396</v>
      </c>
    </row>
    <row r="743" spans="8:13" x14ac:dyDescent="0.2">
      <c r="H743" s="139">
        <v>46397</v>
      </c>
      <c r="M743" s="139">
        <v>46397</v>
      </c>
    </row>
    <row r="744" spans="8:13" x14ac:dyDescent="0.2">
      <c r="H744" s="139">
        <v>46398</v>
      </c>
      <c r="M744" s="139">
        <v>46398</v>
      </c>
    </row>
    <row r="745" spans="8:13" x14ac:dyDescent="0.2">
      <c r="H745" s="139">
        <v>46399</v>
      </c>
      <c r="M745" s="139">
        <v>46399</v>
      </c>
    </row>
    <row r="746" spans="8:13" x14ac:dyDescent="0.2">
      <c r="H746" s="139">
        <v>46400</v>
      </c>
      <c r="M746" s="139">
        <v>46400</v>
      </c>
    </row>
    <row r="747" spans="8:13" x14ac:dyDescent="0.2">
      <c r="H747" s="139">
        <v>46401</v>
      </c>
      <c r="M747" s="139">
        <v>46401</v>
      </c>
    </row>
    <row r="748" spans="8:13" x14ac:dyDescent="0.2">
      <c r="H748" s="139">
        <v>46402</v>
      </c>
      <c r="M748" s="139">
        <v>46402</v>
      </c>
    </row>
    <row r="749" spans="8:13" x14ac:dyDescent="0.2">
      <c r="H749" s="139">
        <v>46403</v>
      </c>
      <c r="M749" s="139">
        <v>46403</v>
      </c>
    </row>
    <row r="750" spans="8:13" x14ac:dyDescent="0.2">
      <c r="H750" s="139">
        <v>46404</v>
      </c>
      <c r="M750" s="139">
        <v>46404</v>
      </c>
    </row>
    <row r="751" spans="8:13" x14ac:dyDescent="0.2">
      <c r="H751" s="139">
        <v>46405</v>
      </c>
      <c r="M751" s="139">
        <v>46405</v>
      </c>
    </row>
    <row r="752" spans="8:13" x14ac:dyDescent="0.2">
      <c r="H752" s="139">
        <v>46406</v>
      </c>
      <c r="M752" s="139">
        <v>46406</v>
      </c>
    </row>
    <row r="753" spans="8:13" x14ac:dyDescent="0.2">
      <c r="H753" s="139">
        <v>46407</v>
      </c>
      <c r="M753" s="139">
        <v>46407</v>
      </c>
    </row>
    <row r="754" spans="8:13" x14ac:dyDescent="0.2">
      <c r="H754" s="139">
        <v>46408</v>
      </c>
      <c r="M754" s="139">
        <v>46408</v>
      </c>
    </row>
    <row r="755" spans="8:13" x14ac:dyDescent="0.2">
      <c r="H755" s="139">
        <v>46409</v>
      </c>
      <c r="M755" s="139">
        <v>46409</v>
      </c>
    </row>
    <row r="756" spans="8:13" x14ac:dyDescent="0.2">
      <c r="H756" s="139">
        <v>46410</v>
      </c>
      <c r="M756" s="139">
        <v>46410</v>
      </c>
    </row>
    <row r="757" spans="8:13" x14ac:dyDescent="0.2">
      <c r="H757" s="139">
        <v>46411</v>
      </c>
      <c r="M757" s="139">
        <v>46411</v>
      </c>
    </row>
    <row r="758" spans="8:13" x14ac:dyDescent="0.2">
      <c r="H758" s="139">
        <v>46412</v>
      </c>
      <c r="M758" s="139">
        <v>46412</v>
      </c>
    </row>
    <row r="759" spans="8:13" x14ac:dyDescent="0.2">
      <c r="H759" s="139">
        <v>46413</v>
      </c>
      <c r="M759" s="139">
        <v>46413</v>
      </c>
    </row>
    <row r="760" spans="8:13" x14ac:dyDescent="0.2">
      <c r="H760" s="139">
        <v>46414</v>
      </c>
      <c r="M760" s="139">
        <v>46414</v>
      </c>
    </row>
    <row r="761" spans="8:13" x14ac:dyDescent="0.2">
      <c r="H761" s="139">
        <v>46415</v>
      </c>
      <c r="M761" s="139">
        <v>46415</v>
      </c>
    </row>
    <row r="762" spans="8:13" x14ac:dyDescent="0.2">
      <c r="H762" s="139">
        <v>46416</v>
      </c>
      <c r="M762" s="139">
        <v>46416</v>
      </c>
    </row>
    <row r="763" spans="8:13" x14ac:dyDescent="0.2">
      <c r="H763" s="139">
        <v>46417</v>
      </c>
      <c r="M763" s="139">
        <v>46417</v>
      </c>
    </row>
    <row r="764" spans="8:13" x14ac:dyDescent="0.2">
      <c r="H764" s="139">
        <v>46418</v>
      </c>
      <c r="M764" s="139">
        <v>46418</v>
      </c>
    </row>
    <row r="765" spans="8:13" x14ac:dyDescent="0.2">
      <c r="H765" s="139">
        <v>46419</v>
      </c>
      <c r="M765" s="139">
        <v>46419</v>
      </c>
    </row>
    <row r="766" spans="8:13" x14ac:dyDescent="0.2">
      <c r="H766" s="139">
        <v>46420</v>
      </c>
      <c r="M766" s="139">
        <v>46420</v>
      </c>
    </row>
    <row r="767" spans="8:13" x14ac:dyDescent="0.2">
      <c r="H767" s="139">
        <v>46421</v>
      </c>
      <c r="M767" s="139">
        <v>46421</v>
      </c>
    </row>
    <row r="768" spans="8:13" x14ac:dyDescent="0.2">
      <c r="H768" s="139">
        <v>46422</v>
      </c>
      <c r="M768" s="139">
        <v>46422</v>
      </c>
    </row>
    <row r="769" spans="8:13" x14ac:dyDescent="0.2">
      <c r="H769" s="139">
        <v>46423</v>
      </c>
      <c r="M769" s="139">
        <v>46423</v>
      </c>
    </row>
    <row r="770" spans="8:13" x14ac:dyDescent="0.2">
      <c r="H770" s="139">
        <v>46424</v>
      </c>
      <c r="M770" s="139">
        <v>46424</v>
      </c>
    </row>
    <row r="771" spans="8:13" x14ac:dyDescent="0.2">
      <c r="H771" s="139">
        <v>46425</v>
      </c>
      <c r="M771" s="139">
        <v>46425</v>
      </c>
    </row>
    <row r="772" spans="8:13" x14ac:dyDescent="0.2">
      <c r="H772" s="139">
        <v>46426</v>
      </c>
      <c r="M772" s="139">
        <v>46426</v>
      </c>
    </row>
    <row r="773" spans="8:13" x14ac:dyDescent="0.2">
      <c r="H773" s="139">
        <v>46427</v>
      </c>
      <c r="M773" s="139">
        <v>46427</v>
      </c>
    </row>
    <row r="774" spans="8:13" x14ac:dyDescent="0.2">
      <c r="H774" s="139">
        <v>46428</v>
      </c>
      <c r="M774" s="139">
        <v>46428</v>
      </c>
    </row>
    <row r="775" spans="8:13" x14ac:dyDescent="0.2">
      <c r="H775" s="139">
        <v>46429</v>
      </c>
      <c r="M775" s="139">
        <v>46429</v>
      </c>
    </row>
    <row r="776" spans="8:13" x14ac:dyDescent="0.2">
      <c r="H776" s="139">
        <v>46430</v>
      </c>
      <c r="M776" s="139">
        <v>46430</v>
      </c>
    </row>
    <row r="777" spans="8:13" x14ac:dyDescent="0.2">
      <c r="H777" s="139">
        <v>46431</v>
      </c>
      <c r="M777" s="139">
        <v>46431</v>
      </c>
    </row>
    <row r="778" spans="8:13" x14ac:dyDescent="0.2">
      <c r="H778" s="139">
        <v>46432</v>
      </c>
      <c r="M778" s="139">
        <v>46432</v>
      </c>
    </row>
    <row r="779" spans="8:13" x14ac:dyDescent="0.2">
      <c r="H779" s="139">
        <v>46433</v>
      </c>
      <c r="M779" s="139">
        <v>46433</v>
      </c>
    </row>
    <row r="780" spans="8:13" x14ac:dyDescent="0.2">
      <c r="H780" s="139">
        <v>46434</v>
      </c>
      <c r="M780" s="139">
        <v>46434</v>
      </c>
    </row>
    <row r="781" spans="8:13" x14ac:dyDescent="0.2">
      <c r="H781" s="139">
        <v>46435</v>
      </c>
      <c r="M781" s="139">
        <v>46435</v>
      </c>
    </row>
    <row r="782" spans="8:13" x14ac:dyDescent="0.2">
      <c r="H782" s="139">
        <v>46436</v>
      </c>
      <c r="M782" s="139">
        <v>46436</v>
      </c>
    </row>
    <row r="783" spans="8:13" x14ac:dyDescent="0.2">
      <c r="H783" s="139">
        <v>46437</v>
      </c>
      <c r="M783" s="139">
        <v>46437</v>
      </c>
    </row>
    <row r="784" spans="8:13" x14ac:dyDescent="0.2">
      <c r="H784" s="139">
        <v>46438</v>
      </c>
      <c r="M784" s="139">
        <v>46438</v>
      </c>
    </row>
    <row r="785" spans="8:13" x14ac:dyDescent="0.2">
      <c r="H785" s="139">
        <v>46439</v>
      </c>
      <c r="M785" s="139">
        <v>46439</v>
      </c>
    </row>
    <row r="786" spans="8:13" x14ac:dyDescent="0.2">
      <c r="H786" s="139">
        <v>46440</v>
      </c>
      <c r="M786" s="139">
        <v>46440</v>
      </c>
    </row>
    <row r="787" spans="8:13" x14ac:dyDescent="0.2">
      <c r="H787" s="139">
        <v>46441</v>
      </c>
      <c r="M787" s="139">
        <v>46441</v>
      </c>
    </row>
    <row r="788" spans="8:13" x14ac:dyDescent="0.2">
      <c r="H788" s="139">
        <v>46442</v>
      </c>
      <c r="M788" s="139">
        <v>46442</v>
      </c>
    </row>
    <row r="789" spans="8:13" x14ac:dyDescent="0.2">
      <c r="H789" s="139">
        <v>46443</v>
      </c>
      <c r="M789" s="139">
        <v>46443</v>
      </c>
    </row>
    <row r="790" spans="8:13" x14ac:dyDescent="0.2">
      <c r="H790" s="139">
        <v>46444</v>
      </c>
      <c r="M790" s="139">
        <v>46444</v>
      </c>
    </row>
    <row r="791" spans="8:13" x14ac:dyDescent="0.2">
      <c r="H791" s="139">
        <v>46445</v>
      </c>
      <c r="M791" s="139">
        <v>46445</v>
      </c>
    </row>
    <row r="792" spans="8:13" x14ac:dyDescent="0.2">
      <c r="H792" s="139">
        <v>46446</v>
      </c>
      <c r="M792" s="139">
        <v>46446</v>
      </c>
    </row>
    <row r="793" spans="8:13" x14ac:dyDescent="0.2">
      <c r="H793" s="139">
        <v>46447</v>
      </c>
      <c r="M793" s="139">
        <v>46447</v>
      </c>
    </row>
    <row r="794" spans="8:13" x14ac:dyDescent="0.2">
      <c r="H794" s="139">
        <v>46448</v>
      </c>
      <c r="M794" s="139">
        <v>46448</v>
      </c>
    </row>
    <row r="795" spans="8:13" x14ac:dyDescent="0.2">
      <c r="H795" s="139">
        <v>46449</v>
      </c>
      <c r="M795" s="139">
        <v>46449</v>
      </c>
    </row>
    <row r="796" spans="8:13" x14ac:dyDescent="0.2">
      <c r="H796" s="139">
        <v>46450</v>
      </c>
      <c r="M796" s="139">
        <v>46450</v>
      </c>
    </row>
    <row r="797" spans="8:13" x14ac:dyDescent="0.2">
      <c r="H797" s="139">
        <v>46451</v>
      </c>
      <c r="M797" s="139">
        <v>46451</v>
      </c>
    </row>
    <row r="798" spans="8:13" x14ac:dyDescent="0.2">
      <c r="H798" s="139">
        <v>46452</v>
      </c>
      <c r="M798" s="139">
        <v>46452</v>
      </c>
    </row>
    <row r="799" spans="8:13" x14ac:dyDescent="0.2">
      <c r="H799" s="139">
        <v>46453</v>
      </c>
      <c r="M799" s="139">
        <v>46453</v>
      </c>
    </row>
    <row r="800" spans="8:13" x14ac:dyDescent="0.2">
      <c r="H800" s="139">
        <v>46454</v>
      </c>
      <c r="M800" s="139">
        <v>46454</v>
      </c>
    </row>
    <row r="801" spans="8:13" x14ac:dyDescent="0.2">
      <c r="H801" s="139">
        <v>46455</v>
      </c>
      <c r="M801" s="139">
        <v>46455</v>
      </c>
    </row>
    <row r="802" spans="8:13" x14ac:dyDescent="0.2">
      <c r="H802" s="139">
        <v>46456</v>
      </c>
      <c r="M802" s="139">
        <v>46456</v>
      </c>
    </row>
    <row r="803" spans="8:13" x14ac:dyDescent="0.2">
      <c r="H803" s="139">
        <v>46457</v>
      </c>
      <c r="M803" s="139">
        <v>46457</v>
      </c>
    </row>
    <row r="804" spans="8:13" x14ac:dyDescent="0.2">
      <c r="H804" s="139">
        <v>46458</v>
      </c>
      <c r="M804" s="139">
        <v>46458</v>
      </c>
    </row>
    <row r="805" spans="8:13" x14ac:dyDescent="0.2">
      <c r="H805" s="139">
        <v>46459</v>
      </c>
      <c r="M805" s="139">
        <v>46459</v>
      </c>
    </row>
    <row r="806" spans="8:13" x14ac:dyDescent="0.2">
      <c r="H806" s="139">
        <v>46460</v>
      </c>
      <c r="M806" s="139">
        <v>46460</v>
      </c>
    </row>
    <row r="807" spans="8:13" x14ac:dyDescent="0.2">
      <c r="H807" s="139">
        <v>46461</v>
      </c>
      <c r="M807" s="139">
        <v>46461</v>
      </c>
    </row>
    <row r="808" spans="8:13" x14ac:dyDescent="0.2">
      <c r="H808" s="139">
        <v>46462</v>
      </c>
      <c r="M808" s="139">
        <v>46462</v>
      </c>
    </row>
    <row r="809" spans="8:13" x14ac:dyDescent="0.2">
      <c r="H809" s="139">
        <v>46463</v>
      </c>
      <c r="M809" s="139">
        <v>46463</v>
      </c>
    </row>
    <row r="810" spans="8:13" x14ac:dyDescent="0.2">
      <c r="H810" s="139">
        <v>46464</v>
      </c>
      <c r="M810" s="139">
        <v>46464</v>
      </c>
    </row>
    <row r="811" spans="8:13" x14ac:dyDescent="0.2">
      <c r="H811" s="139">
        <v>46465</v>
      </c>
      <c r="M811" s="139">
        <v>46465</v>
      </c>
    </row>
    <row r="812" spans="8:13" x14ac:dyDescent="0.2">
      <c r="H812" s="139">
        <v>46466</v>
      </c>
      <c r="M812" s="139">
        <v>46466</v>
      </c>
    </row>
    <row r="813" spans="8:13" x14ac:dyDescent="0.2">
      <c r="H813" s="139">
        <v>46467</v>
      </c>
      <c r="M813" s="139">
        <v>46467</v>
      </c>
    </row>
    <row r="814" spans="8:13" x14ac:dyDescent="0.2">
      <c r="H814" s="139">
        <v>46468</v>
      </c>
      <c r="M814" s="139">
        <v>46468</v>
      </c>
    </row>
    <row r="815" spans="8:13" x14ac:dyDescent="0.2">
      <c r="H815" s="139">
        <v>46469</v>
      </c>
      <c r="M815" s="139">
        <v>46469</v>
      </c>
    </row>
    <row r="816" spans="8:13" x14ac:dyDescent="0.2">
      <c r="H816" s="139">
        <v>46470</v>
      </c>
      <c r="M816" s="139">
        <v>46470</v>
      </c>
    </row>
    <row r="817" spans="8:13" x14ac:dyDescent="0.2">
      <c r="H817" s="139">
        <v>46471</v>
      </c>
      <c r="M817" s="139">
        <v>46471</v>
      </c>
    </row>
    <row r="818" spans="8:13" x14ac:dyDescent="0.2">
      <c r="H818" s="139">
        <v>46472</v>
      </c>
      <c r="M818" s="139">
        <v>46472</v>
      </c>
    </row>
    <row r="819" spans="8:13" x14ac:dyDescent="0.2">
      <c r="H819" s="139">
        <v>46473</v>
      </c>
      <c r="M819" s="139">
        <v>46473</v>
      </c>
    </row>
    <row r="820" spans="8:13" x14ac:dyDescent="0.2">
      <c r="H820" s="139">
        <v>46474</v>
      </c>
      <c r="M820" s="139">
        <v>46474</v>
      </c>
    </row>
    <row r="821" spans="8:13" x14ac:dyDescent="0.2">
      <c r="H821" s="139">
        <v>46475</v>
      </c>
      <c r="M821" s="139">
        <v>46475</v>
      </c>
    </row>
    <row r="822" spans="8:13" x14ac:dyDescent="0.2">
      <c r="H822" s="139">
        <v>46476</v>
      </c>
      <c r="M822" s="139">
        <v>46476</v>
      </c>
    </row>
    <row r="823" spans="8:13" x14ac:dyDescent="0.2">
      <c r="H823" s="139">
        <v>46477</v>
      </c>
      <c r="M823" s="139">
        <v>46477</v>
      </c>
    </row>
    <row r="824" spans="8:13" x14ac:dyDescent="0.2">
      <c r="H824" s="139">
        <v>46478</v>
      </c>
      <c r="M824" s="139">
        <v>46478</v>
      </c>
    </row>
    <row r="825" spans="8:13" x14ac:dyDescent="0.2">
      <c r="H825" s="139">
        <v>46479</v>
      </c>
      <c r="M825" s="139">
        <v>46479</v>
      </c>
    </row>
    <row r="826" spans="8:13" x14ac:dyDescent="0.2">
      <c r="H826" s="139">
        <v>46480</v>
      </c>
      <c r="M826" s="139">
        <v>46480</v>
      </c>
    </row>
    <row r="827" spans="8:13" x14ac:dyDescent="0.2">
      <c r="H827" s="139">
        <v>46481</v>
      </c>
      <c r="M827" s="139">
        <v>46481</v>
      </c>
    </row>
    <row r="828" spans="8:13" x14ac:dyDescent="0.2">
      <c r="H828" s="139">
        <v>46482</v>
      </c>
      <c r="M828" s="139">
        <v>46482</v>
      </c>
    </row>
    <row r="829" spans="8:13" x14ac:dyDescent="0.2">
      <c r="H829" s="139">
        <v>46483</v>
      </c>
      <c r="M829" s="139">
        <v>46483</v>
      </c>
    </row>
    <row r="830" spans="8:13" x14ac:dyDescent="0.2">
      <c r="H830" s="139">
        <v>46484</v>
      </c>
      <c r="M830" s="139">
        <v>46484</v>
      </c>
    </row>
    <row r="831" spans="8:13" x14ac:dyDescent="0.2">
      <c r="H831" s="139">
        <v>46485</v>
      </c>
      <c r="M831" s="139">
        <v>46485</v>
      </c>
    </row>
    <row r="832" spans="8:13" x14ac:dyDescent="0.2">
      <c r="H832" s="139">
        <v>46486</v>
      </c>
      <c r="M832" s="139">
        <v>46486</v>
      </c>
    </row>
    <row r="833" spans="8:13" x14ac:dyDescent="0.2">
      <c r="H833" s="139">
        <v>46487</v>
      </c>
      <c r="M833" s="139">
        <v>46487</v>
      </c>
    </row>
    <row r="834" spans="8:13" x14ac:dyDescent="0.2">
      <c r="H834" s="139">
        <v>46488</v>
      </c>
      <c r="M834" s="139">
        <v>46488</v>
      </c>
    </row>
    <row r="835" spans="8:13" x14ac:dyDescent="0.2">
      <c r="H835" s="139">
        <v>46489</v>
      </c>
      <c r="M835" s="139">
        <v>46489</v>
      </c>
    </row>
    <row r="836" spans="8:13" x14ac:dyDescent="0.2">
      <c r="H836" s="139">
        <v>46490</v>
      </c>
      <c r="M836" s="139">
        <v>46490</v>
      </c>
    </row>
    <row r="837" spans="8:13" x14ac:dyDescent="0.2">
      <c r="H837" s="139">
        <v>46491</v>
      </c>
      <c r="M837" s="139">
        <v>46491</v>
      </c>
    </row>
    <row r="838" spans="8:13" x14ac:dyDescent="0.2">
      <c r="H838" s="139">
        <v>46492</v>
      </c>
      <c r="M838" s="139">
        <v>46492</v>
      </c>
    </row>
    <row r="839" spans="8:13" x14ac:dyDescent="0.2">
      <c r="H839" s="139">
        <v>46493</v>
      </c>
      <c r="M839" s="139">
        <v>46493</v>
      </c>
    </row>
    <row r="840" spans="8:13" x14ac:dyDescent="0.2">
      <c r="H840" s="139">
        <v>46494</v>
      </c>
      <c r="M840" s="139">
        <v>46494</v>
      </c>
    </row>
    <row r="841" spans="8:13" x14ac:dyDescent="0.2">
      <c r="H841" s="139">
        <v>46495</v>
      </c>
      <c r="M841" s="139">
        <v>46495</v>
      </c>
    </row>
    <row r="842" spans="8:13" x14ac:dyDescent="0.2">
      <c r="H842" s="139">
        <v>46496</v>
      </c>
      <c r="M842" s="139">
        <v>46496</v>
      </c>
    </row>
    <row r="843" spans="8:13" x14ac:dyDescent="0.2">
      <c r="H843" s="139">
        <v>46497</v>
      </c>
      <c r="M843" s="139">
        <v>46497</v>
      </c>
    </row>
    <row r="844" spans="8:13" x14ac:dyDescent="0.2">
      <c r="H844" s="139">
        <v>46498</v>
      </c>
      <c r="M844" s="139">
        <v>46498</v>
      </c>
    </row>
    <row r="845" spans="8:13" x14ac:dyDescent="0.2">
      <c r="H845" s="139">
        <v>46499</v>
      </c>
      <c r="M845" s="139">
        <v>46499</v>
      </c>
    </row>
    <row r="846" spans="8:13" x14ac:dyDescent="0.2">
      <c r="H846" s="139">
        <v>46500</v>
      </c>
      <c r="M846" s="139">
        <v>46500</v>
      </c>
    </row>
    <row r="847" spans="8:13" x14ac:dyDescent="0.2">
      <c r="H847" s="139">
        <v>46501</v>
      </c>
      <c r="M847" s="139">
        <v>46501</v>
      </c>
    </row>
    <row r="848" spans="8:13" x14ac:dyDescent="0.2">
      <c r="H848" s="139">
        <v>46502</v>
      </c>
      <c r="M848" s="139">
        <v>46502</v>
      </c>
    </row>
    <row r="849" spans="8:13" x14ac:dyDescent="0.2">
      <c r="H849" s="139">
        <v>46503</v>
      </c>
      <c r="M849" s="139">
        <v>46503</v>
      </c>
    </row>
    <row r="850" spans="8:13" x14ac:dyDescent="0.2">
      <c r="H850" s="139">
        <v>46504</v>
      </c>
      <c r="M850" s="139">
        <v>46504</v>
      </c>
    </row>
    <row r="851" spans="8:13" x14ac:dyDescent="0.2">
      <c r="H851" s="139">
        <v>46505</v>
      </c>
      <c r="M851" s="139">
        <v>46505</v>
      </c>
    </row>
    <row r="852" spans="8:13" x14ac:dyDescent="0.2">
      <c r="H852" s="139">
        <v>46506</v>
      </c>
      <c r="M852" s="139">
        <v>46506</v>
      </c>
    </row>
    <row r="853" spans="8:13" x14ac:dyDescent="0.2">
      <c r="H853" s="139">
        <v>46507</v>
      </c>
      <c r="M853" s="139">
        <v>46507</v>
      </c>
    </row>
    <row r="854" spans="8:13" x14ac:dyDescent="0.2">
      <c r="H854" s="139">
        <v>46508</v>
      </c>
      <c r="M854" s="139">
        <v>46508</v>
      </c>
    </row>
    <row r="855" spans="8:13" x14ac:dyDescent="0.2">
      <c r="H855" s="139">
        <v>46509</v>
      </c>
      <c r="M855" s="139">
        <v>46509</v>
      </c>
    </row>
    <row r="856" spans="8:13" x14ac:dyDescent="0.2">
      <c r="H856" s="139">
        <v>46510</v>
      </c>
      <c r="M856" s="139">
        <v>46510</v>
      </c>
    </row>
    <row r="857" spans="8:13" x14ac:dyDescent="0.2">
      <c r="H857" s="139">
        <v>46511</v>
      </c>
      <c r="M857" s="139">
        <v>46511</v>
      </c>
    </row>
    <row r="858" spans="8:13" x14ac:dyDescent="0.2">
      <c r="H858" s="139">
        <v>46512</v>
      </c>
      <c r="M858" s="139">
        <v>46512</v>
      </c>
    </row>
    <row r="859" spans="8:13" x14ac:dyDescent="0.2">
      <c r="H859" s="139">
        <v>46513</v>
      </c>
      <c r="M859" s="139">
        <v>46513</v>
      </c>
    </row>
    <row r="860" spans="8:13" x14ac:dyDescent="0.2">
      <c r="H860" s="139">
        <v>46514</v>
      </c>
      <c r="M860" s="139">
        <v>46514</v>
      </c>
    </row>
    <row r="861" spans="8:13" x14ac:dyDescent="0.2">
      <c r="H861" s="139">
        <v>46515</v>
      </c>
      <c r="M861" s="139">
        <v>46515</v>
      </c>
    </row>
    <row r="862" spans="8:13" x14ac:dyDescent="0.2">
      <c r="H862" s="139">
        <v>46516</v>
      </c>
      <c r="M862" s="139">
        <v>46516</v>
      </c>
    </row>
    <row r="863" spans="8:13" x14ac:dyDescent="0.2">
      <c r="H863" s="139">
        <v>46517</v>
      </c>
      <c r="M863" s="139">
        <v>46517</v>
      </c>
    </row>
    <row r="864" spans="8:13" x14ac:dyDescent="0.2">
      <c r="H864" s="139">
        <v>46518</v>
      </c>
      <c r="M864" s="139">
        <v>46518</v>
      </c>
    </row>
    <row r="865" spans="8:13" x14ac:dyDescent="0.2">
      <c r="H865" s="139">
        <v>46519</v>
      </c>
      <c r="M865" s="139">
        <v>46519</v>
      </c>
    </row>
    <row r="866" spans="8:13" x14ac:dyDescent="0.2">
      <c r="H866" s="139">
        <v>46520</v>
      </c>
      <c r="M866" s="139">
        <v>46520</v>
      </c>
    </row>
    <row r="867" spans="8:13" x14ac:dyDescent="0.2">
      <c r="H867" s="139">
        <v>46521</v>
      </c>
      <c r="M867" s="139">
        <v>46521</v>
      </c>
    </row>
    <row r="868" spans="8:13" x14ac:dyDescent="0.2">
      <c r="H868" s="139">
        <v>46522</v>
      </c>
      <c r="M868" s="139">
        <v>46522</v>
      </c>
    </row>
    <row r="869" spans="8:13" x14ac:dyDescent="0.2">
      <c r="H869" s="139">
        <v>46523</v>
      </c>
      <c r="M869" s="139">
        <v>46523</v>
      </c>
    </row>
    <row r="870" spans="8:13" x14ac:dyDescent="0.2">
      <c r="H870" s="139">
        <v>46524</v>
      </c>
      <c r="M870" s="139">
        <v>46524</v>
      </c>
    </row>
    <row r="871" spans="8:13" x14ac:dyDescent="0.2">
      <c r="H871" s="139">
        <v>46525</v>
      </c>
      <c r="M871" s="139">
        <v>46525</v>
      </c>
    </row>
    <row r="872" spans="8:13" x14ac:dyDescent="0.2">
      <c r="H872" s="139">
        <v>46526</v>
      </c>
      <c r="M872" s="139">
        <v>46526</v>
      </c>
    </row>
    <row r="873" spans="8:13" x14ac:dyDescent="0.2">
      <c r="H873" s="139">
        <v>46527</v>
      </c>
      <c r="M873" s="139">
        <v>46527</v>
      </c>
    </row>
    <row r="874" spans="8:13" x14ac:dyDescent="0.2">
      <c r="H874" s="139">
        <v>46528</v>
      </c>
      <c r="M874" s="139">
        <v>46528</v>
      </c>
    </row>
    <row r="875" spans="8:13" x14ac:dyDescent="0.2">
      <c r="H875" s="139">
        <v>46529</v>
      </c>
      <c r="M875" s="139">
        <v>46529</v>
      </c>
    </row>
    <row r="876" spans="8:13" x14ac:dyDescent="0.2">
      <c r="H876" s="139">
        <v>46530</v>
      </c>
      <c r="M876" s="139">
        <v>46530</v>
      </c>
    </row>
    <row r="877" spans="8:13" x14ac:dyDescent="0.2">
      <c r="H877" s="139">
        <v>46531</v>
      </c>
      <c r="M877" s="139">
        <v>46531</v>
      </c>
    </row>
    <row r="878" spans="8:13" x14ac:dyDescent="0.2">
      <c r="H878" s="139">
        <v>46532</v>
      </c>
      <c r="M878" s="139">
        <v>46532</v>
      </c>
    </row>
    <row r="879" spans="8:13" x14ac:dyDescent="0.2">
      <c r="H879" s="139">
        <v>46533</v>
      </c>
      <c r="M879" s="139">
        <v>46533</v>
      </c>
    </row>
    <row r="880" spans="8:13" x14ac:dyDescent="0.2">
      <c r="H880" s="139">
        <v>46534</v>
      </c>
      <c r="M880" s="139">
        <v>46534</v>
      </c>
    </row>
    <row r="881" spans="8:13" x14ac:dyDescent="0.2">
      <c r="H881" s="139">
        <v>46535</v>
      </c>
      <c r="M881" s="139">
        <v>46535</v>
      </c>
    </row>
    <row r="882" spans="8:13" x14ac:dyDescent="0.2">
      <c r="H882" s="139">
        <v>46536</v>
      </c>
      <c r="M882" s="139">
        <v>46536</v>
      </c>
    </row>
    <row r="883" spans="8:13" x14ac:dyDescent="0.2">
      <c r="H883" s="139">
        <v>46537</v>
      </c>
      <c r="M883" s="139">
        <v>46537</v>
      </c>
    </row>
    <row r="884" spans="8:13" x14ac:dyDescent="0.2">
      <c r="H884" s="139">
        <v>46538</v>
      </c>
      <c r="M884" s="139">
        <v>46538</v>
      </c>
    </row>
    <row r="885" spans="8:13" x14ac:dyDescent="0.2">
      <c r="H885" s="139">
        <v>46539</v>
      </c>
      <c r="M885" s="139">
        <v>46539</v>
      </c>
    </row>
    <row r="886" spans="8:13" x14ac:dyDescent="0.2">
      <c r="H886" s="139">
        <v>46540</v>
      </c>
      <c r="M886" s="139">
        <v>46540</v>
      </c>
    </row>
    <row r="887" spans="8:13" x14ac:dyDescent="0.2">
      <c r="H887" s="139">
        <v>46541</v>
      </c>
      <c r="M887" s="139">
        <v>46541</v>
      </c>
    </row>
    <row r="888" spans="8:13" x14ac:dyDescent="0.2">
      <c r="H888" s="139">
        <v>46542</v>
      </c>
      <c r="M888" s="139">
        <v>46542</v>
      </c>
    </row>
    <row r="889" spans="8:13" x14ac:dyDescent="0.2">
      <c r="H889" s="139">
        <v>46543</v>
      </c>
      <c r="M889" s="139">
        <v>46543</v>
      </c>
    </row>
    <row r="890" spans="8:13" x14ac:dyDescent="0.2">
      <c r="H890" s="139">
        <v>46544</v>
      </c>
      <c r="M890" s="139">
        <v>46544</v>
      </c>
    </row>
    <row r="891" spans="8:13" x14ac:dyDescent="0.2">
      <c r="H891" s="139">
        <v>46545</v>
      </c>
      <c r="M891" s="139">
        <v>46545</v>
      </c>
    </row>
    <row r="892" spans="8:13" x14ac:dyDescent="0.2">
      <c r="H892" s="139">
        <v>46546</v>
      </c>
      <c r="M892" s="139">
        <v>46546</v>
      </c>
    </row>
    <row r="893" spans="8:13" x14ac:dyDescent="0.2">
      <c r="H893" s="139">
        <v>46547</v>
      </c>
      <c r="M893" s="139">
        <v>46547</v>
      </c>
    </row>
    <row r="894" spans="8:13" x14ac:dyDescent="0.2">
      <c r="H894" s="139">
        <v>46548</v>
      </c>
      <c r="M894" s="139">
        <v>46548</v>
      </c>
    </row>
    <row r="895" spans="8:13" x14ac:dyDescent="0.2">
      <c r="H895" s="139">
        <v>46549</v>
      </c>
      <c r="M895" s="139">
        <v>46549</v>
      </c>
    </row>
    <row r="896" spans="8:13" x14ac:dyDescent="0.2">
      <c r="H896" s="139">
        <v>46550</v>
      </c>
      <c r="M896" s="139">
        <v>46550</v>
      </c>
    </row>
    <row r="897" spans="8:13" x14ac:dyDescent="0.2">
      <c r="H897" s="139">
        <v>46551</v>
      </c>
      <c r="M897" s="139">
        <v>46551</v>
      </c>
    </row>
    <row r="898" spans="8:13" x14ac:dyDescent="0.2">
      <c r="H898" s="139">
        <v>46552</v>
      </c>
      <c r="M898" s="139">
        <v>46552</v>
      </c>
    </row>
    <row r="899" spans="8:13" x14ac:dyDescent="0.2">
      <c r="H899" s="139">
        <v>46553</v>
      </c>
      <c r="M899" s="139">
        <v>46553</v>
      </c>
    </row>
    <row r="900" spans="8:13" x14ac:dyDescent="0.2">
      <c r="H900" s="139">
        <v>46554</v>
      </c>
      <c r="M900" s="139">
        <v>46554</v>
      </c>
    </row>
    <row r="901" spans="8:13" x14ac:dyDescent="0.2">
      <c r="H901" s="139">
        <v>46555</v>
      </c>
      <c r="M901" s="139">
        <v>46555</v>
      </c>
    </row>
    <row r="902" spans="8:13" x14ac:dyDescent="0.2">
      <c r="H902" s="139">
        <v>46556</v>
      </c>
      <c r="M902" s="139">
        <v>46556</v>
      </c>
    </row>
    <row r="903" spans="8:13" x14ac:dyDescent="0.2">
      <c r="H903" s="139">
        <v>46557</v>
      </c>
      <c r="M903" s="139">
        <v>46557</v>
      </c>
    </row>
    <row r="904" spans="8:13" x14ac:dyDescent="0.2">
      <c r="H904" s="139">
        <v>46558</v>
      </c>
      <c r="M904" s="139">
        <v>46558</v>
      </c>
    </row>
    <row r="905" spans="8:13" x14ac:dyDescent="0.2">
      <c r="H905" s="139">
        <v>46559</v>
      </c>
      <c r="M905" s="139">
        <v>46559</v>
      </c>
    </row>
    <row r="906" spans="8:13" x14ac:dyDescent="0.2">
      <c r="H906" s="139">
        <v>46560</v>
      </c>
      <c r="M906" s="139">
        <v>46560</v>
      </c>
    </row>
    <row r="907" spans="8:13" x14ac:dyDescent="0.2">
      <c r="H907" s="139">
        <v>46561</v>
      </c>
      <c r="M907" s="139">
        <v>46561</v>
      </c>
    </row>
    <row r="908" spans="8:13" x14ac:dyDescent="0.2">
      <c r="H908" s="139">
        <v>46562</v>
      </c>
      <c r="M908" s="139">
        <v>46562</v>
      </c>
    </row>
    <row r="909" spans="8:13" x14ac:dyDescent="0.2">
      <c r="H909" s="139">
        <v>46563</v>
      </c>
      <c r="M909" s="139">
        <v>46563</v>
      </c>
    </row>
    <row r="910" spans="8:13" x14ac:dyDescent="0.2">
      <c r="H910" s="139">
        <v>46564</v>
      </c>
      <c r="M910" s="139">
        <v>46564</v>
      </c>
    </row>
    <row r="911" spans="8:13" x14ac:dyDescent="0.2">
      <c r="H911" s="139">
        <v>46565</v>
      </c>
      <c r="M911" s="139">
        <v>46565</v>
      </c>
    </row>
    <row r="912" spans="8:13" x14ac:dyDescent="0.2">
      <c r="H912" s="139">
        <v>46566</v>
      </c>
      <c r="M912" s="139">
        <v>46566</v>
      </c>
    </row>
    <row r="913" spans="8:13" x14ac:dyDescent="0.2">
      <c r="H913" s="139">
        <v>46567</v>
      </c>
      <c r="M913" s="139">
        <v>46567</v>
      </c>
    </row>
    <row r="914" spans="8:13" x14ac:dyDescent="0.2">
      <c r="H914" s="139">
        <v>46568</v>
      </c>
      <c r="M914" s="139">
        <v>46568</v>
      </c>
    </row>
    <row r="915" spans="8:13" x14ac:dyDescent="0.2">
      <c r="H915" s="139">
        <v>46569</v>
      </c>
      <c r="M915" s="139">
        <v>46569</v>
      </c>
    </row>
    <row r="916" spans="8:13" x14ac:dyDescent="0.2">
      <c r="H916" s="139">
        <v>46570</v>
      </c>
      <c r="M916" s="139">
        <v>46570</v>
      </c>
    </row>
    <row r="917" spans="8:13" x14ac:dyDescent="0.2">
      <c r="H917" s="139">
        <v>46571</v>
      </c>
      <c r="M917" s="139">
        <v>46571</v>
      </c>
    </row>
    <row r="918" spans="8:13" x14ac:dyDescent="0.2">
      <c r="H918" s="139">
        <v>46572</v>
      </c>
      <c r="M918" s="139">
        <v>46572</v>
      </c>
    </row>
    <row r="919" spans="8:13" x14ac:dyDescent="0.2">
      <c r="H919" s="139">
        <v>46573</v>
      </c>
      <c r="M919" s="139">
        <v>46573</v>
      </c>
    </row>
    <row r="920" spans="8:13" x14ac:dyDescent="0.2">
      <c r="H920" s="139">
        <v>46574</v>
      </c>
      <c r="M920" s="139">
        <v>46574</v>
      </c>
    </row>
    <row r="921" spans="8:13" x14ac:dyDescent="0.2">
      <c r="H921" s="139">
        <v>46575</v>
      </c>
      <c r="M921" s="139">
        <v>46575</v>
      </c>
    </row>
    <row r="922" spans="8:13" x14ac:dyDescent="0.2">
      <c r="H922" s="139">
        <v>46576</v>
      </c>
      <c r="M922" s="139">
        <v>46576</v>
      </c>
    </row>
    <row r="923" spans="8:13" x14ac:dyDescent="0.2">
      <c r="H923" s="139">
        <v>46577</v>
      </c>
      <c r="M923" s="139">
        <v>46577</v>
      </c>
    </row>
    <row r="924" spans="8:13" x14ac:dyDescent="0.2">
      <c r="H924" s="139">
        <v>46578</v>
      </c>
      <c r="M924" s="139">
        <v>46578</v>
      </c>
    </row>
    <row r="925" spans="8:13" x14ac:dyDescent="0.2">
      <c r="H925" s="139">
        <v>46579</v>
      </c>
      <c r="M925" s="139">
        <v>46579</v>
      </c>
    </row>
    <row r="926" spans="8:13" x14ac:dyDescent="0.2">
      <c r="H926" s="139">
        <v>46580</v>
      </c>
      <c r="M926" s="139">
        <v>46580</v>
      </c>
    </row>
    <row r="927" spans="8:13" x14ac:dyDescent="0.2">
      <c r="H927" s="139">
        <v>46581</v>
      </c>
      <c r="M927" s="139">
        <v>46581</v>
      </c>
    </row>
    <row r="928" spans="8:13" x14ac:dyDescent="0.2">
      <c r="H928" s="139">
        <v>46582</v>
      </c>
      <c r="M928" s="139">
        <v>46582</v>
      </c>
    </row>
    <row r="929" spans="8:13" x14ac:dyDescent="0.2">
      <c r="H929" s="139">
        <v>46583</v>
      </c>
      <c r="M929" s="139">
        <v>46583</v>
      </c>
    </row>
    <row r="930" spans="8:13" x14ac:dyDescent="0.2">
      <c r="H930" s="139">
        <v>46584</v>
      </c>
      <c r="M930" s="139">
        <v>46584</v>
      </c>
    </row>
    <row r="931" spans="8:13" x14ac:dyDescent="0.2">
      <c r="H931" s="139">
        <v>46585</v>
      </c>
      <c r="M931" s="139">
        <v>46585</v>
      </c>
    </row>
    <row r="932" spans="8:13" x14ac:dyDescent="0.2">
      <c r="H932" s="139">
        <v>46586</v>
      </c>
      <c r="M932" s="139">
        <v>46586</v>
      </c>
    </row>
    <row r="933" spans="8:13" x14ac:dyDescent="0.2">
      <c r="H933" s="139">
        <v>46587</v>
      </c>
      <c r="M933" s="139">
        <v>46587</v>
      </c>
    </row>
    <row r="934" spans="8:13" x14ac:dyDescent="0.2">
      <c r="H934" s="139">
        <v>46588</v>
      </c>
      <c r="M934" s="139">
        <v>46588</v>
      </c>
    </row>
    <row r="935" spans="8:13" x14ac:dyDescent="0.2">
      <c r="H935" s="139">
        <v>46589</v>
      </c>
      <c r="M935" s="139">
        <v>46589</v>
      </c>
    </row>
    <row r="936" spans="8:13" x14ac:dyDescent="0.2">
      <c r="H936" s="139">
        <v>46590</v>
      </c>
      <c r="M936" s="139">
        <v>46590</v>
      </c>
    </row>
    <row r="937" spans="8:13" x14ac:dyDescent="0.2">
      <c r="H937" s="139">
        <v>46591</v>
      </c>
      <c r="M937" s="139">
        <v>46591</v>
      </c>
    </row>
    <row r="938" spans="8:13" x14ac:dyDescent="0.2">
      <c r="H938" s="139">
        <v>46592</v>
      </c>
      <c r="M938" s="139">
        <v>46592</v>
      </c>
    </row>
    <row r="939" spans="8:13" x14ac:dyDescent="0.2">
      <c r="H939" s="139">
        <v>46593</v>
      </c>
      <c r="M939" s="139">
        <v>46593</v>
      </c>
    </row>
    <row r="940" spans="8:13" x14ac:dyDescent="0.2">
      <c r="H940" s="139">
        <v>46594</v>
      </c>
      <c r="M940" s="139">
        <v>46594</v>
      </c>
    </row>
    <row r="941" spans="8:13" x14ac:dyDescent="0.2">
      <c r="H941" s="139">
        <v>46595</v>
      </c>
      <c r="M941" s="139">
        <v>46595</v>
      </c>
    </row>
    <row r="942" spans="8:13" x14ac:dyDescent="0.2">
      <c r="H942" s="139">
        <v>46596</v>
      </c>
      <c r="M942" s="139">
        <v>46596</v>
      </c>
    </row>
    <row r="943" spans="8:13" x14ac:dyDescent="0.2">
      <c r="H943" s="139">
        <v>46597</v>
      </c>
      <c r="M943" s="139">
        <v>46597</v>
      </c>
    </row>
    <row r="944" spans="8:13" x14ac:dyDescent="0.2">
      <c r="H944" s="139">
        <v>46598</v>
      </c>
      <c r="M944" s="139">
        <v>46598</v>
      </c>
    </row>
    <row r="945" spans="8:13" x14ac:dyDescent="0.2">
      <c r="H945" s="139">
        <v>46599</v>
      </c>
      <c r="M945" s="139">
        <v>46599</v>
      </c>
    </row>
    <row r="946" spans="8:13" x14ac:dyDescent="0.2">
      <c r="H946" s="139">
        <v>46600</v>
      </c>
      <c r="M946" s="139">
        <v>46600</v>
      </c>
    </row>
    <row r="947" spans="8:13" x14ac:dyDescent="0.2">
      <c r="H947" s="139">
        <v>46601</v>
      </c>
      <c r="M947" s="139">
        <v>46601</v>
      </c>
    </row>
    <row r="948" spans="8:13" x14ac:dyDescent="0.2">
      <c r="H948" s="139">
        <v>46602</v>
      </c>
      <c r="M948" s="139">
        <v>46602</v>
      </c>
    </row>
    <row r="949" spans="8:13" x14ac:dyDescent="0.2">
      <c r="H949" s="139">
        <v>46603</v>
      </c>
      <c r="M949" s="139">
        <v>46603</v>
      </c>
    </row>
    <row r="950" spans="8:13" x14ac:dyDescent="0.2">
      <c r="H950" s="139">
        <v>46604</v>
      </c>
      <c r="M950" s="139">
        <v>46604</v>
      </c>
    </row>
    <row r="951" spans="8:13" x14ac:dyDescent="0.2">
      <c r="H951" s="139">
        <v>46605</v>
      </c>
      <c r="M951" s="139">
        <v>46605</v>
      </c>
    </row>
    <row r="952" spans="8:13" x14ac:dyDescent="0.2">
      <c r="H952" s="139">
        <v>46606</v>
      </c>
      <c r="M952" s="139">
        <v>46606</v>
      </c>
    </row>
    <row r="953" spans="8:13" x14ac:dyDescent="0.2">
      <c r="H953" s="139">
        <v>46607</v>
      </c>
      <c r="M953" s="139">
        <v>46607</v>
      </c>
    </row>
    <row r="954" spans="8:13" x14ac:dyDescent="0.2">
      <c r="H954" s="139">
        <v>46608</v>
      </c>
      <c r="M954" s="139">
        <v>46608</v>
      </c>
    </row>
    <row r="955" spans="8:13" x14ac:dyDescent="0.2">
      <c r="H955" s="139">
        <v>46609</v>
      </c>
      <c r="M955" s="139">
        <v>46609</v>
      </c>
    </row>
    <row r="956" spans="8:13" x14ac:dyDescent="0.2">
      <c r="H956" s="139">
        <v>46610</v>
      </c>
      <c r="M956" s="139">
        <v>46610</v>
      </c>
    </row>
    <row r="957" spans="8:13" x14ac:dyDescent="0.2">
      <c r="H957" s="139">
        <v>46611</v>
      </c>
      <c r="M957" s="139">
        <v>46611</v>
      </c>
    </row>
    <row r="958" spans="8:13" x14ac:dyDescent="0.2">
      <c r="H958" s="139">
        <v>46612</v>
      </c>
      <c r="M958" s="139">
        <v>46612</v>
      </c>
    </row>
    <row r="959" spans="8:13" x14ac:dyDescent="0.2">
      <c r="H959" s="139">
        <v>46613</v>
      </c>
      <c r="M959" s="139">
        <v>46613</v>
      </c>
    </row>
    <row r="960" spans="8:13" x14ac:dyDescent="0.2">
      <c r="H960" s="139">
        <v>46614</v>
      </c>
      <c r="M960" s="139">
        <v>46614</v>
      </c>
    </row>
    <row r="961" spans="8:13" x14ac:dyDescent="0.2">
      <c r="H961" s="139">
        <v>46615</v>
      </c>
      <c r="M961" s="139">
        <v>46615</v>
      </c>
    </row>
    <row r="962" spans="8:13" x14ac:dyDescent="0.2">
      <c r="H962" s="139">
        <v>46616</v>
      </c>
      <c r="M962" s="139">
        <v>46616</v>
      </c>
    </row>
    <row r="963" spans="8:13" x14ac:dyDescent="0.2">
      <c r="H963" s="139">
        <v>46617</v>
      </c>
      <c r="M963" s="139">
        <v>46617</v>
      </c>
    </row>
    <row r="964" spans="8:13" x14ac:dyDescent="0.2">
      <c r="H964" s="139">
        <v>46618</v>
      </c>
      <c r="M964" s="139">
        <v>46618</v>
      </c>
    </row>
    <row r="965" spans="8:13" x14ac:dyDescent="0.2">
      <c r="H965" s="139">
        <v>46619</v>
      </c>
      <c r="M965" s="139">
        <v>46619</v>
      </c>
    </row>
    <row r="966" spans="8:13" x14ac:dyDescent="0.2">
      <c r="H966" s="139">
        <v>46620</v>
      </c>
      <c r="M966" s="139">
        <v>46620</v>
      </c>
    </row>
    <row r="967" spans="8:13" x14ac:dyDescent="0.2">
      <c r="H967" s="139">
        <v>46621</v>
      </c>
      <c r="M967" s="139">
        <v>46621</v>
      </c>
    </row>
    <row r="968" spans="8:13" x14ac:dyDescent="0.2">
      <c r="H968" s="139">
        <v>46622</v>
      </c>
      <c r="M968" s="139">
        <v>46622</v>
      </c>
    </row>
    <row r="969" spans="8:13" x14ac:dyDescent="0.2">
      <c r="H969" s="139">
        <v>46623</v>
      </c>
      <c r="M969" s="139">
        <v>46623</v>
      </c>
    </row>
    <row r="970" spans="8:13" x14ac:dyDescent="0.2">
      <c r="H970" s="139">
        <v>46624</v>
      </c>
      <c r="M970" s="139">
        <v>46624</v>
      </c>
    </row>
    <row r="971" spans="8:13" x14ac:dyDescent="0.2">
      <c r="H971" s="139">
        <v>46625</v>
      </c>
      <c r="M971" s="139">
        <v>46625</v>
      </c>
    </row>
    <row r="972" spans="8:13" x14ac:dyDescent="0.2">
      <c r="H972" s="139">
        <v>46626</v>
      </c>
      <c r="M972" s="139">
        <v>46626</v>
      </c>
    </row>
    <row r="973" spans="8:13" x14ac:dyDescent="0.2">
      <c r="H973" s="139">
        <v>46627</v>
      </c>
      <c r="M973" s="139">
        <v>46627</v>
      </c>
    </row>
    <row r="974" spans="8:13" x14ac:dyDescent="0.2">
      <c r="H974" s="139">
        <v>46628</v>
      </c>
      <c r="M974" s="139">
        <v>46628</v>
      </c>
    </row>
    <row r="975" spans="8:13" x14ac:dyDescent="0.2">
      <c r="H975" s="139">
        <v>46629</v>
      </c>
      <c r="M975" s="139">
        <v>46629</v>
      </c>
    </row>
    <row r="976" spans="8:13" x14ac:dyDescent="0.2">
      <c r="H976" s="139">
        <v>46630</v>
      </c>
      <c r="M976" s="139">
        <v>46630</v>
      </c>
    </row>
    <row r="977" spans="8:13" x14ac:dyDescent="0.2">
      <c r="H977" s="139">
        <v>46631</v>
      </c>
      <c r="M977" s="139">
        <v>46631</v>
      </c>
    </row>
    <row r="978" spans="8:13" x14ac:dyDescent="0.2">
      <c r="H978" s="139">
        <v>46632</v>
      </c>
      <c r="M978" s="139">
        <v>46632</v>
      </c>
    </row>
    <row r="979" spans="8:13" x14ac:dyDescent="0.2">
      <c r="H979" s="139">
        <v>46633</v>
      </c>
      <c r="M979" s="139">
        <v>46633</v>
      </c>
    </row>
    <row r="980" spans="8:13" x14ac:dyDescent="0.2">
      <c r="H980" s="139">
        <v>46634</v>
      </c>
      <c r="M980" s="139">
        <v>46634</v>
      </c>
    </row>
    <row r="981" spans="8:13" x14ac:dyDescent="0.2">
      <c r="H981" s="139">
        <v>46635</v>
      </c>
      <c r="M981" s="139">
        <v>46635</v>
      </c>
    </row>
    <row r="982" spans="8:13" x14ac:dyDescent="0.2">
      <c r="H982" s="139">
        <v>46636</v>
      </c>
      <c r="M982" s="139">
        <v>46636</v>
      </c>
    </row>
    <row r="983" spans="8:13" x14ac:dyDescent="0.2">
      <c r="H983" s="139">
        <v>46637</v>
      </c>
      <c r="M983" s="139">
        <v>46637</v>
      </c>
    </row>
    <row r="984" spans="8:13" x14ac:dyDescent="0.2">
      <c r="H984" s="139">
        <v>46638</v>
      </c>
      <c r="M984" s="139">
        <v>46638</v>
      </c>
    </row>
    <row r="985" spans="8:13" x14ac:dyDescent="0.2">
      <c r="H985" s="139">
        <v>46639</v>
      </c>
      <c r="M985" s="139">
        <v>46639</v>
      </c>
    </row>
    <row r="986" spans="8:13" x14ac:dyDescent="0.2">
      <c r="H986" s="139">
        <v>46640</v>
      </c>
      <c r="M986" s="139">
        <v>46640</v>
      </c>
    </row>
    <row r="987" spans="8:13" x14ac:dyDescent="0.2">
      <c r="H987" s="139">
        <v>46641</v>
      </c>
      <c r="M987" s="139">
        <v>46641</v>
      </c>
    </row>
    <row r="988" spans="8:13" x14ac:dyDescent="0.2">
      <c r="H988" s="139">
        <v>46642</v>
      </c>
      <c r="M988" s="139">
        <v>46642</v>
      </c>
    </row>
    <row r="989" spans="8:13" x14ac:dyDescent="0.2">
      <c r="H989" s="139">
        <v>46643</v>
      </c>
      <c r="M989" s="139">
        <v>46643</v>
      </c>
    </row>
    <row r="990" spans="8:13" x14ac:dyDescent="0.2">
      <c r="H990" s="139">
        <v>46644</v>
      </c>
      <c r="M990" s="139">
        <v>46644</v>
      </c>
    </row>
    <row r="991" spans="8:13" x14ac:dyDescent="0.2">
      <c r="H991" s="139">
        <v>46645</v>
      </c>
      <c r="M991" s="139">
        <v>46645</v>
      </c>
    </row>
    <row r="992" spans="8:13" x14ac:dyDescent="0.2">
      <c r="H992" s="139">
        <v>46646</v>
      </c>
      <c r="M992" s="139">
        <v>46646</v>
      </c>
    </row>
    <row r="993" spans="8:13" x14ac:dyDescent="0.2">
      <c r="H993" s="139">
        <v>46647</v>
      </c>
      <c r="M993" s="139">
        <v>46647</v>
      </c>
    </row>
    <row r="994" spans="8:13" x14ac:dyDescent="0.2">
      <c r="H994" s="139">
        <v>46648</v>
      </c>
      <c r="M994" s="139">
        <v>46648</v>
      </c>
    </row>
    <row r="995" spans="8:13" x14ac:dyDescent="0.2">
      <c r="H995" s="139">
        <v>46649</v>
      </c>
      <c r="M995" s="139">
        <v>46649</v>
      </c>
    </row>
    <row r="996" spans="8:13" x14ac:dyDescent="0.2">
      <c r="H996" s="139">
        <v>46650</v>
      </c>
      <c r="M996" s="139">
        <v>46650</v>
      </c>
    </row>
    <row r="997" spans="8:13" x14ac:dyDescent="0.2">
      <c r="H997" s="139">
        <v>46651</v>
      </c>
      <c r="M997" s="139">
        <v>46651</v>
      </c>
    </row>
    <row r="998" spans="8:13" x14ac:dyDescent="0.2">
      <c r="H998" s="139">
        <v>46652</v>
      </c>
      <c r="M998" s="139">
        <v>46652</v>
      </c>
    </row>
    <row r="999" spans="8:13" x14ac:dyDescent="0.2">
      <c r="H999" s="139">
        <v>46653</v>
      </c>
      <c r="M999" s="139">
        <v>46653</v>
      </c>
    </row>
    <row r="1000" spans="8:13" x14ac:dyDescent="0.2">
      <c r="H1000" s="139">
        <v>46654</v>
      </c>
      <c r="M1000" s="139">
        <v>46654</v>
      </c>
    </row>
    <row r="1001" spans="8:13" x14ac:dyDescent="0.2">
      <c r="H1001" s="139">
        <v>46655</v>
      </c>
      <c r="M1001" s="139">
        <v>46655</v>
      </c>
    </row>
    <row r="1002" spans="8:13" x14ac:dyDescent="0.2">
      <c r="H1002" s="139">
        <v>46656</v>
      </c>
      <c r="M1002" s="139">
        <v>46656</v>
      </c>
    </row>
    <row r="1003" spans="8:13" x14ac:dyDescent="0.2">
      <c r="H1003" s="139">
        <v>46657</v>
      </c>
      <c r="M1003" s="139">
        <v>46657</v>
      </c>
    </row>
    <row r="1004" spans="8:13" x14ac:dyDescent="0.2">
      <c r="H1004" s="139">
        <v>46658</v>
      </c>
      <c r="M1004" s="139">
        <v>46658</v>
      </c>
    </row>
    <row r="1005" spans="8:13" x14ac:dyDescent="0.2">
      <c r="H1005" s="139">
        <v>46659</v>
      </c>
      <c r="M1005" s="139">
        <v>46659</v>
      </c>
    </row>
    <row r="1006" spans="8:13" x14ac:dyDescent="0.2">
      <c r="H1006" s="139">
        <v>46660</v>
      </c>
      <c r="M1006" s="139">
        <v>46660</v>
      </c>
    </row>
    <row r="1007" spans="8:13" x14ac:dyDescent="0.2">
      <c r="H1007" s="139">
        <v>46661</v>
      </c>
      <c r="M1007" s="139">
        <v>46661</v>
      </c>
    </row>
    <row r="1008" spans="8:13" x14ac:dyDescent="0.2">
      <c r="H1008" s="139">
        <v>46662</v>
      </c>
      <c r="M1008" s="139">
        <v>46662</v>
      </c>
    </row>
    <row r="1009" spans="8:13" x14ac:dyDescent="0.2">
      <c r="H1009" s="139">
        <v>46663</v>
      </c>
      <c r="M1009" s="139">
        <v>46663</v>
      </c>
    </row>
    <row r="1010" spans="8:13" x14ac:dyDescent="0.2">
      <c r="H1010" s="139">
        <v>46664</v>
      </c>
      <c r="M1010" s="139">
        <v>46664</v>
      </c>
    </row>
    <row r="1011" spans="8:13" x14ac:dyDescent="0.2">
      <c r="H1011" s="139">
        <v>46665</v>
      </c>
      <c r="M1011" s="139">
        <v>46665</v>
      </c>
    </row>
    <row r="1012" spans="8:13" x14ac:dyDescent="0.2">
      <c r="H1012" s="139">
        <v>46666</v>
      </c>
      <c r="M1012" s="139">
        <v>46666</v>
      </c>
    </row>
    <row r="1013" spans="8:13" x14ac:dyDescent="0.2">
      <c r="H1013" s="139">
        <v>46667</v>
      </c>
      <c r="M1013" s="139">
        <v>46667</v>
      </c>
    </row>
    <row r="1014" spans="8:13" x14ac:dyDescent="0.2">
      <c r="H1014" s="139">
        <v>46668</v>
      </c>
      <c r="M1014" s="139">
        <v>46668</v>
      </c>
    </row>
    <row r="1015" spans="8:13" x14ac:dyDescent="0.2">
      <c r="H1015" s="139">
        <v>46669</v>
      </c>
      <c r="M1015" s="139">
        <v>46669</v>
      </c>
    </row>
    <row r="1016" spans="8:13" x14ac:dyDescent="0.2">
      <c r="H1016" s="139">
        <v>46670</v>
      </c>
      <c r="M1016" s="139">
        <v>46670</v>
      </c>
    </row>
    <row r="1017" spans="8:13" x14ac:dyDescent="0.2">
      <c r="H1017" s="139">
        <v>46671</v>
      </c>
      <c r="M1017" s="139">
        <v>46671</v>
      </c>
    </row>
    <row r="1018" spans="8:13" x14ac:dyDescent="0.2">
      <c r="H1018" s="139">
        <v>46672</v>
      </c>
      <c r="M1018" s="139">
        <v>46672</v>
      </c>
    </row>
    <row r="1019" spans="8:13" x14ac:dyDescent="0.2">
      <c r="H1019" s="139">
        <v>46673</v>
      </c>
      <c r="M1019" s="139">
        <v>46673</v>
      </c>
    </row>
    <row r="1020" spans="8:13" x14ac:dyDescent="0.2">
      <c r="H1020" s="139">
        <v>46674</v>
      </c>
      <c r="M1020" s="139">
        <v>46674</v>
      </c>
    </row>
    <row r="1021" spans="8:13" x14ac:dyDescent="0.2">
      <c r="H1021" s="139">
        <v>46675</v>
      </c>
      <c r="M1021" s="139">
        <v>46675</v>
      </c>
    </row>
    <row r="1022" spans="8:13" x14ac:dyDescent="0.2">
      <c r="H1022" s="139">
        <v>46676</v>
      </c>
      <c r="M1022" s="139">
        <v>46676</v>
      </c>
    </row>
    <row r="1023" spans="8:13" x14ac:dyDescent="0.2">
      <c r="H1023" s="139">
        <v>46677</v>
      </c>
      <c r="M1023" s="139">
        <v>46677</v>
      </c>
    </row>
    <row r="1024" spans="8:13" x14ac:dyDescent="0.2">
      <c r="H1024" s="139">
        <v>46678</v>
      </c>
      <c r="M1024" s="139">
        <v>46678</v>
      </c>
    </row>
    <row r="1025" spans="8:13" x14ac:dyDescent="0.2">
      <c r="H1025" s="139">
        <v>46679</v>
      </c>
      <c r="M1025" s="139">
        <v>46679</v>
      </c>
    </row>
    <row r="1026" spans="8:13" x14ac:dyDescent="0.2">
      <c r="H1026" s="139">
        <v>46680</v>
      </c>
      <c r="M1026" s="139">
        <v>46680</v>
      </c>
    </row>
    <row r="1027" spans="8:13" x14ac:dyDescent="0.2">
      <c r="H1027" s="139">
        <v>46681</v>
      </c>
      <c r="M1027" s="139">
        <v>46681</v>
      </c>
    </row>
    <row r="1028" spans="8:13" x14ac:dyDescent="0.2">
      <c r="H1028" s="139">
        <v>46682</v>
      </c>
      <c r="M1028" s="139">
        <v>46682</v>
      </c>
    </row>
    <row r="1029" spans="8:13" x14ac:dyDescent="0.2">
      <c r="H1029" s="139">
        <v>46683</v>
      </c>
      <c r="M1029" s="139">
        <v>46683</v>
      </c>
    </row>
    <row r="1030" spans="8:13" x14ac:dyDescent="0.2">
      <c r="H1030" s="139">
        <v>46684</v>
      </c>
      <c r="M1030" s="139">
        <v>46684</v>
      </c>
    </row>
    <row r="1031" spans="8:13" x14ac:dyDescent="0.2">
      <c r="H1031" s="139">
        <v>46685</v>
      </c>
      <c r="M1031" s="139">
        <v>46685</v>
      </c>
    </row>
    <row r="1032" spans="8:13" x14ac:dyDescent="0.2">
      <c r="H1032" s="139">
        <v>46686</v>
      </c>
      <c r="M1032" s="139">
        <v>46686</v>
      </c>
    </row>
    <row r="1033" spans="8:13" x14ac:dyDescent="0.2">
      <c r="H1033" s="139">
        <v>46687</v>
      </c>
      <c r="M1033" s="139">
        <v>46687</v>
      </c>
    </row>
    <row r="1034" spans="8:13" x14ac:dyDescent="0.2">
      <c r="H1034" s="139">
        <v>46688</v>
      </c>
      <c r="M1034" s="139">
        <v>46688</v>
      </c>
    </row>
    <row r="1035" spans="8:13" x14ac:dyDescent="0.2">
      <c r="H1035" s="139">
        <v>46689</v>
      </c>
      <c r="M1035" s="139">
        <v>46689</v>
      </c>
    </row>
    <row r="1036" spans="8:13" x14ac:dyDescent="0.2">
      <c r="H1036" s="139">
        <v>46690</v>
      </c>
      <c r="M1036" s="139">
        <v>46690</v>
      </c>
    </row>
    <row r="1037" spans="8:13" x14ac:dyDescent="0.2">
      <c r="H1037" s="139">
        <v>46691</v>
      </c>
      <c r="M1037" s="139">
        <v>46691</v>
      </c>
    </row>
    <row r="1038" spans="8:13" x14ac:dyDescent="0.2">
      <c r="H1038" s="139">
        <v>46692</v>
      </c>
      <c r="M1038" s="139">
        <v>46692</v>
      </c>
    </row>
    <row r="1039" spans="8:13" x14ac:dyDescent="0.2">
      <c r="H1039" s="139">
        <v>46693</v>
      </c>
      <c r="M1039" s="139">
        <v>46693</v>
      </c>
    </row>
    <row r="1040" spans="8:13" x14ac:dyDescent="0.2">
      <c r="H1040" s="139">
        <v>46694</v>
      </c>
      <c r="M1040" s="139">
        <v>46694</v>
      </c>
    </row>
    <row r="1041" spans="8:13" x14ac:dyDescent="0.2">
      <c r="H1041" s="139">
        <v>46695</v>
      </c>
      <c r="M1041" s="139">
        <v>46695</v>
      </c>
    </row>
    <row r="1042" spans="8:13" x14ac:dyDescent="0.2">
      <c r="H1042" s="139">
        <v>46696</v>
      </c>
      <c r="M1042" s="139">
        <v>46696</v>
      </c>
    </row>
    <row r="1043" spans="8:13" x14ac:dyDescent="0.2">
      <c r="H1043" s="139">
        <v>46697</v>
      </c>
      <c r="M1043" s="139">
        <v>46697</v>
      </c>
    </row>
    <row r="1044" spans="8:13" x14ac:dyDescent="0.2">
      <c r="H1044" s="139">
        <v>46698</v>
      </c>
      <c r="M1044" s="139">
        <v>46698</v>
      </c>
    </row>
    <row r="1045" spans="8:13" x14ac:dyDescent="0.2">
      <c r="H1045" s="139">
        <v>46699</v>
      </c>
      <c r="M1045" s="139">
        <v>46699</v>
      </c>
    </row>
    <row r="1046" spans="8:13" x14ac:dyDescent="0.2">
      <c r="H1046" s="139">
        <v>46700</v>
      </c>
      <c r="M1046" s="139">
        <v>46700</v>
      </c>
    </row>
    <row r="1047" spans="8:13" x14ac:dyDescent="0.2">
      <c r="H1047" s="139">
        <v>46701</v>
      </c>
      <c r="M1047" s="139">
        <v>46701</v>
      </c>
    </row>
    <row r="1048" spans="8:13" x14ac:dyDescent="0.2">
      <c r="H1048" s="139">
        <v>46702</v>
      </c>
      <c r="M1048" s="139">
        <v>46702</v>
      </c>
    </row>
    <row r="1049" spans="8:13" x14ac:dyDescent="0.2">
      <c r="H1049" s="139">
        <v>46703</v>
      </c>
      <c r="M1049" s="139">
        <v>46703</v>
      </c>
    </row>
    <row r="1050" spans="8:13" x14ac:dyDescent="0.2">
      <c r="H1050" s="139">
        <v>46704</v>
      </c>
      <c r="M1050" s="139">
        <v>46704</v>
      </c>
    </row>
    <row r="1051" spans="8:13" x14ac:dyDescent="0.2">
      <c r="H1051" s="139">
        <v>46705</v>
      </c>
      <c r="M1051" s="139">
        <v>46705</v>
      </c>
    </row>
    <row r="1052" spans="8:13" x14ac:dyDescent="0.2">
      <c r="H1052" s="139">
        <v>46706</v>
      </c>
      <c r="M1052" s="139">
        <v>46706</v>
      </c>
    </row>
    <row r="1053" spans="8:13" x14ac:dyDescent="0.2">
      <c r="H1053" s="139">
        <v>46707</v>
      </c>
      <c r="M1053" s="139">
        <v>46707</v>
      </c>
    </row>
    <row r="1054" spans="8:13" x14ac:dyDescent="0.2">
      <c r="H1054" s="139">
        <v>46708</v>
      </c>
      <c r="M1054" s="139">
        <v>46708</v>
      </c>
    </row>
    <row r="1055" spans="8:13" x14ac:dyDescent="0.2">
      <c r="H1055" s="139">
        <v>46709</v>
      </c>
      <c r="M1055" s="139">
        <v>46709</v>
      </c>
    </row>
    <row r="1056" spans="8:13" x14ac:dyDescent="0.2">
      <c r="H1056" s="139">
        <v>46710</v>
      </c>
      <c r="M1056" s="139">
        <v>46710</v>
      </c>
    </row>
    <row r="1057" spans="8:13" x14ac:dyDescent="0.2">
      <c r="H1057" s="139">
        <v>46711</v>
      </c>
      <c r="M1057" s="139">
        <v>46711</v>
      </c>
    </row>
    <row r="1058" spans="8:13" x14ac:dyDescent="0.2">
      <c r="H1058" s="139">
        <v>46712</v>
      </c>
      <c r="M1058" s="139">
        <v>46712</v>
      </c>
    </row>
    <row r="1059" spans="8:13" x14ac:dyDescent="0.2">
      <c r="H1059" s="139">
        <v>46713</v>
      </c>
      <c r="M1059" s="139">
        <v>46713</v>
      </c>
    </row>
    <row r="1060" spans="8:13" x14ac:dyDescent="0.2">
      <c r="H1060" s="139">
        <v>46714</v>
      </c>
      <c r="M1060" s="139">
        <v>46714</v>
      </c>
    </row>
    <row r="1061" spans="8:13" x14ac:dyDescent="0.2">
      <c r="H1061" s="139">
        <v>46715</v>
      </c>
      <c r="M1061" s="139">
        <v>46715</v>
      </c>
    </row>
    <row r="1062" spans="8:13" x14ac:dyDescent="0.2">
      <c r="H1062" s="139">
        <v>46716</v>
      </c>
      <c r="M1062" s="139">
        <v>46716</v>
      </c>
    </row>
    <row r="1063" spans="8:13" x14ac:dyDescent="0.2">
      <c r="H1063" s="139">
        <v>46717</v>
      </c>
      <c r="M1063" s="139">
        <v>46717</v>
      </c>
    </row>
    <row r="1064" spans="8:13" x14ac:dyDescent="0.2">
      <c r="H1064" s="139">
        <v>46718</v>
      </c>
      <c r="M1064" s="139">
        <v>46718</v>
      </c>
    </row>
    <row r="1065" spans="8:13" x14ac:dyDescent="0.2">
      <c r="H1065" s="139">
        <v>46719</v>
      </c>
      <c r="M1065" s="139">
        <v>46719</v>
      </c>
    </row>
    <row r="1066" spans="8:13" x14ac:dyDescent="0.2">
      <c r="H1066" s="139">
        <v>46720</v>
      </c>
      <c r="M1066" s="139">
        <v>46720</v>
      </c>
    </row>
    <row r="1067" spans="8:13" x14ac:dyDescent="0.2">
      <c r="H1067" s="139">
        <v>46721</v>
      </c>
      <c r="M1067" s="139">
        <v>46721</v>
      </c>
    </row>
    <row r="1068" spans="8:13" x14ac:dyDescent="0.2">
      <c r="H1068" s="139">
        <v>46722</v>
      </c>
      <c r="M1068" s="139">
        <v>46722</v>
      </c>
    </row>
    <row r="1069" spans="8:13" x14ac:dyDescent="0.2">
      <c r="H1069" s="139">
        <v>46723</v>
      </c>
      <c r="M1069" s="139">
        <v>46723</v>
      </c>
    </row>
    <row r="1070" spans="8:13" x14ac:dyDescent="0.2">
      <c r="H1070" s="139">
        <v>46724</v>
      </c>
      <c r="M1070" s="139">
        <v>46724</v>
      </c>
    </row>
    <row r="1071" spans="8:13" x14ac:dyDescent="0.2">
      <c r="H1071" s="139">
        <v>46725</v>
      </c>
      <c r="M1071" s="139">
        <v>46725</v>
      </c>
    </row>
    <row r="1072" spans="8:13" x14ac:dyDescent="0.2">
      <c r="H1072" s="139">
        <v>46726</v>
      </c>
      <c r="M1072" s="139">
        <v>46726</v>
      </c>
    </row>
    <row r="1073" spans="8:13" x14ac:dyDescent="0.2">
      <c r="H1073" s="139">
        <v>46727</v>
      </c>
      <c r="M1073" s="139">
        <v>46727</v>
      </c>
    </row>
    <row r="1074" spans="8:13" x14ac:dyDescent="0.2">
      <c r="H1074" s="139">
        <v>46728</v>
      </c>
      <c r="M1074" s="139">
        <v>46728</v>
      </c>
    </row>
    <row r="1075" spans="8:13" x14ac:dyDescent="0.2">
      <c r="H1075" s="139">
        <v>46729</v>
      </c>
      <c r="M1075" s="139">
        <v>46729</v>
      </c>
    </row>
    <row r="1076" spans="8:13" x14ac:dyDescent="0.2">
      <c r="H1076" s="139">
        <v>46730</v>
      </c>
      <c r="M1076" s="139">
        <v>46730</v>
      </c>
    </row>
    <row r="1077" spans="8:13" x14ac:dyDescent="0.2">
      <c r="H1077" s="139">
        <v>46731</v>
      </c>
      <c r="M1077" s="139">
        <v>46731</v>
      </c>
    </row>
    <row r="1078" spans="8:13" x14ac:dyDescent="0.2">
      <c r="H1078" s="139">
        <v>46732</v>
      </c>
      <c r="M1078" s="139">
        <v>46732</v>
      </c>
    </row>
    <row r="1079" spans="8:13" x14ac:dyDescent="0.2">
      <c r="H1079" s="139">
        <v>46733</v>
      </c>
      <c r="M1079" s="139">
        <v>46733</v>
      </c>
    </row>
    <row r="1080" spans="8:13" x14ac:dyDescent="0.2">
      <c r="H1080" s="139">
        <v>46734</v>
      </c>
      <c r="M1080" s="139">
        <v>46734</v>
      </c>
    </row>
    <row r="1081" spans="8:13" x14ac:dyDescent="0.2">
      <c r="H1081" s="139">
        <v>46735</v>
      </c>
      <c r="M1081" s="139">
        <v>46735</v>
      </c>
    </row>
    <row r="1082" spans="8:13" x14ac:dyDescent="0.2">
      <c r="H1082" s="139">
        <v>46736</v>
      </c>
      <c r="M1082" s="139">
        <v>46736</v>
      </c>
    </row>
    <row r="1083" spans="8:13" x14ac:dyDescent="0.2">
      <c r="H1083" s="139">
        <v>46737</v>
      </c>
      <c r="M1083" s="139">
        <v>46737</v>
      </c>
    </row>
    <row r="1084" spans="8:13" x14ac:dyDescent="0.2">
      <c r="H1084" s="139">
        <v>46738</v>
      </c>
      <c r="M1084" s="139">
        <v>46738</v>
      </c>
    </row>
    <row r="1085" spans="8:13" x14ac:dyDescent="0.2">
      <c r="H1085" s="139">
        <v>46739</v>
      </c>
      <c r="M1085" s="139">
        <v>46739</v>
      </c>
    </row>
    <row r="1086" spans="8:13" x14ac:dyDescent="0.2">
      <c r="H1086" s="139">
        <v>46740</v>
      </c>
      <c r="M1086" s="139">
        <v>46740</v>
      </c>
    </row>
    <row r="1087" spans="8:13" x14ac:dyDescent="0.2">
      <c r="H1087" s="139">
        <v>46741</v>
      </c>
      <c r="M1087" s="139">
        <v>46741</v>
      </c>
    </row>
    <row r="1088" spans="8:13" x14ac:dyDescent="0.2">
      <c r="H1088" s="139">
        <v>46742</v>
      </c>
      <c r="M1088" s="139">
        <v>46742</v>
      </c>
    </row>
    <row r="1089" spans="8:13" x14ac:dyDescent="0.2">
      <c r="H1089" s="139">
        <v>46743</v>
      </c>
      <c r="M1089" s="139">
        <v>46743</v>
      </c>
    </row>
    <row r="1090" spans="8:13" x14ac:dyDescent="0.2">
      <c r="H1090" s="139">
        <v>46744</v>
      </c>
      <c r="M1090" s="139">
        <v>46744</v>
      </c>
    </row>
    <row r="1091" spans="8:13" x14ac:dyDescent="0.2">
      <c r="H1091" s="139">
        <v>46745</v>
      </c>
      <c r="M1091" s="139">
        <v>46745</v>
      </c>
    </row>
    <row r="1092" spans="8:13" x14ac:dyDescent="0.2">
      <c r="H1092" s="139">
        <v>46746</v>
      </c>
      <c r="M1092" s="139">
        <v>46746</v>
      </c>
    </row>
    <row r="1093" spans="8:13" x14ac:dyDescent="0.2">
      <c r="H1093" s="139">
        <v>46747</v>
      </c>
      <c r="M1093" s="139">
        <v>46747</v>
      </c>
    </row>
    <row r="1094" spans="8:13" x14ac:dyDescent="0.2">
      <c r="H1094" s="139">
        <v>46748</v>
      </c>
      <c r="M1094" s="139">
        <v>46748</v>
      </c>
    </row>
    <row r="1095" spans="8:13" x14ac:dyDescent="0.2">
      <c r="H1095" s="139">
        <v>46749</v>
      </c>
      <c r="M1095" s="139">
        <v>46749</v>
      </c>
    </row>
    <row r="1096" spans="8:13" x14ac:dyDescent="0.2">
      <c r="H1096" s="139">
        <v>46750</v>
      </c>
      <c r="M1096" s="139">
        <v>46750</v>
      </c>
    </row>
    <row r="1097" spans="8:13" x14ac:dyDescent="0.2">
      <c r="H1097" s="139">
        <v>46751</v>
      </c>
      <c r="M1097" s="139">
        <v>46751</v>
      </c>
    </row>
    <row r="1098" spans="8:13" x14ac:dyDescent="0.2">
      <c r="H1098" s="139">
        <v>46752</v>
      </c>
      <c r="M1098" s="139">
        <v>46752</v>
      </c>
    </row>
    <row r="1099" spans="8:13" x14ac:dyDescent="0.2">
      <c r="H1099" s="139">
        <v>46753</v>
      </c>
      <c r="M1099" s="139">
        <v>46753</v>
      </c>
    </row>
    <row r="1100" spans="8:13" x14ac:dyDescent="0.2">
      <c r="H1100" s="139">
        <v>46754</v>
      </c>
      <c r="M1100" s="139">
        <v>46754</v>
      </c>
    </row>
    <row r="1101" spans="8:13" x14ac:dyDescent="0.2">
      <c r="H1101" s="139">
        <v>46755</v>
      </c>
      <c r="M1101" s="139">
        <v>46755</v>
      </c>
    </row>
    <row r="1102" spans="8:13" x14ac:dyDescent="0.2">
      <c r="H1102" s="139">
        <v>46756</v>
      </c>
      <c r="M1102" s="139">
        <v>46756</v>
      </c>
    </row>
    <row r="1103" spans="8:13" x14ac:dyDescent="0.2">
      <c r="H1103" s="139">
        <v>46757</v>
      </c>
      <c r="M1103" s="139">
        <v>46757</v>
      </c>
    </row>
    <row r="1104" spans="8:13" x14ac:dyDescent="0.2">
      <c r="H1104" s="139">
        <v>46758</v>
      </c>
      <c r="M1104" s="139">
        <v>46758</v>
      </c>
    </row>
    <row r="1105" spans="8:13" x14ac:dyDescent="0.2">
      <c r="H1105" s="139">
        <v>46759</v>
      </c>
      <c r="M1105" s="139">
        <v>46759</v>
      </c>
    </row>
    <row r="1106" spans="8:13" x14ac:dyDescent="0.2">
      <c r="H1106" s="139">
        <v>46760</v>
      </c>
      <c r="M1106" s="139">
        <v>46760</v>
      </c>
    </row>
    <row r="1107" spans="8:13" x14ac:dyDescent="0.2">
      <c r="H1107" s="139">
        <v>46761</v>
      </c>
      <c r="M1107" s="139">
        <v>46761</v>
      </c>
    </row>
    <row r="1108" spans="8:13" x14ac:dyDescent="0.2">
      <c r="H1108" s="139">
        <v>46762</v>
      </c>
      <c r="M1108" s="139">
        <v>46762</v>
      </c>
    </row>
    <row r="1109" spans="8:13" x14ac:dyDescent="0.2">
      <c r="H1109" s="139">
        <v>46763</v>
      </c>
      <c r="M1109" s="139">
        <v>46763</v>
      </c>
    </row>
    <row r="1110" spans="8:13" x14ac:dyDescent="0.2">
      <c r="H1110" s="139">
        <v>46764</v>
      </c>
      <c r="M1110" s="139">
        <v>46764</v>
      </c>
    </row>
    <row r="1111" spans="8:13" x14ac:dyDescent="0.2">
      <c r="H1111" s="139">
        <v>46765</v>
      </c>
      <c r="M1111" s="139">
        <v>46765</v>
      </c>
    </row>
    <row r="1112" spans="8:13" x14ac:dyDescent="0.2">
      <c r="H1112" s="139">
        <v>46766</v>
      </c>
      <c r="M1112" s="139">
        <v>46766</v>
      </c>
    </row>
    <row r="1113" spans="8:13" x14ac:dyDescent="0.2">
      <c r="H1113" s="139">
        <v>46767</v>
      </c>
      <c r="M1113" s="139">
        <v>46767</v>
      </c>
    </row>
    <row r="1114" spans="8:13" x14ac:dyDescent="0.2">
      <c r="H1114" s="139">
        <v>46768</v>
      </c>
      <c r="M1114" s="139">
        <v>46768</v>
      </c>
    </row>
    <row r="1115" spans="8:13" x14ac:dyDescent="0.2">
      <c r="H1115" s="139">
        <v>46769</v>
      </c>
      <c r="M1115" s="139">
        <v>46769</v>
      </c>
    </row>
    <row r="1116" spans="8:13" x14ac:dyDescent="0.2">
      <c r="H1116" s="139">
        <v>46770</v>
      </c>
      <c r="M1116" s="139">
        <v>46770</v>
      </c>
    </row>
    <row r="1117" spans="8:13" x14ac:dyDescent="0.2">
      <c r="H1117" s="139">
        <v>46771</v>
      </c>
      <c r="M1117" s="139">
        <v>46771</v>
      </c>
    </row>
    <row r="1118" spans="8:13" x14ac:dyDescent="0.2">
      <c r="H1118" s="139">
        <v>46772</v>
      </c>
      <c r="M1118" s="139">
        <v>46772</v>
      </c>
    </row>
    <row r="1119" spans="8:13" x14ac:dyDescent="0.2">
      <c r="H1119" s="139">
        <v>46773</v>
      </c>
      <c r="M1119" s="139">
        <v>46773</v>
      </c>
    </row>
    <row r="1120" spans="8:13" x14ac:dyDescent="0.2">
      <c r="H1120" s="139">
        <v>46774</v>
      </c>
      <c r="M1120" s="139">
        <v>46774</v>
      </c>
    </row>
    <row r="1121" spans="8:13" x14ac:dyDescent="0.2">
      <c r="H1121" s="139">
        <v>46775</v>
      </c>
      <c r="M1121" s="139">
        <v>46775</v>
      </c>
    </row>
    <row r="1122" spans="8:13" x14ac:dyDescent="0.2">
      <c r="H1122" s="139">
        <v>46776</v>
      </c>
      <c r="M1122" s="139">
        <v>46776</v>
      </c>
    </row>
    <row r="1123" spans="8:13" x14ac:dyDescent="0.2">
      <c r="H1123" s="139">
        <v>46777</v>
      </c>
      <c r="M1123" s="139">
        <v>46777</v>
      </c>
    </row>
    <row r="1124" spans="8:13" x14ac:dyDescent="0.2">
      <c r="H1124" s="139">
        <v>46778</v>
      </c>
      <c r="M1124" s="139">
        <v>46778</v>
      </c>
    </row>
    <row r="1125" spans="8:13" x14ac:dyDescent="0.2">
      <c r="H1125" s="139">
        <v>46779</v>
      </c>
      <c r="M1125" s="139">
        <v>46779</v>
      </c>
    </row>
    <row r="1126" spans="8:13" x14ac:dyDescent="0.2">
      <c r="H1126" s="139">
        <v>46780</v>
      </c>
      <c r="M1126" s="139">
        <v>46780</v>
      </c>
    </row>
    <row r="1127" spans="8:13" x14ac:dyDescent="0.2">
      <c r="H1127" s="139">
        <v>46781</v>
      </c>
      <c r="M1127" s="139">
        <v>46781</v>
      </c>
    </row>
    <row r="1128" spans="8:13" x14ac:dyDescent="0.2">
      <c r="H1128" s="139">
        <v>46782</v>
      </c>
      <c r="M1128" s="139">
        <v>46782</v>
      </c>
    </row>
    <row r="1129" spans="8:13" x14ac:dyDescent="0.2">
      <c r="H1129" s="139">
        <v>46783</v>
      </c>
      <c r="M1129" s="139">
        <v>46783</v>
      </c>
    </row>
    <row r="1130" spans="8:13" x14ac:dyDescent="0.2">
      <c r="H1130" s="139">
        <v>46784</v>
      </c>
      <c r="M1130" s="139">
        <v>46784</v>
      </c>
    </row>
    <row r="1131" spans="8:13" x14ac:dyDescent="0.2">
      <c r="H1131" s="139">
        <v>46785</v>
      </c>
      <c r="M1131" s="139">
        <v>46785</v>
      </c>
    </row>
    <row r="1132" spans="8:13" x14ac:dyDescent="0.2">
      <c r="H1132" s="139">
        <v>46786</v>
      </c>
      <c r="M1132" s="139">
        <v>46786</v>
      </c>
    </row>
    <row r="1133" spans="8:13" x14ac:dyDescent="0.2">
      <c r="H1133" s="139">
        <v>46787</v>
      </c>
      <c r="M1133" s="139">
        <v>46787</v>
      </c>
    </row>
    <row r="1134" spans="8:13" x14ac:dyDescent="0.2">
      <c r="H1134" s="139">
        <v>46788</v>
      </c>
      <c r="M1134" s="139">
        <v>46788</v>
      </c>
    </row>
    <row r="1135" spans="8:13" x14ac:dyDescent="0.2">
      <c r="H1135" s="139">
        <v>46789</v>
      </c>
      <c r="M1135" s="139">
        <v>46789</v>
      </c>
    </row>
    <row r="1136" spans="8:13" x14ac:dyDescent="0.2">
      <c r="H1136" s="139">
        <v>46790</v>
      </c>
      <c r="M1136" s="139">
        <v>46790</v>
      </c>
    </row>
    <row r="1137" spans="8:13" x14ac:dyDescent="0.2">
      <c r="H1137" s="139">
        <v>46791</v>
      </c>
      <c r="M1137" s="139">
        <v>46791</v>
      </c>
    </row>
    <row r="1138" spans="8:13" x14ac:dyDescent="0.2">
      <c r="H1138" s="139">
        <v>46792</v>
      </c>
      <c r="M1138" s="139">
        <v>46792</v>
      </c>
    </row>
    <row r="1139" spans="8:13" x14ac:dyDescent="0.2">
      <c r="H1139" s="139">
        <v>46793</v>
      </c>
      <c r="M1139" s="139">
        <v>46793</v>
      </c>
    </row>
    <row r="1140" spans="8:13" x14ac:dyDescent="0.2">
      <c r="H1140" s="139">
        <v>46794</v>
      </c>
      <c r="M1140" s="139">
        <v>46794</v>
      </c>
    </row>
    <row r="1141" spans="8:13" x14ac:dyDescent="0.2">
      <c r="H1141" s="139">
        <v>46795</v>
      </c>
      <c r="M1141" s="139">
        <v>46795</v>
      </c>
    </row>
    <row r="1142" spans="8:13" x14ac:dyDescent="0.2">
      <c r="H1142" s="139">
        <v>46796</v>
      </c>
      <c r="M1142" s="139">
        <v>46796</v>
      </c>
    </row>
    <row r="1143" spans="8:13" x14ac:dyDescent="0.2">
      <c r="H1143" s="139">
        <v>46797</v>
      </c>
      <c r="M1143" s="139">
        <v>46797</v>
      </c>
    </row>
    <row r="1144" spans="8:13" x14ac:dyDescent="0.2">
      <c r="H1144" s="139">
        <v>46798</v>
      </c>
      <c r="M1144" s="139">
        <v>46798</v>
      </c>
    </row>
    <row r="1145" spans="8:13" x14ac:dyDescent="0.2">
      <c r="H1145" s="139">
        <v>46799</v>
      </c>
      <c r="M1145" s="139">
        <v>46799</v>
      </c>
    </row>
    <row r="1146" spans="8:13" x14ac:dyDescent="0.2">
      <c r="H1146" s="139">
        <v>46800</v>
      </c>
      <c r="M1146" s="139">
        <v>46800</v>
      </c>
    </row>
    <row r="1147" spans="8:13" x14ac:dyDescent="0.2">
      <c r="H1147" s="139">
        <v>46801</v>
      </c>
      <c r="M1147" s="139">
        <v>46801</v>
      </c>
    </row>
    <row r="1148" spans="8:13" x14ac:dyDescent="0.2">
      <c r="H1148" s="139">
        <v>46802</v>
      </c>
      <c r="M1148" s="139">
        <v>46802</v>
      </c>
    </row>
    <row r="1149" spans="8:13" x14ac:dyDescent="0.2">
      <c r="H1149" s="139">
        <v>46803</v>
      </c>
      <c r="M1149" s="139">
        <v>46803</v>
      </c>
    </row>
    <row r="1150" spans="8:13" x14ac:dyDescent="0.2">
      <c r="H1150" s="139">
        <v>46804</v>
      </c>
      <c r="M1150" s="139">
        <v>46804</v>
      </c>
    </row>
    <row r="1151" spans="8:13" x14ac:dyDescent="0.2">
      <c r="H1151" s="139">
        <v>46805</v>
      </c>
      <c r="M1151" s="139">
        <v>46805</v>
      </c>
    </row>
    <row r="1152" spans="8:13" x14ac:dyDescent="0.2">
      <c r="H1152" s="139">
        <v>46806</v>
      </c>
      <c r="M1152" s="139">
        <v>46806</v>
      </c>
    </row>
    <row r="1153" spans="8:13" x14ac:dyDescent="0.2">
      <c r="H1153" s="139">
        <v>46807</v>
      </c>
      <c r="M1153" s="139">
        <v>46807</v>
      </c>
    </row>
    <row r="1154" spans="8:13" x14ac:dyDescent="0.2">
      <c r="H1154" s="139">
        <v>46808</v>
      </c>
      <c r="M1154" s="139">
        <v>46808</v>
      </c>
    </row>
    <row r="1155" spans="8:13" x14ac:dyDescent="0.2">
      <c r="H1155" s="139">
        <v>46809</v>
      </c>
      <c r="M1155" s="139">
        <v>46809</v>
      </c>
    </row>
    <row r="1156" spans="8:13" x14ac:dyDescent="0.2">
      <c r="H1156" s="139">
        <v>46810</v>
      </c>
      <c r="M1156" s="139">
        <v>46810</v>
      </c>
    </row>
    <row r="1157" spans="8:13" x14ac:dyDescent="0.2">
      <c r="H1157" s="139">
        <v>46811</v>
      </c>
      <c r="M1157" s="139">
        <v>46811</v>
      </c>
    </row>
    <row r="1158" spans="8:13" x14ac:dyDescent="0.2">
      <c r="H1158" s="139">
        <v>46812</v>
      </c>
      <c r="M1158" s="139">
        <v>46812</v>
      </c>
    </row>
    <row r="1159" spans="8:13" x14ac:dyDescent="0.2">
      <c r="H1159" s="139">
        <v>46813</v>
      </c>
      <c r="M1159" s="139">
        <v>46813</v>
      </c>
    </row>
    <row r="1160" spans="8:13" x14ac:dyDescent="0.2">
      <c r="H1160" s="139">
        <v>46814</v>
      </c>
      <c r="M1160" s="139">
        <v>46814</v>
      </c>
    </row>
    <row r="1161" spans="8:13" x14ac:dyDescent="0.2">
      <c r="H1161" s="139">
        <v>46815</v>
      </c>
      <c r="M1161" s="139">
        <v>46815</v>
      </c>
    </row>
    <row r="1162" spans="8:13" x14ac:dyDescent="0.2">
      <c r="H1162" s="139">
        <v>46816</v>
      </c>
      <c r="M1162" s="139">
        <v>46816</v>
      </c>
    </row>
    <row r="1163" spans="8:13" x14ac:dyDescent="0.2">
      <c r="H1163" s="139">
        <v>46817</v>
      </c>
      <c r="M1163" s="139">
        <v>46817</v>
      </c>
    </row>
    <row r="1164" spans="8:13" x14ac:dyDescent="0.2">
      <c r="H1164" s="139">
        <v>46818</v>
      </c>
      <c r="M1164" s="139">
        <v>46818</v>
      </c>
    </row>
    <row r="1165" spans="8:13" x14ac:dyDescent="0.2">
      <c r="H1165" s="139">
        <v>46819</v>
      </c>
      <c r="M1165" s="139">
        <v>46819</v>
      </c>
    </row>
    <row r="1166" spans="8:13" x14ac:dyDescent="0.2">
      <c r="H1166" s="139">
        <v>46820</v>
      </c>
      <c r="M1166" s="139">
        <v>46820</v>
      </c>
    </row>
    <row r="1167" spans="8:13" x14ac:dyDescent="0.2">
      <c r="H1167" s="139">
        <v>46821</v>
      </c>
      <c r="M1167" s="139">
        <v>46821</v>
      </c>
    </row>
    <row r="1168" spans="8:13" x14ac:dyDescent="0.2">
      <c r="H1168" s="139">
        <v>46822</v>
      </c>
      <c r="M1168" s="139">
        <v>46822</v>
      </c>
    </row>
    <row r="1169" spans="8:13" x14ac:dyDescent="0.2">
      <c r="H1169" s="139">
        <v>46823</v>
      </c>
      <c r="M1169" s="139">
        <v>46823</v>
      </c>
    </row>
    <row r="1170" spans="8:13" x14ac:dyDescent="0.2">
      <c r="H1170" s="139">
        <v>46824</v>
      </c>
      <c r="M1170" s="139">
        <v>46824</v>
      </c>
    </row>
    <row r="1171" spans="8:13" x14ac:dyDescent="0.2">
      <c r="H1171" s="139">
        <v>46825</v>
      </c>
      <c r="M1171" s="139">
        <v>46825</v>
      </c>
    </row>
    <row r="1172" spans="8:13" x14ac:dyDescent="0.2">
      <c r="H1172" s="139">
        <v>46826</v>
      </c>
      <c r="M1172" s="139">
        <v>46826</v>
      </c>
    </row>
    <row r="1173" spans="8:13" x14ac:dyDescent="0.2">
      <c r="H1173" s="139">
        <v>46827</v>
      </c>
      <c r="M1173" s="139">
        <v>46827</v>
      </c>
    </row>
    <row r="1174" spans="8:13" x14ac:dyDescent="0.2">
      <c r="H1174" s="139">
        <v>46828</v>
      </c>
      <c r="M1174" s="139">
        <v>46828</v>
      </c>
    </row>
    <row r="1175" spans="8:13" x14ac:dyDescent="0.2">
      <c r="H1175" s="139">
        <v>46829</v>
      </c>
      <c r="M1175" s="139">
        <v>46829</v>
      </c>
    </row>
    <row r="1176" spans="8:13" x14ac:dyDescent="0.2">
      <c r="H1176" s="139">
        <v>46830</v>
      </c>
      <c r="M1176" s="139">
        <v>46830</v>
      </c>
    </row>
    <row r="1177" spans="8:13" x14ac:dyDescent="0.2">
      <c r="H1177" s="139">
        <v>46831</v>
      </c>
      <c r="M1177" s="139">
        <v>46831</v>
      </c>
    </row>
    <row r="1178" spans="8:13" x14ac:dyDescent="0.2">
      <c r="H1178" s="139">
        <v>46832</v>
      </c>
      <c r="M1178" s="139">
        <v>46832</v>
      </c>
    </row>
    <row r="1179" spans="8:13" x14ac:dyDescent="0.2">
      <c r="H1179" s="139">
        <v>46833</v>
      </c>
      <c r="M1179" s="139">
        <v>46833</v>
      </c>
    </row>
    <row r="1180" spans="8:13" x14ac:dyDescent="0.2">
      <c r="H1180" s="139">
        <v>46834</v>
      </c>
      <c r="M1180" s="139">
        <v>46834</v>
      </c>
    </row>
    <row r="1181" spans="8:13" x14ac:dyDescent="0.2">
      <c r="H1181" s="139">
        <v>46835</v>
      </c>
      <c r="M1181" s="139">
        <v>46835</v>
      </c>
    </row>
    <row r="1182" spans="8:13" x14ac:dyDescent="0.2">
      <c r="H1182" s="139">
        <v>46836</v>
      </c>
      <c r="M1182" s="139">
        <v>46836</v>
      </c>
    </row>
    <row r="1183" spans="8:13" x14ac:dyDescent="0.2">
      <c r="H1183" s="139">
        <v>46837</v>
      </c>
      <c r="M1183" s="139">
        <v>46837</v>
      </c>
    </row>
    <row r="1184" spans="8:13" x14ac:dyDescent="0.2">
      <c r="H1184" s="139">
        <v>46838</v>
      </c>
      <c r="M1184" s="139">
        <v>46838</v>
      </c>
    </row>
    <row r="1185" spans="8:13" x14ac:dyDescent="0.2">
      <c r="H1185" s="139">
        <v>46839</v>
      </c>
      <c r="M1185" s="139">
        <v>46839</v>
      </c>
    </row>
    <row r="1186" spans="8:13" x14ac:dyDescent="0.2">
      <c r="H1186" s="139">
        <v>46840</v>
      </c>
      <c r="M1186" s="139">
        <v>46840</v>
      </c>
    </row>
    <row r="1187" spans="8:13" x14ac:dyDescent="0.2">
      <c r="H1187" s="139">
        <v>46841</v>
      </c>
      <c r="M1187" s="139">
        <v>46841</v>
      </c>
    </row>
    <row r="1188" spans="8:13" x14ac:dyDescent="0.2">
      <c r="H1188" s="139">
        <v>46842</v>
      </c>
      <c r="M1188" s="139">
        <v>46842</v>
      </c>
    </row>
    <row r="1189" spans="8:13" x14ac:dyDescent="0.2">
      <c r="H1189" s="139">
        <v>46843</v>
      </c>
      <c r="M1189" s="139">
        <v>46843</v>
      </c>
    </row>
    <row r="1190" spans="8:13" x14ac:dyDescent="0.2">
      <c r="H1190" s="139">
        <v>46844</v>
      </c>
      <c r="M1190" s="139">
        <v>46844</v>
      </c>
    </row>
    <row r="1191" spans="8:13" x14ac:dyDescent="0.2">
      <c r="H1191" s="139">
        <v>46845</v>
      </c>
      <c r="M1191" s="139">
        <v>46845</v>
      </c>
    </row>
    <row r="1192" spans="8:13" x14ac:dyDescent="0.2">
      <c r="H1192" s="139">
        <v>46846</v>
      </c>
      <c r="M1192" s="139">
        <v>46846</v>
      </c>
    </row>
    <row r="1193" spans="8:13" x14ac:dyDescent="0.2">
      <c r="H1193" s="139">
        <v>46847</v>
      </c>
      <c r="M1193" s="139">
        <v>46847</v>
      </c>
    </row>
    <row r="1194" spans="8:13" x14ac:dyDescent="0.2">
      <c r="H1194" s="139">
        <v>46848</v>
      </c>
      <c r="M1194" s="139">
        <v>46848</v>
      </c>
    </row>
    <row r="1195" spans="8:13" x14ac:dyDescent="0.2">
      <c r="H1195" s="139">
        <v>46849</v>
      </c>
      <c r="M1195" s="139">
        <v>46849</v>
      </c>
    </row>
    <row r="1196" spans="8:13" x14ac:dyDescent="0.2">
      <c r="H1196" s="139">
        <v>46850</v>
      </c>
      <c r="M1196" s="139">
        <v>46850</v>
      </c>
    </row>
    <row r="1197" spans="8:13" x14ac:dyDescent="0.2">
      <c r="H1197" s="139">
        <v>46851</v>
      </c>
      <c r="M1197" s="139">
        <v>46851</v>
      </c>
    </row>
    <row r="1198" spans="8:13" x14ac:dyDescent="0.2">
      <c r="H1198" s="139">
        <v>46852</v>
      </c>
      <c r="M1198" s="139">
        <v>46852</v>
      </c>
    </row>
    <row r="1199" spans="8:13" x14ac:dyDescent="0.2">
      <c r="H1199" s="139">
        <v>46853</v>
      </c>
      <c r="M1199" s="139">
        <v>46853</v>
      </c>
    </row>
    <row r="1200" spans="8:13" x14ac:dyDescent="0.2">
      <c r="H1200" s="139">
        <v>46854</v>
      </c>
      <c r="M1200" s="139">
        <v>46854</v>
      </c>
    </row>
    <row r="1201" spans="8:13" x14ac:dyDescent="0.2">
      <c r="H1201" s="139">
        <v>46855</v>
      </c>
      <c r="M1201" s="139">
        <v>46855</v>
      </c>
    </row>
    <row r="1202" spans="8:13" x14ac:dyDescent="0.2">
      <c r="H1202" s="139">
        <v>46856</v>
      </c>
      <c r="M1202" s="139">
        <v>46856</v>
      </c>
    </row>
    <row r="1203" spans="8:13" x14ac:dyDescent="0.2">
      <c r="H1203" s="139">
        <v>46857</v>
      </c>
      <c r="M1203" s="139">
        <v>46857</v>
      </c>
    </row>
    <row r="1204" spans="8:13" x14ac:dyDescent="0.2">
      <c r="H1204" s="139">
        <v>46858</v>
      </c>
      <c r="M1204" s="139">
        <v>46858</v>
      </c>
    </row>
    <row r="1205" spans="8:13" x14ac:dyDescent="0.2">
      <c r="H1205" s="139">
        <v>46859</v>
      </c>
      <c r="M1205" s="139">
        <v>46859</v>
      </c>
    </row>
    <row r="1206" spans="8:13" x14ac:dyDescent="0.2">
      <c r="H1206" s="139">
        <v>46860</v>
      </c>
      <c r="M1206" s="139">
        <v>46860</v>
      </c>
    </row>
    <row r="1207" spans="8:13" x14ac:dyDescent="0.2">
      <c r="H1207" s="139">
        <v>46861</v>
      </c>
      <c r="M1207" s="139">
        <v>46861</v>
      </c>
    </row>
    <row r="1208" spans="8:13" x14ac:dyDescent="0.2">
      <c r="H1208" s="139">
        <v>46862</v>
      </c>
      <c r="M1208" s="139">
        <v>46862</v>
      </c>
    </row>
    <row r="1209" spans="8:13" x14ac:dyDescent="0.2">
      <c r="H1209" s="139">
        <v>46863</v>
      </c>
      <c r="M1209" s="139">
        <v>46863</v>
      </c>
    </row>
    <row r="1210" spans="8:13" x14ac:dyDescent="0.2">
      <c r="H1210" s="139">
        <v>46864</v>
      </c>
      <c r="M1210" s="139">
        <v>46864</v>
      </c>
    </row>
    <row r="1211" spans="8:13" x14ac:dyDescent="0.2">
      <c r="H1211" s="139">
        <v>46865</v>
      </c>
      <c r="M1211" s="139">
        <v>46865</v>
      </c>
    </row>
    <row r="1212" spans="8:13" x14ac:dyDescent="0.2">
      <c r="H1212" s="139">
        <v>46866</v>
      </c>
      <c r="M1212" s="139">
        <v>46866</v>
      </c>
    </row>
    <row r="1213" spans="8:13" x14ac:dyDescent="0.2">
      <c r="H1213" s="139">
        <v>46867</v>
      </c>
      <c r="M1213" s="139">
        <v>46867</v>
      </c>
    </row>
    <row r="1214" spans="8:13" x14ac:dyDescent="0.2">
      <c r="H1214" s="139">
        <v>46868</v>
      </c>
      <c r="M1214" s="139">
        <v>46868</v>
      </c>
    </row>
    <row r="1215" spans="8:13" x14ac:dyDescent="0.2">
      <c r="H1215" s="139">
        <v>46869</v>
      </c>
      <c r="M1215" s="139">
        <v>46869</v>
      </c>
    </row>
    <row r="1216" spans="8:13" x14ac:dyDescent="0.2">
      <c r="H1216" s="139">
        <v>46870</v>
      </c>
      <c r="M1216" s="139">
        <v>46870</v>
      </c>
    </row>
    <row r="1217" spans="8:13" x14ac:dyDescent="0.2">
      <c r="H1217" s="139">
        <v>46871</v>
      </c>
      <c r="M1217" s="139">
        <v>46871</v>
      </c>
    </row>
    <row r="1218" spans="8:13" x14ac:dyDescent="0.2">
      <c r="H1218" s="139">
        <v>46872</v>
      </c>
      <c r="M1218" s="139">
        <v>46872</v>
      </c>
    </row>
    <row r="1219" spans="8:13" x14ac:dyDescent="0.2">
      <c r="H1219" s="139">
        <v>46873</v>
      </c>
      <c r="M1219" s="139">
        <v>46873</v>
      </c>
    </row>
    <row r="1220" spans="8:13" x14ac:dyDescent="0.2">
      <c r="H1220" s="139">
        <v>46874</v>
      </c>
      <c r="M1220" s="139">
        <v>46874</v>
      </c>
    </row>
    <row r="1221" spans="8:13" x14ac:dyDescent="0.2">
      <c r="H1221" s="139">
        <v>46875</v>
      </c>
      <c r="M1221" s="139">
        <v>46875</v>
      </c>
    </row>
    <row r="1222" spans="8:13" x14ac:dyDescent="0.2">
      <c r="H1222" s="139">
        <v>46876</v>
      </c>
      <c r="M1222" s="139">
        <v>46876</v>
      </c>
    </row>
    <row r="1223" spans="8:13" x14ac:dyDescent="0.2">
      <c r="H1223" s="139">
        <v>46877</v>
      </c>
      <c r="M1223" s="139">
        <v>46877</v>
      </c>
    </row>
    <row r="1224" spans="8:13" x14ac:dyDescent="0.2">
      <c r="H1224" s="139">
        <v>46878</v>
      </c>
      <c r="M1224" s="139">
        <v>46878</v>
      </c>
    </row>
    <row r="1225" spans="8:13" x14ac:dyDescent="0.2">
      <c r="H1225" s="139">
        <v>46879</v>
      </c>
      <c r="M1225" s="139">
        <v>46879</v>
      </c>
    </row>
    <row r="1226" spans="8:13" x14ac:dyDescent="0.2">
      <c r="H1226" s="139">
        <v>46880</v>
      </c>
      <c r="M1226" s="139">
        <v>46880</v>
      </c>
    </row>
    <row r="1227" spans="8:13" x14ac:dyDescent="0.2">
      <c r="H1227" s="139">
        <v>46881</v>
      </c>
      <c r="M1227" s="139">
        <v>46881</v>
      </c>
    </row>
    <row r="1228" spans="8:13" x14ac:dyDescent="0.2">
      <c r="H1228" s="139">
        <v>46882</v>
      </c>
      <c r="M1228" s="139">
        <v>46882</v>
      </c>
    </row>
    <row r="1229" spans="8:13" x14ac:dyDescent="0.2">
      <c r="H1229" s="139">
        <v>46883</v>
      </c>
      <c r="M1229" s="139">
        <v>46883</v>
      </c>
    </row>
    <row r="1230" spans="8:13" x14ac:dyDescent="0.2">
      <c r="H1230" s="139">
        <v>46884</v>
      </c>
      <c r="M1230" s="139">
        <v>46884</v>
      </c>
    </row>
    <row r="1231" spans="8:13" x14ac:dyDescent="0.2">
      <c r="H1231" s="139">
        <v>46885</v>
      </c>
      <c r="M1231" s="139">
        <v>46885</v>
      </c>
    </row>
    <row r="1232" spans="8:13" x14ac:dyDescent="0.2">
      <c r="H1232" s="139">
        <v>46886</v>
      </c>
      <c r="M1232" s="139">
        <v>46886</v>
      </c>
    </row>
    <row r="1233" spans="8:13" x14ac:dyDescent="0.2">
      <c r="H1233" s="139">
        <v>46887</v>
      </c>
      <c r="M1233" s="139">
        <v>46887</v>
      </c>
    </row>
    <row r="1234" spans="8:13" x14ac:dyDescent="0.2">
      <c r="H1234" s="139">
        <v>46888</v>
      </c>
      <c r="M1234" s="139">
        <v>46888</v>
      </c>
    </row>
    <row r="1235" spans="8:13" x14ac:dyDescent="0.2">
      <c r="H1235" s="139">
        <v>46889</v>
      </c>
      <c r="M1235" s="139">
        <v>46889</v>
      </c>
    </row>
    <row r="1236" spans="8:13" x14ac:dyDescent="0.2">
      <c r="H1236" s="139">
        <v>46890</v>
      </c>
      <c r="M1236" s="139">
        <v>46890</v>
      </c>
    </row>
    <row r="1237" spans="8:13" x14ac:dyDescent="0.2">
      <c r="H1237" s="139">
        <v>46891</v>
      </c>
      <c r="M1237" s="139">
        <v>46891</v>
      </c>
    </row>
    <row r="1238" spans="8:13" x14ac:dyDescent="0.2">
      <c r="H1238" s="139">
        <v>46892</v>
      </c>
      <c r="M1238" s="139">
        <v>46892</v>
      </c>
    </row>
    <row r="1239" spans="8:13" x14ac:dyDescent="0.2">
      <c r="H1239" s="139">
        <v>46893</v>
      </c>
      <c r="M1239" s="139">
        <v>46893</v>
      </c>
    </row>
    <row r="1240" spans="8:13" x14ac:dyDescent="0.2">
      <c r="H1240" s="139">
        <v>46894</v>
      </c>
      <c r="M1240" s="139">
        <v>46894</v>
      </c>
    </row>
    <row r="1241" spans="8:13" x14ac:dyDescent="0.2">
      <c r="H1241" s="139">
        <v>46895</v>
      </c>
      <c r="M1241" s="139">
        <v>46895</v>
      </c>
    </row>
    <row r="1242" spans="8:13" x14ac:dyDescent="0.2">
      <c r="H1242" s="139">
        <v>46896</v>
      </c>
      <c r="M1242" s="139">
        <v>46896</v>
      </c>
    </row>
    <row r="1243" spans="8:13" x14ac:dyDescent="0.2">
      <c r="H1243" s="139">
        <v>46897</v>
      </c>
      <c r="M1243" s="139">
        <v>46897</v>
      </c>
    </row>
    <row r="1244" spans="8:13" x14ac:dyDescent="0.2">
      <c r="H1244" s="139">
        <v>46898</v>
      </c>
      <c r="M1244" s="139">
        <v>46898</v>
      </c>
    </row>
    <row r="1245" spans="8:13" x14ac:dyDescent="0.2">
      <c r="H1245" s="139">
        <v>46899</v>
      </c>
      <c r="M1245" s="139">
        <v>46899</v>
      </c>
    </row>
    <row r="1246" spans="8:13" x14ac:dyDescent="0.2">
      <c r="H1246" s="139">
        <v>46900</v>
      </c>
      <c r="M1246" s="139">
        <v>46900</v>
      </c>
    </row>
    <row r="1247" spans="8:13" x14ac:dyDescent="0.2">
      <c r="H1247" s="139">
        <v>46901</v>
      </c>
      <c r="M1247" s="139">
        <v>46901</v>
      </c>
    </row>
    <row r="1248" spans="8:13" x14ac:dyDescent="0.2">
      <c r="H1248" s="139">
        <v>46902</v>
      </c>
      <c r="M1248" s="139">
        <v>46902</v>
      </c>
    </row>
    <row r="1249" spans="8:13" x14ac:dyDescent="0.2">
      <c r="H1249" s="139">
        <v>46903</v>
      </c>
      <c r="M1249" s="139">
        <v>46903</v>
      </c>
    </row>
    <row r="1250" spans="8:13" x14ac:dyDescent="0.2">
      <c r="H1250" s="139">
        <v>46904</v>
      </c>
      <c r="M1250" s="139">
        <v>46904</v>
      </c>
    </row>
    <row r="1251" spans="8:13" x14ac:dyDescent="0.2">
      <c r="H1251" s="139">
        <v>46905</v>
      </c>
      <c r="M1251" s="139">
        <v>46905</v>
      </c>
    </row>
    <row r="1252" spans="8:13" x14ac:dyDescent="0.2">
      <c r="H1252" s="139">
        <v>46906</v>
      </c>
      <c r="M1252" s="139">
        <v>46906</v>
      </c>
    </row>
    <row r="1253" spans="8:13" x14ac:dyDescent="0.2">
      <c r="H1253" s="139">
        <v>46907</v>
      </c>
      <c r="M1253" s="139">
        <v>46907</v>
      </c>
    </row>
    <row r="1254" spans="8:13" x14ac:dyDescent="0.2">
      <c r="H1254" s="139">
        <v>46908</v>
      </c>
      <c r="M1254" s="139">
        <v>46908</v>
      </c>
    </row>
    <row r="1255" spans="8:13" x14ac:dyDescent="0.2">
      <c r="H1255" s="139">
        <v>46909</v>
      </c>
      <c r="M1255" s="139">
        <v>46909</v>
      </c>
    </row>
    <row r="1256" spans="8:13" x14ac:dyDescent="0.2">
      <c r="H1256" s="139">
        <v>46910</v>
      </c>
      <c r="M1256" s="139">
        <v>46910</v>
      </c>
    </row>
    <row r="1257" spans="8:13" x14ac:dyDescent="0.2">
      <c r="H1257" s="139">
        <v>46911</v>
      </c>
      <c r="M1257" s="139">
        <v>46911</v>
      </c>
    </row>
    <row r="1258" spans="8:13" x14ac:dyDescent="0.2">
      <c r="H1258" s="139">
        <v>46912</v>
      </c>
      <c r="M1258" s="139">
        <v>46912</v>
      </c>
    </row>
    <row r="1259" spans="8:13" x14ac:dyDescent="0.2">
      <c r="H1259" s="139">
        <v>46913</v>
      </c>
      <c r="M1259" s="139">
        <v>46913</v>
      </c>
    </row>
    <row r="1260" spans="8:13" x14ac:dyDescent="0.2">
      <c r="H1260" s="139">
        <v>46914</v>
      </c>
      <c r="M1260" s="139">
        <v>46914</v>
      </c>
    </row>
    <row r="1261" spans="8:13" x14ac:dyDescent="0.2">
      <c r="H1261" s="139">
        <v>46915</v>
      </c>
      <c r="M1261" s="139">
        <v>46915</v>
      </c>
    </row>
    <row r="1262" spans="8:13" x14ac:dyDescent="0.2">
      <c r="H1262" s="139">
        <v>46916</v>
      </c>
      <c r="M1262" s="139">
        <v>46916</v>
      </c>
    </row>
    <row r="1263" spans="8:13" x14ac:dyDescent="0.2">
      <c r="H1263" s="139">
        <v>46917</v>
      </c>
      <c r="M1263" s="139">
        <v>46917</v>
      </c>
    </row>
    <row r="1264" spans="8:13" x14ac:dyDescent="0.2">
      <c r="H1264" s="139">
        <v>46918</v>
      </c>
      <c r="M1264" s="139">
        <v>46918</v>
      </c>
    </row>
    <row r="1265" spans="8:13" x14ac:dyDescent="0.2">
      <c r="H1265" s="139">
        <v>46919</v>
      </c>
      <c r="M1265" s="139">
        <v>46919</v>
      </c>
    </row>
    <row r="1266" spans="8:13" x14ac:dyDescent="0.2">
      <c r="H1266" s="139">
        <v>46920</v>
      </c>
      <c r="M1266" s="139">
        <v>46920</v>
      </c>
    </row>
    <row r="1267" spans="8:13" x14ac:dyDescent="0.2">
      <c r="H1267" s="139">
        <v>46921</v>
      </c>
      <c r="M1267" s="139">
        <v>46921</v>
      </c>
    </row>
    <row r="1268" spans="8:13" x14ac:dyDescent="0.2">
      <c r="H1268" s="139">
        <v>46922</v>
      </c>
      <c r="M1268" s="139">
        <v>46922</v>
      </c>
    </row>
    <row r="1269" spans="8:13" x14ac:dyDescent="0.2">
      <c r="H1269" s="139">
        <v>46923</v>
      </c>
      <c r="M1269" s="139">
        <v>46923</v>
      </c>
    </row>
    <row r="1270" spans="8:13" x14ac:dyDescent="0.2">
      <c r="H1270" s="139">
        <v>46924</v>
      </c>
      <c r="M1270" s="139">
        <v>46924</v>
      </c>
    </row>
    <row r="1271" spans="8:13" x14ac:dyDescent="0.2">
      <c r="H1271" s="139">
        <v>46925</v>
      </c>
      <c r="M1271" s="139">
        <v>46925</v>
      </c>
    </row>
    <row r="1272" spans="8:13" x14ac:dyDescent="0.2">
      <c r="H1272" s="139">
        <v>46926</v>
      </c>
      <c r="M1272" s="139">
        <v>46926</v>
      </c>
    </row>
    <row r="1273" spans="8:13" x14ac:dyDescent="0.2">
      <c r="H1273" s="139">
        <v>46927</v>
      </c>
      <c r="M1273" s="139">
        <v>46927</v>
      </c>
    </row>
    <row r="1274" spans="8:13" x14ac:dyDescent="0.2">
      <c r="H1274" s="139">
        <v>46928</v>
      </c>
      <c r="M1274" s="139">
        <v>46928</v>
      </c>
    </row>
    <row r="1275" spans="8:13" x14ac:dyDescent="0.2">
      <c r="H1275" s="139">
        <v>46929</v>
      </c>
      <c r="M1275" s="139">
        <v>46929</v>
      </c>
    </row>
    <row r="1276" spans="8:13" x14ac:dyDescent="0.2">
      <c r="H1276" s="139">
        <v>46930</v>
      </c>
      <c r="M1276" s="139">
        <v>46930</v>
      </c>
    </row>
    <row r="1277" spans="8:13" x14ac:dyDescent="0.2">
      <c r="H1277" s="139">
        <v>46931</v>
      </c>
      <c r="M1277" s="139">
        <v>46931</v>
      </c>
    </row>
    <row r="1278" spans="8:13" x14ac:dyDescent="0.2">
      <c r="H1278" s="139">
        <v>46932</v>
      </c>
      <c r="M1278" s="139">
        <v>46932</v>
      </c>
    </row>
    <row r="1279" spans="8:13" x14ac:dyDescent="0.2">
      <c r="H1279" s="139">
        <v>46933</v>
      </c>
      <c r="M1279" s="139">
        <v>46933</v>
      </c>
    </row>
    <row r="1280" spans="8:13" x14ac:dyDescent="0.2">
      <c r="H1280" s="139">
        <v>46934</v>
      </c>
      <c r="M1280" s="139">
        <v>46934</v>
      </c>
    </row>
    <row r="1281" spans="8:13" x14ac:dyDescent="0.2">
      <c r="H1281" s="139">
        <v>46935</v>
      </c>
      <c r="M1281" s="139">
        <v>46935</v>
      </c>
    </row>
    <row r="1282" spans="8:13" x14ac:dyDescent="0.2">
      <c r="H1282" s="139">
        <v>46936</v>
      </c>
      <c r="M1282" s="139">
        <v>46936</v>
      </c>
    </row>
    <row r="1283" spans="8:13" x14ac:dyDescent="0.2">
      <c r="H1283" s="139">
        <v>46937</v>
      </c>
      <c r="M1283" s="139">
        <v>46937</v>
      </c>
    </row>
    <row r="1284" spans="8:13" x14ac:dyDescent="0.2">
      <c r="H1284" s="139">
        <v>46938</v>
      </c>
      <c r="M1284" s="139">
        <v>46938</v>
      </c>
    </row>
    <row r="1285" spans="8:13" x14ac:dyDescent="0.2">
      <c r="H1285" s="139">
        <v>46939</v>
      </c>
      <c r="M1285" s="139">
        <v>46939</v>
      </c>
    </row>
    <row r="1286" spans="8:13" x14ac:dyDescent="0.2">
      <c r="H1286" s="139">
        <v>46940</v>
      </c>
      <c r="M1286" s="139">
        <v>46940</v>
      </c>
    </row>
    <row r="1287" spans="8:13" x14ac:dyDescent="0.2">
      <c r="H1287" s="139">
        <v>46941</v>
      </c>
      <c r="M1287" s="139">
        <v>46941</v>
      </c>
    </row>
    <row r="1288" spans="8:13" x14ac:dyDescent="0.2">
      <c r="H1288" s="139">
        <v>46942</v>
      </c>
      <c r="M1288" s="139">
        <v>46942</v>
      </c>
    </row>
    <row r="1289" spans="8:13" x14ac:dyDescent="0.2">
      <c r="H1289" s="139">
        <v>46943</v>
      </c>
      <c r="M1289" s="139">
        <v>46943</v>
      </c>
    </row>
    <row r="1290" spans="8:13" x14ac:dyDescent="0.2">
      <c r="H1290" s="139">
        <v>46944</v>
      </c>
      <c r="M1290" s="139">
        <v>46944</v>
      </c>
    </row>
    <row r="1291" spans="8:13" x14ac:dyDescent="0.2">
      <c r="H1291" s="139">
        <v>46945</v>
      </c>
      <c r="M1291" s="139">
        <v>46945</v>
      </c>
    </row>
    <row r="1292" spans="8:13" x14ac:dyDescent="0.2">
      <c r="H1292" s="139">
        <v>46946</v>
      </c>
      <c r="M1292" s="139">
        <v>46946</v>
      </c>
    </row>
    <row r="1293" spans="8:13" x14ac:dyDescent="0.2">
      <c r="H1293" s="139">
        <v>46947</v>
      </c>
      <c r="M1293" s="139">
        <v>46947</v>
      </c>
    </row>
    <row r="1294" spans="8:13" x14ac:dyDescent="0.2">
      <c r="H1294" s="139">
        <v>46948</v>
      </c>
      <c r="M1294" s="139">
        <v>46948</v>
      </c>
    </row>
    <row r="1295" spans="8:13" x14ac:dyDescent="0.2">
      <c r="H1295" s="139">
        <v>46949</v>
      </c>
      <c r="M1295" s="139">
        <v>46949</v>
      </c>
    </row>
    <row r="1296" spans="8:13" x14ac:dyDescent="0.2">
      <c r="H1296" s="139">
        <v>46950</v>
      </c>
      <c r="M1296" s="139">
        <v>46950</v>
      </c>
    </row>
    <row r="1297" spans="8:13" x14ac:dyDescent="0.2">
      <c r="H1297" s="139">
        <v>46951</v>
      </c>
      <c r="M1297" s="139">
        <v>46951</v>
      </c>
    </row>
    <row r="1298" spans="8:13" x14ac:dyDescent="0.2">
      <c r="H1298" s="139">
        <v>46952</v>
      </c>
      <c r="M1298" s="139">
        <v>46952</v>
      </c>
    </row>
    <row r="1299" spans="8:13" x14ac:dyDescent="0.2">
      <c r="H1299" s="139">
        <v>46953</v>
      </c>
      <c r="M1299" s="139">
        <v>46953</v>
      </c>
    </row>
    <row r="1300" spans="8:13" x14ac:dyDescent="0.2">
      <c r="H1300" s="139">
        <v>46954</v>
      </c>
      <c r="M1300" s="139">
        <v>46954</v>
      </c>
    </row>
    <row r="1301" spans="8:13" x14ac:dyDescent="0.2">
      <c r="H1301" s="139">
        <v>46955</v>
      </c>
      <c r="M1301" s="139">
        <v>46955</v>
      </c>
    </row>
    <row r="1302" spans="8:13" x14ac:dyDescent="0.2">
      <c r="H1302" s="139">
        <v>46956</v>
      </c>
      <c r="M1302" s="139">
        <v>46956</v>
      </c>
    </row>
    <row r="1303" spans="8:13" x14ac:dyDescent="0.2">
      <c r="H1303" s="139">
        <v>46957</v>
      </c>
      <c r="M1303" s="139">
        <v>46957</v>
      </c>
    </row>
    <row r="1304" spans="8:13" x14ac:dyDescent="0.2">
      <c r="H1304" s="139">
        <v>46958</v>
      </c>
      <c r="M1304" s="139">
        <v>46958</v>
      </c>
    </row>
    <row r="1305" spans="8:13" x14ac:dyDescent="0.2">
      <c r="H1305" s="139">
        <v>46959</v>
      </c>
      <c r="M1305" s="139">
        <v>46959</v>
      </c>
    </row>
    <row r="1306" spans="8:13" x14ac:dyDescent="0.2">
      <c r="H1306" s="139">
        <v>46960</v>
      </c>
      <c r="M1306" s="139">
        <v>46960</v>
      </c>
    </row>
    <row r="1307" spans="8:13" x14ac:dyDescent="0.2">
      <c r="H1307" s="139">
        <v>46961</v>
      </c>
      <c r="M1307" s="139">
        <v>46961</v>
      </c>
    </row>
    <row r="1308" spans="8:13" x14ac:dyDescent="0.2">
      <c r="H1308" s="139">
        <v>46962</v>
      </c>
      <c r="M1308" s="139">
        <v>46962</v>
      </c>
    </row>
    <row r="1309" spans="8:13" x14ac:dyDescent="0.2">
      <c r="H1309" s="139">
        <v>46963</v>
      </c>
      <c r="M1309" s="139">
        <v>46963</v>
      </c>
    </row>
    <row r="1310" spans="8:13" x14ac:dyDescent="0.2">
      <c r="H1310" s="139">
        <v>46964</v>
      </c>
      <c r="M1310" s="139">
        <v>46964</v>
      </c>
    </row>
    <row r="1311" spans="8:13" x14ac:dyDescent="0.2">
      <c r="H1311" s="139">
        <v>46965</v>
      </c>
      <c r="M1311" s="139">
        <v>46965</v>
      </c>
    </row>
    <row r="1312" spans="8:13" x14ac:dyDescent="0.2">
      <c r="H1312" s="139">
        <v>46966</v>
      </c>
      <c r="M1312" s="139">
        <v>46966</v>
      </c>
    </row>
    <row r="1313" spans="8:13" x14ac:dyDescent="0.2">
      <c r="H1313" s="139">
        <v>46967</v>
      </c>
      <c r="M1313" s="139">
        <v>46967</v>
      </c>
    </row>
    <row r="1314" spans="8:13" x14ac:dyDescent="0.2">
      <c r="H1314" s="139">
        <v>46968</v>
      </c>
      <c r="M1314" s="139">
        <v>46968</v>
      </c>
    </row>
    <row r="1315" spans="8:13" x14ac:dyDescent="0.2">
      <c r="H1315" s="139">
        <v>46969</v>
      </c>
      <c r="M1315" s="139">
        <v>46969</v>
      </c>
    </row>
    <row r="1316" spans="8:13" x14ac:dyDescent="0.2">
      <c r="H1316" s="139">
        <v>46970</v>
      </c>
      <c r="M1316" s="139">
        <v>46970</v>
      </c>
    </row>
    <row r="1317" spans="8:13" x14ac:dyDescent="0.2">
      <c r="H1317" s="139">
        <v>46971</v>
      </c>
      <c r="M1317" s="139">
        <v>46971</v>
      </c>
    </row>
    <row r="1318" spans="8:13" x14ac:dyDescent="0.2">
      <c r="H1318" s="139">
        <v>46972</v>
      </c>
      <c r="M1318" s="139">
        <v>46972</v>
      </c>
    </row>
    <row r="1319" spans="8:13" x14ac:dyDescent="0.2">
      <c r="H1319" s="139">
        <v>46973</v>
      </c>
      <c r="M1319" s="139">
        <v>46973</v>
      </c>
    </row>
    <row r="1320" spans="8:13" x14ac:dyDescent="0.2">
      <c r="H1320" s="139">
        <v>46974</v>
      </c>
      <c r="M1320" s="139">
        <v>46974</v>
      </c>
    </row>
    <row r="1321" spans="8:13" x14ac:dyDescent="0.2">
      <c r="H1321" s="139">
        <v>46975</v>
      </c>
      <c r="M1321" s="139">
        <v>46975</v>
      </c>
    </row>
    <row r="1322" spans="8:13" x14ac:dyDescent="0.2">
      <c r="H1322" s="139">
        <v>46976</v>
      </c>
      <c r="M1322" s="139">
        <v>46976</v>
      </c>
    </row>
    <row r="1323" spans="8:13" x14ac:dyDescent="0.2">
      <c r="H1323" s="139">
        <v>46977</v>
      </c>
      <c r="M1323" s="139">
        <v>46977</v>
      </c>
    </row>
    <row r="1324" spans="8:13" x14ac:dyDescent="0.2">
      <c r="H1324" s="139">
        <v>46978</v>
      </c>
      <c r="M1324" s="139">
        <v>46978</v>
      </c>
    </row>
    <row r="1325" spans="8:13" x14ac:dyDescent="0.2">
      <c r="H1325" s="139">
        <v>46979</v>
      </c>
      <c r="M1325" s="139">
        <v>46979</v>
      </c>
    </row>
    <row r="1326" spans="8:13" x14ac:dyDescent="0.2">
      <c r="H1326" s="139">
        <v>46980</v>
      </c>
      <c r="M1326" s="139">
        <v>46980</v>
      </c>
    </row>
    <row r="1327" spans="8:13" x14ac:dyDescent="0.2">
      <c r="H1327" s="139">
        <v>46981</v>
      </c>
      <c r="M1327" s="139">
        <v>46981</v>
      </c>
    </row>
    <row r="1328" spans="8:13" x14ac:dyDescent="0.2">
      <c r="H1328" s="139">
        <v>46982</v>
      </c>
      <c r="M1328" s="139">
        <v>46982</v>
      </c>
    </row>
    <row r="1329" spans="8:13" x14ac:dyDescent="0.2">
      <c r="H1329" s="139">
        <v>46983</v>
      </c>
      <c r="M1329" s="139">
        <v>46983</v>
      </c>
    </row>
    <row r="1330" spans="8:13" x14ac:dyDescent="0.2">
      <c r="H1330" s="139">
        <v>46984</v>
      </c>
      <c r="M1330" s="139">
        <v>46984</v>
      </c>
    </row>
    <row r="1331" spans="8:13" x14ac:dyDescent="0.2">
      <c r="H1331" s="139">
        <v>46985</v>
      </c>
      <c r="M1331" s="139">
        <v>46985</v>
      </c>
    </row>
    <row r="1332" spans="8:13" x14ac:dyDescent="0.2">
      <c r="H1332" s="139">
        <v>46986</v>
      </c>
      <c r="M1332" s="139">
        <v>46986</v>
      </c>
    </row>
    <row r="1333" spans="8:13" x14ac:dyDescent="0.2">
      <c r="H1333" s="139">
        <v>46987</v>
      </c>
      <c r="M1333" s="139">
        <v>46987</v>
      </c>
    </row>
    <row r="1334" spans="8:13" x14ac:dyDescent="0.2">
      <c r="H1334" s="139">
        <v>46988</v>
      </c>
      <c r="M1334" s="139">
        <v>46988</v>
      </c>
    </row>
    <row r="1335" spans="8:13" x14ac:dyDescent="0.2">
      <c r="H1335" s="139">
        <v>46989</v>
      </c>
      <c r="M1335" s="139">
        <v>46989</v>
      </c>
    </row>
    <row r="1336" spans="8:13" x14ac:dyDescent="0.2">
      <c r="H1336" s="139">
        <v>46990</v>
      </c>
      <c r="M1336" s="139">
        <v>46990</v>
      </c>
    </row>
    <row r="1337" spans="8:13" x14ac:dyDescent="0.2">
      <c r="H1337" s="139">
        <v>46991</v>
      </c>
      <c r="M1337" s="139">
        <v>46991</v>
      </c>
    </row>
    <row r="1338" spans="8:13" x14ac:dyDescent="0.2">
      <c r="H1338" s="139">
        <v>46992</v>
      </c>
      <c r="M1338" s="139">
        <v>46992</v>
      </c>
    </row>
    <row r="1339" spans="8:13" x14ac:dyDescent="0.2">
      <c r="H1339" s="139">
        <v>46993</v>
      </c>
      <c r="M1339" s="139">
        <v>46993</v>
      </c>
    </row>
    <row r="1340" spans="8:13" x14ac:dyDescent="0.2">
      <c r="H1340" s="139">
        <v>46994</v>
      </c>
      <c r="M1340" s="139">
        <v>46994</v>
      </c>
    </row>
    <row r="1341" spans="8:13" x14ac:dyDescent="0.2">
      <c r="H1341" s="139">
        <v>46995</v>
      </c>
      <c r="M1341" s="139">
        <v>46995</v>
      </c>
    </row>
    <row r="1342" spans="8:13" x14ac:dyDescent="0.2">
      <c r="H1342" s="139">
        <v>46996</v>
      </c>
      <c r="M1342" s="139">
        <v>46996</v>
      </c>
    </row>
    <row r="1343" spans="8:13" x14ac:dyDescent="0.2">
      <c r="H1343" s="139">
        <v>46997</v>
      </c>
      <c r="M1343" s="139">
        <v>46997</v>
      </c>
    </row>
    <row r="1344" spans="8:13" x14ac:dyDescent="0.2">
      <c r="H1344" s="139">
        <v>46998</v>
      </c>
      <c r="M1344" s="139">
        <v>46998</v>
      </c>
    </row>
    <row r="1345" spans="8:13" x14ac:dyDescent="0.2">
      <c r="H1345" s="139">
        <v>46999</v>
      </c>
      <c r="M1345" s="139">
        <v>46999</v>
      </c>
    </row>
    <row r="1346" spans="8:13" x14ac:dyDescent="0.2">
      <c r="H1346" s="139">
        <v>47000</v>
      </c>
      <c r="M1346" s="139">
        <v>47000</v>
      </c>
    </row>
    <row r="1347" spans="8:13" x14ac:dyDescent="0.2">
      <c r="H1347" s="139">
        <v>47001</v>
      </c>
      <c r="M1347" s="139">
        <v>47001</v>
      </c>
    </row>
    <row r="1348" spans="8:13" x14ac:dyDescent="0.2">
      <c r="H1348" s="139">
        <v>47002</v>
      </c>
      <c r="M1348" s="139">
        <v>47002</v>
      </c>
    </row>
    <row r="1349" spans="8:13" x14ac:dyDescent="0.2">
      <c r="H1349" s="139">
        <v>47003</v>
      </c>
      <c r="M1349" s="139">
        <v>47003</v>
      </c>
    </row>
    <row r="1350" spans="8:13" x14ac:dyDescent="0.2">
      <c r="H1350" s="139">
        <v>47004</v>
      </c>
      <c r="M1350" s="139">
        <v>47004</v>
      </c>
    </row>
    <row r="1351" spans="8:13" x14ac:dyDescent="0.2">
      <c r="H1351" s="139">
        <v>47005</v>
      </c>
      <c r="M1351" s="139">
        <v>47005</v>
      </c>
    </row>
    <row r="1352" spans="8:13" x14ac:dyDescent="0.2">
      <c r="H1352" s="139">
        <v>47006</v>
      </c>
      <c r="M1352" s="139">
        <v>47006</v>
      </c>
    </row>
    <row r="1353" spans="8:13" x14ac:dyDescent="0.2">
      <c r="H1353" s="139">
        <v>47007</v>
      </c>
      <c r="M1353" s="139">
        <v>47007</v>
      </c>
    </row>
    <row r="1354" spans="8:13" x14ac:dyDescent="0.2">
      <c r="H1354" s="139">
        <v>47008</v>
      </c>
      <c r="M1354" s="139">
        <v>47008</v>
      </c>
    </row>
    <row r="1355" spans="8:13" x14ac:dyDescent="0.2">
      <c r="H1355" s="139">
        <v>47009</v>
      </c>
      <c r="M1355" s="139">
        <v>47009</v>
      </c>
    </row>
    <row r="1356" spans="8:13" x14ac:dyDescent="0.2">
      <c r="H1356" s="139">
        <v>47010</v>
      </c>
      <c r="M1356" s="139">
        <v>47010</v>
      </c>
    </row>
    <row r="1357" spans="8:13" x14ac:dyDescent="0.2">
      <c r="H1357" s="139">
        <v>47011</v>
      </c>
      <c r="M1357" s="139">
        <v>47011</v>
      </c>
    </row>
    <row r="1358" spans="8:13" x14ac:dyDescent="0.2">
      <c r="H1358" s="139">
        <v>47012</v>
      </c>
      <c r="M1358" s="139">
        <v>47012</v>
      </c>
    </row>
    <row r="1359" spans="8:13" x14ac:dyDescent="0.2">
      <c r="H1359" s="139">
        <v>47013</v>
      </c>
      <c r="M1359" s="139">
        <v>47013</v>
      </c>
    </row>
    <row r="1360" spans="8:13" x14ac:dyDescent="0.2">
      <c r="H1360" s="139">
        <v>47014</v>
      </c>
      <c r="M1360" s="139">
        <v>47014</v>
      </c>
    </row>
    <row r="1361" spans="8:13" x14ac:dyDescent="0.2">
      <c r="H1361" s="139">
        <v>47015</v>
      </c>
      <c r="M1361" s="139">
        <v>47015</v>
      </c>
    </row>
    <row r="1362" spans="8:13" x14ac:dyDescent="0.2">
      <c r="H1362" s="139">
        <v>47016</v>
      </c>
      <c r="M1362" s="139">
        <v>47016</v>
      </c>
    </row>
    <row r="1363" spans="8:13" x14ac:dyDescent="0.2">
      <c r="H1363" s="139">
        <v>47017</v>
      </c>
      <c r="M1363" s="139">
        <v>47017</v>
      </c>
    </row>
    <row r="1364" spans="8:13" x14ac:dyDescent="0.2">
      <c r="H1364" s="139">
        <v>47018</v>
      </c>
      <c r="M1364" s="139">
        <v>47018</v>
      </c>
    </row>
    <row r="1365" spans="8:13" x14ac:dyDescent="0.2">
      <c r="H1365" s="139">
        <v>47019</v>
      </c>
      <c r="M1365" s="139">
        <v>47019</v>
      </c>
    </row>
    <row r="1366" spans="8:13" x14ac:dyDescent="0.2">
      <c r="H1366" s="139">
        <v>47020</v>
      </c>
      <c r="M1366" s="139">
        <v>47020</v>
      </c>
    </row>
    <row r="1367" spans="8:13" x14ac:dyDescent="0.2">
      <c r="H1367" s="139">
        <v>47021</v>
      </c>
      <c r="M1367" s="139">
        <v>47021</v>
      </c>
    </row>
    <row r="1368" spans="8:13" x14ac:dyDescent="0.2">
      <c r="H1368" s="139">
        <v>47022</v>
      </c>
      <c r="M1368" s="139">
        <v>47022</v>
      </c>
    </row>
    <row r="1369" spans="8:13" x14ac:dyDescent="0.2">
      <c r="H1369" s="139">
        <v>47023</v>
      </c>
      <c r="M1369" s="139">
        <v>47023</v>
      </c>
    </row>
    <row r="1370" spans="8:13" x14ac:dyDescent="0.2">
      <c r="H1370" s="139">
        <v>47024</v>
      </c>
      <c r="M1370" s="139">
        <v>47024</v>
      </c>
    </row>
    <row r="1371" spans="8:13" x14ac:dyDescent="0.2">
      <c r="H1371" s="139">
        <v>47025</v>
      </c>
      <c r="M1371" s="139">
        <v>47025</v>
      </c>
    </row>
    <row r="1372" spans="8:13" x14ac:dyDescent="0.2">
      <c r="H1372" s="139">
        <v>47026</v>
      </c>
      <c r="M1372" s="139">
        <v>47026</v>
      </c>
    </row>
    <row r="1373" spans="8:13" x14ac:dyDescent="0.2">
      <c r="H1373" s="139">
        <v>47027</v>
      </c>
      <c r="M1373" s="139">
        <v>47027</v>
      </c>
    </row>
    <row r="1374" spans="8:13" x14ac:dyDescent="0.2">
      <c r="H1374" s="139">
        <v>47028</v>
      </c>
      <c r="M1374" s="139">
        <v>47028</v>
      </c>
    </row>
    <row r="1375" spans="8:13" x14ac:dyDescent="0.2">
      <c r="H1375" s="139">
        <v>47029</v>
      </c>
      <c r="M1375" s="139">
        <v>47029</v>
      </c>
    </row>
    <row r="1376" spans="8:13" x14ac:dyDescent="0.2">
      <c r="H1376" s="139">
        <v>47030</v>
      </c>
      <c r="M1376" s="139">
        <v>47030</v>
      </c>
    </row>
    <row r="1377" spans="8:13" x14ac:dyDescent="0.2">
      <c r="H1377" s="139">
        <v>47031</v>
      </c>
      <c r="M1377" s="139">
        <v>47031</v>
      </c>
    </row>
    <row r="1378" spans="8:13" x14ac:dyDescent="0.2">
      <c r="H1378" s="139">
        <v>47032</v>
      </c>
      <c r="M1378" s="139">
        <v>47032</v>
      </c>
    </row>
    <row r="1379" spans="8:13" x14ac:dyDescent="0.2">
      <c r="H1379" s="139">
        <v>47033</v>
      </c>
      <c r="M1379" s="139">
        <v>47033</v>
      </c>
    </row>
    <row r="1380" spans="8:13" x14ac:dyDescent="0.2">
      <c r="H1380" s="139">
        <v>47034</v>
      </c>
      <c r="M1380" s="139">
        <v>47034</v>
      </c>
    </row>
    <row r="1381" spans="8:13" x14ac:dyDescent="0.2">
      <c r="H1381" s="139">
        <v>47035</v>
      </c>
      <c r="M1381" s="139">
        <v>47035</v>
      </c>
    </row>
    <row r="1382" spans="8:13" x14ac:dyDescent="0.2">
      <c r="H1382" s="139">
        <v>47036</v>
      </c>
      <c r="M1382" s="139">
        <v>47036</v>
      </c>
    </row>
    <row r="1383" spans="8:13" x14ac:dyDescent="0.2">
      <c r="H1383" s="139">
        <v>47037</v>
      </c>
      <c r="M1383" s="139">
        <v>47037</v>
      </c>
    </row>
    <row r="1384" spans="8:13" x14ac:dyDescent="0.2">
      <c r="H1384" s="139">
        <v>47038</v>
      </c>
      <c r="M1384" s="139">
        <v>47038</v>
      </c>
    </row>
    <row r="1385" spans="8:13" x14ac:dyDescent="0.2">
      <c r="H1385" s="139">
        <v>47039</v>
      </c>
      <c r="M1385" s="139">
        <v>47039</v>
      </c>
    </row>
    <row r="1386" spans="8:13" x14ac:dyDescent="0.2">
      <c r="H1386" s="139">
        <v>47040</v>
      </c>
      <c r="M1386" s="139">
        <v>47040</v>
      </c>
    </row>
    <row r="1387" spans="8:13" x14ac:dyDescent="0.2">
      <c r="H1387" s="139">
        <v>47041</v>
      </c>
      <c r="M1387" s="139">
        <v>47041</v>
      </c>
    </row>
    <row r="1388" spans="8:13" x14ac:dyDescent="0.2">
      <c r="H1388" s="139">
        <v>47042</v>
      </c>
      <c r="M1388" s="139">
        <v>47042</v>
      </c>
    </row>
    <row r="1389" spans="8:13" x14ac:dyDescent="0.2">
      <c r="H1389" s="139">
        <v>47043</v>
      </c>
      <c r="M1389" s="139">
        <v>47043</v>
      </c>
    </row>
    <row r="1390" spans="8:13" x14ac:dyDescent="0.2">
      <c r="H1390" s="139">
        <v>47044</v>
      </c>
      <c r="M1390" s="139">
        <v>47044</v>
      </c>
    </row>
    <row r="1391" spans="8:13" x14ac:dyDescent="0.2">
      <c r="H1391" s="139">
        <v>47045</v>
      </c>
      <c r="M1391" s="139">
        <v>47045</v>
      </c>
    </row>
    <row r="1392" spans="8:13" x14ac:dyDescent="0.2">
      <c r="H1392" s="139">
        <v>47046</v>
      </c>
      <c r="M1392" s="139">
        <v>47046</v>
      </c>
    </row>
    <row r="1393" spans="8:13" x14ac:dyDescent="0.2">
      <c r="H1393" s="139">
        <v>47047</v>
      </c>
      <c r="M1393" s="139">
        <v>47047</v>
      </c>
    </row>
    <row r="1394" spans="8:13" x14ac:dyDescent="0.2">
      <c r="H1394" s="139">
        <v>47048</v>
      </c>
      <c r="M1394" s="139">
        <v>47048</v>
      </c>
    </row>
    <row r="1395" spans="8:13" x14ac:dyDescent="0.2">
      <c r="H1395" s="139">
        <v>47049</v>
      </c>
      <c r="M1395" s="139">
        <v>47049</v>
      </c>
    </row>
    <row r="1396" spans="8:13" x14ac:dyDescent="0.2">
      <c r="H1396" s="139">
        <v>47050</v>
      </c>
      <c r="M1396" s="139">
        <v>47050</v>
      </c>
    </row>
    <row r="1397" spans="8:13" x14ac:dyDescent="0.2">
      <c r="H1397" s="139">
        <v>47051</v>
      </c>
      <c r="M1397" s="139">
        <v>47051</v>
      </c>
    </row>
    <row r="1398" spans="8:13" x14ac:dyDescent="0.2">
      <c r="H1398" s="139">
        <v>47052</v>
      </c>
      <c r="M1398" s="139">
        <v>47052</v>
      </c>
    </row>
    <row r="1399" spans="8:13" x14ac:dyDescent="0.2">
      <c r="H1399" s="139">
        <v>47053</v>
      </c>
      <c r="M1399" s="139">
        <v>47053</v>
      </c>
    </row>
    <row r="1400" spans="8:13" x14ac:dyDescent="0.2">
      <c r="H1400" s="139">
        <v>47054</v>
      </c>
      <c r="M1400" s="139">
        <v>47054</v>
      </c>
    </row>
    <row r="1401" spans="8:13" x14ac:dyDescent="0.2">
      <c r="H1401" s="139">
        <v>47055</v>
      </c>
      <c r="M1401" s="139">
        <v>47055</v>
      </c>
    </row>
    <row r="1402" spans="8:13" x14ac:dyDescent="0.2">
      <c r="H1402" s="139">
        <v>47056</v>
      </c>
      <c r="M1402" s="139">
        <v>47056</v>
      </c>
    </row>
    <row r="1403" spans="8:13" x14ac:dyDescent="0.2">
      <c r="H1403" s="139">
        <v>47057</v>
      </c>
      <c r="M1403" s="139">
        <v>47057</v>
      </c>
    </row>
    <row r="1404" spans="8:13" x14ac:dyDescent="0.2">
      <c r="H1404" s="139">
        <v>47058</v>
      </c>
      <c r="M1404" s="139">
        <v>47058</v>
      </c>
    </row>
    <row r="1405" spans="8:13" x14ac:dyDescent="0.2">
      <c r="H1405" s="139">
        <v>47059</v>
      </c>
      <c r="M1405" s="139">
        <v>47059</v>
      </c>
    </row>
    <row r="1406" spans="8:13" x14ac:dyDescent="0.2">
      <c r="H1406" s="139">
        <v>47060</v>
      </c>
      <c r="M1406" s="139">
        <v>47060</v>
      </c>
    </row>
    <row r="1407" spans="8:13" x14ac:dyDescent="0.2">
      <c r="H1407" s="139">
        <v>47061</v>
      </c>
      <c r="M1407" s="139">
        <v>47061</v>
      </c>
    </row>
    <row r="1408" spans="8:13" x14ac:dyDescent="0.2">
      <c r="H1408" s="139">
        <v>47062</v>
      </c>
      <c r="M1408" s="139">
        <v>47062</v>
      </c>
    </row>
    <row r="1409" spans="8:13" x14ac:dyDescent="0.2">
      <c r="H1409" s="139">
        <v>47063</v>
      </c>
      <c r="M1409" s="139">
        <v>47063</v>
      </c>
    </row>
    <row r="1410" spans="8:13" x14ac:dyDescent="0.2">
      <c r="H1410" s="139">
        <v>47064</v>
      </c>
      <c r="M1410" s="139">
        <v>47064</v>
      </c>
    </row>
    <row r="1411" spans="8:13" x14ac:dyDescent="0.2">
      <c r="H1411" s="139">
        <v>47065</v>
      </c>
      <c r="M1411" s="139">
        <v>47065</v>
      </c>
    </row>
    <row r="1412" spans="8:13" x14ac:dyDescent="0.2">
      <c r="H1412" s="139">
        <v>47066</v>
      </c>
      <c r="M1412" s="139">
        <v>47066</v>
      </c>
    </row>
    <row r="1413" spans="8:13" x14ac:dyDescent="0.2">
      <c r="H1413" s="139">
        <v>47067</v>
      </c>
      <c r="M1413" s="139">
        <v>47067</v>
      </c>
    </row>
    <row r="1414" spans="8:13" x14ac:dyDescent="0.2">
      <c r="H1414" s="139">
        <v>47068</v>
      </c>
      <c r="M1414" s="139">
        <v>47068</v>
      </c>
    </row>
    <row r="1415" spans="8:13" x14ac:dyDescent="0.2">
      <c r="H1415" s="139">
        <v>47069</v>
      </c>
      <c r="M1415" s="139">
        <v>47069</v>
      </c>
    </row>
    <row r="1416" spans="8:13" x14ac:dyDescent="0.2">
      <c r="H1416" s="139">
        <v>47070</v>
      </c>
      <c r="M1416" s="139">
        <v>47070</v>
      </c>
    </row>
    <row r="1417" spans="8:13" x14ac:dyDescent="0.2">
      <c r="H1417" s="139">
        <v>47071</v>
      </c>
      <c r="M1417" s="139">
        <v>47071</v>
      </c>
    </row>
    <row r="1418" spans="8:13" x14ac:dyDescent="0.2">
      <c r="H1418" s="139">
        <v>47072</v>
      </c>
      <c r="M1418" s="139">
        <v>47072</v>
      </c>
    </row>
    <row r="1419" spans="8:13" x14ac:dyDescent="0.2">
      <c r="H1419" s="139">
        <v>47073</v>
      </c>
      <c r="M1419" s="139">
        <v>47073</v>
      </c>
    </row>
    <row r="1420" spans="8:13" x14ac:dyDescent="0.2">
      <c r="H1420" s="139">
        <v>47074</v>
      </c>
      <c r="M1420" s="139">
        <v>47074</v>
      </c>
    </row>
    <row r="1421" spans="8:13" x14ac:dyDescent="0.2">
      <c r="H1421" s="139">
        <v>47075</v>
      </c>
      <c r="M1421" s="139">
        <v>47075</v>
      </c>
    </row>
    <row r="1422" spans="8:13" x14ac:dyDescent="0.2">
      <c r="H1422" s="139">
        <v>47076</v>
      </c>
      <c r="M1422" s="139">
        <v>47076</v>
      </c>
    </row>
    <row r="1423" spans="8:13" x14ac:dyDescent="0.2">
      <c r="H1423" s="139">
        <v>47077</v>
      </c>
      <c r="M1423" s="139">
        <v>47077</v>
      </c>
    </row>
    <row r="1424" spans="8:13" x14ac:dyDescent="0.2">
      <c r="H1424" s="139">
        <v>47078</v>
      </c>
      <c r="M1424" s="139">
        <v>47078</v>
      </c>
    </row>
    <row r="1425" spans="8:13" x14ac:dyDescent="0.2">
      <c r="H1425" s="139">
        <v>47079</v>
      </c>
      <c r="M1425" s="139">
        <v>47079</v>
      </c>
    </row>
    <row r="1426" spans="8:13" x14ac:dyDescent="0.2">
      <c r="H1426" s="139">
        <v>47080</v>
      </c>
      <c r="M1426" s="139">
        <v>47080</v>
      </c>
    </row>
    <row r="1427" spans="8:13" x14ac:dyDescent="0.2">
      <c r="H1427" s="139">
        <v>47081</v>
      </c>
      <c r="M1427" s="139">
        <v>47081</v>
      </c>
    </row>
    <row r="1428" spans="8:13" x14ac:dyDescent="0.2">
      <c r="H1428" s="139">
        <v>47082</v>
      </c>
      <c r="M1428" s="139">
        <v>47082</v>
      </c>
    </row>
    <row r="1429" spans="8:13" x14ac:dyDescent="0.2">
      <c r="H1429" s="139">
        <v>47083</v>
      </c>
      <c r="M1429" s="139">
        <v>47083</v>
      </c>
    </row>
    <row r="1430" spans="8:13" x14ac:dyDescent="0.2">
      <c r="H1430" s="139">
        <v>47084</v>
      </c>
      <c r="M1430" s="139">
        <v>47084</v>
      </c>
    </row>
    <row r="1431" spans="8:13" x14ac:dyDescent="0.2">
      <c r="H1431" s="139">
        <v>47085</v>
      </c>
      <c r="M1431" s="139">
        <v>47085</v>
      </c>
    </row>
    <row r="1432" spans="8:13" x14ac:dyDescent="0.2">
      <c r="H1432" s="139">
        <v>47086</v>
      </c>
      <c r="M1432" s="139">
        <v>47086</v>
      </c>
    </row>
    <row r="1433" spans="8:13" x14ac:dyDescent="0.2">
      <c r="H1433" s="139">
        <v>47087</v>
      </c>
      <c r="M1433" s="139">
        <v>47087</v>
      </c>
    </row>
    <row r="1434" spans="8:13" x14ac:dyDescent="0.2">
      <c r="H1434" s="139">
        <v>47088</v>
      </c>
      <c r="M1434" s="139">
        <v>47088</v>
      </c>
    </row>
    <row r="1435" spans="8:13" x14ac:dyDescent="0.2">
      <c r="H1435" s="139">
        <v>47089</v>
      </c>
      <c r="M1435" s="139">
        <v>47089</v>
      </c>
    </row>
    <row r="1436" spans="8:13" x14ac:dyDescent="0.2">
      <c r="H1436" s="139">
        <v>47090</v>
      </c>
      <c r="M1436" s="139">
        <v>47090</v>
      </c>
    </row>
    <row r="1437" spans="8:13" x14ac:dyDescent="0.2">
      <c r="H1437" s="139">
        <v>47091</v>
      </c>
      <c r="M1437" s="139">
        <v>47091</v>
      </c>
    </row>
    <row r="1438" spans="8:13" x14ac:dyDescent="0.2">
      <c r="H1438" s="139">
        <v>47092</v>
      </c>
      <c r="M1438" s="139">
        <v>47092</v>
      </c>
    </row>
    <row r="1439" spans="8:13" x14ac:dyDescent="0.2">
      <c r="H1439" s="139">
        <v>47093</v>
      </c>
      <c r="M1439" s="139">
        <v>47093</v>
      </c>
    </row>
    <row r="1440" spans="8:13" x14ac:dyDescent="0.2">
      <c r="H1440" s="139">
        <v>47094</v>
      </c>
      <c r="M1440" s="139">
        <v>47094</v>
      </c>
    </row>
    <row r="1441" spans="8:13" x14ac:dyDescent="0.2">
      <c r="H1441" s="139">
        <v>47095</v>
      </c>
      <c r="M1441" s="139">
        <v>47095</v>
      </c>
    </row>
    <row r="1442" spans="8:13" x14ac:dyDescent="0.2">
      <c r="H1442" s="139">
        <v>47096</v>
      </c>
      <c r="M1442" s="139">
        <v>47096</v>
      </c>
    </row>
    <row r="1443" spans="8:13" x14ac:dyDescent="0.2">
      <c r="H1443" s="139">
        <v>47097</v>
      </c>
      <c r="M1443" s="139">
        <v>47097</v>
      </c>
    </row>
    <row r="1444" spans="8:13" x14ac:dyDescent="0.2">
      <c r="H1444" s="139">
        <v>47098</v>
      </c>
      <c r="M1444" s="139">
        <v>47098</v>
      </c>
    </row>
    <row r="1445" spans="8:13" x14ac:dyDescent="0.2">
      <c r="H1445" s="139">
        <v>47099</v>
      </c>
      <c r="M1445" s="139">
        <v>47099</v>
      </c>
    </row>
    <row r="1446" spans="8:13" x14ac:dyDescent="0.2">
      <c r="H1446" s="139">
        <v>47100</v>
      </c>
      <c r="M1446" s="139">
        <v>47100</v>
      </c>
    </row>
    <row r="1447" spans="8:13" x14ac:dyDescent="0.2">
      <c r="H1447" s="139">
        <v>47101</v>
      </c>
      <c r="M1447" s="139">
        <v>47101</v>
      </c>
    </row>
    <row r="1448" spans="8:13" x14ac:dyDescent="0.2">
      <c r="H1448" s="139">
        <v>47102</v>
      </c>
      <c r="M1448" s="139">
        <v>47102</v>
      </c>
    </row>
    <row r="1449" spans="8:13" x14ac:dyDescent="0.2">
      <c r="H1449" s="139">
        <v>47103</v>
      </c>
      <c r="M1449" s="139">
        <v>47103</v>
      </c>
    </row>
    <row r="1450" spans="8:13" x14ac:dyDescent="0.2">
      <c r="H1450" s="139">
        <v>47104</v>
      </c>
      <c r="M1450" s="139">
        <v>47104</v>
      </c>
    </row>
    <row r="1451" spans="8:13" x14ac:dyDescent="0.2">
      <c r="H1451" s="139">
        <v>47105</v>
      </c>
      <c r="M1451" s="139">
        <v>47105</v>
      </c>
    </row>
    <row r="1452" spans="8:13" x14ac:dyDescent="0.2">
      <c r="H1452" s="139">
        <v>47106</v>
      </c>
      <c r="M1452" s="139">
        <v>47106</v>
      </c>
    </row>
    <row r="1453" spans="8:13" x14ac:dyDescent="0.2">
      <c r="H1453" s="139">
        <v>47107</v>
      </c>
      <c r="M1453" s="139">
        <v>47107</v>
      </c>
    </row>
    <row r="1454" spans="8:13" x14ac:dyDescent="0.2">
      <c r="H1454" s="139">
        <v>47108</v>
      </c>
      <c r="M1454" s="139">
        <v>47108</v>
      </c>
    </row>
    <row r="1455" spans="8:13" x14ac:dyDescent="0.2">
      <c r="H1455" s="139">
        <v>47109</v>
      </c>
      <c r="M1455" s="139">
        <v>47109</v>
      </c>
    </row>
    <row r="1456" spans="8:13" x14ac:dyDescent="0.2">
      <c r="H1456" s="139">
        <v>47110</v>
      </c>
      <c r="M1456" s="139">
        <v>47110</v>
      </c>
    </row>
    <row r="1457" spans="8:13" x14ac:dyDescent="0.2">
      <c r="H1457" s="139">
        <v>47111</v>
      </c>
      <c r="M1457" s="139">
        <v>47111</v>
      </c>
    </row>
    <row r="1458" spans="8:13" x14ac:dyDescent="0.2">
      <c r="H1458" s="139">
        <v>47112</v>
      </c>
      <c r="M1458" s="139">
        <v>47112</v>
      </c>
    </row>
    <row r="1459" spans="8:13" x14ac:dyDescent="0.2">
      <c r="H1459" s="139">
        <v>47113</v>
      </c>
      <c r="M1459" s="139">
        <v>47113</v>
      </c>
    </row>
    <row r="1460" spans="8:13" x14ac:dyDescent="0.2">
      <c r="H1460" s="139">
        <v>47114</v>
      </c>
      <c r="M1460" s="139">
        <v>47114</v>
      </c>
    </row>
    <row r="1461" spans="8:13" x14ac:dyDescent="0.2">
      <c r="H1461" s="139">
        <v>47115</v>
      </c>
      <c r="M1461" s="139">
        <v>47115</v>
      </c>
    </row>
    <row r="1462" spans="8:13" x14ac:dyDescent="0.2">
      <c r="H1462" s="139">
        <v>47116</v>
      </c>
      <c r="M1462" s="139">
        <v>47116</v>
      </c>
    </row>
    <row r="1463" spans="8:13" x14ac:dyDescent="0.2">
      <c r="H1463" s="139">
        <v>47117</v>
      </c>
      <c r="M1463" s="139">
        <v>47117</v>
      </c>
    </row>
    <row r="1464" spans="8:13" x14ac:dyDescent="0.2">
      <c r="H1464" s="139">
        <v>47118</v>
      </c>
      <c r="M1464" s="139">
        <v>47118</v>
      </c>
    </row>
    <row r="1465" spans="8:13" x14ac:dyDescent="0.2">
      <c r="H1465" s="139">
        <v>47119</v>
      </c>
      <c r="M1465" s="139">
        <v>47119</v>
      </c>
    </row>
    <row r="1466" spans="8:13" x14ac:dyDescent="0.2">
      <c r="H1466" s="139">
        <v>47120</v>
      </c>
      <c r="M1466" s="139">
        <v>47120</v>
      </c>
    </row>
    <row r="1467" spans="8:13" x14ac:dyDescent="0.2">
      <c r="H1467" s="139">
        <v>47121</v>
      </c>
      <c r="M1467" s="139">
        <v>47121</v>
      </c>
    </row>
    <row r="1468" spans="8:13" x14ac:dyDescent="0.2">
      <c r="H1468" s="139">
        <v>47122</v>
      </c>
      <c r="M1468" s="139">
        <v>47122</v>
      </c>
    </row>
    <row r="1469" spans="8:13" x14ac:dyDescent="0.2">
      <c r="H1469" s="139">
        <v>47123</v>
      </c>
      <c r="M1469" s="139">
        <v>47123</v>
      </c>
    </row>
    <row r="1470" spans="8:13" x14ac:dyDescent="0.2">
      <c r="H1470" s="139">
        <v>47124</v>
      </c>
      <c r="M1470" s="139">
        <v>47124</v>
      </c>
    </row>
    <row r="1471" spans="8:13" x14ac:dyDescent="0.2">
      <c r="H1471" s="139">
        <v>47125</v>
      </c>
      <c r="M1471" s="139">
        <v>47125</v>
      </c>
    </row>
    <row r="1472" spans="8:13" x14ac:dyDescent="0.2">
      <c r="H1472" s="139">
        <v>47126</v>
      </c>
      <c r="M1472" s="139">
        <v>47126</v>
      </c>
    </row>
    <row r="1473" spans="8:13" x14ac:dyDescent="0.2">
      <c r="H1473" s="139">
        <v>47127</v>
      </c>
      <c r="M1473" s="139">
        <v>47127</v>
      </c>
    </row>
    <row r="1474" spans="8:13" x14ac:dyDescent="0.2">
      <c r="H1474" s="139">
        <v>47128</v>
      </c>
      <c r="M1474" s="139">
        <v>47128</v>
      </c>
    </row>
    <row r="1475" spans="8:13" x14ac:dyDescent="0.2">
      <c r="H1475" s="139">
        <v>47129</v>
      </c>
      <c r="M1475" s="139">
        <v>47129</v>
      </c>
    </row>
    <row r="1476" spans="8:13" x14ac:dyDescent="0.2">
      <c r="H1476" s="139">
        <v>47130</v>
      </c>
      <c r="M1476" s="139">
        <v>47130</v>
      </c>
    </row>
    <row r="1477" spans="8:13" x14ac:dyDescent="0.2">
      <c r="H1477" s="139">
        <v>47131</v>
      </c>
      <c r="M1477" s="139">
        <v>47131</v>
      </c>
    </row>
    <row r="1478" spans="8:13" x14ac:dyDescent="0.2">
      <c r="H1478" s="139">
        <v>47132</v>
      </c>
      <c r="M1478" s="139">
        <v>47132</v>
      </c>
    </row>
    <row r="1479" spans="8:13" x14ac:dyDescent="0.2">
      <c r="H1479" s="139">
        <v>47133</v>
      </c>
      <c r="M1479" s="139">
        <v>47133</v>
      </c>
    </row>
    <row r="1480" spans="8:13" x14ac:dyDescent="0.2">
      <c r="H1480" s="139">
        <v>47134</v>
      </c>
      <c r="M1480" s="139">
        <v>47134</v>
      </c>
    </row>
    <row r="1481" spans="8:13" x14ac:dyDescent="0.2">
      <c r="H1481" s="139">
        <v>47135</v>
      </c>
      <c r="M1481" s="139">
        <v>47135</v>
      </c>
    </row>
    <row r="1482" spans="8:13" x14ac:dyDescent="0.2">
      <c r="H1482" s="139">
        <v>47136</v>
      </c>
      <c r="M1482" s="139">
        <v>47136</v>
      </c>
    </row>
    <row r="1483" spans="8:13" x14ac:dyDescent="0.2">
      <c r="H1483" s="139">
        <v>47137</v>
      </c>
      <c r="M1483" s="139">
        <v>47137</v>
      </c>
    </row>
    <row r="1484" spans="8:13" x14ac:dyDescent="0.2">
      <c r="H1484" s="139">
        <v>47138</v>
      </c>
      <c r="M1484" s="139">
        <v>47138</v>
      </c>
    </row>
    <row r="1485" spans="8:13" x14ac:dyDescent="0.2">
      <c r="H1485" s="139">
        <v>47139</v>
      </c>
      <c r="M1485" s="139">
        <v>47139</v>
      </c>
    </row>
    <row r="1486" spans="8:13" x14ac:dyDescent="0.2">
      <c r="H1486" s="139">
        <v>47140</v>
      </c>
      <c r="M1486" s="139">
        <v>47140</v>
      </c>
    </row>
    <row r="1487" spans="8:13" x14ac:dyDescent="0.2">
      <c r="H1487" s="139">
        <v>47141</v>
      </c>
      <c r="M1487" s="139">
        <v>47141</v>
      </c>
    </row>
    <row r="1488" spans="8:13" x14ac:dyDescent="0.2">
      <c r="H1488" s="139">
        <v>47142</v>
      </c>
      <c r="M1488" s="139">
        <v>47142</v>
      </c>
    </row>
    <row r="1489" spans="8:13" x14ac:dyDescent="0.2">
      <c r="H1489" s="139">
        <v>47143</v>
      </c>
      <c r="M1489" s="139">
        <v>47143</v>
      </c>
    </row>
    <row r="1490" spans="8:13" x14ac:dyDescent="0.2">
      <c r="H1490" s="139">
        <v>47144</v>
      </c>
      <c r="M1490" s="139">
        <v>47144</v>
      </c>
    </row>
    <row r="1491" spans="8:13" x14ac:dyDescent="0.2">
      <c r="H1491" s="139">
        <v>47145</v>
      </c>
      <c r="M1491" s="139">
        <v>47145</v>
      </c>
    </row>
    <row r="1492" spans="8:13" x14ac:dyDescent="0.2">
      <c r="H1492" s="139">
        <v>47146</v>
      </c>
      <c r="M1492" s="139">
        <v>47146</v>
      </c>
    </row>
    <row r="1493" spans="8:13" x14ac:dyDescent="0.2">
      <c r="H1493" s="139">
        <v>47147</v>
      </c>
      <c r="M1493" s="139">
        <v>47147</v>
      </c>
    </row>
    <row r="1494" spans="8:13" x14ac:dyDescent="0.2">
      <c r="H1494" s="139">
        <v>47148</v>
      </c>
      <c r="M1494" s="139">
        <v>47148</v>
      </c>
    </row>
    <row r="1495" spans="8:13" x14ac:dyDescent="0.2">
      <c r="H1495" s="139">
        <v>47149</v>
      </c>
      <c r="M1495" s="139">
        <v>47149</v>
      </c>
    </row>
    <row r="1496" spans="8:13" x14ac:dyDescent="0.2">
      <c r="H1496" s="139">
        <v>47150</v>
      </c>
      <c r="M1496" s="139">
        <v>47150</v>
      </c>
    </row>
    <row r="1497" spans="8:13" x14ac:dyDescent="0.2">
      <c r="H1497" s="139">
        <v>47151</v>
      </c>
      <c r="M1497" s="139">
        <v>47151</v>
      </c>
    </row>
    <row r="1498" spans="8:13" x14ac:dyDescent="0.2">
      <c r="H1498" s="139">
        <v>47152</v>
      </c>
      <c r="M1498" s="139">
        <v>47152</v>
      </c>
    </row>
    <row r="1499" spans="8:13" x14ac:dyDescent="0.2">
      <c r="H1499" s="139">
        <v>47153</v>
      </c>
      <c r="M1499" s="139">
        <v>47153</v>
      </c>
    </row>
    <row r="1500" spans="8:13" x14ac:dyDescent="0.2">
      <c r="H1500" s="139">
        <v>47154</v>
      </c>
      <c r="M1500" s="139">
        <v>47154</v>
      </c>
    </row>
    <row r="1501" spans="8:13" x14ac:dyDescent="0.2">
      <c r="H1501" s="139">
        <v>47155</v>
      </c>
      <c r="M1501" s="139">
        <v>47155</v>
      </c>
    </row>
    <row r="1502" spans="8:13" x14ac:dyDescent="0.2">
      <c r="H1502" s="139">
        <v>47156</v>
      </c>
      <c r="M1502" s="139">
        <v>47156</v>
      </c>
    </row>
    <row r="1503" spans="8:13" x14ac:dyDescent="0.2">
      <c r="H1503" s="139">
        <v>47157</v>
      </c>
      <c r="M1503" s="139">
        <v>47157</v>
      </c>
    </row>
    <row r="1504" spans="8:13" x14ac:dyDescent="0.2">
      <c r="H1504" s="139">
        <v>47158</v>
      </c>
      <c r="M1504" s="139">
        <v>47158</v>
      </c>
    </row>
    <row r="1505" spans="8:13" x14ac:dyDescent="0.2">
      <c r="H1505" s="139">
        <v>47159</v>
      </c>
      <c r="M1505" s="139">
        <v>47159</v>
      </c>
    </row>
    <row r="1506" spans="8:13" x14ac:dyDescent="0.2">
      <c r="H1506" s="139">
        <v>47160</v>
      </c>
      <c r="M1506" s="139">
        <v>47160</v>
      </c>
    </row>
    <row r="1507" spans="8:13" x14ac:dyDescent="0.2">
      <c r="H1507" s="139">
        <v>47161</v>
      </c>
      <c r="M1507" s="139">
        <v>47161</v>
      </c>
    </row>
    <row r="1508" spans="8:13" x14ac:dyDescent="0.2">
      <c r="H1508" s="139">
        <v>47162</v>
      </c>
      <c r="M1508" s="139">
        <v>47162</v>
      </c>
    </row>
    <row r="1509" spans="8:13" x14ac:dyDescent="0.2">
      <c r="H1509" s="139">
        <v>47163</v>
      </c>
      <c r="M1509" s="139">
        <v>47163</v>
      </c>
    </row>
    <row r="1510" spans="8:13" x14ac:dyDescent="0.2">
      <c r="H1510" s="139">
        <v>47164</v>
      </c>
      <c r="M1510" s="139">
        <v>47164</v>
      </c>
    </row>
    <row r="1511" spans="8:13" x14ac:dyDescent="0.2">
      <c r="H1511" s="139">
        <v>47165</v>
      </c>
      <c r="M1511" s="139">
        <v>47165</v>
      </c>
    </row>
    <row r="1512" spans="8:13" x14ac:dyDescent="0.2">
      <c r="H1512" s="139">
        <v>47166</v>
      </c>
      <c r="M1512" s="139">
        <v>47166</v>
      </c>
    </row>
    <row r="1513" spans="8:13" x14ac:dyDescent="0.2">
      <c r="H1513" s="139">
        <v>47167</v>
      </c>
      <c r="M1513" s="139">
        <v>47167</v>
      </c>
    </row>
    <row r="1514" spans="8:13" x14ac:dyDescent="0.2">
      <c r="H1514" s="139">
        <v>47168</v>
      </c>
      <c r="M1514" s="139">
        <v>47168</v>
      </c>
    </row>
    <row r="1515" spans="8:13" x14ac:dyDescent="0.2">
      <c r="H1515" s="139">
        <v>47169</v>
      </c>
      <c r="M1515" s="139">
        <v>47169</v>
      </c>
    </row>
    <row r="1516" spans="8:13" x14ac:dyDescent="0.2">
      <c r="H1516" s="139">
        <v>47170</v>
      </c>
      <c r="M1516" s="139">
        <v>47170</v>
      </c>
    </row>
    <row r="1517" spans="8:13" x14ac:dyDescent="0.2">
      <c r="H1517" s="139">
        <v>47171</v>
      </c>
      <c r="M1517" s="139">
        <v>47171</v>
      </c>
    </row>
    <row r="1518" spans="8:13" x14ac:dyDescent="0.2">
      <c r="H1518" s="139">
        <v>47172</v>
      </c>
      <c r="M1518" s="139">
        <v>47172</v>
      </c>
    </row>
    <row r="1519" spans="8:13" x14ac:dyDescent="0.2">
      <c r="H1519" s="139">
        <v>47173</v>
      </c>
      <c r="M1519" s="139">
        <v>47173</v>
      </c>
    </row>
    <row r="1520" spans="8:13" x14ac:dyDescent="0.2">
      <c r="H1520" s="139">
        <v>47174</v>
      </c>
      <c r="M1520" s="139">
        <v>47174</v>
      </c>
    </row>
    <row r="1521" spans="8:13" x14ac:dyDescent="0.2">
      <c r="H1521" s="139">
        <v>47175</v>
      </c>
      <c r="M1521" s="139">
        <v>47175</v>
      </c>
    </row>
    <row r="1522" spans="8:13" x14ac:dyDescent="0.2">
      <c r="H1522" s="139">
        <v>47176</v>
      </c>
      <c r="M1522" s="139">
        <v>47176</v>
      </c>
    </row>
    <row r="1523" spans="8:13" x14ac:dyDescent="0.2">
      <c r="H1523" s="139">
        <v>47177</v>
      </c>
      <c r="M1523" s="139">
        <v>47177</v>
      </c>
    </row>
    <row r="1524" spans="8:13" x14ac:dyDescent="0.2">
      <c r="H1524" s="139">
        <v>47178</v>
      </c>
      <c r="M1524" s="139">
        <v>47178</v>
      </c>
    </row>
    <row r="1525" spans="8:13" x14ac:dyDescent="0.2">
      <c r="H1525" s="139">
        <v>47179</v>
      </c>
      <c r="M1525" s="139">
        <v>47179</v>
      </c>
    </row>
    <row r="1526" spans="8:13" x14ac:dyDescent="0.2">
      <c r="H1526" s="139">
        <v>47180</v>
      </c>
      <c r="M1526" s="139">
        <v>47180</v>
      </c>
    </row>
    <row r="1527" spans="8:13" x14ac:dyDescent="0.2">
      <c r="H1527" s="139">
        <v>47181</v>
      </c>
      <c r="M1527" s="139">
        <v>47181</v>
      </c>
    </row>
    <row r="1528" spans="8:13" x14ac:dyDescent="0.2">
      <c r="H1528" s="139">
        <v>47182</v>
      </c>
      <c r="M1528" s="139">
        <v>47182</v>
      </c>
    </row>
    <row r="1529" spans="8:13" x14ac:dyDescent="0.2">
      <c r="H1529" s="139">
        <v>47183</v>
      </c>
      <c r="M1529" s="139">
        <v>47183</v>
      </c>
    </row>
    <row r="1530" spans="8:13" x14ac:dyDescent="0.2">
      <c r="H1530" s="139">
        <v>47184</v>
      </c>
      <c r="M1530" s="139">
        <v>47184</v>
      </c>
    </row>
    <row r="1531" spans="8:13" x14ac:dyDescent="0.2">
      <c r="H1531" s="139">
        <v>47185</v>
      </c>
      <c r="M1531" s="139">
        <v>47185</v>
      </c>
    </row>
    <row r="1532" spans="8:13" x14ac:dyDescent="0.2">
      <c r="H1532" s="139">
        <v>47186</v>
      </c>
      <c r="M1532" s="139">
        <v>47186</v>
      </c>
    </row>
    <row r="1533" spans="8:13" x14ac:dyDescent="0.2">
      <c r="H1533" s="139">
        <v>47187</v>
      </c>
      <c r="M1533" s="139">
        <v>47187</v>
      </c>
    </row>
    <row r="1534" spans="8:13" x14ac:dyDescent="0.2">
      <c r="H1534" s="139">
        <v>47188</v>
      </c>
      <c r="M1534" s="139">
        <v>47188</v>
      </c>
    </row>
    <row r="1535" spans="8:13" x14ac:dyDescent="0.2">
      <c r="H1535" s="139">
        <v>47189</v>
      </c>
      <c r="M1535" s="139">
        <v>47189</v>
      </c>
    </row>
    <row r="1536" spans="8:13" x14ac:dyDescent="0.2">
      <c r="H1536" s="139">
        <v>47190</v>
      </c>
      <c r="M1536" s="139">
        <v>47190</v>
      </c>
    </row>
    <row r="1537" spans="8:13" x14ac:dyDescent="0.2">
      <c r="H1537" s="139">
        <v>47191</v>
      </c>
      <c r="M1537" s="139">
        <v>47191</v>
      </c>
    </row>
    <row r="1538" spans="8:13" x14ac:dyDescent="0.2">
      <c r="H1538" s="139">
        <v>47192</v>
      </c>
      <c r="M1538" s="139">
        <v>47192</v>
      </c>
    </row>
    <row r="1539" spans="8:13" x14ac:dyDescent="0.2">
      <c r="H1539" s="139">
        <v>47193</v>
      </c>
      <c r="M1539" s="139">
        <v>47193</v>
      </c>
    </row>
    <row r="1540" spans="8:13" x14ac:dyDescent="0.2">
      <c r="H1540" s="139">
        <v>47194</v>
      </c>
      <c r="M1540" s="139">
        <v>47194</v>
      </c>
    </row>
    <row r="1541" spans="8:13" x14ac:dyDescent="0.2">
      <c r="H1541" s="139">
        <v>47195</v>
      </c>
      <c r="M1541" s="139">
        <v>47195</v>
      </c>
    </row>
    <row r="1542" spans="8:13" x14ac:dyDescent="0.2">
      <c r="H1542" s="139">
        <v>47196</v>
      </c>
      <c r="M1542" s="139">
        <v>47196</v>
      </c>
    </row>
    <row r="1543" spans="8:13" x14ac:dyDescent="0.2">
      <c r="H1543" s="139">
        <v>47197</v>
      </c>
      <c r="M1543" s="139">
        <v>47197</v>
      </c>
    </row>
    <row r="1544" spans="8:13" x14ac:dyDescent="0.2">
      <c r="H1544" s="139">
        <v>47198</v>
      </c>
      <c r="M1544" s="139">
        <v>47198</v>
      </c>
    </row>
    <row r="1545" spans="8:13" x14ac:dyDescent="0.2">
      <c r="H1545" s="139">
        <v>47199</v>
      </c>
      <c r="M1545" s="139">
        <v>47199</v>
      </c>
    </row>
    <row r="1546" spans="8:13" x14ac:dyDescent="0.2">
      <c r="H1546" s="139">
        <v>47200</v>
      </c>
      <c r="M1546" s="139">
        <v>47200</v>
      </c>
    </row>
    <row r="1547" spans="8:13" x14ac:dyDescent="0.2">
      <c r="H1547" s="139">
        <v>47201</v>
      </c>
      <c r="M1547" s="139">
        <v>47201</v>
      </c>
    </row>
    <row r="1548" spans="8:13" x14ac:dyDescent="0.2">
      <c r="H1548" s="139">
        <v>47202</v>
      </c>
      <c r="M1548" s="139">
        <v>47202</v>
      </c>
    </row>
    <row r="1549" spans="8:13" x14ac:dyDescent="0.2">
      <c r="H1549" s="139">
        <v>47203</v>
      </c>
      <c r="M1549" s="139">
        <v>47203</v>
      </c>
    </row>
    <row r="1550" spans="8:13" x14ac:dyDescent="0.2">
      <c r="H1550" s="139">
        <v>47204</v>
      </c>
      <c r="M1550" s="139">
        <v>47204</v>
      </c>
    </row>
    <row r="1551" spans="8:13" x14ac:dyDescent="0.2">
      <c r="H1551" s="139">
        <v>47205</v>
      </c>
      <c r="M1551" s="139">
        <v>47205</v>
      </c>
    </row>
    <row r="1552" spans="8:13" x14ac:dyDescent="0.2">
      <c r="H1552" s="139">
        <v>47206</v>
      </c>
      <c r="M1552" s="139">
        <v>47206</v>
      </c>
    </row>
    <row r="1553" spans="8:13" x14ac:dyDescent="0.2">
      <c r="H1553" s="139">
        <v>47207</v>
      </c>
      <c r="M1553" s="139">
        <v>47207</v>
      </c>
    </row>
    <row r="1554" spans="8:13" x14ac:dyDescent="0.2">
      <c r="H1554" s="139">
        <v>47208</v>
      </c>
      <c r="M1554" s="139">
        <v>47208</v>
      </c>
    </row>
    <row r="1555" spans="8:13" x14ac:dyDescent="0.2">
      <c r="H1555" s="139">
        <v>47209</v>
      </c>
      <c r="M1555" s="139">
        <v>47209</v>
      </c>
    </row>
    <row r="1556" spans="8:13" x14ac:dyDescent="0.2">
      <c r="H1556" s="139">
        <v>47210</v>
      </c>
      <c r="M1556" s="139">
        <v>47210</v>
      </c>
    </row>
    <row r="1557" spans="8:13" x14ac:dyDescent="0.2">
      <c r="H1557" s="139">
        <v>47211</v>
      </c>
      <c r="M1557" s="139">
        <v>47211</v>
      </c>
    </row>
    <row r="1558" spans="8:13" x14ac:dyDescent="0.2">
      <c r="H1558" s="139">
        <v>47212</v>
      </c>
      <c r="M1558" s="139">
        <v>47212</v>
      </c>
    </row>
    <row r="1559" spans="8:13" x14ac:dyDescent="0.2">
      <c r="H1559" s="139">
        <v>47213</v>
      </c>
      <c r="M1559" s="139">
        <v>47213</v>
      </c>
    </row>
    <row r="1560" spans="8:13" x14ac:dyDescent="0.2">
      <c r="H1560" s="139">
        <v>47214</v>
      </c>
      <c r="M1560" s="139">
        <v>47214</v>
      </c>
    </row>
    <row r="1561" spans="8:13" x14ac:dyDescent="0.2">
      <c r="H1561" s="139">
        <v>47215</v>
      </c>
      <c r="M1561" s="139">
        <v>47215</v>
      </c>
    </row>
    <row r="1562" spans="8:13" x14ac:dyDescent="0.2">
      <c r="H1562" s="139">
        <v>47216</v>
      </c>
      <c r="M1562" s="139">
        <v>47216</v>
      </c>
    </row>
    <row r="1563" spans="8:13" x14ac:dyDescent="0.2">
      <c r="H1563" s="139">
        <v>47217</v>
      </c>
      <c r="M1563" s="139">
        <v>47217</v>
      </c>
    </row>
    <row r="1564" spans="8:13" x14ac:dyDescent="0.2">
      <c r="H1564" s="139">
        <v>47218</v>
      </c>
      <c r="M1564" s="139">
        <v>47218</v>
      </c>
    </row>
    <row r="1565" spans="8:13" x14ac:dyDescent="0.2">
      <c r="H1565" s="139">
        <v>47219</v>
      </c>
      <c r="M1565" s="139">
        <v>47219</v>
      </c>
    </row>
    <row r="1566" spans="8:13" x14ac:dyDescent="0.2">
      <c r="H1566" s="139">
        <v>47220</v>
      </c>
      <c r="M1566" s="139">
        <v>47220</v>
      </c>
    </row>
    <row r="1567" spans="8:13" x14ac:dyDescent="0.2">
      <c r="H1567" s="139">
        <v>47221</v>
      </c>
      <c r="M1567" s="139">
        <v>47221</v>
      </c>
    </row>
    <row r="1568" spans="8:13" x14ac:dyDescent="0.2">
      <c r="H1568" s="139">
        <v>47222</v>
      </c>
      <c r="M1568" s="139">
        <v>47222</v>
      </c>
    </row>
    <row r="1569" spans="8:13" x14ac:dyDescent="0.2">
      <c r="H1569" s="139">
        <v>47223</v>
      </c>
      <c r="M1569" s="139">
        <v>47223</v>
      </c>
    </row>
    <row r="1570" spans="8:13" x14ac:dyDescent="0.2">
      <c r="H1570" s="139">
        <v>47224</v>
      </c>
      <c r="M1570" s="139">
        <v>47224</v>
      </c>
    </row>
    <row r="1571" spans="8:13" x14ac:dyDescent="0.2">
      <c r="H1571" s="139">
        <v>47225</v>
      </c>
      <c r="M1571" s="139">
        <v>47225</v>
      </c>
    </row>
    <row r="1572" spans="8:13" x14ac:dyDescent="0.2">
      <c r="H1572" s="139">
        <v>47226</v>
      </c>
      <c r="M1572" s="139">
        <v>47226</v>
      </c>
    </row>
    <row r="1573" spans="8:13" x14ac:dyDescent="0.2">
      <c r="H1573" s="139">
        <v>47227</v>
      </c>
      <c r="M1573" s="139">
        <v>47227</v>
      </c>
    </row>
    <row r="1574" spans="8:13" x14ac:dyDescent="0.2">
      <c r="H1574" s="139">
        <v>47228</v>
      </c>
      <c r="M1574" s="139">
        <v>47228</v>
      </c>
    </row>
    <row r="1575" spans="8:13" x14ac:dyDescent="0.2">
      <c r="H1575" s="139">
        <v>47229</v>
      </c>
      <c r="M1575" s="139">
        <v>47229</v>
      </c>
    </row>
    <row r="1576" spans="8:13" x14ac:dyDescent="0.2">
      <c r="H1576" s="139">
        <v>47230</v>
      </c>
      <c r="M1576" s="139">
        <v>47230</v>
      </c>
    </row>
    <row r="1577" spans="8:13" x14ac:dyDescent="0.2">
      <c r="H1577" s="139">
        <v>47231</v>
      </c>
      <c r="M1577" s="139">
        <v>47231</v>
      </c>
    </row>
    <row r="1578" spans="8:13" x14ac:dyDescent="0.2">
      <c r="H1578" s="139">
        <v>47232</v>
      </c>
      <c r="M1578" s="139">
        <v>47232</v>
      </c>
    </row>
    <row r="1579" spans="8:13" x14ac:dyDescent="0.2">
      <c r="H1579" s="139">
        <v>47233</v>
      </c>
      <c r="M1579" s="139">
        <v>47233</v>
      </c>
    </row>
    <row r="1580" spans="8:13" x14ac:dyDescent="0.2">
      <c r="H1580" s="139">
        <v>47234</v>
      </c>
      <c r="M1580" s="139">
        <v>47234</v>
      </c>
    </row>
    <row r="1581" spans="8:13" x14ac:dyDescent="0.2">
      <c r="H1581" s="139">
        <v>47235</v>
      </c>
      <c r="M1581" s="139">
        <v>47235</v>
      </c>
    </row>
    <row r="1582" spans="8:13" x14ac:dyDescent="0.2">
      <c r="H1582" s="139">
        <v>47236</v>
      </c>
      <c r="M1582" s="139">
        <v>47236</v>
      </c>
    </row>
    <row r="1583" spans="8:13" x14ac:dyDescent="0.2">
      <c r="H1583" s="139">
        <v>47237</v>
      </c>
      <c r="M1583" s="139">
        <v>47237</v>
      </c>
    </row>
    <row r="1584" spans="8:13" x14ac:dyDescent="0.2">
      <c r="H1584" s="139">
        <v>47238</v>
      </c>
      <c r="M1584" s="139">
        <v>47238</v>
      </c>
    </row>
    <row r="1585" spans="8:13" x14ac:dyDescent="0.2">
      <c r="H1585" s="139">
        <v>47239</v>
      </c>
      <c r="M1585" s="139">
        <v>47239</v>
      </c>
    </row>
    <row r="1586" spans="8:13" x14ac:dyDescent="0.2">
      <c r="H1586" s="139">
        <v>47240</v>
      </c>
      <c r="M1586" s="139">
        <v>47240</v>
      </c>
    </row>
    <row r="1587" spans="8:13" x14ac:dyDescent="0.2">
      <c r="H1587" s="139">
        <v>47241</v>
      </c>
      <c r="M1587" s="139">
        <v>47241</v>
      </c>
    </row>
    <row r="1588" spans="8:13" x14ac:dyDescent="0.2">
      <c r="H1588" s="139">
        <v>47242</v>
      </c>
      <c r="M1588" s="139">
        <v>47242</v>
      </c>
    </row>
    <row r="1589" spans="8:13" x14ac:dyDescent="0.2">
      <c r="H1589" s="139">
        <v>47243</v>
      </c>
      <c r="M1589" s="139">
        <v>47243</v>
      </c>
    </row>
    <row r="1590" spans="8:13" x14ac:dyDescent="0.2">
      <c r="H1590" s="139">
        <v>47244</v>
      </c>
      <c r="M1590" s="139">
        <v>47244</v>
      </c>
    </row>
    <row r="1591" spans="8:13" x14ac:dyDescent="0.2">
      <c r="H1591" s="139">
        <v>47245</v>
      </c>
      <c r="M1591" s="139">
        <v>47245</v>
      </c>
    </row>
    <row r="1592" spans="8:13" x14ac:dyDescent="0.2">
      <c r="H1592" s="139">
        <v>47246</v>
      </c>
      <c r="M1592" s="139">
        <v>47246</v>
      </c>
    </row>
    <row r="1593" spans="8:13" x14ac:dyDescent="0.2">
      <c r="H1593" s="139">
        <v>47247</v>
      </c>
      <c r="M1593" s="139">
        <v>47247</v>
      </c>
    </row>
    <row r="1594" spans="8:13" x14ac:dyDescent="0.2">
      <c r="H1594" s="139">
        <v>47248</v>
      </c>
      <c r="M1594" s="139">
        <v>47248</v>
      </c>
    </row>
    <row r="1595" spans="8:13" x14ac:dyDescent="0.2">
      <c r="H1595" s="139">
        <v>47249</v>
      </c>
      <c r="M1595" s="139">
        <v>47249</v>
      </c>
    </row>
    <row r="1596" spans="8:13" x14ac:dyDescent="0.2">
      <c r="H1596" s="139">
        <v>47250</v>
      </c>
      <c r="M1596" s="139">
        <v>47250</v>
      </c>
    </row>
    <row r="1597" spans="8:13" x14ac:dyDescent="0.2">
      <c r="H1597" s="139">
        <v>47251</v>
      </c>
      <c r="M1597" s="139">
        <v>47251</v>
      </c>
    </row>
    <row r="1598" spans="8:13" x14ac:dyDescent="0.2">
      <c r="H1598" s="139">
        <v>47252</v>
      </c>
      <c r="M1598" s="139">
        <v>47252</v>
      </c>
    </row>
    <row r="1599" spans="8:13" x14ac:dyDescent="0.2">
      <c r="H1599" s="139">
        <v>47253</v>
      </c>
      <c r="M1599" s="139">
        <v>47253</v>
      </c>
    </row>
    <row r="1600" spans="8:13" x14ac:dyDescent="0.2">
      <c r="H1600" s="139">
        <v>47254</v>
      </c>
      <c r="M1600" s="139">
        <v>47254</v>
      </c>
    </row>
    <row r="1601" spans="8:13" x14ac:dyDescent="0.2">
      <c r="H1601" s="139">
        <v>47255</v>
      </c>
      <c r="M1601" s="139">
        <v>47255</v>
      </c>
    </row>
    <row r="1602" spans="8:13" x14ac:dyDescent="0.2">
      <c r="H1602" s="139">
        <v>47256</v>
      </c>
      <c r="M1602" s="139">
        <v>47256</v>
      </c>
    </row>
    <row r="1603" spans="8:13" x14ac:dyDescent="0.2">
      <c r="H1603" s="139">
        <v>47257</v>
      </c>
      <c r="M1603" s="139">
        <v>47257</v>
      </c>
    </row>
    <row r="1604" spans="8:13" x14ac:dyDescent="0.2">
      <c r="H1604" s="139">
        <v>47258</v>
      </c>
      <c r="M1604" s="139">
        <v>47258</v>
      </c>
    </row>
    <row r="1605" spans="8:13" x14ac:dyDescent="0.2">
      <c r="H1605" s="139">
        <v>47259</v>
      </c>
      <c r="M1605" s="139">
        <v>47259</v>
      </c>
    </row>
    <row r="1606" spans="8:13" x14ac:dyDescent="0.2">
      <c r="H1606" s="139">
        <v>47260</v>
      </c>
      <c r="M1606" s="139">
        <v>47260</v>
      </c>
    </row>
    <row r="1607" spans="8:13" x14ac:dyDescent="0.2">
      <c r="H1607" s="139">
        <v>47261</v>
      </c>
      <c r="M1607" s="139">
        <v>47261</v>
      </c>
    </row>
    <row r="1608" spans="8:13" x14ac:dyDescent="0.2">
      <c r="H1608" s="139">
        <v>47262</v>
      </c>
      <c r="M1608" s="139">
        <v>47262</v>
      </c>
    </row>
    <row r="1609" spans="8:13" x14ac:dyDescent="0.2">
      <c r="H1609" s="139">
        <v>47263</v>
      </c>
      <c r="M1609" s="139">
        <v>47263</v>
      </c>
    </row>
    <row r="1610" spans="8:13" x14ac:dyDescent="0.2">
      <c r="H1610" s="139">
        <v>47264</v>
      </c>
      <c r="M1610" s="139">
        <v>47264</v>
      </c>
    </row>
    <row r="1611" spans="8:13" x14ac:dyDescent="0.2">
      <c r="H1611" s="139">
        <v>47265</v>
      </c>
      <c r="M1611" s="139">
        <v>47265</v>
      </c>
    </row>
    <row r="1612" spans="8:13" x14ac:dyDescent="0.2">
      <c r="H1612" s="139">
        <v>47266</v>
      </c>
      <c r="M1612" s="139">
        <v>47266</v>
      </c>
    </row>
    <row r="1613" spans="8:13" x14ac:dyDescent="0.2">
      <c r="H1613" s="139">
        <v>47267</v>
      </c>
      <c r="M1613" s="139">
        <v>47267</v>
      </c>
    </row>
    <row r="1614" spans="8:13" x14ac:dyDescent="0.2">
      <c r="H1614" s="139">
        <v>47268</v>
      </c>
      <c r="M1614" s="139">
        <v>47268</v>
      </c>
    </row>
    <row r="1615" spans="8:13" x14ac:dyDescent="0.2">
      <c r="H1615" s="139">
        <v>47269</v>
      </c>
      <c r="M1615" s="139">
        <v>47269</v>
      </c>
    </row>
    <row r="1616" spans="8:13" x14ac:dyDescent="0.2">
      <c r="H1616" s="139">
        <v>47270</v>
      </c>
      <c r="M1616" s="139">
        <v>47270</v>
      </c>
    </row>
    <row r="1617" spans="8:13" x14ac:dyDescent="0.2">
      <c r="H1617" s="139">
        <v>47271</v>
      </c>
      <c r="M1617" s="139">
        <v>47271</v>
      </c>
    </row>
    <row r="1618" spans="8:13" x14ac:dyDescent="0.2">
      <c r="H1618" s="139">
        <v>47272</v>
      </c>
      <c r="M1618" s="139">
        <v>47272</v>
      </c>
    </row>
    <row r="1619" spans="8:13" x14ac:dyDescent="0.2">
      <c r="H1619" s="139">
        <v>47273</v>
      </c>
      <c r="M1619" s="139">
        <v>47273</v>
      </c>
    </row>
    <row r="1620" spans="8:13" x14ac:dyDescent="0.2">
      <c r="H1620" s="139">
        <v>47274</v>
      </c>
      <c r="M1620" s="139">
        <v>47274</v>
      </c>
    </row>
    <row r="1621" spans="8:13" x14ac:dyDescent="0.2">
      <c r="H1621" s="139">
        <v>47275</v>
      </c>
      <c r="M1621" s="139">
        <v>47275</v>
      </c>
    </row>
    <row r="1622" spans="8:13" x14ac:dyDescent="0.2">
      <c r="H1622" s="139">
        <v>47276</v>
      </c>
      <c r="M1622" s="139">
        <v>47276</v>
      </c>
    </row>
    <row r="1623" spans="8:13" x14ac:dyDescent="0.2">
      <c r="H1623" s="139">
        <v>47277</v>
      </c>
      <c r="M1623" s="139">
        <v>47277</v>
      </c>
    </row>
    <row r="1624" spans="8:13" x14ac:dyDescent="0.2">
      <c r="H1624" s="139">
        <v>47278</v>
      </c>
      <c r="M1624" s="139">
        <v>47278</v>
      </c>
    </row>
    <row r="1625" spans="8:13" x14ac:dyDescent="0.2">
      <c r="H1625" s="139">
        <v>47279</v>
      </c>
      <c r="M1625" s="139">
        <v>47279</v>
      </c>
    </row>
    <row r="1626" spans="8:13" x14ac:dyDescent="0.2">
      <c r="H1626" s="139">
        <v>47280</v>
      </c>
      <c r="M1626" s="139">
        <v>47280</v>
      </c>
    </row>
    <row r="1627" spans="8:13" x14ac:dyDescent="0.2">
      <c r="H1627" s="139">
        <v>47281</v>
      </c>
      <c r="M1627" s="139">
        <v>47281</v>
      </c>
    </row>
    <row r="1628" spans="8:13" x14ac:dyDescent="0.2">
      <c r="H1628" s="139">
        <v>47282</v>
      </c>
      <c r="M1628" s="139">
        <v>47282</v>
      </c>
    </row>
    <row r="1629" spans="8:13" x14ac:dyDescent="0.2">
      <c r="H1629" s="139">
        <v>47283</v>
      </c>
      <c r="M1629" s="139">
        <v>47283</v>
      </c>
    </row>
    <row r="1630" spans="8:13" x14ac:dyDescent="0.2">
      <c r="H1630" s="139">
        <v>47284</v>
      </c>
      <c r="M1630" s="139">
        <v>47284</v>
      </c>
    </row>
    <row r="1631" spans="8:13" x14ac:dyDescent="0.2">
      <c r="H1631" s="139">
        <v>47285</v>
      </c>
      <c r="M1631" s="139">
        <v>47285</v>
      </c>
    </row>
    <row r="1632" spans="8:13" x14ac:dyDescent="0.2">
      <c r="H1632" s="139">
        <v>47286</v>
      </c>
      <c r="M1632" s="139">
        <v>47286</v>
      </c>
    </row>
    <row r="1633" spans="8:13" x14ac:dyDescent="0.2">
      <c r="H1633" s="139">
        <v>47287</v>
      </c>
      <c r="M1633" s="139">
        <v>47287</v>
      </c>
    </row>
    <row r="1634" spans="8:13" x14ac:dyDescent="0.2">
      <c r="H1634" s="139">
        <v>47288</v>
      </c>
      <c r="M1634" s="139">
        <v>47288</v>
      </c>
    </row>
    <row r="1635" spans="8:13" x14ac:dyDescent="0.2">
      <c r="H1635" s="139">
        <v>47289</v>
      </c>
      <c r="M1635" s="139">
        <v>47289</v>
      </c>
    </row>
    <row r="1636" spans="8:13" x14ac:dyDescent="0.2">
      <c r="H1636" s="139">
        <v>47290</v>
      </c>
      <c r="M1636" s="139">
        <v>47290</v>
      </c>
    </row>
    <row r="1637" spans="8:13" x14ac:dyDescent="0.2">
      <c r="H1637" s="139">
        <v>47291</v>
      </c>
      <c r="M1637" s="139">
        <v>47291</v>
      </c>
    </row>
    <row r="1638" spans="8:13" x14ac:dyDescent="0.2">
      <c r="H1638" s="139">
        <v>47292</v>
      </c>
      <c r="M1638" s="139">
        <v>47292</v>
      </c>
    </row>
    <row r="1639" spans="8:13" x14ac:dyDescent="0.2">
      <c r="H1639" s="139">
        <v>47293</v>
      </c>
      <c r="M1639" s="139">
        <v>47293</v>
      </c>
    </row>
    <row r="1640" spans="8:13" x14ac:dyDescent="0.2">
      <c r="H1640" s="139">
        <v>47294</v>
      </c>
      <c r="M1640" s="139">
        <v>47294</v>
      </c>
    </row>
    <row r="1641" spans="8:13" x14ac:dyDescent="0.2">
      <c r="H1641" s="139">
        <v>47295</v>
      </c>
      <c r="M1641" s="139">
        <v>47295</v>
      </c>
    </row>
    <row r="1642" spans="8:13" x14ac:dyDescent="0.2">
      <c r="H1642" s="139">
        <v>47296</v>
      </c>
      <c r="M1642" s="139">
        <v>47296</v>
      </c>
    </row>
    <row r="1643" spans="8:13" x14ac:dyDescent="0.2">
      <c r="H1643" s="139">
        <v>47297</v>
      </c>
      <c r="M1643" s="139">
        <v>47297</v>
      </c>
    </row>
    <row r="1644" spans="8:13" x14ac:dyDescent="0.2">
      <c r="H1644" s="139">
        <v>47298</v>
      </c>
      <c r="M1644" s="139">
        <v>47298</v>
      </c>
    </row>
    <row r="1645" spans="8:13" x14ac:dyDescent="0.2">
      <c r="H1645" s="139">
        <v>47299</v>
      </c>
      <c r="M1645" s="139">
        <v>47299</v>
      </c>
    </row>
    <row r="1646" spans="8:13" x14ac:dyDescent="0.2">
      <c r="H1646" s="139">
        <v>47300</v>
      </c>
      <c r="M1646" s="139">
        <v>47300</v>
      </c>
    </row>
    <row r="1647" spans="8:13" x14ac:dyDescent="0.2">
      <c r="H1647" s="139">
        <v>47301</v>
      </c>
      <c r="M1647" s="139">
        <v>47301</v>
      </c>
    </row>
    <row r="1648" spans="8:13" x14ac:dyDescent="0.2">
      <c r="H1648" s="139">
        <v>47302</v>
      </c>
      <c r="M1648" s="139">
        <v>47302</v>
      </c>
    </row>
    <row r="1649" spans="8:13" x14ac:dyDescent="0.2">
      <c r="H1649" s="139">
        <v>47303</v>
      </c>
      <c r="M1649" s="139">
        <v>47303</v>
      </c>
    </row>
    <row r="1650" spans="8:13" x14ac:dyDescent="0.2">
      <c r="H1650" s="139">
        <v>47304</v>
      </c>
      <c r="M1650" s="139">
        <v>47304</v>
      </c>
    </row>
    <row r="1651" spans="8:13" x14ac:dyDescent="0.2">
      <c r="H1651" s="139">
        <v>47305</v>
      </c>
      <c r="M1651" s="139">
        <v>47305</v>
      </c>
    </row>
    <row r="1652" spans="8:13" x14ac:dyDescent="0.2">
      <c r="H1652" s="139">
        <v>47306</v>
      </c>
      <c r="M1652" s="139">
        <v>47306</v>
      </c>
    </row>
    <row r="1653" spans="8:13" x14ac:dyDescent="0.2">
      <c r="H1653" s="139">
        <v>47307</v>
      </c>
      <c r="M1653" s="139">
        <v>47307</v>
      </c>
    </row>
    <row r="1654" spans="8:13" x14ac:dyDescent="0.2">
      <c r="H1654" s="139">
        <v>47308</v>
      </c>
      <c r="M1654" s="139">
        <v>47308</v>
      </c>
    </row>
    <row r="1655" spans="8:13" x14ac:dyDescent="0.2">
      <c r="H1655" s="139">
        <v>47309</v>
      </c>
      <c r="M1655" s="139">
        <v>47309</v>
      </c>
    </row>
    <row r="1656" spans="8:13" x14ac:dyDescent="0.2">
      <c r="H1656" s="139">
        <v>47310</v>
      </c>
      <c r="M1656" s="139">
        <v>47310</v>
      </c>
    </row>
    <row r="1657" spans="8:13" x14ac:dyDescent="0.2">
      <c r="H1657" s="139">
        <v>47311</v>
      </c>
      <c r="M1657" s="139">
        <v>47311</v>
      </c>
    </row>
    <row r="1658" spans="8:13" x14ac:dyDescent="0.2">
      <c r="H1658" s="139">
        <v>47312</v>
      </c>
      <c r="M1658" s="139">
        <v>47312</v>
      </c>
    </row>
    <row r="1659" spans="8:13" x14ac:dyDescent="0.2">
      <c r="H1659" s="139">
        <v>47313</v>
      </c>
      <c r="M1659" s="139">
        <v>47313</v>
      </c>
    </row>
    <row r="1660" spans="8:13" x14ac:dyDescent="0.2">
      <c r="H1660" s="139">
        <v>47314</v>
      </c>
      <c r="M1660" s="139">
        <v>47314</v>
      </c>
    </row>
    <row r="1661" spans="8:13" x14ac:dyDescent="0.2">
      <c r="H1661" s="139">
        <v>47315</v>
      </c>
      <c r="M1661" s="139">
        <v>47315</v>
      </c>
    </row>
    <row r="1662" spans="8:13" x14ac:dyDescent="0.2">
      <c r="H1662" s="139">
        <v>47316</v>
      </c>
      <c r="M1662" s="139">
        <v>47316</v>
      </c>
    </row>
    <row r="1663" spans="8:13" x14ac:dyDescent="0.2">
      <c r="H1663" s="139">
        <v>47317</v>
      </c>
      <c r="M1663" s="139">
        <v>47317</v>
      </c>
    </row>
    <row r="1664" spans="8:13" x14ac:dyDescent="0.2">
      <c r="H1664" s="139">
        <v>47318</v>
      </c>
      <c r="M1664" s="139">
        <v>47318</v>
      </c>
    </row>
    <row r="1665" spans="8:13" x14ac:dyDescent="0.2">
      <c r="H1665" s="139">
        <v>47319</v>
      </c>
      <c r="M1665" s="139">
        <v>47319</v>
      </c>
    </row>
    <row r="1666" spans="8:13" x14ac:dyDescent="0.2">
      <c r="H1666" s="139">
        <v>47320</v>
      </c>
      <c r="M1666" s="139">
        <v>47320</v>
      </c>
    </row>
    <row r="1667" spans="8:13" x14ac:dyDescent="0.2">
      <c r="H1667" s="139">
        <v>47321</v>
      </c>
      <c r="M1667" s="139">
        <v>47321</v>
      </c>
    </row>
    <row r="1668" spans="8:13" x14ac:dyDescent="0.2">
      <c r="H1668" s="139">
        <v>47322</v>
      </c>
      <c r="M1668" s="139">
        <v>47322</v>
      </c>
    </row>
    <row r="1669" spans="8:13" x14ac:dyDescent="0.2">
      <c r="H1669" s="139">
        <v>47323</v>
      </c>
      <c r="M1669" s="139">
        <v>47323</v>
      </c>
    </row>
    <row r="1670" spans="8:13" x14ac:dyDescent="0.2">
      <c r="H1670" s="139">
        <v>47324</v>
      </c>
      <c r="M1670" s="139">
        <v>47324</v>
      </c>
    </row>
    <row r="1671" spans="8:13" x14ac:dyDescent="0.2">
      <c r="H1671" s="139">
        <v>47325</v>
      </c>
      <c r="M1671" s="139">
        <v>47325</v>
      </c>
    </row>
    <row r="1672" spans="8:13" x14ac:dyDescent="0.2">
      <c r="H1672" s="139">
        <v>47326</v>
      </c>
      <c r="M1672" s="139">
        <v>47326</v>
      </c>
    </row>
    <row r="1673" spans="8:13" x14ac:dyDescent="0.2">
      <c r="H1673" s="139">
        <v>47327</v>
      </c>
      <c r="M1673" s="139">
        <v>47327</v>
      </c>
    </row>
    <row r="1674" spans="8:13" x14ac:dyDescent="0.2">
      <c r="H1674" s="139">
        <v>47328</v>
      </c>
      <c r="M1674" s="139">
        <v>47328</v>
      </c>
    </row>
    <row r="1675" spans="8:13" x14ac:dyDescent="0.2">
      <c r="H1675" s="139">
        <v>47329</v>
      </c>
      <c r="M1675" s="139">
        <v>47329</v>
      </c>
    </row>
    <row r="1676" spans="8:13" x14ac:dyDescent="0.2">
      <c r="H1676" s="139">
        <v>47330</v>
      </c>
      <c r="M1676" s="139">
        <v>47330</v>
      </c>
    </row>
    <row r="1677" spans="8:13" x14ac:dyDescent="0.2">
      <c r="H1677" s="139">
        <v>47331</v>
      </c>
      <c r="M1677" s="139">
        <v>47331</v>
      </c>
    </row>
    <row r="1678" spans="8:13" x14ac:dyDescent="0.2">
      <c r="H1678" s="139">
        <v>47332</v>
      </c>
      <c r="M1678" s="139">
        <v>47332</v>
      </c>
    </row>
    <row r="1679" spans="8:13" x14ac:dyDescent="0.2">
      <c r="H1679" s="139">
        <v>47333</v>
      </c>
      <c r="M1679" s="139">
        <v>47333</v>
      </c>
    </row>
    <row r="1680" spans="8:13" x14ac:dyDescent="0.2">
      <c r="H1680" s="139">
        <v>47334</v>
      </c>
      <c r="M1680" s="139">
        <v>47334</v>
      </c>
    </row>
    <row r="1681" spans="8:13" x14ac:dyDescent="0.2">
      <c r="H1681" s="139">
        <v>47335</v>
      </c>
      <c r="M1681" s="139">
        <v>47335</v>
      </c>
    </row>
    <row r="1682" spans="8:13" x14ac:dyDescent="0.2">
      <c r="H1682" s="139">
        <v>47336</v>
      </c>
      <c r="M1682" s="139">
        <v>47336</v>
      </c>
    </row>
    <row r="1683" spans="8:13" x14ac:dyDescent="0.2">
      <c r="H1683" s="139">
        <v>47337</v>
      </c>
      <c r="M1683" s="139">
        <v>47337</v>
      </c>
    </row>
    <row r="1684" spans="8:13" x14ac:dyDescent="0.2">
      <c r="H1684" s="139">
        <v>47338</v>
      </c>
      <c r="M1684" s="139">
        <v>47338</v>
      </c>
    </row>
    <row r="1685" spans="8:13" x14ac:dyDescent="0.2">
      <c r="H1685" s="139">
        <v>47339</v>
      </c>
      <c r="M1685" s="139">
        <v>47339</v>
      </c>
    </row>
    <row r="1686" spans="8:13" x14ac:dyDescent="0.2">
      <c r="H1686" s="139">
        <v>47340</v>
      </c>
      <c r="M1686" s="139">
        <v>47340</v>
      </c>
    </row>
    <row r="1687" spans="8:13" x14ac:dyDescent="0.2">
      <c r="H1687" s="139">
        <v>47341</v>
      </c>
      <c r="M1687" s="139">
        <v>47341</v>
      </c>
    </row>
    <row r="1688" spans="8:13" x14ac:dyDescent="0.2">
      <c r="H1688" s="139">
        <v>47342</v>
      </c>
      <c r="M1688" s="139">
        <v>47342</v>
      </c>
    </row>
    <row r="1689" spans="8:13" x14ac:dyDescent="0.2">
      <c r="H1689" s="139">
        <v>47343</v>
      </c>
      <c r="M1689" s="139">
        <v>47343</v>
      </c>
    </row>
    <row r="1690" spans="8:13" x14ac:dyDescent="0.2">
      <c r="H1690" s="139">
        <v>47344</v>
      </c>
      <c r="M1690" s="139">
        <v>47344</v>
      </c>
    </row>
    <row r="1691" spans="8:13" x14ac:dyDescent="0.2">
      <c r="H1691" s="139">
        <v>47345</v>
      </c>
      <c r="M1691" s="139">
        <v>47345</v>
      </c>
    </row>
    <row r="1692" spans="8:13" x14ac:dyDescent="0.2">
      <c r="H1692" s="139">
        <v>47346</v>
      </c>
      <c r="M1692" s="139">
        <v>47346</v>
      </c>
    </row>
    <row r="1693" spans="8:13" x14ac:dyDescent="0.2">
      <c r="H1693" s="139">
        <v>47347</v>
      </c>
      <c r="M1693" s="139">
        <v>47347</v>
      </c>
    </row>
    <row r="1694" spans="8:13" x14ac:dyDescent="0.2">
      <c r="H1694" s="139">
        <v>47348</v>
      </c>
      <c r="M1694" s="139">
        <v>47348</v>
      </c>
    </row>
    <row r="1695" spans="8:13" x14ac:dyDescent="0.2">
      <c r="H1695" s="139">
        <v>47349</v>
      </c>
      <c r="M1695" s="139">
        <v>47349</v>
      </c>
    </row>
    <row r="1696" spans="8:13" x14ac:dyDescent="0.2">
      <c r="H1696" s="139">
        <v>47350</v>
      </c>
      <c r="M1696" s="139">
        <v>47350</v>
      </c>
    </row>
    <row r="1697" spans="8:13" x14ac:dyDescent="0.2">
      <c r="H1697" s="139">
        <v>47351</v>
      </c>
      <c r="M1697" s="139">
        <v>47351</v>
      </c>
    </row>
    <row r="1698" spans="8:13" x14ac:dyDescent="0.2">
      <c r="H1698" s="139">
        <v>47352</v>
      </c>
      <c r="M1698" s="139">
        <v>47352</v>
      </c>
    </row>
    <row r="1699" spans="8:13" x14ac:dyDescent="0.2">
      <c r="H1699" s="139">
        <v>47353</v>
      </c>
      <c r="M1699" s="139">
        <v>47353</v>
      </c>
    </row>
    <row r="1700" spans="8:13" x14ac:dyDescent="0.2">
      <c r="H1700" s="139">
        <v>47354</v>
      </c>
      <c r="M1700" s="139">
        <v>47354</v>
      </c>
    </row>
    <row r="1701" spans="8:13" x14ac:dyDescent="0.2">
      <c r="H1701" s="139">
        <v>47355</v>
      </c>
      <c r="M1701" s="139">
        <v>47355</v>
      </c>
    </row>
    <row r="1702" spans="8:13" x14ac:dyDescent="0.2">
      <c r="H1702" s="139">
        <v>47356</v>
      </c>
      <c r="M1702" s="139">
        <v>47356</v>
      </c>
    </row>
    <row r="1703" spans="8:13" x14ac:dyDescent="0.2">
      <c r="H1703" s="139">
        <v>47357</v>
      </c>
      <c r="M1703" s="139">
        <v>47357</v>
      </c>
    </row>
    <row r="1704" spans="8:13" x14ac:dyDescent="0.2">
      <c r="H1704" s="139">
        <v>47358</v>
      </c>
      <c r="M1704" s="139">
        <v>47358</v>
      </c>
    </row>
    <row r="1705" spans="8:13" x14ac:dyDescent="0.2">
      <c r="H1705" s="139">
        <v>47359</v>
      </c>
      <c r="M1705" s="139">
        <v>47359</v>
      </c>
    </row>
    <row r="1706" spans="8:13" x14ac:dyDescent="0.2">
      <c r="H1706" s="139">
        <v>47360</v>
      </c>
      <c r="M1706" s="139">
        <v>47360</v>
      </c>
    </row>
    <row r="1707" spans="8:13" x14ac:dyDescent="0.2">
      <c r="H1707" s="139">
        <v>47361</v>
      </c>
      <c r="M1707" s="139">
        <v>47361</v>
      </c>
    </row>
    <row r="1708" spans="8:13" x14ac:dyDescent="0.2">
      <c r="H1708" s="139">
        <v>47362</v>
      </c>
      <c r="M1708" s="139">
        <v>47362</v>
      </c>
    </row>
    <row r="1709" spans="8:13" x14ac:dyDescent="0.2">
      <c r="H1709" s="139">
        <v>47363</v>
      </c>
      <c r="M1709" s="139">
        <v>47363</v>
      </c>
    </row>
    <row r="1710" spans="8:13" x14ac:dyDescent="0.2">
      <c r="H1710" s="139">
        <v>47364</v>
      </c>
      <c r="M1710" s="139">
        <v>47364</v>
      </c>
    </row>
    <row r="1711" spans="8:13" x14ac:dyDescent="0.2">
      <c r="H1711" s="139">
        <v>47365</v>
      </c>
      <c r="M1711" s="139">
        <v>47365</v>
      </c>
    </row>
    <row r="1712" spans="8:13" x14ac:dyDescent="0.2">
      <c r="H1712" s="139">
        <v>47366</v>
      </c>
      <c r="M1712" s="139">
        <v>47366</v>
      </c>
    </row>
    <row r="1713" spans="8:13" x14ac:dyDescent="0.2">
      <c r="H1713" s="139">
        <v>47367</v>
      </c>
      <c r="M1713" s="139">
        <v>47367</v>
      </c>
    </row>
    <row r="1714" spans="8:13" x14ac:dyDescent="0.2">
      <c r="H1714" s="139">
        <v>47368</v>
      </c>
      <c r="M1714" s="139">
        <v>47368</v>
      </c>
    </row>
    <row r="1715" spans="8:13" x14ac:dyDescent="0.2">
      <c r="H1715" s="139">
        <v>47369</v>
      </c>
      <c r="M1715" s="139">
        <v>47369</v>
      </c>
    </row>
    <row r="1716" spans="8:13" x14ac:dyDescent="0.2">
      <c r="H1716" s="139">
        <v>47370</v>
      </c>
      <c r="M1716" s="139">
        <v>47370</v>
      </c>
    </row>
    <row r="1717" spans="8:13" x14ac:dyDescent="0.2">
      <c r="H1717" s="139">
        <v>47371</v>
      </c>
      <c r="M1717" s="139">
        <v>47371</v>
      </c>
    </row>
    <row r="1718" spans="8:13" x14ac:dyDescent="0.2">
      <c r="H1718" s="139">
        <v>47372</v>
      </c>
      <c r="M1718" s="139">
        <v>47372</v>
      </c>
    </row>
    <row r="1719" spans="8:13" x14ac:dyDescent="0.2">
      <c r="H1719" s="139">
        <v>47373</v>
      </c>
      <c r="M1719" s="139">
        <v>47373</v>
      </c>
    </row>
    <row r="1720" spans="8:13" x14ac:dyDescent="0.2">
      <c r="H1720" s="139">
        <v>47374</v>
      </c>
      <c r="M1720" s="139">
        <v>47374</v>
      </c>
    </row>
    <row r="1721" spans="8:13" x14ac:dyDescent="0.2">
      <c r="H1721" s="139">
        <v>47375</v>
      </c>
      <c r="M1721" s="139">
        <v>47375</v>
      </c>
    </row>
    <row r="1722" spans="8:13" x14ac:dyDescent="0.2">
      <c r="H1722" s="139">
        <v>47376</v>
      </c>
      <c r="M1722" s="139">
        <v>47376</v>
      </c>
    </row>
    <row r="1723" spans="8:13" x14ac:dyDescent="0.2">
      <c r="H1723" s="139">
        <v>47377</v>
      </c>
      <c r="M1723" s="139">
        <v>47377</v>
      </c>
    </row>
    <row r="1724" spans="8:13" x14ac:dyDescent="0.2">
      <c r="H1724" s="139">
        <v>47378</v>
      </c>
      <c r="M1724" s="139">
        <v>47378</v>
      </c>
    </row>
    <row r="1725" spans="8:13" x14ac:dyDescent="0.2">
      <c r="H1725" s="139">
        <v>47379</v>
      </c>
      <c r="M1725" s="139">
        <v>47379</v>
      </c>
    </row>
    <row r="1726" spans="8:13" x14ac:dyDescent="0.2">
      <c r="H1726" s="139">
        <v>47380</v>
      </c>
      <c r="M1726" s="139">
        <v>47380</v>
      </c>
    </row>
    <row r="1727" spans="8:13" x14ac:dyDescent="0.2">
      <c r="H1727" s="139">
        <v>47381</v>
      </c>
      <c r="M1727" s="139">
        <v>47381</v>
      </c>
    </row>
    <row r="1728" spans="8:13" x14ac:dyDescent="0.2">
      <c r="H1728" s="139">
        <v>47382</v>
      </c>
      <c r="M1728" s="139">
        <v>47382</v>
      </c>
    </row>
    <row r="1729" spans="8:13" x14ac:dyDescent="0.2">
      <c r="H1729" s="139">
        <v>47383</v>
      </c>
      <c r="M1729" s="139">
        <v>47383</v>
      </c>
    </row>
    <row r="1730" spans="8:13" x14ac:dyDescent="0.2">
      <c r="H1730" s="139">
        <v>47384</v>
      </c>
      <c r="M1730" s="139">
        <v>47384</v>
      </c>
    </row>
    <row r="1731" spans="8:13" x14ac:dyDescent="0.2">
      <c r="H1731" s="139">
        <v>47385</v>
      </c>
      <c r="M1731" s="139">
        <v>47385</v>
      </c>
    </row>
    <row r="1732" spans="8:13" x14ac:dyDescent="0.2">
      <c r="H1732" s="139">
        <v>47386</v>
      </c>
      <c r="M1732" s="139">
        <v>47386</v>
      </c>
    </row>
    <row r="1733" spans="8:13" x14ac:dyDescent="0.2">
      <c r="H1733" s="139">
        <v>47387</v>
      </c>
      <c r="M1733" s="139">
        <v>47387</v>
      </c>
    </row>
    <row r="1734" spans="8:13" x14ac:dyDescent="0.2">
      <c r="H1734" s="139">
        <v>47388</v>
      </c>
      <c r="M1734" s="139">
        <v>47388</v>
      </c>
    </row>
    <row r="1735" spans="8:13" x14ac:dyDescent="0.2">
      <c r="H1735" s="139">
        <v>47389</v>
      </c>
      <c r="M1735" s="139">
        <v>47389</v>
      </c>
    </row>
    <row r="1736" spans="8:13" x14ac:dyDescent="0.2">
      <c r="H1736" s="139">
        <v>47390</v>
      </c>
      <c r="M1736" s="139">
        <v>47390</v>
      </c>
    </row>
    <row r="1737" spans="8:13" x14ac:dyDescent="0.2">
      <c r="H1737" s="139">
        <v>47391</v>
      </c>
      <c r="M1737" s="139">
        <v>47391</v>
      </c>
    </row>
    <row r="1738" spans="8:13" x14ac:dyDescent="0.2">
      <c r="H1738" s="139">
        <v>47392</v>
      </c>
      <c r="M1738" s="139">
        <v>47392</v>
      </c>
    </row>
    <row r="1739" spans="8:13" x14ac:dyDescent="0.2">
      <c r="H1739" s="139">
        <v>47393</v>
      </c>
      <c r="M1739" s="139">
        <v>47393</v>
      </c>
    </row>
    <row r="1740" spans="8:13" x14ac:dyDescent="0.2">
      <c r="H1740" s="139">
        <v>47394</v>
      </c>
      <c r="M1740" s="139">
        <v>47394</v>
      </c>
    </row>
    <row r="1741" spans="8:13" x14ac:dyDescent="0.2">
      <c r="H1741" s="139">
        <v>47395</v>
      </c>
      <c r="M1741" s="139">
        <v>47395</v>
      </c>
    </row>
    <row r="1742" spans="8:13" x14ac:dyDescent="0.2">
      <c r="H1742" s="139">
        <v>47396</v>
      </c>
      <c r="M1742" s="139">
        <v>47396</v>
      </c>
    </row>
    <row r="1743" spans="8:13" x14ac:dyDescent="0.2">
      <c r="H1743" s="139">
        <v>47397</v>
      </c>
      <c r="M1743" s="139">
        <v>47397</v>
      </c>
    </row>
    <row r="1744" spans="8:13" x14ac:dyDescent="0.2">
      <c r="H1744" s="139">
        <v>47398</v>
      </c>
      <c r="M1744" s="139">
        <v>47398</v>
      </c>
    </row>
    <row r="1745" spans="8:13" x14ac:dyDescent="0.2">
      <c r="H1745" s="139">
        <v>47399</v>
      </c>
      <c r="M1745" s="139">
        <v>47399</v>
      </c>
    </row>
    <row r="1746" spans="8:13" x14ac:dyDescent="0.2">
      <c r="H1746" s="139">
        <v>47400</v>
      </c>
      <c r="M1746" s="139">
        <v>47400</v>
      </c>
    </row>
    <row r="1747" spans="8:13" x14ac:dyDescent="0.2">
      <c r="H1747" s="139">
        <v>47401</v>
      </c>
      <c r="M1747" s="139">
        <v>47401</v>
      </c>
    </row>
    <row r="1748" spans="8:13" x14ac:dyDescent="0.2">
      <c r="H1748" s="139">
        <v>47402</v>
      </c>
      <c r="M1748" s="139">
        <v>47402</v>
      </c>
    </row>
    <row r="1749" spans="8:13" x14ac:dyDescent="0.2">
      <c r="H1749" s="139">
        <v>47403</v>
      </c>
      <c r="M1749" s="139">
        <v>47403</v>
      </c>
    </row>
    <row r="1750" spans="8:13" x14ac:dyDescent="0.2">
      <c r="H1750" s="139">
        <v>47404</v>
      </c>
      <c r="M1750" s="139">
        <v>47404</v>
      </c>
    </row>
    <row r="1751" spans="8:13" x14ac:dyDescent="0.2">
      <c r="H1751" s="139">
        <v>47405</v>
      </c>
      <c r="M1751" s="139">
        <v>47405</v>
      </c>
    </row>
    <row r="1752" spans="8:13" x14ac:dyDescent="0.2">
      <c r="H1752" s="139">
        <v>47406</v>
      </c>
      <c r="M1752" s="139">
        <v>47406</v>
      </c>
    </row>
    <row r="1753" spans="8:13" x14ac:dyDescent="0.2">
      <c r="H1753" s="139">
        <v>47407</v>
      </c>
      <c r="M1753" s="139">
        <v>47407</v>
      </c>
    </row>
    <row r="1754" spans="8:13" x14ac:dyDescent="0.2">
      <c r="H1754" s="139">
        <v>47408</v>
      </c>
      <c r="M1754" s="139">
        <v>47408</v>
      </c>
    </row>
    <row r="1755" spans="8:13" x14ac:dyDescent="0.2">
      <c r="H1755" s="139">
        <v>47409</v>
      </c>
      <c r="M1755" s="139">
        <v>47409</v>
      </c>
    </row>
    <row r="1756" spans="8:13" x14ac:dyDescent="0.2">
      <c r="H1756" s="139">
        <v>47410</v>
      </c>
      <c r="M1756" s="139">
        <v>47410</v>
      </c>
    </row>
    <row r="1757" spans="8:13" x14ac:dyDescent="0.2">
      <c r="H1757" s="139">
        <v>47411</v>
      </c>
      <c r="M1757" s="139">
        <v>47411</v>
      </c>
    </row>
    <row r="1758" spans="8:13" x14ac:dyDescent="0.2">
      <c r="H1758" s="139">
        <v>47412</v>
      </c>
      <c r="M1758" s="139">
        <v>47412</v>
      </c>
    </row>
    <row r="1759" spans="8:13" x14ac:dyDescent="0.2">
      <c r="H1759" s="139">
        <v>47413</v>
      </c>
      <c r="M1759" s="139">
        <v>47413</v>
      </c>
    </row>
    <row r="1760" spans="8:13" x14ac:dyDescent="0.2">
      <c r="H1760" s="139">
        <v>47414</v>
      </c>
      <c r="M1760" s="139">
        <v>47414</v>
      </c>
    </row>
    <row r="1761" spans="8:13" x14ac:dyDescent="0.2">
      <c r="H1761" s="139">
        <v>47415</v>
      </c>
      <c r="M1761" s="139">
        <v>47415</v>
      </c>
    </row>
    <row r="1762" spans="8:13" x14ac:dyDescent="0.2">
      <c r="H1762" s="139">
        <v>47416</v>
      </c>
      <c r="M1762" s="139">
        <v>47416</v>
      </c>
    </row>
    <row r="1763" spans="8:13" x14ac:dyDescent="0.2">
      <c r="H1763" s="139">
        <v>47417</v>
      </c>
      <c r="M1763" s="139">
        <v>47417</v>
      </c>
    </row>
    <row r="1764" spans="8:13" x14ac:dyDescent="0.2">
      <c r="H1764" s="139">
        <v>47418</v>
      </c>
      <c r="M1764" s="139">
        <v>47418</v>
      </c>
    </row>
    <row r="1765" spans="8:13" x14ac:dyDescent="0.2">
      <c r="H1765" s="139">
        <v>47419</v>
      </c>
      <c r="M1765" s="139">
        <v>47419</v>
      </c>
    </row>
    <row r="1766" spans="8:13" x14ac:dyDescent="0.2">
      <c r="H1766" s="139">
        <v>47420</v>
      </c>
      <c r="M1766" s="139">
        <v>47420</v>
      </c>
    </row>
    <row r="1767" spans="8:13" x14ac:dyDescent="0.2">
      <c r="H1767" s="139">
        <v>47421</v>
      </c>
      <c r="M1767" s="139">
        <v>47421</v>
      </c>
    </row>
    <row r="1768" spans="8:13" x14ac:dyDescent="0.2">
      <c r="H1768" s="139">
        <v>47422</v>
      </c>
      <c r="M1768" s="139">
        <v>47422</v>
      </c>
    </row>
    <row r="1769" spans="8:13" x14ac:dyDescent="0.2">
      <c r="H1769" s="139">
        <v>47423</v>
      </c>
      <c r="M1769" s="139">
        <v>47423</v>
      </c>
    </row>
    <row r="1770" spans="8:13" x14ac:dyDescent="0.2">
      <c r="H1770" s="139">
        <v>47424</v>
      </c>
      <c r="M1770" s="139">
        <v>47424</v>
      </c>
    </row>
    <row r="1771" spans="8:13" x14ac:dyDescent="0.2">
      <c r="H1771" s="139">
        <v>47425</v>
      </c>
      <c r="M1771" s="139">
        <v>47425</v>
      </c>
    </row>
    <row r="1772" spans="8:13" x14ac:dyDescent="0.2">
      <c r="H1772" s="139">
        <v>47426</v>
      </c>
      <c r="M1772" s="139">
        <v>47426</v>
      </c>
    </row>
    <row r="1773" spans="8:13" x14ac:dyDescent="0.2">
      <c r="H1773" s="139">
        <v>47427</v>
      </c>
      <c r="M1773" s="139">
        <v>47427</v>
      </c>
    </row>
    <row r="1774" spans="8:13" x14ac:dyDescent="0.2">
      <c r="H1774" s="139">
        <v>47428</v>
      </c>
      <c r="M1774" s="139">
        <v>47428</v>
      </c>
    </row>
    <row r="1775" spans="8:13" x14ac:dyDescent="0.2">
      <c r="H1775" s="139">
        <v>47429</v>
      </c>
      <c r="M1775" s="139">
        <v>47429</v>
      </c>
    </row>
    <row r="1776" spans="8:13" x14ac:dyDescent="0.2">
      <c r="H1776" s="139">
        <v>47430</v>
      </c>
      <c r="M1776" s="139">
        <v>47430</v>
      </c>
    </row>
    <row r="1777" spans="8:13" x14ac:dyDescent="0.2">
      <c r="H1777" s="139">
        <v>47431</v>
      </c>
      <c r="M1777" s="139">
        <v>47431</v>
      </c>
    </row>
    <row r="1778" spans="8:13" x14ac:dyDescent="0.2">
      <c r="H1778" s="139">
        <v>47432</v>
      </c>
      <c r="M1778" s="139">
        <v>47432</v>
      </c>
    </row>
    <row r="1779" spans="8:13" x14ac:dyDescent="0.2">
      <c r="H1779" s="139">
        <v>47433</v>
      </c>
      <c r="M1779" s="139">
        <v>47433</v>
      </c>
    </row>
    <row r="1780" spans="8:13" x14ac:dyDescent="0.2">
      <c r="H1780" s="139">
        <v>47434</v>
      </c>
      <c r="M1780" s="139">
        <v>47434</v>
      </c>
    </row>
    <row r="1781" spans="8:13" x14ac:dyDescent="0.2">
      <c r="H1781" s="139">
        <v>47435</v>
      </c>
      <c r="M1781" s="139">
        <v>47435</v>
      </c>
    </row>
    <row r="1782" spans="8:13" x14ac:dyDescent="0.2">
      <c r="H1782" s="139">
        <v>47436</v>
      </c>
      <c r="M1782" s="139">
        <v>47436</v>
      </c>
    </row>
    <row r="1783" spans="8:13" x14ac:dyDescent="0.2">
      <c r="H1783" s="139">
        <v>47437</v>
      </c>
      <c r="M1783" s="139">
        <v>47437</v>
      </c>
    </row>
    <row r="1784" spans="8:13" x14ac:dyDescent="0.2">
      <c r="H1784" s="139">
        <v>47438</v>
      </c>
      <c r="M1784" s="139">
        <v>47438</v>
      </c>
    </row>
    <row r="1785" spans="8:13" x14ac:dyDescent="0.2">
      <c r="H1785" s="139">
        <v>47439</v>
      </c>
      <c r="M1785" s="139">
        <v>47439</v>
      </c>
    </row>
    <row r="1786" spans="8:13" x14ac:dyDescent="0.2">
      <c r="H1786" s="139">
        <v>47440</v>
      </c>
      <c r="M1786" s="139">
        <v>47440</v>
      </c>
    </row>
    <row r="1787" spans="8:13" x14ac:dyDescent="0.2">
      <c r="H1787" s="139">
        <v>47441</v>
      </c>
      <c r="M1787" s="139">
        <v>47441</v>
      </c>
    </row>
    <row r="1788" spans="8:13" x14ac:dyDescent="0.2">
      <c r="H1788" s="139">
        <v>47442</v>
      </c>
      <c r="M1788" s="139">
        <v>47442</v>
      </c>
    </row>
    <row r="1789" spans="8:13" x14ac:dyDescent="0.2">
      <c r="H1789" s="139">
        <v>47443</v>
      </c>
      <c r="M1789" s="139">
        <v>47443</v>
      </c>
    </row>
    <row r="1790" spans="8:13" x14ac:dyDescent="0.2">
      <c r="H1790" s="139">
        <v>47444</v>
      </c>
      <c r="M1790" s="139">
        <v>47444</v>
      </c>
    </row>
    <row r="1791" spans="8:13" x14ac:dyDescent="0.2">
      <c r="H1791" s="139">
        <v>47445</v>
      </c>
      <c r="M1791" s="139">
        <v>47445</v>
      </c>
    </row>
    <row r="1792" spans="8:13" x14ac:dyDescent="0.2">
      <c r="H1792" s="139">
        <v>47446</v>
      </c>
      <c r="M1792" s="139">
        <v>47446</v>
      </c>
    </row>
    <row r="1793" spans="8:13" x14ac:dyDescent="0.2">
      <c r="H1793" s="139">
        <v>47447</v>
      </c>
      <c r="M1793" s="139">
        <v>47447</v>
      </c>
    </row>
    <row r="1794" spans="8:13" x14ac:dyDescent="0.2">
      <c r="H1794" s="139">
        <v>47448</v>
      </c>
      <c r="M1794" s="139">
        <v>47448</v>
      </c>
    </row>
    <row r="1795" spans="8:13" x14ac:dyDescent="0.2">
      <c r="H1795" s="139">
        <v>47449</v>
      </c>
      <c r="M1795" s="139">
        <v>47449</v>
      </c>
    </row>
    <row r="1796" spans="8:13" x14ac:dyDescent="0.2">
      <c r="H1796" s="139">
        <v>47450</v>
      </c>
      <c r="M1796" s="139">
        <v>47450</v>
      </c>
    </row>
    <row r="1797" spans="8:13" x14ac:dyDescent="0.2">
      <c r="H1797" s="139">
        <v>47451</v>
      </c>
      <c r="M1797" s="139">
        <v>47451</v>
      </c>
    </row>
    <row r="1798" spans="8:13" x14ac:dyDescent="0.2">
      <c r="H1798" s="139">
        <v>47452</v>
      </c>
      <c r="M1798" s="139">
        <v>47452</v>
      </c>
    </row>
    <row r="1799" spans="8:13" x14ac:dyDescent="0.2">
      <c r="H1799" s="139">
        <v>47453</v>
      </c>
      <c r="M1799" s="139">
        <v>47453</v>
      </c>
    </row>
    <row r="1800" spans="8:13" x14ac:dyDescent="0.2">
      <c r="H1800" s="139">
        <v>47454</v>
      </c>
      <c r="M1800" s="139">
        <v>47454</v>
      </c>
    </row>
    <row r="1801" spans="8:13" x14ac:dyDescent="0.2">
      <c r="H1801" s="139">
        <v>47455</v>
      </c>
      <c r="M1801" s="139">
        <v>47455</v>
      </c>
    </row>
    <row r="1802" spans="8:13" x14ac:dyDescent="0.2">
      <c r="H1802" s="139">
        <v>47456</v>
      </c>
      <c r="M1802" s="139">
        <v>47456</v>
      </c>
    </row>
    <row r="1803" spans="8:13" x14ac:dyDescent="0.2">
      <c r="H1803" s="139">
        <v>47457</v>
      </c>
      <c r="M1803" s="139">
        <v>47457</v>
      </c>
    </row>
    <row r="1804" spans="8:13" x14ac:dyDescent="0.2">
      <c r="H1804" s="139">
        <v>47458</v>
      </c>
      <c r="M1804" s="139">
        <v>47458</v>
      </c>
    </row>
    <row r="1805" spans="8:13" x14ac:dyDescent="0.2">
      <c r="H1805" s="139">
        <v>47459</v>
      </c>
      <c r="M1805" s="139">
        <v>47459</v>
      </c>
    </row>
    <row r="1806" spans="8:13" x14ac:dyDescent="0.2">
      <c r="H1806" s="139">
        <v>47460</v>
      </c>
      <c r="M1806" s="139">
        <v>47460</v>
      </c>
    </row>
    <row r="1807" spans="8:13" x14ac:dyDescent="0.2">
      <c r="H1807" s="139">
        <v>47461</v>
      </c>
      <c r="M1807" s="139">
        <v>47461</v>
      </c>
    </row>
    <row r="1808" spans="8:13" x14ac:dyDescent="0.2">
      <c r="H1808" s="139">
        <v>47462</v>
      </c>
      <c r="M1808" s="139">
        <v>47462</v>
      </c>
    </row>
    <row r="1809" spans="8:13" x14ac:dyDescent="0.2">
      <c r="H1809" s="139">
        <v>47463</v>
      </c>
      <c r="M1809" s="139">
        <v>47463</v>
      </c>
    </row>
    <row r="1810" spans="8:13" x14ac:dyDescent="0.2">
      <c r="H1810" s="139">
        <v>47464</v>
      </c>
      <c r="M1810" s="139">
        <v>47464</v>
      </c>
    </row>
    <row r="1811" spans="8:13" x14ac:dyDescent="0.2">
      <c r="H1811" s="139">
        <v>47465</v>
      </c>
      <c r="M1811" s="139">
        <v>47465</v>
      </c>
    </row>
    <row r="1812" spans="8:13" x14ac:dyDescent="0.2">
      <c r="H1812" s="139">
        <v>47466</v>
      </c>
      <c r="M1812" s="139">
        <v>47466</v>
      </c>
    </row>
    <row r="1813" spans="8:13" x14ac:dyDescent="0.2">
      <c r="H1813" s="139">
        <v>47467</v>
      </c>
      <c r="M1813" s="139">
        <v>47467</v>
      </c>
    </row>
    <row r="1814" spans="8:13" x14ac:dyDescent="0.2">
      <c r="H1814" s="139">
        <v>47468</v>
      </c>
      <c r="M1814" s="139">
        <v>47468</v>
      </c>
    </row>
    <row r="1815" spans="8:13" x14ac:dyDescent="0.2">
      <c r="H1815" s="139">
        <v>47469</v>
      </c>
      <c r="M1815" s="139">
        <v>47469</v>
      </c>
    </row>
    <row r="1816" spans="8:13" x14ac:dyDescent="0.2">
      <c r="H1816" s="139">
        <v>47470</v>
      </c>
      <c r="M1816" s="139">
        <v>47470</v>
      </c>
    </row>
    <row r="1817" spans="8:13" x14ac:dyDescent="0.2">
      <c r="H1817" s="139">
        <v>47471</v>
      </c>
      <c r="M1817" s="139">
        <v>47471</v>
      </c>
    </row>
    <row r="1818" spans="8:13" x14ac:dyDescent="0.2">
      <c r="H1818" s="139">
        <v>47472</v>
      </c>
      <c r="M1818" s="139">
        <v>47472</v>
      </c>
    </row>
    <row r="1819" spans="8:13" x14ac:dyDescent="0.2">
      <c r="H1819" s="139">
        <v>47473</v>
      </c>
      <c r="M1819" s="139">
        <v>47473</v>
      </c>
    </row>
    <row r="1820" spans="8:13" x14ac:dyDescent="0.2">
      <c r="H1820" s="139">
        <v>47474</v>
      </c>
      <c r="M1820" s="139">
        <v>47474</v>
      </c>
    </row>
    <row r="1821" spans="8:13" x14ac:dyDescent="0.2">
      <c r="H1821" s="139">
        <v>47475</v>
      </c>
      <c r="M1821" s="139">
        <v>47475</v>
      </c>
    </row>
    <row r="1822" spans="8:13" x14ac:dyDescent="0.2">
      <c r="H1822" s="139">
        <v>47476</v>
      </c>
      <c r="M1822" s="139">
        <v>47476</v>
      </c>
    </row>
    <row r="1823" spans="8:13" x14ac:dyDescent="0.2">
      <c r="H1823" s="139">
        <v>47477</v>
      </c>
      <c r="M1823" s="139">
        <v>47477</v>
      </c>
    </row>
    <row r="1824" spans="8:13" x14ac:dyDescent="0.2">
      <c r="H1824" s="139">
        <v>47478</v>
      </c>
      <c r="M1824" s="139">
        <v>47478</v>
      </c>
    </row>
    <row r="1825" spans="8:13" x14ac:dyDescent="0.2">
      <c r="H1825" s="139">
        <v>47479</v>
      </c>
      <c r="M1825" s="139">
        <v>47479</v>
      </c>
    </row>
    <row r="1826" spans="8:13" x14ac:dyDescent="0.2">
      <c r="H1826" s="139">
        <v>47480</v>
      </c>
      <c r="M1826" s="139">
        <v>47480</v>
      </c>
    </row>
    <row r="1827" spans="8:13" x14ac:dyDescent="0.2">
      <c r="H1827" s="139">
        <v>47481</v>
      </c>
      <c r="M1827" s="139">
        <v>47481</v>
      </c>
    </row>
    <row r="1828" spans="8:13" x14ac:dyDescent="0.2">
      <c r="H1828" s="139">
        <v>47482</v>
      </c>
      <c r="M1828" s="139">
        <v>47482</v>
      </c>
    </row>
    <row r="1829" spans="8:13" x14ac:dyDescent="0.2">
      <c r="H1829" s="139">
        <v>47483</v>
      </c>
      <c r="M1829" s="139">
        <v>47483</v>
      </c>
    </row>
    <row r="1830" spans="8:13" x14ac:dyDescent="0.2">
      <c r="H1830" s="139">
        <v>47484</v>
      </c>
      <c r="M1830" s="139">
        <v>47484</v>
      </c>
    </row>
    <row r="1831" spans="8:13" x14ac:dyDescent="0.2">
      <c r="H1831" s="139">
        <v>47485</v>
      </c>
      <c r="M1831" s="139">
        <v>47485</v>
      </c>
    </row>
    <row r="1832" spans="8:13" x14ac:dyDescent="0.2">
      <c r="H1832" s="139">
        <v>47486</v>
      </c>
      <c r="M1832" s="139">
        <v>47486</v>
      </c>
    </row>
    <row r="1833" spans="8:13" x14ac:dyDescent="0.2">
      <c r="H1833" s="139">
        <v>47487</v>
      </c>
      <c r="M1833" s="139">
        <v>47487</v>
      </c>
    </row>
    <row r="1834" spans="8:13" x14ac:dyDescent="0.2">
      <c r="H1834" s="139">
        <v>47488</v>
      </c>
      <c r="M1834" s="139">
        <v>47488</v>
      </c>
    </row>
    <row r="1835" spans="8:13" x14ac:dyDescent="0.2">
      <c r="H1835" s="139">
        <v>47489</v>
      </c>
      <c r="M1835" s="139">
        <v>47489</v>
      </c>
    </row>
    <row r="1836" spans="8:13" x14ac:dyDescent="0.2">
      <c r="H1836" s="139">
        <v>47490</v>
      </c>
      <c r="M1836" s="139">
        <v>47490</v>
      </c>
    </row>
    <row r="1837" spans="8:13" x14ac:dyDescent="0.2">
      <c r="H1837" s="139">
        <v>47491</v>
      </c>
      <c r="M1837" s="139">
        <v>47491</v>
      </c>
    </row>
    <row r="1838" spans="8:13" x14ac:dyDescent="0.2">
      <c r="H1838" s="139">
        <v>47492</v>
      </c>
      <c r="M1838" s="139">
        <v>47492</v>
      </c>
    </row>
    <row r="1839" spans="8:13" x14ac:dyDescent="0.2">
      <c r="H1839" s="139">
        <v>47493</v>
      </c>
      <c r="M1839" s="139">
        <v>47493</v>
      </c>
    </row>
    <row r="1840" spans="8:13" x14ac:dyDescent="0.2">
      <c r="H1840" s="139">
        <v>47494</v>
      </c>
      <c r="M1840" s="139">
        <v>47494</v>
      </c>
    </row>
    <row r="1841" spans="8:13" x14ac:dyDescent="0.2">
      <c r="H1841" s="139">
        <v>47495</v>
      </c>
      <c r="M1841" s="139">
        <v>47495</v>
      </c>
    </row>
    <row r="1842" spans="8:13" x14ac:dyDescent="0.2">
      <c r="H1842" s="139">
        <v>47496</v>
      </c>
      <c r="M1842" s="139">
        <v>47496</v>
      </c>
    </row>
    <row r="1843" spans="8:13" x14ac:dyDescent="0.2">
      <c r="H1843" s="139">
        <v>47497</v>
      </c>
      <c r="M1843" s="139">
        <v>47497</v>
      </c>
    </row>
    <row r="1844" spans="8:13" x14ac:dyDescent="0.2">
      <c r="H1844" s="139">
        <v>47498</v>
      </c>
      <c r="M1844" s="139">
        <v>47498</v>
      </c>
    </row>
    <row r="1845" spans="8:13" x14ac:dyDescent="0.2">
      <c r="H1845" s="139">
        <v>47499</v>
      </c>
      <c r="M1845" s="139">
        <v>47499</v>
      </c>
    </row>
    <row r="1846" spans="8:13" x14ac:dyDescent="0.2">
      <c r="H1846" s="139">
        <v>47500</v>
      </c>
      <c r="M1846" s="139">
        <v>47500</v>
      </c>
    </row>
    <row r="1847" spans="8:13" x14ac:dyDescent="0.2">
      <c r="H1847" s="139">
        <v>47501</v>
      </c>
      <c r="M1847" s="139">
        <v>47501</v>
      </c>
    </row>
    <row r="1848" spans="8:13" x14ac:dyDescent="0.2">
      <c r="H1848" s="139">
        <v>47502</v>
      </c>
      <c r="M1848" s="139">
        <v>47502</v>
      </c>
    </row>
    <row r="1849" spans="8:13" x14ac:dyDescent="0.2">
      <c r="H1849" s="139">
        <v>47503</v>
      </c>
      <c r="M1849" s="139">
        <v>47503</v>
      </c>
    </row>
    <row r="1850" spans="8:13" x14ac:dyDescent="0.2">
      <c r="H1850" s="139">
        <v>47504</v>
      </c>
      <c r="M1850" s="139">
        <v>47504</v>
      </c>
    </row>
    <row r="1851" spans="8:13" x14ac:dyDescent="0.2">
      <c r="H1851" s="139">
        <v>47505</v>
      </c>
      <c r="M1851" s="139">
        <v>47505</v>
      </c>
    </row>
    <row r="1852" spans="8:13" x14ac:dyDescent="0.2">
      <c r="H1852" s="139">
        <v>47506</v>
      </c>
      <c r="M1852" s="139">
        <v>47506</v>
      </c>
    </row>
    <row r="1853" spans="8:13" x14ac:dyDescent="0.2">
      <c r="H1853" s="139">
        <v>47507</v>
      </c>
      <c r="M1853" s="139">
        <v>47507</v>
      </c>
    </row>
    <row r="1854" spans="8:13" x14ac:dyDescent="0.2">
      <c r="H1854" s="139">
        <v>47508</v>
      </c>
      <c r="M1854" s="139">
        <v>47508</v>
      </c>
    </row>
    <row r="1855" spans="8:13" x14ac:dyDescent="0.2">
      <c r="H1855" s="139">
        <v>47509</v>
      </c>
      <c r="M1855" s="139">
        <v>47509</v>
      </c>
    </row>
    <row r="1856" spans="8:13" x14ac:dyDescent="0.2">
      <c r="H1856" s="139">
        <v>47510</v>
      </c>
      <c r="M1856" s="139">
        <v>47510</v>
      </c>
    </row>
    <row r="1857" spans="8:13" x14ac:dyDescent="0.2">
      <c r="H1857" s="139">
        <v>47511</v>
      </c>
      <c r="M1857" s="139">
        <v>47511</v>
      </c>
    </row>
    <row r="1858" spans="8:13" x14ac:dyDescent="0.2">
      <c r="H1858" s="139">
        <v>47512</v>
      </c>
      <c r="M1858" s="139">
        <v>47512</v>
      </c>
    </row>
    <row r="1859" spans="8:13" x14ac:dyDescent="0.2">
      <c r="H1859" s="139">
        <v>47513</v>
      </c>
      <c r="M1859" s="139">
        <v>47513</v>
      </c>
    </row>
    <row r="1860" spans="8:13" x14ac:dyDescent="0.2">
      <c r="H1860" s="139">
        <v>47514</v>
      </c>
      <c r="M1860" s="139">
        <v>47514</v>
      </c>
    </row>
    <row r="1861" spans="8:13" x14ac:dyDescent="0.2">
      <c r="H1861" s="139">
        <v>47515</v>
      </c>
      <c r="M1861" s="139">
        <v>47515</v>
      </c>
    </row>
    <row r="1862" spans="8:13" x14ac:dyDescent="0.2">
      <c r="H1862" s="139">
        <v>47516</v>
      </c>
      <c r="M1862" s="139">
        <v>47516</v>
      </c>
    </row>
    <row r="1863" spans="8:13" x14ac:dyDescent="0.2">
      <c r="H1863" s="139">
        <v>47517</v>
      </c>
      <c r="M1863" s="139">
        <v>47517</v>
      </c>
    </row>
    <row r="1864" spans="8:13" x14ac:dyDescent="0.2">
      <c r="H1864" s="139">
        <v>47518</v>
      </c>
      <c r="M1864" s="139">
        <v>47518</v>
      </c>
    </row>
    <row r="1865" spans="8:13" x14ac:dyDescent="0.2">
      <c r="H1865" s="139">
        <v>47519</v>
      </c>
      <c r="M1865" s="139">
        <v>47519</v>
      </c>
    </row>
    <row r="1866" spans="8:13" x14ac:dyDescent="0.2">
      <c r="H1866" s="139">
        <v>47520</v>
      </c>
      <c r="M1866" s="139">
        <v>47520</v>
      </c>
    </row>
    <row r="1867" spans="8:13" x14ac:dyDescent="0.2">
      <c r="H1867" s="139">
        <v>47521</v>
      </c>
      <c r="M1867" s="139">
        <v>47521</v>
      </c>
    </row>
    <row r="1868" spans="8:13" x14ac:dyDescent="0.2">
      <c r="H1868" s="139">
        <v>47522</v>
      </c>
      <c r="M1868" s="139">
        <v>47522</v>
      </c>
    </row>
    <row r="1869" spans="8:13" x14ac:dyDescent="0.2">
      <c r="H1869" s="139">
        <v>47523</v>
      </c>
      <c r="M1869" s="139">
        <v>47523</v>
      </c>
    </row>
    <row r="1870" spans="8:13" x14ac:dyDescent="0.2">
      <c r="H1870" s="139">
        <v>47524</v>
      </c>
      <c r="M1870" s="139">
        <v>47524</v>
      </c>
    </row>
    <row r="1871" spans="8:13" x14ac:dyDescent="0.2">
      <c r="H1871" s="139">
        <v>47525</v>
      </c>
      <c r="M1871" s="139">
        <v>47525</v>
      </c>
    </row>
    <row r="1872" spans="8:13" x14ac:dyDescent="0.2">
      <c r="H1872" s="139">
        <v>47526</v>
      </c>
      <c r="M1872" s="139">
        <v>47526</v>
      </c>
    </row>
    <row r="1873" spans="8:13" x14ac:dyDescent="0.2">
      <c r="H1873" s="139">
        <v>47527</v>
      </c>
      <c r="M1873" s="139">
        <v>47527</v>
      </c>
    </row>
    <row r="1874" spans="8:13" x14ac:dyDescent="0.2">
      <c r="H1874" s="139">
        <v>47528</v>
      </c>
      <c r="M1874" s="139">
        <v>47528</v>
      </c>
    </row>
    <row r="1875" spans="8:13" x14ac:dyDescent="0.2">
      <c r="H1875" s="139">
        <v>47529</v>
      </c>
      <c r="M1875" s="139">
        <v>47529</v>
      </c>
    </row>
    <row r="1876" spans="8:13" x14ac:dyDescent="0.2">
      <c r="H1876" s="139">
        <v>47530</v>
      </c>
      <c r="M1876" s="139">
        <v>47530</v>
      </c>
    </row>
    <row r="1877" spans="8:13" x14ac:dyDescent="0.2">
      <c r="H1877" s="139">
        <v>47531</v>
      </c>
      <c r="M1877" s="139">
        <v>47531</v>
      </c>
    </row>
    <row r="1878" spans="8:13" x14ac:dyDescent="0.2">
      <c r="H1878" s="139">
        <v>47532</v>
      </c>
      <c r="M1878" s="139">
        <v>47532</v>
      </c>
    </row>
    <row r="1879" spans="8:13" x14ac:dyDescent="0.2">
      <c r="H1879" s="139">
        <v>47533</v>
      </c>
      <c r="M1879" s="139">
        <v>47533</v>
      </c>
    </row>
    <row r="1880" spans="8:13" x14ac:dyDescent="0.2">
      <c r="H1880" s="139">
        <v>47534</v>
      </c>
      <c r="M1880" s="139">
        <v>47534</v>
      </c>
    </row>
    <row r="1881" spans="8:13" x14ac:dyDescent="0.2">
      <c r="H1881" s="139">
        <v>47535</v>
      </c>
      <c r="M1881" s="139">
        <v>47535</v>
      </c>
    </row>
    <row r="1882" spans="8:13" x14ac:dyDescent="0.2">
      <c r="H1882" s="139">
        <v>47536</v>
      </c>
      <c r="M1882" s="139">
        <v>47536</v>
      </c>
    </row>
    <row r="1883" spans="8:13" x14ac:dyDescent="0.2">
      <c r="H1883" s="139">
        <v>47537</v>
      </c>
      <c r="M1883" s="139">
        <v>47537</v>
      </c>
    </row>
    <row r="1884" spans="8:13" x14ac:dyDescent="0.2">
      <c r="H1884" s="139">
        <v>47538</v>
      </c>
      <c r="M1884" s="139">
        <v>47538</v>
      </c>
    </row>
    <row r="1885" spans="8:13" x14ac:dyDescent="0.2">
      <c r="H1885" s="139">
        <v>47539</v>
      </c>
      <c r="M1885" s="139">
        <v>47539</v>
      </c>
    </row>
    <row r="1886" spans="8:13" x14ac:dyDescent="0.2">
      <c r="H1886" s="139">
        <v>47540</v>
      </c>
      <c r="M1886" s="139">
        <v>47540</v>
      </c>
    </row>
    <row r="1887" spans="8:13" x14ac:dyDescent="0.2">
      <c r="H1887" s="139">
        <v>47541</v>
      </c>
      <c r="M1887" s="139">
        <v>47541</v>
      </c>
    </row>
    <row r="1888" spans="8:13" x14ac:dyDescent="0.2">
      <c r="H1888" s="139">
        <v>47542</v>
      </c>
      <c r="M1888" s="139">
        <v>47542</v>
      </c>
    </row>
    <row r="1889" spans="8:13" x14ac:dyDescent="0.2">
      <c r="H1889" s="139">
        <v>47543</v>
      </c>
      <c r="M1889" s="139">
        <v>47543</v>
      </c>
    </row>
    <row r="1890" spans="8:13" x14ac:dyDescent="0.2">
      <c r="H1890" s="139">
        <v>47544</v>
      </c>
      <c r="M1890" s="139">
        <v>47544</v>
      </c>
    </row>
    <row r="1891" spans="8:13" x14ac:dyDescent="0.2">
      <c r="H1891" s="139">
        <v>47545</v>
      </c>
      <c r="M1891" s="139">
        <v>47545</v>
      </c>
    </row>
    <row r="1892" spans="8:13" x14ac:dyDescent="0.2">
      <c r="H1892" s="139">
        <v>47546</v>
      </c>
      <c r="M1892" s="139">
        <v>47546</v>
      </c>
    </row>
    <row r="1893" spans="8:13" x14ac:dyDescent="0.2">
      <c r="H1893" s="139">
        <v>47547</v>
      </c>
      <c r="M1893" s="139">
        <v>47547</v>
      </c>
    </row>
    <row r="1894" spans="8:13" x14ac:dyDescent="0.2">
      <c r="H1894" s="139">
        <v>47548</v>
      </c>
      <c r="M1894" s="139">
        <v>47548</v>
      </c>
    </row>
    <row r="1895" spans="8:13" x14ac:dyDescent="0.2">
      <c r="H1895" s="139">
        <v>47549</v>
      </c>
      <c r="M1895" s="139">
        <v>47549</v>
      </c>
    </row>
    <row r="1896" spans="8:13" x14ac:dyDescent="0.2">
      <c r="H1896" s="139">
        <v>47550</v>
      </c>
      <c r="M1896" s="139">
        <v>47550</v>
      </c>
    </row>
    <row r="1897" spans="8:13" x14ac:dyDescent="0.2">
      <c r="H1897" s="139">
        <v>47551</v>
      </c>
      <c r="M1897" s="139">
        <v>47551</v>
      </c>
    </row>
    <row r="1898" spans="8:13" x14ac:dyDescent="0.2">
      <c r="H1898" s="139">
        <v>47552</v>
      </c>
      <c r="M1898" s="139">
        <v>47552</v>
      </c>
    </row>
    <row r="1899" spans="8:13" x14ac:dyDescent="0.2">
      <c r="H1899" s="139">
        <v>47553</v>
      </c>
      <c r="M1899" s="139">
        <v>47553</v>
      </c>
    </row>
    <row r="1900" spans="8:13" x14ac:dyDescent="0.2">
      <c r="H1900" s="139">
        <v>47554</v>
      </c>
      <c r="M1900" s="139">
        <v>47554</v>
      </c>
    </row>
    <row r="1901" spans="8:13" x14ac:dyDescent="0.2">
      <c r="H1901" s="139">
        <v>47555</v>
      </c>
      <c r="M1901" s="139">
        <v>47555</v>
      </c>
    </row>
    <row r="1902" spans="8:13" x14ac:dyDescent="0.2">
      <c r="H1902" s="139">
        <v>47556</v>
      </c>
      <c r="M1902" s="139">
        <v>47556</v>
      </c>
    </row>
    <row r="1903" spans="8:13" x14ac:dyDescent="0.2">
      <c r="H1903" s="139">
        <v>47557</v>
      </c>
      <c r="M1903" s="139">
        <v>47557</v>
      </c>
    </row>
    <row r="1904" spans="8:13" x14ac:dyDescent="0.2">
      <c r="H1904" s="139">
        <v>47558</v>
      </c>
      <c r="M1904" s="139">
        <v>47558</v>
      </c>
    </row>
    <row r="1905" spans="8:13" x14ac:dyDescent="0.2">
      <c r="H1905" s="139">
        <v>47559</v>
      </c>
      <c r="M1905" s="139">
        <v>47559</v>
      </c>
    </row>
    <row r="1906" spans="8:13" x14ac:dyDescent="0.2">
      <c r="H1906" s="139">
        <v>47560</v>
      </c>
      <c r="M1906" s="139">
        <v>47560</v>
      </c>
    </row>
    <row r="1907" spans="8:13" x14ac:dyDescent="0.2">
      <c r="H1907" s="139">
        <v>47561</v>
      </c>
      <c r="M1907" s="139">
        <v>47561</v>
      </c>
    </row>
    <row r="1908" spans="8:13" x14ac:dyDescent="0.2">
      <c r="H1908" s="139">
        <v>47562</v>
      </c>
      <c r="M1908" s="139">
        <v>47562</v>
      </c>
    </row>
    <row r="1909" spans="8:13" x14ac:dyDescent="0.2">
      <c r="H1909" s="139">
        <v>47563</v>
      </c>
      <c r="M1909" s="139">
        <v>47563</v>
      </c>
    </row>
    <row r="1910" spans="8:13" x14ac:dyDescent="0.2">
      <c r="H1910" s="139">
        <v>47564</v>
      </c>
      <c r="M1910" s="139">
        <v>47564</v>
      </c>
    </row>
    <row r="1911" spans="8:13" x14ac:dyDescent="0.2">
      <c r="H1911" s="139">
        <v>47565</v>
      </c>
      <c r="M1911" s="139">
        <v>47565</v>
      </c>
    </row>
    <row r="1912" spans="8:13" x14ac:dyDescent="0.2">
      <c r="H1912" s="139">
        <v>47566</v>
      </c>
      <c r="M1912" s="139">
        <v>47566</v>
      </c>
    </row>
    <row r="1913" spans="8:13" x14ac:dyDescent="0.2">
      <c r="H1913" s="139">
        <v>47567</v>
      </c>
      <c r="M1913" s="139">
        <v>47567</v>
      </c>
    </row>
    <row r="1914" spans="8:13" x14ac:dyDescent="0.2">
      <c r="H1914" s="139">
        <v>47568</v>
      </c>
      <c r="M1914" s="139">
        <v>47568</v>
      </c>
    </row>
    <row r="1915" spans="8:13" x14ac:dyDescent="0.2">
      <c r="H1915" s="139">
        <v>47569</v>
      </c>
      <c r="M1915" s="139">
        <v>47569</v>
      </c>
    </row>
    <row r="1916" spans="8:13" x14ac:dyDescent="0.2">
      <c r="H1916" s="139">
        <v>47570</v>
      </c>
      <c r="M1916" s="139">
        <v>47570</v>
      </c>
    </row>
    <row r="1917" spans="8:13" x14ac:dyDescent="0.2">
      <c r="H1917" s="139">
        <v>47571</v>
      </c>
      <c r="M1917" s="139">
        <v>47571</v>
      </c>
    </row>
    <row r="1918" spans="8:13" x14ac:dyDescent="0.2">
      <c r="H1918" s="139">
        <v>47572</v>
      </c>
      <c r="M1918" s="139">
        <v>47572</v>
      </c>
    </row>
    <row r="1919" spans="8:13" x14ac:dyDescent="0.2">
      <c r="H1919" s="139">
        <v>47573</v>
      </c>
      <c r="M1919" s="139">
        <v>47573</v>
      </c>
    </row>
    <row r="1920" spans="8:13" x14ac:dyDescent="0.2">
      <c r="H1920" s="139">
        <v>47574</v>
      </c>
      <c r="M1920" s="139">
        <v>47574</v>
      </c>
    </row>
    <row r="1921" spans="8:13" x14ac:dyDescent="0.2">
      <c r="H1921" s="139">
        <v>47575</v>
      </c>
      <c r="M1921" s="139">
        <v>47575</v>
      </c>
    </row>
    <row r="1922" spans="8:13" x14ac:dyDescent="0.2">
      <c r="H1922" s="139">
        <v>47576</v>
      </c>
      <c r="M1922" s="139">
        <v>47576</v>
      </c>
    </row>
    <row r="1923" spans="8:13" x14ac:dyDescent="0.2">
      <c r="H1923" s="139">
        <v>47577</v>
      </c>
      <c r="M1923" s="139">
        <v>47577</v>
      </c>
    </row>
    <row r="1924" spans="8:13" x14ac:dyDescent="0.2">
      <c r="H1924" s="139">
        <v>47578</v>
      </c>
      <c r="M1924" s="139">
        <v>47578</v>
      </c>
    </row>
    <row r="1925" spans="8:13" x14ac:dyDescent="0.2">
      <c r="H1925" s="139">
        <v>47579</v>
      </c>
      <c r="M1925" s="139">
        <v>47579</v>
      </c>
    </row>
    <row r="1926" spans="8:13" x14ac:dyDescent="0.2">
      <c r="H1926" s="139">
        <v>47580</v>
      </c>
      <c r="M1926" s="139">
        <v>47580</v>
      </c>
    </row>
    <row r="1927" spans="8:13" x14ac:dyDescent="0.2">
      <c r="H1927" s="139">
        <v>47581</v>
      </c>
      <c r="M1927" s="139">
        <v>47581</v>
      </c>
    </row>
    <row r="1928" spans="8:13" x14ac:dyDescent="0.2">
      <c r="H1928" s="139">
        <v>47582</v>
      </c>
      <c r="M1928" s="139">
        <v>47582</v>
      </c>
    </row>
    <row r="1929" spans="8:13" x14ac:dyDescent="0.2">
      <c r="H1929" s="139">
        <v>47583</v>
      </c>
      <c r="M1929" s="139">
        <v>47583</v>
      </c>
    </row>
    <row r="1930" spans="8:13" x14ac:dyDescent="0.2">
      <c r="H1930" s="139">
        <v>47584</v>
      </c>
      <c r="M1930" s="139">
        <v>47584</v>
      </c>
    </row>
    <row r="1931" spans="8:13" x14ac:dyDescent="0.2">
      <c r="H1931" s="139">
        <v>47585</v>
      </c>
      <c r="M1931" s="139">
        <v>47585</v>
      </c>
    </row>
    <row r="1932" spans="8:13" x14ac:dyDescent="0.2">
      <c r="H1932" s="139">
        <v>47586</v>
      </c>
      <c r="M1932" s="139">
        <v>47586</v>
      </c>
    </row>
    <row r="1933" spans="8:13" x14ac:dyDescent="0.2">
      <c r="H1933" s="139">
        <v>47587</v>
      </c>
      <c r="M1933" s="139">
        <v>47587</v>
      </c>
    </row>
    <row r="1934" spans="8:13" x14ac:dyDescent="0.2">
      <c r="H1934" s="139">
        <v>47588</v>
      </c>
      <c r="M1934" s="139">
        <v>47588</v>
      </c>
    </row>
    <row r="1935" spans="8:13" x14ac:dyDescent="0.2">
      <c r="H1935" s="139">
        <v>47589</v>
      </c>
      <c r="M1935" s="139">
        <v>47589</v>
      </c>
    </row>
    <row r="1936" spans="8:13" x14ac:dyDescent="0.2">
      <c r="H1936" s="139">
        <v>47590</v>
      </c>
      <c r="M1936" s="139">
        <v>47590</v>
      </c>
    </row>
    <row r="1937" spans="8:13" x14ac:dyDescent="0.2">
      <c r="H1937" s="139">
        <v>47591</v>
      </c>
      <c r="M1937" s="139">
        <v>47591</v>
      </c>
    </row>
    <row r="1938" spans="8:13" x14ac:dyDescent="0.2">
      <c r="H1938" s="139">
        <v>47592</v>
      </c>
      <c r="M1938" s="139">
        <v>47592</v>
      </c>
    </row>
    <row r="1939" spans="8:13" x14ac:dyDescent="0.2">
      <c r="H1939" s="139">
        <v>47593</v>
      </c>
      <c r="M1939" s="139">
        <v>47593</v>
      </c>
    </row>
    <row r="1940" spans="8:13" x14ac:dyDescent="0.2">
      <c r="H1940" s="139">
        <v>47594</v>
      </c>
      <c r="M1940" s="139">
        <v>47594</v>
      </c>
    </row>
    <row r="1941" spans="8:13" x14ac:dyDescent="0.2">
      <c r="H1941" s="139">
        <v>47595</v>
      </c>
      <c r="M1941" s="139">
        <v>47595</v>
      </c>
    </row>
    <row r="1942" spans="8:13" x14ac:dyDescent="0.2">
      <c r="H1942" s="139">
        <v>47596</v>
      </c>
      <c r="M1942" s="139">
        <v>47596</v>
      </c>
    </row>
    <row r="1943" spans="8:13" x14ac:dyDescent="0.2">
      <c r="H1943" s="139">
        <v>47597</v>
      </c>
      <c r="M1943" s="139">
        <v>47597</v>
      </c>
    </row>
    <row r="1944" spans="8:13" x14ac:dyDescent="0.2">
      <c r="H1944" s="139">
        <v>47598</v>
      </c>
      <c r="M1944" s="139">
        <v>47598</v>
      </c>
    </row>
    <row r="1945" spans="8:13" x14ac:dyDescent="0.2">
      <c r="H1945" s="139">
        <v>47599</v>
      </c>
      <c r="M1945" s="139">
        <v>47599</v>
      </c>
    </row>
    <row r="1946" spans="8:13" x14ac:dyDescent="0.2">
      <c r="H1946" s="139">
        <v>47600</v>
      </c>
      <c r="M1946" s="139">
        <v>47600</v>
      </c>
    </row>
    <row r="1947" spans="8:13" x14ac:dyDescent="0.2">
      <c r="H1947" s="139">
        <v>47601</v>
      </c>
      <c r="M1947" s="139">
        <v>47601</v>
      </c>
    </row>
    <row r="1948" spans="8:13" x14ac:dyDescent="0.2">
      <c r="H1948" s="139">
        <v>47602</v>
      </c>
      <c r="M1948" s="139">
        <v>47602</v>
      </c>
    </row>
    <row r="1949" spans="8:13" x14ac:dyDescent="0.2">
      <c r="H1949" s="139">
        <v>47603</v>
      </c>
      <c r="M1949" s="139">
        <v>47603</v>
      </c>
    </row>
    <row r="1950" spans="8:13" x14ac:dyDescent="0.2">
      <c r="H1950" s="139">
        <v>47604</v>
      </c>
      <c r="M1950" s="139">
        <v>47604</v>
      </c>
    </row>
    <row r="1951" spans="8:13" x14ac:dyDescent="0.2">
      <c r="H1951" s="139">
        <v>47605</v>
      </c>
      <c r="M1951" s="139">
        <v>47605</v>
      </c>
    </row>
    <row r="1952" spans="8:13" x14ac:dyDescent="0.2">
      <c r="H1952" s="139">
        <v>47606</v>
      </c>
      <c r="M1952" s="139">
        <v>47606</v>
      </c>
    </row>
    <row r="1953" spans="8:13" x14ac:dyDescent="0.2">
      <c r="H1953" s="139">
        <v>47607</v>
      </c>
      <c r="M1953" s="139">
        <v>47607</v>
      </c>
    </row>
    <row r="1954" spans="8:13" x14ac:dyDescent="0.2">
      <c r="H1954" s="139">
        <v>47608</v>
      </c>
      <c r="M1954" s="139">
        <v>47608</v>
      </c>
    </row>
    <row r="1955" spans="8:13" x14ac:dyDescent="0.2">
      <c r="H1955" s="139">
        <v>47609</v>
      </c>
      <c r="M1955" s="139">
        <v>47609</v>
      </c>
    </row>
    <row r="1956" spans="8:13" x14ac:dyDescent="0.2">
      <c r="H1956" s="139">
        <v>47610</v>
      </c>
      <c r="M1956" s="139">
        <v>47610</v>
      </c>
    </row>
    <row r="1957" spans="8:13" x14ac:dyDescent="0.2">
      <c r="H1957" s="139">
        <v>47611</v>
      </c>
      <c r="M1957" s="139">
        <v>47611</v>
      </c>
    </row>
    <row r="1958" spans="8:13" x14ac:dyDescent="0.2">
      <c r="H1958" s="139">
        <v>47612</v>
      </c>
      <c r="M1958" s="139">
        <v>47612</v>
      </c>
    </row>
    <row r="1959" spans="8:13" x14ac:dyDescent="0.2">
      <c r="H1959" s="139">
        <v>47613</v>
      </c>
      <c r="M1959" s="139">
        <v>47613</v>
      </c>
    </row>
    <row r="1960" spans="8:13" x14ac:dyDescent="0.2">
      <c r="H1960" s="139">
        <v>47614</v>
      </c>
      <c r="M1960" s="139">
        <v>47614</v>
      </c>
    </row>
    <row r="1961" spans="8:13" x14ac:dyDescent="0.2">
      <c r="H1961" s="139">
        <v>47615</v>
      </c>
      <c r="M1961" s="139">
        <v>47615</v>
      </c>
    </row>
    <row r="1962" spans="8:13" x14ac:dyDescent="0.2">
      <c r="H1962" s="139">
        <v>47616</v>
      </c>
      <c r="M1962" s="139">
        <v>47616</v>
      </c>
    </row>
    <row r="1963" spans="8:13" x14ac:dyDescent="0.2">
      <c r="H1963" s="139">
        <v>47617</v>
      </c>
      <c r="M1963" s="139">
        <v>47617</v>
      </c>
    </row>
    <row r="1964" spans="8:13" x14ac:dyDescent="0.2">
      <c r="H1964" s="139">
        <v>47618</v>
      </c>
      <c r="M1964" s="139">
        <v>47618</v>
      </c>
    </row>
    <row r="1965" spans="8:13" x14ac:dyDescent="0.2">
      <c r="H1965" s="139">
        <v>47619</v>
      </c>
      <c r="M1965" s="139">
        <v>47619</v>
      </c>
    </row>
    <row r="1966" spans="8:13" x14ac:dyDescent="0.2">
      <c r="H1966" s="139">
        <v>47620</v>
      </c>
      <c r="M1966" s="139">
        <v>47620</v>
      </c>
    </row>
    <row r="1967" spans="8:13" x14ac:dyDescent="0.2">
      <c r="H1967" s="139">
        <v>47621</v>
      </c>
      <c r="M1967" s="139">
        <v>47621</v>
      </c>
    </row>
    <row r="1968" spans="8:13" x14ac:dyDescent="0.2">
      <c r="H1968" s="139">
        <v>47622</v>
      </c>
      <c r="M1968" s="139">
        <v>47622</v>
      </c>
    </row>
    <row r="1969" spans="8:13" x14ac:dyDescent="0.2">
      <c r="H1969" s="139">
        <v>47623</v>
      </c>
      <c r="M1969" s="139">
        <v>47623</v>
      </c>
    </row>
    <row r="1970" spans="8:13" x14ac:dyDescent="0.2">
      <c r="H1970" s="139">
        <v>47624</v>
      </c>
      <c r="M1970" s="139">
        <v>47624</v>
      </c>
    </row>
    <row r="1971" spans="8:13" x14ac:dyDescent="0.2">
      <c r="H1971" s="139">
        <v>47625</v>
      </c>
      <c r="M1971" s="139">
        <v>47625</v>
      </c>
    </row>
    <row r="1972" spans="8:13" x14ac:dyDescent="0.2">
      <c r="H1972" s="139">
        <v>47626</v>
      </c>
      <c r="M1972" s="139">
        <v>47626</v>
      </c>
    </row>
    <row r="1973" spans="8:13" x14ac:dyDescent="0.2">
      <c r="H1973" s="139">
        <v>47627</v>
      </c>
      <c r="M1973" s="139">
        <v>47627</v>
      </c>
    </row>
    <row r="1974" spans="8:13" x14ac:dyDescent="0.2">
      <c r="H1974" s="139">
        <v>47628</v>
      </c>
      <c r="M1974" s="139">
        <v>47628</v>
      </c>
    </row>
    <row r="1975" spans="8:13" x14ac:dyDescent="0.2">
      <c r="H1975" s="139">
        <v>47629</v>
      </c>
      <c r="M1975" s="139">
        <v>47629</v>
      </c>
    </row>
    <row r="1976" spans="8:13" x14ac:dyDescent="0.2">
      <c r="H1976" s="139">
        <v>47630</v>
      </c>
      <c r="M1976" s="139">
        <v>47630</v>
      </c>
    </row>
    <row r="1977" spans="8:13" x14ac:dyDescent="0.2">
      <c r="H1977" s="139">
        <v>47631</v>
      </c>
      <c r="M1977" s="139">
        <v>47631</v>
      </c>
    </row>
    <row r="1978" spans="8:13" x14ac:dyDescent="0.2">
      <c r="H1978" s="139">
        <v>47632</v>
      </c>
      <c r="M1978" s="139">
        <v>47632</v>
      </c>
    </row>
    <row r="1979" spans="8:13" x14ac:dyDescent="0.2">
      <c r="H1979" s="139">
        <v>47633</v>
      </c>
      <c r="M1979" s="139">
        <v>47633</v>
      </c>
    </row>
    <row r="1980" spans="8:13" x14ac:dyDescent="0.2">
      <c r="H1980" s="139">
        <v>47634</v>
      </c>
      <c r="M1980" s="139">
        <v>47634</v>
      </c>
    </row>
    <row r="1981" spans="8:13" x14ac:dyDescent="0.2">
      <c r="H1981" s="139">
        <v>47635</v>
      </c>
      <c r="M1981" s="139">
        <v>47635</v>
      </c>
    </row>
    <row r="1982" spans="8:13" x14ac:dyDescent="0.2">
      <c r="H1982" s="139">
        <v>47636</v>
      </c>
      <c r="M1982" s="139">
        <v>47636</v>
      </c>
    </row>
    <row r="1983" spans="8:13" x14ac:dyDescent="0.2">
      <c r="H1983" s="139">
        <v>47637</v>
      </c>
      <c r="M1983" s="139">
        <v>47637</v>
      </c>
    </row>
    <row r="1984" spans="8:13" x14ac:dyDescent="0.2">
      <c r="H1984" s="139">
        <v>47638</v>
      </c>
      <c r="M1984" s="139">
        <v>47638</v>
      </c>
    </row>
    <row r="1985" spans="8:13" x14ac:dyDescent="0.2">
      <c r="H1985" s="139">
        <v>47639</v>
      </c>
      <c r="M1985" s="139">
        <v>47639</v>
      </c>
    </row>
    <row r="1986" spans="8:13" x14ac:dyDescent="0.2">
      <c r="H1986" s="139">
        <v>47640</v>
      </c>
      <c r="M1986" s="139">
        <v>47640</v>
      </c>
    </row>
    <row r="1987" spans="8:13" x14ac:dyDescent="0.2">
      <c r="H1987" s="139">
        <v>47641</v>
      </c>
      <c r="M1987" s="139">
        <v>47641</v>
      </c>
    </row>
    <row r="1988" spans="8:13" x14ac:dyDescent="0.2">
      <c r="H1988" s="139">
        <v>47642</v>
      </c>
      <c r="M1988" s="139">
        <v>47642</v>
      </c>
    </row>
    <row r="1989" spans="8:13" x14ac:dyDescent="0.2">
      <c r="H1989" s="139">
        <v>47643</v>
      </c>
      <c r="M1989" s="139">
        <v>47643</v>
      </c>
    </row>
    <row r="1990" spans="8:13" x14ac:dyDescent="0.2">
      <c r="H1990" s="139">
        <v>47644</v>
      </c>
      <c r="M1990" s="139">
        <v>47644</v>
      </c>
    </row>
    <row r="1991" spans="8:13" x14ac:dyDescent="0.2">
      <c r="H1991" s="139">
        <v>47645</v>
      </c>
      <c r="M1991" s="139">
        <v>47645</v>
      </c>
    </row>
    <row r="1992" spans="8:13" x14ac:dyDescent="0.2">
      <c r="H1992" s="139">
        <v>47646</v>
      </c>
      <c r="M1992" s="139">
        <v>47646</v>
      </c>
    </row>
    <row r="1993" spans="8:13" x14ac:dyDescent="0.2">
      <c r="H1993" s="139">
        <v>47647</v>
      </c>
      <c r="M1993" s="139">
        <v>47647</v>
      </c>
    </row>
    <row r="1994" spans="8:13" x14ac:dyDescent="0.2">
      <c r="H1994" s="139">
        <v>47648</v>
      </c>
      <c r="M1994" s="139">
        <v>47648</v>
      </c>
    </row>
    <row r="1995" spans="8:13" x14ac:dyDescent="0.2">
      <c r="H1995" s="139">
        <v>47649</v>
      </c>
      <c r="M1995" s="139">
        <v>47649</v>
      </c>
    </row>
    <row r="1996" spans="8:13" x14ac:dyDescent="0.2">
      <c r="H1996" s="139">
        <v>47650</v>
      </c>
      <c r="M1996" s="139">
        <v>47650</v>
      </c>
    </row>
    <row r="1997" spans="8:13" x14ac:dyDescent="0.2">
      <c r="H1997" s="139">
        <v>47651</v>
      </c>
      <c r="M1997" s="139">
        <v>47651</v>
      </c>
    </row>
    <row r="1998" spans="8:13" x14ac:dyDescent="0.2">
      <c r="H1998" s="139">
        <v>47652</v>
      </c>
      <c r="M1998" s="139">
        <v>47652</v>
      </c>
    </row>
    <row r="1999" spans="8:13" x14ac:dyDescent="0.2">
      <c r="H1999" s="139">
        <v>47653</v>
      </c>
      <c r="M1999" s="139">
        <v>47653</v>
      </c>
    </row>
    <row r="2000" spans="8:13" x14ac:dyDescent="0.2">
      <c r="H2000" s="139">
        <v>47654</v>
      </c>
      <c r="M2000" s="139">
        <v>47654</v>
      </c>
    </row>
    <row r="2001" spans="8:8" x14ac:dyDescent="0.2">
      <c r="H2001" s="139"/>
    </row>
  </sheetData>
  <phoneticPr fontId="5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B376-8D7E-420E-9A6A-919C853CE87D}">
  <sheetPr codeName="Sheet11"/>
  <dimension ref="B1:BC59"/>
  <sheetViews>
    <sheetView topLeftCell="B1" zoomScale="70" zoomScaleNormal="70" workbookViewId="0">
      <selection activeCell="D54" sqref="D54:AC59"/>
    </sheetView>
  </sheetViews>
  <sheetFormatPr defaultRowHeight="13" x14ac:dyDescent="0.2"/>
  <cols>
    <col min="2" max="2" width="20.6328125" bestFit="1" customWidth="1"/>
    <col min="23" max="23" width="10" customWidth="1"/>
  </cols>
  <sheetData>
    <row r="1" spans="2:27" x14ac:dyDescent="0.2">
      <c r="B1" t="s">
        <v>81</v>
      </c>
      <c r="C1" t="s">
        <v>82</v>
      </c>
    </row>
    <row r="2" spans="2:27" x14ac:dyDescent="0.2">
      <c r="B2" t="s">
        <v>83</v>
      </c>
      <c r="C2" s="189">
        <v>-0.4</v>
      </c>
    </row>
    <row r="3" spans="2:27" x14ac:dyDescent="0.2">
      <c r="B3" t="s">
        <v>84</v>
      </c>
      <c r="C3" s="189">
        <v>0</v>
      </c>
    </row>
    <row r="4" spans="2:27" x14ac:dyDescent="0.2">
      <c r="B4" t="s">
        <v>140</v>
      </c>
      <c r="C4" s="189">
        <v>0.05</v>
      </c>
    </row>
    <row r="5" spans="2:27" x14ac:dyDescent="0.2">
      <c r="B5" t="s">
        <v>141</v>
      </c>
      <c r="C5" s="189">
        <v>0.1</v>
      </c>
    </row>
    <row r="6" spans="2:27" x14ac:dyDescent="0.2">
      <c r="B6" t="s">
        <v>142</v>
      </c>
      <c r="C6" s="189">
        <v>0.4</v>
      </c>
    </row>
    <row r="7" spans="2:27" x14ac:dyDescent="0.2">
      <c r="B7" t="s">
        <v>143</v>
      </c>
      <c r="C7" s="189">
        <v>0.05</v>
      </c>
    </row>
    <row r="8" spans="2:27" x14ac:dyDescent="0.2">
      <c r="B8" t="s">
        <v>144</v>
      </c>
      <c r="C8" s="189">
        <v>0.14499999999999999</v>
      </c>
    </row>
    <row r="9" spans="2:27" x14ac:dyDescent="0.2">
      <c r="C9" s="24"/>
    </row>
    <row r="10" spans="2:27" x14ac:dyDescent="0.2">
      <c r="C10" s="24"/>
    </row>
    <row r="11" spans="2:27" x14ac:dyDescent="0.2">
      <c r="C11" s="24"/>
    </row>
    <row r="12" spans="2:27" x14ac:dyDescent="0.2">
      <c r="C12" s="24"/>
    </row>
    <row r="13" spans="2:27" x14ac:dyDescent="0.2">
      <c r="C13" s="24"/>
    </row>
    <row r="14" spans="2:27" x14ac:dyDescent="0.2">
      <c r="C14" s="24"/>
    </row>
    <row r="15" spans="2:27" x14ac:dyDescent="0.2">
      <c r="C15" s="24"/>
    </row>
    <row r="16" spans="2:27" x14ac:dyDescent="0.2"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</row>
    <row r="17" spans="2:55" ht="13.5" thickBot="1" x14ac:dyDescent="0.25">
      <c r="B17" t="s">
        <v>85</v>
      </c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</row>
    <row r="18" spans="2:55" ht="15" thickBot="1" x14ac:dyDescent="0.25">
      <c r="B18" s="30" t="s">
        <v>86</v>
      </c>
      <c r="C18" s="31" t="s">
        <v>87</v>
      </c>
      <c r="D18" s="32" t="s">
        <v>4</v>
      </c>
      <c r="E18" s="32" t="s">
        <v>5</v>
      </c>
      <c r="F18" s="32" t="s">
        <v>6</v>
      </c>
      <c r="G18" s="32" t="s">
        <v>7</v>
      </c>
      <c r="H18" s="32" t="s">
        <v>8</v>
      </c>
      <c r="I18" s="32" t="s">
        <v>9</v>
      </c>
      <c r="J18" s="32" t="s">
        <v>10</v>
      </c>
      <c r="K18" s="32" t="s">
        <v>11</v>
      </c>
      <c r="L18" s="32" t="s">
        <v>12</v>
      </c>
      <c r="M18" s="33" t="s">
        <v>13</v>
      </c>
      <c r="N18" s="34" t="s">
        <v>88</v>
      </c>
      <c r="O18" s="32" t="s">
        <v>15</v>
      </c>
      <c r="P18" s="32" t="s">
        <v>16</v>
      </c>
      <c r="Q18" s="32" t="s">
        <v>17</v>
      </c>
      <c r="R18" s="32" t="s">
        <v>18</v>
      </c>
      <c r="S18" s="32" t="s">
        <v>19</v>
      </c>
      <c r="T18" s="32" t="s">
        <v>20</v>
      </c>
      <c r="U18" s="32" t="s">
        <v>21</v>
      </c>
      <c r="V18" s="32" t="s">
        <v>22</v>
      </c>
      <c r="W18" s="35" t="s">
        <v>89</v>
      </c>
      <c r="X18" s="32" t="s">
        <v>68</v>
      </c>
      <c r="Y18" s="32" t="s">
        <v>90</v>
      </c>
      <c r="Z18" s="32" t="s">
        <v>67</v>
      </c>
      <c r="AA18" s="32" t="s">
        <v>91</v>
      </c>
      <c r="AB18" s="32" t="s">
        <v>92</v>
      </c>
      <c r="AC18" s="35" t="s">
        <v>93</v>
      </c>
      <c r="AD18" s="32" t="s">
        <v>30</v>
      </c>
      <c r="AE18" s="32" t="s">
        <v>31</v>
      </c>
      <c r="AF18" s="32" t="s">
        <v>32</v>
      </c>
      <c r="AG18" s="32" t="s">
        <v>33</v>
      </c>
      <c r="AH18" s="32" t="s">
        <v>34</v>
      </c>
      <c r="AI18" s="32" t="s">
        <v>35</v>
      </c>
      <c r="AJ18" s="32" t="s">
        <v>36</v>
      </c>
      <c r="AK18" s="32" t="s">
        <v>37</v>
      </c>
      <c r="AL18" s="32" t="s">
        <v>38</v>
      </c>
      <c r="AM18" s="33" t="s">
        <v>39</v>
      </c>
      <c r="AN18" s="34" t="s">
        <v>40</v>
      </c>
      <c r="AO18" s="32" t="s">
        <v>41</v>
      </c>
      <c r="AP18" s="32" t="s">
        <v>42</v>
      </c>
      <c r="AQ18" s="32" t="s">
        <v>43</v>
      </c>
      <c r="AR18" s="32" t="s">
        <v>44</v>
      </c>
      <c r="AS18" s="32" t="s">
        <v>45</v>
      </c>
      <c r="AT18" s="32" t="s">
        <v>46</v>
      </c>
      <c r="AU18" s="32" t="s">
        <v>47</v>
      </c>
      <c r="AV18" s="32" t="s">
        <v>48</v>
      </c>
      <c r="AW18" s="35" t="s">
        <v>49</v>
      </c>
      <c r="AX18" s="32" t="s">
        <v>50</v>
      </c>
      <c r="AY18" s="32" t="s">
        <v>51</v>
      </c>
      <c r="AZ18" s="32" t="s">
        <v>52</v>
      </c>
      <c r="BA18" s="32" t="s">
        <v>53</v>
      </c>
      <c r="BB18" s="32" t="s">
        <v>54</v>
      </c>
      <c r="BC18" s="35" t="s">
        <v>55</v>
      </c>
    </row>
    <row r="19" spans="2:55" ht="29.5" thickBot="1" x14ac:dyDescent="0.25">
      <c r="B19" s="92" t="str">
        <f>カレンダー!$B$3</f>
        <v>ラグジュアリープールヴィラ</v>
      </c>
      <c r="C19" s="25">
        <v>1</v>
      </c>
      <c r="D19" s="26">
        <v>30500</v>
      </c>
      <c r="E19" s="27">
        <v>39500</v>
      </c>
      <c r="F19" s="27">
        <v>42000</v>
      </c>
      <c r="G19" s="27">
        <v>44800</v>
      </c>
      <c r="H19" s="27">
        <v>48000</v>
      </c>
      <c r="I19" s="27">
        <v>52500</v>
      </c>
      <c r="J19" s="27">
        <v>54000</v>
      </c>
      <c r="K19" s="27">
        <v>56500</v>
      </c>
      <c r="L19" s="27">
        <v>59800</v>
      </c>
      <c r="M19" s="28">
        <v>62500</v>
      </c>
      <c r="N19" s="29">
        <v>64500</v>
      </c>
      <c r="O19" s="27">
        <v>67000</v>
      </c>
      <c r="P19" s="27">
        <v>70500</v>
      </c>
      <c r="Q19" s="27">
        <v>73000</v>
      </c>
      <c r="R19" s="27">
        <v>75000</v>
      </c>
      <c r="S19" s="27">
        <v>76500</v>
      </c>
      <c r="T19" s="27">
        <v>80700</v>
      </c>
      <c r="U19" s="27">
        <v>85600</v>
      </c>
      <c r="V19" s="27">
        <v>92000</v>
      </c>
      <c r="W19" s="36">
        <v>95000</v>
      </c>
      <c r="X19" s="27">
        <v>105000</v>
      </c>
      <c r="Y19" s="27">
        <v>117000</v>
      </c>
      <c r="Z19" s="27">
        <v>132000</v>
      </c>
      <c r="AA19" s="27">
        <v>152000</v>
      </c>
      <c r="AB19" s="27">
        <v>181000</v>
      </c>
      <c r="AC19" s="36">
        <v>225000</v>
      </c>
      <c r="AD19" s="26"/>
      <c r="AE19" s="27"/>
      <c r="AF19" s="27"/>
      <c r="AG19" s="27"/>
      <c r="AH19" s="27"/>
      <c r="AI19" s="27"/>
      <c r="AJ19" s="27"/>
      <c r="AK19" s="27"/>
      <c r="AL19" s="27"/>
      <c r="AM19" s="28"/>
      <c r="AN19" s="29"/>
      <c r="AO19" s="27"/>
      <c r="AP19" s="27"/>
      <c r="AQ19" s="27"/>
      <c r="AR19" s="27"/>
      <c r="AS19" s="27"/>
      <c r="AT19" s="27"/>
      <c r="AU19" s="27"/>
      <c r="AV19" s="27"/>
      <c r="AW19" s="36"/>
      <c r="AX19" s="27"/>
      <c r="AY19" s="27"/>
      <c r="AZ19" s="27"/>
      <c r="BA19" s="27"/>
      <c r="BB19" s="27"/>
      <c r="BC19" s="36"/>
    </row>
    <row r="20" spans="2:55" ht="14.5" x14ac:dyDescent="0.2">
      <c r="B20" s="125" t="str">
        <f>カレンダー!$B$4</f>
        <v>with SAUNA</v>
      </c>
      <c r="C20" s="25">
        <v>1</v>
      </c>
      <c r="D20" s="87">
        <v>40500</v>
      </c>
      <c r="E20" s="88">
        <v>49500</v>
      </c>
      <c r="F20" s="88">
        <v>52000</v>
      </c>
      <c r="G20" s="88">
        <v>54800</v>
      </c>
      <c r="H20" s="88">
        <v>58000</v>
      </c>
      <c r="I20" s="88">
        <v>62500</v>
      </c>
      <c r="J20" s="88">
        <v>64000</v>
      </c>
      <c r="K20" s="88">
        <v>66500</v>
      </c>
      <c r="L20" s="88">
        <v>69800</v>
      </c>
      <c r="M20" s="89">
        <v>72500</v>
      </c>
      <c r="N20" s="90">
        <v>74500</v>
      </c>
      <c r="O20" s="88">
        <v>77000</v>
      </c>
      <c r="P20" s="88">
        <v>80500</v>
      </c>
      <c r="Q20" s="88">
        <v>83000</v>
      </c>
      <c r="R20" s="88">
        <v>85000</v>
      </c>
      <c r="S20" s="88">
        <v>86500</v>
      </c>
      <c r="T20" s="88">
        <v>90700</v>
      </c>
      <c r="U20" s="88">
        <v>95600</v>
      </c>
      <c r="V20" s="88">
        <v>102000</v>
      </c>
      <c r="W20" s="91">
        <v>105000</v>
      </c>
      <c r="X20" s="88">
        <v>115000</v>
      </c>
      <c r="Y20" s="88">
        <v>127000</v>
      </c>
      <c r="Z20" s="88">
        <v>142000</v>
      </c>
      <c r="AA20" s="88">
        <v>162000</v>
      </c>
      <c r="AB20" s="88">
        <v>191000</v>
      </c>
      <c r="AC20" s="91">
        <v>235000</v>
      </c>
      <c r="AD20" s="87"/>
      <c r="AE20" s="88"/>
      <c r="AF20" s="88"/>
      <c r="AG20" s="88"/>
      <c r="AH20" s="88"/>
      <c r="AI20" s="88"/>
      <c r="AJ20" s="88"/>
      <c r="AK20" s="88"/>
      <c r="AL20" s="88"/>
      <c r="AM20" s="89"/>
      <c r="AN20" s="90"/>
      <c r="AO20" s="88"/>
      <c r="AP20" s="88"/>
      <c r="AQ20" s="88"/>
      <c r="AR20" s="88"/>
      <c r="AS20" s="88"/>
      <c r="AT20" s="88"/>
      <c r="AU20" s="88"/>
      <c r="AV20" s="88"/>
      <c r="AW20" s="91"/>
      <c r="AX20" s="88"/>
      <c r="AY20" s="88"/>
      <c r="AZ20" s="88"/>
      <c r="BA20" s="88"/>
      <c r="BB20" s="88"/>
      <c r="BC20" s="91"/>
    </row>
    <row r="21" spans="2:55" ht="14.5" x14ac:dyDescent="0.2">
      <c r="B21" s="93">
        <f>カレンダー!$B$5</f>
        <v>0</v>
      </c>
      <c r="C21" s="94">
        <v>1</v>
      </c>
      <c r="D21" s="95"/>
      <c r="E21" s="96"/>
      <c r="F21" s="96"/>
      <c r="G21" s="96"/>
      <c r="H21" s="96"/>
      <c r="I21" s="96"/>
      <c r="J21" s="96"/>
      <c r="K21" s="96"/>
      <c r="L21" s="96"/>
      <c r="M21" s="97"/>
      <c r="N21" s="98"/>
      <c r="O21" s="96"/>
      <c r="P21" s="96"/>
      <c r="Q21" s="96"/>
      <c r="R21" s="96"/>
      <c r="S21" s="96"/>
      <c r="T21" s="96"/>
      <c r="U21" s="96"/>
      <c r="V21" s="96"/>
      <c r="W21" s="99"/>
      <c r="X21" s="96"/>
      <c r="Y21" s="96"/>
      <c r="Z21" s="96"/>
      <c r="AA21" s="96"/>
      <c r="AB21" s="96"/>
      <c r="AC21" s="99"/>
      <c r="AD21" s="87"/>
      <c r="AE21" s="88"/>
      <c r="AF21" s="88"/>
      <c r="AG21" s="88"/>
      <c r="AH21" s="88"/>
      <c r="AI21" s="88"/>
      <c r="AJ21" s="88"/>
      <c r="AK21" s="88"/>
      <c r="AL21" s="88"/>
      <c r="AM21" s="89"/>
      <c r="AN21" s="90"/>
      <c r="AO21" s="88"/>
      <c r="AP21" s="88"/>
      <c r="AQ21" s="88"/>
      <c r="AR21" s="88"/>
      <c r="AS21" s="88"/>
      <c r="AT21" s="88"/>
      <c r="AU21" s="88"/>
      <c r="AV21" s="88"/>
      <c r="AW21" s="91"/>
      <c r="AX21" s="88"/>
      <c r="AY21" s="88"/>
      <c r="AZ21" s="88"/>
      <c r="BA21" s="88"/>
      <c r="BB21" s="88"/>
      <c r="BC21" s="91"/>
    </row>
    <row r="22" spans="2:55" ht="15" thickBot="1" x14ac:dyDescent="0.25">
      <c r="B22" s="100">
        <f>カレンダー!$B$6</f>
        <v>0</v>
      </c>
      <c r="C22" s="37">
        <v>1</v>
      </c>
      <c r="D22" s="38"/>
      <c r="E22" s="39"/>
      <c r="F22" s="39"/>
      <c r="G22" s="39"/>
      <c r="H22" s="39"/>
      <c r="I22" s="39"/>
      <c r="J22" s="39"/>
      <c r="K22" s="39"/>
      <c r="L22" s="39"/>
      <c r="M22" s="40"/>
      <c r="N22" s="41"/>
      <c r="O22" s="39"/>
      <c r="P22" s="39"/>
      <c r="Q22" s="39"/>
      <c r="R22" s="39"/>
      <c r="S22" s="39"/>
      <c r="T22" s="39"/>
      <c r="U22" s="39"/>
      <c r="V22" s="39"/>
      <c r="W22" s="42"/>
      <c r="X22" s="39"/>
      <c r="Y22" s="39"/>
      <c r="Z22" s="39"/>
      <c r="AA22" s="39"/>
      <c r="AB22" s="39"/>
      <c r="AC22" s="42"/>
      <c r="AD22" s="38"/>
      <c r="AE22" s="39"/>
      <c r="AF22" s="39"/>
      <c r="AG22" s="39"/>
      <c r="AH22" s="39"/>
      <c r="AI22" s="39"/>
      <c r="AJ22" s="39"/>
      <c r="AK22" s="39"/>
      <c r="AL22" s="39"/>
      <c r="AM22" s="40"/>
      <c r="AN22" s="41"/>
      <c r="AO22" s="39"/>
      <c r="AP22" s="39"/>
      <c r="AQ22" s="39"/>
      <c r="AR22" s="39"/>
      <c r="AS22" s="39"/>
      <c r="AT22" s="39"/>
      <c r="AU22" s="39"/>
      <c r="AV22" s="39"/>
      <c r="AW22" s="42"/>
      <c r="AX22" s="39"/>
      <c r="AY22" s="39"/>
      <c r="AZ22" s="39"/>
      <c r="BA22" s="39"/>
      <c r="BB22" s="39"/>
      <c r="BC22" s="42"/>
    </row>
    <row r="23" spans="2:55" ht="15" thickBot="1" x14ac:dyDescent="0.25">
      <c r="B23">
        <f>カレンダー!$B$7</f>
        <v>0</v>
      </c>
      <c r="C23" s="37">
        <v>1</v>
      </c>
    </row>
    <row r="24" spans="2:55" ht="15" thickBot="1" x14ac:dyDescent="0.25">
      <c r="B24">
        <f>カレンダー!$B$8</f>
        <v>0</v>
      </c>
      <c r="C24" s="37">
        <v>1</v>
      </c>
    </row>
    <row r="25" spans="2:55" ht="15" thickBot="1" x14ac:dyDescent="0.25">
      <c r="B25" s="30" t="s">
        <v>86</v>
      </c>
      <c r="C25" s="31" t="s">
        <v>87</v>
      </c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  <c r="O25" s="32"/>
      <c r="P25" s="32"/>
      <c r="Q25" s="32"/>
      <c r="R25" s="32"/>
      <c r="S25" s="32"/>
      <c r="T25" s="32"/>
      <c r="U25" s="32"/>
      <c r="V25" s="32"/>
      <c r="W25" s="35"/>
      <c r="X25" s="32"/>
      <c r="Y25" s="32"/>
      <c r="Z25" s="32"/>
      <c r="AA25" s="32"/>
      <c r="AB25" s="32"/>
      <c r="AC25" s="35"/>
      <c r="AD25" s="32"/>
      <c r="AE25" s="32"/>
      <c r="AF25" s="32"/>
      <c r="AG25" s="32"/>
      <c r="AH25" s="32"/>
      <c r="AI25" s="32"/>
      <c r="AJ25" s="32"/>
      <c r="AK25" s="32"/>
      <c r="AL25" s="32"/>
      <c r="AM25" s="33"/>
      <c r="AN25" s="34"/>
      <c r="AO25" s="32"/>
      <c r="AP25" s="32"/>
      <c r="AQ25" s="32"/>
      <c r="AR25" s="32"/>
      <c r="AS25" s="32"/>
      <c r="AT25" s="32"/>
      <c r="AU25" s="32"/>
      <c r="AV25" s="32"/>
      <c r="AW25" s="35"/>
      <c r="AX25" s="32"/>
      <c r="AY25" s="32"/>
      <c r="AZ25" s="32"/>
      <c r="BA25" s="32"/>
      <c r="BB25" s="32"/>
      <c r="BC25" s="35"/>
    </row>
    <row r="26" spans="2:55" ht="29.5" thickBot="1" x14ac:dyDescent="0.25">
      <c r="B26" s="92" t="str">
        <f>カレンダー!$B$3</f>
        <v>ラグジュアリープールヴィラ</v>
      </c>
      <c r="C26" s="25">
        <v>2</v>
      </c>
      <c r="D26" s="26">
        <v>30500</v>
      </c>
      <c r="E26" s="27">
        <v>39500</v>
      </c>
      <c r="F26" s="27">
        <v>42000</v>
      </c>
      <c r="G26" s="27">
        <v>44800</v>
      </c>
      <c r="H26" s="27">
        <v>48000</v>
      </c>
      <c r="I26" s="27">
        <v>52500</v>
      </c>
      <c r="J26" s="27">
        <v>54000</v>
      </c>
      <c r="K26" s="27">
        <v>56500</v>
      </c>
      <c r="L26" s="27">
        <v>59800</v>
      </c>
      <c r="M26" s="28">
        <v>62500</v>
      </c>
      <c r="N26" s="29">
        <v>64500</v>
      </c>
      <c r="O26" s="27">
        <v>67000</v>
      </c>
      <c r="P26" s="27">
        <v>70500</v>
      </c>
      <c r="Q26" s="27">
        <v>73000</v>
      </c>
      <c r="R26" s="27">
        <v>75000</v>
      </c>
      <c r="S26" s="27">
        <v>76500</v>
      </c>
      <c r="T26" s="27">
        <v>80700</v>
      </c>
      <c r="U26" s="27">
        <v>85600</v>
      </c>
      <c r="V26" s="27">
        <v>92000</v>
      </c>
      <c r="W26" s="36">
        <v>95000</v>
      </c>
      <c r="X26" s="27">
        <v>105000</v>
      </c>
      <c r="Y26" s="27">
        <v>117000</v>
      </c>
      <c r="Z26" s="27">
        <v>132000</v>
      </c>
      <c r="AA26" s="27">
        <v>152000</v>
      </c>
      <c r="AB26" s="27">
        <v>181000</v>
      </c>
      <c r="AC26" s="36">
        <v>225000</v>
      </c>
      <c r="AD26" s="26"/>
      <c r="AE26" s="27"/>
      <c r="AF26" s="27"/>
      <c r="AG26" s="27"/>
      <c r="AH26" s="27"/>
      <c r="AI26" s="27"/>
      <c r="AJ26" s="27"/>
      <c r="AK26" s="27"/>
      <c r="AL26" s="27"/>
      <c r="AM26" s="28"/>
      <c r="AN26" s="29"/>
      <c r="AO26" s="27"/>
      <c r="AP26" s="27"/>
      <c r="AQ26" s="27"/>
      <c r="AR26" s="27"/>
      <c r="AS26" s="27"/>
      <c r="AT26" s="27"/>
      <c r="AU26" s="27"/>
      <c r="AV26" s="27"/>
      <c r="AW26" s="36"/>
      <c r="AX26" s="27"/>
      <c r="AY26" s="27"/>
      <c r="AZ26" s="27"/>
      <c r="BA26" s="27"/>
      <c r="BB26" s="27"/>
      <c r="BC26" s="36"/>
    </row>
    <row r="27" spans="2:55" ht="15" thickBot="1" x14ac:dyDescent="0.25">
      <c r="B27" s="125" t="str">
        <f>カレンダー!$B$4</f>
        <v>with SAUNA</v>
      </c>
      <c r="C27" s="25">
        <v>2</v>
      </c>
      <c r="D27" s="87">
        <v>40500</v>
      </c>
      <c r="E27" s="88">
        <v>49500</v>
      </c>
      <c r="F27" s="88">
        <v>52000</v>
      </c>
      <c r="G27" s="88">
        <v>54800</v>
      </c>
      <c r="H27" s="88">
        <v>58000</v>
      </c>
      <c r="I27" s="88">
        <v>62500</v>
      </c>
      <c r="J27" s="88">
        <v>64000</v>
      </c>
      <c r="K27" s="88">
        <v>66500</v>
      </c>
      <c r="L27" s="88">
        <v>69800</v>
      </c>
      <c r="M27" s="89">
        <v>72500</v>
      </c>
      <c r="N27" s="90">
        <v>74500</v>
      </c>
      <c r="O27" s="88">
        <v>77000</v>
      </c>
      <c r="P27" s="88">
        <v>80500</v>
      </c>
      <c r="Q27" s="88">
        <v>83000</v>
      </c>
      <c r="R27" s="88">
        <v>85000</v>
      </c>
      <c r="S27" s="88">
        <v>86500</v>
      </c>
      <c r="T27" s="88">
        <v>90700</v>
      </c>
      <c r="U27" s="88">
        <v>95600</v>
      </c>
      <c r="V27" s="88">
        <v>102000</v>
      </c>
      <c r="W27" s="91">
        <v>105000</v>
      </c>
      <c r="X27" s="88">
        <v>115000</v>
      </c>
      <c r="Y27" s="88">
        <v>127000</v>
      </c>
      <c r="Z27" s="88">
        <v>142000</v>
      </c>
      <c r="AA27" s="88">
        <v>162000</v>
      </c>
      <c r="AB27" s="88">
        <v>191000</v>
      </c>
      <c r="AC27" s="91">
        <v>235000</v>
      </c>
      <c r="AD27" s="87"/>
      <c r="AE27" s="88"/>
      <c r="AF27" s="88"/>
      <c r="AG27" s="88"/>
      <c r="AH27" s="88"/>
      <c r="AI27" s="88"/>
      <c r="AJ27" s="88"/>
      <c r="AK27" s="88"/>
      <c r="AL27" s="88"/>
      <c r="AM27" s="89"/>
      <c r="AN27" s="90"/>
      <c r="AO27" s="88"/>
      <c r="AP27" s="88"/>
      <c r="AQ27" s="88"/>
      <c r="AR27" s="88"/>
      <c r="AS27" s="88"/>
      <c r="AT27" s="88"/>
      <c r="AU27" s="88"/>
      <c r="AV27" s="88"/>
      <c r="AW27" s="91"/>
      <c r="AX27" s="88"/>
      <c r="AY27" s="88"/>
      <c r="AZ27" s="88"/>
      <c r="BA27" s="88"/>
      <c r="BB27" s="88"/>
      <c r="BC27" s="91"/>
    </row>
    <row r="28" spans="2:55" ht="15" thickBot="1" x14ac:dyDescent="0.25">
      <c r="B28" s="93">
        <f>カレンダー!$B$5</f>
        <v>0</v>
      </c>
      <c r="C28" s="25">
        <v>2</v>
      </c>
      <c r="D28" s="95"/>
      <c r="E28" s="96"/>
      <c r="F28" s="96"/>
      <c r="G28" s="96"/>
      <c r="H28" s="96"/>
      <c r="I28" s="96"/>
      <c r="J28" s="96"/>
      <c r="K28" s="96"/>
      <c r="L28" s="96"/>
      <c r="M28" s="97"/>
      <c r="N28" s="98"/>
      <c r="O28" s="96"/>
      <c r="P28" s="96"/>
      <c r="Q28" s="96"/>
      <c r="R28" s="96"/>
      <c r="S28" s="96"/>
      <c r="T28" s="96"/>
      <c r="U28" s="96"/>
      <c r="V28" s="96"/>
      <c r="W28" s="99"/>
      <c r="X28" s="96"/>
      <c r="Y28" s="96"/>
      <c r="Z28" s="96"/>
      <c r="AA28" s="96"/>
      <c r="AB28" s="96"/>
      <c r="AC28" s="99"/>
      <c r="AD28" s="87"/>
      <c r="AE28" s="88"/>
      <c r="AF28" s="88"/>
      <c r="AG28" s="88"/>
      <c r="AH28" s="88"/>
      <c r="AI28" s="88"/>
      <c r="AJ28" s="88"/>
      <c r="AK28" s="88"/>
      <c r="AL28" s="88"/>
      <c r="AM28" s="89"/>
      <c r="AN28" s="90"/>
      <c r="AO28" s="88"/>
      <c r="AP28" s="88"/>
      <c r="AQ28" s="88"/>
      <c r="AR28" s="88"/>
      <c r="AS28" s="88"/>
      <c r="AT28" s="88"/>
      <c r="AU28" s="88"/>
      <c r="AV28" s="88"/>
      <c r="AW28" s="91"/>
      <c r="AX28" s="88"/>
      <c r="AY28" s="88"/>
      <c r="AZ28" s="88"/>
      <c r="BA28" s="88"/>
      <c r="BB28" s="88"/>
      <c r="BC28" s="91"/>
    </row>
    <row r="29" spans="2:55" ht="15" thickBot="1" x14ac:dyDescent="0.25">
      <c r="B29" s="100">
        <f>カレンダー!$B$6</f>
        <v>0</v>
      </c>
      <c r="C29" s="25">
        <v>2</v>
      </c>
      <c r="D29" s="38"/>
      <c r="E29" s="39"/>
      <c r="F29" s="39"/>
      <c r="G29" s="39"/>
      <c r="H29" s="39"/>
      <c r="I29" s="39"/>
      <c r="J29" s="39"/>
      <c r="K29" s="39"/>
      <c r="L29" s="39"/>
      <c r="M29" s="40"/>
      <c r="N29" s="41"/>
      <c r="O29" s="39"/>
      <c r="P29" s="39"/>
      <c r="Q29" s="39"/>
      <c r="R29" s="39"/>
      <c r="S29" s="39"/>
      <c r="T29" s="39"/>
      <c r="U29" s="39"/>
      <c r="V29" s="39"/>
      <c r="W29" s="42"/>
      <c r="X29" s="39"/>
      <c r="Y29" s="39"/>
      <c r="Z29" s="39"/>
      <c r="AA29" s="39"/>
      <c r="AB29" s="39"/>
      <c r="AC29" s="42"/>
      <c r="AD29" s="38"/>
      <c r="AE29" s="39"/>
      <c r="AF29" s="39"/>
      <c r="AG29" s="39"/>
      <c r="AH29" s="39"/>
      <c r="AI29" s="39"/>
      <c r="AJ29" s="39"/>
      <c r="AK29" s="39"/>
      <c r="AL29" s="39"/>
      <c r="AM29" s="40"/>
      <c r="AN29" s="41"/>
      <c r="AO29" s="39"/>
      <c r="AP29" s="39"/>
      <c r="AQ29" s="39"/>
      <c r="AR29" s="39"/>
      <c r="AS29" s="39"/>
      <c r="AT29" s="39"/>
      <c r="AU29" s="39"/>
      <c r="AV29" s="39"/>
      <c r="AW29" s="42"/>
      <c r="AX29" s="39"/>
      <c r="AY29" s="39"/>
      <c r="AZ29" s="39"/>
      <c r="BA29" s="39"/>
      <c r="BB29" s="39"/>
      <c r="BC29" s="42"/>
    </row>
    <row r="30" spans="2:55" ht="15" thickBot="1" x14ac:dyDescent="0.25">
      <c r="B30">
        <f>カレンダー!$B$7</f>
        <v>0</v>
      </c>
      <c r="C30" s="25">
        <v>2</v>
      </c>
    </row>
    <row r="31" spans="2:55" ht="15" thickBot="1" x14ac:dyDescent="0.25">
      <c r="B31">
        <f>カレンダー!$B$8</f>
        <v>0</v>
      </c>
      <c r="C31" s="25">
        <v>2</v>
      </c>
    </row>
    <row r="32" spans="2:55" ht="15" thickBot="1" x14ac:dyDescent="0.25">
      <c r="B32" s="30" t="s">
        <v>86</v>
      </c>
      <c r="C32" s="31" t="s">
        <v>87</v>
      </c>
      <c r="D32" s="32"/>
      <c r="E32" s="32"/>
      <c r="F32" s="32"/>
      <c r="G32" s="32"/>
      <c r="H32" s="32"/>
      <c r="I32" s="32"/>
      <c r="J32" s="32"/>
      <c r="K32" s="32"/>
      <c r="L32" s="32"/>
      <c r="M32" s="33"/>
      <c r="N32" s="34"/>
      <c r="O32" s="32"/>
      <c r="P32" s="32"/>
      <c r="Q32" s="32"/>
      <c r="R32" s="32"/>
      <c r="S32" s="32"/>
      <c r="T32" s="32"/>
      <c r="U32" s="32"/>
      <c r="V32" s="32"/>
      <c r="W32" s="35"/>
      <c r="X32" s="32"/>
      <c r="Y32" s="32"/>
      <c r="Z32" s="32"/>
      <c r="AA32" s="32"/>
      <c r="AB32" s="32"/>
      <c r="AC32" s="35"/>
      <c r="AD32" s="32"/>
      <c r="AE32" s="32"/>
      <c r="AF32" s="32"/>
      <c r="AG32" s="32"/>
      <c r="AH32" s="32"/>
      <c r="AI32" s="32"/>
      <c r="AJ32" s="32"/>
      <c r="AK32" s="32"/>
      <c r="AL32" s="32"/>
      <c r="AM32" s="33"/>
      <c r="AN32" s="34"/>
      <c r="AO32" s="32"/>
      <c r="AP32" s="32"/>
      <c r="AQ32" s="32"/>
      <c r="AR32" s="32"/>
      <c r="AS32" s="32"/>
      <c r="AT32" s="32"/>
      <c r="AU32" s="32"/>
      <c r="AV32" s="32"/>
      <c r="AW32" s="35"/>
      <c r="AX32" s="32"/>
      <c r="AY32" s="32"/>
      <c r="AZ32" s="32"/>
      <c r="BA32" s="32"/>
      <c r="BB32" s="32"/>
      <c r="BC32" s="35"/>
    </row>
    <row r="33" spans="2:55" ht="29.5" thickBot="1" x14ac:dyDescent="0.25">
      <c r="B33" s="92" t="str">
        <f>カレンダー!$B$3</f>
        <v>ラグジュアリープールヴィラ</v>
      </c>
      <c r="C33" s="25">
        <v>3</v>
      </c>
      <c r="D33" s="26">
        <v>30500</v>
      </c>
      <c r="E33" s="27">
        <v>39500</v>
      </c>
      <c r="F33" s="27">
        <v>42000</v>
      </c>
      <c r="G33" s="27">
        <v>44800</v>
      </c>
      <c r="H33" s="27">
        <v>48000</v>
      </c>
      <c r="I33" s="27">
        <v>52500</v>
      </c>
      <c r="J33" s="27">
        <v>54000</v>
      </c>
      <c r="K33" s="27">
        <v>56500</v>
      </c>
      <c r="L33" s="27">
        <v>59800</v>
      </c>
      <c r="M33" s="28">
        <v>62500</v>
      </c>
      <c r="N33" s="29">
        <v>64500</v>
      </c>
      <c r="O33" s="27">
        <v>67000</v>
      </c>
      <c r="P33" s="27">
        <v>70500</v>
      </c>
      <c r="Q33" s="27">
        <v>73000</v>
      </c>
      <c r="R33" s="27">
        <v>75000</v>
      </c>
      <c r="S33" s="27">
        <v>76500</v>
      </c>
      <c r="T33" s="27">
        <v>80700</v>
      </c>
      <c r="U33" s="27">
        <v>85600</v>
      </c>
      <c r="V33" s="27">
        <v>92000</v>
      </c>
      <c r="W33" s="36">
        <v>95000</v>
      </c>
      <c r="X33" s="27">
        <v>105000</v>
      </c>
      <c r="Y33" s="27">
        <v>117000</v>
      </c>
      <c r="Z33" s="27">
        <v>132000</v>
      </c>
      <c r="AA33" s="27">
        <v>152000</v>
      </c>
      <c r="AB33" s="27">
        <v>181000</v>
      </c>
      <c r="AC33" s="36">
        <v>225000</v>
      </c>
      <c r="AD33" s="26"/>
      <c r="AE33" s="27"/>
      <c r="AF33" s="27"/>
      <c r="AG33" s="27"/>
      <c r="AH33" s="27"/>
      <c r="AI33" s="27"/>
      <c r="AJ33" s="27"/>
      <c r="AK33" s="27"/>
      <c r="AL33" s="27"/>
      <c r="AM33" s="28"/>
      <c r="AN33" s="29"/>
      <c r="AO33" s="27"/>
      <c r="AP33" s="27"/>
      <c r="AQ33" s="27"/>
      <c r="AR33" s="27"/>
      <c r="AS33" s="27"/>
      <c r="AT33" s="27"/>
      <c r="AU33" s="27"/>
      <c r="AV33" s="27"/>
      <c r="AW33" s="36"/>
      <c r="AX33" s="27"/>
      <c r="AY33" s="27"/>
      <c r="AZ33" s="27"/>
      <c r="BA33" s="27"/>
      <c r="BB33" s="27"/>
      <c r="BC33" s="36"/>
    </row>
    <row r="34" spans="2:55" ht="15" thickBot="1" x14ac:dyDescent="0.25">
      <c r="B34" s="125" t="str">
        <f>カレンダー!$B$4</f>
        <v>with SAUNA</v>
      </c>
      <c r="C34" s="25">
        <v>3</v>
      </c>
      <c r="D34" s="87">
        <v>40500</v>
      </c>
      <c r="E34" s="88">
        <v>49500</v>
      </c>
      <c r="F34" s="88">
        <v>52000</v>
      </c>
      <c r="G34" s="88">
        <v>54800</v>
      </c>
      <c r="H34" s="88">
        <v>58000</v>
      </c>
      <c r="I34" s="88">
        <v>62500</v>
      </c>
      <c r="J34" s="88">
        <v>64000</v>
      </c>
      <c r="K34" s="88">
        <v>66500</v>
      </c>
      <c r="L34" s="88">
        <v>69800</v>
      </c>
      <c r="M34" s="89">
        <v>72500</v>
      </c>
      <c r="N34" s="90">
        <v>74500</v>
      </c>
      <c r="O34" s="88">
        <v>77000</v>
      </c>
      <c r="P34" s="88">
        <v>80500</v>
      </c>
      <c r="Q34" s="88">
        <v>83000</v>
      </c>
      <c r="R34" s="88">
        <v>85000</v>
      </c>
      <c r="S34" s="88">
        <v>86500</v>
      </c>
      <c r="T34" s="88">
        <v>90700</v>
      </c>
      <c r="U34" s="88">
        <v>95600</v>
      </c>
      <c r="V34" s="88">
        <v>102000</v>
      </c>
      <c r="W34" s="91">
        <v>105000</v>
      </c>
      <c r="X34" s="88">
        <v>115000</v>
      </c>
      <c r="Y34" s="88">
        <v>127000</v>
      </c>
      <c r="Z34" s="88">
        <v>142000</v>
      </c>
      <c r="AA34" s="88">
        <v>162000</v>
      </c>
      <c r="AB34" s="88">
        <v>191000</v>
      </c>
      <c r="AC34" s="91">
        <v>235000</v>
      </c>
      <c r="AD34" s="87"/>
      <c r="AE34" s="88"/>
      <c r="AF34" s="88"/>
      <c r="AG34" s="88"/>
      <c r="AH34" s="88"/>
      <c r="AI34" s="88"/>
      <c r="AJ34" s="88"/>
      <c r="AK34" s="88"/>
      <c r="AL34" s="88"/>
      <c r="AM34" s="89"/>
      <c r="AN34" s="90"/>
      <c r="AO34" s="88"/>
      <c r="AP34" s="88"/>
      <c r="AQ34" s="88"/>
      <c r="AR34" s="88"/>
      <c r="AS34" s="88"/>
      <c r="AT34" s="88"/>
      <c r="AU34" s="88"/>
      <c r="AV34" s="88"/>
      <c r="AW34" s="91"/>
      <c r="AX34" s="88"/>
      <c r="AY34" s="88"/>
      <c r="AZ34" s="88"/>
      <c r="BA34" s="88"/>
      <c r="BB34" s="88"/>
      <c r="BC34" s="91"/>
    </row>
    <row r="35" spans="2:55" ht="15" thickBot="1" x14ac:dyDescent="0.25">
      <c r="B35" s="93">
        <f>カレンダー!$B$5</f>
        <v>0</v>
      </c>
      <c r="C35" s="25">
        <v>3</v>
      </c>
      <c r="D35" s="95"/>
      <c r="E35" s="96"/>
      <c r="F35" s="96"/>
      <c r="G35" s="96"/>
      <c r="H35" s="96"/>
      <c r="I35" s="96"/>
      <c r="J35" s="96"/>
      <c r="K35" s="96"/>
      <c r="L35" s="96"/>
      <c r="M35" s="97"/>
      <c r="N35" s="98"/>
      <c r="O35" s="96"/>
      <c r="P35" s="96"/>
      <c r="Q35" s="96"/>
      <c r="R35" s="96"/>
      <c r="S35" s="96"/>
      <c r="T35" s="96"/>
      <c r="U35" s="96"/>
      <c r="V35" s="96"/>
      <c r="W35" s="99"/>
      <c r="X35" s="96"/>
      <c r="Y35" s="96"/>
      <c r="Z35" s="96"/>
      <c r="AA35" s="96"/>
      <c r="AB35" s="96"/>
      <c r="AC35" s="99"/>
      <c r="AD35" s="87"/>
      <c r="AE35" s="88"/>
      <c r="AF35" s="88"/>
      <c r="AG35" s="88"/>
      <c r="AH35" s="88"/>
      <c r="AI35" s="88"/>
      <c r="AJ35" s="88"/>
      <c r="AK35" s="88"/>
      <c r="AL35" s="88"/>
      <c r="AM35" s="89"/>
      <c r="AN35" s="90"/>
      <c r="AO35" s="88"/>
      <c r="AP35" s="88"/>
      <c r="AQ35" s="88"/>
      <c r="AR35" s="88"/>
      <c r="AS35" s="88"/>
      <c r="AT35" s="88"/>
      <c r="AU35" s="88"/>
      <c r="AV35" s="88"/>
      <c r="AW35" s="91"/>
      <c r="AX35" s="88"/>
      <c r="AY35" s="88"/>
      <c r="AZ35" s="88"/>
      <c r="BA35" s="88"/>
      <c r="BB35" s="88"/>
      <c r="BC35" s="91"/>
    </row>
    <row r="36" spans="2:55" ht="15" thickBot="1" x14ac:dyDescent="0.25">
      <c r="B36" s="100">
        <f>カレンダー!$B$6</f>
        <v>0</v>
      </c>
      <c r="C36" s="25">
        <v>3</v>
      </c>
      <c r="D36" s="38"/>
      <c r="E36" s="39"/>
      <c r="F36" s="39"/>
      <c r="G36" s="39"/>
      <c r="H36" s="39"/>
      <c r="I36" s="39"/>
      <c r="J36" s="39"/>
      <c r="K36" s="39"/>
      <c r="L36" s="39"/>
      <c r="M36" s="40"/>
      <c r="N36" s="41"/>
      <c r="O36" s="39"/>
      <c r="P36" s="39"/>
      <c r="Q36" s="39"/>
      <c r="R36" s="39"/>
      <c r="S36" s="39"/>
      <c r="T36" s="39"/>
      <c r="U36" s="39"/>
      <c r="V36" s="39"/>
      <c r="W36" s="42"/>
      <c r="X36" s="39"/>
      <c r="Y36" s="39"/>
      <c r="Z36" s="39"/>
      <c r="AA36" s="39"/>
      <c r="AB36" s="39"/>
      <c r="AC36" s="42"/>
      <c r="AD36" s="38"/>
      <c r="AE36" s="39"/>
      <c r="AF36" s="39"/>
      <c r="AG36" s="39"/>
      <c r="AH36" s="39"/>
      <c r="AI36" s="39"/>
      <c r="AJ36" s="39"/>
      <c r="AK36" s="39"/>
      <c r="AL36" s="39"/>
      <c r="AM36" s="40"/>
      <c r="AN36" s="41"/>
      <c r="AO36" s="39"/>
      <c r="AP36" s="39"/>
      <c r="AQ36" s="39"/>
      <c r="AR36" s="39"/>
      <c r="AS36" s="39"/>
      <c r="AT36" s="39"/>
      <c r="AU36" s="39"/>
      <c r="AV36" s="39"/>
      <c r="AW36" s="42"/>
      <c r="AX36" s="39"/>
      <c r="AY36" s="39"/>
      <c r="AZ36" s="39"/>
      <c r="BA36" s="39"/>
      <c r="BB36" s="39"/>
      <c r="BC36" s="42"/>
    </row>
    <row r="37" spans="2:55" ht="15" thickBot="1" x14ac:dyDescent="0.25">
      <c r="B37">
        <f>カレンダー!$B$7</f>
        <v>0</v>
      </c>
      <c r="C37" s="25">
        <v>3</v>
      </c>
    </row>
    <row r="38" spans="2:55" ht="15" thickBot="1" x14ac:dyDescent="0.25">
      <c r="B38">
        <f>カレンダー!$B$8</f>
        <v>0</v>
      </c>
      <c r="C38" s="25">
        <v>3</v>
      </c>
    </row>
    <row r="39" spans="2:55" ht="15" thickBot="1" x14ac:dyDescent="0.25">
      <c r="B39" s="30" t="s">
        <v>86</v>
      </c>
      <c r="C39" s="31" t="s">
        <v>87</v>
      </c>
      <c r="D39" s="32"/>
      <c r="E39" s="32"/>
      <c r="F39" s="32"/>
      <c r="G39" s="32"/>
      <c r="H39" s="32"/>
      <c r="I39" s="32"/>
      <c r="J39" s="32"/>
      <c r="K39" s="32"/>
      <c r="L39" s="32"/>
      <c r="M39" s="33"/>
      <c r="N39" s="34"/>
      <c r="O39" s="32"/>
      <c r="P39" s="32"/>
      <c r="Q39" s="32"/>
      <c r="R39" s="32"/>
      <c r="S39" s="32"/>
      <c r="T39" s="32"/>
      <c r="U39" s="32"/>
      <c r="V39" s="32"/>
      <c r="W39" s="35"/>
      <c r="X39" s="32"/>
      <c r="Y39" s="32"/>
      <c r="Z39" s="32"/>
      <c r="AA39" s="32"/>
      <c r="AB39" s="32"/>
      <c r="AC39" s="35"/>
      <c r="AD39" s="32"/>
      <c r="AE39" s="32"/>
      <c r="AF39" s="32"/>
      <c r="AG39" s="32"/>
      <c r="AH39" s="32"/>
      <c r="AI39" s="32"/>
      <c r="AJ39" s="32"/>
      <c r="AK39" s="32"/>
      <c r="AL39" s="32"/>
      <c r="AM39" s="33"/>
      <c r="AN39" s="34"/>
      <c r="AO39" s="32"/>
      <c r="AP39" s="32"/>
      <c r="AQ39" s="32"/>
      <c r="AR39" s="32"/>
      <c r="AS39" s="32"/>
      <c r="AT39" s="32"/>
      <c r="AU39" s="32"/>
      <c r="AV39" s="32"/>
      <c r="AW39" s="35"/>
      <c r="AX39" s="32"/>
      <c r="AY39" s="32"/>
      <c r="AZ39" s="32"/>
      <c r="BA39" s="32"/>
      <c r="BB39" s="32"/>
      <c r="BC39" s="35"/>
    </row>
    <row r="40" spans="2:55" ht="29.5" thickBot="1" x14ac:dyDescent="0.25">
      <c r="B40" s="92" t="str">
        <f>カレンダー!$B$3</f>
        <v>ラグジュアリープールヴィラ</v>
      </c>
      <c r="C40" s="25">
        <v>4</v>
      </c>
      <c r="D40" s="26">
        <v>30500</v>
      </c>
      <c r="E40" s="27">
        <v>39500</v>
      </c>
      <c r="F40" s="27">
        <v>42000</v>
      </c>
      <c r="G40" s="27">
        <v>44800</v>
      </c>
      <c r="H40" s="27">
        <v>48000</v>
      </c>
      <c r="I40" s="27">
        <v>52500</v>
      </c>
      <c r="J40" s="27">
        <v>54000</v>
      </c>
      <c r="K40" s="27">
        <v>56500</v>
      </c>
      <c r="L40" s="27">
        <v>59800</v>
      </c>
      <c r="M40" s="28">
        <v>62500</v>
      </c>
      <c r="N40" s="29">
        <v>64500</v>
      </c>
      <c r="O40" s="27">
        <v>67000</v>
      </c>
      <c r="P40" s="27">
        <v>70500</v>
      </c>
      <c r="Q40" s="27">
        <v>73000</v>
      </c>
      <c r="R40" s="27">
        <v>75000</v>
      </c>
      <c r="S40" s="27">
        <v>76500</v>
      </c>
      <c r="T40" s="27">
        <v>80700</v>
      </c>
      <c r="U40" s="27">
        <v>85600</v>
      </c>
      <c r="V40" s="27">
        <v>92000</v>
      </c>
      <c r="W40" s="36">
        <v>95000</v>
      </c>
      <c r="X40" s="27">
        <v>105000</v>
      </c>
      <c r="Y40" s="27">
        <v>117000</v>
      </c>
      <c r="Z40" s="27">
        <v>132000</v>
      </c>
      <c r="AA40" s="27">
        <v>152000</v>
      </c>
      <c r="AB40" s="27">
        <v>181000</v>
      </c>
      <c r="AC40" s="36">
        <v>225000</v>
      </c>
      <c r="AD40" s="26"/>
      <c r="AE40" s="27"/>
      <c r="AF40" s="27"/>
      <c r="AG40" s="27"/>
      <c r="AH40" s="27"/>
      <c r="AI40" s="27"/>
      <c r="AJ40" s="27"/>
      <c r="AK40" s="27"/>
      <c r="AL40" s="27"/>
      <c r="AM40" s="28"/>
      <c r="AN40" s="29"/>
      <c r="AO40" s="27"/>
      <c r="AP40" s="27"/>
      <c r="AQ40" s="27"/>
      <c r="AR40" s="27"/>
      <c r="AS40" s="27"/>
      <c r="AT40" s="27"/>
      <c r="AU40" s="27"/>
      <c r="AV40" s="27"/>
      <c r="AW40" s="36"/>
      <c r="AX40" s="27"/>
      <c r="AY40" s="27"/>
      <c r="AZ40" s="27"/>
      <c r="BA40" s="27"/>
      <c r="BB40" s="27"/>
      <c r="BC40" s="36"/>
    </row>
    <row r="41" spans="2:55" ht="14.5" x14ac:dyDescent="0.2">
      <c r="B41" s="125" t="str">
        <f>カレンダー!$B$4</f>
        <v>with SAUNA</v>
      </c>
      <c r="C41" s="25">
        <v>4</v>
      </c>
      <c r="D41" s="87">
        <v>40500</v>
      </c>
      <c r="E41" s="88">
        <v>49500</v>
      </c>
      <c r="F41" s="88">
        <v>52000</v>
      </c>
      <c r="G41" s="88">
        <v>54800</v>
      </c>
      <c r="H41" s="88">
        <v>58000</v>
      </c>
      <c r="I41" s="88">
        <v>62500</v>
      </c>
      <c r="J41" s="88">
        <v>64000</v>
      </c>
      <c r="K41" s="88">
        <v>66500</v>
      </c>
      <c r="L41" s="88">
        <v>69800</v>
      </c>
      <c r="M41" s="89">
        <v>72500</v>
      </c>
      <c r="N41" s="90">
        <v>74500</v>
      </c>
      <c r="O41" s="88">
        <v>77000</v>
      </c>
      <c r="P41" s="88">
        <v>80500</v>
      </c>
      <c r="Q41" s="88">
        <v>83000</v>
      </c>
      <c r="R41" s="88">
        <v>85000</v>
      </c>
      <c r="S41" s="88">
        <v>86500</v>
      </c>
      <c r="T41" s="88">
        <v>90700</v>
      </c>
      <c r="U41" s="88">
        <v>95600</v>
      </c>
      <c r="V41" s="88">
        <v>102000</v>
      </c>
      <c r="W41" s="91">
        <v>105000</v>
      </c>
      <c r="X41" s="88">
        <v>115000</v>
      </c>
      <c r="Y41" s="88">
        <v>127000</v>
      </c>
      <c r="Z41" s="88">
        <v>142000</v>
      </c>
      <c r="AA41" s="88">
        <v>162000</v>
      </c>
      <c r="AB41" s="88">
        <v>191000</v>
      </c>
      <c r="AC41" s="91">
        <v>235000</v>
      </c>
      <c r="AD41" s="87"/>
      <c r="AE41" s="88"/>
      <c r="AF41" s="88"/>
      <c r="AG41" s="88"/>
      <c r="AH41" s="88"/>
      <c r="AI41" s="88"/>
      <c r="AJ41" s="88"/>
      <c r="AK41" s="88"/>
      <c r="AL41" s="88"/>
      <c r="AM41" s="89"/>
      <c r="AN41" s="90"/>
      <c r="AO41" s="88"/>
      <c r="AP41" s="88"/>
      <c r="AQ41" s="88"/>
      <c r="AR41" s="88"/>
      <c r="AS41" s="88"/>
      <c r="AT41" s="88"/>
      <c r="AU41" s="88"/>
      <c r="AV41" s="88"/>
      <c r="AW41" s="91"/>
      <c r="AX41" s="88"/>
      <c r="AY41" s="88"/>
      <c r="AZ41" s="88"/>
      <c r="BA41" s="88"/>
      <c r="BB41" s="88"/>
      <c r="BC41" s="91"/>
    </row>
    <row r="42" spans="2:55" ht="14.5" x14ac:dyDescent="0.2">
      <c r="B42" s="93">
        <f>カレンダー!$B$5</f>
        <v>0</v>
      </c>
      <c r="C42" s="94">
        <v>4</v>
      </c>
      <c r="D42" s="95"/>
      <c r="E42" s="96"/>
      <c r="F42" s="96"/>
      <c r="G42" s="96"/>
      <c r="H42" s="96"/>
      <c r="I42" s="96"/>
      <c r="J42" s="96"/>
      <c r="K42" s="96"/>
      <c r="L42" s="96"/>
      <c r="M42" s="97"/>
      <c r="N42" s="98"/>
      <c r="O42" s="96"/>
      <c r="P42" s="96"/>
      <c r="Q42" s="96"/>
      <c r="R42" s="96"/>
      <c r="S42" s="96"/>
      <c r="T42" s="96"/>
      <c r="U42" s="96"/>
      <c r="V42" s="96"/>
      <c r="W42" s="99"/>
      <c r="X42" s="96"/>
      <c r="Y42" s="96"/>
      <c r="Z42" s="96"/>
      <c r="AA42" s="96"/>
      <c r="AB42" s="96"/>
      <c r="AC42" s="99"/>
      <c r="AD42" s="87"/>
      <c r="AE42" s="88"/>
      <c r="AF42" s="88"/>
      <c r="AG42" s="88"/>
      <c r="AH42" s="88"/>
      <c r="AI42" s="88"/>
      <c r="AJ42" s="88"/>
      <c r="AK42" s="88"/>
      <c r="AL42" s="88"/>
      <c r="AM42" s="89"/>
      <c r="AN42" s="90"/>
      <c r="AO42" s="88"/>
      <c r="AP42" s="88"/>
      <c r="AQ42" s="88"/>
      <c r="AR42" s="88"/>
      <c r="AS42" s="88"/>
      <c r="AT42" s="88"/>
      <c r="AU42" s="88"/>
      <c r="AV42" s="88"/>
      <c r="AW42" s="91"/>
      <c r="AX42" s="88"/>
      <c r="AY42" s="88"/>
      <c r="AZ42" s="88"/>
      <c r="BA42" s="88"/>
      <c r="BB42" s="88"/>
      <c r="BC42" s="91"/>
    </row>
    <row r="43" spans="2:55" ht="15" thickBot="1" x14ac:dyDescent="0.25">
      <c r="B43" s="100">
        <f>カレンダー!$B$6</f>
        <v>0</v>
      </c>
      <c r="C43" s="37">
        <v>4</v>
      </c>
      <c r="D43" s="38"/>
      <c r="E43" s="39"/>
      <c r="F43" s="39"/>
      <c r="G43" s="39"/>
      <c r="H43" s="39"/>
      <c r="I43" s="39"/>
      <c r="J43" s="39"/>
      <c r="K43" s="39"/>
      <c r="L43" s="39"/>
      <c r="M43" s="40"/>
      <c r="N43" s="41"/>
      <c r="O43" s="39"/>
      <c r="P43" s="39"/>
      <c r="Q43" s="39"/>
      <c r="R43" s="39"/>
      <c r="S43" s="39"/>
      <c r="T43" s="39"/>
      <c r="U43" s="39"/>
      <c r="V43" s="39"/>
      <c r="W43" s="42"/>
      <c r="X43" s="39"/>
      <c r="Y43" s="39"/>
      <c r="Z43" s="39"/>
      <c r="AA43" s="39"/>
      <c r="AB43" s="39"/>
      <c r="AC43" s="42"/>
      <c r="AD43" s="38"/>
      <c r="AE43" s="39"/>
      <c r="AF43" s="39"/>
      <c r="AG43" s="39"/>
      <c r="AH43" s="39"/>
      <c r="AI43" s="39"/>
      <c r="AJ43" s="39"/>
      <c r="AK43" s="39"/>
      <c r="AL43" s="39"/>
      <c r="AM43" s="40"/>
      <c r="AN43" s="41"/>
      <c r="AO43" s="39"/>
      <c r="AP43" s="39"/>
      <c r="AQ43" s="39"/>
      <c r="AR43" s="39"/>
      <c r="AS43" s="39"/>
      <c r="AT43" s="39"/>
      <c r="AU43" s="39"/>
      <c r="AV43" s="39"/>
      <c r="AW43" s="42"/>
      <c r="AX43" s="39"/>
      <c r="AY43" s="39"/>
      <c r="AZ43" s="39"/>
      <c r="BA43" s="39"/>
      <c r="BB43" s="39"/>
      <c r="BC43" s="42"/>
    </row>
    <row r="44" spans="2:55" ht="15" thickBot="1" x14ac:dyDescent="0.25">
      <c r="B44">
        <f>カレンダー!$B$7</f>
        <v>0</v>
      </c>
      <c r="C44" s="37">
        <v>4</v>
      </c>
    </row>
    <row r="45" spans="2:55" ht="15" thickBot="1" x14ac:dyDescent="0.25">
      <c r="B45">
        <f>カレンダー!$B$8</f>
        <v>0</v>
      </c>
      <c r="C45" s="37">
        <v>4</v>
      </c>
    </row>
    <row r="46" spans="2:55" ht="15" thickBot="1" x14ac:dyDescent="0.25">
      <c r="B46" s="30" t="s">
        <v>86</v>
      </c>
      <c r="C46" s="31" t="s">
        <v>87</v>
      </c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34"/>
      <c r="O46" s="32"/>
      <c r="P46" s="32"/>
      <c r="Q46" s="32"/>
      <c r="R46" s="32"/>
      <c r="S46" s="32"/>
      <c r="T46" s="32"/>
      <c r="U46" s="32"/>
      <c r="V46" s="32"/>
      <c r="W46" s="35"/>
      <c r="X46" s="32"/>
      <c r="Y46" s="32"/>
      <c r="Z46" s="32"/>
      <c r="AA46" s="32"/>
      <c r="AB46" s="32"/>
      <c r="AC46" s="35"/>
      <c r="AD46" s="32"/>
      <c r="AE46" s="32"/>
      <c r="AF46" s="32"/>
      <c r="AG46" s="32"/>
      <c r="AH46" s="32"/>
      <c r="AI46" s="32"/>
      <c r="AJ46" s="32"/>
      <c r="AK46" s="32"/>
      <c r="AL46" s="32"/>
      <c r="AM46" s="33"/>
      <c r="AN46" s="34"/>
      <c r="AO46" s="32"/>
      <c r="AP46" s="32"/>
      <c r="AQ46" s="32"/>
      <c r="AR46" s="32"/>
      <c r="AS46" s="32"/>
      <c r="AT46" s="32"/>
      <c r="AU46" s="32"/>
      <c r="AV46" s="32"/>
      <c r="AW46" s="35"/>
      <c r="AX46" s="32"/>
      <c r="AY46" s="32"/>
      <c r="AZ46" s="32"/>
      <c r="BA46" s="32"/>
      <c r="BB46" s="32"/>
      <c r="BC46" s="35"/>
    </row>
    <row r="47" spans="2:55" ht="29.5" thickBot="1" x14ac:dyDescent="0.25">
      <c r="B47" s="92" t="str">
        <f>カレンダー!$B$3</f>
        <v>ラグジュアリープールヴィラ</v>
      </c>
      <c r="C47" s="25">
        <v>5</v>
      </c>
      <c r="D47" s="26">
        <v>30500</v>
      </c>
      <c r="E47" s="27">
        <v>39500</v>
      </c>
      <c r="F47" s="27">
        <v>42000</v>
      </c>
      <c r="G47" s="27">
        <v>44800</v>
      </c>
      <c r="H47" s="27">
        <v>48000</v>
      </c>
      <c r="I47" s="27">
        <v>52500</v>
      </c>
      <c r="J47" s="27">
        <v>54000</v>
      </c>
      <c r="K47" s="27">
        <v>56500</v>
      </c>
      <c r="L47" s="27">
        <v>59800</v>
      </c>
      <c r="M47" s="28">
        <v>62500</v>
      </c>
      <c r="N47" s="29">
        <v>64500</v>
      </c>
      <c r="O47" s="27">
        <v>67000</v>
      </c>
      <c r="P47" s="27">
        <v>70500</v>
      </c>
      <c r="Q47" s="27">
        <v>73000</v>
      </c>
      <c r="R47" s="27">
        <v>75000</v>
      </c>
      <c r="S47" s="27">
        <v>76500</v>
      </c>
      <c r="T47" s="27">
        <v>80700</v>
      </c>
      <c r="U47" s="27">
        <v>85600</v>
      </c>
      <c r="V47" s="27">
        <v>92000</v>
      </c>
      <c r="W47" s="36">
        <v>95000</v>
      </c>
      <c r="X47" s="27">
        <v>105000</v>
      </c>
      <c r="Y47" s="27">
        <v>117000</v>
      </c>
      <c r="Z47" s="27">
        <v>132000</v>
      </c>
      <c r="AA47" s="27">
        <v>152000</v>
      </c>
      <c r="AB47" s="27">
        <v>181000</v>
      </c>
      <c r="AC47" s="36">
        <v>225000</v>
      </c>
      <c r="AD47" s="26"/>
      <c r="AE47" s="27"/>
      <c r="AF47" s="27"/>
      <c r="AG47" s="27"/>
      <c r="AH47" s="27"/>
      <c r="AI47" s="27"/>
      <c r="AJ47" s="27"/>
      <c r="AK47" s="27"/>
      <c r="AL47" s="27"/>
      <c r="AM47" s="28"/>
      <c r="AN47" s="29"/>
      <c r="AO47" s="27"/>
      <c r="AP47" s="27"/>
      <c r="AQ47" s="27"/>
      <c r="AR47" s="27"/>
      <c r="AS47" s="27"/>
      <c r="AT47" s="27"/>
      <c r="AU47" s="27"/>
      <c r="AV47" s="27"/>
      <c r="AW47" s="36"/>
      <c r="AX47" s="27"/>
      <c r="AY47" s="27"/>
      <c r="AZ47" s="27"/>
      <c r="BA47" s="27"/>
      <c r="BB47" s="27"/>
      <c r="BC47" s="36"/>
    </row>
    <row r="48" spans="2:55" ht="15" thickBot="1" x14ac:dyDescent="0.25">
      <c r="B48" s="125" t="str">
        <f>カレンダー!$B$4</f>
        <v>with SAUNA</v>
      </c>
      <c r="C48" s="25">
        <v>5</v>
      </c>
      <c r="D48" s="87">
        <v>40500</v>
      </c>
      <c r="E48" s="88">
        <v>49500</v>
      </c>
      <c r="F48" s="88">
        <v>52000</v>
      </c>
      <c r="G48" s="88">
        <v>54800</v>
      </c>
      <c r="H48" s="88">
        <v>58000</v>
      </c>
      <c r="I48" s="88">
        <v>62500</v>
      </c>
      <c r="J48" s="88">
        <v>64000</v>
      </c>
      <c r="K48" s="88">
        <v>66500</v>
      </c>
      <c r="L48" s="88">
        <v>69800</v>
      </c>
      <c r="M48" s="89">
        <v>72500</v>
      </c>
      <c r="N48" s="90">
        <v>74500</v>
      </c>
      <c r="O48" s="88">
        <v>77000</v>
      </c>
      <c r="P48" s="88">
        <v>80500</v>
      </c>
      <c r="Q48" s="88">
        <v>83000</v>
      </c>
      <c r="R48" s="88">
        <v>85000</v>
      </c>
      <c r="S48" s="88">
        <v>86500</v>
      </c>
      <c r="T48" s="88">
        <v>90700</v>
      </c>
      <c r="U48" s="88">
        <v>95600</v>
      </c>
      <c r="V48" s="88">
        <v>102000</v>
      </c>
      <c r="W48" s="91">
        <v>105000</v>
      </c>
      <c r="X48" s="88">
        <v>115000</v>
      </c>
      <c r="Y48" s="88">
        <v>127000</v>
      </c>
      <c r="Z48" s="88">
        <v>142000</v>
      </c>
      <c r="AA48" s="88">
        <v>162000</v>
      </c>
      <c r="AB48" s="88">
        <v>191000</v>
      </c>
      <c r="AC48" s="91">
        <v>235000</v>
      </c>
      <c r="AD48" s="87"/>
      <c r="AE48" s="88"/>
      <c r="AF48" s="88"/>
      <c r="AG48" s="88"/>
      <c r="AH48" s="88"/>
      <c r="AI48" s="88"/>
      <c r="AJ48" s="88"/>
      <c r="AK48" s="88"/>
      <c r="AL48" s="88"/>
      <c r="AM48" s="89"/>
      <c r="AN48" s="90"/>
      <c r="AO48" s="88"/>
      <c r="AP48" s="88"/>
      <c r="AQ48" s="88"/>
      <c r="AR48" s="88"/>
      <c r="AS48" s="88"/>
      <c r="AT48" s="88"/>
      <c r="AU48" s="88"/>
      <c r="AV48" s="88"/>
      <c r="AW48" s="91"/>
      <c r="AX48" s="88"/>
      <c r="AY48" s="88"/>
      <c r="AZ48" s="88"/>
      <c r="BA48" s="88"/>
      <c r="BB48" s="88"/>
      <c r="BC48" s="91"/>
    </row>
    <row r="49" spans="2:55" ht="15" thickBot="1" x14ac:dyDescent="0.25">
      <c r="B49" s="93">
        <f>カレンダー!$B$5</f>
        <v>0</v>
      </c>
      <c r="C49" s="25">
        <v>5</v>
      </c>
      <c r="D49" s="95"/>
      <c r="E49" s="96"/>
      <c r="F49" s="96"/>
      <c r="G49" s="96"/>
      <c r="H49" s="96"/>
      <c r="I49" s="96"/>
      <c r="J49" s="96"/>
      <c r="K49" s="96"/>
      <c r="L49" s="96"/>
      <c r="M49" s="97"/>
      <c r="N49" s="98"/>
      <c r="O49" s="96"/>
      <c r="P49" s="96"/>
      <c r="Q49" s="96"/>
      <c r="R49" s="96"/>
      <c r="S49" s="96"/>
      <c r="T49" s="96"/>
      <c r="U49" s="96"/>
      <c r="V49" s="96"/>
      <c r="W49" s="99"/>
      <c r="X49" s="96"/>
      <c r="Y49" s="96"/>
      <c r="Z49" s="96"/>
      <c r="AA49" s="96"/>
      <c r="AB49" s="96"/>
      <c r="AC49" s="99"/>
      <c r="AD49" s="87"/>
      <c r="AE49" s="88"/>
      <c r="AF49" s="88"/>
      <c r="AG49" s="88"/>
      <c r="AH49" s="88"/>
      <c r="AI49" s="88"/>
      <c r="AJ49" s="88"/>
      <c r="AK49" s="88"/>
      <c r="AL49" s="88"/>
      <c r="AM49" s="89"/>
      <c r="AN49" s="90"/>
      <c r="AO49" s="88"/>
      <c r="AP49" s="88"/>
      <c r="AQ49" s="88"/>
      <c r="AR49" s="88"/>
      <c r="AS49" s="88"/>
      <c r="AT49" s="88"/>
      <c r="AU49" s="88"/>
      <c r="AV49" s="88"/>
      <c r="AW49" s="91"/>
      <c r="AX49" s="88"/>
      <c r="AY49" s="88"/>
      <c r="AZ49" s="88"/>
      <c r="BA49" s="88"/>
      <c r="BB49" s="88"/>
      <c r="BC49" s="91"/>
    </row>
    <row r="50" spans="2:55" ht="15" thickBot="1" x14ac:dyDescent="0.25">
      <c r="B50" s="100">
        <f>カレンダー!$B$6</f>
        <v>0</v>
      </c>
      <c r="C50" s="25">
        <v>5</v>
      </c>
      <c r="D50" s="38"/>
      <c r="E50" s="39"/>
      <c r="F50" s="39"/>
      <c r="G50" s="39"/>
      <c r="H50" s="39"/>
      <c r="I50" s="39"/>
      <c r="J50" s="39"/>
      <c r="K50" s="39"/>
      <c r="L50" s="39"/>
      <c r="M50" s="40"/>
      <c r="N50" s="41"/>
      <c r="O50" s="39"/>
      <c r="P50" s="39"/>
      <c r="Q50" s="39"/>
      <c r="R50" s="39"/>
      <c r="S50" s="39"/>
      <c r="T50" s="39"/>
      <c r="U50" s="39"/>
      <c r="V50" s="39"/>
      <c r="W50" s="42"/>
      <c r="X50" s="39"/>
      <c r="Y50" s="39"/>
      <c r="Z50" s="39"/>
      <c r="AA50" s="39"/>
      <c r="AB50" s="39"/>
      <c r="AC50" s="42"/>
      <c r="AD50" s="38"/>
      <c r="AE50" s="39"/>
      <c r="AF50" s="39"/>
      <c r="AG50" s="39"/>
      <c r="AH50" s="39"/>
      <c r="AI50" s="39"/>
      <c r="AJ50" s="39"/>
      <c r="AK50" s="39"/>
      <c r="AL50" s="39"/>
      <c r="AM50" s="40"/>
      <c r="AN50" s="41"/>
      <c r="AO50" s="39"/>
      <c r="AP50" s="39"/>
      <c r="AQ50" s="39"/>
      <c r="AR50" s="39"/>
      <c r="AS50" s="39"/>
      <c r="AT50" s="39"/>
      <c r="AU50" s="39"/>
      <c r="AV50" s="39"/>
      <c r="AW50" s="42"/>
      <c r="AX50" s="39"/>
      <c r="AY50" s="39"/>
      <c r="AZ50" s="39"/>
      <c r="BA50" s="39"/>
      <c r="BB50" s="39"/>
      <c r="BC50" s="42"/>
    </row>
    <row r="51" spans="2:55" ht="15" thickBot="1" x14ac:dyDescent="0.25">
      <c r="B51">
        <f>カレンダー!$B$7</f>
        <v>0</v>
      </c>
      <c r="C51" s="25">
        <v>5</v>
      </c>
    </row>
    <row r="52" spans="2:55" ht="15" thickBot="1" x14ac:dyDescent="0.25">
      <c r="B52">
        <f>カレンダー!$B$8</f>
        <v>0</v>
      </c>
      <c r="C52" s="25">
        <v>5</v>
      </c>
    </row>
    <row r="53" spans="2:55" ht="15" thickBot="1" x14ac:dyDescent="0.25">
      <c r="B53" s="30" t="s">
        <v>86</v>
      </c>
      <c r="C53" s="31" t="s">
        <v>87</v>
      </c>
      <c r="D53" s="32"/>
      <c r="E53" s="32"/>
      <c r="F53" s="32"/>
      <c r="G53" s="32"/>
      <c r="H53" s="32"/>
      <c r="I53" s="32"/>
      <c r="J53" s="32"/>
      <c r="K53" s="32"/>
      <c r="L53" s="32"/>
      <c r="M53" s="33"/>
      <c r="N53" s="34"/>
      <c r="O53" s="32"/>
      <c r="P53" s="32"/>
      <c r="Q53" s="32"/>
      <c r="R53" s="32"/>
      <c r="S53" s="32"/>
      <c r="T53" s="32"/>
      <c r="U53" s="32"/>
      <c r="V53" s="32"/>
      <c r="W53" s="35"/>
      <c r="X53" s="32"/>
      <c r="Y53" s="32"/>
      <c r="Z53" s="32"/>
      <c r="AA53" s="32"/>
      <c r="AB53" s="32"/>
      <c r="AC53" s="35"/>
      <c r="AD53" s="32"/>
      <c r="AE53" s="32"/>
      <c r="AF53" s="32"/>
      <c r="AG53" s="32"/>
      <c r="AH53" s="32"/>
      <c r="AI53" s="32"/>
      <c r="AJ53" s="32"/>
      <c r="AK53" s="32"/>
      <c r="AL53" s="32"/>
      <c r="AM53" s="33"/>
      <c r="AN53" s="34"/>
      <c r="AO53" s="32"/>
      <c r="AP53" s="32"/>
      <c r="AQ53" s="32"/>
      <c r="AR53" s="32"/>
      <c r="AS53" s="32"/>
      <c r="AT53" s="32"/>
      <c r="AU53" s="32"/>
      <c r="AV53" s="32"/>
      <c r="AW53" s="35"/>
      <c r="AX53" s="32"/>
      <c r="AY53" s="32"/>
      <c r="AZ53" s="32"/>
      <c r="BA53" s="32"/>
      <c r="BB53" s="32"/>
      <c r="BC53" s="35"/>
    </row>
    <row r="54" spans="2:55" ht="29.5" thickBot="1" x14ac:dyDescent="0.25">
      <c r="B54" s="92" t="str">
        <f>カレンダー!$B$3</f>
        <v>ラグジュアリープールヴィラ</v>
      </c>
      <c r="C54" s="25">
        <v>6</v>
      </c>
      <c r="D54" s="26">
        <v>30500</v>
      </c>
      <c r="E54" s="27">
        <v>39500</v>
      </c>
      <c r="F54" s="27">
        <v>42000</v>
      </c>
      <c r="G54" s="27">
        <v>44800</v>
      </c>
      <c r="H54" s="27">
        <v>48000</v>
      </c>
      <c r="I54" s="27">
        <v>52500</v>
      </c>
      <c r="J54" s="27">
        <v>54000</v>
      </c>
      <c r="K54" s="27">
        <v>56500</v>
      </c>
      <c r="L54" s="27">
        <v>59800</v>
      </c>
      <c r="M54" s="28">
        <v>62500</v>
      </c>
      <c r="N54" s="29">
        <v>64500</v>
      </c>
      <c r="O54" s="27">
        <v>67000</v>
      </c>
      <c r="P54" s="27">
        <v>70500</v>
      </c>
      <c r="Q54" s="27">
        <v>73000</v>
      </c>
      <c r="R54" s="27">
        <v>75000</v>
      </c>
      <c r="S54" s="27">
        <v>76500</v>
      </c>
      <c r="T54" s="27">
        <v>80700</v>
      </c>
      <c r="U54" s="27">
        <v>85600</v>
      </c>
      <c r="V54" s="27">
        <v>92000</v>
      </c>
      <c r="W54" s="36">
        <v>95000</v>
      </c>
      <c r="X54" s="27">
        <v>105000</v>
      </c>
      <c r="Y54" s="27">
        <v>117000</v>
      </c>
      <c r="Z54" s="27">
        <v>132000</v>
      </c>
      <c r="AA54" s="27">
        <v>152000</v>
      </c>
      <c r="AB54" s="27">
        <v>181000</v>
      </c>
      <c r="AC54" s="36">
        <v>225000</v>
      </c>
      <c r="AD54" s="26"/>
      <c r="AE54" s="27"/>
      <c r="AF54" s="27"/>
      <c r="AG54" s="27"/>
      <c r="AH54" s="27"/>
      <c r="AI54" s="27"/>
      <c r="AJ54" s="27"/>
      <c r="AK54" s="27"/>
      <c r="AL54" s="27"/>
      <c r="AM54" s="28"/>
      <c r="AN54" s="29"/>
      <c r="AO54" s="27"/>
      <c r="AP54" s="27"/>
      <c r="AQ54" s="27"/>
      <c r="AR54" s="27"/>
      <c r="AS54" s="27"/>
      <c r="AT54" s="27"/>
      <c r="AU54" s="27"/>
      <c r="AV54" s="27"/>
      <c r="AW54" s="36"/>
      <c r="AX54" s="27"/>
      <c r="AY54" s="27"/>
      <c r="AZ54" s="27"/>
      <c r="BA54" s="27"/>
      <c r="BB54" s="27"/>
      <c r="BC54" s="36"/>
    </row>
    <row r="55" spans="2:55" ht="15" thickBot="1" x14ac:dyDescent="0.25">
      <c r="B55" s="125" t="str">
        <f>カレンダー!$B$4</f>
        <v>with SAUNA</v>
      </c>
      <c r="C55" s="25">
        <v>6</v>
      </c>
      <c r="D55" s="87">
        <v>40500</v>
      </c>
      <c r="E55" s="88">
        <v>49500</v>
      </c>
      <c r="F55" s="88">
        <v>52000</v>
      </c>
      <c r="G55" s="88">
        <v>54800</v>
      </c>
      <c r="H55" s="88">
        <v>58000</v>
      </c>
      <c r="I55" s="88">
        <v>62500</v>
      </c>
      <c r="J55" s="88">
        <v>64000</v>
      </c>
      <c r="K55" s="88">
        <v>66500</v>
      </c>
      <c r="L55" s="88">
        <v>69800</v>
      </c>
      <c r="M55" s="89">
        <v>72500</v>
      </c>
      <c r="N55" s="90">
        <v>74500</v>
      </c>
      <c r="O55" s="88">
        <v>77000</v>
      </c>
      <c r="P55" s="88">
        <v>80500</v>
      </c>
      <c r="Q55" s="88">
        <v>83000</v>
      </c>
      <c r="R55" s="88">
        <v>85000</v>
      </c>
      <c r="S55" s="88">
        <v>86500</v>
      </c>
      <c r="T55" s="88">
        <v>90700</v>
      </c>
      <c r="U55" s="88">
        <v>95600</v>
      </c>
      <c r="V55" s="88">
        <v>102000</v>
      </c>
      <c r="W55" s="91">
        <v>105000</v>
      </c>
      <c r="X55" s="88">
        <v>115000</v>
      </c>
      <c r="Y55" s="88">
        <v>127000</v>
      </c>
      <c r="Z55" s="88">
        <v>142000</v>
      </c>
      <c r="AA55" s="88">
        <v>162000</v>
      </c>
      <c r="AB55" s="88">
        <v>191000</v>
      </c>
      <c r="AC55" s="91">
        <v>235000</v>
      </c>
      <c r="AD55" s="87"/>
      <c r="AE55" s="88"/>
      <c r="AF55" s="88"/>
      <c r="AG55" s="88"/>
      <c r="AH55" s="88"/>
      <c r="AI55" s="88"/>
      <c r="AJ55" s="88"/>
      <c r="AK55" s="88"/>
      <c r="AL55" s="88"/>
      <c r="AM55" s="89"/>
      <c r="AN55" s="90"/>
      <c r="AO55" s="88"/>
      <c r="AP55" s="88"/>
      <c r="AQ55" s="88"/>
      <c r="AR55" s="88"/>
      <c r="AS55" s="88"/>
      <c r="AT55" s="88"/>
      <c r="AU55" s="88"/>
      <c r="AV55" s="88"/>
      <c r="AW55" s="91"/>
      <c r="AX55" s="88"/>
      <c r="AY55" s="88"/>
      <c r="AZ55" s="88"/>
      <c r="BA55" s="88"/>
      <c r="BB55" s="88"/>
      <c r="BC55" s="91"/>
    </row>
    <row r="56" spans="2:55" ht="15" thickBot="1" x14ac:dyDescent="0.25">
      <c r="B56" s="93">
        <f>カレンダー!$B$5</f>
        <v>0</v>
      </c>
      <c r="C56" s="25">
        <v>6</v>
      </c>
      <c r="D56" s="95"/>
      <c r="E56" s="96"/>
      <c r="F56" s="96"/>
      <c r="G56" s="96"/>
      <c r="H56" s="96"/>
      <c r="I56" s="96"/>
      <c r="J56" s="96"/>
      <c r="K56" s="96"/>
      <c r="L56" s="96"/>
      <c r="M56" s="97"/>
      <c r="N56" s="98"/>
      <c r="O56" s="96"/>
      <c r="P56" s="96"/>
      <c r="Q56" s="96"/>
      <c r="R56" s="96"/>
      <c r="S56" s="96"/>
      <c r="T56" s="96"/>
      <c r="U56" s="96"/>
      <c r="V56" s="96"/>
      <c r="W56" s="99"/>
      <c r="X56" s="96"/>
      <c r="Y56" s="96"/>
      <c r="Z56" s="96"/>
      <c r="AA56" s="96"/>
      <c r="AB56" s="96"/>
      <c r="AC56" s="99"/>
      <c r="AD56" s="87"/>
      <c r="AE56" s="88"/>
      <c r="AF56" s="88"/>
      <c r="AG56" s="88"/>
      <c r="AH56" s="88"/>
      <c r="AI56" s="88"/>
      <c r="AJ56" s="88"/>
      <c r="AK56" s="88"/>
      <c r="AL56" s="88"/>
      <c r="AM56" s="89"/>
      <c r="AN56" s="90"/>
      <c r="AO56" s="88"/>
      <c r="AP56" s="88"/>
      <c r="AQ56" s="88"/>
      <c r="AR56" s="88"/>
      <c r="AS56" s="88"/>
      <c r="AT56" s="88"/>
      <c r="AU56" s="88"/>
      <c r="AV56" s="88"/>
      <c r="AW56" s="91"/>
      <c r="AX56" s="88"/>
      <c r="AY56" s="88"/>
      <c r="AZ56" s="88"/>
      <c r="BA56" s="88"/>
      <c r="BB56" s="88"/>
      <c r="BC56" s="91"/>
    </row>
    <row r="57" spans="2:55" ht="15" thickBot="1" x14ac:dyDescent="0.25">
      <c r="B57" s="100">
        <f>カレンダー!$B$6</f>
        <v>0</v>
      </c>
      <c r="C57" s="25">
        <v>6</v>
      </c>
      <c r="D57" s="38"/>
      <c r="E57" s="39"/>
      <c r="F57" s="39"/>
      <c r="G57" s="39"/>
      <c r="H57" s="39"/>
      <c r="I57" s="39"/>
      <c r="J57" s="39"/>
      <c r="K57" s="39"/>
      <c r="L57" s="39"/>
      <c r="M57" s="40"/>
      <c r="N57" s="41"/>
      <c r="O57" s="39"/>
      <c r="P57" s="39"/>
      <c r="Q57" s="39"/>
      <c r="R57" s="39"/>
      <c r="S57" s="39"/>
      <c r="T57" s="39"/>
      <c r="U57" s="39"/>
      <c r="V57" s="39"/>
      <c r="W57" s="42"/>
      <c r="X57" s="39"/>
      <c r="Y57" s="39"/>
      <c r="Z57" s="39"/>
      <c r="AA57" s="39"/>
      <c r="AB57" s="39"/>
      <c r="AC57" s="42"/>
      <c r="AD57" s="38"/>
      <c r="AE57" s="39"/>
      <c r="AF57" s="39"/>
      <c r="AG57" s="39"/>
      <c r="AH57" s="39"/>
      <c r="AI57" s="39"/>
      <c r="AJ57" s="39"/>
      <c r="AK57" s="39"/>
      <c r="AL57" s="39"/>
      <c r="AM57" s="40"/>
      <c r="AN57" s="41"/>
      <c r="AO57" s="39"/>
      <c r="AP57" s="39"/>
      <c r="AQ57" s="39"/>
      <c r="AR57" s="39"/>
      <c r="AS57" s="39"/>
      <c r="AT57" s="39"/>
      <c r="AU57" s="39"/>
      <c r="AV57" s="39"/>
      <c r="AW57" s="42"/>
      <c r="AX57" s="39"/>
      <c r="AY57" s="39"/>
      <c r="AZ57" s="39"/>
      <c r="BA57" s="39"/>
      <c r="BB57" s="39"/>
      <c r="BC57" s="42"/>
    </row>
    <row r="58" spans="2:55" ht="15" thickBot="1" x14ac:dyDescent="0.25">
      <c r="B58">
        <f>カレンダー!$B$7</f>
        <v>0</v>
      </c>
      <c r="C58" s="25">
        <v>6</v>
      </c>
    </row>
    <row r="59" spans="2:55" ht="14.5" x14ac:dyDescent="0.2">
      <c r="B59">
        <f>カレンダー!$B$8</f>
        <v>0</v>
      </c>
      <c r="C59" s="25">
        <v>6</v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88F2-FF68-4E46-84F5-BDA156654C71}">
  <sheetPr codeName="Sheet18"/>
  <dimension ref="A1:U54"/>
  <sheetViews>
    <sheetView workbookViewId="0">
      <selection activeCell="N12" sqref="N12"/>
    </sheetView>
  </sheetViews>
  <sheetFormatPr defaultRowHeight="13" x14ac:dyDescent="0.2"/>
  <cols>
    <col min="3" max="3" width="11.08984375" bestFit="1" customWidth="1"/>
    <col min="4" max="4" width="12.54296875" bestFit="1" customWidth="1"/>
    <col min="5" max="5" width="7.7265625" bestFit="1" customWidth="1"/>
    <col min="6" max="6" width="6.6328125" bestFit="1" customWidth="1"/>
    <col min="10" max="11" width="11.08984375" bestFit="1" customWidth="1"/>
    <col min="12" max="12" width="12.1796875" bestFit="1" customWidth="1"/>
    <col min="15" max="15" width="5.6328125" bestFit="1" customWidth="1"/>
    <col min="16" max="16" width="6.6328125" bestFit="1" customWidth="1"/>
    <col min="17" max="17" width="5.6328125" bestFit="1" customWidth="1"/>
    <col min="18" max="18" width="11.08984375" bestFit="1" customWidth="1"/>
  </cols>
  <sheetData>
    <row r="1" spans="1:21" x14ac:dyDescent="0.2">
      <c r="B1" s="310">
        <v>1.1000000000000001</v>
      </c>
      <c r="N1">
        <f>B2</f>
        <v>64</v>
      </c>
      <c r="O1" t="s">
        <v>209</v>
      </c>
    </row>
    <row r="2" spans="1:21" ht="13.5" thickBot="1" x14ac:dyDescent="0.25">
      <c r="B2">
        <v>64</v>
      </c>
      <c r="C2" t="s">
        <v>233</v>
      </c>
      <c r="D2" t="s">
        <v>232</v>
      </c>
      <c r="F2" t="s">
        <v>227</v>
      </c>
      <c r="G2" t="s">
        <v>226</v>
      </c>
      <c r="H2" t="s">
        <v>228</v>
      </c>
      <c r="J2" t="s">
        <v>231</v>
      </c>
      <c r="K2" t="s">
        <v>230</v>
      </c>
      <c r="L2" t="s">
        <v>229</v>
      </c>
      <c r="O2" t="s">
        <v>228</v>
      </c>
      <c r="P2" t="s">
        <v>227</v>
      </c>
      <c r="Q2" t="s">
        <v>226</v>
      </c>
      <c r="R2" t="s">
        <v>225</v>
      </c>
      <c r="S2" t="s">
        <v>224</v>
      </c>
    </row>
    <row r="3" spans="1:21" x14ac:dyDescent="0.2">
      <c r="A3">
        <f t="shared" ref="A3:A14" si="0">DATE(YEAR(B3),MONTH(B3)+1,1)-B3</f>
        <v>31</v>
      </c>
      <c r="B3" s="306">
        <v>45658</v>
      </c>
      <c r="C3" s="137">
        <v>8000000</v>
      </c>
      <c r="D3" s="137">
        <v>9687681</v>
      </c>
      <c r="E3" s="24">
        <f t="shared" ref="E3:E34" si="1">D3/C3</f>
        <v>1.2109601249999999</v>
      </c>
      <c r="F3" s="137">
        <v>138</v>
      </c>
      <c r="G3" s="137">
        <f t="shared" ref="G3:G34" si="2">C3/F3</f>
        <v>57971.014492753624</v>
      </c>
      <c r="H3" s="189">
        <f t="shared" ref="H3:H34" si="3">IFERROR(F3/(A3*$B$2),"")</f>
        <v>6.955645161290322E-2</v>
      </c>
      <c r="J3" s="137">
        <v>9687681</v>
      </c>
      <c r="K3" s="137">
        <f t="shared" ref="K3:K28" si="4">D3-J3</f>
        <v>0</v>
      </c>
      <c r="L3" s="308">
        <f t="shared" ref="L3:L28" si="5">D3-(C3*$B$1)</f>
        <v>887681</v>
      </c>
      <c r="N3" s="306">
        <v>45658</v>
      </c>
      <c r="O3" s="189">
        <f t="shared" ref="O3:O34" si="6">P3/($N$1*A3)</f>
        <v>6.955645161290322E-2</v>
      </c>
      <c r="P3" s="307">
        <v>138</v>
      </c>
      <c r="Q3" s="137">
        <f t="shared" ref="Q3:Q34" si="7">IFERROR(R3/P3,0)</f>
        <v>70200.586956521744</v>
      </c>
      <c r="R3" s="137">
        <f t="shared" ref="R3:R34" si="8">D3</f>
        <v>9687681</v>
      </c>
      <c r="S3" s="137">
        <f t="shared" ref="S3:S34" si="9">Q3*O3</f>
        <v>4882.9037298387093</v>
      </c>
    </row>
    <row r="4" spans="1:21" x14ac:dyDescent="0.2">
      <c r="A4">
        <f t="shared" si="0"/>
        <v>28</v>
      </c>
      <c r="B4" s="305">
        <v>45689</v>
      </c>
      <c r="C4" s="137">
        <v>12000000</v>
      </c>
      <c r="D4" s="137">
        <v>8248493</v>
      </c>
      <c r="E4" s="24">
        <f t="shared" si="1"/>
        <v>0.68737441666666665</v>
      </c>
      <c r="F4" s="137">
        <v>218</v>
      </c>
      <c r="G4" s="137">
        <f t="shared" si="2"/>
        <v>55045.871559633029</v>
      </c>
      <c r="H4" s="189">
        <f t="shared" si="3"/>
        <v>0.12165178571428571</v>
      </c>
      <c r="J4" s="137">
        <v>8248493</v>
      </c>
      <c r="K4" s="137">
        <f t="shared" si="4"/>
        <v>0</v>
      </c>
      <c r="L4" s="308">
        <f t="shared" si="5"/>
        <v>-4951507.0000000019</v>
      </c>
      <c r="N4" s="305">
        <v>45689</v>
      </c>
      <c r="O4" s="189">
        <f t="shared" si="6"/>
        <v>8.1473214285714288E-2</v>
      </c>
      <c r="P4" s="307">
        <v>146</v>
      </c>
      <c r="Q4" s="137">
        <f t="shared" si="7"/>
        <v>56496.527397260274</v>
      </c>
      <c r="R4" s="137">
        <f t="shared" si="8"/>
        <v>8248493</v>
      </c>
      <c r="S4" s="137">
        <f t="shared" si="9"/>
        <v>4602.9536830357147</v>
      </c>
    </row>
    <row r="5" spans="1:21" x14ac:dyDescent="0.2">
      <c r="A5">
        <f t="shared" si="0"/>
        <v>31</v>
      </c>
      <c r="B5" s="304">
        <v>45717</v>
      </c>
      <c r="C5" s="137">
        <v>15000000</v>
      </c>
      <c r="D5" s="137">
        <v>5936570.666666666</v>
      </c>
      <c r="E5" s="24">
        <f t="shared" si="1"/>
        <v>0.39577137777777771</v>
      </c>
      <c r="F5" s="137">
        <v>221</v>
      </c>
      <c r="G5" s="137">
        <f t="shared" si="2"/>
        <v>67873.303167420818</v>
      </c>
      <c r="H5" s="189">
        <f t="shared" si="3"/>
        <v>0.11139112903225806</v>
      </c>
      <c r="J5" s="137">
        <v>5936570.666666666</v>
      </c>
      <c r="K5" s="137">
        <f t="shared" si="4"/>
        <v>0</v>
      </c>
      <c r="L5" s="308">
        <f t="shared" si="5"/>
        <v>-10563429.333333336</v>
      </c>
      <c r="N5" s="304">
        <v>45717</v>
      </c>
      <c r="O5" s="189">
        <f t="shared" si="6"/>
        <v>4.8891129032258063E-2</v>
      </c>
      <c r="P5" s="307">
        <v>97</v>
      </c>
      <c r="Q5" s="137">
        <f t="shared" si="7"/>
        <v>61201.759450171812</v>
      </c>
      <c r="R5" s="137">
        <f t="shared" si="8"/>
        <v>5936570.666666666</v>
      </c>
      <c r="S5" s="137">
        <f t="shared" si="9"/>
        <v>2992.2231182795695</v>
      </c>
    </row>
    <row r="6" spans="1:21" x14ac:dyDescent="0.2">
      <c r="A6">
        <f t="shared" si="0"/>
        <v>30</v>
      </c>
      <c r="B6" s="305">
        <v>45748</v>
      </c>
      <c r="C6" s="137">
        <v>16000000</v>
      </c>
      <c r="D6" s="137">
        <v>19581515.333333332</v>
      </c>
      <c r="E6" s="24">
        <f t="shared" si="1"/>
        <v>1.2238447083333333</v>
      </c>
      <c r="F6" s="137">
        <v>246</v>
      </c>
      <c r="G6" s="137">
        <f t="shared" si="2"/>
        <v>65040.650406504064</v>
      </c>
      <c r="H6" s="189">
        <f t="shared" si="3"/>
        <v>0.12812499999999999</v>
      </c>
      <c r="J6" s="137">
        <v>19581515.333333332</v>
      </c>
      <c r="K6" s="137">
        <f t="shared" si="4"/>
        <v>0</v>
      </c>
      <c r="L6" s="308">
        <f t="shared" si="5"/>
        <v>1981515.3333333321</v>
      </c>
      <c r="N6" s="305">
        <v>45748</v>
      </c>
      <c r="O6" s="189">
        <f t="shared" si="6"/>
        <v>0.17760416666666667</v>
      </c>
      <c r="P6" s="307">
        <v>341</v>
      </c>
      <c r="Q6" s="137">
        <f t="shared" si="7"/>
        <v>57423.798631476049</v>
      </c>
      <c r="R6" s="137">
        <f t="shared" si="8"/>
        <v>19581515.333333332</v>
      </c>
      <c r="S6" s="137">
        <f t="shared" si="9"/>
        <v>10198.705902777778</v>
      </c>
    </row>
    <row r="7" spans="1:21" x14ac:dyDescent="0.2">
      <c r="A7">
        <f t="shared" si="0"/>
        <v>31</v>
      </c>
      <c r="B7" s="304">
        <v>45778</v>
      </c>
      <c r="C7" s="137">
        <v>18000000</v>
      </c>
      <c r="D7" s="137">
        <v>18352230.666666668</v>
      </c>
      <c r="E7" s="24">
        <f t="shared" si="1"/>
        <v>1.0195683703703704</v>
      </c>
      <c r="F7" s="137">
        <v>257</v>
      </c>
      <c r="G7" s="137">
        <f t="shared" si="2"/>
        <v>70038.910505836582</v>
      </c>
      <c r="H7" s="189">
        <f t="shared" si="3"/>
        <v>0.12953629032258066</v>
      </c>
      <c r="J7" s="137">
        <v>18352230.666666668</v>
      </c>
      <c r="K7" s="137">
        <f t="shared" si="4"/>
        <v>0</v>
      </c>
      <c r="L7" s="308">
        <f t="shared" si="5"/>
        <v>-1447769.3333333321</v>
      </c>
      <c r="N7" s="304">
        <v>45778</v>
      </c>
      <c r="O7" s="189">
        <f t="shared" si="6"/>
        <v>0.14465725806451613</v>
      </c>
      <c r="P7" s="307">
        <v>287</v>
      </c>
      <c r="Q7" s="137">
        <f t="shared" si="7"/>
        <v>63945.054587688741</v>
      </c>
      <c r="R7" s="137">
        <f t="shared" si="8"/>
        <v>18352230.666666668</v>
      </c>
      <c r="S7" s="137">
        <f t="shared" si="9"/>
        <v>9250.1162634408611</v>
      </c>
    </row>
    <row r="8" spans="1:21" x14ac:dyDescent="0.2">
      <c r="A8">
        <f t="shared" si="0"/>
        <v>30</v>
      </c>
      <c r="B8" s="305">
        <v>45809</v>
      </c>
      <c r="C8" s="137">
        <v>16500000</v>
      </c>
      <c r="D8" s="137">
        <v>19224545</v>
      </c>
      <c r="E8" s="24">
        <f t="shared" si="1"/>
        <v>1.1651239393939394</v>
      </c>
      <c r="F8" s="137">
        <v>243</v>
      </c>
      <c r="G8" s="137">
        <f t="shared" si="2"/>
        <v>67901.234567901236</v>
      </c>
      <c r="H8" s="189">
        <f t="shared" si="3"/>
        <v>0.12656249999999999</v>
      </c>
      <c r="J8" s="137">
        <v>19224545</v>
      </c>
      <c r="K8" s="137">
        <f t="shared" si="4"/>
        <v>0</v>
      </c>
      <c r="L8" s="308">
        <f t="shared" si="5"/>
        <v>1074545</v>
      </c>
      <c r="N8" s="305">
        <v>45809</v>
      </c>
      <c r="O8" s="189">
        <f t="shared" si="6"/>
        <v>0.16614583333333333</v>
      </c>
      <c r="P8" s="307">
        <v>319</v>
      </c>
      <c r="Q8" s="137">
        <f t="shared" si="7"/>
        <v>60265.03134796238</v>
      </c>
      <c r="R8" s="137">
        <f t="shared" si="8"/>
        <v>19224545</v>
      </c>
      <c r="S8" s="137">
        <f t="shared" si="9"/>
        <v>10012.783854166666</v>
      </c>
    </row>
    <row r="9" spans="1:21" x14ac:dyDescent="0.2">
      <c r="A9">
        <f t="shared" si="0"/>
        <v>31</v>
      </c>
      <c r="B9" s="304">
        <v>45839</v>
      </c>
      <c r="C9" s="137">
        <v>33000000</v>
      </c>
      <c r="D9" s="137">
        <v>35634284</v>
      </c>
      <c r="E9" s="24">
        <f t="shared" si="1"/>
        <v>1.0798267878787879</v>
      </c>
      <c r="F9" s="137">
        <v>337</v>
      </c>
      <c r="G9" s="137">
        <f t="shared" si="2"/>
        <v>97922.848664688427</v>
      </c>
      <c r="H9" s="189">
        <f t="shared" si="3"/>
        <v>0.16985887096774194</v>
      </c>
      <c r="J9" s="137">
        <v>35634284</v>
      </c>
      <c r="K9" s="137">
        <f t="shared" si="4"/>
        <v>0</v>
      </c>
      <c r="L9" s="308">
        <f t="shared" si="5"/>
        <v>-665716</v>
      </c>
      <c r="N9" s="304">
        <v>45839</v>
      </c>
      <c r="O9" s="189">
        <f t="shared" si="6"/>
        <v>0.20060483870967741</v>
      </c>
      <c r="P9" s="307">
        <v>398</v>
      </c>
      <c r="Q9" s="137">
        <f t="shared" si="7"/>
        <v>89533.376884422105</v>
      </c>
      <c r="R9" s="137">
        <f t="shared" si="8"/>
        <v>35634284</v>
      </c>
      <c r="S9" s="137">
        <f t="shared" si="9"/>
        <v>17960.828629032258</v>
      </c>
    </row>
    <row r="10" spans="1:21" x14ac:dyDescent="0.2">
      <c r="A10">
        <f t="shared" si="0"/>
        <v>31</v>
      </c>
      <c r="B10" s="305">
        <v>45870</v>
      </c>
      <c r="C10" s="137">
        <v>42000000</v>
      </c>
      <c r="D10" s="137">
        <v>48871386</v>
      </c>
      <c r="E10" s="24">
        <f t="shared" si="1"/>
        <v>1.1636044285714287</v>
      </c>
      <c r="F10" s="137">
        <v>311</v>
      </c>
      <c r="G10" s="137">
        <f t="shared" si="2"/>
        <v>135048.23151125401</v>
      </c>
      <c r="H10" s="189">
        <f t="shared" si="3"/>
        <v>0.15675403225806453</v>
      </c>
      <c r="J10" s="137">
        <v>48871386</v>
      </c>
      <c r="K10" s="137">
        <f t="shared" si="4"/>
        <v>0</v>
      </c>
      <c r="L10" s="308">
        <f t="shared" si="5"/>
        <v>2671385.9999999925</v>
      </c>
      <c r="N10" s="305">
        <v>45870</v>
      </c>
      <c r="O10" s="189">
        <f t="shared" si="6"/>
        <v>0.20967741935483872</v>
      </c>
      <c r="P10" s="307">
        <v>416</v>
      </c>
      <c r="Q10" s="137">
        <f t="shared" si="7"/>
        <v>117479.29326923077</v>
      </c>
      <c r="R10" s="137">
        <f t="shared" si="8"/>
        <v>48871386</v>
      </c>
      <c r="S10" s="137">
        <f t="shared" si="9"/>
        <v>24632.75504032258</v>
      </c>
    </row>
    <row r="11" spans="1:21" x14ac:dyDescent="0.2">
      <c r="A11">
        <f t="shared" si="0"/>
        <v>30</v>
      </c>
      <c r="B11" s="304">
        <v>45901</v>
      </c>
      <c r="C11" s="137">
        <v>27000000</v>
      </c>
      <c r="D11" s="137">
        <v>25629724</v>
      </c>
      <c r="E11" s="24">
        <f t="shared" si="1"/>
        <v>0.949249037037037</v>
      </c>
      <c r="F11" s="137">
        <v>284</v>
      </c>
      <c r="G11" s="137">
        <f t="shared" si="2"/>
        <v>95070.42253521127</v>
      </c>
      <c r="H11" s="189">
        <f t="shared" si="3"/>
        <v>0.14791666666666667</v>
      </c>
      <c r="J11" s="137">
        <v>25629724</v>
      </c>
      <c r="K11" s="137">
        <f t="shared" si="4"/>
        <v>0</v>
      </c>
      <c r="L11" s="308">
        <f t="shared" si="5"/>
        <v>-4070276.0000000037</v>
      </c>
      <c r="N11" s="304">
        <v>45901</v>
      </c>
      <c r="O11" s="189">
        <f t="shared" si="6"/>
        <v>0.20468749999999999</v>
      </c>
      <c r="P11" s="307">
        <v>393</v>
      </c>
      <c r="Q11" s="137">
        <f t="shared" si="7"/>
        <v>65215.582697201018</v>
      </c>
      <c r="R11" s="137">
        <f t="shared" si="8"/>
        <v>25629724</v>
      </c>
      <c r="S11" s="137">
        <f t="shared" si="9"/>
        <v>13348.814583333333</v>
      </c>
    </row>
    <row r="12" spans="1:21" x14ac:dyDescent="0.2">
      <c r="A12">
        <f t="shared" si="0"/>
        <v>31</v>
      </c>
      <c r="B12" s="305">
        <v>45931</v>
      </c>
      <c r="C12" s="137">
        <v>21000000</v>
      </c>
      <c r="D12" s="137">
        <v>27534882</v>
      </c>
      <c r="E12" s="24">
        <f t="shared" si="1"/>
        <v>1.311184857142857</v>
      </c>
      <c r="F12" s="137">
        <v>263</v>
      </c>
      <c r="G12" s="137">
        <f t="shared" si="2"/>
        <v>79847.908745247143</v>
      </c>
      <c r="H12" s="189">
        <f t="shared" si="3"/>
        <v>0.13256048387096775</v>
      </c>
      <c r="J12" s="137">
        <v>27806946</v>
      </c>
      <c r="K12" s="137">
        <f t="shared" si="4"/>
        <v>-272064</v>
      </c>
      <c r="L12" s="308">
        <f t="shared" si="5"/>
        <v>4434881.9999999963</v>
      </c>
      <c r="N12" s="305">
        <v>45931</v>
      </c>
      <c r="O12" s="189">
        <f t="shared" si="6"/>
        <v>0.20967741935483872</v>
      </c>
      <c r="P12" s="307">
        <v>416</v>
      </c>
      <c r="Q12" s="137">
        <f t="shared" si="7"/>
        <v>66189.620192307688</v>
      </c>
      <c r="R12" s="137">
        <f t="shared" si="8"/>
        <v>27534882</v>
      </c>
      <c r="S12" s="137">
        <f t="shared" si="9"/>
        <v>13878.46875</v>
      </c>
    </row>
    <row r="13" spans="1:21" x14ac:dyDescent="0.2">
      <c r="A13">
        <f t="shared" si="0"/>
        <v>30</v>
      </c>
      <c r="B13" s="304">
        <v>45962</v>
      </c>
      <c r="C13" s="137">
        <v>15000000</v>
      </c>
      <c r="D13" s="137">
        <v>17677640</v>
      </c>
      <c r="E13" s="24">
        <f t="shared" si="1"/>
        <v>1.1785093333333334</v>
      </c>
      <c r="F13" s="137">
        <v>231</v>
      </c>
      <c r="G13" s="137">
        <f t="shared" si="2"/>
        <v>64935.064935064933</v>
      </c>
      <c r="H13" s="189">
        <f t="shared" si="3"/>
        <v>0.1203125</v>
      </c>
      <c r="J13" s="137">
        <v>17657790</v>
      </c>
      <c r="K13" s="137">
        <f t="shared" si="4"/>
        <v>19850</v>
      </c>
      <c r="L13" s="308">
        <f t="shared" si="5"/>
        <v>1177639.9999999981</v>
      </c>
      <c r="N13" s="304">
        <v>45962</v>
      </c>
      <c r="O13" s="189">
        <f t="shared" si="6"/>
        <v>0.16770833333333332</v>
      </c>
      <c r="P13" s="307">
        <v>322</v>
      </c>
      <c r="Q13" s="137">
        <f t="shared" si="7"/>
        <v>54899.503105590062</v>
      </c>
      <c r="R13" s="137">
        <f t="shared" si="8"/>
        <v>17677640</v>
      </c>
      <c r="S13" s="137">
        <f t="shared" si="9"/>
        <v>9207.1041666666661</v>
      </c>
    </row>
    <row r="14" spans="1:21" ht="13.5" thickBot="1" x14ac:dyDescent="0.25">
      <c r="A14">
        <f t="shared" si="0"/>
        <v>31</v>
      </c>
      <c r="B14" s="303">
        <v>45992</v>
      </c>
      <c r="C14" s="137">
        <v>17000000</v>
      </c>
      <c r="D14" s="137">
        <v>10472426</v>
      </c>
      <c r="E14" s="24">
        <f t="shared" si="1"/>
        <v>0.61602505882352943</v>
      </c>
      <c r="F14" s="137">
        <v>250</v>
      </c>
      <c r="G14" s="137">
        <f t="shared" si="2"/>
        <v>68000</v>
      </c>
      <c r="H14" s="189">
        <f t="shared" si="3"/>
        <v>0.12600806451612903</v>
      </c>
      <c r="J14" s="137">
        <v>10311482</v>
      </c>
      <c r="K14" s="137">
        <f t="shared" si="4"/>
        <v>160944</v>
      </c>
      <c r="L14" s="308">
        <f t="shared" si="5"/>
        <v>-8227574</v>
      </c>
      <c r="N14" s="303">
        <v>45992</v>
      </c>
      <c r="O14" s="189">
        <f t="shared" si="6"/>
        <v>7.459677419354839E-2</v>
      </c>
      <c r="P14" s="307">
        <v>148</v>
      </c>
      <c r="Q14" s="137">
        <f t="shared" si="7"/>
        <v>70759.635135135133</v>
      </c>
      <c r="R14" s="137">
        <f t="shared" si="8"/>
        <v>10472426</v>
      </c>
      <c r="S14" s="137">
        <f t="shared" si="9"/>
        <v>5278.4405241935483</v>
      </c>
    </row>
    <row r="15" spans="1:21" ht="13.5" thickBot="1" x14ac:dyDescent="0.25">
      <c r="A15">
        <f>SUM(A3:A14)</f>
        <v>365</v>
      </c>
      <c r="B15" t="s">
        <v>223</v>
      </c>
      <c r="C15" s="137">
        <f>SUM(C3:C14)</f>
        <v>240500000</v>
      </c>
      <c r="D15" s="137">
        <f>SUM(D3:D14)</f>
        <v>246851377.66666669</v>
      </c>
      <c r="E15" s="24">
        <f t="shared" si="1"/>
        <v>1.0264090547470548</v>
      </c>
      <c r="F15" s="137">
        <f>SUM(F3:F14)</f>
        <v>2999</v>
      </c>
      <c r="G15" s="137">
        <f t="shared" si="2"/>
        <v>80193.397799266415</v>
      </c>
      <c r="H15" s="189">
        <f t="shared" si="3"/>
        <v>0.12838184931506849</v>
      </c>
      <c r="J15" s="137">
        <v>246942647.66666669</v>
      </c>
      <c r="K15" s="137">
        <f t="shared" si="4"/>
        <v>-91270</v>
      </c>
      <c r="L15" s="308">
        <f t="shared" si="5"/>
        <v>-17698622.333333343</v>
      </c>
      <c r="N15" t="s">
        <v>223</v>
      </c>
      <c r="O15" s="189">
        <f t="shared" si="6"/>
        <v>0.14644691780821917</v>
      </c>
      <c r="P15" s="307">
        <f>SUM(P3:P14)</f>
        <v>3421</v>
      </c>
      <c r="Q15" s="137">
        <f t="shared" si="7"/>
        <v>72157.666666666672</v>
      </c>
      <c r="R15" s="137">
        <f t="shared" si="8"/>
        <v>246851377.66666669</v>
      </c>
      <c r="S15" s="137">
        <f t="shared" si="9"/>
        <v>10567.26787956621</v>
      </c>
    </row>
    <row r="16" spans="1:21" x14ac:dyDescent="0.2">
      <c r="A16">
        <f t="shared" ref="A16:A27" si="10">DATE(YEAR(B16),MONTH(B16)+1,1)-B16</f>
        <v>31</v>
      </c>
      <c r="B16" s="306">
        <f>DATE(YEAR(B14),MONTH(B14)+1,1)</f>
        <v>46023</v>
      </c>
      <c r="C16" s="137">
        <v>10730000</v>
      </c>
      <c r="D16" s="137">
        <v>7007180</v>
      </c>
      <c r="E16" s="24">
        <f t="shared" si="1"/>
        <v>0.65304566635601113</v>
      </c>
      <c r="F16">
        <v>185</v>
      </c>
      <c r="G16" s="137">
        <f t="shared" si="2"/>
        <v>58000</v>
      </c>
      <c r="H16" s="189">
        <f t="shared" si="3"/>
        <v>9.3245967741935484E-2</v>
      </c>
      <c r="J16" s="179">
        <v>7242796</v>
      </c>
      <c r="K16" s="137">
        <f t="shared" si="4"/>
        <v>-235616</v>
      </c>
      <c r="L16" s="308">
        <f t="shared" si="5"/>
        <v>-4795820.0000000019</v>
      </c>
      <c r="M16" s="309"/>
      <c r="N16" s="306">
        <f>DATE(YEAR(N14),MONTH(N14)+1,1)</f>
        <v>46023</v>
      </c>
      <c r="O16" s="189">
        <f t="shared" si="6"/>
        <v>5.040322580645161E-2</v>
      </c>
      <c r="P16" s="307">
        <v>100</v>
      </c>
      <c r="Q16" s="137">
        <f t="shared" si="7"/>
        <v>70071.8</v>
      </c>
      <c r="R16" s="137">
        <f t="shared" si="8"/>
        <v>7007180</v>
      </c>
      <c r="S16" s="137">
        <f t="shared" si="9"/>
        <v>3531.8447580645161</v>
      </c>
      <c r="T16" s="309"/>
      <c r="U16" s="309"/>
    </row>
    <row r="17" spans="1:19" x14ac:dyDescent="0.2">
      <c r="A17">
        <f t="shared" si="10"/>
        <v>28</v>
      </c>
      <c r="B17" s="305">
        <f t="shared" ref="B17:B27" si="11">DATE(YEAR(B16),MONTH(B16)+1,1)</f>
        <v>46054</v>
      </c>
      <c r="C17" s="137">
        <v>9350000</v>
      </c>
      <c r="D17" s="137"/>
      <c r="E17" s="24">
        <f t="shared" si="1"/>
        <v>0</v>
      </c>
      <c r="F17">
        <v>170</v>
      </c>
      <c r="G17" s="137">
        <f t="shared" si="2"/>
        <v>55000</v>
      </c>
      <c r="H17" s="189">
        <f t="shared" si="3"/>
        <v>9.4866071428571425E-2</v>
      </c>
      <c r="K17" s="137">
        <f t="shared" si="4"/>
        <v>0</v>
      </c>
      <c r="L17" s="308">
        <f t="shared" si="5"/>
        <v>-10285000</v>
      </c>
      <c r="N17" s="305">
        <f t="shared" ref="N17:N27" si="12">DATE(YEAR(N16),MONTH(N16)+1,1)</f>
        <v>46054</v>
      </c>
      <c r="O17" s="189">
        <f t="shared" si="6"/>
        <v>0</v>
      </c>
      <c r="P17" s="307">
        <v>0</v>
      </c>
      <c r="Q17" s="137">
        <f t="shared" si="7"/>
        <v>0</v>
      </c>
      <c r="R17" s="137">
        <f t="shared" si="8"/>
        <v>0</v>
      </c>
      <c r="S17" s="137">
        <f t="shared" si="9"/>
        <v>0</v>
      </c>
    </row>
    <row r="18" spans="1:19" x14ac:dyDescent="0.2">
      <c r="A18">
        <f t="shared" si="10"/>
        <v>31</v>
      </c>
      <c r="B18" s="304">
        <f t="shared" si="11"/>
        <v>46082</v>
      </c>
      <c r="C18" s="137">
        <v>16252000</v>
      </c>
      <c r="D18" s="137"/>
      <c r="E18" s="24">
        <f t="shared" si="1"/>
        <v>0</v>
      </c>
      <c r="F18">
        <v>239</v>
      </c>
      <c r="G18" s="137">
        <f t="shared" si="2"/>
        <v>68000</v>
      </c>
      <c r="H18" s="189">
        <f t="shared" si="3"/>
        <v>0.12046370967741936</v>
      </c>
      <c r="K18" s="137">
        <f t="shared" si="4"/>
        <v>0</v>
      </c>
      <c r="L18" s="308">
        <f t="shared" si="5"/>
        <v>-17877200</v>
      </c>
      <c r="N18" s="304">
        <f t="shared" si="12"/>
        <v>46082</v>
      </c>
      <c r="O18" s="189">
        <f t="shared" si="6"/>
        <v>0</v>
      </c>
      <c r="P18" s="307">
        <v>0</v>
      </c>
      <c r="Q18" s="137">
        <f t="shared" si="7"/>
        <v>0</v>
      </c>
      <c r="R18" s="137">
        <f t="shared" si="8"/>
        <v>0</v>
      </c>
      <c r="S18" s="137">
        <f t="shared" si="9"/>
        <v>0</v>
      </c>
    </row>
    <row r="19" spans="1:19" x14ac:dyDescent="0.2">
      <c r="A19">
        <f t="shared" si="10"/>
        <v>30</v>
      </c>
      <c r="B19" s="305">
        <f t="shared" si="11"/>
        <v>46113</v>
      </c>
      <c r="C19" s="137">
        <v>16380000</v>
      </c>
      <c r="D19" s="137"/>
      <c r="E19" s="24">
        <f t="shared" si="1"/>
        <v>0</v>
      </c>
      <c r="F19">
        <v>252</v>
      </c>
      <c r="G19" s="137">
        <f t="shared" si="2"/>
        <v>65000</v>
      </c>
      <c r="H19" s="189">
        <f t="shared" si="3"/>
        <v>0.13125000000000001</v>
      </c>
      <c r="K19" s="137">
        <f t="shared" si="4"/>
        <v>0</v>
      </c>
      <c r="L19" s="308">
        <f t="shared" si="5"/>
        <v>-18018000</v>
      </c>
      <c r="N19" s="305">
        <f t="shared" si="12"/>
        <v>46113</v>
      </c>
      <c r="O19" s="189">
        <f t="shared" si="6"/>
        <v>0</v>
      </c>
      <c r="P19" s="307">
        <v>0</v>
      </c>
      <c r="Q19" s="137">
        <f t="shared" si="7"/>
        <v>0</v>
      </c>
      <c r="R19" s="137">
        <f t="shared" si="8"/>
        <v>0</v>
      </c>
      <c r="S19" s="137">
        <f t="shared" si="9"/>
        <v>0</v>
      </c>
    </row>
    <row r="20" spans="1:19" x14ac:dyDescent="0.2">
      <c r="A20">
        <f t="shared" si="10"/>
        <v>31</v>
      </c>
      <c r="B20" s="304">
        <f t="shared" si="11"/>
        <v>46143</v>
      </c>
      <c r="C20" s="137">
        <v>19176000</v>
      </c>
      <c r="D20" s="137"/>
      <c r="E20" s="24">
        <f t="shared" si="1"/>
        <v>0</v>
      </c>
      <c r="F20">
        <v>282</v>
      </c>
      <c r="G20" s="137">
        <f t="shared" si="2"/>
        <v>68000</v>
      </c>
      <c r="H20" s="189">
        <f t="shared" si="3"/>
        <v>0.14213709677419356</v>
      </c>
      <c r="K20" s="137">
        <f t="shared" si="4"/>
        <v>0</v>
      </c>
      <c r="L20" s="308">
        <f t="shared" si="5"/>
        <v>-21093600</v>
      </c>
      <c r="N20" s="304">
        <f t="shared" si="12"/>
        <v>46143</v>
      </c>
      <c r="O20" s="189">
        <f t="shared" si="6"/>
        <v>0</v>
      </c>
      <c r="P20" s="307">
        <v>0</v>
      </c>
      <c r="Q20" s="137">
        <f t="shared" si="7"/>
        <v>0</v>
      </c>
      <c r="R20" s="137">
        <f t="shared" si="8"/>
        <v>0</v>
      </c>
      <c r="S20" s="137">
        <f t="shared" si="9"/>
        <v>0</v>
      </c>
    </row>
    <row r="21" spans="1:19" x14ac:dyDescent="0.2">
      <c r="A21">
        <f t="shared" si="10"/>
        <v>30</v>
      </c>
      <c r="B21" s="305">
        <f t="shared" si="11"/>
        <v>46174</v>
      </c>
      <c r="C21" s="137">
        <v>16884000</v>
      </c>
      <c r="D21" s="137"/>
      <c r="E21" s="24">
        <f t="shared" si="1"/>
        <v>0</v>
      </c>
      <c r="F21">
        <v>252</v>
      </c>
      <c r="G21" s="137">
        <f t="shared" si="2"/>
        <v>67000</v>
      </c>
      <c r="H21" s="189">
        <f t="shared" si="3"/>
        <v>0.13125000000000001</v>
      </c>
      <c r="K21" s="137">
        <f t="shared" si="4"/>
        <v>0</v>
      </c>
      <c r="L21" s="308">
        <f t="shared" si="5"/>
        <v>-18572400</v>
      </c>
      <c r="N21" s="305">
        <f t="shared" si="12"/>
        <v>46174</v>
      </c>
      <c r="O21" s="189">
        <f t="shared" si="6"/>
        <v>0</v>
      </c>
      <c r="P21" s="307">
        <v>0</v>
      </c>
      <c r="Q21" s="137">
        <f t="shared" si="7"/>
        <v>0</v>
      </c>
      <c r="R21" s="137">
        <f t="shared" si="8"/>
        <v>0</v>
      </c>
      <c r="S21" s="137">
        <f t="shared" si="9"/>
        <v>0</v>
      </c>
    </row>
    <row r="22" spans="1:19" x14ac:dyDescent="0.2">
      <c r="A22">
        <f t="shared" si="10"/>
        <v>31</v>
      </c>
      <c r="B22" s="304">
        <f t="shared" si="11"/>
        <v>46204</v>
      </c>
      <c r="C22" s="137">
        <v>34875000</v>
      </c>
      <c r="D22" s="137"/>
      <c r="E22" s="24">
        <f t="shared" si="1"/>
        <v>0</v>
      </c>
      <c r="F22">
        <v>375</v>
      </c>
      <c r="G22" s="137">
        <f t="shared" si="2"/>
        <v>93000</v>
      </c>
      <c r="H22" s="189">
        <f t="shared" si="3"/>
        <v>0.18901209677419356</v>
      </c>
      <c r="K22" s="137">
        <f t="shared" si="4"/>
        <v>0</v>
      </c>
      <c r="L22" s="308">
        <f t="shared" si="5"/>
        <v>-38362500</v>
      </c>
      <c r="N22" s="304">
        <f t="shared" si="12"/>
        <v>46204</v>
      </c>
      <c r="O22" s="189">
        <f t="shared" si="6"/>
        <v>0</v>
      </c>
      <c r="P22" s="307">
        <v>0</v>
      </c>
      <c r="Q22" s="137">
        <f t="shared" si="7"/>
        <v>0</v>
      </c>
      <c r="R22" s="137">
        <f t="shared" si="8"/>
        <v>0</v>
      </c>
      <c r="S22" s="137">
        <f t="shared" si="9"/>
        <v>0</v>
      </c>
    </row>
    <row r="23" spans="1:19" x14ac:dyDescent="0.2">
      <c r="A23">
        <f t="shared" si="10"/>
        <v>31</v>
      </c>
      <c r="B23" s="305">
        <f t="shared" si="11"/>
        <v>46235</v>
      </c>
      <c r="C23" s="137">
        <v>46920000</v>
      </c>
      <c r="D23" s="137"/>
      <c r="E23" s="24">
        <f t="shared" si="1"/>
        <v>0</v>
      </c>
      <c r="F23">
        <v>391</v>
      </c>
      <c r="G23" s="137">
        <f t="shared" si="2"/>
        <v>120000</v>
      </c>
      <c r="H23" s="189">
        <f t="shared" si="3"/>
        <v>0.19707661290322581</v>
      </c>
      <c r="K23" s="137">
        <f t="shared" si="4"/>
        <v>0</v>
      </c>
      <c r="L23" s="308">
        <f t="shared" si="5"/>
        <v>-51612000.000000007</v>
      </c>
      <c r="N23" s="305">
        <f t="shared" si="12"/>
        <v>46235</v>
      </c>
      <c r="O23" s="189">
        <f t="shared" si="6"/>
        <v>0</v>
      </c>
      <c r="P23" s="307">
        <v>0</v>
      </c>
      <c r="Q23" s="137">
        <f t="shared" si="7"/>
        <v>0</v>
      </c>
      <c r="R23" s="137">
        <f t="shared" si="8"/>
        <v>0</v>
      </c>
      <c r="S23" s="137">
        <f t="shared" si="9"/>
        <v>0</v>
      </c>
    </row>
    <row r="24" spans="1:19" x14ac:dyDescent="0.2">
      <c r="A24">
        <f t="shared" si="10"/>
        <v>30</v>
      </c>
      <c r="B24" s="304">
        <f t="shared" si="11"/>
        <v>46266</v>
      </c>
      <c r="C24" s="137">
        <v>28365000</v>
      </c>
      <c r="D24" s="137"/>
      <c r="E24" s="24">
        <f t="shared" si="1"/>
        <v>0</v>
      </c>
      <c r="F24">
        <v>305</v>
      </c>
      <c r="G24" s="137">
        <f t="shared" si="2"/>
        <v>93000</v>
      </c>
      <c r="H24" s="189">
        <f t="shared" si="3"/>
        <v>0.15885416666666666</v>
      </c>
      <c r="K24" s="137">
        <f t="shared" si="4"/>
        <v>0</v>
      </c>
      <c r="L24" s="308">
        <f t="shared" si="5"/>
        <v>-31201500.000000004</v>
      </c>
      <c r="N24" s="304">
        <f t="shared" si="12"/>
        <v>46266</v>
      </c>
      <c r="O24" s="189">
        <f t="shared" si="6"/>
        <v>0</v>
      </c>
      <c r="P24" s="307">
        <v>0</v>
      </c>
      <c r="Q24" s="137">
        <f t="shared" si="7"/>
        <v>0</v>
      </c>
      <c r="R24" s="137">
        <f t="shared" si="8"/>
        <v>0</v>
      </c>
      <c r="S24" s="137">
        <f t="shared" si="9"/>
        <v>0</v>
      </c>
    </row>
    <row r="25" spans="1:19" x14ac:dyDescent="0.2">
      <c r="A25">
        <f t="shared" si="10"/>
        <v>31</v>
      </c>
      <c r="B25" s="305">
        <f t="shared" si="11"/>
        <v>46296</v>
      </c>
      <c r="C25" s="137">
        <v>21840000</v>
      </c>
      <c r="D25" s="137"/>
      <c r="E25" s="24">
        <f t="shared" si="1"/>
        <v>0</v>
      </c>
      <c r="F25">
        <v>273</v>
      </c>
      <c r="G25" s="137">
        <f t="shared" si="2"/>
        <v>80000</v>
      </c>
      <c r="H25" s="189">
        <f t="shared" si="3"/>
        <v>0.13760080645161291</v>
      </c>
      <c r="K25" s="137">
        <f t="shared" si="4"/>
        <v>0</v>
      </c>
      <c r="L25" s="308">
        <f t="shared" si="5"/>
        <v>-24024000.000000004</v>
      </c>
      <c r="N25" s="305">
        <f t="shared" si="12"/>
        <v>46296</v>
      </c>
      <c r="O25" s="189">
        <f t="shared" si="6"/>
        <v>0</v>
      </c>
      <c r="P25" s="307">
        <v>0</v>
      </c>
      <c r="Q25" s="137">
        <f t="shared" si="7"/>
        <v>0</v>
      </c>
      <c r="R25" s="137">
        <f t="shared" si="8"/>
        <v>0</v>
      </c>
      <c r="S25" s="137">
        <f t="shared" si="9"/>
        <v>0</v>
      </c>
    </row>
    <row r="26" spans="1:19" x14ac:dyDescent="0.2">
      <c r="A26">
        <f t="shared" si="10"/>
        <v>30</v>
      </c>
      <c r="B26" s="304">
        <f t="shared" si="11"/>
        <v>46327</v>
      </c>
      <c r="C26" s="137">
        <v>16380000</v>
      </c>
      <c r="D26" s="137"/>
      <c r="E26" s="24">
        <f t="shared" si="1"/>
        <v>0</v>
      </c>
      <c r="F26">
        <v>252</v>
      </c>
      <c r="G26" s="137">
        <f t="shared" si="2"/>
        <v>65000</v>
      </c>
      <c r="H26" s="189">
        <f t="shared" si="3"/>
        <v>0.13125000000000001</v>
      </c>
      <c r="K26" s="137">
        <f t="shared" si="4"/>
        <v>0</v>
      </c>
      <c r="L26" s="308">
        <f t="shared" si="5"/>
        <v>-18018000</v>
      </c>
      <c r="N26" s="304">
        <f t="shared" si="12"/>
        <v>46327</v>
      </c>
      <c r="O26" s="189">
        <f t="shared" si="6"/>
        <v>0</v>
      </c>
      <c r="P26" s="307">
        <v>0</v>
      </c>
      <c r="Q26" s="137">
        <f t="shared" si="7"/>
        <v>0</v>
      </c>
      <c r="R26" s="137">
        <f t="shared" si="8"/>
        <v>0</v>
      </c>
      <c r="S26" s="137">
        <f t="shared" si="9"/>
        <v>0</v>
      </c>
    </row>
    <row r="27" spans="1:19" ht="13.5" thickBot="1" x14ac:dyDescent="0.25">
      <c r="A27">
        <f t="shared" si="10"/>
        <v>31</v>
      </c>
      <c r="B27" s="303">
        <f t="shared" si="11"/>
        <v>46357</v>
      </c>
      <c r="C27" s="137">
        <v>17680000</v>
      </c>
      <c r="D27" s="137"/>
      <c r="E27" s="24">
        <f t="shared" si="1"/>
        <v>0</v>
      </c>
      <c r="F27">
        <v>260</v>
      </c>
      <c r="G27" s="137">
        <f t="shared" si="2"/>
        <v>68000</v>
      </c>
      <c r="H27" s="189">
        <f t="shared" si="3"/>
        <v>0.13104838709677419</v>
      </c>
      <c r="K27" s="137">
        <f t="shared" si="4"/>
        <v>0</v>
      </c>
      <c r="L27" s="308">
        <f t="shared" si="5"/>
        <v>-19448000</v>
      </c>
      <c r="N27" s="303">
        <f t="shared" si="12"/>
        <v>46357</v>
      </c>
      <c r="O27" s="189">
        <f t="shared" si="6"/>
        <v>0</v>
      </c>
      <c r="P27" s="307">
        <v>0</v>
      </c>
      <c r="Q27" s="137">
        <f t="shared" si="7"/>
        <v>0</v>
      </c>
      <c r="R27" s="137">
        <f t="shared" si="8"/>
        <v>0</v>
      </c>
      <c r="S27" s="137">
        <f t="shared" si="9"/>
        <v>0</v>
      </c>
    </row>
    <row r="28" spans="1:19" ht="13.5" thickBot="1" x14ac:dyDescent="0.25">
      <c r="A28">
        <f>SUM(A16:A27)</f>
        <v>365</v>
      </c>
      <c r="B28" t="s">
        <v>222</v>
      </c>
      <c r="C28" s="137">
        <f>SUM(C16:C27)</f>
        <v>254832000</v>
      </c>
      <c r="D28" s="137">
        <f>SUM(D16:D27)</f>
        <v>7007180</v>
      </c>
      <c r="E28" s="24">
        <f t="shared" si="1"/>
        <v>2.7497253092233314E-2</v>
      </c>
      <c r="F28" s="137">
        <f>SUM(F16:F27)</f>
        <v>3236</v>
      </c>
      <c r="G28" s="137">
        <f t="shared" si="2"/>
        <v>78749.072929542643</v>
      </c>
      <c r="H28" s="189">
        <f t="shared" si="3"/>
        <v>0.13852739726027397</v>
      </c>
      <c r="J28">
        <v>461332</v>
      </c>
      <c r="K28" s="137">
        <f t="shared" si="4"/>
        <v>6545848</v>
      </c>
      <c r="L28" s="308">
        <f t="shared" si="5"/>
        <v>-273308020</v>
      </c>
      <c r="N28" t="s">
        <v>222</v>
      </c>
      <c r="O28" s="189">
        <f t="shared" si="6"/>
        <v>4.2808219178082189E-3</v>
      </c>
      <c r="P28" s="307">
        <f>SUM(P16:P27)</f>
        <v>100</v>
      </c>
      <c r="Q28" s="137">
        <f t="shared" si="7"/>
        <v>70071.8</v>
      </c>
      <c r="R28" s="137">
        <f t="shared" si="8"/>
        <v>7007180</v>
      </c>
      <c r="S28" s="137">
        <f t="shared" si="9"/>
        <v>299.96489726027397</v>
      </c>
    </row>
    <row r="29" spans="1:19" x14ac:dyDescent="0.2">
      <c r="A29">
        <f t="shared" ref="A29:A40" si="13">DATE(YEAR(B29),MONTH(B29)+1,1)-B29</f>
        <v>31</v>
      </c>
      <c r="B29" s="306">
        <f>DATE(YEAR(B27),MONTH(B27)+1,1)</f>
        <v>46388</v>
      </c>
      <c r="C29" s="137"/>
      <c r="D29" s="137"/>
      <c r="E29" s="24" t="e">
        <f t="shared" si="1"/>
        <v>#DIV/0!</v>
      </c>
      <c r="F29" s="137"/>
      <c r="G29" s="137" t="e">
        <f t="shared" si="2"/>
        <v>#DIV/0!</v>
      </c>
      <c r="H29" s="189">
        <f t="shared" si="3"/>
        <v>0</v>
      </c>
      <c r="N29" s="306">
        <f>DATE(YEAR(N27),MONTH(N27)+1,1)</f>
        <v>46388</v>
      </c>
      <c r="O29" s="189">
        <f t="shared" si="6"/>
        <v>0</v>
      </c>
      <c r="P29" s="137"/>
      <c r="Q29" s="137">
        <f t="shared" si="7"/>
        <v>0</v>
      </c>
      <c r="R29" s="137">
        <f t="shared" si="8"/>
        <v>0</v>
      </c>
      <c r="S29" s="137">
        <f t="shared" si="9"/>
        <v>0</v>
      </c>
    </row>
    <row r="30" spans="1:19" x14ac:dyDescent="0.2">
      <c r="A30">
        <f t="shared" si="13"/>
        <v>28</v>
      </c>
      <c r="B30" s="305">
        <f t="shared" ref="B30:B40" si="14">DATE(YEAR(B29),MONTH(B29)+1,1)</f>
        <v>46419</v>
      </c>
      <c r="C30" s="137"/>
      <c r="D30" s="137"/>
      <c r="E30" s="24" t="e">
        <f t="shared" si="1"/>
        <v>#DIV/0!</v>
      </c>
      <c r="F30" s="137"/>
      <c r="G30" s="137" t="e">
        <f t="shared" si="2"/>
        <v>#DIV/0!</v>
      </c>
      <c r="H30" s="189">
        <f t="shared" si="3"/>
        <v>0</v>
      </c>
      <c r="N30" s="305">
        <f t="shared" ref="N30:N40" si="15">DATE(YEAR(N29),MONTH(N29)+1,1)</f>
        <v>46419</v>
      </c>
      <c r="O30" s="189">
        <f t="shared" si="6"/>
        <v>0</v>
      </c>
      <c r="P30" s="137"/>
      <c r="Q30" s="137">
        <f t="shared" si="7"/>
        <v>0</v>
      </c>
      <c r="R30" s="137">
        <f t="shared" si="8"/>
        <v>0</v>
      </c>
      <c r="S30" s="137">
        <f t="shared" si="9"/>
        <v>0</v>
      </c>
    </row>
    <row r="31" spans="1:19" x14ac:dyDescent="0.2">
      <c r="A31">
        <f t="shared" si="13"/>
        <v>31</v>
      </c>
      <c r="B31" s="304">
        <f t="shared" si="14"/>
        <v>46447</v>
      </c>
      <c r="C31" s="137"/>
      <c r="D31" s="137"/>
      <c r="E31" s="24" t="e">
        <f t="shared" si="1"/>
        <v>#DIV/0!</v>
      </c>
      <c r="F31" s="137"/>
      <c r="G31" s="137" t="e">
        <f t="shared" si="2"/>
        <v>#DIV/0!</v>
      </c>
      <c r="H31" s="189">
        <f t="shared" si="3"/>
        <v>0</v>
      </c>
      <c r="N31" s="304">
        <f t="shared" si="15"/>
        <v>46447</v>
      </c>
      <c r="O31" s="189">
        <f t="shared" si="6"/>
        <v>0</v>
      </c>
      <c r="P31" s="137"/>
      <c r="Q31" s="137">
        <f t="shared" si="7"/>
        <v>0</v>
      </c>
      <c r="R31" s="137">
        <f t="shared" si="8"/>
        <v>0</v>
      </c>
      <c r="S31" s="137">
        <f t="shared" si="9"/>
        <v>0</v>
      </c>
    </row>
    <row r="32" spans="1:19" x14ac:dyDescent="0.2">
      <c r="A32">
        <f t="shared" si="13"/>
        <v>30</v>
      </c>
      <c r="B32" s="305">
        <f t="shared" si="14"/>
        <v>46478</v>
      </c>
      <c r="C32" s="137"/>
      <c r="D32" s="137"/>
      <c r="E32" s="24" t="e">
        <f t="shared" si="1"/>
        <v>#DIV/0!</v>
      </c>
      <c r="F32" s="137"/>
      <c r="G32" s="137" t="e">
        <f t="shared" si="2"/>
        <v>#DIV/0!</v>
      </c>
      <c r="H32" s="189">
        <f t="shared" si="3"/>
        <v>0</v>
      </c>
      <c r="N32" s="305">
        <f t="shared" si="15"/>
        <v>46478</v>
      </c>
      <c r="O32" s="189">
        <f t="shared" si="6"/>
        <v>0</v>
      </c>
      <c r="P32" s="137"/>
      <c r="Q32" s="137">
        <f t="shared" si="7"/>
        <v>0</v>
      </c>
      <c r="R32" s="137">
        <f t="shared" si="8"/>
        <v>0</v>
      </c>
      <c r="S32" s="137">
        <f t="shared" si="9"/>
        <v>0</v>
      </c>
    </row>
    <row r="33" spans="1:19" x14ac:dyDescent="0.2">
      <c r="A33">
        <f t="shared" si="13"/>
        <v>31</v>
      </c>
      <c r="B33" s="304">
        <f t="shared" si="14"/>
        <v>46508</v>
      </c>
      <c r="C33" s="137"/>
      <c r="D33" s="137"/>
      <c r="E33" s="24" t="e">
        <f t="shared" si="1"/>
        <v>#DIV/0!</v>
      </c>
      <c r="F33" s="137"/>
      <c r="G33" s="137" t="e">
        <f t="shared" si="2"/>
        <v>#DIV/0!</v>
      </c>
      <c r="H33" s="189">
        <f t="shared" si="3"/>
        <v>0</v>
      </c>
      <c r="N33" s="304">
        <f t="shared" si="15"/>
        <v>46508</v>
      </c>
      <c r="O33" s="189">
        <f t="shared" si="6"/>
        <v>0</v>
      </c>
      <c r="P33" s="137"/>
      <c r="Q33" s="137">
        <f t="shared" si="7"/>
        <v>0</v>
      </c>
      <c r="R33" s="137">
        <f t="shared" si="8"/>
        <v>0</v>
      </c>
      <c r="S33" s="137">
        <f t="shared" si="9"/>
        <v>0</v>
      </c>
    </row>
    <row r="34" spans="1:19" x14ac:dyDescent="0.2">
      <c r="A34">
        <f t="shared" si="13"/>
        <v>30</v>
      </c>
      <c r="B34" s="305">
        <f t="shared" si="14"/>
        <v>46539</v>
      </c>
      <c r="C34" s="137"/>
      <c r="D34" s="137"/>
      <c r="E34" s="24" t="e">
        <f t="shared" si="1"/>
        <v>#DIV/0!</v>
      </c>
      <c r="F34" s="137"/>
      <c r="G34" s="137" t="e">
        <f t="shared" si="2"/>
        <v>#DIV/0!</v>
      </c>
      <c r="H34" s="189">
        <f t="shared" si="3"/>
        <v>0</v>
      </c>
      <c r="N34" s="305">
        <f t="shared" si="15"/>
        <v>46539</v>
      </c>
      <c r="O34" s="189">
        <f t="shared" si="6"/>
        <v>0</v>
      </c>
      <c r="P34" s="137"/>
      <c r="Q34" s="137">
        <f t="shared" si="7"/>
        <v>0</v>
      </c>
      <c r="R34" s="137">
        <f t="shared" si="8"/>
        <v>0</v>
      </c>
      <c r="S34" s="137">
        <f t="shared" si="9"/>
        <v>0</v>
      </c>
    </row>
    <row r="35" spans="1:19" x14ac:dyDescent="0.2">
      <c r="A35">
        <f t="shared" si="13"/>
        <v>31</v>
      </c>
      <c r="B35" s="304">
        <f t="shared" si="14"/>
        <v>46569</v>
      </c>
      <c r="C35" s="137"/>
      <c r="D35" s="137"/>
      <c r="E35" s="24" t="e">
        <f t="shared" ref="E35:E54" si="16">D35/C35</f>
        <v>#DIV/0!</v>
      </c>
      <c r="F35" s="137"/>
      <c r="G35" s="137" t="e">
        <f t="shared" ref="G35:G54" si="17">C35/F35</f>
        <v>#DIV/0!</v>
      </c>
      <c r="H35" s="189">
        <f t="shared" ref="H35:H54" si="18">IFERROR(F35/(A35*$B$2),"")</f>
        <v>0</v>
      </c>
      <c r="N35" s="304">
        <f t="shared" si="15"/>
        <v>46569</v>
      </c>
      <c r="O35" s="189">
        <f t="shared" ref="O35:O54" si="19">P35/($N$1*A35)</f>
        <v>0</v>
      </c>
      <c r="P35" s="137"/>
      <c r="Q35" s="137">
        <f t="shared" ref="Q35:Q54" si="20">IFERROR(R35/P35,0)</f>
        <v>0</v>
      </c>
      <c r="R35" s="137">
        <f t="shared" ref="R35:R54" si="21">D35</f>
        <v>0</v>
      </c>
      <c r="S35" s="137">
        <f t="shared" ref="S35:S54" si="22">Q35*O35</f>
        <v>0</v>
      </c>
    </row>
    <row r="36" spans="1:19" x14ac:dyDescent="0.2">
      <c r="A36">
        <f t="shared" si="13"/>
        <v>31</v>
      </c>
      <c r="B36" s="305">
        <f t="shared" si="14"/>
        <v>46600</v>
      </c>
      <c r="C36" s="137"/>
      <c r="D36" s="137"/>
      <c r="E36" s="24" t="e">
        <f t="shared" si="16"/>
        <v>#DIV/0!</v>
      </c>
      <c r="F36" s="137"/>
      <c r="G36" s="137" t="e">
        <f t="shared" si="17"/>
        <v>#DIV/0!</v>
      </c>
      <c r="H36" s="189">
        <f t="shared" si="18"/>
        <v>0</v>
      </c>
      <c r="N36" s="305">
        <f t="shared" si="15"/>
        <v>46600</v>
      </c>
      <c r="O36" s="189">
        <f t="shared" si="19"/>
        <v>0</v>
      </c>
      <c r="P36" s="137"/>
      <c r="Q36" s="137">
        <f t="shared" si="20"/>
        <v>0</v>
      </c>
      <c r="R36" s="137">
        <f t="shared" si="21"/>
        <v>0</v>
      </c>
      <c r="S36" s="137">
        <f t="shared" si="22"/>
        <v>0</v>
      </c>
    </row>
    <row r="37" spans="1:19" x14ac:dyDescent="0.2">
      <c r="A37">
        <f t="shared" si="13"/>
        <v>30</v>
      </c>
      <c r="B37" s="304">
        <f t="shared" si="14"/>
        <v>46631</v>
      </c>
      <c r="C37" s="137"/>
      <c r="D37" s="137"/>
      <c r="E37" s="24" t="e">
        <f t="shared" si="16"/>
        <v>#DIV/0!</v>
      </c>
      <c r="F37" s="137"/>
      <c r="G37" s="137" t="e">
        <f t="shared" si="17"/>
        <v>#DIV/0!</v>
      </c>
      <c r="H37" s="189">
        <f t="shared" si="18"/>
        <v>0</v>
      </c>
      <c r="N37" s="304">
        <f t="shared" si="15"/>
        <v>46631</v>
      </c>
      <c r="O37" s="189">
        <f t="shared" si="19"/>
        <v>0</v>
      </c>
      <c r="P37" s="137"/>
      <c r="Q37" s="137">
        <f t="shared" si="20"/>
        <v>0</v>
      </c>
      <c r="R37" s="137">
        <f t="shared" si="21"/>
        <v>0</v>
      </c>
      <c r="S37" s="137">
        <f t="shared" si="22"/>
        <v>0</v>
      </c>
    </row>
    <row r="38" spans="1:19" x14ac:dyDescent="0.2">
      <c r="A38">
        <f t="shared" si="13"/>
        <v>31</v>
      </c>
      <c r="B38" s="305">
        <f t="shared" si="14"/>
        <v>46661</v>
      </c>
      <c r="C38" s="137"/>
      <c r="D38" s="137"/>
      <c r="E38" s="24" t="e">
        <f t="shared" si="16"/>
        <v>#DIV/0!</v>
      </c>
      <c r="F38" s="137"/>
      <c r="G38" s="137" t="e">
        <f t="shared" si="17"/>
        <v>#DIV/0!</v>
      </c>
      <c r="H38" s="189">
        <f t="shared" si="18"/>
        <v>0</v>
      </c>
      <c r="N38" s="305">
        <f t="shared" si="15"/>
        <v>46661</v>
      </c>
      <c r="O38" s="189">
        <f t="shared" si="19"/>
        <v>0</v>
      </c>
      <c r="P38" s="137"/>
      <c r="Q38" s="137">
        <f t="shared" si="20"/>
        <v>0</v>
      </c>
      <c r="R38" s="137">
        <f t="shared" si="21"/>
        <v>0</v>
      </c>
      <c r="S38" s="137">
        <f t="shared" si="22"/>
        <v>0</v>
      </c>
    </row>
    <row r="39" spans="1:19" x14ac:dyDescent="0.2">
      <c r="A39">
        <f t="shared" si="13"/>
        <v>30</v>
      </c>
      <c r="B39" s="304">
        <f t="shared" si="14"/>
        <v>46692</v>
      </c>
      <c r="C39" s="137"/>
      <c r="D39" s="137"/>
      <c r="E39" s="24" t="e">
        <f t="shared" si="16"/>
        <v>#DIV/0!</v>
      </c>
      <c r="F39" s="137"/>
      <c r="G39" s="137" t="e">
        <f t="shared" si="17"/>
        <v>#DIV/0!</v>
      </c>
      <c r="H39" s="189">
        <f t="shared" si="18"/>
        <v>0</v>
      </c>
      <c r="N39" s="304">
        <f t="shared" si="15"/>
        <v>46692</v>
      </c>
      <c r="O39" s="189">
        <f t="shared" si="19"/>
        <v>0</v>
      </c>
      <c r="P39" s="137"/>
      <c r="Q39" s="137">
        <f t="shared" si="20"/>
        <v>0</v>
      </c>
      <c r="R39" s="137">
        <f t="shared" si="21"/>
        <v>0</v>
      </c>
      <c r="S39" s="137">
        <f t="shared" si="22"/>
        <v>0</v>
      </c>
    </row>
    <row r="40" spans="1:19" ht="13.5" thickBot="1" x14ac:dyDescent="0.25">
      <c r="A40">
        <f t="shared" si="13"/>
        <v>31</v>
      </c>
      <c r="B40" s="303">
        <f t="shared" si="14"/>
        <v>46722</v>
      </c>
      <c r="C40" s="137"/>
      <c r="D40" s="137"/>
      <c r="E40" s="24" t="e">
        <f t="shared" si="16"/>
        <v>#DIV/0!</v>
      </c>
      <c r="F40" s="137"/>
      <c r="G40" s="137" t="e">
        <f t="shared" si="17"/>
        <v>#DIV/0!</v>
      </c>
      <c r="H40" s="189">
        <f t="shared" si="18"/>
        <v>0</v>
      </c>
      <c r="N40" s="303">
        <f t="shared" si="15"/>
        <v>46722</v>
      </c>
      <c r="O40" s="189">
        <f t="shared" si="19"/>
        <v>0</v>
      </c>
      <c r="P40" s="137"/>
      <c r="Q40" s="137">
        <f t="shared" si="20"/>
        <v>0</v>
      </c>
      <c r="R40" s="137">
        <f t="shared" si="21"/>
        <v>0</v>
      </c>
      <c r="S40" s="137">
        <f t="shared" si="22"/>
        <v>0</v>
      </c>
    </row>
    <row r="41" spans="1:19" ht="13.5" thickBot="1" x14ac:dyDescent="0.25">
      <c r="A41">
        <f>SUM(A29:A40)</f>
        <v>365</v>
      </c>
      <c r="B41" t="s">
        <v>221</v>
      </c>
      <c r="C41" s="137">
        <f>SUM(C29:C40)</f>
        <v>0</v>
      </c>
      <c r="D41" s="137">
        <f>SUM(D29:D40)</f>
        <v>0</v>
      </c>
      <c r="E41" s="24" t="e">
        <f t="shared" si="16"/>
        <v>#DIV/0!</v>
      </c>
      <c r="F41" s="137">
        <f>SUM(F29:F40)</f>
        <v>0</v>
      </c>
      <c r="G41" s="137" t="e">
        <f t="shared" si="17"/>
        <v>#DIV/0!</v>
      </c>
      <c r="H41" s="189">
        <f t="shared" si="18"/>
        <v>0</v>
      </c>
      <c r="N41" t="s">
        <v>221</v>
      </c>
      <c r="O41" s="189">
        <f t="shared" si="19"/>
        <v>0</v>
      </c>
      <c r="P41" s="137">
        <f>SUM(P29:P40)</f>
        <v>0</v>
      </c>
      <c r="Q41" s="137">
        <f t="shared" si="20"/>
        <v>0</v>
      </c>
      <c r="R41" s="137">
        <f t="shared" si="21"/>
        <v>0</v>
      </c>
      <c r="S41" s="137">
        <f t="shared" si="22"/>
        <v>0</v>
      </c>
    </row>
    <row r="42" spans="1:19" x14ac:dyDescent="0.2">
      <c r="A42">
        <f t="shared" ref="A42:A53" si="23">DATE(YEAR(B42),MONTH(B42)+1,1)-B42</f>
        <v>31</v>
      </c>
      <c r="B42" s="306">
        <f>DATE(YEAR(B40),MONTH(B40)+1,1)</f>
        <v>46753</v>
      </c>
      <c r="C42" s="137"/>
      <c r="D42" s="137"/>
      <c r="E42" s="24" t="e">
        <f t="shared" si="16"/>
        <v>#DIV/0!</v>
      </c>
      <c r="F42" s="137"/>
      <c r="G42" s="137" t="e">
        <f t="shared" si="17"/>
        <v>#DIV/0!</v>
      </c>
      <c r="H42" s="189">
        <f t="shared" si="18"/>
        <v>0</v>
      </c>
      <c r="N42" s="306">
        <f>DATE(YEAR(N40),MONTH(N40)+1,1)</f>
        <v>46753</v>
      </c>
      <c r="O42" s="189">
        <f t="shared" si="19"/>
        <v>0</v>
      </c>
      <c r="P42" s="137"/>
      <c r="Q42" s="137">
        <f t="shared" si="20"/>
        <v>0</v>
      </c>
      <c r="R42" s="137">
        <f t="shared" si="21"/>
        <v>0</v>
      </c>
      <c r="S42" s="137">
        <f t="shared" si="22"/>
        <v>0</v>
      </c>
    </row>
    <row r="43" spans="1:19" x14ac:dyDescent="0.2">
      <c r="A43">
        <f t="shared" si="23"/>
        <v>29</v>
      </c>
      <c r="B43" s="305">
        <f t="shared" ref="B43:B53" si="24">DATE(YEAR(B42),MONTH(B42)+1,1)</f>
        <v>46784</v>
      </c>
      <c r="C43" s="137"/>
      <c r="D43" s="137"/>
      <c r="E43" s="24" t="e">
        <f t="shared" si="16"/>
        <v>#DIV/0!</v>
      </c>
      <c r="F43" s="137"/>
      <c r="G43" s="137" t="e">
        <f t="shared" si="17"/>
        <v>#DIV/0!</v>
      </c>
      <c r="H43" s="189">
        <f t="shared" si="18"/>
        <v>0</v>
      </c>
      <c r="N43" s="305">
        <f t="shared" ref="N43:N53" si="25">DATE(YEAR(N42),MONTH(N42)+1,1)</f>
        <v>46784</v>
      </c>
      <c r="O43" s="189">
        <f t="shared" si="19"/>
        <v>0</v>
      </c>
      <c r="P43" s="137"/>
      <c r="Q43" s="137">
        <f t="shared" si="20"/>
        <v>0</v>
      </c>
      <c r="R43" s="137">
        <f t="shared" si="21"/>
        <v>0</v>
      </c>
      <c r="S43" s="137">
        <f t="shared" si="22"/>
        <v>0</v>
      </c>
    </row>
    <row r="44" spans="1:19" x14ac:dyDescent="0.2">
      <c r="A44">
        <f t="shared" si="23"/>
        <v>31</v>
      </c>
      <c r="B44" s="304">
        <f t="shared" si="24"/>
        <v>46813</v>
      </c>
      <c r="C44" s="137"/>
      <c r="D44" s="137"/>
      <c r="E44" s="24" t="e">
        <f t="shared" si="16"/>
        <v>#DIV/0!</v>
      </c>
      <c r="F44" s="137"/>
      <c r="G44" s="137" t="e">
        <f t="shared" si="17"/>
        <v>#DIV/0!</v>
      </c>
      <c r="H44" s="189">
        <f t="shared" si="18"/>
        <v>0</v>
      </c>
      <c r="N44" s="304">
        <f t="shared" si="25"/>
        <v>46813</v>
      </c>
      <c r="O44" s="189">
        <f t="shared" si="19"/>
        <v>0</v>
      </c>
      <c r="P44" s="137"/>
      <c r="Q44" s="137">
        <f t="shared" si="20"/>
        <v>0</v>
      </c>
      <c r="R44" s="137">
        <f t="shared" si="21"/>
        <v>0</v>
      </c>
      <c r="S44" s="137">
        <f t="shared" si="22"/>
        <v>0</v>
      </c>
    </row>
    <row r="45" spans="1:19" x14ac:dyDescent="0.2">
      <c r="A45">
        <f t="shared" si="23"/>
        <v>30</v>
      </c>
      <c r="B45" s="305">
        <f t="shared" si="24"/>
        <v>46844</v>
      </c>
      <c r="C45" s="137"/>
      <c r="D45" s="137"/>
      <c r="E45" s="24" t="e">
        <f t="shared" si="16"/>
        <v>#DIV/0!</v>
      </c>
      <c r="F45" s="137"/>
      <c r="G45" s="137" t="e">
        <f t="shared" si="17"/>
        <v>#DIV/0!</v>
      </c>
      <c r="H45" s="189">
        <f t="shared" si="18"/>
        <v>0</v>
      </c>
      <c r="N45" s="305">
        <f t="shared" si="25"/>
        <v>46844</v>
      </c>
      <c r="O45" s="189">
        <f t="shared" si="19"/>
        <v>0</v>
      </c>
      <c r="P45" s="137"/>
      <c r="Q45" s="137">
        <f t="shared" si="20"/>
        <v>0</v>
      </c>
      <c r="R45" s="137">
        <f t="shared" si="21"/>
        <v>0</v>
      </c>
      <c r="S45" s="137">
        <f t="shared" si="22"/>
        <v>0</v>
      </c>
    </row>
    <row r="46" spans="1:19" x14ac:dyDescent="0.2">
      <c r="A46">
        <f t="shared" si="23"/>
        <v>31</v>
      </c>
      <c r="B46" s="304">
        <f t="shared" si="24"/>
        <v>46874</v>
      </c>
      <c r="C46" s="137"/>
      <c r="D46" s="137"/>
      <c r="E46" s="24" t="e">
        <f t="shared" si="16"/>
        <v>#DIV/0!</v>
      </c>
      <c r="F46" s="137"/>
      <c r="G46" s="137" t="e">
        <f t="shared" si="17"/>
        <v>#DIV/0!</v>
      </c>
      <c r="H46" s="189">
        <f t="shared" si="18"/>
        <v>0</v>
      </c>
      <c r="N46" s="304">
        <f t="shared" si="25"/>
        <v>46874</v>
      </c>
      <c r="O46" s="189">
        <f t="shared" si="19"/>
        <v>0</v>
      </c>
      <c r="P46" s="137"/>
      <c r="Q46" s="137">
        <f t="shared" si="20"/>
        <v>0</v>
      </c>
      <c r="R46" s="137">
        <f t="shared" si="21"/>
        <v>0</v>
      </c>
      <c r="S46" s="137">
        <f t="shared" si="22"/>
        <v>0</v>
      </c>
    </row>
    <row r="47" spans="1:19" x14ac:dyDescent="0.2">
      <c r="A47">
        <f t="shared" si="23"/>
        <v>30</v>
      </c>
      <c r="B47" s="305">
        <f t="shared" si="24"/>
        <v>46905</v>
      </c>
      <c r="C47" s="137"/>
      <c r="D47" s="137"/>
      <c r="E47" s="24" t="e">
        <f t="shared" si="16"/>
        <v>#DIV/0!</v>
      </c>
      <c r="F47" s="137"/>
      <c r="G47" s="137" t="e">
        <f t="shared" si="17"/>
        <v>#DIV/0!</v>
      </c>
      <c r="H47" s="189">
        <f t="shared" si="18"/>
        <v>0</v>
      </c>
      <c r="N47" s="305">
        <f t="shared" si="25"/>
        <v>46905</v>
      </c>
      <c r="O47" s="189">
        <f t="shared" si="19"/>
        <v>0</v>
      </c>
      <c r="P47" s="137"/>
      <c r="Q47" s="137">
        <f t="shared" si="20"/>
        <v>0</v>
      </c>
      <c r="R47" s="137">
        <f t="shared" si="21"/>
        <v>0</v>
      </c>
      <c r="S47" s="137">
        <f t="shared" si="22"/>
        <v>0</v>
      </c>
    </row>
    <row r="48" spans="1:19" x14ac:dyDescent="0.2">
      <c r="A48">
        <f t="shared" si="23"/>
        <v>31</v>
      </c>
      <c r="B48" s="304">
        <f t="shared" si="24"/>
        <v>46935</v>
      </c>
      <c r="C48" s="137"/>
      <c r="D48" s="137"/>
      <c r="E48" s="24" t="e">
        <f t="shared" si="16"/>
        <v>#DIV/0!</v>
      </c>
      <c r="F48" s="137"/>
      <c r="G48" s="137" t="e">
        <f t="shared" si="17"/>
        <v>#DIV/0!</v>
      </c>
      <c r="H48" s="189">
        <f t="shared" si="18"/>
        <v>0</v>
      </c>
      <c r="N48" s="304">
        <f t="shared" si="25"/>
        <v>46935</v>
      </c>
      <c r="O48" s="189">
        <f t="shared" si="19"/>
        <v>0</v>
      </c>
      <c r="P48" s="137"/>
      <c r="Q48" s="137">
        <f t="shared" si="20"/>
        <v>0</v>
      </c>
      <c r="R48" s="137">
        <f t="shared" si="21"/>
        <v>0</v>
      </c>
      <c r="S48" s="137">
        <f t="shared" si="22"/>
        <v>0</v>
      </c>
    </row>
    <row r="49" spans="1:19" x14ac:dyDescent="0.2">
      <c r="A49">
        <f t="shared" si="23"/>
        <v>31</v>
      </c>
      <c r="B49" s="305">
        <f t="shared" si="24"/>
        <v>46966</v>
      </c>
      <c r="C49" s="137"/>
      <c r="D49" s="137"/>
      <c r="E49" s="24" t="e">
        <f t="shared" si="16"/>
        <v>#DIV/0!</v>
      </c>
      <c r="F49" s="137"/>
      <c r="G49" s="137" t="e">
        <f t="shared" si="17"/>
        <v>#DIV/0!</v>
      </c>
      <c r="H49" s="189">
        <f t="shared" si="18"/>
        <v>0</v>
      </c>
      <c r="N49" s="305">
        <f t="shared" si="25"/>
        <v>46966</v>
      </c>
      <c r="O49" s="189">
        <f t="shared" si="19"/>
        <v>0</v>
      </c>
      <c r="P49" s="137"/>
      <c r="Q49" s="137">
        <f t="shared" si="20"/>
        <v>0</v>
      </c>
      <c r="R49" s="137">
        <f t="shared" si="21"/>
        <v>0</v>
      </c>
      <c r="S49" s="137">
        <f t="shared" si="22"/>
        <v>0</v>
      </c>
    </row>
    <row r="50" spans="1:19" x14ac:dyDescent="0.2">
      <c r="A50">
        <f t="shared" si="23"/>
        <v>30</v>
      </c>
      <c r="B50" s="304">
        <f t="shared" si="24"/>
        <v>46997</v>
      </c>
      <c r="C50" s="137"/>
      <c r="D50" s="137"/>
      <c r="E50" s="24" t="e">
        <f t="shared" si="16"/>
        <v>#DIV/0!</v>
      </c>
      <c r="F50" s="137"/>
      <c r="G50" s="137" t="e">
        <f t="shared" si="17"/>
        <v>#DIV/0!</v>
      </c>
      <c r="H50" s="189">
        <f t="shared" si="18"/>
        <v>0</v>
      </c>
      <c r="N50" s="304">
        <f t="shared" si="25"/>
        <v>46997</v>
      </c>
      <c r="O50" s="189">
        <f t="shared" si="19"/>
        <v>0</v>
      </c>
      <c r="P50" s="137"/>
      <c r="Q50" s="137">
        <f t="shared" si="20"/>
        <v>0</v>
      </c>
      <c r="R50" s="137">
        <f t="shared" si="21"/>
        <v>0</v>
      </c>
      <c r="S50" s="137">
        <f t="shared" si="22"/>
        <v>0</v>
      </c>
    </row>
    <row r="51" spans="1:19" x14ac:dyDescent="0.2">
      <c r="A51">
        <f t="shared" si="23"/>
        <v>31</v>
      </c>
      <c r="B51" s="305">
        <f t="shared" si="24"/>
        <v>47027</v>
      </c>
      <c r="C51" s="137"/>
      <c r="D51" s="137"/>
      <c r="E51" s="24" t="e">
        <f t="shared" si="16"/>
        <v>#DIV/0!</v>
      </c>
      <c r="F51" s="137"/>
      <c r="G51" s="137" t="e">
        <f t="shared" si="17"/>
        <v>#DIV/0!</v>
      </c>
      <c r="H51" s="189">
        <f t="shared" si="18"/>
        <v>0</v>
      </c>
      <c r="N51" s="305">
        <f t="shared" si="25"/>
        <v>47027</v>
      </c>
      <c r="O51" s="189">
        <f t="shared" si="19"/>
        <v>0</v>
      </c>
      <c r="P51" s="137"/>
      <c r="Q51" s="137">
        <f t="shared" si="20"/>
        <v>0</v>
      </c>
      <c r="R51" s="137">
        <f t="shared" si="21"/>
        <v>0</v>
      </c>
      <c r="S51" s="137">
        <f t="shared" si="22"/>
        <v>0</v>
      </c>
    </row>
    <row r="52" spans="1:19" x14ac:dyDescent="0.2">
      <c r="A52">
        <f t="shared" si="23"/>
        <v>30</v>
      </c>
      <c r="B52" s="304">
        <f t="shared" si="24"/>
        <v>47058</v>
      </c>
      <c r="C52" s="137"/>
      <c r="D52" s="137"/>
      <c r="E52" s="24" t="e">
        <f t="shared" si="16"/>
        <v>#DIV/0!</v>
      </c>
      <c r="F52" s="137"/>
      <c r="G52" s="137" t="e">
        <f t="shared" si="17"/>
        <v>#DIV/0!</v>
      </c>
      <c r="H52" s="189">
        <f t="shared" si="18"/>
        <v>0</v>
      </c>
      <c r="N52" s="304">
        <f t="shared" si="25"/>
        <v>47058</v>
      </c>
      <c r="O52" s="189">
        <f t="shared" si="19"/>
        <v>0</v>
      </c>
      <c r="P52" s="137"/>
      <c r="Q52" s="137">
        <f t="shared" si="20"/>
        <v>0</v>
      </c>
      <c r="R52" s="137">
        <f t="shared" si="21"/>
        <v>0</v>
      </c>
      <c r="S52" s="137">
        <f t="shared" si="22"/>
        <v>0</v>
      </c>
    </row>
    <row r="53" spans="1:19" ht="13.5" thickBot="1" x14ac:dyDescent="0.25">
      <c r="A53">
        <f t="shared" si="23"/>
        <v>31</v>
      </c>
      <c r="B53" s="303">
        <f t="shared" si="24"/>
        <v>47088</v>
      </c>
      <c r="C53" s="137"/>
      <c r="D53" s="137"/>
      <c r="E53" s="24" t="e">
        <f t="shared" si="16"/>
        <v>#DIV/0!</v>
      </c>
      <c r="F53" s="137"/>
      <c r="G53" s="137" t="e">
        <f t="shared" si="17"/>
        <v>#DIV/0!</v>
      </c>
      <c r="H53" s="189">
        <f t="shared" si="18"/>
        <v>0</v>
      </c>
      <c r="N53" s="303">
        <f t="shared" si="25"/>
        <v>47088</v>
      </c>
      <c r="O53" s="189">
        <f t="shared" si="19"/>
        <v>0</v>
      </c>
      <c r="P53" s="137"/>
      <c r="Q53" s="137">
        <f t="shared" si="20"/>
        <v>0</v>
      </c>
      <c r="R53" s="137">
        <f t="shared" si="21"/>
        <v>0</v>
      </c>
      <c r="S53" s="137">
        <f t="shared" si="22"/>
        <v>0</v>
      </c>
    </row>
    <row r="54" spans="1:19" x14ac:dyDescent="0.2">
      <c r="A54">
        <f>SUM(A42:A53)</f>
        <v>366</v>
      </c>
      <c r="B54" t="s">
        <v>220</v>
      </c>
      <c r="C54" s="137">
        <f>SUM(C42:C53)</f>
        <v>0</v>
      </c>
      <c r="D54" s="137">
        <f>SUM(D42:D53)</f>
        <v>0</v>
      </c>
      <c r="E54" s="24" t="e">
        <f t="shared" si="16"/>
        <v>#DIV/0!</v>
      </c>
      <c r="F54" s="137">
        <f>SUM(F42:F53)</f>
        <v>0</v>
      </c>
      <c r="G54" s="137" t="e">
        <f t="shared" si="17"/>
        <v>#DIV/0!</v>
      </c>
      <c r="H54" s="189">
        <f t="shared" si="18"/>
        <v>0</v>
      </c>
      <c r="N54" t="s">
        <v>220</v>
      </c>
      <c r="O54" s="189">
        <f t="shared" si="19"/>
        <v>0</v>
      </c>
      <c r="P54" s="137">
        <f>SUM(P42:P53)</f>
        <v>0</v>
      </c>
      <c r="Q54" s="137">
        <f t="shared" si="20"/>
        <v>0</v>
      </c>
      <c r="R54" s="137">
        <f t="shared" si="21"/>
        <v>0</v>
      </c>
      <c r="S54" s="137">
        <f t="shared" si="22"/>
        <v>0</v>
      </c>
    </row>
  </sheetData>
  <phoneticPr fontId="5"/>
  <conditionalFormatting sqref="E3:E54">
    <cfRule type="cellIs" dxfId="48" priority="1" operator="lessThan">
      <formula>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D2B3051056074BA0507E6CFF19E09F" ma:contentTypeVersion="8" ma:contentTypeDescription="新しいドキュメントを作成します。" ma:contentTypeScope="" ma:versionID="62b961885967549dacf71aa78997333f">
  <xsd:schema xmlns:xsd="http://www.w3.org/2001/XMLSchema" xmlns:xs="http://www.w3.org/2001/XMLSchema" xmlns:p="http://schemas.microsoft.com/office/2006/metadata/properties" xmlns:ns3="cfa4c109-eb4b-40aa-9070-4e162e26e09c" targetNamespace="http://schemas.microsoft.com/office/2006/metadata/properties" ma:root="true" ma:fieldsID="c938c0cc3ed46a15089e1284a81047db" ns3:_="">
    <xsd:import namespace="cfa4c109-eb4b-40aa-9070-4e162e26e0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a4c109-eb4b-40aa-9070-4e162e26e0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22053-B716-41E3-8AE1-4E46101405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FED1B1-1CE6-4FDF-8F44-11BE7F8777A4}">
  <ds:schemaRefs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cfa4c109-eb4b-40aa-9070-4e162e26e09c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387C6AC-DCBE-45F3-82A1-B33FA0B26A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a4c109-eb4b-40aa-9070-4e162e26e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10</vt:i4>
      </vt:variant>
    </vt:vector>
  </HeadingPairs>
  <TitlesOfParts>
    <vt:vector size="28" baseType="lpstr">
      <vt:lpstr>横カレンダー</vt:lpstr>
      <vt:lpstr>カレンダー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  <vt:lpstr>2026年5月</vt:lpstr>
      <vt:lpstr>料金比較表</vt:lpstr>
      <vt:lpstr>Sheet1</vt:lpstr>
      <vt:lpstr>在庫</vt:lpstr>
      <vt:lpstr>カレンダーデータ</vt:lpstr>
      <vt:lpstr>料金元データ</vt:lpstr>
      <vt:lpstr>予算</vt:lpstr>
      <vt:lpstr>'2025年10月'!Print_Area</vt:lpstr>
      <vt:lpstr>'2025年11月'!Print_Area</vt:lpstr>
      <vt:lpstr>'2025年12月'!Print_Area</vt:lpstr>
      <vt:lpstr>'2025年8月'!Print_Area</vt:lpstr>
      <vt:lpstr>'2025年9月'!Print_Area</vt:lpstr>
      <vt:lpstr>'2026年1月'!Print_Area</vt:lpstr>
      <vt:lpstr>'2026年2月'!Print_Area</vt:lpstr>
      <vt:lpstr>'2026年3月'!Print_Area</vt:lpstr>
      <vt:lpstr>'2026年4月'!Print_Area</vt:lpstr>
      <vt:lpstr>'2026年5月'!Print_Area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TATSUKI-MAIN</dc:creator>
  <cp:keywords/>
  <dc:description/>
  <cp:lastModifiedBy>大城辰樹</cp:lastModifiedBy>
  <cp:revision/>
  <cp:lastPrinted>2020-03-16T04:29:54Z</cp:lastPrinted>
  <dcterms:created xsi:type="dcterms:W3CDTF">2018-08-15T03:09:21Z</dcterms:created>
  <dcterms:modified xsi:type="dcterms:W3CDTF">2025-11-18T01:29:59Z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0x010100ACD2B3051056074BA0507E6CFF19E09F</vt:lpwstr>
  </property>
</Properties>
</file>